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externalLinks/externalLink155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op.sharepoint.com/teams/FundsandProjects/APACLogisticsProgram/Data/Nick APAC Logistics/Thailand/KM 23 - 88 rai/Live Project/Project File/Models/Alpha's model/"/>
    </mc:Choice>
  </mc:AlternateContent>
  <xr:revisionPtr revIDLastSave="632" documentId="13_ncr:1_{AAB2E474-BA17-4504-A195-CCC753FA0D2C}" xr6:coauthVersionLast="47" xr6:coauthVersionMax="47" xr10:uidLastSave="{93E123AC-C69A-43F7-A643-6B492E24BDDD}"/>
  <bookViews>
    <workbookView xWindow="28680" yWindow="-120" windowWidth="29040" windowHeight="15720" tabRatio="733" activeTab="2" xr2:uid="{00000000-000D-0000-FFFF-FFFF00000000}"/>
  </bookViews>
  <sheets>
    <sheet name="Summary" sheetId="114" r:id="rId1"/>
    <sheet name="Feasibility_7.0%" sheetId="124" r:id="rId2"/>
    <sheet name="Feasibility_6.5%" sheetId="125" r:id="rId3"/>
    <sheet name="Fesability SIM_6.1%" sheetId="126" r:id="rId4"/>
    <sheet name="Layout" sheetId="123" r:id="rId5"/>
    <sheet name="Land" sheetId="122" r:id="rId6"/>
    <sheet name="Assumption" sheetId="119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</externalReferences>
  <definedNames>
    <definedName name="\0">'[1]C-3'!$R$2</definedName>
    <definedName name="\200">#REF!</definedName>
    <definedName name="\a">'[2] APS  APS-DI ING'!#REF!</definedName>
    <definedName name="\a1">#REF!</definedName>
    <definedName name="\ab">'[3] APS  APS-DI ING'!#REF!</definedName>
    <definedName name="\ADL_KID">#REF!</definedName>
    <definedName name="\B">#REF!</definedName>
    <definedName name="\c">#REF!</definedName>
    <definedName name="\d">#N/A</definedName>
    <definedName name="\e">#REF!</definedName>
    <definedName name="\f">#REF!</definedName>
    <definedName name="\h">#REF!</definedName>
    <definedName name="\i">#N/A</definedName>
    <definedName name="\j">[4]เขตการค้าย่อย!#REF!</definedName>
    <definedName name="\k">[4]เขตการค้าย่อย!#REF!</definedName>
    <definedName name="\KOBACO">#REF!</definedName>
    <definedName name="\l">#REF!</definedName>
    <definedName name="\m">#N/A</definedName>
    <definedName name="\n">#REF!</definedName>
    <definedName name="\o">#N/A</definedName>
    <definedName name="\p">#N/A</definedName>
    <definedName name="\q">#REF!</definedName>
    <definedName name="\r">#REF!</definedName>
    <definedName name="\s">#REF!</definedName>
    <definedName name="\sf\sdd\" hidden="1">{#N/A,#N/A,FALSE,"COVER1.XLS ";#N/A,#N/A,FALSE,"RACT1.XLS";#N/A,#N/A,FALSE,"RACT2.XLS";#N/A,#N/A,FALSE,"ECCMP";#N/A,#N/A,FALSE,"WELDER.XLS"}</definedName>
    <definedName name="\t">'[5]ELEC45-01'!#REF!</definedName>
    <definedName name="\v">#REF!</definedName>
    <definedName name="\w">#REF!</definedName>
    <definedName name="\x">#REF!</definedName>
    <definedName name="\z">#REF!</definedName>
    <definedName name="_.._Specification_name__KAL2">#REF!</definedName>
    <definedName name="__________________________________TP2">#REF!</definedName>
    <definedName name="________________________________TP2">#REF!</definedName>
    <definedName name="______________________________TP2">#REF!</definedName>
    <definedName name="____________________________TP2">#REF!</definedName>
    <definedName name="__________________________TP2">#REF!</definedName>
    <definedName name="________________________TP2">#REF!</definedName>
    <definedName name="______________________TP2">#REF!</definedName>
    <definedName name="____________________DAT13">[6]SKA!#REF!</definedName>
    <definedName name="____________________DAT14">[6]SKA!#REF!</definedName>
    <definedName name="____________________DAT15">[6]SKA!#REF!</definedName>
    <definedName name="____________________DAT17">[6]SKA!#REF!</definedName>
    <definedName name="____________________DAT18">[6]SKA!#REF!</definedName>
    <definedName name="____________________DAT19">[6]SKA!#REF!</definedName>
    <definedName name="____________________DAT20">[6]SKA!#REF!</definedName>
    <definedName name="____________________DAT21">[6]SKA!#REF!</definedName>
    <definedName name="____________________DAT22">[6]SKA!#REF!</definedName>
    <definedName name="____________________DAT24">[6]SKA!#REF!</definedName>
    <definedName name="____________________DAT25">[6]SKA!#REF!</definedName>
    <definedName name="____________________DAT26">[6]SKA!#REF!</definedName>
    <definedName name="____________________DAT27">[6]SKA!#REF!</definedName>
    <definedName name="____________________DAT30">[6]SKA!#REF!</definedName>
    <definedName name="____________________TP2">#REF!</definedName>
    <definedName name="___________________DAT16">#REF!</definedName>
    <definedName name="___________________DAT23">#REF!</definedName>
    <definedName name="___________________DAT28">#REF!</definedName>
    <definedName name="___________________DAT29">#REF!</definedName>
    <definedName name="___________________DAT32">#REF!</definedName>
    <definedName name="__________________DAT13">[6]SKA!#REF!</definedName>
    <definedName name="__________________DAT14">[6]SKA!#REF!</definedName>
    <definedName name="__________________DAT15">[6]SKA!#REF!</definedName>
    <definedName name="__________________DAT16">[7]Pending_Std.!#REF!</definedName>
    <definedName name="__________________DAT17">[6]SKA!#REF!</definedName>
    <definedName name="__________________DAT18">[6]SKA!#REF!</definedName>
    <definedName name="__________________DAT19">[6]SKA!#REF!</definedName>
    <definedName name="__________________DAT2">#REF!</definedName>
    <definedName name="__________________DAT20">[6]SKA!#REF!</definedName>
    <definedName name="__________________DAT21">[6]SKA!#REF!</definedName>
    <definedName name="__________________DAT22">[6]SKA!#REF!</definedName>
    <definedName name="__________________DAT23">[7]Pending_Std.!#REF!</definedName>
    <definedName name="__________________DAT24">[6]SKA!#REF!</definedName>
    <definedName name="__________________DAT25">[6]SKA!#REF!</definedName>
    <definedName name="__________________DAT26">[6]SKA!#REF!</definedName>
    <definedName name="__________________DAT27">[6]SKA!#REF!</definedName>
    <definedName name="__________________DAT28">[7]Pending_Std.!#REF!</definedName>
    <definedName name="__________________DAT29">[7]Pending_Std.!#REF!</definedName>
    <definedName name="__________________DAT30">[6]SKA!#REF!</definedName>
    <definedName name="__________________DAT32">[7]Pending_Std.!#REF!</definedName>
    <definedName name="__________________DAT4">#REF!</definedName>
    <definedName name="__________________DAT40">#REF!</definedName>
    <definedName name="__________________dkk1">#REF!</definedName>
    <definedName name="__________________dkk2">#REF!</definedName>
    <definedName name="__________________exp10">#REF!</definedName>
    <definedName name="__________________exp11">#REF!</definedName>
    <definedName name="__________________exp12">#REF!</definedName>
    <definedName name="__________________EXP22">#REF!</definedName>
    <definedName name="__________________exp5">#REF!</definedName>
    <definedName name="__________________exp7">#REF!</definedName>
    <definedName name="__________________exp8">#REF!</definedName>
    <definedName name="__________________exp9">#REF!</definedName>
    <definedName name="__________________lit1">#REF!</definedName>
    <definedName name="__________________lit2">#REF!</definedName>
    <definedName name="__________________P1">#REF!</definedName>
    <definedName name="__________________TP2">#REF!</definedName>
    <definedName name="__________________Us1">#REF!</definedName>
    <definedName name="__________________Us2">#REF!</definedName>
    <definedName name="_________________DAT2">#REF!</definedName>
    <definedName name="_________________DAT4">#REF!</definedName>
    <definedName name="_________________DAT40">#REF!</definedName>
    <definedName name="_________________P1">#REF!</definedName>
    <definedName name="________________com1">#REF!</definedName>
    <definedName name="________________DAT13">#REF!</definedName>
    <definedName name="________________DAT14">#REF!</definedName>
    <definedName name="________________DAT15">#REF!</definedName>
    <definedName name="________________DAT16">#REF!</definedName>
    <definedName name="________________DAT17">#REF!</definedName>
    <definedName name="________________DAT18">#REF!</definedName>
    <definedName name="________________DAT19">#REF!</definedName>
    <definedName name="________________DAT2">#REF!</definedName>
    <definedName name="________________DAT20">#REF!</definedName>
    <definedName name="________________DAT21">#REF!</definedName>
    <definedName name="________________DAT22">#REF!</definedName>
    <definedName name="________________DAT23">#REF!</definedName>
    <definedName name="________________DAT24">#REF!</definedName>
    <definedName name="________________DAT25">#REF!</definedName>
    <definedName name="________________DAT26">#REF!</definedName>
    <definedName name="________________DAT27">#REF!</definedName>
    <definedName name="________________DAT28">#REF!</definedName>
    <definedName name="________________DAT29">#REF!</definedName>
    <definedName name="________________DAT30">#REF!</definedName>
    <definedName name="________________DAT32">#REF!</definedName>
    <definedName name="________________DAT4">#REF!</definedName>
    <definedName name="________________DAT40">#REF!</definedName>
    <definedName name="________________dkk1">#REF!</definedName>
    <definedName name="________________dkk2">#REF!</definedName>
    <definedName name="________________exp10">#REF!</definedName>
    <definedName name="________________exp11">#REF!</definedName>
    <definedName name="________________exp12">#REF!</definedName>
    <definedName name="________________EXP22">#REF!</definedName>
    <definedName name="________________exp5">#REF!</definedName>
    <definedName name="________________exp7">#REF!</definedName>
    <definedName name="________________exp8">#REF!</definedName>
    <definedName name="________________exp9">#REF!</definedName>
    <definedName name="________________lit1">#REF!</definedName>
    <definedName name="________________lit2">#REF!</definedName>
    <definedName name="________________P1">#REF!</definedName>
    <definedName name="________________sai1">#REF!</definedName>
    <definedName name="________________SKV3">#REF!</definedName>
    <definedName name="________________TP2">#REF!</definedName>
    <definedName name="________________Us1">#REF!</definedName>
    <definedName name="________________Us2">#REF!</definedName>
    <definedName name="_______________com1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20">#REF!</definedName>
    <definedName name="_______________DAT21">#REF!</definedName>
    <definedName name="_______________DAT22">#REF!</definedName>
    <definedName name="_______________DAT23">#REF!</definedName>
    <definedName name="_______________DAT24">#REF!</definedName>
    <definedName name="_______________DAT25">#REF!</definedName>
    <definedName name="_______________DAT26">#REF!</definedName>
    <definedName name="_______________DAT27">#REF!</definedName>
    <definedName name="_______________DAT28">#REF!</definedName>
    <definedName name="_______________DAT29">#REF!</definedName>
    <definedName name="_______________DAT30">#REF!</definedName>
    <definedName name="_______________DAT32">#REF!</definedName>
    <definedName name="_______________DAT4">#REF!</definedName>
    <definedName name="_______________DAT40">#REF!</definedName>
    <definedName name="_______________dkk1">#REF!</definedName>
    <definedName name="_______________dkk2">#REF!</definedName>
    <definedName name="_______________exp10">#REF!</definedName>
    <definedName name="_______________exp11">#REF!</definedName>
    <definedName name="_______________exp12">#REF!</definedName>
    <definedName name="_______________EXP22">#REF!</definedName>
    <definedName name="_______________exp5">#REF!</definedName>
    <definedName name="_______________exp7">#REF!</definedName>
    <definedName name="_______________exp8">#REF!</definedName>
    <definedName name="_______________exp9">#REF!</definedName>
    <definedName name="_______________lit1">#REF!</definedName>
    <definedName name="_______________lit2">#REF!</definedName>
    <definedName name="_______________P1">#REF!</definedName>
    <definedName name="_______________sai1">#REF!</definedName>
    <definedName name="_______________SKV3">#REF!</definedName>
    <definedName name="_______________Us1">#REF!</definedName>
    <definedName name="_______________Us2">#REF!</definedName>
    <definedName name="______________A2">#REF!</definedName>
    <definedName name="______________com1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20">#REF!</definedName>
    <definedName name="______________DAT21">#REF!</definedName>
    <definedName name="______________DAT22">#REF!</definedName>
    <definedName name="______________DAT23">#REF!</definedName>
    <definedName name="______________DAT24">#REF!</definedName>
    <definedName name="______________DAT25">#REF!</definedName>
    <definedName name="______________DAT26">#REF!</definedName>
    <definedName name="______________DAT27">#REF!</definedName>
    <definedName name="______________DAT28">#REF!</definedName>
    <definedName name="______________DAT29">#REF!</definedName>
    <definedName name="______________DAT30">#REF!</definedName>
    <definedName name="______________DAT32">#REF!</definedName>
    <definedName name="______________DAT4">#REF!</definedName>
    <definedName name="______________DAT40">#REF!</definedName>
    <definedName name="______________dkk1">#REF!</definedName>
    <definedName name="______________dkk2">#REF!</definedName>
    <definedName name="______________exp10">#REF!</definedName>
    <definedName name="______________exp11">#REF!</definedName>
    <definedName name="______________exp12">#REF!</definedName>
    <definedName name="______________EXP22">#REF!</definedName>
    <definedName name="______________exp5">#REF!</definedName>
    <definedName name="______________exp7">#REF!</definedName>
    <definedName name="______________exp8">#REF!</definedName>
    <definedName name="______________exp9">#REF!</definedName>
    <definedName name="______________lit1">#REF!</definedName>
    <definedName name="______________lit2">#REF!</definedName>
    <definedName name="______________o98">#REF!</definedName>
    <definedName name="______________P1">#REF!</definedName>
    <definedName name="______________sai1">#REF!</definedName>
    <definedName name="______________SKV3">#REF!</definedName>
    <definedName name="______________TP2">#REF!</definedName>
    <definedName name="______________Us1">#REF!</definedName>
    <definedName name="______________Us2">#REF!</definedName>
    <definedName name="_____________A2">#REF!</definedName>
    <definedName name="_____________com1">#REF!</definedName>
    <definedName name="_____________dat123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20">#REF!</definedName>
    <definedName name="_____________DAT21">#REF!</definedName>
    <definedName name="_____________DAT22">#REF!</definedName>
    <definedName name="_____________DAT23">#REF!</definedName>
    <definedName name="_____________DAT24">#REF!</definedName>
    <definedName name="_____________DAT25">#REF!</definedName>
    <definedName name="_____________DAT26">#REF!</definedName>
    <definedName name="_____________DAT27">#REF!</definedName>
    <definedName name="_____________DAT28">#REF!</definedName>
    <definedName name="_____________DAT29">#REF!</definedName>
    <definedName name="_____________DAT3">#REF!</definedName>
    <definedName name="_____________DAT30">#REF!</definedName>
    <definedName name="_____________DAT32">#REF!</definedName>
    <definedName name="_____________DAT4">#REF!</definedName>
    <definedName name="_____________DAT40">#REF!</definedName>
    <definedName name="_____________dat909">#REF!</definedName>
    <definedName name="_____________dkk1">#REF!</definedName>
    <definedName name="_____________dkk2">#REF!</definedName>
    <definedName name="_____________exp10">#REF!</definedName>
    <definedName name="_____________exp11">#REF!</definedName>
    <definedName name="_____________exp12">#REF!</definedName>
    <definedName name="_____________EXP22">#REF!</definedName>
    <definedName name="_____________exp5">#REF!</definedName>
    <definedName name="_____________exp7">#REF!</definedName>
    <definedName name="_____________exp8">#REF!</definedName>
    <definedName name="_____________exp9">#REF!</definedName>
    <definedName name="_____________lit1">#REF!</definedName>
    <definedName name="_____________lit2">#REF!</definedName>
    <definedName name="_____________new2">#REF!</definedName>
    <definedName name="_____________o98">#REF!</definedName>
    <definedName name="_____________P1">#REF!</definedName>
    <definedName name="_____________ref2">#REF!</definedName>
    <definedName name="_____________sai1">#REF!</definedName>
    <definedName name="_____________SKV3">#REF!</definedName>
    <definedName name="_____________Us1">#REF!</definedName>
    <definedName name="_____________Us2">#REF!</definedName>
    <definedName name="_____________www1">#REF!</definedName>
    <definedName name="____________A2">#REF!</definedName>
    <definedName name="____________com1">#REF!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23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20">#REF!</definedName>
    <definedName name="____________DAT21">#REF!</definedName>
    <definedName name="____________DAT22">#REF!</definedName>
    <definedName name="____________DAT23">#REF!</definedName>
    <definedName name="____________DAT24">#REF!</definedName>
    <definedName name="____________DAT25">#REF!</definedName>
    <definedName name="____________DAT26">#REF!</definedName>
    <definedName name="____________DAT27">#REF!</definedName>
    <definedName name="____________DAT28">#REF!</definedName>
    <definedName name="____________DAT29">#REF!</definedName>
    <definedName name="____________DAT3">#REF!</definedName>
    <definedName name="____________DAT30">#REF!</definedName>
    <definedName name="____________DAT32">#REF!</definedName>
    <definedName name="____________DAT4">#REF!</definedName>
    <definedName name="____________DAT40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dat909">#REF!</definedName>
    <definedName name="____________dkk1">#REF!</definedName>
    <definedName name="____________dkk2">#REF!</definedName>
    <definedName name="____________exp10">#REF!</definedName>
    <definedName name="____________exp11">#REF!</definedName>
    <definedName name="____________exp12">#REF!</definedName>
    <definedName name="____________EXP22">#REF!</definedName>
    <definedName name="____________exp5">#REF!</definedName>
    <definedName name="____________exp7">#REF!</definedName>
    <definedName name="____________exp8">#REF!</definedName>
    <definedName name="____________exp9">#REF!</definedName>
    <definedName name="____________lit1">#REF!</definedName>
    <definedName name="____________lit2">#REF!</definedName>
    <definedName name="____________new2">#REF!</definedName>
    <definedName name="____________o98">#REF!</definedName>
    <definedName name="____________P1">#REF!</definedName>
    <definedName name="____________ref2">#REF!</definedName>
    <definedName name="____________sai1">#REF!</definedName>
    <definedName name="____________SKV3">#REF!</definedName>
    <definedName name="____________TP2">#REF!</definedName>
    <definedName name="____________Us1">#REF!</definedName>
    <definedName name="____________Us2">#REF!</definedName>
    <definedName name="____________www1">#REF!</definedName>
    <definedName name="___________A2">#REF!</definedName>
    <definedName name="___________com1">#REF!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23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20">#REF!</definedName>
    <definedName name="___________DAT21">#REF!</definedName>
    <definedName name="___________DAT22">#REF!</definedName>
    <definedName name="___________DAT23">#REF!</definedName>
    <definedName name="___________DAT24">#REF!</definedName>
    <definedName name="___________DAT25">#REF!</definedName>
    <definedName name="___________DAT26">#REF!</definedName>
    <definedName name="___________DAT27">#REF!</definedName>
    <definedName name="___________DAT28">#REF!</definedName>
    <definedName name="___________DAT29">#REF!</definedName>
    <definedName name="___________DAT3">#REF!</definedName>
    <definedName name="___________DAT30">#REF!</definedName>
    <definedName name="___________DAT32">#REF!</definedName>
    <definedName name="___________DAT4">#REF!</definedName>
    <definedName name="___________DAT40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dat909">#REF!</definedName>
    <definedName name="___________dkk1">#REF!</definedName>
    <definedName name="___________dkk2">#REF!</definedName>
    <definedName name="___________exp10">#REF!</definedName>
    <definedName name="___________exp11">#REF!</definedName>
    <definedName name="___________exp12">#REF!</definedName>
    <definedName name="___________EXP22">#REF!</definedName>
    <definedName name="___________exp5">#REF!</definedName>
    <definedName name="___________exp7">#REF!</definedName>
    <definedName name="___________exp8">#REF!</definedName>
    <definedName name="___________exp9">#REF!</definedName>
    <definedName name="___________lit1">#REF!</definedName>
    <definedName name="___________lit2">#REF!</definedName>
    <definedName name="___________new2">#REF!</definedName>
    <definedName name="___________o98">#REF!</definedName>
    <definedName name="___________P1">#REF!</definedName>
    <definedName name="___________ref2">#REF!</definedName>
    <definedName name="___________sai1">#REF!</definedName>
    <definedName name="___________SKV3">#REF!</definedName>
    <definedName name="___________TP2">#REF!</definedName>
    <definedName name="___________Us1">#REF!</definedName>
    <definedName name="___________Us2">#REF!</definedName>
    <definedName name="___________www1">#REF!</definedName>
    <definedName name="__________A2">#REF!</definedName>
    <definedName name="__________com1">#REF!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23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20">#REF!</definedName>
    <definedName name="__________DAT21">#REF!</definedName>
    <definedName name="__________DAT22">#REF!</definedName>
    <definedName name="__________DAT23">#REF!</definedName>
    <definedName name="__________DAT24">#REF!</definedName>
    <definedName name="__________DAT25">#REF!</definedName>
    <definedName name="__________DAT26">#REF!</definedName>
    <definedName name="__________DAT27">#REF!</definedName>
    <definedName name="__________DAT28">#REF!</definedName>
    <definedName name="__________DAT29">#REF!</definedName>
    <definedName name="__________DAT3">#REF!</definedName>
    <definedName name="__________DAT30">#REF!</definedName>
    <definedName name="__________DAT32">#REF!</definedName>
    <definedName name="__________DAT4">#REF!</definedName>
    <definedName name="__________DAT40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dat909">#REF!</definedName>
    <definedName name="__________dkk1">#REF!</definedName>
    <definedName name="__________dkk2">#REF!</definedName>
    <definedName name="__________exp10">#REF!</definedName>
    <definedName name="__________exp11">#REF!</definedName>
    <definedName name="__________exp12">#REF!</definedName>
    <definedName name="__________EXP22">#REF!</definedName>
    <definedName name="__________exp5">#REF!</definedName>
    <definedName name="__________exp7">#REF!</definedName>
    <definedName name="__________exp8">#REF!</definedName>
    <definedName name="__________exp9">#REF!</definedName>
    <definedName name="__________lit1">#REF!</definedName>
    <definedName name="__________lit2">#REF!</definedName>
    <definedName name="__________new2">#REF!</definedName>
    <definedName name="__________o98">#REF!</definedName>
    <definedName name="__________P1">#REF!</definedName>
    <definedName name="__________ref2">#REF!</definedName>
    <definedName name="__________sai1">#REF!</definedName>
    <definedName name="__________SKV3">#REF!</definedName>
    <definedName name="__________Us1">#REF!</definedName>
    <definedName name="__________Us2">#REF!</definedName>
    <definedName name="__________www1">#REF!</definedName>
    <definedName name="_________A2">#REF!</definedName>
    <definedName name="_________com1">#REF!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23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20">#REF!</definedName>
    <definedName name="_________DAT21">#REF!</definedName>
    <definedName name="_________DAT22">#REF!</definedName>
    <definedName name="_________DAT23">#REF!</definedName>
    <definedName name="_________DAT24">#REF!</definedName>
    <definedName name="_________DAT25">#REF!</definedName>
    <definedName name="_________DAT26">#REF!</definedName>
    <definedName name="_________DAT27">#REF!</definedName>
    <definedName name="_________DAT28">#REF!</definedName>
    <definedName name="_________DAT29">#REF!</definedName>
    <definedName name="_________DAT3">#REF!</definedName>
    <definedName name="_________DAT30">#REF!</definedName>
    <definedName name="_________DAT32">#REF!</definedName>
    <definedName name="_________DAT4">#REF!</definedName>
    <definedName name="_________DAT40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dat909">#REF!</definedName>
    <definedName name="_________dkk1">#REF!</definedName>
    <definedName name="_________dkk2">#REF!</definedName>
    <definedName name="_________exp10">#REF!</definedName>
    <definedName name="_________exp11">#REF!</definedName>
    <definedName name="_________exp12">#REF!</definedName>
    <definedName name="_________EXP22">#REF!</definedName>
    <definedName name="_________exp5">#REF!</definedName>
    <definedName name="_________exp7">#REF!</definedName>
    <definedName name="_________exp8">#REF!</definedName>
    <definedName name="_________exp9">#REF!</definedName>
    <definedName name="_________lit1">#REF!</definedName>
    <definedName name="_________lit2">#REF!</definedName>
    <definedName name="_________new2">#REF!</definedName>
    <definedName name="_________o98">#REF!</definedName>
    <definedName name="_________ref2">#REF!</definedName>
    <definedName name="_________sai1">#REF!</definedName>
    <definedName name="_________SKV3">#REF!</definedName>
    <definedName name="_________TP2">#REF!</definedName>
    <definedName name="_________Us1">#REF!</definedName>
    <definedName name="_________Us2">#REF!</definedName>
    <definedName name="_________www1">#REF!</definedName>
    <definedName name="________A2">#REF!</definedName>
    <definedName name="________com1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23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20">#REF!</definedName>
    <definedName name="________DAT21">#REF!</definedName>
    <definedName name="________DAT22">#REF!</definedName>
    <definedName name="________DAT23">#REF!</definedName>
    <definedName name="________DAT24">#REF!</definedName>
    <definedName name="________DAT25">#REF!</definedName>
    <definedName name="________DAT26">#REF!</definedName>
    <definedName name="________DAT27">#REF!</definedName>
    <definedName name="________DAT28">#REF!</definedName>
    <definedName name="________DAT29">#REF!</definedName>
    <definedName name="________DAT3">#REF!</definedName>
    <definedName name="________DAT30">#REF!</definedName>
    <definedName name="________DAT31">[6]SKA!#REF!</definedName>
    <definedName name="________DAT32">#REF!</definedName>
    <definedName name="________DAT33">[6]SKA!#REF!</definedName>
    <definedName name="________DAT34">[6]SKA!#REF!</definedName>
    <definedName name="________DAT35">[6]SKA!#REF!</definedName>
    <definedName name="________DAT36">[6]SKA!#REF!</definedName>
    <definedName name="________DAT37">[6]SKA!#REF!</definedName>
    <definedName name="________DAT38">[6]SKA!#REF!</definedName>
    <definedName name="________DAT39">[6]SKA!#REF!</definedName>
    <definedName name="________DAT4">#REF!</definedName>
    <definedName name="________DAT40">#REF!</definedName>
    <definedName name="________DAT41">[6]SKA!#REF!</definedName>
    <definedName name="________DAT42">[6]SKA!#REF!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dat909">#REF!</definedName>
    <definedName name="________dkk1">#REF!</definedName>
    <definedName name="________dkk2">#REF!</definedName>
    <definedName name="________exp10">#REF!</definedName>
    <definedName name="________exp11">#REF!</definedName>
    <definedName name="________exp12">#REF!</definedName>
    <definedName name="________EXP22">#REF!</definedName>
    <definedName name="________exp5">#REF!</definedName>
    <definedName name="________exp7">#REF!</definedName>
    <definedName name="________exp8">#REF!</definedName>
    <definedName name="________exp9">#REF!</definedName>
    <definedName name="________lit1">#REF!</definedName>
    <definedName name="________lit2">#REF!</definedName>
    <definedName name="________new2">#REF!</definedName>
    <definedName name="________o98">#REF!</definedName>
    <definedName name="________ref2">#REF!</definedName>
    <definedName name="________sai1">#REF!</definedName>
    <definedName name="________SKV3">#REF!</definedName>
    <definedName name="________TP2">#REF!</definedName>
    <definedName name="________Us1">#REF!</definedName>
    <definedName name="________Us2">#REF!</definedName>
    <definedName name="________www1">#REF!</definedName>
    <definedName name="_______A2">#REF!</definedName>
    <definedName name="_______a4">[6]SKA!#REF!</definedName>
    <definedName name="_______ADD1">[8]!STOP2:[8]!STOP2E</definedName>
    <definedName name="_______ADD2">[8]!STOP:[8]!STOPE</definedName>
    <definedName name="_______aw23">[6]SKA!#REF!</definedName>
    <definedName name="_______aw4">[6]SKA!#REF!</definedName>
    <definedName name="_______ay53">[6]SKA!#REF!</definedName>
    <definedName name="_______com1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23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27">#REF!</definedName>
    <definedName name="_______DAT28">#REF!</definedName>
    <definedName name="_______DAT29">#REF!</definedName>
    <definedName name="_______DAT3">#REF!</definedName>
    <definedName name="_______DAT30">#REF!</definedName>
    <definedName name="_______DAT32">#REF!</definedName>
    <definedName name="_______DAT4">#REF!</definedName>
    <definedName name="_______DAT40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dat909">#REF!</definedName>
    <definedName name="_______dkk1">#REF!</definedName>
    <definedName name="_______dkk2">#REF!</definedName>
    <definedName name="_______exp10">#REF!</definedName>
    <definedName name="_______exp11">#REF!</definedName>
    <definedName name="_______exp12">#REF!</definedName>
    <definedName name="_______EXP22">#REF!</definedName>
    <definedName name="_______exp5">#REF!</definedName>
    <definedName name="_______exp7">#REF!</definedName>
    <definedName name="_______exp8">#REF!</definedName>
    <definedName name="_______exp9">#REF!</definedName>
    <definedName name="_______lit1">#REF!</definedName>
    <definedName name="_______lit2">#REF!</definedName>
    <definedName name="_______new2">#REF!</definedName>
    <definedName name="_______o98">#REF!</definedName>
    <definedName name="_______ref2">#REF!</definedName>
    <definedName name="_______sai1">#REF!</definedName>
    <definedName name="_______SKV3">#REF!</definedName>
    <definedName name="_______TP2">#REF!</definedName>
    <definedName name="_______Us1">#REF!</definedName>
    <definedName name="_______Us2">#REF!</definedName>
    <definedName name="_______www1">#REF!</definedName>
    <definedName name="______A2">#N/A</definedName>
    <definedName name="______a4">[6]SKA!#REF!</definedName>
    <definedName name="______aw23">[6]SKA!#REF!</definedName>
    <definedName name="______aw4">[6]SKA!#REF!</definedName>
    <definedName name="______ay53">[6]SKA!#REF!</definedName>
    <definedName name="______com1">#N/A</definedName>
    <definedName name="______DAT1">#REF!</definedName>
    <definedName name="______DAT10">'[9]Sheet1 (2)'!#REF!</definedName>
    <definedName name="______DAT11">'[9]Sheet1 (2)'!#REF!</definedName>
    <definedName name="______DAT12">'[9]Sheet1 (2)'!#REF!</definedName>
    <definedName name="______dat123">#REF!</definedName>
    <definedName name="______DAT13">#N/A</definedName>
    <definedName name="______DAT14">#N/A</definedName>
    <definedName name="______DAT15">#N/A</definedName>
    <definedName name="______DAT16">#N/A</definedName>
    <definedName name="______DAT17">#N/A</definedName>
    <definedName name="______DAT18">#N/A</definedName>
    <definedName name="______DAT19">#N/A</definedName>
    <definedName name="______DAT2">#REF!</definedName>
    <definedName name="______DAT20">#N/A</definedName>
    <definedName name="______DAT21">#N/A</definedName>
    <definedName name="______DAT22">#N/A</definedName>
    <definedName name="______DAT23">#N/A</definedName>
    <definedName name="______DAT24">#N/A</definedName>
    <definedName name="______DAT25">#N/A</definedName>
    <definedName name="______DAT26">#N/A</definedName>
    <definedName name="______DAT27">#N/A</definedName>
    <definedName name="______DAT28">#N/A</definedName>
    <definedName name="______DAT29">#N/A</definedName>
    <definedName name="______DAT3">#REF!</definedName>
    <definedName name="______DAT30">#N/A</definedName>
    <definedName name="______DAT31">[6]SKA!#REF!</definedName>
    <definedName name="______DAT32">#N/A</definedName>
    <definedName name="______DAT33">[6]SKA!#REF!</definedName>
    <definedName name="______DAT34">[6]SKA!#REF!</definedName>
    <definedName name="______DAT35">[6]SKA!#REF!</definedName>
    <definedName name="______DAT36">[6]SKA!#REF!</definedName>
    <definedName name="______DAT37">[6]SKA!#REF!</definedName>
    <definedName name="______DAT38">[6]SKA!#REF!</definedName>
    <definedName name="______DAT39">[6]SKA!#REF!</definedName>
    <definedName name="______DAT4">#REF!</definedName>
    <definedName name="______DAT40">#N/A</definedName>
    <definedName name="______DAT41">[6]SKA!#REF!</definedName>
    <definedName name="______DAT42">[6]SKA!#REF!</definedName>
    <definedName name="______DAT5">[10]FS0605!#REF!</definedName>
    <definedName name="______DAT6">[10]FS0605!#REF!</definedName>
    <definedName name="______DAT7">'[9]Sheet1 (2)'!#REF!</definedName>
    <definedName name="______DAT8">'[9]Sheet1 (2)'!#REF!</definedName>
    <definedName name="______DAT9">'[9]Sheet1 (2)'!#REF!</definedName>
    <definedName name="______dat909">#REF!</definedName>
    <definedName name="______day8">#REF!</definedName>
    <definedName name="______dkk1">#REF!</definedName>
    <definedName name="______dkk2">#REF!</definedName>
    <definedName name="______exp10">#REF!</definedName>
    <definedName name="______exp11">#REF!</definedName>
    <definedName name="______exp12">#REF!</definedName>
    <definedName name="______EXP22">#REF!</definedName>
    <definedName name="______exp5">#REF!</definedName>
    <definedName name="______exp7">#REF!</definedName>
    <definedName name="______exp8">#REF!</definedName>
    <definedName name="______exp9">#REF!</definedName>
    <definedName name="______FAC1">[11]สรุป!$C$307</definedName>
    <definedName name="______lit1">#REF!</definedName>
    <definedName name="______lit2">#REF!</definedName>
    <definedName name="______new2">#REF!</definedName>
    <definedName name="______o98">#N/A</definedName>
    <definedName name="______ref2">#REF!</definedName>
    <definedName name="______sai1">#N/A</definedName>
    <definedName name="______SKV3">#N/A</definedName>
    <definedName name="______TP2">#REF!</definedName>
    <definedName name="______Us1">#REF!</definedName>
    <definedName name="______Us2">#REF!</definedName>
    <definedName name="______www1">#REF!</definedName>
    <definedName name="_____2222">#REF!</definedName>
    <definedName name="_____A2">#N/A</definedName>
    <definedName name="_____ADD1">#N/A</definedName>
    <definedName name="_____ADD2">#N/A</definedName>
    <definedName name="_____BOX2">#REF!</definedName>
    <definedName name="_____box27">'[12]Seal 1-07-04'!#REF!</definedName>
    <definedName name="_____CAL1">#REF!</definedName>
    <definedName name="_____CAL10">#REF!</definedName>
    <definedName name="_____CAL11">#REF!</definedName>
    <definedName name="_____CAL12">#REF!</definedName>
    <definedName name="_____CAL13">#REF!</definedName>
    <definedName name="_____CAL14">#REF!</definedName>
    <definedName name="_____CAL15">#REF!</definedName>
    <definedName name="_____CAL16">#REF!</definedName>
    <definedName name="_____CAL2">#REF!</definedName>
    <definedName name="_____CAL3">#REF!</definedName>
    <definedName name="_____CAL4">#REF!</definedName>
    <definedName name="_____CAL5">#REF!</definedName>
    <definedName name="_____CAL6">#REF!</definedName>
    <definedName name="_____CAL7">#REF!</definedName>
    <definedName name="_____CAL8">#REF!</definedName>
    <definedName name="_____CAL9">#REF!</definedName>
    <definedName name="_____com1">#N/A</definedName>
    <definedName name="_____DAT1">#REF!</definedName>
    <definedName name="_____DAT10">#REF!</definedName>
    <definedName name="_____DAT11">#REF!</definedName>
    <definedName name="_____DAT12">#REF!</definedName>
    <definedName name="_____dat123">#N/A</definedName>
    <definedName name="_____DAT13">#N/A</definedName>
    <definedName name="_____DAT14">#N/A</definedName>
    <definedName name="_____DAT15">#N/A</definedName>
    <definedName name="_____DAT16">#REF!</definedName>
    <definedName name="_____DAT17">#N/A</definedName>
    <definedName name="_____DAT18">#N/A</definedName>
    <definedName name="_____DAT19">#N/A</definedName>
    <definedName name="_____DAT2">#REF!</definedName>
    <definedName name="_____DAT20">#N/A</definedName>
    <definedName name="_____DAT21">#N/A</definedName>
    <definedName name="_____DAT22">#N/A</definedName>
    <definedName name="_____DAT23">#REF!</definedName>
    <definedName name="_____DAT24">#N/A</definedName>
    <definedName name="_____DAT25">#N/A</definedName>
    <definedName name="_____DAT26">#N/A</definedName>
    <definedName name="_____DAT27">#N/A</definedName>
    <definedName name="_____DAT28">#N/A</definedName>
    <definedName name="_____DAT29">#N/A</definedName>
    <definedName name="_____DAT3">#REF!</definedName>
    <definedName name="_____DAT30">#N/A</definedName>
    <definedName name="_____DAT31">[6]SKA!#REF!</definedName>
    <definedName name="_____DAT32">#N/A</definedName>
    <definedName name="_____DAT33">[6]SKA!#REF!</definedName>
    <definedName name="_____DAT34">[6]SKA!#REF!</definedName>
    <definedName name="_____DAT35">[6]SKA!#REF!</definedName>
    <definedName name="_____DAT36">[6]SKA!#REF!</definedName>
    <definedName name="_____DAT37">[6]SKA!#REF!</definedName>
    <definedName name="_____DAT38">[6]SKA!#REF!</definedName>
    <definedName name="_____DAT39">[6]SKA!#REF!</definedName>
    <definedName name="_____DAT4">#REF!</definedName>
    <definedName name="_____DAT40">#N/A</definedName>
    <definedName name="_____DAT41">[6]SKA!#REF!</definedName>
    <definedName name="_____DAT42">[6]SKA!#REF!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at909">#N/A</definedName>
    <definedName name="_____day1">#REF!</definedName>
    <definedName name="_____day10">#REF!</definedName>
    <definedName name="_____day11">#REF!</definedName>
    <definedName name="_____day12">#REF!</definedName>
    <definedName name="_____day13">#REF!</definedName>
    <definedName name="_____day19">#REF!</definedName>
    <definedName name="_____day2">#REF!</definedName>
    <definedName name="_____day3">#REF!</definedName>
    <definedName name="_____day4">#REF!</definedName>
    <definedName name="_____day5">#REF!</definedName>
    <definedName name="_____day6">#REF!</definedName>
    <definedName name="_____day7">#REF!</definedName>
    <definedName name="_____day9">#REF!</definedName>
    <definedName name="_____dkk1">#N/A</definedName>
    <definedName name="_____dkk2">#N/A</definedName>
    <definedName name="_____exp10">#N/A</definedName>
    <definedName name="_____exp11">#N/A</definedName>
    <definedName name="_____exp12">#N/A</definedName>
    <definedName name="_____EXP22">#N/A</definedName>
    <definedName name="_____exp5">#N/A</definedName>
    <definedName name="_____exp7">#N/A</definedName>
    <definedName name="_____exp8">#N/A</definedName>
    <definedName name="_____exp9">#N/A</definedName>
    <definedName name="_____FAC1">[11]สรุป!$C$307</definedName>
    <definedName name="_____JJ10">#REF!</definedName>
    <definedName name="_____JJ11">#REF!</definedName>
    <definedName name="_____JJ12">#REF!</definedName>
    <definedName name="_____JJ13">#REF!</definedName>
    <definedName name="_____JJ14">#REF!</definedName>
    <definedName name="_____JJ15">#REF!</definedName>
    <definedName name="_____JJ16">#REF!</definedName>
    <definedName name="_____JJ17">#REF!</definedName>
    <definedName name="_____JJ2">#REF!</definedName>
    <definedName name="_____JJ3">#REF!</definedName>
    <definedName name="_____JJ4">#REF!</definedName>
    <definedName name="_____JJ5">#REF!</definedName>
    <definedName name="_____JJ6">#REF!</definedName>
    <definedName name="_____JJ7">#REF!</definedName>
    <definedName name="_____JJ8">#REF!</definedName>
    <definedName name="_____JJ9">#REF!</definedName>
    <definedName name="_____lit1">#N/A</definedName>
    <definedName name="_____lit2">#N/A</definedName>
    <definedName name="_____new2">#N/A</definedName>
    <definedName name="_____o98">#N/A</definedName>
    <definedName name="_____ref2">#N/A</definedName>
    <definedName name="_____sai1">#N/A</definedName>
    <definedName name="_____SFL1">#REF!</definedName>
    <definedName name="_____SFL2">#REF!</definedName>
    <definedName name="_____SFL3">#REF!</definedName>
    <definedName name="_____SFM1">#REF!</definedName>
    <definedName name="_____SFM2">#REF!</definedName>
    <definedName name="_____SFM3">#REF!</definedName>
    <definedName name="_____SFM4">#REF!</definedName>
    <definedName name="_____SFM5">#REF!</definedName>
    <definedName name="_____SFM6">#REF!</definedName>
    <definedName name="_____SFM7">#REF!</definedName>
    <definedName name="_____SFQ1">#REF!</definedName>
    <definedName name="_____SFQ2">#REF!</definedName>
    <definedName name="_____SFQ3">#REF!</definedName>
    <definedName name="_____SFQ4">#REF!</definedName>
    <definedName name="_____SKV3">#N/A</definedName>
    <definedName name="_____sub1">#REF!</definedName>
    <definedName name="_____SUM1">#REF!</definedName>
    <definedName name="_____SUM2">#REF!</definedName>
    <definedName name="_____SUM3">#REF!</definedName>
    <definedName name="_____TOP2">#REF!</definedName>
    <definedName name="_____TP2">#REF!</definedName>
    <definedName name="_____Us1">#N/A</definedName>
    <definedName name="_____Us2">#N/A</definedName>
    <definedName name="_____WD2">#REF!</definedName>
    <definedName name="_____www1">#N/A</definedName>
    <definedName name="____A2">#N/A</definedName>
    <definedName name="____a4">#REF!</definedName>
    <definedName name="____ADD1">[8]!STOP2:[8]!STOP2E</definedName>
    <definedName name="____ADD2">[8]!STOP:[8]!STOPE</definedName>
    <definedName name="____aw23">#REF!</definedName>
    <definedName name="____aw4">#REF!</definedName>
    <definedName name="____ay53">#REF!</definedName>
    <definedName name="____BOX2">#REF!</definedName>
    <definedName name="____box27">'[12]Seal 1-07-04'!#REF!</definedName>
    <definedName name="____CAL1">#REF!</definedName>
    <definedName name="____CAL10">#REF!</definedName>
    <definedName name="____CAL11">#REF!</definedName>
    <definedName name="____CAL12">#REF!</definedName>
    <definedName name="____CAL13">#REF!</definedName>
    <definedName name="____CAL14">#REF!</definedName>
    <definedName name="____CAL15">#REF!</definedName>
    <definedName name="____CAL16">#REF!</definedName>
    <definedName name="____CAL2">#REF!</definedName>
    <definedName name="____CAL3">#REF!</definedName>
    <definedName name="____CAL4">#REF!</definedName>
    <definedName name="____CAL5">#REF!</definedName>
    <definedName name="____CAL6">#REF!</definedName>
    <definedName name="____CAL7">#REF!</definedName>
    <definedName name="____CAL8">#REF!</definedName>
    <definedName name="____CAL9">#REF!</definedName>
    <definedName name="____com1">#N/A</definedName>
    <definedName name="____DAT1">#REF!</definedName>
    <definedName name="____DAT10">#REF!</definedName>
    <definedName name="____DAT11">#REF!</definedName>
    <definedName name="____DAT12">#REF!</definedName>
    <definedName name="____dat123">#N/A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31">[6]SKA!#REF!</definedName>
    <definedName name="____DAT32">#N/A</definedName>
    <definedName name="____DAT33">[6]SKA!#REF!</definedName>
    <definedName name="____DAT34">[6]SKA!#REF!</definedName>
    <definedName name="____DAT35">[6]SKA!#REF!</definedName>
    <definedName name="____DAT36">[6]SKA!#REF!</definedName>
    <definedName name="____DAT37">[6]SKA!#REF!</definedName>
    <definedName name="____DAT38">[6]SKA!#REF!</definedName>
    <definedName name="____DAT39">[6]SKA!#REF!</definedName>
    <definedName name="____DAT4">#REF!</definedName>
    <definedName name="____DAT40">#N/A</definedName>
    <definedName name="____DAT41">[6]SKA!#REF!</definedName>
    <definedName name="____DAT42">[6]SKA!#REF!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at909">#N/A</definedName>
    <definedName name="____day8">#REF!</definedName>
    <definedName name="____dkk1">#REF!</definedName>
    <definedName name="____dkk2">#REF!</definedName>
    <definedName name="____exp10">#REF!</definedName>
    <definedName name="____exp11">#REF!</definedName>
    <definedName name="____exp12">#REF!</definedName>
    <definedName name="____EXP22">#REF!</definedName>
    <definedName name="____exp5">#REF!</definedName>
    <definedName name="____exp7">#REF!</definedName>
    <definedName name="____exp8">#REF!</definedName>
    <definedName name="____exp9">#REF!</definedName>
    <definedName name="____FAC1">[11]สรุป!$C$307</definedName>
    <definedName name="____fob1">#REF!</definedName>
    <definedName name="____h2">[13]เงินกู้ธนชาติ!$G$2</definedName>
    <definedName name="____J31">'[14]Trial Balance'!$A$1:$H$65536</definedName>
    <definedName name="____JJ10">#REF!</definedName>
    <definedName name="____JJ11">#REF!</definedName>
    <definedName name="____JJ12">#REF!</definedName>
    <definedName name="____JJ13">#REF!</definedName>
    <definedName name="____JJ14">#REF!</definedName>
    <definedName name="____JJ15">#REF!</definedName>
    <definedName name="____JJ16">#REF!</definedName>
    <definedName name="____JJ17">#REF!</definedName>
    <definedName name="____JJ2">#REF!</definedName>
    <definedName name="____JJ3">#REF!</definedName>
    <definedName name="____JJ4">#REF!</definedName>
    <definedName name="____JJ5">#REF!</definedName>
    <definedName name="____JJ6">#REF!</definedName>
    <definedName name="____JJ7">#REF!</definedName>
    <definedName name="____JJ8">#REF!</definedName>
    <definedName name="____JJ9">#REF!</definedName>
    <definedName name="____lit1">#REF!</definedName>
    <definedName name="____lit2">#REF!</definedName>
    <definedName name="____new2">#N/A</definedName>
    <definedName name="____o98">#N/A</definedName>
    <definedName name="____OAC1">'[15]BALANCE SHEET '!$D$12</definedName>
    <definedName name="____OAC11">'[16]BALANCE SHEET '!$D$12</definedName>
    <definedName name="____OAC2">'[15]BALANCE SHEET '!$D$18</definedName>
    <definedName name="____OAC22">'[16]BALANCE SHEET '!$D$18</definedName>
    <definedName name="____pp1">#REF!</definedName>
    <definedName name="____pp2">#REF!</definedName>
    <definedName name="____pp3">#REF!</definedName>
    <definedName name="____pp4">#REF!</definedName>
    <definedName name="____pp5">#REF!</definedName>
    <definedName name="____pp6">#REF!</definedName>
    <definedName name="____pp7">#REF!</definedName>
    <definedName name="____ref2">#N/A</definedName>
    <definedName name="____S4">'[17]TrialBalance Q3-2002'!$A$1:$H$301</definedName>
    <definedName name="____sai1">#N/A</definedName>
    <definedName name="____SCB1">'[18]SCB 1 - Current'!$F$10</definedName>
    <definedName name="____SCB2">'[18]SCB 2 - Current'!$F$11</definedName>
    <definedName name="____SFL1">#REF!</definedName>
    <definedName name="____SFL2">#REF!</definedName>
    <definedName name="____SFL3">#REF!</definedName>
    <definedName name="____SFM1">#REF!</definedName>
    <definedName name="____SFM2">#REF!</definedName>
    <definedName name="____SFM3">#REF!</definedName>
    <definedName name="____SFM4">#REF!</definedName>
    <definedName name="____SFM5">#REF!</definedName>
    <definedName name="____SFM6">#REF!</definedName>
    <definedName name="____SFM7">#REF!</definedName>
    <definedName name="____SFQ1">#REF!</definedName>
    <definedName name="____SFQ2">#REF!</definedName>
    <definedName name="____SFQ3">#REF!</definedName>
    <definedName name="____SFQ4">#REF!</definedName>
    <definedName name="____SKV3">#N/A</definedName>
    <definedName name="____st1">#REF!</definedName>
    <definedName name="____sub1">#REF!</definedName>
    <definedName name="____SUM1">#REF!</definedName>
    <definedName name="____SUM2">#REF!</definedName>
    <definedName name="____SUM3">#REF!</definedName>
    <definedName name="____TOP2">#REF!</definedName>
    <definedName name="____TP2">#REF!</definedName>
    <definedName name="____Us1">#REF!</definedName>
    <definedName name="____Us2">#REF!</definedName>
    <definedName name="____WD2">#REF!</definedName>
    <definedName name="____www1">#N/A</definedName>
    <definedName name="___2222">#REF!</definedName>
    <definedName name="___A2">#N/A</definedName>
    <definedName name="___a4">NA()</definedName>
    <definedName name="___ADD1">[8]!STOP2:[8]!STOP2E</definedName>
    <definedName name="___ADD2">[8]!STOP:[8]!STOPE</definedName>
    <definedName name="___aq34">'[19]เงินกู้ MGC'!$F$15</definedName>
    <definedName name="___aq4">[19]เงินกู้ธนชาติ!$E$17</definedName>
    <definedName name="___aq678">'[19]เงินกู้ MGC'!$E$17</definedName>
    <definedName name="___aw23">NA()</definedName>
    <definedName name="___aw4">NA()</definedName>
    <definedName name="___ay53">NA()</definedName>
    <definedName name="___BOX2">#REF!</definedName>
    <definedName name="___box27">NA()</definedName>
    <definedName name="___CAL1">#REF!</definedName>
    <definedName name="___CAL10">#REF!</definedName>
    <definedName name="___CAL11">#REF!</definedName>
    <definedName name="___CAL12">#REF!</definedName>
    <definedName name="___CAL13">#REF!</definedName>
    <definedName name="___CAL14">#REF!</definedName>
    <definedName name="___CAL15">#REF!</definedName>
    <definedName name="___CAL16">#REF!</definedName>
    <definedName name="___CAL2">#REF!</definedName>
    <definedName name="___CAL3">#REF!</definedName>
    <definedName name="___CAL4">#REF!</definedName>
    <definedName name="___CAL5">#REF!</definedName>
    <definedName name="___CAL6">#REF!</definedName>
    <definedName name="___CAL7">#REF!</definedName>
    <definedName name="___CAL8">#REF!</definedName>
    <definedName name="___CAL9">#REF!</definedName>
    <definedName name="___com1">#REF!</definedName>
    <definedName name="___DAT1">#REF!</definedName>
    <definedName name="___DAT10">#REF!</definedName>
    <definedName name="___DAT11">#REF!</definedName>
    <definedName name="___DAT12">#REF!</definedName>
    <definedName name="___dat123">#N/A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[20]BMCT2003!#REF!</definedName>
    <definedName name="___DAT19">[20]BMCT2003!#REF!</definedName>
    <definedName name="___DAT2">#REF!</definedName>
    <definedName name="___DAT20">[20]BMCT2003!#REF!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31">NA()</definedName>
    <definedName name="___DAT32">#REF!</definedName>
    <definedName name="___DAT33">NA()</definedName>
    <definedName name="___DAT34">NA()</definedName>
    <definedName name="___DAT35">NA()</definedName>
    <definedName name="___DAT36">NA()</definedName>
    <definedName name="___DAT37">NA()</definedName>
    <definedName name="___DAT38">NA()</definedName>
    <definedName name="___DAT39">NA()</definedName>
    <definedName name="___DAT4">#REF!</definedName>
    <definedName name="___DAT40">#REF!</definedName>
    <definedName name="___DAT41">NA()</definedName>
    <definedName name="___DAT42">NA()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at909">#N/A</definedName>
    <definedName name="___day1">#REF!</definedName>
    <definedName name="___day10">#REF!</definedName>
    <definedName name="___day11">#REF!</definedName>
    <definedName name="___day12">#REF!</definedName>
    <definedName name="___day13">#REF!</definedName>
    <definedName name="___day19">#REF!</definedName>
    <definedName name="___day2">#REF!</definedName>
    <definedName name="___day3">#REF!</definedName>
    <definedName name="___day4">#REF!</definedName>
    <definedName name="___day5">#REF!</definedName>
    <definedName name="___day6">#REF!</definedName>
    <definedName name="___day7">#REF!</definedName>
    <definedName name="___day9">#REF!</definedName>
    <definedName name="___dkk1">#REF!</definedName>
    <definedName name="___dkk10">#REF!</definedName>
    <definedName name="___dkk2">#REF!</definedName>
    <definedName name="___DOO1">#REF!</definedName>
    <definedName name="___Exp1">[21]Exp!$B$1:$AD$39</definedName>
    <definedName name="___exp10">#REF!</definedName>
    <definedName name="___exp11">#REF!</definedName>
    <definedName name="___exp12">#REF!</definedName>
    <definedName name="___exp13">#REF!</definedName>
    <definedName name="___exp14">#REF!</definedName>
    <definedName name="___Exp2">[21]Exp!$B$44:$AD$66</definedName>
    <definedName name="___EXP22">#REF!</definedName>
    <definedName name="___exp5">#REF!</definedName>
    <definedName name="___exp7">#REF!</definedName>
    <definedName name="___exp8">#REF!</definedName>
    <definedName name="___exp9">#REF!</definedName>
    <definedName name="___FAC1">[11]สรุป!$C$307</definedName>
    <definedName name="___fob1">#REF!</definedName>
    <definedName name="___h2">[22]เงินกู้ธนชาติ!$G$2</definedName>
    <definedName name="___J31">'[23]Trial Balance'!$A$1:$H$65536</definedName>
    <definedName name="___JJ10">#REF!</definedName>
    <definedName name="___JJ11">#REF!</definedName>
    <definedName name="___JJ12">#REF!</definedName>
    <definedName name="___JJ13">#REF!</definedName>
    <definedName name="___JJ14">#REF!</definedName>
    <definedName name="___JJ15">#REF!</definedName>
    <definedName name="___JJ16">#REF!</definedName>
    <definedName name="___JJ17">#REF!</definedName>
    <definedName name="___JJ2">#REF!</definedName>
    <definedName name="___JJ3">#REF!</definedName>
    <definedName name="___JJ4">#REF!</definedName>
    <definedName name="___JJ5">#REF!</definedName>
    <definedName name="___JJ6">#REF!</definedName>
    <definedName name="___JJ7">#REF!</definedName>
    <definedName name="___JJ8">#REF!</definedName>
    <definedName name="___JJ9">#REF!</definedName>
    <definedName name="___lit1">#REF!</definedName>
    <definedName name="___lit2">#REF!</definedName>
    <definedName name="___new2">#N/A</definedName>
    <definedName name="___o98">#REF!</definedName>
    <definedName name="___OAC1">'[15]BALANCE SHEET '!$D$12</definedName>
    <definedName name="___OAC11">'[16]BALANCE SHEET '!$D$12</definedName>
    <definedName name="___OAC2">'[15]BALANCE SHEET '!$D$18</definedName>
    <definedName name="___OAC22">'[16]BALANCE SHEET '!$D$18</definedName>
    <definedName name="___OB1">#REF!</definedName>
    <definedName name="___OB2">#REF!</definedName>
    <definedName name="___pp1">#REF!</definedName>
    <definedName name="___pp2">#REF!</definedName>
    <definedName name="___pp3">#REF!</definedName>
    <definedName name="___pp4">#REF!</definedName>
    <definedName name="___pp5">#REF!</definedName>
    <definedName name="___pp6">#REF!</definedName>
    <definedName name="___pp7">#REF!</definedName>
    <definedName name="___ref2">#N/A</definedName>
    <definedName name="___S4">'[24]TrialBalance Q3-2002'!$A$1:$H$301</definedName>
    <definedName name="___sai1">#N/A</definedName>
    <definedName name="___SCB1">'[18]SCB 1 - Current'!$F$10</definedName>
    <definedName name="___SCB2">'[18]SCB 2 - Current'!$F$11</definedName>
    <definedName name="___SFL1">#REF!</definedName>
    <definedName name="___SFL2">#REF!</definedName>
    <definedName name="___SFL3">#REF!</definedName>
    <definedName name="___SFM1">#REF!</definedName>
    <definedName name="___SFM2">#REF!</definedName>
    <definedName name="___SFM3">#REF!</definedName>
    <definedName name="___SFM4">#REF!</definedName>
    <definedName name="___SFM5">#REF!</definedName>
    <definedName name="___SFM6">#REF!</definedName>
    <definedName name="___SFM7">#REF!</definedName>
    <definedName name="___SFQ1">#REF!</definedName>
    <definedName name="___SFQ2">#REF!</definedName>
    <definedName name="___SFQ3">#REF!</definedName>
    <definedName name="___SFQ4">#REF!</definedName>
    <definedName name="___SKV3">#N/A</definedName>
    <definedName name="___st1">#REF!</definedName>
    <definedName name="___std3">'[25]Standing Data'!$C$4</definedName>
    <definedName name="___sub1">#REF!</definedName>
    <definedName name="___SUM1">#REF!</definedName>
    <definedName name="___SUM2">#REF!</definedName>
    <definedName name="___SUM3">#REF!</definedName>
    <definedName name="___TOP2">#REF!</definedName>
    <definedName name="___TP2">#REF!</definedName>
    <definedName name="___Us1">#REF!</definedName>
    <definedName name="___US10">#REF!</definedName>
    <definedName name="___Us2">#REF!</definedName>
    <definedName name="___uua1">#REF!</definedName>
    <definedName name="___WD2">#REF!</definedName>
    <definedName name="___wew3">#REF!</definedName>
    <definedName name="___WIN1">#REF!</definedName>
    <definedName name="___www1">#N/A</definedName>
    <definedName name="___ZZ41">'[26]N-4.4'!#REF!</definedName>
    <definedName name="__10PRINT_MACRO">#REF!</definedName>
    <definedName name="__10REV_BUDGET">#REF!</definedName>
    <definedName name="__11PRINT_O_M">#REF!</definedName>
    <definedName name="__11SOURCES_USES">#REF!</definedName>
    <definedName name="__123Graph_D" hidden="1">[27]ชื่อหุ้น!#REF!</definedName>
    <definedName name="__12REV_BUDGET">#REF!</definedName>
    <definedName name="__12TFUEL_ASH">#REF!</definedName>
    <definedName name="__13SOURCES_USES">#REF!</definedName>
    <definedName name="__13TFUEL_PROC">#REF!</definedName>
    <definedName name="__14TFUEL_ASH">#REF!</definedName>
    <definedName name="__14TM_EQUIP">#REF!</definedName>
    <definedName name="__15TFUEL_PROC">#REF!</definedName>
    <definedName name="__15TMISC_MAINT">#REF!</definedName>
    <definedName name="__16TM_EQUIP">#REF!</definedName>
    <definedName name="__16TMOBILE_FUEL">#REF!</definedName>
    <definedName name="__17TMISC_MAINT">#REF!</definedName>
    <definedName name="__17TOP_FEE">#REF!</definedName>
    <definedName name="__18TMOBILE_FUEL">#REF!</definedName>
    <definedName name="__19TOP_FEE">#REF!</definedName>
    <definedName name="__1A_G_BUDGET">#REF!</definedName>
    <definedName name="__1Excel_BuiltIn_Print_Area_1_1">#REF!</definedName>
    <definedName name="__2CASH_DIST_HIST">#REF!</definedName>
    <definedName name="__2Excel_BuiltIn_Print_Area_3_1">#REF!</definedName>
    <definedName name="__3A_G_BUDGET">#REF!</definedName>
    <definedName name="__3Excel_BuiltIn_Print_Area_3_1_1_1_1">#REF!</definedName>
    <definedName name="__3FUEL_BUDGET">#REF!</definedName>
    <definedName name="__4CASH_DIST_HIST">#REF!</definedName>
    <definedName name="__4Excel_BuiltIn_Print_Titles_1_1">#REF!,#REF!</definedName>
    <definedName name="__4GAAP_HISTORY">#REF!</definedName>
    <definedName name="__5FUEL_BUDGET">#REF!</definedName>
    <definedName name="__5GENE_HIST">#REF!</definedName>
    <definedName name="__6GAAP_HISTORY">#REF!</definedName>
    <definedName name="__6OM_BUDGET">#REF!</definedName>
    <definedName name="__7GENE_HIST">#REF!</definedName>
    <definedName name="__7OM_DETAIL">#REF!</definedName>
    <definedName name="__8OM_BUDGET">#REF!</definedName>
    <definedName name="__8PRINT_MACRO">#REF!</definedName>
    <definedName name="__9OM_DETAIL">#REF!</definedName>
    <definedName name="__9PRINT_O_M">#REF!</definedName>
    <definedName name="__A2">#N/A</definedName>
    <definedName name="__a4">[6]SKA!#REF!</definedName>
    <definedName name="__AAA1">#REF!</definedName>
    <definedName name="__AAA20">#REF!</definedName>
    <definedName name="__ADD1">[8]!STOP2:[8]!STOP2E</definedName>
    <definedName name="__ADD2">[8]!STOP:[8]!STOPE</definedName>
    <definedName name="__AP1" hidden="1">{#N/A,#N/A,FALSE,"COVER1.XLS ";#N/A,#N/A,FALSE,"RACT1.XLS";#N/A,#N/A,FALSE,"RACT2.XLS";#N/A,#N/A,FALSE,"ECCMP";#N/A,#N/A,FALSE,"WELDER.XLS"}</definedName>
    <definedName name="__aq34">'[19]เงินกู้ MGC'!$F$15</definedName>
    <definedName name="__aq4">[19]เงินกู้ธนชาติ!$E$17</definedName>
    <definedName name="__aq678">'[19]เงินกู้ MGC'!$E$17</definedName>
    <definedName name="__ar2">#REF!</definedName>
    <definedName name="__aw23">[6]SKA!#REF!</definedName>
    <definedName name="__aw4">[6]SKA!#REF!</definedName>
    <definedName name="__ay53">[6]SKA!#REF!</definedName>
    <definedName name="__BOX2">#REF!</definedName>
    <definedName name="__box27">'[12]Seal 1-07-04'!#REF!</definedName>
    <definedName name="__CAL1">#REF!</definedName>
    <definedName name="__CAL10">#REF!</definedName>
    <definedName name="__CAL11">#REF!</definedName>
    <definedName name="__CAL12">#REF!</definedName>
    <definedName name="__CAL13">#REF!</definedName>
    <definedName name="__CAL14">#REF!</definedName>
    <definedName name="__CAL15">#REF!</definedName>
    <definedName name="__CAL16">#REF!</definedName>
    <definedName name="__CAL2">#REF!</definedName>
    <definedName name="__CAL3">#REF!</definedName>
    <definedName name="__CAL4">#REF!</definedName>
    <definedName name="__CAL5">#REF!</definedName>
    <definedName name="__CAL6">#REF!</definedName>
    <definedName name="__CAL7">#REF!</definedName>
    <definedName name="__CAL8">#REF!</definedName>
    <definedName name="__CAL9">#REF!</definedName>
    <definedName name="__cgh1">[28]ตั๋วเงินรับ!$F$1</definedName>
    <definedName name="__com1">#REF!</definedName>
    <definedName name="__DAT1">#REF!</definedName>
    <definedName name="__DAT10">#REF!</definedName>
    <definedName name="__DAT11">#REF!</definedName>
    <definedName name="__DAT12">#REF!</definedName>
    <definedName name="__dat123">#N/A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[29]BMCT2003!#REF!</definedName>
    <definedName name="__DAT19">[29]BMCT2003!#REF!</definedName>
    <definedName name="__DAT2">#REF!</definedName>
    <definedName name="__DAT20">[29]BMCT2003!#REF!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[6]SKA!#REF!</definedName>
    <definedName name="__DAT32">NA()</definedName>
    <definedName name="__DAT33">[6]SKA!#REF!</definedName>
    <definedName name="__DAT34">[6]SKA!#REF!</definedName>
    <definedName name="__DAT35">[6]SKA!#REF!</definedName>
    <definedName name="__DAT36">[6]SKA!#REF!</definedName>
    <definedName name="__DAT37">[6]SKA!#REF!</definedName>
    <definedName name="__DAT38">[6]SKA!#REF!</definedName>
    <definedName name="__DAT39">[6]SKA!#REF!</definedName>
    <definedName name="__DAT4">#REF!</definedName>
    <definedName name="__DAT40">#REF!</definedName>
    <definedName name="__DAT41">[6]SKA!#REF!</definedName>
    <definedName name="__DAT42">[6]SKA!#REF!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at909">#N/A</definedName>
    <definedName name="__day8">#REF!</definedName>
    <definedName name="__dkk1">#REF!</definedName>
    <definedName name="__dkk10">#REF!</definedName>
    <definedName name="__dkk2">#REF!</definedName>
    <definedName name="__DOO1">#REF!</definedName>
    <definedName name="__DUM2">[30]stair!#REF!</definedName>
    <definedName name="__DUM3">[30]stair!#REF!</definedName>
    <definedName name="__DUM4">[30]stair!#REF!</definedName>
    <definedName name="__e8">#REF!</definedName>
    <definedName name="__e9">#REF!</definedName>
    <definedName name="__Exp1">[31]Exp!$B$1:$AD$39</definedName>
    <definedName name="__exp10">#REF!</definedName>
    <definedName name="__exp11">#REF!</definedName>
    <definedName name="__exp12">#REF!</definedName>
    <definedName name="__exp13">#REF!</definedName>
    <definedName name="__exp14">#REF!</definedName>
    <definedName name="__Exp2">[31]Exp!$B$44:$AD$66</definedName>
    <definedName name="__EXP22">#REF!</definedName>
    <definedName name="__exp5">#REF!</definedName>
    <definedName name="__exp7">#REF!</definedName>
    <definedName name="__exp8">#REF!</definedName>
    <definedName name="__exp9">#REF!</definedName>
    <definedName name="__FAC1">[11]สรุป!$C$307</definedName>
    <definedName name="__FG5" hidden="1">{"cashflow",#N/A,FALSE,"cash flow"}</definedName>
    <definedName name="__fob1">#REF!</definedName>
    <definedName name="__gh1">[32]เงินกู้ธนชาติ!$F$15</definedName>
    <definedName name="__h1">#REF!</definedName>
    <definedName name="__h2">[22]เงินกู้ธนชาติ!$G$2</definedName>
    <definedName name="__J31">'[23]Trial Balance'!$A$1:$H$65536</definedName>
    <definedName name="__JJ10">#REF!</definedName>
    <definedName name="__JJ11">#REF!</definedName>
    <definedName name="__JJ12">#REF!</definedName>
    <definedName name="__JJ13">#REF!</definedName>
    <definedName name="__JJ14">#REF!</definedName>
    <definedName name="__JJ15">#REF!</definedName>
    <definedName name="__JJ16">#REF!</definedName>
    <definedName name="__JJ17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J8">#REF!</definedName>
    <definedName name="__JJ9">#REF!</definedName>
    <definedName name="__joy1">#REF!</definedName>
    <definedName name="__kkk1" hidden="1">#REF!</definedName>
    <definedName name="__kvs1" hidden="1">{#N/A,#N/A,FALSE,"COVER1.XLS ";#N/A,#N/A,FALSE,"RACT1.XLS";#N/A,#N/A,FALSE,"RACT2.XLS";#N/A,#N/A,FALSE,"ECCMP";#N/A,#N/A,FALSE,"WELDER.XLS"}</definedName>
    <definedName name="__kvs2" hidden="1">{#N/A,#N/A,FALSE,"COVER1.XLS ";#N/A,#N/A,FALSE,"RACT1.XLS";#N/A,#N/A,FALSE,"RACT2.XLS";#N/A,#N/A,FALSE,"ECCMP";#N/A,#N/A,FALSE,"WELDER.XLS"}</definedName>
    <definedName name="__kvs5" hidden="1">{#N/A,#N/A,FALSE,"COVER.XLS";#N/A,#N/A,FALSE,"RACT1.XLS";#N/A,#N/A,FALSE,"RACT2.XLS";#N/A,#N/A,FALSE,"ECCMP";#N/A,#N/A,FALSE,"WELDER.XLS"}</definedName>
    <definedName name="__kvs8" hidden="1">{#N/A,#N/A,FALSE,"COVER1.XLS ";#N/A,#N/A,FALSE,"RACT1.XLS";#N/A,#N/A,FALSE,"RACT2.XLS";#N/A,#N/A,FALSE,"ECCMP";#N/A,#N/A,FALSE,"WELDER.XLS"}</definedName>
    <definedName name="__lit1">#REF!</definedName>
    <definedName name="__lit2">#REF!</definedName>
    <definedName name="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k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L1">[30]stair!#REF!</definedName>
    <definedName name="__LL3">[30]stair!#REF!</definedName>
    <definedName name="__MB2" hidden="1">{#N/A,#N/A,FALSE,"COVER.XLS";#N/A,#N/A,FALSE,"RACT1.XLS";#N/A,#N/A,FALSE,"RACT2.XLS";#N/A,#N/A,FALSE,"ECCMP";#N/A,#N/A,FALSE,"WELDER.XLS"}</definedName>
    <definedName name="__n3">#REF!</definedName>
    <definedName name="__NC1">#REF!</definedName>
    <definedName name="__NC2">[33]STRUCTURE!#REF!</definedName>
    <definedName name="__NC3">[33]STRUCTURE!#REF!</definedName>
    <definedName name="__new2">#N/A</definedName>
    <definedName name="__nh6">#REF!</definedName>
    <definedName name="__o98">#REF!</definedName>
    <definedName name="__OAC1">'[15]BALANCE SHEET '!$D$12</definedName>
    <definedName name="__OAC11">'[16]BALANCE SHEET '!$D$12</definedName>
    <definedName name="__OAC2">'[15]BALANCE SHEET '!$D$18</definedName>
    <definedName name="__OAC22">'[16]BALANCE SHEET '!$D$18</definedName>
    <definedName name="__OB1">#REF!</definedName>
    <definedName name="__OB2">#REF!</definedName>
    <definedName name="__OH2">#REF!</definedName>
    <definedName name="__PGx1">#REF!</definedName>
    <definedName name="__PGx10">#REF!</definedName>
    <definedName name="__PGx5">#REF!</definedName>
    <definedName name="__pp1">#REF!</definedName>
    <definedName name="__pp2">#REF!</definedName>
    <definedName name="__pp3">#REF!</definedName>
    <definedName name="__pp4">#REF!</definedName>
    <definedName name="__pp5">#REF!</definedName>
    <definedName name="__pp6">#REF!</definedName>
    <definedName name="__pp7">#REF!</definedName>
    <definedName name="__ref2">#N/A</definedName>
    <definedName name="__RU1">[30]stair!#REF!</definedName>
    <definedName name="__RU2">[30]stair!#REF!</definedName>
    <definedName name="__S4">'[24]TrialBalance Q3-2002'!$A$1:$H$301</definedName>
    <definedName name="__sai1">#REF!</definedName>
    <definedName name="__SCB1">'[18]SCB 1 - Current'!$F$10</definedName>
    <definedName name="__SCB2">'[18]SCB 2 - Current'!$F$11</definedName>
    <definedName name="__SFL1">#REF!</definedName>
    <definedName name="__SFL2">#REF!</definedName>
    <definedName name="__SFL3">#REF!</definedName>
    <definedName name="__SFM1">#REF!</definedName>
    <definedName name="__SFM2">#REF!</definedName>
    <definedName name="__SFM3">#REF!</definedName>
    <definedName name="__SFM4">#REF!</definedName>
    <definedName name="__SFM5">#REF!</definedName>
    <definedName name="__SFM6">#REF!</definedName>
    <definedName name="__SFM7">#REF!</definedName>
    <definedName name="__SFQ1">#REF!</definedName>
    <definedName name="__SFQ2">#REF!</definedName>
    <definedName name="__SFQ3">#REF!</definedName>
    <definedName name="__SFQ4">#REF!</definedName>
    <definedName name="__SKV3">NA()</definedName>
    <definedName name="__st1">#REF!</definedName>
    <definedName name="__std3">#REF!</definedName>
    <definedName name="__str1">#REF!</definedName>
    <definedName name="__str2">#REF!</definedName>
    <definedName name="__str3">#REF!</definedName>
    <definedName name="__sub1">#REF!</definedName>
    <definedName name="__SUM1">#REF!</definedName>
    <definedName name="__SUM2">#REF!</definedName>
    <definedName name="__SUM3">#REF!</definedName>
    <definedName name="__tb1">'[34]TrialBalance Q3-2002'!$A$1:$H$301</definedName>
    <definedName name="__TOP2">#REF!</definedName>
    <definedName name="__TP2">#REF!</definedName>
    <definedName name="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try4">#REF!</definedName>
    <definedName name="__tt2">#REF!</definedName>
    <definedName name="__Us1">#REF!</definedName>
    <definedName name="__US10">#REF!</definedName>
    <definedName name="__Us2">#REF!</definedName>
    <definedName name="__Uss1">#REF!</definedName>
    <definedName name="__Uss2">#REF!</definedName>
    <definedName name="__uua1">#REF!</definedName>
    <definedName name="__WD2">#REF!</definedName>
    <definedName name="__wew3">#REF!</definedName>
    <definedName name="__WIN1">#REF!</definedName>
    <definedName name="__WL1">[30]stair!#REF!</definedName>
    <definedName name="__WL2">[30]stair!#REF!</definedName>
    <definedName name="__WU1">[30]stair!#REF!</definedName>
    <definedName name="__WU3">[30]stair!#REF!</definedName>
    <definedName name="__www1">#N/A</definedName>
    <definedName name="__xlfn.BAHTTEXT" hidden="1">#NAME?</definedName>
    <definedName name="__xlnm.Print_Area_1">#REF!</definedName>
    <definedName name="__xlnm.Print_Titles_1">#REF!</definedName>
    <definedName name="__ZZ41">'[35]N-4.4'!#REF!</definedName>
    <definedName name="_0">[36]เขตการค้าย่อย!#REF!</definedName>
    <definedName name="_01_Aug_01">#REF!</definedName>
    <definedName name="_01_Jul_01">#REF!</definedName>
    <definedName name="_01_Sep_01">#REF!</definedName>
    <definedName name="_1">#N/A</definedName>
    <definedName name="_1___A_G_BUDGET">#REF!</definedName>
    <definedName name="_1__A_G_BUDGET">#REF!</definedName>
    <definedName name="_1__CASH_DIST_HIST">#REF!</definedName>
    <definedName name="_10">#REF!</definedName>
    <definedName name="_10___REV_BUDGET">#REF!</definedName>
    <definedName name="_10__OM_BUDGET">#REF!</definedName>
    <definedName name="_10__REV_BUDGET">#REF!</definedName>
    <definedName name="_10__SOURCES_USES">#REF!</definedName>
    <definedName name="_100Excel_BuiltIn_Print_Area_5_1_1_1_1_1_1_1_1_1_1_1_1_1">#REF!</definedName>
    <definedName name="_100TOP_FEE">#REF!</definedName>
    <definedName name="_101Excel_BuiltIn_Print_Area_5_1_1_1_1_1_1_1_1_1_1_1_1_1_1">#REF!</definedName>
    <definedName name="_102Excel_BuiltIn_Print_Area_5_1_1_1_1_1_1_1_1_1_1_1_1_1_1_1">#REF!</definedName>
    <definedName name="_103Excel_BuiltIn_Print_Area_5_1_1_1_1_1_1_1_1_1_1_1_1_1_1_1_1">#REF!</definedName>
    <definedName name="_104Excel_BuiltIn_Print_Area_5_1_1_1_1_1_1_1_1_1_1_1_1_1_1_1_1_1_1_1_1_1_1_1">#REF!</definedName>
    <definedName name="_105Excel_BuiltIn_Print_Area_5_1_1_1_1_1_1_1_1_1_1_1_1_1_1_1_1_1_1_1_1_1_1_1_1">#REF!</definedName>
    <definedName name="_106Excel_BuiltIn_Print_Area_6_1_1_1_1_1">#REF!</definedName>
    <definedName name="_107Excel_BuiltIn_Print_Area_6_1_1_1_1_1_1">#REF!</definedName>
    <definedName name="_108Excel_BuiltIn_Print_Area_6_1_1_1_1_1_1_1">#REF!</definedName>
    <definedName name="_109Excel_BuiltIn_Print_Area_6_1_1_1_1_1_1_1_1_1">#REF!</definedName>
    <definedName name="_10Excel_BuiltIn_Print_Area_10_1_1_1_1_1">#REF!</definedName>
    <definedName name="_10Excel_BuiltIn_Print_Area_7_1">#REF!</definedName>
    <definedName name="_10GENE_HIST">#N/A</definedName>
    <definedName name="_10PRINT_MACRO">#REF!</definedName>
    <definedName name="_10REV_BUDGET">#REF!</definedName>
    <definedName name="_11">#REF!</definedName>
    <definedName name="_11___SOURCES_USES">#REF!</definedName>
    <definedName name="_11__SOURCES_USES">#REF!</definedName>
    <definedName name="_11__TFUEL_ASH">#REF!</definedName>
    <definedName name="_110Excel_BuiltIn_Print_Area_7_1_1_1_1_1">#REF!</definedName>
    <definedName name="_111Excel_BuiltIn_Print_Area_7_1_1_1_1_1_1">#REF!</definedName>
    <definedName name="_112Excel_BuiltIn_Print_Area_7_1_1_1_1_1_1_1">#REF!</definedName>
    <definedName name="_113Excel_BuiltIn_Print_Area_7_1_1_1_1_1_1_1_1">#REF!</definedName>
    <definedName name="_114Excel_BuiltIn_Print_Area_8_1_1_1_1">#REF!</definedName>
    <definedName name="_115Excel_BuiltIn_Print_Area_8_1_1_1_1_1">#REF!</definedName>
    <definedName name="_116Excel_BuiltIn_Print_Area_8_1_1_1_1_1_1">#REF!</definedName>
    <definedName name="_117Excel_BuiltIn_Print_Area_8_1_1_1_1_1_1_1">#REF!</definedName>
    <definedName name="_118Excel_BuiltIn_Print_Area_9_1_1_1_1">#REF!</definedName>
    <definedName name="_119Excel_BuiltIn_Print_Area_9_1_1_1_1_1">#REF!</definedName>
    <definedName name="_11Excel_BuiltIn_Print_Area_10_1_1_1_1_1_1">#REF!</definedName>
    <definedName name="_11Excel_BuiltIn_Print_Area_8_1">#REF!</definedName>
    <definedName name="_11PRINT_O_M">#REF!</definedName>
    <definedName name="_11SOURCES_USES">#REF!</definedName>
    <definedName name="_12">#REF!</definedName>
    <definedName name="_12___TFUEL_ASH">#REF!</definedName>
    <definedName name="_12__OM_DETAIL">#REF!</definedName>
    <definedName name="_12__TFUEL_ASH">#REF!</definedName>
    <definedName name="_12__TFUEL_PROC">#REF!</definedName>
    <definedName name="_120Excel_BuiltIn_Print_Titles_1_1">#REF!</definedName>
    <definedName name="_121Excel_BuiltIn_Print_Titles_11_1_1_1_1">#REF!</definedName>
    <definedName name="_122Excel_BuiltIn_Print_Titles_12_1_1_1_1">#REF!</definedName>
    <definedName name="_123Excel_BuiltIn_Print_Titles_14_1_1_1_1">#REF!</definedName>
    <definedName name="_124Excel_BuiltIn_Print_Titles_14_1_1_1_1_1">#REF!</definedName>
    <definedName name="_125Excel_BuiltIn_Print_Titles_16_1_1_1_1">#REF!</definedName>
    <definedName name="_126Excel_BuiltIn_Print_Titles_2_1">#REF!</definedName>
    <definedName name="_127Excel_BuiltIn_Print_Titles_2_1_1">#REF!</definedName>
    <definedName name="_128Excel_BuiltIn_Print_Titles_2_1_1_1_1">#REF!</definedName>
    <definedName name="_129Excel_BuiltIn_Print_Titles_2_1_1_1_1_1">#REF!</definedName>
    <definedName name="_12Excel_BuiltIn_Print_Area_10_1_1_1_1_1_1_1">#REF!</definedName>
    <definedName name="_12Excel_BuiltIn_Print_Area_3_1">#REF!</definedName>
    <definedName name="_12Excel_BuiltIn_Print_Area_9_1">#REF!</definedName>
    <definedName name="_12OM_BUDGET">#N/A</definedName>
    <definedName name="_12REV_BUDGET">#REF!</definedName>
    <definedName name="_12TFUEL_ASH">#REF!</definedName>
    <definedName name="_13">#REF!</definedName>
    <definedName name="_13___TFUEL_PROC">#REF!</definedName>
    <definedName name="_13__TFUEL_PROC">#REF!</definedName>
    <definedName name="_13__TM_EQUIP">#REF!</definedName>
    <definedName name="_130Excel_BuiltIn_Print_Titles_3_1">#REF!</definedName>
    <definedName name="_131Excel_BuiltIn_Print_Titles_3_1_1_1_1_1">#REF!</definedName>
    <definedName name="_132Excel_BuiltIn_Print_Titles_4_1_1">#REF!</definedName>
    <definedName name="_133Excel_BuiltIn_Print_Titles_4_1_1_1_1_1">#REF!</definedName>
    <definedName name="_134Excel_BuiltIn_Print_Titles_4_1_1_1_1_1_1">#REF!</definedName>
    <definedName name="_135Excel_BuiltIn_Print_Titles_4_1_1_1_1_1_1_1">#REF!</definedName>
    <definedName name="_136Excel_BuiltIn_Print_Titles_4_1_1_1_1_1_1_1_1">#REF!</definedName>
    <definedName name="_137Excel_BuiltIn_Print_Titles_5_1">#REF!</definedName>
    <definedName name="_138Excel_BuiltIn_Print_Titles_5_1_1">#REF!</definedName>
    <definedName name="_139Excel_BuiltIn_Print_Titles_5_1_1_1">#REF!</definedName>
    <definedName name="_13Excel_BuiltIn_Print_Area_10_1_1_1_1_1_1_1_1">#REF!</definedName>
    <definedName name="_13Excel_BuiltIn_Print_Area_3_1_1_1_1">#REF!</definedName>
    <definedName name="_13Excel_BuiltIn_Print_Titles_10_1">#REF!</definedName>
    <definedName name="_13SOURCES_USES">#REF!</definedName>
    <definedName name="_13TFUEL_PROC">#REF!</definedName>
    <definedName name="_14">#REF!</definedName>
    <definedName name="_14___TM_EQUIP">#REF!</definedName>
    <definedName name="_14__PRINT_MACRO">#REF!</definedName>
    <definedName name="_14__TM_EQUIP">#REF!</definedName>
    <definedName name="_14__TMISC_MAINT">#REF!</definedName>
    <definedName name="_140Excel_BuiltIn_Print_Titles_5_1_1_1_1_1">#REF!</definedName>
    <definedName name="_141Excel_BuiltIn_Print_Titles_5_1_1_1_1_1_1">#REF!</definedName>
    <definedName name="_142Excel_BuiltIn_Print_Titles_5_1_1_1_1_1_1_1">#REF!</definedName>
    <definedName name="_143Excel_BuiltIn_Print_Titles_5_1_1_1_1_1_1_1_1">#REF!</definedName>
    <definedName name="_144Excel_BuiltIn_Print_Titles_6_1_1_1_1_1">#REF!</definedName>
    <definedName name="_145Excel_BuiltIn_Print_Titles_9_1_1_1_1_1">#REF!</definedName>
    <definedName name="_14Excel_BuiltIn_Print_Area_11_1_1_1_1">#REF!</definedName>
    <definedName name="_14Excel_BuiltIn_Print_Titles_11_1">#REF!</definedName>
    <definedName name="_14OM_DETAIL">#N/A</definedName>
    <definedName name="_14TFUEL_ASH">#REF!</definedName>
    <definedName name="_14TM_EQUIP">#REF!</definedName>
    <definedName name="_15">#REF!</definedName>
    <definedName name="_15___TMISC_MAINT">#REF!</definedName>
    <definedName name="_15__TMISC_MAINT">#REF!</definedName>
    <definedName name="_15__TMOBILE_FUEL">#REF!</definedName>
    <definedName name="_15Excel_BuiltIn_Print_Area_11_1_1_1_1_1">#REF!</definedName>
    <definedName name="_15Excel_BuiltIn_Print_Titles_20_1">#REF!</definedName>
    <definedName name="_15TFUEL_PROC">#REF!</definedName>
    <definedName name="_15TMISC_MAINT">#REF!</definedName>
    <definedName name="_16">#REF!</definedName>
    <definedName name="_16___TMOBILE_FUEL">#REF!</definedName>
    <definedName name="_16__PRINT_O_M">#REF!</definedName>
    <definedName name="_16__TMOBILE_FUEL">#REF!</definedName>
    <definedName name="_16__TOP_FEE">#REF!</definedName>
    <definedName name="_16Excel_BuiltIn_Print_Area_11_1_1_1_1_1_1">#REF!</definedName>
    <definedName name="_16Excel_BuiltIn_Print_Titles_3_1">#REF!</definedName>
    <definedName name="_16PRINT_MACRO">#N/A</definedName>
    <definedName name="_16TM_EQUIP">#REF!</definedName>
    <definedName name="_16TMOBILE_FUEL">#REF!</definedName>
    <definedName name="_17">#REF!</definedName>
    <definedName name="_17___TOP_FEE">#REF!</definedName>
    <definedName name="_17__TOP_FEE">#REF!</definedName>
    <definedName name="_17_A_G_BUDGET">#REF!</definedName>
    <definedName name="_17Excel_BuiltIn_Print_Area_11_1_1_1_1_1_1_1">#REF!</definedName>
    <definedName name="_17Excel_BuiltIn_Print_Titles_4_1">#REF!</definedName>
    <definedName name="_17TMISC_MAINT">#REF!</definedName>
    <definedName name="_17TOP_FEE">#REF!</definedName>
    <definedName name="_18">#REF!</definedName>
    <definedName name="_18__A_G_BUDGET">#REF!</definedName>
    <definedName name="_18__REV_BUDGET">#REF!</definedName>
    <definedName name="_18_A_G_BUDGET">#REF!</definedName>
    <definedName name="_18_CASH_DIST_HIST">#REF!</definedName>
    <definedName name="_18Excel_BuiltIn_Print_Area_11_1_1_1_1_1_1_1_1">#REF!</definedName>
    <definedName name="_18Excel_BuiltIn_Print_Titles_5_1">#REF!</definedName>
    <definedName name="_18PRINT_O_M">#N/A</definedName>
    <definedName name="_18TMOBILE_FUEL">#REF!</definedName>
    <definedName name="_19">#REF!</definedName>
    <definedName name="_19__CASH_DIST_HIST">#REF!</definedName>
    <definedName name="_19_CASH_DIST_HIST">#REF!</definedName>
    <definedName name="_19_FUEL_BUDGET">#REF!</definedName>
    <definedName name="_19Excel_BuiltIn_Print_Area_11_1_1_1_1_1_1_1_1_1">#REF!</definedName>
    <definedName name="_19Excel_BuiltIn_Print_Titles_6_1">#REF!</definedName>
    <definedName name="_19TOP_FEE">#REF!</definedName>
    <definedName name="_1A_G_BUDGET">#REF!</definedName>
    <definedName name="_1Excel_BuiltIn_Print_Area_1_1">#REF!</definedName>
    <definedName name="_1Excel_BuiltIn_Print_Area_10_1">#REF!</definedName>
    <definedName name="_1Excel_BuiltIn_Print_Area_3_1">#REF!</definedName>
    <definedName name="_2">#N/A</definedName>
    <definedName name="_2___CASH_DIST_HIST">#REF!</definedName>
    <definedName name="_2__CASH_DIST_HIST">#REF!</definedName>
    <definedName name="_2__FUEL_BUDGET">#REF!</definedName>
    <definedName name="_20">#REF!</definedName>
    <definedName name="_20__FUEL_BUDGET">#REF!</definedName>
    <definedName name="_20__SOURCES_USES">#REF!</definedName>
    <definedName name="_20_FUEL_BUDGET">#REF!</definedName>
    <definedName name="_20_GAAP_HISTORY">#REF!</definedName>
    <definedName name="_200">#REF!</definedName>
    <definedName name="_20729_kcc_pcpfl">#REF!</definedName>
    <definedName name="_20Excel_BuiltIn_Print_Area_12_1_1_1_1">#REF!</definedName>
    <definedName name="_20Excel_BuiltIn_Print_Titles_7_1">#REF!</definedName>
    <definedName name="_20REV_BUDGET">#N/A</definedName>
    <definedName name="_21__GAAP_HISTORY">#REF!</definedName>
    <definedName name="_21_GAAP_HISTORY">#REF!</definedName>
    <definedName name="_21_GENE_HIST">#REF!</definedName>
    <definedName name="_21Excel_BuiltIn_Print_Area_12_1_1_1_1_1">#REF!</definedName>
    <definedName name="_21Excel_BuiltIn_Print_Titles_8_1">#REF!</definedName>
    <definedName name="_22__GENE_HIST">#REF!</definedName>
    <definedName name="_22__TFUEL_ASH">#REF!</definedName>
    <definedName name="_22_GENE_HIST">#REF!</definedName>
    <definedName name="_22_OM_BUDGET">#REF!</definedName>
    <definedName name="_2222">#REF!</definedName>
    <definedName name="_22Excel_BuiltIn_Print_Area_12_1_1_1_1_1_1">#REF!</definedName>
    <definedName name="_22Excel_BuiltIn_Print_Titles_9_1">#REF!</definedName>
    <definedName name="_22SOURCES_USES">#N/A</definedName>
    <definedName name="_23__OM_BUDGET">#REF!</definedName>
    <definedName name="_23_OM_BUDGET">#REF!</definedName>
    <definedName name="_23_OM_DETAIL">#REF!</definedName>
    <definedName name="_23Excel_BuiltIn_Print_Area_12_1_1_1_1_1_1_1">#REF!</definedName>
    <definedName name="_24__OM_DETAIL">#REF!</definedName>
    <definedName name="_24__TFUEL_PROC">#REF!</definedName>
    <definedName name="_24_OM_DETAIL">#REF!</definedName>
    <definedName name="_24_PRINT_MACRO">#REF!</definedName>
    <definedName name="_24Excel_BuiltIn_Print_Area_12_1_1_1_1_1_1_1_1_1">#REF!</definedName>
    <definedName name="_24TFUEL_ASH">#N/A</definedName>
    <definedName name="_25__PRINT_MACRO">#REF!</definedName>
    <definedName name="_25_PRINT_MACRO">#REF!</definedName>
    <definedName name="_25_PRINT_O_M">#REF!</definedName>
    <definedName name="_25Excel_BuiltIn_Print_Area_12_1_1_1_1_1_1_1_1_1_1_1">#REF!</definedName>
    <definedName name="_26__PRINT_O_M">#REF!</definedName>
    <definedName name="_26__TM_EQUIP">#REF!</definedName>
    <definedName name="_26_PRINT_O_M">#REF!</definedName>
    <definedName name="_26_REV_BUDGET">#REF!</definedName>
    <definedName name="_26Excel_BuiltIn_Print_Area_13_1_1_1_1">#REF!</definedName>
    <definedName name="_26TFUEL_PROC">#N/A</definedName>
    <definedName name="_27__REV_BUDGET">#REF!</definedName>
    <definedName name="_27_REV_BUDGET">#REF!</definedName>
    <definedName name="_27_SOURCES_USES">#REF!</definedName>
    <definedName name="_27Excel_BuiltIn_Print_Area_13_1_1_1_1_1">#REF!</definedName>
    <definedName name="_28__SOURCES_USES">#REF!</definedName>
    <definedName name="_28__TMISC_MAINT">#REF!</definedName>
    <definedName name="_28_SOURCES_USES">#REF!</definedName>
    <definedName name="_28_TFUEL_ASH">#REF!</definedName>
    <definedName name="_28Excel_BuiltIn_Print_Area_13_1_1_1_1_1_1">#REF!</definedName>
    <definedName name="_28TM_EQUIP">#N/A</definedName>
    <definedName name="_29__TFUEL_ASH">#REF!</definedName>
    <definedName name="_29_TFUEL_ASH">#REF!</definedName>
    <definedName name="_29_TFUEL_PROC">#REF!</definedName>
    <definedName name="_29Excel_BuiltIn_Print_Area_13_1_1_1_1_1_1_1">#REF!</definedName>
    <definedName name="_2A_G_BUDGET">#N/A</definedName>
    <definedName name="_2CASH_DIST_HIST">#REF!</definedName>
    <definedName name="_2Excel_BuiltIn_Print_Area_1_1_1">#REF!</definedName>
    <definedName name="_2Excel_BuiltIn_Print_Area_11_1">#REF!</definedName>
    <definedName name="_2Excel_BuiltIn_Print_Area_3_1">#REF!</definedName>
    <definedName name="_2Excel_BuiltIn_Print_Area_3_1_1_1_1">#REF!</definedName>
    <definedName name="_3">#N/A</definedName>
    <definedName name="_3_???" hidden="1">{#N/A,#N/A,TRUE,"Str.";#N/A,#N/A,TRUE,"Steel &amp; Roof";#N/A,#N/A,TRUE,"Arc.";#N/A,#N/A,TRUE,"Preliminary";#N/A,#N/A,TRUE,"Sum_Prelim"}</definedName>
    <definedName name="_3___FUEL_BUDGET">#REF!</definedName>
    <definedName name="_3__FUEL_BUDGET">#REF!</definedName>
    <definedName name="_3__GAAP_HISTORY">#REF!</definedName>
    <definedName name="_30__TFUEL_PROC">#REF!</definedName>
    <definedName name="_30__TMOBILE_FUEL">#REF!</definedName>
    <definedName name="_30_TFUEL_PROC">#REF!</definedName>
    <definedName name="_30_TM_EQUIP">#REF!</definedName>
    <definedName name="_30Excel_BuiltIn_Print_Area_13_1_1_1_1_1_1_1_1_1">#REF!</definedName>
    <definedName name="_30TMISC_MAINT">#N/A</definedName>
    <definedName name="_31__TM_EQUIP">#REF!</definedName>
    <definedName name="_31_TM_EQUIP">#REF!</definedName>
    <definedName name="_31_TMISC_MAINT">#REF!</definedName>
    <definedName name="_31Excel_BuiltIn_Print_Area_13_1_1_1_1_1_1_1_1_1_1_1">#REF!</definedName>
    <definedName name="_32__TMISC_MAINT">#REF!</definedName>
    <definedName name="_32__TOP_FEE">#REF!</definedName>
    <definedName name="_32_TMISC_MAINT">#REF!</definedName>
    <definedName name="_32_TMOBILE_FUEL">#REF!</definedName>
    <definedName name="_32Excel_BuiltIn_Print_Area_13_1_1_1_1_1_1_1_1_1_1_1_1_1">#REF!</definedName>
    <definedName name="_32TMOBILE_FUEL">#N/A</definedName>
    <definedName name="_33__TMOBILE_FUEL">#REF!</definedName>
    <definedName name="_33_TMOBILE_FUEL">#REF!</definedName>
    <definedName name="_33_TOP_FEE">#REF!</definedName>
    <definedName name="_33Excel_BuiltIn_Print_Area_14_1_1">#REF!</definedName>
    <definedName name="_34__TOP_FEE">#REF!</definedName>
    <definedName name="_34_A_G_BUDGET">#REF!</definedName>
    <definedName name="_34_TOP_FEE">#REF!</definedName>
    <definedName name="_34Excel_BuiltIn_Print_Area_14_1_1_1_1">#REF!</definedName>
    <definedName name="_34TOP_FEE">#N/A</definedName>
    <definedName name="_35_A_G_BUDGET">#REF!</definedName>
    <definedName name="_35Excel_BuiltIn_Print_Area_14_1_1_1_1_1">#REF!</definedName>
    <definedName name="_36_CASH_DIST_HIST">#REF!</definedName>
    <definedName name="_36Excel_BuiltIn_Print_Area_14_1_1_1_1_1_1">#REF!</definedName>
    <definedName name="_37_FUEL_BUDGET">#REF!</definedName>
    <definedName name="_37Excel_BuiltIn_Print_Area_14_1_1_1_1_1_1_1">#REF!</definedName>
    <definedName name="_38_FUEL_BUDGET">#REF!</definedName>
    <definedName name="_38_GAAP_HISTORY">#REF!</definedName>
    <definedName name="_38A_G_BUDGET">#REF!</definedName>
    <definedName name="_38Excel_BuiltIn_Print_Area_14_1_1_1_1_1_1_1_1_1">#REF!</definedName>
    <definedName name="_39_GENE_HIST">#REF!</definedName>
    <definedName name="_39CASH_DIST_HIST">#REF!</definedName>
    <definedName name="_39Excel_BuiltIn_Print_Area_14_1_1_1_1_1_1_1_1_1_1_1_1_1">#REF!</definedName>
    <definedName name="_3A_G_BUDGET">#REF!</definedName>
    <definedName name="_3Excel_BuiltIn_Print_Area_1_1_1_1_1">#REF!</definedName>
    <definedName name="_3Excel_BuiltIn_Print_Area_17_1_1_1_1_1">"$#REF!.$A$1:$F$474"</definedName>
    <definedName name="_3Excel_BuiltIn_Print_Area_3_1_1_1_1">#REF!</definedName>
    <definedName name="_3FUEL_BUDGET">#REF!</definedName>
    <definedName name="_4.0___M_E_COST_BREAKDOWN">#REF!</definedName>
    <definedName name="_4.0___M_E_COST_BREAKDOWN___0">#REF!</definedName>
    <definedName name="_4_?????" hidden="1">{#N/A,#N/A,TRUE,"Str.";#N/A,#N/A,TRUE,"Steel &amp; Roof";#N/A,#N/A,TRUE,"Arc.";#N/A,#N/A,TRUE,"Preliminary";#N/A,#N/A,TRUE,"Sum_Prelim"}</definedName>
    <definedName name="_4___GAAP_HISTORY">#REF!</definedName>
    <definedName name="_4__FUEL_BUDGET">#REF!</definedName>
    <definedName name="_4__GAAP_HISTORY">#REF!</definedName>
    <definedName name="_4__GENE_HIST">#REF!</definedName>
    <definedName name="_40_GAAP_HISTORY">#REF!</definedName>
    <definedName name="_40_OM_BUDGET">#REF!</definedName>
    <definedName name="_40Excel_BuiltIn_Print_Area_15_1_1_1_1">#REF!</definedName>
    <definedName name="_40FUEL_BUDGET">#REF!</definedName>
    <definedName name="_41_OM_DETAIL">#REF!</definedName>
    <definedName name="_41Excel_BuiltIn_Print_Area_15_1_1_1_1_1">#REF!</definedName>
    <definedName name="_41GAAP_HISTORY">#REF!</definedName>
    <definedName name="_42_GENE_HIST">#REF!</definedName>
    <definedName name="_42_PRINT_MACRO">#REF!</definedName>
    <definedName name="_42Excel_BuiltIn_Print_Area_15_1_1_1_1_1_1_1_1_1">#REF!</definedName>
    <definedName name="_42GENE_HIST">#REF!</definedName>
    <definedName name="_43_PRINT_O_M">#REF!</definedName>
    <definedName name="_43Excel_BuiltIn_Print_Area_15_1_1_1_1_1_1_1_1_1_1_1">#REF!</definedName>
    <definedName name="_43OM_BUDGET">#REF!</definedName>
    <definedName name="_44_OM_BUDGET">#REF!</definedName>
    <definedName name="_44_REV_BUDGET">#REF!</definedName>
    <definedName name="_44Excel_BuiltIn_Print_Area_16_1_1">#REF!</definedName>
    <definedName name="_44OM_DETAIL">#REF!</definedName>
    <definedName name="_45_SOURCES_USES">#REF!</definedName>
    <definedName name="_45Excel_BuiltIn_Print_Area_16_1_1_1_1">#REF!</definedName>
    <definedName name="_45PRINT_MACRO">#REF!</definedName>
    <definedName name="_46_OM_DETAIL">#REF!</definedName>
    <definedName name="_46_TFUEL_ASH">#REF!</definedName>
    <definedName name="_46Excel_BuiltIn_Print_Area_16_1_1_1_1_1">#REF!</definedName>
    <definedName name="_46PRINT_O_M">#REF!</definedName>
    <definedName name="_47_TFUEL_PROC">#REF!</definedName>
    <definedName name="_47Excel_BuiltIn_Print_Area_16_1_1_1_1_1_1">#REF!</definedName>
    <definedName name="_47REV_BUDGET">#REF!</definedName>
    <definedName name="_48_PRINT_MACRO">#REF!</definedName>
    <definedName name="_48_TM_EQUIP">#REF!</definedName>
    <definedName name="_48Excel_BuiltIn_Print_Area_16_1_1_1_1_1_1_1">#REF!</definedName>
    <definedName name="_48SOURCES_USES">#REF!</definedName>
    <definedName name="_49_TMISC_MAINT">#REF!</definedName>
    <definedName name="_49Excel_BuiltIn_Print_Area_16_1_1_1_1_1_1_1_1">#REF!</definedName>
    <definedName name="_49TFUEL_ASH">#REF!</definedName>
    <definedName name="_4CASH_DIST_HIST">#N/A</definedName>
    <definedName name="_4Excel_BuiltIn_Print_Area_1_1_1_1_1_1">#REF!</definedName>
    <definedName name="_4Excel_BuiltIn_Print_Area_2_1">#REF!</definedName>
    <definedName name="_4Excel_BuiltIn_Print_Titles_1_1">#REF!,#REF!</definedName>
    <definedName name="_4GAAP_HISTORY">#REF!</definedName>
    <definedName name="_5_??????" hidden="1">{#N/A,#N/A,TRUE,"Str.";#N/A,#N/A,TRUE,"Steel &amp; Roof";#N/A,#N/A,TRUE,"Arc.";#N/A,#N/A,TRUE,"Preliminary";#N/A,#N/A,TRUE,"Sum_Prelim"}</definedName>
    <definedName name="_5___GENE_HIST">#REF!</definedName>
    <definedName name="_5__GENE_HIST">#REF!</definedName>
    <definedName name="_5__OM_BUDGET">#REF!</definedName>
    <definedName name="_50_PRINT_O_M">#REF!</definedName>
    <definedName name="_50_TMOBILE_FUEL">#REF!</definedName>
    <definedName name="_50Excel_BuiltIn_Print_Area_17_1_1_1_1">#REF!</definedName>
    <definedName name="_50TFUEL_PROC">#REF!</definedName>
    <definedName name="_51_TOP_FEE">#REF!</definedName>
    <definedName name="_51Excel_BuiltIn_Print_Area_17_1_1_1_1_1">#REF!</definedName>
    <definedName name="_51TM_EQUIP">#REF!</definedName>
    <definedName name="_52_REV_BUDGET">#REF!</definedName>
    <definedName name="_52Excel_BuiltIn_Print_Area_17_1_1_1_1_1_1">#REF!</definedName>
    <definedName name="_52TMISC_MAINT">#REF!</definedName>
    <definedName name="_53Excel_BuiltIn_Print_Area_18_1_1_1">#REF!</definedName>
    <definedName name="_53TMOBILE_FUEL">#REF!</definedName>
    <definedName name="_54_SOURCES_USES">#REF!</definedName>
    <definedName name="_54Excel_BuiltIn_Print_Area_18_1_1_1_1">#REF!</definedName>
    <definedName name="_54TOP_FEE">#REF!</definedName>
    <definedName name="_55Excel_BuiltIn_Print_Area_18_1_1_1_1_1">#REF!</definedName>
    <definedName name="_56_TFUEL_ASH">#REF!</definedName>
    <definedName name="_56Excel_BuiltIn_Print_Area_19_1_1_1">#REF!</definedName>
    <definedName name="_57Excel_BuiltIn_Print_Area_2_1_1">#REF!</definedName>
    <definedName name="_58_TFUEL_PROC">#REF!</definedName>
    <definedName name="_58Excel_BuiltIn_Print_Area_2_1_1_1_1_1">#REF!</definedName>
    <definedName name="_59Excel_BuiltIn_Print_Area_2_1_1_1_1_1_1">#REF!</definedName>
    <definedName name="_5Excel_BuiltIn_Print_Area_1_1_1_1_1_1_1">#REF!,#REF!</definedName>
    <definedName name="_5Excel_BuiltIn_Print_Area_22_1_1_1_1_1">"$#REF!.$A$1:$F$79"</definedName>
    <definedName name="_5FUEL_BUDGET">#REF!</definedName>
    <definedName name="_5GENE_HIST">#REF!</definedName>
    <definedName name="_6___OM_BUDGET">#REF!</definedName>
    <definedName name="_6__GAAP_HISTORY">#REF!</definedName>
    <definedName name="_6__OM_BUDGET">#REF!</definedName>
    <definedName name="_6__OM_DETAIL">#REF!</definedName>
    <definedName name="_60_TM_EQUIP">#REF!</definedName>
    <definedName name="_60Excel_BuiltIn_Print_Area_2_1_1_1_1_1_1_1">#REF!</definedName>
    <definedName name="_61Excel_BuiltIn_Print_Area_2_1_1_1_1_1_1_1_1">#REF!,#REF!</definedName>
    <definedName name="_62_TMISC_MAINT">#REF!</definedName>
    <definedName name="_62Excel_BuiltIn_Print_Area_2_1_1_1_1_1_1_1_1_1">#REF!</definedName>
    <definedName name="_63Excel_BuiltIn_Print_Area_2_1_1_1_1_1_1_1_1_1_1">#REF!</definedName>
    <definedName name="_64_TMOBILE_FUEL">#REF!</definedName>
    <definedName name="_64Excel_BuiltIn_Print_Area_20_1_1">#REF!</definedName>
    <definedName name="_65Excel_BuiltIn_Print_Area_3_1">#REF!</definedName>
    <definedName name="_66_TOP_FEE">#REF!</definedName>
    <definedName name="_66Excel_BuiltIn_Print_Area_3_1_1">#REF!</definedName>
    <definedName name="_6703_00_105">#REF!</definedName>
    <definedName name="_67Excel_BuiltIn_Print_Area_3_1_1_1_1">#REF!</definedName>
    <definedName name="_68A_G_BUDGET">#REF!</definedName>
    <definedName name="_68Excel_BuiltIn_Print_Area_3_1_1_1_1_1">#REF!</definedName>
    <definedName name="_69Excel_BuiltIn_Print_Area_3_1_1_1_1_1_1">#REF!</definedName>
    <definedName name="_6Excel_BuiltIn_Print_Area_1_1_1_1_1_1_1_1">#REF!</definedName>
    <definedName name="_6Excel_BuiltIn_Print_Area_3_1">#REF!</definedName>
    <definedName name="_6FUEL_BUDGET">#N/A</definedName>
    <definedName name="_6GAAP_HISTORY">#REF!</definedName>
    <definedName name="_6OM_BUDGET">#REF!</definedName>
    <definedName name="_7___OM_DETAIL">#REF!</definedName>
    <definedName name="_7__OM_DETAIL">#REF!</definedName>
    <definedName name="_7__PRINT_MACRO">#REF!</definedName>
    <definedName name="_70CASH_DIST_HIST">#REF!</definedName>
    <definedName name="_70Excel_BuiltIn_Print_Area_3_1_1_1_1_1_1_1">#REF!</definedName>
    <definedName name="_71Excel_BuiltIn_Print_Area_3_1_1_1_1_1_1_1_1">#REF!</definedName>
    <definedName name="_72Excel_BuiltIn_Print_Area_3_1_1_1_1_1_1_1_1_1">#REF!</definedName>
    <definedName name="_72FUEL_BUDGET">#REF!</definedName>
    <definedName name="_73Excel_BuiltIn_Print_Area_4_1">#REF!</definedName>
    <definedName name="_74Excel_BuiltIn_Print_Area_4_1_1">#REF!</definedName>
    <definedName name="_74GAAP_HISTORY">#REF!</definedName>
    <definedName name="_75Excel_BuiltIn_Print_Area_4_1_1_1_1">#REF!</definedName>
    <definedName name="_76Excel_BuiltIn_Print_Area_4_1_1_1_1_1">#REF!</definedName>
    <definedName name="_76GENE_HIST">#REF!</definedName>
    <definedName name="_77Excel_BuiltIn_Print_Area_4_1_1_1_1_1_1">#REF!</definedName>
    <definedName name="_78Excel_BuiltIn_Print_Area_4_1_1_1_1_1_1_1">#REF!</definedName>
    <definedName name="_78OM_BUDGET">#REF!</definedName>
    <definedName name="_79Excel_BuiltIn_Print_Area_4_1_1_1_1_1_1_1_1">#REF!</definedName>
    <definedName name="_7Excel_BuiltIn_Print_Area_1_1_1_1_1_1_1_1_1">#REF!</definedName>
    <definedName name="_7Excel_BuiltIn_Print_Area_4_1">#REF!</definedName>
    <definedName name="_7GENE_HIST">#REF!</definedName>
    <definedName name="_7OM_DETAIL">#REF!</definedName>
    <definedName name="_8___PRINT_MACRO">#REF!</definedName>
    <definedName name="_8__GENE_HIST">#REF!</definedName>
    <definedName name="_8__PRINT_MACRO">#REF!</definedName>
    <definedName name="_8__PRINT_O_M">#REF!</definedName>
    <definedName name="_80Excel_BuiltIn_Print_Area_4_1_1_1_1_1_1_1_1_1">#REF!</definedName>
    <definedName name="_80OM_DETAIL">#REF!</definedName>
    <definedName name="_81Excel_BuiltIn_Print_Area_4_1_1_1_1_1_1_1_1_1_1">#REF!</definedName>
    <definedName name="_82Excel_BuiltIn_Print_Area_4_1_1_1_1_1_1_1_1_1_1_1">#REF!</definedName>
    <definedName name="_82PRINT_MACRO">#REF!</definedName>
    <definedName name="_83Excel_BuiltIn_Print_Area_4_1_1_1_1_1_1_1_1_1_1_1_1_1_1_1_1_1">#REF!</definedName>
    <definedName name="_84Excel_BuiltIn_Print_Area_4_1_1_1_1_1_1_1_1_1_1_1_1_1_1_1_1_1_1">#REF!</definedName>
    <definedName name="_84PRINT_O_M">#REF!</definedName>
    <definedName name="_85Excel_BuiltIn_Print_Area_4_1_1_1_1_1_1_1_1_1_1_1_1_1_1_1_1_1_1_1">#REF!</definedName>
    <definedName name="_86Excel_BuiltIn_Print_Area_4_1_1_1_1_1_1_1_1_1_1_1_1_1_1_1_1_1_1_1_1">#REF!</definedName>
    <definedName name="_86REV_BUDGET">#REF!</definedName>
    <definedName name="_87Excel_BuiltIn_Print_Area_4_1_1_1_1_1_1_1_1_1_1_1_1_1_1_1_1_1_1_1_1_1_1">#REF!</definedName>
    <definedName name="_88Excel_BuiltIn_Print_Area_4_1_1_1_1_1_1_1_1_1_1_1_1_1_1_1_1_1_1_1_1_1_1_1">#REF!</definedName>
    <definedName name="_88SOURCES_USES">#REF!</definedName>
    <definedName name="_89Excel_BuiltIn_Print_Area_4_1_1_1_1_1_1_1_1_1_1_1_1_1_1_1_1_1_1_1_1_1_1_1_1">#REF!</definedName>
    <definedName name="_8Excel_BuiltIn_Print_Area_1_1_1_1_1_1_1_1_1_1">#REF!</definedName>
    <definedName name="_8Excel_BuiltIn_Print_Area_5_1">#REF!</definedName>
    <definedName name="_8GAAP_HISTORY">#N/A</definedName>
    <definedName name="_8OM_BUDGET">#REF!</definedName>
    <definedName name="_8PRINT_MACRO">#REF!</definedName>
    <definedName name="_9___PRINT_O_M">#REF!</definedName>
    <definedName name="_9__PRINT_O_M">#REF!</definedName>
    <definedName name="_9__REV_BUDGET">#REF!</definedName>
    <definedName name="_9_5_00">#REF!</definedName>
    <definedName name="_90Excel_BuiltIn_Print_Area_5_1_1">#REF!</definedName>
    <definedName name="_90TFUEL_ASH">#REF!</definedName>
    <definedName name="_91Excel_BuiltIn_Print_Area_5_1_1_1">#REF!</definedName>
    <definedName name="_92Excel_BuiltIn_Print_Area_5_1_1_1_1">#REF!</definedName>
    <definedName name="_92TFUEL_PROC">#REF!</definedName>
    <definedName name="_93Excel_BuiltIn_Print_Area_5_1_1_1_1_1">#REF!</definedName>
    <definedName name="_94Excel_BuiltIn_Print_Area_5_1_1_1_1_1_1">#REF!</definedName>
    <definedName name="_94TM_EQUIP">#REF!</definedName>
    <definedName name="_95Excel_BuiltIn_Print_Area_5_1_1_1_1_1_1_1">#REF!</definedName>
    <definedName name="_96Excel_BuiltIn_Print_Area_5_1_1_1_1_1_1_1_1">#REF!</definedName>
    <definedName name="_96TMISC_MAINT">#REF!</definedName>
    <definedName name="_97Excel_BuiltIn_Print_Area_5_1_1_1_1_1_1_1_1_1_1">#REF!</definedName>
    <definedName name="_98Excel_BuiltIn_Print_Area_5_1_1_1_1_1_1_1_1_1_1_1">#REF!</definedName>
    <definedName name="_98TMOBILE_FUEL">#REF!</definedName>
    <definedName name="_99Excel_BuiltIn_Print_Area_5_1_1_1_1_1_1_1_1_1_1_1_1">#REF!</definedName>
    <definedName name="_9Excel_BuiltIn_Print_Area_10_1_1_1_1">#REF!</definedName>
    <definedName name="_9Excel_BuiltIn_Print_Area_6_1">#REF!</definedName>
    <definedName name="_9OM_DETAIL">#REF!</definedName>
    <definedName name="_9PRINT_O_M">#REF!</definedName>
    <definedName name="_a">NA()</definedName>
    <definedName name="_a___0">#REF!</definedName>
    <definedName name="_a___4">#REF!</definedName>
    <definedName name="_a11" hidden="1">{#N/A,#N/A,FALSE,"COVER1.XLS ";#N/A,#N/A,FALSE,"RACT1.XLS";#N/A,#N/A,FALSE,"RACT2.XLS";#N/A,#N/A,FALSE,"ECCMP";#N/A,#N/A,FALSE,"WELDER.XLS"}</definedName>
    <definedName name="_A2">#REF!</definedName>
    <definedName name="_a4">#N/A</definedName>
    <definedName name="_A65555">[37]Oct!#REF!</definedName>
    <definedName name="_AAA1">#REF!</definedName>
    <definedName name="_AAA20">#REF!</definedName>
    <definedName name="_AJE122003">#REF!</definedName>
    <definedName name="_aom3" hidden="1">{#N/A,#N/A,FALSE,"COVER1.XLS ";#N/A,#N/A,FALSE,"RACT1.XLS";#N/A,#N/A,FALSE,"RACT2.XLS";#N/A,#N/A,FALSE,"ECCMP";#N/A,#N/A,FALSE,"WELDER.XLS"}</definedName>
    <definedName name="_AP1" hidden="1">{#N/A,#N/A,FALSE,"COVER1.XLS ";#N/A,#N/A,FALSE,"RACT1.XLS";#N/A,#N/A,FALSE,"RACT2.XLS";#N/A,#N/A,FALSE,"ECCMP";#N/A,#N/A,FALSE,"WELDER.XLS"}</definedName>
    <definedName name="_aq34">'[38]เงินกู้ MGC'!$F$15</definedName>
    <definedName name="_aq4">[38]เงินกู้ธนชาติ!$E$17</definedName>
    <definedName name="_aq678">'[38]เงินกู้ MGC'!$E$17</definedName>
    <definedName name="_ar2">#REF!</definedName>
    <definedName name="_asd12" hidden="1">{#N/A,#N/A,FALSE,"COVER.XLS";#N/A,#N/A,FALSE,"RACT1.XLS";#N/A,#N/A,FALSE,"RACT2.XLS";#N/A,#N/A,FALSE,"ECCMP";#N/A,#N/A,FALSE,"WELDER.XLS"}</definedName>
    <definedName name="_aw23">#N/A</definedName>
    <definedName name="_aw4">#N/A</definedName>
    <definedName name="_ay53">#N/A</definedName>
    <definedName name="_b">#N/A</definedName>
    <definedName name="_bdm.5B441D6BF677442CB389FB1346A61E80.edm" hidden="1">#REF!</definedName>
    <definedName name="_BOX2">#REF!</definedName>
    <definedName name="_box27">#N/A</definedName>
    <definedName name="_BPM1">#REF!</definedName>
    <definedName name="_BPM2">#REF!</definedName>
    <definedName name="_bsn3" hidden="1">{#N/A,#N/A,FALSE,"COVER1.XLS ";#N/A,#N/A,FALSE,"RACT1.XLS";#N/A,#N/A,FALSE,"RACT2.XLS";#N/A,#N/A,FALSE,"ECCMP";#N/A,#N/A,FALSE,"WELDER.XLS"}</definedName>
    <definedName name="_ByEmpID">[39]Employee!$D$2:$H$164</definedName>
    <definedName name="_ByUsername">[39]Employee!$G$2:$I$165</definedName>
    <definedName name="_c">#REF!</definedName>
    <definedName name="_c___0">#REF!</definedName>
    <definedName name="_c___4">#REF!</definedName>
    <definedName name="_CAL1">#REF!</definedName>
    <definedName name="_CAL10">#REF!</definedName>
    <definedName name="_CAL11">#REF!</definedName>
    <definedName name="_CAL12">#REF!</definedName>
    <definedName name="_CAL13">#REF!</definedName>
    <definedName name="_CAL14">#REF!</definedName>
    <definedName name="_CAL15">#REF!</definedName>
    <definedName name="_CAL16">#REF!</definedName>
    <definedName name="_CAL2">#REF!</definedName>
    <definedName name="_CAL3">#REF!</definedName>
    <definedName name="_CAL4">#REF!</definedName>
    <definedName name="_CAL5">#REF!</definedName>
    <definedName name="_CAL6">#REF!</definedName>
    <definedName name="_CAL7">#REF!</definedName>
    <definedName name="_CAL8">#REF!</definedName>
    <definedName name="_CAL9">#REF!</definedName>
    <definedName name="_cgh1">[40]ตั๋วเงินรับ!$F$1</definedName>
    <definedName name="_com1">#N/A</definedName>
    <definedName name="_d">[41]อมตะCiyt!#REF!</definedName>
    <definedName name="_DAT1">[42]BMCT2003!#REF!</definedName>
    <definedName name="_DAT10">[42]BMCT2003!#REF!</definedName>
    <definedName name="_DAT11">[42]BMCT2003!#REF!</definedName>
    <definedName name="_DAT12">[42]BMCT2003!#REF!</definedName>
    <definedName name="_dat123">#REF!</definedName>
    <definedName name="_DAT13">[42]BMCT2003!#REF!</definedName>
    <definedName name="_DAT14">[42]BMCT2003!#REF!</definedName>
    <definedName name="_DAT15">[42]BMCT2003!#REF!</definedName>
    <definedName name="_DAT16">[43]ต้นทุนนวัตกรรม!#REF!</definedName>
    <definedName name="_DAT17">[42]BMCT2003!#REF!</definedName>
    <definedName name="_DAT18">[42]BMCT2003!#REF!</definedName>
    <definedName name="_DAT19">[42]BMCT2003!#REF!</definedName>
    <definedName name="_DAT2">[42]BMCT2003!#REF!</definedName>
    <definedName name="_DAT20">[42]BMCT2003!#REF!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[42]BMCT2003!#REF!</definedName>
    <definedName name="_DAT30">#REF!</definedName>
    <definedName name="_DAT31">#N/A</definedName>
    <definedName name="_DAT32">#N/A</definedName>
    <definedName name="_DAT33">#N/A</definedName>
    <definedName name="_DAT34">#N/A</definedName>
    <definedName name="_DAT35">#N/A</definedName>
    <definedName name="_DAT36">#N/A</definedName>
    <definedName name="_DAT37">#N/A</definedName>
    <definedName name="_DAT38">#N/A</definedName>
    <definedName name="_DAT39">#N/A</definedName>
    <definedName name="_DAT4">[42]BMCT2003!#REF!</definedName>
    <definedName name="_DAT40">#N/A</definedName>
    <definedName name="_DAT41">#N/A</definedName>
    <definedName name="_DAT42">#N/A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[42]BMCT2003!#REF!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58">#REF!</definedName>
    <definedName name="_DAT59">#REF!</definedName>
    <definedName name="_DAT6">[42]BMCT2003!#REF!</definedName>
    <definedName name="_DAT60">#REF!</definedName>
    <definedName name="_DAT61">#REF!</definedName>
    <definedName name="_DAT62">#REF!</definedName>
    <definedName name="_DAT63">'[44]Sheet1 (2)'!#REF!</definedName>
    <definedName name="_DAT7">[42]BMCT2003!#REF!</definedName>
    <definedName name="_DAT8">[42]BMCT2003!#REF!</definedName>
    <definedName name="_DAT9">[42]BMCT2003!#REF!</definedName>
    <definedName name="_dat909">#REF!</definedName>
    <definedName name="_DATx">#REF!</definedName>
    <definedName name="_day1">#REF!</definedName>
    <definedName name="_day10">#REF!</definedName>
    <definedName name="_day11">#REF!</definedName>
    <definedName name="_day12">#REF!</definedName>
    <definedName name="_day13">#REF!</definedName>
    <definedName name="_day19">#REF!</definedName>
    <definedName name="_day2">#REF!</definedName>
    <definedName name="_day3">#REF!</definedName>
    <definedName name="_day4">#REF!</definedName>
    <definedName name="_day5">#REF!</definedName>
    <definedName name="_day6">#REF!</definedName>
    <definedName name="_day7">#REF!</definedName>
    <definedName name="_day8">#REF!</definedName>
    <definedName name="_day9">#REF!</definedName>
    <definedName name="_Dist_Values" hidden="1">#REF!</definedName>
    <definedName name="_dkk1">#REF!</definedName>
    <definedName name="_dkk10">#REF!</definedName>
    <definedName name="_dkk2">#REF!</definedName>
    <definedName name="_DOO1">#REF!</definedName>
    <definedName name="_DUM2">[30]stair!#REF!</definedName>
    <definedName name="_DUM3">[30]stair!#REF!</definedName>
    <definedName name="_DUM4">[30]stair!#REF!</definedName>
    <definedName name="_e">#N/A</definedName>
    <definedName name="_E1">#REF!</definedName>
    <definedName name="_e8">#REF!</definedName>
    <definedName name="_e9">#REF!</definedName>
    <definedName name="_Exp1">[45]Exp!$B$1:$AD$39</definedName>
    <definedName name="_exp10">#REF!</definedName>
    <definedName name="_exp11">#REF!</definedName>
    <definedName name="_exp111">#REF!</definedName>
    <definedName name="_exp12">#REF!</definedName>
    <definedName name="_exp13">#REF!</definedName>
    <definedName name="_exp14">#REF!</definedName>
    <definedName name="_Exp2">[45]Exp!$B$44:$AD$66</definedName>
    <definedName name="_EXP22">#REF!</definedName>
    <definedName name="_exp5">#REF!</definedName>
    <definedName name="_exp7">#REF!</definedName>
    <definedName name="_exp8">#REF!</definedName>
    <definedName name="_exp9">#REF!</definedName>
    <definedName name="_f2" hidden="1">{#N/A,#N/A,FALSE,"COVER1.XLS ";#N/A,#N/A,FALSE,"RACT1.XLS";#N/A,#N/A,FALSE,"RACT2.XLS";#N/A,#N/A,FALSE,"ECCMP";#N/A,#N/A,FALSE,"WELDER.XLS"}</definedName>
    <definedName name="_FAC1">[11]สรุป!$C$307</definedName>
    <definedName name="_FG5" hidden="1">{"cashflow",#N/A,FALSE,"cash flow"}</definedName>
    <definedName name="_Fill" hidden="1">'[1]C-3'!$C$81</definedName>
    <definedName name="_xlnm._FilterDatabase" hidden="1">#REF!</definedName>
    <definedName name="_fob1">#REF!</definedName>
    <definedName name="_gh1">[46]เงินกู้ธนชาติ!$F$15</definedName>
    <definedName name="_giu9" hidden="1">{#N/A,#N/A,FALSE,"COVER.XLS";#N/A,#N/A,FALSE,"RACT1.XLS";#N/A,#N/A,FALSE,"RACT2.XLS";#N/A,#N/A,FALSE,"ECCMP";#N/A,#N/A,FALSE,"WELDER.XLS"}</definedName>
    <definedName name="_h">#REF!</definedName>
    <definedName name="_h1">#REF!</definedName>
    <definedName name="_h2">[47]เงินกู้ธนชาติ!$G$2</definedName>
    <definedName name="_hr1" hidden="1">{#N/A,#N/A,FALSE,"COVER1.XLS ";#N/A,#N/A,FALSE,"RACT1.XLS";#N/A,#N/A,FALSE,"RACT2.XLS";#N/A,#N/A,FALSE,"ECCMP";#N/A,#N/A,FALSE,"WELDER.XLS"}</definedName>
    <definedName name="_hr10" hidden="1">{#N/A,#N/A,FALSE,"COVER1.XLS ";#N/A,#N/A,FALSE,"RACT1.XLS";#N/A,#N/A,FALSE,"RACT2.XLS";#N/A,#N/A,FALSE,"ECCMP";#N/A,#N/A,FALSE,"WELDER.XLS"}</definedName>
    <definedName name="_hr1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hr12" hidden="1">{#N/A,#N/A,FALSE,"COVER.XLS";#N/A,#N/A,FALSE,"RACT1.XLS";#N/A,#N/A,FALSE,"RACT2.XLS";#N/A,#N/A,FALSE,"ECCMP";#N/A,#N/A,FALSE,"WELDER.XLS"}</definedName>
    <definedName name="_hr13" hidden="1">{#N/A,#N/A,FALSE,"COVER.XLS";#N/A,#N/A,FALSE,"RACT1.XLS";#N/A,#N/A,FALSE,"RACT2.XLS";#N/A,#N/A,FALSE,"ECCMP";#N/A,#N/A,FALSE,"WELDER.XLS"}</definedName>
    <definedName name="_hr16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hr2" hidden="1">{#N/A,#N/A,FALSE,"COVER1.XLS ";#N/A,#N/A,FALSE,"RACT1.XLS";#N/A,#N/A,FALSE,"RACT2.XLS";#N/A,#N/A,FALSE,"ECCMP";#N/A,#N/A,FALSE,"WELDER.XLS"}</definedName>
    <definedName name="_hr3" hidden="1">{#N/A,#N/A,FALSE,"COVER.XLS";#N/A,#N/A,FALSE,"RACT1.XLS";#N/A,#N/A,FALSE,"RACT2.XLS";#N/A,#N/A,FALSE,"ECCMP";#N/A,#N/A,FALSE,"WELDER.XLS"}</definedName>
    <definedName name="_hr4" hidden="1">{#N/A,#N/A,FALSE,"COVER1.XLS ";#N/A,#N/A,FALSE,"RACT1.XLS";#N/A,#N/A,FALSE,"RACT2.XLS";#N/A,#N/A,FALSE,"ECCMP";#N/A,#N/A,FALSE,"WELDER.XLS"}</definedName>
    <definedName name="_hr5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hr6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hr7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hr8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hr9" hidden="1">{#N/A,#N/A,FALSE,"COVER1.XLS ";#N/A,#N/A,FALSE,"RACT1.XLS";#N/A,#N/A,FALSE,"RACT2.XLS";#N/A,#N/A,FALSE,"ECCMP";#N/A,#N/A,FALSE,"WELDER.XLS"}</definedName>
    <definedName name="_hui6">#REF!</definedName>
    <definedName name="_i">'[41]นิคม เวลโกรว์'!#REF!</definedName>
    <definedName name="_ii8956" hidden="1">{#N/A,#N/A,FALSE,"COVER1.XLS ";#N/A,#N/A,FALSE,"RACT1.XLS";#N/A,#N/A,FALSE,"RACT2.XLS";#N/A,#N/A,FALSE,"ECCMP";#N/A,#N/A,FALSE,"WELDER.XLS"}</definedName>
    <definedName name="_IV360000">#REF!</definedName>
    <definedName name="_IV65600">#REF!</definedName>
    <definedName name="_IV65700">#REF!</definedName>
    <definedName name="_IV65800">#REF!</definedName>
    <definedName name="_IV65900">#REF!</definedName>
    <definedName name="_IV66000">#REF!</definedName>
    <definedName name="_IV67000">#REF!</definedName>
    <definedName name="_IV68000">#REF!</definedName>
    <definedName name="_IV69000">#REF!</definedName>
    <definedName name="_IV70000">#REF!</definedName>
    <definedName name="_IV72000">#REF!</definedName>
    <definedName name="_j">[36]เขตการค้าย่อย!#REF!</definedName>
    <definedName name="_J31">'[48]Trial Balance'!$A$1:$H$65536</definedName>
    <definedName name="_jhi85" hidden="1">{#N/A,#N/A,FALSE,"COVER.XLS";#N/A,#N/A,FALSE,"RACT1.XLS";#N/A,#N/A,FALSE,"RACT2.XLS";#N/A,#N/A,FALSE,"ECCMP";#N/A,#N/A,FALSE,"WELDER.XLS"}</definedName>
    <definedName name="_JJ10">#REF!</definedName>
    <definedName name="_JJ11">#REF!</definedName>
    <definedName name="_JJ12">#REF!</definedName>
    <definedName name="_JJ13">#REF!</definedName>
    <definedName name="_JJ14">#REF!</definedName>
    <definedName name="_JJ15">#REF!</definedName>
    <definedName name="_JJ16">#REF!</definedName>
    <definedName name="_JJ17">#REF!</definedName>
    <definedName name="_JJ2">#REF!</definedName>
    <definedName name="_JJ3">#REF!</definedName>
    <definedName name="_JJ4">#REF!</definedName>
    <definedName name="_JJ5">#REF!</definedName>
    <definedName name="_JJ6">#REF!</definedName>
    <definedName name="_JJ7">#REF!</definedName>
    <definedName name="_JJ8">#REF!</definedName>
    <definedName name="_JJ9">#REF!</definedName>
    <definedName name="_joy1">#REF!</definedName>
    <definedName name="_k">[36]เขตการค้าย่อย!#REF!</definedName>
    <definedName name="_K11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_k11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Key1" hidden="1">#REF!</definedName>
    <definedName name="_Key2" hidden="1">#REF!</definedName>
    <definedName name="_key3" hidden="1">#REF!</definedName>
    <definedName name="_kkk1" hidden="1">#REF!</definedName>
    <definedName name="_KO2" hidden="1">#REF!</definedName>
    <definedName name="_kpi4" hidden="1">{#N/A,#N/A,FALSE,"COVER.XLS";#N/A,#N/A,FALSE,"RACT1.XLS";#N/A,#N/A,FALSE,"RACT2.XLS";#N/A,#N/A,FALSE,"ECCMP";#N/A,#N/A,FALSE,"WELDER.XLS"}</definedName>
    <definedName name="_kvs1" hidden="1">{#N/A,#N/A,FALSE,"COVER1.XLS ";#N/A,#N/A,FALSE,"RACT1.XLS";#N/A,#N/A,FALSE,"RACT2.XLS";#N/A,#N/A,FALSE,"ECCMP";#N/A,#N/A,FALSE,"WELDER.XLS"}</definedName>
    <definedName name="_kvs2" hidden="1">{#N/A,#N/A,FALSE,"COVER1.XLS ";#N/A,#N/A,FALSE,"RACT1.XLS";#N/A,#N/A,FALSE,"RACT2.XLS";#N/A,#N/A,FALSE,"ECCMP";#N/A,#N/A,FALSE,"WELDER.XLS"}</definedName>
    <definedName name="_kvs21" hidden="1">{#N/A,#N/A,FALSE,"COVER1.XLS ";#N/A,#N/A,FALSE,"RACT1.XLS";#N/A,#N/A,FALSE,"RACT2.XLS";#N/A,#N/A,FALSE,"ECCMP";#N/A,#N/A,FALSE,"WELDER.XLS"}</definedName>
    <definedName name="_KVS3" hidden="1">{#N/A,#N/A,FALSE,"COVER1.XLS ";#N/A,#N/A,FALSE,"RACT1.XLS";#N/A,#N/A,FALSE,"RACT2.XLS";#N/A,#N/A,FALSE,"ECCMP";#N/A,#N/A,FALSE,"WELDER.XLS"}</definedName>
    <definedName name="_kvs5" hidden="1">{#N/A,#N/A,FALSE,"COVER.XLS";#N/A,#N/A,FALSE,"RACT1.XLS";#N/A,#N/A,FALSE,"RACT2.XLS";#N/A,#N/A,FALSE,"ECCMP";#N/A,#N/A,FALSE,"WELDER.XLS"}</definedName>
    <definedName name="_kvs8" hidden="1">{#N/A,#N/A,FALSE,"COVER1.XLS ";#N/A,#N/A,FALSE,"RACT1.XLS";#N/A,#N/A,FALSE,"RACT2.XLS";#N/A,#N/A,FALSE,"ECCMP";#N/A,#N/A,FALSE,"WELDER.XLS"}</definedName>
    <definedName name="_kvs80" hidden="1">{#N/A,#N/A,FALSE,"COVER1.XLS ";#N/A,#N/A,FALSE,"RACT1.XLS";#N/A,#N/A,FALSE,"RACT2.XLS";#N/A,#N/A,FALSE,"ECCMP";#N/A,#N/A,FALSE,"WELDER.XLS"}</definedName>
    <definedName name="_kvs81" hidden="1">{#N/A,#N/A,FALSE,"COVER1.XLS ";#N/A,#N/A,FALSE,"RACT1.XLS";#N/A,#N/A,FALSE,"RACT2.XLS";#N/A,#N/A,FALSE,"ECCMP";#N/A,#N/A,FALSE,"WELDER.XLS"}</definedName>
    <definedName name="_l">#REF!</definedName>
    <definedName name="_LD_FR_FCT">[30]footing!#REF!</definedName>
    <definedName name="_lit1">#REF!</definedName>
    <definedName name="_lit2">#REF!</definedName>
    <definedName name="_lj1" hidden="1">{#N/A,#N/A,FALSE,"COVER1.XLS ";#N/A,#N/A,FALSE,"RACT1.XLS";#N/A,#N/A,FALSE,"RACT2.XLS";#N/A,#N/A,FALSE,"ECCMP";#N/A,#N/A,FALSE,"WELDER.XLS"}</definedName>
    <definedName name="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k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ky9" hidden="1">{#N/A,#N/A,FALSE,"COVER.XLS";#N/A,#N/A,FALSE,"RACT1.XLS";#N/A,#N/A,FALSE,"RACT2.XLS";#N/A,#N/A,FALSE,"ECCMP";#N/A,#N/A,FALSE,"WELDER.XLS"}</definedName>
    <definedName name="_LL1">[30]stair!#REF!</definedName>
    <definedName name="_LL3">[30]stair!#REF!</definedName>
    <definedName name="_LM_SUMMARY">#REF!</definedName>
    <definedName name="_m">NA()</definedName>
    <definedName name="_MB2" hidden="1">{#N/A,#N/A,FALSE,"COVER.XLS";#N/A,#N/A,FALSE,"RACT1.XLS";#N/A,#N/A,FALSE,"RACT2.XLS";#N/A,#N/A,FALSE,"ECCMP";#N/A,#N/A,FALSE,"WELDER.XLS"}</definedName>
    <definedName name="_n3">#REF!</definedName>
    <definedName name="_NC1">#REF!</definedName>
    <definedName name="_NC2">[33]STRUCTURE!#REF!</definedName>
    <definedName name="_NC3">[33]STRUCTURE!#REF!</definedName>
    <definedName name="_new2">#REF!</definedName>
    <definedName name="_nh6">#REF!</definedName>
    <definedName name="_o98">#REF!</definedName>
    <definedName name="_OAC1">#N/A</definedName>
    <definedName name="_OAC11">#N/A</definedName>
    <definedName name="_OAC2">#N/A</definedName>
    <definedName name="_OAC22">#N/A</definedName>
    <definedName name="_OB1">#REF!</definedName>
    <definedName name="_OB2">#REF!</definedName>
    <definedName name="_OH2">#REF!</definedName>
    <definedName name="_Order1" hidden="1">255</definedName>
    <definedName name="_Order2" hidden="1">255</definedName>
    <definedName name="_p">NA()</definedName>
    <definedName name="_Page_1new">#REF!</definedName>
    <definedName name="_Page_2new">#REF!</definedName>
    <definedName name="_pe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PGx1">#REF!</definedName>
    <definedName name="_PGx10">#REF!</definedName>
    <definedName name="_PGx5">#REF!</definedName>
    <definedName name="_pp1">#REF!</definedName>
    <definedName name="_pp2">#REF!</definedName>
    <definedName name="_pp3">#REF!</definedName>
    <definedName name="_pp4">#REF!</definedName>
    <definedName name="_pp5">#REF!</definedName>
    <definedName name="_pp6">#REF!</definedName>
    <definedName name="_pp7">#REF!</definedName>
    <definedName name="_prg1">#REF!</definedName>
    <definedName name="_prg180">#REF!</definedName>
    <definedName name="_q">NA()</definedName>
    <definedName name="_Q_60_Export">#REF!</definedName>
    <definedName name="_q1">'[49]Sheet1 (2)'!#REF!</definedName>
    <definedName name="_r122220" hidden="1">{#N/A,#N/A,FALSE,"COVER1.XLS ";#N/A,#N/A,FALSE,"RACT1.XLS";#N/A,#N/A,FALSE,"RACT2.XLS";#N/A,#N/A,FALSE,"ECCMP";#N/A,#N/A,FALSE,"WELDER.XLS"}</definedName>
    <definedName name="_ref1">#N/A</definedName>
    <definedName name="_ref2">#N/A</definedName>
    <definedName name="_Regression_Int">1</definedName>
    <definedName name="_Regression_X" hidden="1">'[50]นิคม อีสเทิร์นชีบอร์ด'!#REF!</definedName>
    <definedName name="_RU1">[30]stair!#REF!</definedName>
    <definedName name="_RU2">[30]stair!#REF!</definedName>
    <definedName name="_S3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S4">'[51]TrialBalance Q3-2002'!$A$1:$H$301</definedName>
    <definedName name="_sai1">#N/A</definedName>
    <definedName name="_sap1" hidden="1">{#N/A,#N/A,FALSE,"COVER1.XLS ";#N/A,#N/A,FALSE,"RACT1.XLS";#N/A,#N/A,FALSE,"RACT2.XLS";#N/A,#N/A,FALSE,"ECCMP";#N/A,#N/A,FALSE,"WELDER.XLS"}</definedName>
    <definedName name="_SCB1">'[18]SCB 1 - Current'!$F$10</definedName>
    <definedName name="_SCB2">'[18]SCB 2 - Current'!$F$11</definedName>
    <definedName name="_SFL1">#REF!</definedName>
    <definedName name="_SFL2">#REF!</definedName>
    <definedName name="_SFL3">#REF!</definedName>
    <definedName name="_SFM1">#REF!</definedName>
    <definedName name="_SFM2">#REF!</definedName>
    <definedName name="_SFM3">#REF!</definedName>
    <definedName name="_SFM4">#REF!</definedName>
    <definedName name="_SFM5">#REF!</definedName>
    <definedName name="_SFM6">#REF!</definedName>
    <definedName name="_SFM7">#REF!</definedName>
    <definedName name="_SFQ1">#REF!</definedName>
    <definedName name="_SFQ2">#REF!</definedName>
    <definedName name="_SFQ3">#REF!</definedName>
    <definedName name="_SFQ4">#REF!</definedName>
    <definedName name="_SKV3">#REF!</definedName>
    <definedName name="_Sort" hidden="1">#REF!</definedName>
    <definedName name="_st1">#REF!</definedName>
    <definedName name="_std3">#N/A</definedName>
    <definedName name="_str1">#REF!</definedName>
    <definedName name="_str2">#REF!</definedName>
    <definedName name="_str3">#REF!</definedName>
    <definedName name="_sub1">#REF!</definedName>
    <definedName name="_SUM1">#REF!</definedName>
    <definedName name="_SUM2">#REF!</definedName>
    <definedName name="_SUM3">#REF!</definedName>
    <definedName name="_t">[36]เขตการค้าย่อย!#REF!</definedName>
    <definedName name="_Table1_In1" hidden="1">#REF!</definedName>
    <definedName name="_Table1_Out" hidden="1">'[52]Factor F Data'!$B$7:$B$7</definedName>
    <definedName name="_tac2" hidden="1">{#N/A,#N/A,FALSE,"COVER1.XLS ";#N/A,#N/A,FALSE,"RACT1.XLS";#N/A,#N/A,FALSE,"RACT2.XLS";#N/A,#N/A,FALSE,"ECCMP";#N/A,#N/A,FALSE,"WELDER.XLS"}</definedName>
    <definedName name="_tb1">'[53]TrialBalance Q3-2002'!$A$1:$H$301</definedName>
    <definedName name="_tb2">'[54]TrialBalance Q3-2002'!$A$1:$H$301</definedName>
    <definedName name="_TOP2">#REF!</definedName>
    <definedName name="_TP2">#REF!</definedName>
    <definedName name="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TR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try4">#REF!</definedName>
    <definedName name="_tt2">#REF!</definedName>
    <definedName name="_tuu9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_Us1">#REF!</definedName>
    <definedName name="_US10">#REF!</definedName>
    <definedName name="_Us2">#REF!</definedName>
    <definedName name="_Uss1">#REF!</definedName>
    <definedName name="_Uss2">#REF!</definedName>
    <definedName name="_uti40" hidden="1">{#N/A,#N/A,FALSE,"COVER1.XLS ";#N/A,#N/A,FALSE,"RACT1.XLS";#N/A,#N/A,FALSE,"RACT2.XLS";#N/A,#N/A,FALSE,"ECCMP";#N/A,#N/A,FALSE,"WELDER.XLS"}</definedName>
    <definedName name="_uua1">#REF!</definedName>
    <definedName name="_VI59">#REF!</definedName>
    <definedName name="_w">#N/A</definedName>
    <definedName name="_wat1" hidden="1">{#N/A,#N/A,FALSE,"COVER1.XLS ";#N/A,#N/A,FALSE,"RACT1.XLS";#N/A,#N/A,FALSE,"RACT2.XLS";#N/A,#N/A,FALSE,"ECCMP";#N/A,#N/A,FALSE,"WELDER.XLS"}</definedName>
    <definedName name="_WD2">#REF!</definedName>
    <definedName name="_wew3">#REF!</definedName>
    <definedName name="_WGZY">'[1]C-3'!$T$3</definedName>
    <definedName name="_WIN1">#REF!</definedName>
    <definedName name="_WL1">[30]stair!#REF!</definedName>
    <definedName name="_WL2">[30]stair!#REF!</definedName>
    <definedName name="_WU1">[30]stair!#REF!</definedName>
    <definedName name="_WU3">[30]stair!#REF!</definedName>
    <definedName name="_www1">#N/A</definedName>
    <definedName name="_x">#REF!</definedName>
    <definedName name="_y537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_z">#N/A</definedName>
    <definedName name="_z11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_ZZ41">'[55]N-4.4'!#REF!</definedName>
    <definedName name="・講祢・">#REF!</definedName>
    <definedName name="a">'[56]TrialBalance Q3-2002'!$A$1:$H$301</definedName>
    <definedName name="a___0">#REF!</definedName>
    <definedName name="A_1">#REF!</definedName>
    <definedName name="A_10">[57]งานพื้น!#REF!</definedName>
    <definedName name="A_2">#REF!</definedName>
    <definedName name="A_3">#REF!</definedName>
    <definedName name="A_COAT">#REF!</definedName>
    <definedName name="A_copy">#REF!</definedName>
    <definedName name="A_DCS">#REF!</definedName>
    <definedName name="A_ENG">#REF!</definedName>
    <definedName name="A_Gloss_100">#REF!</definedName>
    <definedName name="A_Gloss_115">#REF!</definedName>
    <definedName name="A_Gloss_130">#REF!</definedName>
    <definedName name="A_Gloss_160">#REF!</definedName>
    <definedName name="A_Gloss_90">#REF!</definedName>
    <definedName name="A_Matt_100">#REF!</definedName>
    <definedName name="A_Matt_115">#REF!</definedName>
    <definedName name="A_Matt_130">#REF!</definedName>
    <definedName name="A_Matt_160">#REF!</definedName>
    <definedName name="A_Matt_90">#REF!</definedName>
    <definedName name="A_PageJV1">#REF!</definedName>
    <definedName name="A_PageJV2">#REF!</definedName>
    <definedName name="A_PageJV3">#REF!</definedName>
    <definedName name="A_PageJV4">#REF!</definedName>
    <definedName name="A_PR">#REF!</definedName>
    <definedName name="A_RR">#REF!</definedName>
    <definedName name="A_SC">#REF!</definedName>
    <definedName name="A_SUP">#REF!</definedName>
    <definedName name="A_UW">#REF!</definedName>
    <definedName name="a0">#N/A</definedName>
    <definedName name="A011prn">#REF!</definedName>
    <definedName name="A011src">#REF!</definedName>
    <definedName name="A021prn">#REF!</definedName>
    <definedName name="A021src">#REF!</definedName>
    <definedName name="A022prn">#REF!</definedName>
    <definedName name="A022src">#REF!</definedName>
    <definedName name="A04xprn">#REF!</definedName>
    <definedName name="A04xsrc">#REF!</definedName>
    <definedName name="A051prn">#REF!</definedName>
    <definedName name="A051src">#REF!</definedName>
    <definedName name="A061prn">#REF!</definedName>
    <definedName name="A061src">#REF!</definedName>
    <definedName name="A1_">#REF!</definedName>
    <definedName name="A10_">#REF!</definedName>
    <definedName name="A13_">#REF!</definedName>
    <definedName name="a1q">#REF!</definedName>
    <definedName name="A2_">#REF!</definedName>
    <definedName name="A2o">#REF!</definedName>
    <definedName name="a2q">[38]เงินกู้ธนชาติ!$B$4</definedName>
    <definedName name="A3_">#REF!</definedName>
    <definedName name="a3q">'[38]เงินกู้ MGC'!$B$4</definedName>
    <definedName name="A4_">#REF!</definedName>
    <definedName name="A5.">#REF!</definedName>
    <definedName name="A5_">#REF!</definedName>
    <definedName name="A6_">#REF!</definedName>
    <definedName name="A7_">#REF!</definedName>
    <definedName name="A8_">#REF!</definedName>
    <definedName name="A9_">#REF!</definedName>
    <definedName name="aa">'[58]Trial Balance'!$A$1:$H$65536</definedName>
    <definedName name="AAA">#REF!</definedName>
    <definedName name="aaaa">#REF!</definedName>
    <definedName name="aaaa___0">#REF!</definedName>
    <definedName name="aaaaa" hidden="1">{"conso",#N/A,FALSE,"cash flow"}</definedName>
    <definedName name="AAAAA123" hidden="1">{#N/A,#N/A,FALSE,"COVER.XLS";#N/A,#N/A,FALSE,"RACT1.XLS";#N/A,#N/A,FALSE,"RACT2.XLS";#N/A,#N/A,FALSE,"ECCMP";#N/A,#N/A,FALSE,"WELDER.XLS"}</definedName>
    <definedName name="aaaaaa">'[59]Trial Balance'!$A$1:$H$65536</definedName>
    <definedName name="aaaaaaa">#REF!</definedName>
    <definedName name="AAAAAAAA">#REF!</definedName>
    <definedName name="aaaaaaaaa">#REF!</definedName>
    <definedName name="aaaaaaaaaa">#REF!</definedName>
    <definedName name="aaaaaaaaaaa">#REF!</definedName>
    <definedName name="aaaaaaaaaaaa">#REF!</definedName>
    <definedName name="aaaaaaaaaaaa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aaaaaaaaaaaaa">#REF!</definedName>
    <definedName name="aaaaaaaaaaaaaaa" hidden="1">{#N/A,#N/A,FALSE,"COVER1.XLS ";#N/A,#N/A,FALSE,"RACT1.XLS";#N/A,#N/A,FALSE,"RACT2.XLS";#N/A,#N/A,FALSE,"ECCMP";#N/A,#N/A,FALSE,"WELDER.XLS"}</definedName>
    <definedName name="aaaaaaaaaaaaaaaaa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aaaaaaaaaaaaaaaaaaaaaaaaaaaaaaaaaa" hidden="1">{#N/A,#N/A,FALSE,"17MAY";#N/A,#N/A,FALSE,"24MAY"}</definedName>
    <definedName name="aaaaaaaaaaaaaaaaaaaaaaaaaaaaaaaaaaaa" hidden="1">{#N/A,#N/A,FALSE,"COVER.XLS";#N/A,#N/A,FALSE,"RACT1.XLS";#N/A,#N/A,FALSE,"RACT2.XLS";#N/A,#N/A,FALSE,"ECCMP";#N/A,#N/A,FALSE,"WELDER.XLS"}</definedName>
    <definedName name="aaaaaaaaaaaaaaaaaaaaaaaaaaaaaaaaaaaaa">#N/A</definedName>
    <definedName name="aaag" hidden="1">{#N/A,#N/A,TRUE,"SUM";#N/A,#N/A,TRUE,"EE";#N/A,#N/A,TRUE,"AC";#N/A,#N/A,TRUE,"SN"}</definedName>
    <definedName name="aabb">#REF!</definedName>
    <definedName name="aam" hidden="1">{#N/A,#N/A,FALSE,"COVER.XLS";#N/A,#N/A,FALSE,"RACT1.XLS";#N/A,#N/A,FALSE,"RACT2.XLS";#N/A,#N/A,FALSE,"ECCMP";#N/A,#N/A,FALSE,"WELDER.XLS"}</definedName>
    <definedName name="aaps">#REF!</definedName>
    <definedName name="aas">#REF!</definedName>
    <definedName name="aas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asssssssfghhhhhh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ATA">#REF!</definedName>
    <definedName name="ab">NA()</definedName>
    <definedName name="AB_Data">#REF!</definedName>
    <definedName name="abc">#REF!</definedName>
    <definedName name="ABCDE">#REF!</definedName>
    <definedName name="abnm">#REF!</definedName>
    <definedName name="ACC">#REF!</definedName>
    <definedName name="Acc.Q.1">'[60]Account Code_E'!$A$1:$I$443</definedName>
    <definedName name="AccessDatabase" hidden="1">"C:\lek1\ms_excel\ฐานข้อมูล.mdb"</definedName>
    <definedName name="accexpamount1">#REF!</definedName>
    <definedName name="accrexpamount1">#REF!</definedName>
    <definedName name="AccTax">#REF!</definedName>
    <definedName name="AcctPay_related">#REF!</definedName>
    <definedName name="ACESS">[30]footing!#REF!</definedName>
    <definedName name="ACT">#REF!</definedName>
    <definedName name="AcTable">[61]table!$C$4:$D$110</definedName>
    <definedName name="active">#REF!</definedName>
    <definedName name="ad">NA()</definedName>
    <definedName name="add">#REF!</definedName>
    <definedName name="ADDITION_TAC">#REF!</definedName>
    <definedName name="ADDITION_TIC">#REF!</definedName>
    <definedName name="ADDITION_TSC">#REF!</definedName>
    <definedName name="ADDR">[8]!HAJIME:[8]!OWARI</definedName>
    <definedName name="adfad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dfsd">#REF!</definedName>
    <definedName name="ADMIN">#REF!</definedName>
    <definedName name="admin6_tr">#REF!</definedName>
    <definedName name="ADR_EXRATE">#REF!</definedName>
    <definedName name="adsf">#REF!</definedName>
    <definedName name="adsfvsadvfdsafds">#REF!</definedName>
    <definedName name="AdvfromRelated">#REF!</definedName>
    <definedName name="adyhtjy">#N/A</definedName>
    <definedName name="ae" hidden="1">{#N/A,#N/A,FALSE,"COVER.XLS";#N/A,#N/A,FALSE,"RACT1.XLS";#N/A,#N/A,FALSE,"RACT2.XLS";#N/A,#N/A,FALSE,"ECCMP";#N/A,#N/A,FALSE,"WELDER.XLS"}</definedName>
    <definedName name="aee">#REF!</definedName>
    <definedName name="aef">#REF!</definedName>
    <definedName name="aefar">#REF!</definedName>
    <definedName name="aefr" hidden="1">{#N/A,#N/A,FALSE,"COVER1.XLS ";#N/A,#N/A,FALSE,"RACT1.XLS";#N/A,#N/A,FALSE,"RACT2.XLS";#N/A,#N/A,FALSE,"ECCMP";#N/A,#N/A,FALSE,"WELDER.XLS"}</definedName>
    <definedName name="aeg">#REF!</definedName>
    <definedName name="aet">NA()</definedName>
    <definedName name="aewgar">#REF!</definedName>
    <definedName name="a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fda">'[62]เงินกู้ MGC'!$B$4</definedName>
    <definedName name="afdasefweafd" hidden="1">{#N/A,#N/A,FALSE,"COVER1.XLS ";#N/A,#N/A,FALSE,"RACT1.XLS";#N/A,#N/A,FALSE,"RACT2.XLS";#N/A,#N/A,FALSE,"ECCMP";#N/A,#N/A,FALSE,"WELDER.XLS"}</definedName>
    <definedName name="afdsf" hidden="1">{#N/A,#N/A,FALSE,"COVER.XLS";#N/A,#N/A,FALSE,"RACT1.XLS";#N/A,#N/A,FALSE,"RACT2.XLS";#N/A,#N/A,FALSE,"ECCMP";#N/A,#N/A,FALSE,"WELDER.XLS"}</definedName>
    <definedName name="afdwfrw">[63]เงินกู้ธนชาติ!$E$17</definedName>
    <definedName name="afe">#REF!</definedName>
    <definedName name="afjk" hidden="1">{#N/A,#N/A,FALSE,"COVER1.XLS ";#N/A,#N/A,FALSE,"RACT1.XLS";#N/A,#N/A,FALSE,"RACT2.XLS";#N/A,#N/A,FALSE,"ECCMP";#N/A,#N/A,FALSE,"WELDER.XLS"}</definedName>
    <definedName name="AGDAS">#REF!</definedName>
    <definedName name="AGING">'[64]Stock Aging'!$A$2:$S$1606</definedName>
    <definedName name="Aging_For_Auditor_by_Crncy_Aging_Local_List">#REF!</definedName>
    <definedName name="agt">NA()</definedName>
    <definedName name="air" hidden="1">{#N/A,#N/A,FALSE,"COVER1.XLS ";#N/A,#N/A,FALSE,"RACT1.XLS";#N/A,#N/A,FALSE,"RACT2.XLS";#N/A,#N/A,FALSE,"ECCMP";#N/A,#N/A,FALSE,"WELDER.XLS"}</definedName>
    <definedName name="AIR_L">#REF!</definedName>
    <definedName name="AIR_M">#REF!</definedName>
    <definedName name="AJD">#REF!</definedName>
    <definedName name="ake" hidden="1">{#N/A,#N/A,FALSE,"COVER.XLS";#N/A,#N/A,FALSE,"RACT1.XLS";#N/A,#N/A,FALSE,"RACT2.XLS";#N/A,#N/A,FALSE,"ECCMP";#N/A,#N/A,FALSE,"WELDER.XLS"}</definedName>
    <definedName name="AKLKL">#N/A</definedName>
    <definedName name="All">#REF!</definedName>
    <definedName name="all_mill">#REF!</definedName>
    <definedName name="AMC">#REF!</definedName>
    <definedName name="amma" hidden="1">{#N/A,#N/A,FALSE,"COVER.XLS";#N/A,#N/A,FALSE,"RACT1.XLS";#N/A,#N/A,FALSE,"RACT2.XLS";#N/A,#N/A,FALSE,"ECCMP";#N/A,#N/A,FALSE,"WELDER.XLS"}</definedName>
    <definedName name="amm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mount">#REF!</definedName>
    <definedName name="amp" hidden="1">{#N/A,#N/A,FALSE,"COVER.XLS";#N/A,#N/A,FALSE,"RACT1.XLS";#N/A,#N/A,FALSE,"RACT2.XLS";#N/A,#N/A,FALSE,"ECCMP";#N/A,#N/A,FALSE,"WELDER.XLS"}</definedName>
    <definedName name="ampare" hidden="1">{#N/A,#N/A,FALSE,"COVER.XLS";#N/A,#N/A,FALSE,"RACT1.XLS";#N/A,#N/A,FALSE,"RACT2.XLS";#N/A,#N/A,FALSE,"ECCMP";#N/A,#N/A,FALSE,"WELDER.XLS"}</definedName>
    <definedName name="ampmo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amppa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mppp" hidden="1">{#N/A,#N/A,FALSE,"COVER1.XLS ";#N/A,#N/A,FALSE,"RACT1.XLS";#N/A,#N/A,FALSE,"RACT2.XLS";#N/A,#N/A,FALSE,"ECCMP";#N/A,#N/A,FALSE,"WELDER.XLS"}</definedName>
    <definedName name="amy">#REF!</definedName>
    <definedName name="ana">#REF!</definedName>
    <definedName name="Ana_U_5">[65]ตั๋วเงินรับ!$F$1</definedName>
    <definedName name="Analyze">#REF!</definedName>
    <definedName name="ann" hidden="1">{#N/A,#N/A,FALSE,"COVER.XLS";#N/A,#N/A,FALSE,"RACT1.XLS";#N/A,#N/A,FALSE,"RACT2.XLS";#N/A,#N/A,FALSE,"ECCMP";#N/A,#N/A,FALSE,"WELDER.XLS"}</definedName>
    <definedName name="annualtrip">#REF!</definedName>
    <definedName name="anny" hidden="1">{#N/A,#N/A,FALSE,"COVER1.XLS ";#N/A,#N/A,FALSE,"RACT1.XLS";#N/A,#N/A,FALSE,"RACT2.XLS";#N/A,#N/A,FALSE,"ECCMP";#N/A,#N/A,FALSE,"WELDER.XLS"}</definedName>
    <definedName name="ao">#REF!</definedName>
    <definedName name="aod">#REF!</definedName>
    <definedName name="ap" hidden="1">{#N/A,#N/A,FALSE,"COVER.XLS";#N/A,#N/A,FALSE,"RACT1.XLS";#N/A,#N/A,FALSE,"RACT2.XLS";#N/A,#N/A,FALSE,"ECCMP";#N/A,#N/A,FALSE,"WELDER.XLS"}</definedName>
    <definedName name="AP_code">#REF!</definedName>
    <definedName name="AP_value">#REF!</definedName>
    <definedName name="APage_Interest">#REF!</definedName>
    <definedName name="Apartment">#REF!</definedName>
    <definedName name="apoi" hidden="1">{#N/A,#N/A,FALSE,"17MAY";#N/A,#N/A,FALSE,"24MAY"}</definedName>
    <definedName name="Approach">#N/A</definedName>
    <definedName name="Approach2">#N/A</definedName>
    <definedName name="Apr_Building">[66]BUILD95!$AE$9:$AE$17</definedName>
    <definedName name="aqa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aqaaaa">#REF!</definedName>
    <definedName name="aqaq" hidden="1">{"cashflow",#N/A,FALSE,"cash flow"}</definedName>
    <definedName name="ar">#REF!</definedName>
    <definedName name="AR_LAB">#REF!</definedName>
    <definedName name="AR_MAT">#REF!</definedName>
    <definedName name="ARA_Threshold">#REF!</definedName>
    <definedName name="arc_lab">#REF!</definedName>
    <definedName name="arc_mat">#REF!</definedName>
    <definedName name="arch">#REF!</definedName>
    <definedName name="ARCH_L">#REF!</definedName>
    <definedName name="ARCH_LAB">[67]Total!#REF!</definedName>
    <definedName name="ARCH_M">#REF!</definedName>
    <definedName name="ARCH_MAT">[67]Total!#REF!</definedName>
    <definedName name="archi">#REF!</definedName>
    <definedName name="ARCHI_LAB">#REF!</definedName>
    <definedName name="ARCHI_MAT">#REF!</definedName>
    <definedName name="arfed" hidden="1">{#N/A,#N/A,FALSE,"COVER1.XLS ";#N/A,#N/A,FALSE,"RACT1.XLS";#N/A,#N/A,FALSE,"RACT2.XLS";#N/A,#N/A,FALSE,"ECCMP";#N/A,#N/A,FALSE,"WELDER.XLS"}</definedName>
    <definedName name="arfed1" hidden="1">{#N/A,#N/A,FALSE,"COVER1.XLS ";#N/A,#N/A,FALSE,"RACT1.XLS";#N/A,#N/A,FALSE,"RACT2.XLS";#N/A,#N/A,FALSE,"ECCMP";#N/A,#N/A,FALSE,"WELDER.XLS"}</definedName>
    <definedName name="ARP_Threshold">#REF!</definedName>
    <definedName name="as">#REF!</definedName>
    <definedName name="AS16_">[30]footing!#REF!</definedName>
    <definedName name="AS20_">[30]footing!#REF!</definedName>
    <definedName name="AS22_">[30]footing!#REF!</definedName>
    <definedName name="AS25_">[30]footing!#REF!</definedName>
    <definedName name="AS28_">[30]footing!#REF!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400CodeAA">#REF!</definedName>
    <definedName name="AS400CodeAAP2">#REF!</definedName>
    <definedName name="AS400CodeAP">#REF!</definedName>
    <definedName name="asa">[68]ภูมิทัศน์!#REF!</definedName>
    <definedName name="asasasa">#REF!</definedName>
    <definedName name="asd" hidden="1">{#N/A,#N/A,FALSE,"COVER1.XLS ";#N/A,#N/A,FALSE,"RACT1.XLS";#N/A,#N/A,FALSE,"RACT2.XLS";#N/A,#N/A,FALSE,"ECCMP";#N/A,#N/A,FALSE,"WELDER.XLS"}</definedName>
    <definedName name="asdas">#REF!</definedName>
    <definedName name="asdasd">[69]BMCT2003!#REF!</definedName>
    <definedName name="asdasda">[69]BMCT2003!#REF!</definedName>
    <definedName name="asdasdas">#REF!</definedName>
    <definedName name="asdasdasdasdsdgsdfg">[69]BMCT2003!#REF!</definedName>
    <definedName name="asdd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sdf">#REF!</definedName>
    <definedName name="asdfg">#REF!</definedName>
    <definedName name="asdFGH122333">[69]BMCT2003!#REF!</definedName>
    <definedName name="asdfghjklasdfghjk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sdgs">#REF!</definedName>
    <definedName name="asdqawd">#REF!</definedName>
    <definedName name="ASE">#REF!</definedName>
    <definedName name="asef">#REF!</definedName>
    <definedName name="asewd">#REF!</definedName>
    <definedName name="asf" hidden="1">{#N/A,#N/A,FALSE,"COVER.XLS";#N/A,#N/A,FALSE,"RACT1.XLS";#N/A,#N/A,FALSE,"RACT2.XLS";#N/A,#N/A,FALSE,"ECCMP";#N/A,#N/A,FALSE,"WELDER.XLS"}</definedName>
    <definedName name="asfasdad">#REF!</definedName>
    <definedName name="asffa">[70]เงินกู้ธนชาติ!$F$15</definedName>
    <definedName name="asfgfdg">#REF!</definedName>
    <definedName name="asfjlkd" hidden="1">{#N/A,#N/A,FALSE,"17MAY";#N/A,#N/A,FALSE,"24MAY"}</definedName>
    <definedName name="asfwe">#REF!</definedName>
    <definedName name="asglflfl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sgreg">#REF!</definedName>
    <definedName name="asgsr">#REF!</definedName>
    <definedName name="a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D">#REF!</definedName>
    <definedName name="ASSET">#REF!</definedName>
    <definedName name="ASSET_SALES">#REF!</definedName>
    <definedName name="Asset41_42">[71]Asset41_42!$A$1:$K$5880</definedName>
    <definedName name="AssetCode_Building">[66]BUILD95!$I$9:$I$17</definedName>
    <definedName name="asss">#REF!</definedName>
    <definedName name="asssddddhhjjkll" hidden="1">{#N/A,#N/A,FALSE,"COVER1.XLS ";#N/A,#N/A,FALSE,"RACT1.XLS";#N/A,#N/A,FALSE,"RACT2.XLS";#N/A,#N/A,FALSE,"ECCMP";#N/A,#N/A,FALSE,"WELDER.XLS"}</definedName>
    <definedName name="asssssssssssssssssssssssssssssssssss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tes">#REF!</definedName>
    <definedName name="Assume">#REF!</definedName>
    <definedName name="Assumptions">#REF!</definedName>
    <definedName name="asw" hidden="1">{#N/A,#N/A,FALSE,"COVER.XLS";#N/A,#N/A,FALSE,"RACT1.XLS";#N/A,#N/A,FALSE,"RACT2.XLS";#N/A,#N/A,FALSE,"ECCMP";#N/A,#N/A,FALSE,"WELDER.XLS"}</definedName>
    <definedName name="at3w">NA()</definedName>
    <definedName name="Atchara">#N/A</definedName>
    <definedName name="att">NA()</definedName>
    <definedName name="atyy">NA()</definedName>
    <definedName name="Aug_Building">[66]BUILD95!$AI$9:$AI$17</definedName>
    <definedName name="aum" hidden="1">{#N/A,#N/A,FALSE,"COVER.XLS";#N/A,#N/A,FALSE,"RACT1.XLS";#N/A,#N/A,FALSE,"RACT2.XLS";#N/A,#N/A,FALSE,"ECCMP";#N/A,#N/A,FALSE,"WELDER.XLS"}</definedName>
    <definedName name="AUTOPAY">#REF!</definedName>
    <definedName name="AV12_">[30]footing!#REF!</definedName>
    <definedName name="AV6_">[30]footing!#REF!</definedName>
    <definedName name="AV9_">[30]footing!#REF!</definedName>
    <definedName name="AVG_BOX_cryostat_cost">'[72]BOX Cryostat Details'!$C$18</definedName>
    <definedName name="AVG_BOX_TunerCoupler_cost">'[72]BOX Cryostat Details'!$D$24</definedName>
    <definedName name="AVG_cavity_cost_024">'[72]Driver Linac Layout'!$I$2</definedName>
    <definedName name="AVG_cavity_cost_031">'[72]Driver Linac Layout'!$I$3</definedName>
    <definedName name="AVG_cavity_cost_062">'[72]Driver Linac Layout'!$I$4</definedName>
    <definedName name="AVG_cavity_cost_151">'[72]Driver Linac Layout'!$I$5</definedName>
    <definedName name="AVG_cavity_cost_263">'[72]Driver Linac Layout'!$I$6</definedName>
    <definedName name="AVG_cavity_cost_394">'[72]Driver Linac Layout'!$I$7</definedName>
    <definedName name="AVG_cryomodule_cost_490">'[72]Driver Linac Layout'!$M$8</definedName>
    <definedName name="AVG_cryomodule_cost_610">'[72]Driver Linac Layout'!$M$9</definedName>
    <definedName name="AVG_cryomodule_cost_810">'[72]Driver Linac Layout'!$M$10</definedName>
    <definedName name="AvgBarkPr2000">#N/A</definedName>
    <definedName name="AvgBarkPr2001">#N/A</definedName>
    <definedName name="AvgBarkPr2002">#N/A</definedName>
    <definedName name="AvgBarkPr2003">#N/A</definedName>
    <definedName name="AvgBarkPr2004">#N/A</definedName>
    <definedName name="AvgBarlkPr2000">#N/A</definedName>
    <definedName name="AvgBarlPr2000">#N/A</definedName>
    <definedName name="AvgCoalPr2000">#N/A</definedName>
    <definedName name="AvgCoalPr2001">#N/A</definedName>
    <definedName name="AvgCoalPr2002">#N/A</definedName>
    <definedName name="AvgCoalPr2003">#N/A</definedName>
    <definedName name="AvgCoalPr2004">#N/A</definedName>
    <definedName name="AVGFDSHARES">#REF!</definedName>
    <definedName name="AvgRicePr2000">#N/A</definedName>
    <definedName name="AvgRicePr2001">#N/A</definedName>
    <definedName name="AvgRicePr2002">#N/A</definedName>
    <definedName name="AvgRicePr2003">#N/A</definedName>
    <definedName name="AvgRicePr2004">#N/A</definedName>
    <definedName name="AVGSHARES">#REF!</definedName>
    <definedName name="awegf">#REF!</definedName>
    <definedName name="awegrag">#REF!</definedName>
    <definedName name="awegrg">#REF!</definedName>
    <definedName name="awewert">IF(#REF!&lt;=5,INDEX(#REF!,(#REF!*5)-4),#REF!)</definedName>
    <definedName name="axaax" hidden="1">{"cashflow",#N/A,FALSE,"cash flow"}</definedName>
    <definedName name="axaxax" hidden="1">{"conso",#N/A,FALSE,"cash flow"}</definedName>
    <definedName name="ayy">NA()</definedName>
    <definedName name="az" hidden="1">{#N/A,#N/A,FALSE,"COVER1.XLS ";#N/A,#N/A,FALSE,"RACT1.XLS";#N/A,#N/A,FALSE,"RACT2.XLS";#N/A,#N/A,FALSE,"ECCMP";#N/A,#N/A,FALSE,"WELDER.XLS"}</definedName>
    <definedName name="azsxdcfvg">IF(#REF!&lt;=5,INDEX(#REF!,(#REF!*5)-4),#REF!)</definedName>
    <definedName name="b">#REF!</definedName>
    <definedName name="B_COAT">#REF!</definedName>
    <definedName name="B_DCS">#REF!</definedName>
    <definedName name="B_ENG">#REF!</definedName>
    <definedName name="B_Gloss_100">#REF!</definedName>
    <definedName name="B_Gloss_115">#REF!</definedName>
    <definedName name="B_Gloss_130">#REF!</definedName>
    <definedName name="B_Gloss_160">#REF!</definedName>
    <definedName name="B_Gloss_90">#REF!</definedName>
    <definedName name="B_Matt_100">#REF!</definedName>
    <definedName name="B_Matt_115">#REF!</definedName>
    <definedName name="B_Matt_130">#REF!</definedName>
    <definedName name="B_Matt_160">#REF!</definedName>
    <definedName name="B_Matt_90">#REF!</definedName>
    <definedName name="B_PR">#REF!</definedName>
    <definedName name="B_RR">#REF!</definedName>
    <definedName name="B_SC">#REF!</definedName>
    <definedName name="B_SUP">#REF!</definedName>
    <definedName name="B_UW">#REF!</definedName>
    <definedName name="B1.">#REF!</definedName>
    <definedName name="B1a1">#REF!</definedName>
    <definedName name="b1sd2">#REF!</definedName>
    <definedName name="back">#REF!</definedName>
    <definedName name="back1">#REF!</definedName>
    <definedName name="Balance_Sheet">#REF!</definedName>
    <definedName name="BalanceItem">NA()</definedName>
    <definedName name="Balances">NA()</definedName>
    <definedName name="Bankloan">#REF!</definedName>
    <definedName name="BankOD_LoanfromBank">#REF!</definedName>
    <definedName name="Base_Case">#REF!</definedName>
    <definedName name="Base_Case_Title">#REF!</definedName>
    <definedName name="based">#N/A</definedName>
    <definedName name="BasedOn">#REF!</definedName>
    <definedName name="BasedOnOther">#REF!</definedName>
    <definedName name="basee">#N/A</definedName>
    <definedName name="baseh">#N/A</definedName>
    <definedName name="basep">#N/A</definedName>
    <definedName name="bb">#REF!</definedName>
    <definedName name="bbb">#REF!</definedName>
    <definedName name="bbbb" hidden="1">{"cashflow",#N/A,FALSE,"cash flow"}</definedName>
    <definedName name="bbbbb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bbbbbbbbb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bbbbbbbbbbbbbbbbb" hidden="1">{#N/A,#N/A,FALSE,"COVER1.XLS ";#N/A,#N/A,FALSE,"RACT1.XLS";#N/A,#N/A,FALSE,"RACT2.XLS";#N/A,#N/A,FALSE,"ECCMP";#N/A,#N/A,FALSE,"WELDER.XLS"}</definedName>
    <definedName name="BBL">'[73]ADJ - RATE'!#REF!</definedName>
    <definedName name="BC">#REF!</definedName>
    <definedName name="BCExport">#REF!</definedName>
    <definedName name="bdf" hidden="1">{#N/A,#N/A,FALSE,"COVER1.XLS ";#N/A,#N/A,FALSE,"RACT1.XLS";#N/A,#N/A,FALSE,"RACT2.XLS";#N/A,#N/A,FALSE,"ECCMP";#N/A,#N/A,FALSE,"WELDER.XLS"}</definedName>
    <definedName name="bds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BE">#REF!</definedName>
    <definedName name="Beg_Bal">#REF!</definedName>
    <definedName name="begin">#REF!</definedName>
    <definedName name="begin1">#REF!</definedName>
    <definedName name="begin2">#REF!</definedName>
    <definedName name="Benefit_Sen_Base_Case">#REF!</definedName>
    <definedName name="Benefit_Sen_Case_1">#REF!</definedName>
    <definedName name="Benefit_Sen_Case_2">#REF!</definedName>
    <definedName name="Benefit_Sen_Case_3">#REF!</definedName>
    <definedName name="Benefit_Sen_Case_4">#REF!</definedName>
    <definedName name="Benefits">#REF!</definedName>
    <definedName name="bf">#REF!</definedName>
    <definedName name="bf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FD">#REF!</definedName>
    <definedName name="bg">#REF!</definedName>
    <definedName name="BG_Del" hidden="1">15</definedName>
    <definedName name="BG_Ins" hidden="1">4</definedName>
    <definedName name="BG_Mod" hidden="1">6</definedName>
    <definedName name="bgiu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grbg" hidden="1">{#N/A,#N/A,FALSE,"COVER.XLS";#N/A,#N/A,FALSE,"RACT1.XLS";#N/A,#N/A,FALSE,"RACT2.XLS";#N/A,#N/A,FALSE,"ECCMP";#N/A,#N/A,FALSE,"WELDER.XLS"}</definedName>
    <definedName name="bgrbreb" hidden="1">{#N/A,#N/A,FALSE,"COVER.XLS";#N/A,#N/A,FALSE,"RACT1.XLS";#N/A,#N/A,FALSE,"RACT2.XLS";#N/A,#N/A,FALSE,"ECCMP";#N/A,#N/A,FALSE,"WELDER.XLS"}</definedName>
    <definedName name="bgrbrebg">#REF!</definedName>
    <definedName name="bgrgrbe">#REF!</definedName>
    <definedName name="bgzbv">#REF!</definedName>
    <definedName name="bhdhefkoitt">#REF!</definedName>
    <definedName name="bhk" hidden="1">{#N/A,#N/A,FALSE,"COVER.XLS";#N/A,#N/A,FALSE,"RACT1.XLS";#N/A,#N/A,FALSE,"RACT2.XLS";#N/A,#N/A,FALSE,"ECCMP";#N/A,#N/A,FALSE,"WELDER.XLS"}</definedName>
    <definedName name="bhomj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IGC" hidden="1">{#N/A,#N/A,TRUE,"Str.";#N/A,#N/A,TRUE,"Steel &amp; Roof";#N/A,#N/A,TRUE,"Arc.";#N/A,#N/A,TRUE,"Preliminary";#N/A,#N/A,TRUE,"Sum_Prelim"}</definedName>
    <definedName name="bill123" hidden="1">{#N/A,#N/A,FALSE,"COVER.XLS";#N/A,#N/A,FALSE,"RACT1.XLS";#N/A,#N/A,FALSE,"RACT2.XLS";#N/A,#N/A,FALSE,"ECCMP";#N/A,#N/A,FALSE,"WELDER.XLS"}</definedName>
    <definedName name="Billboard">OFFSET('[74]Drop List'!$B$5,0,0,1,COUNTA('[74]Drop List'!$5:$5)-1)</definedName>
    <definedName name="bjk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bk" hidden="1">{"cashflow",#N/A,FALSE,"cash flow"}</definedName>
    <definedName name="BLOW4502">'[1]C-3'!$A$1:$IV$5</definedName>
    <definedName name="bn">#REF!</definedName>
    <definedName name="BOI" hidden="1">{#N/A,#N/A,FALSE,"COVER1.XLS ";#N/A,#N/A,FALSE,"RACT1.XLS";#N/A,#N/A,FALSE,"RACT2.XLS";#N/A,#N/A,FALSE,"ECCMP";#N/A,#N/A,FALSE,"WELDER.XLS"}</definedName>
    <definedName name="Book1_Sheet1_List">#REF!</definedName>
    <definedName name="BookPeriod">'[75]K-4A'!#REF!</definedName>
    <definedName name="BookPeriodBUIMPR">'[75]K-4C'!#REF!</definedName>
    <definedName name="BookPeriodFURFBS">'[75]K-4K'!#REF!</definedName>
    <definedName name="BookPeriodFUROTH">'[75]K-4L'!#REF!</definedName>
    <definedName name="BookPeriodGMAPAR">'[75]K-4F'!#REF!</definedName>
    <definedName name="BookPeriodMOCKUP">'[75]K-4I'!#REF!</definedName>
    <definedName name="BookPeriodMOTVEH">'[75]K-4H'!#REF!</definedName>
    <definedName name="BookPeriodOFFQUO">'[75]K-4D'!#REF!</definedName>
    <definedName name="BookPeriodOFFURO">'[75]K-4E'!#REF!</definedName>
    <definedName name="BookPeriodOFIMPO">'[75]K-4B'!#REF!</definedName>
    <definedName name="BookPeriodQSEQUP">'[75]K-4J'!#REF!</definedName>
    <definedName name="BookPriorBUILDI">'[75]K-4A'!#REF!</definedName>
    <definedName name="BookPriorBUIMPR">'[75]K-4C'!#REF!</definedName>
    <definedName name="BOQ">#REF!</definedName>
    <definedName name="BOQNEW">[76]Cctmst!$R$10:$R$761</definedName>
    <definedName name="BOQS">#REF!</definedName>
    <definedName name="BOQsum">#REF!</definedName>
    <definedName name="bo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ottom_Tank">#REF!</definedName>
    <definedName name="BOX">#REF!</definedName>
    <definedName name="BOX_cavity_cryomodule_misc">'[72]BOX Cryostat Details'!$D$26</definedName>
    <definedName name="BOX_crymodule_internal_cryo">'[72]BOX Cryostat Details'!#REF!</definedName>
    <definedName name="BOX_cryomodule_cavity_tech_assem_hours">'[72]BOX Cryostat Details'!$D$25</definedName>
    <definedName name="BOX_cryomodule_vacuum">'[72]BOX Cryostat Details'!$D$23</definedName>
    <definedName name="BOX_IACO_ENG_MH">'[72]BOX Cryostat Details'!$E$29</definedName>
    <definedName name="BOX_IACO_PHY_MH">'[72]BOX Cryostat Details'!$E$28</definedName>
    <definedName name="BOX_IACO_TECH_MH">'[72]BOX Cryostat Details'!$E$30</definedName>
    <definedName name="BPK">#REF!</definedName>
    <definedName name="BR_Resou">NA()</definedName>
    <definedName name="BRANCH">#REF!</definedName>
    <definedName name="BRANCH1">NA()</definedName>
    <definedName name="brawsed" hidden="1">{#N/A,#N/A,FALSE,"COVER1.XLS ";#N/A,#N/A,FALSE,"RACT1.XLS";#N/A,#N/A,FALSE,"RACT2.XLS";#N/A,#N/A,FALSE,"ECCMP";#N/A,#N/A,FALSE,"WELDER.XLS"}</definedName>
    <definedName name="brwa" hidden="1">{#N/A,#N/A,FALSE,"COVER1.XLS ";#N/A,#N/A,FALSE,"RACT1.XLS";#N/A,#N/A,FALSE,"RACT2.XLS";#N/A,#N/A,FALSE,"ECCMP";#N/A,#N/A,FALSE,"WELDER.XLS"}</definedName>
    <definedName name="BS">NA()</definedName>
    <definedName name="BTP">#REF!</definedName>
    <definedName name="bud">#REF!</definedName>
    <definedName name="budget">#REF!</definedName>
    <definedName name="Budget_Reference">#REF!</definedName>
    <definedName name="BudgetSum">#REF!</definedName>
    <definedName name="BuiltIn_AutoFilter___1">#REF!</definedName>
    <definedName name="BuiltIn_AutoFilter___6">#REF!</definedName>
    <definedName name="BuiltIn_Print_Area___0">#REF!</definedName>
    <definedName name="BuiltIn_Print_Titles___0">#N/A</definedName>
    <definedName name="Button_1">"MAT_PRICE_Sheet1_List"</definedName>
    <definedName name="Button_23">"M_report45_leave_List"</definedName>
    <definedName name="Button_24">"M_report45_leave_List1"</definedName>
    <definedName name="BVPS">#REF!</definedName>
    <definedName name="bxc" hidden="1">{#N/A,#N/A,FALSE,"17MAY";#N/A,#N/A,FALSE,"24MAY"}</definedName>
    <definedName name="BZ">[77]งบต้นทุนผลิต48!$CI$42</definedName>
    <definedName name="C_">#N/A</definedName>
    <definedName name="C_COAT">#REF!</definedName>
    <definedName name="C_DCS">#REF!</definedName>
    <definedName name="C_ENG">#REF!</definedName>
    <definedName name="C_PR">#REF!</definedName>
    <definedName name="C_RR">#REF!</definedName>
    <definedName name="C_SC">#REF!</definedName>
    <definedName name="C_SUP">#REF!</definedName>
    <definedName name="C_UW">#REF!</definedName>
    <definedName name="CA">#REF!</definedName>
    <definedName name="CA_CASH">#REF!</definedName>
    <definedName name="CA_RECS">#REF!</definedName>
    <definedName name="CA_STK">#REF!</definedName>
    <definedName name="CAA">#REF!</definedName>
    <definedName name="Cal" hidden="1">{"conso",#N/A,FALSE,"cash flow"}</definedName>
    <definedName name="Cal.Dep." hidden="1">{"cashflow",#N/A,FALSE,"cash flow"}</definedName>
    <definedName name="CAP">#REF!</definedName>
    <definedName name="Capacity__cu.m">#REF!</definedName>
    <definedName name="CAPEX">#REF!</definedName>
    <definedName name="care">#REF!</definedName>
    <definedName name="Carpen">#REF!</definedName>
    <definedName name="cas">[63]เงินกู้ธนชาติ!$F$15</definedName>
    <definedName name="case">[78]data!$C$1</definedName>
    <definedName name="Case_1">#REF!</definedName>
    <definedName name="Case_1_Title">#REF!</definedName>
    <definedName name="Case_2">#REF!</definedName>
    <definedName name="Case_2_Title">#REF!</definedName>
    <definedName name="Case_3">#REF!</definedName>
    <definedName name="Case_3_Title">#REF!</definedName>
    <definedName name="Case_4">#REF!</definedName>
    <definedName name="Case_4_Title">#REF!</definedName>
    <definedName name="Case1_Title">#REF!</definedName>
    <definedName name="Case2_Title">#REF!</definedName>
    <definedName name="Case3_Title">#REF!</definedName>
    <definedName name="Case4_Title">#REF!</definedName>
    <definedName name="Cash_Flow">#REF!</definedName>
    <definedName name="CASHFLOW">#REF!</definedName>
    <definedName name="Cashflow_Statement">#REF!</definedName>
    <definedName name="cashflow12" hidden="1">#REF!</definedName>
    <definedName name="cashflowas">#REF!</definedName>
    <definedName name="CAT_Sen_Base_Case">#REF!</definedName>
    <definedName name="CAT_Sen_Case_1">#REF!</definedName>
    <definedName name="CAT_Sen_Case_2">#REF!</definedName>
    <definedName name="CAT_Sen_Case_3">#REF!</definedName>
    <definedName name="CAT_Sen_Case_4">#REF!</definedName>
    <definedName name="Catalyst___Chemicals">#REF!</definedName>
    <definedName name="cb">#REF!</definedName>
    <definedName name="CBTypeAT">[79]Cover!#REF!</definedName>
    <definedName name="CBTypeBJ">[79]Cover!#REF!</definedName>
    <definedName name="CBTypeP1">[79]Cover!#REF!</definedName>
    <definedName name="cc">#REF!</definedName>
    <definedName name="cc___0">NA()</definedName>
    <definedName name="cc___10">NA()</definedName>
    <definedName name="cc___3">NA()</definedName>
    <definedName name="cc___4">NA()</definedName>
    <definedName name="cc___5">NA()</definedName>
    <definedName name="cc___6">NA()</definedName>
    <definedName name="cc___7">NA()</definedName>
    <definedName name="cc___8">NA()</definedName>
    <definedName name="cc___9">NA()</definedName>
    <definedName name="cca">#REF!</definedName>
    <definedName name="ccc" hidden="1">{#N/A,#N/A,FALSE,"COVER1.XLS ";#N/A,#N/A,FALSE,"RACT1.XLS";#N/A,#N/A,FALSE,"RACT2.XLS";#N/A,#N/A,FALSE,"ECCMP";#N/A,#N/A,FALSE,"WELDER.XLS"}</definedName>
    <definedName name="cccc">#REF!</definedName>
    <definedName name="ccccc">#REF!</definedName>
    <definedName name="ccccc___0">NA()</definedName>
    <definedName name="ccccc___10">NA()</definedName>
    <definedName name="ccccc___3">NA()</definedName>
    <definedName name="ccccc___4">NA()</definedName>
    <definedName name="ccccc___5">NA()</definedName>
    <definedName name="ccccc___6">NA()</definedName>
    <definedName name="ccccc___7">NA()</definedName>
    <definedName name="ccccc___8">NA()</definedName>
    <definedName name="ccccc___9">NA()</definedName>
    <definedName name="ccccccccccc" hidden="1">{#N/A,#N/A,FALSE,"17MAY";#N/A,#N/A,FALSE,"24MAY"}</definedName>
    <definedName name="cccccccccccccccc" hidden="1">{#N/A,#N/A,FALSE,"COVER1.XLS ";#N/A,#N/A,FALSE,"RACT1.XLS";#N/A,#N/A,FALSE,"RACT2.XLS";#N/A,#N/A,FALSE,"ECCMP";#N/A,#N/A,FALSE,"WELDER.XLS"}</definedName>
    <definedName name="cccccccccccccccccc" hidden="1">{#N/A,#N/A,FALSE,"COVER1.XLS ";#N/A,#N/A,FALSE,"RACT1.XLS";#N/A,#N/A,FALSE,"RACT2.XLS";#N/A,#N/A,FALSE,"ECCMP";#N/A,#N/A,FALSE,"WELDER.XLS"}</definedName>
    <definedName name="CCNEW">[80]Cctmst!$R$10:$R$761</definedName>
    <definedName name="ccoo">#REF!</definedName>
    <definedName name="CCRAFT_rate">[72]Inputs!$G$18</definedName>
    <definedName name="cd">#REF!</definedName>
    <definedName name="cda" hidden="1">{#N/A,#N/A,FALSE,"COVER1.XLS ";#N/A,#N/A,FALSE,"RACT1.XLS";#N/A,#N/A,FALSE,"RACT2.XLS";#N/A,#N/A,FALSE,"ECCMP";#N/A,#N/A,FALSE,"WELDER.XLS"}</definedName>
    <definedName name="CDL">#REF!</definedName>
    <definedName name="CDRAFT_rate">[72]Inputs!$G$16</definedName>
    <definedName name="cds" hidden="1">{#N/A,#N/A,FALSE,"COVER.XLS";#N/A,#N/A,FALSE,"RACT1.XLS";#N/A,#N/A,FALSE,"RACT2.XLS";#N/A,#N/A,FALSE,"ECCMP";#N/A,#N/A,FALSE,"WELDER.XLS"}</definedName>
    <definedName name="cdsc" hidden="1">{#N/A,#N/A,FALSE,"COVER1.XLS ";#N/A,#N/A,FALSE,"RACT1.XLS";#N/A,#N/A,FALSE,"RACT2.XLS";#N/A,#N/A,FALSE,"ECCMP";#N/A,#N/A,FALSE,"WELDER.XLS"}</definedName>
    <definedName name="cdu" hidden="1">{#N/A,#N/A,FALSE,"COVER.XLS";#N/A,#N/A,FALSE,"RACT1.XLS";#N/A,#N/A,FALSE,"RACT2.XLS";#N/A,#N/A,FALSE,"ECCMP";#N/A,#N/A,FALSE,"WELDER.XLS"}</definedName>
    <definedName name="CDZ">#REF!</definedName>
    <definedName name="CE">#REF!</definedName>
    <definedName name="ceddasd" hidden="1">{#N/A,#N/A,FALSE,"COVER.XLS";#N/A,#N/A,FALSE,"RACT1.XLS";#N/A,#N/A,FALSE,"RACT2.XLS";#N/A,#N/A,FALSE,"ECCMP";#N/A,#N/A,FALSE,"WELDER.XLS"}</definedName>
    <definedName name="cen">#N/A</definedName>
    <definedName name="CENG_rate">[72]Inputs!$G$15</definedName>
    <definedName name="CENTERCO">#N/A</definedName>
    <definedName name="cf" hidden="1">{"cashflow",#N/A,FALSE,"cash flow"}</definedName>
    <definedName name="CF_ASSOC">#REF!</definedName>
    <definedName name="CF_CTP">#REF!</definedName>
    <definedName name="CF_DEPR">#REF!</definedName>
    <definedName name="CF_GAIN_LOSS">#REF!</definedName>
    <definedName name="CF_PBT">#REF!</definedName>
    <definedName name="CF_WC">#REF!</definedName>
    <definedName name="cfd">#REF!</definedName>
    <definedName name="cfdxc">#REF!</definedName>
    <definedName name="cfg">'[46]เงินกู้ MGC'!$F$15</definedName>
    <definedName name="CFPS">#REF!</definedName>
    <definedName name="cfxc">#REF!</definedName>
    <definedName name="cg">#REF!</definedName>
    <definedName name="cghjk">#REF!</definedName>
    <definedName name="CH">#N/A</definedName>
    <definedName name="chai" hidden="1">{"conso",#N/A,FALSE,"cash flow"}</definedName>
    <definedName name="channelexpens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Charter_Form">#REF!</definedName>
    <definedName name="chat" hidden="1">{#N/A,#N/A,FALSE,"COVER.XLS";#N/A,#N/A,FALSE,"RACT1.XLS";#N/A,#N/A,FALSE,"RACT2.XLS";#N/A,#N/A,FALSE,"ECCMP";#N/A,#N/A,FALSE,"WELDER.XLS"}</definedName>
    <definedName name="CHECKLIST">#REF!</definedName>
    <definedName name="CHINA">#REF!</definedName>
    <definedName name="Chipper">#REF!</definedName>
    <definedName name="CIQWBGuid" hidden="1">"db5eebbe-2215-4290-9d94-ebf58c25f87e"</definedName>
    <definedName name="cisco_dscnt">#REF!</definedName>
    <definedName name="civ_lab">#REF!</definedName>
    <definedName name="civ_mat">#REF!</definedName>
    <definedName name="civil" hidden="1">{#N/A,#N/A,FALSE,"COVER.XLS";#N/A,#N/A,FALSE,"RACT1.XLS";#N/A,#N/A,FALSE,"RACT2.XLS";#N/A,#N/A,FALSE,"ECCMP";#N/A,#N/A,FALSE,"WELDER.XLS"}</definedName>
    <definedName name="CIVIL_LAB">#REF!</definedName>
    <definedName name="CIVIL_MAT">#REF!</definedName>
    <definedName name="CL">#REF!</definedName>
    <definedName name="CL_DEBT">#REF!</definedName>
    <definedName name="CL_PAY">#REF!</definedName>
    <definedName name="Client">#REF!</definedName>
    <definedName name="CLIENT_NAME">NA()</definedName>
    <definedName name="CLONE">#N/A</definedName>
    <definedName name="code">#REF!</definedName>
    <definedName name="Combine">#REF!</definedName>
    <definedName name="COMMISION">#REF!</definedName>
    <definedName name="COMMISSION">#REF!</definedName>
    <definedName name="Company">NA()</definedName>
    <definedName name="company1">#REF!</definedName>
    <definedName name="Companyy">#N/A</definedName>
    <definedName name="compare">#REF!</definedName>
    <definedName name="Complex">NA()</definedName>
    <definedName name="CompName">#REF!</definedName>
    <definedName name="cont">'[81]cov-estimate'!$B$1:$H$46</definedName>
    <definedName name="Contin">#REF!</definedName>
    <definedName name="CONV_FACILITY_CONT">#REF!</definedName>
    <definedName name="cost_lab">#REF!</definedName>
    <definedName name="cost_lab___0">#REF!</definedName>
    <definedName name="cost_mat">#REF!</definedName>
    <definedName name="cost_mat___0">#REF!</definedName>
    <definedName name="cost_per_unit">#REF!</definedName>
    <definedName name="cost1">#REF!</definedName>
    <definedName name="cost10">#REF!</definedName>
    <definedName name="cost11">#REF!</definedName>
    <definedName name="cost12">#REF!</definedName>
    <definedName name="cost13">#REF!</definedName>
    <definedName name="cost2">#REF!</definedName>
    <definedName name="cost3">#REF!</definedName>
    <definedName name="cost4">#REF!</definedName>
    <definedName name="cost5">#REF!</definedName>
    <definedName name="cost6">#REF!</definedName>
    <definedName name="cost7">#REF!</definedName>
    <definedName name="cost8">#REF!</definedName>
    <definedName name="cost9">#REF!</definedName>
    <definedName name="COSTCT">NA()</definedName>
    <definedName name="country2">#N/A</definedName>
    <definedName name="Cover">#REF!</definedName>
    <definedName name="cp">550</definedName>
    <definedName name="CPI_Base_Case">#REF!</definedName>
    <definedName name="CPI_Case_1">#REF!</definedName>
    <definedName name="CPI_Case_2">#REF!</definedName>
    <definedName name="CPI_Case_3">#REF!</definedName>
    <definedName name="CPI_Case_4">#REF!</definedName>
    <definedName name="CR_ALL">#REF!</definedName>
    <definedName name="_xlnm.Criteria">#REF!</definedName>
    <definedName name="Criteria_MI">#REF!</definedName>
    <definedName name="CRUDE_esc">#REF!</definedName>
    <definedName name="CRUDE_escalation">[72]Inputs!$D$22</definedName>
    <definedName name="CRUDE_escalation_KA">[72]Inputs!$D$23</definedName>
    <definedName name="c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CSAP">#REF!</definedName>
    <definedName name="cs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csd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csdc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CSODJWO" hidden="1">{#N/A,#N/A,TRUE,"SUM";#N/A,#N/A,TRUE,"EE";#N/A,#N/A,TRUE,"AC";#N/A,#N/A,TRUE,"SN"}</definedName>
    <definedName name="CTECH_rate">[72]Inputs!$G$17</definedName>
    <definedName name="CUEVE" hidden="1">{#N/A,#N/A,FALSE,"COVER1.XLS ";#N/A,#N/A,FALSE,"RACT1.XLS";#N/A,#N/A,FALSE,"RACT2.XLS";#N/A,#N/A,FALSE,"ECCMP";#N/A,#N/A,FALSE,"WELDER.XLS"}</definedName>
    <definedName name="CUL">#REF!</definedName>
    <definedName name="Cur_AccDepre_Building">[66]BUILD95!$AQ$9:$AQ$17</definedName>
    <definedName name="Cur_NBV_Building">[66]BUILD95!$AR$9:$AR$17</definedName>
    <definedName name="CURB_AND_GUTTER">#REF!</definedName>
    <definedName name="Curb_and_Gutter_Data">#REF!</definedName>
    <definedName name="Curb_Data">#REF!</definedName>
    <definedName name="CURBS">#REF!</definedName>
    <definedName name="curin" hidden="1">{#N/A,#N/A,FALSE,"COVER1.XLS ";#N/A,#N/A,FALSE,"RACT1.XLS";#N/A,#N/A,FALSE,"RACT2.XLS";#N/A,#N/A,FALSE,"ECCMP";#N/A,#N/A,FALSE,"WELDER.XLS"}</definedName>
    <definedName name="CurPortLoan">#REF!</definedName>
    <definedName name="currency">#REF!</definedName>
    <definedName name="CURVE" hidden="1">{#N/A,#N/A,FALSE,"COVER1.XLS ";#N/A,#N/A,FALSE,"RACT1.XLS";#N/A,#N/A,FALSE,"RACT2.XLS";#N/A,#N/A,FALSE,"ECCMP";#N/A,#N/A,FALSE,"WELDER.XLS"}</definedName>
    <definedName name="CUSTOMER">#N/A</definedName>
    <definedName name="CUSTOMERS">#N/A</definedName>
    <definedName name="CUTTOMER">#N/A</definedName>
    <definedName name="CV_LAB">#REF!</definedName>
    <definedName name="CV_MAT">#REF!</definedName>
    <definedName name="cwdsc" hidden="1">#N/A</definedName>
    <definedName name="cxbnn">#REF!</definedName>
    <definedName name="cxbvzfb">#REF!</definedName>
    <definedName name="cxbzfb">#REF!</definedName>
    <definedName name="cxvb">#REF!</definedName>
    <definedName name="cxvjhbs" hidden="1">{#N/A,#N/A,FALSE,"COVER1.XLS ";#N/A,#N/A,FALSE,"RACT1.XLS";#N/A,#N/A,FALSE,"RACT2.XLS";#N/A,#N/A,FALSE,"ECCMP";#N/A,#N/A,FALSE,"WELDER.XLS"}</definedName>
    <definedName name="cxzvczxbv">#REF!</definedName>
    <definedName name="CY_Accounts_Receivable">#REF!</definedName>
    <definedName name="CY_Administration">#REF!</definedName>
    <definedName name="CY_Cash">#REF!</definedName>
    <definedName name="CY_Cash_Div_Dec">#REF!</definedName>
    <definedName name="CY_Common_Equity">#REF!</definedName>
    <definedName name="CY_Cost_of_Sales">#REF!</definedName>
    <definedName name="CY_Current_Liabilities">#REF!</definedName>
    <definedName name="CY_Depreciation">#REF!</definedName>
    <definedName name="CY_Gross_Profit">#REF!</definedName>
    <definedName name="CY_Inc_Bef_Tax">#REF!</definedName>
    <definedName name="CY_Intangible_Assets">#REF!</definedName>
    <definedName name="CY_Interest_Expense">#REF!</definedName>
    <definedName name="CY_Inventory">#REF!</definedName>
    <definedName name="CY_LIABIL_EQUITY">#REF!</definedName>
    <definedName name="CY_LT_Debt">#REF!</definedName>
    <definedName name="CY_Market_Value_of_Equity">#REF!</definedName>
    <definedName name="CY_Marketable_Sec">#REF!</definedName>
    <definedName name="CY_NET_PROFIT">#REF!</definedName>
    <definedName name="CY_Net_Revenue">#REF!</definedName>
    <definedName name="CY_Operating_Income">#REF!</definedName>
    <definedName name="CY_Other">#N/A</definedName>
    <definedName name="CY_Other_Curr_Assets">#REF!</definedName>
    <definedName name="CY_Other_LT_Assets">#REF!</definedName>
    <definedName name="CY_Other_LT_Liabilities">#REF!</definedName>
    <definedName name="CY_Preferred_Stock">#REF!</definedName>
    <definedName name="CY_QUICK_ASSETS">#REF!</definedName>
    <definedName name="CY_Retained_Earnings">#REF!</definedName>
    <definedName name="CY_Selling">#N/A</definedName>
    <definedName name="CY_Tangible_Assets">#REF!</definedName>
    <definedName name="CY_Tangible_Net_Worth">#REF!</definedName>
    <definedName name="CY_Taxes">#REF!</definedName>
    <definedName name="CY_TOTAL_ASSETS">#REF!</definedName>
    <definedName name="CY_TOTAL_CURR_ASSETS">#REF!</definedName>
    <definedName name="CY_TOTAL_DEBT">#REF!</definedName>
    <definedName name="CY_TOTAL_EQUITY">#REF!</definedName>
    <definedName name="CY_Weighted_Average">#REF!</definedName>
    <definedName name="CY_Working_Capital">#REF!</definedName>
    <definedName name="d">'[82]ELEC45-01'!#REF!</definedName>
    <definedName name="D_COAT">#REF!</definedName>
    <definedName name="D_DCS">#REF!</definedName>
    <definedName name="D_ENG">#REF!</definedName>
    <definedName name="D_PR">#REF!</definedName>
    <definedName name="D_Purchased_Vehicles">#REF!</definedName>
    <definedName name="D_RR">#REF!</definedName>
    <definedName name="D_SC">#REF!</definedName>
    <definedName name="D_SUP">#REF!</definedName>
    <definedName name="D_UW">#REF!</definedName>
    <definedName name="d_w">#REF!</definedName>
    <definedName name="da">NA()</definedName>
    <definedName name="DA0">#REF!</definedName>
    <definedName name="DAAA">#REF!</definedName>
    <definedName name="dadsad" hidden="1">{#N/A,#N/A,FALSE,"COVER1.XLS ";#N/A,#N/A,FALSE,"RACT1.XLS";#N/A,#N/A,FALSE,"RACT2.XLS";#N/A,#N/A,FALSE,"ECCMP";#N/A,#N/A,FALSE,"WELDER.XLS"}</definedName>
    <definedName name="DAE">#REF!</definedName>
    <definedName name="dae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af" hidden="1">{#N/A,#N/A,FALSE,"COVER.XLS";#N/A,#N/A,FALSE,"RACT1.XLS";#N/A,#N/A,FALSE,"RACT2.XLS";#N/A,#N/A,FALSE,"ECCMP";#N/A,#N/A,FALSE,"WELDER.XLS"}</definedName>
    <definedName name="DAI">#REF!</definedName>
    <definedName name="danai">#REF!</definedName>
    <definedName name="dar" hidden="1">{#N/A,#N/A,FALSE,"COVER.XLS";#N/A,#N/A,FALSE,"RACT1.XLS";#N/A,#N/A,FALSE,"RACT2.XLS";#N/A,#N/A,FALSE,"ECCMP";#N/A,#N/A,FALSE,"WELDER.XLS"}</definedName>
    <definedName name="dat">#REF!</definedName>
    <definedName name="dat0">#REF!</definedName>
    <definedName name="Data">#REF!</definedName>
    <definedName name="data1">#REF!</definedName>
    <definedName name="data10">#REF!</definedName>
    <definedName name="Data2">#REF!</definedName>
    <definedName name="DATA3">'[83]Land 28101'!#REF!</definedName>
    <definedName name="data4">#REF!</definedName>
    <definedName name="data5">#N/A</definedName>
    <definedName name="data6">#N/A</definedName>
    <definedName name="DATA7">#REF!</definedName>
    <definedName name="DATA8">#REF!</definedName>
    <definedName name="data84">'[84]Purchase Order'!$E$40</definedName>
    <definedName name="_xlnm.Database">#REF!</definedName>
    <definedName name="Database_MI">#REF!</definedName>
    <definedName name="date">[85]ตั๋วเงินรับ!$F$1</definedName>
    <definedName name="date1">#REF!</definedName>
    <definedName name="Date2">[86]ตั๋วเงินรับ!$F$1</definedName>
    <definedName name="Datee">[87]เงินกู้ธนชาติ!$G$2</definedName>
    <definedName name="datenet">#N/A</definedName>
    <definedName name="dates">[88]ตั๋วเงินรับ!$F$1</definedName>
    <definedName name="day" hidden="1">{#N/A,#N/A,FALSE,"COVER.XLS";#N/A,#N/A,FALSE,"RACT1.XLS";#N/A,#N/A,FALSE,"RACT2.XLS";#N/A,#N/A,FALSE,"ECCMP";#N/A,#N/A,FALSE,"WELDER.XLS"}</definedName>
    <definedName name="Days_Of_Week">#REF!</definedName>
    <definedName name="dbd" hidden="1">{#N/A,#N/A,FALSE,"COVER1.XLS ";#N/A,#N/A,FALSE,"RACT1.XLS";#N/A,#N/A,FALSE,"RACT2.XLS";#N/A,#N/A,FALSE,"ECCMP";#N/A,#N/A,FALSE,"WELDER.XLS"}</definedName>
    <definedName name="dbs" hidden="1">{#N/A,#N/A,FALSE,"COVER1.XLS ";#N/A,#N/A,FALSE,"RACT1.XLS";#N/A,#N/A,FALSE,"RACT2.XLS";#N/A,#N/A,FALSE,"ECCMP";#N/A,#N/A,FALSE,"WELDER.XLS"}</definedName>
    <definedName name="DC">#REF!</definedName>
    <definedName name="dcd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d">#REF!</definedName>
    <definedName name="dd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dc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ddd" hidden="1">{#N/A,#N/A,FALSE,"COVER1.XLS ";#N/A,#N/A,FALSE,"RACT1.XLS";#N/A,#N/A,FALSE,"RACT2.XLS";#N/A,#N/A,FALSE,"ECCMP";#N/A,#N/A,FALSE,"WELDER.XLS"}</definedName>
    <definedName name="ddda" hidden="1">{#N/A,#N/A,TRUE,"Str.";#N/A,#N/A,TRUE,"Steel &amp; Roof";#N/A,#N/A,TRUE,"Arc.";#N/A,#N/A,TRUE,"Preliminary";#N/A,#N/A,TRUE,"Sum_Prelim"}</definedName>
    <definedName name="dddd">#REF!</definedName>
    <definedName name="ddddd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dddd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ddddddddddddd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df">#REF!</definedName>
    <definedName name="ddff" hidden="1">{#N/A,#N/A,FALSE,"COVER1.XLS ";#N/A,#N/A,FALSE,"RACT1.XLS";#N/A,#N/A,FALSE,"RACT2.XLS";#N/A,#N/A,FALSE,"ECCMP";#N/A,#N/A,FALSE,"WELDER.XLS"}</definedName>
    <definedName name="ddfsa" hidden="1">#REF!</definedName>
    <definedName name="ddsdc" hidden="1">{#N/A,#N/A,FALSE,"COVER1.XLS ";#N/A,#N/A,FALSE,"RACT1.XLS";#N/A,#N/A,FALSE,"RACT2.XLS";#N/A,#N/A,FALSE,"ECCMP";#N/A,#N/A,FALSE,"WELDER.XLS"}</definedName>
    <definedName name="ddsds" hidden="1">{#N/A,#N/A,FALSE,"COVER1.XLS ";#N/A,#N/A,FALSE,"RACT1.XLS";#N/A,#N/A,FALSE,"RACT2.XLS";#N/A,#N/A,FALSE,"ECCMP";#N/A,#N/A,FALSE,"WELDER.XLS"}</definedName>
    <definedName name="DE">#REF!</definedName>
    <definedName name="DEBT_CAP">#REF!</definedName>
    <definedName name="DEBT_EBITDA">#REF!</definedName>
    <definedName name="DEBTS">#REF!</definedName>
    <definedName name="Dec_Building">[66]BUILD95!$AM$9:$AM$17</definedName>
    <definedName name="dedewfwe">#REF!</definedName>
    <definedName name="deep" hidden="1">{#N/A,#N/A,FALSE,"COVER1.XLS ";#N/A,#N/A,FALSE,"RACT1.XLS";#N/A,#N/A,FALSE,"RACT2.XLS";#N/A,#N/A,FALSE,"ECCMP";#N/A,#N/A,FALSE,"WELDER.XLS"}</definedName>
    <definedName name="defamount1">#REF!</definedName>
    <definedName name="DeferDetails">#REF!</definedName>
    <definedName name="deferformula">#REF!</definedName>
    <definedName name="deghe" hidden="1">{#N/A,#N/A,FALSE,"17MAY";#N/A,#N/A,FALSE,"24MAY"}</definedName>
    <definedName name="Deliv_d_Wood_Costs">#REF!</definedName>
    <definedName name="Depp" hidden="1">{"cashflow",#N/A,FALSE,"cash flow"}</definedName>
    <definedName name="DEPR">#REF!</definedName>
    <definedName name="depre">#REF!</definedName>
    <definedName name="Depre_Building">[66]BUILD95!$AA$9:$AA$17</definedName>
    <definedName name="des">#REF!</definedName>
    <definedName name="desc">[89]desc!$A$1:$C$255</definedName>
    <definedName name="description">#REF!</definedName>
    <definedName name="DESOF" hidden="1">{#N/A,#N/A,FALSE,"COVER1.XLS ";#N/A,#N/A,FALSE,"RACT1.XLS";#N/A,#N/A,FALSE,"RACT2.XLS";#N/A,#N/A,FALSE,"ECCMP";#N/A,#N/A,FALSE,"WELDER.XLS"}</definedName>
    <definedName name="DEWSLDW" hidden="1">{#N/A,#N/A,TRUE,"SUM";#N/A,#N/A,TRUE,"EE";#N/A,#N/A,TRUE,"AC";#N/A,#N/A,TRUE,"SN"}</definedName>
    <definedName name="df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dfa" hidden="1">{#N/A,#N/A,FALSE,"COVER1.XLS ";#N/A,#N/A,FALSE,"RACT1.XLS";#N/A,#N/A,FALSE,"RACT2.XLS";#N/A,#N/A,FALSE,"ECCMP";#N/A,#N/A,FALSE,"WELDER.XLS"}</definedName>
    <definedName name="dfa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fads">#REF!</definedName>
    <definedName name="dfaoapkd">#REF!</definedName>
    <definedName name="dfasdfdsafasdf">#REF!</definedName>
    <definedName name="dfcsdfc">'[90]C-3'!$R$2</definedName>
    <definedName name="dfd" hidden="1">{#N/A,#N/A,FALSE,"COVER1.XLS ";#N/A,#N/A,FALSE,"RACT1.XLS";#N/A,#N/A,FALSE,"RACT2.XLS";#N/A,#N/A,FALSE,"ECCMP";#N/A,#N/A,FALSE,"WELDER.XLS"}</definedName>
    <definedName name="dfddf">#REF!</definedName>
    <definedName name="DFDF">'[91]TrialBalance Q3-2002'!$A$1:$H$301</definedName>
    <definedName name="dfdfd">#REF!</definedName>
    <definedName name="dfdfdf" hidden="1">{#N/A,#N/A,FALSE,"COVER.XLS";#N/A,#N/A,FALSE,"RACT1.XLS";#N/A,#N/A,FALSE,"RACT2.XLS";#N/A,#N/A,FALSE,"ECCMP";#N/A,#N/A,FALSE,"WELDER.XLS"}</definedName>
    <definedName name="dfdfdf\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dfvdf\" hidden="1">{#N/A,#N/A,FALSE,"COVER1.XLS ";#N/A,#N/A,FALSE,"RACT1.XLS";#N/A,#N/A,FALSE,"RACT2.XLS";#N/A,#N/A,FALSE,"ECCMP";#N/A,#N/A,FALSE,"WELDER.XLS"}</definedName>
    <definedName name="dfdvdfvd">#REF!</definedName>
    <definedName name="dfetr">#REF!</definedName>
    <definedName name="dff">#REF!</definedName>
    <definedName name="dff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dfg">#REF!</definedName>
    <definedName name="dfgd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fgfhg">#REF!</definedName>
    <definedName name="dfg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fgh1">'[46]เงินกู้ MGC'!$B$4</definedName>
    <definedName name="dfgsdfhsf">#REF!</definedName>
    <definedName name="dfh">#N/A</definedName>
    <definedName name="dfhgf">#REF!</definedName>
    <definedName name="dfjie" hidden="1">{#N/A,#N/A,FALSE,"COVER.XLS";#N/A,#N/A,FALSE,"RACT1.XLS";#N/A,#N/A,FALSE,"RACT2.XLS";#N/A,#N/A,FALSE,"ECCMP";#N/A,#N/A,FALSE,"WELDER.XLS"}</definedName>
    <definedName name="dflt2">'[84]Customize Your Purchase Order'!$F$23</definedName>
    <definedName name="dflt3">'[84]Customize Your Purchase Order'!$F$24</definedName>
    <definedName name="dflt4">'[84]Customize Your Purchase Order'!$E$25</definedName>
    <definedName name="dflt5">'[84]Customize Your Purchase Order'!$F$27</definedName>
    <definedName name="dflt6">'[84]Customize Your Purchase Order'!$F$28</definedName>
    <definedName name="dflt7">[92]Invoice!#REF!</definedName>
    <definedName name="dfr">#REF!</definedName>
    <definedName name="dfsd">#REF!</definedName>
    <definedName name="dftrhry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fv">#REF!</definedName>
    <definedName name="dfvdfvdDfd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fvv">#REF!</definedName>
    <definedName name="DGAS">#REF!</definedName>
    <definedName name="dgd">#REF!</definedName>
    <definedName name="dgdf">#REF!</definedName>
    <definedName name="dgeged" hidden="1">{#N/A,#N/A,FALSE,"COVER.XLS";#N/A,#N/A,FALSE,"RACT1.XLS";#N/A,#N/A,FALSE,"RACT2.XLS";#N/A,#N/A,FALSE,"ECCMP";#N/A,#N/A,FALSE,"WELDER.XLS"}</definedName>
    <definedName name="DGFDG">#REF!</definedName>
    <definedName name="dgfgfd" hidden="1">{#N/A,#N/A,FALSE,"COVER.XLS";#N/A,#N/A,FALSE,"RACT1.XLS";#N/A,#N/A,FALSE,"RACT2.XLS";#N/A,#N/A,FALSE,"ECCMP";#N/A,#N/A,FALSE,"WELDER.XLS"}</definedName>
    <definedName name="dgfgfd1" hidden="1">{#N/A,#N/A,FALSE,"COVER.XLS";#N/A,#N/A,FALSE,"RACT1.XLS";#N/A,#N/A,FALSE,"RACT2.XLS";#N/A,#N/A,FALSE,"ECCMP";#N/A,#N/A,FALSE,"WELDER.XLS"}</definedName>
    <definedName name="dgjyru" hidden="1">{#N/A,#N/A,FALSE,"COVER.XLS";#N/A,#N/A,FALSE,"RACT1.XLS";#N/A,#N/A,FALSE,"RACT2.XLS";#N/A,#N/A,FALSE,"ECCMP";#N/A,#N/A,FALSE,"WELDER.XLS"}</definedName>
    <definedName name="dgsaf">#REF!</definedName>
    <definedName name="dguytu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dhfyg" hidden="1">{#N/A,#N/A,FALSE,"COVER1.XLS ";#N/A,#N/A,FALSE,"RACT1.XLS";#N/A,#N/A,FALSE,"RACT2.XLS";#N/A,#N/A,FALSE,"ECCMP";#N/A,#N/A,FALSE,"WELDER.XLS"}</definedName>
    <definedName name="DHGH">[93]เงินกู้ธนชาติ!$E$17</definedName>
    <definedName name="dhghjg">#REF!</definedName>
    <definedName name="dhhd" hidden="1">{#N/A,#N/A,FALSE,"COVER1.XLS ";#N/A,#N/A,FALSE,"RACT1.XLS";#N/A,#N/A,FALSE,"RACT2.XLS";#N/A,#N/A,FALSE,"ECCMP";#N/A,#N/A,FALSE,"WELDER.XLS"}</definedName>
    <definedName name="dikkk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dioo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irector">'[94]VariableII  period'!$E$146</definedName>
    <definedName name="discount">#REF!</definedName>
    <definedName name="DISCOUNT99">#REF!</definedName>
    <definedName name="Discounted_Cash_Flow">#REF!</definedName>
    <definedName name="DIV_PD">#REF!</definedName>
    <definedName name="dj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k" hidden="1">{#N/A,#N/A,FALSE,"COVER.XLS";#N/A,#N/A,FALSE,"RACT1.XLS";#N/A,#N/A,FALSE,"RACT2.XLS";#N/A,#N/A,FALSE,"ECCMP";#N/A,#N/A,FALSE,"WELDER.XLS"}</definedName>
    <definedName name="dkfljads">#REF!</definedName>
    <definedName name="dki" hidden="1">{#N/A,#N/A,FALSE,"COVER1.XLS ";#N/A,#N/A,FALSE,"RACT1.XLS";#N/A,#N/A,FALSE,"RACT2.XLS";#N/A,#N/A,FALSE,"ECCMP";#N/A,#N/A,FALSE,"WELDER.XLS"}</definedName>
    <definedName name="DKK">'[95]ADJ - RATE'!$B$4</definedName>
    <definedName name="dko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NN">#REF!</definedName>
    <definedName name="Docking1">#REF!</definedName>
    <definedName name="Dollar_Threshold">#N/A</definedName>
    <definedName name="don" hidden="1">{#N/A,#N/A,FALSE,"COVER1.XLS ";#N/A,#N/A,FALSE,"RACT1.XLS";#N/A,#N/A,FALSE,"RACT2.XLS";#N/A,#N/A,FALSE,"ECCMP";#N/A,#N/A,FALSE,"WELDER.XLS"}</definedName>
    <definedName name="DP_Base">#REF!</definedName>
    <definedName name="DP_Case1">#REF!</definedName>
    <definedName name="DP_Case2">#REF!</definedName>
    <definedName name="DP_Case3">#REF!</definedName>
    <definedName name="DP_Case4">#REF!</definedName>
    <definedName name="DPR_4T">#N/A</definedName>
    <definedName name="DPS">#REF!</definedName>
    <definedName name="dr" hidden="1">{#N/A,#N/A,FALSE,"COVER1.XLS ";#N/A,#N/A,FALSE,"RACT1.XLS";#N/A,#N/A,FALSE,"RACT2.XLS";#N/A,#N/A,FALSE,"ECCMP";#N/A,#N/A,FALSE,"WELDER.XLS"}</definedName>
    <definedName name="DR_TT3">NA()</definedName>
    <definedName name="Drilled_Pier_Data">#REF!</definedName>
    <definedName name="DRILLED_PIERS">#REF!</definedName>
    <definedName name="dro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rt">#REF!</definedName>
    <definedName name="drtyr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drtyui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rw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S">#REF!</definedName>
    <definedName name="dsa">#REF!</definedName>
    <definedName name="dsaf">#REF!</definedName>
    <definedName name="dsafsavsad" hidden="1">{#N/A,#N/A,FALSE,"COVER.XLS";#N/A,#N/A,FALSE,"RACT1.XLS";#N/A,#N/A,FALSE,"RACT2.XLS";#N/A,#N/A,FALSE,"ECCMP";#N/A,#N/A,FALSE,"WELDER.XLS"}</definedName>
    <definedName name="dsc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scds" hidden="1">{#N/A,#N/A,FALSE,"COVER.XLS";#N/A,#N/A,FALSE,"RACT1.XLS";#N/A,#N/A,FALSE,"RACT2.XLS";#N/A,#N/A,FALSE,"ECCMP";#N/A,#N/A,FALSE,"WELDER.XLS"}</definedName>
    <definedName name="dscs" hidden="1">{#N/A,#N/A,FALSE,"COVER1.XLS ";#N/A,#N/A,FALSE,"RACT1.XLS";#N/A,#N/A,FALSE,"RACT2.XLS";#N/A,#N/A,FALSE,"ECCMP";#N/A,#N/A,FALSE,"WELDER.XLS"}</definedName>
    <definedName name="dscsd" hidden="1">{#N/A,#N/A,FALSE,"COVER.XLS";#N/A,#N/A,FALSE,"RACT1.XLS";#N/A,#N/A,FALSE,"RACT2.XLS";#N/A,#N/A,FALSE,"ECCMP";#N/A,#N/A,FALSE,"WELDER.XLS"}</definedName>
    <definedName name="dsd" hidden="1">{#N/A,#N/A,FALSE,"COVER.XLS";#N/A,#N/A,FALSE,"RACT1.XLS";#N/A,#N/A,FALSE,"RACT2.XLS";#N/A,#N/A,FALSE,"ECCMP";#N/A,#N/A,FALSE,"WELDER.XLS"}</definedName>
    <definedName name="dsds" hidden="1">{#N/A,#N/A,FALSE,"COVER1.XLS ";#N/A,#N/A,FALSE,"RACT1.XLS";#N/A,#N/A,FALSE,"RACT2.XLS";#N/A,#N/A,FALSE,"ECCMP";#N/A,#N/A,FALSE,"WELDER.XLS"}</definedName>
    <definedName name="dsdsds">#REF!</definedName>
    <definedName name="dsdssd" hidden="1">{#N/A,#N/A,FALSE,"COVER.XLS";#N/A,#N/A,FALSE,"RACT1.XLS";#N/A,#N/A,FALSE,"RACT2.XLS";#N/A,#N/A,FALSE,"ECCMP";#N/A,#N/A,FALSE,"WELDER.XLS"}</definedName>
    <definedName name="DSF">#REF!</definedName>
    <definedName name="dsf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sfhrd">#REF!</definedName>
    <definedName name="DSFVFV">#REF!</definedName>
    <definedName name="dsfxgch">#REF!</definedName>
    <definedName name="dsg">#REF!</definedName>
    <definedName name="DSJKLDE" hidden="1">{#N/A,#N/A,TRUE,"SUM";#N/A,#N/A,TRUE,"EE";#N/A,#N/A,TRUE,"AC";#N/A,#N/A,TRUE,"SN"}</definedName>
    <definedName name="dssdc" hidden="1">{#N/A,#N/A,FALSE,"COVER1.XLS ";#N/A,#N/A,FALSE,"RACT1.XLS";#N/A,#N/A,FALSE,"RACT2.XLS";#N/A,#N/A,FALSE,"ECCMP";#N/A,#N/A,FALSE,"WELDER.XLS"}</definedName>
    <definedName name="dt">IF(#REF!&lt;=5,INDEX(#REF!,(#REF!*5)-4),#REF!)</definedName>
    <definedName name="dta">NA()</definedName>
    <definedName name="Dtt">#REF!</definedName>
    <definedName name="dtyuj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upont_Analysis">#REF!</definedName>
    <definedName name="durkri" hidden="1">{#N/A,#N/A,FALSE,"COVER.XLS";#N/A,#N/A,FALSE,"RACT1.XLS";#N/A,#N/A,FALSE,"RACT2.XLS";#N/A,#N/A,FALSE,"ECCMP";#N/A,#N/A,FALSE,"WELDER.XLS"}</definedName>
    <definedName name="dv" hidden="1">{#N/A,#N/A,FALSE,"17MAY";#N/A,#N/A,FALSE,"24MAY"}</definedName>
    <definedName name="dvfd" hidden="1">{#N/A,#N/A,FALSE,"COVER.XLS";#N/A,#N/A,FALSE,"RACT1.XLS";#N/A,#N/A,FALSE,"RACT2.XLS";#N/A,#N/A,FALSE,"ECCMP";#N/A,#N/A,FALSE,"WELDER.XLS"}</definedName>
    <definedName name="DVFVEFV">#REF!</definedName>
    <definedName name="DW">#REF!</definedName>
    <definedName name="DWM">#N/A</definedName>
    <definedName name="dxrcfvgj" hidden="1">{#N/A,#N/A,FALSE,"COVER1.XLS ";#N/A,#N/A,FALSE,"RACT1.XLS";#N/A,#N/A,FALSE,"RACT2.XLS";#N/A,#N/A,FALSE,"ECCMP";#N/A,#N/A,FALSE,"WELDER.XLS"}</definedName>
    <definedName name="dxrsr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yu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e">#REF!</definedName>
    <definedName name="e___0">#REF!</definedName>
    <definedName name="Earth">#REF!</definedName>
    <definedName name="eas" hidden="1">{#N/A,#N/A,FALSE,"COVER.XLS";#N/A,#N/A,FALSE,"RACT1.XLS";#N/A,#N/A,FALSE,"RACT2.XLS";#N/A,#N/A,FALSE,"ECCMP";#N/A,#N/A,FALSE,"WELDER.XLS"}</definedName>
    <definedName name="easr">#REF!</definedName>
    <definedName name="EBIT">#REF!</definedName>
    <definedName name="EBIT__Margins">#REF!</definedName>
    <definedName name="EBITDA">#REF!</definedName>
    <definedName name="EBITDA_INT">#REF!</definedName>
    <definedName name="EBITDA_MAR">#REF!</definedName>
    <definedName name="edd">#REF!</definedName>
    <definedName name="ede" hidden="1">{#N/A,#N/A,TRUE,"Str.";#N/A,#N/A,TRUE,"Steel &amp; Roof";#N/A,#N/A,TRUE,"Arc.";#N/A,#N/A,TRUE,"Preliminary";#N/A,#N/A,TRUE,"Sum_Prelim"}</definedName>
    <definedName name="edrty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ds">#REF!</definedName>
    <definedName name="ee">'[96]เงินกู้ MGC'!$E$17</definedName>
    <definedName name="eec">#REF!</definedName>
    <definedName name="eec___0">#REF!</definedName>
    <definedName name="eee">#REF!</definedName>
    <definedName name="eeee" hidden="1">{#N/A,#N/A,FALSE,"COVER.XLS";#N/A,#N/A,FALSE,"RACT1.XLS";#N/A,#N/A,FALSE,"RACT2.XLS";#N/A,#N/A,FALSE,"ECCMP";#N/A,#N/A,FALSE,"WELDER.XLS"}</definedName>
    <definedName name="eeeee">#REF!</definedName>
    <definedName name="eeeeee" hidden="1">{#N/A,#N/A,FALSE,"COVER1.XLS ";#N/A,#N/A,FALSE,"RACT1.XLS";#N/A,#N/A,FALSE,"RACT2.XLS";#N/A,#N/A,FALSE,"ECCMP";#N/A,#N/A,FALSE,"WELDER.XLS"}</definedName>
    <definedName name="eeeeeeeeeeeee" hidden="1">{#N/A,#N/A,FALSE,"17MAY";#N/A,#N/A,FALSE,"24MAY"}</definedName>
    <definedName name="eef" hidden="1">{#N/A,#N/A,TRUE,"Str.";#N/A,#N/A,TRUE,"Steel &amp; Roof";#N/A,#N/A,TRUE,"Arc.";#N/A,#N/A,TRUE,"Preliminary";#N/A,#N/A,TRUE,"Sum_Prelim"}</definedName>
    <definedName name="eejie" hidden="1">{#N/A,#N/A,FALSE,"COVER1.XLS ";#N/A,#N/A,FALSE,"RACT1.XLS";#N/A,#N/A,FALSE,"RACT2.XLS";#N/A,#N/A,FALSE,"ECCMP";#N/A,#N/A,FALSE,"WELDER.XLS"}</definedName>
    <definedName name="EF">#REF!</definedName>
    <definedName name="EFA">#REF!</definedName>
    <definedName name="efaef">#REF!</definedName>
    <definedName name="efawef">#REF!</definedName>
    <definedName name="efdd">#REF!</definedName>
    <definedName name="efg" hidden="1">{#N/A,#N/A,FALSE,"COVER.XLS";#N/A,#N/A,FALSE,"RACT1.XLS";#N/A,#N/A,FALSE,"RACT2.XLS";#N/A,#N/A,FALSE,"ECCMP";#N/A,#N/A,FALSE,"WELDER.XLS"}</definedName>
    <definedName name="efr">#REF!</definedName>
    <definedName name="efrf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efwef">[97]เงินกู้ธนชาติ!$B$4</definedName>
    <definedName name="egr">#REF!</definedName>
    <definedName name="egrg">#REF!</definedName>
    <definedName name="egrgf">#REF!</definedName>
    <definedName name="egrh">#REF!</definedName>
    <definedName name="egy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ehb" hidden="1">{#N/A,#N/A,FALSE,"COVER1.XLS ";#N/A,#N/A,FALSE,"RACT1.XLS";#N/A,#N/A,FALSE,"RACT2.XLS";#N/A,#N/A,FALSE,"ECCMP";#N/A,#N/A,FALSE,"WELDER.XLS"}</definedName>
    <definedName name="ehkung">#REF!</definedName>
    <definedName name="ehre">#REF!</definedName>
    <definedName name="ehuyhjr" hidden="1">{#N/A,#N/A,FALSE,"COVER1.XLS ";#N/A,#N/A,FALSE,"RACT1.XLS";#N/A,#N/A,FALSE,"RACT2.XLS";#N/A,#N/A,FALSE,"ECCMP";#N/A,#N/A,FALSE,"WELDER.XLS"}</definedName>
    <definedName name="ehuyr">#REF!</definedName>
    <definedName name="eigwehdsea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iiul" hidden="1">{#N/A,#N/A,FALSE,"COVER1.XLS ";#N/A,#N/A,FALSE,"RACT1.XLS";#N/A,#N/A,FALSE,"RACT2.XLS";#N/A,#N/A,FALSE,"ECCMP";#N/A,#N/A,FALSE,"WELDER.XLS"}</definedName>
    <definedName name="eiu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eiurk" hidden="1">{#N/A,#N/A,FALSE,"COVER1.XLS ";#N/A,#N/A,FALSE,"RACT1.XLS";#N/A,#N/A,FALSE,"RACT2.XLS";#N/A,#N/A,FALSE,"ECCMP";#N/A,#N/A,FALSE,"WELDER.XLS"}</definedName>
    <definedName name="ejkt">#REF!</definedName>
    <definedName name="ejlr" hidden="1">{#N/A,#N/A,FALSE,"17MAY";#N/A,#N/A,FALSE,"24MAY"}</definedName>
    <definedName name="ekgytu">#REF!</definedName>
    <definedName name="eklek" hidden="1">{#N/A,#N/A,FALSE,"COVER1.XLS ";#N/A,#N/A,FALSE,"RACT1.XLS";#N/A,#N/A,FALSE,"RACT2.XLS";#N/A,#N/A,FALSE,"ECCMP";#N/A,#N/A,FALSE,"WELDER.XLS"}</definedName>
    <definedName name="eko" hidden="1">{#N/A,#N/A,FALSE,"COVER.XLS";#N/A,#N/A,FALSE,"RACT1.XLS";#N/A,#N/A,FALSE,"RACT2.XLS";#N/A,#N/A,FALSE,"ECCMP";#N/A,#N/A,FALSE,"WELDER.XLS"}</definedName>
    <definedName name="ele" hidden="1">{#N/A,#N/A,FALSE,"17MAY";#N/A,#N/A,FALSE,"24MAY"}</definedName>
    <definedName name="ELEC_L">#REF!</definedName>
    <definedName name="ELEC_M">#REF!</definedName>
    <definedName name="ELEMENT__Sanitary_System">#REF!</definedName>
    <definedName name="ELEMENT__Sanitary_System___0">#REF!</definedName>
    <definedName name="elr">#REF!</definedName>
    <definedName name="elx">#REF!</definedName>
    <definedName name="em_break_time">#REF!</definedName>
    <definedName name="em_days_wkly">#REF!</definedName>
    <definedName name="em_hrs_p_day">#REF!</definedName>
    <definedName name="em_pub_hols">#REF!</definedName>
    <definedName name="em_tot_days">#REF!</definedName>
    <definedName name="em_weeks">#REF!</definedName>
    <definedName name="Emp_48">#REF!</definedName>
    <definedName name="Emp_ตรวจสุขภาพ_47">#REF!</definedName>
    <definedName name="Employee_ตรวจสุขภาพ">#REF!</definedName>
    <definedName name="emur" hidden="1">{#N/A,#N/A,FALSE,"COVER1.XLS ";#N/A,#N/A,FALSE,"RACT1.XLS";#N/A,#N/A,FALSE,"RACT2.XLS";#N/A,#N/A,FALSE,"ECCMP";#N/A,#N/A,FALSE,"WELDER.XLS"}</definedName>
    <definedName name="END">NA()</definedName>
    <definedName name="End_Bal">#REF!</definedName>
    <definedName name="eng" hidden="1">{#N/A,#N/A,FALSE,"COVER.XLS";#N/A,#N/A,FALSE,"RACT1.XLS";#N/A,#N/A,FALSE,"RACT2.XLS";#N/A,#N/A,FALSE,"ECCMP";#N/A,#N/A,FALSE,"WELDER.XLS"}</definedName>
    <definedName name="enginee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EPS">#REF!</definedName>
    <definedName name="eqdata">#REF!</definedName>
    <definedName name="eqe">#REF!</definedName>
    <definedName name="eqinput">[98]Equipment!$C$4:$F$1852</definedName>
    <definedName name="eqq" hidden="1">{"cashflow",#N/A,FALSE,"cash flow"}</definedName>
    <definedName name="eqtotal">[98]Equipment!$F$4</definedName>
    <definedName name="eqtotalqty">[98]Equipment!$F$5:$F$1852</definedName>
    <definedName name="EQUITY">#REF!</definedName>
    <definedName name="Equity_Del_Item">NA()</definedName>
    <definedName name="Equity_Ins_Item">NA()</definedName>
    <definedName name="er">#REF!</definedName>
    <definedName name="e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r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eretr">#REF!</definedName>
    <definedName name="erieujo" hidden="1">{#N/A,#N/A,FALSE,"COVER1.XLS ";#N/A,#N/A,FALSE,"RACT1.XLS";#N/A,#N/A,FALSE,"RACT2.XLS";#N/A,#N/A,FALSE,"ECCMP";#N/A,#N/A,FALSE,"WELDER.XLS"}</definedName>
    <definedName name="err" hidden="1">{#N/A,#N/A,FALSE,"COVER1.XLS ";#N/A,#N/A,FALSE,"RACT1.XLS";#N/A,#N/A,FALSE,"RACT2.XLS";#N/A,#N/A,FALSE,"ECCMP";#N/A,#N/A,FALSE,"WELDER.XLS"}</definedName>
    <definedName name="errr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ers5wuytesttt" hidden="1">{#N/A,#N/A,FALSE,"COVER1.XLS ";#N/A,#N/A,FALSE,"RACT1.XLS";#N/A,#N/A,FALSE,"RACT2.XLS";#N/A,#N/A,FALSE,"ECCMP";#N/A,#N/A,FALSE,"WELDER.XLS"}</definedName>
    <definedName name="ertfy">[46]เงินกู้ธนชาติ!$B$4</definedName>
    <definedName name="ertj" hidden="1">{#N/A,#N/A,FALSE,"COVER.XLS";#N/A,#N/A,FALSE,"RACT1.XLS";#N/A,#N/A,FALSE,"RACT2.XLS";#N/A,#N/A,FALSE,"ECCMP";#N/A,#N/A,FALSE,"WELDER.XLS"}</definedName>
    <definedName name="ertrt">#REF!</definedName>
    <definedName name="ertt">#REF!</definedName>
    <definedName name="ertyui">IF(#REF!&lt;=5,INDEX(#REF!,(#REF!*5)-4),#REF!)</definedName>
    <definedName name="eruy">#REF!</definedName>
    <definedName name="ERW">#REF!</definedName>
    <definedName name="erw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S">#REF!</definedName>
    <definedName name="ESA">#REF!</definedName>
    <definedName name="ESB">#REF!</definedName>
    <definedName name="etan">#REF!</definedName>
    <definedName name="etg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ueyh" hidden="1">{#N/A,#N/A,FALSE,"COVER1.XLS ";#N/A,#N/A,FALSE,"RACT1.XLS";#N/A,#N/A,FALSE,"RACT2.XLS";#N/A,#N/A,FALSE,"ECCMP";#N/A,#N/A,FALSE,"WELDER.XLS"}</definedName>
    <definedName name="ew">#REF!</definedName>
    <definedName name="ewae">IF(#REF!&lt;=5,INDEX(#REF!,(#REF!*5)-4),#REF!)</definedName>
    <definedName name="ewasrtdyugi">#REF!</definedName>
    <definedName name="ew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wew" hidden="1">{"cashflow",#N/A,FALSE,"cash flow"}</definedName>
    <definedName name="EWF">#REF!</definedName>
    <definedName name="ewfgarg">#REF!</definedName>
    <definedName name="ewgarg">#REF!</definedName>
    <definedName name="ewgarh">#REF!</definedName>
    <definedName name="ewq">#REF!</definedName>
    <definedName name="ewrtdfgyu">#REF!</definedName>
    <definedName name="ewsd">#REF!</definedName>
    <definedName name="eww">#REF!</definedName>
    <definedName name="Ex" hidden="1">{#N/A,#N/A,FALSE,"COVER.XLS";#N/A,#N/A,FALSE,"RACT1.XLS";#N/A,#N/A,FALSE,"RACT2.XLS";#N/A,#N/A,FALSE,"ECCMP";#N/A,#N/A,FALSE,"WELDER.XLS"}</definedName>
    <definedName name="EX_EBITDA_INT">#REF!</definedName>
    <definedName name="EX_LAB">#REF!</definedName>
    <definedName name="EX_MAT">#REF!</definedName>
    <definedName name="Excel_BuiltIn__FilterDatabase">NA()</definedName>
    <definedName name="Excel_BuiltIn__FilterDatabase_2">#REF!</definedName>
    <definedName name="Excel_BuiltIn_Database">NA()</definedName>
    <definedName name="Excel_BuiltIn_Print_Area">NA()</definedName>
    <definedName name="Excel_BuiltIn_Print_Area_0">#REF!</definedName>
    <definedName name="Excel_BuiltIn_Print_Area_0___0">#REF!</definedName>
    <definedName name="Excel_BuiltIn_Print_Area_0___0___0">#REF!</definedName>
    <definedName name="Excel_BuiltIn_Print_Area_0___11">#REF!</definedName>
    <definedName name="Excel_BuiltIn_Print_Area_0___12">#REF!</definedName>
    <definedName name="Excel_BuiltIn_Print_Area_0___13">#REF!</definedName>
    <definedName name="Excel_BuiltIn_Print_Area_0___14">#REF!</definedName>
    <definedName name="Excel_BuiltIn_Print_Area_0___15">#REF!</definedName>
    <definedName name="Excel_BuiltIn_Print_Area_0___16">#REF!</definedName>
    <definedName name="Excel_BuiltIn_Print_Area_0___8">#REF!</definedName>
    <definedName name="Excel_BuiltIn_Print_Area_0___9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#REF!</definedName>
    <definedName name="Excel_BuiltIn_Print_Area_1_1_1_1_1_1_1_1">#REF!</definedName>
    <definedName name="Excel_BuiltIn_Print_Area_1_1_1_1_1_1_1_1_1">#REF!</definedName>
    <definedName name="Excel_BuiltIn_Print_Area_1_1_1_1_1_1_1_1_1_1">#REF!</definedName>
    <definedName name="Excel_BuiltIn_Print_Area_1_1_1_1_1_1_1_1_1_1_1">#REF!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1_1_1_1_1_1_1">#REF!</definedName>
    <definedName name="Excel_BuiltIn_Print_Area_1_1_1_1_1_1_4">#REF!</definedName>
    <definedName name="Excel_BuiltIn_Print_Area_1_1_1_1_1_1_5">#REF!,#REF!</definedName>
    <definedName name="Excel_BuiltIn_Print_Area_1_1_1_1_1_4">#REF!,#REF!</definedName>
    <definedName name="Excel_BuiltIn_Print_Area_1_1_1_1_1_5">#REF!</definedName>
    <definedName name="Excel_BuiltIn_Print_Area_1_1_1_1_2">#REF!</definedName>
    <definedName name="Excel_BuiltIn_Print_Area_1_1_1_1_4">#REF!</definedName>
    <definedName name="Excel_BuiltIn_Print_Area_1_1_1_1_5">#REF!</definedName>
    <definedName name="Excel_BuiltIn_Print_Area_1_1_1_2">#REF!</definedName>
    <definedName name="Excel_BuiltIn_Print_Area_1_1_1_5">#REF!</definedName>
    <definedName name="Excel_BuiltIn_Print_Area_1_1_4">#REF!</definedName>
    <definedName name="Excel_BuiltIn_Print_Area_1_1_5">#REF!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">#REF!</definedName>
    <definedName name="Excel_BuiltIn_Print_Area_10_1_1_1_1">#REF!</definedName>
    <definedName name="Excel_BuiltIn_Print_Area_10_1_1_1_1_1">#REF!</definedName>
    <definedName name="Excel_BuiltIn_Print_Area_10_1_1_1_1_1_1">#REF!</definedName>
    <definedName name="Excel_BuiltIn_Print_Area_10_1_1_1_1_1_1_1">#REF!</definedName>
    <definedName name="Excel_BuiltIn_Print_Area_10_1_1_1_1_1_1_1_1">#REF!</definedName>
    <definedName name="Excel_BuiltIn_Print_Area_10_1_1_1_1_1_1_4">#REF!</definedName>
    <definedName name="Excel_BuiltIn_Print_Area_10_1_1_1_1_1_1_5">#REF!</definedName>
    <definedName name="Excel_BuiltIn_Print_Area_10_1_1_1_1_1_4">#REF!</definedName>
    <definedName name="Excel_BuiltIn_Print_Area_10_1_1_1_1_1_5">#REF!</definedName>
    <definedName name="Excel_BuiltIn_Print_Area_10_1_1_1_1_4">#REF!</definedName>
    <definedName name="Excel_BuiltIn_Print_Area_10_1_1_1_1_5">#REF!</definedName>
    <definedName name="Excel_BuiltIn_Print_Area_10_1_1_1_4">#REF!</definedName>
    <definedName name="Excel_BuiltIn_Print_Area_10_1_1_1_5">#REF!</definedName>
    <definedName name="Excel_BuiltIn_Print_Area_10_1_1_4">#REF!</definedName>
    <definedName name="Excel_BuiltIn_Print_Area_10_1_1_5">#REF!</definedName>
    <definedName name="Excel_BuiltIn_Print_Area_10_1_4">#REF!</definedName>
    <definedName name="Excel_BuiltIn_Print_Area_10_1_5">#REF!</definedName>
    <definedName name="Excel_BuiltIn_Print_Area_10_4">#REF!</definedName>
    <definedName name="Excel_BuiltIn_Print_Area_10_5">#REF!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">#REF!</definedName>
    <definedName name="Excel_BuiltIn_Print_Area_11_1_1_1_1">#REF!</definedName>
    <definedName name="Excel_BuiltIn_Print_Area_11_1_1_1_1_1">#REF!</definedName>
    <definedName name="Excel_BuiltIn_Print_Area_11_1_1_1_1_1_1">#REF!</definedName>
    <definedName name="Excel_BuiltIn_Print_Area_11_1_1_1_1_1_1_1">#REF!</definedName>
    <definedName name="Excel_BuiltIn_Print_Area_11_1_1_1_1_1_1_1_1">#REF!</definedName>
    <definedName name="Excel_BuiltIn_Print_Area_11_1_1_1_1_1_1_1_1_1">#REF!</definedName>
    <definedName name="Excel_BuiltIn_Print_Area_11_1_1_1_1_1_1_1_1_1_1">#REF!</definedName>
    <definedName name="Excel_BuiltIn_Print_Area_11_1_1_1_1_1_1_4">#REF!</definedName>
    <definedName name="Excel_BuiltIn_Print_Area_11_1_1_1_1_1_1_5">#REF!</definedName>
    <definedName name="Excel_BuiltIn_Print_Area_11_1_1_1_1_1_4">#REF!</definedName>
    <definedName name="Excel_BuiltIn_Print_Area_11_1_1_1_1_1_5">#REF!</definedName>
    <definedName name="Excel_BuiltIn_Print_Area_11_1_1_1_1_4">#REF!</definedName>
    <definedName name="Excel_BuiltIn_Print_Area_11_1_1_1_1_5">#REF!</definedName>
    <definedName name="Excel_BuiltIn_Print_Area_11_1_1_1_4">#REF!</definedName>
    <definedName name="Excel_BuiltIn_Print_Area_11_1_1_1_5">#REF!</definedName>
    <definedName name="Excel_BuiltIn_Print_Area_11_1_1_4">#REF!</definedName>
    <definedName name="Excel_BuiltIn_Print_Area_11_1_1_5">#REF!</definedName>
    <definedName name="Excel_BuiltIn_Print_Area_11_1_4">#REF!</definedName>
    <definedName name="Excel_BuiltIn_Print_Area_11_1_5">#REF!</definedName>
    <definedName name="Excel_BuiltIn_Print_Area_11_4">#REF!</definedName>
    <definedName name="Excel_BuiltIn_Print_Area_11_5">#REF!</definedName>
    <definedName name="Excel_BuiltIn_Print_Area_12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1_1_1">#REF!</definedName>
    <definedName name="Excel_BuiltIn_Print_Area_12_1_1_1_1_1">#REF!</definedName>
    <definedName name="Excel_BuiltIn_Print_Area_12_1_1_1_1_1_1">#REF!</definedName>
    <definedName name="Excel_BuiltIn_Print_Area_12_1_1_1_1_1_1_1">#REF!</definedName>
    <definedName name="Excel_BuiltIn_Print_Area_12_1_1_1_1_1_1_1_1">#REF!</definedName>
    <definedName name="Excel_BuiltIn_Print_Area_12_1_1_1_1_1_1_1_1_1">#REF!</definedName>
    <definedName name="Excel_BuiltIn_Print_Area_12_1_1_1_1_1_1_1_1_1_1">#REF!</definedName>
    <definedName name="Excel_BuiltIn_Print_Area_12_1_1_1_1_1_1_1_1_1_1_1">#REF!</definedName>
    <definedName name="Excel_BuiltIn_Print_Area_12_1_1_1_1_1_4">#REF!</definedName>
    <definedName name="Excel_BuiltIn_Print_Area_12_1_1_1_1_1_5">#REF!</definedName>
    <definedName name="Excel_BuiltIn_Print_Area_12_1_1_1_1_4">#REF!</definedName>
    <definedName name="Excel_BuiltIn_Print_Area_12_1_1_1_1_5">#REF!</definedName>
    <definedName name="Excel_BuiltIn_Print_Area_12_1_1_1_4">#REF!</definedName>
    <definedName name="Excel_BuiltIn_Print_Area_12_1_1_1_5">#REF!</definedName>
    <definedName name="Excel_BuiltIn_Print_Area_12_1_1_4">#REF!</definedName>
    <definedName name="Excel_BuiltIn_Print_Area_12_1_1_5">#REF!</definedName>
    <definedName name="Excel_BuiltIn_Print_Area_12_1_4">#REF!</definedName>
    <definedName name="Excel_BuiltIn_Print_Area_12_1_5">#REF!</definedName>
    <definedName name="Excel_BuiltIn_Print_Area_12_4">#REF!</definedName>
    <definedName name="Excel_BuiltIn_Print_Area_12_5">#REF!</definedName>
    <definedName name="Excel_BuiltIn_Print_Area_13">#REF!</definedName>
    <definedName name="Excel_BuiltIn_Print_Area_13_1">#REF!</definedName>
    <definedName name="Excel_BuiltIn_Print_Area_13_1_1">#REF!</definedName>
    <definedName name="Excel_BuiltIn_Print_Area_13_1_1_1">#REF!</definedName>
    <definedName name="Excel_BuiltIn_Print_Area_13_1_1_1_1">#REF!</definedName>
    <definedName name="Excel_BuiltIn_Print_Area_13_1_1_1_1_1">#REF!</definedName>
    <definedName name="Excel_BuiltIn_Print_Area_13_1_1_1_1_1_1">#REF!</definedName>
    <definedName name="Excel_BuiltIn_Print_Area_13_1_1_1_1_1_1_1">#REF!</definedName>
    <definedName name="Excel_BuiltIn_Print_Area_13_1_1_1_1_1_1_1_1">#REF!</definedName>
    <definedName name="Excel_BuiltIn_Print_Area_13_1_1_1_1_1_1_1_1_1">#REF!</definedName>
    <definedName name="Excel_BuiltIn_Print_Area_13_1_1_1_1_1_1_1_1_1_1">#REF!</definedName>
    <definedName name="Excel_BuiltIn_Print_Area_13_1_1_1_1_1_1_1_1_1_1_1">#REF!</definedName>
    <definedName name="Excel_BuiltIn_Print_Area_13_1_1_1_1_1_1_1_1_1_1_1_1">#REF!</definedName>
    <definedName name="Excel_BuiltIn_Print_Area_13_1_1_1_1_1_1_1_1_1_1_1_1_1">#REF!</definedName>
    <definedName name="Excel_BuiltIn_Print_Area_13_1_1_1_1_1_1_1_1_1_1_1_1_1_1">#REF!</definedName>
    <definedName name="Excel_BuiltIn_Print_Area_13_1_1_1_1_1_1_1_1_1_1_1_1_1_1_1">#REF!</definedName>
    <definedName name="Excel_BuiltIn_Print_Area_13_1_1_1_1_1_4">#REF!</definedName>
    <definedName name="Excel_BuiltIn_Print_Area_13_1_1_1_1_1_5">#REF!</definedName>
    <definedName name="Excel_BuiltIn_Print_Area_13_1_1_1_1_4">#REF!</definedName>
    <definedName name="Excel_BuiltIn_Print_Area_13_1_1_1_1_5">#REF!</definedName>
    <definedName name="Excel_BuiltIn_Print_Area_13_1_1_1_4">#REF!</definedName>
    <definedName name="Excel_BuiltIn_Print_Area_13_1_1_1_5">#REF!</definedName>
    <definedName name="Excel_BuiltIn_Print_Area_13_1_1_4">#REF!</definedName>
    <definedName name="Excel_BuiltIn_Print_Area_13_1_1_5">#REF!</definedName>
    <definedName name="Excel_BuiltIn_Print_Area_13_1_4">#REF!</definedName>
    <definedName name="Excel_BuiltIn_Print_Area_13_1_5">#REF!</definedName>
    <definedName name="Excel_BuiltIn_Print_Area_13_4">#REF!</definedName>
    <definedName name="Excel_BuiltIn_Print_Area_13_5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_1_1">#REF!</definedName>
    <definedName name="Excel_BuiltIn_Print_Area_14_1_1_1_1">#REF!</definedName>
    <definedName name="Excel_BuiltIn_Print_Area_14_1_1_1_1_1">#REF!</definedName>
    <definedName name="Excel_BuiltIn_Print_Area_14_1_1_1_1_1_1">#REF!</definedName>
    <definedName name="Excel_BuiltIn_Print_Area_14_1_1_1_1_1_1_1">#REF!</definedName>
    <definedName name="Excel_BuiltIn_Print_Area_14_1_1_1_1_1_1_1_1">#REF!</definedName>
    <definedName name="Excel_BuiltIn_Print_Area_14_1_1_1_1_1_1_1_1_1">#REF!</definedName>
    <definedName name="Excel_BuiltIn_Print_Area_14_1_1_1_1_1_1_1_1_1_1">#REF!</definedName>
    <definedName name="Excel_BuiltIn_Print_Area_14_1_1_1_1_1_1_1_1_1_1_1">#REF!</definedName>
    <definedName name="Excel_BuiltIn_Print_Area_14_1_1_1_1_1_1_1_1_1_1_1_1">#REF!</definedName>
    <definedName name="Excel_BuiltIn_Print_Area_14_1_1_1_1_1_1_1_1_1_1_1_1_1">#REF!</definedName>
    <definedName name="Excel_BuiltIn_Print_Area_14_1_1_1_1_1_1_1_1_1_1_1_1_1_1">#REF!</definedName>
    <definedName name="Excel_BuiltIn_Print_Area_14_1_1_1_1_1_1_1_1_1_1_1_1_1_1_1">#REF!</definedName>
    <definedName name="Excel_BuiltIn_Print_Area_14_1_1_1_1_1_1_1_1_1_1_1_1_1_1_1_1">#REF!</definedName>
    <definedName name="Excel_BuiltIn_Print_Area_14_1_1_1_1_1_1_1_1_1_1_1_1_1_1_1_1_1">#REF!</definedName>
    <definedName name="Excel_BuiltIn_Print_Area_14_1_1_1_1_1_1_1_1_1_1_1_1_1_1_1_1_1_1">#REF!</definedName>
    <definedName name="Excel_BuiltIn_Print_Area_14_1_1_1_1_1_1_1_1_1_1_1_1_1_1_1_1_1_1_1">#REF!</definedName>
    <definedName name="Excel_BuiltIn_Print_Area_14_1_1_1_1_1_1_1_1_1_1_1_1_1_1_1_1_1_1_1_1">#REF!</definedName>
    <definedName name="Excel_BuiltIn_Print_Area_14_1_1_1_1_1_4">#REF!</definedName>
    <definedName name="Excel_BuiltIn_Print_Area_14_1_1_1_1_1_5">#REF!</definedName>
    <definedName name="Excel_BuiltIn_Print_Area_14_1_1_1_1_4">#REF!</definedName>
    <definedName name="Excel_BuiltIn_Print_Area_14_1_1_1_1_5">#REF!</definedName>
    <definedName name="Excel_BuiltIn_Print_Area_14_1_1_1_4">#REF!</definedName>
    <definedName name="Excel_BuiltIn_Print_Area_14_1_1_1_5">#REF!</definedName>
    <definedName name="Excel_BuiltIn_Print_Area_14_1_1_4">#REF!</definedName>
    <definedName name="Excel_BuiltIn_Print_Area_14_1_1_5">#REF!</definedName>
    <definedName name="Excel_BuiltIn_Print_Area_14_1_4">#REF!</definedName>
    <definedName name="Excel_BuiltIn_Print_Area_14_1_5">#REF!</definedName>
    <definedName name="Excel_BuiltIn_Print_Area_14_4">#REF!</definedName>
    <definedName name="Excel_BuiltIn_Print_Area_14_5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_1_1">#REF!</definedName>
    <definedName name="Excel_BuiltIn_Print_Area_15_1_1_1_1">#REF!</definedName>
    <definedName name="Excel_BuiltIn_Print_Area_15_1_1_1_1_1">#REF!</definedName>
    <definedName name="Excel_BuiltIn_Print_Area_15_1_1_1_1_1_1">#REF!</definedName>
    <definedName name="Excel_BuiltIn_Print_Area_15_1_1_1_1_1_1_1">#REF!</definedName>
    <definedName name="Excel_BuiltIn_Print_Area_15_1_1_1_1_1_1_1_1">#REF!</definedName>
    <definedName name="Excel_BuiltIn_Print_Area_15_1_1_1_1_1_1_1_1_1">#REF!</definedName>
    <definedName name="Excel_BuiltIn_Print_Area_15_1_1_1_1_1_1_1_1_1_1">#REF!</definedName>
    <definedName name="Excel_BuiltIn_Print_Area_15_1_1_1_4">#REF!</definedName>
    <definedName name="Excel_BuiltIn_Print_Area_15_1_1_1_5">#REF!</definedName>
    <definedName name="Excel_BuiltIn_Print_Area_15_1_1_4">#REF!</definedName>
    <definedName name="Excel_BuiltIn_Print_Area_15_1_1_5">#REF!</definedName>
    <definedName name="Excel_BuiltIn_Print_Area_15_1_4">#REF!</definedName>
    <definedName name="Excel_BuiltIn_Print_Area_15_1_5">#REF!</definedName>
    <definedName name="Excel_BuiltIn_Print_Area_15_4">#REF!</definedName>
    <definedName name="Excel_BuiltIn_Print_Area_15_5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_1">#REF!</definedName>
    <definedName name="Excel_BuiltIn_Print_Area_16_1_1_1_1_1">#REF!</definedName>
    <definedName name="Excel_BuiltIn_Print_Area_16_1_1_1_1_1_1">#REF!</definedName>
    <definedName name="Excel_BuiltIn_Print_Area_16_1_1_1_1_1_1_1">#REF!</definedName>
    <definedName name="Excel_BuiltIn_Print_Area_16_1_1_1_1_1_1_1_1">#REF!</definedName>
    <definedName name="Excel_BuiltIn_Print_Area_16_1_1_1_1_1_1_4">#REF!</definedName>
    <definedName name="Excel_BuiltIn_Print_Area_16_1_1_1_1_1_1_5">#REF!</definedName>
    <definedName name="Excel_BuiltIn_Print_Area_16_1_1_1_1_1_4">#REF!</definedName>
    <definedName name="Excel_BuiltIn_Print_Area_16_1_1_1_1_1_5">#REF!</definedName>
    <definedName name="Excel_BuiltIn_Print_Area_16_1_1_1_1_4">#REF!</definedName>
    <definedName name="Excel_BuiltIn_Print_Area_16_1_1_1_1_5">#REF!</definedName>
    <definedName name="Excel_BuiltIn_Print_Area_16_1_1_1_4">#REF!</definedName>
    <definedName name="Excel_BuiltIn_Print_Area_16_1_1_1_5">#REF!</definedName>
    <definedName name="Excel_BuiltIn_Print_Area_16_1_1_4">#REF!</definedName>
    <definedName name="Excel_BuiltIn_Print_Area_16_1_1_5">#REF!</definedName>
    <definedName name="Excel_BuiltIn_Print_Area_16_1_4">#REF!</definedName>
    <definedName name="Excel_BuiltIn_Print_Area_16_1_5">#REF!</definedName>
    <definedName name="Excel_BuiltIn_Print_Area_16_4">#REF!</definedName>
    <definedName name="Excel_BuiltIn_Print_Area_16_5">#REF!</definedName>
    <definedName name="Excel_BuiltIn_Print_Area_17">#REF!</definedName>
    <definedName name="Excel_BuiltIn_Print_Area_17_1">#REF!</definedName>
    <definedName name="Excel_BuiltIn_Print_Area_17_1_1">#REF!</definedName>
    <definedName name="Excel_BuiltIn_Print_Area_17_1_1_1">#REF!</definedName>
    <definedName name="Excel_BuiltIn_Print_Area_17_1_1_1_1">#REF!</definedName>
    <definedName name="Excel_BuiltIn_Print_Area_17_1_1_1_1_1">#REF!</definedName>
    <definedName name="Excel_BuiltIn_Print_Area_17_1_1_1_1_1_1">#REF!</definedName>
    <definedName name="Excel_BuiltIn_Print_Area_17_1_1_1_1_1_1_1">#REF!</definedName>
    <definedName name="Excel_BuiltIn_Print_Area_17_1_1_1_1_1_1_1_1">#REF!</definedName>
    <definedName name="Excel_BuiltIn_Print_Area_17_1_1_1_1_4">#REF!</definedName>
    <definedName name="Excel_BuiltIn_Print_Area_17_1_1_1_1_5">#REF!</definedName>
    <definedName name="Excel_BuiltIn_Print_Area_17_1_1_1_4">#REF!</definedName>
    <definedName name="Excel_BuiltIn_Print_Area_17_1_1_1_5">#REF!</definedName>
    <definedName name="Excel_BuiltIn_Print_Area_17_1_1_4">#REF!</definedName>
    <definedName name="Excel_BuiltIn_Print_Area_17_1_1_5">#REF!</definedName>
    <definedName name="Excel_BuiltIn_Print_Area_17_1_4">#REF!</definedName>
    <definedName name="Excel_BuiltIn_Print_Area_17_1_5">#REF!</definedName>
    <definedName name="Excel_BuiltIn_Print_Area_17_4">#REF!</definedName>
    <definedName name="Excel_BuiltIn_Print_Area_17_5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">#REF!</definedName>
    <definedName name="Excel_BuiltIn_Print_Area_18_1_1_1_1">#REF!</definedName>
    <definedName name="Excel_BuiltIn_Print_Area_18_1_1_1_1_1">#REF!</definedName>
    <definedName name="Excel_BuiltIn_Print_Area_18_1_1_1_4">#REF!</definedName>
    <definedName name="Excel_BuiltIn_Print_Area_18_1_1_1_5">#REF!</definedName>
    <definedName name="Excel_BuiltIn_Print_Area_18_1_1_4">#REF!</definedName>
    <definedName name="Excel_BuiltIn_Print_Area_18_1_1_5">#REF!</definedName>
    <definedName name="Excel_BuiltIn_Print_Area_18_1_4">#REF!</definedName>
    <definedName name="Excel_BuiltIn_Print_Area_18_1_5">#REF!</definedName>
    <definedName name="Excel_BuiltIn_Print_Area_18_4">#REF!</definedName>
    <definedName name="Excel_BuiltIn_Print_Area_18_5">#REF!</definedName>
    <definedName name="Excel_BuiltIn_Print_Area_19">#REF!</definedName>
    <definedName name="Excel_BuiltIn_Print_Area_19_1">#REF!</definedName>
    <definedName name="Excel_BuiltIn_Print_Area_19_1_1">#REF!</definedName>
    <definedName name="Excel_BuiltIn_Print_Area_19_1_1_1">#REF!</definedName>
    <definedName name="Excel_BuiltIn_Print_Area_19_1_1_1_1">#REF!</definedName>
    <definedName name="Excel_BuiltIn_Print_Area_19_1_1_1_1_1">#REF!</definedName>
    <definedName name="Excel_BuiltIn_Print_Area_19_1_4">#REF!</definedName>
    <definedName name="Excel_BuiltIn_Print_Area_19_1_5">#REF!</definedName>
    <definedName name="Excel_BuiltIn_Print_Area_19_4">#REF!</definedName>
    <definedName name="Excel_BuiltIn_Print_Area_19_5">#REF!</definedName>
    <definedName name="Excel_BuiltIn_Print_Area_2">#REF!</definedName>
    <definedName name="Excel_BuiltIn_Print_Area_2___0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#REF!</definedName>
    <definedName name="Excel_BuiltIn_Print_Area_2_1_1_1_1_1_1_1">#REF!</definedName>
    <definedName name="Excel_BuiltIn_Print_Area_2_1_1_1_1_1_1_1_1">#REF!</definedName>
    <definedName name="Excel_BuiltIn_Print_Area_2_1_1_1_1_1_1_1_1_1">#REF!</definedName>
    <definedName name="Excel_BuiltIn_Print_Area_2_1_1_1_1_1_1_1_1_1_1">#REF!</definedName>
    <definedName name="Excel_BuiltIn_Print_Area_2_1_1_1_1_1_1_1_1_1_1_1">#REF!</definedName>
    <definedName name="Excel_BuiltIn_Print_Area_2_1_1_1_1_1_1_1_1_1_1_1_1">#REF!</definedName>
    <definedName name="Excel_BuiltIn_Print_Area_2_1_1_1_1_1_1_1_1_1_1_1_1_1">#REF!</definedName>
    <definedName name="Excel_BuiltIn_Print_Area_2_1_1_1_1_1_1_1_4">#REF!</definedName>
    <definedName name="Excel_BuiltIn_Print_Area_2_1_1_1_1_1_1_1_5">#REF!</definedName>
    <definedName name="Excel_BuiltIn_Print_Area_2_1_1_1_1_1_1_2">#REF!,#REF!</definedName>
    <definedName name="Excel_BuiltIn_Print_Area_2_1_1_1_1_1_1_4">#REF!,#REF!</definedName>
    <definedName name="Excel_BuiltIn_Print_Area_2_1_1_1_1_1_1_5">#REF!,#REF!</definedName>
    <definedName name="Excel_BuiltIn_Print_Area_2_1_1_1_1_1_2">#REF!</definedName>
    <definedName name="Excel_BuiltIn_Print_Area_2_1_1_1_1_1_4">#REF!,#REF!</definedName>
    <definedName name="Excel_BuiltIn_Print_Area_2_1_1_1_1_1_5">#REF!,#REF!</definedName>
    <definedName name="Excel_BuiltIn_Print_Area_2_1_1_1_1_4">#REF!</definedName>
    <definedName name="Excel_BuiltIn_Print_Area_2_1_1_1_1_5">#REF!</definedName>
    <definedName name="Excel_BuiltIn_Print_Area_2_1_1_1_4">#REF!</definedName>
    <definedName name="Excel_BuiltIn_Print_Area_2_1_1_1_5">#REF!</definedName>
    <definedName name="Excel_BuiltIn_Print_Area_2_1_1_2">#REF!</definedName>
    <definedName name="Excel_BuiltIn_Print_Area_2_1_1_4">#REF!</definedName>
    <definedName name="Excel_BuiltIn_Print_Area_2_1_1_5">#REF!</definedName>
    <definedName name="Excel_BuiltIn_Print_Area_2_1_4">#REF!</definedName>
    <definedName name="Excel_BuiltIn_Print_Area_2_1_5">#REF!</definedName>
    <definedName name="Excel_BuiltIn_Print_Area_2_4">#REF!</definedName>
    <definedName name="Excel_BuiltIn_Print_Area_2_5">#REF!</definedName>
    <definedName name="Excel_BuiltIn_Print_Area_20">#REF!</definedName>
    <definedName name="Excel_BuiltIn_Print_Area_20_1">#REF!</definedName>
    <definedName name="Excel_BuiltIn_Print_Area_20_1_1">"$#REF!.$A$1:$F$99"</definedName>
    <definedName name="Excel_BuiltIn_Print_Area_20_1_1_1">"$#REF!.$A$1:$F$79"</definedName>
    <definedName name="Excel_BuiltIn_Print_Area_20_4">#REF!</definedName>
    <definedName name="Excel_BuiltIn_Print_Area_20_5">#REF!</definedName>
    <definedName name="Excel_BuiltIn_Print_Area_21">#REF!</definedName>
    <definedName name="Excel_BuiltIn_Print_Area_21_1">#REF!</definedName>
    <definedName name="Excel_BuiltIn_Print_Area_21_1_1">#REF!</definedName>
    <definedName name="Excel_BuiltIn_Print_Area_21_1_1_1">"$#REF!.$A$1:$D$436"</definedName>
    <definedName name="Excel_BuiltIn_Print_Area_21_1_1_1_1">"$#REF!.$A$1:$D$441"</definedName>
    <definedName name="Excel_BuiltIn_Print_Area_21_4">#REF!</definedName>
    <definedName name="Excel_BuiltIn_Print_Area_21_5">#REF!</definedName>
    <definedName name="Excel_BuiltIn_Print_Area_22">#REF!</definedName>
    <definedName name="Excel_BuiltIn_Print_Area_22_1">#REF!</definedName>
    <definedName name="Excel_BuiltIn_Print_Area_22_1_1">#REF!</definedName>
    <definedName name="Excel_BuiltIn_Print_Area_22_1_1_1">#REF!</definedName>
    <definedName name="Excel_BuiltIn_Print_Area_22_1_1_1_1">"$#REF!.$A$1:$F$79"</definedName>
    <definedName name="Excel_BuiltIn_Print_Area_22_1_4">#REF!</definedName>
    <definedName name="Excel_BuiltIn_Print_Area_22_1_5">#REF!</definedName>
    <definedName name="Excel_BuiltIn_Print_Area_22_4">#REF!</definedName>
    <definedName name="Excel_BuiltIn_Print_Area_22_5">#REF!</definedName>
    <definedName name="Excel_BuiltIn_Print_Area_23">#REF!</definedName>
    <definedName name="Excel_BuiltIn_Print_Area_23_1">#REF!</definedName>
    <definedName name="Excel_BuiltIn_Print_Area_23_1_1">#REF!</definedName>
    <definedName name="Excel_BuiltIn_Print_Area_23_1_1_1">#REF!</definedName>
    <definedName name="Excel_BuiltIn_Print_Area_23_1_4">#REF!</definedName>
    <definedName name="Excel_BuiltIn_Print_Area_23_1_5">#REF!</definedName>
    <definedName name="Excel_BuiltIn_Print_Area_23_4">#REF!</definedName>
    <definedName name="Excel_BuiltIn_Print_Area_23_5">#REF!</definedName>
    <definedName name="Excel_BuiltIn_Print_Area_24">#REF!</definedName>
    <definedName name="Excel_BuiltIn_Print_Area_24_1">#REF!</definedName>
    <definedName name="Excel_BuiltIn_Print_Area_24_1_1">#REF!</definedName>
    <definedName name="Excel_BuiltIn_Print_Area_24_1_1_1">#REF!</definedName>
    <definedName name="Excel_BuiltIn_Print_Area_24_1_1_1_1">#REF!</definedName>
    <definedName name="Excel_BuiltIn_Print_Area_24_1_1_1_1_1">#REF!</definedName>
    <definedName name="Excel_BuiltIn_Print_Area_24_1_1_1_1_1_1">#REF!</definedName>
    <definedName name="Excel_BuiltIn_Print_Area_24_1_4">#REF!</definedName>
    <definedName name="Excel_BuiltIn_Print_Area_24_1_5">#REF!</definedName>
    <definedName name="Excel_BuiltIn_Print_Area_24_4">#REF!</definedName>
    <definedName name="Excel_BuiltIn_Print_Area_24_5">#REF!</definedName>
    <definedName name="Excel_BuiltIn_Print_Area_25">#REF!</definedName>
    <definedName name="Excel_BuiltIn_Print_Area_25_1">#REF!</definedName>
    <definedName name="Excel_BuiltIn_Print_Area_25_1_1">#REF!</definedName>
    <definedName name="Excel_BuiltIn_Print_Area_25_1_1_1">#REF!</definedName>
    <definedName name="Excel_BuiltIn_Print_Area_25_1_1_1_1">#REF!</definedName>
    <definedName name="Excel_BuiltIn_Print_Area_25_1_1_1_1_1">#REF!</definedName>
    <definedName name="Excel_BuiltIn_Print_Area_25_1_1_1_1_1_1">#REF!</definedName>
    <definedName name="Excel_BuiltIn_Print_Area_25_1_1_1_1_1_1_1">#REF!</definedName>
    <definedName name="Excel_BuiltIn_Print_Area_25_1_1_1_1_1_1_1_1">#REF!</definedName>
    <definedName name="Excel_BuiltIn_Print_Area_25_1_1_1_1_1_1_1_1_1">#REF!</definedName>
    <definedName name="Excel_BuiltIn_Print_Area_25_1_1_1_1_1_1_1_1_1_1">#REF!</definedName>
    <definedName name="Excel_BuiltIn_Print_Area_25_4">#REF!</definedName>
    <definedName name="Excel_BuiltIn_Print_Area_25_5">#REF!</definedName>
    <definedName name="Excel_BuiltIn_Print_Area_26">#REF!</definedName>
    <definedName name="Excel_BuiltIn_Print_Area_26_1">#REF!</definedName>
    <definedName name="Excel_BuiltIn_Print_Area_26_1_1">#REF!</definedName>
    <definedName name="Excel_BuiltIn_Print_Area_26_1_1_1">#REF!</definedName>
    <definedName name="Excel_BuiltIn_Print_Area_26_1_1_1_1">#REF!</definedName>
    <definedName name="Excel_BuiltIn_Print_Area_26_4">#REF!</definedName>
    <definedName name="Excel_BuiltIn_Print_Area_26_5">#REF!</definedName>
    <definedName name="Excel_BuiltIn_Print_Area_27">#REF!</definedName>
    <definedName name="Excel_BuiltIn_Print_Area_27_1">#REF!</definedName>
    <definedName name="Excel_BuiltIn_Print_Area_27_1_1">#REF!</definedName>
    <definedName name="Excel_BuiltIn_Print_Area_27_1_1_1">#REF!</definedName>
    <definedName name="Excel_BuiltIn_Print_Area_27_4">#REF!</definedName>
    <definedName name="Excel_BuiltIn_Print_Area_27_5">#REF!</definedName>
    <definedName name="Excel_BuiltIn_Print_Area_28">#REF!</definedName>
    <definedName name="Excel_BuiltIn_Print_Area_28_1">#REF!</definedName>
    <definedName name="Excel_BuiltIn_Print_Area_28_1_1">"$#REF!.$A$1:$F$489"</definedName>
    <definedName name="Excel_BuiltIn_Print_Area_28_1_1_1">"$#REF!.$A$1:$F$470"</definedName>
    <definedName name="Excel_BuiltIn_Print_Area_28_1_1_1_1">"$#REF!.$A$1:$F$493"</definedName>
    <definedName name="Excel_BuiltIn_Print_Area_29">#REF!</definedName>
    <definedName name="Excel_BuiltIn_Print_Area_29_1">#REF!</definedName>
    <definedName name="Excel_BuiltIn_Print_Area_29_1_1">"$#REF!.$A$1:$F$100"</definedName>
    <definedName name="Excel_BuiltIn_Print_Area_29_1_1_1">"$#REF!.$A$1:$F$79"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">#REF!</definedName>
    <definedName name="Excel_BuiltIn_Print_Area_3_1_1_1_1_1_1_1_1">#REF!</definedName>
    <definedName name="Excel_BuiltIn_Print_Area_3_1_1_1_1_1_1_1_1_1">#REF!</definedName>
    <definedName name="Excel_BuiltIn_Print_Area_3_1_1_1_1_1_1_1_1_1_1">#REF!</definedName>
    <definedName name="Excel_BuiltIn_Print_Area_3_1_1_1_1_1_1_1_1_1_1_1">#REF!</definedName>
    <definedName name="Excel_BuiltIn_Print_Area_3_1_1_1_1_1_1_1_1_1_1_1_1">#REF!</definedName>
    <definedName name="Excel_BuiltIn_Print_Area_3_1_1_1_1_1_1_1_1_1_1_1_1_1">#REF!</definedName>
    <definedName name="Excel_BuiltIn_Print_Area_3_1_1_1_1_1_1_1_1_1_1_1_1_1_1">"$#REF!.$A$1:$D$257"</definedName>
    <definedName name="Excel_BuiltIn_Print_Area_3_1_1_1_1_1_1_1_1_1_1_1_1_1_1_1">#REF!</definedName>
    <definedName name="Excel_BuiltIn_Print_Area_3_1_1_1_1_1_1_1_1_1_1_1_1_1_1_1_1">#REF!</definedName>
    <definedName name="Excel_BuiltIn_Print_Area_3_1_1_1_1_1_1_1_1_1_1_1_1_1_1_1_1_1">"$#REF!.$A$1:$D$257"</definedName>
    <definedName name="Excel_BuiltIn_Print_Area_3_1_1_1_1_1_1_1_4">#REF!</definedName>
    <definedName name="Excel_BuiltIn_Print_Area_3_1_1_1_1_1_1_1_5">#REF!</definedName>
    <definedName name="Excel_BuiltIn_Print_Area_3_1_1_1_1_1_1_2">#REF!</definedName>
    <definedName name="Excel_BuiltIn_Print_Area_3_1_1_1_1_1_1_4">#REF!</definedName>
    <definedName name="Excel_BuiltIn_Print_Area_3_1_1_1_1_1_1_5">#REF!</definedName>
    <definedName name="Excel_BuiltIn_Print_Area_3_1_1_1_1_1_4">#REF!</definedName>
    <definedName name="Excel_BuiltIn_Print_Area_3_1_1_1_1_1_5">#REF!</definedName>
    <definedName name="Excel_BuiltIn_Print_Area_3_1_1_1_1_4">#REF!</definedName>
    <definedName name="Excel_BuiltIn_Print_Area_3_1_1_1_1_5">#REF!</definedName>
    <definedName name="Excel_BuiltIn_Print_Area_3_1_1_1_4">#REF!</definedName>
    <definedName name="Excel_BuiltIn_Print_Area_3_1_1_1_5">#REF!</definedName>
    <definedName name="Excel_BuiltIn_Print_Area_3_1_1_2">#REF!</definedName>
    <definedName name="Excel_BuiltIn_Print_Area_3_1_1_4">#REF!</definedName>
    <definedName name="Excel_BuiltIn_Print_Area_3_1_1_5">#REF!</definedName>
    <definedName name="Excel_BuiltIn_Print_Area_3_1_4">#REF!</definedName>
    <definedName name="Excel_BuiltIn_Print_Area_3_1_5">#REF!</definedName>
    <definedName name="Excel_BuiltIn_Print_Area_3_4">#REF!</definedName>
    <definedName name="Excel_BuiltIn_Print_Area_3_5">#REF!</definedName>
    <definedName name="Excel_BuiltIn_Print_Area_30">#REF!</definedName>
    <definedName name="Excel_BuiltIn_Print_Area_30_1">#REF!</definedName>
    <definedName name="Excel_BuiltIn_Print_Area_30_1_1">"$#REF!.$A$1:$F$502"</definedName>
    <definedName name="Excel_BuiltIn_Print_Area_30_1_1_1">"$#REF!.$A$1:$F$468"</definedName>
    <definedName name="Excel_BuiltIn_Print_Area_30_1_1_1_1">"$#REF!.$A$1:$F$471"</definedName>
    <definedName name="Excel_BuiltIn_Print_Area_31_1">#REF!</definedName>
    <definedName name="Excel_BuiltIn_Print_Area_33_1">#REF!</definedName>
    <definedName name="Excel_BuiltIn_Print_Area_34_1">#REF!</definedName>
    <definedName name="Excel_BuiltIn_Print_Area_35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#REF!</definedName>
    <definedName name="Excel_BuiltIn_Print_Area_4_1_1_1_1_1">#REF!</definedName>
    <definedName name="Excel_BuiltIn_Print_Area_4_1_1_1_1_1_1">#REF!</definedName>
    <definedName name="Excel_BuiltIn_Print_Area_4_1_1_1_1_1_1_1">#REF!</definedName>
    <definedName name="Excel_BuiltIn_Print_Area_4_1_1_1_1_1_1_1_1">#REF!</definedName>
    <definedName name="Excel_BuiltIn_Print_Area_4_1_1_1_1_1_1_1_1_1">#REF!</definedName>
    <definedName name="Excel_BuiltIn_Print_Area_4_1_1_1_1_1_1_1_1_1_1">#REF!</definedName>
    <definedName name="Excel_BuiltIn_Print_Area_4_1_1_1_1_1_1_1_1_1_1_1">#REF!</definedName>
    <definedName name="Excel_BuiltIn_Print_Area_4_1_1_1_1_1_1_1_1_1_1_1_1">#REF!</definedName>
    <definedName name="Excel_BuiltIn_Print_Area_4_1_1_1_1_1_1_1_1_1_1_1_1_1">#REF!</definedName>
    <definedName name="Excel_BuiltIn_Print_Area_4_1_1_1_1_1_1_1_1_1_1_1_1_1_1">#REF!</definedName>
    <definedName name="Excel_BuiltIn_Print_Area_4_1_1_1_1_1_1_1_1_1_1_1_1_1_1_1">#REF!</definedName>
    <definedName name="Excel_BuiltIn_Print_Area_4_1_1_1_1_1_1_1_1_1_1_1_1_1_1_1_1">#REF!</definedName>
    <definedName name="Excel_BuiltIn_Print_Area_4_1_1_1_1_1_1_1_1_1_1_1_1_1_1_1_1_1">#REF!</definedName>
    <definedName name="Excel_BuiltIn_Print_Area_4_1_1_1_1_1_1_1_1_1_1_1_1_1_1_1_1_1_1">#REF!</definedName>
    <definedName name="Excel_BuiltIn_Print_Area_4_1_1_1_1_1_1_1_1_1_1_1_1_1_1_1_1_1_1_1">#REF!</definedName>
    <definedName name="Excel_BuiltIn_Print_Area_4_1_1_1_1_1_1_1_1_1_1_1_1_1_1_1_1_1_1_1_1">#REF!</definedName>
    <definedName name="Excel_BuiltIn_Print_Area_4_1_1_1_1_1_1_1_1_1_1_1_1_1_1_1_1_1_1_1_1_1">#REF!</definedName>
    <definedName name="Excel_BuiltIn_Print_Area_4_1_1_1_1_1_1_1_1_1_1_1_1_1_1_1_1_1_1_1_1_1_1">#REF!</definedName>
    <definedName name="Excel_BuiltIn_Print_Area_4_1_1_1_1_1_1_1_1_1_1_1_1_1_1_1_1_1_1_1_1_1_1_1">#REF!</definedName>
    <definedName name="Excel_BuiltIn_Print_Area_4_1_1_1_1_1_1_1_1_1_1_1_1_1_1_1_1_1_1_1_1_1_1_1_1">#REF!</definedName>
    <definedName name="Excel_BuiltIn_Print_Area_4_1_1_1_1_1_1_1_1_1_1_1_1_1_1_1_1_1_1_1_1_1_1_1_1_1">#REF!</definedName>
    <definedName name="Excel_BuiltIn_Print_Area_4_1_1_1_1_1_1_1_1_1_1_1_1_1_1_1_1_1_1_1_1_1_1_1_1_1_1">#REF!</definedName>
    <definedName name="Excel_BuiltIn_Print_Area_4_1_1_1_1_1_1_1_4">#REF!</definedName>
    <definedName name="Excel_BuiltIn_Print_Area_4_1_1_1_1_1_1_1_5">#REF!</definedName>
    <definedName name="Excel_BuiltIn_Print_Area_4_1_1_1_1_1_1_2">#REF!</definedName>
    <definedName name="Excel_BuiltIn_Print_Area_4_1_1_1_1_1_1_4">#REF!</definedName>
    <definedName name="Excel_BuiltIn_Print_Area_4_1_1_1_1_1_1_5">#REF!</definedName>
    <definedName name="Excel_BuiltIn_Print_Area_4_1_1_1_1_1_4">#REF!</definedName>
    <definedName name="Excel_BuiltIn_Print_Area_4_1_1_1_1_1_5">#REF!</definedName>
    <definedName name="Excel_BuiltIn_Print_Area_4_1_1_1_1_4">#REF!</definedName>
    <definedName name="Excel_BuiltIn_Print_Area_4_1_1_1_1_5">#REF!</definedName>
    <definedName name="Excel_BuiltIn_Print_Area_4_1_1_1_4">#REF!</definedName>
    <definedName name="Excel_BuiltIn_Print_Area_4_1_1_1_5">#REF!</definedName>
    <definedName name="Excel_BuiltIn_Print_Area_4_1_1_2">#REF!</definedName>
    <definedName name="Excel_BuiltIn_Print_Area_4_1_1_4">#REF!</definedName>
    <definedName name="Excel_BuiltIn_Print_Area_4_1_1_5">#REF!</definedName>
    <definedName name="Excel_BuiltIn_Print_Area_4_1_4">#REF!</definedName>
    <definedName name="Excel_BuiltIn_Print_Area_4_1_5">#REF!</definedName>
    <definedName name="Excel_BuiltIn_Print_Area_4_5">#REF!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">#REF!</definedName>
    <definedName name="Excel_BuiltIn_Print_Area_5_1_1_1_1_1">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_1_1_1_1">#REF!</definedName>
    <definedName name="Excel_BuiltIn_Print_Area_5_1_1_1_1_1_1_1_1_1_1">#REF!</definedName>
    <definedName name="Excel_BuiltIn_Print_Area_5_1_1_1_1_1_1_1_1_1_1_1">#REF!</definedName>
    <definedName name="Excel_BuiltIn_Print_Area_5_1_1_1_1_1_1_1_1_1_1_1_1">#REF!</definedName>
    <definedName name="Excel_BuiltIn_Print_Area_5_1_1_1_1_1_1_1_1_1_1_1_1_1">#REF!</definedName>
    <definedName name="Excel_BuiltIn_Print_Area_5_1_1_1_1_1_1_1_1_1_1_1_1_1_1">#REF!</definedName>
    <definedName name="Excel_BuiltIn_Print_Area_5_1_1_1_1_1_1_1_1_1_1_1_1_1_1_1">#REF!</definedName>
    <definedName name="Excel_BuiltIn_Print_Area_5_1_1_1_1_1_1_1_1_1_1_1_1_1_1_1_1">#REF!</definedName>
    <definedName name="Excel_BuiltIn_Print_Area_5_1_1_1_1_1_1_1_1_1_1_1_1_1_1_1_1_1">#REF!</definedName>
    <definedName name="Excel_BuiltIn_Print_Area_5_1_1_1_1_1_1_1_1_1_1_1_1_1_1_1_1_1_1">#REF!</definedName>
    <definedName name="Excel_BuiltIn_Print_Area_5_1_1_1_1_1_1_1_1_1_1_1_1_1_1_1_1_1_1_1">#REF!</definedName>
    <definedName name="Excel_BuiltIn_Print_Area_5_1_1_1_1_1_1_1_1_1_1_1_1_1_1_1_1_1_1_1_1">#REF!</definedName>
    <definedName name="Excel_BuiltIn_Print_Area_5_1_1_1_1_1_1_1_1_1_1_1_1_1_1_1_1_1_1_1_1_1">#REF!</definedName>
    <definedName name="Excel_BuiltIn_Print_Area_5_1_1_1_1_1_1_1_1_1_1_1_1_1_1_1_1_1_1_1_1_1_1">#REF!</definedName>
    <definedName name="Excel_BuiltIn_Print_Area_5_1_1_1_1_1_1_1_1_1_1_1_1_1_1_1_1_1_1_1_1_1_1_1">#REF!</definedName>
    <definedName name="Excel_BuiltIn_Print_Area_5_1_1_1_1_1_1_2">#REF!</definedName>
    <definedName name="Excel_BuiltIn_Print_Area_5_1_1_1_1_1_1_4">#REF!</definedName>
    <definedName name="Excel_BuiltIn_Print_Area_5_1_1_1_1_1_1_5">#REF!</definedName>
    <definedName name="Excel_BuiltIn_Print_Area_5_1_1_1_1_1_4">#REF!</definedName>
    <definedName name="Excel_BuiltIn_Print_Area_5_1_1_1_1_1_5">#REF!</definedName>
    <definedName name="Excel_BuiltIn_Print_Area_5_1_1_1_1_4">#REF!</definedName>
    <definedName name="Excel_BuiltIn_Print_Area_5_1_1_1_1_5">#REF!</definedName>
    <definedName name="Excel_BuiltIn_Print_Area_5_1_1_1_4">#REF!</definedName>
    <definedName name="Excel_BuiltIn_Print_Area_5_1_1_1_5">#REF!</definedName>
    <definedName name="Excel_BuiltIn_Print_Area_5_1_1_4">#REF!</definedName>
    <definedName name="Excel_BuiltIn_Print_Area_5_1_1_5">#REF!</definedName>
    <definedName name="Excel_BuiltIn_Print_Area_5_1_4">#REF!</definedName>
    <definedName name="Excel_BuiltIn_Print_Area_5_1_5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">#REF!</definedName>
    <definedName name="Excel_BuiltIn_Print_Area_6_1_1_1_1_1">#REF!</definedName>
    <definedName name="Excel_BuiltIn_Print_Area_6_1_1_1_1_1_1">#REF!</definedName>
    <definedName name="Excel_BuiltIn_Print_Area_6_1_1_1_1_1_1_1">#REF!</definedName>
    <definedName name="Excel_BuiltIn_Print_Area_6_1_1_1_1_1_1_1_1">#REF!</definedName>
    <definedName name="Excel_BuiltIn_Print_Area_6_1_1_1_1_1_1_1_1_1">#REF!</definedName>
    <definedName name="Excel_BuiltIn_Print_Area_6_1_1_1_1_1_1_1_1_1_1">#REF!</definedName>
    <definedName name="Excel_BuiltIn_Print_Area_6_1_1_1_1_1_1_1_1_1_1_1">#REF!</definedName>
    <definedName name="Excel_BuiltIn_Print_Area_6_1_1_1_1_1_1_1_1_1_1_1_1">#REF!</definedName>
    <definedName name="Excel_BuiltIn_Print_Area_6_1_1_1_1_1_1_1_1_1_1_1_1_1">#REF!</definedName>
    <definedName name="Excel_BuiltIn_Print_Area_6_1_1_1_1_1_1_1_1_1_1_1_1_1_1">#REF!</definedName>
    <definedName name="Excel_BuiltIn_Print_Area_6_1_1_1_1_1_1_1_1_1_1_1_1_1_1_1">#REF!</definedName>
    <definedName name="Excel_BuiltIn_Print_Area_6_1_1_1_1_1_1_1_1_1_1_1_1_1_1_1_1">#REF!</definedName>
    <definedName name="Excel_BuiltIn_Print_Area_6_1_1_1_1_1_4">#REF!</definedName>
    <definedName name="Excel_BuiltIn_Print_Area_6_1_1_1_1_1_5">#REF!</definedName>
    <definedName name="Excel_BuiltIn_Print_Area_6_1_1_1_1_4">#REF!</definedName>
    <definedName name="Excel_BuiltIn_Print_Area_6_1_1_1_1_5">#REF!</definedName>
    <definedName name="Excel_BuiltIn_Print_Area_6_1_1_1_4">#REF!</definedName>
    <definedName name="Excel_BuiltIn_Print_Area_6_1_1_1_5">#REF!</definedName>
    <definedName name="Excel_BuiltIn_Print_Area_6_1_1_4">#REF!</definedName>
    <definedName name="Excel_BuiltIn_Print_Area_6_1_1_5">#REF!</definedName>
    <definedName name="Excel_BuiltIn_Print_Area_6_1_4">#REF!</definedName>
    <definedName name="Excel_BuiltIn_Print_Area_6_1_5">#REF!</definedName>
    <definedName name="Excel_BuiltIn_Print_Area_6_4">#REF!</definedName>
    <definedName name="Excel_BuiltIn_Print_Area_6_5">#REF!</definedName>
    <definedName name="Excel_BuiltIn_Print_Area_7">#REF!</definedName>
    <definedName name="Excel_BuiltIn_Print_Area_7_1">#REF!</definedName>
    <definedName name="Excel_BuiltIn_Print_Area_7_1_1">#REF!</definedName>
    <definedName name="Excel_BuiltIn_Print_Area_7_1_1_1">#REF!</definedName>
    <definedName name="Excel_BuiltIn_Print_Area_7_1_1_1_1">#REF!</definedName>
    <definedName name="Excel_BuiltIn_Print_Area_7_1_1_1_1_1">#REF!</definedName>
    <definedName name="Excel_BuiltIn_Print_Area_7_1_1_1_1_1_1">#REF!</definedName>
    <definedName name="Excel_BuiltIn_Print_Area_7_1_1_1_1_1_1_1">#REF!</definedName>
    <definedName name="Excel_BuiltIn_Print_Area_7_1_1_1_1_1_1_1_1">#REF!</definedName>
    <definedName name="Excel_BuiltIn_Print_Area_7_1_1_1_1_1_1_1_1_1">#REF!</definedName>
    <definedName name="Excel_BuiltIn_Print_Area_7_1_1_1_1_1_1_1_1_1_1">#REF!</definedName>
    <definedName name="Excel_BuiltIn_Print_Area_7_1_1_1_1_1_1_1_1_1_1_1">#REF!</definedName>
    <definedName name="Excel_BuiltIn_Print_Area_7_1_1_1_1_1_1_1_1_1_1_1_1">#REF!</definedName>
    <definedName name="Excel_BuiltIn_Print_Area_7_1_1_1_1_1_1_1_1_1_1_1_1_1">#REF!</definedName>
    <definedName name="Excel_BuiltIn_Print_Area_7_1_1_1_1_1_1_4">#REF!</definedName>
    <definedName name="Excel_BuiltIn_Print_Area_7_1_1_1_1_1_1_5">#REF!</definedName>
    <definedName name="Excel_BuiltIn_Print_Area_7_1_1_1_1_1_4">#REF!</definedName>
    <definedName name="Excel_BuiltIn_Print_Area_7_1_1_1_1_1_5">#REF!</definedName>
    <definedName name="Excel_BuiltIn_Print_Area_7_1_1_1_1_4">#REF!</definedName>
    <definedName name="Excel_BuiltIn_Print_Area_7_1_1_1_1_5">#REF!</definedName>
    <definedName name="Excel_BuiltIn_Print_Area_7_1_1_1_4">#REF!</definedName>
    <definedName name="Excel_BuiltIn_Print_Area_7_1_1_1_5">#REF!</definedName>
    <definedName name="Excel_BuiltIn_Print_Area_7_1_1_4">#REF!</definedName>
    <definedName name="Excel_BuiltIn_Print_Area_7_1_1_5">#REF!</definedName>
    <definedName name="Excel_BuiltIn_Print_Area_7_1_4">#REF!</definedName>
    <definedName name="Excel_BuiltIn_Print_Area_7_1_5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#REF!</definedName>
    <definedName name="Excel_BuiltIn_Print_Area_8_1_1_1_1_1_1">#REF!</definedName>
    <definedName name="Excel_BuiltIn_Print_Area_8_1_1_1_1_1_1_1">#REF!</definedName>
    <definedName name="Excel_BuiltIn_Print_Area_8_1_1_1_1_1_1_1_1">#REF!</definedName>
    <definedName name="Excel_BuiltIn_Print_Area_8_1_1_1_1_1_1_1_1_1">#REF!</definedName>
    <definedName name="Excel_BuiltIn_Print_Area_8_1_1_1_1_1_1_1_1_1_1">#REF!</definedName>
    <definedName name="Excel_BuiltIn_Print_Area_8_1_1_1_1_1_4">#REF!</definedName>
    <definedName name="Excel_BuiltIn_Print_Area_8_1_1_1_1_1_5">#REF!</definedName>
    <definedName name="Excel_BuiltIn_Print_Area_8_1_1_1_1_4">#REF!</definedName>
    <definedName name="Excel_BuiltIn_Print_Area_8_1_1_1_1_5">#REF!</definedName>
    <definedName name="Excel_BuiltIn_Print_Area_8_1_1_1_4">#REF!</definedName>
    <definedName name="Excel_BuiltIn_Print_Area_8_1_1_1_5">#REF!</definedName>
    <definedName name="Excel_BuiltIn_Print_Area_8_1_1_4">#REF!</definedName>
    <definedName name="Excel_BuiltIn_Print_Area_8_1_1_5">#REF!</definedName>
    <definedName name="Excel_BuiltIn_Print_Area_8_1_4">#REF!</definedName>
    <definedName name="Excel_BuiltIn_Print_Area_8_1_5">#REF!</definedName>
    <definedName name="Excel_BuiltIn_Print_Area_8_4">#REF!</definedName>
    <definedName name="Excel_BuiltIn_Print_Area_8_5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#REF!</definedName>
    <definedName name="Excel_BuiltIn_Print_Area_9_1_1_1_1">#REF!</definedName>
    <definedName name="Excel_BuiltIn_Print_Area_9_1_1_1_1_1">#REF!</definedName>
    <definedName name="Excel_BuiltIn_Print_Area_9_1_1_1_1_1_1">#REF!</definedName>
    <definedName name="Excel_BuiltIn_Print_Area_9_1_1_1_1_1_1_1">#REF!</definedName>
    <definedName name="Excel_BuiltIn_Print_Area_9_1_1_1_1_1_1_1_1">#REF!</definedName>
    <definedName name="Excel_BuiltIn_Print_Area_9_1_1_1_4">#REF!</definedName>
    <definedName name="Excel_BuiltIn_Print_Area_9_1_1_1_5">#REF!</definedName>
    <definedName name="Excel_BuiltIn_Print_Area_9_1_1_4">#REF!</definedName>
    <definedName name="Excel_BuiltIn_Print_Area_9_1_1_5">#REF!</definedName>
    <definedName name="Excel_BuiltIn_Print_Area_9_1_4">#REF!</definedName>
    <definedName name="Excel_BuiltIn_Print_Area_9_1_5">#REF!</definedName>
    <definedName name="Excel_BuiltIn_Print_Area_9_4">#REF!</definedName>
    <definedName name="Excel_BuiltIn_Print_Area_9_5">#REF!</definedName>
    <definedName name="Excel_BuiltIn_Print_Titles">NA()</definedName>
    <definedName name="Excel_BuiltIn_Print_Titles_0">#REF!</definedName>
    <definedName name="Excel_BuiltIn_Print_Titles_1">#REF!,#REF!</definedName>
    <definedName name="Excel_BuiltIn_Print_Titles_1_1">#REF!</definedName>
    <definedName name="Excel_BuiltIn_Print_Titles_1_1_1">#REF!</definedName>
    <definedName name="Excel_BuiltIn_Print_Titles_1_1_1_1">#REF!</definedName>
    <definedName name="Excel_BuiltIn_Print_Titles_1_1_3">#REF!</definedName>
    <definedName name="Excel_BuiltIn_Print_Titles_1_1_4">#REF!</definedName>
    <definedName name="Excel_BuiltIn_Print_Titles_1_1_5">#REF!</definedName>
    <definedName name="Excel_BuiltIn_Print_Titles_10">#REF!</definedName>
    <definedName name="Excel_BuiltIn_Print_Titles_10_1">#REF!</definedName>
    <definedName name="Excel_BuiltIn_Print_Titles_10_1_1">#REF!</definedName>
    <definedName name="Excel_BuiltIn_Print_Titles_10_1_1_1">#REF!</definedName>
    <definedName name="Excel_BuiltIn_Print_Titles_10_1_1_1_1">#REF!</definedName>
    <definedName name="Excel_BuiltIn_Print_Titles_10_1_1_1_1_1">#REF!</definedName>
    <definedName name="Excel_BuiltIn_Print_Titles_10_1_4">#REF!</definedName>
    <definedName name="Excel_BuiltIn_Print_Titles_10_1_5">#REF!</definedName>
    <definedName name="Excel_BuiltIn_Print_Titles_10_4">#REF!</definedName>
    <definedName name="Excel_BuiltIn_Print_Titles_10_5">#REF!</definedName>
    <definedName name="Excel_BuiltIn_Print_Titles_11">#REF!</definedName>
    <definedName name="Excel_BuiltIn_Print_Titles_11_1">#REF!</definedName>
    <definedName name="Excel_BuiltIn_Print_Titles_11_1_1">#REF!</definedName>
    <definedName name="Excel_BuiltIn_Print_Titles_11_1_1_1">#REF!</definedName>
    <definedName name="Excel_BuiltIn_Print_Titles_11_1_1_1_1">#REF!</definedName>
    <definedName name="Excel_BuiltIn_Print_Titles_11_1_1_1_1_1">#REF!</definedName>
    <definedName name="Excel_BuiltIn_Print_Titles_11_1_1_1_1_1_1">#REF!</definedName>
    <definedName name="Excel_BuiltIn_Print_Titles_11_1_1_1_1_1_1_1">#REF!</definedName>
    <definedName name="Excel_BuiltIn_Print_Titles_11_1_1_4">#REF!</definedName>
    <definedName name="Excel_BuiltIn_Print_Titles_11_1_1_5">#REF!</definedName>
    <definedName name="Excel_BuiltIn_Print_Titles_11_1_4">#REF!</definedName>
    <definedName name="Excel_BuiltIn_Print_Titles_11_1_5">#REF!</definedName>
    <definedName name="Excel_BuiltIn_Print_Titles_11_4">#REF!</definedName>
    <definedName name="Excel_BuiltIn_Print_Titles_11_5">#REF!</definedName>
    <definedName name="Excel_BuiltIn_Print_Titles_12">#REF!</definedName>
    <definedName name="Excel_BuiltIn_Print_Titles_12_1">#REF!</definedName>
    <definedName name="Excel_BuiltIn_Print_Titles_12_1_1">#REF!</definedName>
    <definedName name="Excel_BuiltIn_Print_Titles_12_1_1_1">#REF!</definedName>
    <definedName name="Excel_BuiltIn_Print_Titles_12_1_1_1_1">#REF!</definedName>
    <definedName name="Excel_BuiltIn_Print_Titles_12_1_1_1_1_1">#REF!</definedName>
    <definedName name="Excel_BuiltIn_Print_Titles_12_1_1_1_1_1_1">#REF!</definedName>
    <definedName name="Excel_BuiltIn_Print_Titles_12_1_1_4">#REF!</definedName>
    <definedName name="Excel_BuiltIn_Print_Titles_12_1_1_5">#REF!</definedName>
    <definedName name="Excel_BuiltIn_Print_Titles_12_1_4">#REF!</definedName>
    <definedName name="Excel_BuiltIn_Print_Titles_12_1_5">#REF!</definedName>
    <definedName name="Excel_BuiltIn_Print_Titles_12_4">#REF!</definedName>
    <definedName name="Excel_BuiltIn_Print_Titles_12_5">#REF!</definedName>
    <definedName name="Excel_BuiltIn_Print_Titles_13">#REF!</definedName>
    <definedName name="Excel_BuiltIn_Print_Titles_13_1">#REF!</definedName>
    <definedName name="Excel_BuiltIn_Print_Titles_13_1_1">#REF!</definedName>
    <definedName name="Excel_BuiltIn_Print_Titles_13_1_1_1">#REF!</definedName>
    <definedName name="Excel_BuiltIn_Print_Titles_13_1_1_1_1">#REF!</definedName>
    <definedName name="Excel_BuiltIn_Print_Titles_13_1_1_1_1_1">#REF!</definedName>
    <definedName name="Excel_BuiltIn_Print_Titles_13_1_4">#REF!</definedName>
    <definedName name="Excel_BuiltIn_Print_Titles_13_1_5">#REF!</definedName>
    <definedName name="Excel_BuiltIn_Print_Titles_13_4">#REF!</definedName>
    <definedName name="Excel_BuiltIn_Print_Titles_13_5">#REF!</definedName>
    <definedName name="Excel_BuiltIn_Print_Titles_14">#REF!</definedName>
    <definedName name="Excel_BuiltIn_Print_Titles_14_1">#REF!</definedName>
    <definedName name="Excel_BuiltIn_Print_Titles_14_1_1">#REF!</definedName>
    <definedName name="Excel_BuiltIn_Print_Titles_14_1_1_1">#REF!</definedName>
    <definedName name="Excel_BuiltIn_Print_Titles_14_1_1_1_1">#REF!</definedName>
    <definedName name="Excel_BuiltIn_Print_Titles_14_1_1_1_1_1">#REF!</definedName>
    <definedName name="Excel_BuiltIn_Print_Titles_14_1_1_1_4">#REF!</definedName>
    <definedName name="Excel_BuiltIn_Print_Titles_14_1_1_1_5">#REF!</definedName>
    <definedName name="Excel_BuiltIn_Print_Titles_14_1_1_4">#REF!</definedName>
    <definedName name="Excel_BuiltIn_Print_Titles_14_1_1_5">#REF!</definedName>
    <definedName name="Excel_BuiltIn_Print_Titles_14_1_4">#REF!</definedName>
    <definedName name="Excel_BuiltIn_Print_Titles_14_1_5">#REF!</definedName>
    <definedName name="Excel_BuiltIn_Print_Titles_14_4">#REF!</definedName>
    <definedName name="Excel_BuiltIn_Print_Titles_14_5">#REF!</definedName>
    <definedName name="Excel_BuiltIn_Print_Titles_15">#REF!</definedName>
    <definedName name="Excel_BuiltIn_Print_Titles_15_1">#REF!</definedName>
    <definedName name="Excel_BuiltIn_Print_Titles_15_1_1">#REF!</definedName>
    <definedName name="Excel_BuiltIn_Print_Titles_15_1_1_1">"$#REF!.$A$1:$II$57"</definedName>
    <definedName name="Excel_BuiltIn_Print_Titles_15_1_4">#REF!</definedName>
    <definedName name="Excel_BuiltIn_Print_Titles_15_1_5">#REF!</definedName>
    <definedName name="Excel_BuiltIn_Print_Titles_16">#REF!</definedName>
    <definedName name="Excel_BuiltIn_Print_Titles_16_1">#REF!</definedName>
    <definedName name="Excel_BuiltIn_Print_Titles_16_1_1">#REF!</definedName>
    <definedName name="Excel_BuiltIn_Print_Titles_16_1_1_1">#REF!</definedName>
    <definedName name="Excel_BuiltIn_Print_Titles_16_1_1_1_1">#REF!</definedName>
    <definedName name="Excel_BuiltIn_Print_Titles_16_1_1_4">#REF!</definedName>
    <definedName name="Excel_BuiltIn_Print_Titles_16_1_1_5">#REF!</definedName>
    <definedName name="Excel_BuiltIn_Print_Titles_16_1_4">#REF!</definedName>
    <definedName name="Excel_BuiltIn_Print_Titles_16_1_5">#REF!</definedName>
    <definedName name="Excel_BuiltIn_Print_Titles_16_4">#REF!</definedName>
    <definedName name="Excel_BuiltIn_Print_Titles_16_5">#REF!</definedName>
    <definedName name="Excel_BuiltIn_Print_Titles_17">#REF!</definedName>
    <definedName name="Excel_BuiltIn_Print_Titles_17_1">#REF!</definedName>
    <definedName name="Excel_BuiltIn_Print_Titles_17_1_1">#REF!</definedName>
    <definedName name="Excel_BuiltIn_Print_Titles_17_1_1_1">#REF!</definedName>
    <definedName name="Excel_BuiltIn_Print_Titles_17_1_4">#REF!</definedName>
    <definedName name="Excel_BuiltIn_Print_Titles_17_1_5">#REF!</definedName>
    <definedName name="Excel_BuiltIn_Print_Titles_17_4">#REF!</definedName>
    <definedName name="Excel_BuiltIn_Print_Titles_17_5">#REF!</definedName>
    <definedName name="Excel_BuiltIn_Print_Titles_18">#REF!</definedName>
    <definedName name="Excel_BuiltIn_Print_Titles_18_1">#REF!</definedName>
    <definedName name="Excel_BuiltIn_Print_Titles_18_1_1">#REF!</definedName>
    <definedName name="Excel_BuiltIn_Print_Titles_18_1_1_1">#REF!</definedName>
    <definedName name="Excel_BuiltIn_Print_Titles_18_1_4">#REF!</definedName>
    <definedName name="Excel_BuiltIn_Print_Titles_18_1_5">#REF!</definedName>
    <definedName name="Excel_BuiltIn_Print_Titles_18_4">#REF!</definedName>
    <definedName name="Excel_BuiltIn_Print_Titles_18_5">#REF!</definedName>
    <definedName name="Excel_BuiltIn_Print_Titles_19">#REF!</definedName>
    <definedName name="Excel_BuiltIn_Print_Titles_19_1">#REF!</definedName>
    <definedName name="Excel_BuiltIn_Print_Titles_19_1_1">#REF!</definedName>
    <definedName name="Excel_BuiltIn_Print_Titles_19_1_1_1">#REF!</definedName>
    <definedName name="Excel_BuiltIn_Print_Titles_19_1_4">#REF!</definedName>
    <definedName name="Excel_BuiltIn_Print_Titles_19_1_5">#REF!</definedName>
    <definedName name="Excel_BuiltIn_Print_Titles_19_4">#REF!</definedName>
    <definedName name="Excel_BuiltIn_Print_Titles_19_5">#REF!</definedName>
    <definedName name="Excel_BuiltIn_Print_Titles_2">#REF!</definedName>
    <definedName name="Excel_BuiltIn_Print_Titles_2_1">#REF!</definedName>
    <definedName name="Excel_BuiltIn_Print_Titles_2_1_1">#REF!</definedName>
    <definedName name="Excel_BuiltIn_Print_Titles_2_1_1_1">#REF!</definedName>
    <definedName name="Excel_BuiltIn_Print_Titles_2_1_1_1_1">#REF!</definedName>
    <definedName name="Excel_BuiltIn_Print_Titles_2_1_1_4">#REF!</definedName>
    <definedName name="Excel_BuiltIn_Print_Titles_2_1_1_5">#REF!</definedName>
    <definedName name="Excel_BuiltIn_Print_Titles_2_1_4">#REF!</definedName>
    <definedName name="Excel_BuiltIn_Print_Titles_2_1_5">#REF!</definedName>
    <definedName name="Excel_BuiltIn_Print_Titles_2_4">#REF!</definedName>
    <definedName name="Excel_BuiltIn_Print_Titles_2_5">#REF!</definedName>
    <definedName name="Excel_BuiltIn_Print_Titles_20">#REF!</definedName>
    <definedName name="Excel_BuiltIn_Print_Titles_20_1">#REF!</definedName>
    <definedName name="Excel_BuiltIn_Print_Titles_20_1_1">#REF!</definedName>
    <definedName name="Excel_BuiltIn_Print_Titles_20_1_1_1">#REF!</definedName>
    <definedName name="Excel_BuiltIn_Print_Titles_20_1_4">#REF!</definedName>
    <definedName name="Excel_BuiltIn_Print_Titles_20_1_5">#REF!</definedName>
    <definedName name="Excel_BuiltIn_Print_Titles_20_4">#REF!</definedName>
    <definedName name="Excel_BuiltIn_Print_Titles_20_5">#REF!</definedName>
    <definedName name="Excel_BuiltIn_Print_Titles_21">#REF!</definedName>
    <definedName name="Excel_BuiltIn_Print_Titles_21_1">#REF!</definedName>
    <definedName name="Excel_BuiltIn_Print_Titles_21_4">#REF!</definedName>
    <definedName name="Excel_BuiltIn_Print_Titles_21_5">#REF!</definedName>
    <definedName name="Excel_BuiltIn_Print_Titles_22">#REF!</definedName>
    <definedName name="Excel_BuiltIn_Print_Titles_22_1">#REF!</definedName>
    <definedName name="Excel_BuiltIn_Print_Titles_22_1_1">#REF!</definedName>
    <definedName name="Excel_BuiltIn_Print_Titles_22_4">#REF!</definedName>
    <definedName name="Excel_BuiltIn_Print_Titles_22_5">#REF!</definedName>
    <definedName name="Excel_BuiltIn_Print_Titles_23">#REF!</definedName>
    <definedName name="Excel_BuiltIn_Print_Titles_23_1">#REF!</definedName>
    <definedName name="Excel_BuiltIn_Print_Titles_23_1_1">#REF!</definedName>
    <definedName name="Excel_BuiltIn_Print_Titles_23_4">#REF!</definedName>
    <definedName name="Excel_BuiltIn_Print_Titles_23_5">#REF!</definedName>
    <definedName name="Excel_BuiltIn_Print_Titles_24">#REF!</definedName>
    <definedName name="Excel_BuiltIn_Print_Titles_24_1">#REF!</definedName>
    <definedName name="Excel_BuiltIn_Print_Titles_24_1_1">"$#REF!.$A$1:$II$64"</definedName>
    <definedName name="Excel_BuiltIn_Print_Titles_24_4">#REF!</definedName>
    <definedName name="Excel_BuiltIn_Print_Titles_24_5">#REF!</definedName>
    <definedName name="Excel_BuiltIn_Print_Titles_25">#REF!</definedName>
    <definedName name="Excel_BuiltIn_Print_Titles_25_1">#REF!</definedName>
    <definedName name="Excel_BuiltIn_Print_Titles_25_4">#REF!</definedName>
    <definedName name="Excel_BuiltIn_Print_Titles_25_5">#REF!</definedName>
    <definedName name="Excel_BuiltIn_Print_Titles_26">#REF!</definedName>
    <definedName name="Excel_BuiltIn_Print_Titles_26_1">#REF!</definedName>
    <definedName name="Excel_BuiltIn_Print_Titles_26_1_1">"$#REF!.$A$1:$II$64"</definedName>
    <definedName name="Excel_BuiltIn_Print_Titles_26_1_1_1">"$#REF!.$A$1:$II$55"</definedName>
    <definedName name="Excel_BuiltIn_Print_Titles_26_4">#REF!</definedName>
    <definedName name="Excel_BuiltIn_Print_Titles_26_5">#REF!</definedName>
    <definedName name="Excel_BuiltIn_Print_Titles_27">#REF!</definedName>
    <definedName name="Excel_BuiltIn_Print_Titles_27_1">#REF!</definedName>
    <definedName name="Excel_BuiltIn_Print_Titles_27_4">#REF!</definedName>
    <definedName name="Excel_BuiltIn_Print_Titles_27_5">#REF!</definedName>
    <definedName name="Excel_BuiltIn_Print_Titles_28">#REF!</definedName>
    <definedName name="Excel_BuiltIn_Print_Titles_28_1">"$#REF!.$A$1:$II$64"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3_1_1_1">#REF!</definedName>
    <definedName name="Excel_BuiltIn_Print_Titles_3_1_1_1_1">#REF!</definedName>
    <definedName name="Excel_BuiltIn_Print_Titles_3_1_1_1_1_1">NA()</definedName>
    <definedName name="Excel_BuiltIn_Print_Titles_3_1_1_1_1_1_1">NA()</definedName>
    <definedName name="Excel_BuiltIn_Print_Titles_3_1_1_1_4">#REF!</definedName>
    <definedName name="Excel_BuiltIn_Print_Titles_3_1_1_1_5">#REF!</definedName>
    <definedName name="Excel_BuiltIn_Print_Titles_3_1_1_4">#REF!</definedName>
    <definedName name="Excel_BuiltIn_Print_Titles_3_1_1_5">#REF!</definedName>
    <definedName name="Excel_BuiltIn_Print_Titles_3_1_4">#REF!</definedName>
    <definedName name="Excel_BuiltIn_Print_Titles_3_1_5">#REF!</definedName>
    <definedName name="Excel_BuiltIn_Print_Titles_30">#REF!</definedName>
    <definedName name="Excel_BuiltIn_Print_Titles_30_1">"$#REF!.$A$1:$II$64"</definedName>
    <definedName name="Excel_BuiltIn_Print_Titles_4">#REF!</definedName>
    <definedName name="Excel_BuiltIn_Print_Titles_4_1">#REF!</definedName>
    <definedName name="Excel_BuiltIn_Print_Titles_4_1_1">#REF!</definedName>
    <definedName name="Excel_BuiltIn_Print_Titles_4_1_1_1">#REF!</definedName>
    <definedName name="Excel_BuiltIn_Print_Titles_4_1_1_1_1">#REF!</definedName>
    <definedName name="Excel_BuiltIn_Print_Titles_4_1_1_1_1_1">#REF!</definedName>
    <definedName name="Excel_BuiltIn_Print_Titles_4_1_1_1_1_1_1">#REF!</definedName>
    <definedName name="Excel_BuiltIn_Print_Titles_4_1_1_1_1_1_1_1">#REF!</definedName>
    <definedName name="Excel_BuiltIn_Print_Titles_4_1_1_1_1_1_1_1_1">#REF!</definedName>
    <definedName name="Excel_BuiltIn_Print_Titles_4_1_1_1_1_1_4">#REF!</definedName>
    <definedName name="Excel_BuiltIn_Print_Titles_4_1_1_1_1_1_5">#REF!</definedName>
    <definedName name="Excel_BuiltIn_Print_Titles_4_1_1_1_1_4">#REF!</definedName>
    <definedName name="Excel_BuiltIn_Print_Titles_4_1_1_1_1_5">#REF!</definedName>
    <definedName name="Excel_BuiltIn_Print_Titles_4_1_1_1_4">#REF!</definedName>
    <definedName name="Excel_BuiltIn_Print_Titles_4_1_1_1_5">#REF!</definedName>
    <definedName name="Excel_BuiltIn_Print_Titles_4_1_1_4">#REF!</definedName>
    <definedName name="Excel_BuiltIn_Print_Titles_4_1_1_5">#REF!</definedName>
    <definedName name="Excel_BuiltIn_Print_Titles_4_1_4">#REF!</definedName>
    <definedName name="Excel_BuiltIn_Print_Titles_4_1_5">#REF!</definedName>
    <definedName name="Excel_BuiltIn_Print_Titles_4_4">#REF!</definedName>
    <definedName name="Excel_BuiltIn_Print_Titles_4_5">#REF!</definedName>
    <definedName name="Excel_BuiltIn_Print_Titles_5">#REF!</definedName>
    <definedName name="Excel_BuiltIn_Print_Titles_5_1">#REF!</definedName>
    <definedName name="Excel_BuiltIn_Print_Titles_5_1_1">#REF!</definedName>
    <definedName name="Excel_BuiltIn_Print_Titles_5_1_1_1">#REF!</definedName>
    <definedName name="Excel_BuiltIn_Print_Titles_5_1_1_1_1">#REF!</definedName>
    <definedName name="Excel_BuiltIn_Print_Titles_5_1_1_1_1_1">#REF!</definedName>
    <definedName name="Excel_BuiltIn_Print_Titles_5_1_1_1_1_1_1">#REF!</definedName>
    <definedName name="Excel_BuiltIn_Print_Titles_5_1_1_1_1_1_1_1">#REF!</definedName>
    <definedName name="Excel_BuiltIn_Print_Titles_5_1_1_1_1_1_1_1_1">#REF!</definedName>
    <definedName name="Excel_BuiltIn_Print_Titles_5_1_1_1_1_1_4">#REF!</definedName>
    <definedName name="Excel_BuiltIn_Print_Titles_5_1_1_1_1_1_5">#REF!</definedName>
    <definedName name="Excel_BuiltIn_Print_Titles_5_1_1_1_1_4">#REF!</definedName>
    <definedName name="Excel_BuiltIn_Print_Titles_5_1_1_1_1_5">#REF!</definedName>
    <definedName name="Excel_BuiltIn_Print_Titles_5_1_1_1_4">#REF!</definedName>
    <definedName name="Excel_BuiltIn_Print_Titles_5_1_1_1_5">#REF!</definedName>
    <definedName name="Excel_BuiltIn_Print_Titles_5_1_1_4">#REF!</definedName>
    <definedName name="Excel_BuiltIn_Print_Titles_5_1_1_5">#REF!</definedName>
    <definedName name="Excel_BuiltIn_Print_Titles_5_1_4">#REF!</definedName>
    <definedName name="Excel_BuiltIn_Print_Titles_5_1_5">#REF!</definedName>
    <definedName name="Excel_BuiltIn_Print_Titles_6">#REF!</definedName>
    <definedName name="Excel_BuiltIn_Print_Titles_6_1">#REF!</definedName>
    <definedName name="Excel_BuiltIn_Print_Titles_6_1_1">#REF!</definedName>
    <definedName name="Excel_BuiltIn_Print_Titles_6_1_1_1">#REF!</definedName>
    <definedName name="Excel_BuiltIn_Print_Titles_6_1_1_1_1">#REF!</definedName>
    <definedName name="Excel_BuiltIn_Print_Titles_6_1_1_1_1_1">#REF!</definedName>
    <definedName name="Excel_BuiltIn_Print_Titles_6_1_1_1_1_1_1">#REF!</definedName>
    <definedName name="Excel_BuiltIn_Print_Titles_6_1_1_1_4">#REF!</definedName>
    <definedName name="Excel_BuiltIn_Print_Titles_6_1_1_1_5">#REF!</definedName>
    <definedName name="Excel_BuiltIn_Print_Titles_6_1_1_4">#REF!</definedName>
    <definedName name="Excel_BuiltIn_Print_Titles_6_1_1_5">#REF!</definedName>
    <definedName name="Excel_BuiltIn_Print_Titles_6_1_4">#REF!</definedName>
    <definedName name="Excel_BuiltIn_Print_Titles_6_1_5">#REF!</definedName>
    <definedName name="Excel_BuiltIn_Print_Titles_7">#REF!</definedName>
    <definedName name="Excel_BuiltIn_Print_Titles_7_1">#REF!</definedName>
    <definedName name="Excel_BuiltIn_Print_Titles_7_1_1">#REF!</definedName>
    <definedName name="Excel_BuiltIn_Print_Titles_7_1_1_1">#REF!</definedName>
    <definedName name="Excel_BuiltIn_Print_Titles_7_1_1_1_1">#REF!</definedName>
    <definedName name="Excel_BuiltIn_Print_Titles_7_1_1_1_1_1">#REF!</definedName>
    <definedName name="Excel_BuiltIn_Print_Titles_7_1_1_1_1_1_1">#REF!</definedName>
    <definedName name="Excel_BuiltIn_Print_Titles_7_1_4">#REF!</definedName>
    <definedName name="Excel_BuiltIn_Print_Titles_7_1_5">#REF!</definedName>
    <definedName name="Excel_BuiltIn_Print_Titles_7_4">#REF!</definedName>
    <definedName name="Excel_BuiltIn_Print_Titles_7_5">#REF!</definedName>
    <definedName name="Excel_BuiltIn_Print_Titles_8">#REF!</definedName>
    <definedName name="Excel_BuiltIn_Print_Titles_8_1">#REF!</definedName>
    <definedName name="Excel_BuiltIn_Print_Titles_8_1_1">#REF!</definedName>
    <definedName name="Excel_BuiltIn_Print_Titles_8_1_1_1">#REF!</definedName>
    <definedName name="Excel_BuiltIn_Print_Titles_8_1_4">#REF!</definedName>
    <definedName name="Excel_BuiltIn_Print_Titles_8_1_5">#REF!</definedName>
    <definedName name="Excel_BuiltIn_Print_Titles_8_4">#REF!</definedName>
    <definedName name="Excel_BuiltIn_Print_Titles_8_5">#REF!</definedName>
    <definedName name="Excel_BuiltIn_Print_Titles_9">#REF!</definedName>
    <definedName name="Excel_BuiltIn_Print_Titles_9_1">#REF!</definedName>
    <definedName name="Excel_BuiltIn_Print_Titles_9_1_1">#REF!</definedName>
    <definedName name="Excel_BuiltIn_Print_Titles_9_1_1_1">#REF!</definedName>
    <definedName name="Excel_BuiltIn_Print_Titles_9_1_1_1_1">#REF!</definedName>
    <definedName name="Excel_BuiltIn_Print_Titles_9_1_1_1_1_1">#REF!</definedName>
    <definedName name="Excel_BuiltIn_Print_Titles_9_4">#REF!</definedName>
    <definedName name="Excel_BuiltIn_Print_Titles_9_5">#REF!</definedName>
    <definedName name="EXCEP_ITEMS">#REF!</definedName>
    <definedName name="Exhibition">OFFSET('[74]Drop List'!$B$9,0,0,1,COUNTA('[74]Drop List'!$9:$9)-1)</definedName>
    <definedName name="exp5.1">#REF!</definedName>
    <definedName name="expense">#REF!</definedName>
    <definedName name="Export">#REF!</definedName>
    <definedName name="expp10">#REF!</definedName>
    <definedName name="expp12">#REF!</definedName>
    <definedName name="EXPP22">#REF!</definedName>
    <definedName name="expp5">#REF!</definedName>
    <definedName name="expp7">#REF!</definedName>
    <definedName name="expp8">#REF!</definedName>
    <definedName name="expp9">#REF!</definedName>
    <definedName name="ExpQ4">[99]Exp!$B$1:$AD$39</definedName>
    <definedName name="EXT_LAB">[100]Summary!#REF!</definedName>
    <definedName name="EXT_MAT">[100]Summary!#REF!</definedName>
    <definedName name="EXTRA_ITEMS">#REF!</definedName>
    <definedName name="Extra_Pay">#REF!</definedName>
    <definedName name="_xlnm.Extract">#REF!</definedName>
    <definedName name="Extract_FA">#REF!</definedName>
    <definedName name="Extract_MI">#REF!</definedName>
    <definedName name="eygehhj" hidden="1">{#N/A,#N/A,FALSE,"COVER1.XLS ";#N/A,#N/A,FALSE,"RACT1.XLS";#N/A,#N/A,FALSE,"RACT2.XLS";#N/A,#N/A,FALSE,"ECCMP";#N/A,#N/A,FALSE,"WELDER.XLS"}</definedName>
    <definedName name="eytehte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yuhej" hidden="1">{#N/A,#N/A,FALSE,"COVER.XLS";#N/A,#N/A,FALSE,"RACT1.XLS";#N/A,#N/A,FALSE,"RACT2.XLS";#N/A,#N/A,FALSE,"ECCMP";#N/A,#N/A,FALSE,"WELDER.XLS"}</definedName>
    <definedName name="eyuhj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">#REF!</definedName>
    <definedName name="f___0">#REF!</definedName>
    <definedName name="F_S">#REF!</definedName>
    <definedName name="F_SL">[8]!FST:([8]!FSB)</definedName>
    <definedName name="fa">IF(#REF!&lt;=5,INDEX(#REF!,(#REF!*5)-4),#REF!)</definedName>
    <definedName name="FA_ASSOC">#REF!</definedName>
    <definedName name="FA_INV">#REF!</definedName>
    <definedName name="FACTOR">#REF!</definedName>
    <definedName name="factype">[80]Cctmst!$Z$10:$Z$761</definedName>
    <definedName name="fadsfadsfas">#REF!</definedName>
    <definedName name="fahh">#REF!</definedName>
    <definedName name="falmn">[101]เงินกู้ธนชาติ!$B$4</definedName>
    <definedName name="fas">#REF!</definedName>
    <definedName name="fasd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asgr">#REF!</definedName>
    <definedName name="fbnhg" hidden="1">#N/A</definedName>
    <definedName name="FCE">#REF!</definedName>
    <definedName name="fd" hidden="1">{#N/A,#N/A,FALSE,"COVER1.XLS ";#N/A,#N/A,FALSE,"RACT1.XLS";#N/A,#N/A,FALSE,"RACT2.XLS";#N/A,#N/A,FALSE,"ECCMP";#N/A,#N/A,FALSE,"WELDER.XLS"}</definedName>
    <definedName name="FD_EPS">#REF!</definedName>
    <definedName name="fda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dafdas">[102]!fdafdas</definedName>
    <definedName name="fdaia">#REF!</definedName>
    <definedName name="fdasdad">#REF!</definedName>
    <definedName name="fdd" hidden="1">{#N/A,#N/A,FALSE,"COVER1.XLS ";#N/A,#N/A,FALSE,"RACT1.XLS";#N/A,#N/A,FALSE,"RACT2.XLS";#N/A,#N/A,FALSE,"ECCMP";#N/A,#N/A,FALSE,"WELDER.XLS"}</definedName>
    <definedName name="fddf" hidden="1">{#N/A,#N/A,FALSE,"COVER.XLS";#N/A,#N/A,FALSE,"RACT1.XLS";#N/A,#N/A,FALSE,"RACT2.XLS";#N/A,#N/A,FALSE,"ECCMP";#N/A,#N/A,FALSE,"WELDER.XLS"}</definedName>
    <definedName name="fdf" hidden="1">{#N/A,#N/A,FALSE,"COVER1.XLS ";#N/A,#N/A,FALSE,"RACT1.XLS";#N/A,#N/A,FALSE,"RACT2.XLS";#N/A,#N/A,FALSE,"ECCMP";#N/A,#N/A,FALSE,"WELDER.XLS"}</definedName>
    <definedName name="fdfd" hidden="1">{#N/A,#N/A,FALSE,"COVER1.XLS ";#N/A,#N/A,FALSE,"RACT1.XLS";#N/A,#N/A,FALSE,"RACT2.XLS";#N/A,#N/A,FALSE,"ECCMP";#N/A,#N/A,FALSE,"WELDER.XLS"}</definedName>
    <definedName name="fdfdf" hidden="1">{#N/A,#N/A,FALSE,"COVER1.XLS ";#N/A,#N/A,FALSE,"RACT1.XLS";#N/A,#N/A,FALSE,"RACT2.XLS";#N/A,#N/A,FALSE,"ECCMP";#N/A,#N/A,FALSE,"WELDER.XLS"}</definedName>
    <definedName name="fdfdfdf" hidden="1">{#N/A,#N/A,FALSE,"COVER.XLS";#N/A,#N/A,FALSE,"RACT1.XLS";#N/A,#N/A,FALSE,"RACT2.XLS";#N/A,#N/A,FALSE,"ECCMP";#N/A,#N/A,FALSE,"WELDER.XLS"}</definedName>
    <definedName name="fdfdfgdg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DFDSF" hidden="1">{#N/A,#N/A,TRUE,"SUM";#N/A,#N/A,TRUE,"EE";#N/A,#N/A,TRUE,"AC";#N/A,#N/A,TRUE,"SN"}</definedName>
    <definedName name="fdfrg">#REF!</definedName>
    <definedName name="fdfsdfs" hidden="1">{#N/A,#N/A,TRUE,"SUM";#N/A,#N/A,TRUE,"EE";#N/A,#N/A,TRUE,"AC";#N/A,#N/A,TRUE,"SN"}</definedName>
    <definedName name="fdhgfd">#REF!</definedName>
    <definedName name="fdjkljksldfl" hidden="1">{#N/A,#N/A,FALSE,"17MAY";#N/A,#N/A,FALSE,"24MAY"}</definedName>
    <definedName name="fds" hidden="1">{#N/A,#N/A,FALSE,"COVER.XLS";#N/A,#N/A,FALSE,"RACT1.XLS";#N/A,#N/A,FALSE,"RACT2.XLS";#N/A,#N/A,FALSE,"ECCMP";#N/A,#N/A,FALSE,"WELDER.XLS"}</definedName>
    <definedName name="fdsa">#REF!</definedName>
    <definedName name="fdsafvsc">#REF!</definedName>
    <definedName name="fdsavc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dsfasd">#REF!</definedName>
    <definedName name="fdsfgv">#REF!</definedName>
    <definedName name="fdsgfgs">#REF!</definedName>
    <definedName name="FDSHARES">#REF!</definedName>
    <definedName name="fdss">#REF!</definedName>
    <definedName name="fdsv">#REF!</definedName>
    <definedName name="fe">#REF!</definedName>
    <definedName name="Feb_Building">[66]BUILD95!$AC$9:$AC$17</definedName>
    <definedName name="fef">#REF!</definedName>
    <definedName name="fegr">#REF!</definedName>
    <definedName name="fetye" hidden="1">{#N/A,#N/A,FALSE,"COVER1.XLS ";#N/A,#N/A,FALSE,"RACT1.XLS";#N/A,#N/A,FALSE,"RACT2.XLS";#N/A,#N/A,FALSE,"ECCMP";#N/A,#N/A,FALSE,"WELDER.XLS"}</definedName>
    <definedName name="few" hidden="1">{#N/A,#N/A,FALSE,"COVER1.XLS ";#N/A,#N/A,FALSE,"RACT1.XLS";#N/A,#N/A,FALSE,"RACT2.XLS";#N/A,#N/A,FALSE,"ECCMP";#N/A,#N/A,FALSE,"WELDER.XLS"}</definedName>
    <definedName name="FEWF">#REF!</definedName>
    <definedName name="fewfw">'[97]เงินกู้ MGC'!$B$4</definedName>
    <definedName name="fewqredwq">#REF!</definedName>
    <definedName name="ff">#REF!</definedName>
    <definedName name="ffeeee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fff">#REF!</definedName>
    <definedName name="ffff">#REF!</definedName>
    <definedName name="ffffd" hidden="1">{#N/A,#N/A,TRUE,"SUM";#N/A,#N/A,TRUE,"EE";#N/A,#N/A,TRUE,"AC";#N/A,#N/A,TRUE,"SN"}</definedName>
    <definedName name="fffff" hidden="1">{#N/A,#N/A,FALSE,"COVER1.XLS ";#N/A,#N/A,FALSE,"RACT1.XLS";#N/A,#N/A,FALSE,"RACT2.XLS";#N/A,#N/A,FALSE,"ECCMP";#N/A,#N/A,FALSE,"WELDER.XLS"}</definedName>
    <definedName name="fffffd" hidden="1">{#N/A,#N/A,FALSE,"COVER1.XLS ";#N/A,#N/A,FALSE,"RACT1.XLS";#N/A,#N/A,FALSE,"RACT2.XLS";#N/A,#N/A,FALSE,"ECCMP";#N/A,#N/A,FALSE,"WELDER.XLS"}</definedName>
    <definedName name="ffffff" hidden="1">{#N/A,#N/A,FALSE,"COVER1.XLS ";#N/A,#N/A,FALSE,"RACT1.XLS";#N/A,#N/A,FALSE,"RACT2.XLS";#N/A,#N/A,FALSE,"ECCMP";#N/A,#N/A,FALSE,"WELDER.XLS"}</definedName>
    <definedName name="fffffffffffffff" hidden="1">{#N/A,#N/A,FALSE,"COVER1.XLS ";#N/A,#N/A,FALSE,"RACT1.XLS";#N/A,#N/A,FALSE,"RACT2.XLS";#N/A,#N/A,FALSE,"ECCMP";#N/A,#N/A,FALSE,"WELDER.XLS"}</definedName>
    <definedName name="fffffffffffffffff" hidden="1">{#N/A,#N/A,FALSE,"COVER1.XLS ";#N/A,#N/A,FALSE,"RACT1.XLS";#N/A,#N/A,FALSE,"RACT2.XLS";#N/A,#N/A,FALSE,"ECCMP";#N/A,#N/A,FALSE,"WELDER.XLS"}</definedName>
    <definedName name="ffffffffffffffffffff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ffr">#REF!</definedName>
    <definedName name="ffg">#REF!</definedName>
    <definedName name="ffhehf" hidden="1">{#N/A,#N/A,FALSE,"17MAY";#N/A,#N/A,FALSE,"24MAY"}</definedName>
    <definedName name="ffr">#REF!</definedName>
    <definedName name="ffvf">#REF!</definedName>
    <definedName name="ffyuj" hidden="1">{#N/A,#N/A,FALSE,"COVER1.XLS ";#N/A,#N/A,FALSE,"RACT1.XLS";#N/A,#N/A,FALSE,"RACT2.XLS";#N/A,#N/A,FALSE,"ECCMP";#N/A,#N/A,FALSE,"WELDER.XLS"}</definedName>
    <definedName name="fg">#REF!</definedName>
    <definedName name="FG_OVER_12MONTHS">#REF!</definedName>
    <definedName name="fgbxfv">#REF!</definedName>
    <definedName name="fgf">#REF!</definedName>
    <definedName name="fgfd">#REF!</definedName>
    <definedName name="fgff" hidden="1">{#N/A,#N/A,TRUE,"SUM";#N/A,#N/A,TRUE,"EE";#N/A,#N/A,TRUE,"AC";#N/A,#N/A,TRUE,"SN"}</definedName>
    <definedName name="fgf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gfvf">#REF!</definedName>
    <definedName name="fgg">#REF!</definedName>
    <definedName name="fgghjjkklllioo" hidden="1">{#N/A,#N/A,FALSE,"COVER.XLS";#N/A,#N/A,FALSE,"RACT1.XLS";#N/A,#N/A,FALSE,"RACT2.XLS";#N/A,#N/A,FALSE,"ECCMP";#N/A,#N/A,FALSE,"WELDER.XLS"}</definedName>
    <definedName name="FGMGF">#REF!</definedName>
    <definedName name="fgmhrgy" hidden="1">{#N/A,#N/A,FALSE,"COVER1.XLS ";#N/A,#N/A,FALSE,"RACT1.XLS";#N/A,#N/A,FALSE,"RACT2.XLS";#N/A,#N/A,FALSE,"ECCMP";#N/A,#N/A,FALSE,"WELDER.XLS"}</definedName>
    <definedName name="fgrd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grds">#REF!,#REF!</definedName>
    <definedName name="fgrf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grhg" hidden="1">{#N/A,#N/A,FALSE,"COVER1.XLS ";#N/A,#N/A,FALSE,"RACT1.XLS";#N/A,#N/A,FALSE,"RACT2.XLS";#N/A,#N/A,FALSE,"ECCMP";#N/A,#N/A,FALSE,"WELDER.XLS"}</definedName>
    <definedName name="fgst" hidden="1">{#N/A,#N/A,FALSE,"COVER.XLS";#N/A,#N/A,FALSE,"RACT1.XLS";#N/A,#N/A,FALSE,"RACT2.XLS";#N/A,#N/A,FALSE,"ECCMP";#N/A,#N/A,FALSE,"WELDER.XLS"}</definedName>
    <definedName name="fgtr">#REF!</definedName>
    <definedName name="fh">#REF!</definedName>
    <definedName name="fhdf">#REF!</definedName>
    <definedName name="fhdg">#REF!</definedName>
    <definedName name="fhgf">#REF!</definedName>
    <definedName name="fhgh">#REF!</definedName>
    <definedName name="fhgsfhs">#REF!</definedName>
    <definedName name="fhgth">#REF!</definedName>
    <definedName name="fhl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ig" hidden="1">{#N/A,#N/A,FALSE,"COVER.XLS";#N/A,#N/A,FALSE,"RACT1.XLS";#N/A,#N/A,FALSE,"RACT2.XLS";#N/A,#N/A,FALSE,"ECCMP";#N/A,#N/A,FALSE,"WELDER.XLS"}</definedName>
    <definedName name="fig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iogsijfog">#REF!</definedName>
    <definedName name="Firm_Value_EBITDA">#REF!</definedName>
    <definedName name="firrr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FIT">#REF!</definedName>
    <definedName name="FITFS">#REF!</definedName>
    <definedName name="FITT">#REF!</definedName>
    <definedName name="fiugrjokhet" hidden="1">{#N/A,#N/A,FALSE,"COVER1.XLS ";#N/A,#N/A,FALSE,"RACT1.XLS";#N/A,#N/A,FALSE,"RACT2.XLS";#N/A,#N/A,FALSE,"ECCMP";#N/A,#N/A,FALSE,"WELDER.XLS"}</definedName>
    <definedName name="fjiyjhgjk" hidden="1">{#N/A,#N/A,FALSE,"COVER1.XLS ";#N/A,#N/A,FALSE,"RACT1.XLS";#N/A,#N/A,FALSE,"RACT2.XLS";#N/A,#N/A,FALSE,"ECCMP";#N/A,#N/A,FALSE,"WELDER.XLS"}</definedName>
    <definedName name="fkglkhl">#REF!</definedName>
    <definedName name="fkhjukuh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MMHD">#REF!</definedName>
    <definedName name="FNGH">#REF!</definedName>
    <definedName name="fob">#REF!</definedName>
    <definedName name="Follow">OFFSET('[74]Drop List'!$A$16,0,1,1,COUNTA('[74]Drop List'!$16:$16)-1)</definedName>
    <definedName name="fon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ooting">#REF!</definedName>
    <definedName name="Footing_Data">#REF!</definedName>
    <definedName name="FOOTINGS">#REF!</definedName>
    <definedName name="Foreign">#N/A</definedName>
    <definedName name="Format">#REF!</definedName>
    <definedName name="Formula">#REF!</definedName>
    <definedName name="fpt">#REF!</definedName>
    <definedName name="fr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fre">#REF!</definedName>
    <definedName name="free">'[103]E-1D'!#REF!</definedName>
    <definedName name="Free_Cash_Flows">#REF!</definedName>
    <definedName name="frewf">#REF!</definedName>
    <definedName name="frewfg">#REF!</definedName>
    <definedName name="frg" hidden="1">{#N/A,#N/A,FALSE,"COVER1.XLS ";#N/A,#N/A,FALSE,"RACT1.XLS";#N/A,#N/A,FALSE,"RACT2.XLS";#N/A,#N/A,FALSE,"ECCMP";#N/A,#N/A,FALSE,"WELDER.XLS"}</definedName>
    <definedName name="from">#REF!</definedName>
    <definedName name="FRT">[104]PA!$A$1:$F$12</definedName>
    <definedName name="frtitem">#REF!</definedName>
    <definedName name="frtmkt">#REF!</definedName>
    <definedName name="frtrtgf">#REF!</definedName>
    <definedName name="fryuk" hidden="1">{#N/A,#N/A,FALSE,"COVER1.XLS ";#N/A,#N/A,FALSE,"RACT1.XLS";#N/A,#N/A,FALSE,"RACT2.XLS";#N/A,#N/A,FALSE,"ECCMP";#N/A,#N/A,FALSE,"WELDER.XLS"}</definedName>
    <definedName name="fsadfasd">#REF!</definedName>
    <definedName name="FSB">#REF!</definedName>
    <definedName name="fsd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fsdaf">#REF!</definedName>
    <definedName name="FSDATA">#REF!</definedName>
    <definedName name="FSDFSDF" hidden="1">{#N/A,#N/A,TRUE,"SUM";#N/A,#N/A,TRUE,"EE";#N/A,#N/A,TRUE,"AC";#N/A,#N/A,TRUE,"SN"}</definedName>
    <definedName name="fss">#REF!</definedName>
    <definedName name="FST">#REF!</definedName>
    <definedName name="fszv">#N/A</definedName>
    <definedName name="FT">[105]AC!#REF!</definedName>
    <definedName name="ftjtjkty" hidden="1">{#N/A,#N/A,FALSE,"17MAY";#N/A,#N/A,FALSE,"24MAY"}</definedName>
    <definedName name="FTOrawa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trd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turyri" hidden="1">{#N/A,#N/A,FALSE,"COVER1.XLS ";#N/A,#N/A,FALSE,"RACT1.XLS";#N/A,#N/A,FALSE,"RACT2.XLS";#N/A,#N/A,FALSE,"ECCMP";#N/A,#N/A,FALSE,"WELDER.XLS"}</definedName>
    <definedName name="ftyuk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uel">#REF!</definedName>
    <definedName name="fuel___0">#REF!</definedName>
    <definedName name="fuel___1">#REF!</definedName>
    <definedName name="fuel___10">#REF!</definedName>
    <definedName name="fuel___11">#REF!</definedName>
    <definedName name="fuel___12">#REF!</definedName>
    <definedName name="fuel___14">#REF!</definedName>
    <definedName name="fuel___15">#REF!</definedName>
    <definedName name="fuel___16">#REF!</definedName>
    <definedName name="fuel___17">#REF!</definedName>
    <definedName name="fuel___18">#REF!</definedName>
    <definedName name="fuel___19">#REF!</definedName>
    <definedName name="fuel___2">#REF!</definedName>
    <definedName name="fuel___20">#REF!</definedName>
    <definedName name="fuel___3">#REF!</definedName>
    <definedName name="fuel___4">#REF!</definedName>
    <definedName name="fuel___5">#REF!</definedName>
    <definedName name="fuel___6">#REF!</definedName>
    <definedName name="fuel___7">#REF!</definedName>
    <definedName name="fuel___8">#REF!</definedName>
    <definedName name="fuel___9">#REF!</definedName>
    <definedName name="Fuel1">#REF!</definedName>
    <definedName name="Full_Print">#REF!</definedName>
    <definedName name="FUND">#REF!</definedName>
    <definedName name="furruii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fusryjr" hidden="1">{#N/A,#N/A,FALSE,"COVER.XLS";#N/A,#N/A,FALSE,"RACT1.XLS";#N/A,#N/A,FALSE,"RACT2.XLS";#N/A,#N/A,FALSE,"ECCMP";#N/A,#N/A,FALSE,"WELDER.XLS"}</definedName>
    <definedName name="futk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fv" hidden="1">{#N/A,#N/A,FALSE,"COVER.XLS";#N/A,#N/A,FALSE,"RACT1.XLS";#N/A,#N/A,FALSE,"RACT2.XLS";#N/A,#N/A,FALSE,"ECCMP";#N/A,#N/A,FALSE,"WELDER.XLS"}</definedName>
    <definedName name="fvg" hidden="1">{#N/A,#N/A,FALSE,"COVER.XLS";#N/A,#N/A,FALSE,"RACT1.XLS";#N/A,#N/A,FALSE,"RACT2.XLS";#N/A,#N/A,FALSE,"ECCMP";#N/A,#N/A,FALSE,"WELDER.XLS"}</definedName>
    <definedName name="fvgjkilfdrv" hidden="1">{#N/A,#N/A,FALSE,"COVER.XLS";#N/A,#N/A,FALSE,"RACT1.XLS";#N/A,#N/A,FALSE,"RACT2.XLS";#N/A,#N/A,FALSE,"ECCMP";#N/A,#N/A,FALSE,"WELDER.XLS"}</definedName>
    <definedName name="fwf" hidden="1">{#N/A,#N/A,FALSE,"COVER.XLS";#N/A,#N/A,FALSE,"RACT1.XLS";#N/A,#N/A,FALSE,"RACT2.XLS";#N/A,#N/A,FALSE,"ECCMP";#N/A,#N/A,FALSE,"WELDER.XLS"}</definedName>
    <definedName name="FX">#REF!</definedName>
    <definedName name="fxgfhgj">#REF!</definedName>
    <definedName name="fyf" hidden="1">{#N/A,#N/A,FALSE,"COVER1.XLS ";#N/A,#N/A,FALSE,"RACT1.XLS";#N/A,#N/A,FALSE,"RACT2.XLS";#N/A,#N/A,FALSE,"ECCMP";#N/A,#N/A,FALSE,"WELDER.XLS"}</definedName>
    <definedName name="fy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yhj">#REF!</definedName>
    <definedName name="fyi">#REF!</definedName>
    <definedName name="fy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yruyrhjr" hidden="1">{#N/A,#N/A,FALSE,"COVER.XLS";#N/A,#N/A,FALSE,"RACT1.XLS";#N/A,#N/A,FALSE,"RACT2.XLS";#N/A,#N/A,FALSE,"ECCMP";#N/A,#N/A,FALSE,"WELDER.XLS"}</definedName>
    <definedName name="fytg" hidden="1">{#N/A,#N/A,FALSE,"COVER.XLS";#N/A,#N/A,FALSE,"RACT1.XLS";#N/A,#N/A,FALSE,"RACT2.XLS";#N/A,#N/A,FALSE,"ECCMP";#N/A,#N/A,FALSE,"WELDER.XLS"}</definedName>
    <definedName name="fytrygrhyr" hidden="1">{#N/A,#N/A,FALSE,"COVER.XLS";#N/A,#N/A,FALSE,"RACT1.XLS";#N/A,#N/A,FALSE,"RACT2.XLS";#N/A,#N/A,FALSE,"ECCMP";#N/A,#N/A,FALSE,"WELDER.XLS"}</definedName>
    <definedName name="fyui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yujk" hidden="1">{#N/A,#N/A,FALSE,"COVER1.XLS ";#N/A,#N/A,FALSE,"RACT1.XLS";#N/A,#N/A,FALSE,"RACT2.XLS";#N/A,#N/A,FALSE,"ECCMP";#N/A,#N/A,FALSE,"WELDER.XLS"}</definedName>
    <definedName name="fyuu">#REF!</definedName>
    <definedName name="G">[106]เงินกู้ธนชาติ!$G$2</definedName>
    <definedName name="G_TT3">NA()</definedName>
    <definedName name="g4hds">[46]เงินกู้ธนชาติ!$E$17</definedName>
    <definedName name="GA">#REF!</definedName>
    <definedName name="GAAP">#REF!</definedName>
    <definedName name="gaere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as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awsed" hidden="1">{#N/A,#N/A,FALSE,"COVER.XLS";#N/A,#N/A,FALSE,"RACT1.XLS";#N/A,#N/A,FALSE,"RACT2.XLS";#N/A,#N/A,FALSE,"ECCMP";#N/A,#N/A,FALSE,"WELDER.XLS"}</definedName>
    <definedName name="gch">[107]เงินกู้ธนชาติ!$F$15</definedName>
    <definedName name="gch1n">#REF!</definedName>
    <definedName name="gcmnbmhj">#REF!</definedName>
    <definedName name="gd">#REF!</definedName>
    <definedName name="gdfew">#REF!</definedName>
    <definedName name="gdfhf">#REF!</definedName>
    <definedName name="gdh" hidden="1">#N/A</definedName>
    <definedName name="GDR_EXRATE">#REF!</definedName>
    <definedName name="gehrj">#REF!</definedName>
    <definedName name="GEN">#REF!</definedName>
    <definedName name="GENERAL_CONDITIONS">#REF!</definedName>
    <definedName name="geueh" hidden="1">{#N/A,#N/A,FALSE,"COVER1.XLS ";#N/A,#N/A,FALSE,"RACT1.XLS";#N/A,#N/A,FALSE,"RACT2.XLS";#N/A,#N/A,FALSE,"ECCMP";#N/A,#N/A,FALSE,"WELDER.XLS"}</definedName>
    <definedName name="gewgewrgrew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ewrgerw" hidden="1">{#N/A,#N/A,FALSE,"COVER1.XLS ";#N/A,#N/A,FALSE,"RACT1.XLS";#N/A,#N/A,FALSE,"RACT2.XLS";#N/A,#N/A,FALSE,"ECCMP";#N/A,#N/A,FALSE,"WELDER.XLS"}</definedName>
    <definedName name="gf">#REF!</definedName>
    <definedName name="GFADS">#REF!</definedName>
    <definedName name="gfd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fdg">#REF!</definedName>
    <definedName name="gfdhdf">#REF!</definedName>
    <definedName name="gfdhgd">#REF!</definedName>
    <definedName name="gff" hidden="1">{#N/A,#N/A,FALSE,"COVER.XLS";#N/A,#N/A,FALSE,"RACT1.XLS";#N/A,#N/A,FALSE,"RACT2.XLS";#N/A,#N/A,FALSE,"ECCMP";#N/A,#N/A,FALSE,"WELDER.XLS"}</definedName>
    <definedName name="gfg" hidden="1">{#N/A,#N/A,FALSE,"COVER1.XLS ";#N/A,#N/A,FALSE,"RACT1.XLS";#N/A,#N/A,FALSE,"RACT2.XLS";#N/A,#N/A,FALSE,"ECCMP";#N/A,#N/A,FALSE,"WELDER.XLS"}</definedName>
    <definedName name="gfgf">#REF!</definedName>
    <definedName name="gfgfdg">#REF!</definedName>
    <definedName name="gfh" hidden="1">{#N/A,#N/A,FALSE,"COVER.XLS";#N/A,#N/A,FALSE,"RACT1.XLS";#N/A,#N/A,FALSE,"RACT2.XLS";#N/A,#N/A,FALSE,"ECCMP";#N/A,#N/A,FALSE,"WELDER.XLS"}</definedName>
    <definedName name="gfhg">#REF!</definedName>
    <definedName name="gfhg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fhgfh">#REF!</definedName>
    <definedName name="gfjh">#REF!</definedName>
    <definedName name="GFNHGN">#REF!</definedName>
    <definedName name="gfrgzg">#REF!</definedName>
    <definedName name="gfrwwef" hidden="1">{#N/A,#N/A,FALSE,"COVER1.XLS ";#N/A,#N/A,FALSE,"RACT1.XLS";#N/A,#N/A,FALSE,"RACT2.XLS";#N/A,#N/A,FALSE,"ECCMP";#N/A,#N/A,FALSE,"WELDER.XLS"}</definedName>
    <definedName name="gfshh">#REF!</definedName>
    <definedName name="gfsjjrse">#REF!</definedName>
    <definedName name="gfyg" hidden="1">{#N/A,#N/A,FALSE,"COVER1.XLS ";#N/A,#N/A,FALSE,"RACT1.XLS";#N/A,#N/A,FALSE,"RACT2.XLS";#N/A,#N/A,FALSE,"ECCMP";#N/A,#N/A,FALSE,"WELDER.XLS"}</definedName>
    <definedName name="gg">#REF!</definedName>
    <definedName name="gge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f">#REF!</definedName>
    <definedName name="ggg">#REF!</definedName>
    <definedName name="gggg">#REF!</definedName>
    <definedName name="GGGGG">#REF!</definedName>
    <definedName name="gggggf">[38]เงินกู้ธนชาติ!$G$2</definedName>
    <definedName name="ggggg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gggggg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ggggggggggggg" hidden="1">{#N/A,#N/A,FALSE,"COVER1.XLS ";#N/A,#N/A,FALSE,"RACT1.XLS";#N/A,#N/A,FALSE,"RACT2.XLS";#N/A,#N/A,FALSE,"ECCMP";#N/A,#N/A,FALSE,"WELDER.XLS"}</definedName>
    <definedName name="gggggggggggggggg" hidden="1">{#N/A,#N/A,FALSE,"17MAY";#N/A,#N/A,FALSE,"24MAY"}</definedName>
    <definedName name="gghg">#REF!</definedName>
    <definedName name="gh">#REF!</definedName>
    <definedName name="gheye" hidden="1">{#N/A,#N/A,FALSE,"COVER1.XLS ";#N/A,#N/A,FALSE,"RACT1.XLS";#N/A,#N/A,FALSE,"RACT2.XLS";#N/A,#N/A,FALSE,"ECCMP";#N/A,#N/A,FALSE,"WELDER.XLS"}</definedName>
    <definedName name="ghf">#REF!</definedName>
    <definedName name="ghfghf" hidden="1">{#N/A,#N/A,FALSE,"COVER1.XLS ";#N/A,#N/A,FALSE,"RACT1.XLS";#N/A,#N/A,FALSE,"RACT2.XLS";#N/A,#N/A,FALSE,"ECCMP";#N/A,#N/A,FALSE,"WELDER.XLS"}</definedName>
    <definedName name="ghfghrtyr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hftr" hidden="1">{#N/A,#N/A,FALSE,"COVER1.XLS ";#N/A,#N/A,FALSE,"RACT1.XLS";#N/A,#N/A,FALSE,"RACT2.XLS";#N/A,#N/A,FALSE,"ECCMP";#N/A,#N/A,FALSE,"WELDER.XLS"}</definedName>
    <definedName name="ghg" hidden="1">{#N/A,#N/A,FALSE,"COVER.XLS";#N/A,#N/A,FALSE,"RACT1.XLS";#N/A,#N/A,FALSE,"RACT2.XLS";#N/A,#N/A,FALSE,"ECCMP";#N/A,#N/A,FALSE,"WELDER.XLS"}</definedName>
    <definedName name="ghgfj">#REF!</definedName>
    <definedName name="ghhg">#REF!</definedName>
    <definedName name="ghikruk">#REF!</definedName>
    <definedName name="ghil" hidden="1">{#N/A,#N/A,FALSE,"COVER1.XLS ";#N/A,#N/A,FALSE,"RACT1.XLS";#N/A,#N/A,FALSE,"RACT2.XLS";#N/A,#N/A,FALSE,"ECCMP";#N/A,#N/A,FALSE,"WELDER.XLS"}</definedName>
    <definedName name="ghjhru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hjkl">#REF!</definedName>
    <definedName name="ghrg">#REF!</definedName>
    <definedName name="ghtyj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hvj">[108]เงินกู้ธนชาติ!$B$4</definedName>
    <definedName name="gikr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io" hidden="1">{#N/A,#N/A,FALSE,"COVER.XLS";#N/A,#N/A,FALSE,"RACT1.XLS";#N/A,#N/A,FALSE,"RACT2.XLS";#N/A,#N/A,FALSE,"ECCMP";#N/A,#N/A,FALSE,"WELDER.XLS"}</definedName>
    <definedName name="GIU">#REF!</definedName>
    <definedName name="gjf">#REF!</definedName>
    <definedName name="gjgj">#REF!</definedName>
    <definedName name="gjhj">#REF!</definedName>
    <definedName name="gk">#REF!</definedName>
    <definedName name="gkgkghh" hidden="1">{#N/A,#N/A,FALSE,"COVER.XLS";#N/A,#N/A,FALSE,"RACT1.XLS";#N/A,#N/A,FALSE,"RACT2.XLS";#N/A,#N/A,FALSE,"ECCMP";#N/A,#N/A,FALSE,"WELDER.XLS"}</definedName>
    <definedName name="gldflsll">#REF!</definedName>
    <definedName name="GOOD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oodhealth">#REF!</definedName>
    <definedName name="goypo" hidden="1">{#N/A,#N/A,FALSE,"17MAY";#N/A,#N/A,FALSE,"24MAY"}</definedName>
    <definedName name="Grade_Beam_Data">#REF!</definedName>
    <definedName name="GRADE_BEAMS">#REF!</definedName>
    <definedName name="GRAND">'[109]BK Unit Rate'!#REF!</definedName>
    <definedName name="gregewrg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rhj" hidden="1">{#N/A,#N/A,FALSE,"COVER1.XLS ";#N/A,#N/A,FALSE,"RACT1.XLS";#N/A,#N/A,FALSE,"RACT2.XLS";#N/A,#N/A,FALSE,"ECCMP";#N/A,#N/A,FALSE,"WELDER.XLS"}</definedName>
    <definedName name="grj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jhgj">#REF!</definedName>
    <definedName name="grjruyhjr" hidden="1">{#N/A,#N/A,FALSE,"COVER1.XLS ";#N/A,#N/A,FALSE,"RACT1.XLS";#N/A,#N/A,FALSE,"RACT2.XLS";#N/A,#N/A,FALSE,"ECCMP";#N/A,#N/A,FALSE,"WELDER.XLS"}</definedName>
    <definedName name="Grounc">#REF!</definedName>
    <definedName name="grtgrh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uyuyruru" hidden="1">{#N/A,#N/A,FALSE,"17MAY";#N/A,#N/A,FALSE,"24MAY"}</definedName>
    <definedName name="gryr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ryrr" hidden="1">{#N/A,#N/A,FALSE,"COVER1.XLS ";#N/A,#N/A,FALSE,"RACT1.XLS";#N/A,#N/A,FALSE,"RACT2.XLS";#N/A,#N/A,FALSE,"ECCMP";#N/A,#N/A,FALSE,"WELDER.XLS"}</definedName>
    <definedName name="GS" hidden="1">{#N/A,#N/A,TRUE,"Str.";#N/A,#N/A,TRUE,"Steel &amp; Roof";#N/A,#N/A,TRUE,"Arc.";#N/A,#N/A,TRUE,"Preliminary";#N/A,#N/A,TRUE,"Sum_Prelim"}</definedName>
    <definedName name="gsdg">#REF!</definedName>
    <definedName name="gsdgs">#REF!</definedName>
    <definedName name="gsdgs2">#REF!</definedName>
    <definedName name="gsfdg">#REF!</definedName>
    <definedName name="gsh">#REF!</definedName>
    <definedName name="g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tejtgjt" hidden="1">{#N/A,#N/A,FALSE,"COVER1.XLS ";#N/A,#N/A,FALSE,"RACT1.XLS";#N/A,#N/A,FALSE,"RACT2.XLS";#N/A,#N/A,FALSE,"ECCMP";#N/A,#N/A,FALSE,"WELDER.XLS"}</definedName>
    <definedName name="gtggg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tgr">#REF!</definedName>
    <definedName name="gthh">'[49]Sheet1 (2)'!#REF!</definedName>
    <definedName name="gtikjtyor">#REF!</definedName>
    <definedName name="gti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tj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tuirl" hidden="1">{#N/A,#N/A,FALSE,"COVER1.XLS ";#N/A,#N/A,FALSE,"RACT1.XLS";#N/A,#N/A,FALSE,"RACT2.XLS";#N/A,#N/A,FALSE,"ECCMP";#N/A,#N/A,FALSE,"WELDER.XLS"}</definedName>
    <definedName name="GTYPE">#REF!</definedName>
    <definedName name="GTypeAT">#REF!</definedName>
    <definedName name="GTypeBJ">#REF!</definedName>
    <definedName name="GTypeP1">#REF!</definedName>
    <definedName name="GTypeP2">#REF!</definedName>
    <definedName name="gtyui" hidden="1">{#N/A,#N/A,FALSE,"COVER1.XLS ";#N/A,#N/A,FALSE,"RACT1.XLS";#N/A,#N/A,FALSE,"RACT2.XLS";#N/A,#N/A,FALSE,"ECCMP";#N/A,#N/A,FALSE,"WELDER.XLS"}</definedName>
    <definedName name="gtyuikl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ue">#REF!</definedName>
    <definedName name="gur" hidden="1">{#N/A,#N/A,FALSE,"COVER1.XLS ";#N/A,#N/A,FALSE,"RACT1.XLS";#N/A,#N/A,FALSE,"RACT2.XLS";#N/A,#N/A,FALSE,"ECCMP";#N/A,#N/A,FALSE,"WELDER.XLS"}</definedName>
    <definedName name="guy">OFFSET(#REF!,0,1,1,COUNTA(#REF!)-1)</definedName>
    <definedName name="gv" hidden="1">{#N/A,#N/A,FALSE,"COVER1.XLS ";#N/A,#N/A,FALSE,"RACT1.XLS";#N/A,#N/A,FALSE,"RACT2.XLS";#N/A,#N/A,FALSE,"ECCMP";#N/A,#N/A,FALSE,"WELDER.XLS"}</definedName>
    <definedName name="GW">#REF!</definedName>
    <definedName name="gwergrewgre" hidden="1">{#N/A,#N/A,FALSE,"COVER1.XLS ";#N/A,#N/A,FALSE,"RACT1.XLS";#N/A,#N/A,FALSE,"RACT2.XLS";#N/A,#N/A,FALSE,"ECCMP";#N/A,#N/A,FALSE,"WELDER.XLS"}</definedName>
    <definedName name="gx" hidden="1">{#N/A,#N/A,FALSE,"COVER.XLS";#N/A,#N/A,FALSE,"RACT1.XLS";#N/A,#N/A,FALSE,"RACT2.XLS";#N/A,#N/A,FALSE,"ECCMP";#N/A,#N/A,FALSE,"WELDER.XLS"}</definedName>
    <definedName name="gyeje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yetje">#REF!</definedName>
    <definedName name="gyfr6" hidden="1">{#N/A,#N/A,FALSE,"COVER.XLS";#N/A,#N/A,FALSE,"RACT1.XLS";#N/A,#N/A,FALSE,"RACT2.XLS";#N/A,#N/A,FALSE,"ECCMP";#N/A,#N/A,FALSE,"WELDER.XLS"}</definedName>
    <definedName name="gyhh" hidden="1">{#N/A,#N/A,FALSE,"COVER1.XLS ";#N/A,#N/A,FALSE,"RACT1.XLS";#N/A,#N/A,FALSE,"RACT2.XLS";#N/A,#N/A,FALSE,"ECCMP";#N/A,#N/A,FALSE,"WELDER.XLS"}</definedName>
    <definedName name="gyj" hidden="1">{#N/A,#N/A,FALSE,"COVER.XLS";#N/A,#N/A,FALSE,"RACT1.XLS";#N/A,#N/A,FALSE,"RACT2.XLS";#N/A,#N/A,FALSE,"ECCMP";#N/A,#N/A,FALSE,"WELDER.XLS"}</definedName>
    <definedName name="gyrtthg">#REF!</definedName>
    <definedName name="gyte">#REF!</definedName>
    <definedName name="gyt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ytui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ytuk" hidden="1">{#N/A,#N/A,FALSE,"17MAY";#N/A,#N/A,FALSE,"24MAY"}</definedName>
    <definedName name="gyu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yui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yujt" hidden="1">{#N/A,#N/A,FALSE,"COVER.XLS";#N/A,#N/A,FALSE,"RACT1.XLS";#N/A,#N/A,FALSE,"RACT2.XLS";#N/A,#N/A,FALSE,"ECCMP";#N/A,#N/A,FALSE,"WELDER.XLS"}</definedName>
    <definedName name="h">[110]เงินกู้ธนชาติ!$G$2</definedName>
    <definedName name="h57y">NA()</definedName>
    <definedName name="HAJIME">#REF!</definedName>
    <definedName name="Hardware" hidden="1">{#N/A,#N/A,TRUE,"Str.";#N/A,#N/A,TRUE,"Steel &amp; Roof";#N/A,#N/A,TRUE,"Arc.";#N/A,#N/A,TRUE,"Preliminary";#N/A,#N/A,TRUE,"Sum_Prelim"}</definedName>
    <definedName name="hasdfgh">#REF!</definedName>
    <definedName name="hdf">#REF!</definedName>
    <definedName name="hdfehg" hidden="1">{#N/A,#N/A,FALSE,"COVER.XLS";#N/A,#N/A,FALSE,"RACT1.XLS";#N/A,#N/A,FALSE,"RACT2.XLS";#N/A,#N/A,FALSE,"ECCMP";#N/A,#N/A,FALSE,"WELDER.XLS"}</definedName>
    <definedName name="hdthyeghr" hidden="1">{#N/A,#N/A,FALSE,"17MAY";#N/A,#N/A,FALSE,"24MAY"}</definedName>
    <definedName name="HEADDAYA3">#N/A</definedName>
    <definedName name="HEADDAYA4">#N/A</definedName>
    <definedName name="HEADER">NA()</definedName>
    <definedName name="Header_Row">ROW(#REF!)</definedName>
    <definedName name="Heading">#REF!</definedName>
    <definedName name="HEADWEEKA3">#N/A</definedName>
    <definedName name="HEADWEEKA4">#N/A</definedName>
    <definedName name="heg">#REF!</definedName>
    <definedName name="heike">#REF!</definedName>
    <definedName name="hejgheh" hidden="1">{#N/A,#N/A,FALSE,"17MAY";#N/A,#N/A,FALSE,"24MAY"}</definedName>
    <definedName name="hfkifhur" hidden="1">{#N/A,#N/A,FALSE,"COVER1.XLS ";#N/A,#N/A,FALSE,"RACT1.XLS";#N/A,#N/A,FALSE,"RACT2.XLS";#N/A,#N/A,FALSE,"ECCMP";#N/A,#N/A,FALSE,"WELDER.XLS"}</definedName>
    <definedName name="hfsh">#REF!</definedName>
    <definedName name="hfuurju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fyryr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hg">#REF!</definedName>
    <definedName name="hgf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gfh">#REF!</definedName>
    <definedName name="hgghg">#REF!</definedName>
    <definedName name="hghgheh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gjj">#REF!</definedName>
    <definedName name="hgrhyyr" hidden="1">{#N/A,#N/A,FALSE,"COVER1.XLS ";#N/A,#N/A,FALSE,"RACT1.XLS";#N/A,#N/A,FALSE,"RACT2.XLS";#N/A,#N/A,FALSE,"ECCMP";#N/A,#N/A,FALSE,"WELDER.XLS"}</definedName>
    <definedName name="hgu7tygyrtrdsaj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hguhtkj">#REF!</definedName>
    <definedName name="hguryrhry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gyhhh" hidden="1">{#N/A,#N/A,FALSE,"COVER1.XLS ";#N/A,#N/A,FALSE,"RACT1.XLS";#N/A,#N/A,FALSE,"RACT2.XLS";#N/A,#N/A,FALSE,"ECCMP";#N/A,#N/A,FALSE,"WELDER.XLS"}</definedName>
    <definedName name="hh">[111]เงินกู้ธนชาติ!$G$2</definedName>
    <definedName name="hhdjdj" hidden="1">{#N/A,#N/A,FALSE,"COVER1.XLS ";#N/A,#N/A,FALSE,"RACT1.XLS";#N/A,#N/A,FALSE,"RACT2.XLS";#N/A,#N/A,FALSE,"ECCMP";#N/A,#N/A,FALSE,"WELDER.XLS"}</definedName>
    <definedName name="h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h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HHHH">#REF!</definedName>
    <definedName name="hhhhhhhh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hhhhhhhh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hhhhhhhhh" hidden="1">{#N/A,#N/A,FALSE,"COVER.XLS";#N/A,#N/A,FALSE,"RACT1.XLS";#N/A,#N/A,FALSE,"RACT2.XLS";#N/A,#N/A,FALSE,"ECCMP";#N/A,#N/A,FALSE,"WELDER.XLS"}</definedName>
    <definedName name="hhhhhhhhhhhhh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hhhhhhhhhhhh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hhhhhhhhhhhhhhhhhh" hidden="1">{#N/A,#N/A,FALSE,"COVER1.XLS ";#N/A,#N/A,FALSE,"RACT1.XLS";#N/A,#N/A,FALSE,"RACT2.XLS";#N/A,#N/A,FALSE,"ECCMP";#N/A,#N/A,FALSE,"WELDER.XLS"}</definedName>
    <definedName name="hhhhhhhhhhhhhhhhhhhhhhhhhhhhhhiiiiiiiiiiiiiiiiiiiiiiiiiiiiiiiiiiiii" hidden="1">{#N/A,#N/A,FALSE,"COVER.XLS";#N/A,#N/A,FALSE,"RACT1.XLS";#N/A,#N/A,FALSE,"RACT2.XLS";#N/A,#N/A,FALSE,"ECCMP";#N/A,#N/A,FALSE,"WELDER.XLS"}</definedName>
    <definedName name="hhj">#REF!</definedName>
    <definedName name="hhjjjjkkk" hidden="1">{#N/A,#N/A,FALSE,"COVER.XLS";#N/A,#N/A,FALSE,"RACT1.XLS";#N/A,#N/A,FALSE,"RACT2.XLS";#N/A,#N/A,FALSE,"ECCMP";#N/A,#N/A,FALSE,"WELDER.XLS"}</definedName>
    <definedName name="hh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hur" hidden="1">{#N/A,#N/A,FALSE,"COVER1.XLS ";#N/A,#N/A,FALSE,"RACT1.XLS";#N/A,#N/A,FALSE,"RACT2.XLS";#N/A,#N/A,FALSE,"ECCMP";#N/A,#N/A,FALSE,"WELDER.XLS"}</definedName>
    <definedName name="hi" hidden="1">{#N/A,#N/A,TRUE,"SUM";#N/A,#N/A,TRUE,"EE";#N/A,#N/A,TRUE,"AC";#N/A,#N/A,TRUE,"SN"}</definedName>
    <definedName name="hijktuj">#REF!</definedName>
    <definedName name="hikskiow">#REF!</definedName>
    <definedName name="HiperCC">[102]!HiperCC</definedName>
    <definedName name="hitech" hidden="1">#REF!</definedName>
    <definedName name="hitit" hidden="1">{#N/A,#N/A,FALSE,"COVER1.XLS ";#N/A,#N/A,FALSE,"RACT1.XLS";#N/A,#N/A,FALSE,"RACT2.XLS";#N/A,#N/A,FALSE,"ECCMP";#N/A,#N/A,FALSE,"WELDER.XLS"}</definedName>
    <definedName name="hiuro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iyukujk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iyukyjiy" hidden="1">{#N/A,#N/A,FALSE,"COVER1.XLS ";#N/A,#N/A,FALSE,"RACT1.XLS";#N/A,#N/A,FALSE,"RACT2.XLS";#N/A,#N/A,FALSE,"ECCMP";#N/A,#N/A,FALSE,"WELDER.XLS"}</definedName>
    <definedName name="hjdfkslhfjdkla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hjehi" hidden="1">{#N/A,#N/A,FALSE,"COVER.XLS";#N/A,#N/A,FALSE,"RACT1.XLS";#N/A,#N/A,FALSE,"RACT2.XLS";#N/A,#N/A,FALSE,"ECCMP";#N/A,#N/A,FALSE,"WELDER.XLS"}</definedName>
    <definedName name="hjfgnrgh" hidden="1">{#N/A,#N/A,FALSE,"COVER.XLS";#N/A,#N/A,FALSE,"RACT1.XLS";#N/A,#N/A,FALSE,"RACT2.XLS";#N/A,#N/A,FALSE,"ECCMP";#N/A,#N/A,FALSE,"WELDER.XLS"}</definedName>
    <definedName name="hjfh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jg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jhuh">#REF!</definedName>
    <definedName name="hjituk">#REF!</definedName>
    <definedName name="hjj">#REF!</definedName>
    <definedName name="hjjjj" hidden="1">{#N/A,#N/A,FALSE,"COVER.XLS";#N/A,#N/A,FALSE,"RACT1.XLS";#N/A,#N/A,FALSE,"RACT2.XLS";#N/A,#N/A,FALSE,"ECCMP";#N/A,#N/A,FALSE,"WELDER.XLS"}</definedName>
    <definedName name="hjjkkkl">#REF!</definedName>
    <definedName name="HJMM">#REF!</definedName>
    <definedName name="hjrr">#REF!</definedName>
    <definedName name="hjryujjk" hidden="1">{#N/A,#N/A,FALSE,"COVER1.XLS ";#N/A,#N/A,FALSE,"RACT1.XLS";#N/A,#N/A,FALSE,"RACT2.XLS";#N/A,#N/A,FALSE,"ECCMP";#N/A,#N/A,FALSE,"WELDER.XLS"}</definedName>
    <definedName name="hju">#REF!</definedName>
    <definedName name="hjutk">#REF!</definedName>
    <definedName name="hjvkn">'[112]เงินกู้ MGC'!$E$17</definedName>
    <definedName name="hjyhkr">#REF!</definedName>
    <definedName name="hjyikyjk" hidden="1">{#N/A,#N/A,FALSE,"COVER.XLS";#N/A,#N/A,FALSE,"RACT1.XLS";#N/A,#N/A,FALSE,"RACT2.XLS";#N/A,#N/A,FALSE,"ECCMP";#N/A,#N/A,FALSE,"WELDER.XLS"}</definedName>
    <definedName name="hjyrtu" hidden="1">{#N/A,#N/A,FALSE,"17MAY";#N/A,#N/A,FALSE,"24MAY"}</definedName>
    <definedName name="hkdihlrkj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hkgkjhlkjly">#REF!</definedName>
    <definedName name="hkiyuyu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kj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kjrukrj" hidden="1">{#N/A,#N/A,FALSE,"17MAY";#N/A,#N/A,FALSE,"24MAY"}</definedName>
    <definedName name="hkjutyiy\">#REF!</definedName>
    <definedName name="hkoyiyo" hidden="1">{#N/A,#N/A,FALSE,"COVER1.XLS ";#N/A,#N/A,FALSE,"RACT1.XLS";#N/A,#N/A,FALSE,"RACT2.XLS";#N/A,#N/A,FALSE,"ECCMP";#N/A,#N/A,FALSE,"WELDER.XLS"}</definedName>
    <definedName name="hkrj" hidden="1">{#N/A,#N/A,FALSE,"COVER.XLS";#N/A,#N/A,FALSE,"RACT1.XLS";#N/A,#N/A,FALSE,"RACT2.XLS";#N/A,#N/A,FALSE,"ECCMP";#N/A,#N/A,FALSE,"WELDER.XLS"}</definedName>
    <definedName name="hkrjtu">#REF!</definedName>
    <definedName name="hkyjkyuoiy" hidden="1">{#N/A,#N/A,FALSE,"COVER1.XLS ";#N/A,#N/A,FALSE,"RACT1.XLS";#N/A,#N/A,FALSE,"RACT2.XLS";#N/A,#N/A,FALSE,"ECCMP";#N/A,#N/A,FALSE,"WELDER.XLS"}</definedName>
    <definedName name="hlhjtu" hidden="1">{#N/A,#N/A,FALSE,"COVER1.XLS ";#N/A,#N/A,FALSE,"RACT1.XLS";#N/A,#N/A,FALSE,"RACT2.XLS";#N/A,#N/A,FALSE,"ECCMP";#N/A,#N/A,FALSE,"WELDER.XLS"}</definedName>
    <definedName name="hljkjk">#REF!</definedName>
    <definedName name="hlklulujkuj" hidden="1">{#N/A,#N/A,FALSE,"COVER1.XLS ";#N/A,#N/A,FALSE,"RACT1.XLS";#N/A,#N/A,FALSE,"RACT2.XLS";#N/A,#N/A,FALSE,"ECCMP";#N/A,#N/A,FALSE,"WELDER.XLS"}</definedName>
    <definedName name="hlktl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n">[111]เงินกู้ธนชาติ!$G$2</definedName>
    <definedName name="hniuk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ho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oj">#REF!</definedName>
    <definedName name="HOME">#REF!</definedName>
    <definedName name="Honey">#REF!</definedName>
    <definedName name="honey3641">#REF!</definedName>
    <definedName name="hou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p">#REF!</definedName>
    <definedName name="HP2PP11">#REF!</definedName>
    <definedName name="HP4PP11">#REF!</definedName>
    <definedName name="hr" hidden="1">{#N/A,#N/A,FALSE,"COVER1.XLS ";#N/A,#N/A,FALSE,"RACT1.XLS";#N/A,#N/A,FALSE,"RACT2.XLS";#N/A,#N/A,FALSE,"ECCMP";#N/A,#N/A,FALSE,"WELDER.XLS"}</definedName>
    <definedName name="hrer" hidden="1">{#N/A,#N/A,FALSE,"COVER.XLS";#N/A,#N/A,FALSE,"RACT1.XLS";#N/A,#N/A,FALSE,"RACT2.XLS";#N/A,#N/A,FALSE,"ECCMP";#N/A,#N/A,FALSE,"WELDER.XLS"}</definedName>
    <definedName name="hrhtp" hidden="1">{#N/A,#N/A,FALSE,"COVER1.XLS ";#N/A,#N/A,FALSE,"RACT1.XLS";#N/A,#N/A,FALSE,"RACT2.XLS";#N/A,#N/A,FALSE,"ECCMP";#N/A,#N/A,FALSE,"WELDER.XLS"}</definedName>
    <definedName name="hrjrj" hidden="1">{#N/A,#N/A,FALSE,"COVER1.XLS ";#N/A,#N/A,FALSE,"RACT1.XLS";#N/A,#N/A,FALSE,"RACT2.XLS";#N/A,#N/A,FALSE,"ECCMP";#N/A,#N/A,FALSE,"WELDER.XLS"}</definedName>
    <definedName name="hrki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rkjy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rkr" hidden="1">{#N/A,#N/A,FALSE,"COVER.XLS";#N/A,#N/A,FALSE,"RACT1.XLS";#N/A,#N/A,FALSE,"RACT2.XLS";#N/A,#N/A,FALSE,"ECCMP";#N/A,#N/A,FALSE,"WELDER.XLS"}</definedName>
    <definedName name="HSCB">'[73]ADJ - RATE'!#REF!</definedName>
    <definedName name="hsfhs">#REF!</definedName>
    <definedName name="ht">#REF!</definedName>
    <definedName name="htiyjk">#REF!</definedName>
    <definedName name="htjk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TML_CodePage" hidden="1">874</definedName>
    <definedName name="HTML_Control" hidden="1">{"'Eng (page2)'!$A$1:$D$52"}</definedName>
    <definedName name="HTML_Description" hidden="1">""</definedName>
    <definedName name="HTML_Email" hidden="1">""</definedName>
    <definedName name="HTML_Header" hidden="1">"Foreign Exchange Rates (Page 2)"</definedName>
    <definedName name="HTML_LastUpdate" hidden="1">"5/6/00"</definedName>
    <definedName name="HTML_LineAfter" hidden="1">FALSE</definedName>
    <definedName name="HTML_LineBefore" hidden="1">FALSE</definedName>
    <definedName name="HTML_Name" hidden="1">"Banking Department, Bank of Thailand Tel.(662) 283-5454"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"c:\fer2.html"</definedName>
    <definedName name="HTML_PathTemplate" hidden="1">"C:\My Documents\HTMLTemp.htm"</definedName>
    <definedName name="HTML_Title" hidden="1">""</definedName>
    <definedName name="htujt" hidden="1">{#N/A,#N/A,FALSE,"COVER1.XLS ";#N/A,#N/A,FALSE,"RACT1.XLS";#N/A,#N/A,FALSE,"RACT2.XLS";#N/A,#N/A,FALSE,"ECCMP";#N/A,#N/A,FALSE,"WELDER.XLS"}</definedName>
    <definedName name="htuuhtkdj" hidden="1">{#N/A,#N/A,FALSE,"17MAY";#N/A,#N/A,FALSE,"24MAY"}</definedName>
    <definedName name="hua" hidden="1">{#N/A,#N/A,FALSE,"COVER.XLS";#N/A,#N/A,FALSE,"RACT1.XLS";#N/A,#N/A,FALSE,"RACT2.XLS";#N/A,#N/A,FALSE,"ECCMP";#N/A,#N/A,FALSE,"WELDER.XLS"}</definedName>
    <definedName name="huee" hidden="1">{#N/A,#N/A,FALSE,"COVER.XLS";#N/A,#N/A,FALSE,"RACT1.XLS";#N/A,#N/A,FALSE,"RACT2.XLS";#N/A,#N/A,FALSE,"ECCMP";#N/A,#N/A,FALSE,"WELDER.XLS"}</definedName>
    <definedName name="hui">'[113]SH-C'!$C$1:$G$600</definedName>
    <definedName name="huik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uj" hidden="1">{#N/A,#N/A,FALSE,"COVER1.XLS ";#N/A,#N/A,FALSE,"RACT1.XLS";#N/A,#N/A,FALSE,"RACT2.XLS";#N/A,#N/A,FALSE,"ECCMP";#N/A,#N/A,FALSE,"WELDER.XLS"}</definedName>
    <definedName name="hukrrk" hidden="1">{#N/A,#N/A,FALSE,"COVER1.XLS ";#N/A,#N/A,FALSE,"RACT1.XLS";#N/A,#N/A,FALSE,"RACT2.XLS";#N/A,#N/A,FALSE,"ECCMP";#N/A,#N/A,FALSE,"WELDER.XLS"}</definedName>
    <definedName name="huktii">#REF!</definedName>
    <definedName name="hurh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utk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utyt" hidden="1">{#N/A,#N/A,FALSE,"17MAY";#N/A,#N/A,FALSE,"24MAY"}</definedName>
    <definedName name="huu">#REF!</definedName>
    <definedName name="huuuu">#REF!</definedName>
    <definedName name="huy">#REF!</definedName>
    <definedName name="huy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hw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hy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hyhej">#REF!</definedName>
    <definedName name="hyiol">#REF!</definedName>
    <definedName name="hyjukuo" hidden="1">{#N/A,#N/A,FALSE,"COVER1.XLS ";#N/A,#N/A,FALSE,"RACT1.XLS";#N/A,#N/A,FALSE,"RACT2.XLS";#N/A,#N/A,FALSE,"ECCMP";#N/A,#N/A,FALSE,"WELDER.XLS"}</definedName>
    <definedName name="hyrghrtyr" hidden="1">{#N/A,#N/A,FALSE,"COVER.XLS";#N/A,#N/A,FALSE,"RACT1.XLS";#N/A,#N/A,FALSE,"RACT2.XLS";#N/A,#N/A,FALSE,"ECCMP";#N/A,#N/A,FALSE,"WELDER.XLS"}</definedName>
    <definedName name="hyteyy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ytk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yuikr">#REF!</definedName>
    <definedName name="hyu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">#REF!</definedName>
    <definedName name="i4to" hidden="1">{#N/A,#N/A,FALSE,"COVER1.XLS ";#N/A,#N/A,FALSE,"RACT1.XLS";#N/A,#N/A,FALSE,"RACT2.XLS";#N/A,#N/A,FALSE,"ECCMP";#N/A,#N/A,FALSE,"WELDER.XLS"}</definedName>
    <definedName name="i5o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5uku">#REF!</definedName>
    <definedName name="ICRAFT_rate">[72]Inputs!$G$13</definedName>
    <definedName name="IDRAFT_rate">[72]Inputs!$G$11</definedName>
    <definedName name="ie">#REF!</definedName>
    <definedName name="ie___0">#REF!</definedName>
    <definedName name="IENG_rate">[72]Inputs!$G$10</definedName>
    <definedName name="ier">#REF!</definedName>
    <definedName name="IGDC1">#REF!</definedName>
    <definedName name="IHI">#REF!</definedName>
    <definedName name="ii" hidden="1">{#N/A,#N/A,FALSE,"COVER1.XLS ";#N/A,#N/A,FALSE,"RACT1.XLS";#N/A,#N/A,FALSE,"RACT2.XLS";#N/A,#N/A,FALSE,"ECCMP";#N/A,#N/A,FALSE,"WELDER.XLS"}</definedName>
    <definedName name="iiekr">#REF!</definedName>
    <definedName name="iii" hidden="1">{#N/A,#N/A,FALSE,"COVER1.XLS ";#N/A,#N/A,FALSE,"RACT1.XLS";#N/A,#N/A,FALSE,"RACT2.XLS";#N/A,#N/A,FALSE,"ECCMP";#N/A,#N/A,FALSE,"WELDER.XLS"}</definedName>
    <definedName name="iiii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iiiii">#REF!</definedName>
    <definedName name="iiiy9o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itottp5" hidden="1">{#N/A,#N/A,FALSE,"COVER.XLS";#N/A,#N/A,FALSE,"RACT1.XLS";#N/A,#N/A,FALSE,"RACT2.XLS";#N/A,#N/A,FALSE,"ECCMP";#N/A,#N/A,FALSE,"WELDER.XLS"}</definedName>
    <definedName name="iiupttp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jjdytij5">#REF!</definedName>
    <definedName name="ijtk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kikj">#REF!</definedName>
    <definedName name="iktit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kuj">#N/A</definedName>
    <definedName name="ikyji">#REF!</definedName>
    <definedName name="ilkkg">#REF!</definedName>
    <definedName name="income">#REF!</definedName>
    <definedName name="income_by_month">#REF!</definedName>
    <definedName name="Income_statement">#REF!</definedName>
    <definedName name="IncomeArea">#REF!</definedName>
    <definedName name="incomestate">#REF!</definedName>
    <definedName name="IndexNAV">#REF!</definedName>
    <definedName name="INDIA">#REF!</definedName>
    <definedName name="Industry">#N/A</definedName>
    <definedName name="Inflator">#REF!</definedName>
    <definedName name="INFO">#REF!</definedName>
    <definedName name="InputBasis">#REF!</definedName>
    <definedName name="InputPO">#REF!</definedName>
    <definedName name="INST">#REF!</definedName>
    <definedName name="INSU">#REF!</definedName>
    <definedName name="INSU_2">#REF!</definedName>
    <definedName name="Insurance">'[114]Detail-Sep'!#REF!</definedName>
    <definedName name="Int">#REF!</definedName>
    <definedName name="INT_COV">#REF!</definedName>
    <definedName name="INT_EXP">#REF!</definedName>
    <definedName name="INT_INC">#REF!</definedName>
    <definedName name="INTEREST_Calculation">#REF!</definedName>
    <definedName name="Interest_Rate">#REF!</definedName>
    <definedName name="Interior">#REF!</definedName>
    <definedName name="Interproject" hidden="1">{#N/A,#N/A,FALSE,"COVER1.XLS ";#N/A,#N/A,FALSE,"RACT1.XLS";#N/A,#N/A,FALSE,"RACT2.XLS";#N/A,#N/A,FALSE,"ECCMP";#N/A,#N/A,FALSE,"WELDER.XLS"}</definedName>
    <definedName name="INV_C">#N/A</definedName>
    <definedName name="INV_P">#N/A</definedName>
    <definedName name="INVC">#N/A</definedName>
    <definedName name="Invest">#REF!</definedName>
    <definedName name="Invest_sub">#REF!</definedName>
    <definedName name="Investment_Dis_Base_Case">#REF!</definedName>
    <definedName name="Investment_Dis_Case_1">#REF!</definedName>
    <definedName name="Investment_Dis_Case_2">#REF!</definedName>
    <definedName name="Investment_Dis_Case_3">#REF!</definedName>
    <definedName name="Investment_Dis_Case_4">#REF!</definedName>
    <definedName name="Investor_IRR">#REF!</definedName>
    <definedName name="INVP">#N/A</definedName>
    <definedName name="ioi5uy" hidden="1">{#N/A,#N/A,FALSE,"COVER1.XLS ";#N/A,#N/A,FALSE,"RACT1.XLS";#N/A,#N/A,FALSE,"RACT2.XLS";#N/A,#N/A,FALSE,"ECCMP";#N/A,#N/A,FALSE,"WELDER.XLS"}</definedName>
    <definedName name="ioihuoh">#REF!</definedName>
    <definedName name="ioily" hidden="1">{#N/A,#N/A,FALSE,"17MAY";#N/A,#N/A,FALSE,"24MAY"}</definedName>
    <definedName name="ioip5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oit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oiy" hidden="1">{#N/A,#N/A,FALSE,"COVER.XLS";#N/A,#N/A,FALSE,"RACT1.XLS";#N/A,#N/A,FALSE,"RACT2.XLS";#N/A,#N/A,FALSE,"ECCMP";#N/A,#N/A,FALSE,"WELDER.XLS"}</definedName>
    <definedName name="ioiy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okio">#REF!</definedName>
    <definedName name="iouioyuo">#REF!</definedName>
    <definedName name="ipliu">#REF!</definedName>
    <definedName name="IPM" hidden="1">{#N/A,#N/A,FALSE,"COVER1.XLS ";#N/A,#N/A,FALSE,"RACT1.XLS";#N/A,#N/A,FALSE,"RACT2.XLS";#N/A,#N/A,FALSE,"ECCMP";#N/A,#N/A,FALSE,"WELDER.XLS"}</definedName>
    <definedName name="ipoii1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REPAIR" hidden="1">"c2087"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TD" hidden="1">800000</definedName>
    <definedName name="IQ_NAMES_REVISION_DATE_" hidden="1">"02/04/2013 00:58:57"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EK" hidden="1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YTDMONTH" hidden="1">130000</definedName>
    <definedName name="IQ_Z_SCORE" hidden="1">"c1339"</definedName>
    <definedName name="iriy" hidden="1">{#N/A,#N/A,FALSE,"COVER1.XLS ";#N/A,#N/A,FALSE,"RACT1.XLS";#N/A,#N/A,FALSE,"RACT2.XLS";#N/A,#N/A,FALSE,"ECCMP";#N/A,#N/A,FALSE,"WELDER.XLS"}</definedName>
    <definedName name="irkoyj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irktj" hidden="1">{#N/A,#N/A,FALSE,"COVER.XLS";#N/A,#N/A,FALSE,"RACT1.XLS";#N/A,#N/A,FALSE,"RACT2.XLS";#N/A,#N/A,FALSE,"ECCMP";#N/A,#N/A,FALSE,"WELDER.XLS"}</definedName>
    <definedName name="irlt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rot" hidden="1">{#N/A,#N/A,FALSE,"COVER1.XLS ";#N/A,#N/A,FALSE,"RACT1.XLS";#N/A,#N/A,FALSE,"RACT2.XLS";#N/A,#N/A,FALSE,"ECCMP";#N/A,#N/A,FALSE,"WELDER.XLS"}</definedName>
    <definedName name="irrrrjr8rkrk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rto04" hidden="1">{#N/A,#N/A,FALSE,"COVER1.XLS ";#N/A,#N/A,FALSE,"RACT1.XLS";#N/A,#N/A,FALSE,"RACT2.XLS";#N/A,#N/A,FALSE,"ECCMP";#N/A,#N/A,FALSE,"WELDER.XLS"}</definedName>
    <definedName name="irto59t" hidden="1">{#N/A,#N/A,FALSE,"COVER.XLS";#N/A,#N/A,FALSE,"RACT1.XLS";#N/A,#N/A,FALSE,"RACT2.XLS";#N/A,#N/A,FALSE,"ECCMP";#N/A,#N/A,FALSE,"WELDER.XLS"}</definedName>
    <definedName name="iruir" hidden="1">{#N/A,#N/A,FALSE,"COVER.XLS";#N/A,#N/A,FALSE,"RACT1.XLS";#N/A,#N/A,FALSE,"RACT2.XLS";#N/A,#N/A,FALSE,"ECCMP";#N/A,#N/A,FALSE,"WELDER.XLS"}</definedName>
    <definedName name="irukr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ruo" hidden="1">{#N/A,#N/A,FALSE,"COVER1.XLS ";#N/A,#N/A,FALSE,"RACT1.XLS";#N/A,#N/A,FALSE,"RACT2.XLS";#N/A,#N/A,FALSE,"ECCMP";#N/A,#N/A,FALSE,"WELDER.XLS"}</definedName>
    <definedName name="ITECH_rate">[72]Inputs!$G$12</definedName>
    <definedName name="ITEM">#REF!</definedName>
    <definedName name="itip5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tiy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tjt" hidden="1">{#N/A,#N/A,FALSE,"COVER1.XLS ";#N/A,#N/A,FALSE,"RACT1.XLS";#N/A,#N/A,FALSE,"RACT2.XLS";#N/A,#N/A,FALSE,"ECCMP";#N/A,#N/A,FALSE,"WELDER.XLS"}</definedName>
    <definedName name="itkho">#REF!</definedName>
    <definedName name="itlhi" hidden="1">{#N/A,#N/A,FALSE,"17MAY";#N/A,#N/A,FALSE,"24MAY"}</definedName>
    <definedName name="itlii9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trff" hidden="1">{#N/A,#N/A,FALSE,"COVER1.XLS ";#N/A,#N/A,FALSE,"RACT1.XLS";#N/A,#N/A,FALSE,"RACT2.XLS";#N/A,#N/A,FALSE,"ECCMP";#N/A,#N/A,FALSE,"WELDER.XLS"}</definedName>
    <definedName name="ituk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tu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u" hidden="1">{#N/A,#N/A,FALSE,"17MAY";#N/A,#N/A,FALSE,"24MAY"}</definedName>
    <definedName name="iuh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uitoi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iuoo">#REF!</definedName>
    <definedName name="iuoul">#REF!</definedName>
    <definedName name="iut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uy" hidden="1">{#N/A,#N/A,FALSE,"COVER.XLS";#N/A,#N/A,FALSE,"RACT1.XLS";#N/A,#N/A,FALSE,"RACT2.XLS";#N/A,#N/A,FALSE,"ECCMP";#N/A,#N/A,FALSE,"WELDER.XLS"}</definedName>
    <definedName name="iuyriol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iuy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iy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yikti9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iyiuku" hidden="1">{#N/A,#N/A,FALSE,"COVER1.XLS ";#N/A,#N/A,FALSE,"RACT1.XLS";#N/A,#N/A,FALSE,"RACT2.XLS";#N/A,#N/A,FALSE,"ECCMP";#N/A,#N/A,FALSE,"WELDER.XLS"}</definedName>
    <definedName name="iyiu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iyje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">#REF!</definedName>
    <definedName name="j6ku686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an">[115]Oct!#REF!</definedName>
    <definedName name="Jan_Building">[66]BUILD95!$AB$9:$AB$17</definedName>
    <definedName name="Janitorial_Service___BDC">'[114]detail_profit&amp;loss'!#REF!</definedName>
    <definedName name="jas">'[116]TrialBalance Q3-2002'!$A$1:$H$301</definedName>
    <definedName name="JBLKJ">#REF!</definedName>
    <definedName name="jdgorig">#REF!</definedName>
    <definedName name="jdj">#REF!</definedName>
    <definedName name="jeab" hidden="1">{#N/A,#N/A,FALSE,"COVER.XLS";#N/A,#N/A,FALSE,"RACT1.XLS";#N/A,#N/A,FALSE,"RACT2.XLS";#N/A,#N/A,FALSE,"ECCMP";#N/A,#N/A,FALSE,"WELDER.XLS"}</definedName>
    <definedName name="jee">#REF!</definedName>
    <definedName name="jekek">#REF!</definedName>
    <definedName name="jfhj">#REF!</definedName>
    <definedName name="jhegthge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heu" hidden="1">{#N/A,#N/A,FALSE,"COVER1.XLS ";#N/A,#N/A,FALSE,"RACT1.XLS";#N/A,#N/A,FALSE,"RACT2.XLS";#N/A,#N/A,FALSE,"ECCMP";#N/A,#N/A,FALSE,"WELDER.XLS"}</definedName>
    <definedName name="jhfh" hidden="1">{#N/A,#N/A,FALSE,"17MAY";#N/A,#N/A,FALSE,"24MAY"}</definedName>
    <definedName name="jhgthgt">#REF!</definedName>
    <definedName name="jhkri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jhpoiwjfpoqj" hidden="1">{#N/A,#N/A,FALSE,"COVER1.XLS ";#N/A,#N/A,FALSE,"RACT1.XLS";#N/A,#N/A,FALSE,"RACT2.XLS";#N/A,#N/A,FALSE,"ECCMP";#N/A,#N/A,FALSE,"WELDER.XLS"}</definedName>
    <definedName name="jh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htui" hidden="1">{#N/A,#N/A,FALSE,"COVER1.XLS ";#N/A,#N/A,FALSE,"RACT1.XLS";#N/A,#N/A,FALSE,"RACT2.XLS";#N/A,#N/A,FALSE,"ECCMP";#N/A,#N/A,FALSE,"WELDER.XLS"}</definedName>
    <definedName name="jhtyut">#REF!</definedName>
    <definedName name="jhyk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i">'[117]เงินกู้ MGC'!$F$15</definedName>
    <definedName name="ji95y">#REF!</definedName>
    <definedName name="jiajrihfj">#REF!</definedName>
    <definedName name="jikrj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ilyyo" hidden="1">{#N/A,#N/A,FALSE,"COVER1.XLS ";#N/A,#N/A,FALSE,"RACT1.XLS";#N/A,#N/A,FALSE,"RACT2.XLS";#N/A,#N/A,FALSE,"ECCMP";#N/A,#N/A,FALSE,"WELDER.XLS"}</definedName>
    <definedName name="jiorl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jiot" hidden="1">{#N/A,#N/A,FALSE,"COVER1.XLS ";#N/A,#N/A,FALSE,"RACT1.XLS";#N/A,#N/A,FALSE,"RACT2.XLS";#N/A,#N/A,FALSE,"ECCMP";#N/A,#N/A,FALSE,"WELDER.XLS"}</definedName>
    <definedName name="jirlr">#REF!</definedName>
    <definedName name="jirr">#REF!</definedName>
    <definedName name="jirukr">#REF!</definedName>
    <definedName name="jiu5o5" hidden="1">{#N/A,#N/A,FALSE,"COVER.XLS";#N/A,#N/A,FALSE,"RACT1.XLS";#N/A,#N/A,FALSE,"RACT2.XLS";#N/A,#N/A,FALSE,"ECCMP";#N/A,#N/A,FALSE,"WELDER.XLS"}</definedName>
    <definedName name="jiujrk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iuryir" hidden="1">{#N/A,#N/A,FALSE,"COVER1.XLS ";#N/A,#N/A,FALSE,"RACT1.XLS";#N/A,#N/A,FALSE,"RACT2.XLS";#N/A,#N/A,FALSE,"ECCMP";#N/A,#N/A,FALSE,"WELDER.XLS"}</definedName>
    <definedName name="jiyjkjy">#REF!</definedName>
    <definedName name="jiykuy">#REF!</definedName>
    <definedName name="jiyuiykk" hidden="1">{#N/A,#N/A,FALSE,"COVER.XLS";#N/A,#N/A,FALSE,"RACT1.XLS";#N/A,#N/A,FALSE,"RACT2.XLS";#N/A,#N/A,FALSE,"ECCMP";#N/A,#N/A,FALSE,"WELDER.XLS"}</definedName>
    <definedName name="jj">#REF!</definedName>
    <definedName name="jjj">#REF!</definedName>
    <definedName name="jjjgjg">#REF!</definedName>
    <definedName name="jjjj" hidden="1">{#N/A,#N/A,FALSE,"COVER.XLS";#N/A,#N/A,FALSE,"RACT1.XLS";#N/A,#N/A,FALSE,"RACT2.XLS";#N/A,#N/A,FALSE,"ECCMP";#N/A,#N/A,FALSE,"WELDER.XLS"}</definedName>
    <definedName name="jjjjj" hidden="1">{#N/A,#N/A,FALSE,"COVER.XLS";#N/A,#N/A,FALSE,"RACT1.XLS";#N/A,#N/A,FALSE,"RACT2.XLS";#N/A,#N/A,FALSE,"ECCMP";#N/A,#N/A,FALSE,"WELDER.XLS"}</definedName>
    <definedName name="jjjjjjjjjjjjjj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jjjjjjjjjjjjjjjjjjjjj" hidden="1">{#N/A,#N/A,FALSE,"COVER.XLS";#N/A,#N/A,FALSE,"RACT1.XLS";#N/A,#N/A,FALSE,"RACT2.XLS";#N/A,#N/A,FALSE,"ECCMP";#N/A,#N/A,FALSE,"WELDER.XLS"}</definedName>
    <definedName name="jjk">#REF!</definedName>
    <definedName name="jjtii">#REF!</definedName>
    <definedName name="jjukju">#REF!</definedName>
    <definedName name="jk">#REF!</definedName>
    <definedName name="JKDFSJCSDKJ" hidden="1">{#N/A,#N/A,TRUE,"SUM";#N/A,#N/A,TRUE,"EE";#N/A,#N/A,TRUE,"AC";#N/A,#N/A,TRUE,"SN"}</definedName>
    <definedName name="jk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huiygh9petk" hidden="1">{#N/A,#N/A,FALSE,"COVER1.XLS ";#N/A,#N/A,FALSE,"RACT1.XLS";#N/A,#N/A,FALSE,"RACT2.XLS";#N/A,#N/A,FALSE,"ECCMP";#N/A,#N/A,FALSE,"WELDER.XLS"}</definedName>
    <definedName name="jkj">#REF!</definedName>
    <definedName name="jkjhtiujytk">#REF!</definedName>
    <definedName name="jkjiuj">#REF!</definedName>
    <definedName name="jkjyiu">#REF!</definedName>
    <definedName name="jkjykju">#REF!</definedName>
    <definedName name="jkk" hidden="1">{#N/A,#N/A,FALSE,"COVER1.XLS ";#N/A,#N/A,FALSE,"RACT1.XLS";#N/A,#N/A,FALSE,"RACT2.XLS";#N/A,#N/A,FALSE,"ECCMP";#N/A,#N/A,FALSE,"WELDER.XLS"}</definedName>
    <definedName name="jklipy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kloopppooo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o" hidden="1">#REF!</definedName>
    <definedName name="jkoitu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rjk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jkrlr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tjylrk">#REF!</definedName>
    <definedName name="jktlo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tu" hidden="1">{#N/A,#N/A,FALSE,"COVER.XLS";#N/A,#N/A,FALSE,"RACT1.XLS";#N/A,#N/A,FALSE,"RACT2.XLS";#N/A,#N/A,FALSE,"ECCMP";#N/A,#N/A,FALSE,"WELDER.XLS"}</definedName>
    <definedName name="jktyoyi">#REF!</definedName>
    <definedName name="jkutj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kuy">#REF!</definedName>
    <definedName name="jkuyui">#REF!</definedName>
    <definedName name="jkyh" hidden="1">{#N/A,#N/A,FALSE,"17MAY";#N/A,#N/A,FALSE,"24MAY"}</definedName>
    <definedName name="jkyiiy">#REF!</definedName>
    <definedName name="jkyikjyu" hidden="1">{#N/A,#N/A,FALSE,"COVER.XLS";#N/A,#N/A,FALSE,"RACT1.XLS";#N/A,#N/A,FALSE,"RACT2.XLS";#N/A,#N/A,FALSE,"ECCMP";#N/A,#N/A,FALSE,"WELDER.XLS"}</definedName>
    <definedName name="jlkyl">#REF!</definedName>
    <definedName name="jlrkml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lrl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ltiyu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jlykky">#REF!</definedName>
    <definedName name="jlyky">#REF!</definedName>
    <definedName name="jnmfhhy" hidden="1">{#N/A,#N/A,FALSE,"COVER.XLS";#N/A,#N/A,FALSE,"RACT1.XLS";#N/A,#N/A,FALSE,"RACT2.XLS";#N/A,#N/A,FALSE,"ECCMP";#N/A,#N/A,FALSE,"WELDER.XLS"}</definedName>
    <definedName name="jo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johk" hidden="1">{#N/A,#N/A,FALSE,"17MAY";#N/A,#N/A,FALSE,"24MAY"}</definedName>
    <definedName name="Joinery">#REF!</definedName>
    <definedName name="jo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oob" hidden="1">{#N/A,#N/A,FALSE,"COVER.XLS";#N/A,#N/A,FALSE,"RACT1.XLS";#N/A,#N/A,FALSE,"RACT2.XLS";#N/A,#N/A,FALSE,"ECCMP";#N/A,#N/A,FALSE,"WELDER.XLS"}</definedName>
    <definedName name="jo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joror" hidden="1">{#N/A,#N/A,FALSE,"COVER1.XLS ";#N/A,#N/A,FALSE,"RACT1.XLS";#N/A,#N/A,FALSE,"RACT2.XLS";#N/A,#N/A,FALSE,"ECCMP";#N/A,#N/A,FALSE,"WELDER.XLS"}</definedName>
    <definedName name="joruor">#REF!</definedName>
    <definedName name="joy">'[118]Trial Balance'!$A$1:$H$65536</definedName>
    <definedName name="joyj6">#REF!</definedName>
    <definedName name="jr8leo" hidden="1">{#N/A,#N/A,FALSE,"COVER.XLS";#N/A,#N/A,FALSE,"RACT1.XLS";#N/A,#N/A,FALSE,"RACT2.XLS";#N/A,#N/A,FALSE,"ECCMP";#N/A,#N/A,FALSE,"WELDER.XLS"}</definedName>
    <definedName name="jrhjrh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jrhk" hidden="1">{#N/A,#N/A,FALSE,"COVER1.XLS ";#N/A,#N/A,FALSE,"RACT1.XLS";#N/A,#N/A,FALSE,"RACT2.XLS";#N/A,#N/A,FALSE,"ECCMP";#N/A,#N/A,FALSE,"WELDER.XLS"}</definedName>
    <definedName name="jrhkrk" hidden="1">{#N/A,#N/A,FALSE,"COVER1.XLS ";#N/A,#N/A,FALSE,"RACT1.XLS";#N/A,#N/A,FALSE,"RACT2.XLS";#N/A,#N/A,FALSE,"ECCMP";#N/A,#N/A,FALSE,"WELDER.XLS"}</definedName>
    <definedName name="jrijti">#REF!</definedName>
    <definedName name="jrilr">#REF!</definedName>
    <definedName name="jrjrh" hidden="1">{#N/A,#N/A,FALSE,"COVER.XLS";#N/A,#N/A,FALSE,"RACT1.XLS";#N/A,#N/A,FALSE,"RACT2.XLS";#N/A,#N/A,FALSE,"ECCMP";#N/A,#N/A,FALSE,"WELDER.XLS"}</definedName>
    <definedName name="jrjyi" hidden="1">{#N/A,#N/A,FALSE,"COVER.XLS";#N/A,#N/A,FALSE,"RACT1.XLS";#N/A,#N/A,FALSE,"RACT2.XLS";#N/A,#N/A,FALSE,"ECCMP";#N/A,#N/A,FALSE,"WELDER.XLS"}</definedName>
    <definedName name="jrlr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jro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t">#REF!</definedName>
    <definedName name="jtjkmljkl">#REF!</definedName>
    <definedName name="jtjktj" hidden="1">{#N/A,#N/A,FALSE,"COVER.XLS";#N/A,#N/A,FALSE,"RACT1.XLS";#N/A,#N/A,FALSE,"RACT2.XLS";#N/A,#N/A,FALSE,"ECCMP";#N/A,#N/A,FALSE,"WELDER.XLS"}</definedName>
    <definedName name="jtkjyk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tkyilk" hidden="1">{#N/A,#N/A,FALSE,"COVER1.XLS ";#N/A,#N/A,FALSE,"RACT1.XLS";#N/A,#N/A,FALSE,"RACT2.XLS";#N/A,#N/A,FALSE,"ECCMP";#N/A,#N/A,FALSE,"WELDER.XLS"}</definedName>
    <definedName name="jttj" hidden="1">{#N/A,#N/A,FALSE,"COVER1.XLS ";#N/A,#N/A,FALSE,"RACT1.XLS";#N/A,#N/A,FALSE,"RACT2.XLS";#N/A,#N/A,FALSE,"ECCMP";#N/A,#N/A,FALSE,"WELDER.XLS"}</definedName>
    <definedName name="juiuy" hidden="1">{#N/A,#N/A,FALSE,"COVER.XLS";#N/A,#N/A,FALSE,"RACT1.XLS";#N/A,#N/A,FALSE,"RACT2.XLS";#N/A,#N/A,FALSE,"ECCMP";#N/A,#N/A,FALSE,"WELDER.XLS"}</definedName>
    <definedName name="juj" hidden="1">{#N/A,#N/A,FALSE,"17MAY";#N/A,#N/A,FALSE,"24MAY"}</definedName>
    <definedName name="Jul_00">#REF!</definedName>
    <definedName name="Jul_Building">[66]BUILD95!$AH$9:$AH$17</definedName>
    <definedName name="Jun_Building">[66]BUILD95!$AG$9:$AG$17</definedName>
    <definedName name="juriu" hidden="1">{#N/A,#N/A,FALSE,"COVER.XLS";#N/A,#N/A,FALSE,"RACT1.XLS";#N/A,#N/A,FALSE,"RACT2.XLS";#N/A,#N/A,FALSE,"ECCMP";#N/A,#N/A,FALSE,"WELDER.XLS"}</definedName>
    <definedName name="juryt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uujkiu">#REF!</definedName>
    <definedName name="juytkp" hidden="1">{#N/A,#N/A,FALSE,"COVER1.XLS ";#N/A,#N/A,FALSE,"RACT1.XLS";#N/A,#N/A,FALSE,"RACT2.XLS";#N/A,#N/A,FALSE,"ECCMP";#N/A,#N/A,FALSE,"WELDER.XLS"}</definedName>
    <definedName name="j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jwty7e">#REF!</definedName>
    <definedName name="jy">#REF!</definedName>
    <definedName name="jyjuyj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jyui">#REF!</definedName>
    <definedName name="jyurk5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">#REF!</definedName>
    <definedName name="K2.1">'[119]Trial Balance'!$A$1:$H$65536</definedName>
    <definedName name="KA">#REF!</definedName>
    <definedName name="kaa">#REF!</definedName>
    <definedName name="KA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ai" hidden="1">{#N/A,#N/A,FALSE,"COVER1.XLS ";#N/A,#N/A,FALSE,"RACT1.XLS";#N/A,#N/A,FALSE,"RACT2.XLS";#N/A,#N/A,FALSE,"ECCMP";#N/A,#N/A,FALSE,"WELDER.XLS"}</definedName>
    <definedName name="kak" hidden="1">{#N/A,#N/A,FALSE,"COVER.XLS";#N/A,#N/A,FALSE,"RACT1.XLS";#N/A,#N/A,FALSE,"RACT2.XLS";#N/A,#N/A,FALSE,"ECCMP";#N/A,#N/A,FALSE,"WELDER.XLS"}</definedName>
    <definedName name="katesaluay">#REF!</definedName>
    <definedName name="Kawi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kc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ee">#REF!</definedName>
    <definedName name="ketihkjo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ey" hidden="1">#REF!</definedName>
    <definedName name="Key_assumptions">#REF!</definedName>
    <definedName name="kg">#REF!</definedName>
    <definedName name="kgfeehdr">#REF!</definedName>
    <definedName name="kgyiky.j">#REF!</definedName>
    <definedName name="kh">#REF!</definedName>
    <definedName name="KHJGDFGFHGHJ" hidden="1">{"cashflow",#N/A,FALSE,"cash flow"}</definedName>
    <definedName name="khluikjkl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khyjy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ki" hidden="1">{#N/A,#N/A,FALSE,"17MAY";#N/A,#N/A,FALSE,"24MAY"}</definedName>
    <definedName name="kidji" hidden="1">{#N/A,#N/A,FALSE,"COVER.XLS";#N/A,#N/A,FALSE,"RACT1.XLS";#N/A,#N/A,FALSE,"RACT2.XLS";#N/A,#N/A,FALSE,"ECCMP";#N/A,#N/A,FALSE,"WELDER.XLS"}</definedName>
    <definedName name="kijoyio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ikyli" hidden="1">#REF!</definedName>
    <definedName name="kim">#N/A</definedName>
    <definedName name="kirl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kirutiu" hidden="1">{#N/A,#N/A,FALSE,"17MAY";#N/A,#N/A,FALSE,"24MAY"}</definedName>
    <definedName name="kitkyktju" hidden="1">{#N/A,#N/A,FALSE,"COVER1.XLS ";#N/A,#N/A,FALSE,"RACT1.XLS";#N/A,#N/A,FALSE,"RACT2.XLS";#N/A,#N/A,FALSE,"ECCMP";#N/A,#N/A,FALSE,"WELDER.XLS"}</definedName>
    <definedName name="kito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i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iuejk" hidden="1">{#N/A,#N/A,FALSE,"17MAY";#N/A,#N/A,FALSE,"24MAY"}</definedName>
    <definedName name="kiykjy" hidden="1">{#N/A,#N/A,FALSE,"COVER.XLS";#N/A,#N/A,FALSE,"RACT1.XLS";#N/A,#N/A,FALSE,"RACT2.XLS";#N/A,#N/A,FALSE,"ECCMP";#N/A,#N/A,FALSE,"WELDER.XLS"}</definedName>
    <definedName name="kiyylk">#REF!</definedName>
    <definedName name="kj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kjgt">#REF!</definedName>
    <definedName name="kj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jkrj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jkyjly">#REF!</definedName>
    <definedName name="kjld">#REF!</definedName>
    <definedName name="kjlkjoli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jlyuly">#REF!</definedName>
    <definedName name="kjm" hidden="1">{#N/A,#N/A,FALSE,"COVER1.XLS ";#N/A,#N/A,FALSE,"RACT1.XLS";#N/A,#N/A,FALSE,"RACT2.XLS";#N/A,#N/A,FALSE,"ECCMP";#N/A,#N/A,FALSE,"WELDER.XLS"}</definedName>
    <definedName name="kjoirlr">#REF!</definedName>
    <definedName name="kjrl6kjl">#REF!</definedName>
    <definedName name="kjuriti9" hidden="1">{#N/A,#N/A,FALSE,"COVER.XLS";#N/A,#N/A,FALSE,"RACT1.XLS";#N/A,#N/A,FALSE,"RACT2.XLS";#N/A,#N/A,FALSE,"ECCMP";#N/A,#N/A,FALSE,"WELDER.XLS"}</definedName>
    <definedName name="kk">#REF!</definedName>
    <definedName name="kkjir" hidden="1">{#N/A,#N/A,FALSE,"COVER1.XLS ";#N/A,#N/A,FALSE,"RACT1.XLS";#N/A,#N/A,FALSE,"RACT2.XLS";#N/A,#N/A,FALSE,"ECCMP";#N/A,#N/A,FALSE,"WELDER.XLS"}</definedName>
    <definedName name="kkjk" hidden="1">{#N/A,#N/A,FALSE,"COVER1.XLS ";#N/A,#N/A,FALSE,"RACT1.XLS";#N/A,#N/A,FALSE,"RACT2.XLS";#N/A,#N/A,FALSE,"ECCMP";#N/A,#N/A,FALSE,"WELDER.XLS"}</definedName>
    <definedName name="kkjyjtjy">#REF!</definedName>
    <definedName name="kkjyk">#REF!</definedName>
    <definedName name="kkk">#REF!</definedName>
    <definedName name="kkkk" hidden="1">{"cashflow",#N/A,FALSE,"cash flow"}</definedName>
    <definedName name="kkkkk">#REF!</definedName>
    <definedName name="kkkkkkkk" hidden="1">{#N/A,#N/A,FALSE,"COVER.XLS";#N/A,#N/A,FALSE,"RACT1.XLS";#N/A,#N/A,FALSE,"RACT2.XLS";#N/A,#N/A,FALSE,"ECCMP";#N/A,#N/A,FALSE,"WELDER.XLS"}</definedName>
    <definedName name="kkkkkkkkkkkkkkkkkkkk" hidden="1">{#N/A,#N/A,FALSE,"COVER.XLS";#N/A,#N/A,FALSE,"RACT1.XLS";#N/A,#N/A,FALSE,"RACT2.XLS";#N/A,#N/A,FALSE,"ECCMP";#N/A,#N/A,FALSE,"WELDER.XLS"}</definedName>
    <definedName name="kkkkkkkkkkkkkkkkkkkkkkkkkkkkkkkkkkkkkkkkkkkkkkkkkk">#REF!</definedName>
    <definedName name="kkkm" hidden="1">{#N/A,#N/A,FALSE,"17MAY";#N/A,#N/A,FALSE,"24MAY"}</definedName>
    <definedName name="kkl">#REF!</definedName>
    <definedName name="kklk">#REF!</definedName>
    <definedName name="kklr">#REF!</definedName>
    <definedName name="KKPP" hidden="1">{#N/A,#N/A,TRUE,"SUM";#N/A,#N/A,TRUE,"EE";#N/A,#N/A,TRUE,"AC";#N/A,#N/A,TRUE,"SN"}</definedName>
    <definedName name="kktokroeroiyreg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kuluk">#REF!</definedName>
    <definedName name="kl">[120]เงินกู้ธนชาติ!$E$17</definedName>
    <definedName name="klhklkh" hidden="1">{#N/A,#N/A,FALSE,"COVER.XLS";#N/A,#N/A,FALSE,"RACT1.XLS";#N/A,#N/A,FALSE,"RACT2.XLS";#N/A,#N/A,FALSE,"ECCMP";#N/A,#N/A,FALSE,"WELDER.XLS"}</definedName>
    <definedName name="kl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klio">#REF!</definedName>
    <definedName name="klirlr">#REF!</definedName>
    <definedName name="kliyoly">#REF!</definedName>
    <definedName name="klkltt" hidden="1">{#N/A,#N/A,FALSE,"COVER.XLS";#N/A,#N/A,FALSE,"RACT1.XLS";#N/A,#N/A,FALSE,"RACT2.XLS";#N/A,#N/A,FALSE,"ECCMP";#N/A,#N/A,FALSE,"WELDER.XLS"}</definedName>
    <definedName name="klkly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klk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lkuk">#REF!</definedName>
    <definedName name="klokr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l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lrk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klrti" hidden="1">{#N/A,#N/A,FALSE,"COVER1.XLS ";#N/A,#N/A,FALSE,"RACT1.XLS";#N/A,#N/A,FALSE,"RACT2.XLS";#N/A,#N/A,FALSE,"ECCMP";#N/A,#N/A,FALSE,"WELDER.XLS"}</definedName>
    <definedName name="klrwuw" hidden="1">{#N/A,#N/A,FALSE,"COVER1.XLS ";#N/A,#N/A,FALSE,"RACT1.XLS";#N/A,#N/A,FALSE,"RACT2.XLS";#N/A,#N/A,FALSE,"ECCMP";#N/A,#N/A,FALSE,"WELDER.XLS"}</definedName>
    <definedName name="kltjkjhk" hidden="1">{#N/A,#N/A,FALSE,"17MAY";#N/A,#N/A,FALSE,"24MAY"}</definedName>
    <definedName name="klykly" hidden="1">{#N/A,#N/A,FALSE,"COVER1.XLS ";#N/A,#N/A,FALSE,"RACT1.XLS";#N/A,#N/A,FALSE,"RACT2.XLS";#N/A,#N/A,FALSE,"ECCMP";#N/A,#N/A,FALSE,"WELDER.XLS"}</definedName>
    <definedName name="klyl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lyoyi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KMS">#REF!</definedName>
    <definedName name="Knowfrom">#N/A</definedName>
    <definedName name="ko">#REF!</definedName>
    <definedName name="kokjghyhhj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op">#REF!</definedName>
    <definedName name="kor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OUNT">#REF!</definedName>
    <definedName name="koy" hidden="1">{#N/A,#N/A,FALSE,"COVER1.XLS ";#N/A,#N/A,FALSE,"RACT1.XLS";#N/A,#N/A,FALSE,"RACT2.XLS";#N/A,#N/A,FALSE,"ECCMP";#N/A,#N/A,FALSE,"WELDER.XLS"}</definedName>
    <definedName name="koyily" hidden="1">{#N/A,#N/A,FALSE,"17MAY";#N/A,#N/A,FALSE,"24MAY"}</definedName>
    <definedName name="koyiyuuy" hidden="1">{#N/A,#N/A,FALSE,"COVER.XLS";#N/A,#N/A,FALSE,"RACT1.XLS";#N/A,#N/A,FALSE,"RACT2.XLS";#N/A,#N/A,FALSE,"ECCMP";#N/A,#N/A,FALSE,"WELDER.XLS"}</definedName>
    <definedName name="kpul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rjiu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krjt" hidden="1">{#N/A,#N/A,FALSE,"COVER.XLS";#N/A,#N/A,FALSE,"RACT1.XLS";#N/A,#N/A,FALSE,"RACT2.XLS";#N/A,#N/A,FALSE,"ECCMP";#N/A,#N/A,FALSE,"WELDER.XLS"}</definedName>
    <definedName name="krljl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krukrji">#REF!</definedName>
    <definedName name="kruo" hidden="1">{#N/A,#N/A,FALSE,"COVER1.XLS ";#N/A,#N/A,FALSE,"RACT1.XLS";#N/A,#N/A,FALSE,"RACT2.XLS";#N/A,#N/A,FALSE,"ECCMP";#N/A,#N/A,FALSE,"WELDER.XLS"}</definedName>
    <definedName name="kskk" hidden="1">{#N/A,#N/A,FALSE,"COVER.XLS";#N/A,#N/A,FALSE,"RACT1.XLS";#N/A,#N/A,FALSE,"RACT2.XLS";#N/A,#N/A,FALSE,"ECCMP";#N/A,#N/A,FALSE,"WELDER.XLS"}</definedName>
    <definedName name="kt">#REF!</definedName>
    <definedName name="KTB">#REF!</definedName>
    <definedName name="kthkjhk">#REF!</definedName>
    <definedName name="ktit" hidden="1">{#N/A,#N/A,FALSE,"COVER.XLS";#N/A,#N/A,FALSE,"RACT1.XLS";#N/A,#N/A,FALSE,"RACT2.XLS";#N/A,#N/A,FALSE,"ECCMP";#N/A,#N/A,FALSE,"WELDER.XLS"}</definedName>
    <definedName name="ktlyujl" hidden="1">{#N/A,#N/A,FALSE,"COVER.XLS";#N/A,#N/A,FALSE,"RACT1.XLS";#N/A,#N/A,FALSE,"RACT2.XLS";#N/A,#N/A,FALSE,"ECCMP";#N/A,#N/A,FALSE,"WELDER.XLS"}</definedName>
    <definedName name="kto0i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tyhj">#REF!</definedName>
    <definedName name="k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uhjk">#REF!</definedName>
    <definedName name="kuiot" hidden="1">{#N/A,#N/A,FALSE,"COVER.XLS";#N/A,#N/A,FALSE,"RACT1.XLS";#N/A,#N/A,FALSE,"RACT2.XLS";#N/A,#N/A,FALSE,"ECCMP";#N/A,#N/A,FALSE,"WELDER.XLS"}</definedName>
    <definedName name="kuiti" hidden="1">{#N/A,#N/A,FALSE,"COVER.XLS";#N/A,#N/A,FALSE,"RACT1.XLS";#N/A,#N/A,FALSE,"RACT2.XLS";#N/A,#N/A,FALSE,"ECCMP";#N/A,#N/A,FALSE,"WELDER.XLS"}</definedName>
    <definedName name="kung" hidden="1">{#N/A,#N/A,FALSE,"COVER1.XLS ";#N/A,#N/A,FALSE,"RACT1.XLS";#N/A,#N/A,FALSE,"RACT2.XLS";#N/A,#N/A,FALSE,"ECCMP";#N/A,#N/A,FALSE,"WELDER.XLS"}</definedName>
    <definedName name="kuo4t" hidden="1">{#N/A,#N/A,FALSE,"COVER.XLS";#N/A,#N/A,FALSE,"RACT1.XLS";#N/A,#N/A,FALSE,"RACT2.XLS";#N/A,#N/A,FALSE,"ECCMP";#N/A,#N/A,FALSE,"WELDER.XLS"}</definedName>
    <definedName name="ku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kutit">#REF!</definedName>
    <definedName name="kvas" hidden="1">{#N/A,#N/A,FALSE,"COVER1.XLS ";#N/A,#N/A,FALSE,"RACT1.XLS";#N/A,#N/A,FALSE,"RACT2.XLS";#N/A,#N/A,FALSE,"ECCMP";#N/A,#N/A,FALSE,"WELDER.XLS"}</definedName>
    <definedName name="kvs" hidden="1">{#N/A,#N/A,FALSE,"COVER1.XLS ";#N/A,#N/A,FALSE,"RACT1.XLS";#N/A,#N/A,FALSE,"RACT2.XLS";#N/A,#N/A,FALSE,"ECCMP";#N/A,#N/A,FALSE,"WELDER.XLS"}</definedName>
    <definedName name="KWH_HP">#REF!</definedName>
    <definedName name="KWH_LP">#REF!</definedName>
    <definedName name="KWH_MP">#REF!</definedName>
    <definedName name="KY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ykyky">#REF!</definedName>
    <definedName name="kyojk">#REF!</definedName>
    <definedName name="kyuhjkyuti" hidden="1">{#N/A,#N/A,FALSE,"COVER1.XLS ";#N/A,#N/A,FALSE,"RACT1.XLS";#N/A,#N/A,FALSE,"RACT2.XLS";#N/A,#N/A,FALSE,"ECCMP";#N/A,#N/A,FALSE,"WELDER.XLS"}</definedName>
    <definedName name="kyui">#REF!</definedName>
    <definedName name="kyuk">#REF!</definedName>
    <definedName name="kyyk">#REF!</definedName>
    <definedName name="l" hidden="1">#REF!</definedName>
    <definedName name="l___0">#REF!</definedName>
    <definedName name="L_Adjust">[121]Links!$H$1:$H$65536</definedName>
    <definedName name="L_AJE_Tot">[121]Links!$G$1:$G$65536</definedName>
    <definedName name="L_CY_Beg">[121]Links!$F$1:$F$65536</definedName>
    <definedName name="L_CY_End">[121]Links!$J$1:$J$65536</definedName>
    <definedName name="L_PY_End">[121]Links!$K$1:$K$65536</definedName>
    <definedName name="L_RJE_Tot">[121]Links!$I$1:$I$65536</definedName>
    <definedName name="L_UNIT">#REF!</definedName>
    <definedName name="LABO">#REF!</definedName>
    <definedName name="Labour">#REF!</definedName>
    <definedName name="Labour_Sen_Base_Case">#REF!</definedName>
    <definedName name="Labour_Sen_Case_1">#REF!</definedName>
    <definedName name="Labour_Sen_Case_2">#REF!</definedName>
    <definedName name="Labour_Sen_Case_3">#REF!</definedName>
    <definedName name="Labour_Sen_Case_4">#REF!</definedName>
    <definedName name="lady">"Picture 223"</definedName>
    <definedName name="Land1">#N/A</definedName>
    <definedName name="Land2">#N/A</definedName>
    <definedName name="Land3">#N/A</definedName>
    <definedName name="Land4">#N/A</definedName>
    <definedName name="LandPlot">#N/A</definedName>
    <definedName name="LandQ">#N/A</definedName>
    <definedName name="LandQ1">#N/A</definedName>
    <definedName name="LandQ2">#N/A</definedName>
    <definedName name="LandQ4">#N/A</definedName>
    <definedName name="LAST">#REF!</definedName>
    <definedName name="Last_Row">IF([0]!Values_Entered,Header_Row+[0]!Number_of_Payments,Header_Row)</definedName>
    <definedName name="Last_Row___0">NA()</definedName>
    <definedName name="Last_Row___10">NA()</definedName>
    <definedName name="Last_Row___2">NA()</definedName>
    <definedName name="Last_Row___3">NA()</definedName>
    <definedName name="Last_Row___4">NA()</definedName>
    <definedName name="Last_Row___5">NA()</definedName>
    <definedName name="Last_Row___6">NA()</definedName>
    <definedName name="Last_Row___7">NA()</definedName>
    <definedName name="Last_Row___8">NA()</definedName>
    <definedName name="Last_Row___9">NA()</definedName>
    <definedName name="LastFridayDateAdj">#REF!</definedName>
    <definedName name="LastFriDayNAVAdj">#REF!</definedName>
    <definedName name="ldlfk">#REF!</definedName>
    <definedName name="LDRAFT_rate">[72]Inputs!$G$7</definedName>
    <definedName name="LE">[122]Furniture!#REF!</definedName>
    <definedName name="lead">#REF!</definedName>
    <definedName name="LEASE">#REF!</definedName>
    <definedName name="Lease3y">#REF!</definedName>
    <definedName name="Lease5y">#REF!</definedName>
    <definedName name="lee">#REF!</definedName>
    <definedName name="le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LENG_rate">[72]Inputs!$G$6</definedName>
    <definedName name="LF">#N/A</definedName>
    <definedName name="lff" hidden="1">{#N/A,#N/A,FALSE,"17MAY";#N/A,#N/A,FALSE,"24MAY"}</definedName>
    <definedName name="liab">#REF!</definedName>
    <definedName name="LIBC">#N/A</definedName>
    <definedName name="LIBCC">#N/A</definedName>
    <definedName name="LIBP">#N/A</definedName>
    <definedName name="LIBPP">#N/A</definedName>
    <definedName name="LIFT_L">#REF!</definedName>
    <definedName name="LIFT_M">#REF!</definedName>
    <definedName name="lior">#REF!</definedName>
    <definedName name="ListOfSuperCriticalEquipment">#REF!</definedName>
    <definedName name="LIT">'[95]ADJ - RATE'!$B$2</definedName>
    <definedName name="litt1">#REF!</definedName>
    <definedName name="litt2">#REF!</definedName>
    <definedName name="li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iyo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lj" hidden="1">{#N/A,#N/A,FALSE,"COVER1.XLS ";#N/A,#N/A,FALSE,"RACT1.XLS";#N/A,#N/A,FALSE,"RACT2.XLS";#N/A,#N/A,FALSE,"ECCMP";#N/A,#N/A,FALSE,"WELDER.XLS"}</definedName>
    <definedName name="ljkpy">#REF!</definedName>
    <definedName name="ljlk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jymjkju" hidden="1">{#N/A,#N/A,FALSE,"COVER1.XLS ";#N/A,#N/A,FALSE,"RACT1.XLS";#N/A,#N/A,FALSE,"RACT2.XLS";#N/A,#N/A,FALSE,"ECCMP";#N/A,#N/A,FALSE,"WELDER.XLS"}</definedName>
    <definedName name="lk">#REF!</definedName>
    <definedName name="lkg" hidden="1">{#N/A,#N/A,FALSE,"COVER.XLS";#N/A,#N/A,FALSE,"RACT1.XLS";#N/A,#N/A,FALSE,"RACT2.XLS";#N/A,#N/A,FALSE,"ECCMP";#N/A,#N/A,FALSE,"WELDER.XLS"}</definedName>
    <definedName name="lkj">[123]ตั๋วเงินรับ!$F$1</definedName>
    <definedName name="lkjh">'[124]เงินกู้ MGC'!$E$17</definedName>
    <definedName name="lkk" hidden="1">{#N/A,#N/A,FALSE,"17MAY";#N/A,#N/A,FALSE,"24MAY"}</definedName>
    <definedName name="lkkkkkk" hidden="1">{#N/A,#N/A,FALSE,"COVER.XLS";#N/A,#N/A,FALSE,"RACT1.XLS";#N/A,#N/A,FALSE,"RACT2.XLS";#N/A,#N/A,FALSE,"ECCMP";#N/A,#N/A,FALSE,"WELDER.XLS"}</definedName>
    <definedName name="lklklhk" hidden="1">#REF!</definedName>
    <definedName name="lkloi">#REF!</definedName>
    <definedName name="lkylky">#REF!</definedName>
    <definedName name="lkyoo">#REF!</definedName>
    <definedName name="ll">[120]เงินกู้ธนชาติ!$G$2</definedName>
    <definedName name="llk" hidden="1">{#N/A,#N/A,FALSE,"COVER1.XLS ";#N/A,#N/A,FALSE,"RACT1.XLS";#N/A,#N/A,FALSE,"RACT2.XLS";#N/A,#N/A,FALSE,"ECCMP";#N/A,#N/A,FALSE,"WELDER.XLS"}</definedName>
    <definedName name="llkd">#REF!</definedName>
    <definedName name="llkoklu" hidden="1">{#N/A,#N/A,FALSE,"COVER.XLS";#N/A,#N/A,FALSE,"RACT1.XLS";#N/A,#N/A,FALSE,"RACT2.XLS";#N/A,#N/A,FALSE,"ECCMP";#N/A,#N/A,FALSE,"WELDER.XLS"}</definedName>
    <definedName name="llkr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lll">#REF!</definedName>
    <definedName name="llll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lllll">#REF!</definedName>
    <definedName name="llllll">#REF!</definedName>
    <definedName name="llllllll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lllllllllllllllllllllllllllllllllllllllllllllllllllll" hidden="1">{#N/A,#N/A,FALSE,"COVER.XLS";#N/A,#N/A,FALSE,"RACT1.XLS";#N/A,#N/A,FALSE,"RACT2.XLS";#N/A,#N/A,FALSE,"ECCMP";#N/A,#N/A,FALSE,"WELDER.XLS"}</definedName>
    <definedName name="lllppp">#REF!</definedName>
    <definedName name="lloodjkjg" hidden="1">{#N/A,#N/A,FALSE,"COVER1.XLS ";#N/A,#N/A,FALSE,"RACT1.XLS";#N/A,#N/A,FALSE,"RACT2.XLS";#N/A,#N/A,FALSE,"ECCMP";#N/A,#N/A,FALSE,"WELDER.XLS"}</definedName>
    <definedName name="LLOOO">#REF!</definedName>
    <definedName name="llp" hidden="1">{#N/A,#N/A,FALSE,"COVER.XLS";#N/A,#N/A,FALSE,"RACT1.XLS";#N/A,#N/A,FALSE,"RACT2.XLS";#N/A,#N/A,FALSE,"ECCMP";#N/A,#N/A,FALSE,"WELDER.XLS"}</definedName>
    <definedName name="lluioluu" hidden="1">{#N/A,#N/A,FALSE,"COVER.XLS";#N/A,#N/A,FALSE,"RACT1.XLS";#N/A,#N/A,FALSE,"RACT2.XLS";#N/A,#N/A,FALSE,"ECCMP";#N/A,#N/A,FALSE,"WELDER.XLS"}</definedName>
    <definedName name="lo">#REF!</definedName>
    <definedName name="Loan">[110]เงินกู้ธนชาติ!$B$4</definedName>
    <definedName name="Loan_Amount">#REF!</definedName>
    <definedName name="Loan_Start">#REF!</definedName>
    <definedName name="Loan_Years">#REF!</definedName>
    <definedName name="Loan1">'[110]เงินกู้ MGC'!$B$4</definedName>
    <definedName name="Loan2">[125]เงินกู้ธนชาติ!$B$4</definedName>
    <definedName name="Loan3">'[125]เงินกู้ MGC'!$B$4</definedName>
    <definedName name="Loann">[87]เงินกู้ธนชาติ!$B$4</definedName>
    <definedName name="Loann1">'[87]เงินกู้ MGC'!$B$4</definedName>
    <definedName name="Loannn">[87]เงินกู้ธนชาติ!$B$4</definedName>
    <definedName name="LOC">[89]type!$A$3:$B$125</definedName>
    <definedName name="Location_Details">#REF!</definedName>
    <definedName name="loip" hidden="1">{#N/A,#N/A,FALSE,"COVER.XLS";#N/A,#N/A,FALSE,"RACT1.XLS";#N/A,#N/A,FALSE,"RACT2.XLS";#N/A,#N/A,FALSE,"ECCMP";#N/A,#N/A,FALSE,"WELDER.XLS"}</definedName>
    <definedName name="LONDON">#REF!</definedName>
    <definedName name="Long">[110]เงินกู้ธนชาติ!$F$15</definedName>
    <definedName name="Long1">'[110]เงินกู้ MGC'!$F$15</definedName>
    <definedName name="LonGG">[87]เงินกู้ธนชาติ!$F$15</definedName>
    <definedName name="Longg1">'[87]เงินกู้ MGC'!$F$15</definedName>
    <definedName name="Longgg">'[87]เงินกู้ MGC'!$F$15</definedName>
    <definedName name="Longggg">[87]เงินกู้ธนชาติ!$F$15</definedName>
    <definedName name="Longm">[87]เงินกู้ธนชาติ!$F$15</definedName>
    <definedName name="LongtermLoan">#REF!</definedName>
    <definedName name="LOOPKEY">#N/A</definedName>
    <definedName name="lou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low_energy_beampipes">'[72]BOX Cryostat Details'!$D$34</definedName>
    <definedName name="LowerAmount">'[126]PM-TE'!$E$30</definedName>
    <definedName name="LP2EVAP">#REF!</definedName>
    <definedName name="LP2EVAPa">#REF!</definedName>
    <definedName name="LP2FEED">#REF!</definedName>
    <definedName name="LP2RB">#REF!</definedName>
    <definedName name="LP2RB2">#REF!</definedName>
    <definedName name="lpfac">0.5</definedName>
    <definedName name="lrio">#REF!</definedName>
    <definedName name="lrklrl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LT_INV">#REF!</definedName>
    <definedName name="LTECH_rate">[72]Inputs!$G$8</definedName>
    <definedName name="LTL">#REF!</definedName>
    <definedName name="LTL_CAP">#REF!</definedName>
    <definedName name="LTL_DEBT">#REF!</definedName>
    <definedName name="LTL_TAX">#REF!</definedName>
    <definedName name="ltllo" hidden="1">{#N/A,#N/A,FALSE,"COVER1.XLS ";#N/A,#N/A,FALSE,"RACT1.XLS";#N/A,#N/A,FALSE,"RACT2.XLS";#N/A,#N/A,FALSE,"ECCMP";#N/A,#N/A,FALSE,"WELDER.XLS"}</definedName>
    <definedName name="ltoito" hidden="1">{#N/A,#N/A,FALSE,"COVER1.XLS ";#N/A,#N/A,FALSE,"RACT1.XLS";#N/A,#N/A,FALSE,"RACT2.XLS";#N/A,#N/A,FALSE,"ECCMP";#N/A,#N/A,FALSE,"WELDER.XLS"}</definedName>
    <definedName name="lt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ltyyk">#REF!</definedName>
    <definedName name="lu" hidden="1">{#N/A,#N/A,FALSE,"17MAY";#N/A,#N/A,FALSE,"24MAY"}</definedName>
    <definedName name="lume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LY_AccDepre_Building">[66]BUILD95!$AO$9:$AO$17</definedName>
    <definedName name="LY_NBV_Building">[66]BUILD95!$AP$9:$AP$17</definedName>
    <definedName name="lykukl" hidden="1">{#N/A,#N/A,FALSE,"COVER1.XLS ";#N/A,#N/A,FALSE,"RACT1.XLS";#N/A,#N/A,FALSE,"RACT2.XLS";#N/A,#N/A,FALSE,"ECCMP";#N/A,#N/A,FALSE,"WELDER.XLS"}</definedName>
    <definedName name="M">[105]AC!#REF!</definedName>
    <definedName name="M_Drama" hidden="1">#REF!</definedName>
    <definedName name="M_report45_leave_List">#REF!</definedName>
    <definedName name="M_report45_leave_List1">#REF!</definedName>
    <definedName name="M_UNIT">#REF!</definedName>
    <definedName name="MA_Plng_Resp">#REF!</definedName>
    <definedName name="mail">#REF!</definedName>
    <definedName name="main">[102]!main</definedName>
    <definedName name="Maintenance">#REF!</definedName>
    <definedName name="Maintenance_Sen_Base_Case">#REF!</definedName>
    <definedName name="Maintenance_Sen_Case_1">#REF!</definedName>
    <definedName name="Maintenance_Sen_Case_2">#REF!</definedName>
    <definedName name="Maintenance_Sen_Case_3">#REF!</definedName>
    <definedName name="Maintenance_Sen_Case_4">#REF!</definedName>
    <definedName name="mam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man" hidden="1">{#N/A,#N/A,FALSE,"COVER1.XLS ";#N/A,#N/A,FALSE,"RACT1.XLS";#N/A,#N/A,FALSE,"RACT2.XLS";#N/A,#N/A,FALSE,"ECCMP";#N/A,#N/A,FALSE,"WELDER.XLS"}</definedName>
    <definedName name="Manhou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maninput">[127]Manpower!$C$4:$F$1750</definedName>
    <definedName name="mantotal">[127]Manpower!$F$4</definedName>
    <definedName name="mantotalqty">[127]Manpower!$F$5:$F$1750</definedName>
    <definedName name="mar" hidden="1">{#N/A,#N/A,FALSE,"COVER1.XLS ";#N/A,#N/A,FALSE,"RACT1.XLS";#N/A,#N/A,FALSE,"RACT2.XLS";#N/A,#N/A,FALSE,"ECCMP";#N/A,#N/A,FALSE,"WELDER.XLS"}</definedName>
    <definedName name="Mar_Building">[66]BUILD95!$AD$9:$AD$17</definedName>
    <definedName name="Mardusa">#REF!</definedName>
    <definedName name="Margin_Analysis">#REF!</definedName>
    <definedName name="Masonry">#REF!</definedName>
    <definedName name="matinput">[128]Material!$C$4:$F$1000</definedName>
    <definedName name="mattotal">[128]Material!$F$4</definedName>
    <definedName name="mattotalqty">[128]Material!$F$5:$F$1000</definedName>
    <definedName name="max">#REF!</definedName>
    <definedName name="May_Building">[66]BUILD95!$AF$9:$AF$17</definedName>
    <definedName name="MB2.2" hidden="1">{#N/A,#N/A,FALSE,"COVER.XLS";#N/A,#N/A,FALSE,"RACT1.XLS";#N/A,#N/A,FALSE,"RACT2.XLS";#N/A,#N/A,FALSE,"ECCMP";#N/A,#N/A,FALSE,"WELDER.XLS"}</definedName>
    <definedName name="MBC_D" hidden="1">#REF!</definedName>
    <definedName name="MBIIIPM" hidden="1">{#N/A,#N/A,FALSE,"COVER1.XLS ";#N/A,#N/A,FALSE,"RACT1.XLS";#N/A,#N/A,FALSE,"RACT2.XLS";#N/A,#N/A,FALSE,"ECCMP";#N/A,#N/A,FALSE,"WELDER.XLS"}</definedName>
    <definedName name="mbo" hidden="1">{#N/A,#N/A,FALSE,"COVER1.XLS ";#N/A,#N/A,FALSE,"RACT1.XLS";#N/A,#N/A,FALSE,"RACT2.XLS";#N/A,#N/A,FALSE,"ECCMP";#N/A,#N/A,FALSE,"WELDER.XLS"}</definedName>
    <definedName name="MBOหนิง" hidden="1">{#N/A,#N/A,FALSE,"COVER.XLS";#N/A,#N/A,FALSE,"RACT1.XLS";#N/A,#N/A,FALSE,"RACT2.XLS";#N/A,#N/A,FALSE,"ECCMP";#N/A,#N/A,FALSE,"WELDER.XLS"}</definedName>
    <definedName name="mdlfha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Meinhardt__Thailand__Ltd.">#REF!</definedName>
    <definedName name="Meinhardt__Thailand__Ltd.___0">#REF!</definedName>
    <definedName name="MESS">#N/A</definedName>
    <definedName name="MESSSCR">#N/A</definedName>
    <definedName name="Meta">#REF!</definedName>
    <definedName name="Metal">#REF!</definedName>
    <definedName name="MG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mhhvj">#REF!</definedName>
    <definedName name="MHJM">[93]เงินกู้ธนชาติ!$B$4</definedName>
    <definedName name="mi">#REF!</definedName>
    <definedName name="mib">#REF!</definedName>
    <definedName name="MIB_A_COAT">#REF!</definedName>
    <definedName name="MIB_A_DCS">#REF!</definedName>
    <definedName name="MIB_A_ENG">#REF!</definedName>
    <definedName name="MIB_A_PR">#REF!</definedName>
    <definedName name="MIB_A_RR">#REF!</definedName>
    <definedName name="MIB_A_SC">#REF!</definedName>
    <definedName name="MIB_A_SUP">#REF!</definedName>
    <definedName name="MIB_A_UW">#REF!</definedName>
    <definedName name="MIB_B_COAT">#REF!</definedName>
    <definedName name="MIB_B_DCS">#REF!</definedName>
    <definedName name="MIB_B_ENG">#REF!</definedName>
    <definedName name="MIB_B_PR">#REF!</definedName>
    <definedName name="MIB_B_RR">#REF!</definedName>
    <definedName name="MIB_B_SC">#REF!</definedName>
    <definedName name="MIB_B_SUP">#REF!</definedName>
    <definedName name="MIB_B_UW">#REF!</definedName>
    <definedName name="MIB_C_COAT">#REF!</definedName>
    <definedName name="MIB_C_DCS">#REF!</definedName>
    <definedName name="MIB_C_ENG">#REF!</definedName>
    <definedName name="MIB_C_PR">#REF!</definedName>
    <definedName name="MIB_C_RR">#REF!</definedName>
    <definedName name="MIB_C_SC">#REF!</definedName>
    <definedName name="MIB_C_SUP">#REF!</definedName>
    <definedName name="MIB_C_UW">#REF!</definedName>
    <definedName name="MIB_D_COAT">#REF!</definedName>
    <definedName name="MIB_D_DCS">#REF!</definedName>
    <definedName name="MIB_D_PR">#REF!</definedName>
    <definedName name="MIB_D_RR">#REF!</definedName>
    <definedName name="MIB_D_SC">#REF!</definedName>
    <definedName name="MIB_D_UW">#REF!</definedName>
    <definedName name="mikl.gvhfhjffmhjk">#REF!</definedName>
    <definedName name="mile">NA()</definedName>
    <definedName name="mill_id">#N/A</definedName>
    <definedName name="mill_id1">#N/A</definedName>
    <definedName name="mill_id2">#N/A</definedName>
    <definedName name="mill_id3">#N/A</definedName>
    <definedName name="mill_id4">#N/A</definedName>
    <definedName name="mill_id5">#N/A</definedName>
    <definedName name="mill_id6">#N/A</definedName>
    <definedName name="mill_name">#REF!</definedName>
    <definedName name="mill_name1">#N/A</definedName>
    <definedName name="mill_name2">#N/A</definedName>
    <definedName name="mill_name3">#N/A</definedName>
    <definedName name="mill_name4">#N/A</definedName>
    <definedName name="mill_name5">#N/A</definedName>
    <definedName name="mill_name6">#N/A</definedName>
    <definedName name="mill_name61">#N/A</definedName>
    <definedName name="mill5">#REF!</definedName>
    <definedName name="MIN_INT">#REF!</definedName>
    <definedName name="minute">#REF!</definedName>
    <definedName name="MISC">#REF!</definedName>
    <definedName name="Miscellaneous">#REF!</definedName>
    <definedName name="MISCELLANEOUS_CONCRETE">#REF!</definedName>
    <definedName name="missing">#REF!</definedName>
    <definedName name="MitsuX1">#REF!</definedName>
    <definedName name="MitsuX20">#REF!</definedName>
    <definedName name="miurir" hidden="1">{#N/A,#N/A,FALSE,"COVER1.XLS ";#N/A,#N/A,FALSE,"RACT1.XLS";#N/A,#N/A,FALSE,"RACT2.XLS";#N/A,#N/A,FALSE,"ECCMP";#N/A,#N/A,FALSE,"WELDER.XLS"}</definedName>
    <definedName name="MJHMHJM">[93]เงินกู้ธนชาติ!$F$15</definedName>
    <definedName name="MJHMJM">#REF!</definedName>
    <definedName name="mjjyk">#REF!</definedName>
    <definedName name="MJMGF">'[93]เงินกู้ MGC'!$E$17</definedName>
    <definedName name="mjvn">#REF!</definedName>
    <definedName name="mk">#REF!</definedName>
    <definedName name="mke">#REF!</definedName>
    <definedName name="mkjfgdgnj" hidden="1">{#N/A,#N/A,FALSE,"COVER.XLS";#N/A,#N/A,FALSE,"RACT1.XLS";#N/A,#N/A,FALSE,"RACT2.XLS";#N/A,#N/A,FALSE,"ECCMP";#N/A,#N/A,FALSE,"WELDER.XLS"}</definedName>
    <definedName name="mkon" hidden="1">{#N/A,#N/A,FALSE,"17MAY";#N/A,#N/A,FALSE,"24MAY"}</definedName>
    <definedName name="mkt">#REF!</definedName>
    <definedName name="ml" hidden="1">{#N/A,#N/A,FALSE,"COVER.XLS";#N/A,#N/A,FALSE,"RACT1.XLS";#N/A,#N/A,FALSE,"RACT2.XLS";#N/A,#N/A,FALSE,"ECCMP";#N/A,#N/A,FALSE,"WELDER.XLS"}</definedName>
    <definedName name="MLPART">#REF!</definedName>
    <definedName name="mlr" hidden="1">{#N/A,#N/A,FALSE,"COVER.XLS";#N/A,#N/A,FALSE,"RACT1.XLS";#N/A,#N/A,FALSE,"RACT2.XLS";#N/A,#N/A,FALSE,"ECCMP";#N/A,#N/A,FALSE,"WELDER.XLS"}</definedName>
    <definedName name="mlri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mm" hidden="1">{#N/A,#N/A,FALSE,"COVER1.XLS ";#N/A,#N/A,FALSE,"RACT1.XLS";#N/A,#N/A,FALSE,"RACT2.XLS";#N/A,#N/A,FALSE,"ECCMP";#N/A,#N/A,FALSE,"WELDER.XLS"}</definedName>
    <definedName name="MmExcelLinker_244D4022_87E2_4106_B9FC_B6FD4DAB40F0">#REF!</definedName>
    <definedName name="MMJHM">'[93]เงินกู้ MGC'!$F$15</definedName>
    <definedName name="mmm">'[129]เงินกู้ MGC'!$B$4</definedName>
    <definedName name="mmmm" hidden="1">{#N/A,#N/A,FALSE,"17MAY";#N/A,#N/A,FALSE,"24MAY"}</definedName>
    <definedName name="MMMMM">#REF!</definedName>
    <definedName name="mmmmmmmm" hidden="1">{#N/A,#N/A,FALSE,"17MAY";#N/A,#N/A,FALSE,"24MAY"}</definedName>
    <definedName name="mmmmmmmmmmmmmmmm" hidden="1">{#N/A,#N/A,FALSE,"COVER1.XLS ";#N/A,#N/A,FALSE,"RACT1.XLS";#N/A,#N/A,FALSE,"RACT2.XLS";#N/A,#N/A,FALSE,"ECCMP";#N/A,#N/A,FALSE,"WELDER.XLS"}</definedName>
    <definedName name="mn" hidden="1">{#N/A,#N/A,FALSE,"COVER1.XLS ";#N/A,#N/A,FALSE,"RACT1.XLS";#N/A,#N/A,FALSE,"RACT2.XLS";#N/A,#N/A,FALSE,"ECCMP";#N/A,#N/A,FALSE,"WELDER.XLS"}</definedName>
    <definedName name="mnet">[102]!mnet</definedName>
    <definedName name="mnl">#REF!</definedName>
    <definedName name="mnn">[46]เงินกู้ธนชาติ!$G$2</definedName>
    <definedName name="mo" hidden="1">{#N/A,#N/A,FALSE,"COVER.XLS";#N/A,#N/A,FALSE,"RACT1.XLS";#N/A,#N/A,FALSE,"RACT2.XLS";#N/A,#N/A,FALSE,"ECCMP";#N/A,#N/A,FALSE,"WELDER.XLS"}</definedName>
    <definedName name="mo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month">#REF!</definedName>
    <definedName name="monthh">NA()</definedName>
    <definedName name="monthNames">{"January","February","March","April","May","June","July","August","September","October","November","December"}</definedName>
    <definedName name="MOO">[111]เงินกู้ธนชาติ!$G$2</definedName>
    <definedName name="morakot">#REF!</definedName>
    <definedName name="MP">#REF!</definedName>
    <definedName name="MP2EVAP">#REF!</definedName>
    <definedName name="MP2EVAPa">#REF!</definedName>
    <definedName name="MP2OIL">#REF!</definedName>
    <definedName name="MP2RB">#REF!</definedName>
    <definedName name="MP2RBa">#REF!</definedName>
    <definedName name="mpfac">0.6</definedName>
    <definedName name="mpwr">#REF!</definedName>
    <definedName name="MRACC">[80]Cctmst!$H$10:$H$761</definedName>
    <definedName name="MT">#REF!</definedName>
    <definedName name="muj.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multiplier">#REF!</definedName>
    <definedName name="MUNBER">#N/A</definedName>
    <definedName name="n">#REF!</definedName>
    <definedName name="name">#REF!</definedName>
    <definedName name="name5">#REF!</definedName>
    <definedName name="name6">#REF!</definedName>
    <definedName name="names">#REF!</definedName>
    <definedName name="Nationality">#N/A</definedName>
    <definedName name="Nav">[130]Navision!$C$2:$H$573</definedName>
    <definedName name="Navision">[130]Navision!$C$2:$N$573</definedName>
    <definedName name="nb" hidden="1">{#N/A,#N/A,FALSE,"COVER.XLS";#N/A,#N/A,FALSE,"RACT1.XLS";#N/A,#N/A,FALSE,"RACT2.XLS";#N/A,#N/A,FALSE,"ECCMP";#N/A,#N/A,FALSE,"WELDER.XLS"}</definedName>
    <definedName name="NB2A.">#REF!</definedName>
    <definedName name="nbfdukj" hidden="1">{#N/A,#N/A,FALSE,"COVER1.XLS ";#N/A,#N/A,FALSE,"RACT1.XLS";#N/A,#N/A,FALSE,"RACT2.XLS";#N/A,#N/A,FALSE,"ECCMP";#N/A,#N/A,FALSE,"WELDER.XLS"}</definedName>
    <definedName name="nbk">'[120]เงินกู้ MGC'!$E$17</definedName>
    <definedName name="nbvc">'[131]TrialBalance Q3-2002'!$A$1:$H$301</definedName>
    <definedName name="NC">#REF!</definedName>
    <definedName name="ND_EQ">#REF!</definedName>
    <definedName name="nee">#REF!</definedName>
    <definedName name="NET_DEBT">#REF!</definedName>
    <definedName name="NET_INT">#REF!</definedName>
    <definedName name="NetAssetsValueperunit">#REF!+#REF!</definedName>
    <definedName name="Networking">OFFSET('[74]Drop List'!$B$8,0,0,1,COUNTA('[74]Drop List'!$8:$8)-1)</definedName>
    <definedName name="new">#REF!</definedName>
    <definedName name="newgroup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NEWSHRCAPITAL">#REF!</definedName>
    <definedName name="Newspaper">OFFSET('[74]Drop List'!$B$7,0,0,1,COUNTA('[74]Drop List'!$7:$7)-1)</definedName>
    <definedName name="neww">#REF!</definedName>
    <definedName name="NGA">[41]อมตะCiyt!#REF!</definedName>
    <definedName name="ngyrj">#REF!</definedName>
    <definedName name="nhaslk">#REF!</definedName>
    <definedName name="nhbjgdf." hidden="1">{#N/A,#N/A,FALSE,"COVER1.XLS ";#N/A,#N/A,FALSE,"RACT1.XLS";#N/A,#N/A,FALSE,"RACT2.XLS";#N/A,#N/A,FALSE,"ECCMP";#N/A,#N/A,FALSE,"WELDER.XLS"}</definedName>
    <definedName name="nhg">#REF!</definedName>
    <definedName name="nhtt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i" hidden="1">{"conso",#N/A,FALSE,"cash flow"}</definedName>
    <definedName name="Ni_density">#REF!</definedName>
    <definedName name="Ni0125_sheet_cost">#REF!</definedName>
    <definedName name="Ni075_sheet_cost">#REF!</definedName>
    <definedName name="Ni118_tubing_cost">#REF!</definedName>
    <definedName name="Ni218_tubing_cost">#REF!</definedName>
    <definedName name="ning" hidden="1">{#N/A,#N/A,FALSE,"COVER1.XLS ";#N/A,#N/A,FALSE,"RACT1.XLS";#N/A,#N/A,FALSE,"RACT2.XLS";#N/A,#N/A,FALSE,"ECCMP";#N/A,#N/A,FALSE,"WELDER.XLS"}</definedName>
    <definedName name="niru" hidden="1">{#N/A,#N/A,FALSE,"17MAY";#N/A,#N/A,FALSE,"24MAY"}</definedName>
    <definedName name="niyom" hidden="1">{#N/A,#N/A,FALSE,"COVER1.XLS ";#N/A,#N/A,FALSE,"RACT1.XLS";#N/A,#N/A,FALSE,"RACT2.XLS";#N/A,#N/A,FALSE,"ECCMP";#N/A,#N/A,FALSE,"WELDER.XLS"}</definedName>
    <definedName name="nklnj">[132]เงินกู้ธนชาติ!$B$4</definedName>
    <definedName name="nkukt" hidden="1">{#N/A,#N/A,FALSE,"COVER1.XLS ";#N/A,#N/A,FALSE,"RACT1.XLS";#N/A,#N/A,FALSE,"RACT2.XLS";#N/A,#N/A,FALSE,"ECCMP";#N/A,#N/A,FALSE,"WELDER.XLS"}</definedName>
    <definedName name="nkuroir" hidden="1">{#N/A,#N/A,FALSE,"COVER1.XLS ";#N/A,#N/A,FALSE,"RACT1.XLS";#N/A,#N/A,FALSE,"RACT2.XLS";#N/A,#N/A,FALSE,"ECCMP";#N/A,#N/A,FALSE,"WELDER.XLS"}</definedName>
    <definedName name="NL">#REF!</definedName>
    <definedName name="nmbl">#REF!</definedName>
    <definedName name="NMGFM">'[133]TrialBalance Q3-2002'!$A$1:$H$301</definedName>
    <definedName name="nmkl">'[120]เงินกู้ MGC'!$B$4</definedName>
    <definedName name="nn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nn" hidden="1">{"conso",#N/A,FALSE,"cash flow"}</definedName>
    <definedName name="nnnnn">#REF!</definedName>
    <definedName name="nnnnnnnnnnnnnnnnn" hidden="1">{#N/A,#N/A,FALSE,"COVER.XLS";#N/A,#N/A,FALSE,"RACT1.XLS";#N/A,#N/A,FALSE,"RACT2.XLS";#N/A,#N/A,FALSE,"ECCMP";#N/A,#N/A,FALSE,"WELDER.XLS"}</definedName>
    <definedName name="no">#REF!</definedName>
    <definedName name="no.3">#REF!</definedName>
    <definedName name="nodfj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noi" hidden="1">{#N/A,#N/A,FALSE,"COVER1.XLS ";#N/A,#N/A,FALSE,"RACT1.XLS";#N/A,#N/A,FALSE,"RACT2.XLS";#N/A,#N/A,FALSE,"ECCMP";#N/A,#N/A,FALSE,"WELDER.XLS"}</definedName>
    <definedName name="NOIFS">#REF!</definedName>
    <definedName name="NOIP">#REF!</definedName>
    <definedName name="NOIT">#REF!</definedName>
    <definedName name="NOMFS">#REF!</definedName>
    <definedName name="NominalAmount">#REF!</definedName>
    <definedName name="NOMP">#REF!</definedName>
    <definedName name="NOMT">#REF!</definedName>
    <definedName name="non" hidden="1">{#N/A,#N/A,FALSE,"COVER.XLS";#N/A,#N/A,FALSE,"RACT1.XLS";#N/A,#N/A,FALSE,"RACT2.XLS";#N/A,#N/A,FALSE,"ECCMP";#N/A,#N/A,FALSE,"WELDER.XLS"}</definedName>
    <definedName name="non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oo" hidden="1">{#N/A,#N/A,FALSE,"COVER.XLS";#N/A,#N/A,FALSE,"RACT1.XLS";#N/A,#N/A,FALSE,"RACT2.XLS";#N/A,#N/A,FALSE,"ECCMP";#N/A,#N/A,FALSE,"WELDER.XLS"}</definedName>
    <definedName name="NoOfUnits">#REF!</definedName>
    <definedName name="noom08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Nooo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op" hidden="1">{#N/A,#N/A,FALSE,"COVER.XLS";#N/A,#N/A,FALSE,"RACT1.XLS";#N/A,#N/A,FALSE,"RACT2.XLS";#N/A,#N/A,FALSE,"ECCMP";#N/A,#N/A,FALSE,"WELDER.XLS"}</definedName>
    <definedName name="nordic.pae">#REF!</definedName>
    <definedName name="norl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os">#REF!</definedName>
    <definedName name="Nov.22">[134]Oct!#REF!</definedName>
    <definedName name="Nov_Building">[66]BUILD95!$AL$9:$AL$17</definedName>
    <definedName name="NOW">'[135]TB-2001-Apr''01'!#REF!</definedName>
    <definedName name="noy" hidden="1">{#N/A,#N/A,FALSE,"COVER1.XLS ";#N/A,#N/A,FALSE,"RACT1.XLS";#N/A,#N/A,FALSE,"RACT2.XLS";#N/A,#N/A,FALSE,"ECCMP";#N/A,#N/A,FALSE,"WELDER.XLS"}</definedName>
    <definedName name="NP">#REF!</definedName>
    <definedName name="npl">'[136]ELEC45-01'!#REF!</definedName>
    <definedName name="NPV">#REF!</definedName>
    <definedName name="NPV_Rate">#REF!</definedName>
    <definedName name="N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u" hidden="1">{"cashflow",#N/A,FALSE,"cash flow"}</definedName>
    <definedName name="nuc">'[137]TrialBalance Q3-2002'!$A$1:$H$301</definedName>
    <definedName name="nuch">#REF!</definedName>
    <definedName name="NUM">MATCH(0.01,End_Bal,-1)+1</definedName>
    <definedName name="num_021FORK">'[138]Cavity Inputs'!$B$3</definedName>
    <definedName name="num_024_cavities">'[72]Driver Linac Layout'!$D$2</definedName>
    <definedName name="num_024_cryomodule">'[72]Driver Linac Layout'!$K$2</definedName>
    <definedName name="num_031_cavities">'[72]Driver Linac Layout'!$D$3</definedName>
    <definedName name="num_03FORK">'[138]Cavity Inputs'!$B$4</definedName>
    <definedName name="num_062_cavities">'[72]Driver Linac Layout'!$D$4</definedName>
    <definedName name="num_062_cryomodule">'[72]Driver Linac Layout'!$K$4</definedName>
    <definedName name="num_151_cavities">'[72]Driver Linac Layout'!$D$5</definedName>
    <definedName name="num_151_cryomodule">'[72]Driver Linac Layout'!$K$5</definedName>
    <definedName name="num_263_cavities">'[72]Driver Linac Layout'!$D$6</definedName>
    <definedName name="num_263_cryomodule">'[72]Driver Linac Layout'!$K$6</definedName>
    <definedName name="num_394_cavities">'[72]Driver Linac Layout'!$D$7</definedName>
    <definedName name="num_394_cryomodule">'[72]Driver Linac Layout'!$K$7</definedName>
    <definedName name="num_490_cavities">'[72]Driver Linac Layout'!$D$8</definedName>
    <definedName name="num_490_cryomodule">'[72]Driver Linac Layout'!$K$8</definedName>
    <definedName name="num_610_cavities">'[72]Driver Linac Layout'!$D$9</definedName>
    <definedName name="num_610_cryomodule">'[72]Driver Linac Layout'!$K$9</definedName>
    <definedName name="num_810_cavities">'[72]Driver Linac Layout'!$D$10</definedName>
    <definedName name="num_810_cryomodule">'[72]Driver Linac Layout'!$K$10</definedName>
    <definedName name="Num_Pmt_Per_Year">#REF!</definedName>
    <definedName name="num_QWR">'[138]Cavity Inputs'!$B$5</definedName>
    <definedName name="NUMBER">#REF!</definedName>
    <definedName name="Number_of_Payments">MATCH(0.01,[0]!End_Bal,-1)+1</definedName>
    <definedName name="Number_of_Payments___0">MATCH(0.01,End_Bal,-1)+1</definedName>
    <definedName name="Number_of_Payments___10">MATCH(0.01,End_Bal,-1)+1</definedName>
    <definedName name="Number_of_Payments___2">MATCH(0.01,End_Bal,-1)+1</definedName>
    <definedName name="Number_of_Payments___3">MATCH(0.01,End_Bal,-1)+1</definedName>
    <definedName name="Number_of_Payments___4">MATCH(0.01,End_Bal,-1)+1</definedName>
    <definedName name="Number_of_Payments___5">MATCH(0.01,End_Bal,-1)+1</definedName>
    <definedName name="Number_of_Payments___6">MATCH(0.01,End_Bal,-1)+1</definedName>
    <definedName name="Number_of_Payments___7">MATCH(0.01,End_Bal,-1)+1</definedName>
    <definedName name="Number_of_Payments___8">MATCH(0.01,End_Bal,-1)+1</definedName>
    <definedName name="Number_of_Payments___9">MATCH(0.01,End_Bal,-1)+1</definedName>
    <definedName name="nung" hidden="1">{#N/A,#N/A,FALSE,"COVER.XLS";#N/A,#N/A,FALSE,"RACT1.XLS";#N/A,#N/A,FALSE,"RACT2.XLS";#N/A,#N/A,FALSE,"ECCMP";#N/A,#N/A,FALSE,"WELDER.XLS"}</definedName>
    <definedName name="n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YA1C">#REF!</definedName>
    <definedName name="NYM2C">#REF!</definedName>
    <definedName name="o">[139]เงินกู้ธนชาติ!$F$15</definedName>
    <definedName name="o4iit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o9ujoiuo">'[140]เงินกู้ MGC'!$B$4</definedName>
    <definedName name="O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ociuhdsoic">#REF!</definedName>
    <definedName name="oCT_bUILDING">[66]BUILD95!$AK$9:$AK$17</definedName>
    <definedName name="oepoti" hidden="1">{#N/A,#N/A,FALSE,"COVER1.XLS ";#N/A,#N/A,FALSE,"RACT1.XLS";#N/A,#N/A,FALSE,"RACT2.XLS";#N/A,#N/A,FALSE,"ECCMP";#N/A,#N/A,FALSE,"WELDER.XLS"}</definedName>
    <definedName name="OH">#REF!</definedName>
    <definedName name="OHA">#REF!</definedName>
    <definedName name="ohikjkr" hidden="1">{#N/A,#N/A,FALSE,"COVER.XLS";#N/A,#N/A,FALSE,"RACT1.XLS";#N/A,#N/A,FALSE,"RACT2.XLS";#N/A,#N/A,FALSE,"ECCMP";#N/A,#N/A,FALSE,"WELDER.XLS"}</definedName>
    <definedName name="OHQ">#REF!</definedName>
    <definedName name="oihl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iii">#REF!</definedName>
    <definedName name="oiiuui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oio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iroro">#REF!</definedName>
    <definedName name="oit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iuoiiiu" hidden="1">{#N/A,#N/A,FALSE,"COVER1.XLS ";#N/A,#N/A,FALSE,"RACT1.XLS";#N/A,#N/A,FALSE,"RACT2.XLS";#N/A,#N/A,FALSE,"ECCMP";#N/A,#N/A,FALSE,"WELDER.XLS"}</definedName>
    <definedName name="oiuyd" hidden="1">{#N/A,#N/A,FALSE,"COVER1.XLS ";#N/A,#N/A,FALSE,"RACT1.XLS";#N/A,#N/A,FALSE,"RACT2.XLS";#N/A,#N/A,FALSE,"ECCMP";#N/A,#N/A,FALSE,"WELDER.XLS"}</definedName>
    <definedName name="ok">#REF!</definedName>
    <definedName name="ol" hidden="1">{#N/A,#N/A,FALSE,"COVER.XLS";#N/A,#N/A,FALSE,"RACT1.XLS";#N/A,#N/A,FALSE,"RACT2.XLS";#N/A,#N/A,FALSE,"ECCMP";#N/A,#N/A,FALSE,"WELDER.XLS"}</definedName>
    <definedName name="olblfb">#REF!</definedName>
    <definedName name="OLD">#N/A</definedName>
    <definedName name="oldData">#REF!</definedName>
    <definedName name="oldData1">#REF!</definedName>
    <definedName name="OldTBCode">#REF!</definedName>
    <definedName name="OldTBValue">#REF!</definedName>
    <definedName name="OLE_LINK12">#REF!</definedName>
    <definedName name="OLE_LINK37">#REF!</definedName>
    <definedName name="OLE_LINK6">#REF!</definedName>
    <definedName name="oll" hidden="1">{#N/A,#N/A,FALSE,"COVER.XLS";#N/A,#N/A,FALSE,"RACT1.XLS";#N/A,#N/A,FALSE,"RACT2.XLS";#N/A,#N/A,FALSE,"ECCMP";#N/A,#N/A,FALSE,"WELDER.XLS"}</definedName>
    <definedName name="olui">#REF!</definedName>
    <definedName name="On">[141]Sheet1!validate_Equity_Data</definedName>
    <definedName name="oo">#REF!</definedName>
    <definedName name="ooei" hidden="1">{#N/A,#N/A,FALSE,"COVER1.XLS ";#N/A,#N/A,FALSE,"RACT1.XLS";#N/A,#N/A,FALSE,"RACT2.XLS";#N/A,#N/A,FALSE,"ECCMP";#N/A,#N/A,FALSE,"WELDER.XLS"}</definedName>
    <definedName name="ooio">#REF!</definedName>
    <definedName name="ooo">[38]เงินกู้ธนชาติ!$F$15</definedName>
    <definedName name="oooiu">#REF!</definedName>
    <definedName name="oooo" hidden="1">{#N/A,#N/A,FALSE,"COVER1.XLS ";#N/A,#N/A,FALSE,"RACT1.XLS";#N/A,#N/A,FALSE,"RACT2.XLS";#N/A,#N/A,FALSE,"ECCMP";#N/A,#N/A,FALSE,"WELDER.XLS"}</definedName>
    <definedName name="ooooo">#REF!</definedName>
    <definedName name="oooooo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ooouyy">#REF!</definedName>
    <definedName name="op">#REF!</definedName>
    <definedName name="opdtpo">#REF!</definedName>
    <definedName name="opeak">10.5</definedName>
    <definedName name="OPER_MARGIN">#REF!</definedName>
    <definedName name="OPER_PROFIT">#REF!</definedName>
    <definedName name="opiuuu">#REF!</definedName>
    <definedName name="opo" hidden="1">{#N/A,#N/A,FALSE,"COVER.XLS";#N/A,#N/A,FALSE,"RACT1.XLS";#N/A,#N/A,FALSE,"RACT2.XLS";#N/A,#N/A,FALSE,"ECCMP";#N/A,#N/A,FALSE,"WELDER.XLS"}</definedName>
    <definedName name="Orawa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order">#REF!</definedName>
    <definedName name="ori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riu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orlr" hidden="1">{#N/A,#N/A,FALSE,"COVER1.XLS ";#N/A,#N/A,FALSE,"RACT1.XLS";#N/A,#N/A,FALSE,"RACT2.XLS";#N/A,#N/A,FALSE,"ECCMP";#N/A,#N/A,FALSE,"WELDER.XLS"}</definedName>
    <definedName name="oro" hidden="1">{#N/A,#N/A,FALSE,"COVER1.XLS ";#N/A,#N/A,FALSE,"RACT1.XLS";#N/A,#N/A,FALSE,"RACT2.XLS";#N/A,#N/A,FALSE,"ECCMP";#N/A,#N/A,FALSE,"WELDER.XLS"}</definedName>
    <definedName name="OthCurLia">#REF!</definedName>
    <definedName name="OTHER_ASSET">#N/A</definedName>
    <definedName name="OTHER_CONT">#REF!</definedName>
    <definedName name="OTHER_CURRENT_ASSETS">#N/A</definedName>
    <definedName name="OTHER_INC">#REF!</definedName>
    <definedName name="OTHER_LAB">#REF!</definedName>
    <definedName name="OTHER_MAT">#REF!</definedName>
    <definedName name="OTHERASSET">#N/A</definedName>
    <definedName name="OtherBasis">#REF!</definedName>
    <definedName name="OTHERCURRENTASSETS">#N/A</definedName>
    <definedName name="otjo">#REF!</definedName>
    <definedName name="otk">#REF!</definedName>
    <definedName name="ou">#REF!</definedName>
    <definedName name="oukjkj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Out">#REF!</definedName>
    <definedName name="OWARI">#REF!</definedName>
    <definedName name="P">#REF!</definedName>
    <definedName name="p.">#REF!</definedName>
    <definedName name="p_d">#REF!</definedName>
    <definedName name="p_d1">#REF!</definedName>
    <definedName name="Page_GLTBAR1">#REF!</definedName>
    <definedName name="Page1">#REF!</definedName>
    <definedName name="page12">#REF!</definedName>
    <definedName name="page1to6">#REF!</definedName>
    <definedName name="page34">#REF!</definedName>
    <definedName name="page56">#REF!</definedName>
    <definedName name="page78">#REF!</definedName>
    <definedName name="pageonetotal">#REF!</definedName>
    <definedName name="pagethreetotal">#REF!</definedName>
    <definedName name="pagetwototal">#REF!</definedName>
    <definedName name="pagroup">#REF!</definedName>
    <definedName name="pagroup65">#REF!</definedName>
    <definedName name="pah">#REF!</definedName>
    <definedName name="PAIN">#REF!</definedName>
    <definedName name="Paint">#REF!</definedName>
    <definedName name="Painting">#REF!</definedName>
    <definedName name="pam">#REF!</definedName>
    <definedName name="Pan_Stair_Data">#REF!</definedName>
    <definedName name="PAN_STAIRS">#REF!</definedName>
    <definedName name="PART">[142]Sheet1!#REF!</definedName>
    <definedName name="PathImportText">#REF!</definedName>
    <definedName name="PAVING">#REF!</definedName>
    <definedName name="Paving_Data">#REF!</definedName>
    <definedName name="Pay_Date">#REF!</definedName>
    <definedName name="Pay_Num">#REF!</definedName>
    <definedName name="PayDay_Export">#REF!</definedName>
    <definedName name="Payment_Date">#N/A</definedName>
    <definedName name="Payment_Date___0">DATE(YEAR(Loan_Start),MONTH(Loan_Start)+Number_of_Payments___8,DAY(Loan_Start))</definedName>
    <definedName name="Payment_Date___10">DATE(YEAR(Loan_Start),MONTH(Loan_Start)+Number_of_Payments___8,DAY(Loan_Start))</definedName>
    <definedName name="Payment_Date___2">DATE(YEAR(Loan_Start),MONTH(Loan_Start)+Number_of_Payments___8,DAY(Loan_Start))</definedName>
    <definedName name="Payment_Date___3">DATE(YEAR(Loan_Start),MONTH(Loan_Start)+Number_of_Payments___8,DAY(Loan_Start))</definedName>
    <definedName name="Payment_Date___4">DATE(YEAR(Loan_Start),MONTH(Loan_Start)+Number_of_Payments___8,DAY(Loan_Start))</definedName>
    <definedName name="Payment_Date___5">DATE(YEAR(Loan_Start),MONTH(Loan_Start)+Number_of_Payments___8,DAY(Loan_Start))</definedName>
    <definedName name="Payment_Date___6">DATE(YEAR(Loan_Start),MONTH(Loan_Start)+Number_of_Payments___8,DAY(Loan_Start))</definedName>
    <definedName name="Payment_Date___7">DATE(YEAR(Loan_Start),MONTH(Loan_Start)+Number_of_Payments___8,DAY(Loan_Start))</definedName>
    <definedName name="Payment_Date___8">DATE(YEAR(Loan_Start),MONTH(Loan_Start)+Number_of_Payments___8,DAY(Loan_Start))</definedName>
    <definedName name="Payment_Date___9">DATE(YEAR(Loan_Start),MONTH(Loan_Start)+Number_of_Payments___8,DAY(Loan_Start))</definedName>
    <definedName name="Payout">#REF!</definedName>
    <definedName name="PE_LAB">#REF!</definedName>
    <definedName name="PE_MAT">#REF!</definedName>
    <definedName name="pea">#N/A</definedName>
    <definedName name="peak">13.5</definedName>
    <definedName name="ped">#REF!</definedName>
    <definedName name="per">#N/A</definedName>
    <definedName name="Percent_Threshold">#N/A</definedName>
    <definedName name="Percentage_Sales">#REF!</definedName>
    <definedName name="Period">#REF!</definedName>
    <definedName name="PERIOD_END">NA()</definedName>
    <definedName name="PeriodsInYear">#REF!</definedName>
    <definedName name="pessimistic">#REF!</definedName>
    <definedName name="PF_S">#REF!</definedName>
    <definedName name="PGxx10">#REF!</definedName>
    <definedName name="PHD_rate">[72]Inputs!$G$5</definedName>
    <definedName name="PHYSICAL_SIGHT_TAC">'[143]K-10'!#REF!</definedName>
    <definedName name="PHYSICAL_SIGHT_TIC">#REF!</definedName>
    <definedName name="pi" hidden="1">{#N/A,#N/A,FALSE,"COVER.XLS";#N/A,#N/A,FALSE,"RACT1.XLS";#N/A,#N/A,FALSE,"RACT2.XLS";#N/A,#N/A,FALSE,"ECCMP";#N/A,#N/A,FALSE,"WELDER.XLS"}</definedName>
    <definedName name="Pier_Cap_Data">#REF!</definedName>
    <definedName name="PIER_CAPS">#REF!</definedName>
    <definedName name="pii">#REF!</definedName>
    <definedName name="pik" hidden="1">{#N/A,#N/A,FALSE,"COVER1.XLS ";#N/A,#N/A,FALSE,"RACT1.XLS";#N/A,#N/A,FALSE,"RACT2.XLS";#N/A,#N/A,FALSE,"ECCMP";#N/A,#N/A,FALSE,"WELDER.XLS"}</definedName>
    <definedName name="pikka" hidden="1">{#N/A,#N/A,FALSE,"COVER.XLS";#N/A,#N/A,FALSE,"RACT1.XLS";#N/A,#N/A,FALSE,"RACT2.XLS";#N/A,#N/A,FALSE,"ECCMP";#N/A,#N/A,FALSE,"WELDER.XLS"}</definedName>
    <definedName name="pikkaa" hidden="1">{#N/A,#N/A,FALSE,"COVER1.XLS ";#N/A,#N/A,FALSE,"RACT1.XLS";#N/A,#N/A,FALSE,"RACT2.XLS";#N/A,#N/A,FALSE,"ECCMP";#N/A,#N/A,FALSE,"WELDER.XLS"}</definedName>
    <definedName name="pikkan" hidden="1">{#N/A,#N/A,FALSE,"COVER.XLS";#N/A,#N/A,FALSE,"RACT1.XLS";#N/A,#N/A,FALSE,"RACT2.XLS";#N/A,#N/A,FALSE,"ECCMP";#N/A,#N/A,FALSE,"WELDER.XLS"}</definedName>
    <definedName name="pikkk" hidden="1">{#N/A,#N/A,FALSE,"COVER1.XLS ";#N/A,#N/A,FALSE,"RACT1.XLS";#N/A,#N/A,FALSE,"RACT2.XLS";#N/A,#N/A,FALSE,"ECCMP";#N/A,#N/A,FALSE,"WELDER.XLS"}</definedName>
    <definedName name="pikkom" hidden="1">{#N/A,#N/A,FALSE,"COVER1.XLS ";#N/A,#N/A,FALSE,"RACT1.XLS";#N/A,#N/A,FALSE,"RACT2.XLS";#N/A,#N/A,FALSE,"ECCMP";#N/A,#N/A,FALSE,"WELDER.XLS"}</definedName>
    <definedName name="pikkon" hidden="1">{#N/A,#N/A,FALSE,"COVER1.XLS ";#N/A,#N/A,FALSE,"RACT1.XLS";#N/A,#N/A,FALSE,"RACT2.XLS";#N/A,#N/A,FALSE,"ECCMP";#N/A,#N/A,FALSE,"WELDER.XLS"}</definedName>
    <definedName name="pikkuu" hidden="1">{#N/A,#N/A,FALSE,"COVER1.XLS ";#N/A,#N/A,FALSE,"RACT1.XLS";#N/A,#N/A,FALSE,"RACT2.XLS";#N/A,#N/A,FALSE,"ECCMP";#N/A,#N/A,FALSE,"WELDER.XLS"}</definedName>
    <definedName name="pikky" hidden="1">{#N/A,#N/A,FALSE,"COVER1.XLS ";#N/A,#N/A,FALSE,"RACT1.XLS";#N/A,#N/A,FALSE,"RACT2.XLS";#N/A,#N/A,FALSE,"ECCMP";#N/A,#N/A,FALSE,"WELDER.XLS"}</definedName>
    <definedName name="pikmomm" hidden="1">{#N/A,#N/A,FALSE,"COVER1.XLS ";#N/A,#N/A,FALSE,"RACT1.XLS";#N/A,#N/A,FALSE,"RACT2.XLS";#N/A,#N/A,FALSE,"ECCMP";#N/A,#N/A,FALSE,"WELDER.XLS"}</definedName>
    <definedName name="pikmon" hidden="1">{#N/A,#N/A,FALSE,"COVER1.XLS ";#N/A,#N/A,FALSE,"RACT1.XLS";#N/A,#N/A,FALSE,"RACT2.XLS";#N/A,#N/A,FALSE,"ECCMP";#N/A,#N/A,FALSE,"WELDER.XLS"}</definedName>
    <definedName name="pikp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pikpam" hidden="1">{#N/A,#N/A,FALSE,"COVER1.XLS ";#N/A,#N/A,FALSE,"RACT1.XLS";#N/A,#N/A,FALSE,"RACT2.XLS";#N/A,#N/A,FALSE,"ECCMP";#N/A,#N/A,FALSE,"WELDER.XLS"}</definedName>
    <definedName name="PIL">#REF!</definedName>
    <definedName name="Pile">#REF!</definedName>
    <definedName name="Piling">#REF!</definedName>
    <definedName name="pint">#REF!</definedName>
    <definedName name="PIP">#REF!</definedName>
    <definedName name="PIPE">#REF!</definedName>
    <definedName name="piu" hidden="1">{#N/A,#N/A,FALSE,"COVER.XLS";#N/A,#N/A,FALSE,"RACT1.XLS";#N/A,#N/A,FALSE,"RACT2.XLS";#N/A,#N/A,FALSE,"ECCMP";#N/A,#N/A,FALSE,"WELDER.XLS"}</definedName>
    <definedName name="pl">#REF!</definedName>
    <definedName name="PL_ASSOC">#REF!</definedName>
    <definedName name="PL_Dollar_Threshold">#N/A</definedName>
    <definedName name="PL_Percent_Threshold">#N/A</definedName>
    <definedName name="PlanningAmount">'[126]PM-TE'!$J$9</definedName>
    <definedName name="Plaster">#REF!</definedName>
    <definedName name="Plastering">#REF!</definedName>
    <definedName name="plBoardFee">#REF!</definedName>
    <definedName name="plCostOfServices">#REF!</definedName>
    <definedName name="ple" hidden="1">{#N/A,#N/A,FALSE,"COVER1.XLS ";#N/A,#N/A,FALSE,"RACT1.XLS";#N/A,#N/A,FALSE,"RACT2.XLS";#N/A,#N/A,FALSE,"ECCMP";#N/A,#N/A,FALSE,"WELDER.XLS"}</definedName>
    <definedName name="plIncome1">#REF!</definedName>
    <definedName name="plIncome2">#REF!</definedName>
    <definedName name="Plint">#REF!</definedName>
    <definedName name="plInterest">#REF!</definedName>
    <definedName name="PLonAssetSoldII">'[94]VariableII  period'!$E$150</definedName>
    <definedName name="PLOT">#N/A</definedName>
    <definedName name="plOtherIncome">#REF!</definedName>
    <definedName name="PLP">#REF!</definedName>
    <definedName name="plPLonAssetSold">#REF!</definedName>
    <definedName name="plPLonFX">#REF!</definedName>
    <definedName name="plSAndA">#REF!</definedName>
    <definedName name="plSharePLfromSubCom">#REF!</definedName>
    <definedName name="pmr">#REF!</definedName>
    <definedName name="po">#REF!</definedName>
    <definedName name="poil">#REF!</definedName>
    <definedName name="pon">#REF!</definedName>
    <definedName name="pong">#REF!</definedName>
    <definedName name="pooi">#REF!</definedName>
    <definedName name="pop" hidden="1">{"cashflow",#N/A,FALSE,"cash flow"}</definedName>
    <definedName name="popo">#REF!</definedName>
    <definedName name="POR" hidden="1">{#N/A,#N/A,FALSE,"COVER.XLS";#N/A,#N/A,FALSE,"RACT1.XLS";#N/A,#N/A,FALSE,"RACT2.XLS";#N/A,#N/A,FALSE,"ECCMP";#N/A,#N/A,FALSE,"WELDER.XLS"}</definedName>
    <definedName name="porn" hidden="1">#N/A</definedName>
    <definedName name="PortDate">#REF!</definedName>
    <definedName name="PortName">#REF!</definedName>
    <definedName name="PortName1">#REF!</definedName>
    <definedName name="possible">#REF!</definedName>
    <definedName name="pp">#REF!</definedName>
    <definedName name="ppo">#REF!</definedName>
    <definedName name="ppp">[38]เงินกู้ธนชาติ!$B$4</definedName>
    <definedName name="pppp">#REF!</definedName>
    <definedName name="ppppp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ppppppppppppppp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pppt">#REF!</definedName>
    <definedName name="ppt">[102]!ppt</definedName>
    <definedName name="PR">#REF!</definedName>
    <definedName name="PR_t">#REF!</definedName>
    <definedName name="PRE_EPS">#REF!</definedName>
    <definedName name="PRE_LAB">#REF!</definedName>
    <definedName name="PRE_MAT">#REF!</definedName>
    <definedName name="PREF_DIV">#REF!</definedName>
    <definedName name="PREL">#REF!</definedName>
    <definedName name="PREPARED_BY">NA()</definedName>
    <definedName name="PREPARED_DATE">NA()</definedName>
    <definedName name="PRETAX">#REF!</definedName>
    <definedName name="PREV_NETCASH">#REF!</definedName>
    <definedName name="prgroup1">#REF!</definedName>
    <definedName name="prgroup2">#REF!</definedName>
    <definedName name="pric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ice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iceto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rinc">#REF!</definedName>
    <definedName name="Print">'[144]1602-97'!#REF!</definedName>
    <definedName name="Print_a">[145]!Print_a</definedName>
    <definedName name="_xlnm.Print_Area">'[1]C-3'!$A$6:$O$6</definedName>
    <definedName name="Print_Area_MI">#REF!</definedName>
    <definedName name="Print_Area_MI___0">#REF!</definedName>
    <definedName name="Print_Area_MI___4">#REF!</definedName>
    <definedName name="PRINT_AREA_MI1">#REF!</definedName>
    <definedName name="Print_Area_Reset">#N/A</definedName>
    <definedName name="Print_Area_Reset___0">OFFSET(Full_Print,0,0,Last_Row___0)</definedName>
    <definedName name="Print_Area_Reset___10">OFFSET(Full_Print,0,0,Last_Row___10)</definedName>
    <definedName name="Print_Area_Reset___2">OFFSET(Full_Print,0,0,Last_Row___2)</definedName>
    <definedName name="Print_Area_Reset___3">OFFSET(Full_Print,0,0,Last_Row___3)</definedName>
    <definedName name="Print_Area_Reset___4">OFFSET(Full_Print,0,0,Last_Row___4)</definedName>
    <definedName name="Print_Area_Reset___5">OFFSET(Full_Print,0,0,Last_Row___5)</definedName>
    <definedName name="Print_Area_Reset___6">OFFSET(Full_Print,0,0,Last_Row___6)</definedName>
    <definedName name="Print_Area_Reset___7">OFFSET(Full_Print,0,0,Last_Row___7)</definedName>
    <definedName name="Print_Area_Reset___8">OFFSET(Full_Print,0,0,Last_Row___8)</definedName>
    <definedName name="Print_Area_Reset___9">OFFSET(Full_Print,0,0,Last_Row___9)</definedName>
    <definedName name="Print_area1">#REF!</definedName>
    <definedName name="_xlnm.Print_Titles">'[1]C-3'!$A$1:$IV$5</definedName>
    <definedName name="Print_Titles_MI">'[1]C-3'!$A$1:$IV$5</definedName>
    <definedName name="Print_Titles_MI___4">#REF!</definedName>
    <definedName name="PRINTGO">#N/A</definedName>
    <definedName name="Printt">#REF!</definedName>
    <definedName name="printtt">#REF!</definedName>
    <definedName name="Pro" hidden="1">{#N/A,#N/A,FALSE,"COVER.XLS";#N/A,#N/A,FALSE,"RACT1.XLS";#N/A,#N/A,FALSE,"RACT2.XLS";#N/A,#N/A,FALSE,"ECCMP";#N/A,#N/A,FALSE,"WELDER.XLS"}</definedName>
    <definedName name="Production">#REF!</definedName>
    <definedName name="ProfileOfTaggedInstruments___ByConstrMgr_Complex_Category">#REF!</definedName>
    <definedName name="Profit">NA()</definedName>
    <definedName name="Profit_and_Loss">#REF!</definedName>
    <definedName name="profits">NA()</definedName>
    <definedName name="PROFORMA">#REF!</definedName>
    <definedName name="Progress">OFFSET('[74]Drop List'!$A$17,0,1,1,COUNTA('[74]Drop List'!$17:$17)-1)</definedName>
    <definedName name="project" hidden="1">{#N/A,#N/A,FALSE,"COVER1.XLS ";#N/A,#N/A,FALSE,"RACT1.XLS";#N/A,#N/A,FALSE,"RACT2.XLS";#N/A,#N/A,FALSE,"ECCMP";#N/A,#N/A,FALSE,"WELDER.XLS"}</definedName>
    <definedName name="Project_Completion_Year">#REF!</definedName>
    <definedName name="PROJECT_NAME____Capsugel_Relocation_Project">#REF!</definedName>
    <definedName name="PROJECT_NAME____Capsugel_Relocation_Project___0">#REF!</definedName>
    <definedName name="Project_Starting_Year">#REF!</definedName>
    <definedName name="Project_Title">#REF!</definedName>
    <definedName name="ProjNo.">#REF!</definedName>
    <definedName name="PROMMIS">#REF!</definedName>
    <definedName name="promotion_วิไลวรรณ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Provision_invst">#REF!</definedName>
    <definedName name="pskaldgjkdsapsgk">#REF!</definedName>
    <definedName name="pt">[102]!pt</definedName>
    <definedName name="PTA_Bulk">#REF!</definedName>
    <definedName name="PTA_ISBL">#REF!</definedName>
    <definedName name="ptp">#REF!</definedName>
    <definedName name="pukpi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UP">#REF!</definedName>
    <definedName name="PurCost_Building">[66]BUILD95!$Z$9:$Z$17</definedName>
    <definedName name="puy">#REF!</definedName>
    <definedName name="PV_CFPS">#REF!</definedName>
    <definedName name="PV_DPS">#REF!</definedName>
    <definedName name="PV_EPS">#REF!</definedName>
    <definedName name="PV_NP">#REF!</definedName>
    <definedName name="PV_PRETAX">#REF!</definedName>
    <definedName name="PY_Accounts_Receivable">#REF!</definedName>
    <definedName name="PY_Administration">#REF!</definedName>
    <definedName name="PY_Cash">#REF!</definedName>
    <definedName name="PY_Cash_Dev_Dec">#REF!</definedName>
    <definedName name="PY_Cash_Div_Dec">#REF!</definedName>
    <definedName name="PY_Common_Equity">#REF!</definedName>
    <definedName name="PY_Cost_of_Sales">#REF!</definedName>
    <definedName name="PY_Current_Liabilities">#REF!</definedName>
    <definedName name="PY_Depreciation">#REF!</definedName>
    <definedName name="PY_Gross_Profit">#REF!</definedName>
    <definedName name="PY_Inc_Bef_Tax">#REF!</definedName>
    <definedName name="PY_Intangible_Assets">#REF!</definedName>
    <definedName name="PY_Interest_Expense">#REF!</definedName>
    <definedName name="PY_Inventory">#REF!</definedName>
    <definedName name="PY_LIABIL_EQUITY">#REF!</definedName>
    <definedName name="PY_LT_Debt">#REF!</definedName>
    <definedName name="PY_Market_Value_of_Equity">#REF!</definedName>
    <definedName name="PY_Marketable_Sec">#REF!</definedName>
    <definedName name="PY_NET_PROFIT">#REF!</definedName>
    <definedName name="PY_Net_Revenue">#REF!</definedName>
    <definedName name="PY_Operating_Inc">#REF!</definedName>
    <definedName name="PY_Operating_Income">#REF!</definedName>
    <definedName name="PY_Other_Curr_Assets">#REF!</definedName>
    <definedName name="PY_Other_Exp">#N/A</definedName>
    <definedName name="PY_Other_LT_Assets">#REF!</definedName>
    <definedName name="PY_Other_LT_Liabilities">#REF!</definedName>
    <definedName name="PY_Preferred_Stock">#REF!</definedName>
    <definedName name="PY_QUICK_ASSETS">#REF!</definedName>
    <definedName name="PY_Retained_Earnings">#REF!</definedName>
    <definedName name="PY_Selling">#N/A</definedName>
    <definedName name="PY_Tangible_Assets">#REF!</definedName>
    <definedName name="PY_Tangible_Net_Worth">#REF!</definedName>
    <definedName name="PY_Taxes">#REF!</definedName>
    <definedName name="PY_TOTAL_ASSETS">#REF!</definedName>
    <definedName name="PY_TOTAL_CURR_ASSETS">#REF!</definedName>
    <definedName name="PY_TOTAL_DEBT">#REF!</definedName>
    <definedName name="PY_TOTAL_EQUITY">#REF!</definedName>
    <definedName name="PY_Weighted_Average">#REF!</definedName>
    <definedName name="PY_Working_Capital">#REF!</definedName>
    <definedName name="PY1_Accounts_receivable">#REF!</definedName>
    <definedName name="PY2_Accounts_Receivable">#REF!</definedName>
    <definedName name="PY2_Administration">#N/A</definedName>
    <definedName name="PY2_Cash">#REF!</definedName>
    <definedName name="PY2_Cash_Dev_Dec">#N/A</definedName>
    <definedName name="PY2_Common_Equity">#REF!</definedName>
    <definedName name="PY2_Cost_of_Sales">#REF!</definedName>
    <definedName name="PY2_Current_Liabilities">#REF!</definedName>
    <definedName name="PY2_Depreciation">#REF!</definedName>
    <definedName name="PY2_Gross_Profit">#REF!</definedName>
    <definedName name="PY2_Inc_Bef_Tax">#REF!</definedName>
    <definedName name="PY2_Intangible_Assets">#REF!</definedName>
    <definedName name="PY2_Interest_Expense">#REF!</definedName>
    <definedName name="PY2_Inventory">#REF!</definedName>
    <definedName name="PY2_LIABIL_EQUITY">#REF!</definedName>
    <definedName name="PY2_LT_Debt">#REF!</definedName>
    <definedName name="PY2_Marketable_Sec">#REF!</definedName>
    <definedName name="PY2_NET_PROFIT">#REF!</definedName>
    <definedName name="PY2_Net_Revenue">#REF!</definedName>
    <definedName name="PY2_Operating_Inc">#REF!</definedName>
    <definedName name="PY2_Operating_Income">#REF!</definedName>
    <definedName name="PY2_Other_Curr_Assets">#REF!</definedName>
    <definedName name="PY2_Other_Exp.">#N/A</definedName>
    <definedName name="PY2_Other_LT_Assets">#REF!</definedName>
    <definedName name="PY2_Other_LT_Liabilities">#REF!</definedName>
    <definedName name="PY2_Preferred_Stock">#REF!</definedName>
    <definedName name="PY2_QUICK_ASSETS">#REF!</definedName>
    <definedName name="PY2_Retained_Earnings">#REF!</definedName>
    <definedName name="PY2_Selling">#N/A</definedName>
    <definedName name="PY2_Tangible_Assets">#REF!</definedName>
    <definedName name="PY2_Tangible_Net_Worth">#REF!</definedName>
    <definedName name="PY2_Taxes">#REF!</definedName>
    <definedName name="PY2_TOTAL_ASSETS">#REF!</definedName>
    <definedName name="PY2_TOTAL_CURR_ASSETS">#REF!</definedName>
    <definedName name="PY2_TOTAL_DEBT">#REF!</definedName>
    <definedName name="PY2_TOTAL_EQUITY">#REF!</definedName>
    <definedName name="PY2_Weighted_Average">#N/A</definedName>
    <definedName name="PY2_Working_Capital">#REF!</definedName>
    <definedName name="q">'[146]เงินกู้ MGC'!$B$4</definedName>
    <definedName name="q_ty">#REF!</definedName>
    <definedName name="qaqa" hidden="1">{"conso",#N/A,FALSE,"cash flow"}</definedName>
    <definedName name="qaqas" hidden="1">{"cashflow",#N/A,FALSE,"cash flow"}</definedName>
    <definedName name="qaqasa" hidden="1">{"conso",#N/A,FALSE,"cash flow"}</definedName>
    <definedName name="qaqass" hidden="1">{"conso",#N/A,FALSE,"cash flow"}</definedName>
    <definedName name="qe" hidden="1">{#N/A,#N/A,FALSE,"COVER.XLS";#N/A,#N/A,FALSE,"RACT1.XLS";#N/A,#N/A,FALSE,"RACT2.XLS";#N/A,#N/A,FALSE,"ECCMP";#N/A,#N/A,FALSE,"WELDER.XLS"}</definedName>
    <definedName name="q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q">#REF!</definedName>
    <definedName name="qqq">'[38]เงินกู้ MGC'!$E$17</definedName>
    <definedName name="qqqa">[102]!qqqa</definedName>
    <definedName name="qqqqq" hidden="1">{"cashflow",#N/A,FALSE,"cash flow"}</definedName>
    <definedName name="qqqqqq" hidden="1">{"cashflow",#N/A,FALSE,"cash flow"}</definedName>
    <definedName name="qqqqqqqqqqqq" hidden="1">{#N/A,#N/A,FALSE,"17MAY";#N/A,#N/A,FALSE,"24MAY"}</definedName>
    <definedName name="qqqqqqqqqqqqqq" hidden="1">{#N/A,#N/A,FALSE,"COVER.XLS";#N/A,#N/A,FALSE,"RACT1.XLS";#N/A,#N/A,FALSE,"RACT2.XLS";#N/A,#N/A,FALSE,"ECCMP";#N/A,#N/A,FALSE,"WELDER.XLS"}</definedName>
    <definedName name="qqqqqqqqqqqqqqqqqqqqq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qqqqyy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qqw">#REF!</definedName>
    <definedName name="q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qryEqptOrdDelyETAProfile_byConstrMgr">#REF!</definedName>
    <definedName name="qryEqptOrdPODelProfile_ByConstrMgr">#REF!</definedName>
    <definedName name="qryForEqptProfTotalDelvdFdnErnIndImp">#REF!</definedName>
    <definedName name="QryOutWinSpeed">#REF!</definedName>
    <definedName name="qrySummROSDatesFromQuery">#REF!</definedName>
    <definedName name="qryUnitForecastUtils">#REF!</definedName>
    <definedName name="QS_A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S_a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t" hidden="1">{#N/A,#N/A,FALSE,"COVER1.XLS ";#N/A,#N/A,FALSE,"RACT1.XLS";#N/A,#N/A,FALSE,"RACT2.XLS";#N/A,#N/A,FALSE,"ECCMP";#N/A,#N/A,FALSE,"WELDER.XLS"}</definedName>
    <definedName name="qty">#REF!</definedName>
    <definedName name="qty___0">#REF!</definedName>
    <definedName name="Qualified">OFFSET('[74]Drop List'!$A$15,0,1,1,COUNTA('[74]Drop List'!$15:$15)-1)</definedName>
    <definedName name="Quarterly_Earnings">#REF!</definedName>
    <definedName name="Query1">#REF!</definedName>
    <definedName name="Query2">#REF!</definedName>
    <definedName name="qw">#REF!</definedName>
    <definedName name="qwe" hidden="1">{#N/A,#N/A,FALSE,"COVER1.XLS ";#N/A,#N/A,FALSE,"RACT1.XLS";#N/A,#N/A,FALSE,"RACT2.XLS";#N/A,#N/A,FALSE,"ECCMP";#N/A,#N/A,FALSE,"WELDER.XLS"}</definedName>
    <definedName name="qweqwe">[67]Total!#REF!</definedName>
    <definedName name="qwerewr">#REF!</definedName>
    <definedName name="qwqwq" hidden="1">{"cashflow",#N/A,FALSE,"cash flow"}</definedName>
    <definedName name="qww">#REF!</definedName>
    <definedName name="qwww">#REF!</definedName>
    <definedName name="qy" hidden="1">{#N/A,#N/A,FALSE,"COVER1.XLS ";#N/A,#N/A,FALSE,"RACT1.XLS";#N/A,#N/A,FALSE,"RACT2.XLS";#N/A,#N/A,FALSE,"ECCMP";#N/A,#N/A,FALSE,"WELDER.XLS"}</definedName>
    <definedName name="R_UNIT">#REF!</definedName>
    <definedName name="rad_dscnt">#REF!</definedName>
    <definedName name="RAI">[41]อมตะCiyt!#REF!</definedName>
    <definedName name="ra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angeHigher">#REF!</definedName>
    <definedName name="RangeLower">#REF!</definedName>
    <definedName name="ra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ate">#REF!</definedName>
    <definedName name="Rate_TT3">NA()</definedName>
    <definedName name="RATE1">#REF!</definedName>
    <definedName name="RATEB01">'[147]Unit rate Architecture'!$B$5:$CC$1152</definedName>
    <definedName name="ratio">IF(#REF!&lt;=5,INDEX(#REF!,(#REF!*5)-4),#REF!)</definedName>
    <definedName name="ratio1">IF(#REF!&lt;=5,INDEX(#REF!,(#REF!*5)-4),#REF!)</definedName>
    <definedName name="ratio2">IF(#REF!&lt;=5,INDEX(#REF!,(#REF!*5)-4),#REF!)</definedName>
    <definedName name="ratio3">IF(#REF!&lt;=5,INDEX(#REF!,(#REF!*5)-4),#REF!)</definedName>
    <definedName name="rd">#REF!</definedName>
    <definedName name="rdt">#REF!</definedName>
    <definedName name="RDU">#REF!</definedName>
    <definedName name="RE">#REF!</definedName>
    <definedName name="Reason">#N/A</definedName>
    <definedName name="RECGO_GT31_Exhaust_Silencer_Cost_estimation_Rev_0_List">#REF!</definedName>
    <definedName name="RECGO_GT31_Exhaust_Silencer_Cost_estimation_Summary_List">#REF!</definedName>
    <definedName name="_xlnm.Recorder">#REF!</definedName>
    <definedName name="redfgjbhphf" hidden="1">{#N/A,#N/A,FALSE,"COVER1.XLS ";#N/A,#N/A,FALSE,"RACT1.XLS";#N/A,#N/A,FALSE,"RACT2.XLS";#N/A,#N/A,FALSE,"ECCMP";#N/A,#N/A,FALSE,"WELDER.XLS"}</definedName>
    <definedName name="Related">#REF!</definedName>
    <definedName name="REM_LAB">[148]Summary!#REF!</definedName>
    <definedName name="REM_MAT">[148]Summary!#REF!</definedName>
    <definedName name="RemarkNAV2">#REF!</definedName>
    <definedName name="RemarkPort">#REF!</definedName>
    <definedName name="reo" hidden="1">{#N/A,#N/A,FALSE,"COVER.XLS";#N/A,#N/A,FALSE,"RACT1.XLS";#N/A,#N/A,FALSE,"RACT2.XLS";#N/A,#N/A,FALSE,"ECCMP";#N/A,#N/A,FALSE,"WELDER.XLS"}</definedName>
    <definedName name="report">#REF!</definedName>
    <definedName name="report1">#REF!</definedName>
    <definedName name="report10">#REF!</definedName>
    <definedName name="report20">#REF!</definedName>
    <definedName name="report30">#REF!</definedName>
    <definedName name="report40">#REF!</definedName>
    <definedName name="report50">#REF!</definedName>
    <definedName name="ReportName">#REF!</definedName>
    <definedName name="rer" hidden="1">{"cashflow",#N/A,FALSE,"cash flow"}</definedName>
    <definedName name="rere" hidden="1">{"conso",#N/A,FALSE,"cash flow"}</definedName>
    <definedName name="rerkir" hidden="1">{#N/A,#N/A,FALSE,"COVER1.XLS ";#N/A,#N/A,FALSE,"RACT1.XLS";#N/A,#N/A,FALSE,"RACT2.XLS";#N/A,#N/A,FALSE,"ECCMP";#N/A,#N/A,FALSE,"WELDER.XLS"}</definedName>
    <definedName name="rer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es" hidden="1">{#N/A,#N/A,FALSE,"COVER1.XLS ";#N/A,#N/A,FALSE,"RACT1.XLS";#N/A,#N/A,FALSE,"RACT2.XLS";#N/A,#N/A,FALSE,"ECCMP";#N/A,#N/A,FALSE,"WELDER.XLS"}</definedName>
    <definedName name="res_sum" hidden="1">{#N/A,#N/A,FALSE,"COVER1.XLS ";#N/A,#N/A,FALSE,"RACT1.XLS";#N/A,#N/A,FALSE,"RACT2.XLS";#N/A,#N/A,FALSE,"ECCMP";#N/A,#N/A,FALSE,"WELDER.XLS"}</definedName>
    <definedName name="res_sum1" hidden="1">{#N/A,#N/A,FALSE,"COVER1.XLS ";#N/A,#N/A,FALSE,"RACT1.XLS";#N/A,#N/A,FALSE,"RACT2.XLS";#N/A,#N/A,FALSE,"ECCMP";#N/A,#N/A,FALSE,"WELDER.XLS"}</definedName>
    <definedName name="resheffle">#REF!</definedName>
    <definedName name="Residual_Value">#REF!</definedName>
    <definedName name="resource">'[148]Bill No. 2 - Carpark'!$A$1:$C$97</definedName>
    <definedName name="ResPricing">#REF!</definedName>
    <definedName name="RESULT">#REF!</definedName>
    <definedName name="RETAINING_WALL">#REF!</definedName>
    <definedName name="Retaining_Walls_Data">#REF!</definedName>
    <definedName name="REVENUE">#REF!</definedName>
    <definedName name="reverse">NA()</definedName>
    <definedName name="rew" hidden="1">{#N/A,#N/A,FALSE,"COVER.XLS";#N/A,#N/A,FALSE,"RACT1.XLS";#N/A,#N/A,FALSE,"RACT2.XLS";#N/A,#N/A,FALSE,"ECCMP";#N/A,#N/A,FALSE,"WELDER.XLS"}</definedName>
    <definedName name="rewa">[62]เงินกู้ธนชาติ!$F$15</definedName>
    <definedName name="rewer1" hidden="1">{#N/A,#N/A,FALSE,"COVER1.XLS ";#N/A,#N/A,FALSE,"RACT1.XLS";#N/A,#N/A,FALSE,"RACT2.XLS";#N/A,#N/A,FALSE,"ECCMP";#N/A,#N/A,FALSE,"WELDER.XLS"}</definedName>
    <definedName name="rewgre" hidden="1">{#N/A,#N/A,FALSE,"COVER.XLS";#N/A,#N/A,FALSE,"RACT1.XLS";#N/A,#N/A,FALSE,"RACT2.XLS";#N/A,#N/A,FALSE,"ECCMP";#N/A,#N/A,FALSE,"WELDER.XLS"}</definedName>
    <definedName name="rewqrqwe">#REF!</definedName>
    <definedName name="rewws">#REF!</definedName>
    <definedName name="rexcfhvbvyggkj" hidden="1">{#N/A,#N/A,FALSE,"COVER.XLS";#N/A,#N/A,FALSE,"RACT1.XLS";#N/A,#N/A,FALSE,"RACT2.XLS";#N/A,#N/A,FALSE,"ECCMP";#N/A,#N/A,FALSE,"WELDER.XLS"}</definedName>
    <definedName name="Rf">#REF!</definedName>
    <definedName name="rfg">#REF!</definedName>
    <definedName name="rfjrh">#REF!</definedName>
    <definedName name="rf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fre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FSL">#REF!</definedName>
    <definedName name="rftikjdcvsz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g">#N/A</definedName>
    <definedName name="rgbrebgre">#REF!</definedName>
    <definedName name="rggr">#REF!</definedName>
    <definedName name="rgj">#REF!</definedName>
    <definedName name="rg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guruyr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gvesrhbare" hidden="1">{#N/A,#N/A,FALSE,"COVER.XLS";#N/A,#N/A,FALSE,"RACT1.XLS";#N/A,#N/A,FALSE,"RACT2.XLS";#N/A,#N/A,FALSE,"ECCMP";#N/A,#N/A,FALSE,"WELDER.XLS"}</definedName>
    <definedName name="rherk" hidden="1">{#N/A,#N/A,FALSE,"17MAY";#N/A,#N/A,FALSE,"24MAY"}</definedName>
    <definedName name="rhgjfhm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hhknt" hidden="1">{#N/A,#N/A,FALSE,"17MAY";#N/A,#N/A,FALSE,"24MAY"}</definedName>
    <definedName name="rhjuyh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hjyuu" hidden="1">{#N/A,#N/A,FALSE,"COVER.XLS";#N/A,#N/A,FALSE,"RACT1.XLS";#N/A,#N/A,FALSE,"RACT2.XLS";#N/A,#N/A,FALSE,"ECCMP";#N/A,#N/A,FALSE,"WELDER.XLS"}</definedName>
    <definedName name="rhrgr">#REF!</definedName>
    <definedName name="rhriurki" hidden="1">{#N/A,#N/A,FALSE,"COVER1.XLS ";#N/A,#N/A,FALSE,"RACT1.XLS";#N/A,#N/A,FALSE,"RACT2.XLS";#N/A,#N/A,FALSE,"ECCMP";#N/A,#N/A,FALSE,"WELDER.XLS"}</definedName>
    <definedName name="rhth">#REF!</definedName>
    <definedName name="rhtkl" hidden="1">{#N/A,#N/A,FALSE,"COVER1.XLS ";#N/A,#N/A,FALSE,"RACT1.XLS";#N/A,#N/A,FALSE,"RACT2.XLS";#N/A,#N/A,FALSE,"ECCMP";#N/A,#N/A,FALSE,"WELDER.XLS"}</definedName>
    <definedName name="rhutk">#REF!</definedName>
    <definedName name="rhuykj">#REF!</definedName>
    <definedName name="rhyuik" hidden="1">{#N/A,#N/A,FALSE,"17MAY";#N/A,#N/A,FALSE,"24MAY"}</definedName>
    <definedName name="rigt">#REF!</definedName>
    <definedName name="rijkrjm" hidden="1">{#N/A,#N/A,FALSE,"COVER.XLS";#N/A,#N/A,FALSE,"RACT1.XLS";#N/A,#N/A,FALSE,"RACT2.XLS";#N/A,#N/A,FALSE,"ECCMP";#N/A,#N/A,FALSE,"WELDER.XLS"}</definedName>
    <definedName name="rij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ilr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INSU">#REF!</definedName>
    <definedName name="rioirp" hidden="1">{#N/A,#N/A,FALSE,"COVER1.XLS ";#N/A,#N/A,FALSE,"RACT1.XLS";#N/A,#N/A,FALSE,"RACT2.XLS";#N/A,#N/A,FALSE,"ECCMP";#N/A,#N/A,FALSE,"WELDER.XLS"}</definedName>
    <definedName name="riovo" hidden="1">{#N/A,#N/A,FALSE,"COVER1.XLS ";#N/A,#N/A,FALSE,"RACT1.XLS";#N/A,#N/A,FALSE,"RACT2.XLS";#N/A,#N/A,FALSE,"ECCMP";#N/A,#N/A,FALSE,"WELDER.XLS"}</definedName>
    <definedName name="rir" hidden="1">{#N/A,#N/A,FALSE,"COVER.XLS";#N/A,#N/A,FALSE,"RACT1.XLS";#N/A,#N/A,FALSE,"RACT2.XLS";#N/A,#N/A,FALSE,"ECCMP";#N/A,#N/A,FALSE,"WELDER.XLS"}</definedName>
    <definedName name="riruiryuyjr" hidden="1">{#N/A,#N/A,FALSE,"COVER1.XLS ";#N/A,#N/A,FALSE,"RACT1.XLS";#N/A,#N/A,FALSE,"RACT2.XLS";#N/A,#N/A,FALSE,"ECCMP";#N/A,#N/A,FALSE,"WELDER.XLS"}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FALSE</definedName>
    <definedName name="RiskNumIterations">5000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StatFunctionsUpdateFreq">1</definedName>
    <definedName name="RiskUpdateDisplay">FALSE</definedName>
    <definedName name="RiskUpdateStatFunctions">FALSE</definedName>
    <definedName name="RiskUseDifferentSeedForEachSim">FALSE</definedName>
    <definedName name="RiskUseFixedSeed">FALSE</definedName>
    <definedName name="riti4o" hidden="1">{#N/A,#N/A,FALSE,"COVER1.XLS ";#N/A,#N/A,FALSE,"RACT1.XLS";#N/A,#N/A,FALSE,"RACT2.XLS";#N/A,#N/A,FALSE,"ECCMP";#N/A,#N/A,FALSE,"WELDER.XLS"}</definedName>
    <definedName name="ritlki" hidden="1">{#N/A,#N/A,FALSE,"COVER.XLS";#N/A,#N/A,FALSE,"RACT1.XLS";#N/A,#N/A,FALSE,"RACT2.XLS";#N/A,#N/A,FALSE,"ECCMP";#N/A,#N/A,FALSE,"WELDER.XLS"}</definedName>
    <definedName name="riuk">#REF!</definedName>
    <definedName name="riukitu" hidden="1">{#N/A,#N/A,FALSE,"COVER1.XLS ";#N/A,#N/A,FALSE,"RACT1.XLS";#N/A,#N/A,FALSE,"RACT2.XLS";#N/A,#N/A,FALSE,"ECCMP";#N/A,#N/A,FALSE,"WELDER.XLS"}</definedName>
    <definedName name="riyi" hidden="1">{#N/A,#N/A,FALSE,"COVER1.XLS ";#N/A,#N/A,FALSE,"RACT1.XLS";#N/A,#N/A,FALSE,"RACT2.XLS";#N/A,#N/A,FALSE,"ECCMP";#N/A,#N/A,FALSE,"WELDER.XLS"}</definedName>
    <definedName name="riypy" hidden="1">{#N/A,#N/A,FALSE,"COVER.XLS";#N/A,#N/A,FALSE,"RACT1.XLS";#N/A,#N/A,FALSE,"RACT2.XLS";#N/A,#N/A,FALSE,"ECCMP";#N/A,#N/A,FALSE,"WELDER.XLS"}</definedName>
    <definedName name="rjhtjh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jilk" hidden="1">{#N/A,#N/A,FALSE,"COVER.XLS";#N/A,#N/A,FALSE,"RACT1.XLS";#N/A,#N/A,FALSE,"RACT2.XLS";#N/A,#N/A,FALSE,"ECCMP";#N/A,#N/A,FALSE,"WELDER.XLS"}</definedName>
    <definedName name="rjkyr">#REF!</definedName>
    <definedName name="rjorlr">#REF!</definedName>
    <definedName name="rjruhrjhrur" hidden="1">{#N/A,#N/A,FALSE,"COVER1.XLS ";#N/A,#N/A,FALSE,"RACT1.XLS";#N/A,#N/A,FALSE,"RACT2.XLS";#N/A,#N/A,FALSE,"ECCMP";#N/A,#N/A,FALSE,"WELDER.XLS"}</definedName>
    <definedName name="rjt">#REF!</definedName>
    <definedName name="rjt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jyrtt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jytjth" hidden="1">{#N/A,#N/A,FALSE,"COVER1.XLS ";#N/A,#N/A,FALSE,"RACT1.XLS";#N/A,#N/A,FALSE,"RACT2.XLS";#N/A,#N/A,FALSE,"ECCMP";#N/A,#N/A,FALSE,"WELDER.XLS"}</definedName>
    <definedName name="rkj">#REF!</definedName>
    <definedName name="rkjhkekrh">#REF!</definedName>
    <definedName name="rkjyky">#REF!</definedName>
    <definedName name="rkkll">#REF!</definedName>
    <definedName name="rkorilr" hidden="1">{#N/A,#N/A,FALSE,"COVER.XLS";#N/A,#N/A,FALSE,"RACT1.XLS";#N/A,#N/A,FALSE,"RACT2.XLS";#N/A,#N/A,FALSE,"ECCMP";#N/A,#N/A,FALSE,"WELDER.XLS"}</definedName>
    <definedName name="rkrl" hidden="1">{#N/A,#N/A,FALSE,"COVER1.XLS ";#N/A,#N/A,FALSE,"RACT1.XLS";#N/A,#N/A,FALSE,"RACT2.XLS";#N/A,#N/A,FALSE,"ECCMP";#N/A,#N/A,FALSE,"WELDER.XLS"}</definedName>
    <definedName name="rktkjk">#REF!</definedName>
    <definedName name="rkurkj" hidden="1">{#N/A,#N/A,FALSE,"COVER.XLS";#N/A,#N/A,FALSE,"RACT1.XLS";#N/A,#N/A,FALSE,"RACT2.XLS";#N/A,#N/A,FALSE,"ECCMP";#N/A,#N/A,FALSE,"WELDER.XLS"}</definedName>
    <definedName name="RLABO">#REF!</definedName>
    <definedName name="rljiteyh">#REF!</definedName>
    <definedName name="rllrk" hidden="1">{#N/A,#N/A,FALSE,"COVER.XLS";#N/A,#N/A,FALSE,"RACT1.XLS";#N/A,#N/A,FALSE,"RACT2.XLS";#N/A,#N/A,FALSE,"ECCMP";#N/A,#N/A,FALSE,"WELDER.XLS"}</definedName>
    <definedName name="rlr">#REF!</definedName>
    <definedName name="rltk" hidden="1">{#N/A,#N/A,FALSE,"COVER.XLS";#N/A,#N/A,FALSE,"RACT1.XLS";#N/A,#N/A,FALSE,"RACT2.XLS";#N/A,#N/A,FALSE,"ECCMP";#N/A,#N/A,FALSE,"WELDER.XLS"}</definedName>
    <definedName name="rltktl" hidden="1">{#N/A,#N/A,FALSE,"COVER1.XLS ";#N/A,#N/A,FALSE,"RACT1.XLS";#N/A,#N/A,FALSE,"RACT2.XLS";#N/A,#N/A,FALSE,"ECCMP";#N/A,#N/A,FALSE,"WELDER.XLS"}</definedName>
    <definedName name="RM">'[95]ADJ - RATE'!$B$5</definedName>
    <definedName name="RM_OVER_12MONTHS">#REF!</definedName>
    <definedName name="RMISC">#REF!</definedName>
    <definedName name="RNAME">#REF!</definedName>
    <definedName name="ro" hidden="1">{#N/A,#N/A,FALSE,"17MAY";#N/A,#N/A,FALSE,"24MAY"}</definedName>
    <definedName name="ROAA">#REF!</definedName>
    <definedName name="ROAE">#REF!</definedName>
    <definedName name="ROCE">#REF!</definedName>
    <definedName name="ROE">#REF!</definedName>
    <definedName name="roku" hidden="1">{#N/A,#N/A,FALSE,"COVER1.XLS ";#N/A,#N/A,FALSE,"RACT1.XLS";#N/A,#N/A,FALSE,"RACT2.XLS";#N/A,#N/A,FALSE,"ECCMP";#N/A,#N/A,FALSE,"WELDER.XLS"}</definedName>
    <definedName name="Roof">#REF!</definedName>
    <definedName name="Roof_Tank">#REF!</definedName>
    <definedName name="Roofing">#REF!</definedName>
    <definedName name="Roofing_PLot_13_total">'[149]QUANTITY COMPARISON'!#REF!</definedName>
    <definedName name="ROUND">#REF!</definedName>
    <definedName name="Round_Column_Data">#REF!</definedName>
    <definedName name="ROUND_COLUMNS">#REF!</definedName>
    <definedName name="ROUNDL">#REF!</definedName>
    <definedName name="ROUNDM">#REF!</definedName>
    <definedName name="ROUTE">#REF!</definedName>
    <definedName name="ROWNAMES">#REF!</definedName>
    <definedName name="RPAIN">#REF!</definedName>
    <definedName name="rr">#REF!</definedName>
    <definedName name="rre">#REF!</definedName>
    <definedName name="rrjryruur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rr">#REF!</definedName>
    <definedName name="rrrr" hidden="1">{#N/A,#N/A,FALSE,"COVER1.XLS ";#N/A,#N/A,FALSE,"RACT1.XLS";#N/A,#N/A,FALSE,"RACT2.XLS";#N/A,#N/A,FALSE,"ECCMP";#N/A,#N/A,FALSE,"WELDER.XLS"}</definedName>
    <definedName name="rrrr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rrrrr" hidden="1">{#N/A,#N/A,FALSE,"COVER1.XLS ";#N/A,#N/A,FALSE,"RACT1.XLS";#N/A,#N/A,FALSE,"RACT2.XLS";#N/A,#N/A,FALSE,"ECCMP";#N/A,#N/A,FALSE,"WELDER.XLS"}</definedName>
    <definedName name="rrrrt">#REF!</definedName>
    <definedName name="rrtt" hidden="1">{#N/A,#N/A,FALSE,"COVER1.XLS ";#N/A,#N/A,FALSE,"RACT1.XLS";#N/A,#N/A,FALSE,"RACT2.XLS";#N/A,#N/A,FALSE,"ECCMP";#N/A,#N/A,FALSE,"WELDER.XLS"}</definedName>
    <definedName name="rsedt">#REF!</definedName>
    <definedName name="RSLEE">#REF!</definedName>
    <definedName name="RSUBT">#REF!</definedName>
    <definedName name="RSUM1">#REF!</definedName>
    <definedName name="RSUM2">#REF!</definedName>
    <definedName name="RSUM3">#REF!</definedName>
    <definedName name="rt">#REF!</definedName>
    <definedName name="RTE">[102]!RTE</definedName>
    <definedName name="RTEST">#REF!</definedName>
    <definedName name="rti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tjvgohibrthgjkmh" hidden="1">{#N/A,#N/A,FALSE,"COVER.XLS";#N/A,#N/A,FALSE,"RACT1.XLS";#N/A,#N/A,FALSE,"RACT2.XLS";#N/A,#N/A,FALSE,"ECCMP";#N/A,#N/A,FALSE,"WELDER.XLS"}</definedName>
    <definedName name="rtkj" hidden="1">{#N/A,#N/A,FALSE,"COVER.XLS";#N/A,#N/A,FALSE,"RACT1.XLS";#N/A,#N/A,FALSE,"RACT2.XLS";#N/A,#N/A,FALSE,"ECCMP";#N/A,#N/A,FALSE,"WELDER.XLS"}</definedName>
    <definedName name="rtr">#REF!</definedName>
    <definedName name="rtret" hidden="1">{#N/A,#N/A,FALSE,"COVER1.XLS ";#N/A,#N/A,FALSE,"RACT1.XLS";#N/A,#N/A,FALSE,"RACT2.XLS";#N/A,#N/A,FALSE,"ECCMP";#N/A,#N/A,FALSE,"WELDER.XLS"}</definedName>
    <definedName name="rtretr">#REF!</definedName>
    <definedName name="rtrt" hidden="1">{#N/A,#N/A,FALSE,"COVER1.XLS ";#N/A,#N/A,FALSE,"RACT1.XLS";#N/A,#N/A,FALSE,"RACT2.XLS";#N/A,#N/A,FALSE,"ECCMP";#N/A,#N/A,FALSE,"WELDER.XLS"}</definedName>
    <definedName name="rtrte">#REF!</definedName>
    <definedName name="rtrtr" hidden="1">{#N/A,#N/A,FALSE,"COVER1.XLS ";#N/A,#N/A,FALSE,"RACT1.XLS";#N/A,#N/A,FALSE,"RACT2.XLS";#N/A,#N/A,FALSE,"ECCMP";#N/A,#N/A,FALSE,"WELDER.XLS"}</definedName>
    <definedName name="rtr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trwt" hidden="1">{#N/A,#N/A,FALSE,"COVER.XLS";#N/A,#N/A,FALSE,"RACT1.XLS";#N/A,#N/A,FALSE,"RACT2.XLS";#N/A,#N/A,FALSE,"ECCMP";#N/A,#N/A,FALSE,"WELDER.XLS"}</definedName>
    <definedName name="rty">[108]เงินกู้ธนชาติ!$G$2</definedName>
    <definedName name="rtyu">#REF!</definedName>
    <definedName name="rtyuj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uhjrh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uil" hidden="1">{#N/A,#N/A,FALSE,"COVER.XLS";#N/A,#N/A,FALSE,"RACT1.XLS";#N/A,#N/A,FALSE,"RACT2.XLS";#N/A,#N/A,FALSE,"ECCMP";#N/A,#N/A,FALSE,"WELDER.XLS"}</definedName>
    <definedName name="rutirkutr">#REF!</definedName>
    <definedName name="ruyejg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we" hidden="1">{#N/A,#N/A,FALSE,"COVER1.XLS ";#N/A,#N/A,FALSE,"RACT1.XLS";#N/A,#N/A,FALSE,"RACT2.XLS";#N/A,#N/A,FALSE,"ECCMP";#N/A,#N/A,FALSE,"WELDER.XLS"}</definedName>
    <definedName name="rweqrwr">#REF!</definedName>
    <definedName name="rwer" hidden="1">{#N/A,#N/A,FALSE,"COVER1.XLS ";#N/A,#N/A,FALSE,"RACT1.XLS";#N/A,#N/A,FALSE,"RACT2.XLS";#N/A,#N/A,FALSE,"ECCMP";#N/A,#N/A,FALSE,"WELDER.XLS"}</definedName>
    <definedName name="rwer1" hidden="1">{#N/A,#N/A,FALSE,"COVER1.XLS ";#N/A,#N/A,FALSE,"RACT1.XLS";#N/A,#N/A,FALSE,"RACT2.XLS";#N/A,#N/A,FALSE,"ECCMP";#N/A,#N/A,FALSE,"WELDER.XLS"}</definedName>
    <definedName name="rwere" hidden="1">{#N/A,#N/A,FALSE,"COVER1.XLS ";#N/A,#N/A,FALSE,"RACT1.XLS";#N/A,#N/A,FALSE,"RACT2.XLS";#N/A,#N/A,FALSE,"ECCMP";#N/A,#N/A,FALSE,"WELDER.XLS"}</definedName>
    <definedName name="rwereq" hidden="1">{#N/A,#N/A,FALSE,"COVER1.XLS ";#N/A,#N/A,FALSE,"RACT1.XLS";#N/A,#N/A,FALSE,"RACT2.XLS";#N/A,#N/A,FALSE,"ECCMP";#N/A,#N/A,FALSE,"WELDER.XLS"}</definedName>
    <definedName name="ryirir8ri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yi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yjuy">#REF!</definedName>
    <definedName name="ryriryurrru" hidden="1">{#N/A,#N/A,FALSE,"17MAY";#N/A,#N/A,FALSE,"24MAY"}</definedName>
    <definedName name="ryruruyur7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yrutrur" hidden="1">{#N/A,#N/A,FALSE,"COVER.XLS";#N/A,#N/A,FALSE,"RACT1.XLS";#N/A,#N/A,FALSE,"RACT2.XLS";#N/A,#N/A,FALSE,"ECCMP";#N/A,#N/A,FALSE,"WELDER.XLS"}</definedName>
    <definedName name="ryth">#REF!</definedName>
    <definedName name="rytr" hidden="1">{#N/A,#N/A,FALSE,"COVER1.XLS ";#N/A,#N/A,FALSE,"RACT1.XLS";#N/A,#N/A,FALSE,"RACT2.XLS";#N/A,#N/A,FALSE,"ECCMP";#N/A,#N/A,FALSE,"WELDER.XLS"}</definedName>
    <definedName name="rytyjt" hidden="1">{#N/A,#N/A,FALSE,"COVER1.XLS ";#N/A,#N/A,FALSE,"RACT1.XLS";#N/A,#N/A,FALSE,"RACT2.XLS";#N/A,#N/A,FALSE,"ECCMP";#N/A,#N/A,FALSE,"WELDER.XLS"}</definedName>
    <definedName name="ryuk" hidden="1">{#N/A,#N/A,FALSE,"COVER.XLS";#N/A,#N/A,FALSE,"RACT1.XLS";#N/A,#N/A,FALSE,"RACT2.XLS";#N/A,#N/A,FALSE,"ECCMP";#N/A,#N/A,FALSE,"WELDER.XLS"}</definedName>
    <definedName name="ryuryiruir" hidden="1">{#N/A,#N/A,FALSE,"COVER.XLS";#N/A,#N/A,FALSE,"RACT1.XLS";#N/A,#N/A,FALSE,"RACT2.XLS";#N/A,#N/A,FALSE,"ECCMP";#N/A,#N/A,FALSE,"WELDER.XLS"}</definedName>
    <definedName name="ryuyriri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yyi" hidden="1">{#N/A,#N/A,FALSE,"COVER1.XLS ";#N/A,#N/A,FALSE,"RACT1.XLS";#N/A,#N/A,FALSE,"RACT2.XLS";#N/A,#N/A,FALSE,"ECCMP";#N/A,#N/A,FALSE,"WELDER.XLS"}</definedName>
    <definedName name="ryyu6" hidden="1">{#N/A,#N/A,FALSE,"COVER.XLS";#N/A,#N/A,FALSE,"RACT1.XLS";#N/A,#N/A,FALSE,"RACT2.XLS";#N/A,#N/A,FALSE,"ECCMP";#N/A,#N/A,FALSE,"WELDER.XLS"}</definedName>
    <definedName name="s">#REF!</definedName>
    <definedName name="s___0">#REF!</definedName>
    <definedName name="S_1">#REF!</definedName>
    <definedName name="S_2">#REF!</definedName>
    <definedName name="S_3">#REF!</definedName>
    <definedName name="S_AcctDes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0DF">#REF!</definedName>
    <definedName name="S304L_Sheet_cost">#REF!</definedName>
    <definedName name="sa" hidden="1">{#N/A,#N/A,FALSE,"COVER1.XLS ";#N/A,#N/A,FALSE,"RACT1.XLS";#N/A,#N/A,FALSE,"RACT2.XLS";#N/A,#N/A,FALSE,"ECCMP";#N/A,#N/A,FALSE,"WELDER.XLS"}</definedName>
    <definedName name="sadf">#REF!</definedName>
    <definedName name="sadg">#REF!</definedName>
    <definedName name="sadgfd">#REF!</definedName>
    <definedName name="sadvcsdav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advdsav">#REF!</definedName>
    <definedName name="saes" hidden="1">{#N/A,#N/A,FALSE,"COVER.XLS";#N/A,#N/A,FALSE,"RACT1.XLS";#N/A,#N/A,FALSE,"RACT2.XLS";#N/A,#N/A,FALSE,"ECCMP";#N/A,#N/A,FALSE,"WELDER.XLS"}</definedName>
    <definedName name="saesd">#REF!</definedName>
    <definedName name="safaew">#REF!</definedName>
    <definedName name="safdsadsa" hidden="1">{#N/A,#N/A,FALSE,"COVER1.XLS ";#N/A,#N/A,FALSE,"RACT1.XLS";#N/A,#N/A,FALSE,"RACT2.XLS";#N/A,#N/A,FALSE,"ECCMP";#N/A,#N/A,FALSE,"WELDER.XLS"}</definedName>
    <definedName name="safod">NA()</definedName>
    <definedName name="sagasfg">#REF!</definedName>
    <definedName name="sagaw">#REF!</definedName>
    <definedName name="sahdffd">#REF!</definedName>
    <definedName name="sahfd">#REF!</definedName>
    <definedName name="sai">#REF!</definedName>
    <definedName name="SAL">[89]type!$D$3:$E$125</definedName>
    <definedName name="sale">#REF!</definedName>
    <definedName name="Sales">#REF!</definedName>
    <definedName name="SAM">#REF!</definedName>
    <definedName name="SAN_L">#REF!</definedName>
    <definedName name="SAN_M">#REF!</definedName>
    <definedName name="sand" hidden="1">{#N/A,#N/A,FALSE,"COVER1.XLS ";#N/A,#N/A,FALSE,"RACT1.XLS";#N/A,#N/A,FALSE,"RACT2.XLS";#N/A,#N/A,FALSE,"ECCMP";#N/A,#N/A,FALSE,"WELDER.XLS"}</definedName>
    <definedName name="SAPBEXdnldView" hidden="1">"3Y0T31REH35G7WOAIY0JRGBPH"</definedName>
    <definedName name="SAPBEXhrIndnt" hidden="1">1</definedName>
    <definedName name="SAPBEXrevision" hidden="1">1</definedName>
    <definedName name="SAPBEXsysID" hidden="1">"BW1"</definedName>
    <definedName name="SAPBEXwbID" hidden="1">"3QT0CREASQELGVIPBAZEILHZ2"</definedName>
    <definedName name="SAPCodeAA">#REF!</definedName>
    <definedName name="SAPCodeAAP2">#REF!</definedName>
    <definedName name="SAPCodeAP">#REF!</definedName>
    <definedName name="sa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atre">#REF!</definedName>
    <definedName name="SAVE">#REF!</definedName>
    <definedName name="sb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ben">#REF!</definedName>
    <definedName name="SBJ">#REF!</definedName>
    <definedName name="sc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CB">'[73]ADJ - RATE'!#REF!</definedName>
    <definedName name="scds" hidden="1">{#N/A,#N/A,FALSE,"COVER1.XLS ";#N/A,#N/A,FALSE,"RACT1.XLS";#N/A,#N/A,FALSE,"RACT2.XLS";#N/A,#N/A,FALSE,"ECCMP";#N/A,#N/A,FALSE,"WELDER.XLS"}</definedName>
    <definedName name="SCE">#REF!</definedName>
    <definedName name="Scenario">#REF!</definedName>
    <definedName name="Scenario2">#REF!</definedName>
    <definedName name="Sched_Pay">#REF!</definedName>
    <definedName name="schedule_of_works">"$#REF!.$A$1:$F$263"</definedName>
    <definedName name="Scheduled_Extra_Payments">#REF!</definedName>
    <definedName name="Scheduled_Interest_Rate">#REF!</definedName>
    <definedName name="Scheduled_Monthly_Payment">#REF!</definedName>
    <definedName name="scs" hidden="1">{#N/A,#N/A,FALSE,"COVER.XLS";#N/A,#N/A,FALSE,"RACT1.XLS";#N/A,#N/A,FALSE,"RACT2.XLS";#N/A,#N/A,FALSE,"ECCMP";#N/A,#N/A,FALSE,"WELDER.XLS"}</definedName>
    <definedName name="scsdd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d" hidden="1">{#N/A,#N/A,FALSE,"COVER1.XLS ";#N/A,#N/A,FALSE,"RACT1.XLS";#N/A,#N/A,FALSE,"RACT2.XLS";#N/A,#N/A,FALSE,"ECCMP";#N/A,#N/A,FALSE,"WELDER.XLS"}</definedName>
    <definedName name="sdad" hidden="1">{#N/A,#N/A,FALSE,"COVER.XLS";#N/A,#N/A,FALSE,"RACT1.XLS";#N/A,#N/A,FALSE,"RACT2.XLS";#N/A,#N/A,FALSE,"ECCMP";#N/A,#N/A,FALSE,"WELDER.XLS"}</definedName>
    <definedName name="sdc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dccsd" hidden="1">{#N/A,#N/A,FALSE,"17MAY";#N/A,#N/A,FALSE,"24MAY"}</definedName>
    <definedName name="sdc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csd" hidden="1">{#N/A,#N/A,FALSE,"COVER.XLS";#N/A,#N/A,FALSE,"RACT1.XLS";#N/A,#N/A,FALSE,"RACT2.XLS";#N/A,#N/A,FALSE,"ECCMP";#N/A,#N/A,FALSE,"WELDER.XLS"}</definedName>
    <definedName name="sdcsdzcacas" hidden="1">{#N/A,#N/A,FALSE,"COVER.XLS";#N/A,#N/A,FALSE,"RACT1.XLS";#N/A,#N/A,FALSE,"RACT2.XLS";#N/A,#N/A,FALSE,"ECCMP";#N/A,#N/A,FALSE,"WELDER.XLS"}</definedName>
    <definedName name="sdcss" hidden="1">{#N/A,#N/A,FALSE,"COVER1.XLS ";#N/A,#N/A,FALSE,"RACT1.XLS";#N/A,#N/A,FALSE,"RACT2.XLS";#N/A,#N/A,FALSE,"ECCMP";#N/A,#N/A,FALSE,"WELDER.XLS"}</definedName>
    <definedName name="sddc" hidden="1">{#N/A,#N/A,FALSE,"COVER.XLS";#N/A,#N/A,FALSE,"RACT1.XLS";#N/A,#N/A,FALSE,"RACT2.XLS";#N/A,#N/A,FALSE,"ECCMP";#N/A,#N/A,FALSE,"WELDER.XLS"}</definedName>
    <definedName name="sdds">[38]เงินกู้ธนชาติ!$G$2</definedName>
    <definedName name="sddsfs" hidden="1">{#N/A,#N/A,FALSE,"COVER1.XLS ";#N/A,#N/A,FALSE,"RACT1.XLS";#N/A,#N/A,FALSE,"RACT2.XLS";#N/A,#N/A,FALSE,"ECCMP";#N/A,#N/A,FALSE,"WELDER.XLS"}</definedName>
    <definedName name="sdf" hidden="1">{#N/A,#N/A,FALSE,"COVER.XLS";#N/A,#N/A,FALSE,"RACT1.XLS";#N/A,#N/A,FALSE,"RACT2.XLS";#N/A,#N/A,FALSE,"ECCMP";#N/A,#N/A,FALSE,"WELDER.XLS"}</definedName>
    <definedName name="sdfe">#REF!</definedName>
    <definedName name="sdff">#N/A</definedName>
    <definedName name="sdffd">#REF!</definedName>
    <definedName name="sdfg">[107]เงินกู้ธนชาติ!$E$17</definedName>
    <definedName name="sdfghj">IF(#REF!&lt;=5,INDEX(#REF!,(#REF!*5)-4),#REF!)</definedName>
    <definedName name="sdfghjki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frt">#REF!</definedName>
    <definedName name="sdfsaf">#REF!</definedName>
    <definedName name="sdfsdf" hidden="1">{#N/A,#N/A,FALSE,"17MAY";#N/A,#N/A,FALSE,"24MAY"}</definedName>
    <definedName name="sdfsdg">#REF!</definedName>
    <definedName name="sdfsdsdfs">#REF!</definedName>
    <definedName name="sdfsf">#N/A</definedName>
    <definedName name="sdgasfdf">#REF!</definedName>
    <definedName name="sdgfadg">#REF!</definedName>
    <definedName name="sdgfdh">#REF!</definedName>
    <definedName name="sdgfsad">#REF!</definedName>
    <definedName name="sdgsd">#REF!</definedName>
    <definedName name="sdgsfdhg">#REF!</definedName>
    <definedName name="sdisu">#REF!</definedName>
    <definedName name="SdS" hidden="1">{#N/A,#N/A,FALSE,"COVER.XLS";#N/A,#N/A,FALSE,"RACT1.XLS";#N/A,#N/A,FALSE,"RACT2.XLS";#N/A,#N/A,FALSE,"ECCMP";#N/A,#N/A,FALSE,"WELDER.XLS"}</definedName>
    <definedName name="sdsd">'[150]Trial Balance'!$A$1:$H$65536</definedName>
    <definedName name="sdsdd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sdsd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dsgsgdgs">#REF!</definedName>
    <definedName name="sdss">#REF!</definedName>
    <definedName name="sd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vsd" hidden="1">{#N/A,#N/A,FALSE,"COVER1.XLS ";#N/A,#N/A,FALSE,"RACT1.XLS";#N/A,#N/A,FALSE,"RACT2.XLS";#N/A,#N/A,FALSE,"ECCMP";#N/A,#N/A,FALSE,"WELDER.XLS"}</definedName>
    <definedName name="sdvsd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vsdvsdv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sdvsfg">#REF!</definedName>
    <definedName name="sdvvsd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sdx">#REF!</definedName>
    <definedName name="sedf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edfww">'[109]BK Unit Rate'!#REF!</definedName>
    <definedName name="sedr">#REF!</definedName>
    <definedName name="sedrtfg">'[151]TrialBalance Q3-2002'!$A$1:$H$301</definedName>
    <definedName name="seeew">#REF!</definedName>
    <definedName name="segrasg">#REF!</definedName>
    <definedName name="Sensitive">NA()</definedName>
    <definedName name="Sep_Building">[66]BUILD95!$AJ$9:$AJ$17</definedName>
    <definedName name="serc" hidden="1">{#N/A,#N/A,FALSE,"COVER1.XLS ";#N/A,#N/A,FALSE,"RACT1.XLS";#N/A,#N/A,FALSE,"RACT2.XLS";#N/A,#N/A,FALSE,"ECCMP";#N/A,#N/A,FALSE,"WELDER.XLS"}</definedName>
    <definedName name="sere">#REF!</definedName>
    <definedName name="sf">#REF!</definedName>
    <definedName name="SFL">#REF!</definedName>
    <definedName name="sfsdf">#REF!</definedName>
    <definedName name="sfs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WDFV">#REF!</definedName>
    <definedName name="SFWGERGEQG">#REF!</definedName>
    <definedName name="sg">#N/A</definedName>
    <definedName name="sgdsfhg">#REF!</definedName>
    <definedName name="sgfbf">#REF!</definedName>
    <definedName name="sgfg">#REF!</definedName>
    <definedName name="sgfhggr">#REF!</definedName>
    <definedName name="sgsf">#REF!</definedName>
    <definedName name="sh" hidden="1">{#N/A,#N/A,FALSE,"17MAY";#N/A,#N/A,FALSE,"24MAY"}</definedName>
    <definedName name="SHARES">#REF!</definedName>
    <definedName name="Sheet">#REF!</definedName>
    <definedName name="SHEET_1">#N/A</definedName>
    <definedName name="SHEET_2">#N/A</definedName>
    <definedName name="SHEET_3">#N/A</definedName>
    <definedName name="sheetNO">[152]sheetNO!$A$1:$C$6</definedName>
    <definedName name="Short">[110]เงินกู้ธนชาติ!$E$17</definedName>
    <definedName name="short1">'[110]เงินกู้ MGC'!$E$17</definedName>
    <definedName name="Short2">[125]เงินกู้ธนชาติ!$E$17</definedName>
    <definedName name="Short3">'[125]เงินกู้ MGC'!$E$17</definedName>
    <definedName name="Shortt">[87]เงินกู้ธนชาติ!$E$17</definedName>
    <definedName name="shortt1">'[87]เงินกู้ MGC'!$E$17</definedName>
    <definedName name="shorttt">'[87]เงินกู้ MGC'!$E$17</definedName>
    <definedName name="show11">#N/A</definedName>
    <definedName name="Sidewalk_Data">#REF!</definedName>
    <definedName name="SIDEWALKS">#REF!</definedName>
    <definedName name="SIRAPHOP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KU">#REF!</definedName>
    <definedName name="sk투">#REF!</definedName>
    <definedName name="slab">#REF!</definedName>
    <definedName name="SLAB_LEAVE_OUT">#REF!</definedName>
    <definedName name="Slab_Leave_Out_Data">#REF!</definedName>
    <definedName name="SLAB_ON_DECK">#REF!</definedName>
    <definedName name="Slab_on_Deck_Data">#REF!</definedName>
    <definedName name="SLAB_ON_GRADE">#REF!</definedName>
    <definedName name="Slab_on_Grade_Data">#REF!</definedName>
    <definedName name="slablayer1">#REF!</definedName>
    <definedName name="SLEE">#REF!</definedName>
    <definedName name="sles" hidden="1">{#N/A,#N/A,FALSE,"COVER.XLS";#N/A,#N/A,FALSE,"RACT1.XLS";#N/A,#N/A,FALSE,"RACT2.XLS";#N/A,#N/A,FALSE,"ECCMP";#N/A,#N/A,FALSE,"WELDER.XLS"}</definedName>
    <definedName name="sles.xls" hidden="1">{#N/A,#N/A,FALSE,"COVER.XLS";#N/A,#N/A,FALSE,"RACT1.XLS";#N/A,#N/A,FALSE,"RACT2.XLS";#N/A,#N/A,FALSE,"ECCMP";#N/A,#N/A,FALSE,"WELDER.XLS"}</definedName>
    <definedName name="slrkgo0peu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N">#REF!</definedName>
    <definedName name="so" hidden="1">{#N/A,#N/A,FALSE,"COVER1.XLS ";#N/A,#N/A,FALSE,"RACT1.XLS";#N/A,#N/A,FALSE,"RACT2.XLS";#N/A,#N/A,FALSE,"ECCMP";#N/A,#N/A,FALSE,"WELDER.XLS"}</definedName>
    <definedName name="SOH">#REF!</definedName>
    <definedName name="somsak">'[113]SH-F'!$C$1:$G$600</definedName>
    <definedName name="sopho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ort">#REF!</definedName>
    <definedName name="SORT_VOUCH_DISP_ADD">#REF!</definedName>
    <definedName name="sp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pec">'[153]31.12.04'!#REF!</definedName>
    <definedName name="Specail">NA()</definedName>
    <definedName name="SpecailGL">NA()</definedName>
    <definedName name="Special">NA()</definedName>
    <definedName name="SpecialGL">#REF!</definedName>
    <definedName name="SpecialGLL">#REF!</definedName>
    <definedName name="Sponsor_IRR">#REF!</definedName>
    <definedName name="srae">#REF!</definedName>
    <definedName name="Src">#REF!</definedName>
    <definedName name="SS" hidden="1">{"Physical Count Securities",#N/A,FALSE,"BFIT B&amp;D Valuation"}</definedName>
    <definedName name="ss___0">NA()</definedName>
    <definedName name="ss___10">NA()</definedName>
    <definedName name="ss___2">NA()</definedName>
    <definedName name="ss___3">NA()</definedName>
    <definedName name="ss___4">NA()</definedName>
    <definedName name="ss___5">NA()</definedName>
    <definedName name="ss___6">NA()</definedName>
    <definedName name="ss___7">NA()</definedName>
    <definedName name="ss___8">NA()</definedName>
    <definedName name="ss___9">NA()</definedName>
    <definedName name="SS_density">#REF!</definedName>
    <definedName name="SS304L_Sheet_cost">'[138]Cavity Inputs'!$B$12</definedName>
    <definedName name="SSA">[111]เงินกู้ธนชาติ!$B$4</definedName>
    <definedName name="ssd" hidden="1">{#N/A,#N/A,FALSE,"COVER.XLS";#N/A,#N/A,FALSE,"RACT1.XLS";#N/A,#N/A,FALSE,"RACT2.XLS";#N/A,#N/A,FALSE,"ECCMP";#N/A,#N/A,FALSE,"WELDER.XLS"}</definedName>
    <definedName name="ssdd" hidden="1">{#N/A,#N/A,FALSE,"COVER.XLS";#N/A,#N/A,FALSE,"RACT1.XLS";#N/A,#N/A,FALSE,"RACT2.XLS";#N/A,#N/A,FALSE,"ECCMP";#N/A,#N/A,FALSE,"WELDER.XLS"}</definedName>
    <definedName name="ssdvv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SE">#REF!</definedName>
    <definedName name="sss">[154]เงินกู้ธนชาติ!$E$17</definedName>
    <definedName name="ssss" hidden="1">{#N/A,#N/A,FALSE,"COVER.XLS";#N/A,#N/A,FALSE,"RACT1.XLS";#N/A,#N/A,FALSE,"RACT2.XLS";#N/A,#N/A,FALSE,"ECCMP";#N/A,#N/A,FALSE,"WELDER.XLS"}</definedName>
    <definedName name="s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ssss">#REF!</definedName>
    <definedName name="sssssss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ssssssss">#REF!</definedName>
    <definedName name="ssssss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sssssssss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ssssssssssssss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st">#REF!</definedName>
    <definedName name="ST_LAB">#REF!</definedName>
    <definedName name="ST_MAT">#REF!</definedName>
    <definedName name="START2">#REF!</definedName>
    <definedName name="StartDate">#REF!</definedName>
    <definedName name="startday">#REF!</definedName>
    <definedName name="Status">#N/A</definedName>
    <definedName name="status1">#REF!</definedName>
    <definedName name="status2">#REF!</definedName>
    <definedName name="status3">#REF!</definedName>
    <definedName name="stg">#REF!</definedName>
    <definedName name="StInvestment">#REF!</definedName>
    <definedName name="Stock">#REF!</definedName>
    <definedName name="Ston">#REF!</definedName>
    <definedName name="Stone">#REF!</definedName>
    <definedName name="STOP">#REF!</definedName>
    <definedName name="STOP2">#REF!</definedName>
    <definedName name="STOP2E">#REF!</definedName>
    <definedName name="STOPE">#REF!</definedName>
    <definedName name="storae">[155]Nonmove!$A$5:$E$208</definedName>
    <definedName name="Storage_1">'[156]Non Movement'!$C$5:$C$89</definedName>
    <definedName name="str_lab">#REF!</definedName>
    <definedName name="str_mat">#REF!</definedName>
    <definedName name="strage">[155]Nonmove!$A$5:$A$208</definedName>
    <definedName name="STRU_LAB">[100]Summary!#REF!</definedName>
    <definedName name="STRU_MAT">[100]Summary!#REF!</definedName>
    <definedName name="STRUC_L">#REF!</definedName>
    <definedName name="STRUC_LAB">[67]Total!#REF!</definedName>
    <definedName name="STRUC_M">#REF!</definedName>
    <definedName name="STRUC_MAT">[67]Total!#REF!</definedName>
    <definedName name="SUBT">#REF!</definedName>
    <definedName name="sult" hidden="1">{#N/A,#N/A,FALSE,"COVER1.XLS ";#N/A,#N/A,FALSE,"RACT1.XLS";#N/A,#N/A,FALSE,"RACT2.XLS";#N/A,#N/A,FALSE,"ECCMP";#N/A,#N/A,FALSE,"WELDER.XLS"}</definedName>
    <definedName name="SUM">#REF!</definedName>
    <definedName name="SUM_1.1">#REF!</definedName>
    <definedName name="SUM_1.2">#REF!</definedName>
    <definedName name="SUM_1.5">#REF!</definedName>
    <definedName name="sum_amt_mount">#N/A</definedName>
    <definedName name="sum2a">#REF!</definedName>
    <definedName name="sumi">#REF!</definedName>
    <definedName name="sumif_acccode">'[157]DATABASE -sumifTB'!$A$1:$A$65536</definedName>
    <definedName name="sumif_auditacccode">[158]GL06!$K$1:$K$65536</definedName>
    <definedName name="sumif_auditcode">[158]GL06!$I$1:$I$65536</definedName>
    <definedName name="sumif_auditvalue">[158]GL06!$J$1:$J$65536</definedName>
    <definedName name="sumif_code44">'[159]P&amp;LFINAL - 44'!$A$1:$A$65536</definedName>
    <definedName name="sumif_codePL">'[160]งบบริหาร PL-report'!$AS$1:$AS$65536</definedName>
    <definedName name="sumif_moncodeAsset">'[161]acc.depre-report-old'!$C$1:$C$65536</definedName>
    <definedName name="sumif_moncodeDep">'[161]acc.depre-report-old'!$B$1:$B$65536</definedName>
    <definedName name="sumif_monthaccname">'[161]acc.depre-report-old'!$E$1:$E$65536</definedName>
    <definedName name="sumif_monthcode">'[161]acc.depre-report-old'!$A$1:$A$65536</definedName>
    <definedName name="sumif_monthdepre">'[161]acc.depre-report-old'!$T$1:$T$65536</definedName>
    <definedName name="sumif_value_Cr">'[157]DATABASE -sumifTB'!$F$1:$F$65536</definedName>
    <definedName name="sumif_value_Dr">'[157]DATABASE -sumifTB'!$E$1:$E$65536</definedName>
    <definedName name="sumif_value44">'[159]P&amp;LFINAL - 44'!$G$1:$G$65536</definedName>
    <definedName name="sumif_ValuePL">'[160]งบบริหาร PL-report'!$AT$1:$AT$65536</definedName>
    <definedName name="summ10">#REF!</definedName>
    <definedName name="summ11">#REF!</definedName>
    <definedName name="summ12">#REF!</definedName>
    <definedName name="summ2">#REF!</definedName>
    <definedName name="summ3">#REF!</definedName>
    <definedName name="summ5">'[162]EST-FOOTING (G)'!$A$1:$F$65536,'[162]EST-FOOTING (G)'!$A$1:$IV$7</definedName>
    <definedName name="summ8">#REF!</definedName>
    <definedName name="summ9">#REF!</definedName>
    <definedName name="Summary">#REF!</definedName>
    <definedName name="sun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UNG">#REF!</definedName>
    <definedName name="SUP">#REF!</definedName>
    <definedName name="supa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UPFS">#REF!</definedName>
    <definedName name="SUPP">#REF!</definedName>
    <definedName name="SUPT">#REF!</definedName>
    <definedName name="SUS">#REF!</definedName>
    <definedName name="svdsdv" hidden="1">{#N/A,#N/A,FALSE,"COVER1.XLS ";#N/A,#N/A,FALSE,"RACT1.XLS";#N/A,#N/A,FALSE,"RACT2.XLS";#N/A,#N/A,FALSE,"ECCMP";#N/A,#N/A,FALSE,"WELDER.XLS"}</definedName>
    <definedName name="sxcfxcdf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xcfxsdf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xsxsfdcg" hidden="1">{#N/A,#N/A,FALSE,"COVER.XLS";#N/A,#N/A,FALSE,"RACT1.XLS";#N/A,#N/A,FALSE,"RACT2.XLS";#N/A,#N/A,FALSE,"ECCMP";#N/A,#N/A,FALSE,"WELDER.XLS"}</definedName>
    <definedName name="sy4r">NA()</definedName>
    <definedName name="SYNF">#REF!</definedName>
    <definedName name="szas" hidden="1">{#N/A,#N/A,FALSE,"COVER.XLS";#N/A,#N/A,FALSE,"RACT1.XLS";#N/A,#N/A,FALSE,"RACT2.XLS";#N/A,#N/A,FALSE,"ECCMP";#N/A,#N/A,FALSE,"WELDER.XLS"}</definedName>
    <definedName name="szexsrf" hidden="1">{#N/A,#N/A,FALSE,"COVER.XLS";#N/A,#N/A,FALSE,"RACT1.XLS";#N/A,#N/A,FALSE,"RACT2.XLS";#N/A,#N/A,FALSE,"ECCMP";#N/A,#N/A,FALSE,"WELDER.XLS"}</definedName>
    <definedName name="T">'[163]ELEC45-01'!#REF!</definedName>
    <definedName name="T.">#N/A</definedName>
    <definedName name="T_">#N/A</definedName>
    <definedName name="T_CODE_TABLE">#REF!</definedName>
    <definedName name="T_CODE_TABLE_O3">#REF!</definedName>
    <definedName name="T_CODE_TABLE_T3">#REF!</definedName>
    <definedName name="T_CODE_TABLE_T4">#REF!</definedName>
    <definedName name="T_CODE_TABLE_T8">#REF!</definedName>
    <definedName name="T_CODE_TABLE_T9">#REF!</definedName>
    <definedName name="T_JOURNALTYPE">#REF!</definedName>
    <definedName name="T_PERIOD">#REF!</definedName>
    <definedName name="t7uj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A">#REF!</definedName>
    <definedName name="TABLE">#REF!</definedName>
    <definedName name="TABLE_3">#N/A</definedName>
    <definedName name="TABLE_4">#N/A</definedName>
    <definedName name="Table1">#REF!</definedName>
    <definedName name="tack" hidden="1">{#N/A,#N/A,FALSE,"COVER1.XLS ";#N/A,#N/A,FALSE,"RACT1.XLS";#N/A,#N/A,FALSE,"RACT2.XLS";#N/A,#N/A,FALSE,"ECCMP";#N/A,#N/A,FALSE,"WELDER.XLS"}</definedName>
    <definedName name="tag">#REF!</definedName>
    <definedName name="TAIWAN">#REF!</definedName>
    <definedName name="tanoi">#REF!</definedName>
    <definedName name="Target">#REF!</definedName>
    <definedName name="Target1">#REF!</definedName>
    <definedName name="TASH">#REF!</definedName>
    <definedName name="Tatal">#N/A</definedName>
    <definedName name="TAUX">#REF!</definedName>
    <definedName name="tav" hidden="1">{#N/A,#N/A,FALSE,"COVER.XLS";#N/A,#N/A,FALSE,"RACT1.XLS";#N/A,#N/A,FALSE,"RACT2.XLS";#N/A,#N/A,FALSE,"ECCMP";#N/A,#N/A,FALSE,"WELDER.XLS"}</definedName>
    <definedName name="TAX">#REF!</definedName>
    <definedName name="TAX_CALCULATION">#REF!</definedName>
    <definedName name="TAX_RATE">#REF!</definedName>
    <definedName name="tb">'[164]TrialBalance Q3-2002'!$A$1:$H$301</definedName>
    <definedName name="TBARdiscount">#REF!</definedName>
    <definedName name="tbData">#REF!</definedName>
    <definedName name="tbIndex">#REF!</definedName>
    <definedName name="TBLDG">#REF!</definedName>
    <definedName name="TBOILER">#REF!</definedName>
    <definedName name="tbold">#REF!</definedName>
    <definedName name="TCHEM">#REF!</definedName>
    <definedName name="TDB">'[27]B&amp;S 1999'!#REF!</definedName>
    <definedName name="tdy" hidden="1">{#N/A,#N/A,FALSE,"COVER1.XLS ";#N/A,#N/A,FALSE,"RACT1.XLS";#N/A,#N/A,FALSE,"RACT2.XLS";#N/A,#N/A,FALSE,"ECCMP";#N/A,#N/A,FALSE,"WELDER.XLS"}</definedName>
    <definedName name="TE_Pct">#REF!</definedName>
    <definedName name="teawsd" hidden="1">{#N/A,#N/A,FALSE,"COVER1.XLS ";#N/A,#N/A,FALSE,"RACT1.XLS";#N/A,#N/A,FALSE,"RACT2.XLS";#N/A,#N/A,FALSE,"ECCMP";#N/A,#N/A,FALSE,"WELDER.XLS"}</definedName>
    <definedName name="tem" hidden="1">{#N/A,#N/A,FALSE,"17MAY";#N/A,#N/A,FALSE,"24MAY"}</definedName>
    <definedName name="temp">#REF!</definedName>
    <definedName name="temp1">#REF!</definedName>
    <definedName name="temp2">#REF!</definedName>
    <definedName name="TENVIRO">#REF!</definedName>
    <definedName name="ter" hidden="1">{#N/A,#N/A,FALSE,"COVER.XLS";#N/A,#N/A,FALSE,"RACT1.XLS";#N/A,#N/A,FALSE,"RACT2.XLS";#N/A,#N/A,FALSE,"ECCMP";#N/A,#N/A,FALSE,"WELDER.XLS"}</definedName>
    <definedName name="tergefg" hidden="1">{#N/A,#N/A,FALSE,"COVER.XLS";#N/A,#N/A,FALSE,"RACT1.XLS";#N/A,#N/A,FALSE,"RACT2.XLS";#N/A,#N/A,FALSE,"ECCMP";#N/A,#N/A,FALSE,"WELDER.XLS"}</definedName>
    <definedName name="test" hidden="1">{#N/A,#N/A,FALSE,"COVER1.XLS ";#N/A,#N/A,FALSE,"RACT1.XLS";#N/A,#N/A,FALSE,"RACT2.XLS";#N/A,#N/A,FALSE,"ECCMP";#N/A,#N/A,FALSE,"WELDER.XLS"}</definedName>
    <definedName name="TEST0">[42]BMCT2003!#REF!</definedName>
    <definedName name="TEST1">'[165]Int. SanRam'!#REF!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'[43]Int. SanRam'!#REF!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[42]BMCT2003!#REF!</definedName>
    <definedName name="testkeys1">#REF!</definedName>
    <definedName name="testo">#N/A</definedName>
    <definedName name="TESTVKEY">#REF!</definedName>
    <definedName name="TextRefCopy1">#REF!</definedName>
    <definedName name="TextRefCopy11">'[166]Adj. AR oversea'!#REF!</definedName>
    <definedName name="TextRefCopy15">#REF!</definedName>
    <definedName name="TextRefCopy2">#REF!</definedName>
    <definedName name="TextRefCopy21">#REF!</definedName>
    <definedName name="TextRefCopy24">#REF!</definedName>
    <definedName name="TextRefCopy26">#REF!</definedName>
    <definedName name="TextRefCopy27">#REF!</definedName>
    <definedName name="TextRefCopy29">#REF!</definedName>
    <definedName name="TextRefCopy3">#REF!</definedName>
    <definedName name="TextRefCopy4">#REF!</definedName>
    <definedName name="TextRefCopy5">#REF!</definedName>
    <definedName name="TextRefCopy7">'[166]Adj. AR oversea'!#REF!</definedName>
    <definedName name="TextRefCopy9">'[166]Adj. AR oversea'!#REF!</definedName>
    <definedName name="TextRefCopyRangeCount" hidden="1">5</definedName>
    <definedName name="TFAC">#N/A</definedName>
    <definedName name="TFACC">#N/A</definedName>
    <definedName name="tfgjgkjhl" hidden="1">{#N/A,#N/A,FALSE,"COVER.XLS";#N/A,#N/A,FALSE,"RACT1.XLS";#N/A,#N/A,FALSE,"RACT2.XLS";#N/A,#N/A,FALSE,"ECCMP";#N/A,#N/A,FALSE,"WELDER.XLS"}</definedName>
    <definedName name="tfyuifk" hidden="1">{#N/A,#N/A,FALSE,"COVER.XLS";#N/A,#N/A,FALSE,"RACT1.XLS";#N/A,#N/A,FALSE,"RACT2.XLS";#N/A,#N/A,FALSE,"ECCMP";#N/A,#N/A,FALSE,"WELDER.XLS"}</definedName>
    <definedName name="th" hidden="1">{#N/A,#N/A,FALSE,"17MAY";#N/A,#N/A,FALSE,"24MAY"}</definedName>
    <definedName name="Thai_Siam_Nakorn_Property_Co._Ltd.">#REF!</definedName>
    <definedName name="thiy">#REF!</definedName>
    <definedName name="thjrh" hidden="1">{#N/A,#N/A,FALSE,"COVER.XLS";#N/A,#N/A,FALSE,"RACT1.XLS";#N/A,#N/A,FALSE,"RACT2.XLS";#N/A,#N/A,FALSE,"ECCMP";#N/A,#N/A,FALSE,"WELDER.XLS"}</definedName>
    <definedName name="thyrj">#REF!</definedName>
    <definedName name="tiitot">#REF!</definedName>
    <definedName name="tiiyyuhi">#REF!</definedName>
    <definedName name="Til">#REF!</definedName>
    <definedName name="Tile">#REF!</definedName>
    <definedName name="tilttiey">#REF!</definedName>
    <definedName name="Tiltup_Panel_Data">#REF!</definedName>
    <definedName name="TILTUP_PANELS">#REF!</definedName>
    <definedName name="Times_Left">#REF!</definedName>
    <definedName name="Times_Right">#REF!</definedName>
    <definedName name="tiouy" hidden="1">{#N/A,#N/A,FALSE,"COVER.XLS";#N/A,#N/A,FALSE,"RACT1.XLS";#N/A,#N/A,FALSE,"RACT2.XLS";#N/A,#N/A,FALSE,"ECCMP";#N/A,#N/A,FALSE,"WELDER.XLS"}</definedName>
    <definedName name="title">#REF!</definedName>
    <definedName name="tito0">#REF!</definedName>
    <definedName name="tittjk" hidden="1">{#N/A,#N/A,FALSE,"COVER1.XLS ";#N/A,#N/A,FALSE,"RACT1.XLS";#N/A,#N/A,FALSE,"RACT2.XLS";#N/A,#N/A,FALSE,"ECCMP";#N/A,#N/A,FALSE,"WELDER.XLS"}</definedName>
    <definedName name="tiuku">#REF!</definedName>
    <definedName name="TIU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iuyyj" hidden="1">{#N/A,#N/A,FALSE,"COVER.XLS";#N/A,#N/A,FALSE,"RACT1.XLS";#N/A,#N/A,FALSE,"RACT2.XLS";#N/A,#N/A,FALSE,"ECCMP";#N/A,#N/A,FALSE,"WELDER.XLS"}</definedName>
    <definedName name="tiyky">#REF!</definedName>
    <definedName name="tiyuk">#REF!</definedName>
    <definedName name="tj">#REF!</definedName>
    <definedName name="tjhtutu">#REF!</definedName>
    <definedName name="tjiuj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jju">#REF!</definedName>
    <definedName name="tjkhkt">#REF!</definedName>
    <definedName name="tjlmujk">#REF!</definedName>
    <definedName name="tjt" hidden="1">{#N/A,#N/A,FALSE,"COVER1.XLS ";#N/A,#N/A,FALSE,"RACT1.XLS";#N/A,#N/A,FALSE,"RACT2.XLS";#N/A,#N/A,FALSE,"ECCMP";#N/A,#N/A,FALSE,"WELDER.XLS"}</definedName>
    <definedName name="tju">#REF!</definedName>
    <definedName name="tjuku">#REF!</definedName>
    <definedName name="t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kiuyj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kjkl">#REF!</definedName>
    <definedName name="tkk" hidden="1">{#N/A,#N/A,FALSE,"17MAY";#N/A,#N/A,FALSE,"24MAY"}</definedName>
    <definedName name="tklky">#REF!</definedName>
    <definedName name="tkrk" hidden="1">{#N/A,#N/A,FALSE,"COVER1.XLS ";#N/A,#N/A,FALSE,"RACT1.XLS";#N/A,#N/A,FALSE,"RACT2.XLS";#N/A,#N/A,FALSE,"ECCMP";#N/A,#N/A,FALSE,"WELDER.XLS"}</definedName>
    <definedName name="tkyjkyh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TL">#REF!</definedName>
    <definedName name="tle">'[167]เงินกู้ MGC'!$E$17</definedName>
    <definedName name="TLH">'[168]SH-E'!$C$1:$G$600</definedName>
    <definedName name="TMAJOR">#REF!</definedName>
    <definedName name="tmpcon">#REF!</definedName>
    <definedName name="TMT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tn">#REF!</definedName>
    <definedName name="to">#REF!</definedName>
    <definedName name="To_Print">#REF!</definedName>
    <definedName name="To_Print_by_Date">#REF!</definedName>
    <definedName name="To_Print_ห้ามลบ">#REF!</definedName>
    <definedName name="today">#REF!</definedName>
    <definedName name="toeiykty">#REF!</definedName>
    <definedName name="too" hidden="1">{"conso",#N/A,FALSE,"cash flow"}</definedName>
    <definedName name="too_pop" hidden="1">{"conso",#N/A,FALSE,"cash flow"}</definedName>
    <definedName name="toooo" hidden="1">{"conso",#N/A,FALSE,"cash flow"}</definedName>
    <definedName name="top" hidden="1">{#N/A,#N/A,FALSE,"COVER.XLS";#N/A,#N/A,FALSE,"RACT1.XLS";#N/A,#N/A,FALSE,"RACT2.XLS";#N/A,#N/A,FALSE,"ECCMP";#N/A,#N/A,FALSE,"WELDER.XLS"}</definedName>
    <definedName name="tor" hidden="1">{#N/A,#N/A,FALSE,"COVER.XLS";#N/A,#N/A,FALSE,"RACT1.XLS";#N/A,#N/A,FALSE,"RACT2.XLS";#N/A,#N/A,FALSE,"ECCMP";#N/A,#N/A,FALSE,"WELDER.XLS"}</definedName>
    <definedName name="Toroyoki6x20">#REF!</definedName>
    <definedName name="total" hidden="1">{#N/A,#N/A,FALSE,"COVER.XLS";#N/A,#N/A,FALSE,"RACT1.XLS";#N/A,#N/A,FALSE,"RACT2.XLS";#N/A,#N/A,FALSE,"ECCMP";#N/A,#N/A,FALSE,"WELDER.XLS"}</definedName>
    <definedName name="TOTAL_FIXED_ASSETS">#N/A</definedName>
    <definedName name="Total_Input_High_BW">#REF!</definedName>
    <definedName name="Total_Input_Low_BW">#REF!</definedName>
    <definedName name="Total_Interest">#REF!</definedName>
    <definedName name="Total_Investment_Cost">#REF!</definedName>
    <definedName name="total_lab">#REF!</definedName>
    <definedName name="total_mat">#REF!</definedName>
    <definedName name="Total_Output_High_BW">#REF!</definedName>
    <definedName name="Total_Output_Low_BW">#REF!</definedName>
    <definedName name="Total_Pay">#REF!</definedName>
    <definedName name="Total_Payment">Scheduled_Payment+Extra_Payment</definedName>
    <definedName name="Total_Payment___0">Scheduled_Payment+Extra_Payment</definedName>
    <definedName name="Total_Payment___10">Scheduled_Payment+Extra_Payment</definedName>
    <definedName name="Total_Payment___2">Scheduled_Payment+Extra_Payment</definedName>
    <definedName name="Total_Payment___3">Scheduled_Payment+Extra_Payment</definedName>
    <definedName name="Total_Payment___4">Scheduled_Payment+Extra_Payment</definedName>
    <definedName name="Total_Payment___5">Scheduled_Payment+Extra_Payment</definedName>
    <definedName name="Total_Payment___6">Scheduled_Payment+Extra_Payment</definedName>
    <definedName name="Total_Payment___7">Scheduled_Payment+Extra_Payment</definedName>
    <definedName name="Total_Payment___8">Scheduled_Payment+Extra_Payment</definedName>
    <definedName name="Total_Payment___9">Scheduled_Payment+Extra_Payment</definedName>
    <definedName name="total10">#REF!</definedName>
    <definedName name="total20">#REF!</definedName>
    <definedName name="Total3">#REF!</definedName>
    <definedName name="total30">#REF!</definedName>
    <definedName name="total40">#REF!</definedName>
    <definedName name="total50">#REF!</definedName>
    <definedName name="TOTALAE">#N/A</definedName>
    <definedName name="TOTALAP">#N/A</definedName>
    <definedName name="totalap1">#N/A</definedName>
    <definedName name="totalap2">#N/A</definedName>
    <definedName name="totalapp">#N/A</definedName>
    <definedName name="TotalDepre_Building">[66]BUILD95!$AN$9:$AN$17</definedName>
    <definedName name="TOTALFIXEDASSETS">#N/A</definedName>
    <definedName name="TOTALOA">#N/A</definedName>
    <definedName name="TOTALOL">#N/A</definedName>
    <definedName name="tower">#REF!</definedName>
    <definedName name="Toyoroki6x10">#REF!</definedName>
    <definedName name="TOYOTA" hidden="1">{#N/A,#N/A,TRUE,"Str.";#N/A,#N/A,TRUE,"Steel &amp; Roof";#N/A,#N/A,TRUE,"Arc.";#N/A,#N/A,TRUE,"Preliminary";#N/A,#N/A,TRUE,"Sum_Prelim"}</definedName>
    <definedName name="tps" hidden="1">{#N/A,#N/A,FALSE,"COVER1.XLS ";#N/A,#N/A,FALSE,"RACT1.XLS";#N/A,#N/A,FALSE,"RACT2.XLS";#N/A,#N/A,FALSE,"ECCMP";#N/A,#N/A,FALSE,"WELDER.XLS"}</definedName>
    <definedName name="TQA">[104]PA!$A$1:$F$12</definedName>
    <definedName name="tr">#REF!</definedName>
    <definedName name="Trade">#REF!</definedName>
    <definedName name="TradeArRelated">#REF!</definedName>
    <definedName name="training" hidden="1">{#N/A,#N/A,FALSE,"COVER1.XLS ";#N/A,#N/A,FALSE,"RACT1.XLS";#N/A,#N/A,FALSE,"RACT2.XLS";#N/A,#N/A,FALSE,"ECCMP";#N/A,#N/A,FALSE,"WELDER.XLS"}</definedName>
    <definedName name="trans" hidden="1">{#N/A,#N/A,FALSE,"COVER.XLS";#N/A,#N/A,FALSE,"RACT1.XLS";#N/A,#N/A,FALSE,"RACT2.XLS";#N/A,#N/A,FALSE,"ECCMP";#N/A,#N/A,FALSE,"WELDER.XLS"}</definedName>
    <definedName name="trans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rans2" hidden="1">{#N/A,#N/A,FALSE,"COVER1.XLS ";#N/A,#N/A,FALSE,"RACT1.XLS";#N/A,#N/A,FALSE,"RACT2.XLS";#N/A,#N/A,FALSE,"ECCMP";#N/A,#N/A,FALSE,"WELDER.XLS"}</definedName>
    <definedName name="tri" hidden="1">{#N/A,#N/A,FALSE,"COVER.XLS";#N/A,#N/A,FALSE,"RACT1.XLS";#N/A,#N/A,FALSE,"RACT2.XLS";#N/A,#N/A,FALSE,"ECCMP";#N/A,#N/A,FALSE,"WELDER.XLS"}</definedName>
    <definedName name="tribal">#REF!</definedName>
    <definedName name="TRL">#REF!</definedName>
    <definedName name="trrret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trt">#REF!</definedName>
    <definedName name="truhry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ruyrjyru" hidden="1">{#N/A,#N/A,FALSE,"COVER.XLS";#N/A,#N/A,FALSE,"RACT1.XLS";#N/A,#N/A,FALSE,"RACT2.XLS";#N/A,#N/A,FALSE,"ECCMP";#N/A,#N/A,FALSE,"WELDER.XLS"}</definedName>
    <definedName name="trw">NA()</definedName>
    <definedName name="try">NA()</definedName>
    <definedName name="trytruyrur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tryuio">#REF!</definedName>
    <definedName name="TSAFE">#REF!</definedName>
    <definedName name="TSITE">#REF!</definedName>
    <definedName name="tstrye" hidden="1">{#N/A,#N/A,FALSE,"COVER1.XLS ";#N/A,#N/A,FALSE,"RACT1.XLS";#N/A,#N/A,FALSE,"RACT2.XLS";#N/A,#N/A,FALSE,"ECCMP";#N/A,#N/A,FALSE,"WELDER.XLS"}</definedName>
    <definedName name="TSWITCH">#REF!</definedName>
    <definedName name="tt">#REF!</definedName>
    <definedName name="TT1.1">'[109]BK Unit Rate'!#REF!</definedName>
    <definedName name="TT1.2">'[109]BK Unit Rate'!#REF!</definedName>
    <definedName name="TT1.3">'[109]BK Unit Rate'!#REF!</definedName>
    <definedName name="TT1.4">'[109]BK Unit Rate'!#REF!</definedName>
    <definedName name="TT1.5">'[109]BK Unit Rate'!#REF!</definedName>
    <definedName name="TT1.6">'[109]BK Unit Rate'!#REF!</definedName>
    <definedName name="TT1.7">'[109]BK Unit Rate'!#REF!</definedName>
    <definedName name="TT1.8">'[109]BK Unit Rate'!#REF!</definedName>
    <definedName name="TT1.9">'[109]BK Unit Rate'!#REF!</definedName>
    <definedName name="ttech" hidden="1">{#N/A,#N/A,FALSE,"COVER1.XLS ";#N/A,#N/A,FALSE,"RACT1.XLS";#N/A,#N/A,FALSE,"RACT2.XLS";#N/A,#N/A,FALSE,"ECCMP";#N/A,#N/A,FALSE,"WELDER.XLS"}</definedName>
    <definedName name="tth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tktjklt">#REF!</definedName>
    <definedName name="ttl_dscnt">#REF!</definedName>
    <definedName name="ttr">#REF!</definedName>
    <definedName name="TTRANS">#REF!</definedName>
    <definedName name="tt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ttttt">#REF!</definedName>
    <definedName name="ttttt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tttttttttttttt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TTURBINE">#REF!</definedName>
    <definedName name="ttykutt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u">#REF!</definedName>
    <definedName name="tu7yj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uehj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uikty">#REF!</definedName>
    <definedName name="tuiy">#REF!</definedName>
    <definedName name="tuj" hidden="1">{#N/A,#N/A,FALSE,"COVER1.XLS ";#N/A,#N/A,FALSE,"RACT1.XLS";#N/A,#N/A,FALSE,"RACT2.XLS";#N/A,#N/A,FALSE,"ECCMP";#N/A,#N/A,FALSE,"WELDER.XLS"}</definedName>
    <definedName name="tujo86" hidden="1">{#N/A,#N/A,FALSE,"COVER.XLS";#N/A,#N/A,FALSE,"RACT1.XLS";#N/A,#N/A,FALSE,"RACT2.XLS";#N/A,#N/A,FALSE,"ECCMP";#N/A,#N/A,FALSE,"WELDER.XLS"}</definedName>
    <definedName name="tukyl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umm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ure">#REF!</definedName>
    <definedName name="turhjt" hidden="1">{#N/A,#N/A,FALSE,"COVER1.XLS ";#N/A,#N/A,FALSE,"RACT1.XLS";#N/A,#N/A,FALSE,"RACT2.XLS";#N/A,#N/A,FALSE,"ECCMP";#N/A,#N/A,FALSE,"WELDER.XLS"}</definedName>
    <definedName name="Turnover_B_down">#REF!</definedName>
    <definedName name="Turnover_Cost_Brkdown">#REF!</definedName>
    <definedName name="turyjrur" hidden="1">{#N/A,#N/A,FALSE,"COVER1.XLS ";#N/A,#N/A,FALSE,"RACT1.XLS";#N/A,#N/A,FALSE,"RACT2.XLS";#N/A,#N/A,FALSE,"ECCMP";#N/A,#N/A,FALSE,"WELDER.XLS"}</definedName>
    <definedName name="TUTIL">#REF!</definedName>
    <definedName name="tutt" hidden="1">{#N/A,#N/A,FALSE,"17MAY";#N/A,#N/A,FALSE,"24MAY"}</definedName>
    <definedName name="tuuryury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TWATER">#REF!</definedName>
    <definedName name="twfef">#REF!</definedName>
    <definedName name="ty">#REF!</definedName>
    <definedName name="ty7ujr" hidden="1">{#N/A,#N/A,FALSE,"COVER.XLS";#N/A,#N/A,FALSE,"RACT1.XLS";#N/A,#N/A,FALSE,"RACT2.XLS";#N/A,#N/A,FALSE,"ECCMP";#N/A,#N/A,FALSE,"WELDER.XLS"}</definedName>
    <definedName name="tyfujjg" hidden="1">{#N/A,#N/A,FALSE,"17MAY";#N/A,#N/A,FALSE,"24MAY"}</definedName>
    <definedName name="tyghg" hidden="1">{#N/A,#N/A,FALSE,"17MAY";#N/A,#N/A,FALSE,"24MAY"}</definedName>
    <definedName name="tyhyuyt">#REF!</definedName>
    <definedName name="tyitk" hidden="1">{#N/A,#N/A,FALSE,"17MAY";#N/A,#N/A,FALSE,"24MAY"}</definedName>
    <definedName name="tyjj">#REF!</definedName>
    <definedName name="tyjt">#REF!</definedName>
    <definedName name="tykyo" hidden="1">{#N/A,#N/A,FALSE,"17MAY";#N/A,#N/A,FALSE,"24MAY"}</definedName>
    <definedName name="tyltjk">#REF!</definedName>
    <definedName name="type">#REF!</definedName>
    <definedName name="Type1_magnet_cost">'[72]Magnet Details'!$Q$2</definedName>
    <definedName name="Type2_magnet_cost">'[72]Magnet Details'!$Q$4</definedName>
    <definedName name="Type2A_magnet_cost">'[72]Magnet Details'!$Q$5</definedName>
    <definedName name="Type3_magnet_cost">'[72]Magnet Details'!$Q$7</definedName>
    <definedName name="Type3A_magnet_cost">'[72]Magnet Details'!$Q$8</definedName>
    <definedName name="TYPEAP">#REF!</definedName>
    <definedName name="tyr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ytjkhyk" hidden="1">{#N/A,#N/A,FALSE,"COVER1.XLS ";#N/A,#N/A,FALSE,"RACT1.XLS";#N/A,#N/A,FALSE,"RACT2.XLS";#N/A,#N/A,FALSE,"ECCMP";#N/A,#N/A,FALSE,"WELDER.XLS"}</definedName>
    <definedName name="tyty">#REF!</definedName>
    <definedName name="tyuij" hidden="1">{#N/A,#N/A,FALSE,"COVER1.XLS ";#N/A,#N/A,FALSE,"RACT1.XLS";#N/A,#N/A,FALSE,"RACT2.XLS";#N/A,#N/A,FALSE,"ECCMP";#N/A,#N/A,FALSE,"WELDER.XLS"}</definedName>
    <definedName name="tyui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tyurktjhk" hidden="1">{#N/A,#N/A,FALSE,"COVER1.XLS ";#N/A,#N/A,FALSE,"RACT1.XLS";#N/A,#N/A,FALSE,"RACT2.XLS";#N/A,#N/A,FALSE,"ECCMP";#N/A,#N/A,FALSE,"WELDER.XLS"}</definedName>
    <definedName name="tyuuuu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tyuyiklk">#REF!</definedName>
    <definedName name="u" hidden="1">{#N/A,#N/A,FALSE,"COVER1.XLS ";#N/A,#N/A,FALSE,"RACT1.XLS";#N/A,#N/A,FALSE,"RACT2.XLS";#N/A,#N/A,FALSE,"ECCMP";#N/A,#N/A,FALSE,"WELDER.XLS"}</definedName>
    <definedName name="U_lab">#REF!</definedName>
    <definedName name="U_mat">#REF!</definedName>
    <definedName name="ubc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dj">#REF!</definedName>
    <definedName name="ueyrjht" hidden="1">{#N/A,#N/A,FALSE,"COVER1.XLS ";#N/A,#N/A,FALSE,"RACT1.XLS";#N/A,#N/A,FALSE,"RACT2.XLS";#N/A,#N/A,FALSE,"ECCMP";#N/A,#N/A,FALSE,"WELDER.XLS"}</definedName>
    <definedName name="uhtu7" hidden="1">{#N/A,#N/A,FALSE,"COVER1.XLS ";#N/A,#N/A,FALSE,"RACT1.XLS";#N/A,#N/A,FALSE,"RACT2.XLS";#N/A,#N/A,FALSE,"ECCMP";#N/A,#N/A,FALSE,"WELDER.XLS"}</definedName>
    <definedName name="ui4kut" hidden="1">{#N/A,#N/A,FALSE,"COVER1.XLS ";#N/A,#N/A,FALSE,"RACT1.XLS";#N/A,#N/A,FALSE,"RACT2.XLS";#N/A,#N/A,FALSE,"ECCMP";#N/A,#N/A,FALSE,"WELDER.XLS"}</definedName>
    <definedName name="uioyuo">#REF!</definedName>
    <definedName name="uirfuy">[97]เงินกู้ธนชาติ!$F$15</definedName>
    <definedName name="uirtit" hidden="1">{#N/A,#N/A,FALSE,"17MAY";#N/A,#N/A,FALSE,"24MAY"}</definedName>
    <definedName name="uirto4" hidden="1">{#N/A,#N/A,FALSE,"COVER1.XLS ";#N/A,#N/A,FALSE,"RACT1.XLS";#N/A,#N/A,FALSE,"RACT2.XLS";#N/A,#N/A,FALSE,"ECCMP";#N/A,#N/A,FALSE,"WELDER.XLS"}</definedName>
    <definedName name="uitiot">#REF!</definedName>
    <definedName name="uititu">#REF!</definedName>
    <definedName name="uitl" hidden="1">{#N/A,#N/A,FALSE,"COVER1.XLS ";#N/A,#N/A,FALSE,"RACT1.XLS";#N/A,#N/A,FALSE,"RACT2.XLS";#N/A,#N/A,FALSE,"ECCMP";#N/A,#N/A,FALSE,"WELDER.XLS"}</definedName>
    <definedName name="uitoti">#REF!</definedName>
    <definedName name="uitutioi">#REF!</definedName>
    <definedName name="uiuiruirui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iuity" hidden="1">{#N/A,#N/A,FALSE,"COVER1.XLS ";#N/A,#N/A,FALSE,"RACT1.XLS";#N/A,#N/A,FALSE,"RACT2.XLS";#N/A,#N/A,FALSE,"ECCMP";#N/A,#N/A,FALSE,"WELDER.XLS"}</definedName>
    <definedName name="uiuriir" hidden="1">{#N/A,#N/A,FALSE,"COVER.XLS";#N/A,#N/A,FALSE,"RACT1.XLS";#N/A,#N/A,FALSE,"RACT2.XLS";#N/A,#N/A,FALSE,"ECCMP";#N/A,#N/A,FALSE,"WELDER.XLS"}</definedName>
    <definedName name="uiyiuiio">#REF!</definedName>
    <definedName name="ujkjyk" hidden="1">#REF!</definedName>
    <definedName name="ujky">#REF!</definedName>
    <definedName name="ujrh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k5rtu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ki85oy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krtj">#REF!</definedName>
    <definedName name="ukuu" hidden="1">{#N/A,#N/A,FALSE,"17MAY";#N/A,#N/A,FALSE,"24MAY"}</definedName>
    <definedName name="ukyjyo" hidden="1">{#N/A,#N/A,FALSE,"COVER1.XLS ";#N/A,#N/A,FALSE,"RACT1.XLS";#N/A,#N/A,FALSE,"RACT2.XLS";#N/A,#N/A,FALSE,"ECCMP";#N/A,#N/A,FALSE,"WELDER.XLS"}</definedName>
    <definedName name="uluklu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nit_lab">#REF!</definedName>
    <definedName name="unit_lab___0">#REF!</definedName>
    <definedName name="unit_mat">#REF!</definedName>
    <definedName name="unit_mat___0">#REF!</definedName>
    <definedName name="unit_total">#REF!</definedName>
    <definedName name="unit_total___0">#REF!</definedName>
    <definedName name="uoir5e" hidden="1">{#N/A,#N/A,FALSE,"COVER1.XLS ";#N/A,#N/A,FALSE,"RACT1.XLS";#N/A,#N/A,FALSE,"RACT2.XLS";#N/A,#N/A,FALSE,"ECCMP";#N/A,#N/A,FALSE,"WELDER.XLS"}</definedName>
    <definedName name="uoyio">#REF!</definedName>
    <definedName name="uoyu" hidden="1">{#N/A,#N/A,FALSE,"COVER1.XLS ";#N/A,#N/A,FALSE,"RACT1.XLS";#N/A,#N/A,FALSE,"RACT2.XLS";#N/A,#N/A,FALSE,"ECCMP";#N/A,#N/A,FALSE,"WELDER.XLS"}</definedName>
    <definedName name="Updated">#REF!</definedName>
    <definedName name="UPL">#REF!</definedName>
    <definedName name="urik" hidden="1">{#N/A,#N/A,FALSE,"COVER1.XLS ";#N/A,#N/A,FALSE,"RACT1.XLS";#N/A,#N/A,FALSE,"RACT2.XLS";#N/A,#N/A,FALSE,"ECCMP";#N/A,#N/A,FALSE,"WELDER.XLS"}</definedName>
    <definedName name="uriuir">#REF!</definedName>
    <definedName name="urktui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rly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rrj">#REF!</definedName>
    <definedName name="urtltk" hidden="1">{#N/A,#N/A,FALSE,"COVER1.XLS ";#N/A,#N/A,FALSE,"RACT1.XLS";#N/A,#N/A,FALSE,"RACT2.XLS";#N/A,#N/A,FALSE,"ECCMP";#N/A,#N/A,FALSE,"WELDER.XLS"}</definedName>
    <definedName name="urto" hidden="1">{#N/A,#N/A,FALSE,"17MAY";#N/A,#N/A,FALSE,"24MAY"}</definedName>
    <definedName name="urtrtu" hidden="1">{#N/A,#N/A,FALSE,"COVER.XLS";#N/A,#N/A,FALSE,"RACT1.XLS";#N/A,#N/A,FALSE,"RACT2.XLS";#N/A,#N/A,FALSE,"ECCMP";#N/A,#N/A,FALSE,"WELDER.XLS"}</definedName>
    <definedName name="urty8ty" hidden="1">{#N/A,#N/A,FALSE,"COVER1.XLS ";#N/A,#N/A,FALSE,"RACT1.XLS";#N/A,#N/A,FALSE,"RACT2.XLS";#N/A,#N/A,FALSE,"ECCMP";#N/A,#N/A,FALSE,"WELDER.XLS"}</definedName>
    <definedName name="urut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US">'[95]ADJ - RATE'!$B$3</definedName>
    <definedName name="usa">#REF!</definedName>
    <definedName name="usc">#REF!</definedName>
    <definedName name="USD">#REF!</definedName>
    <definedName name="USDD">#REF!</definedName>
    <definedName name="use">#REF!</definedName>
    <definedName name="UT_Sen_Base_Case">#REF!</definedName>
    <definedName name="UT_Sen_Case_1">#REF!</definedName>
    <definedName name="UT_Sen_Case_2">#REF!</definedName>
    <definedName name="UT_Sen_Case_3">#REF!</definedName>
    <definedName name="UT_Sen_Case_4">#REF!</definedName>
    <definedName name="uth">#REF!</definedName>
    <definedName name="utikyji">#REF!</definedName>
    <definedName name="Utilities">#REF!</definedName>
    <definedName name="utitti">#REF!</definedName>
    <definedName name="utiujykt">#REF!</definedName>
    <definedName name="utiukt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tkjtt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tky9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uu" hidden="1">{#N/A,#N/A,FALSE,"COVER1.XLS ";#N/A,#N/A,FALSE,"RACT1.XLS";#N/A,#N/A,FALSE,"RACT2.XLS";#N/A,#N/A,FALSE,"ECCMP";#N/A,#N/A,FALSE,"WELDER.XLS"}</definedName>
    <definedName name="uujkuik">#REF!</definedName>
    <definedName name="uuu">#REF!</definedName>
    <definedName name="uuuu">'[38]เงินกู้ MGC'!$F$15</definedName>
    <definedName name="uuuuu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uuuuu" hidden="1">{#N/A,#N/A,FALSE,"COVER1.XLS ";#N/A,#N/A,FALSE,"RACT1.XLS";#N/A,#N/A,FALSE,"RACT2.XLS";#N/A,#N/A,FALSE,"ECCMP";#N/A,#N/A,FALSE,"WELDER.XLS"}</definedName>
    <definedName name="uuuuuuuuuuu" hidden="1">{#N/A,#N/A,FALSE,"COVER1.XLS ";#N/A,#N/A,FALSE,"RACT1.XLS";#N/A,#N/A,FALSE,"RACT2.XLS";#N/A,#N/A,FALSE,"ECCMP";#N/A,#N/A,FALSE,"WELDER.XLS"}</definedName>
    <definedName name="uuuuuuuuuuuuu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uuyiu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uvgodsfcdjmb" hidden="1">{#N/A,#N/A,FALSE,"COVER1.XLS ";#N/A,#N/A,FALSE,"RACT1.XLS";#N/A,#N/A,FALSE,"RACT2.XLS";#N/A,#N/A,FALSE,"ECCMP";#N/A,#N/A,FALSE,"WELDER.XLS"}</definedName>
    <definedName name="u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y0" hidden="1">{#N/A,#N/A,FALSE,"COVER.XLS";#N/A,#N/A,FALSE,"RACT1.XLS";#N/A,#N/A,FALSE,"RACT2.XLS";#N/A,#N/A,FALSE,"ECCMP";#N/A,#N/A,FALSE,"WELDER.XLS"}</definedName>
    <definedName name="uyhrkje" hidden="1">{#N/A,#N/A,FALSE,"COVER1.XLS ";#N/A,#N/A,FALSE,"RACT1.XLS";#N/A,#N/A,FALSE,"RACT2.XLS";#N/A,#N/A,FALSE,"ECCMP";#N/A,#N/A,FALSE,"WELDER.XLS"}</definedName>
    <definedName name="uyjhy">#REF!</definedName>
    <definedName name="uyjjy" hidden="1">{#N/A,#N/A,FALSE,"COVER.XLS";#N/A,#N/A,FALSE,"RACT1.XLS";#N/A,#N/A,FALSE,"RACT2.XLS";#N/A,#N/A,FALSE,"ECCMP";#N/A,#N/A,FALSE,"WELDER.XLS"}</definedName>
    <definedName name="uyjyiu">#REF!</definedName>
    <definedName name="uyjyj7" hidden="1">{#N/A,#N/A,FALSE,"COVER1.XLS ";#N/A,#N/A,FALSE,"RACT1.XLS";#N/A,#N/A,FALSE,"RACT2.XLS";#N/A,#N/A,FALSE,"ECCMP";#N/A,#N/A,FALSE,"WELDER.XLS"}</definedName>
    <definedName name="uykutj">#REF!</definedName>
    <definedName name="uyrj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yrty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uy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uyyui">#REF!</definedName>
    <definedName name="v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Va_density">#REF!</definedName>
    <definedName name="Va_sheet_cost">#REF!</definedName>
    <definedName name="VAAsst1">#N/A</definedName>
    <definedName name="VACeo">#N/A</definedName>
    <definedName name="VACorp">#N/A</definedName>
    <definedName name="VAFin">#N/A</definedName>
    <definedName name="VAHr">#N/A</definedName>
    <definedName name="validate_Equity_Data">NA()</definedName>
    <definedName name="VALUATION">#REF!</definedName>
    <definedName name="Value_Statistics">#REF!</definedName>
    <definedName name="Values_Entered">IF([0]!Loan_Amount*[0]!Interest_Rate*[0]!Loan_Years*[0]!Loan_Start&gt;0,1,0)</definedName>
    <definedName name="Values_Entered___0">IF(Loan_Amount*Interest_Rate*Loan_Years*Loan_Start&gt;0,1,0)</definedName>
    <definedName name="Values_Entered___10">IF(Loan_Amount*Interest_Rate*Loan_Years*Loan_Start&gt;0,1,0)</definedName>
    <definedName name="Values_Entered___2">IF(Loan_Amount*Interest_Rate*Loan_Years*Loan_Start&gt;0,1,0)</definedName>
    <definedName name="Values_Entered___3">IF(Loan_Amount*Interest_Rate*Loan_Years*Loan_Start&gt;0,1,0)</definedName>
    <definedName name="Values_Entered___4">IF(Loan_Amount*Interest_Rate*Loan_Years*Loan_Start&gt;0,1,0)</definedName>
    <definedName name="Values_Entered___5">IF(Loan_Amount*Interest_Rate*Loan_Years*Loan_Start&gt;0,1,0)</definedName>
    <definedName name="Values_Entered___6">IF(Loan_Amount*Interest_Rate*Loan_Years*Loan_Start&gt;0,1,0)</definedName>
    <definedName name="Values_Entered___7">IF(Loan_Amount*Interest_Rate*Loan_Years*Loan_Start&gt;0,1,0)</definedName>
    <definedName name="Values_Entered___8">IF(Loan_Amount*Interest_Rate*Loan_Years*Loan_Start&gt;0,1,0)</definedName>
    <definedName name="Values_Entered___9">IF(Loan_Amount*Interest_Rate*Loan_Years*Loan_Start&gt;0,1,0)</definedName>
    <definedName name="VAMkt">#N/A</definedName>
    <definedName name="VAOp">#N/A</definedName>
    <definedName name="VASales">#N/A</definedName>
    <definedName name="VAT">#REF!</definedName>
    <definedName name="vc" hidden="1">#REF!</definedName>
    <definedName name="vcvc">[69]BMCT2003!#REF!</definedName>
    <definedName name="vcxvcxzvzcvx" hidden="1">{#N/A,#N/A,FALSE,"COVER.XLS";#N/A,#N/A,FALSE,"RACT1.XLS";#N/A,#N/A,FALSE,"RACT2.XLS";#N/A,#N/A,FALSE,"ECCMP";#N/A,#N/A,FALSE,"WELDER.XLS"}</definedName>
    <definedName name="vcxzvcxzvzcx">#REF!</definedName>
    <definedName name="vcxzvcxzvzx" hidden="1">{#N/A,#N/A,FALSE,"COVER1.XLS ";#N/A,#N/A,FALSE,"RACT1.XLS";#N/A,#N/A,FALSE,"RACT2.XLS";#N/A,#N/A,FALSE,"ECCMP";#N/A,#N/A,FALSE,"WELDER.XLS"}</definedName>
    <definedName name="vcxzvzxcv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vdf">[169]ตั๋วเงินรับ!$F$1</definedName>
    <definedName name="VDFV">#REF!</definedName>
    <definedName name="VDFVFV">#REF!</definedName>
    <definedName name="vdsavdsv">#REF!</definedName>
    <definedName name="vdsfbgdfha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vdsvd">#N/A</definedName>
    <definedName name="vdsvdsvds" hidden="1">{#N/A,#N/A,FALSE,"COVER1.XLS ";#N/A,#N/A,FALSE,"RACT1.XLS";#N/A,#N/A,FALSE,"RACT2.XLS";#N/A,#N/A,FALSE,"ECCMP";#N/A,#N/A,FALSE,"WELDER.XLS"}</definedName>
    <definedName name="vdsvsadv" hidden="1">{#N/A,#N/A,FALSE,"COVER1.XLS ";#N/A,#N/A,FALSE,"RACT1.XLS";#N/A,#N/A,FALSE,"RACT2.XLS";#N/A,#N/A,FALSE,"ECCMP";#N/A,#N/A,FALSE,"WELDER.XLS"}</definedName>
    <definedName name="VEDFV">[93]เงินกู้ธนชาติ!$G$2</definedName>
    <definedName name="VEN" hidden="1">{#N/A,#N/A,TRUE,"SUM";#N/A,#N/A,TRUE,"EE";#N/A,#N/A,TRUE,"AC";#N/A,#N/A,TRUE,"SN"}</definedName>
    <definedName name="Vendor">#REF!</definedName>
    <definedName name="Vendor_group">[170]Detail!$B$1:$B$2</definedName>
    <definedName name="vendorgroup">#N/A</definedName>
    <definedName name="vevee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vfagafg">#REF!</definedName>
    <definedName name="vf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vfvdc">#REF!</definedName>
    <definedName name="VFVFEV">#REF!</definedName>
    <definedName name="VFVFVV">#REF!</definedName>
    <definedName name="vgf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vgtryo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vhj">#REF!</definedName>
    <definedName name="viru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vitee" hidden="1">{#N/A,#N/A,FALSE,"COVER1.XLS ";#N/A,#N/A,FALSE,"RACT1.XLS";#N/A,#N/A,FALSE,"RACT2.XLS";#N/A,#N/A,FALSE,"ECCMP";#N/A,#N/A,FALSE,"WELDER.XLS"}</definedName>
    <definedName name="vitgfh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vor" hidden="1">{#N/A,#N/A,FALSE,"COVER.XLS";#N/A,#N/A,FALSE,"RACT1.XLS";#N/A,#N/A,FALSE,"RACT2.XLS";#N/A,#N/A,FALSE,"ECCMP";#N/A,#N/A,FALSE,"WELDER.XLS"}</definedName>
    <definedName name="vs" hidden="1">{#N/A,#N/A,FALSE,"COVER1.XLS ";#N/A,#N/A,FALSE,"RACT1.XLS";#N/A,#N/A,FALSE,"RACT2.XLS";#N/A,#N/A,FALSE,"ECCMP";#N/A,#N/A,FALSE,"WELDER.XLS"}</definedName>
    <definedName name="vsd" hidden="1">{#N/A,#N/A,FALSE,"17MAY";#N/A,#N/A,FALSE,"24MAY"}</definedName>
    <definedName name="vsv" hidden="1">{#N/A,#N/A,FALSE,"17MAY";#N/A,#N/A,FALSE,"24MAY"}</definedName>
    <definedName name="VUP">#REF!</definedName>
    <definedName name="vut">#REF!</definedName>
    <definedName name="vv" hidden="1">{#N/A,#N/A,FALSE,"COVER1.XLS ";#N/A,#N/A,FALSE,"RACT1.XLS";#N/A,#N/A,FALSE,"RACT2.XLS";#N/A,#N/A,FALSE,"ECCMP";#N/A,#N/A,FALSE,"WELDER.XLS"}</definedName>
    <definedName name="VVEVEV">#REF!</definedName>
    <definedName name="vvf">#REF!</definedName>
    <definedName name="vvv">#REF!</definedName>
    <definedName name="vvvv">#REF!</definedName>
    <definedName name="vvvv1">#REF!</definedName>
    <definedName name="vvvvvv" hidden="1">{#N/A,#N/A,FALSE,"COVER.XLS";#N/A,#N/A,FALSE,"RACT1.XLS";#N/A,#N/A,FALSE,"RACT2.XLS";#N/A,#N/A,FALSE,"ECCMP";#N/A,#N/A,FALSE,"WELDER.XLS"}</definedName>
    <definedName name="vvvvvvvvvvvvvvvv" hidden="1">{#N/A,#N/A,FALSE,"COVER1.XLS ";#N/A,#N/A,FALSE,"RACT1.XLS";#N/A,#N/A,FALSE,"RACT2.XLS";#N/A,#N/A,FALSE,"ECCMP";#N/A,#N/A,FALSE,"WELDER.XLS"}</definedName>
    <definedName name="vxzcvcxvvcxz">#REF!</definedName>
    <definedName name="vzxcvzcxvz">#REF!</definedName>
    <definedName name="vzxcvzxcvcxzvc">#REF!</definedName>
    <definedName name="w">#REF!</definedName>
    <definedName name="W_BQ">#REF!</definedName>
    <definedName name="W_Jisseki_BQ">#REF!</definedName>
    <definedName name="W_STR_CAT_KOTEI">#REF!</definedName>
    <definedName name="w3y">NA()</definedName>
    <definedName name="wa" hidden="1">{#N/A,#N/A,FALSE,"COVER1.XLS ";#N/A,#N/A,FALSE,"RACT1.XLS";#N/A,#N/A,FALSE,"RACT2.XLS";#N/A,#N/A,FALSE,"ECCMP";#N/A,#N/A,FALSE,"WELDER.XLS"}</definedName>
    <definedName name="waaaa">#REF!</definedName>
    <definedName name="waeghrg">#REF!</definedName>
    <definedName name="wae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aiting">"Picture 1"</definedName>
    <definedName name="wall_Tank">#REF!</definedName>
    <definedName name="war">NA()</definedName>
    <definedName name="wara" hidden="1">{#N/A,#N/A,FALSE,"17MAY";#N/A,#N/A,FALSE,"24MAY"}</definedName>
    <definedName name="wat" hidden="1">{#N/A,#N/A,FALSE,"COVER1.XLS ";#N/A,#N/A,FALSE,"RACT1.XLS";#N/A,#N/A,FALSE,"RACT2.XLS";#N/A,#N/A,FALSE,"ECCMP";#N/A,#N/A,FALSE,"WELDER.XLS"}</definedName>
    <definedName name="Water">#REF!</definedName>
    <definedName name="Waterr">#REF!</definedName>
    <definedName name="WC">#REF!</definedName>
    <definedName name="WD">#REF!</definedName>
    <definedName name="wdsaxqw">#REF!</definedName>
    <definedName name="we">[62]เงินกู้ธนชาติ!$E$17</definedName>
    <definedName name="weasrdtfgyuij">#REF!</definedName>
    <definedName name="week">#REF!</definedName>
    <definedName name="week2.11">#REF!</definedName>
    <definedName name="WeekDay">{1,2,3,4,5,6,7}</definedName>
    <definedName name="weekDayNames">{"Su","M","Tu","W","Th","F","Sa"}</definedName>
    <definedName name="WeekNo">{1;2;3;4;5;6}</definedName>
    <definedName name="wefds">#REF!</definedName>
    <definedName name="wegrg">#REF!</definedName>
    <definedName name="wer">#REF!</definedName>
    <definedName name="werert">#REF!</definedName>
    <definedName name="werstdyugi">#REF!</definedName>
    <definedName name="wetr" hidden="1">{#N/A,#N/A,FALSE,"COVER1.XLS ";#N/A,#N/A,FALSE,"RACT1.XLS";#N/A,#N/A,FALSE,"RACT2.XLS";#N/A,#N/A,FALSE,"ECCMP";#N/A,#N/A,FALSE,"WELDER.XLS"}</definedName>
    <definedName name="wetrt">NA()</definedName>
    <definedName name="wfdf">#REF!</definedName>
    <definedName name="wgegewg" hidden="1">{#N/A,#N/A,FALSE,"COVER1.XLS ";#N/A,#N/A,FALSE,"RACT1.XLS";#N/A,#N/A,FALSE,"RACT2.XLS";#N/A,#N/A,FALSE,"ECCMP";#N/A,#N/A,FALSE,"WELDER.XLS"}</definedName>
    <definedName name="WH">#REF!</definedName>
    <definedName name="wh_days_wkly">#REF!</definedName>
    <definedName name="wh_pub_hols">#REF!</definedName>
    <definedName name="wh_tot_days">#REF!</definedName>
    <definedName name="wh_weeks">#REF!</definedName>
    <definedName name="WHAT">#REF!</definedName>
    <definedName name="whoi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h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indow_ops">[171]Worksheet!$B$12+[171]Worksheet!$B$13+[171]Worksheet!$B$14</definedName>
    <definedName name="wjkej" hidden="1">{#N/A,#N/A,FALSE,"COVER.XLS";#N/A,#N/A,FALSE,"RACT1.XLS";#N/A,#N/A,FALSE,"RACT2.XLS";#N/A,#N/A,FALSE,"ECCMP";#N/A,#N/A,FALSE,"WELDER.XLS"}</definedName>
    <definedName name="Wk_Sched">#REF!</definedName>
    <definedName name="wmku" hidden="1">{#N/A,#N/A,FALSE,"COVER.XLS";#N/A,#N/A,FALSE,"RACT1.XLS";#N/A,#N/A,FALSE,"RACT2.XLS";#N/A,#N/A,FALSE,"ECCMP";#N/A,#N/A,FALSE,"WELDER.XLS"}</definedName>
    <definedName name="wn" hidden="1">{#N/A,#N/A,FALSE,"COVER1.XLS ";#N/A,#N/A,FALSE,"RACT1.XLS";#N/A,#N/A,FALSE,"RACT2.XLS";#N/A,#N/A,FALSE,"ECCMP";#N/A,#N/A,FALSE,"WELDER.XLS"}</definedName>
    <definedName name="Word_of_Mouth">OFFSET('[74]Drop List'!$B$4,0,0,1,COUNTA('[74]Drop List'!$4:$4)-1)</definedName>
    <definedName name="wqrewqer">#REF!</definedName>
    <definedName name="wqwqw" hidden="1">{"cashflow",#N/A,FALSE,"cash flow"}</definedName>
    <definedName name="wqwqwwq">#REF!</definedName>
    <definedName name="wr">#REF!</definedName>
    <definedName name="wrer">#REF!</definedName>
    <definedName name="wrew">#REF!</definedName>
    <definedName name="wrgvsdvdv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l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2.2" hidden="1">{#N/A,#N/A,FALSE,"17MAY";#N/A,#N/A,FALSE,"24MAY"}</definedName>
    <definedName name="wrn.A." hidden="1">{#N/A,#N/A,TRUE,"SUM";#N/A,#N/A,TRUE,"EE";#N/A,#N/A,TRUE,"AC";#N/A,#N/A,TRUE,"SN"}</definedName>
    <definedName name="wrn.BILLS._.OF._.QUANTITY." hidden="1">{#N/A,#N/A,TRUE,"Str.";#N/A,#N/A,TRUE,"Steel &amp; Roof";#N/A,#N/A,TRUE,"Arc.";#N/A,#N/A,TRUE,"Preliminary";#N/A,#N/A,TRUE,"Sum_Prelim"}</definedName>
    <definedName name="wrn.Cashflow." hidden="1">{"cashflow",#N/A,FALSE,"cash flow"}</definedName>
    <definedName name="wrn.comsumable.2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nso." hidden="1">{"conso",#N/A,FALSE,"cash flow"}</definedName>
    <definedName name="wrn.consumable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Physical._.Count._.Securities." hidden="1">{"Physical Count Securities",#N/A,FALSE,"BFIT B&amp;D Valuation"}</definedName>
    <definedName name="wrn.pipin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iping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RCC.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CC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hidden="1">{#N/A,#N/A,FALSE,"COVER.XLS";#N/A,#N/A,FALSE,"RACT1.XLS";#N/A,#N/A,FALSE,"RACT2.XLS";#N/A,#N/A,FALSE,"ECCMP";#N/A,#N/A,FALSE,"WELDER.XLS"}</definedName>
    <definedName name="wrn.RPLIN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ection._.D." hidden="1">{"Physical Count Securities",#N/A,FALSE,"BFIT B&amp;D Valuation";"Accrued Interest",#N/A,FALSE,"BFIT B&amp;D Valuation";"Major Differences",#N/A,FALSE,"BFIT B&amp;D Valuation";"Print_Bond and Debenture Calculation",#N/A,FALSE,"BFIT B&amp;D Valuation";"Note to FS_Liquidity Risk",#N/A,FALSE,"BFIT B&amp;D Valuation"}</definedName>
    <definedName name="wrn.summ1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2.3" hidden="1">{#N/A,#N/A,FALSE,"17MAY";#N/A,#N/A,FALSE,"24MAY"}</definedName>
    <definedName name="wrndkd" hidden="1">{#N/A,#N/A,FALSE,"17MAY";#N/A,#N/A,FALSE,"24MAY"}</definedName>
    <definedName name="wrnypyoh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vavFAWRG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s">#REF!</definedName>
    <definedName name="wsd">#N/A</definedName>
    <definedName name="wserdtrftgy">[124]เงินกู้ธนชาติ!$E$17</definedName>
    <definedName name="wsfwff" hidden="1">{#N/A,#N/A,FALSE,"COVER.XLS";#N/A,#N/A,FALSE,"RACT1.XLS";#N/A,#N/A,FALSE,"RACT2.XLS";#N/A,#N/A,FALSE,"ECCMP";#N/A,#N/A,FALSE,"WELDER.XLS"}</definedName>
    <definedName name="ws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t_d_Avr_Price">#REF!</definedName>
    <definedName name="wv">#REF!</definedName>
    <definedName name="ww">NA()</definedName>
    <definedName name="wwqq" hidden="1">{"cashflow",#N/A,FALSE,"cash flow"}</definedName>
    <definedName name="www" hidden="1">{#N/A,#N/A,FALSE,"17MAY";#N/A,#N/A,FALSE,"24MAY"}</definedName>
    <definedName name="www.">[172]TB!$A$1:$H$65536</definedName>
    <definedName name="www..">[172]TB!$A$1:$A$65536</definedName>
    <definedName name="wwww">#REF!</definedName>
    <definedName name="wwwww">#REF!</definedName>
    <definedName name="wwwwwwwwww" hidden="1">{#N/A,#N/A,FALSE,"17MAY";#N/A,#N/A,FALSE,"24MAY"}</definedName>
    <definedName name="x" hidden="1">{#N/A,#N/A,FALSE,"COVER.XLS";#N/A,#N/A,FALSE,"RACT1.XLS";#N/A,#N/A,FALSE,"RACT2.XLS";#N/A,#N/A,FALSE,"ECCMP";#N/A,#N/A,FALSE,"WELDER.XLS"}</definedName>
    <definedName name="xa" hidden="1">{#N/A,#N/A,FALSE,"COVER1.XLS ";#N/A,#N/A,FALSE,"RACT1.XLS";#N/A,#N/A,FALSE,"RACT2.XLS";#N/A,#N/A,FALSE,"ECCMP";#N/A,#N/A,FALSE,"WELDER.XLS"}</definedName>
    <definedName name="xaxa" hidden="1">{"cashflow",#N/A,FALSE,"cash flow"}</definedName>
    <definedName name="xaxasa" hidden="1">{"cashflow",#N/A,FALSE,"cash flow"}</definedName>
    <definedName name="xaxax" hidden="1">{"cashflow",#N/A,FALSE,"cash flow"}</definedName>
    <definedName name="xazz" hidden="1">{"cashflow",#N/A,FALSE,"cash flow"}</definedName>
    <definedName name="xcdh">#REF!</definedName>
    <definedName name="xcv">#REF!</definedName>
    <definedName name="xcvhbnxhb">#REF!</definedName>
    <definedName name="xcvx">#REF!</definedName>
    <definedName name="xcvxzfg">#REF!</definedName>
    <definedName name="xcx">#REF!</definedName>
    <definedName name="XCZZ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xdcfvgh">#REF!</definedName>
    <definedName name="xdertcfvu" hidden="1">{#N/A,#N/A,FALSE,"COVER1.XLS ";#N/A,#N/A,FALSE,"RACT1.XLS";#N/A,#N/A,FALSE,"RACT2.XLS";#N/A,#N/A,FALSE,"ECCMP";#N/A,#N/A,FALSE,"WELDER.XLS"}</definedName>
    <definedName name="xfcg">[46]เงินกู้ธนชาติ!$B$4</definedName>
    <definedName name="xls1" hidden="1">{#N/A,#N/A,FALSE,"17MAY";#N/A,#N/A,FALSE,"24MAY"}</definedName>
    <definedName name="xscvg">#REF!</definedName>
    <definedName name="xsd">#REF!</definedName>
    <definedName name="xvgdfhb">#REF!</definedName>
    <definedName name="xx">'[173]Trial Balance'!$A$1:$H$65536</definedName>
    <definedName name="xxn">#REF!</definedName>
    <definedName name="xxn0">#REF!</definedName>
    <definedName name="xxn1">#REF!</definedName>
    <definedName name="xxn2">#REF!</definedName>
    <definedName name="xxn3">#REF!</definedName>
    <definedName name="xxn4">#REF!</definedName>
    <definedName name="xxn5">#REF!</definedName>
    <definedName name="xxn6">#REF!</definedName>
    <definedName name="xxn7">#REF!</definedName>
    <definedName name="xxn8">#REF!</definedName>
    <definedName name="xxs">#REF!</definedName>
    <definedName name="xxs0">#REF!</definedName>
    <definedName name="xxs1">#REF!</definedName>
    <definedName name="xxs2">#REF!</definedName>
    <definedName name="xxs3">#REF!</definedName>
    <definedName name="xxs4">#REF!</definedName>
    <definedName name="xxs5">#REF!</definedName>
    <definedName name="xxs6">#REF!</definedName>
    <definedName name="xxs7">#REF!</definedName>
    <definedName name="xxs8">#REF!</definedName>
    <definedName name="xxx">#REF!</definedName>
    <definedName name="xxxx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xxxxxx">#N/A</definedName>
    <definedName name="xxxxxxxxxxxxxx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xxxxxxxxxxxxxxxxxxx" hidden="1">{#N/A,#N/A,FALSE,"COVER.XLS";#N/A,#N/A,FALSE,"RACT1.XLS";#N/A,#N/A,FALSE,"RACT2.XLS";#N/A,#N/A,FALSE,"ECCMP";#N/A,#N/A,FALSE,"WELDER.XLS"}</definedName>
    <definedName name="xzcvcv">#REF!</definedName>
    <definedName name="xzcvzxcb">#REF!</definedName>
    <definedName name="y">NA()</definedName>
    <definedName name="ý??_???_ĩ?_?ǡ?_?">NA()</definedName>
    <definedName name="y4i" hidden="1">{#N/A,#N/A,FALSE,"COVER.XLS";#N/A,#N/A,FALSE,"RACT1.XLS";#N/A,#N/A,FALSE,"RACT2.XLS";#N/A,#N/A,FALSE,"ECCMP";#N/A,#N/A,FALSE,"WELDER.XLS"}</definedName>
    <definedName name="y5kj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7uik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ya">#REF!</definedName>
    <definedName name="yaa">#REF!</definedName>
    <definedName name="yd" hidden="1">{#N/A,#N/A,FALSE,"COVER1.XLS ";#N/A,#N/A,FALSE,"RACT1.XLS";#N/A,#N/A,FALSE,"RACT2.XLS";#N/A,#N/A,FALSE,"ECCMP";#N/A,#N/A,FALSE,"WELDER.XLS"}</definedName>
    <definedName name="ydtye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E">#REF!</definedName>
    <definedName name="YEAR">NA()</definedName>
    <definedName name="yee" hidden="1">{#N/A,#N/A,FALSE,"COVER.XLS";#N/A,#N/A,FALSE,"RACT1.XLS";#N/A,#N/A,FALSE,"RACT2.XLS";#N/A,#N/A,FALSE,"ECCMP";#N/A,#N/A,FALSE,"WELDER.XLS"}</definedName>
    <definedName name="yert7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yertdf" hidden="1">{#N/A,#N/A,FALSE,"17MAY";#N/A,#N/A,FALSE,"24MAY"}</definedName>
    <definedName name="yes" hidden="1">{#N/A,#N/A,FALSE,"COVER1.XLS ";#N/A,#N/A,FALSE,"RACT1.XLS";#N/A,#N/A,FALSE,"RACT2.XLS";#N/A,#N/A,FALSE,"ECCMP";#N/A,#N/A,FALSE,"WELDER.XLS"}</definedName>
    <definedName name="yethe">#REF!</definedName>
    <definedName name="yeujyt" hidden="1">{#N/A,#N/A,FALSE,"COVER.XLS";#N/A,#N/A,FALSE,"RACT1.XLS";#N/A,#N/A,FALSE,"RACT2.XLS";#N/A,#N/A,FALSE,"ECCMP";#N/A,#N/A,FALSE,"WELDER.XLS"}</definedName>
    <definedName name="yeyur" hidden="1">{#N/A,#N/A,FALSE,"COVER1.XLS ";#N/A,#N/A,FALSE,"RACT1.XLS";#N/A,#N/A,FALSE,"RACT2.XLS";#N/A,#N/A,FALSE,"ECCMP";#N/A,#N/A,FALSE,"WELDER.XLS"}</definedName>
    <definedName name="yf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hjyu">#REF!</definedName>
    <definedName name="yi5uy" hidden="1">{#N/A,#N/A,FALSE,"COVER1.XLS ";#N/A,#N/A,FALSE,"RACT1.XLS";#N/A,#N/A,FALSE,"RACT2.XLS";#N/A,#N/A,FALSE,"ECCMP";#N/A,#N/A,FALSE,"WELDER.XLS"}</definedName>
    <definedName name="yiirru8r" hidden="1">{#N/A,#N/A,FALSE,"COVER.XLS";#N/A,#N/A,FALSE,"RACT1.XLS";#N/A,#N/A,FALSE,"RACT2.XLS";#N/A,#N/A,FALSE,"ECCMP";#N/A,#N/A,FALSE,"WELDER.XLS"}</definedName>
    <definedName name="yikut">#REF!</definedName>
    <definedName name="yiri" hidden="1">{#N/A,#N/A,FALSE,"COVER.XLS";#N/A,#N/A,FALSE,"RACT1.XLS";#N/A,#N/A,FALSE,"RACT2.XLS";#N/A,#N/A,FALSE,"ECCMP";#N/A,#N/A,FALSE,"WELDER.XLS"}</definedName>
    <definedName name="yitjuop9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j7rri\" hidden="1">{#N/A,#N/A,FALSE,"COVER1.XLS ";#N/A,#N/A,FALSE,"RACT1.XLS";#N/A,#N/A,FALSE,"RACT2.XLS";#N/A,#N/A,FALSE,"ECCMP";#N/A,#N/A,FALSE,"WELDER.XLS"}</definedName>
    <definedName name="yjhkuhi">#REF!</definedName>
    <definedName name="yjyt" hidden="1">{#N/A,#N/A,FALSE,"COVER1.XLS ";#N/A,#N/A,FALSE,"RACT1.XLS";#N/A,#N/A,FALSE,"RACT2.XLS";#N/A,#N/A,FALSE,"ECCMP";#N/A,#N/A,FALSE,"WELDER.XLS"}</definedName>
    <definedName name="yjyukjhkt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kjuikl">#REF!</definedName>
    <definedName name="ykktyidyj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ykui">#REF!</definedName>
    <definedName name="yllyuklk" hidden="1">{#N/A,#N/A,FALSE,"COVER1.XLS ";#N/A,#N/A,FALSE,"RACT1.XLS";#N/A,#N/A,FALSE,"RACT2.XLS";#N/A,#N/A,FALSE,"ECCMP";#N/A,#N/A,FALSE,"WELDER.XLS"}</definedName>
    <definedName name="yloyo" hidden="1">{#N/A,#N/A,FALSE,"COVER1.XLS ";#N/A,#N/A,FALSE,"RACT1.XLS";#N/A,#N/A,FALSE,"RACT2.XLS";#N/A,#N/A,FALSE,"ECCMP";#N/A,#N/A,FALSE,"WELDER.XLS"}</definedName>
    <definedName name="yo" hidden="1">{#N/A,#N/A,FALSE,"COVER1.XLS ";#N/A,#N/A,FALSE,"RACT1.XLS";#N/A,#N/A,FALSE,"RACT2.XLS";#N/A,#N/A,FALSE,"ECCMP";#N/A,#N/A,FALSE,"WELDER.XLS"}</definedName>
    <definedName name="yoo" hidden="1">{#N/A,#N/A,FALSE,"COVER1.XLS ";#N/A,#N/A,FALSE,"RACT1.XLS";#N/A,#N/A,FALSE,"RACT2.XLS";#N/A,#N/A,FALSE,"ECCMP";#N/A,#N/A,FALSE,"WELDER.XLS"}</definedName>
    <definedName name="Yoo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youlk">#REF!</definedName>
    <definedName name="yqw">NA()</definedName>
    <definedName name="yr5ij6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yrt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yruhjer\" hidden="1">{#N/A,#N/A,FALSE,"COVER.XLS";#N/A,#N/A,FALSE,"RACT1.XLS";#N/A,#N/A,FALSE,"RACT2.XLS";#N/A,#N/A,FALSE,"ECCMP";#N/A,#N/A,FALSE,"WELDER.XLS"}</definedName>
    <definedName name="yruk">#REF!</definedName>
    <definedName name="yruth" hidden="1">{#N/A,#N/A,FALSE,"COVER.XLS";#N/A,#N/A,FALSE,"RACT1.XLS";#N/A,#N/A,FALSE,"RACT2.XLS";#N/A,#N/A,FALSE,"ECCMP";#N/A,#N/A,FALSE,"WELDER.XLS"}</definedName>
    <definedName name="yruyruyrury" hidden="1">{#N/A,#N/A,FALSE,"COVER1.XLS ";#N/A,#N/A,FALSE,"RACT1.XLS";#N/A,#N/A,FALSE,"RACT2.XLS";#N/A,#N/A,FALSE,"ECCMP";#N/A,#N/A,FALSE,"WELDER.XLS"}</definedName>
    <definedName name="ythyh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ytjyhyt">#REF!</definedName>
    <definedName name="ytkj" hidden="1">{#N/A,#N/A,FALSE,"COVER1.XLS ";#N/A,#N/A,FALSE,"RACT1.XLS";#N/A,#N/A,FALSE,"RACT2.XLS";#N/A,#N/A,FALSE,"ECCMP";#N/A,#N/A,FALSE,"WELDER.XLS"}</definedName>
    <definedName name="ytrh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tuhu" hidden="1">{#N/A,#N/A,FALSE,"COVER1.XLS ";#N/A,#N/A,FALSE,"RACT1.XLS";#N/A,#N/A,FALSE,"RACT2.XLS";#N/A,#N/A,FALSE,"ECCMP";#N/A,#N/A,FALSE,"WELDER.XLS"}</definedName>
    <definedName name="ytuio">#REF!</definedName>
    <definedName name="ytyyui">#REF!</definedName>
    <definedName name="yu">#REF!</definedName>
    <definedName name="yuetyry" hidden="1">{#N/A,#N/A,FALSE,"COVER.XLS";#N/A,#N/A,FALSE,"RACT1.XLS";#N/A,#N/A,FALSE,"RACT2.XLS";#N/A,#N/A,FALSE,"ECCMP";#N/A,#N/A,FALSE,"WELDER.XLS"}</definedName>
    <definedName name="yuhjdgyhjh" hidden="1">{#N/A,#N/A,FALSE,"COVER1.XLS ";#N/A,#N/A,FALSE,"RACT1.XLS";#N/A,#N/A,FALSE,"RACT2.XLS";#N/A,#N/A,FALSE,"ECCMP";#N/A,#N/A,FALSE,"WELDER.XLS"}</definedName>
    <definedName name="yuhuyu" hidden="1">{#N/A,#N/A,FALSE,"COVER1.XLS ";#N/A,#N/A,FALSE,"RACT1.XLS";#N/A,#N/A,FALSE,"RACT2.XLS";#N/A,#N/A,FALSE,"ECCMP";#N/A,#N/A,FALSE,"WELDER.XLS"}</definedName>
    <definedName name="yui" hidden="1">{#N/A,#N/A,FALSE,"COVER.XLS";#N/A,#N/A,FALSE,"RACT1.XLS";#N/A,#N/A,FALSE,"RACT2.XLS";#N/A,#N/A,FALSE,"ECCMP";#N/A,#N/A,FALSE,"WELDER.XLS"}</definedName>
    <definedName name="yuik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yuir">#REF!</definedName>
    <definedName name="yuit" hidden="1">{#N/A,#N/A,FALSE,"COVER1.XLS ";#N/A,#N/A,FALSE,"RACT1.XLS";#N/A,#N/A,FALSE,"RACT2.XLS";#N/A,#N/A,FALSE,"ECCMP";#N/A,#N/A,FALSE,"WELDER.XLS"}</definedName>
    <definedName name="yuj">#REF!</definedName>
    <definedName name="yulkj">#REF!</definedName>
    <definedName name="yurghrgyr" hidden="1">{#N/A,#N/A,FALSE,"COVER.XLS";#N/A,#N/A,FALSE,"RACT1.XLS";#N/A,#N/A,FALSE,"RACT2.XLS";#N/A,#N/A,FALSE,"ECCMP";#N/A,#N/A,FALSE,"WELDER.XLS"}</definedName>
    <definedName name="yurkriri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uryu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utr">#REF!</definedName>
    <definedName name="yutr8t" hidden="1">{#N/A,#N/A,FALSE,"COVER.XLS";#N/A,#N/A,FALSE,"RACT1.XLS";#N/A,#N/A,FALSE,"RACT2.XLS";#N/A,#N/A,FALSE,"ECCMP";#N/A,#N/A,FALSE,"WELDER.XLS"}</definedName>
    <definedName name="YUTR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uu">#REF!</definedName>
    <definedName name="yy">#REF!</definedName>
    <definedName name="yykuyiy">#REF!</definedName>
    <definedName name="yyur7irk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yyy">#REF!</definedName>
    <definedName name="yyyuijkkll" hidden="1">{#N/A,#N/A,FALSE,"17MAY";#N/A,#N/A,FALSE,"24MAY"}</definedName>
    <definedName name="yyyy">#REF!</definedName>
    <definedName name="yyyyyy">#REF!</definedName>
    <definedName name="yyyyyyyyyyyyyy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z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Z_4E449BC1_F531_4E97_AD0E_05B7893EF3F8_.wvu.PrintArea">#REF!</definedName>
    <definedName name="Z_4E449BC1_F531_4E97_AD0E_05B7893EF3F8_.wvu.PrintTitles">#REF!</definedName>
    <definedName name="Z_4E449BC1_F531_4E97_AD0E_05B7893EF3F8_.wvu.PrintTitles_1">#REF!</definedName>
    <definedName name="Z_4E449BC1_F531_4E97_AD0E_05B7893EF3F8_.wvu.PrintTitles_2">#REF!</definedName>
    <definedName name="Z_4E449BC1_F531_4E97_AD0E_05B7893EF3F8_.wvu.PrintTitles_3">#REF!</definedName>
    <definedName name="Z_4E449BC1_F531_4E97_AD0E_05B7893EF3F8_.wvu.Rows">#REF!</definedName>
    <definedName name="Z_9254E176_BCB2_4D68_8C6B_E28E5F31B01F_.wvu.PrintArea">#REF!</definedName>
    <definedName name="Z_9254E176_BCB2_4D68_8C6B_E28E5F31B01F_.wvu.PrintTitles">#REF!</definedName>
    <definedName name="Z_9254E176_BCB2_4D68_8C6B_E28E5F31B01F_.wvu.PrintTitles_1">#REF!</definedName>
    <definedName name="Z_9254E176_BCB2_4D68_8C6B_E28E5F31B01F_.wvu.PrintTitles_2">#REF!</definedName>
    <definedName name="Z_9254E176_BCB2_4D68_8C6B_E28E5F31B01F_.wvu.PrintTitles_3">#REF!</definedName>
    <definedName name="Z_9254E176_BCB2_4D68_8C6B_E28E5F31B01F_.wvu.Rows">#REF!</definedName>
    <definedName name="Z_B146A2F8_246A_4FC0_98B3_9DE0C5CD1518_.wvu.PrintArea">#REF!</definedName>
    <definedName name="Z_B146A2F8_246A_4FC0_98B3_9DE0C5CD1518_.wvu.PrintArea_1">#REF!</definedName>
    <definedName name="Z_B146A2F8_246A_4FC0_98B3_9DE0C5CD1518_.wvu.PrintTitles">#REF!</definedName>
    <definedName name="Z_B146A2F8_246A_4FC0_98B3_9DE0C5CD1518_.wvu.PrintTitles_1">#REF!</definedName>
    <definedName name="Z_B146A2F8_246A_4FC0_98B3_9DE0C5CD1518_.wvu.PrintTitles_2">#REF!</definedName>
    <definedName name="Z_B146A2F8_246A_4FC0_98B3_9DE0C5CD1518_.wvu.PrintTitles_3">#REF!</definedName>
    <definedName name="Z_B146A2F8_246A_4FC0_98B3_9DE0C5CD1518_.wvu.Rows">#REF!</definedName>
    <definedName name="Z_D1BECE91_2115_4849_A54C_E4BCD0B90CC2_.wvu.PrintArea">#REF!</definedName>
    <definedName name="Z_D1BECE91_2115_4849_A54C_E4BCD0B90CC2_.wvu.PrintTitles">#REF!</definedName>
    <definedName name="Z_D1BECE91_2115_4849_A54C_E4BCD0B90CC2_.wvu.PrintTitles_1">#REF!</definedName>
    <definedName name="Z_D1BECE91_2115_4849_A54C_E4BCD0B90CC2_.wvu.PrintTitles_2">#REF!</definedName>
    <definedName name="Z_D1BECE91_2115_4849_A54C_E4BCD0B90CC2_.wvu.PrintTitles_3">#REF!</definedName>
    <definedName name="Z_D1BECE91_2115_4849_A54C_E4BCD0B90CC2_.wvu.Rows">#REF!</definedName>
    <definedName name="z1q">[38]เงินกู้ธนชาติ!$F$15</definedName>
    <definedName name="ZA">#REF!</definedName>
    <definedName name="zaxa" hidden="1">{"conso",#N/A,FALSE,"cash flow"}</definedName>
    <definedName name="zaza" hidden="1">{"conso",#N/A,FALSE,"cash flow"}</definedName>
    <definedName name="zdgs">#REF!</definedName>
    <definedName name="ZERO_e">#REF!</definedName>
    <definedName name="ZS">[174]เงินกู้ธนชาติ!$G$2</definedName>
    <definedName name="zsdfg">#REF!</definedName>
    <definedName name="zxc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zxcvb">#REF!</definedName>
    <definedName name="zxcvbmn">'[175]TrialBalance Q3-2002'!$A$1:$H$301</definedName>
    <definedName name="Zxcvbnm">#REF!</definedName>
    <definedName name="zxv">#REF!</definedName>
    <definedName name="zz" hidden="1">{"cashflow",#N/A,FALSE,"cash flow"}</definedName>
    <definedName name="zzz">[102]!zzz</definedName>
    <definedName name="zzzz">#REF!</definedName>
    <definedName name="zzzzz" hidden="1">{#N/A,#N/A,FALSE,"COVER1.XLS ";#N/A,#N/A,FALSE,"RACT1.XLS";#N/A,#N/A,FALSE,"RACT2.XLS";#N/A,#N/A,FALSE,"ECCMP";#N/A,#N/A,FALSE,"WELDER.XLS"}</definedName>
    <definedName name="zzzzzz" hidden="1">{#N/A,#N/A,FALSE,"COVER.XLS";#N/A,#N/A,FALSE,"RACT1.XLS";#N/A,#N/A,FALSE,"RACT2.XLS";#N/A,#N/A,FALSE,"ECCMP";#N/A,#N/A,FALSE,"WELDER.XLS"}</definedName>
    <definedName name="zzzzzzzz" hidden="1">{#N/A,#N/A,FALSE,"COVER1.XLS ";#N/A,#N/A,FALSE,"RACT1.XLS";#N/A,#N/A,FALSE,"RACT2.XLS";#N/A,#N/A,FALSE,"ECCMP";#N/A,#N/A,FALSE,"WELDER.XLS"}</definedName>
    <definedName name="zzzzzzzzz" hidden="1">{#N/A,#N/A,FALSE,"COVER1.XLS ";#N/A,#N/A,FALSE,"RACT1.XLS";#N/A,#N/A,FALSE,"RACT2.XLS";#N/A,#N/A,FALSE,"ECCMP";#N/A,#N/A,FALSE,"WELDER.XLS"}</definedName>
    <definedName name="zzzzzzzzzzzzzz" hidden="1">{#N/A,#N/A,FALSE,"COVER.XLS";#N/A,#N/A,FALSE,"RACT1.XLS";#N/A,#N/A,FALSE,"RACT2.XLS";#N/A,#N/A,FALSE,"ECCMP";#N/A,#N/A,FALSE,"WELDER.XLS"}</definedName>
    <definedName name="zzzzzzzzzzzzzzzzzzzzzzzzzzzzzzzzzzzzzzzzzzzzzzzzzzzzzzzzzzzzzzzzzzzzzzzzzzzzzzzzzzzzzzzzzzzzzzzzzzzzzzzzzzzzz" hidden="1">{#N/A,#N/A,FALSE,"COVER1.XLS ";#N/A,#N/A,FALSE,"RACT1.XLS";#N/A,#N/A,FALSE,"RACT2.XLS";#N/A,#N/A,FALSE,"ECCMP";#N/A,#N/A,FALSE,"WELDER.XLS"}</definedName>
    <definedName name="セグメント">#REF!</definedName>
    <definedName name="セグメント_たな卸資産">#REF!</definedName>
    <definedName name="ﾌﾟﾘﾝﾄ">#N/A</definedName>
    <definedName name="ﾒﾆｭｰ">#N/A</definedName>
    <definedName name="เ">#REF!</definedName>
    <definedName name="เก้">#REF!</definedName>
    <definedName name="เก้เ">#REF!</definedName>
    <definedName name="เก้เก">#REF!</definedName>
    <definedName name="เก้เก่">#REF!</definedName>
    <definedName name="เกเกเก">#REF!</definedName>
    <definedName name="เกแก">#REF!</definedName>
    <definedName name="เก่ก">#REF!</definedName>
    <definedName name="เกดก">#REF!</definedName>
    <definedName name="เกพะหปพห" hidden="1">{#N/A,#N/A,FALSE,"COVER1.XLS ";#N/A,#N/A,FALSE,"RACT1.XLS";#N/A,#N/A,FALSE,"RACT2.XLS";#N/A,#N/A,FALSE,"ECCMP";#N/A,#N/A,FALSE,"WELDER.XLS"}</definedName>
    <definedName name="เกฟเกฟ">#REF!</definedName>
    <definedName name="เกษตรกร">#REF!</definedName>
    <definedName name="เกสร" hidden="1">{#N/A,#N/A,FALSE,"COVER1.XLS ";#N/A,#N/A,FALSE,"RACT1.XLS";#N/A,#N/A,FALSE,"RACT2.XLS";#N/A,#N/A,FALSE,"ECCMP";#N/A,#N/A,FALSE,"WELDER.XLS"}</definedName>
    <definedName name="เกห" hidden="1">{#N/A,#N/A,FALSE,"COVER.XLS";#N/A,#N/A,FALSE,"RACT1.XLS";#N/A,#N/A,FALSE,"RACT2.XLS";#N/A,#N/A,FALSE,"ECCMP";#N/A,#N/A,FALSE,"WELDER.XLS"}</definedName>
    <definedName name="เกหเ" hidden="1">{#N/A,#N/A,FALSE,"COVER.XLS";#N/A,#N/A,FALSE,"RACT1.XLS";#N/A,#N/A,FALSE,"RACT2.XLS";#N/A,#N/A,FALSE,"ECCMP";#N/A,#N/A,FALSE,"WELDER.XLS"}</definedName>
    <definedName name="เก้ะพ">#REF!</definedName>
    <definedName name="เก่าก">#REF!</definedName>
    <definedName name="เกาะ">#REF!</definedName>
    <definedName name="เกี้ย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เงิน" hidden="1">#REF!</definedName>
    <definedName name="เงินฝากประจำ">#REF!</definedName>
    <definedName name="เจ__ยบ">#REF!</definedName>
    <definedName name="เจี๊ยบ">#REF!</definedName>
    <definedName name="เช_คเอกสาร">NA()</definedName>
    <definedName name="เช็คเอกสาร">#REF!</definedName>
    <definedName name="เชียงใหม่">#REF!</definedName>
    <definedName name="เชียงราย">#REF!</definedName>
    <definedName name="เด">#REF!</definedName>
    <definedName name="เด_อน">[176]Master!$D$2:$D$13</definedName>
    <definedName name="เดเ">#REF!</definedName>
    <definedName name="เด้เด้เด้">#REF!</definedName>
    <definedName name="เดก" hidden="1">{#N/A,#N/A,FALSE,"COVER1.XLS ";#N/A,#N/A,FALSE,"RACT1.XLS";#N/A,#N/A,FALSE,"RACT2.XLS";#N/A,#N/A,FALSE,"ECCMP";#N/A,#N/A,FALSE,"WELDER.XLS"}</definedName>
    <definedName name="เด้ก">#REF!</definedName>
    <definedName name="เด็ก">#REF!</definedName>
    <definedName name="เดก้เ">#REF!</definedName>
    <definedName name="เดกเห">#REF!</definedName>
    <definedName name="เดกหด" hidden="1">{#N/A,#N/A,FALSE,"COVER1.XLS ";#N/A,#N/A,FALSE,"RACT1.XLS";#N/A,#N/A,FALSE,"RACT2.XLS";#N/A,#N/A,FALSE,"ECCMP";#N/A,#N/A,FALSE,"WELDER.XLS"}</definedName>
    <definedName name="เดด">#REF!</definedName>
    <definedName name="เดดดดดดดดด">#N/A</definedName>
    <definedName name="เดดห">#REF!</definedName>
    <definedName name="เด้หั่">#REF!</definedName>
    <definedName name="เดอ">#REF!</definedName>
    <definedName name="เดือน">#REF!</definedName>
    <definedName name="เตรียมการ">#REF!</definedName>
    <definedName name="เน_น">#REF!</definedName>
    <definedName name="เน_นมะปราง">#REF!</definedName>
    <definedName name="เน_วหน">#REF!</definedName>
    <definedName name="เน็ท">#REF!</definedName>
    <definedName name="เนยฟ่พำ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เนร">#REF!</definedName>
    <definedName name="เน่วหน">#REF!</definedName>
    <definedName name="เนาวร_ตน_">#REF!</definedName>
    <definedName name="เนาวร_ตน__1">#REF!</definedName>
    <definedName name="เนาวร_ตน_สมหว_งด_">#REF!</definedName>
    <definedName name="เนาวรัตน็">#REF!</definedName>
    <definedName name="เนาวรัตน์">#REF!</definedName>
    <definedName name="เนาวรัตน์1">#REF!</definedName>
    <definedName name="เนาวรัตน์สมหวังดี">#REF!</definedName>
    <definedName name="เนิน">#REF!</definedName>
    <definedName name="เนินมะปราง">#REF!</definedName>
    <definedName name="เบ็ดเตล็ด">#REF!</definedName>
    <definedName name="เบิกเบ็ดเตล็ด">#REF!</definedName>
    <definedName name="เบิกโครงสร้าง">#REF!</definedName>
    <definedName name="เบิกไฟฟ้า">#REF!</definedName>
    <definedName name="เบิกงวดนี้บริหาร">#REF!</definedName>
    <definedName name="เบิกบริหาร">#REF!</definedName>
    <definedName name="เบิกปรับอากาศ">#REF!</definedName>
    <definedName name="เบิกสถาปัตย์">#REF!</definedName>
    <definedName name="เบิกสุขาภิบาล">#REF!</definedName>
    <definedName name="เปอร์">#REF!</definedName>
    <definedName name="เปอร_เซ_นต_">#REF!</definedName>
    <definedName name="เปอร_เซ_นต_ค_ณจ_โรจน_">#REF!</definedName>
    <definedName name="เปอร_เซ_นต_ต_นทาง">#REF!</definedName>
    <definedName name="เปอร_เซ_นต_ปลายทาง">#REF!</definedName>
    <definedName name="เปอร_เซ_นต_รวมต_นและปลาย">#REF!</definedName>
    <definedName name="เปอร์เซ็นต์">#REF!</definedName>
    <definedName name="เปอร์เซ็นต์คุณจิโรจน์">#REF!</definedName>
    <definedName name="เปอร์เซ็นต์ต้นทาง">#REF!</definedName>
    <definedName name="เปอร์เซ็นต์ปลายทาง">#REF!</definedName>
    <definedName name="เปอร์เซ็นต์รวมต้นและปลาย">#REF!</definedName>
    <definedName name="เป้าหมายQ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เผพเ">#REF!</definedName>
    <definedName name="เพดาน">#REF!</definedName>
    <definedName name="เฟ22">#REF!</definedName>
    <definedName name="เฟกเฟ">#REF!</definedName>
    <definedName name="เฟหกเ" hidden="1">{#N/A,#N/A,FALSE,"COVER.XLS";#N/A,#N/A,FALSE,"RACT1.XLS";#N/A,#N/A,FALSE,"RACT2.XLS";#N/A,#N/A,FALSE,"ECCMP";#N/A,#N/A,FALSE,"WELDER.XLS"}</definedName>
    <definedName name="เร__องส_บเน__อง">#REF!</definedName>
    <definedName name="เรื่องติดตามNC" hidden="1">{#N/A,#N/A,FALSE,"COVER1.XLS ";#N/A,#N/A,FALSE,"RACT1.XLS";#N/A,#N/A,FALSE,"RACT2.XLS";#N/A,#N/A,FALSE,"ECCMP";#N/A,#N/A,FALSE,"WELDER.XLS"}</definedName>
    <definedName name="เรื่องที่ต้องติดตาม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เรื่องสืบเนื่อง">#REF!</definedName>
    <definedName name="เวสวว" hidden="1">{#N/A,#N/A,FALSE,"COVER.XLS";#N/A,#N/A,FALSE,"RACT1.XLS";#N/A,#N/A,FALSE,"RACT2.XLS";#N/A,#N/A,FALSE,"ECCMP";#N/A,#N/A,FALSE,"WELDER.XLS"}</definedName>
    <definedName name="เห">#REF!</definedName>
    <definedName name="เหเก">#REF!</definedName>
    <definedName name="เหดเ">#REF!</definedName>
    <definedName name="เหนฟวด">#REF!</definedName>
    <definedName name="เอ๋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เอกรินทร์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เอกส">#REF!</definedName>
    <definedName name="เอกสาร">#REF!</definedName>
    <definedName name="เอกสารแนบ" hidden="1">{#N/A,#N/A,FALSE,"COVER1.XLS ";#N/A,#N/A,FALSE,"RACT1.XLS";#N/A,#N/A,FALSE,"RACT2.XLS";#N/A,#N/A,FALSE,"ECCMP";#N/A,#N/A,FALSE,"WELDER.XLS"}</definedName>
    <definedName name="เอกสารแนบ3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เอมอนก">#REF!</definedName>
    <definedName name="เอออ">#REF!</definedName>
    <definedName name="แ">#REF!</definedName>
    <definedName name="แ158">#N/A</definedName>
    <definedName name="แ243">#N/A</definedName>
    <definedName name="แ29">#N/A</definedName>
    <definedName name="แ356">#N/A</definedName>
    <definedName name="แ665">#N/A</definedName>
    <definedName name="แก้" hidden="1">{#N/A,#N/A,TRUE,"Str.";#N/A,#N/A,TRUE,"Steel &amp; Roof";#N/A,#N/A,TRUE,"Arc.";#N/A,#N/A,TRUE,"Preliminary";#N/A,#N/A,TRUE,"Sum_Prelim"}</definedName>
    <definedName name="แก_ง">#REF!</definedName>
    <definedName name="แก่ง">#REF!</definedName>
    <definedName name="แดกา">#REF!</definedName>
    <definedName name="แบบบ้าน">[177]Store!$A$3:$D$11</definedName>
    <definedName name="แป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แปผ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แปลง">#REF!</definedName>
    <definedName name="แผ" hidden="1">{#N/A,#N/A,FALSE,"COVER1.XLS ";#N/A,#N/A,FALSE,"RACT1.XLS";#N/A,#N/A,FALSE,"RACT2.XLS";#N/A,#N/A,FALSE,"ECCMP";#N/A,#N/A,FALSE,"WELDER.XLS"}</definedName>
    <definedName name="แผนผัง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แม่สอด">#REF!</definedName>
    <definedName name="แหก" hidden="1">{#N/A,#N/A,FALSE,"COVER1.XLS ";#N/A,#N/A,FALSE,"RACT1.XLS";#N/A,#N/A,FALSE,"RACT2.XLS";#N/A,#N/A,FALSE,"ECCMP";#N/A,#N/A,FALSE,"WELDER.XLS"}</definedName>
    <definedName name="แอ1">'[178]schedule '!#REF!</definedName>
    <definedName name="แอ่ป้อิกิ่ป้อิ่แอ" hidden="1">{#N/A,#N/A,FALSE,"COVER1.XLS ";#N/A,#N/A,FALSE,"RACT1.XLS";#N/A,#N/A,FALSE,"RACT2.XLS";#N/A,#N/A,FALSE,"ECCMP";#N/A,#N/A,FALSE,"WELDER.XLS"}</definedName>
    <definedName name="แอม">#REF!</definedName>
    <definedName name="โคก">#REF!</definedName>
    <definedName name="โครงการ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โครงการตลาด">#N/A</definedName>
    <definedName name="โครงสร้าง">[179]งานโครงสร้าง!#REF!</definedName>
    <definedName name="โครงสร้าง1">[179]งานโครงสร้าง!#REF!</definedName>
    <definedName name="โชคชัย">#REF!</definedName>
    <definedName name="โชคชัยพิชญ">#REF!</definedName>
    <definedName name="โรส">#REF!</definedName>
    <definedName name="โอซี">#REF!</definedName>
    <definedName name="โฮ_ย">#REF!</definedName>
    <definedName name="โฮ๊ย">#REF!</definedName>
    <definedName name="ใช่">#REF!</definedName>
    <definedName name="ใบประหน้า">#REF!</definedName>
    <definedName name="ใบหลุม">#N/A</definedName>
    <definedName name="ใส">#REF!</definedName>
    <definedName name="ใหม่" hidden="1">{#N/A,#N/A,FALSE,"17MAY";#N/A,#N/A,FALSE,"24MAY"}</definedName>
    <definedName name="ไ" hidden="1">{#N/A,#N/A,FALSE,"COVER.XLS";#N/A,#N/A,FALSE,"RACT1.XLS";#N/A,#N/A,FALSE,"RACT2.XLS";#N/A,#N/A,FALSE,"ECCMP";#N/A,#N/A,FALSE,"WELDER.XLS"}</definedName>
    <definedName name="ไก" hidden="1">{#N/A,#N/A,FALSE,"COVER.XLS";#N/A,#N/A,FALSE,"RACT1.XLS";#N/A,#N/A,FALSE,"RACT2.XLS";#N/A,#N/A,FALSE,"ECCMP";#N/A,#N/A,FALSE,"WELDER.XLS"}</definedName>
    <definedName name="ได">#REF!</definedName>
    <definedName name="ไดๆ">#REF!</definedName>
    <definedName name="ไทร">#REF!</definedName>
    <definedName name="ไพ">#REF!</definedName>
    <definedName name="ไฟฟ้า_ภายใน">#REF!</definedName>
    <definedName name="ไม_ลอกศร_ราชา">#REF!</definedName>
    <definedName name="ไม่เคย">#REF!</definedName>
    <definedName name="ไม่เอา" hidden="1">{#N/A,#N/A,FALSE,"COVER.XLS";#N/A,#N/A,FALSE,"RACT1.XLS";#N/A,#N/A,FALSE,"RACT2.XLS";#N/A,#N/A,FALSE,"ECCMP";#N/A,#N/A,FALSE,"WELDER.XLS"}</definedName>
    <definedName name="ไม้ลอกศรีราชา">#REF!</definedName>
    <definedName name="ไม้ออกแปลง">#REF!</definedName>
    <definedName name="ไห">#REF!</definedName>
    <definedName name="ไหดฟ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ก">#REF!</definedName>
    <definedName name="ก138">'[180]คชจ.ดำเนินงาน6-43'!#REF!</definedName>
    <definedName name="กเ">#REF!</definedName>
    <definedName name="ก้เ" hidden="1">{#N/A,#N/A,FALSE,"COVER.XLS";#N/A,#N/A,FALSE,"RACT1.XLS";#N/A,#N/A,FALSE,"RACT2.XLS";#N/A,#N/A,FALSE,"ECCMP";#N/A,#N/A,FALSE,"WELDER.XLS"}</definedName>
    <definedName name="ก่เก">#REF!</definedName>
    <definedName name="กแก">#REF!</definedName>
    <definedName name="กไ">#REF!</definedName>
    <definedName name="กก" hidden="1">{#N/A,#N/A,FALSE,"COVER1.XLS ";#N/A,#N/A,FALSE,"RACT1.XLS";#N/A,#N/A,FALSE,"RACT2.XLS";#N/A,#N/A,FALSE,"ECCMP";#N/A,#N/A,FALSE,"WELDER.XLS"}</definedName>
    <definedName name="กกก" hidden="1">{#N/A,#N/A,FALSE,"COVER.XLS";#N/A,#N/A,FALSE,"RACT1.XLS";#N/A,#N/A,FALSE,"RACT2.XLS";#N/A,#N/A,FALSE,"ECCMP";#N/A,#N/A,FALSE,"WELDER.XLS"}</definedName>
    <definedName name="กกกก">#REF!</definedName>
    <definedName name="กกกกก">#REF!</definedName>
    <definedName name="กกกกกก">#REF!</definedName>
    <definedName name="ก้กดเก" hidden="1">{#N/A,#N/A,FALSE,"17MAY";#N/A,#N/A,FALSE,"24MAY"}</definedName>
    <definedName name="กค">#N/A</definedName>
    <definedName name="กด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กดเ">#REF!</definedName>
    <definedName name="กดแล" hidden="1">#N/A</definedName>
    <definedName name="กดก">#REF!</definedName>
    <definedName name="กดกกดกด" hidden="1">{#N/A,#N/A,FALSE,"COVER1.XLS ";#N/A,#N/A,FALSE,"RACT1.XLS";#N/A,#N/A,FALSE,"RACT2.XLS";#N/A,#N/A,FALSE,"ECCMP";#N/A,#N/A,FALSE,"WELDER.XLS"}</definedName>
    <definedName name="กดกด">#REF!</definedName>
    <definedName name="กดกดกด" hidden="1">{#N/A,#N/A,FALSE,"COVER.XLS";#N/A,#N/A,FALSE,"RACT1.XLS";#N/A,#N/A,FALSE,"RACT2.XLS";#N/A,#N/A,FALSE,"ECCMP";#N/A,#N/A,FALSE,"WELDER.XLS"}</definedName>
    <definedName name="กดด">#REF!</definedName>
    <definedName name="กดดก" hidden="1">{#N/A,#N/A,FALSE,"COVER.XLS";#N/A,#N/A,FALSE,"RACT1.XLS";#N/A,#N/A,FALSE,"RACT2.XLS";#N/A,#N/A,FALSE,"ECCMP";#N/A,#N/A,FALSE,"WELDER.XLS"}</definedName>
    <definedName name="กดดกดกกด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กดดดดดดดดดดดดดดดดดดดดดดดดดดดดดด">#REF!</definedName>
    <definedName name="กดฟด" hidden="1">{#N/A,#N/A,FALSE,"COVER.XLS";#N/A,#N/A,FALSE,"RACT1.XLS";#N/A,#N/A,FALSE,"RACT2.XLS";#N/A,#N/A,FALSE,"ECCMP";#N/A,#N/A,FALSE,"WELDER.XLS"}</definedName>
    <definedName name="กดฟอ" hidden="1">{#N/A,#N/A,FALSE,"COVER1.XLS ";#N/A,#N/A,FALSE,"RACT1.XLS";#N/A,#N/A,FALSE,"RACT2.XLS";#N/A,#N/A,FALSE,"ECCMP";#N/A,#N/A,FALSE,"WELDER.XLS"}</definedName>
    <definedName name="กดหเด่ไว้" hidden="1">{#N/A,#N/A,FALSE,"COVER1.XLS ";#N/A,#N/A,FALSE,"RACT1.XLS";#N/A,#N/A,FALSE,"RACT2.XLS";#N/A,#N/A,FALSE,"ECCMP";#N/A,#N/A,FALSE,"WELDER.XLS"}</definedName>
    <definedName name="กดหดำพ">#REF!</definedName>
    <definedName name="กดอ" hidden="1">{#N/A,#N/A,FALSE,"COVER1.XLS ";#N/A,#N/A,FALSE,"RACT1.XLS";#N/A,#N/A,FALSE,"RACT2.XLS";#N/A,#N/A,FALSE,"ECCMP";#N/A,#N/A,FALSE,"WELDER.XLS"}</definedName>
    <definedName name="กดะพ">#REF!</definedName>
    <definedName name="กนสกห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กฟ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กฟ6">#REF!</definedName>
    <definedName name="กฟเ">#REF!</definedName>
    <definedName name="กฟเก">#REF!</definedName>
    <definedName name="กมล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กมลทิพย์" hidden="1">{#N/A,#N/A,FALSE,"17MAY";#N/A,#N/A,FALSE,"24MAY"}</definedName>
    <definedName name="กรกฎาคม" hidden="1">{#N/A,#N/A,FALSE,"COVER1.XLS ";#N/A,#N/A,FALSE,"RACT1.XLS";#N/A,#N/A,FALSE,"RACT2.XLS";#N/A,#N/A,FALSE,"ECCMP";#N/A,#N/A,FALSE,"WELDER.XLS"}</definedName>
    <definedName name="กระบี่">#REF!</definedName>
    <definedName name="กราหก" hidden="1">{#N/A,#N/A,FALSE,"COVER.XLS";#N/A,#N/A,FALSE,"RACT1.XLS";#N/A,#N/A,FALSE,"RACT2.XLS";#N/A,#N/A,FALSE,"ECCMP";#N/A,#N/A,FALSE,"WELDER.XLS"}</definedName>
    <definedName name="กล่อง" hidden="1">{#N/A,#N/A,FALSE,"COVER1.XLS ";#N/A,#N/A,FALSE,"RACT1.XLS";#N/A,#N/A,FALSE,"RACT2.XLS";#N/A,#N/A,FALSE,"ECCMP";#N/A,#N/A,FALSE,"WELDER.XLS"}</definedName>
    <definedName name="กว" hidden="1">{#N/A,#N/A,FALSE,"COVER1.XLS ";#N/A,#N/A,FALSE,"RACT1.XLS";#N/A,#N/A,FALSE,"RACT2.XLS";#N/A,#N/A,FALSE,"ECCMP";#N/A,#N/A,FALSE,"WELDER.XLS"}</definedName>
    <definedName name="กห">#REF!</definedName>
    <definedName name="กหก" hidden="1">{#N/A,#N/A,FALSE,"COVER.XLS";#N/A,#N/A,FALSE,"RACT1.XLS";#N/A,#N/A,FALSE,"RACT2.XLS";#N/A,#N/A,FALSE,"ECCMP";#N/A,#N/A,FALSE,"WELDER.XLS"}</definedName>
    <definedName name="กหฟ่นบฟ">#REF!</definedName>
    <definedName name="กห้ห">#REF!</definedName>
    <definedName name="กอ" hidden="1">{#N/A,#N/A,FALSE,"COVER.XLS";#N/A,#N/A,FALSE,"RACT1.XLS";#N/A,#N/A,FALSE,"RACT2.XLS";#N/A,#N/A,FALSE,"ECCMP";#N/A,#N/A,FALSE,"WELDER.XLS"}</definedName>
    <definedName name="กัญจน์">#REF!</definedName>
    <definedName name="ก่า" hidden="1">{#N/A,#N/A,FALSE,"COVER1.XLS ";#N/A,#N/A,FALSE,"RACT1.XLS";#N/A,#N/A,FALSE,"RACT2.XLS";#N/A,#N/A,FALSE,"ECCMP";#N/A,#N/A,FALSE,"WELDER.XLS"}</definedName>
    <definedName name="กากร">#REF!</definedName>
    <definedName name="การตลาด">#REF!</definedName>
    <definedName name="กาหดยกฟด่">#REF!</definedName>
    <definedName name="กำ">#REF!</definedName>
    <definedName name="กำไก">#REF!</definedName>
    <definedName name="กำถหำถะดี" hidden="1">{#N/A,#N/A,FALSE,"COVER.XLS";#N/A,#N/A,FALSE,"RACT1.XLS";#N/A,#N/A,FALSE,"RACT2.XLS";#N/A,#N/A,FALSE,"ECCMP";#N/A,#N/A,FALSE,"WELDER.XLS"}</definedName>
    <definedName name="กำหนด" hidden="1">{#N/A,#N/A,FALSE,"COVER.XLS";#N/A,#N/A,FALSE,"RACT1.XLS";#N/A,#N/A,FALSE,"RACT2.XLS";#N/A,#N/A,FALSE,"ECCMP";#N/A,#N/A,FALSE,"WELDER.XLS"}</definedName>
    <definedName name="กิตติทัศน์">#N/A</definedName>
    <definedName name="กิตติทัส" hidden="1">{#N/A,#N/A,FALSE,"COVER1.XLS ";#N/A,#N/A,FALSE,"RACT1.XLS";#N/A,#N/A,FALSE,"RACT2.XLS";#N/A,#N/A,FALSE,"ECCMP";#N/A,#N/A,FALSE,"WELDER.XLS"}</definedName>
    <definedName name="กิตติศักดิ์">#REF!</definedName>
    <definedName name="กินข้าว">#REF!</definedName>
    <definedName name="กุ้ง" hidden="1">{"cashflow",#N/A,FALSE,"cash flow"}</definedName>
    <definedName name="กุ้ง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ขวัญไตร">#REF!</definedName>
    <definedName name="ขอ">#REF!</definedName>
    <definedName name="ขอนแก่น">#REF!</definedName>
    <definedName name="ขาย">#REF!</definedName>
    <definedName name="ฃฃฃ">#REF!</definedName>
    <definedName name="ค_ย">#REF!</definedName>
    <definedName name="คแวนิ่อะ" hidden="1">{#N/A,#N/A,FALSE,"17MAY";#N/A,#N/A,FALSE,"24MAY"}</definedName>
    <definedName name="คงเหลือไฟฟ้า">#REF!</definedName>
    <definedName name="คงเหลือบริหาร">#REF!</definedName>
    <definedName name="คงเหลือประปา">#REF!</definedName>
    <definedName name="คงเหลือปรับอากาศ">#REF!</definedName>
    <definedName name="คงเหลือสถาปัตย์">#REF!</definedName>
    <definedName name="คชจ.Q3">[181]Exp!$B$1:$AD$39</definedName>
    <definedName name="คณะทำงาน">#REF!</definedName>
    <definedName name="คลองพล_">#REF!</definedName>
    <definedName name="คลองพลู">#REF!</definedName>
    <definedName name="คลองลาน">#REF!</definedName>
    <definedName name="ค่าแรง">#REF!</definedName>
    <definedName name="ค่าแรง2">[182]แบบเดิม!$M$6</definedName>
    <definedName name="ค่าแรงลด">[182]แบบเดิม!$M$6</definedName>
    <definedName name="ค่าแรงลด1">[182]แบบเดิม!$M$6</definedName>
    <definedName name="คาด">#REF!</definedName>
    <definedName name="คุณ">#REF!</definedName>
    <definedName name="คุย">#REF!</definedName>
    <definedName name="งง" hidden="1">#REF!</definedName>
    <definedName name="งบ">#REF!</definedName>
    <definedName name="งบเงินสด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งบทดลอง">#REF!</definedName>
    <definedName name="งม">#REF!</definedName>
    <definedName name="งย">#REF!</definedName>
    <definedName name="งว">#REF!</definedName>
    <definedName name="งวด">#REF!</definedName>
    <definedName name="งวดนี้โครงสร้าง">#REF!</definedName>
    <definedName name="งวดนี้ไฟฟ้า">#REF!</definedName>
    <definedName name="งวดนี้ประปา">#REF!</definedName>
    <definedName name="งวดนี้ปรับอากาศ">#REF!</definedName>
    <definedName name="งวดนี้ลิฟท์">#REF!</definedName>
    <definedName name="งวดนี้สถาปัตย์">#REF!</definedName>
    <definedName name="งาน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งานง">#REF!</definedName>
    <definedName name="งานทั่วไป">[68]ภูมิทัศน์!#REF!</definedName>
    <definedName name="งานบัวเชิงผนัง">[68]ภูมิทัศน์!#REF!</definedName>
    <definedName name="งานประตูหน้าต่าง">[68]ภูมิทัศน์!#REF!</definedName>
    <definedName name="งานผนัง">[68]ภูมิทัศน์!#REF!</definedName>
    <definedName name="งานฝ้าเพดาน">[68]ภูมิทัศน์!#REF!</definedName>
    <definedName name="งานพื้น">[68]ภูมิทัศน์!#REF!</definedName>
    <definedName name="งานภายนอก">#REF!</definedName>
    <definedName name="งานสุขภัณฑ์">[68]ภูมิทัศน์!#REF!</definedName>
    <definedName name="งานหลังคา">[68]ภูมิทัศน์!#REF!</definedName>
    <definedName name="จ_โรจน_">#REF!</definedName>
    <definedName name="จจจ" hidden="1">{#N/A,#N/A,FALSE,"COVER1.XLS ";#N/A,#N/A,FALSE,"RACT1.XLS";#N/A,#N/A,FALSE,"RACT2.XLS";#N/A,#N/A,FALSE,"ECCMP";#N/A,#N/A,FALSE,"WELDER.XLS"}</definedName>
    <definedName name="จตุพร">#REF!</definedName>
    <definedName name="จห่ยไ">#REF!</definedName>
    <definedName name="จักรชัย" hidden="1">{#N/A,#N/A,FALSE,"COVER1.XLS ";#N/A,#N/A,FALSE,"RACT1.XLS";#N/A,#N/A,FALSE,"RACT2.XLS";#N/A,#N/A,FALSE,"ECCMP";#N/A,#N/A,FALSE,"WELDER.XLS"}</definedName>
    <definedName name="จักรชัย1" hidden="1">{#N/A,#N/A,FALSE,"COVER.XLS";#N/A,#N/A,FALSE,"RACT1.XLS";#N/A,#N/A,FALSE,"RACT2.XLS";#N/A,#N/A,FALSE,"ECCMP";#N/A,#N/A,FALSE,"WELDER.XLS"}</definedName>
    <definedName name="จัดสร้าง">#REF!</definedName>
    <definedName name="จิโรจน์">#REF!</definedName>
    <definedName name="ช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ช__อ___สก_ล">#REF!</definedName>
    <definedName name="ช__อ___สก_ล_นายทว_ว_ฒน__แก_วน_ล">NA()</definedName>
    <definedName name="ชชช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ชลชัย" hidden="1">{#N/A,#N/A,FALSE,"COVER1.XLS ";#N/A,#N/A,FALSE,"RACT1.XLS";#N/A,#N/A,FALSE,"RACT2.XLS";#N/A,#N/A,FALSE,"ECCMP";#N/A,#N/A,FALSE,"WELDER.XLS"}</definedName>
    <definedName name="ชลชัยลลล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ชัยว" hidden="1">{#N/A,#N/A,FALSE,"COVER1.XLS ";#N/A,#N/A,FALSE,"RACT1.XLS";#N/A,#N/A,FALSE,"RACT2.XLS";#N/A,#N/A,FALSE,"ECCMP";#N/A,#N/A,FALSE,"WELDER.XLS"}</definedName>
    <definedName name="ชื่อ">#N/A</definedName>
    <definedName name="ชื่อ___สกุล">#REF!</definedName>
    <definedName name="ชื่อ___สกุล_นายทวีวัฒน์_แก้วนิล">#REF!</definedName>
    <definedName name="ชุมพร">#REF!</definedName>
    <definedName name="ฏณษธณฯศษธ" hidden="1">{#N/A,#N/A,FALSE,"17MAY";#N/A,#N/A,FALSE,"24MAY"}</definedName>
    <definedName name="ฑ๊ฎฆโ?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ด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ด27">[183]LpC!#REF!</definedName>
    <definedName name="ดเดเ">#REF!</definedName>
    <definedName name="ดเดเกกกก">#REF!</definedName>
    <definedName name="ดเดเด">#REF!</definedName>
    <definedName name="ด่แ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ดแกห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ดไ">#REF!</definedName>
    <definedName name="ดก">#REF!</definedName>
    <definedName name="ดกกด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ดกดก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ดกดกกดก" hidden="1">{#N/A,#N/A,FALSE,"17MAY";#N/A,#N/A,FALSE,"24MAY"}</definedName>
    <definedName name="ดกดกด" hidden="1">{#N/A,#N/A,FALSE,"COVER1.XLS ";#N/A,#N/A,FALSE,"RACT1.XLS";#N/A,#N/A,FALSE,"RACT2.XLS";#N/A,#N/A,FALSE,"ECCMP";#N/A,#N/A,FALSE,"WELDER.XLS"}</definedName>
    <definedName name="ดกฟ้เ">#REF!</definedName>
    <definedName name="ดกฟด">#REF!</definedName>
    <definedName name="ดกฟหด" hidden="1">{#N/A,#N/A,FALSE,"COVER.XLS";#N/A,#N/A,FALSE,"RACT1.XLS";#N/A,#N/A,FALSE,"RACT2.XLS";#N/A,#N/A,FALSE,"ECCMP";#N/A,#N/A,FALSE,"WELDER.XLS"}</definedName>
    <definedName name="ดกห">#REF!</definedName>
    <definedName name="ดกหผ" hidden="1">{#N/A,#N/A,FALSE,"COVER.XLS";#N/A,#N/A,FALSE,"RACT1.XLS";#N/A,#N/A,FALSE,"RACT2.XLS";#N/A,#N/A,FALSE,"ECCMP";#N/A,#N/A,FALSE,"WELDER.XLS"}</definedName>
    <definedName name="ดกหฟ">#REF!</definedName>
    <definedName name="ดกอ" hidden="1">{#N/A,#N/A,FALSE,"COVER1.XLS ";#N/A,#N/A,FALSE,"RACT1.XLS";#N/A,#N/A,FALSE,"RACT2.XLS";#N/A,#N/A,FALSE,"ECCMP";#N/A,#N/A,FALSE,"WELDER.XLS"}</definedName>
    <definedName name="ดด">#REF!</definedName>
    <definedName name="ดดด">#REF!</definedName>
    <definedName name="ดพ" hidden="1">{#N/A,#N/A,FALSE,"COVER.XLS";#N/A,#N/A,FALSE,"RACT1.XLS";#N/A,#N/A,FALSE,"RACT2.XLS";#N/A,#N/A,FALSE,"ECCMP";#N/A,#N/A,FALSE,"WELDER.XLS"}</definedName>
    <definedName name="ดพพ" hidden="1">{#N/A,#N/A,FALSE,"COVER1.XLS ";#N/A,#N/A,FALSE,"RACT1.XLS";#N/A,#N/A,FALSE,"RACT2.XLS";#N/A,#N/A,FALSE,"ECCMP";#N/A,#N/A,FALSE,"WELDER.XLS"}</definedName>
    <definedName name="ดพะกั" hidden="1">{#N/A,#N/A,FALSE,"COVER1.XLS ";#N/A,#N/A,FALSE,"RACT1.XLS";#N/A,#N/A,FALSE,"RACT2.XLS";#N/A,#N/A,FALSE,"ECCMP";#N/A,#N/A,FALSE,"WELDER.XLS"}</definedName>
    <definedName name="ดฟ">#REF!</definedName>
    <definedName name="ดหฟ" hidden="1">{#N/A,#N/A,FALSE,"COVER1.XLS ";#N/A,#N/A,FALSE,"RACT1.XLS";#N/A,#N/A,FALSE,"RACT2.XLS";#N/A,#N/A,FALSE,"ECCMP";#N/A,#N/A,FALSE,"WELDER.XLS"}</definedName>
    <definedName name="ดห่ะห">#REF!</definedName>
    <definedName name="ดะ">#REF!</definedName>
    <definedName name="ดะกะรารีรเ" hidden="1">{#N/A,#N/A,FALSE,"COVER1.XLS ";#N/A,#N/A,FALSE,"RACT1.XLS";#N/A,#N/A,FALSE,"RACT2.XLS";#N/A,#N/A,FALSE,"ECCMP";#N/A,#N/A,FALSE,"WELDER.XLS"}</definedName>
    <definedName name="ดะพ">#REF!</definedName>
    <definedName name="ดัดร" hidden="1">{#N/A,#N/A,FALSE,"COVER.XLS";#N/A,#N/A,FALSE,"RACT1.XLS";#N/A,#N/A,FALSE,"RACT2.XLS";#N/A,#N/A,FALSE,"ECCMP";#N/A,#N/A,FALSE,"WELDER.XLS"}</definedName>
    <definedName name="ดัหไภกีรนทาย" hidden="1">{#N/A,#N/A,FALSE,"COVER.XLS";#N/A,#N/A,FALSE,"RACT1.XLS";#N/A,#N/A,FALSE,"RACT2.XLS";#N/A,#N/A,FALSE,"ECCMP";#N/A,#N/A,FALSE,"WELDER.XLS"}</definedName>
    <definedName name="ดัอิริ้นส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ดา">#REF!</definedName>
    <definedName name="ดาว">#REF!</definedName>
    <definedName name="ด่าหน">#REF!</definedName>
    <definedName name="ดำเ">#REF!</definedName>
    <definedName name="ดำไ">#REF!</definedName>
    <definedName name="ดำได">#REF!</definedName>
    <definedName name="ดำกด">#REF!</definedName>
    <definedName name="ต_น">#REF!</definedName>
    <definedName name="ตต" hidden="1">{#N/A,#N/A,FALSE,"COVER.XLS";#N/A,#N/A,FALSE,"RACT1.XLS";#N/A,#N/A,FALSE,"RACT2.XLS";#N/A,#N/A,FALSE,"ECCMP";#N/A,#N/A,FALSE,"WELDER.XLS"}</definedName>
    <definedName name="ตตตตต" hidden="1">{#N/A,#N/A,FALSE,"COVER.XLS";#N/A,#N/A,FALSE,"RACT1.XLS";#N/A,#N/A,FALSE,"RACT2.XLS";#N/A,#N/A,FALSE,"ECCMP";#N/A,#N/A,FALSE,"WELDER.XLS"}</definedName>
    <definedName name="ต้น">#REF!</definedName>
    <definedName name="ต้นทุน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ต้นทุนการผลิต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ต้นทุนสายฝน" hidden="1">{#N/A,#N/A,FALSE,"COVER.XLS";#N/A,#N/A,FALSE,"RACT1.XLS";#N/A,#N/A,FALSE,"RACT2.XLS";#N/A,#N/A,FALSE,"ECCMP";#N/A,#N/A,FALSE,"WELDER.XLS"}</definedName>
    <definedName name="ตรอน">#REF!</definedName>
    <definedName name="ตรัง">#REF!</definedName>
    <definedName name="ตัน">#REF!</definedName>
    <definedName name="ตัวอย่าง">[8]!STOP2:[8]!STOP2E</definedName>
    <definedName name="ตากฟ_า">#REF!</definedName>
    <definedName name="ตากฟ้า">#REF!</definedName>
    <definedName name="ตารางบันทึกติดตาม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ติเ">#REF!</definedName>
    <definedName name="ถ" hidden="1">{#N/A,#N/A,FALSE,"COVER.XLS";#N/A,#N/A,FALSE,"RACT1.XLS";#N/A,#N/A,FALSE,"RACT2.XLS";#N/A,#N/A,FALSE,"ECCMP";#N/A,#N/A,FALSE,"WELDER.XLS"}</definedName>
    <definedName name="ถนน">#REF!</definedName>
    <definedName name="ถร" hidden="1">{#N/A,#N/A,FALSE,"COVER1.XLS ";#N/A,#N/A,FALSE,"RACT1.XLS";#N/A,#N/A,FALSE,"RACT2.XLS";#N/A,#N/A,FALSE,"ECCMP";#N/A,#N/A,FALSE,"WELDER.XLS"}</definedName>
    <definedName name="ถึคตจบ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ถุ">#REF!</definedName>
    <definedName name="ท">#REF!</definedName>
    <definedName name="ท_าตะ">#REF!</definedName>
    <definedName name="ทดสอบ">#REF!</definedName>
    <definedName name="ททททท" hidden="1">{#N/A,#N/A,FALSE,"17MAY";#N/A,#N/A,FALSE,"24MAY"}</definedName>
    <definedName name="ทนื" hidden="1">{#N/A,#N/A,FALSE,"COVER.XLS";#N/A,#N/A,FALSE,"RACT1.XLS";#N/A,#N/A,FALSE,"RACT2.XLS";#N/A,#N/A,FALSE,"ECCMP";#N/A,#N/A,FALSE,"WELDER.XLS"}</definedName>
    <definedName name="ทรงยศ">#REF!</definedName>
    <definedName name="ทศพร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ทอง">#REF!</definedName>
    <definedName name="ทัส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ทาง">#REF!</definedName>
    <definedName name="ท่าตะ">#REF!</definedName>
    <definedName name="ทิน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ทิพย์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ที่มาเม็ดเงินชลชัย" hidden="1">{#N/A,#N/A,FALSE,"COVER1.XLS ";#N/A,#N/A,FALSE,"RACT1.XLS";#N/A,#N/A,FALSE,"RACT2.XLS";#N/A,#N/A,FALSE,"ECCMP";#N/A,#N/A,FALSE,"WELDER.XLS"}</definedName>
    <definedName name="ที่อยู่1">#REF!</definedName>
    <definedName name="ธัญรักษ์" hidden="1">{#N/A,#N/A,FALSE,"COVER.XLS";#N/A,#N/A,FALSE,"RACT1.XLS";#N/A,#N/A,FALSE,"RACT2.XLS";#N/A,#N/A,FALSE,"ECCMP";#N/A,#N/A,FALSE,"WELDER.XLS"}</definedName>
    <definedName name="น">#REF!</definedName>
    <definedName name="น_ไ">#REF!</definedName>
    <definedName name="น_ำ">#REF!</definedName>
    <definedName name="น_ำล">#REF!</definedName>
    <definedName name="น_ำหน_ก">#REF!</definedName>
    <definedName name="น_ำหน_กส_ญหาย">#REF!</definedName>
    <definedName name="น_ำหน_กส_ญหายจากเกณฑ_ค_ณจ_โรจน__ต_น">#REF!</definedName>
    <definedName name="น_ำหน_กส_ญหายจากเกณฑ_ค_ณจ_โรจน__บาท">#REF!</definedName>
    <definedName name="น_ำหน_กส_ญหายจากเกณฑ_บ_ญช__ต_น">#REF!</definedName>
    <definedName name="น_ำหน_กส_ญหายจากเกณฑ_บ_ญช__บาท">#REF!</definedName>
    <definedName name="น้ไ">#REF!</definedName>
    <definedName name="นครปฐม">#REF!</definedName>
    <definedName name="นครราชสีมา">#REF!</definedName>
    <definedName name="นครศรี">#REF!</definedName>
    <definedName name="นครสวรรค์">#REF!</definedName>
    <definedName name="นถ">#N/A</definedName>
    <definedName name="นน.">#REF!</definedName>
    <definedName name="นบ">#REF!</definedName>
    <definedName name="นยจีนี">#REF!</definedName>
    <definedName name="นร">#N/A</definedName>
    <definedName name="นรยรา" hidden="1">{#N/A,#N/A,FALSE,"COVER.XLS";#N/A,#N/A,FALSE,"RACT1.XLS";#N/A,#N/A,FALSE,"RACT2.XLS";#N/A,#N/A,FALSE,"ECCMP";#N/A,#N/A,FALSE,"WELDER.XLS"}</definedName>
    <definedName name="นรี้เย">#REF!</definedName>
    <definedName name="นฤมล">#REF!</definedName>
    <definedName name="นส">#REF!</definedName>
    <definedName name="นันทนา">#REF!</definedName>
    <definedName name="นากร">#REF!</definedName>
    <definedName name="นาม">#REF!</definedName>
    <definedName name="นาย">#REF!</definedName>
    <definedName name="นายสาว">#REF!</definedName>
    <definedName name="นาร่ำเดท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น้ำ">#REF!</definedName>
    <definedName name="น้ำล">#REF!</definedName>
    <definedName name="น้ำหนัก">#REF!</definedName>
    <definedName name="น้ำหนักไม้ปรายทาง">#REF!</definedName>
    <definedName name="น้ำหนักสูญหาย">#REF!</definedName>
    <definedName name="น้ำหนักสูญหายจากเกณฑ์คุณจิโรจน์_ตัน">#REF!</definedName>
    <definedName name="น้ำหนักสูญหายจากเกณฑ์คุณจิโรจน์_บาท">#REF!</definedName>
    <definedName name="น้ำหนักสูญหายจากเกณฑ์บัญชี_ตัน">#REF!</definedName>
    <definedName name="น้ำหนักสูญหายจากเกณฑ์บัญชี_บาท">#REF!</definedName>
    <definedName name="บ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บ_ญช_">#REF!</definedName>
    <definedName name="บ_ญช_ต_นท_น">#REF!</definedName>
    <definedName name="บ_านไผ_">#REF!</definedName>
    <definedName name="บ_านค_าย">#REF!</definedName>
    <definedName name="บ_านตาก">#REF!</definedName>
    <definedName name="บบ">#REF!</definedName>
    <definedName name="บบบบบบ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บย">#REF!</definedName>
    <definedName name="บริษัท_ต.ไทยเจริญ_รับเบอร์_จำกัด">#REF!</definedName>
    <definedName name="บริษัท_ออริจิ้น_พร็อพเพอร์ตี้_จำกัด">#REF!</definedName>
    <definedName name="บัญชี">#REF!</definedName>
    <definedName name="บัญชีต้นทุน">#REF!</definedName>
    <definedName name="บันทัด">#REF!</definedName>
    <definedName name="บางปลาร_า">#REF!</definedName>
    <definedName name="บางปลาร้า">#REF!</definedName>
    <definedName name="บาท">#REF!</definedName>
    <definedName name="บาทต_อต_น">#REF!</definedName>
    <definedName name="บาทต่อตัน">#REF!</definedName>
    <definedName name="บ้านไผ่">#REF!</definedName>
    <definedName name="บ้านค่าย">#REF!</definedName>
    <definedName name="บ้านตาก">#REF!</definedName>
    <definedName name="บ้านตากกก">#REF!</definedName>
    <definedName name="บิ๋ม">#REF!</definedName>
    <definedName name="บิ๋ม2">#REF!</definedName>
    <definedName name="บุญธรรม">#REF!</definedName>
    <definedName name="ปดหำ">#REF!</definedName>
    <definedName name="ปดิปดแด" hidden="1">{#N/A,#N/A,FALSE,"COVER1.XLS ";#N/A,#N/A,FALSE,"RACT1.XLS";#N/A,#N/A,FALSE,"RACT2.XLS";#N/A,#N/A,FALSE,"ECCMP";#N/A,#N/A,FALSE,"WELDER.XLS"}</definedName>
    <definedName name="ปป" hidden="1">{#N/A,#N/A,FALSE,"17MAY";#N/A,#N/A,FALSE,"24MAY"}</definedName>
    <definedName name="ปปป" hidden="1">{#N/A,#N/A,FALSE,"COVER.XLS";#N/A,#N/A,FALSE,"RACT1.XLS";#N/A,#N/A,FALSE,"RACT2.XLS";#N/A,#N/A,FALSE,"ECCMP";#N/A,#N/A,FALSE,"WELDER.XLS"}</definedName>
    <definedName name="ปปปป" hidden="1">#N/A</definedName>
    <definedName name="ประเภทนิตยสาร">#REF!</definedName>
    <definedName name="ประเมินกรรมการ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ประกอบ">#REF!</definedName>
    <definedName name="ประจวบ">#REF!</definedName>
    <definedName name="ประตู">#REF!</definedName>
    <definedName name="ประทานพร" hidden="1">{#N/A,#N/A,FALSE,"COVER.XLS";#N/A,#N/A,FALSE,"RACT1.XLS";#N/A,#N/A,FALSE,"RACT2.XLS";#N/A,#N/A,FALSE,"ECCMP";#N/A,#N/A,FALSE,"WELDER.XLS"}</definedName>
    <definedName name="ปราสาทพร">#REF!</definedName>
    <definedName name="ปลายทาง">#REF!</definedName>
    <definedName name="ปัตตานี">#REF!</definedName>
    <definedName name="ปุ๊ก">#N/A</definedName>
    <definedName name="ผ">#REF!</definedName>
    <definedName name="ผด">#REF!</definedName>
    <definedName name="ผนัง">#REF!</definedName>
    <definedName name="ผล">#N/A</definedName>
    <definedName name="ผลการดำเนินงาน">#N/A</definedName>
    <definedName name="ผลการปฏิบัติงานเดือนมิ.ย.">#N/A</definedName>
    <definedName name="ผลงาน">#REF!</definedName>
    <definedName name="ผลงาน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ฝง">#REF!</definedName>
    <definedName name="พ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พ_นธม_ตร">#REF!</definedName>
    <definedName name="พ_ม">#REF!</definedName>
    <definedName name="พด">#REF!</definedName>
    <definedName name="พดอ" hidden="1">{#N/A,#N/A,FALSE,"COVER1.XLS ";#N/A,#N/A,FALSE,"RACT1.XLS";#N/A,#N/A,FALSE,"RACT2.XLS";#N/A,#N/A,FALSE,"ECCMP";#N/A,#N/A,FALSE,"WELDER.XLS"}</definedName>
    <definedName name="พท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พพ">#REF!</definedName>
    <definedName name="พพพ">#REF!</definedName>
    <definedName name="พพพพ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พพำ">#REF!</definedName>
    <definedName name="พย_คฆ1">#REF!</definedName>
    <definedName name="พยัคฆ1">#REF!</definedName>
    <definedName name="พระ">#REF!</definedName>
    <definedName name="พล_">#REF!</definedName>
    <definedName name="พลู">#REF!</definedName>
    <definedName name="พอ">'[184]ประมาณการประตูหน้าต่าง '!#REF!</definedName>
    <definedName name="พะไ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พ้ะก้เก้">#REF!</definedName>
    <definedName name="พะถภไ">#REF!</definedName>
    <definedName name="พะพด">#REF!</definedName>
    <definedName name="พะพะ">#REF!</definedName>
    <definedName name="พัทยา">#REF!</definedName>
    <definedName name="พันธบัตร">#REF!</definedName>
    <definedName name="พันธมิตร">#REF!</definedName>
    <definedName name="พัร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พำ">#REF!</definedName>
    <definedName name="พำพันยา" hidden="1">{#N/A,#N/A,FALSE,"COVER1.XLS ";#N/A,#N/A,FALSE,"RACT1.XLS";#N/A,#N/A,FALSE,"RACT2.XLS";#N/A,#N/A,FALSE,"ECCMP";#N/A,#N/A,FALSE,"WELDER.XLS"}</definedName>
    <definedName name="พิท" hidden="1">{#N/A,#N/A,FALSE,"COVER1.XLS ";#N/A,#N/A,FALSE,"RACT1.XLS";#N/A,#N/A,FALSE,"RACT2.XLS";#N/A,#N/A,FALSE,"ECCMP";#N/A,#N/A,FALSE,"WELDER.XLS"}</definedName>
    <definedName name="พิม">#REF!</definedName>
    <definedName name="พีพ" hidden="1">{#N/A,#N/A,FALSE,"COVER1.XLS ";#N/A,#N/A,FALSE,"RACT1.XLS";#N/A,#N/A,FALSE,"RACT2.XLS";#N/A,#N/A,FALSE,"ECCMP";#N/A,#N/A,FALSE,"WELDER.XLS"}</definedName>
    <definedName name="พื้น">#REF!</definedName>
    <definedName name="พๆ">#REF!</definedName>
    <definedName name="ฟ" hidden="1">{"conso",#N/A,FALSE,"cash flow"}</definedName>
    <definedName name="ฟ_าประทาน">#REF!</definedName>
    <definedName name="ฟ_าประทาน1">#REF!</definedName>
    <definedName name="ฟ1">#REF!</definedName>
    <definedName name="ฟ1065">#REF!</definedName>
    <definedName name="ฟ11">#N/A</definedName>
    <definedName name="ฟ1128">#REF!</definedName>
    <definedName name="ฟ1200">#REF!</definedName>
    <definedName name="ฟ183">#REF!</definedName>
    <definedName name="ฟ218">'[180]คชจ.ดำเนินงาน6-43'!#REF!</definedName>
    <definedName name="ฟ255">'[180]คชจ.ดำเนินงาน6-43'!#REF!</definedName>
    <definedName name="ฟ27">#N/A</definedName>
    <definedName name="ฟ3">#REF!</definedName>
    <definedName name="ฟ30">#REF!</definedName>
    <definedName name="ฟ35">#REF!</definedName>
    <definedName name="ฟ420">'[180]คชจ.ดำเนินงาน6-43'!#REF!</definedName>
    <definedName name="ฟ48">#REF!</definedName>
    <definedName name="ฟ70">'[185]S-5'!#REF!</definedName>
    <definedName name="ฟ80">#REF!</definedName>
    <definedName name="ฟเดิฟ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ฟเหฟ้">#REF!</definedName>
    <definedName name="ฟไ" hidden="1">{#N/A,#N/A,FALSE,"COVER1.XLS ";#N/A,#N/A,FALSE,"RACT1.XLS";#N/A,#N/A,FALSE,"RACT2.XLS";#N/A,#N/A,FALSE,"ECCMP";#N/A,#N/A,FALSE,"WELDER.XLS"}</definedName>
    <definedName name="ฟก">#REF!</definedName>
    <definedName name="ฟด">#REF!</definedName>
    <definedName name="ฟดดฟ" hidden="1">{#N/A,#N/A,FALSE,"COVER.XLS";#N/A,#N/A,FALSE,"RACT1.XLS";#N/A,#N/A,FALSE,"RACT2.XLS";#N/A,#N/A,FALSE,"ECCMP";#N/A,#N/A,FALSE,"WELDER.XLS"}</definedName>
    <definedName name="ฟดอก" hidden="1">{#N/A,#N/A,FALSE,"COVER1.XLS ";#N/A,#N/A,FALSE,"RACT1.XLS";#N/A,#N/A,FALSE,"RACT2.XLS";#N/A,#N/A,FALSE,"ECCMP";#N/A,#N/A,FALSE,"WELDER.XLS"}</definedName>
    <definedName name="ฟท">#REF!</definedName>
    <definedName name="ฟน">[186]Exp!$E$2:$E$506</definedName>
    <definedName name="ฟฟ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ฟฟฟ">#REF!</definedName>
    <definedName name="ฟฟฟฟ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ฟฟฟฟฟ">#REF!</definedName>
    <definedName name="ฟฟฟฟฟฟ">#REF!</definedName>
    <definedName name="ฟฟฟฟฟฟฟ">#REF!</definedName>
    <definedName name="ฟฟฟฟฟฟฟฟฟฟฟฟฟฟฟฟฟฟฟฟฟฟฟฟฟ">#N/A</definedName>
    <definedName name="ฟฟฟฟฟฟฟฟฟฟฟฟฟฟฟฟฟฟฟฟฟฟฟฟฟฟฟฟฟฟ" hidden="1">{#N/A,#N/A,FALSE,"COVER.XLS";#N/A,#N/A,FALSE,"RACT1.XLS";#N/A,#N/A,FALSE,"RACT2.XLS";#N/A,#N/A,FALSE,"ECCMP";#N/A,#N/A,FALSE,"WELDER.XLS"}</definedName>
    <definedName name="ฟฟห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ฟภุ">'[184]ประมาณการประตูหน้าต่าง '!#REF!</definedName>
    <definedName name="ฟย">#REF!</definedName>
    <definedName name="ฟย่อรยไ">#REF!</definedName>
    <definedName name="ฟส19">[187]งานระบบไฟฟ้าและสื่อสาร!#REF!</definedName>
    <definedName name="ฟห">#REF!</definedName>
    <definedName name="ฟหดฟ" hidden="1">{#N/A,#N/A,FALSE,"COVER1.XLS ";#N/A,#N/A,FALSE,"RACT1.XLS";#N/A,#N/A,FALSE,"RACT2.XLS";#N/A,#N/A,FALSE,"ECCMP";#N/A,#N/A,FALSE,"WELDER.XLS"}</definedName>
    <definedName name="ฟหฟ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ฟอ">#N/A</definedName>
    <definedName name="ฟอดกด" hidden="1">{#N/A,#N/A,FALSE,"COVER1.XLS ";#N/A,#N/A,FALSE,"RACT1.XLS";#N/A,#N/A,FALSE,"RACT2.XLS";#N/A,#N/A,FALSE,"ECCMP";#N/A,#N/A,FALSE,"WELDER.XLS"}</definedName>
    <definedName name="ฟอดฟ" hidden="1">{#N/A,#N/A,FALSE,"COVER.XLS";#N/A,#N/A,FALSE,"RACT1.XLS";#N/A,#N/A,FALSE,"RACT2.XLS";#N/A,#N/A,FALSE,"ECCMP";#N/A,#N/A,FALSE,"WELDER.XLS"}</definedName>
    <definedName name="ฟ้าประทาน">#REF!</definedName>
    <definedName name="ฟ้าประทาน1">#REF!</definedName>
    <definedName name="ฟำพ">#N/A</definedName>
    <definedName name="ฟๅ">#REF!</definedName>
    <definedName name="ฟๅจ">#REF!</definedName>
    <definedName name="ภาพรวมการจ_ดรถ">#REF!</definedName>
    <definedName name="ภาพรวมการจัดรถ">#REF!</definedName>
    <definedName name="ภายใน">#REF!</definedName>
    <definedName name="ภายนอก">[188]เตรียมการและบริหารโครงการ!#REF!</definedName>
    <definedName name="ภูเก็ต">#REF!</definedName>
    <definedName name="ม_ถ_นายน">#REF!</definedName>
    <definedName name="มนตรี">#REF!</definedName>
    <definedName name="มล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มา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มิ.ย.49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มิถุนายน">#REF!</definedName>
    <definedName name="มี.ค.">#N/A</definedName>
    <definedName name="มีมี่">#REF!</definedName>
    <definedName name="ย">#REF!</definedName>
    <definedName name="ยกมาโครงสร้าง">#REF!</definedName>
    <definedName name="ยกมาบริหาร">#REF!</definedName>
    <definedName name="ยกมาประปา">#REF!</definedName>
    <definedName name="ยกมาปรับอากาศ">#REF!</definedName>
    <definedName name="ยกมาลิฟท์">#REF!</definedName>
    <definedName name="ยกมาสถาปัตย์">#REF!</definedName>
    <definedName name="ยบ" hidden="1">#REF!</definedName>
    <definedName name="ยบบ">#REF!</definedName>
    <definedName name="ยพำดีนยห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ยย">#REF!</definedName>
    <definedName name="ยยฃ">#REF!</definedName>
    <definedName name="ยยย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ยยยยย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ยรย">#REF!</definedName>
    <definedName name="ยอด">#REF!</definedName>
    <definedName name="ยอดบ_ญช_">#REF!</definedName>
    <definedName name="ยอดบ_ญช__ต_น">#REF!</definedName>
    <definedName name="ยอดบ_ญช__บาท">#REF!</definedName>
    <definedName name="ยอดบัญชี">#REF!</definedName>
    <definedName name="ยอดบัญชี_ต้น">#REF!</definedName>
    <definedName name="ยอดบัญชี_ตัน">#REF!</definedName>
    <definedName name="ยอดบัญชี_บาท">#REF!</definedName>
    <definedName name="ยาต่" hidden="1">{#N/A,#N/A,FALSE,"COVER.XLS";#N/A,#N/A,FALSE,"RACT1.XLS";#N/A,#N/A,FALSE,"RACT2.XLS";#N/A,#N/A,FALSE,"ECCMP";#N/A,#N/A,FALSE,"WELDER.XLS"}</definedName>
    <definedName name="ยาว">#REF!</definedName>
    <definedName name="ยำยำ">#REF!</definedName>
    <definedName name="ยี">#REF!</definedName>
    <definedName name="ร่">#N/A</definedName>
    <definedName name="ร_ตนร_ตน_">#REF!</definedName>
    <definedName name="รกหฟยว่" hidden="1">{#N/A,#N/A,FALSE,"COVER.XLS";#N/A,#N/A,FALSE,"RACT1.XLS";#N/A,#N/A,FALSE,"RACT2.XLS";#N/A,#N/A,FALSE,"ECCMP";#N/A,#N/A,FALSE,"WELDER.XLS"}</definedName>
    <definedName name="รน้">#REF!</definedName>
    <definedName name="รนร่นร้น้น้นร่">#N/A</definedName>
    <definedName name="รภ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รรร">#REF!</definedName>
    <definedName name="รส">#REF!</definedName>
    <definedName name="ระหว_าง">#REF!</definedName>
    <definedName name="ระหว่าง">#REF!</definedName>
    <definedName name="รั" hidden="1">{#N/A,#N/A,FALSE,"COVER.XLS";#N/A,#N/A,FALSE,"RACT1.XLS";#N/A,#N/A,FALSE,"RACT2.XLS";#N/A,#N/A,FALSE,"ECCMP";#N/A,#N/A,FALSE,"WELDER.XLS"}</definedName>
    <definedName name="รัชดา">#REF!</definedName>
    <definedName name="รัตนรัตน์">#REF!</definedName>
    <definedName name="รา">#REF!</definedName>
    <definedName name="ราข">#REF!</definedName>
    <definedName name="ราคาไม้">#REF!</definedName>
    <definedName name="ราคาไม_">#REF!</definedName>
    <definedName name="ราคาไม_1">#REF!</definedName>
    <definedName name="ราคาไม_2">#REF!</definedName>
    <definedName name="ราคาไม้1">#REF!</definedName>
    <definedName name="ราคาไม้2">#REF!</definedName>
    <definedName name="ราย">#REF!</definedName>
    <definedName name="รายการ" hidden="1">{#N/A,#N/A,FALSE,"COVER.XLS";#N/A,#N/A,FALSE,"RACT1.XLS";#N/A,#N/A,FALSE,"RACT2.XLS";#N/A,#N/A,FALSE,"ECCMP";#N/A,#N/A,FALSE,"WELDER.XLS"}</definedName>
    <definedName name="รายงาน">#REF!</definedName>
    <definedName name="รายงานเช__อเพล_ง">#REF!</definedName>
    <definedName name="รายงานเชื้อเพลิง">#REF!</definedName>
    <definedName name="รายละเอียสก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ริเพ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รี" hidden="1">{#N/A,#N/A,FALSE,"COVER1.XLS ";#N/A,#N/A,FALSE,"RACT1.XLS";#N/A,#N/A,FALSE,"RACT2.XLS";#N/A,#N/A,FALSE,"ECCMP";#N/A,#N/A,FALSE,"WELDER.XLS"}</definedName>
    <definedName name="รูปแบบนำเสนอMBII" hidden="1">{#N/A,#N/A,FALSE,"COVER.XLS";#N/A,#N/A,FALSE,"RACT1.XLS";#N/A,#N/A,FALSE,"RACT2.XLS";#N/A,#N/A,FALSE,"ECCMP";#N/A,#N/A,FALSE,"WELDER.XLS"}</definedName>
    <definedName name="ฤ1">[189]ยานพาหนะ!#REF!</definedName>
    <definedName name="ล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ล_กค_า">#REF!</definedName>
    <definedName name="ล_กหน__">NA()</definedName>
    <definedName name="ลงฝ">#REF!</definedName>
    <definedName name="ลฟ">#REF!</definedName>
    <definedName name="ลล">#N/A</definedName>
    <definedName name="ลลล" hidden="1">{#N/A,#N/A,FALSE,"17MAY";#N/A,#N/A,FALSE,"24MAY"}</definedName>
    <definedName name="ลลลลลลลลลล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ลลลลลลลลลลล" hidden="1">{#N/A,#N/A,FALSE,"17MAY";#N/A,#N/A,FALSE,"24MAY"}</definedName>
    <definedName name="ล่วงหน้าf">#REF!</definedName>
    <definedName name="ลาว">#REF!</definedName>
    <definedName name="ลูกค้า">#REF!</definedName>
    <definedName name="ลูกหนี้">#REF!</definedName>
    <definedName name="ว">#REF!</definedName>
    <definedName name="ว_ง">#REF!</definedName>
    <definedName name="ว_งท_า">#REF!</definedName>
    <definedName name="ว_งทรายพ_น">#REF!</definedName>
    <definedName name="ว_ด">#REF!</definedName>
    <definedName name="วนนส" hidden="1">{#N/A,#N/A,FALSE,"17MAY";#N/A,#N/A,FALSE,"24MAY"}</definedName>
    <definedName name="วรต">#REF!</definedName>
    <definedName name="วรรัตน์">#REF!</definedName>
    <definedName name="วราพ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วว" hidden="1">{#N/A,#N/A,FALSE,"COVER.XLS";#N/A,#N/A,FALSE,"RACT1.XLS";#N/A,#N/A,FALSE,"RACT2.XLS";#N/A,#N/A,FALSE,"ECCMP";#N/A,#N/A,FALSE,"WELDER.XLS"}</definedName>
    <definedName name="วววว">#REF!</definedName>
    <definedName name="วววววววว">#REF!</definedName>
    <definedName name="ววววววววว">#REF!</definedName>
    <definedName name="วส" hidden="1">#REF!</definedName>
    <definedName name="วส้วียขี" hidden="1">{#N/A,#N/A,FALSE,"COVER1.XLS ";#N/A,#N/A,FALSE,"RACT1.XLS";#N/A,#N/A,FALSE,"RACT2.XLS";#N/A,#N/A,FALSE,"ECCMP";#N/A,#N/A,FALSE,"WELDER.XLS"}</definedName>
    <definedName name="วัง">#REF!</definedName>
    <definedName name="วังเจ้า">#REF!</definedName>
    <definedName name="วังเจ้า22">#REF!</definedName>
    <definedName name="วังทรายพูน">#REF!</definedName>
    <definedName name="วังท่า">#REF!</definedName>
    <definedName name="วัด">#REF!</definedName>
    <definedName name="วัน">#REF!</definedName>
    <definedName name="วันที่">#REF!</definedName>
    <definedName name="วาระ">#N/A</definedName>
    <definedName name="วาระ5.4" hidden="1">{#N/A,#N/A,FALSE,"COVER.XLS";#N/A,#N/A,FALSE,"RACT1.XLS";#N/A,#N/A,FALSE,"RACT2.XLS";#N/A,#N/A,FALSE,"ECCMP";#N/A,#N/A,FALSE,"WELDER.XLS"}</definedName>
    <definedName name="วิธีการ">#REF!</definedName>
    <definedName name="วิสิทศักดิ์">#REF!</definedName>
    <definedName name="วุฒิกร">#REF!</definedName>
    <definedName name="ศ_กลภ_ทร">#REF!</definedName>
    <definedName name="ศร_">#REF!</definedName>
    <definedName name="ศร_เทพ">#REF!</definedName>
    <definedName name="ศร_ราชา">#REF!</definedName>
    <definedName name="ศร_ราชาเด_อ">#REF!</definedName>
    <definedName name="ศรี">#REF!</definedName>
    <definedName name="ศรีเทพ">#REF!</definedName>
    <definedName name="ศรีนครินทร์">#REF!</definedName>
    <definedName name="ศรีราชา">#REF!</definedName>
    <definedName name="ศรีราชาเด้อ">#REF!</definedName>
    <definedName name="ศาลปกครอง">#REF!</definedName>
    <definedName name="ศุกลภัทร">#REF!</definedName>
    <definedName name="ศูนย์คลองตัน">#REF!</definedName>
    <definedName name="ส">#REF!</definedName>
    <definedName name="ส_">#REF!</definedName>
    <definedName name="ส__อ">#REF!</definedName>
    <definedName name="ส_นค_าเท__ยวกล_บ1">#REF!</definedName>
    <definedName name="ส_นค_าระหว_างทาง">#REF!</definedName>
    <definedName name="ส66">#REF!</definedName>
    <definedName name="สกราก" hidden="1">{#N/A,#N/A,FALSE,"COVER.XLS";#N/A,#N/A,FALSE,"RACT1.XLS";#N/A,#N/A,FALSE,"RACT2.XLS";#N/A,#N/A,FALSE,"ECCMP";#N/A,#N/A,FALSE,"WELDER.XLS"}</definedName>
    <definedName name="สง">#REF!</definedName>
    <definedName name="ส่งเสริม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ส่งเสริมวัตถุดิบ" hidden="1">{#N/A,#N/A,FALSE,"COVER.XLS";#N/A,#N/A,FALSE,"RACT1.XLS";#N/A,#N/A,FALSE,"RACT2.XLS";#N/A,#N/A,FALSE,"ECCMP";#N/A,#N/A,FALSE,"WELDER.XLS"}</definedName>
    <definedName name="สงวงา">#REF!</definedName>
    <definedName name="สน">#REF!</definedName>
    <definedName name="สน1">#REF!</definedName>
    <definedName name="สนาม">#REF!</definedName>
    <definedName name="สมเด" hidden="1">{#N/A,#N/A,FALSE,"COVER1.XLS ";#N/A,#N/A,FALSE,"RACT1.XLS";#N/A,#N/A,FALSE,"RACT2.XLS";#N/A,#N/A,FALSE,"ECCMP";#N/A,#N/A,FALSE,"WELDER.XLS"}</definedName>
    <definedName name="สมสสน" hidden="1">{#N/A,#N/A,FALSE,"COVER.XLS";#N/A,#N/A,FALSE,"RACT1.XLS";#N/A,#N/A,FALSE,"RACT2.XLS";#N/A,#N/A,FALSE,"ECCMP";#N/A,#N/A,FALSE,"WELDER.XLS"}</definedName>
    <definedName name="สมหว_งด_">#REF!</definedName>
    <definedName name="สมหวังดี">#REF!</definedName>
    <definedName name="สมาช_ก1">#REF!</definedName>
    <definedName name="สมาชิก1">#REF!</definedName>
    <definedName name="สร" hidden="1">{#N/A,#N/A,FALSE,"COVER1.XLS ";#N/A,#N/A,FALSE,"RACT1.XLS";#N/A,#N/A,FALSE,"RACT2.XLS";#N/A,#N/A,FALSE,"ECCMP";#N/A,#N/A,FALSE,"WELDER.XLS"}</definedName>
    <definedName name="สร_ปbms">#REF!</definedName>
    <definedName name="สระบุรี">#REF!</definedName>
    <definedName name="สรุป">#REF!</definedName>
    <definedName name="สรุปBHL" hidden="1">{#N/A,#N/A,FALSE,"COVER1.XLS ";#N/A,#N/A,FALSE,"RACT1.XLS";#N/A,#N/A,FALSE,"RACT2.XLS";#N/A,#N/A,FALSE,"ECCMP";#N/A,#N/A,FALSE,"WELDER.XLS"}</definedName>
    <definedName name="สรุปbms">#REF!</definedName>
    <definedName name="สรุปDBS" hidden="1">{#N/A,#N/A,FALSE,"COVER.XLS";#N/A,#N/A,FALSE,"RACT1.XLS";#N/A,#N/A,FALSE,"RACT2.XLS";#N/A,#N/A,FALSE,"ECCMP";#N/A,#N/A,FALSE,"WELDER.XLS"}</definedName>
    <definedName name="สรุปแจ้งราคา">#REF!</definedName>
    <definedName name="สรุปแจ้งราคาค่าขนส่ง">#REF!</definedName>
    <definedName name="สรุปการปรับปรุงการเงินสาขา">#REF!</definedName>
    <definedName name="สรุปค่าเบี้ยประชุม">#REF!</definedName>
    <definedName name="สรุปพื้นที่กล้าเกรดA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สรุปรวมงานระบบทั้งหมด">'[113]SH-A'!$C$1:$G$600</definedName>
    <definedName name="สลกบาตร">#REF!</definedName>
    <definedName name="สวง">#REF!</definedName>
    <definedName name="สวส">#REF!</definedName>
    <definedName name="สส" hidden="1">{#N/A,#N/A,FALSE,"COVER1.XLS ";#N/A,#N/A,FALSE,"RACT1.XLS";#N/A,#N/A,FALSE,"RACT2.XLS";#N/A,#N/A,FALSE,"ECCMP";#N/A,#N/A,FALSE,"WELDER.XLS"}</definedName>
    <definedName name="สสส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สะสมโครงสร้าง">#REF!</definedName>
    <definedName name="สะสมไฟฟ้า">#REF!</definedName>
    <definedName name="สะสมก่อนเบ็ดเตล็ด">#REF!</definedName>
    <definedName name="สะสมก่อนโครงสร้าง">#REF!</definedName>
    <definedName name="สะสมก่อนไฟฟ้า">#REF!</definedName>
    <definedName name="สะสมก่อนบริหาร">#REF!</definedName>
    <definedName name="สะสมก่อนปรับอากาศ">#REF!</definedName>
    <definedName name="สะสมก่อนสถาปัตย์">#REF!</definedName>
    <definedName name="สะสมก่อนสุขาภิบาล">#REF!</definedName>
    <definedName name="สะสมประปา">#REF!</definedName>
    <definedName name="สะสมปรับอากาศ">#REF!</definedName>
    <definedName name="สะสมยอดพ_นธม_ตร">#REF!</definedName>
    <definedName name="สะสมยอดพันธมิตร">#REF!</definedName>
    <definedName name="สะสมสถาปัตย์">#REF!</definedName>
    <definedName name="สัญญาเบ็ดเตล็ด">#REF!</definedName>
    <definedName name="สัญญาโครงสร้าง">#REF!</definedName>
    <definedName name="สัญญาโครงสร้างA">#REF!</definedName>
    <definedName name="สัญญาไฟฟ้า">#REF!</definedName>
    <definedName name="สัญญาบริหาร">#REF!</definedName>
    <definedName name="สัญญาประปา">#REF!</definedName>
    <definedName name="สัญญาปรับอากาศ">#REF!</definedName>
    <definedName name="สัญญาลิฟท์">#REF!</definedName>
    <definedName name="สัญญาสถาปัตย์">#REF!</definedName>
    <definedName name="สัญญาสุขาภิบาล">#REF!</definedName>
    <definedName name="สัปดาห์ที่2" hidden="1">{#N/A,#N/A,FALSE,"COVER1.XLS ";#N/A,#N/A,FALSE,"RACT1.XLS";#N/A,#N/A,FALSE,"RACT2.XLS";#N/A,#N/A,FALSE,"ECCMP";#N/A,#N/A,FALSE,"WELDER.XLS"}</definedName>
    <definedName name="สาดสา">#REF!</definedName>
    <definedName name="สามง_าม">#REF!</definedName>
    <definedName name="สามง่าม">#REF!</definedName>
    <definedName name="สามารถ" hidden="1">{#N/A,#N/A,FALSE,"COVER1.XLS ";#N/A,#N/A,FALSE,"RACT1.XLS";#N/A,#N/A,FALSE,"RACT2.XLS";#N/A,#N/A,FALSE,"ECCMP";#N/A,#N/A,FALSE,"WELDER.XLS"}</definedName>
    <definedName name="สาส" hidden="1">{#N/A,#N/A,FALSE,"COVER1.XLS ";#N/A,#N/A,FALSE,"RACT1.XLS";#N/A,#N/A,FALSE,"RACT2.XLS";#N/A,#N/A,FALSE,"ECCMP";#N/A,#N/A,FALSE,"WELDER.XLS"}</definedName>
    <definedName name="สาสนส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สำราญ" hidden="1">{#N/A,#N/A,FALSE,"COVER1.XLS ";#N/A,#N/A,FALSE,"RACT1.XLS";#N/A,#N/A,FALSE,"RACT2.XLS";#N/A,#N/A,FALSE,"ECCMP";#N/A,#N/A,FALSE,"WELDER.XLS"}</definedName>
    <definedName name="สินค้าเที่ยวกลับ1">#REF!</definedName>
    <definedName name="สินค้าระหว่างทาง">#REF!</definedName>
    <definedName name="สิริ">"$"</definedName>
    <definedName name="สี">#REF!</definedName>
    <definedName name="สี้รสนว" hidden="1">{#N/A,#N/A,FALSE,"COVER1.XLS ";#N/A,#N/A,FALSE,"RACT1.XLS";#N/A,#N/A,FALSE,"RACT2.XLS";#N/A,#N/A,FALSE,"ECCMP";#N/A,#N/A,FALSE,"WELDER.XLS"}</definedName>
    <definedName name="สื่อ">#REF!</definedName>
    <definedName name="สุ">#REF!</definedName>
    <definedName name="สุขภัณฑ์">#REF!</definedName>
    <definedName name="สุราษฎร์">#REF!</definedName>
    <definedName name="สุวิดา">#REF!</definedName>
    <definedName name="ห" hidden="1">{"conso",#N/A,FALSE,"cash flow"}</definedName>
    <definedName name="ห_วยราช">#REF!</definedName>
    <definedName name="ห373">'[190]ลูกค้าใหม่ 2005'!#REF!</definedName>
    <definedName name="ห้เก่">#REF!</definedName>
    <definedName name="หเดห้">#REF!</definedName>
    <definedName name="หไ" hidden="1">{#N/A,#N/A,FALSE,"COVER1.XLS ";#N/A,#N/A,FALSE,"RACT1.XLS";#N/A,#N/A,FALSE,"RACT2.XLS";#N/A,#N/A,FALSE,"ECCMP";#N/A,#N/A,FALSE,"WELDER.XLS"}</definedName>
    <definedName name="หก">#REF!</definedName>
    <definedName name="หก_เดห">#REF!</definedName>
    <definedName name="หก้เดห">#REF!</definedName>
    <definedName name="หกแ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หกแหก" hidden="1">{#N/A,#N/A,FALSE,"COVER.XLS";#N/A,#N/A,FALSE,"RACT1.XLS";#N/A,#N/A,FALSE,"RACT2.XLS";#N/A,#N/A,FALSE,"ECCMP";#N/A,#N/A,FALSE,"WELDER.XLS"}</definedName>
    <definedName name="หกแหกแ" hidden="1">{#N/A,#N/A,FALSE,"COVER1.XLS ";#N/A,#N/A,FALSE,"RACT1.XLS";#N/A,#N/A,FALSE,"RACT2.XLS";#N/A,#N/A,FALSE,"ECCMP";#N/A,#N/A,FALSE,"WELDER.XLS"}</definedName>
    <definedName name="หกกก">#REF!</definedName>
    <definedName name="หกกอ" hidden="1">{#N/A,#N/A,FALSE,"COVER1.XLS ";#N/A,#N/A,FALSE,"RACT1.XLS";#N/A,#N/A,FALSE,"RACT2.XLS";#N/A,#N/A,FALSE,"ECCMP";#N/A,#N/A,FALSE,"WELDER.XLS"}</definedName>
    <definedName name="หกด" hidden="1">{#N/A,#N/A,FALSE,"COVER1.XLS ";#N/A,#N/A,FALSE,"RACT1.XLS";#N/A,#N/A,FALSE,"RACT2.XLS";#N/A,#N/A,FALSE,"ECCMP";#N/A,#N/A,FALSE,"WELDER.XLS"}</definedName>
    <definedName name="หกดเ">#REF!</definedName>
    <definedName name="หกดก">#REF!</definedName>
    <definedName name="หกดกห" hidden="1">{#N/A,#N/A,FALSE,"COVER1.XLS ";#N/A,#N/A,FALSE,"RACT1.XLS";#N/A,#N/A,FALSE,"RACT2.XLS";#N/A,#N/A,FALSE,"ECCMP";#N/A,#N/A,FALSE,"WELDER.XLS"}</definedName>
    <definedName name="หกดกหดกดหกด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หกหก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หกหกอ" hidden="1">{#N/A,#N/A,FALSE,"COVER1.XLS ";#N/A,#N/A,FALSE,"RACT1.XLS";#N/A,#N/A,FALSE,"RACT2.XLS";#N/A,#N/A,FALSE,"ECCMP";#N/A,#N/A,FALSE,"WELDER.XLS"}</definedName>
    <definedName name="หกอ" hidden="1">{#N/A,#N/A,FALSE,"COVER.XLS";#N/A,#N/A,FALSE,"RACT1.XLS";#N/A,#N/A,FALSE,"RACT2.XLS";#N/A,#N/A,FALSE,"ECCMP";#N/A,#N/A,FALSE,"WELDER.XLS"}</definedName>
    <definedName name="หกอห">#REF!</definedName>
    <definedName name="หกอหก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หกอหกอ" hidden="1">{#N/A,#N/A,FALSE,"COVER.XLS";#N/A,#N/A,FALSE,"RACT1.XLS";#N/A,#N/A,FALSE,"RACT2.XLS";#N/A,#N/A,FALSE,"ECCMP";#N/A,#N/A,FALSE,"WELDER.XLS"}</definedName>
    <definedName name="หกอหอก">#REF!</definedName>
    <definedName name="หด้">#REF!</definedName>
    <definedName name="หดเ" hidden="1">{#N/A,#N/A,FALSE,"COVER1.XLS ";#N/A,#N/A,FALSE,"RACT1.XLS";#N/A,#N/A,FALSE,"RACT2.XLS";#N/A,#N/A,FALSE,"ECCMP";#N/A,#N/A,FALSE,"WELDER.XLS"}</definedName>
    <definedName name="หดกฟดก">#REF!</definedName>
    <definedName name="ห้ด้ห">#REF!</definedName>
    <definedName name="หด้หะ">#REF!</definedName>
    <definedName name="หดอเดเ">#N/A</definedName>
    <definedName name="หนอง">#REF!</definedName>
    <definedName name="หนองบ_ว1">#REF!</definedName>
    <definedName name="หนองบัว1">#REF!</definedName>
    <definedName name="หนึ่ง" hidden="1">{#N/A,#N/A,FALSE,"COVER.XLS";#N/A,#N/A,FALSE,"RACT1.XLS";#N/A,#N/A,FALSE,"RACT2.XLS";#N/A,#N/A,FALSE,"ECCMP";#N/A,#N/A,FALSE,"WELDER.XLS"}</definedName>
    <definedName name="หนุงหนิง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หพกแ" hidden="1">{#N/A,#N/A,FALSE,"COVER.XLS";#N/A,#N/A,FALSE,"RACT1.XLS";#N/A,#N/A,FALSE,"RACT2.XLS";#N/A,#N/A,FALSE,"ECCMP";#N/A,#N/A,FALSE,"WELDER.XLS"}</definedName>
    <definedName name="หฟด" hidden="1">{#N/A,#N/A,FALSE,"COVER.XLS";#N/A,#N/A,FALSE,"RACT1.XLS";#N/A,#N/A,FALSE,"RACT2.XLS";#N/A,#N/A,FALSE,"ECCMP";#N/A,#N/A,FALSE,"WELDER.XLS"}</definedName>
    <definedName name="หร">#REF!</definedName>
    <definedName name="หล_มส_ก">#REF!</definedName>
    <definedName name="หล่มสัก">#REF!</definedName>
    <definedName name="หลังคา">#REF!</definedName>
    <definedName name="ห้วยราช">#REF!</definedName>
    <definedName name="หห" hidden="1">{#N/A,#N/A,FALSE,"17MAY";#N/A,#N/A,FALSE,"24MAY"}</definedName>
    <definedName name="หหกหก" hidden="1">{#N/A,#N/A,FALSE,"COVER.XLS";#N/A,#N/A,FALSE,"RACT1.XLS";#N/A,#N/A,FALSE,"RACT2.XLS";#N/A,#N/A,FALSE,"ECCMP";#N/A,#N/A,FALSE,"WELDER.XLS"}</definedName>
    <definedName name="หหหห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หหหหหหหห">#REF!</definedName>
    <definedName name="หหหหหหหหหหหหหห">#REF!</definedName>
    <definedName name="หอ" hidden="1">{#N/A,#N/A,FALSE,"17MAY";#N/A,#N/A,FALSE,"24MAY"}</definedName>
    <definedName name="หอห" hidden="1">{#N/A,#N/A,FALSE,"COVER1.XLS ";#N/A,#N/A,FALSE,"RACT1.XLS";#N/A,#N/A,FALSE,"RACT2.XLS";#N/A,#N/A,FALSE,"ECCMP";#N/A,#N/A,FALSE,"WELDER.XLS"}</definedName>
    <definedName name="หากร" hidden="1">{#N/A,#N/A,FALSE,"COVER1.XLS ";#N/A,#N/A,FALSE,"RACT1.XLS";#N/A,#N/A,FALSE,"RACT2.XLS";#N/A,#N/A,FALSE,"ECCMP";#N/A,#N/A,FALSE,"WELDER.XLS"}</definedName>
    <definedName name="หาดใหญ่">#REF!</definedName>
    <definedName name="หาหากดร">#REF!</definedName>
    <definedName name="ห้ำ">#REF!</definedName>
    <definedName name="หุ้นกู้">#REF!</definedName>
    <definedName name="อ">#REF!</definedName>
    <definedName name="อเ">#REF!</definedName>
    <definedName name="อก" hidden="1">{#N/A,#N/A,FALSE,"COVER1.XLS ";#N/A,#N/A,FALSE,"RACT1.XLS";#N/A,#N/A,FALSE,"RACT2.XLS";#N/A,#N/A,FALSE,"ECCMP";#N/A,#N/A,FALSE,"WELDER.XLS"}</definedName>
    <definedName name="อกด">#REF!</definedName>
    <definedName name="อกห" hidden="1">{#N/A,#N/A,FALSE,"COVER1.XLS ";#N/A,#N/A,FALSE,"RACT1.XLS";#N/A,#N/A,FALSE,"RACT2.XLS";#N/A,#N/A,FALSE,"ECCMP";#N/A,#N/A,FALSE,"WELDER.XLS"}</definedName>
    <definedName name="อด">#REF!</definedName>
    <definedName name="อบ">#N/A</definedName>
    <definedName name="อบรม">#REF!</definedName>
    <definedName name="อฟอดก" hidden="1">{#N/A,#N/A,FALSE,"COVER1.XLS ";#N/A,#N/A,FALSE,"RACT1.XLS";#N/A,#N/A,FALSE,"RACT2.XLS";#N/A,#N/A,FALSE,"ECCMP";#N/A,#N/A,FALSE,"WELDER.XLS"}</definedName>
    <definedName name="อภิชาติ">#REF!</definedName>
    <definedName name="อสบ">#REF!</definedName>
    <definedName name="อหก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อหกกอห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อหกกอหก">#REF!</definedName>
    <definedName name="อหกห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อหกหกอ">#REF!</definedName>
    <definedName name="อหกหกอหกอ" hidden="1">{#N/A,#N/A,FALSE,"COVER1.XLS ";#N/A,#N/A,FALSE,"RACT1.XLS";#N/A,#N/A,FALSE,"RACT2.XLS";#N/A,#N/A,FALSE,"ECCMP";#N/A,#N/A,FALSE,"WELDER.XLS"}</definedName>
    <definedName name="อหกอ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อหกอหกอ" hidden="1">{#N/A,#N/A,FALSE,"COVER.XLS";#N/A,#N/A,FALSE,"RACT1.XLS";#N/A,#N/A,FALSE,"RACT2.XLS";#N/A,#N/A,FALSE,"ECCMP";#N/A,#N/A,FALSE,"WELDER.XLS"}</definedName>
    <definedName name="ออ">#REF!</definedName>
    <definedName name="อัจฉราพร" hidden="1">{#N/A,#N/A,FALSE,"COVER1.XLS ";#N/A,#N/A,FALSE,"RACT1.XLS";#N/A,#N/A,FALSE,"RACT2.XLS";#N/A,#N/A,FALSE,"ECCMP";#N/A,#N/A,FALSE,"WELDER.XLS"}</definedName>
    <definedName name="อำนาจ" hidden="1">{#N/A,#N/A,FALSE,"COVER1.XLS ";#N/A,#N/A,FALSE,"RACT1.XLS";#N/A,#N/A,FALSE,"RACT2.XLS";#N/A,#N/A,FALSE,"ECCMP";#N/A,#N/A,FALSE,"WELDER.XLS"}</definedName>
    <definedName name="อิสานบนทรานสปอร์ต" hidden="1">{#N/A,#N/A,FALSE,"COVER1.XLS ";#N/A,#N/A,FALSE,"RACT1.XLS";#N/A,#N/A,FALSE,"RACT2.XLS";#N/A,#N/A,FALSE,"ECCMP";#N/A,#N/A,FALSE,"WELDER.XLS"}</definedName>
    <definedName name="อุ๊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อุดร">#REF!</definedName>
    <definedName name="อุบล">#REF!</definedName>
    <definedName name="อุษา">#REF!</definedName>
    <definedName name="อุอุอุอุ" hidden="1">#REF!</definedName>
    <definedName name="าสสา">#REF!</definedName>
    <definedName name="ๆ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ๆฟไ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ๆๆๆ">#REF!</definedName>
    <definedName name="ๆๆๆๆๆๆ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기본">#REF!</definedName>
    <definedName name="기본편성표">#REF!</definedName>
    <definedName name="기본편성표2">#REF!</definedName>
    <definedName name="ㄴㄷㅇ">#REF!</definedName>
    <definedName name="내국인_1">#REF!</definedName>
    <definedName name="도미노">#REF!</definedName>
    <definedName name="랴ㅗㅁ">[102]!랴ㅗㅁ</definedName>
    <definedName name="ㅁㄴㄴ">#REF!</definedName>
    <definedName name="뭐지?">[102]!뭐지?</definedName>
    <definedName name="뭐지??">[102]!뭐지??</definedName>
    <definedName name="새로">#REF!</definedName>
    <definedName name="샌디">#N/A</definedName>
    <definedName name="스핀브러">[102]!스핀브러</definedName>
    <definedName name="스핀브러쉬">[102]!스핀브러쉬</definedName>
    <definedName name="ㅇㅀㅇㅁㅀㅁㅀ">[102]!ㅇㅀㅇㅁㅀㅁㅀ</definedName>
    <definedName name="온">[102]!온</definedName>
    <definedName name="온스타일">[102]!온스타일</definedName>
    <definedName name="외국인_9">#REF!</definedName>
    <definedName name="위스퍼그린">[102]!위스퍼그린</definedName>
    <definedName name="위스퍼그린2">[102]!위스퍼그린2</definedName>
    <definedName name="이소영" hidden="1">#REF!</definedName>
    <definedName name="축소">#REF!</definedName>
    <definedName name="축소1">#REF!</definedName>
    <definedName name="한성">#REF!</definedName>
    <definedName name="현주">#REF!</definedName>
    <definedName name="ㅏ우">[102]!ㅏ우</definedName>
    <definedName name="ㅑ롬">[102]!ㅑ롬</definedName>
    <definedName name="勘定科目">#REF!</definedName>
    <definedName name="勘定科目_たな卸資産">#REF!</definedName>
    <definedName name="印刷">'[191]03中'!#REF!</definedName>
    <definedName name="印刷範囲">#REF!</definedName>
    <definedName name="売上区分">#REF!</definedName>
    <definedName name="月次資金繰表">#REF!</definedName>
    <definedName name="相手会社">#REF!</definedName>
    <definedName name="資金繰表">#REF!</definedName>
    <definedName name="顧客地域">#REF!</definedName>
  </definedNames>
  <calcPr calcId="191029" calcMode="autoNoTable" iterate="1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8" i="126" l="1"/>
  <c r="H317" i="126"/>
  <c r="F317" i="126"/>
  <c r="F315" i="126" s="1"/>
  <c r="C77" i="126" l="1"/>
  <c r="AE77" i="126" s="1"/>
  <c r="AE76" i="126" s="1"/>
  <c r="AF26" i="126" l="1"/>
  <c r="P294" i="126"/>
  <c r="J222" i="124"/>
  <c r="P215" i="124" l="1"/>
  <c r="J129" i="124"/>
  <c r="C119" i="124"/>
  <c r="N74" i="124"/>
  <c r="BI74" i="124" l="1"/>
  <c r="L74" i="124"/>
  <c r="N129" i="124"/>
  <c r="L117" i="124"/>
  <c r="D53" i="114"/>
  <c r="C53" i="114"/>
  <c r="C518" i="124"/>
  <c r="D518" i="124" s="1"/>
  <c r="AB500" i="124"/>
  <c r="U500" i="124"/>
  <c r="P500" i="124"/>
  <c r="AD499" i="124"/>
  <c r="AC499" i="124"/>
  <c r="AB499" i="124"/>
  <c r="Y499" i="124"/>
  <c r="X499" i="124"/>
  <c r="X500" i="124" s="1"/>
  <c r="V499" i="124"/>
  <c r="U499" i="124"/>
  <c r="T499" i="124"/>
  <c r="Q499" i="124"/>
  <c r="P499" i="124"/>
  <c r="AD498" i="124"/>
  <c r="AD500" i="124" s="1"/>
  <c r="AC498" i="124"/>
  <c r="AC500" i="124" s="1"/>
  <c r="AB498" i="124"/>
  <c r="AA498" i="124"/>
  <c r="AA500" i="124" s="1"/>
  <c r="Z498" i="124"/>
  <c r="Y498" i="124"/>
  <c r="Y500" i="124" s="1"/>
  <c r="X498" i="124"/>
  <c r="W498" i="124"/>
  <c r="V498" i="124"/>
  <c r="V500" i="124" s="1"/>
  <c r="U498" i="124"/>
  <c r="T498" i="124"/>
  <c r="T500" i="124" s="1"/>
  <c r="S498" i="124"/>
  <c r="R498" i="124"/>
  <c r="Q498" i="124"/>
  <c r="Q500" i="124" s="1"/>
  <c r="P498" i="124"/>
  <c r="AD495" i="124"/>
  <c r="AC495" i="124"/>
  <c r="AB495" i="124"/>
  <c r="AA495" i="124"/>
  <c r="Z495" i="124"/>
  <c r="Y495" i="124"/>
  <c r="X495" i="124"/>
  <c r="W495" i="124"/>
  <c r="V495" i="124"/>
  <c r="U495" i="124"/>
  <c r="T495" i="124"/>
  <c r="S495" i="124"/>
  <c r="R495" i="124"/>
  <c r="Q495" i="124"/>
  <c r="P495" i="124"/>
  <c r="C488" i="124"/>
  <c r="P476" i="124"/>
  <c r="P474" i="124"/>
  <c r="C471" i="124"/>
  <c r="P458" i="124"/>
  <c r="C456" i="124"/>
  <c r="BR454" i="124"/>
  <c r="H454" i="124"/>
  <c r="B454" i="124"/>
  <c r="E452" i="124"/>
  <c r="AA499" i="124" s="1"/>
  <c r="E451" i="124"/>
  <c r="B451" i="124"/>
  <c r="B452" i="124" s="1"/>
  <c r="E450" i="124"/>
  <c r="F63" i="114"/>
  <c r="H53" i="114"/>
  <c r="G53" i="114"/>
  <c r="C173" i="124"/>
  <c r="C169" i="124"/>
  <c r="C165" i="124"/>
  <c r="C67" i="126"/>
  <c r="D518" i="126"/>
  <c r="C518" i="126"/>
  <c r="G47" i="114"/>
  <c r="G46" i="114"/>
  <c r="G45" i="114"/>
  <c r="E47" i="114"/>
  <c r="E46" i="114"/>
  <c r="E45" i="114"/>
  <c r="C47" i="114"/>
  <c r="C46" i="114"/>
  <c r="C45" i="114"/>
  <c r="E67" i="126"/>
  <c r="C161" i="126"/>
  <c r="E27" i="114"/>
  <c r="Q498" i="126"/>
  <c r="R498" i="126"/>
  <c r="S498" i="126"/>
  <c r="T498" i="126"/>
  <c r="U498" i="126"/>
  <c r="V498" i="126"/>
  <c r="W498" i="126"/>
  <c r="X498" i="126"/>
  <c r="Y498" i="126"/>
  <c r="Z498" i="126"/>
  <c r="AA498" i="126"/>
  <c r="AB498" i="126"/>
  <c r="AC498" i="126"/>
  <c r="AD498" i="126"/>
  <c r="E26" i="114"/>
  <c r="AD495" i="126"/>
  <c r="AC495" i="126"/>
  <c r="AB495" i="126"/>
  <c r="AA495" i="126"/>
  <c r="Z495" i="126"/>
  <c r="Y495" i="126"/>
  <c r="X495" i="126"/>
  <c r="W495" i="126"/>
  <c r="V495" i="126"/>
  <c r="U495" i="126"/>
  <c r="T495" i="126"/>
  <c r="S495" i="126"/>
  <c r="R495" i="126"/>
  <c r="Q495" i="126"/>
  <c r="P495" i="126"/>
  <c r="P498" i="126"/>
  <c r="C488" i="126"/>
  <c r="C471" i="126"/>
  <c r="H326" i="126"/>
  <c r="H325" i="126"/>
  <c r="H324" i="126"/>
  <c r="H323" i="126"/>
  <c r="AF464" i="126"/>
  <c r="AG464" i="126"/>
  <c r="C456" i="126"/>
  <c r="P474" i="126" s="1"/>
  <c r="P476" i="126" s="1"/>
  <c r="H454" i="126"/>
  <c r="BR454" i="126"/>
  <c r="B454" i="126"/>
  <c r="E452" i="126"/>
  <c r="X499" i="126" s="1"/>
  <c r="E451" i="126"/>
  <c r="E450" i="126"/>
  <c r="AF465" i="126" s="1"/>
  <c r="B451" i="126"/>
  <c r="B452" i="126" s="1"/>
  <c r="C165" i="126"/>
  <c r="C169" i="126" s="1"/>
  <c r="C173" i="126" s="1"/>
  <c r="G15" i="114"/>
  <c r="G14" i="114"/>
  <c r="G13" i="114"/>
  <c r="G16" i="114"/>
  <c r="G17" i="114"/>
  <c r="G18" i="114"/>
  <c r="G19" i="114"/>
  <c r="G20" i="114"/>
  <c r="G21" i="114"/>
  <c r="G22" i="114"/>
  <c r="G23" i="114"/>
  <c r="G24" i="114"/>
  <c r="J77" i="126"/>
  <c r="K77" i="126"/>
  <c r="L77" i="126"/>
  <c r="M77" i="126"/>
  <c r="N77" i="126"/>
  <c r="O77" i="126"/>
  <c r="P77" i="126"/>
  <c r="Q77" i="126"/>
  <c r="R77" i="126"/>
  <c r="S77" i="126"/>
  <c r="T77" i="126"/>
  <c r="U77" i="126"/>
  <c r="V77" i="126"/>
  <c r="W77" i="126"/>
  <c r="X77" i="126"/>
  <c r="Y77" i="126"/>
  <c r="Z77" i="126"/>
  <c r="AA77" i="126"/>
  <c r="AB77" i="126"/>
  <c r="AC77" i="126"/>
  <c r="AD77" i="126"/>
  <c r="AF77" i="126"/>
  <c r="AH77" i="126"/>
  <c r="AI77" i="126"/>
  <c r="AJ77" i="126"/>
  <c r="AK77" i="126"/>
  <c r="AL77" i="126"/>
  <c r="AM77" i="126"/>
  <c r="AN77" i="126"/>
  <c r="AO77" i="126"/>
  <c r="AP77" i="126"/>
  <c r="AQ77" i="126"/>
  <c r="AR77" i="126"/>
  <c r="AS77" i="126"/>
  <c r="AT77" i="126"/>
  <c r="AU77" i="126"/>
  <c r="AV77" i="126"/>
  <c r="AW77" i="126"/>
  <c r="AX77" i="126"/>
  <c r="AY77" i="126"/>
  <c r="AZ77" i="126"/>
  <c r="BA77" i="126"/>
  <c r="BB77" i="126"/>
  <c r="BC77" i="126"/>
  <c r="BD77" i="126"/>
  <c r="BE77" i="126"/>
  <c r="BF77" i="126"/>
  <c r="BG77" i="126"/>
  <c r="BH77" i="126"/>
  <c r="BI77" i="126"/>
  <c r="BJ77" i="126"/>
  <c r="BK77" i="126"/>
  <c r="BL77" i="126"/>
  <c r="BM77" i="126"/>
  <c r="BN77" i="126"/>
  <c r="BO77" i="126"/>
  <c r="BP77" i="126"/>
  <c r="BQ77" i="126"/>
  <c r="J88" i="126"/>
  <c r="K88" i="126"/>
  <c r="L88" i="126"/>
  <c r="M88" i="126"/>
  <c r="N88" i="126"/>
  <c r="O88" i="126"/>
  <c r="P88" i="126"/>
  <c r="Q88" i="126"/>
  <c r="R88" i="126"/>
  <c r="S88" i="126"/>
  <c r="T88" i="126"/>
  <c r="U88" i="126"/>
  <c r="V88" i="126"/>
  <c r="W88" i="126"/>
  <c r="X88" i="126"/>
  <c r="Y88" i="126"/>
  <c r="Z88" i="126"/>
  <c r="AA88" i="126"/>
  <c r="AB88" i="126"/>
  <c r="AC88" i="126"/>
  <c r="AD88" i="126"/>
  <c r="AE88" i="126"/>
  <c r="AF88" i="126"/>
  <c r="AG88" i="126"/>
  <c r="AH88" i="126"/>
  <c r="AI88" i="126"/>
  <c r="AJ88" i="126"/>
  <c r="AK88" i="126"/>
  <c r="AL88" i="126"/>
  <c r="AM88" i="126"/>
  <c r="AN88" i="126"/>
  <c r="AO88" i="126"/>
  <c r="AP88" i="126"/>
  <c r="AQ88" i="126"/>
  <c r="AR88" i="126"/>
  <c r="AS88" i="126"/>
  <c r="AT88" i="126"/>
  <c r="AU88" i="126"/>
  <c r="AV88" i="126"/>
  <c r="AW88" i="126"/>
  <c r="AX88" i="126"/>
  <c r="AY88" i="126"/>
  <c r="AZ88" i="126"/>
  <c r="BA88" i="126"/>
  <c r="BB88" i="126"/>
  <c r="BC88" i="126"/>
  <c r="BD88" i="126"/>
  <c r="BE88" i="126"/>
  <c r="BF88" i="126"/>
  <c r="BG88" i="126"/>
  <c r="BH88" i="126"/>
  <c r="BI88" i="126"/>
  <c r="BJ88" i="126"/>
  <c r="BK88" i="126"/>
  <c r="BL88" i="126"/>
  <c r="BM88" i="126"/>
  <c r="BN88" i="126"/>
  <c r="BO88" i="126"/>
  <c r="BP88" i="126"/>
  <c r="BQ88" i="126"/>
  <c r="B91" i="126"/>
  <c r="C92" i="126"/>
  <c r="V92" i="126" s="1"/>
  <c r="J92" i="126"/>
  <c r="K92" i="126"/>
  <c r="L92" i="126"/>
  <c r="M92" i="126"/>
  <c r="N92" i="126"/>
  <c r="O92" i="126"/>
  <c r="R92" i="126"/>
  <c r="AG92" i="126"/>
  <c r="AH92" i="126"/>
  <c r="AI92" i="126"/>
  <c r="AJ92" i="126"/>
  <c r="AK92" i="126"/>
  <c r="AL92" i="126"/>
  <c r="AM92" i="126"/>
  <c r="AN92" i="126"/>
  <c r="AO92" i="126"/>
  <c r="AP92" i="126"/>
  <c r="AQ92" i="126"/>
  <c r="AR92" i="126"/>
  <c r="AS92" i="126"/>
  <c r="AT92" i="126"/>
  <c r="AU92" i="126"/>
  <c r="AV92" i="126"/>
  <c r="AW92" i="126"/>
  <c r="AX92" i="126"/>
  <c r="AY92" i="126"/>
  <c r="AZ92" i="126"/>
  <c r="BA92" i="126"/>
  <c r="BB92" i="126"/>
  <c r="BC92" i="126"/>
  <c r="BD92" i="126"/>
  <c r="BE92" i="126"/>
  <c r="BF92" i="126"/>
  <c r="BG92" i="126"/>
  <c r="BH92" i="126"/>
  <c r="BI92" i="126"/>
  <c r="BJ92" i="126"/>
  <c r="BK92" i="126"/>
  <c r="BL92" i="126"/>
  <c r="BM92" i="126"/>
  <c r="BN92" i="126"/>
  <c r="BO92" i="126"/>
  <c r="BP92" i="126"/>
  <c r="BQ92" i="126"/>
  <c r="C93" i="126"/>
  <c r="V93" i="126" s="1"/>
  <c r="J93" i="126"/>
  <c r="K93" i="126"/>
  <c r="L93" i="126"/>
  <c r="M93" i="126"/>
  <c r="N93" i="126"/>
  <c r="O93" i="126"/>
  <c r="AH93" i="126"/>
  <c r="AI93" i="126"/>
  <c r="AJ93" i="126"/>
  <c r="AK93" i="126"/>
  <c r="AL93" i="126"/>
  <c r="AM93" i="126"/>
  <c r="AN93" i="126"/>
  <c r="AO93" i="126"/>
  <c r="AP93" i="126"/>
  <c r="AQ93" i="126"/>
  <c r="AR93" i="126"/>
  <c r="AS93" i="126"/>
  <c r="AT93" i="126"/>
  <c r="AU93" i="126"/>
  <c r="AV93" i="126"/>
  <c r="AW93" i="126"/>
  <c r="AX93" i="126"/>
  <c r="AY93" i="126"/>
  <c r="AZ93" i="126"/>
  <c r="BA93" i="126"/>
  <c r="BB93" i="126"/>
  <c r="BC93" i="126"/>
  <c r="BD93" i="126"/>
  <c r="BE93" i="126"/>
  <c r="BF93" i="126"/>
  <c r="BG93" i="126"/>
  <c r="BH93" i="126"/>
  <c r="BI93" i="126"/>
  <c r="BJ93" i="126"/>
  <c r="BK93" i="126"/>
  <c r="BL93" i="126"/>
  <c r="BM93" i="126"/>
  <c r="BN93" i="126"/>
  <c r="BO93" i="126"/>
  <c r="BP93" i="126"/>
  <c r="BQ93" i="126"/>
  <c r="C94" i="126"/>
  <c r="AG94" i="126" s="1"/>
  <c r="E94" i="126"/>
  <c r="J94" i="126"/>
  <c r="K94" i="126"/>
  <c r="L94" i="126"/>
  <c r="M94" i="126"/>
  <c r="N94" i="126"/>
  <c r="O94" i="126"/>
  <c r="P94" i="126"/>
  <c r="Q94" i="126"/>
  <c r="R94" i="126"/>
  <c r="S94" i="126"/>
  <c r="T94" i="126"/>
  <c r="U94" i="126"/>
  <c r="V94" i="126"/>
  <c r="W94" i="126"/>
  <c r="X94" i="126"/>
  <c r="Y94" i="126"/>
  <c r="Z94" i="126"/>
  <c r="AA94" i="126"/>
  <c r="AB94" i="126"/>
  <c r="AC94" i="126"/>
  <c r="AD94" i="126"/>
  <c r="AF94" i="126"/>
  <c r="AH94" i="126"/>
  <c r="AI94" i="126"/>
  <c r="AJ94" i="126"/>
  <c r="AK94" i="126"/>
  <c r="AL94" i="126"/>
  <c r="AM94" i="126"/>
  <c r="AN94" i="126"/>
  <c r="AO94" i="126"/>
  <c r="AP94" i="126"/>
  <c r="AQ94" i="126"/>
  <c r="AR94" i="126"/>
  <c r="AS94" i="126"/>
  <c r="AT94" i="126"/>
  <c r="AU94" i="126"/>
  <c r="AV94" i="126"/>
  <c r="AW94" i="126"/>
  <c r="AX94" i="126"/>
  <c r="AY94" i="126"/>
  <c r="AZ94" i="126"/>
  <c r="BA94" i="126"/>
  <c r="BB94" i="126"/>
  <c r="BC94" i="126"/>
  <c r="BD94" i="126"/>
  <c r="BE94" i="126"/>
  <c r="BF94" i="126"/>
  <c r="BG94" i="126"/>
  <c r="BH94" i="126"/>
  <c r="BI94" i="126"/>
  <c r="BJ94" i="126"/>
  <c r="BK94" i="126"/>
  <c r="BL94" i="126"/>
  <c r="BM94" i="126"/>
  <c r="BN94" i="126"/>
  <c r="BO94" i="126"/>
  <c r="BP94" i="126"/>
  <c r="BQ94" i="126"/>
  <c r="B96" i="126"/>
  <c r="C97" i="126"/>
  <c r="T97" i="126" s="1"/>
  <c r="J97" i="126"/>
  <c r="K97" i="126"/>
  <c r="L97" i="126"/>
  <c r="M97" i="126"/>
  <c r="N97" i="126"/>
  <c r="O97" i="126"/>
  <c r="AH97" i="126"/>
  <c r="AI97" i="126"/>
  <c r="AJ97" i="126"/>
  <c r="AK97" i="126"/>
  <c r="AL97" i="126"/>
  <c r="AM97" i="126"/>
  <c r="AN97" i="126"/>
  <c r="AO97" i="126"/>
  <c r="AP97" i="126"/>
  <c r="AQ97" i="126"/>
  <c r="AR97" i="126"/>
  <c r="AS97" i="126"/>
  <c r="AT97" i="126"/>
  <c r="AU97" i="126"/>
  <c r="AV97" i="126"/>
  <c r="AW97" i="126"/>
  <c r="AX97" i="126"/>
  <c r="AY97" i="126"/>
  <c r="AZ97" i="126"/>
  <c r="BA97" i="126"/>
  <c r="BB97" i="126"/>
  <c r="BC97" i="126"/>
  <c r="BD97" i="126"/>
  <c r="BE97" i="126"/>
  <c r="BF97" i="126"/>
  <c r="BG97" i="126"/>
  <c r="BH97" i="126"/>
  <c r="BI97" i="126"/>
  <c r="BJ97" i="126"/>
  <c r="BK97" i="126"/>
  <c r="BL97" i="126"/>
  <c r="BM97" i="126"/>
  <c r="BN97" i="126"/>
  <c r="BO97" i="126"/>
  <c r="BP97" i="126"/>
  <c r="BQ97" i="126"/>
  <c r="C98" i="126"/>
  <c r="P98" i="126" s="1"/>
  <c r="J98" i="126"/>
  <c r="K98" i="126"/>
  <c r="L98" i="126"/>
  <c r="M98" i="126"/>
  <c r="N98" i="126"/>
  <c r="O98" i="126"/>
  <c r="AH98" i="126"/>
  <c r="AI98" i="126"/>
  <c r="AJ98" i="126"/>
  <c r="AK98" i="126"/>
  <c r="AL98" i="126"/>
  <c r="AM98" i="126"/>
  <c r="AN98" i="126"/>
  <c r="AO98" i="126"/>
  <c r="AP98" i="126"/>
  <c r="AQ98" i="126"/>
  <c r="AR98" i="126"/>
  <c r="AS98" i="126"/>
  <c r="AT98" i="126"/>
  <c r="AU98" i="126"/>
  <c r="AV98" i="126"/>
  <c r="AW98" i="126"/>
  <c r="AX98" i="126"/>
  <c r="AY98" i="126"/>
  <c r="AZ98" i="126"/>
  <c r="BA98" i="126"/>
  <c r="BB98" i="126"/>
  <c r="BC98" i="126"/>
  <c r="BD98" i="126"/>
  <c r="BE98" i="126"/>
  <c r="BF98" i="126"/>
  <c r="BG98" i="126"/>
  <c r="BH98" i="126"/>
  <c r="BI98" i="126"/>
  <c r="BJ98" i="126"/>
  <c r="BK98" i="126"/>
  <c r="BL98" i="126"/>
  <c r="BM98" i="126"/>
  <c r="BN98" i="126"/>
  <c r="BO98" i="126"/>
  <c r="BP98" i="126"/>
  <c r="BQ98" i="126"/>
  <c r="C99" i="126"/>
  <c r="E99" i="126"/>
  <c r="J99" i="126"/>
  <c r="K99" i="126"/>
  <c r="L99" i="126"/>
  <c r="M99" i="126"/>
  <c r="N99" i="126"/>
  <c r="O99" i="126"/>
  <c r="P99" i="126"/>
  <c r="Q99" i="126"/>
  <c r="R99" i="126"/>
  <c r="S99" i="126"/>
  <c r="T99" i="126"/>
  <c r="U99" i="126"/>
  <c r="V99" i="126"/>
  <c r="W99" i="126"/>
  <c r="X99" i="126"/>
  <c r="Y99" i="126"/>
  <c r="Z99" i="126"/>
  <c r="AA99" i="126"/>
  <c r="AB99" i="126"/>
  <c r="AC99" i="126"/>
  <c r="AD99" i="126"/>
  <c r="AF99" i="126"/>
  <c r="AG99" i="126"/>
  <c r="AH99" i="126"/>
  <c r="AI99" i="126"/>
  <c r="AJ99" i="126"/>
  <c r="AK99" i="126"/>
  <c r="AL99" i="126"/>
  <c r="AM99" i="126"/>
  <c r="AN99" i="126"/>
  <c r="AO99" i="126"/>
  <c r="AP99" i="126"/>
  <c r="AQ99" i="126"/>
  <c r="AR99" i="126"/>
  <c r="AS99" i="126"/>
  <c r="AT99" i="126"/>
  <c r="AU99" i="126"/>
  <c r="AV99" i="126"/>
  <c r="AW99" i="126"/>
  <c r="AX99" i="126"/>
  <c r="AY99" i="126"/>
  <c r="AZ99" i="126"/>
  <c r="BA99" i="126"/>
  <c r="BB99" i="126"/>
  <c r="BC99" i="126"/>
  <c r="BD99" i="126"/>
  <c r="BE99" i="126"/>
  <c r="BF99" i="126"/>
  <c r="BG99" i="126"/>
  <c r="BH99" i="126"/>
  <c r="BI99" i="126"/>
  <c r="BJ99" i="126"/>
  <c r="BK99" i="126"/>
  <c r="BL99" i="126"/>
  <c r="BM99" i="126"/>
  <c r="BN99" i="126"/>
  <c r="BO99" i="126"/>
  <c r="BP99" i="126"/>
  <c r="BQ99" i="126"/>
  <c r="B101" i="126"/>
  <c r="C102" i="126"/>
  <c r="Q102" i="126" s="1"/>
  <c r="J102" i="126"/>
  <c r="K102" i="126"/>
  <c r="L102" i="126"/>
  <c r="M102" i="126"/>
  <c r="N102" i="126"/>
  <c r="O102" i="126"/>
  <c r="S102" i="126"/>
  <c r="AD102" i="126"/>
  <c r="AF102" i="126"/>
  <c r="AH102" i="126"/>
  <c r="AI102" i="126"/>
  <c r="AJ102" i="126"/>
  <c r="AK102" i="126"/>
  <c r="AL102" i="126"/>
  <c r="AM102" i="126"/>
  <c r="AN102" i="126"/>
  <c r="AO102" i="126"/>
  <c r="AP102" i="126"/>
  <c r="AQ102" i="126"/>
  <c r="AR102" i="126"/>
  <c r="AS102" i="126"/>
  <c r="AT102" i="126"/>
  <c r="AU102" i="126"/>
  <c r="AV102" i="126"/>
  <c r="AW102" i="126"/>
  <c r="AX102" i="126"/>
  <c r="AY102" i="126"/>
  <c r="AZ102" i="126"/>
  <c r="BA102" i="126"/>
  <c r="BB102" i="126"/>
  <c r="BC102" i="126"/>
  <c r="BD102" i="126"/>
  <c r="BE102" i="126"/>
  <c r="BF102" i="126"/>
  <c r="BG102" i="126"/>
  <c r="BH102" i="126"/>
  <c r="BI102" i="126"/>
  <c r="BJ102" i="126"/>
  <c r="BK102" i="126"/>
  <c r="BL102" i="126"/>
  <c r="BM102" i="126"/>
  <c r="BN102" i="126"/>
  <c r="BO102" i="126"/>
  <c r="BP102" i="126"/>
  <c r="BQ102" i="126"/>
  <c r="C103" i="126"/>
  <c r="U103" i="126" s="1"/>
  <c r="J103" i="126"/>
  <c r="K103" i="126"/>
  <c r="L103" i="126"/>
  <c r="M103" i="126"/>
  <c r="N103" i="126"/>
  <c r="O103" i="126"/>
  <c r="AF103" i="126"/>
  <c r="AH103" i="126"/>
  <c r="AI103" i="126"/>
  <c r="AJ103" i="126"/>
  <c r="AK103" i="126"/>
  <c r="AL103" i="126"/>
  <c r="AM103" i="126"/>
  <c r="AN103" i="126"/>
  <c r="AO103" i="126"/>
  <c r="AP103" i="126"/>
  <c r="AQ103" i="126"/>
  <c r="AR103" i="126"/>
  <c r="AS103" i="126"/>
  <c r="AT103" i="126"/>
  <c r="AU103" i="126"/>
  <c r="AV103" i="126"/>
  <c r="AW103" i="126"/>
  <c r="AX103" i="126"/>
  <c r="AY103" i="126"/>
  <c r="AZ103" i="126"/>
  <c r="BA103" i="126"/>
  <c r="BB103" i="126"/>
  <c r="BC103" i="126"/>
  <c r="BD103" i="126"/>
  <c r="BE103" i="126"/>
  <c r="BF103" i="126"/>
  <c r="BG103" i="126"/>
  <c r="BH103" i="126"/>
  <c r="BI103" i="126"/>
  <c r="BJ103" i="126"/>
  <c r="BK103" i="126"/>
  <c r="BL103" i="126"/>
  <c r="BM103" i="126"/>
  <c r="BN103" i="126"/>
  <c r="BO103" i="126"/>
  <c r="BP103" i="126"/>
  <c r="BQ103" i="126"/>
  <c r="C104" i="126"/>
  <c r="E104" i="126"/>
  <c r="J104" i="126"/>
  <c r="K104" i="126"/>
  <c r="L104" i="126"/>
  <c r="M104" i="126"/>
  <c r="N104" i="126"/>
  <c r="O104" i="126"/>
  <c r="P104" i="126"/>
  <c r="Q104" i="126"/>
  <c r="R104" i="126"/>
  <c r="S104" i="126"/>
  <c r="T104" i="126"/>
  <c r="U104" i="126"/>
  <c r="V104" i="126"/>
  <c r="W104" i="126"/>
  <c r="X104" i="126"/>
  <c r="Y104" i="126"/>
  <c r="Z104" i="126"/>
  <c r="AA104" i="126"/>
  <c r="AB104" i="126"/>
  <c r="AC104" i="126"/>
  <c r="AD104" i="126"/>
  <c r="AF104" i="126"/>
  <c r="AH104" i="126"/>
  <c r="AI104" i="126"/>
  <c r="AJ104" i="126"/>
  <c r="AK104" i="126"/>
  <c r="AL104" i="126"/>
  <c r="AM104" i="126"/>
  <c r="AN104" i="126"/>
  <c r="AO104" i="126"/>
  <c r="AP104" i="126"/>
  <c r="AQ104" i="126"/>
  <c r="AR104" i="126"/>
  <c r="AS104" i="126"/>
  <c r="AT104" i="126"/>
  <c r="AU104" i="126"/>
  <c r="AV104" i="126"/>
  <c r="AW104" i="126"/>
  <c r="AX104" i="126"/>
  <c r="AY104" i="126"/>
  <c r="AZ104" i="126"/>
  <c r="BA104" i="126"/>
  <c r="BB104" i="126"/>
  <c r="BC104" i="126"/>
  <c r="BD104" i="126"/>
  <c r="BE104" i="126"/>
  <c r="BF104" i="126"/>
  <c r="BG104" i="126"/>
  <c r="BH104" i="126"/>
  <c r="BI104" i="126"/>
  <c r="BJ104" i="126"/>
  <c r="BK104" i="126"/>
  <c r="BL104" i="126"/>
  <c r="BM104" i="126"/>
  <c r="BN104" i="126"/>
  <c r="BO104" i="126"/>
  <c r="BP104" i="126"/>
  <c r="BQ104" i="126"/>
  <c r="B106" i="126"/>
  <c r="C107" i="126"/>
  <c r="U107" i="126" s="1"/>
  <c r="J107" i="126"/>
  <c r="K107" i="126"/>
  <c r="L107" i="126"/>
  <c r="M107" i="126"/>
  <c r="N107" i="126"/>
  <c r="O107" i="126"/>
  <c r="AF107" i="126"/>
  <c r="AG107" i="126"/>
  <c r="AH107" i="126"/>
  <c r="AI107" i="126"/>
  <c r="AJ107" i="126"/>
  <c r="AK107" i="126"/>
  <c r="AL107" i="126"/>
  <c r="AM107" i="126"/>
  <c r="AN107" i="126"/>
  <c r="AO107" i="126"/>
  <c r="AP107" i="126"/>
  <c r="AQ107" i="126"/>
  <c r="AR107" i="126"/>
  <c r="AS107" i="126"/>
  <c r="AT107" i="126"/>
  <c r="AU107" i="126"/>
  <c r="AV107" i="126"/>
  <c r="AW107" i="126"/>
  <c r="AX107" i="126"/>
  <c r="AY107" i="126"/>
  <c r="AZ107" i="126"/>
  <c r="BA107" i="126"/>
  <c r="BB107" i="126"/>
  <c r="BC107" i="126"/>
  <c r="BD107" i="126"/>
  <c r="BE107" i="126"/>
  <c r="BF107" i="126"/>
  <c r="BG107" i="126"/>
  <c r="BH107" i="126"/>
  <c r="BI107" i="126"/>
  <c r="BJ107" i="126"/>
  <c r="BK107" i="126"/>
  <c r="BL107" i="126"/>
  <c r="BM107" i="126"/>
  <c r="BN107" i="126"/>
  <c r="BO107" i="126"/>
  <c r="BP107" i="126"/>
  <c r="BQ107" i="126"/>
  <c r="C108" i="126"/>
  <c r="T108" i="126" s="1"/>
  <c r="J108" i="126"/>
  <c r="K108" i="126"/>
  <c r="L108" i="126"/>
  <c r="M108" i="126"/>
  <c r="N108" i="126"/>
  <c r="O108" i="126"/>
  <c r="AF108" i="126"/>
  <c r="AH108" i="126"/>
  <c r="AI108" i="126"/>
  <c r="AJ108" i="126"/>
  <c r="AK108" i="126"/>
  <c r="AL108" i="126"/>
  <c r="AM108" i="126"/>
  <c r="AN108" i="126"/>
  <c r="AO108" i="126"/>
  <c r="AP108" i="126"/>
  <c r="AQ108" i="126"/>
  <c r="AR108" i="126"/>
  <c r="AS108" i="126"/>
  <c r="AT108" i="126"/>
  <c r="AU108" i="126"/>
  <c r="AV108" i="126"/>
  <c r="AW108" i="126"/>
  <c r="AX108" i="126"/>
  <c r="AY108" i="126"/>
  <c r="AZ108" i="126"/>
  <c r="BA108" i="126"/>
  <c r="BB108" i="126"/>
  <c r="BC108" i="126"/>
  <c r="BD108" i="126"/>
  <c r="BE108" i="126"/>
  <c r="BF108" i="126"/>
  <c r="BG108" i="126"/>
  <c r="BH108" i="126"/>
  <c r="BI108" i="126"/>
  <c r="BJ108" i="126"/>
  <c r="BK108" i="126"/>
  <c r="BL108" i="126"/>
  <c r="BM108" i="126"/>
  <c r="BN108" i="126"/>
  <c r="BO108" i="126"/>
  <c r="BP108" i="126"/>
  <c r="BQ108" i="126"/>
  <c r="C109" i="126"/>
  <c r="E109" i="126"/>
  <c r="J109" i="126"/>
  <c r="K109" i="126"/>
  <c r="L109" i="126"/>
  <c r="M109" i="126"/>
  <c r="N109" i="126"/>
  <c r="O109" i="126"/>
  <c r="P109" i="126"/>
  <c r="Q109" i="126"/>
  <c r="R109" i="126"/>
  <c r="S109" i="126"/>
  <c r="T109" i="126"/>
  <c r="U109" i="126"/>
  <c r="V109" i="126"/>
  <c r="W109" i="126"/>
  <c r="X109" i="126"/>
  <c r="Y109" i="126"/>
  <c r="Z109" i="126"/>
  <c r="AA109" i="126"/>
  <c r="AB109" i="126"/>
  <c r="AC109" i="126"/>
  <c r="AD109" i="126"/>
  <c r="AF109" i="126"/>
  <c r="AH109" i="126"/>
  <c r="AI109" i="126"/>
  <c r="AJ109" i="126"/>
  <c r="AK109" i="126"/>
  <c r="AL109" i="126"/>
  <c r="AM109" i="126"/>
  <c r="AN109" i="126"/>
  <c r="AO109" i="126"/>
  <c r="AP109" i="126"/>
  <c r="AQ109" i="126"/>
  <c r="AR109" i="126"/>
  <c r="AS109" i="126"/>
  <c r="AT109" i="126"/>
  <c r="AU109" i="126"/>
  <c r="AV109" i="126"/>
  <c r="AW109" i="126"/>
  <c r="AX109" i="126"/>
  <c r="AY109" i="126"/>
  <c r="AZ109" i="126"/>
  <c r="BA109" i="126"/>
  <c r="BB109" i="126"/>
  <c r="BC109" i="126"/>
  <c r="BD109" i="126"/>
  <c r="BE109" i="126"/>
  <c r="BF109" i="126"/>
  <c r="BG109" i="126"/>
  <c r="BH109" i="126"/>
  <c r="BI109" i="126"/>
  <c r="BJ109" i="126"/>
  <c r="BK109" i="126"/>
  <c r="BL109" i="126"/>
  <c r="BM109" i="126"/>
  <c r="BN109" i="126"/>
  <c r="BO109" i="126"/>
  <c r="BP109" i="126"/>
  <c r="BQ109" i="126"/>
  <c r="J114" i="126"/>
  <c r="K114" i="126"/>
  <c r="L114" i="126"/>
  <c r="M114" i="126"/>
  <c r="N114" i="126"/>
  <c r="O114" i="126"/>
  <c r="P114" i="126"/>
  <c r="Q114" i="126"/>
  <c r="R114" i="126"/>
  <c r="S114" i="126"/>
  <c r="T114" i="126"/>
  <c r="U114" i="126"/>
  <c r="V114" i="126"/>
  <c r="W114" i="126"/>
  <c r="X114" i="126"/>
  <c r="Y114" i="126"/>
  <c r="Z114" i="126"/>
  <c r="AA114" i="126"/>
  <c r="AB114" i="126"/>
  <c r="AC114" i="126"/>
  <c r="AD114" i="126"/>
  <c r="AF114" i="126"/>
  <c r="AH114" i="126"/>
  <c r="AI114" i="126"/>
  <c r="AJ114" i="126"/>
  <c r="AK114" i="126"/>
  <c r="AL114" i="126"/>
  <c r="AM114" i="126"/>
  <c r="AN114" i="126"/>
  <c r="AO114" i="126"/>
  <c r="AP114" i="126"/>
  <c r="AQ114" i="126"/>
  <c r="AR114" i="126"/>
  <c r="AS114" i="126"/>
  <c r="AT114" i="126"/>
  <c r="AU114" i="126"/>
  <c r="AV114" i="126"/>
  <c r="AW114" i="126"/>
  <c r="AX114" i="126"/>
  <c r="AY114" i="126"/>
  <c r="AZ114" i="126"/>
  <c r="BA114" i="126"/>
  <c r="BB114" i="126"/>
  <c r="BC114" i="126"/>
  <c r="BD114" i="126"/>
  <c r="BE114" i="126"/>
  <c r="BF114" i="126"/>
  <c r="BG114" i="126"/>
  <c r="BH114" i="126"/>
  <c r="BI114" i="126"/>
  <c r="BJ114" i="126"/>
  <c r="BK114" i="126"/>
  <c r="BL114" i="126"/>
  <c r="BM114" i="126"/>
  <c r="BN114" i="126"/>
  <c r="BO114" i="126"/>
  <c r="BP114" i="126"/>
  <c r="BQ114" i="126"/>
  <c r="J117" i="126"/>
  <c r="K117" i="126"/>
  <c r="L117" i="126"/>
  <c r="M117" i="126"/>
  <c r="N117" i="126"/>
  <c r="O117" i="126"/>
  <c r="P117" i="126"/>
  <c r="Q117" i="126"/>
  <c r="R117" i="126"/>
  <c r="S117" i="126"/>
  <c r="T117" i="126"/>
  <c r="U117" i="126"/>
  <c r="V117" i="126"/>
  <c r="W117" i="126"/>
  <c r="X117" i="126"/>
  <c r="Y117" i="126"/>
  <c r="Z117" i="126"/>
  <c r="AA117" i="126"/>
  <c r="AB117" i="126"/>
  <c r="AC117" i="126"/>
  <c r="AD117" i="126"/>
  <c r="AF117" i="126"/>
  <c r="AH117" i="126"/>
  <c r="AI117" i="126"/>
  <c r="AJ117" i="126"/>
  <c r="AK117" i="126"/>
  <c r="AL117" i="126"/>
  <c r="AM117" i="126"/>
  <c r="AN117" i="126"/>
  <c r="AO117" i="126"/>
  <c r="AP117" i="126"/>
  <c r="AQ117" i="126"/>
  <c r="AR117" i="126"/>
  <c r="AS117" i="126"/>
  <c r="AT117" i="126"/>
  <c r="AU117" i="126"/>
  <c r="AV117" i="126"/>
  <c r="AW117" i="126"/>
  <c r="AX117" i="126"/>
  <c r="AY117" i="126"/>
  <c r="AZ117" i="126"/>
  <c r="BA117" i="126"/>
  <c r="BB117" i="126"/>
  <c r="BC117" i="126"/>
  <c r="BD117" i="126"/>
  <c r="BE117" i="126"/>
  <c r="BF117" i="126"/>
  <c r="BG117" i="126"/>
  <c r="BH117" i="126"/>
  <c r="BI117" i="126"/>
  <c r="BJ117" i="126"/>
  <c r="BK117" i="126"/>
  <c r="BL117" i="126"/>
  <c r="BM117" i="126"/>
  <c r="BN117" i="126"/>
  <c r="BO117" i="126"/>
  <c r="BP117" i="126"/>
  <c r="BQ117" i="126"/>
  <c r="E118" i="126"/>
  <c r="J118" i="126"/>
  <c r="K118" i="126"/>
  <c r="L118" i="126"/>
  <c r="M118" i="126"/>
  <c r="N118" i="126"/>
  <c r="O118" i="126"/>
  <c r="P118" i="126"/>
  <c r="Q118" i="126"/>
  <c r="R118" i="126"/>
  <c r="S118" i="126"/>
  <c r="T118" i="126"/>
  <c r="U118" i="126"/>
  <c r="V118" i="126"/>
  <c r="W118" i="126"/>
  <c r="X118" i="126"/>
  <c r="Y118" i="126"/>
  <c r="Z118" i="126"/>
  <c r="AA118" i="126"/>
  <c r="AB118" i="126"/>
  <c r="AC118" i="126"/>
  <c r="AD118" i="126"/>
  <c r="AF118" i="126"/>
  <c r="AH118" i="126"/>
  <c r="AI118" i="126"/>
  <c r="AJ118" i="126"/>
  <c r="AK118" i="126"/>
  <c r="AL118" i="126"/>
  <c r="AM118" i="126"/>
  <c r="AN118" i="126"/>
  <c r="AO118" i="126"/>
  <c r="AP118" i="126"/>
  <c r="AQ118" i="126"/>
  <c r="AR118" i="126"/>
  <c r="AS118" i="126"/>
  <c r="AT118" i="126"/>
  <c r="AU118" i="126"/>
  <c r="AV118" i="126"/>
  <c r="AW118" i="126"/>
  <c r="AX118" i="126"/>
  <c r="AY118" i="126"/>
  <c r="AZ118" i="126"/>
  <c r="BA118" i="126"/>
  <c r="BB118" i="126"/>
  <c r="BC118" i="126"/>
  <c r="BD118" i="126"/>
  <c r="BE118" i="126"/>
  <c r="BF118" i="126"/>
  <c r="BG118" i="126"/>
  <c r="BH118" i="126"/>
  <c r="BI118" i="126"/>
  <c r="BJ118" i="126"/>
  <c r="BK118" i="126"/>
  <c r="BL118" i="126"/>
  <c r="BM118" i="126"/>
  <c r="BN118" i="126"/>
  <c r="BO118" i="126"/>
  <c r="BP118" i="126"/>
  <c r="BQ118" i="126"/>
  <c r="E119" i="126"/>
  <c r="J119" i="126"/>
  <c r="K119" i="126"/>
  <c r="L119" i="126"/>
  <c r="M119" i="126"/>
  <c r="N119" i="126"/>
  <c r="O119" i="126"/>
  <c r="P119" i="126"/>
  <c r="Q119" i="126"/>
  <c r="R119" i="126"/>
  <c r="S119" i="126"/>
  <c r="T119" i="126"/>
  <c r="U119" i="126"/>
  <c r="V119" i="126"/>
  <c r="W119" i="126"/>
  <c r="X119" i="126"/>
  <c r="Y119" i="126"/>
  <c r="Z119" i="126"/>
  <c r="AA119" i="126"/>
  <c r="AB119" i="126"/>
  <c r="AC119" i="126"/>
  <c r="AD119" i="126"/>
  <c r="AF119" i="126"/>
  <c r="AH119" i="126"/>
  <c r="AI119" i="126"/>
  <c r="AJ119" i="126"/>
  <c r="AK119" i="126"/>
  <c r="AL119" i="126"/>
  <c r="AM119" i="126"/>
  <c r="AN119" i="126"/>
  <c r="AO119" i="126"/>
  <c r="AP119" i="126"/>
  <c r="AQ119" i="126"/>
  <c r="AR119" i="126"/>
  <c r="AS119" i="126"/>
  <c r="AT119" i="126"/>
  <c r="AU119" i="126"/>
  <c r="AV119" i="126"/>
  <c r="AW119" i="126"/>
  <c r="AX119" i="126"/>
  <c r="AY119" i="126"/>
  <c r="AZ119" i="126"/>
  <c r="BA119" i="126"/>
  <c r="BB119" i="126"/>
  <c r="BC119" i="126"/>
  <c r="BD119" i="126"/>
  <c r="BE119" i="126"/>
  <c r="BF119" i="126"/>
  <c r="BG119" i="126"/>
  <c r="BH119" i="126"/>
  <c r="BI119" i="126"/>
  <c r="BJ119" i="126"/>
  <c r="BK119" i="126"/>
  <c r="BL119" i="126"/>
  <c r="BM119" i="126"/>
  <c r="BN119" i="126"/>
  <c r="BO119" i="126"/>
  <c r="BP119" i="126"/>
  <c r="BQ119" i="126"/>
  <c r="B130" i="126"/>
  <c r="B145" i="126" s="1"/>
  <c r="B144" i="126"/>
  <c r="B160" i="126"/>
  <c r="C162" i="126"/>
  <c r="B164" i="126"/>
  <c r="C166" i="126"/>
  <c r="B168" i="126"/>
  <c r="C170" i="126"/>
  <c r="B172" i="126"/>
  <c r="C174" i="126"/>
  <c r="B187" i="126"/>
  <c r="J188" i="126"/>
  <c r="K188" i="126"/>
  <c r="K182" i="126" s="1"/>
  <c r="L188" i="126"/>
  <c r="L182" i="126" s="1"/>
  <c r="M188" i="126"/>
  <c r="M182" i="126" s="1"/>
  <c r="N188" i="126"/>
  <c r="N182" i="126" s="1"/>
  <c r="O188" i="126"/>
  <c r="J189" i="126"/>
  <c r="K189" i="126"/>
  <c r="K112" i="126" s="1"/>
  <c r="K111" i="126" s="1"/>
  <c r="L189" i="126"/>
  <c r="L112" i="126" s="1"/>
  <c r="L111" i="126" s="1"/>
  <c r="M189" i="126"/>
  <c r="N189" i="126"/>
  <c r="N112" i="126" s="1"/>
  <c r="N111" i="126" s="1"/>
  <c r="O189" i="126"/>
  <c r="O112" i="126" s="1"/>
  <c r="O111" i="126" s="1"/>
  <c r="J196" i="126"/>
  <c r="J199" i="126" s="1"/>
  <c r="J259" i="126" s="1"/>
  <c r="J232" i="126" s="1"/>
  <c r="K196" i="126"/>
  <c r="L196" i="126"/>
  <c r="M196" i="126"/>
  <c r="M199" i="126" s="1"/>
  <c r="N196" i="126"/>
  <c r="N199" i="126" s="1"/>
  <c r="O196" i="126"/>
  <c r="O199" i="126" s="1"/>
  <c r="P196" i="126"/>
  <c r="P199" i="126" s="1"/>
  <c r="Q196" i="126"/>
  <c r="R196" i="126"/>
  <c r="S196" i="126"/>
  <c r="T196" i="126"/>
  <c r="U196" i="126"/>
  <c r="U199" i="126" s="1"/>
  <c r="V196" i="126"/>
  <c r="V199" i="126" s="1"/>
  <c r="W196" i="126"/>
  <c r="W199" i="126" s="1"/>
  <c r="X196" i="126"/>
  <c r="X199" i="126" s="1"/>
  <c r="Y196" i="126"/>
  <c r="Z196" i="126"/>
  <c r="Z199" i="126" s="1"/>
  <c r="AA196" i="126"/>
  <c r="AB196" i="126"/>
  <c r="AC196" i="126"/>
  <c r="AC199" i="126" s="1"/>
  <c r="AD196" i="126"/>
  <c r="AD199" i="126" s="1"/>
  <c r="AE196" i="126"/>
  <c r="AE199" i="126" s="1"/>
  <c r="AF196" i="126"/>
  <c r="AF199" i="126" s="1"/>
  <c r="AG196" i="126"/>
  <c r="AH196" i="126"/>
  <c r="AH199" i="126" s="1"/>
  <c r="AI196" i="126"/>
  <c r="AJ196" i="126"/>
  <c r="AK196" i="126"/>
  <c r="AK199" i="126" s="1"/>
  <c r="AL196" i="126"/>
  <c r="AL199" i="126" s="1"/>
  <c r="AM196" i="126"/>
  <c r="AM199" i="126" s="1"/>
  <c r="AN196" i="126"/>
  <c r="AN199" i="126" s="1"/>
  <c r="AO196" i="126"/>
  <c r="AP196" i="126"/>
  <c r="AP199" i="126" s="1"/>
  <c r="AQ196" i="126"/>
  <c r="AR196" i="126"/>
  <c r="AS196" i="126"/>
  <c r="AS199" i="126" s="1"/>
  <c r="AT196" i="126"/>
  <c r="AT199" i="126" s="1"/>
  <c r="AU196" i="126"/>
  <c r="AU199" i="126" s="1"/>
  <c r="AV196" i="126"/>
  <c r="AV199" i="126" s="1"/>
  <c r="AW196" i="126"/>
  <c r="AX196" i="126"/>
  <c r="AX199" i="126" s="1"/>
  <c r="AY196" i="126"/>
  <c r="AZ196" i="126"/>
  <c r="BA196" i="126"/>
  <c r="BA199" i="126" s="1"/>
  <c r="BB196" i="126"/>
  <c r="BB199" i="126" s="1"/>
  <c r="BC196" i="126"/>
  <c r="BC199" i="126" s="1"/>
  <c r="BD196" i="126"/>
  <c r="BD199" i="126" s="1"/>
  <c r="BE196" i="126"/>
  <c r="BF196" i="126"/>
  <c r="BF199" i="126" s="1"/>
  <c r="BG196" i="126"/>
  <c r="BH196" i="126"/>
  <c r="BI196" i="126"/>
  <c r="BI199" i="126" s="1"/>
  <c r="BJ196" i="126"/>
  <c r="BJ199" i="126" s="1"/>
  <c r="BK196" i="126"/>
  <c r="BK199" i="126" s="1"/>
  <c r="BL196" i="126"/>
  <c r="BL199" i="126" s="1"/>
  <c r="BM196" i="126"/>
  <c r="BN196" i="126"/>
  <c r="BO196" i="126"/>
  <c r="BP196" i="126"/>
  <c r="BQ196" i="126"/>
  <c r="BQ199" i="126" s="1"/>
  <c r="BX196" i="126"/>
  <c r="BX199" i="126" s="1"/>
  <c r="BY196" i="126"/>
  <c r="BY199" i="126" s="1"/>
  <c r="BZ196" i="126"/>
  <c r="BZ199" i="126" s="1"/>
  <c r="CA196" i="126"/>
  <c r="CB196" i="126"/>
  <c r="CB199" i="126" s="1"/>
  <c r="CC196" i="126"/>
  <c r="CC199" i="126" s="1"/>
  <c r="CD196" i="126"/>
  <c r="CD199" i="126" s="1"/>
  <c r="CE196" i="126"/>
  <c r="CF196" i="126"/>
  <c r="CF199" i="126" s="1"/>
  <c r="CG196" i="126"/>
  <c r="CG199" i="126" s="1"/>
  <c r="CH196" i="126"/>
  <c r="CH199" i="126" s="1"/>
  <c r="CI196" i="126"/>
  <c r="CJ196" i="126"/>
  <c r="CJ199" i="126" s="1"/>
  <c r="CK196" i="126"/>
  <c r="CL196" i="126"/>
  <c r="CL199" i="126" s="1"/>
  <c r="CM196" i="126"/>
  <c r="CM199" i="126" s="1"/>
  <c r="CN196" i="126"/>
  <c r="CN199" i="126" s="1"/>
  <c r="CO196" i="126"/>
  <c r="CP196" i="126"/>
  <c r="CP199" i="126" s="1"/>
  <c r="CQ196" i="126"/>
  <c r="CR196" i="126"/>
  <c r="CR199" i="126" s="1"/>
  <c r="CS196" i="126"/>
  <c r="CS199" i="126" s="1"/>
  <c r="CT196" i="126"/>
  <c r="CT199" i="126" s="1"/>
  <c r="CU196" i="126"/>
  <c r="CV196" i="126"/>
  <c r="CV199" i="126" s="1"/>
  <c r="CW196" i="126"/>
  <c r="CW199" i="126" s="1"/>
  <c r="CX196" i="126"/>
  <c r="CX199" i="126" s="1"/>
  <c r="CY196" i="126"/>
  <c r="G197" i="126"/>
  <c r="C198" i="126"/>
  <c r="Q199" i="126"/>
  <c r="R199" i="126"/>
  <c r="Y199" i="126"/>
  <c r="AG199" i="126"/>
  <c r="AO199" i="126"/>
  <c r="AW199" i="126"/>
  <c r="BE199" i="126"/>
  <c r="BM199" i="126"/>
  <c r="CA199" i="126"/>
  <c r="CI199" i="126"/>
  <c r="CO199" i="126"/>
  <c r="CQ199" i="126"/>
  <c r="CY199" i="126"/>
  <c r="J208" i="126"/>
  <c r="BS208" i="126"/>
  <c r="J211" i="126"/>
  <c r="K211" i="126"/>
  <c r="L211" i="126"/>
  <c r="M211" i="126"/>
  <c r="N211" i="126"/>
  <c r="O211" i="126"/>
  <c r="P211" i="126"/>
  <c r="Q211" i="126"/>
  <c r="R211" i="126"/>
  <c r="S211" i="126"/>
  <c r="T211" i="126"/>
  <c r="U211" i="126"/>
  <c r="V211" i="126"/>
  <c r="W211" i="126"/>
  <c r="X211" i="126"/>
  <c r="Y211" i="126"/>
  <c r="Z211" i="126"/>
  <c r="AA211" i="126"/>
  <c r="AB211" i="126"/>
  <c r="AC211" i="126"/>
  <c r="AD211" i="126"/>
  <c r="AF211" i="126"/>
  <c r="AH211" i="126"/>
  <c r="AI211" i="126"/>
  <c r="AJ211" i="126"/>
  <c r="AK211" i="126"/>
  <c r="AL211" i="126"/>
  <c r="AM211" i="126"/>
  <c r="AN211" i="126"/>
  <c r="AO211" i="126"/>
  <c r="AP211" i="126"/>
  <c r="AQ211" i="126"/>
  <c r="AR211" i="126"/>
  <c r="AS211" i="126"/>
  <c r="AT211" i="126"/>
  <c r="AU211" i="126"/>
  <c r="AV211" i="126"/>
  <c r="AW211" i="126"/>
  <c r="AX211" i="126"/>
  <c r="AY211" i="126"/>
  <c r="AZ211" i="126"/>
  <c r="BA211" i="126"/>
  <c r="BB211" i="126"/>
  <c r="BC211" i="126"/>
  <c r="BD211" i="126"/>
  <c r="BE211" i="126"/>
  <c r="BF211" i="126"/>
  <c r="BG211" i="126"/>
  <c r="BH211" i="126"/>
  <c r="BI211" i="126"/>
  <c r="BJ211" i="126"/>
  <c r="BK211" i="126"/>
  <c r="BL211" i="126"/>
  <c r="BM211" i="126"/>
  <c r="BN211" i="126"/>
  <c r="BO211" i="126"/>
  <c r="BP211" i="126"/>
  <c r="BQ211" i="126"/>
  <c r="J235" i="126"/>
  <c r="BS235" i="126"/>
  <c r="J294" i="126"/>
  <c r="K294" i="126"/>
  <c r="L294" i="126"/>
  <c r="M294" i="126"/>
  <c r="N294" i="126"/>
  <c r="O294" i="126"/>
  <c r="J295" i="126"/>
  <c r="K295" i="126"/>
  <c r="L295" i="126"/>
  <c r="M295" i="126"/>
  <c r="N295" i="126"/>
  <c r="O295" i="126"/>
  <c r="C298" i="126"/>
  <c r="BS298" i="126"/>
  <c r="BT298" i="126"/>
  <c r="C299" i="126"/>
  <c r="BS299" i="126"/>
  <c r="BT299" i="126"/>
  <c r="C300" i="126"/>
  <c r="BS300" i="126"/>
  <c r="BT300" i="126"/>
  <c r="BS301" i="126"/>
  <c r="BT301" i="126"/>
  <c r="BS302" i="126"/>
  <c r="BT302" i="126"/>
  <c r="BS303" i="126"/>
  <c r="BT303" i="126"/>
  <c r="BS304" i="126"/>
  <c r="BT304" i="126"/>
  <c r="J332" i="126"/>
  <c r="BS332" i="126"/>
  <c r="I340" i="126"/>
  <c r="I342" i="126" s="1"/>
  <c r="I341" i="126"/>
  <c r="I345" i="126"/>
  <c r="J357" i="126"/>
  <c r="BS357" i="126"/>
  <c r="C367" i="126"/>
  <c r="B386" i="126"/>
  <c r="I387" i="126"/>
  <c r="J387" i="126"/>
  <c r="BS387" i="126"/>
  <c r="J389" i="126"/>
  <c r="BS389" i="126"/>
  <c r="I399" i="126"/>
  <c r="J399" i="126"/>
  <c r="BS399" i="126"/>
  <c r="J401" i="126"/>
  <c r="BS401" i="126"/>
  <c r="I411" i="126"/>
  <c r="J411" i="126"/>
  <c r="BS411" i="126"/>
  <c r="J413" i="126"/>
  <c r="BS413" i="126"/>
  <c r="B422" i="126"/>
  <c r="I423" i="126"/>
  <c r="J423" i="126"/>
  <c r="BS423" i="126"/>
  <c r="J425" i="126"/>
  <c r="BS425" i="126"/>
  <c r="AG434" i="126"/>
  <c r="AG245" i="126" s="1"/>
  <c r="AH434" i="126"/>
  <c r="AH245" i="126" s="1"/>
  <c r="AH246" i="126" s="1"/>
  <c r="AI434" i="126"/>
  <c r="AI245" i="126" s="1"/>
  <c r="AI246" i="126" s="1"/>
  <c r="AJ434" i="126"/>
  <c r="AJ245" i="126" s="1"/>
  <c r="AJ246" i="126" s="1"/>
  <c r="AK434" i="126"/>
  <c r="AK245" i="126" s="1"/>
  <c r="AK246" i="126" s="1"/>
  <c r="AL434" i="126"/>
  <c r="AL245" i="126" s="1"/>
  <c r="AL246" i="126" s="1"/>
  <c r="AM434" i="126"/>
  <c r="AM245" i="126" s="1"/>
  <c r="AM246" i="126" s="1"/>
  <c r="AN434" i="126"/>
  <c r="AN245" i="126" s="1"/>
  <c r="AN246" i="126" s="1"/>
  <c r="AO434" i="126"/>
  <c r="AO245" i="126" s="1"/>
  <c r="AO246" i="126" s="1"/>
  <c r="AP434" i="126"/>
  <c r="AP245" i="126" s="1"/>
  <c r="AP246" i="126" s="1"/>
  <c r="AQ434" i="126"/>
  <c r="AQ245" i="126" s="1"/>
  <c r="AQ246" i="126" s="1"/>
  <c r="AR434" i="126"/>
  <c r="AR245" i="126" s="1"/>
  <c r="AR246" i="126" s="1"/>
  <c r="AS434" i="126"/>
  <c r="AS245" i="126" s="1"/>
  <c r="AT434" i="126"/>
  <c r="AT245" i="126" s="1"/>
  <c r="AT246" i="126" s="1"/>
  <c r="AU434" i="126"/>
  <c r="AU245" i="126" s="1"/>
  <c r="AU246" i="126" s="1"/>
  <c r="AV434" i="126"/>
  <c r="AV245" i="126" s="1"/>
  <c r="AV246" i="126" s="1"/>
  <c r="AW434" i="126"/>
  <c r="AW245" i="126" s="1"/>
  <c r="AW246" i="126" s="1"/>
  <c r="AX434" i="126"/>
  <c r="AX245" i="126" s="1"/>
  <c r="AX246" i="126" s="1"/>
  <c r="AY434" i="126"/>
  <c r="AY245" i="126" s="1"/>
  <c r="AY246" i="126" s="1"/>
  <c r="AZ434" i="126"/>
  <c r="AZ245" i="126" s="1"/>
  <c r="AZ246" i="126" s="1"/>
  <c r="BA434" i="126"/>
  <c r="BA245" i="126" s="1"/>
  <c r="BA246" i="126" s="1"/>
  <c r="BB434" i="126"/>
  <c r="BB245" i="126" s="1"/>
  <c r="BB246" i="126" s="1"/>
  <c r="BC434" i="126"/>
  <c r="BC245" i="126" s="1"/>
  <c r="BC246" i="126" s="1"/>
  <c r="BD434" i="126"/>
  <c r="BD245" i="126" s="1"/>
  <c r="BD246" i="126" s="1"/>
  <c r="BE434" i="126"/>
  <c r="BE245" i="126" s="1"/>
  <c r="BF434" i="126"/>
  <c r="BF245" i="126" s="1"/>
  <c r="BF246" i="126" s="1"/>
  <c r="BG434" i="126"/>
  <c r="BG245" i="126" s="1"/>
  <c r="BG246" i="126" s="1"/>
  <c r="BH434" i="126"/>
  <c r="BH245" i="126" s="1"/>
  <c r="BH246" i="126" s="1"/>
  <c r="BI434" i="126"/>
  <c r="BI245" i="126" s="1"/>
  <c r="BI246" i="126" s="1"/>
  <c r="BJ434" i="126"/>
  <c r="BJ245" i="126" s="1"/>
  <c r="BJ246" i="126" s="1"/>
  <c r="BK434" i="126"/>
  <c r="BK245" i="126" s="1"/>
  <c r="BK246" i="126" s="1"/>
  <c r="BL434" i="126"/>
  <c r="BL245" i="126" s="1"/>
  <c r="BL246" i="126" s="1"/>
  <c r="BM434" i="126"/>
  <c r="BM245" i="126" s="1"/>
  <c r="BM246" i="126" s="1"/>
  <c r="BN434" i="126"/>
  <c r="BN245" i="126" s="1"/>
  <c r="BN246" i="126" s="1"/>
  <c r="BO434" i="126"/>
  <c r="BO245" i="126" s="1"/>
  <c r="BO246" i="126" s="1"/>
  <c r="BP434" i="126"/>
  <c r="BP245" i="126" s="1"/>
  <c r="BP246" i="126" s="1"/>
  <c r="BQ434" i="126"/>
  <c r="P67" i="126"/>
  <c r="J67" i="126"/>
  <c r="K67" i="126"/>
  <c r="L67" i="126"/>
  <c r="M67" i="126"/>
  <c r="N67" i="126"/>
  <c r="O67" i="126"/>
  <c r="Q67" i="126"/>
  <c r="R67" i="126"/>
  <c r="S67" i="126"/>
  <c r="T67" i="126"/>
  <c r="U67" i="126"/>
  <c r="V67" i="126"/>
  <c r="W67" i="126"/>
  <c r="X67" i="126"/>
  <c r="Y67" i="126"/>
  <c r="Z67" i="126"/>
  <c r="AA67" i="126"/>
  <c r="AB67" i="126"/>
  <c r="AC67" i="126"/>
  <c r="AD67" i="126"/>
  <c r="AE67" i="126"/>
  <c r="AF67" i="126"/>
  <c r="AG67" i="126"/>
  <c r="AH67" i="126"/>
  <c r="AI67" i="126"/>
  <c r="AJ67" i="126"/>
  <c r="AK67" i="126"/>
  <c r="AL67" i="126"/>
  <c r="AM67" i="126"/>
  <c r="AN67" i="126"/>
  <c r="AO67" i="126"/>
  <c r="AP67" i="126"/>
  <c r="AQ67" i="126"/>
  <c r="AR67" i="126"/>
  <c r="AS67" i="126"/>
  <c r="AT67" i="126"/>
  <c r="AU67" i="126"/>
  <c r="AV67" i="126"/>
  <c r="AW67" i="126"/>
  <c r="AX67" i="126"/>
  <c r="AY67" i="126"/>
  <c r="AZ67" i="126"/>
  <c r="BA67" i="126"/>
  <c r="BB67" i="126"/>
  <c r="BC67" i="126"/>
  <c r="BD67" i="126"/>
  <c r="BE67" i="126"/>
  <c r="BF67" i="126"/>
  <c r="BG67" i="126"/>
  <c r="BH67" i="126"/>
  <c r="BI67" i="126"/>
  <c r="BJ67" i="126"/>
  <c r="BK67" i="126"/>
  <c r="BL67" i="126"/>
  <c r="BM67" i="126"/>
  <c r="BN67" i="126"/>
  <c r="BO67" i="126"/>
  <c r="BP67" i="126"/>
  <c r="BQ67" i="126"/>
  <c r="J68" i="126"/>
  <c r="K68" i="126"/>
  <c r="L68" i="126"/>
  <c r="M68" i="126"/>
  <c r="N68" i="126"/>
  <c r="O68" i="126"/>
  <c r="Q68" i="126"/>
  <c r="R68" i="126"/>
  <c r="S68" i="126"/>
  <c r="S69" i="126" s="1"/>
  <c r="S178" i="126" s="1"/>
  <c r="S402" i="126" s="1"/>
  <c r="T68" i="126"/>
  <c r="U68" i="126"/>
  <c r="V68" i="126"/>
  <c r="W68" i="126"/>
  <c r="X68" i="126"/>
  <c r="Y68" i="126"/>
  <c r="Z68" i="126"/>
  <c r="AA68" i="126"/>
  <c r="AA69" i="126" s="1"/>
  <c r="AA178" i="126" s="1"/>
  <c r="AA402" i="126" s="1"/>
  <c r="AB68" i="126"/>
  <c r="AC68" i="126"/>
  <c r="AD68" i="126"/>
  <c r="AE68" i="126"/>
  <c r="AF68" i="126"/>
  <c r="AG68" i="126"/>
  <c r="AH68" i="126"/>
  <c r="AI68" i="126"/>
  <c r="AI69" i="126" s="1"/>
  <c r="AI178" i="126" s="1"/>
  <c r="AI402" i="126" s="1"/>
  <c r="AJ68" i="126"/>
  <c r="AK68" i="126"/>
  <c r="AL68" i="126"/>
  <c r="AM68" i="126"/>
  <c r="AN68" i="126"/>
  <c r="AO68" i="126"/>
  <c r="AP68" i="126"/>
  <c r="AQ68" i="126"/>
  <c r="AQ69" i="126" s="1"/>
  <c r="AQ178" i="126" s="1"/>
  <c r="AQ402" i="126" s="1"/>
  <c r="AR68" i="126"/>
  <c r="AS68" i="126"/>
  <c r="AT68" i="126"/>
  <c r="AU68" i="126"/>
  <c r="AV68" i="126"/>
  <c r="AW68" i="126"/>
  <c r="AX68" i="126"/>
  <c r="AY68" i="126"/>
  <c r="AY69" i="126" s="1"/>
  <c r="AY178" i="126" s="1"/>
  <c r="AY402" i="126" s="1"/>
  <c r="AZ68" i="126"/>
  <c r="BA68" i="126"/>
  <c r="BB68" i="126"/>
  <c r="BC68" i="126"/>
  <c r="BD68" i="126"/>
  <c r="BE68" i="126"/>
  <c r="BF68" i="126"/>
  <c r="BG68" i="126"/>
  <c r="BG69" i="126" s="1"/>
  <c r="BG178" i="126" s="1"/>
  <c r="BG402" i="126" s="1"/>
  <c r="BH68" i="126"/>
  <c r="BI68" i="126"/>
  <c r="BJ68" i="126"/>
  <c r="BK68" i="126"/>
  <c r="BL68" i="126"/>
  <c r="BM68" i="126"/>
  <c r="BN68" i="126"/>
  <c r="BO68" i="126"/>
  <c r="BO69" i="126" s="1"/>
  <c r="BO178" i="126" s="1"/>
  <c r="BO402" i="126" s="1"/>
  <c r="BP68" i="126"/>
  <c r="BQ68" i="126"/>
  <c r="C61" i="126"/>
  <c r="D62" i="126"/>
  <c r="C63" i="126"/>
  <c r="BU48" i="126"/>
  <c r="BV48" i="126" s="1"/>
  <c r="BW48" i="126" s="1"/>
  <c r="BX48" i="126" s="1"/>
  <c r="BY48" i="126" s="1"/>
  <c r="BZ48" i="126" s="1"/>
  <c r="CA48" i="126" s="1"/>
  <c r="CB48" i="126" s="1"/>
  <c r="CC48" i="126" s="1"/>
  <c r="CD48" i="126" s="1"/>
  <c r="CE48" i="126" s="1"/>
  <c r="CF48" i="126" s="1"/>
  <c r="CG48" i="126" s="1"/>
  <c r="CH48" i="126" s="1"/>
  <c r="CI48" i="126" s="1"/>
  <c r="CJ48" i="126" s="1"/>
  <c r="CK48" i="126" s="1"/>
  <c r="CL48" i="126" s="1"/>
  <c r="CM48" i="126" s="1"/>
  <c r="CN48" i="126" s="1"/>
  <c r="CO48" i="126" s="1"/>
  <c r="CP48" i="126" s="1"/>
  <c r="CQ48" i="126" s="1"/>
  <c r="CR48" i="126" s="1"/>
  <c r="CS48" i="126" s="1"/>
  <c r="CT48" i="126" s="1"/>
  <c r="CU48" i="126" s="1"/>
  <c r="CV48" i="126" s="1"/>
  <c r="CW48" i="126" s="1"/>
  <c r="CX48" i="126" s="1"/>
  <c r="CY48" i="126" s="1"/>
  <c r="BC51" i="126"/>
  <c r="BX51" i="126"/>
  <c r="BY51" i="126"/>
  <c r="BZ51" i="126"/>
  <c r="CA51" i="126"/>
  <c r="CB51" i="126"/>
  <c r="CC51" i="126"/>
  <c r="CD51" i="126"/>
  <c r="BU40" i="126"/>
  <c r="BV40" i="126" s="1"/>
  <c r="BW40" i="126" s="1"/>
  <c r="BX40" i="126" s="1"/>
  <c r="BY40" i="126" s="1"/>
  <c r="BZ40" i="126" s="1"/>
  <c r="CA40" i="126" s="1"/>
  <c r="CB40" i="126" s="1"/>
  <c r="CC40" i="126" s="1"/>
  <c r="CD40" i="126" s="1"/>
  <c r="CE40" i="126" s="1"/>
  <c r="CF40" i="126" s="1"/>
  <c r="CG40" i="126" s="1"/>
  <c r="CH40" i="126" s="1"/>
  <c r="CI40" i="126" s="1"/>
  <c r="CJ40" i="126" s="1"/>
  <c r="CK40" i="126" s="1"/>
  <c r="CL40" i="126" s="1"/>
  <c r="CM40" i="126" s="1"/>
  <c r="CN40" i="126" s="1"/>
  <c r="CO40" i="126" s="1"/>
  <c r="CP40" i="126" s="1"/>
  <c r="CQ40" i="126" s="1"/>
  <c r="CR40" i="126" s="1"/>
  <c r="CS40" i="126" s="1"/>
  <c r="CT40" i="126" s="1"/>
  <c r="CU40" i="126" s="1"/>
  <c r="CV40" i="126" s="1"/>
  <c r="CW40" i="126" s="1"/>
  <c r="CX40" i="126" s="1"/>
  <c r="CY40" i="126" s="1"/>
  <c r="AQ43" i="126"/>
  <c r="BC43" i="126"/>
  <c r="BO43" i="126"/>
  <c r="BX43" i="126"/>
  <c r="BY43" i="126"/>
  <c r="BZ43" i="126"/>
  <c r="CA43" i="126"/>
  <c r="CB43" i="126"/>
  <c r="CC43" i="126"/>
  <c r="CD43" i="126"/>
  <c r="BU32" i="126"/>
  <c r="BV32" i="126" s="1"/>
  <c r="BW32" i="126" s="1"/>
  <c r="BX32" i="126" s="1"/>
  <c r="BY32" i="126" s="1"/>
  <c r="BZ32" i="126" s="1"/>
  <c r="CA32" i="126" s="1"/>
  <c r="CB32" i="126" s="1"/>
  <c r="CC32" i="126" s="1"/>
  <c r="CD32" i="126" s="1"/>
  <c r="CE32" i="126" s="1"/>
  <c r="CF32" i="126" s="1"/>
  <c r="CG32" i="126" s="1"/>
  <c r="CH32" i="126" s="1"/>
  <c r="CI32" i="126" s="1"/>
  <c r="CJ32" i="126" s="1"/>
  <c r="CK32" i="126" s="1"/>
  <c r="CL32" i="126" s="1"/>
  <c r="CM32" i="126" s="1"/>
  <c r="CN32" i="126" s="1"/>
  <c r="CO32" i="126" s="1"/>
  <c r="CP32" i="126" s="1"/>
  <c r="CQ32" i="126" s="1"/>
  <c r="CR32" i="126" s="1"/>
  <c r="CS32" i="126" s="1"/>
  <c r="CT32" i="126" s="1"/>
  <c r="CU32" i="126" s="1"/>
  <c r="CV32" i="126" s="1"/>
  <c r="CW32" i="126" s="1"/>
  <c r="CX32" i="126" s="1"/>
  <c r="CY32" i="126" s="1"/>
  <c r="AQ35" i="126"/>
  <c r="BC35" i="126"/>
  <c r="BO35" i="126"/>
  <c r="BX35" i="126"/>
  <c r="BY35" i="126"/>
  <c r="BZ35" i="126"/>
  <c r="CA35" i="126"/>
  <c r="CB35" i="126"/>
  <c r="CC35" i="126"/>
  <c r="CD35" i="126"/>
  <c r="BU24" i="126"/>
  <c r="BV24" i="126" s="1"/>
  <c r="BW24" i="126" s="1"/>
  <c r="BX24" i="126" s="1"/>
  <c r="BY24" i="126" s="1"/>
  <c r="BZ24" i="126" s="1"/>
  <c r="CA24" i="126" s="1"/>
  <c r="CB24" i="126" s="1"/>
  <c r="CC24" i="126" s="1"/>
  <c r="CD24" i="126" s="1"/>
  <c r="CE24" i="126" s="1"/>
  <c r="CF24" i="126" s="1"/>
  <c r="CG24" i="126" s="1"/>
  <c r="CH24" i="126" s="1"/>
  <c r="CI24" i="126" s="1"/>
  <c r="CJ24" i="126" s="1"/>
  <c r="CK24" i="126" s="1"/>
  <c r="CL24" i="126" s="1"/>
  <c r="CM24" i="126" s="1"/>
  <c r="CN24" i="126" s="1"/>
  <c r="CO24" i="126" s="1"/>
  <c r="CP24" i="126" s="1"/>
  <c r="CQ24" i="126" s="1"/>
  <c r="CR24" i="126" s="1"/>
  <c r="CS24" i="126" s="1"/>
  <c r="CT24" i="126" s="1"/>
  <c r="CU24" i="126" s="1"/>
  <c r="CV24" i="126" s="1"/>
  <c r="CW24" i="126" s="1"/>
  <c r="CX24" i="126" s="1"/>
  <c r="CY24" i="126" s="1"/>
  <c r="AQ27" i="126"/>
  <c r="BC27" i="126"/>
  <c r="BO27" i="126"/>
  <c r="BX27" i="126"/>
  <c r="BY27" i="126"/>
  <c r="BZ27" i="126"/>
  <c r="CA27" i="126"/>
  <c r="CB27" i="126"/>
  <c r="CC27" i="126"/>
  <c r="CD27" i="126"/>
  <c r="C21" i="126"/>
  <c r="E21" i="126"/>
  <c r="C11" i="126" s="1"/>
  <c r="D12" i="126"/>
  <c r="K12" i="126" s="1"/>
  <c r="K215" i="126" s="1"/>
  <c r="D13" i="126"/>
  <c r="D14" i="126"/>
  <c r="J15" i="126"/>
  <c r="K15" i="126"/>
  <c r="L15" i="126"/>
  <c r="M15" i="126"/>
  <c r="N15" i="126"/>
  <c r="O15" i="126"/>
  <c r="P15" i="126"/>
  <c r="Q15" i="126"/>
  <c r="R15" i="126"/>
  <c r="S15" i="126"/>
  <c r="T15" i="126"/>
  <c r="U15" i="126"/>
  <c r="V15" i="126"/>
  <c r="W15" i="126"/>
  <c r="X15" i="126"/>
  <c r="Y15" i="126"/>
  <c r="Z15" i="126"/>
  <c r="AA15" i="126"/>
  <c r="AB15" i="126"/>
  <c r="AC15" i="126"/>
  <c r="AD15" i="126"/>
  <c r="AF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W15" i="126"/>
  <c r="AX15" i="126"/>
  <c r="AY15" i="126"/>
  <c r="AZ15" i="126"/>
  <c r="BA15" i="126"/>
  <c r="BB15" i="126"/>
  <c r="BC15" i="126"/>
  <c r="BD15" i="126"/>
  <c r="BE15" i="126"/>
  <c r="BF15" i="126"/>
  <c r="BG15" i="126"/>
  <c r="BH15" i="126"/>
  <c r="BI15" i="126"/>
  <c r="BJ15" i="126"/>
  <c r="BK15" i="126"/>
  <c r="BL15" i="126"/>
  <c r="BM15" i="126"/>
  <c r="BN15" i="126"/>
  <c r="BO15" i="126"/>
  <c r="BP15" i="126"/>
  <c r="BQ15" i="126"/>
  <c r="C16" i="126"/>
  <c r="BX7" i="126"/>
  <c r="E36" i="114"/>
  <c r="E31" i="114"/>
  <c r="E15" i="114"/>
  <c r="E16" i="114"/>
  <c r="E17" i="114"/>
  <c r="E18" i="114"/>
  <c r="E19" i="114"/>
  <c r="E20" i="114"/>
  <c r="E21" i="114"/>
  <c r="E22" i="114"/>
  <c r="E23" i="114"/>
  <c r="E24" i="114"/>
  <c r="E14" i="114"/>
  <c r="E6" i="114"/>
  <c r="E5" i="114"/>
  <c r="G166" i="125"/>
  <c r="K13" i="126" l="1"/>
  <c r="U13" i="126"/>
  <c r="AA333" i="126"/>
  <c r="P16" i="126"/>
  <c r="R500" i="124"/>
  <c r="Z500" i="124"/>
  <c r="W499" i="124"/>
  <c r="W500" i="124" s="1"/>
  <c r="R499" i="124"/>
  <c r="Z499" i="124"/>
  <c r="S499" i="124"/>
  <c r="S500" i="124" s="1"/>
  <c r="BP13" i="126"/>
  <c r="T93" i="126"/>
  <c r="BF13" i="126"/>
  <c r="AE107" i="126"/>
  <c r="X102" i="126"/>
  <c r="W103" i="126"/>
  <c r="P102" i="126"/>
  <c r="K69" i="126"/>
  <c r="K178" i="126" s="1"/>
  <c r="K402" i="126" s="1"/>
  <c r="CE198" i="126"/>
  <c r="CU198" i="126"/>
  <c r="Z500" i="126"/>
  <c r="T500" i="126"/>
  <c r="P499" i="126"/>
  <c r="P500" i="126" s="1"/>
  <c r="Q107" i="126"/>
  <c r="S108" i="126"/>
  <c r="AB499" i="126"/>
  <c r="AB500" i="126" s="1"/>
  <c r="T499" i="126"/>
  <c r="AC103" i="126"/>
  <c r="AB102" i="126"/>
  <c r="P92" i="126"/>
  <c r="P91" i="126" s="1"/>
  <c r="AA499" i="126"/>
  <c r="AA500" i="126" s="1"/>
  <c r="S499" i="126"/>
  <c r="S500" i="126" s="1"/>
  <c r="AD499" i="126"/>
  <c r="AD500" i="126" s="1"/>
  <c r="AC499" i="126"/>
  <c r="Z499" i="126"/>
  <c r="R499" i="126"/>
  <c r="R500" i="126" s="1"/>
  <c r="X500" i="126"/>
  <c r="AC500" i="126"/>
  <c r="T103" i="126"/>
  <c r="W102" i="126"/>
  <c r="Q93" i="126"/>
  <c r="Y499" i="126"/>
  <c r="Y500" i="126" s="1"/>
  <c r="Q499" i="126"/>
  <c r="Q500" i="126" s="1"/>
  <c r="W499" i="126"/>
  <c r="W500" i="126" s="1"/>
  <c r="V499" i="126"/>
  <c r="V500" i="126" s="1"/>
  <c r="U499" i="126"/>
  <c r="U500" i="126" s="1"/>
  <c r="AC16" i="126"/>
  <c r="CU199" i="126"/>
  <c r="AD107" i="126"/>
  <c r="P93" i="126"/>
  <c r="BM12" i="126"/>
  <c r="BM215" i="126" s="1"/>
  <c r="BM69" i="126"/>
  <c r="BM178" i="126" s="1"/>
  <c r="BM402" i="126" s="1"/>
  <c r="BE69" i="126"/>
  <c r="BE178" i="126" s="1"/>
  <c r="BE402" i="126" s="1"/>
  <c r="AW69" i="126"/>
  <c r="AW178" i="126" s="1"/>
  <c r="AW402" i="126" s="1"/>
  <c r="AO69" i="126"/>
  <c r="AO178" i="126" s="1"/>
  <c r="AO402" i="126" s="1"/>
  <c r="AG69" i="126"/>
  <c r="AG178" i="126" s="1"/>
  <c r="AG402" i="126" s="1"/>
  <c r="Y69" i="126"/>
  <c r="Y178" i="126" s="1"/>
  <c r="Y402" i="126" s="1"/>
  <c r="Q69" i="126"/>
  <c r="Q178" i="126" s="1"/>
  <c r="Q402" i="126" s="1"/>
  <c r="BN198" i="126"/>
  <c r="R198" i="126"/>
  <c r="X107" i="126"/>
  <c r="AE99" i="126"/>
  <c r="BT99" i="126" s="1"/>
  <c r="Z107" i="126"/>
  <c r="J101" i="126"/>
  <c r="AM91" i="126"/>
  <c r="BA12" i="126"/>
  <c r="BA215" i="126" s="1"/>
  <c r="BL69" i="126"/>
  <c r="BL178" i="126" s="1"/>
  <c r="BL402" i="126" s="1"/>
  <c r="BD69" i="126"/>
  <c r="BD178" i="126" s="1"/>
  <c r="BD402" i="126" s="1"/>
  <c r="AN69" i="126"/>
  <c r="AN178" i="126" s="1"/>
  <c r="AN402" i="126" s="1"/>
  <c r="AF69" i="126"/>
  <c r="AF178" i="126" s="1"/>
  <c r="AF402" i="126" s="1"/>
  <c r="X69" i="126"/>
  <c r="X178" i="126" s="1"/>
  <c r="X402" i="126" s="1"/>
  <c r="CE199" i="126"/>
  <c r="W107" i="126"/>
  <c r="P107" i="126"/>
  <c r="Q98" i="126"/>
  <c r="R108" i="126"/>
  <c r="AE94" i="126"/>
  <c r="BT94" i="126" s="1"/>
  <c r="Y107" i="126"/>
  <c r="AK12" i="126"/>
  <c r="AK215" i="126" s="1"/>
  <c r="BN69" i="126"/>
  <c r="BN178" i="126" s="1"/>
  <c r="BN402" i="126" s="1"/>
  <c r="AX69" i="126"/>
  <c r="AX178" i="126" s="1"/>
  <c r="AX402" i="126" s="1"/>
  <c r="AP69" i="126"/>
  <c r="AP178" i="126" s="1"/>
  <c r="AP402" i="126" s="1"/>
  <c r="R69" i="126"/>
  <c r="R178" i="126" s="1"/>
  <c r="R402" i="126" s="1"/>
  <c r="AZ116" i="126"/>
  <c r="BU108" i="126"/>
  <c r="V107" i="126"/>
  <c r="AD93" i="126"/>
  <c r="T107" i="126"/>
  <c r="T106" i="126" s="1"/>
  <c r="AY16" i="126"/>
  <c r="W12" i="126"/>
  <c r="W215" i="126" s="1"/>
  <c r="AO16" i="126"/>
  <c r="AE15" i="126"/>
  <c r="BI106" i="126"/>
  <c r="AS106" i="126"/>
  <c r="J106" i="126"/>
  <c r="P103" i="126"/>
  <c r="P101" i="126" s="1"/>
  <c r="AA102" i="126"/>
  <c r="P458" i="126"/>
  <c r="AZ91" i="126"/>
  <c r="J69" i="126"/>
  <c r="J178" i="126" s="1"/>
  <c r="BF69" i="126"/>
  <c r="BF178" i="126" s="1"/>
  <c r="BF402" i="126" s="1"/>
  <c r="BU68" i="126"/>
  <c r="Z69" i="126"/>
  <c r="Z178" i="126" s="1"/>
  <c r="Z402" i="126" s="1"/>
  <c r="P198" i="126"/>
  <c r="AE109" i="126"/>
  <c r="AE103" i="126"/>
  <c r="S97" i="126"/>
  <c r="BH69" i="126"/>
  <c r="BH178" i="126" s="1"/>
  <c r="BH402" i="126" s="1"/>
  <c r="T69" i="126"/>
  <c r="T178" i="126" s="1"/>
  <c r="T402" i="126" s="1"/>
  <c r="BS67" i="126"/>
  <c r="BL96" i="126"/>
  <c r="AV96" i="126"/>
  <c r="AE104" i="126"/>
  <c r="AB103" i="126"/>
  <c r="AE102" i="126"/>
  <c r="BK96" i="126"/>
  <c r="BB96" i="126"/>
  <c r="AL96" i="126"/>
  <c r="BS88" i="126"/>
  <c r="AM198" i="126"/>
  <c r="BD106" i="126"/>
  <c r="AN106" i="126"/>
  <c r="BP91" i="126"/>
  <c r="V12" i="126"/>
  <c r="V215" i="126" s="1"/>
  <c r="BJ106" i="126"/>
  <c r="AW13" i="126"/>
  <c r="BK12" i="126"/>
  <c r="BK215" i="126" s="1"/>
  <c r="AU12" i="126"/>
  <c r="AU215" i="126" s="1"/>
  <c r="AG12" i="126"/>
  <c r="U12" i="126"/>
  <c r="CJ198" i="126"/>
  <c r="N190" i="126"/>
  <c r="AF116" i="126"/>
  <c r="O116" i="126"/>
  <c r="P108" i="126"/>
  <c r="BQ106" i="126"/>
  <c r="BA106" i="126"/>
  <c r="AK106" i="126"/>
  <c r="AB107" i="126"/>
  <c r="S107" i="126"/>
  <c r="S106" i="126" s="1"/>
  <c r="BN101" i="126"/>
  <c r="BF101" i="126"/>
  <c r="AX101" i="126"/>
  <c r="AP101" i="126"/>
  <c r="AH101" i="126"/>
  <c r="V102" i="126"/>
  <c r="K101" i="126"/>
  <c r="BW88" i="126"/>
  <c r="E161" i="126"/>
  <c r="P161" i="126" s="1"/>
  <c r="P162" i="126" s="1"/>
  <c r="AG465" i="126"/>
  <c r="AG466" i="126" s="1"/>
  <c r="M106" i="126"/>
  <c r="BH91" i="126"/>
  <c r="AI12" i="126"/>
  <c r="AI215" i="126" s="1"/>
  <c r="AN13" i="126"/>
  <c r="BI12" i="126"/>
  <c r="BI215" i="126" s="1"/>
  <c r="AT12" i="126"/>
  <c r="AT215" i="126" s="1"/>
  <c r="AF12" i="126"/>
  <c r="AF215" i="126" s="1"/>
  <c r="Q12" i="126"/>
  <c r="AH69" i="126"/>
  <c r="BJ69" i="126"/>
  <c r="BJ178" i="126" s="1"/>
  <c r="BJ402" i="126" s="1"/>
  <c r="AD69" i="126"/>
  <c r="AD178" i="126" s="1"/>
  <c r="AD402" i="126" s="1"/>
  <c r="BW67" i="126"/>
  <c r="AH198" i="126"/>
  <c r="CX198" i="126"/>
  <c r="CP198" i="126"/>
  <c r="CH198" i="126"/>
  <c r="BZ198" i="126"/>
  <c r="L190" i="126"/>
  <c r="AE108" i="126"/>
  <c r="AE106" i="126" s="1"/>
  <c r="AA107" i="126"/>
  <c r="R107" i="126"/>
  <c r="X103" i="126"/>
  <c r="T102" i="126"/>
  <c r="T101" i="126" s="1"/>
  <c r="BM91" i="126"/>
  <c r="BE91" i="126"/>
  <c r="AW91" i="126"/>
  <c r="AO91" i="126"/>
  <c r="AX198" i="126"/>
  <c r="AW12" i="126"/>
  <c r="AW215" i="126" s="1"/>
  <c r="CS198" i="126"/>
  <c r="AL106" i="126"/>
  <c r="P97" i="126"/>
  <c r="P96" i="126" s="1"/>
  <c r="AD13" i="126"/>
  <c r="BE12" i="126"/>
  <c r="BE215" i="126" s="1"/>
  <c r="AS12" i="126"/>
  <c r="AS215" i="126" s="1"/>
  <c r="AE12" i="126"/>
  <c r="AE215" i="126" s="1"/>
  <c r="O12" i="126"/>
  <c r="O215" i="126" s="1"/>
  <c r="CC198" i="126"/>
  <c r="AF198" i="126"/>
  <c r="AB108" i="126"/>
  <c r="BU103" i="126"/>
  <c r="BW93" i="126"/>
  <c r="BD91" i="126"/>
  <c r="AC92" i="126"/>
  <c r="CK198" i="126"/>
  <c r="BL12" i="126"/>
  <c r="BL215" i="126" s="1"/>
  <c r="O91" i="126"/>
  <c r="BD12" i="126"/>
  <c r="BD215" i="126" s="1"/>
  <c r="AQ12" i="126"/>
  <c r="AQ215" i="126" s="1"/>
  <c r="AC12" i="126"/>
  <c r="AC215" i="126" s="1"/>
  <c r="N12" i="126"/>
  <c r="AZ69" i="126"/>
  <c r="AB69" i="126"/>
  <c r="AB178" i="126" s="1"/>
  <c r="AB402" i="126" s="1"/>
  <c r="AV69" i="126"/>
  <c r="AV178" i="126" s="1"/>
  <c r="AV402" i="126" s="1"/>
  <c r="BN199" i="126"/>
  <c r="W198" i="126"/>
  <c r="AA108" i="126"/>
  <c r="AP96" i="126"/>
  <c r="L96" i="126"/>
  <c r="BS94" i="126"/>
  <c r="BW92" i="126"/>
  <c r="AU91" i="126"/>
  <c r="AA92" i="126"/>
  <c r="AJ91" i="126"/>
  <c r="AV198" i="126"/>
  <c r="BI16" i="126"/>
  <c r="BQ12" i="126"/>
  <c r="BQ215" i="126" s="1"/>
  <c r="BC12" i="126"/>
  <c r="BC215" i="126" s="1"/>
  <c r="AO12" i="126"/>
  <c r="AO215" i="126" s="1"/>
  <c r="Y12" i="126"/>
  <c r="Y215" i="126" s="1"/>
  <c r="M12" i="126"/>
  <c r="M215" i="126" s="1"/>
  <c r="I343" i="126"/>
  <c r="I344" i="126" s="1"/>
  <c r="I346" i="126" s="1"/>
  <c r="I348" i="126" s="1"/>
  <c r="I349" i="126" s="1"/>
  <c r="I350" i="126" s="1"/>
  <c r="CK199" i="126"/>
  <c r="BL198" i="126"/>
  <c r="K190" i="126"/>
  <c r="AA116" i="126"/>
  <c r="S116" i="126"/>
  <c r="Z108" i="126"/>
  <c r="BQ101" i="126"/>
  <c r="AA97" i="126"/>
  <c r="K96" i="126"/>
  <c r="Z92" i="126"/>
  <c r="C14" i="126"/>
  <c r="BO12" i="126"/>
  <c r="BO215" i="126" s="1"/>
  <c r="BB12" i="126"/>
  <c r="BB215" i="126" s="1"/>
  <c r="AM12" i="126"/>
  <c r="AM215" i="126" s="1"/>
  <c r="X12" i="126"/>
  <c r="X215" i="126" s="1"/>
  <c r="BC198" i="126"/>
  <c r="X108" i="126"/>
  <c r="BW107" i="126"/>
  <c r="N106" i="126"/>
  <c r="N101" i="126"/>
  <c r="BU434" i="126"/>
  <c r="AB116" i="126"/>
  <c r="BV117" i="126"/>
  <c r="AQ116" i="126"/>
  <c r="AI116" i="126"/>
  <c r="X116" i="126"/>
  <c r="P116" i="126"/>
  <c r="BK116" i="126"/>
  <c r="BC116" i="126"/>
  <c r="AM116" i="126"/>
  <c r="AP116" i="126"/>
  <c r="AU116" i="126"/>
  <c r="BL116" i="126"/>
  <c r="BD116" i="126"/>
  <c r="AV116" i="126"/>
  <c r="BH116" i="126"/>
  <c r="BH16" i="126"/>
  <c r="AX16" i="126"/>
  <c r="AM16" i="126"/>
  <c r="AB16" i="126"/>
  <c r="R16" i="126"/>
  <c r="BN13" i="126"/>
  <c r="BE13" i="126"/>
  <c r="AV13" i="126"/>
  <c r="AM13" i="126"/>
  <c r="AC13" i="126"/>
  <c r="R13" i="126"/>
  <c r="J334" i="126"/>
  <c r="BN116" i="126"/>
  <c r="BK106" i="126"/>
  <c r="BC106" i="126"/>
  <c r="AM106" i="126"/>
  <c r="BK91" i="126"/>
  <c r="BL91" i="126"/>
  <c r="AV91" i="126"/>
  <c r="AN91" i="126"/>
  <c r="BW77" i="126"/>
  <c r="BQ16" i="126"/>
  <c r="BG16" i="126"/>
  <c r="AW16" i="126"/>
  <c r="AK16" i="126"/>
  <c r="AA16" i="126"/>
  <c r="Q16" i="126"/>
  <c r="BM13" i="126"/>
  <c r="BD13" i="126"/>
  <c r="AU13" i="126"/>
  <c r="AL13" i="126"/>
  <c r="AB13" i="126"/>
  <c r="P13" i="126"/>
  <c r="BK333" i="126"/>
  <c r="BB106" i="126"/>
  <c r="AT106" i="126"/>
  <c r="BJ101" i="126"/>
  <c r="BB101" i="126"/>
  <c r="AL101" i="126"/>
  <c r="O101" i="126"/>
  <c r="BD96" i="126"/>
  <c r="AN96" i="126"/>
  <c r="S16" i="126"/>
  <c r="T13" i="126"/>
  <c r="BP16" i="126"/>
  <c r="BF16" i="126"/>
  <c r="AU16" i="126"/>
  <c r="AJ16" i="126"/>
  <c r="Z16" i="126"/>
  <c r="O16" i="126"/>
  <c r="BL13" i="126"/>
  <c r="BC13" i="126"/>
  <c r="AT13" i="126"/>
  <c r="AK13" i="126"/>
  <c r="Z13" i="126"/>
  <c r="O13" i="126"/>
  <c r="AY333" i="126"/>
  <c r="BS119" i="126"/>
  <c r="AY116" i="126"/>
  <c r="Z116" i="126"/>
  <c r="BM101" i="126"/>
  <c r="BE101" i="126"/>
  <c r="AW101" i="126"/>
  <c r="AO101" i="126"/>
  <c r="BC96" i="126"/>
  <c r="AM96" i="126"/>
  <c r="P334" i="126"/>
  <c r="BO16" i="126"/>
  <c r="BE16" i="126"/>
  <c r="AS16" i="126"/>
  <c r="AI16" i="126"/>
  <c r="Y16" i="126"/>
  <c r="M16" i="126"/>
  <c r="BK13" i="126"/>
  <c r="BB13" i="126"/>
  <c r="AS13" i="126"/>
  <c r="AJ13" i="126"/>
  <c r="X13" i="126"/>
  <c r="N13" i="126"/>
  <c r="AO333" i="126"/>
  <c r="AX116" i="126"/>
  <c r="Q116" i="126"/>
  <c r="BW94" i="126"/>
  <c r="AR91" i="126"/>
  <c r="BN16" i="126"/>
  <c r="BC16" i="126"/>
  <c r="AR16" i="126"/>
  <c r="AH16" i="126"/>
  <c r="W16" i="126"/>
  <c r="L16" i="126"/>
  <c r="BJ13" i="126"/>
  <c r="BA13" i="126"/>
  <c r="AR13" i="126"/>
  <c r="AH13" i="126"/>
  <c r="W13" i="126"/>
  <c r="M13" i="126"/>
  <c r="AL333" i="126"/>
  <c r="BL106" i="126"/>
  <c r="AV106" i="126"/>
  <c r="BO101" i="126"/>
  <c r="AY101" i="126"/>
  <c r="AQ101" i="126"/>
  <c r="O96" i="126"/>
  <c r="BM16" i="126"/>
  <c r="BA16" i="126"/>
  <c r="AQ16" i="126"/>
  <c r="AG16" i="126"/>
  <c r="U16" i="126"/>
  <c r="K16" i="126"/>
  <c r="BI13" i="126"/>
  <c r="AZ13" i="126"/>
  <c r="AP13" i="126"/>
  <c r="AF13" i="126"/>
  <c r="V13" i="126"/>
  <c r="L13" i="126"/>
  <c r="AO334" i="126"/>
  <c r="AF333" i="126"/>
  <c r="T116" i="126"/>
  <c r="BK16" i="126"/>
  <c r="AZ16" i="126"/>
  <c r="AP16" i="126"/>
  <c r="AE16" i="126"/>
  <c r="T16" i="126"/>
  <c r="J16" i="126"/>
  <c r="BQ13" i="126"/>
  <c r="BH13" i="126"/>
  <c r="AX13" i="126"/>
  <c r="AO13" i="126"/>
  <c r="AE13" i="126"/>
  <c r="J13" i="126"/>
  <c r="T334" i="126"/>
  <c r="N333" i="126"/>
  <c r="BG116" i="126"/>
  <c r="BM106" i="126"/>
  <c r="AW106" i="126"/>
  <c r="BJ96" i="126"/>
  <c r="AT96" i="126"/>
  <c r="N96" i="126"/>
  <c r="BO96" i="126"/>
  <c r="AY96" i="126"/>
  <c r="AQ96" i="126"/>
  <c r="AI96" i="126"/>
  <c r="L91" i="126"/>
  <c r="BN91" i="126"/>
  <c r="BF91" i="126"/>
  <c r="AX91" i="126"/>
  <c r="AP91" i="126"/>
  <c r="AF466" i="126"/>
  <c r="AD116" i="126"/>
  <c r="BB69" i="126"/>
  <c r="BB178" i="126" s="1"/>
  <c r="BB402" i="126" s="1"/>
  <c r="AL69" i="126"/>
  <c r="AL178" i="126" s="1"/>
  <c r="AL402" i="126" s="1"/>
  <c r="N69" i="126"/>
  <c r="N178" i="126" s="1"/>
  <c r="N402" i="126" s="1"/>
  <c r="BM116" i="126"/>
  <c r="BE116" i="126"/>
  <c r="AO116" i="126"/>
  <c r="AN116" i="126"/>
  <c r="BQ69" i="126"/>
  <c r="BQ178" i="126" s="1"/>
  <c r="BQ402" i="126" s="1"/>
  <c r="BI69" i="126"/>
  <c r="BI178" i="126" s="1"/>
  <c r="BI402" i="126" s="1"/>
  <c r="BA69" i="126"/>
  <c r="BA178" i="126" s="1"/>
  <c r="BA402" i="126" s="1"/>
  <c r="AS69" i="126"/>
  <c r="AS178" i="126" s="1"/>
  <c r="AS402" i="126" s="1"/>
  <c r="AK69" i="126"/>
  <c r="AK178" i="126" s="1"/>
  <c r="AK402" i="126" s="1"/>
  <c r="AC69" i="126"/>
  <c r="AC178" i="126" s="1"/>
  <c r="AC402" i="126" s="1"/>
  <c r="U69" i="126"/>
  <c r="U178" i="126" s="1"/>
  <c r="U402" i="126" s="1"/>
  <c r="M69" i="126"/>
  <c r="M178" i="126" s="1"/>
  <c r="M402" i="126" s="1"/>
  <c r="BP69" i="126"/>
  <c r="BP178" i="126" s="1"/>
  <c r="BP402" i="126" s="1"/>
  <c r="AR69" i="126"/>
  <c r="AR178" i="126" s="1"/>
  <c r="AR402" i="126" s="1"/>
  <c r="L69" i="126"/>
  <c r="L178" i="126" s="1"/>
  <c r="L402" i="126" s="1"/>
  <c r="K116" i="126"/>
  <c r="BT68" i="126"/>
  <c r="BT434" i="126"/>
  <c r="BV434" i="126"/>
  <c r="BS211" i="126"/>
  <c r="BU211" i="126"/>
  <c r="BW68" i="126"/>
  <c r="BV68" i="126"/>
  <c r="BX77" i="126"/>
  <c r="BX88" i="126"/>
  <c r="BX98" i="126"/>
  <c r="BX94" i="126"/>
  <c r="BX97" i="126"/>
  <c r="BX103" i="126"/>
  <c r="BX104" i="126"/>
  <c r="BX114" i="126"/>
  <c r="BX92" i="126"/>
  <c r="BX99" i="126"/>
  <c r="BX102" i="126"/>
  <c r="BX93" i="126"/>
  <c r="BX117" i="126"/>
  <c r="BX119" i="126"/>
  <c r="BX107" i="126"/>
  <c r="BX118" i="126"/>
  <c r="BX109" i="126"/>
  <c r="BX108" i="126"/>
  <c r="BX165" i="126"/>
  <c r="BX166" i="126" s="1"/>
  <c r="BX169" i="126"/>
  <c r="BX170" i="126" s="1"/>
  <c r="BX173" i="126"/>
  <c r="BX174" i="126" s="1"/>
  <c r="BX161" i="126"/>
  <c r="BX162" i="126" s="1"/>
  <c r="BX188" i="126"/>
  <c r="BX189" i="126"/>
  <c r="BX112" i="126" s="1"/>
  <c r="BX111" i="126" s="1"/>
  <c r="BX211" i="126"/>
  <c r="BX414" i="126"/>
  <c r="BX434" i="126"/>
  <c r="BX245" i="126" s="1"/>
  <c r="BX246" i="126" s="1"/>
  <c r="BX68" i="126"/>
  <c r="BX16" i="126"/>
  <c r="BX67" i="126"/>
  <c r="BX12" i="126"/>
  <c r="BX13" i="126"/>
  <c r="BY7" i="126"/>
  <c r="BX333" i="126"/>
  <c r="BX15" i="126"/>
  <c r="BV67" i="126"/>
  <c r="AT69" i="126"/>
  <c r="AT126" i="126" s="1"/>
  <c r="BB36" i="126"/>
  <c r="G5" i="114"/>
  <c r="C60" i="126"/>
  <c r="G21" i="126"/>
  <c r="N215" i="126"/>
  <c r="BP414" i="126"/>
  <c r="BK414" i="126"/>
  <c r="BE53" i="126"/>
  <c r="L45" i="126"/>
  <c r="J37" i="126"/>
  <c r="X28" i="126"/>
  <c r="AM14" i="126"/>
  <c r="AA52" i="126"/>
  <c r="V44" i="126"/>
  <c r="AL45" i="126"/>
  <c r="AB37" i="126"/>
  <c r="AJ37" i="126"/>
  <c r="BN28" i="126"/>
  <c r="Z29" i="126"/>
  <c r="BE14" i="126"/>
  <c r="T53" i="126"/>
  <c r="AW45" i="126"/>
  <c r="BG45" i="126"/>
  <c r="Y28" i="126"/>
  <c r="AJ28" i="126"/>
  <c r="BA14" i="126"/>
  <c r="BN52" i="126"/>
  <c r="U53" i="126"/>
  <c r="BL44" i="126"/>
  <c r="AN45" i="126"/>
  <c r="AF37" i="126"/>
  <c r="BB37" i="126"/>
  <c r="AS29" i="126"/>
  <c r="BC29" i="126"/>
  <c r="AJ53" i="126"/>
  <c r="AB29" i="126"/>
  <c r="AW29" i="126"/>
  <c r="V53" i="126"/>
  <c r="AF53" i="126"/>
  <c r="AR53" i="126"/>
  <c r="AE34" i="126"/>
  <c r="AG37" i="126"/>
  <c r="BC37" i="126"/>
  <c r="BP29" i="126"/>
  <c r="M14" i="126"/>
  <c r="X14" i="126"/>
  <c r="AK52" i="126"/>
  <c r="BF52" i="126"/>
  <c r="W53" i="126"/>
  <c r="BD44" i="126"/>
  <c r="BN44" i="126"/>
  <c r="J45" i="126"/>
  <c r="AV36" i="126"/>
  <c r="X37" i="126"/>
  <c r="AI37" i="126"/>
  <c r="O29" i="126"/>
  <c r="AA29" i="126"/>
  <c r="AU29" i="126"/>
  <c r="P52" i="126"/>
  <c r="AB52" i="126"/>
  <c r="AL52" i="126"/>
  <c r="BO44" i="126"/>
  <c r="W45" i="126"/>
  <c r="Q29" i="126"/>
  <c r="AL29" i="126"/>
  <c r="BH29" i="126"/>
  <c r="AF36" i="126"/>
  <c r="BK52" i="126"/>
  <c r="AM52" i="126"/>
  <c r="BI44" i="126"/>
  <c r="BH53" i="126"/>
  <c r="J50" i="126"/>
  <c r="BT67" i="126"/>
  <c r="V69" i="126"/>
  <c r="AO29" i="126"/>
  <c r="K29" i="126"/>
  <c r="AR28" i="126"/>
  <c r="AY14" i="126"/>
  <c r="BK29" i="126"/>
  <c r="AQ28" i="126"/>
  <c r="AA44" i="126"/>
  <c r="J42" i="126"/>
  <c r="AX53" i="126"/>
  <c r="BU67" i="126"/>
  <c r="AG215" i="126"/>
  <c r="AE29" i="126"/>
  <c r="K28" i="126"/>
  <c r="AV53" i="126"/>
  <c r="R53" i="126"/>
  <c r="AZ52" i="126"/>
  <c r="K161" i="126"/>
  <c r="K162" i="126" s="1"/>
  <c r="AI161" i="126"/>
  <c r="AI162" i="126" s="1"/>
  <c r="AQ161" i="126"/>
  <c r="AQ162" i="126" s="1"/>
  <c r="AY161" i="126"/>
  <c r="AY162" i="126" s="1"/>
  <c r="BG161" i="126"/>
  <c r="BO161" i="126"/>
  <c r="BO162" i="126" s="1"/>
  <c r="AG165" i="126"/>
  <c r="AG166" i="126" s="1"/>
  <c r="AO165" i="126"/>
  <c r="AO166" i="126" s="1"/>
  <c r="AK161" i="126"/>
  <c r="AK162" i="126" s="1"/>
  <c r="AT161" i="126"/>
  <c r="AT162" i="126" s="1"/>
  <c r="BC161" i="126"/>
  <c r="BC162" i="126" s="1"/>
  <c r="BL161" i="126"/>
  <c r="BL162" i="126" s="1"/>
  <c r="O165" i="126"/>
  <c r="O166" i="126" s="1"/>
  <c r="AH165" i="126"/>
  <c r="AH166" i="126" s="1"/>
  <c r="AQ165" i="126"/>
  <c r="AQ166" i="126" s="1"/>
  <c r="AY165" i="126"/>
  <c r="AY166" i="126" s="1"/>
  <c r="BG165" i="126"/>
  <c r="BG166" i="126" s="1"/>
  <c r="BO165" i="126"/>
  <c r="AG169" i="126"/>
  <c r="AG170" i="126" s="1"/>
  <c r="AO169" i="126"/>
  <c r="AW169" i="126"/>
  <c r="BE169" i="126"/>
  <c r="BE170" i="126" s="1"/>
  <c r="BM169" i="126"/>
  <c r="BM170" i="126" s="1"/>
  <c r="O173" i="126"/>
  <c r="O174" i="126" s="1"/>
  <c r="AE173" i="126"/>
  <c r="AE174" i="126" s="1"/>
  <c r="AM173" i="126"/>
  <c r="AM174" i="126" s="1"/>
  <c r="AU173" i="126"/>
  <c r="AU174" i="126" s="1"/>
  <c r="BC173" i="126"/>
  <c r="BC174" i="126" s="1"/>
  <c r="BK173" i="126"/>
  <c r="BK174" i="126" s="1"/>
  <c r="J161" i="126"/>
  <c r="AL161" i="126"/>
  <c r="AL162" i="126" s="1"/>
  <c r="AU161" i="126"/>
  <c r="AU162" i="126" s="1"/>
  <c r="BD161" i="126"/>
  <c r="BD162" i="126" s="1"/>
  <c r="BM161" i="126"/>
  <c r="BM162" i="126" s="1"/>
  <c r="AI165" i="126"/>
  <c r="AI166" i="126" s="1"/>
  <c r="AR165" i="126"/>
  <c r="AR166" i="126" s="1"/>
  <c r="AZ165" i="126"/>
  <c r="BH165" i="126"/>
  <c r="BH166" i="126" s="1"/>
  <c r="BP165" i="126"/>
  <c r="BP166" i="126" s="1"/>
  <c r="J169" i="126"/>
  <c r="J170" i="126" s="1"/>
  <c r="AH169" i="126"/>
  <c r="AH170" i="126" s="1"/>
  <c r="AP169" i="126"/>
  <c r="AP170" i="126" s="1"/>
  <c r="AX169" i="126"/>
  <c r="AX170" i="126" s="1"/>
  <c r="BF169" i="126"/>
  <c r="BN169" i="126"/>
  <c r="BN170" i="126" s="1"/>
  <c r="E173" i="126"/>
  <c r="Z173" i="126" s="1"/>
  <c r="Z174" i="126" s="1"/>
  <c r="AF173" i="126"/>
  <c r="AF174" i="126" s="1"/>
  <c r="AN173" i="126"/>
  <c r="AN174" i="126" s="1"/>
  <c r="AV173" i="126"/>
  <c r="AV174" i="126" s="1"/>
  <c r="BD173" i="126"/>
  <c r="BD174" i="126" s="1"/>
  <c r="BL173" i="126"/>
  <c r="BL174" i="126" s="1"/>
  <c r="L161" i="126"/>
  <c r="AM161" i="126"/>
  <c r="AM162" i="126" s="1"/>
  <c r="AV161" i="126"/>
  <c r="AV162" i="126" s="1"/>
  <c r="BE161" i="126"/>
  <c r="BE162" i="126" s="1"/>
  <c r="BN161" i="126"/>
  <c r="BN162" i="126" s="1"/>
  <c r="E165" i="126"/>
  <c r="P165" i="126" s="1"/>
  <c r="P166" i="126" s="1"/>
  <c r="AJ165" i="126"/>
  <c r="AJ166" i="126" s="1"/>
  <c r="AS165" i="126"/>
  <c r="AS166" i="126" s="1"/>
  <c r="BA165" i="126"/>
  <c r="BA166" i="126" s="1"/>
  <c r="BI165" i="126"/>
  <c r="BI166" i="126" s="1"/>
  <c r="BQ165" i="126"/>
  <c r="BQ166" i="126" s="1"/>
  <c r="K169" i="126"/>
  <c r="K170" i="126" s="1"/>
  <c r="AI169" i="126"/>
  <c r="AI170" i="126" s="1"/>
  <c r="AQ169" i="126"/>
  <c r="AQ170" i="126" s="1"/>
  <c r="AY169" i="126"/>
  <c r="AY170" i="126" s="1"/>
  <c r="BG169" i="126"/>
  <c r="BG170" i="126" s="1"/>
  <c r="BO169" i="126"/>
  <c r="BO170" i="126" s="1"/>
  <c r="AG173" i="126"/>
  <c r="AG174" i="126" s="1"/>
  <c r="AO173" i="126"/>
  <c r="AO174" i="126" s="1"/>
  <c r="AW173" i="126"/>
  <c r="AW174" i="126" s="1"/>
  <c r="BE173" i="126"/>
  <c r="BE174" i="126" s="1"/>
  <c r="BM173" i="126"/>
  <c r="BM174" i="126" s="1"/>
  <c r="M161" i="126"/>
  <c r="M162" i="126" s="1"/>
  <c r="AE161" i="126"/>
  <c r="AE162" i="126" s="1"/>
  <c r="AN161" i="126"/>
  <c r="AN162" i="126" s="1"/>
  <c r="AW161" i="126"/>
  <c r="AW162" i="126" s="1"/>
  <c r="BF161" i="126"/>
  <c r="BF162" i="126" s="1"/>
  <c r="BP161" i="126"/>
  <c r="BP162" i="126" s="1"/>
  <c r="J165" i="126"/>
  <c r="J166" i="126" s="1"/>
  <c r="AB165" i="126"/>
  <c r="AK165" i="126"/>
  <c r="AK166" i="126" s="1"/>
  <c r="AT165" i="126"/>
  <c r="AT166" i="126" s="1"/>
  <c r="BB165" i="126"/>
  <c r="BB166" i="126" s="1"/>
  <c r="BJ165" i="126"/>
  <c r="BJ166" i="126" s="1"/>
  <c r="L169" i="126"/>
  <c r="L170" i="126" s="1"/>
  <c r="AJ169" i="126"/>
  <c r="AJ170" i="126" s="1"/>
  <c r="AR169" i="126"/>
  <c r="AR170" i="126" s="1"/>
  <c r="AZ169" i="126"/>
  <c r="AZ170" i="126" s="1"/>
  <c r="BH169" i="126"/>
  <c r="BH170" i="126" s="1"/>
  <c r="BP169" i="126"/>
  <c r="BP170" i="126" s="1"/>
  <c r="J173" i="126"/>
  <c r="AH173" i="126"/>
  <c r="AH174" i="126" s="1"/>
  <c r="AP173" i="126"/>
  <c r="AP174" i="126" s="1"/>
  <c r="AX173" i="126"/>
  <c r="AX174" i="126" s="1"/>
  <c r="BF173" i="126"/>
  <c r="BF174" i="126" s="1"/>
  <c r="BN173" i="126"/>
  <c r="BN174" i="126" s="1"/>
  <c r="AH161" i="126"/>
  <c r="AH162" i="126" s="1"/>
  <c r="AR161" i="126"/>
  <c r="AR162" i="126" s="1"/>
  <c r="BA161" i="126"/>
  <c r="BA162" i="126" s="1"/>
  <c r="BJ161" i="126"/>
  <c r="BJ162" i="126" s="1"/>
  <c r="M165" i="126"/>
  <c r="M166" i="126" s="1"/>
  <c r="AE165" i="126"/>
  <c r="AE166" i="126" s="1"/>
  <c r="AN165" i="126"/>
  <c r="AN166" i="126" s="1"/>
  <c r="AW165" i="126"/>
  <c r="AW166" i="126" s="1"/>
  <c r="BE165" i="126"/>
  <c r="BE166" i="126" s="1"/>
  <c r="BM165" i="126"/>
  <c r="BM166" i="126" s="1"/>
  <c r="O169" i="126"/>
  <c r="O170" i="126" s="1"/>
  <c r="AE169" i="126"/>
  <c r="AE170" i="126" s="1"/>
  <c r="AM169" i="126"/>
  <c r="AM170" i="126" s="1"/>
  <c r="AU169" i="126"/>
  <c r="AU170" i="126" s="1"/>
  <c r="BC169" i="126"/>
  <c r="BC170" i="126" s="1"/>
  <c r="BK169" i="126"/>
  <c r="M173" i="126"/>
  <c r="AK173" i="126"/>
  <c r="AK174" i="126" s="1"/>
  <c r="AS173" i="126"/>
  <c r="AS174" i="126" s="1"/>
  <c r="BA173" i="126"/>
  <c r="BA174" i="126" s="1"/>
  <c r="BI173" i="126"/>
  <c r="BI174" i="126" s="1"/>
  <c r="BQ173" i="126"/>
  <c r="BQ174" i="126" s="1"/>
  <c r="AP161" i="126"/>
  <c r="AP162" i="126" s="1"/>
  <c r="BQ161" i="126"/>
  <c r="BQ162" i="126" s="1"/>
  <c r="AU165" i="126"/>
  <c r="AU166" i="126" s="1"/>
  <c r="BN165" i="126"/>
  <c r="BN166" i="126" s="1"/>
  <c r="AV169" i="126"/>
  <c r="AV170" i="126" s="1"/>
  <c r="AY173" i="126"/>
  <c r="AY174" i="126" s="1"/>
  <c r="AS161" i="126"/>
  <c r="AS162" i="126" s="1"/>
  <c r="AV165" i="126"/>
  <c r="AV166" i="126" s="1"/>
  <c r="E169" i="126"/>
  <c r="AA169" i="126" s="1"/>
  <c r="AA170" i="126" s="1"/>
  <c r="BA169" i="126"/>
  <c r="BA170" i="126" s="1"/>
  <c r="K173" i="126"/>
  <c r="K174" i="126" s="1"/>
  <c r="AZ173" i="126"/>
  <c r="AZ174" i="126" s="1"/>
  <c r="AX161" i="126"/>
  <c r="AX162" i="126" s="1"/>
  <c r="AX165" i="126"/>
  <c r="AX166" i="126" s="1"/>
  <c r="M169" i="126"/>
  <c r="M170" i="126" s="1"/>
  <c r="AF169" i="126"/>
  <c r="AF170" i="126" s="1"/>
  <c r="BB169" i="126"/>
  <c r="BB170" i="126" s="1"/>
  <c r="L173" i="126"/>
  <c r="L174" i="126" s="1"/>
  <c r="AI173" i="126"/>
  <c r="AI174" i="126" s="1"/>
  <c r="BB173" i="126"/>
  <c r="BB174" i="126" s="1"/>
  <c r="AZ161" i="126"/>
  <c r="AZ162" i="126" s="1"/>
  <c r="BC165" i="126"/>
  <c r="BC166" i="126" s="1"/>
  <c r="N169" i="126"/>
  <c r="N170" i="126" s="1"/>
  <c r="AK169" i="126"/>
  <c r="AK170" i="126" s="1"/>
  <c r="BD169" i="126"/>
  <c r="BD170" i="126" s="1"/>
  <c r="N173" i="126"/>
  <c r="N174" i="126" s="1"/>
  <c r="AJ173" i="126"/>
  <c r="AJ174" i="126" s="1"/>
  <c r="BG173" i="126"/>
  <c r="BG174" i="126" s="1"/>
  <c r="AF161" i="126"/>
  <c r="AF162" i="126" s="1"/>
  <c r="BB161" i="126"/>
  <c r="BB162" i="126" s="1"/>
  <c r="K165" i="126"/>
  <c r="K166" i="126" s="1"/>
  <c r="AF165" i="126"/>
  <c r="AF166" i="126" s="1"/>
  <c r="BD165" i="126"/>
  <c r="P169" i="126"/>
  <c r="P170" i="126" s="1"/>
  <c r="AL169" i="126"/>
  <c r="AL170" i="126" s="1"/>
  <c r="BI169" i="126"/>
  <c r="BI170" i="126" s="1"/>
  <c r="AL173" i="126"/>
  <c r="AL174" i="126" s="1"/>
  <c r="BH173" i="126"/>
  <c r="BH174" i="126" s="1"/>
  <c r="N161" i="126"/>
  <c r="N162" i="126" s="1"/>
  <c r="AJ161" i="126"/>
  <c r="AJ162" i="126" s="1"/>
  <c r="BI161" i="126"/>
  <c r="BI162" i="126" s="1"/>
  <c r="N165" i="126"/>
  <c r="N166" i="126" s="1"/>
  <c r="AM165" i="126"/>
  <c r="AM166" i="126" s="1"/>
  <c r="BK165" i="126"/>
  <c r="BK166" i="126" s="1"/>
  <c r="AS169" i="126"/>
  <c r="AS170" i="126" s="1"/>
  <c r="BL169" i="126"/>
  <c r="BL170" i="126" s="1"/>
  <c r="AR173" i="126"/>
  <c r="AR174" i="126" s="1"/>
  <c r="BO173" i="126"/>
  <c r="BO174" i="126" s="1"/>
  <c r="AG161" i="126"/>
  <c r="AG162" i="126" s="1"/>
  <c r="L165" i="126"/>
  <c r="L166" i="126" s="1"/>
  <c r="BJ169" i="126"/>
  <c r="BJ170" i="126" s="1"/>
  <c r="AO161" i="126"/>
  <c r="AO162" i="126" s="1"/>
  <c r="BQ169" i="126"/>
  <c r="BQ170" i="126" s="1"/>
  <c r="BH161" i="126"/>
  <c r="BH162" i="126" s="1"/>
  <c r="AL165" i="126"/>
  <c r="AL166" i="126" s="1"/>
  <c r="AQ173" i="126"/>
  <c r="AQ174" i="126" s="1"/>
  <c r="BK161" i="126"/>
  <c r="BK162" i="126" s="1"/>
  <c r="AP165" i="126"/>
  <c r="AP166" i="126" s="1"/>
  <c r="AT173" i="126"/>
  <c r="AT174" i="126" s="1"/>
  <c r="AN169" i="126"/>
  <c r="AN170" i="126" s="1"/>
  <c r="O161" i="126"/>
  <c r="O162" i="126" s="1"/>
  <c r="AT169" i="126"/>
  <c r="AT170" i="126" s="1"/>
  <c r="BL165" i="126"/>
  <c r="BL166" i="126" s="1"/>
  <c r="X169" i="126"/>
  <c r="X170" i="126" s="1"/>
  <c r="BF165" i="126"/>
  <c r="BJ173" i="126"/>
  <c r="BJ174" i="126" s="1"/>
  <c r="BP173" i="126"/>
  <c r="BP174" i="126" s="1"/>
  <c r="J12" i="126"/>
  <c r="R12" i="126"/>
  <c r="Z12" i="126"/>
  <c r="AH12" i="126"/>
  <c r="AP12" i="126"/>
  <c r="AX12" i="126"/>
  <c r="BF12" i="126"/>
  <c r="BN12" i="126"/>
  <c r="L12" i="126"/>
  <c r="T12" i="126"/>
  <c r="AB12" i="126"/>
  <c r="AJ12" i="126"/>
  <c r="AR12" i="126"/>
  <c r="AZ12" i="126"/>
  <c r="BH12" i="126"/>
  <c r="BP12" i="126"/>
  <c r="AJ69" i="126"/>
  <c r="AJ126" i="126" s="1"/>
  <c r="BJ12" i="126"/>
  <c r="AY12" i="126"/>
  <c r="AN12" i="126"/>
  <c r="AD12" i="126"/>
  <c r="S12" i="126"/>
  <c r="Q13" i="126"/>
  <c r="Y13" i="126"/>
  <c r="AG13" i="126"/>
  <c r="AG15" i="126"/>
  <c r="N125" i="126"/>
  <c r="V125" i="126"/>
  <c r="AD125" i="126"/>
  <c r="P126" i="126"/>
  <c r="X126" i="126"/>
  <c r="BD126" i="126"/>
  <c r="M125" i="126"/>
  <c r="W125" i="126"/>
  <c r="K126" i="126"/>
  <c r="T126" i="126"/>
  <c r="AC126" i="126"/>
  <c r="R125" i="126"/>
  <c r="AA125" i="126"/>
  <c r="O126" i="126"/>
  <c r="Y126" i="126"/>
  <c r="AQ126" i="126"/>
  <c r="T125" i="126"/>
  <c r="L126" i="126"/>
  <c r="W126" i="126"/>
  <c r="L125" i="126"/>
  <c r="Y125" i="126"/>
  <c r="X125" i="126"/>
  <c r="V126" i="126"/>
  <c r="AY126" i="126"/>
  <c r="J125" i="126"/>
  <c r="Z125" i="126"/>
  <c r="J126" i="126"/>
  <c r="Z126" i="126"/>
  <c r="BO126" i="126"/>
  <c r="K125" i="126"/>
  <c r="AB125" i="126"/>
  <c r="M126" i="126"/>
  <c r="AA126" i="126"/>
  <c r="O125" i="126"/>
  <c r="AC125" i="126"/>
  <c r="N126" i="126"/>
  <c r="AB126" i="126"/>
  <c r="P125" i="126"/>
  <c r="Q126" i="126"/>
  <c r="AD126" i="126"/>
  <c r="S125" i="126"/>
  <c r="U125" i="126"/>
  <c r="R126" i="126"/>
  <c r="S126" i="126"/>
  <c r="BG126" i="126"/>
  <c r="U126" i="126"/>
  <c r="Q125" i="126"/>
  <c r="AI126" i="126"/>
  <c r="J333" i="126"/>
  <c r="R333" i="126"/>
  <c r="Z333" i="126"/>
  <c r="AH333" i="126"/>
  <c r="AP333" i="126"/>
  <c r="AX333" i="126"/>
  <c r="BF333" i="126"/>
  <c r="BN333" i="126"/>
  <c r="K334" i="126"/>
  <c r="S334" i="126"/>
  <c r="AA334" i="126"/>
  <c r="AI334" i="126"/>
  <c r="AQ334" i="126"/>
  <c r="S333" i="126"/>
  <c r="AB333" i="126"/>
  <c r="AK333" i="126"/>
  <c r="AT333" i="126"/>
  <c r="BC333" i="126"/>
  <c r="BL333" i="126"/>
  <c r="O334" i="126"/>
  <c r="X334" i="126"/>
  <c r="AG334" i="126"/>
  <c r="AP334" i="126"/>
  <c r="L333" i="126"/>
  <c r="U333" i="126"/>
  <c r="AD333" i="126"/>
  <c r="AM333" i="126"/>
  <c r="AV333" i="126"/>
  <c r="BE333" i="126"/>
  <c r="BO333" i="126"/>
  <c r="Q334" i="126"/>
  <c r="Z334" i="126"/>
  <c r="AJ334" i="126"/>
  <c r="M333" i="126"/>
  <c r="V333" i="126"/>
  <c r="AN333" i="126"/>
  <c r="AW333" i="126"/>
  <c r="BG333" i="126"/>
  <c r="BP333" i="126"/>
  <c r="R334" i="126"/>
  <c r="AB334" i="126"/>
  <c r="AK334" i="126"/>
  <c r="P333" i="126"/>
  <c r="Y333" i="126"/>
  <c r="AI333" i="126"/>
  <c r="AR333" i="126"/>
  <c r="BA333" i="126"/>
  <c r="BJ333" i="126"/>
  <c r="M334" i="126"/>
  <c r="V334" i="126"/>
  <c r="AE334" i="126"/>
  <c r="AN334" i="126"/>
  <c r="K333" i="126"/>
  <c r="AC333" i="126"/>
  <c r="AU333" i="126"/>
  <c r="BM333" i="126"/>
  <c r="Y334" i="126"/>
  <c r="O333" i="126"/>
  <c r="AZ333" i="126"/>
  <c r="L334" i="126"/>
  <c r="AD334" i="126"/>
  <c r="Q333" i="126"/>
  <c r="AJ333" i="126"/>
  <c r="BB333" i="126"/>
  <c r="N334" i="126"/>
  <c r="AF334" i="126"/>
  <c r="X333" i="126"/>
  <c r="AQ333" i="126"/>
  <c r="BI333" i="126"/>
  <c r="U334" i="126"/>
  <c r="AM334" i="126"/>
  <c r="AS333" i="126"/>
  <c r="W334" i="126"/>
  <c r="N16" i="126"/>
  <c r="V16" i="126"/>
  <c r="AD16" i="126"/>
  <c r="AL16" i="126"/>
  <c r="AT16" i="126"/>
  <c r="BB16" i="126"/>
  <c r="BJ16" i="126"/>
  <c r="T333" i="126"/>
  <c r="BD333" i="126"/>
  <c r="AH334" i="126"/>
  <c r="X16" i="126"/>
  <c r="AF16" i="126"/>
  <c r="AN16" i="126"/>
  <c r="AV16" i="126"/>
  <c r="BD16" i="126"/>
  <c r="BL16" i="126"/>
  <c r="W333" i="126"/>
  <c r="BH333" i="126"/>
  <c r="AL334" i="126"/>
  <c r="BG12" i="126"/>
  <c r="AV12" i="126"/>
  <c r="AL12" i="126"/>
  <c r="AA12" i="126"/>
  <c r="P12" i="126"/>
  <c r="G6" i="114"/>
  <c r="C294" i="126"/>
  <c r="BX294" i="126" s="1"/>
  <c r="C295" i="126"/>
  <c r="BX295" i="126" s="1"/>
  <c r="BK69" i="126"/>
  <c r="BC69" i="126"/>
  <c r="BC178" i="126" s="1"/>
  <c r="BC402" i="126" s="1"/>
  <c r="AU69" i="126"/>
  <c r="AU178" i="126" s="1"/>
  <c r="AU402" i="126" s="1"/>
  <c r="AM69" i="126"/>
  <c r="AM178" i="126" s="1"/>
  <c r="AM402" i="126" s="1"/>
  <c r="AE69" i="126"/>
  <c r="W69" i="126"/>
  <c r="W178" i="126" s="1"/>
  <c r="W402" i="126" s="1"/>
  <c r="O69" i="126"/>
  <c r="O178" i="126" s="1"/>
  <c r="O402" i="126" s="1"/>
  <c r="BQ245" i="126"/>
  <c r="BW434" i="126"/>
  <c r="BU245" i="126"/>
  <c r="BU246" i="126" s="1"/>
  <c r="AS246" i="126"/>
  <c r="AC334" i="126"/>
  <c r="BQ333" i="126"/>
  <c r="BO13" i="126"/>
  <c r="BG13" i="126"/>
  <c r="AY13" i="126"/>
  <c r="AQ13" i="126"/>
  <c r="AI13" i="126"/>
  <c r="AA13" i="126"/>
  <c r="S13" i="126"/>
  <c r="BV245" i="126"/>
  <c r="BV246" i="126" s="1"/>
  <c r="BE246" i="126"/>
  <c r="BT245" i="126"/>
  <c r="BT246" i="126" s="1"/>
  <c r="AG246" i="126"/>
  <c r="BO199" i="126"/>
  <c r="BO198" i="126"/>
  <c r="BW196" i="126"/>
  <c r="BG198" i="126"/>
  <c r="BG199" i="126"/>
  <c r="BV196" i="126"/>
  <c r="AY199" i="126"/>
  <c r="AY198" i="126"/>
  <c r="AQ198" i="126"/>
  <c r="AQ199" i="126"/>
  <c r="BU196" i="126"/>
  <c r="AI199" i="126"/>
  <c r="AI198" i="126"/>
  <c r="AA198" i="126"/>
  <c r="AA199" i="126"/>
  <c r="S199" i="126"/>
  <c r="S198" i="126"/>
  <c r="BS196" i="126"/>
  <c r="K198" i="126"/>
  <c r="K199" i="126"/>
  <c r="K259" i="126" s="1"/>
  <c r="K232" i="126" s="1"/>
  <c r="BV211" i="126"/>
  <c r="N198" i="126"/>
  <c r="V198" i="126"/>
  <c r="AD198" i="126"/>
  <c r="AL198" i="126"/>
  <c r="AT198" i="126"/>
  <c r="BB198" i="126"/>
  <c r="BJ198" i="126"/>
  <c r="CA198" i="126"/>
  <c r="CI198" i="126"/>
  <c r="CQ198" i="126"/>
  <c r="CY198" i="126"/>
  <c r="BQ198" i="126"/>
  <c r="BI198" i="126"/>
  <c r="BA198" i="126"/>
  <c r="AS198" i="126"/>
  <c r="AK198" i="126"/>
  <c r="AC198" i="126"/>
  <c r="U198" i="126"/>
  <c r="M198" i="126"/>
  <c r="CV198" i="126"/>
  <c r="CF198" i="126"/>
  <c r="BP198" i="126"/>
  <c r="BH198" i="126"/>
  <c r="AZ198" i="126"/>
  <c r="AR198" i="126"/>
  <c r="AJ198" i="126"/>
  <c r="AB198" i="126"/>
  <c r="T198" i="126"/>
  <c r="L198" i="126"/>
  <c r="J182" i="126"/>
  <c r="BP199" i="126"/>
  <c r="BH199" i="126"/>
  <c r="AZ199" i="126"/>
  <c r="AR199" i="126"/>
  <c r="AJ199" i="126"/>
  <c r="AB199" i="126"/>
  <c r="T199" i="126"/>
  <c r="L199" i="126"/>
  <c r="CR198" i="126"/>
  <c r="CB198" i="126"/>
  <c r="BK198" i="126"/>
  <c r="AU198" i="126"/>
  <c r="AE198" i="126"/>
  <c r="O198" i="126"/>
  <c r="CW198" i="126"/>
  <c r="CO198" i="126"/>
  <c r="CG198" i="126"/>
  <c r="BY198" i="126"/>
  <c r="BM198" i="126"/>
  <c r="BE198" i="126"/>
  <c r="AW198" i="126"/>
  <c r="AO198" i="126"/>
  <c r="AG198" i="126"/>
  <c r="Y198" i="126"/>
  <c r="Q198" i="126"/>
  <c r="M112" i="126"/>
  <c r="M111" i="126" s="1"/>
  <c r="M190" i="126"/>
  <c r="O190" i="126"/>
  <c r="CN198" i="126"/>
  <c r="BX198" i="126"/>
  <c r="BT196" i="126"/>
  <c r="BW211" i="126"/>
  <c r="CM198" i="126"/>
  <c r="BF198" i="126"/>
  <c r="AP198" i="126"/>
  <c r="Z198" i="126"/>
  <c r="J198" i="126"/>
  <c r="BD198" i="126"/>
  <c r="AN198" i="126"/>
  <c r="X198" i="126"/>
  <c r="CT198" i="126"/>
  <c r="CL198" i="126"/>
  <c r="CD198" i="126"/>
  <c r="J190" i="126"/>
  <c r="O182" i="126"/>
  <c r="BD166" i="126"/>
  <c r="BF166" i="126"/>
  <c r="BO166" i="126"/>
  <c r="AB166" i="126"/>
  <c r="AZ166" i="126"/>
  <c r="J112" i="126"/>
  <c r="M174" i="126"/>
  <c r="BF170" i="126"/>
  <c r="BV118" i="126"/>
  <c r="BV94" i="126"/>
  <c r="AW170" i="126"/>
  <c r="AO170" i="126"/>
  <c r="BG162" i="126"/>
  <c r="L162" i="126"/>
  <c r="BK170" i="126"/>
  <c r="BW114" i="126"/>
  <c r="BU114" i="126"/>
  <c r="V116" i="126"/>
  <c r="N116" i="126"/>
  <c r="BS117" i="126"/>
  <c r="BI101" i="126"/>
  <c r="BA101" i="126"/>
  <c r="AS101" i="126"/>
  <c r="AK101" i="126"/>
  <c r="BS104" i="126"/>
  <c r="BV119" i="126"/>
  <c r="BJ116" i="126"/>
  <c r="BB116" i="126"/>
  <c r="AT116" i="126"/>
  <c r="AL116" i="126"/>
  <c r="AC116" i="126"/>
  <c r="U116" i="126"/>
  <c r="M116" i="126"/>
  <c r="BW118" i="126"/>
  <c r="BV114" i="126"/>
  <c r="BV102" i="126"/>
  <c r="AT101" i="126"/>
  <c r="BW98" i="126"/>
  <c r="BQ116" i="126"/>
  <c r="BI116" i="126"/>
  <c r="BA116" i="126"/>
  <c r="AS116" i="126"/>
  <c r="AK116" i="126"/>
  <c r="BW109" i="126"/>
  <c r="BU109" i="126"/>
  <c r="BW119" i="126"/>
  <c r="BP116" i="126"/>
  <c r="AR116" i="126"/>
  <c r="AJ116" i="126"/>
  <c r="BN106" i="126"/>
  <c r="BF106" i="126"/>
  <c r="AX106" i="126"/>
  <c r="AP106" i="126"/>
  <c r="BU107" i="126"/>
  <c r="BV104" i="126"/>
  <c r="BH96" i="126"/>
  <c r="AZ96" i="126"/>
  <c r="BS114" i="126"/>
  <c r="AU106" i="126"/>
  <c r="BV107" i="126"/>
  <c r="AH106" i="126"/>
  <c r="BU118" i="126"/>
  <c r="BS118" i="126"/>
  <c r="R116" i="126"/>
  <c r="J116" i="126"/>
  <c r="BV103" i="126"/>
  <c r="Y116" i="126"/>
  <c r="M101" i="126"/>
  <c r="BW99" i="126"/>
  <c r="BU99" i="126"/>
  <c r="AG109" i="126"/>
  <c r="BT109" i="126" s="1"/>
  <c r="W116" i="126"/>
  <c r="BV108" i="126"/>
  <c r="BE106" i="126"/>
  <c r="AO106" i="126"/>
  <c r="O106" i="126"/>
  <c r="BV99" i="126"/>
  <c r="S98" i="126"/>
  <c r="AA98" i="126"/>
  <c r="W98" i="126"/>
  <c r="AE98" i="126"/>
  <c r="R98" i="126"/>
  <c r="AC98" i="126"/>
  <c r="T98" i="126"/>
  <c r="T96" i="126" s="1"/>
  <c r="AD98" i="126"/>
  <c r="U98" i="126"/>
  <c r="AF98" i="126"/>
  <c r="Y98" i="126"/>
  <c r="Z98" i="126"/>
  <c r="AG98" i="126"/>
  <c r="V98" i="126"/>
  <c r="BW97" i="126"/>
  <c r="L116" i="126"/>
  <c r="BW108" i="126"/>
  <c r="BU104" i="126"/>
  <c r="BP101" i="126"/>
  <c r="BH101" i="126"/>
  <c r="AZ101" i="126"/>
  <c r="AR101" i="126"/>
  <c r="AJ101" i="126"/>
  <c r="BU92" i="126"/>
  <c r="AH91" i="126"/>
  <c r="BO116" i="126"/>
  <c r="BV109" i="126"/>
  <c r="BW104" i="126"/>
  <c r="BW102" i="126"/>
  <c r="BU102" i="126"/>
  <c r="AI101" i="126"/>
  <c r="L101" i="126"/>
  <c r="AX96" i="126"/>
  <c r="BG96" i="126"/>
  <c r="BU119" i="126"/>
  <c r="BF116" i="126"/>
  <c r="BU117" i="126"/>
  <c r="AH116" i="126"/>
  <c r="BP106" i="126"/>
  <c r="BH106" i="126"/>
  <c r="AZ106" i="126"/>
  <c r="AR106" i="126"/>
  <c r="AJ106" i="126"/>
  <c r="AA106" i="126"/>
  <c r="AB98" i="126"/>
  <c r="BU97" i="126"/>
  <c r="BV88" i="126"/>
  <c r="BW117" i="126"/>
  <c r="AW116" i="126"/>
  <c r="AF106" i="126"/>
  <c r="AG104" i="126"/>
  <c r="BT104" i="126" s="1"/>
  <c r="AF101" i="126"/>
  <c r="BG101" i="126"/>
  <c r="X98" i="126"/>
  <c r="BS99" i="126"/>
  <c r="BP96" i="126"/>
  <c r="AR96" i="126"/>
  <c r="AJ96" i="126"/>
  <c r="R97" i="126"/>
  <c r="Z97" i="126"/>
  <c r="V97" i="126"/>
  <c r="AD97" i="126"/>
  <c r="U97" i="126"/>
  <c r="AF97" i="126"/>
  <c r="W97" i="126"/>
  <c r="AG97" i="126"/>
  <c r="X97" i="126"/>
  <c r="Q97" i="126"/>
  <c r="Q96" i="126" s="1"/>
  <c r="AB97" i="126"/>
  <c r="M91" i="126"/>
  <c r="W108" i="126"/>
  <c r="W106" i="126" s="1"/>
  <c r="L106" i="126"/>
  <c r="BW103" i="126"/>
  <c r="BL101" i="126"/>
  <c r="BD101" i="126"/>
  <c r="AV101" i="126"/>
  <c r="AN101" i="126"/>
  <c r="BN96" i="126"/>
  <c r="BF96" i="126"/>
  <c r="AH96" i="126"/>
  <c r="BU98" i="126"/>
  <c r="AE97" i="126"/>
  <c r="J96" i="126"/>
  <c r="U93" i="126"/>
  <c r="AC93" i="126"/>
  <c r="W93" i="126"/>
  <c r="AF93" i="126"/>
  <c r="X93" i="126"/>
  <c r="AG93" i="126"/>
  <c r="AG91" i="126" s="1"/>
  <c r="R93" i="126"/>
  <c r="AA93" i="126"/>
  <c r="Y93" i="126"/>
  <c r="Z93" i="126"/>
  <c r="Z91" i="126" s="1"/>
  <c r="AB93" i="126"/>
  <c r="S93" i="126"/>
  <c r="BJ91" i="126"/>
  <c r="BB91" i="126"/>
  <c r="AT91" i="126"/>
  <c r="BV92" i="126"/>
  <c r="AL91" i="126"/>
  <c r="K106" i="126"/>
  <c r="Q103" i="126"/>
  <c r="Y103" i="126"/>
  <c r="AG103" i="126"/>
  <c r="R103" i="126"/>
  <c r="Z103" i="126"/>
  <c r="S103" i="126"/>
  <c r="S101" i="126" s="1"/>
  <c r="AA103" i="126"/>
  <c r="AA101" i="126" s="1"/>
  <c r="V103" i="126"/>
  <c r="V101" i="126" s="1"/>
  <c r="AD103" i="126"/>
  <c r="AD101" i="126" s="1"/>
  <c r="BK101" i="126"/>
  <c r="BK90" i="126" s="1"/>
  <c r="BC101" i="126"/>
  <c r="AU101" i="126"/>
  <c r="AM101" i="126"/>
  <c r="AC97" i="126"/>
  <c r="AS91" i="126"/>
  <c r="V91" i="126"/>
  <c r="BV97" i="126"/>
  <c r="AU96" i="126"/>
  <c r="BS109" i="126"/>
  <c r="U108" i="126"/>
  <c r="U106" i="126" s="1"/>
  <c r="AC108" i="126"/>
  <c r="V108" i="126"/>
  <c r="AD108" i="126"/>
  <c r="AD106" i="126" s="1"/>
  <c r="Q108" i="126"/>
  <c r="Q106" i="126" s="1"/>
  <c r="Y108" i="126"/>
  <c r="AG108" i="126"/>
  <c r="BO106" i="126"/>
  <c r="BG106" i="126"/>
  <c r="AY106" i="126"/>
  <c r="AQ106" i="126"/>
  <c r="AI106" i="126"/>
  <c r="Y97" i="126"/>
  <c r="AE93" i="126"/>
  <c r="AC102" i="126"/>
  <c r="U102" i="126"/>
  <c r="U101" i="126" s="1"/>
  <c r="BQ96" i="126"/>
  <c r="BI96" i="126"/>
  <c r="BA96" i="126"/>
  <c r="AS96" i="126"/>
  <c r="AK96" i="126"/>
  <c r="BU93" i="126"/>
  <c r="BL90" i="126"/>
  <c r="N91" i="126"/>
  <c r="AC107" i="126"/>
  <c r="Z102" i="126"/>
  <c r="R102" i="126"/>
  <c r="BV98" i="126"/>
  <c r="BC91" i="126"/>
  <c r="BQ91" i="126"/>
  <c r="BI91" i="126"/>
  <c r="BA91" i="126"/>
  <c r="AK91" i="126"/>
  <c r="X92" i="126"/>
  <c r="BV77" i="126"/>
  <c r="BU77" i="126"/>
  <c r="AG102" i="126"/>
  <c r="Y102" i="126"/>
  <c r="BM96" i="126"/>
  <c r="BE96" i="126"/>
  <c r="BE90" i="126" s="1"/>
  <c r="AW96" i="126"/>
  <c r="AO96" i="126"/>
  <c r="M96" i="126"/>
  <c r="BV93" i="126"/>
  <c r="J91" i="126"/>
  <c r="BU94" i="126"/>
  <c r="T92" i="126"/>
  <c r="T91" i="126" s="1"/>
  <c r="AB92" i="126"/>
  <c r="W92" i="126"/>
  <c r="AE92" i="126"/>
  <c r="Q92" i="126"/>
  <c r="Q91" i="126" s="1"/>
  <c r="S92" i="126"/>
  <c r="S91" i="126" s="1"/>
  <c r="AD92" i="126"/>
  <c r="U92" i="126"/>
  <c r="AF92" i="126"/>
  <c r="Y92" i="126"/>
  <c r="BU88" i="126"/>
  <c r="BT88" i="126"/>
  <c r="BO91" i="126"/>
  <c r="BG91" i="126"/>
  <c r="AY91" i="126"/>
  <c r="AQ91" i="126"/>
  <c r="AI91" i="126"/>
  <c r="K91" i="126"/>
  <c r="BS77" i="126"/>
  <c r="W101" i="126" l="1"/>
  <c r="Q215" i="126"/>
  <c r="X106" i="126"/>
  <c r="AB101" i="126"/>
  <c r="U215" i="126"/>
  <c r="BE45" i="126"/>
  <c r="H317" i="125"/>
  <c r="F317" i="125" s="1"/>
  <c r="E8" i="114" s="1"/>
  <c r="H317" i="124"/>
  <c r="BP126" i="126"/>
  <c r="AX126" i="126"/>
  <c r="AP126" i="126"/>
  <c r="AO45" i="126"/>
  <c r="BM45" i="126"/>
  <c r="V37" i="126"/>
  <c r="U14" i="126"/>
  <c r="U17" i="126" s="1"/>
  <c r="BJ53" i="126"/>
  <c r="AX28" i="126"/>
  <c r="BG53" i="126"/>
  <c r="AX36" i="126"/>
  <c r="AW414" i="126"/>
  <c r="S45" i="126"/>
  <c r="AG45" i="126"/>
  <c r="AX45" i="126"/>
  <c r="BM29" i="126"/>
  <c r="AZ53" i="126"/>
  <c r="AR37" i="126"/>
  <c r="AQ52" i="126"/>
  <c r="AR45" i="126"/>
  <c r="P106" i="126"/>
  <c r="AG106" i="126"/>
  <c r="AW126" i="126"/>
  <c r="N28" i="126"/>
  <c r="AW14" i="126"/>
  <c r="BJ45" i="126"/>
  <c r="BD29" i="126"/>
  <c r="AO53" i="126"/>
  <c r="AI45" i="126"/>
  <c r="X101" i="126"/>
  <c r="AF126" i="126"/>
  <c r="Y106" i="126"/>
  <c r="AS37" i="126"/>
  <c r="BQ14" i="126"/>
  <c r="AI29" i="126"/>
  <c r="J53" i="126"/>
  <c r="W36" i="126"/>
  <c r="AO14" i="126"/>
  <c r="AO17" i="126" s="1"/>
  <c r="AT45" i="126"/>
  <c r="AN28" i="126"/>
  <c r="Y52" i="126"/>
  <c r="BW91" i="126"/>
  <c r="AB106" i="126"/>
  <c r="AE101" i="126"/>
  <c r="S96" i="126"/>
  <c r="X161" i="126"/>
  <c r="X162" i="126" s="1"/>
  <c r="AB173" i="126"/>
  <c r="AB174" i="126" s="1"/>
  <c r="AE91" i="126"/>
  <c r="AC91" i="126"/>
  <c r="P173" i="126"/>
  <c r="P174" i="126" s="1"/>
  <c r="P159" i="126" s="1"/>
  <c r="P390" i="126" s="1"/>
  <c r="AN126" i="126"/>
  <c r="AD165" i="126"/>
  <c r="AD166" i="126" s="1"/>
  <c r="AL90" i="126"/>
  <c r="AD161" i="126"/>
  <c r="AD162" i="126" s="1"/>
  <c r="BM126" i="126"/>
  <c r="S161" i="126"/>
  <c r="S162" i="126" s="1"/>
  <c r="AM90" i="126"/>
  <c r="Z96" i="126"/>
  <c r="N90" i="126"/>
  <c r="BD90" i="126"/>
  <c r="BE126" i="126"/>
  <c r="AA161" i="126"/>
  <c r="AA162" i="126" s="1"/>
  <c r="AF91" i="126"/>
  <c r="AC101" i="126"/>
  <c r="BF126" i="126"/>
  <c r="BL126" i="126"/>
  <c r="AE96" i="126"/>
  <c r="R96" i="126"/>
  <c r="BS107" i="126"/>
  <c r="AO126" i="126"/>
  <c r="BH126" i="126"/>
  <c r="M17" i="126"/>
  <c r="Z106" i="126"/>
  <c r="BM90" i="126"/>
  <c r="AD91" i="126"/>
  <c r="AJ90" i="126"/>
  <c r="BN126" i="126"/>
  <c r="J335" i="126"/>
  <c r="K332" i="126" s="1"/>
  <c r="R106" i="126"/>
  <c r="AP90" i="126"/>
  <c r="X91" i="126"/>
  <c r="V169" i="126"/>
  <c r="V170" i="126" s="1"/>
  <c r="AW90" i="126"/>
  <c r="AA96" i="126"/>
  <c r="AG126" i="126"/>
  <c r="AB91" i="126"/>
  <c r="N44" i="126"/>
  <c r="AI52" i="126"/>
  <c r="O14" i="126"/>
  <c r="O216" i="126" s="1"/>
  <c r="O138" i="126" s="1"/>
  <c r="AF28" i="126"/>
  <c r="BF36" i="126"/>
  <c r="AJ45" i="126"/>
  <c r="AW53" i="126"/>
  <c r="BE414" i="126"/>
  <c r="BF414" i="126"/>
  <c r="AA37" i="126"/>
  <c r="AS126" i="126"/>
  <c r="AA91" i="126"/>
  <c r="BT199" i="126"/>
  <c r="AD173" i="126"/>
  <c r="AD174" i="126" s="1"/>
  <c r="AA165" i="126"/>
  <c r="AA166" i="126" s="1"/>
  <c r="Z44" i="126"/>
  <c r="S14" i="126"/>
  <c r="BF44" i="126"/>
  <c r="AH45" i="126"/>
  <c r="V28" i="126"/>
  <c r="BJ28" i="126"/>
  <c r="BE44" i="126"/>
  <c r="BP14" i="126"/>
  <c r="BI28" i="126"/>
  <c r="AA36" i="126"/>
  <c r="AS44" i="126"/>
  <c r="Z52" i="126"/>
  <c r="AJ29" i="126"/>
  <c r="W37" i="126"/>
  <c r="BM44" i="126"/>
  <c r="BD52" i="126"/>
  <c r="AO28" i="126"/>
  <c r="AV52" i="126"/>
  <c r="W29" i="126"/>
  <c r="K37" i="126"/>
  <c r="AP44" i="126"/>
  <c r="BC52" i="126"/>
  <c r="BB29" i="126"/>
  <c r="BA37" i="126"/>
  <c r="AM45" i="126"/>
  <c r="BB52" i="126"/>
  <c r="AG14" i="126"/>
  <c r="AG216" i="126" s="1"/>
  <c r="AG138" i="126" s="1"/>
  <c r="AP28" i="126"/>
  <c r="BP36" i="126"/>
  <c r="AD45" i="126"/>
  <c r="AQ53" i="126"/>
  <c r="S52" i="126"/>
  <c r="AV29" i="126"/>
  <c r="J26" i="126"/>
  <c r="AP36" i="126"/>
  <c r="BH44" i="126"/>
  <c r="AG53" i="126"/>
  <c r="BB414" i="126"/>
  <c r="AY414" i="126"/>
  <c r="BK36" i="126"/>
  <c r="J14" i="126"/>
  <c r="AV90" i="126"/>
  <c r="X96" i="126"/>
  <c r="O90" i="126"/>
  <c r="T169" i="126"/>
  <c r="T170" i="126" s="1"/>
  <c r="R165" i="126"/>
  <c r="R166" i="126" s="1"/>
  <c r="X165" i="126"/>
  <c r="X166" i="126" s="1"/>
  <c r="Y165" i="126"/>
  <c r="Y166" i="126" s="1"/>
  <c r="AV45" i="126"/>
  <c r="AX14" i="126"/>
  <c r="V36" i="126"/>
  <c r="BA414" i="126"/>
  <c r="BF45" i="126"/>
  <c r="BA28" i="126"/>
  <c r="BE37" i="126"/>
  <c r="AU44" i="126"/>
  <c r="AT14" i="126"/>
  <c r="AT17" i="126" s="1"/>
  <c r="AY28" i="126"/>
  <c r="P36" i="126"/>
  <c r="M44" i="126"/>
  <c r="O52" i="126"/>
  <c r="N29" i="126"/>
  <c r="BE36" i="126"/>
  <c r="BC44" i="126"/>
  <c r="AJ52" i="126"/>
  <c r="T28" i="126"/>
  <c r="BN14" i="126"/>
  <c r="BN216" i="126" s="1"/>
  <c r="BN138" i="126" s="1"/>
  <c r="BG28" i="126"/>
  <c r="BO36" i="126"/>
  <c r="AF44" i="126"/>
  <c r="W52" i="126"/>
  <c r="AR29" i="126"/>
  <c r="AE37" i="126"/>
  <c r="AA45" i="126"/>
  <c r="AR52" i="126"/>
  <c r="BN29" i="126"/>
  <c r="AH28" i="126"/>
  <c r="AZ36" i="126"/>
  <c r="V45" i="126"/>
  <c r="AI53" i="126"/>
  <c r="AU414" i="126"/>
  <c r="AN29" i="126"/>
  <c r="BF37" i="126"/>
  <c r="AH36" i="126"/>
  <c r="AZ44" i="126"/>
  <c r="BM52" i="126"/>
  <c r="AS414" i="126"/>
  <c r="AQ414" i="126"/>
  <c r="U28" i="126"/>
  <c r="AD37" i="126"/>
  <c r="BX14" i="126"/>
  <c r="BX18" i="126" s="1"/>
  <c r="BJ126" i="126"/>
  <c r="U173" i="126"/>
  <c r="U174" i="126" s="1"/>
  <c r="AY36" i="126"/>
  <c r="AZ414" i="126"/>
  <c r="S37" i="126"/>
  <c r="AD52" i="126"/>
  <c r="AZ14" i="126"/>
  <c r="AE36" i="126"/>
  <c r="T29" i="126"/>
  <c r="O37" i="126"/>
  <c r="AI44" i="126"/>
  <c r="AJ14" i="126"/>
  <c r="S28" i="126"/>
  <c r="J34" i="126"/>
  <c r="K34" i="126" s="1"/>
  <c r="BC53" i="126"/>
  <c r="BL414" i="126"/>
  <c r="BH28" i="126"/>
  <c r="AK36" i="126"/>
  <c r="AQ44" i="126"/>
  <c r="X52" i="126"/>
  <c r="Y37" i="126"/>
  <c r="BB14" i="126"/>
  <c r="BB17" i="126" s="1"/>
  <c r="AK28" i="126"/>
  <c r="AI36" i="126"/>
  <c r="U44" i="126"/>
  <c r="BD414" i="126"/>
  <c r="AG29" i="126"/>
  <c r="U37" i="126"/>
  <c r="AY44" i="126"/>
  <c r="AF52" i="126"/>
  <c r="AX29" i="126"/>
  <c r="Z28" i="126"/>
  <c r="AR36" i="126"/>
  <c r="BB44" i="126"/>
  <c r="AA53" i="126"/>
  <c r="BK14" i="126"/>
  <c r="AF29" i="126"/>
  <c r="AX37" i="126"/>
  <c r="J36" i="126"/>
  <c r="AR44" i="126"/>
  <c r="AW52" i="126"/>
  <c r="AJ414" i="126"/>
  <c r="AI414" i="126"/>
  <c r="S29" i="126"/>
  <c r="AY29" i="126"/>
  <c r="BV199" i="126"/>
  <c r="AR126" i="126"/>
  <c r="BA126" i="126"/>
  <c r="BI126" i="126"/>
  <c r="AL126" i="126"/>
  <c r="Q37" i="126"/>
  <c r="AW37" i="126"/>
  <c r="AD36" i="126"/>
  <c r="AQ29" i="126"/>
  <c r="BN414" i="126"/>
  <c r="AW36" i="126"/>
  <c r="AT53" i="126"/>
  <c r="Z14" i="126"/>
  <c r="Z216" i="126" s="1"/>
  <c r="Z138" i="126" s="1"/>
  <c r="BD37" i="126"/>
  <c r="BL45" i="126"/>
  <c r="AS53" i="126"/>
  <c r="BD14" i="126"/>
  <c r="BD18" i="126" s="1"/>
  <c r="AW28" i="126"/>
  <c r="Y36" i="126"/>
  <c r="K44" i="126"/>
  <c r="N52" i="126"/>
  <c r="AM36" i="126"/>
  <c r="AR14" i="126"/>
  <c r="AA28" i="126"/>
  <c r="N36" i="126"/>
  <c r="J44" i="126"/>
  <c r="J46" i="126" s="1"/>
  <c r="AL414" i="126"/>
  <c r="BP28" i="126"/>
  <c r="BM36" i="126"/>
  <c r="AE44" i="126"/>
  <c r="V52" i="126"/>
  <c r="AP29" i="126"/>
  <c r="BP37" i="126"/>
  <c r="AJ36" i="126"/>
  <c r="AL44" i="126"/>
  <c r="S53" i="126"/>
  <c r="BC14" i="126"/>
  <c r="BC216" i="126" s="1"/>
  <c r="BC138" i="126" s="1"/>
  <c r="BL28" i="126"/>
  <c r="AP37" i="126"/>
  <c r="BH45" i="126"/>
  <c r="AJ44" i="126"/>
  <c r="AO52" i="126"/>
  <c r="AX414" i="126"/>
  <c r="J210" i="126"/>
  <c r="J273" i="126" s="1"/>
  <c r="BI52" i="126"/>
  <c r="AN90" i="126"/>
  <c r="L259" i="126"/>
  <c r="AO90" i="126"/>
  <c r="Z101" i="126"/>
  <c r="AF96" i="126"/>
  <c r="AH414" i="126"/>
  <c r="AV37" i="126"/>
  <c r="BA52" i="126"/>
  <c r="L28" i="126"/>
  <c r="M28" i="126"/>
  <c r="BH14" i="126"/>
  <c r="AA14" i="126"/>
  <c r="AA216" i="126" s="1"/>
  <c r="AA138" i="126" s="1"/>
  <c r="AC36" i="126"/>
  <c r="BH52" i="126"/>
  <c r="N14" i="126"/>
  <c r="N17" i="126" s="1"/>
  <c r="AT37" i="126"/>
  <c r="AF45" i="126"/>
  <c r="AH53" i="126"/>
  <c r="AI14" i="126"/>
  <c r="AL28" i="126"/>
  <c r="O36" i="126"/>
  <c r="BB53" i="126"/>
  <c r="BI414" i="126"/>
  <c r="Q36" i="126"/>
  <c r="L14" i="126"/>
  <c r="O28" i="126"/>
  <c r="BI45" i="126"/>
  <c r="AP53" i="126"/>
  <c r="BL14" i="126"/>
  <c r="BL17" i="126" s="1"/>
  <c r="AT28" i="126"/>
  <c r="BC36" i="126"/>
  <c r="S44" i="126"/>
  <c r="AK414" i="126"/>
  <c r="AH29" i="126"/>
  <c r="AZ37" i="126"/>
  <c r="AB36" i="126"/>
  <c r="AD44" i="126"/>
  <c r="BG52" i="126"/>
  <c r="AU14" i="126"/>
  <c r="AU17" i="126" s="1"/>
  <c r="AV28" i="126"/>
  <c r="AH37" i="126"/>
  <c r="AZ45" i="126"/>
  <c r="L44" i="126"/>
  <c r="AG52" i="126"/>
  <c r="AF414" i="126"/>
  <c r="W91" i="126"/>
  <c r="BF90" i="126"/>
  <c r="W96" i="126"/>
  <c r="BX159" i="126"/>
  <c r="Q173" i="126"/>
  <c r="Q174" i="126" s="1"/>
  <c r="X173" i="126"/>
  <c r="X174" i="126" s="1"/>
  <c r="V173" i="126"/>
  <c r="V174" i="126" s="1"/>
  <c r="AC173" i="126"/>
  <c r="AC174" i="126" s="1"/>
  <c r="AA173" i="126"/>
  <c r="AA174" i="126" s="1"/>
  <c r="W173" i="126"/>
  <c r="W174" i="126" s="1"/>
  <c r="Y173" i="126"/>
  <c r="Y174" i="126" s="1"/>
  <c r="BK178" i="126"/>
  <c r="BK402" i="126" s="1"/>
  <c r="BW402" i="126" s="1"/>
  <c r="BK126" i="126"/>
  <c r="AH178" i="126"/>
  <c r="AH402" i="126" s="1"/>
  <c r="AH126" i="126"/>
  <c r="AZ90" i="126"/>
  <c r="AK126" i="126"/>
  <c r="T173" i="126"/>
  <c r="T174" i="126" s="1"/>
  <c r="AB169" i="126"/>
  <c r="AB170" i="126" s="1"/>
  <c r="Z169" i="126"/>
  <c r="Z170" i="126" s="1"/>
  <c r="W169" i="126"/>
  <c r="W170" i="126" s="1"/>
  <c r="U169" i="126"/>
  <c r="U170" i="126" s="1"/>
  <c r="Q169" i="126"/>
  <c r="Q170" i="126" s="1"/>
  <c r="R173" i="126"/>
  <c r="R174" i="126" s="1"/>
  <c r="Q165" i="126"/>
  <c r="Q166" i="126" s="1"/>
  <c r="Z165" i="126"/>
  <c r="Z166" i="126" s="1"/>
  <c r="S165" i="126"/>
  <c r="S166" i="126" s="1"/>
  <c r="T165" i="126"/>
  <c r="T166" i="126" s="1"/>
  <c r="U165" i="126"/>
  <c r="U166" i="126" s="1"/>
  <c r="W165" i="126"/>
  <c r="W166" i="126" s="1"/>
  <c r="V165" i="126"/>
  <c r="V166" i="126" s="1"/>
  <c r="AC165" i="126"/>
  <c r="AC166" i="126" s="1"/>
  <c r="P90" i="126"/>
  <c r="U96" i="126"/>
  <c r="Y96" i="126"/>
  <c r="BT92" i="126"/>
  <c r="BH90" i="126"/>
  <c r="S173" i="126"/>
  <c r="S174" i="126" s="1"/>
  <c r="AW17" i="126"/>
  <c r="W161" i="126"/>
  <c r="W162" i="126" s="1"/>
  <c r="AC161" i="126"/>
  <c r="AC162" i="126" s="1"/>
  <c r="L90" i="126"/>
  <c r="AZ178" i="126"/>
  <c r="AZ402" i="126" s="1"/>
  <c r="AZ126" i="126"/>
  <c r="K90" i="126"/>
  <c r="AG159" i="126"/>
  <c r="AG390" i="126" s="1"/>
  <c r="AE178" i="126"/>
  <c r="AE402" i="126" s="1"/>
  <c r="AE126" i="126"/>
  <c r="BT126" i="126" s="1"/>
  <c r="BO90" i="126"/>
  <c r="BS103" i="126"/>
  <c r="BP90" i="126"/>
  <c r="AX90" i="126"/>
  <c r="R169" i="126"/>
  <c r="R170" i="126" s="1"/>
  <c r="Y169" i="126"/>
  <c r="Y170" i="126" s="1"/>
  <c r="AE50" i="126"/>
  <c r="AF50" i="126" s="1"/>
  <c r="AG50" i="126" s="1"/>
  <c r="P53" i="126"/>
  <c r="P44" i="126"/>
  <c r="P45" i="126"/>
  <c r="AN36" i="126"/>
  <c r="BJ37" i="126"/>
  <c r="W28" i="126"/>
  <c r="AD29" i="126"/>
  <c r="BJ14" i="126"/>
  <c r="BJ216" i="126" s="1"/>
  <c r="BJ138" i="126" s="1"/>
  <c r="BJ271" i="126" s="1"/>
  <c r="AP14" i="126"/>
  <c r="AP216" i="126" s="1"/>
  <c r="AP138" i="126" s="1"/>
  <c r="AP271" i="126" s="1"/>
  <c r="O45" i="126"/>
  <c r="AN37" i="126"/>
  <c r="J52" i="126"/>
  <c r="AL53" i="126"/>
  <c r="Q44" i="126"/>
  <c r="AK45" i="126"/>
  <c r="AO36" i="126"/>
  <c r="AE28" i="126"/>
  <c r="AZ29" i="126"/>
  <c r="AX52" i="126"/>
  <c r="K36" i="126"/>
  <c r="U29" i="126"/>
  <c r="O53" i="126"/>
  <c r="S36" i="126"/>
  <c r="R52" i="126"/>
  <c r="AM53" i="126"/>
  <c r="R44" i="126"/>
  <c r="AS45" i="126"/>
  <c r="AQ36" i="126"/>
  <c r="AG28" i="126"/>
  <c r="BA29" i="126"/>
  <c r="R14" i="126"/>
  <c r="AM37" i="126"/>
  <c r="T52" i="126"/>
  <c r="AU53" i="126"/>
  <c r="AN44" i="126"/>
  <c r="AU45" i="126"/>
  <c r="BL36" i="126"/>
  <c r="BB28" i="126"/>
  <c r="BI29" i="126"/>
  <c r="AD14" i="126"/>
  <c r="AD216" i="126" s="1"/>
  <c r="AD138" i="126" s="1"/>
  <c r="AD271" i="126" s="1"/>
  <c r="BI14" i="126"/>
  <c r="AN52" i="126"/>
  <c r="BQ53" i="126"/>
  <c r="AV44" i="126"/>
  <c r="BO45" i="126"/>
  <c r="P37" i="126"/>
  <c r="BC28" i="126"/>
  <c r="AL14" i="126"/>
  <c r="AL216" i="126" s="1"/>
  <c r="AL138" i="126" s="1"/>
  <c r="AL271" i="126" s="1"/>
  <c r="M45" i="126"/>
  <c r="AC29" i="126"/>
  <c r="AP52" i="126"/>
  <c r="AE42" i="126"/>
  <c r="AF42" i="126" s="1"/>
  <c r="AW44" i="126"/>
  <c r="BQ45" i="126"/>
  <c r="AL37" i="126"/>
  <c r="BK28" i="126"/>
  <c r="AN14" i="126"/>
  <c r="AN17" i="126" s="1"/>
  <c r="AX44" i="126"/>
  <c r="AI28" i="126"/>
  <c r="Y45" i="126"/>
  <c r="BO28" i="126"/>
  <c r="BF53" i="126"/>
  <c r="AE52" i="126"/>
  <c r="BG37" i="126"/>
  <c r="AK53" i="126"/>
  <c r="BG14" i="126"/>
  <c r="BG216" i="126" s="1"/>
  <c r="BG138" i="126" s="1"/>
  <c r="AZ28" i="126"/>
  <c r="BC45" i="126"/>
  <c r="Y44" i="126"/>
  <c r="BM414" i="126"/>
  <c r="BQ29" i="126"/>
  <c r="AM28" i="126"/>
  <c r="N37" i="126"/>
  <c r="BA45" i="126"/>
  <c r="AH44" i="126"/>
  <c r="M53" i="126"/>
  <c r="AP414" i="126"/>
  <c r="BE29" i="126"/>
  <c r="AB28" i="126"/>
  <c r="M37" i="126"/>
  <c r="BK45" i="126"/>
  <c r="AG44" i="126"/>
  <c r="L53" i="126"/>
  <c r="AM414" i="126"/>
  <c r="BQ37" i="126"/>
  <c r="O44" i="126"/>
  <c r="AH14" i="126"/>
  <c r="AH17" i="126" s="1"/>
  <c r="M29" i="126"/>
  <c r="K26" i="126"/>
  <c r="K30" i="126" s="1"/>
  <c r="BD36" i="126"/>
  <c r="AC45" i="126"/>
  <c r="BK53" i="126"/>
  <c r="AS52" i="126"/>
  <c r="AQ14" i="126"/>
  <c r="AQ216" i="126" s="1"/>
  <c r="AQ138" i="126" s="1"/>
  <c r="V29" i="126"/>
  <c r="AE26" i="126"/>
  <c r="AS36" i="126"/>
  <c r="Q45" i="126"/>
  <c r="AN53" i="126"/>
  <c r="L52" i="126"/>
  <c r="Y14" i="126"/>
  <c r="Y17" i="126" s="1"/>
  <c r="R29" i="126"/>
  <c r="R28" i="126"/>
  <c r="T37" i="126"/>
  <c r="T36" i="126"/>
  <c r="N45" i="126"/>
  <c r="K53" i="126"/>
  <c r="K52" i="126"/>
  <c r="AE14" i="126"/>
  <c r="AE18" i="126" s="1"/>
  <c r="X29" i="126"/>
  <c r="P28" i="126"/>
  <c r="Z37" i="126"/>
  <c r="Z36" i="126"/>
  <c r="AB45" i="126"/>
  <c r="AB44" i="126"/>
  <c r="Y53" i="126"/>
  <c r="Q52" i="126"/>
  <c r="BQ414" i="126"/>
  <c r="AN414" i="126"/>
  <c r="AB53" i="126"/>
  <c r="BX36" i="126"/>
  <c r="BN90" i="126"/>
  <c r="X45" i="126"/>
  <c r="BM28" i="126"/>
  <c r="AC52" i="126"/>
  <c r="BD45" i="126"/>
  <c r="AM29" i="126"/>
  <c r="Z45" i="126"/>
  <c r="BJ52" i="126"/>
  <c r="AS28" i="126"/>
  <c r="BN45" i="126"/>
  <c r="AV14" i="126"/>
  <c r="AV216" i="126" s="1"/>
  <c r="AV138" i="126" s="1"/>
  <c r="AD28" i="126"/>
  <c r="AQ45" i="126"/>
  <c r="BD53" i="126"/>
  <c r="AT414" i="126"/>
  <c r="BG29" i="126"/>
  <c r="AC28" i="126"/>
  <c r="BG36" i="126"/>
  <c r="AP45" i="126"/>
  <c r="X44" i="126"/>
  <c r="BQ52" i="126"/>
  <c r="BO14" i="126"/>
  <c r="BO17" i="126" s="1"/>
  <c r="AT29" i="126"/>
  <c r="Q28" i="126"/>
  <c r="BQ36" i="126"/>
  <c r="AY45" i="126"/>
  <c r="W44" i="126"/>
  <c r="BP52" i="126"/>
  <c r="AV414" i="126"/>
  <c r="AU37" i="126"/>
  <c r="BP53" i="126"/>
  <c r="V14" i="126"/>
  <c r="V17" i="126" s="1"/>
  <c r="BQ28" i="126"/>
  <c r="BL37" i="126"/>
  <c r="AT36" i="126"/>
  <c r="R45" i="126"/>
  <c r="BA53" i="126"/>
  <c r="AH52" i="126"/>
  <c r="AF14" i="126"/>
  <c r="AF18" i="126" s="1"/>
  <c r="L29" i="126"/>
  <c r="BK37" i="126"/>
  <c r="AG36" i="126"/>
  <c r="BK44" i="126"/>
  <c r="AD53" i="126"/>
  <c r="BC414" i="126"/>
  <c r="Q14" i="126"/>
  <c r="Q216" i="126" s="1"/>
  <c r="Q138" i="126" s="1"/>
  <c r="J29" i="126"/>
  <c r="J28" i="126"/>
  <c r="L37" i="126"/>
  <c r="L36" i="126"/>
  <c r="BJ44" i="126"/>
  <c r="BO53" i="126"/>
  <c r="BO52" i="126"/>
  <c r="BJ414" i="126"/>
  <c r="W14" i="126"/>
  <c r="W216" i="126" s="1"/>
  <c r="W138" i="126" s="1"/>
  <c r="P29" i="126"/>
  <c r="R37" i="126"/>
  <c r="R36" i="126"/>
  <c r="T45" i="126"/>
  <c r="T44" i="126"/>
  <c r="Q53" i="126"/>
  <c r="BH414" i="126"/>
  <c r="AE414" i="126"/>
  <c r="K42" i="126"/>
  <c r="AC53" i="126"/>
  <c r="BX28" i="126"/>
  <c r="BX45" i="126"/>
  <c r="BI53" i="126"/>
  <c r="BX53" i="126"/>
  <c r="BO414" i="126"/>
  <c r="AC44" i="126"/>
  <c r="BJ36" i="126"/>
  <c r="BX29" i="126"/>
  <c r="BX44" i="126"/>
  <c r="AM44" i="126"/>
  <c r="BX37" i="126"/>
  <c r="AV126" i="126"/>
  <c r="U52" i="126"/>
  <c r="U36" i="126"/>
  <c r="BJ29" i="126"/>
  <c r="Z53" i="126"/>
  <c r="BA36" i="126"/>
  <c r="T14" i="126"/>
  <c r="T17" i="126" s="1"/>
  <c r="AY37" i="126"/>
  <c r="AB14" i="126"/>
  <c r="AB216" i="126" s="1"/>
  <c r="AB138" i="126" s="1"/>
  <c r="AK44" i="126"/>
  <c r="AC14" i="126"/>
  <c r="AC17" i="126" s="1"/>
  <c r="BI37" i="126"/>
  <c r="P14" i="126"/>
  <c r="P18" i="126" s="1"/>
  <c r="AK37" i="126"/>
  <c r="K45" i="126"/>
  <c r="X53" i="126"/>
  <c r="BF14" i="126"/>
  <c r="BF18" i="126" s="1"/>
  <c r="AK29" i="126"/>
  <c r="BO37" i="126"/>
  <c r="AL36" i="126"/>
  <c r="U45" i="126"/>
  <c r="BN53" i="126"/>
  <c r="AU52" i="126"/>
  <c r="AS14" i="126"/>
  <c r="AS17" i="126" s="1"/>
  <c r="Y29" i="126"/>
  <c r="BM37" i="126"/>
  <c r="AU36" i="126"/>
  <c r="AE45" i="126"/>
  <c r="AE46" i="126" s="1"/>
  <c r="BL53" i="126"/>
  <c r="AT52" i="126"/>
  <c r="AK14" i="126"/>
  <c r="AK17" i="126" s="1"/>
  <c r="BI36" i="126"/>
  <c r="N53" i="126"/>
  <c r="BO29" i="126"/>
  <c r="AU28" i="126"/>
  <c r="AQ37" i="126"/>
  <c r="X36" i="126"/>
  <c r="BA44" i="126"/>
  <c r="AE53" i="126"/>
  <c r="M52" i="126"/>
  <c r="K14" i="126"/>
  <c r="K17" i="126" s="1"/>
  <c r="BE28" i="126"/>
  <c r="AO37" i="126"/>
  <c r="M36" i="126"/>
  <c r="AO44" i="126"/>
  <c r="BL52" i="126"/>
  <c r="BM14" i="126"/>
  <c r="BM17" i="126" s="1"/>
  <c r="BF29" i="126"/>
  <c r="BF28" i="126"/>
  <c r="BH37" i="126"/>
  <c r="BH36" i="126"/>
  <c r="BB45" i="126"/>
  <c r="AT44" i="126"/>
  <c r="AY53" i="126"/>
  <c r="AY52" i="126"/>
  <c r="AG414" i="126"/>
  <c r="BL29" i="126"/>
  <c r="BD28" i="126"/>
  <c r="BN37" i="126"/>
  <c r="BN36" i="126"/>
  <c r="BP45" i="126"/>
  <c r="BP44" i="126"/>
  <c r="BM53" i="126"/>
  <c r="BE52" i="126"/>
  <c r="AR414" i="126"/>
  <c r="AO414" i="126"/>
  <c r="BG414" i="126"/>
  <c r="BG44" i="126"/>
  <c r="AC37" i="126"/>
  <c r="BX52" i="126"/>
  <c r="BQ44" i="126"/>
  <c r="BV116" i="126"/>
  <c r="AS90" i="126"/>
  <c r="AT90" i="126"/>
  <c r="BS93" i="126"/>
  <c r="AK90" i="126"/>
  <c r="AC106" i="126"/>
  <c r="BB90" i="126"/>
  <c r="BS98" i="126"/>
  <c r="BJ90" i="126"/>
  <c r="AD96" i="126"/>
  <c r="BS334" i="126"/>
  <c r="BX91" i="126"/>
  <c r="AR90" i="126"/>
  <c r="BI90" i="126"/>
  <c r="BW106" i="126"/>
  <c r="AQ90" i="126"/>
  <c r="Y101" i="126"/>
  <c r="BT93" i="126"/>
  <c r="BX106" i="126"/>
  <c r="J90" i="126"/>
  <c r="AU90" i="126"/>
  <c r="Q101" i="126"/>
  <c r="Q90" i="126" s="1"/>
  <c r="BU96" i="126"/>
  <c r="BU106" i="126"/>
  <c r="BQ126" i="126"/>
  <c r="BB126" i="126"/>
  <c r="BC126" i="126"/>
  <c r="BS126" i="126"/>
  <c r="M159" i="126"/>
  <c r="M390" i="126" s="1"/>
  <c r="L159" i="126"/>
  <c r="L390" i="126" s="1"/>
  <c r="AW159" i="126"/>
  <c r="AW194" i="126" s="1"/>
  <c r="BO159" i="126"/>
  <c r="BO194" i="126" s="1"/>
  <c r="BQ159" i="126"/>
  <c r="BQ390" i="126" s="1"/>
  <c r="AN159" i="126"/>
  <c r="AN390" i="126" s="1"/>
  <c r="BP159" i="126"/>
  <c r="BP390" i="126" s="1"/>
  <c r="AY159" i="126"/>
  <c r="AY390" i="126" s="1"/>
  <c r="AX159" i="126"/>
  <c r="AX194" i="126" s="1"/>
  <c r="BE159" i="126"/>
  <c r="BE194" i="126" s="1"/>
  <c r="AL159" i="126"/>
  <c r="AL194" i="126" s="1"/>
  <c r="AV159" i="126"/>
  <c r="AV194" i="126" s="1"/>
  <c r="BV166" i="126"/>
  <c r="BU166" i="126"/>
  <c r="BT198" i="126"/>
  <c r="BW199" i="126"/>
  <c r="G7" i="114"/>
  <c r="AY215" i="126"/>
  <c r="AY17" i="126"/>
  <c r="AZ215" i="126"/>
  <c r="AZ17" i="126"/>
  <c r="AX215" i="126"/>
  <c r="AX17" i="126"/>
  <c r="BV174" i="126"/>
  <c r="AJ159" i="126"/>
  <c r="J174" i="126"/>
  <c r="BL159" i="126"/>
  <c r="BP216" i="126"/>
  <c r="BP138" i="126" s="1"/>
  <c r="BP18" i="126"/>
  <c r="AI216" i="126"/>
  <c r="AI138" i="126" s="1"/>
  <c r="AI18" i="126"/>
  <c r="BY77" i="126"/>
  <c r="BY92" i="126"/>
  <c r="BY93" i="126"/>
  <c r="BY94" i="126"/>
  <c r="BY107" i="126"/>
  <c r="BY97" i="126"/>
  <c r="BY98" i="126"/>
  <c r="BY103" i="126"/>
  <c r="BY109" i="126"/>
  <c r="BY104" i="126"/>
  <c r="BY108" i="126"/>
  <c r="BY88" i="126"/>
  <c r="BY117" i="126"/>
  <c r="BY119" i="126"/>
  <c r="BY99" i="126"/>
  <c r="BY102" i="126"/>
  <c r="BY114" i="126"/>
  <c r="BY118" i="126"/>
  <c r="BY173" i="126"/>
  <c r="BY174" i="126" s="1"/>
  <c r="BY188" i="126"/>
  <c r="BY161" i="126"/>
  <c r="BY162" i="126" s="1"/>
  <c r="BY169" i="126"/>
  <c r="BY170" i="126" s="1"/>
  <c r="BY165" i="126"/>
  <c r="BY166" i="126" s="1"/>
  <c r="BY211" i="126"/>
  <c r="BY189" i="126"/>
  <c r="BY112" i="126" s="1"/>
  <c r="BY111" i="126" s="1"/>
  <c r="BY294" i="126"/>
  <c r="BY295" i="126"/>
  <c r="BY333" i="126"/>
  <c r="BY14" i="126"/>
  <c r="BY15" i="126"/>
  <c r="BY414" i="126"/>
  <c r="BY45" i="126"/>
  <c r="BY12" i="126"/>
  <c r="BY13" i="126"/>
  <c r="BZ7" i="126"/>
  <c r="BY68" i="126"/>
  <c r="BY67" i="126"/>
  <c r="BY28" i="126"/>
  <c r="BY434" i="126"/>
  <c r="BY245" i="126" s="1"/>
  <c r="BY246" i="126" s="1"/>
  <c r="BY36" i="126"/>
  <c r="BY16" i="126"/>
  <c r="BY44" i="126"/>
  <c r="BY29" i="126"/>
  <c r="BY52" i="126"/>
  <c r="BY53" i="126"/>
  <c r="BY37" i="126"/>
  <c r="BA90" i="126"/>
  <c r="BT108" i="126"/>
  <c r="V106" i="126"/>
  <c r="BV91" i="126"/>
  <c r="M90" i="126"/>
  <c r="AB96" i="126"/>
  <c r="AB90" i="126" s="1"/>
  <c r="V96" i="126"/>
  <c r="BT97" i="126"/>
  <c r="BT102" i="126"/>
  <c r="BS108" i="126"/>
  <c r="BW96" i="126"/>
  <c r="BT107" i="126"/>
  <c r="K159" i="126"/>
  <c r="BH159" i="126"/>
  <c r="BU170" i="126"/>
  <c r="J111" i="126"/>
  <c r="BS199" i="126"/>
  <c r="BU199" i="126"/>
  <c r="P215" i="126"/>
  <c r="AU126" i="126"/>
  <c r="BJ215" i="126"/>
  <c r="AR215" i="126"/>
  <c r="AR17" i="126"/>
  <c r="AP215" i="126"/>
  <c r="AS159" i="126"/>
  <c r="T161" i="126"/>
  <c r="T162" i="126" s="1"/>
  <c r="BC159" i="126"/>
  <c r="AY216" i="126"/>
  <c r="AY138" i="126" s="1"/>
  <c r="AY18" i="126"/>
  <c r="X216" i="126"/>
  <c r="X138" i="126" s="1"/>
  <c r="X18" i="126"/>
  <c r="BA216" i="126"/>
  <c r="BA138" i="126" s="1"/>
  <c r="BA17" i="126"/>
  <c r="BA18" i="126"/>
  <c r="BX182" i="126"/>
  <c r="BX190" i="126"/>
  <c r="BX390" i="126"/>
  <c r="BV106" i="126"/>
  <c r="L232" i="126"/>
  <c r="M259" i="126"/>
  <c r="AA215" i="126"/>
  <c r="AJ215" i="126"/>
  <c r="AJ17" i="126"/>
  <c r="BV162" i="126"/>
  <c r="AT159" i="126"/>
  <c r="S216" i="126"/>
  <c r="S138" i="126" s="1"/>
  <c r="S18" i="126"/>
  <c r="V178" i="126"/>
  <c r="BT69" i="126"/>
  <c r="BB216" i="126"/>
  <c r="BB138" i="126" s="1"/>
  <c r="BS116" i="126"/>
  <c r="AB215" i="126"/>
  <c r="BQ216" i="126"/>
  <c r="BQ138" i="126" s="1"/>
  <c r="BQ18" i="126"/>
  <c r="BT98" i="126"/>
  <c r="BK159" i="126"/>
  <c r="M216" i="126"/>
  <c r="M138" i="126" s="1"/>
  <c r="M18" i="126"/>
  <c r="Y91" i="126"/>
  <c r="AC96" i="126"/>
  <c r="BU116" i="126"/>
  <c r="G196" i="126"/>
  <c r="G36" i="114" s="1"/>
  <c r="U161" i="126"/>
  <c r="U162" i="126" s="1"/>
  <c r="AK159" i="126"/>
  <c r="AR216" i="126"/>
  <c r="AR138" i="126" s="1"/>
  <c r="AR18" i="126"/>
  <c r="T90" i="126"/>
  <c r="AG96" i="126"/>
  <c r="AE159" i="126"/>
  <c r="N159" i="126"/>
  <c r="BW170" i="126"/>
  <c r="BM159" i="126"/>
  <c r="BS198" i="126"/>
  <c r="J258" i="126"/>
  <c r="J231" i="126" s="1"/>
  <c r="AV215" i="126"/>
  <c r="AV17" i="126"/>
  <c r="BW333" i="126"/>
  <c r="BS125" i="126"/>
  <c r="T215" i="126"/>
  <c r="R215" i="126"/>
  <c r="R17" i="126"/>
  <c r="BV170" i="126"/>
  <c r="Q161" i="126"/>
  <c r="Q162" i="126" s="1"/>
  <c r="BA159" i="126"/>
  <c r="S169" i="126"/>
  <c r="S170" i="126" s="1"/>
  <c r="AB161" i="126"/>
  <c r="AB162" i="126" s="1"/>
  <c r="AI17" i="126"/>
  <c r="J54" i="126"/>
  <c r="AV18" i="126"/>
  <c r="Z18" i="126"/>
  <c r="U216" i="126"/>
  <c r="U138" i="126" s="1"/>
  <c r="U18" i="126"/>
  <c r="BE216" i="126"/>
  <c r="BE138" i="126" s="1"/>
  <c r="BE18" i="126"/>
  <c r="BE17" i="126"/>
  <c r="AU216" i="126"/>
  <c r="AU138" i="126" s="1"/>
  <c r="AU18" i="126"/>
  <c r="BW178" i="126"/>
  <c r="AH215" i="126"/>
  <c r="BW174" i="126"/>
  <c r="J162" i="126"/>
  <c r="AT216" i="126"/>
  <c r="AT18" i="126"/>
  <c r="BK216" i="126"/>
  <c r="BK138" i="126" s="1"/>
  <c r="BK17" i="126"/>
  <c r="BK18" i="126"/>
  <c r="BX215" i="126"/>
  <c r="AI90" i="126"/>
  <c r="BQ90" i="126"/>
  <c r="BU198" i="126"/>
  <c r="Z215" i="126"/>
  <c r="BJ159" i="126"/>
  <c r="BC90" i="126"/>
  <c r="AY90" i="126"/>
  <c r="U91" i="126"/>
  <c r="U90" i="126" s="1"/>
  <c r="R91" i="126"/>
  <c r="BW116" i="126"/>
  <c r="AH90" i="126"/>
  <c r="AU159" i="126"/>
  <c r="BW162" i="126"/>
  <c r="BF159" i="126"/>
  <c r="BW166" i="126"/>
  <c r="BV198" i="126"/>
  <c r="BG215" i="126"/>
  <c r="BT334" i="126"/>
  <c r="S215" i="126"/>
  <c r="S17" i="126"/>
  <c r="AJ178" i="126"/>
  <c r="BU69" i="126"/>
  <c r="L215" i="126"/>
  <c r="L17" i="126"/>
  <c r="J215" i="126"/>
  <c r="J17" i="126"/>
  <c r="O159" i="126"/>
  <c r="AZ159" i="126"/>
  <c r="AD169" i="126"/>
  <c r="AD170" i="126" s="1"/>
  <c r="AR159" i="126"/>
  <c r="BU174" i="126"/>
  <c r="V161" i="126"/>
  <c r="V162" i="126" s="1"/>
  <c r="R161" i="126"/>
  <c r="R162" i="126" s="1"/>
  <c r="AQ159" i="126"/>
  <c r="N18" i="126"/>
  <c r="AF34" i="126"/>
  <c r="AW216" i="126"/>
  <c r="AW138" i="126" s="1"/>
  <c r="AW18" i="126"/>
  <c r="K50" i="126"/>
  <c r="AM216" i="126"/>
  <c r="AM138" i="126" s="1"/>
  <c r="AM17" i="126"/>
  <c r="AM18" i="126"/>
  <c r="BW69" i="126"/>
  <c r="BX116" i="126"/>
  <c r="BX96" i="126"/>
  <c r="BS333" i="126"/>
  <c r="BT103" i="126"/>
  <c r="BS106" i="126"/>
  <c r="AM159" i="126"/>
  <c r="AL215" i="126"/>
  <c r="BB159" i="126"/>
  <c r="AX216" i="126"/>
  <c r="AX138" i="126" s="1"/>
  <c r="AX18" i="126"/>
  <c r="AJ216" i="126"/>
  <c r="AJ138" i="126" s="1"/>
  <c r="AJ18" i="126"/>
  <c r="J402" i="126"/>
  <c r="AT178" i="126"/>
  <c r="BV69" i="126"/>
  <c r="BQ17" i="126"/>
  <c r="BG90" i="126"/>
  <c r="R101" i="126"/>
  <c r="BS102" i="126"/>
  <c r="BS97" i="126"/>
  <c r="BV96" i="126"/>
  <c r="BU101" i="126"/>
  <c r="BU91" i="126"/>
  <c r="BD159" i="126"/>
  <c r="AF159" i="126"/>
  <c r="BW245" i="126"/>
  <c r="BW246" i="126" s="1"/>
  <c r="BQ246" i="126"/>
  <c r="W295" i="126"/>
  <c r="AE295" i="126"/>
  <c r="AM295" i="126"/>
  <c r="AU295" i="126"/>
  <c r="BC295" i="126"/>
  <c r="BK295" i="126"/>
  <c r="R295" i="126"/>
  <c r="Z295" i="126"/>
  <c r="X295" i="126"/>
  <c r="AH295" i="126"/>
  <c r="AQ295" i="126"/>
  <c r="AZ295" i="126"/>
  <c r="BI295" i="126"/>
  <c r="Y295" i="126"/>
  <c r="AI295" i="126"/>
  <c r="AR295" i="126"/>
  <c r="BA295" i="126"/>
  <c r="BJ295" i="126"/>
  <c r="P295" i="126"/>
  <c r="AA295" i="126"/>
  <c r="AJ295" i="126"/>
  <c r="AS295" i="126"/>
  <c r="BB295" i="126"/>
  <c r="BL295" i="126"/>
  <c r="Q295" i="126"/>
  <c r="AB295" i="126"/>
  <c r="AK295" i="126"/>
  <c r="AT295" i="126"/>
  <c r="BD295" i="126"/>
  <c r="BM295" i="126"/>
  <c r="U295" i="126"/>
  <c r="AF295" i="126"/>
  <c r="AO295" i="126"/>
  <c r="AX295" i="126"/>
  <c r="BG295" i="126"/>
  <c r="BP295" i="126"/>
  <c r="AC295" i="126"/>
  <c r="AY295" i="126"/>
  <c r="AG295" i="126"/>
  <c r="BF295" i="126"/>
  <c r="AL295" i="126"/>
  <c r="BH295" i="126"/>
  <c r="T295" i="126"/>
  <c r="AV295" i="126"/>
  <c r="BQ295" i="126"/>
  <c r="S295" i="126"/>
  <c r="BO295" i="126"/>
  <c r="AD295" i="126"/>
  <c r="AN295" i="126"/>
  <c r="BE295" i="126"/>
  <c r="AP295" i="126"/>
  <c r="AW295" i="126"/>
  <c r="BN295" i="126"/>
  <c r="V295" i="126"/>
  <c r="AM126" i="126"/>
  <c r="AD215" i="126"/>
  <c r="BP215" i="126"/>
  <c r="BP17" i="126"/>
  <c r="BN215" i="126"/>
  <c r="Z161" i="126"/>
  <c r="Z162" i="126" s="1"/>
  <c r="AC169" i="126"/>
  <c r="AC170" i="126" s="1"/>
  <c r="AH159" i="126"/>
  <c r="BU162" i="126"/>
  <c r="AI159" i="126"/>
  <c r="BH216" i="126"/>
  <c r="BH138" i="126" s="1"/>
  <c r="BH18" i="126"/>
  <c r="P216" i="126"/>
  <c r="P138" i="126" s="1"/>
  <c r="BD216" i="126"/>
  <c r="BD138" i="126" s="1"/>
  <c r="L216" i="126"/>
  <c r="L138" i="126" s="1"/>
  <c r="L18" i="126"/>
  <c r="AO216" i="126"/>
  <c r="AO138" i="126" s="1"/>
  <c r="AO18" i="126"/>
  <c r="AE17" i="126"/>
  <c r="L34" i="126"/>
  <c r="X17" i="126"/>
  <c r="S90" i="126"/>
  <c r="AG101" i="126"/>
  <c r="BS92" i="126"/>
  <c r="BW101" i="126"/>
  <c r="BV101" i="126"/>
  <c r="BN159" i="126"/>
  <c r="BG159" i="126"/>
  <c r="AP159" i="126"/>
  <c r="AO159" i="126"/>
  <c r="BW198" i="126"/>
  <c r="V294" i="126"/>
  <c r="AD294" i="126"/>
  <c r="AL294" i="126"/>
  <c r="AT294" i="126"/>
  <c r="BB294" i="126"/>
  <c r="BJ294" i="126"/>
  <c r="Q294" i="126"/>
  <c r="Y294" i="126"/>
  <c r="AG294" i="126"/>
  <c r="AO294" i="126"/>
  <c r="AW294" i="126"/>
  <c r="BE294" i="126"/>
  <c r="BM294" i="126"/>
  <c r="Z294" i="126"/>
  <c r="AJ294" i="126"/>
  <c r="AU294" i="126"/>
  <c r="BF294" i="126"/>
  <c r="BP294" i="126"/>
  <c r="AA294" i="126"/>
  <c r="AK294" i="126"/>
  <c r="AV294" i="126"/>
  <c r="BG294" i="126"/>
  <c r="BQ294" i="126"/>
  <c r="R294" i="126"/>
  <c r="AB294" i="126"/>
  <c r="AM294" i="126"/>
  <c r="AX294" i="126"/>
  <c r="BH294" i="126"/>
  <c r="S294" i="126"/>
  <c r="AC294" i="126"/>
  <c r="AN294" i="126"/>
  <c r="AY294" i="126"/>
  <c r="BI294" i="126"/>
  <c r="W294" i="126"/>
  <c r="AH294" i="126"/>
  <c r="AR294" i="126"/>
  <c r="BC294" i="126"/>
  <c r="BN294" i="126"/>
  <c r="U294" i="126"/>
  <c r="AZ294" i="126"/>
  <c r="AE294" i="126"/>
  <c r="BD294" i="126"/>
  <c r="AF294" i="126"/>
  <c r="BK294" i="126"/>
  <c r="AQ294" i="126"/>
  <c r="AI294" i="126"/>
  <c r="AS294" i="126"/>
  <c r="BA294" i="126"/>
  <c r="T294" i="126"/>
  <c r="X294" i="126"/>
  <c r="BL294" i="126"/>
  <c r="BO294" i="126"/>
  <c r="AP294" i="126"/>
  <c r="BV333" i="126"/>
  <c r="BU333" i="126"/>
  <c r="AN215" i="126"/>
  <c r="BH215" i="126"/>
  <c r="BH17" i="126"/>
  <c r="BF215" i="126"/>
  <c r="BI159" i="126"/>
  <c r="Y161" i="126"/>
  <c r="Y162" i="126" s="1"/>
  <c r="AZ216" i="126"/>
  <c r="AZ138" i="126" s="1"/>
  <c r="AZ18" i="126"/>
  <c r="AS18" i="126"/>
  <c r="K64" i="126"/>
  <c r="S64" i="126"/>
  <c r="AA64" i="126"/>
  <c r="AI64" i="126"/>
  <c r="AQ64" i="126"/>
  <c r="AY64" i="126"/>
  <c r="BG64" i="126"/>
  <c r="BO64" i="126"/>
  <c r="BX64" i="126"/>
  <c r="CF64" i="126"/>
  <c r="CN64" i="126"/>
  <c r="CV64" i="126"/>
  <c r="M64" i="126"/>
  <c r="U64" i="126"/>
  <c r="AC64" i="126"/>
  <c r="AK64" i="126"/>
  <c r="AS64" i="126"/>
  <c r="BA64" i="126"/>
  <c r="BI64" i="126"/>
  <c r="BQ64" i="126"/>
  <c r="BZ64" i="126"/>
  <c r="CH64" i="126"/>
  <c r="CP64" i="126"/>
  <c r="CX64" i="126"/>
  <c r="T64" i="126"/>
  <c r="AE64" i="126"/>
  <c r="AE125" i="126" s="1"/>
  <c r="AO64" i="126"/>
  <c r="AZ64" i="126"/>
  <c r="BK64" i="126"/>
  <c r="CG64" i="126"/>
  <c r="CR64" i="126"/>
  <c r="J64" i="126"/>
  <c r="V64" i="126"/>
  <c r="AF64" i="126"/>
  <c r="AF125" i="126" s="1"/>
  <c r="AP64" i="126"/>
  <c r="BB64" i="126"/>
  <c r="BL64" i="126"/>
  <c r="CI64" i="126"/>
  <c r="CS64" i="126"/>
  <c r="O64" i="126"/>
  <c r="AJ64" i="126"/>
  <c r="BE64" i="126"/>
  <c r="CB64" i="126"/>
  <c r="AL64" i="126"/>
  <c r="L64" i="126"/>
  <c r="W64" i="126"/>
  <c r="AG64" i="126"/>
  <c r="AR64" i="126"/>
  <c r="BC64" i="126"/>
  <c r="BM64" i="126"/>
  <c r="BY64" i="126"/>
  <c r="CJ64" i="126"/>
  <c r="CT64" i="126"/>
  <c r="N64" i="126"/>
  <c r="X64" i="126"/>
  <c r="AH64" i="126"/>
  <c r="AT64" i="126"/>
  <c r="BD64" i="126"/>
  <c r="BN64" i="126"/>
  <c r="CA64" i="126"/>
  <c r="CK64" i="126"/>
  <c r="CU64" i="126"/>
  <c r="Y64" i="126"/>
  <c r="AU64" i="126"/>
  <c r="BP64" i="126"/>
  <c r="CL64" i="126"/>
  <c r="CW64" i="126"/>
  <c r="P64" i="126"/>
  <c r="Z64" i="126"/>
  <c r="AV64" i="126"/>
  <c r="AN64" i="126"/>
  <c r="AW64" i="126"/>
  <c r="CC64" i="126"/>
  <c r="Q64" i="126"/>
  <c r="CE64" i="126"/>
  <c r="BH64" i="126"/>
  <c r="AB64" i="126"/>
  <c r="BJ64" i="126"/>
  <c r="CQ64" i="126"/>
  <c r="AM64" i="126"/>
  <c r="CY64" i="126"/>
  <c r="AX64" i="126"/>
  <c r="CD64" i="126"/>
  <c r="BF64" i="126"/>
  <c r="R64" i="126"/>
  <c r="CM64" i="126"/>
  <c r="CO64" i="126"/>
  <c r="AD64" i="126"/>
  <c r="BX69" i="126"/>
  <c r="BX101" i="126"/>
  <c r="X159" i="126" l="1"/>
  <c r="Q17" i="126"/>
  <c r="AA90" i="126"/>
  <c r="J336" i="126"/>
  <c r="AD159" i="126"/>
  <c r="AA159" i="126"/>
  <c r="AA390" i="126" s="1"/>
  <c r="AC18" i="126"/>
  <c r="AD90" i="126"/>
  <c r="AE90" i="126"/>
  <c r="AE38" i="126"/>
  <c r="V18" i="126"/>
  <c r="BL18" i="126"/>
  <c r="BL216" i="126"/>
  <c r="BL138" i="126" s="1"/>
  <c r="BL271" i="126" s="1"/>
  <c r="AS216" i="126"/>
  <c r="AS138" i="126" s="1"/>
  <c r="AS271" i="126" s="1"/>
  <c r="V216" i="126"/>
  <c r="BG17" i="126"/>
  <c r="W159" i="126"/>
  <c r="X90" i="126"/>
  <c r="Z90" i="126"/>
  <c r="BG18" i="126"/>
  <c r="BB18" i="126"/>
  <c r="J38" i="126"/>
  <c r="AF90" i="126"/>
  <c r="AN194" i="126"/>
  <c r="N216" i="126"/>
  <c r="N138" i="126" s="1"/>
  <c r="BS170" i="126"/>
  <c r="AA17" i="126"/>
  <c r="BD17" i="126"/>
  <c r="AA18" i="126"/>
  <c r="U159" i="126"/>
  <c r="U390" i="126" s="1"/>
  <c r="AC159" i="126"/>
  <c r="BQ194" i="126"/>
  <c r="BQ209" i="126" s="1"/>
  <c r="BN17" i="126"/>
  <c r="BX17" i="126"/>
  <c r="AB17" i="126"/>
  <c r="BN18" i="126"/>
  <c r="O17" i="126"/>
  <c r="AG17" i="126"/>
  <c r="AD17" i="126"/>
  <c r="BO18" i="126"/>
  <c r="Q159" i="126"/>
  <c r="Q18" i="126"/>
  <c r="O18" i="126"/>
  <c r="BS166" i="126"/>
  <c r="W90" i="126"/>
  <c r="AG18" i="126"/>
  <c r="BF17" i="126"/>
  <c r="BO216" i="126"/>
  <c r="BO138" i="126" s="1"/>
  <c r="BO271" i="126" s="1"/>
  <c r="BF216" i="126"/>
  <c r="BF138" i="126" s="1"/>
  <c r="J30" i="126"/>
  <c r="BV414" i="126"/>
  <c r="Z17" i="126"/>
  <c r="BU414" i="126"/>
  <c r="BM18" i="126"/>
  <c r="T18" i="126"/>
  <c r="BX121" i="126"/>
  <c r="BX216" i="126"/>
  <c r="BX138" i="126" s="1"/>
  <c r="BX271" i="126" s="1"/>
  <c r="K216" i="126"/>
  <c r="K138" i="126" s="1"/>
  <c r="BM216" i="126"/>
  <c r="BM138" i="126" s="1"/>
  <c r="BM271" i="126" s="1"/>
  <c r="AH18" i="126"/>
  <c r="T216" i="126"/>
  <c r="T138" i="126" s="1"/>
  <c r="T271" i="126" s="1"/>
  <c r="AL18" i="126"/>
  <c r="BT174" i="126"/>
  <c r="W18" i="126"/>
  <c r="BU126" i="126"/>
  <c r="W17" i="126"/>
  <c r="AF17" i="126"/>
  <c r="BC18" i="126"/>
  <c r="AH216" i="126"/>
  <c r="AH138" i="126" s="1"/>
  <c r="AF216" i="126"/>
  <c r="AF138" i="126" s="1"/>
  <c r="AF271" i="126" s="1"/>
  <c r="L26" i="126"/>
  <c r="M26" i="126" s="1"/>
  <c r="P17" i="126"/>
  <c r="BT106" i="126"/>
  <c r="K38" i="126"/>
  <c r="BT166" i="126"/>
  <c r="J216" i="126"/>
  <c r="J138" i="126" s="1"/>
  <c r="J271" i="126" s="1"/>
  <c r="J18" i="126"/>
  <c r="AP18" i="126"/>
  <c r="BC17" i="126"/>
  <c r="AK18" i="126"/>
  <c r="BW414" i="126"/>
  <c r="BW126" i="126"/>
  <c r="R159" i="126"/>
  <c r="R390" i="126" s="1"/>
  <c r="AK216" i="126"/>
  <c r="AK138" i="126" s="1"/>
  <c r="AK271" i="126" s="1"/>
  <c r="AP17" i="126"/>
  <c r="G173" i="126"/>
  <c r="K46" i="126"/>
  <c r="BT91" i="126"/>
  <c r="AG42" i="126"/>
  <c r="AF46" i="126"/>
  <c r="AH50" i="126"/>
  <c r="AH54" i="126" s="1"/>
  <c r="AG54" i="126"/>
  <c r="AF30" i="126"/>
  <c r="AG26" i="126"/>
  <c r="AH26" i="126" s="1"/>
  <c r="AI26" i="126" s="1"/>
  <c r="AJ26" i="126" s="1"/>
  <c r="AK26" i="126" s="1"/>
  <c r="AL26" i="126" s="1"/>
  <c r="AM26" i="126" s="1"/>
  <c r="AN26" i="126" s="1"/>
  <c r="AO26" i="126" s="1"/>
  <c r="AP26" i="126" s="1"/>
  <c r="AQ26" i="126" s="1"/>
  <c r="AR26" i="126" s="1"/>
  <c r="AS26" i="126" s="1"/>
  <c r="AT26" i="126" s="1"/>
  <c r="AU26" i="126" s="1"/>
  <c r="AV26" i="126" s="1"/>
  <c r="AW26" i="126" s="1"/>
  <c r="AX26" i="126" s="1"/>
  <c r="AY26" i="126" s="1"/>
  <c r="AZ26" i="126" s="1"/>
  <c r="BA26" i="126" s="1"/>
  <c r="BB26" i="126" s="1"/>
  <c r="BC26" i="126" s="1"/>
  <c r="BD26" i="126" s="1"/>
  <c r="BE26" i="126" s="1"/>
  <c r="BF26" i="126" s="1"/>
  <c r="BG26" i="126" s="1"/>
  <c r="BH26" i="126" s="1"/>
  <c r="BI26" i="126" s="1"/>
  <c r="BJ26" i="126" s="1"/>
  <c r="BK26" i="126" s="1"/>
  <c r="BL26" i="126" s="1"/>
  <c r="BM26" i="126" s="1"/>
  <c r="BN26" i="126" s="1"/>
  <c r="BO26" i="126" s="1"/>
  <c r="BP26" i="126" s="1"/>
  <c r="BQ26" i="126" s="1"/>
  <c r="L42" i="126"/>
  <c r="L46" i="126" s="1"/>
  <c r="AE216" i="126"/>
  <c r="AE138" i="126" s="1"/>
  <c r="AE271" i="126" s="1"/>
  <c r="AL17" i="126"/>
  <c r="T159" i="126"/>
  <c r="T390" i="126" s="1"/>
  <c r="BY69" i="126"/>
  <c r="BY178" i="126" s="1"/>
  <c r="BY402" i="126" s="1"/>
  <c r="BS174" i="126"/>
  <c r="AE54" i="126"/>
  <c r="R216" i="126"/>
  <c r="R138" i="126" s="1"/>
  <c r="R271" i="126" s="1"/>
  <c r="R18" i="126"/>
  <c r="Z159" i="126"/>
  <c r="Z390" i="126" s="1"/>
  <c r="G165" i="126"/>
  <c r="AB18" i="126"/>
  <c r="BU90" i="126"/>
  <c r="AF54" i="126"/>
  <c r="AE30" i="126"/>
  <c r="AE56" i="126" s="1"/>
  <c r="AE293" i="126" s="1"/>
  <c r="AQ18" i="126"/>
  <c r="Y18" i="126"/>
  <c r="AC216" i="126"/>
  <c r="AC138" i="126" s="1"/>
  <c r="AC271" i="126" s="1"/>
  <c r="Y159" i="126"/>
  <c r="Y390" i="126" s="1"/>
  <c r="K18" i="126"/>
  <c r="AQ17" i="126"/>
  <c r="AB159" i="126"/>
  <c r="AB390" i="126" s="1"/>
  <c r="AC90" i="126"/>
  <c r="Y216" i="126"/>
  <c r="Y138" i="126" s="1"/>
  <c r="Y271" i="126" s="1"/>
  <c r="AW390" i="126"/>
  <c r="AD18" i="126"/>
  <c r="G37" i="114"/>
  <c r="G38" i="114"/>
  <c r="BE390" i="126"/>
  <c r="BU295" i="126"/>
  <c r="G169" i="126"/>
  <c r="Y90" i="126"/>
  <c r="BJ17" i="126"/>
  <c r="V90" i="126"/>
  <c r="AN216" i="126"/>
  <c r="AN138" i="126" s="1"/>
  <c r="AN271" i="126" s="1"/>
  <c r="AN18" i="126"/>
  <c r="BI216" i="126"/>
  <c r="BI138" i="126" s="1"/>
  <c r="BI271" i="126" s="1"/>
  <c r="BI18" i="126"/>
  <c r="BI17" i="126"/>
  <c r="BJ18" i="126"/>
  <c r="BX90" i="126"/>
  <c r="BX122" i="126" s="1"/>
  <c r="BX134" i="126" s="1"/>
  <c r="AG90" i="126"/>
  <c r="BV126" i="126"/>
  <c r="BW90" i="126"/>
  <c r="BY91" i="126"/>
  <c r="BO390" i="126"/>
  <c r="AY194" i="126"/>
  <c r="AY209" i="126" s="1"/>
  <c r="BP194" i="126"/>
  <c r="BP193" i="126" s="1"/>
  <c r="BP200" i="126" s="1"/>
  <c r="BT170" i="126"/>
  <c r="AV390" i="126"/>
  <c r="AL390" i="126"/>
  <c r="AX390" i="126"/>
  <c r="BV159" i="126"/>
  <c r="BU159" i="126"/>
  <c r="BT215" i="126"/>
  <c r="BW215" i="126"/>
  <c r="BV215" i="126"/>
  <c r="AC390" i="126"/>
  <c r="AD390" i="126"/>
  <c r="V83" i="126"/>
  <c r="V177" i="126"/>
  <c r="BT64" i="126"/>
  <c r="AS83" i="126"/>
  <c r="AS177" i="126"/>
  <c r="AS125" i="126"/>
  <c r="AZ194" i="126"/>
  <c r="AZ390" i="126"/>
  <c r="AD83" i="126"/>
  <c r="AD177" i="126"/>
  <c r="AH83" i="126"/>
  <c r="AH177" i="126"/>
  <c r="BU64" i="126"/>
  <c r="AH125" i="126"/>
  <c r="AK83" i="126"/>
  <c r="AK177" i="126"/>
  <c r="AK125" i="126"/>
  <c r="BS335" i="126"/>
  <c r="BT332" i="126" s="1"/>
  <c r="BJ194" i="126"/>
  <c r="BJ390" i="126"/>
  <c r="AW193" i="126"/>
  <c r="AW200" i="126" s="1"/>
  <c r="AW209" i="126"/>
  <c r="X83" i="126"/>
  <c r="X177" i="126"/>
  <c r="BW295" i="126"/>
  <c r="AQ271" i="126"/>
  <c r="BY101" i="126"/>
  <c r="BJ83" i="126"/>
  <c r="BJ177" i="126"/>
  <c r="BJ125" i="126"/>
  <c r="U83" i="126"/>
  <c r="U177" i="126"/>
  <c r="BS215" i="126"/>
  <c r="BF194" i="126"/>
  <c r="BF390" i="126"/>
  <c r="K258" i="126"/>
  <c r="AV271" i="126"/>
  <c r="BA194" i="126"/>
  <c r="BA390" i="126"/>
  <c r="BM194" i="126"/>
  <c r="BM390" i="126"/>
  <c r="AK194" i="126"/>
  <c r="AK390" i="126"/>
  <c r="L30" i="126"/>
  <c r="BC194" i="126"/>
  <c r="BC390" i="126"/>
  <c r="BV90" i="126"/>
  <c r="BZ77" i="126"/>
  <c r="BZ88" i="126"/>
  <c r="BZ92" i="126"/>
  <c r="BZ94" i="126"/>
  <c r="BZ107" i="126"/>
  <c r="BZ93" i="126"/>
  <c r="BZ98" i="126"/>
  <c r="BZ102" i="126"/>
  <c r="BZ97" i="126"/>
  <c r="BZ104" i="126"/>
  <c r="BZ108" i="126"/>
  <c r="BZ125" i="126"/>
  <c r="BZ117" i="126"/>
  <c r="BZ119" i="126"/>
  <c r="BZ103" i="126"/>
  <c r="BZ99" i="126"/>
  <c r="BZ109" i="126"/>
  <c r="BZ114" i="126"/>
  <c r="BZ118" i="126"/>
  <c r="BZ173" i="126"/>
  <c r="BZ174" i="126" s="1"/>
  <c r="BZ169" i="126"/>
  <c r="BZ170" i="126" s="1"/>
  <c r="BZ161" i="126"/>
  <c r="BZ162" i="126" s="1"/>
  <c r="BZ165" i="126"/>
  <c r="BZ166" i="126" s="1"/>
  <c r="BZ188" i="126"/>
  <c r="BZ189" i="126"/>
  <c r="BZ112" i="126" s="1"/>
  <c r="BZ111" i="126" s="1"/>
  <c r="BZ211" i="126"/>
  <c r="BZ295" i="126"/>
  <c r="BZ294" i="126"/>
  <c r="BZ333" i="126"/>
  <c r="BZ414" i="126"/>
  <c r="BZ28" i="126"/>
  <c r="BZ29" i="126"/>
  <c r="BZ434" i="126"/>
  <c r="BZ245" i="126" s="1"/>
  <c r="BZ246" i="126" s="1"/>
  <c r="BZ68" i="126"/>
  <c r="BZ16" i="126"/>
  <c r="BZ45" i="126"/>
  <c r="BZ12" i="126"/>
  <c r="BZ177" i="126" s="1"/>
  <c r="BZ13" i="126"/>
  <c r="CA7" i="126"/>
  <c r="BZ67" i="126"/>
  <c r="BZ37" i="126"/>
  <c r="BZ15" i="126"/>
  <c r="BZ44" i="126"/>
  <c r="BZ36" i="126"/>
  <c r="BZ52" i="126"/>
  <c r="BZ14" i="126"/>
  <c r="BY159" i="126"/>
  <c r="K335" i="126"/>
  <c r="L332" i="126" s="1"/>
  <c r="BP83" i="126"/>
  <c r="BP177" i="126"/>
  <c r="BP125" i="126"/>
  <c r="O271" i="126"/>
  <c r="AR83" i="126"/>
  <c r="AR177" i="126"/>
  <c r="AR125" i="126"/>
  <c r="BD194" i="126"/>
  <c r="BD390" i="126"/>
  <c r="BU215" i="126"/>
  <c r="BO193" i="126"/>
  <c r="BO200" i="126" s="1"/>
  <c r="BO209" i="126"/>
  <c r="AG83" i="126"/>
  <c r="AG177" i="126"/>
  <c r="AG176" i="126" s="1"/>
  <c r="AG125" i="126"/>
  <c r="BT125" i="126" s="1"/>
  <c r="BS91" i="126"/>
  <c r="AQ194" i="126"/>
  <c r="AQ390" i="126"/>
  <c r="BN271" i="126"/>
  <c r="BY121" i="126"/>
  <c r="BY216" i="126"/>
  <c r="BY138" i="126" s="1"/>
  <c r="BY18" i="126"/>
  <c r="BE193" i="126"/>
  <c r="BE200" i="126" s="1"/>
  <c r="BE209" i="126"/>
  <c r="AN193" i="126"/>
  <c r="AN200" i="126" s="1"/>
  <c r="AN209" i="126"/>
  <c r="W83" i="126"/>
  <c r="W177" i="126"/>
  <c r="AY83" i="126"/>
  <c r="AY177" i="126"/>
  <c r="AY125" i="126"/>
  <c r="R83" i="126"/>
  <c r="R177" i="126"/>
  <c r="Z83" i="126"/>
  <c r="Z177" i="126"/>
  <c r="BK83" i="126"/>
  <c r="BK177" i="126"/>
  <c r="BK125" i="126"/>
  <c r="M83" i="126"/>
  <c r="M177" i="126"/>
  <c r="AZ271" i="126"/>
  <c r="BV294" i="126"/>
  <c r="AO194" i="126"/>
  <c r="AO390" i="126"/>
  <c r="L38" i="126"/>
  <c r="M34" i="126"/>
  <c r="BH271" i="126"/>
  <c r="BT295" i="126"/>
  <c r="AJ271" i="126"/>
  <c r="AM194" i="126"/>
  <c r="AM390" i="126"/>
  <c r="AM271" i="126"/>
  <c r="AA271" i="126"/>
  <c r="BT162" i="126"/>
  <c r="V159" i="126"/>
  <c r="BW159" i="126"/>
  <c r="AT138" i="126"/>
  <c r="BV216" i="126"/>
  <c r="BV138" i="126" s="1"/>
  <c r="AU271" i="126"/>
  <c r="Q390" i="126"/>
  <c r="BT178" i="126"/>
  <c r="V402" i="126"/>
  <c r="BT402" i="126" s="1"/>
  <c r="G199" i="126"/>
  <c r="BS259" i="126"/>
  <c r="BT259" i="126" s="1"/>
  <c r="BU259" i="126" s="1"/>
  <c r="BV259" i="126" s="1"/>
  <c r="BW259" i="126" s="1"/>
  <c r="BX259" i="126" s="1"/>
  <c r="BY182" i="126"/>
  <c r="BY190" i="126"/>
  <c r="BY96" i="126"/>
  <c r="X390" i="126"/>
  <c r="AT83" i="126"/>
  <c r="AT177" i="126"/>
  <c r="BV64" i="126"/>
  <c r="AT125" i="126"/>
  <c r="T83" i="126"/>
  <c r="T177" i="126"/>
  <c r="BI194" i="126"/>
  <c r="BI390" i="126"/>
  <c r="AF390" i="126"/>
  <c r="AF38" i="126"/>
  <c r="AG34" i="126"/>
  <c r="BC271" i="126"/>
  <c r="BA271" i="126"/>
  <c r="AW83" i="126"/>
  <c r="AW177" i="126"/>
  <c r="AW125" i="126"/>
  <c r="O83" i="126"/>
  <c r="O177" i="126"/>
  <c r="BO83" i="126"/>
  <c r="BO177" i="126"/>
  <c r="BO125" i="126"/>
  <c r="O390" i="126"/>
  <c r="AY271" i="126"/>
  <c r="Y83" i="126"/>
  <c r="Y177" i="126"/>
  <c r="BG83" i="126"/>
  <c r="BG177" i="126"/>
  <c r="BG125" i="126"/>
  <c r="AO271" i="126"/>
  <c r="N271" i="126"/>
  <c r="U271" i="126"/>
  <c r="BG271" i="126"/>
  <c r="BB271" i="126"/>
  <c r="K390" i="126"/>
  <c r="AV83" i="126"/>
  <c r="AV177" i="126"/>
  <c r="AV125" i="126"/>
  <c r="N83" i="126"/>
  <c r="N177" i="126"/>
  <c r="AB83" i="126"/>
  <c r="AB177" i="126"/>
  <c r="L83" i="126"/>
  <c r="L177" i="126"/>
  <c r="BL83" i="126"/>
  <c r="BL177" i="126"/>
  <c r="BL125" i="126"/>
  <c r="AQ83" i="126"/>
  <c r="AQ177" i="126"/>
  <c r="AQ125" i="126"/>
  <c r="BU294" i="126"/>
  <c r="BF83" i="126"/>
  <c r="BF177" i="126"/>
  <c r="BW64" i="126"/>
  <c r="BF125" i="126"/>
  <c r="BH83" i="126"/>
  <c r="BH177" i="126"/>
  <c r="BH125" i="126"/>
  <c r="P83" i="126"/>
  <c r="P177" i="126"/>
  <c r="AL83" i="126"/>
  <c r="AL177" i="126"/>
  <c r="AL125" i="126"/>
  <c r="BB83" i="126"/>
  <c r="BB177" i="126"/>
  <c r="BB125" i="126"/>
  <c r="AZ83" i="126"/>
  <c r="AZ177" i="126"/>
  <c r="AZ125" i="126"/>
  <c r="BQ83" i="126"/>
  <c r="BQ177" i="126"/>
  <c r="BQ125" i="126"/>
  <c r="AI83" i="126"/>
  <c r="AI177" i="126"/>
  <c r="AI125" i="126"/>
  <c r="W271" i="126"/>
  <c r="BS294" i="126"/>
  <c r="AP194" i="126"/>
  <c r="AP390" i="126"/>
  <c r="J56" i="126"/>
  <c r="L271" i="126"/>
  <c r="BV178" i="126"/>
  <c r="AT402" i="126"/>
  <c r="BV402" i="126" s="1"/>
  <c r="K54" i="126"/>
  <c r="K56" i="126" s="1"/>
  <c r="L50" i="126"/>
  <c r="V138" i="126"/>
  <c r="AU194" i="126"/>
  <c r="AU390" i="126"/>
  <c r="J159" i="126"/>
  <c r="BS162" i="126"/>
  <c r="N390" i="126"/>
  <c r="Q271" i="126"/>
  <c r="X271" i="126"/>
  <c r="AS194" i="126"/>
  <c r="AS390" i="126"/>
  <c r="BY215" i="126"/>
  <c r="BY17" i="126"/>
  <c r="BY116" i="126"/>
  <c r="BY106" i="126"/>
  <c r="S159" i="126"/>
  <c r="AJ194" i="126"/>
  <c r="AJ390" i="126"/>
  <c r="AL193" i="126"/>
  <c r="AL200" i="126" s="1"/>
  <c r="AL209" i="126"/>
  <c r="BC83" i="126"/>
  <c r="BC177" i="126"/>
  <c r="BC125" i="126"/>
  <c r="BX83" i="126"/>
  <c r="BX177" i="126"/>
  <c r="BX125" i="126"/>
  <c r="R90" i="126"/>
  <c r="AM83" i="126"/>
  <c r="AM177" i="126"/>
  <c r="AM125" i="126"/>
  <c r="J83" i="126"/>
  <c r="J177" i="126"/>
  <c r="BS64" i="126"/>
  <c r="AH194" i="126"/>
  <c r="AH390" i="126"/>
  <c r="Z271" i="126"/>
  <c r="AN83" i="126"/>
  <c r="AN177" i="126"/>
  <c r="AN125" i="126"/>
  <c r="AC83" i="126"/>
  <c r="AC177" i="126"/>
  <c r="P271" i="126"/>
  <c r="G198" i="126"/>
  <c r="BS258" i="126"/>
  <c r="BT258" i="126" s="1"/>
  <c r="BU258" i="126" s="1"/>
  <c r="BV258" i="126" s="1"/>
  <c r="BW258" i="126" s="1"/>
  <c r="BX258" i="126" s="1"/>
  <c r="BP271" i="126"/>
  <c r="BN83" i="126"/>
  <c r="BN177" i="126"/>
  <c r="BN125" i="126"/>
  <c r="BY83" i="126"/>
  <c r="BY177" i="126"/>
  <c r="AP83" i="126"/>
  <c r="AP177" i="126"/>
  <c r="AP125" i="126"/>
  <c r="AO83" i="126"/>
  <c r="AO177" i="126"/>
  <c r="AO125" i="126"/>
  <c r="BI83" i="126"/>
  <c r="BI177" i="126"/>
  <c r="BI125" i="126"/>
  <c r="AA83" i="126"/>
  <c r="AA177" i="126"/>
  <c r="BG194" i="126"/>
  <c r="BG390" i="126"/>
  <c r="AB271" i="126"/>
  <c r="BV295" i="126"/>
  <c r="BS96" i="126"/>
  <c r="J400" i="126"/>
  <c r="AX271" i="126"/>
  <c r="AR194" i="126"/>
  <c r="AR390" i="126"/>
  <c r="G161" i="126"/>
  <c r="AE390" i="126"/>
  <c r="M271" i="126"/>
  <c r="S271" i="126"/>
  <c r="M232" i="126"/>
  <c r="N259" i="126"/>
  <c r="BT101" i="126"/>
  <c r="BL194" i="126"/>
  <c r="BL390" i="126"/>
  <c r="W390" i="126"/>
  <c r="AV193" i="126"/>
  <c r="AV200" i="126" s="1"/>
  <c r="AV209" i="126"/>
  <c r="AJ83" i="126"/>
  <c r="AJ177" i="126"/>
  <c r="AJ125" i="126"/>
  <c r="K83" i="126"/>
  <c r="K177" i="126"/>
  <c r="AE340" i="126"/>
  <c r="AI271" i="126"/>
  <c r="AU83" i="126"/>
  <c r="AU177" i="126"/>
  <c r="AU125" i="126"/>
  <c r="BH194" i="126"/>
  <c r="BH390" i="126"/>
  <c r="BX178" i="126"/>
  <c r="BX402" i="126" s="1"/>
  <c r="BX126" i="126"/>
  <c r="AX83" i="126"/>
  <c r="AX177" i="126"/>
  <c r="AX125" i="126"/>
  <c r="Q83" i="126"/>
  <c r="Q177" i="126"/>
  <c r="BD83" i="126"/>
  <c r="BD177" i="126"/>
  <c r="BD125" i="126"/>
  <c r="BM83" i="126"/>
  <c r="BM177" i="126"/>
  <c r="BM125" i="126"/>
  <c r="BE83" i="126"/>
  <c r="BE177" i="126"/>
  <c r="BE125" i="126"/>
  <c r="AF83" i="126"/>
  <c r="AF177" i="126"/>
  <c r="AF176" i="126" s="1"/>
  <c r="AE83" i="126"/>
  <c r="AE177" i="126"/>
  <c r="AE176" i="126" s="1"/>
  <c r="BA83" i="126"/>
  <c r="BA177" i="126"/>
  <c r="BA125" i="126"/>
  <c r="S83" i="126"/>
  <c r="S177" i="126"/>
  <c r="AG271" i="126"/>
  <c r="BW294" i="126"/>
  <c r="BT294" i="126"/>
  <c r="BN194" i="126"/>
  <c r="BN390" i="126"/>
  <c r="BD271" i="126"/>
  <c r="AI194" i="126"/>
  <c r="AI390" i="126"/>
  <c r="BS295" i="126"/>
  <c r="BS101" i="126"/>
  <c r="BB194" i="126"/>
  <c r="BB390" i="126"/>
  <c r="AW271" i="126"/>
  <c r="AJ402" i="126"/>
  <c r="BU402" i="126" s="1"/>
  <c r="BU178" i="126"/>
  <c r="BK271" i="126"/>
  <c r="BE271" i="126"/>
  <c r="AR271" i="126"/>
  <c r="BK194" i="126"/>
  <c r="BK390" i="126"/>
  <c r="BQ271" i="126"/>
  <c r="AT194" i="126"/>
  <c r="AT390" i="126"/>
  <c r="BT96" i="126"/>
  <c r="BY125" i="126"/>
  <c r="AX193" i="126"/>
  <c r="AX200" i="126" s="1"/>
  <c r="AX209" i="126"/>
  <c r="BQ193" i="126" l="1"/>
  <c r="BQ200" i="126" s="1"/>
  <c r="AY193" i="126"/>
  <c r="AY200" i="126" s="1"/>
  <c r="AF56" i="126"/>
  <c r="AE74" i="126"/>
  <c r="AE129" i="126" s="1"/>
  <c r="BS216" i="126"/>
  <c r="BS138" i="126" s="1"/>
  <c r="BT90" i="126"/>
  <c r="BT159" i="126"/>
  <c r="BU216" i="126"/>
  <c r="BU138" i="126" s="1"/>
  <c r="BU271" i="126" s="1"/>
  <c r="BY126" i="126"/>
  <c r="BY176" i="126"/>
  <c r="AI50" i="126"/>
  <c r="AJ50" i="126" s="1"/>
  <c r="M42" i="126"/>
  <c r="M46" i="126" s="1"/>
  <c r="BT216" i="126"/>
  <c r="BT138" i="126" s="1"/>
  <c r="BT271" i="126" s="1"/>
  <c r="AG30" i="126"/>
  <c r="BY90" i="126"/>
  <c r="BY122" i="126" s="1"/>
  <c r="BY134" i="126" s="1"/>
  <c r="BW216" i="126"/>
  <c r="BW138" i="126" s="1"/>
  <c r="BW271" i="126" s="1"/>
  <c r="AG46" i="126"/>
  <c r="AH42" i="126"/>
  <c r="BZ96" i="126"/>
  <c r="BP209" i="126"/>
  <c r="BP358" i="126" s="1"/>
  <c r="BP369" i="126" s="1"/>
  <c r="BV390" i="126"/>
  <c r="BX232" i="126"/>
  <c r="BY259" i="126"/>
  <c r="BX231" i="126"/>
  <c r="BY258" i="126"/>
  <c r="AE194" i="126"/>
  <c r="V390" i="126"/>
  <c r="BT390" i="126" s="1"/>
  <c r="BZ69" i="126"/>
  <c r="AF194" i="126"/>
  <c r="BY271" i="126"/>
  <c r="BO272" i="126"/>
  <c r="BO358" i="126"/>
  <c r="BO369" i="126" s="1"/>
  <c r="CA77" i="126"/>
  <c r="CA97" i="126"/>
  <c r="CA99" i="126"/>
  <c r="CA94" i="126"/>
  <c r="CA108" i="126"/>
  <c r="CA109" i="126"/>
  <c r="CA103" i="126"/>
  <c r="CA104" i="126"/>
  <c r="CA107" i="126"/>
  <c r="CA125" i="126"/>
  <c r="CA92" i="126"/>
  <c r="CA114" i="126"/>
  <c r="CA118" i="126"/>
  <c r="CA88" i="126"/>
  <c r="CA117" i="126"/>
  <c r="CA119" i="126"/>
  <c r="CA93" i="126"/>
  <c r="CA102" i="126"/>
  <c r="CA98" i="126"/>
  <c r="CA161" i="126"/>
  <c r="CA162" i="126" s="1"/>
  <c r="CA169" i="126"/>
  <c r="CA170" i="126" s="1"/>
  <c r="CA173" i="126"/>
  <c r="CA174" i="126" s="1"/>
  <c r="CA189" i="126"/>
  <c r="CA112" i="126" s="1"/>
  <c r="CA111" i="126" s="1"/>
  <c r="CA165" i="126"/>
  <c r="CA166" i="126" s="1"/>
  <c r="CA188" i="126"/>
  <c r="CA211" i="126"/>
  <c r="CA294" i="126"/>
  <c r="CA295" i="126"/>
  <c r="CA414" i="126"/>
  <c r="CA434" i="126"/>
  <c r="CA245" i="126" s="1"/>
  <c r="CA246" i="126" s="1"/>
  <c r="CA52" i="126"/>
  <c r="CA13" i="126"/>
  <c r="CB7" i="126"/>
  <c r="CA14" i="126"/>
  <c r="CA15" i="126"/>
  <c r="CA44" i="126"/>
  <c r="CA37" i="126"/>
  <c r="CA16" i="126"/>
  <c r="CA28" i="126"/>
  <c r="CA67" i="126"/>
  <c r="CA333" i="126"/>
  <c r="CA45" i="126"/>
  <c r="CA68" i="126"/>
  <c r="CA12" i="126"/>
  <c r="CA29" i="126"/>
  <c r="CA36" i="126"/>
  <c r="BZ91" i="126"/>
  <c r="M30" i="126"/>
  <c r="N26" i="126"/>
  <c r="BU177" i="126"/>
  <c r="BU176" i="126" s="1"/>
  <c r="BN193" i="126"/>
  <c r="BN200" i="126" s="1"/>
  <c r="BN209" i="126"/>
  <c r="AF74" i="126"/>
  <c r="AF293" i="126"/>
  <c r="AF340" i="126"/>
  <c r="AM193" i="126"/>
  <c r="AM200" i="126" s="1"/>
  <c r="AM209" i="126"/>
  <c r="AX272" i="126"/>
  <c r="AX358" i="126"/>
  <c r="AX369" i="126" s="1"/>
  <c r="S390" i="126"/>
  <c r="AS209" i="126"/>
  <c r="AS193" i="126"/>
  <c r="AS200" i="126" s="1"/>
  <c r="AO193" i="126"/>
  <c r="AO200" i="126" s="1"/>
  <c r="AO209" i="126"/>
  <c r="BH193" i="126"/>
  <c r="BH200" i="126" s="1"/>
  <c r="BH209" i="126"/>
  <c r="AH193" i="126"/>
  <c r="AH200" i="126" s="1"/>
  <c r="BU194" i="126"/>
  <c r="BU193" i="126" s="1"/>
  <c r="BU200" i="126" s="1"/>
  <c r="AH209" i="126"/>
  <c r="L54" i="126"/>
  <c r="L56" i="126" s="1"/>
  <c r="M50" i="126"/>
  <c r="N176" i="126"/>
  <c r="N414" i="126"/>
  <c r="BV177" i="126"/>
  <c r="BV176" i="126" s="1"/>
  <c r="BS90" i="126"/>
  <c r="L335" i="126"/>
  <c r="M332" i="126" s="1"/>
  <c r="BZ215" i="126"/>
  <c r="BZ17" i="126"/>
  <c r="BZ182" i="126"/>
  <c r="BZ190" i="126"/>
  <c r="U176" i="126"/>
  <c r="U414" i="126"/>
  <c r="AD176" i="126"/>
  <c r="AD414" i="126"/>
  <c r="BG193" i="126"/>
  <c r="BG200" i="126" s="1"/>
  <c r="BG209" i="126"/>
  <c r="T176" i="126"/>
  <c r="T414" i="126"/>
  <c r="BK193" i="126"/>
  <c r="BK200" i="126" s="1"/>
  <c r="BK209" i="126"/>
  <c r="AE342" i="126"/>
  <c r="AE343" i="126"/>
  <c r="AA176" i="126"/>
  <c r="AA414" i="126"/>
  <c r="BZ121" i="126"/>
  <c r="BZ216" i="126"/>
  <c r="BZ138" i="126" s="1"/>
  <c r="BZ18" i="126"/>
  <c r="BF193" i="126"/>
  <c r="BF200" i="126" s="1"/>
  <c r="BF209" i="126"/>
  <c r="BW194" i="126"/>
  <c r="BW193" i="126" s="1"/>
  <c r="BW200" i="126" s="1"/>
  <c r="BV125" i="126"/>
  <c r="BQ272" i="126"/>
  <c r="BQ358" i="126"/>
  <c r="J74" i="126"/>
  <c r="J340" i="126"/>
  <c r="J293" i="126"/>
  <c r="BA209" i="126"/>
  <c r="BA193" i="126"/>
  <c r="BA200" i="126" s="1"/>
  <c r="X176" i="126"/>
  <c r="X414" i="126"/>
  <c r="BU83" i="126"/>
  <c r="AV272" i="126"/>
  <c r="AV358" i="126"/>
  <c r="AV369" i="126" s="1"/>
  <c r="BB209" i="126"/>
  <c r="BB193" i="126"/>
  <c r="BB200" i="126" s="1"/>
  <c r="K176" i="126"/>
  <c r="K414" i="126"/>
  <c r="G64" i="126"/>
  <c r="C68" i="126" s="1"/>
  <c r="P68" i="126" s="1"/>
  <c r="BS159" i="126"/>
  <c r="BW125" i="126"/>
  <c r="BV83" i="126"/>
  <c r="BV271" i="126"/>
  <c r="AN272" i="126"/>
  <c r="AN358" i="126"/>
  <c r="AN369" i="126" s="1"/>
  <c r="K336" i="126"/>
  <c r="BZ101" i="126"/>
  <c r="AW272" i="126"/>
  <c r="AW358" i="126"/>
  <c r="AW369" i="126" s="1"/>
  <c r="N232" i="126"/>
  <c r="O259" i="126"/>
  <c r="AJ193" i="126"/>
  <c r="AJ200" i="126" s="1"/>
  <c r="AJ209" i="126"/>
  <c r="P414" i="126"/>
  <c r="R176" i="126"/>
  <c r="R414" i="126"/>
  <c r="S176" i="126"/>
  <c r="S194" i="126" s="1"/>
  <c r="S414" i="126"/>
  <c r="BJ209" i="126"/>
  <c r="BJ193" i="126"/>
  <c r="BJ200" i="126" s="1"/>
  <c r="BU390" i="126"/>
  <c r="L176" i="126"/>
  <c r="L414" i="126"/>
  <c r="AH271" i="126"/>
  <c r="AL272" i="126"/>
  <c r="AL358" i="126"/>
  <c r="AL369" i="126" s="1"/>
  <c r="V271" i="126"/>
  <c r="Y176" i="126"/>
  <c r="Y414" i="126"/>
  <c r="AT209" i="126"/>
  <c r="AT193" i="126"/>
  <c r="AT200" i="126" s="1"/>
  <c r="BV194" i="126"/>
  <c r="BV193" i="126" s="1"/>
  <c r="BV200" i="126" s="1"/>
  <c r="AI209" i="126"/>
  <c r="AI193" i="126"/>
  <c r="AI200" i="126" s="1"/>
  <c r="K74" i="126"/>
  <c r="K293" i="126"/>
  <c r="K340" i="126"/>
  <c r="AI54" i="126"/>
  <c r="AR209" i="126"/>
  <c r="AR193" i="126"/>
  <c r="AR200" i="126" s="1"/>
  <c r="AY272" i="126"/>
  <c r="AY358" i="126"/>
  <c r="AY369" i="126" s="1"/>
  <c r="BS177" i="126"/>
  <c r="J176" i="126"/>
  <c r="J414" i="126"/>
  <c r="BX176" i="126"/>
  <c r="J390" i="126"/>
  <c r="AP193" i="126"/>
  <c r="AP200" i="126" s="1"/>
  <c r="AP209" i="126"/>
  <c r="BZ83" i="126"/>
  <c r="AB176" i="126"/>
  <c r="AB414" i="126"/>
  <c r="O176" i="126"/>
  <c r="O414" i="126"/>
  <c r="AT271" i="126"/>
  <c r="Z176" i="126"/>
  <c r="Z414" i="126"/>
  <c r="AG194" i="126"/>
  <c r="BZ159" i="126"/>
  <c r="AK209" i="126"/>
  <c r="AK193" i="126"/>
  <c r="AK200" i="126" s="1"/>
  <c r="V176" i="126"/>
  <c r="V194" i="126" s="1"/>
  <c r="BT177" i="126"/>
  <c r="BT176" i="126" s="1"/>
  <c r="V414" i="126"/>
  <c r="AU193" i="126"/>
  <c r="AU200" i="126" s="1"/>
  <c r="AU209" i="126"/>
  <c r="BW83" i="126"/>
  <c r="BF271" i="126"/>
  <c r="AC176" i="126"/>
  <c r="AC414" i="126"/>
  <c r="BL193" i="126"/>
  <c r="BL200" i="126" s="1"/>
  <c r="BL209" i="126"/>
  <c r="Q176" i="126"/>
  <c r="Q194" i="126" s="1"/>
  <c r="Q414" i="126"/>
  <c r="K399" i="126"/>
  <c r="K400" i="126"/>
  <c r="BS83" i="126"/>
  <c r="BW177" i="126"/>
  <c r="BW176" i="126" s="1"/>
  <c r="AG38" i="126"/>
  <c r="AH34" i="126"/>
  <c r="BI209" i="126"/>
  <c r="BI193" i="126"/>
  <c r="BI200" i="126" s="1"/>
  <c r="M38" i="126"/>
  <c r="N34" i="126"/>
  <c r="M176" i="126"/>
  <c r="M414" i="126"/>
  <c r="W176" i="126"/>
  <c r="W414" i="126"/>
  <c r="BE272" i="126"/>
  <c r="BE358" i="126"/>
  <c r="BE369" i="126" s="1"/>
  <c r="AQ209" i="126"/>
  <c r="AQ193" i="126"/>
  <c r="AQ200" i="126" s="1"/>
  <c r="BD193" i="126"/>
  <c r="BD200" i="126" s="1"/>
  <c r="BD209" i="126"/>
  <c r="K231" i="126"/>
  <c r="L258" i="126"/>
  <c r="BT83" i="126"/>
  <c r="BY194" i="126"/>
  <c r="BY390" i="126"/>
  <c r="BZ116" i="126"/>
  <c r="BZ106" i="126"/>
  <c r="BC193" i="126"/>
  <c r="BC200" i="126" s="1"/>
  <c r="BC209" i="126"/>
  <c r="BM193" i="126"/>
  <c r="BM200" i="126" s="1"/>
  <c r="BM209" i="126"/>
  <c r="BW390" i="126"/>
  <c r="K271" i="126"/>
  <c r="BU125" i="126"/>
  <c r="AZ193" i="126"/>
  <c r="AZ200" i="126" s="1"/>
  <c r="AZ209" i="126"/>
  <c r="AG56" i="126" l="1"/>
  <c r="N42" i="126"/>
  <c r="AH30" i="126"/>
  <c r="AH46" i="126"/>
  <c r="AI42" i="126"/>
  <c r="CA91" i="126"/>
  <c r="CA106" i="126"/>
  <c r="CA116" i="126"/>
  <c r="BP272" i="126"/>
  <c r="S193" i="126"/>
  <c r="S200" i="126" s="1"/>
  <c r="S209" i="126"/>
  <c r="V193" i="126"/>
  <c r="V200" i="126" s="1"/>
  <c r="V209" i="126"/>
  <c r="L74" i="126"/>
  <c r="L293" i="126"/>
  <c r="L340" i="126"/>
  <c r="BX194" i="126"/>
  <c r="BG272" i="126"/>
  <c r="BG358" i="126"/>
  <c r="BG369" i="126" s="1"/>
  <c r="BC272" i="126"/>
  <c r="BC358" i="126"/>
  <c r="BC369" i="126" s="1"/>
  <c r="AB194" i="126"/>
  <c r="K342" i="126"/>
  <c r="K343" i="126"/>
  <c r="BZ271" i="126"/>
  <c r="AH38" i="126"/>
  <c r="AI34" i="126"/>
  <c r="AU272" i="126"/>
  <c r="AU358" i="126"/>
  <c r="AU369" i="126" s="1"/>
  <c r="AK358" i="126"/>
  <c r="AK369" i="126" s="1"/>
  <c r="AK272" i="126"/>
  <c r="AP272" i="126"/>
  <c r="AP358" i="126"/>
  <c r="AP369" i="126" s="1"/>
  <c r="AJ54" i="126"/>
  <c r="AK50" i="126"/>
  <c r="K129" i="126"/>
  <c r="R194" i="126"/>
  <c r="M54" i="126"/>
  <c r="M56" i="126" s="1"/>
  <c r="N50" i="126"/>
  <c r="AM272" i="126"/>
  <c r="AM358" i="126"/>
  <c r="AM369" i="126" s="1"/>
  <c r="BA272" i="126"/>
  <c r="BA358" i="126"/>
  <c r="BA369" i="126" s="1"/>
  <c r="Z194" i="126"/>
  <c r="BV209" i="126"/>
  <c r="BV272" i="126" s="1"/>
  <c r="AT272" i="126"/>
  <c r="AT358" i="126"/>
  <c r="BN272" i="126"/>
  <c r="BN358" i="126"/>
  <c r="BN369" i="126" s="1"/>
  <c r="CA190" i="126"/>
  <c r="CA182" i="126"/>
  <c r="O232" i="126"/>
  <c r="P259" i="126"/>
  <c r="N30" i="126"/>
  <c r="O26" i="126"/>
  <c r="BY231" i="126"/>
  <c r="BZ258" i="126"/>
  <c r="AZ272" i="126"/>
  <c r="AZ358" i="126"/>
  <c r="AZ369" i="126" s="1"/>
  <c r="BQ369" i="126"/>
  <c r="AF193" i="126"/>
  <c r="AF200" i="126" s="1"/>
  <c r="AF209" i="126"/>
  <c r="CA215" i="126"/>
  <c r="CA17" i="126"/>
  <c r="CA177" i="126"/>
  <c r="W194" i="126"/>
  <c r="BK272" i="126"/>
  <c r="BK358" i="126"/>
  <c r="BK369" i="126" s="1"/>
  <c r="L400" i="126"/>
  <c r="L399" i="126"/>
  <c r="AC194" i="126"/>
  <c r="N46" i="126"/>
  <c r="O42" i="126"/>
  <c r="M194" i="126"/>
  <c r="BT414" i="126"/>
  <c r="BZ390" i="126"/>
  <c r="J388" i="126"/>
  <c r="BS390" i="126"/>
  <c r="BJ272" i="126"/>
  <c r="BJ358" i="126"/>
  <c r="BJ369" i="126" s="1"/>
  <c r="AA194" i="126"/>
  <c r="BU209" i="126"/>
  <c r="BU272" i="126" s="1"/>
  <c r="AH272" i="126"/>
  <c r="AH358" i="126"/>
  <c r="AO272" i="126"/>
  <c r="AO358" i="126"/>
  <c r="AO369" i="126" s="1"/>
  <c r="AF343" i="126"/>
  <c r="AF342" i="126"/>
  <c r="BZ178" i="126"/>
  <c r="BZ126" i="126"/>
  <c r="BB272" i="126"/>
  <c r="BB358" i="126"/>
  <c r="BB369" i="126" s="1"/>
  <c r="M335" i="126"/>
  <c r="N332" i="126" s="1"/>
  <c r="J412" i="126"/>
  <c r="BS414" i="126"/>
  <c r="U194" i="126"/>
  <c r="BH272" i="126"/>
  <c r="BH358" i="126"/>
  <c r="BH369" i="126" s="1"/>
  <c r="CA101" i="126"/>
  <c r="BY232" i="126"/>
  <c r="BZ259" i="126"/>
  <c r="BD272" i="126"/>
  <c r="BD358" i="126"/>
  <c r="BD369" i="126" s="1"/>
  <c r="BS68" i="126"/>
  <c r="P69" i="126"/>
  <c r="BS271" i="126"/>
  <c r="AQ272" i="126"/>
  <c r="AQ358" i="126"/>
  <c r="AQ369" i="126" s="1"/>
  <c r="N38" i="126"/>
  <c r="O34" i="126"/>
  <c r="BL272" i="126"/>
  <c r="BL358" i="126"/>
  <c r="BL369" i="126" s="1"/>
  <c r="AG209" i="126"/>
  <c r="AG193" i="126"/>
  <c r="AG200" i="126" s="1"/>
  <c r="J194" i="126"/>
  <c r="AI272" i="126"/>
  <c r="AI358" i="126"/>
  <c r="AI369" i="126" s="1"/>
  <c r="Y194" i="126"/>
  <c r="K194" i="126"/>
  <c r="X194" i="126"/>
  <c r="J342" i="126"/>
  <c r="J343" i="126"/>
  <c r="T194" i="126"/>
  <c r="AD194" i="126"/>
  <c r="BZ90" i="126"/>
  <c r="BZ122" i="126" s="1"/>
  <c r="BZ134" i="126" s="1"/>
  <c r="CA69" i="126"/>
  <c r="CA121" i="126"/>
  <c r="CA216" i="126"/>
  <c r="CA138" i="126" s="1"/>
  <c r="CA18" i="126"/>
  <c r="CA83" i="126"/>
  <c r="CA159" i="126"/>
  <c r="AR272" i="126"/>
  <c r="AR358" i="126"/>
  <c r="AR369" i="126" s="1"/>
  <c r="AJ272" i="126"/>
  <c r="AJ358" i="126"/>
  <c r="AJ369" i="126" s="1"/>
  <c r="AE193" i="126"/>
  <c r="AE200" i="126" s="1"/>
  <c r="AE209" i="126"/>
  <c r="AS272" i="126"/>
  <c r="AS358" i="126"/>
  <c r="AS369" i="126" s="1"/>
  <c r="CA96" i="126"/>
  <c r="BI272" i="126"/>
  <c r="BI358" i="126"/>
  <c r="BI369" i="126" s="1"/>
  <c r="AG74" i="126"/>
  <c r="AG340" i="126"/>
  <c r="AG293" i="126"/>
  <c r="BM272" i="126"/>
  <c r="BM358" i="126"/>
  <c r="BM369" i="126" s="1"/>
  <c r="BY193" i="126"/>
  <c r="BY209" i="126"/>
  <c r="BY272" i="126" s="1"/>
  <c r="BY200" i="126"/>
  <c r="L231" i="126"/>
  <c r="M258" i="126"/>
  <c r="O194" i="126"/>
  <c r="L194" i="126"/>
  <c r="J129" i="126"/>
  <c r="BW209" i="126"/>
  <c r="BW272" i="126" s="1"/>
  <c r="BF272" i="126"/>
  <c r="BF358" i="126"/>
  <c r="L336" i="126"/>
  <c r="N194" i="126"/>
  <c r="AF129" i="126"/>
  <c r="CB77" i="126"/>
  <c r="CB92" i="126"/>
  <c r="CB88" i="126"/>
  <c r="CB98" i="126"/>
  <c r="CB99" i="126"/>
  <c r="CB93" i="126"/>
  <c r="CB94" i="126"/>
  <c r="CB103" i="126"/>
  <c r="CB109" i="126"/>
  <c r="CB114" i="126"/>
  <c r="CB97" i="126"/>
  <c r="CB102" i="126"/>
  <c r="CB108" i="126"/>
  <c r="CB118" i="126"/>
  <c r="CB107" i="126"/>
  <c r="CB104" i="126"/>
  <c r="CB119" i="126"/>
  <c r="CB125" i="126"/>
  <c r="CB117" i="126"/>
  <c r="CB161" i="126"/>
  <c r="CB162" i="126" s="1"/>
  <c r="CB169" i="126"/>
  <c r="CB170" i="126" s="1"/>
  <c r="CB173" i="126"/>
  <c r="CB174" i="126" s="1"/>
  <c r="CB165" i="126"/>
  <c r="CB166" i="126" s="1"/>
  <c r="CB188" i="126"/>
  <c r="CB211" i="126"/>
  <c r="CB189" i="126"/>
  <c r="CB112" i="126" s="1"/>
  <c r="CB111" i="126" s="1"/>
  <c r="CB295" i="126"/>
  <c r="CB294" i="126"/>
  <c r="CB333" i="126"/>
  <c r="CB36" i="126"/>
  <c r="CB37" i="126"/>
  <c r="CB12" i="126"/>
  <c r="CB28" i="126"/>
  <c r="CB29" i="126"/>
  <c r="CB414" i="126"/>
  <c r="CB44" i="126"/>
  <c r="CB16" i="126"/>
  <c r="CB68" i="126"/>
  <c r="CB45" i="126"/>
  <c r="CB13" i="126"/>
  <c r="CC7" i="126"/>
  <c r="CB434" i="126"/>
  <c r="CB245" i="126" s="1"/>
  <c r="CB246" i="126" s="1"/>
  <c r="CB14" i="126"/>
  <c r="CB15" i="126"/>
  <c r="CB67" i="126"/>
  <c r="CB52" i="126"/>
  <c r="CB91" i="126" l="1"/>
  <c r="AI30" i="126"/>
  <c r="AI46" i="126"/>
  <c r="AJ42" i="126"/>
  <c r="CA90" i="126"/>
  <c r="CA122" i="126" s="1"/>
  <c r="CA134" i="126" s="1"/>
  <c r="M336" i="126"/>
  <c r="CB96" i="126"/>
  <c r="CB69" i="126"/>
  <c r="CB178" i="126" s="1"/>
  <c r="CB402" i="126" s="1"/>
  <c r="BS388" i="126"/>
  <c r="BT387" i="126" s="1"/>
  <c r="BT388" i="126" s="1"/>
  <c r="BU387" i="126" s="1"/>
  <c r="BU388" i="126" s="1"/>
  <c r="BV387" i="126" s="1"/>
  <c r="BV388" i="126" s="1"/>
  <c r="BW387" i="126" s="1"/>
  <c r="BW388" i="126" s="1"/>
  <c r="BX387" i="126" s="1"/>
  <c r="BX388" i="126" s="1"/>
  <c r="BY387" i="126" s="1"/>
  <c r="BY388" i="126" s="1"/>
  <c r="BZ387" i="126" s="1"/>
  <c r="BZ388" i="126" s="1"/>
  <c r="CA387" i="126" s="1"/>
  <c r="T193" i="126"/>
  <c r="T200" i="126" s="1"/>
  <c r="T209" i="126"/>
  <c r="CB106" i="126"/>
  <c r="Y209" i="126"/>
  <c r="Y193" i="126"/>
  <c r="Y200" i="126" s="1"/>
  <c r="O38" i="126"/>
  <c r="P34" i="126"/>
  <c r="N335" i="126"/>
  <c r="O332" i="126" s="1"/>
  <c r="W193" i="126"/>
  <c r="W200" i="126" s="1"/>
  <c r="W209" i="126"/>
  <c r="N54" i="126"/>
  <c r="N56" i="126" s="1"/>
  <c r="O50" i="126"/>
  <c r="AI38" i="126"/>
  <c r="AI56" i="126" s="1"/>
  <c r="AJ34" i="126"/>
  <c r="BT194" i="126"/>
  <c r="BT193" i="126" s="1"/>
  <c r="BT200" i="126" s="1"/>
  <c r="BX193" i="126"/>
  <c r="BX200" i="126"/>
  <c r="BX209" i="126"/>
  <c r="BX272" i="126" s="1"/>
  <c r="CB190" i="126"/>
  <c r="CB182" i="126"/>
  <c r="K193" i="126"/>
  <c r="K200" i="126" s="1"/>
  <c r="K209" i="126"/>
  <c r="AB193" i="126"/>
  <c r="AB200" i="126" s="1"/>
  <c r="AB209" i="126"/>
  <c r="AA193" i="126"/>
  <c r="AA200" i="126" s="1"/>
  <c r="AA209" i="126"/>
  <c r="CA178" i="126"/>
  <c r="CA402" i="126" s="1"/>
  <c r="CA126" i="126"/>
  <c r="AH56" i="126"/>
  <c r="V272" i="126"/>
  <c r="V358" i="126"/>
  <c r="K411" i="126"/>
  <c r="K412" i="126"/>
  <c r="O30" i="126"/>
  <c r="P26" i="126"/>
  <c r="N193" i="126"/>
  <c r="N200" i="126" s="1"/>
  <c r="N209" i="126"/>
  <c r="Q193" i="126"/>
  <c r="Q200" i="126" s="1"/>
  <c r="Q209" i="126"/>
  <c r="U193" i="126"/>
  <c r="U200" i="126" s="1"/>
  <c r="U209" i="126"/>
  <c r="M74" i="126"/>
  <c r="M293" i="126"/>
  <c r="M340" i="126"/>
  <c r="AF272" i="126"/>
  <c r="AF358" i="126"/>
  <c r="AF369" i="126" s="1"/>
  <c r="O46" i="126"/>
  <c r="P42" i="126"/>
  <c r="L129" i="126"/>
  <c r="O193" i="126"/>
  <c r="O200" i="126" s="1"/>
  <c r="O209" i="126"/>
  <c r="P178" i="126"/>
  <c r="BS69" i="126"/>
  <c r="CB121" i="126"/>
  <c r="CB216" i="126"/>
  <c r="CB18" i="126"/>
  <c r="CB83" i="126"/>
  <c r="CC88" i="126"/>
  <c r="CC93" i="126"/>
  <c r="CC94" i="126"/>
  <c r="CC102" i="126"/>
  <c r="CC77" i="126"/>
  <c r="CC99" i="126"/>
  <c r="CC97" i="126"/>
  <c r="CC107" i="126"/>
  <c r="CC98" i="126"/>
  <c r="CC117" i="126"/>
  <c r="CC118" i="126"/>
  <c r="CC119" i="126"/>
  <c r="CC103" i="126"/>
  <c r="CC109" i="126"/>
  <c r="CC114" i="126"/>
  <c r="CC92" i="126"/>
  <c r="CC104" i="126"/>
  <c r="CC108" i="126"/>
  <c r="CC125" i="126"/>
  <c r="CC161" i="126"/>
  <c r="CC162" i="126" s="1"/>
  <c r="CC165" i="126"/>
  <c r="CC166" i="126" s="1"/>
  <c r="CC169" i="126"/>
  <c r="CC170" i="126" s="1"/>
  <c r="CC189" i="126"/>
  <c r="CC112" i="126" s="1"/>
  <c r="CC111" i="126" s="1"/>
  <c r="CC173" i="126"/>
  <c r="CC174" i="126" s="1"/>
  <c r="CC188" i="126"/>
  <c r="CC211" i="126"/>
  <c r="CC295" i="126"/>
  <c r="CC294" i="126"/>
  <c r="CC333" i="126"/>
  <c r="CC52" i="126"/>
  <c r="CC13" i="126"/>
  <c r="CD7" i="126"/>
  <c r="CC14" i="126"/>
  <c r="CC37" i="126"/>
  <c r="CC68" i="126"/>
  <c r="CC414" i="126"/>
  <c r="CC44" i="126"/>
  <c r="CC16" i="126"/>
  <c r="CC45" i="126"/>
  <c r="CC12" i="126"/>
  <c r="CC36" i="126"/>
  <c r="CC29" i="126"/>
  <c r="CC15" i="126"/>
  <c r="CC28" i="126"/>
  <c r="CC434" i="126"/>
  <c r="CC245" i="126" s="1"/>
  <c r="CC246" i="126" s="1"/>
  <c r="CC67" i="126"/>
  <c r="CB159" i="126"/>
  <c r="M231" i="126"/>
  <c r="N258" i="126"/>
  <c r="AG342" i="126"/>
  <c r="AG343" i="126"/>
  <c r="J193" i="126"/>
  <c r="J200" i="126" s="1"/>
  <c r="J209" i="126"/>
  <c r="BZ232" i="126"/>
  <c r="CA259" i="126"/>
  <c r="BU358" i="126"/>
  <c r="BU369" i="126" s="1"/>
  <c r="AH369" i="126"/>
  <c r="M193" i="126"/>
  <c r="M200" i="126" s="1"/>
  <c r="M209" i="126"/>
  <c r="M400" i="126"/>
  <c r="M399" i="126"/>
  <c r="BV358" i="126"/>
  <c r="BV369" i="126" s="1"/>
  <c r="AT369" i="126"/>
  <c r="R193" i="126"/>
  <c r="R200" i="126" s="1"/>
  <c r="R209" i="126"/>
  <c r="R272" i="126" s="1"/>
  <c r="S272" i="126"/>
  <c r="S358" i="126"/>
  <c r="S369" i="126" s="1"/>
  <c r="CB215" i="126"/>
  <c r="CB17" i="126"/>
  <c r="CB177" i="126"/>
  <c r="CB176" i="126" s="1"/>
  <c r="BW358" i="126"/>
  <c r="BW369" i="126" s="1"/>
  <c r="BF369" i="126"/>
  <c r="AG358" i="126"/>
  <c r="AG369" i="126" s="1"/>
  <c r="AG272" i="126"/>
  <c r="P232" i="126"/>
  <c r="Q259" i="126"/>
  <c r="K388" i="126"/>
  <c r="K387" i="126"/>
  <c r="AK54" i="126"/>
  <c r="AL50" i="126"/>
  <c r="CA271" i="126"/>
  <c r="Z193" i="126"/>
  <c r="Z200" i="126" s="1"/>
  <c r="Z209" i="126"/>
  <c r="AC193" i="126"/>
  <c r="AC200" i="126" s="1"/>
  <c r="AC209" i="126"/>
  <c r="CB116" i="126"/>
  <c r="CB101" i="126"/>
  <c r="L193" i="126"/>
  <c r="L200" i="126" s="1"/>
  <c r="L209" i="126"/>
  <c r="AG129" i="126"/>
  <c r="AE272" i="126"/>
  <c r="AE358" i="126"/>
  <c r="AE369" i="126" s="1"/>
  <c r="CA390" i="126"/>
  <c r="AD193" i="126"/>
  <c r="AD200" i="126" s="1"/>
  <c r="AD209" i="126"/>
  <c r="X193" i="126"/>
  <c r="X200" i="126" s="1"/>
  <c r="X209" i="126"/>
  <c r="BS412" i="126"/>
  <c r="BT411" i="126" s="1"/>
  <c r="BT412" i="126" s="1"/>
  <c r="BU411" i="126" s="1"/>
  <c r="BU412" i="126" s="1"/>
  <c r="BV411" i="126" s="1"/>
  <c r="BV412" i="126" s="1"/>
  <c r="BW411" i="126" s="1"/>
  <c r="BW412" i="126" s="1"/>
  <c r="BX411" i="126" s="1"/>
  <c r="BX412" i="126" s="1"/>
  <c r="BY411" i="126" s="1"/>
  <c r="BY412" i="126" s="1"/>
  <c r="BZ411" i="126" s="1"/>
  <c r="BZ412" i="126" s="1"/>
  <c r="CA411" i="126" s="1"/>
  <c r="CA412" i="126" s="1"/>
  <c r="CB411" i="126" s="1"/>
  <c r="CB412" i="126" s="1"/>
  <c r="CC411" i="126" s="1"/>
  <c r="BZ402" i="126"/>
  <c r="BZ176" i="126"/>
  <c r="BZ231" i="126"/>
  <c r="CA258" i="126"/>
  <c r="L343" i="126"/>
  <c r="L342" i="126"/>
  <c r="CB126" i="126" l="1"/>
  <c r="CB90" i="126"/>
  <c r="CB122" i="126" s="1"/>
  <c r="CB134" i="126" s="1"/>
  <c r="AK42" i="126"/>
  <c r="AJ46" i="126"/>
  <c r="AJ30" i="126"/>
  <c r="CA176" i="126"/>
  <c r="CA194" i="126" s="1"/>
  <c r="CA200" i="126" s="1"/>
  <c r="CC91" i="126"/>
  <c r="CC106" i="126"/>
  <c r="N74" i="126"/>
  <c r="N293" i="126"/>
  <c r="N340" i="126"/>
  <c r="AL54" i="126"/>
  <c r="AM50" i="126"/>
  <c r="Q26" i="126"/>
  <c r="P30" i="126"/>
  <c r="AI74" i="126"/>
  <c r="AI293" i="126"/>
  <c r="AI340" i="126"/>
  <c r="N400" i="126"/>
  <c r="N399" i="126"/>
  <c r="AD272" i="126"/>
  <c r="AD358" i="126"/>
  <c r="AD369" i="126" s="1"/>
  <c r="CC215" i="126"/>
  <c r="CC17" i="126"/>
  <c r="CC177" i="126"/>
  <c r="CC159" i="126"/>
  <c r="N272" i="126"/>
  <c r="N358" i="126"/>
  <c r="N369" i="126" s="1"/>
  <c r="L411" i="126"/>
  <c r="L412" i="126"/>
  <c r="AH74" i="126"/>
  <c r="AH293" i="126"/>
  <c r="AH340" i="126"/>
  <c r="AB272" i="126"/>
  <c r="AB358" i="126"/>
  <c r="AB369" i="126" s="1"/>
  <c r="Y272" i="126"/>
  <c r="Y358" i="126"/>
  <c r="Y369" i="126" s="1"/>
  <c r="N231" i="126"/>
  <c r="O258" i="126"/>
  <c r="P38" i="126"/>
  <c r="Q34" i="126"/>
  <c r="BZ194" i="126"/>
  <c r="M272" i="126"/>
  <c r="M358" i="126"/>
  <c r="M369" i="126" s="1"/>
  <c r="AA272" i="126"/>
  <c r="AA358" i="126"/>
  <c r="AA369" i="126" s="1"/>
  <c r="L272" i="126"/>
  <c r="L358" i="126"/>
  <c r="L369" i="126" s="1"/>
  <c r="CC69" i="126"/>
  <c r="CC121" i="126"/>
  <c r="CC216" i="126"/>
  <c r="CC138" i="126" s="1"/>
  <c r="CC18" i="126"/>
  <c r="CC83" i="126"/>
  <c r="CC101" i="126"/>
  <c r="CB138" i="126"/>
  <c r="M129" i="126"/>
  <c r="W272" i="126"/>
  <c r="W358" i="126"/>
  <c r="W369" i="126" s="1"/>
  <c r="CA388" i="126"/>
  <c r="CB387" i="126" s="1"/>
  <c r="CA232" i="126"/>
  <c r="CB259" i="126"/>
  <c r="V369" i="126"/>
  <c r="O54" i="126"/>
  <c r="O56" i="126" s="1"/>
  <c r="P50" i="126"/>
  <c r="AC272" i="126"/>
  <c r="AC358" i="126"/>
  <c r="AC369" i="126" s="1"/>
  <c r="CC96" i="126"/>
  <c r="Q272" i="126"/>
  <c r="Q358" i="126"/>
  <c r="Q369" i="126" s="1"/>
  <c r="M342" i="126"/>
  <c r="M343" i="126"/>
  <c r="Z272" i="126"/>
  <c r="Z358" i="126"/>
  <c r="Z369" i="126" s="1"/>
  <c r="Q232" i="126"/>
  <c r="R259" i="126"/>
  <c r="CD77" i="126"/>
  <c r="CD93" i="126"/>
  <c r="CD88" i="126"/>
  <c r="CD92" i="126"/>
  <c r="CD98" i="126"/>
  <c r="CD103" i="126"/>
  <c r="CD102" i="126"/>
  <c r="CD108" i="126"/>
  <c r="CD94" i="126"/>
  <c r="CD107" i="126"/>
  <c r="CD104" i="126"/>
  <c r="CD114" i="126"/>
  <c r="CD97" i="126"/>
  <c r="CD118" i="126"/>
  <c r="CD109" i="126"/>
  <c r="CD117" i="126"/>
  <c r="CD119" i="126"/>
  <c r="CD125" i="126"/>
  <c r="CD99" i="126"/>
  <c r="CD165" i="126"/>
  <c r="CD166" i="126" s="1"/>
  <c r="CD161" i="126"/>
  <c r="CD162" i="126" s="1"/>
  <c r="CD169" i="126"/>
  <c r="CD170" i="126" s="1"/>
  <c r="CD189" i="126"/>
  <c r="CD112" i="126" s="1"/>
  <c r="CD111" i="126" s="1"/>
  <c r="CD173" i="126"/>
  <c r="CD174" i="126" s="1"/>
  <c r="CD211" i="126"/>
  <c r="CD188" i="126"/>
  <c r="CD294" i="126"/>
  <c r="CD295" i="126"/>
  <c r="CD414" i="126"/>
  <c r="CD333" i="126"/>
  <c r="CD67" i="126"/>
  <c r="CD44" i="126"/>
  <c r="CD45" i="126"/>
  <c r="CD36" i="126"/>
  <c r="CD37" i="126"/>
  <c r="CD12" i="126"/>
  <c r="CD52" i="126"/>
  <c r="CD29" i="126"/>
  <c r="CD15" i="126"/>
  <c r="CD14" i="126"/>
  <c r="CE7" i="126"/>
  <c r="CD16" i="126"/>
  <c r="CD13" i="126"/>
  <c r="CD68" i="126"/>
  <c r="CD28" i="126"/>
  <c r="CD434" i="126"/>
  <c r="CD245" i="126" s="1"/>
  <c r="CD246" i="126" s="1"/>
  <c r="CC190" i="126"/>
  <c r="CC182" i="126"/>
  <c r="P46" i="126"/>
  <c r="Q42" i="126"/>
  <c r="K272" i="126"/>
  <c r="K358" i="126"/>
  <c r="K369" i="126" s="1"/>
  <c r="X272" i="126"/>
  <c r="X358" i="126"/>
  <c r="X369" i="126" s="1"/>
  <c r="O335" i="126"/>
  <c r="P332" i="126" s="1"/>
  <c r="R358" i="126"/>
  <c r="R369" i="126" s="1"/>
  <c r="P402" i="126"/>
  <c r="BS402" i="126" s="1"/>
  <c r="BS178" i="126"/>
  <c r="P176" i="126"/>
  <c r="J212" i="126"/>
  <c r="J272" i="126"/>
  <c r="J358" i="126"/>
  <c r="O272" i="126"/>
  <c r="O358" i="126"/>
  <c r="O369" i="126" s="1"/>
  <c r="BT209" i="126"/>
  <c r="BT272" i="126" s="1"/>
  <c r="T272" i="126"/>
  <c r="T358" i="126"/>
  <c r="T369" i="126" s="1"/>
  <c r="L388" i="126"/>
  <c r="L387" i="126"/>
  <c r="CB194" i="126"/>
  <c r="CB390" i="126"/>
  <c r="CC412" i="126"/>
  <c r="CD411" i="126" s="1"/>
  <c r="CA231" i="126"/>
  <c r="CB258" i="126"/>
  <c r="CC116" i="126"/>
  <c r="U358" i="126"/>
  <c r="U369" i="126" s="1"/>
  <c r="U272" i="126"/>
  <c r="AJ38" i="126"/>
  <c r="AK34" i="126"/>
  <c r="N336" i="126"/>
  <c r="AJ56" i="126" l="1"/>
  <c r="CA209" i="126"/>
  <c r="CA272" i="126" s="1"/>
  <c r="CA193" i="126"/>
  <c r="CC90" i="126"/>
  <c r="CC122" i="126" s="1"/>
  <c r="CC134" i="126" s="1"/>
  <c r="CD412" i="126"/>
  <c r="CE411" i="126" s="1"/>
  <c r="O336" i="126"/>
  <c r="AK30" i="126"/>
  <c r="AL42" i="126"/>
  <c r="AK46" i="126"/>
  <c r="CD69" i="126"/>
  <c r="CD178" i="126" s="1"/>
  <c r="CD402" i="126" s="1"/>
  <c r="O74" i="126"/>
  <c r="O293" i="126"/>
  <c r="O340" i="126"/>
  <c r="CC271" i="126"/>
  <c r="Q38" i="126"/>
  <c r="R34" i="126"/>
  <c r="M388" i="126"/>
  <c r="M387" i="126"/>
  <c r="J121" i="126"/>
  <c r="K208" i="126"/>
  <c r="J252" i="126"/>
  <c r="J213" i="126"/>
  <c r="K210" i="126"/>
  <c r="CD106" i="126"/>
  <c r="CB232" i="126"/>
  <c r="CC259" i="126"/>
  <c r="Q30" i="126"/>
  <c r="R26" i="126"/>
  <c r="CB231" i="126"/>
  <c r="CC258" i="126"/>
  <c r="N343" i="126"/>
  <c r="N342" i="126"/>
  <c r="P194" i="126"/>
  <c r="BS176" i="126"/>
  <c r="CD101" i="126"/>
  <c r="CB388" i="126"/>
  <c r="CC387" i="126" s="1"/>
  <c r="O231" i="126"/>
  <c r="P258" i="126"/>
  <c r="O399" i="126"/>
  <c r="O400" i="126"/>
  <c r="N129" i="126"/>
  <c r="Q46" i="126"/>
  <c r="R42" i="126"/>
  <c r="CD116" i="126"/>
  <c r="AH343" i="126"/>
  <c r="AH342" i="126"/>
  <c r="CD159" i="126"/>
  <c r="AH129" i="126"/>
  <c r="CC390" i="126"/>
  <c r="AI342" i="126"/>
  <c r="AI343" i="126"/>
  <c r="P54" i="126"/>
  <c r="P56" i="126" s="1"/>
  <c r="Q50" i="126"/>
  <c r="P335" i="126"/>
  <c r="Q332" i="126" s="1"/>
  <c r="CD215" i="126"/>
  <c r="CD17" i="126"/>
  <c r="CD177" i="126"/>
  <c r="R232" i="126"/>
  <c r="S259" i="126"/>
  <c r="CB271" i="126"/>
  <c r="AM54" i="126"/>
  <c r="AN50" i="126"/>
  <c r="AK38" i="126"/>
  <c r="AL34" i="126"/>
  <c r="AJ74" i="126"/>
  <c r="AJ293" i="126"/>
  <c r="AJ340" i="126"/>
  <c r="CB200" i="126"/>
  <c r="CB193" i="126"/>
  <c r="CB209" i="126"/>
  <c r="CB272" i="126" s="1"/>
  <c r="CE77" i="126"/>
  <c r="CE88" i="126"/>
  <c r="CE92" i="126"/>
  <c r="CE97" i="126"/>
  <c r="CE93" i="126"/>
  <c r="CE98" i="126"/>
  <c r="CE103" i="126"/>
  <c r="CE104" i="126"/>
  <c r="CE102" i="126"/>
  <c r="CE94" i="126"/>
  <c r="CE107" i="126"/>
  <c r="CE108" i="126"/>
  <c r="CE114" i="126"/>
  <c r="CE118" i="126"/>
  <c r="CE99" i="126"/>
  <c r="CE125" i="126"/>
  <c r="CE117" i="126"/>
  <c r="CE109" i="126"/>
  <c r="CE119" i="126"/>
  <c r="CE165" i="126"/>
  <c r="CE166" i="126" s="1"/>
  <c r="CE161" i="126"/>
  <c r="CE162" i="126" s="1"/>
  <c r="CE173" i="126"/>
  <c r="CE174" i="126" s="1"/>
  <c r="CE169" i="126"/>
  <c r="CE170" i="126" s="1"/>
  <c r="CE189" i="126"/>
  <c r="CE112" i="126" s="1"/>
  <c r="CE111" i="126" s="1"/>
  <c r="CE211" i="126"/>
  <c r="CE188" i="126"/>
  <c r="CE294" i="126"/>
  <c r="CE295" i="126"/>
  <c r="CE333" i="126"/>
  <c r="CE434" i="126"/>
  <c r="CE245" i="126" s="1"/>
  <c r="CE246" i="126" s="1"/>
  <c r="CE67" i="126"/>
  <c r="CE36" i="126"/>
  <c r="CE52" i="126"/>
  <c r="CE15" i="126"/>
  <c r="CE14" i="126"/>
  <c r="CE414" i="126"/>
  <c r="CE412" i="126" s="1"/>
  <c r="CF411" i="126" s="1"/>
  <c r="CE44" i="126"/>
  <c r="CE16" i="126"/>
  <c r="CE68" i="126"/>
  <c r="CF7" i="126"/>
  <c r="CE12" i="126"/>
  <c r="CE28" i="126"/>
  <c r="CE13" i="126"/>
  <c r="CD96" i="126"/>
  <c r="BZ193" i="126"/>
  <c r="BZ209" i="126"/>
  <c r="BZ272" i="126" s="1"/>
  <c r="BZ200" i="126"/>
  <c r="M412" i="126"/>
  <c r="M411" i="126"/>
  <c r="CD182" i="126"/>
  <c r="CD190" i="126"/>
  <c r="CC178" i="126"/>
  <c r="CC402" i="126" s="1"/>
  <c r="CC126" i="126"/>
  <c r="BS400" i="126"/>
  <c r="BT399" i="126" s="1"/>
  <c r="BT400" i="126" s="1"/>
  <c r="BU399" i="126" s="1"/>
  <c r="BU400" i="126" s="1"/>
  <c r="BV399" i="126" s="1"/>
  <c r="BV400" i="126" s="1"/>
  <c r="BW399" i="126" s="1"/>
  <c r="BW400" i="126" s="1"/>
  <c r="BX399" i="126" s="1"/>
  <c r="BX400" i="126" s="1"/>
  <c r="BY399" i="126" s="1"/>
  <c r="BY400" i="126" s="1"/>
  <c r="BZ399" i="126" s="1"/>
  <c r="BZ400" i="126" s="1"/>
  <c r="CA399" i="126" s="1"/>
  <c r="CA400" i="126" s="1"/>
  <c r="CB399" i="126" s="1"/>
  <c r="CB400" i="126" s="1"/>
  <c r="CC399" i="126" s="1"/>
  <c r="J369" i="126"/>
  <c r="CD121" i="126"/>
  <c r="CD216" i="126"/>
  <c r="CD138" i="126" s="1"/>
  <c r="CD18" i="126"/>
  <c r="CD83" i="126"/>
  <c r="CD126" i="126"/>
  <c r="CD91" i="126"/>
  <c r="BT358" i="126"/>
  <c r="BT369" i="126" s="1"/>
  <c r="AI129" i="126"/>
  <c r="AK56" i="126" l="1"/>
  <c r="AM42" i="126"/>
  <c r="AL46" i="126"/>
  <c r="AL30" i="126"/>
  <c r="CE69" i="126"/>
  <c r="CD90" i="126"/>
  <c r="CD122" i="126" s="1"/>
  <c r="CD134" i="126" s="1"/>
  <c r="P336" i="126"/>
  <c r="CC400" i="126"/>
  <c r="CD399" i="126" s="1"/>
  <c r="CD400" i="126" s="1"/>
  <c r="CE399" i="126" s="1"/>
  <c r="CC388" i="126"/>
  <c r="CD387" i="126" s="1"/>
  <c r="J122" i="126"/>
  <c r="J134" i="126" s="1"/>
  <c r="CE159" i="126"/>
  <c r="Q335" i="126"/>
  <c r="R332" i="126" s="1"/>
  <c r="P399" i="126"/>
  <c r="P400" i="126"/>
  <c r="CE121" i="126"/>
  <c r="CE216" i="126"/>
  <c r="CE18" i="126"/>
  <c r="CE83" i="126"/>
  <c r="CF77" i="126"/>
  <c r="CF88" i="126"/>
  <c r="CF98" i="126"/>
  <c r="CF92" i="126"/>
  <c r="CF93" i="126"/>
  <c r="CF103" i="126"/>
  <c r="CF104" i="126"/>
  <c r="CF114" i="126"/>
  <c r="CF99" i="126"/>
  <c r="CF94" i="126"/>
  <c r="CF107" i="126"/>
  <c r="CF109" i="126"/>
  <c r="CF117" i="126"/>
  <c r="CF119" i="126"/>
  <c r="CF102" i="126"/>
  <c r="CF97" i="126"/>
  <c r="CF108" i="126"/>
  <c r="CF125" i="126"/>
  <c r="CF118" i="126"/>
  <c r="CF165" i="126"/>
  <c r="CF166" i="126" s="1"/>
  <c r="CF188" i="126"/>
  <c r="CF161" i="126"/>
  <c r="CF162" i="126" s="1"/>
  <c r="CF169" i="126"/>
  <c r="CF170" i="126" s="1"/>
  <c r="CF173" i="126"/>
  <c r="CF174" i="126" s="1"/>
  <c r="CF189" i="126"/>
  <c r="CF112" i="126" s="1"/>
  <c r="CF111" i="126" s="1"/>
  <c r="CF211" i="126"/>
  <c r="CF294" i="126"/>
  <c r="CF295" i="126"/>
  <c r="CF333" i="126"/>
  <c r="CF414" i="126"/>
  <c r="CF412" i="126" s="1"/>
  <c r="CG411" i="126" s="1"/>
  <c r="CF68" i="126"/>
  <c r="CF16" i="126"/>
  <c r="CF67" i="126"/>
  <c r="CF44" i="126"/>
  <c r="CF434" i="126"/>
  <c r="CF245" i="126" s="1"/>
  <c r="CF246" i="126" s="1"/>
  <c r="CF28" i="126"/>
  <c r="CF36" i="126"/>
  <c r="CF52" i="126"/>
  <c r="CF15" i="126"/>
  <c r="CF14" i="126"/>
  <c r="CG7" i="126"/>
  <c r="CF13" i="126"/>
  <c r="CF12" i="126"/>
  <c r="Q54" i="126"/>
  <c r="Q56" i="126" s="1"/>
  <c r="R50" i="126"/>
  <c r="O342" i="126"/>
  <c r="O343" i="126"/>
  <c r="CD271" i="126"/>
  <c r="CC176" i="126"/>
  <c r="CE182" i="126"/>
  <c r="CE190" i="126"/>
  <c r="CE106" i="126"/>
  <c r="CE91" i="126"/>
  <c r="AJ129" i="126"/>
  <c r="S232" i="126"/>
  <c r="T259" i="126"/>
  <c r="R46" i="126"/>
  <c r="S42" i="126"/>
  <c r="P231" i="126"/>
  <c r="Q258" i="126"/>
  <c r="K273" i="126"/>
  <c r="R38" i="126"/>
  <c r="S34" i="126"/>
  <c r="CC231" i="126"/>
  <c r="CD258" i="126"/>
  <c r="AL38" i="126"/>
  <c r="AM34" i="126"/>
  <c r="P193" i="126"/>
  <c r="P200" i="126" s="1"/>
  <c r="P209" i="126"/>
  <c r="BS194" i="126"/>
  <c r="R30" i="126"/>
  <c r="S26" i="126"/>
  <c r="J183" i="126"/>
  <c r="O129" i="126"/>
  <c r="CE96" i="126"/>
  <c r="CE101" i="126"/>
  <c r="AK74" i="126"/>
  <c r="AK293" i="126"/>
  <c r="AK340" i="126"/>
  <c r="CD176" i="126"/>
  <c r="J230" i="126"/>
  <c r="J233" i="126" s="1"/>
  <c r="J253" i="126"/>
  <c r="J254" i="126" s="1"/>
  <c r="CE215" i="126"/>
  <c r="CE17" i="126"/>
  <c r="CE177" i="126"/>
  <c r="AJ343" i="126"/>
  <c r="AJ342" i="126"/>
  <c r="N387" i="126"/>
  <c r="N388" i="126"/>
  <c r="CD194" i="126"/>
  <c r="CD390" i="126"/>
  <c r="P74" i="126"/>
  <c r="P293" i="126"/>
  <c r="P340" i="126"/>
  <c r="N412" i="126"/>
  <c r="N411" i="126"/>
  <c r="CE116" i="126"/>
  <c r="AN54" i="126"/>
  <c r="AO50" i="126"/>
  <c r="CC232" i="126"/>
  <c r="CD259" i="126"/>
  <c r="K212" i="126"/>
  <c r="K213" i="126" s="1"/>
  <c r="CF69" i="126" l="1"/>
  <c r="CF126" i="126" s="1"/>
  <c r="CF101" i="126"/>
  <c r="CE178" i="126"/>
  <c r="CE402" i="126" s="1"/>
  <c r="CE126" i="126"/>
  <c r="AM30" i="126"/>
  <c r="CE400" i="126"/>
  <c r="CF399" i="126" s="1"/>
  <c r="AN42" i="126"/>
  <c r="AM46" i="126"/>
  <c r="Q336" i="126"/>
  <c r="CD388" i="126"/>
  <c r="CE387" i="126" s="1"/>
  <c r="K183" i="126"/>
  <c r="Q74" i="126"/>
  <c r="Q293" i="126"/>
  <c r="Q340" i="126"/>
  <c r="CD193" i="126"/>
  <c r="CD209" i="126"/>
  <c r="CD272" i="126" s="1"/>
  <c r="CD200" i="126"/>
  <c r="AM38" i="126"/>
  <c r="AN34" i="126"/>
  <c r="S46" i="126"/>
  <c r="T42" i="126"/>
  <c r="CF91" i="126"/>
  <c r="O412" i="126"/>
  <c r="O411" i="126"/>
  <c r="S30" i="126"/>
  <c r="T26" i="126"/>
  <c r="AL56" i="126"/>
  <c r="S38" i="126"/>
  <c r="T34" i="126"/>
  <c r="R54" i="126"/>
  <c r="S50" i="126"/>
  <c r="CF106" i="126"/>
  <c r="Q400" i="126"/>
  <c r="Q399" i="126"/>
  <c r="CD232" i="126"/>
  <c r="CE259" i="126"/>
  <c r="CE258" i="126"/>
  <c r="CD231" i="126"/>
  <c r="CC194" i="126"/>
  <c r="O388" i="126"/>
  <c r="O387" i="126"/>
  <c r="CF215" i="126"/>
  <c r="CF17" i="126"/>
  <c r="CF177" i="126"/>
  <c r="P129" i="126"/>
  <c r="AK342" i="126"/>
  <c r="AK343" i="126"/>
  <c r="P358" i="126"/>
  <c r="P272" i="126"/>
  <c r="BS209" i="126"/>
  <c r="CF96" i="126"/>
  <c r="CG77" i="126"/>
  <c r="CG92" i="126"/>
  <c r="CG88" i="126"/>
  <c r="CG93" i="126"/>
  <c r="CG94" i="126"/>
  <c r="CG97" i="126"/>
  <c r="CG107" i="126"/>
  <c r="CG98" i="126"/>
  <c r="CG99" i="126"/>
  <c r="CG102" i="126"/>
  <c r="CG108" i="126"/>
  <c r="CG109" i="126"/>
  <c r="CG117" i="126"/>
  <c r="CG119" i="126"/>
  <c r="CG104" i="126"/>
  <c r="CG114" i="126"/>
  <c r="CG118" i="126"/>
  <c r="CG103" i="126"/>
  <c r="CG125" i="126"/>
  <c r="CG173" i="126"/>
  <c r="CG174" i="126" s="1"/>
  <c r="CG188" i="126"/>
  <c r="CG169" i="126"/>
  <c r="CG170" i="126" s="1"/>
  <c r="CG161" i="126"/>
  <c r="CG162" i="126" s="1"/>
  <c r="CG165" i="126"/>
  <c r="CG166" i="126" s="1"/>
  <c r="CG189" i="126"/>
  <c r="CG112" i="126" s="1"/>
  <c r="CG111" i="126" s="1"/>
  <c r="CG211" i="126"/>
  <c r="CG295" i="126"/>
  <c r="CG333" i="126"/>
  <c r="CG14" i="126"/>
  <c r="CG15" i="126"/>
  <c r="CG68" i="126"/>
  <c r="CG434" i="126"/>
  <c r="CG245" i="126" s="1"/>
  <c r="CG246" i="126" s="1"/>
  <c r="CG67" i="126"/>
  <c r="CG28" i="126"/>
  <c r="CG44" i="126"/>
  <c r="CG294" i="126"/>
  <c r="CG36" i="126"/>
  <c r="CG52" i="126"/>
  <c r="CG414" i="126"/>
  <c r="CG412" i="126" s="1"/>
  <c r="CH411" i="126" s="1"/>
  <c r="CG13" i="126"/>
  <c r="CG16" i="126"/>
  <c r="CG12" i="126"/>
  <c r="CH7" i="126"/>
  <c r="CF159" i="126"/>
  <c r="P343" i="126"/>
  <c r="P342" i="126"/>
  <c r="BS193" i="126"/>
  <c r="AK129" i="126"/>
  <c r="Q231" i="126"/>
  <c r="R258" i="126"/>
  <c r="CE90" i="126"/>
  <c r="CE122" i="126" s="1"/>
  <c r="CE134" i="126" s="1"/>
  <c r="CF121" i="126"/>
  <c r="CF216" i="126"/>
  <c r="CF138" i="126" s="1"/>
  <c r="CF18" i="126"/>
  <c r="CF83" i="126"/>
  <c r="CF182" i="126"/>
  <c r="CF190" i="126"/>
  <c r="R335" i="126"/>
  <c r="S332" i="126" s="1"/>
  <c r="R56" i="126"/>
  <c r="U259" i="126"/>
  <c r="T232" i="126"/>
  <c r="AO54" i="126"/>
  <c r="AP50" i="126"/>
  <c r="K121" i="126"/>
  <c r="L208" i="126"/>
  <c r="K252" i="126"/>
  <c r="L210" i="126"/>
  <c r="CF116" i="126"/>
  <c r="CE138" i="126"/>
  <c r="CE390" i="126"/>
  <c r="CF178" i="126" l="1"/>
  <c r="CF176" i="126" s="1"/>
  <c r="CF194" i="126" s="1"/>
  <c r="AM56" i="126"/>
  <c r="AM74" i="126" s="1"/>
  <c r="AO42" i="126"/>
  <c r="AN46" i="126"/>
  <c r="AN30" i="126"/>
  <c r="CE176" i="126"/>
  <c r="CE194" i="126" s="1"/>
  <c r="CE200" i="126" s="1"/>
  <c r="CG96" i="126"/>
  <c r="CG69" i="126"/>
  <c r="CG178" i="126" s="1"/>
  <c r="CG402" i="126" s="1"/>
  <c r="CE388" i="126"/>
  <c r="CF387" i="126" s="1"/>
  <c r="L212" i="126"/>
  <c r="L213" i="126" s="1"/>
  <c r="U232" i="126"/>
  <c r="BS232" i="126" s="1"/>
  <c r="V259" i="126"/>
  <c r="CF271" i="126"/>
  <c r="CG182" i="126"/>
  <c r="CG190" i="126"/>
  <c r="R399" i="126"/>
  <c r="R400" i="126"/>
  <c r="T30" i="126"/>
  <c r="U26" i="126"/>
  <c r="T46" i="126"/>
  <c r="U42" i="126"/>
  <c r="Q342" i="126"/>
  <c r="Q343" i="126"/>
  <c r="CE271" i="126"/>
  <c r="K122" i="126"/>
  <c r="K134" i="126" s="1"/>
  <c r="R74" i="126"/>
  <c r="R293" i="126"/>
  <c r="R340" i="126"/>
  <c r="CG116" i="126"/>
  <c r="BS272" i="126"/>
  <c r="CC200" i="126"/>
  <c r="CC193" i="126"/>
  <c r="CC209" i="126"/>
  <c r="CC272" i="126" s="1"/>
  <c r="AP54" i="126"/>
  <c r="AQ50" i="126"/>
  <c r="S335" i="126"/>
  <c r="T332" i="126" s="1"/>
  <c r="S54" i="126"/>
  <c r="S56" i="126" s="1"/>
  <c r="T50" i="126"/>
  <c r="AN38" i="126"/>
  <c r="AO34" i="126"/>
  <c r="Q129" i="126"/>
  <c r="R336" i="126"/>
  <c r="R231" i="126"/>
  <c r="S258" i="126"/>
  <c r="P369" i="126"/>
  <c r="BS358" i="126"/>
  <c r="P411" i="126"/>
  <c r="P412" i="126"/>
  <c r="AM340" i="126"/>
  <c r="BS200" i="126"/>
  <c r="CF390" i="126"/>
  <c r="CG101" i="126"/>
  <c r="CG91" i="126"/>
  <c r="CE231" i="126"/>
  <c r="CF258" i="126"/>
  <c r="T38" i="126"/>
  <c r="U34" i="126"/>
  <c r="CE232" i="126"/>
  <c r="CF259" i="126"/>
  <c r="CF90" i="126"/>
  <c r="CF122" i="126" s="1"/>
  <c r="CF134" i="126" s="1"/>
  <c r="L273" i="126"/>
  <c r="CH77" i="126"/>
  <c r="CH88" i="126"/>
  <c r="CH92" i="126"/>
  <c r="CH97" i="126"/>
  <c r="CH93" i="126"/>
  <c r="CH107" i="126"/>
  <c r="CH102" i="126"/>
  <c r="CH104" i="126"/>
  <c r="CH109" i="126"/>
  <c r="CH94" i="126"/>
  <c r="CH98" i="126"/>
  <c r="CH103" i="126"/>
  <c r="CH117" i="126"/>
  <c r="CH119" i="126"/>
  <c r="CH118" i="126"/>
  <c r="CH99" i="126"/>
  <c r="CH125" i="126"/>
  <c r="CH108" i="126"/>
  <c r="CH114" i="126"/>
  <c r="CH173" i="126"/>
  <c r="CH174" i="126" s="1"/>
  <c r="CH161" i="126"/>
  <c r="CH162" i="126" s="1"/>
  <c r="CH188" i="126"/>
  <c r="CH169" i="126"/>
  <c r="CH170" i="126" s="1"/>
  <c r="CH211" i="126"/>
  <c r="CH165" i="126"/>
  <c r="CH166" i="126" s="1"/>
  <c r="CH189" i="126"/>
  <c r="CH112" i="126" s="1"/>
  <c r="CH111" i="126" s="1"/>
  <c r="CH294" i="126"/>
  <c r="CH333" i="126"/>
  <c r="CH295" i="126"/>
  <c r="CH434" i="126"/>
  <c r="CH245" i="126" s="1"/>
  <c r="CH246" i="126" s="1"/>
  <c r="CH28" i="126"/>
  <c r="CH68" i="126"/>
  <c r="CH16" i="126"/>
  <c r="CH12" i="126"/>
  <c r="CH13" i="126"/>
  <c r="CI7" i="126"/>
  <c r="CH67" i="126"/>
  <c r="CH36" i="126"/>
  <c r="CH15" i="126"/>
  <c r="CH52" i="126"/>
  <c r="CH14" i="126"/>
  <c r="CH414" i="126"/>
  <c r="CH412" i="126" s="1"/>
  <c r="CI411" i="126" s="1"/>
  <c r="CH44" i="126"/>
  <c r="CG159" i="126"/>
  <c r="CG126" i="126"/>
  <c r="K253" i="126"/>
  <c r="K254" i="126" s="1"/>
  <c r="K230" i="126"/>
  <c r="K233" i="126" s="1"/>
  <c r="CG215" i="126"/>
  <c r="CG17" i="126"/>
  <c r="CG177" i="126"/>
  <c r="CG176" i="126" s="1"/>
  <c r="CG121" i="126"/>
  <c r="CG216" i="126"/>
  <c r="CG138" i="126" s="1"/>
  <c r="CG18" i="126"/>
  <c r="CG83" i="126"/>
  <c r="CG106" i="126"/>
  <c r="P388" i="126"/>
  <c r="P387" i="126"/>
  <c r="AL74" i="126"/>
  <c r="AL293" i="126"/>
  <c r="AL340" i="126"/>
  <c r="CF402" i="126"/>
  <c r="AM293" i="126" l="1"/>
  <c r="CE193" i="126"/>
  <c r="CF388" i="126"/>
  <c r="CG387" i="126" s="1"/>
  <c r="AN56" i="126"/>
  <c r="AN293" i="126" s="1"/>
  <c r="S336" i="126"/>
  <c r="AO30" i="126"/>
  <c r="CH91" i="126"/>
  <c r="CE209" i="126"/>
  <c r="CE272" i="126" s="1"/>
  <c r="AP42" i="126"/>
  <c r="AO46" i="126"/>
  <c r="CH116" i="126"/>
  <c r="S74" i="126"/>
  <c r="S293" i="126"/>
  <c r="S340" i="126"/>
  <c r="U46" i="126"/>
  <c r="BS46" i="126" s="1"/>
  <c r="V42" i="126"/>
  <c r="CF400" i="126"/>
  <c r="CG399" i="126" s="1"/>
  <c r="CG400" i="126" s="1"/>
  <c r="CH399" i="126" s="1"/>
  <c r="CH121" i="126"/>
  <c r="CH216" i="126"/>
  <c r="CH138" i="126" s="1"/>
  <c r="CH18" i="126"/>
  <c r="CH83" i="126"/>
  <c r="CH215" i="126"/>
  <c r="CH17" i="126"/>
  <c r="CH177" i="126"/>
  <c r="S231" i="126"/>
  <c r="T258" i="126"/>
  <c r="AL342" i="126"/>
  <c r="AL343" i="126"/>
  <c r="CG271" i="126"/>
  <c r="CH96" i="126"/>
  <c r="AM342" i="126"/>
  <c r="AM343" i="126"/>
  <c r="R129" i="126"/>
  <c r="V232" i="126"/>
  <c r="W259" i="126"/>
  <c r="CF200" i="126"/>
  <c r="CF209" i="126"/>
  <c r="CF272" i="126" s="1"/>
  <c r="CF193" i="126"/>
  <c r="Q411" i="126"/>
  <c r="Q412" i="126"/>
  <c r="AQ54" i="126"/>
  <c r="AR50" i="126"/>
  <c r="U30" i="126"/>
  <c r="V26" i="126"/>
  <c r="L121" i="126"/>
  <c r="L252" i="126"/>
  <c r="M208" i="126"/>
  <c r="M210" i="126"/>
  <c r="AL129" i="126"/>
  <c r="U38" i="126"/>
  <c r="BS38" i="126" s="1"/>
  <c r="V34" i="126"/>
  <c r="Q387" i="126"/>
  <c r="Q388" i="126"/>
  <c r="CG259" i="126"/>
  <c r="CF232" i="126"/>
  <c r="CF231" i="126"/>
  <c r="CG258" i="126"/>
  <c r="AO38" i="126"/>
  <c r="AP34" i="126"/>
  <c r="AM129" i="126"/>
  <c r="L183" i="126"/>
  <c r="CI77" i="126"/>
  <c r="CI97" i="126"/>
  <c r="CI94" i="126"/>
  <c r="CI99" i="126"/>
  <c r="CI88" i="126"/>
  <c r="CI92" i="126"/>
  <c r="CI108" i="126"/>
  <c r="CI109" i="126"/>
  <c r="CI103" i="126"/>
  <c r="CI104" i="126"/>
  <c r="CI93" i="126"/>
  <c r="CI125" i="126"/>
  <c r="CI98" i="126"/>
  <c r="CI107" i="126"/>
  <c r="CI102" i="126"/>
  <c r="CI117" i="126"/>
  <c r="CI119" i="126"/>
  <c r="CI114" i="126"/>
  <c r="CI118" i="126"/>
  <c r="CI169" i="126"/>
  <c r="CI170" i="126" s="1"/>
  <c r="CI173" i="126"/>
  <c r="CI174" i="126" s="1"/>
  <c r="CI189" i="126"/>
  <c r="CI112" i="126" s="1"/>
  <c r="CI111" i="126" s="1"/>
  <c r="CI165" i="126"/>
  <c r="CI166" i="126" s="1"/>
  <c r="CI188" i="126"/>
  <c r="CI211" i="126"/>
  <c r="CI161" i="126"/>
  <c r="CI162" i="126" s="1"/>
  <c r="CI294" i="126"/>
  <c r="CI295" i="126"/>
  <c r="CI333" i="126"/>
  <c r="CI414" i="126"/>
  <c r="CI412" i="126" s="1"/>
  <c r="CJ411" i="126" s="1"/>
  <c r="CI434" i="126"/>
  <c r="CI245" i="126" s="1"/>
  <c r="CI246" i="126" s="1"/>
  <c r="CI52" i="126"/>
  <c r="CI13" i="126"/>
  <c r="CJ7" i="126"/>
  <c r="CI14" i="126"/>
  <c r="CI15" i="126"/>
  <c r="CI68" i="126"/>
  <c r="CI12" i="126"/>
  <c r="CI28" i="126"/>
  <c r="CI67" i="126"/>
  <c r="CI36" i="126"/>
  <c r="CI44" i="126"/>
  <c r="CI16" i="126"/>
  <c r="CH182" i="126"/>
  <c r="CH190" i="126"/>
  <c r="CH101" i="126"/>
  <c r="BS369" i="126"/>
  <c r="S399" i="126"/>
  <c r="S400" i="126"/>
  <c r="CG194" i="126"/>
  <c r="CG390" i="126"/>
  <c r="CG388" i="126" s="1"/>
  <c r="CH387" i="126" s="1"/>
  <c r="T335" i="126"/>
  <c r="U332" i="126" s="1"/>
  <c r="CH69" i="126"/>
  <c r="CH159" i="126"/>
  <c r="CH106" i="126"/>
  <c r="CG90" i="126"/>
  <c r="CG122" i="126" s="1"/>
  <c r="CG134" i="126" s="1"/>
  <c r="T54" i="126"/>
  <c r="T56" i="126" s="1"/>
  <c r="U50" i="126"/>
  <c r="R342" i="126"/>
  <c r="R343" i="126"/>
  <c r="AN74" i="126" l="1"/>
  <c r="AN340" i="126"/>
  <c r="AN343" i="126" s="1"/>
  <c r="AQ42" i="126"/>
  <c r="AP46" i="126"/>
  <c r="AO56" i="126"/>
  <c r="AO74" i="126" s="1"/>
  <c r="AP30" i="126"/>
  <c r="CH90" i="126"/>
  <c r="CH122" i="126" s="1"/>
  <c r="CH134" i="126" s="1"/>
  <c r="T336" i="126"/>
  <c r="CI96" i="126"/>
  <c r="CI190" i="126"/>
  <c r="CI182" i="126"/>
  <c r="T74" i="126"/>
  <c r="T340" i="126"/>
  <c r="T293" i="126"/>
  <c r="R387" i="126"/>
  <c r="R388" i="126"/>
  <c r="BS30" i="126"/>
  <c r="CH271" i="126"/>
  <c r="AP38" i="126"/>
  <c r="AQ34" i="126"/>
  <c r="W232" i="126"/>
  <c r="X259" i="126"/>
  <c r="CH390" i="126"/>
  <c r="CH388" i="126" s="1"/>
  <c r="CI387" i="126" s="1"/>
  <c r="AN342" i="126"/>
  <c r="CI215" i="126"/>
  <c r="CI17" i="126"/>
  <c r="CI177" i="126"/>
  <c r="T231" i="126"/>
  <c r="U258" i="126"/>
  <c r="AR54" i="126"/>
  <c r="AS50" i="126"/>
  <c r="M273" i="126"/>
  <c r="CI101" i="126"/>
  <c r="CG231" i="126"/>
  <c r="CH258" i="126"/>
  <c r="V38" i="126"/>
  <c r="W34" i="126"/>
  <c r="M212" i="126"/>
  <c r="M213" i="126" s="1"/>
  <c r="R412" i="126"/>
  <c r="R411" i="126"/>
  <c r="CG193" i="126"/>
  <c r="CG200" i="126"/>
  <c r="CG209" i="126"/>
  <c r="S342" i="126"/>
  <c r="S343" i="126"/>
  <c r="CI106" i="126"/>
  <c r="CI91" i="126"/>
  <c r="L230" i="126"/>
  <c r="L233" i="126" s="1"/>
  <c r="L253" i="126"/>
  <c r="L254" i="126" s="1"/>
  <c r="V46" i="126"/>
  <c r="W42" i="126"/>
  <c r="S129" i="126"/>
  <c r="U54" i="126"/>
  <c r="BS54" i="126" s="1"/>
  <c r="V50" i="126"/>
  <c r="CI121" i="126"/>
  <c r="CI216" i="126"/>
  <c r="CI138" i="126" s="1"/>
  <c r="CI18" i="126"/>
  <c r="CI83" i="126"/>
  <c r="CH178" i="126"/>
  <c r="CH126" i="126"/>
  <c r="T400" i="126"/>
  <c r="T399" i="126"/>
  <c r="CI69" i="126"/>
  <c r="CJ77" i="126"/>
  <c r="CJ88" i="126"/>
  <c r="CJ92" i="126"/>
  <c r="CJ98" i="126"/>
  <c r="CJ94" i="126"/>
  <c r="CJ99" i="126"/>
  <c r="CJ97" i="126"/>
  <c r="CJ93" i="126"/>
  <c r="CJ102" i="126"/>
  <c r="CJ108" i="126"/>
  <c r="CJ118" i="126"/>
  <c r="CJ103" i="126"/>
  <c r="CJ107" i="126"/>
  <c r="CJ109" i="126"/>
  <c r="CJ125" i="126"/>
  <c r="CJ104" i="126"/>
  <c r="CJ114" i="126"/>
  <c r="CJ117" i="126"/>
  <c r="CJ119" i="126"/>
  <c r="CJ161" i="126"/>
  <c r="CJ162" i="126" s="1"/>
  <c r="CJ169" i="126"/>
  <c r="CJ170" i="126" s="1"/>
  <c r="CJ173" i="126"/>
  <c r="CJ174" i="126" s="1"/>
  <c r="CJ188" i="126"/>
  <c r="CJ165" i="126"/>
  <c r="CJ166" i="126" s="1"/>
  <c r="CJ189" i="126"/>
  <c r="CJ112" i="126" s="1"/>
  <c r="CJ111" i="126" s="1"/>
  <c r="CJ211" i="126"/>
  <c r="CJ295" i="126"/>
  <c r="CJ294" i="126"/>
  <c r="CJ414" i="126"/>
  <c r="CJ412" i="126" s="1"/>
  <c r="CK411" i="126" s="1"/>
  <c r="CJ36" i="126"/>
  <c r="CJ12" i="126"/>
  <c r="CJ28" i="126"/>
  <c r="CJ13" i="126"/>
  <c r="CK7" i="126"/>
  <c r="CJ67" i="126"/>
  <c r="CJ15" i="126"/>
  <c r="CJ434" i="126"/>
  <c r="CJ245" i="126" s="1"/>
  <c r="CJ246" i="126" s="1"/>
  <c r="CJ68" i="126"/>
  <c r="CJ333" i="126"/>
  <c r="CJ52" i="126"/>
  <c r="CJ44" i="126"/>
  <c r="CJ14" i="126"/>
  <c r="CJ16" i="126"/>
  <c r="L122" i="126"/>
  <c r="L134" i="126" s="1"/>
  <c r="AN129" i="126"/>
  <c r="CI116" i="126"/>
  <c r="U335" i="126"/>
  <c r="V332" i="126" s="1"/>
  <c r="CI159" i="126"/>
  <c r="CG232" i="126"/>
  <c r="CH259" i="126"/>
  <c r="V30" i="126"/>
  <c r="W26" i="126"/>
  <c r="AO340" i="126" l="1"/>
  <c r="AP56" i="126"/>
  <c r="AO293" i="126"/>
  <c r="U56" i="126"/>
  <c r="U74" i="126" s="1"/>
  <c r="AQ30" i="126"/>
  <c r="AQ46" i="126"/>
  <c r="AR42" i="126"/>
  <c r="CJ96" i="126"/>
  <c r="CJ69" i="126"/>
  <c r="CJ178" i="126" s="1"/>
  <c r="CJ402" i="126" s="1"/>
  <c r="CJ190" i="126"/>
  <c r="CJ182" i="126"/>
  <c r="CJ101" i="126"/>
  <c r="CI90" i="126"/>
  <c r="CI122" i="126" s="1"/>
  <c r="CI134" i="126" s="1"/>
  <c r="AO343" i="126"/>
  <c r="AO342" i="126"/>
  <c r="CH232" i="126"/>
  <c r="CI259" i="126"/>
  <c r="CJ121" i="126"/>
  <c r="CJ216" i="126"/>
  <c r="CJ138" i="126" s="1"/>
  <c r="CJ18" i="126"/>
  <c r="CJ83" i="126"/>
  <c r="CI178" i="126"/>
  <c r="CI402" i="126" s="1"/>
  <c r="CI126" i="126"/>
  <c r="S411" i="126"/>
  <c r="S412" i="126"/>
  <c r="BS56" i="126"/>
  <c r="M183" i="126"/>
  <c r="CI390" i="126"/>
  <c r="CI388" i="126" s="1"/>
  <c r="CJ387" i="126" s="1"/>
  <c r="CK88" i="126"/>
  <c r="CK77" i="126"/>
  <c r="CK93" i="126"/>
  <c r="CK94" i="126"/>
  <c r="CK102" i="126"/>
  <c r="CK99" i="126"/>
  <c r="CK98" i="126"/>
  <c r="CK107" i="126"/>
  <c r="CK104" i="126"/>
  <c r="CK109" i="126"/>
  <c r="CK114" i="126"/>
  <c r="CK117" i="126"/>
  <c r="CK118" i="126"/>
  <c r="CK119" i="126"/>
  <c r="CK108" i="126"/>
  <c r="CK97" i="126"/>
  <c r="CK92" i="126"/>
  <c r="CK103" i="126"/>
  <c r="CK161" i="126"/>
  <c r="CK162" i="126" s="1"/>
  <c r="CK165" i="126"/>
  <c r="CK166" i="126" s="1"/>
  <c r="CK125" i="126"/>
  <c r="CK169" i="126"/>
  <c r="CK170" i="126" s="1"/>
  <c r="CK173" i="126"/>
  <c r="CK174" i="126" s="1"/>
  <c r="CK188" i="126"/>
  <c r="CK211" i="126"/>
  <c r="CK189" i="126"/>
  <c r="CK112" i="126" s="1"/>
  <c r="CK111" i="126" s="1"/>
  <c r="CK294" i="126"/>
  <c r="CK333" i="126"/>
  <c r="CK295" i="126"/>
  <c r="CK414" i="126"/>
  <c r="CK412" i="126" s="1"/>
  <c r="CL411" i="126" s="1"/>
  <c r="CK434" i="126"/>
  <c r="CK245" i="126" s="1"/>
  <c r="CK246" i="126" s="1"/>
  <c r="CK52" i="126"/>
  <c r="CK13" i="126"/>
  <c r="CL7" i="126"/>
  <c r="CK44" i="126"/>
  <c r="CK16" i="126"/>
  <c r="CK12" i="126"/>
  <c r="CK68" i="126"/>
  <c r="CK28" i="126"/>
  <c r="CK67" i="126"/>
  <c r="CK36" i="126"/>
  <c r="CK14" i="126"/>
  <c r="CK15" i="126"/>
  <c r="CJ159" i="126"/>
  <c r="V54" i="126"/>
  <c r="W50" i="126"/>
  <c r="W38" i="126"/>
  <c r="X34" i="126"/>
  <c r="AS54" i="126"/>
  <c r="BU54" i="126" s="1"/>
  <c r="AT50" i="126"/>
  <c r="CI271" i="126"/>
  <c r="AO129" i="126"/>
  <c r="U293" i="126"/>
  <c r="BS293" i="126" s="1"/>
  <c r="U340" i="126"/>
  <c r="U400" i="126"/>
  <c r="U399" i="126"/>
  <c r="M121" i="126"/>
  <c r="N208" i="126"/>
  <c r="M252" i="126"/>
  <c r="N210" i="126"/>
  <c r="S387" i="126"/>
  <c r="S388" i="126"/>
  <c r="CH402" i="126"/>
  <c r="AQ38" i="126"/>
  <c r="AR34" i="126"/>
  <c r="W46" i="126"/>
  <c r="X42" i="126"/>
  <c r="CG272" i="126"/>
  <c r="CJ106" i="126"/>
  <c r="U336" i="126"/>
  <c r="BS336" i="126" s="1"/>
  <c r="CJ91" i="126"/>
  <c r="CH176" i="126"/>
  <c r="CH231" i="126"/>
  <c r="CI258" i="126"/>
  <c r="U231" i="126"/>
  <c r="BS231" i="126" s="1"/>
  <c r="V258" i="126"/>
  <c r="AP74" i="126"/>
  <c r="AP293" i="126"/>
  <c r="AP340" i="126"/>
  <c r="T343" i="126"/>
  <c r="T342" i="126"/>
  <c r="X232" i="126"/>
  <c r="Y259" i="126"/>
  <c r="V335" i="126"/>
  <c r="W332" i="126" s="1"/>
  <c r="W30" i="126"/>
  <c r="X26" i="126"/>
  <c r="V56" i="126"/>
  <c r="CJ215" i="126"/>
  <c r="CJ17" i="126"/>
  <c r="CJ177" i="126"/>
  <c r="CJ116" i="126"/>
  <c r="T129" i="126"/>
  <c r="AQ56" i="126" l="1"/>
  <c r="AR46" i="126"/>
  <c r="AS42" i="126"/>
  <c r="AR30" i="126"/>
  <c r="CK91" i="126"/>
  <c r="V336" i="126"/>
  <c r="CJ126" i="126"/>
  <c r="CJ176" i="126"/>
  <c r="CJ194" i="126" s="1"/>
  <c r="CI176" i="126"/>
  <c r="CI194" i="126" s="1"/>
  <c r="CI200" i="126" s="1"/>
  <c r="CH400" i="126"/>
  <c r="CI399" i="126" s="1"/>
  <c r="CI400" i="126" s="1"/>
  <c r="CJ399" i="126" s="1"/>
  <c r="CJ400" i="126" s="1"/>
  <c r="CK399" i="126" s="1"/>
  <c r="CJ390" i="126"/>
  <c r="CJ388" i="126" s="1"/>
  <c r="CK387" i="126" s="1"/>
  <c r="CK190" i="126"/>
  <c r="CK182" i="126"/>
  <c r="BS340" i="126"/>
  <c r="V74" i="126"/>
  <c r="V293" i="126"/>
  <c r="V340" i="126"/>
  <c r="CI231" i="126"/>
  <c r="CJ258" i="126"/>
  <c r="AR38" i="126"/>
  <c r="AS34" i="126"/>
  <c r="V400" i="126"/>
  <c r="V399" i="126"/>
  <c r="AT54" i="126"/>
  <c r="AU50" i="126"/>
  <c r="CK215" i="126"/>
  <c r="CK17" i="126"/>
  <c r="CK177" i="126"/>
  <c r="CK96" i="126"/>
  <c r="CJ271" i="126"/>
  <c r="AQ74" i="126"/>
  <c r="AQ293" i="126"/>
  <c r="AQ340" i="126"/>
  <c r="X30" i="126"/>
  <c r="Y26" i="126"/>
  <c r="BS296" i="126"/>
  <c r="CI232" i="126"/>
  <c r="CJ259" i="126"/>
  <c r="N273" i="126"/>
  <c r="U129" i="126"/>
  <c r="BS74" i="126"/>
  <c r="M230" i="126"/>
  <c r="M233" i="126" s="1"/>
  <c r="M253" i="126"/>
  <c r="M254" i="126" s="1"/>
  <c r="CK69" i="126"/>
  <c r="CL77" i="126"/>
  <c r="CL93" i="126"/>
  <c r="CL102" i="126"/>
  <c r="CL94" i="126"/>
  <c r="CL108" i="126"/>
  <c r="CL88" i="126"/>
  <c r="CL92" i="126"/>
  <c r="CL103" i="126"/>
  <c r="CL99" i="126"/>
  <c r="CL104" i="126"/>
  <c r="CL109" i="126"/>
  <c r="CL114" i="126"/>
  <c r="CL98" i="126"/>
  <c r="CL118" i="126"/>
  <c r="CL107" i="126"/>
  <c r="CL125" i="126"/>
  <c r="CL117" i="126"/>
  <c r="CL97" i="126"/>
  <c r="CL119" i="126"/>
  <c r="CL161" i="126"/>
  <c r="CL162" i="126" s="1"/>
  <c r="CL165" i="126"/>
  <c r="CL166" i="126" s="1"/>
  <c r="CL169" i="126"/>
  <c r="CL170" i="126" s="1"/>
  <c r="CL189" i="126"/>
  <c r="CL112" i="126" s="1"/>
  <c r="CL111" i="126" s="1"/>
  <c r="CL211" i="126"/>
  <c r="CL173" i="126"/>
  <c r="CL174" i="126" s="1"/>
  <c r="CL188" i="126"/>
  <c r="CL294" i="126"/>
  <c r="CL295" i="126"/>
  <c r="CL333" i="126"/>
  <c r="CL67" i="126"/>
  <c r="CL44" i="126"/>
  <c r="CL36" i="126"/>
  <c r="CL12" i="126"/>
  <c r="CL16" i="126"/>
  <c r="CL13" i="126"/>
  <c r="CM7" i="126"/>
  <c r="CL434" i="126"/>
  <c r="CL245" i="126" s="1"/>
  <c r="CL246" i="126" s="1"/>
  <c r="CL68" i="126"/>
  <c r="CL28" i="126"/>
  <c r="CL52" i="126"/>
  <c r="CL14" i="126"/>
  <c r="CL414" i="126"/>
  <c r="CL412" i="126" s="1"/>
  <c r="CM411" i="126" s="1"/>
  <c r="CL15" i="126"/>
  <c r="CK101" i="126"/>
  <c r="U342" i="126"/>
  <c r="U343" i="126"/>
  <c r="CK106" i="126"/>
  <c r="CK121" i="126"/>
  <c r="CK216" i="126"/>
  <c r="CK138" i="126" s="1"/>
  <c r="CK18" i="126"/>
  <c r="CK83" i="126"/>
  <c r="W335" i="126"/>
  <c r="X332" i="126" s="1"/>
  <c r="AP129" i="126"/>
  <c r="CJ90" i="126"/>
  <c r="CJ122" i="126" s="1"/>
  <c r="CJ134" i="126" s="1"/>
  <c r="N212" i="126"/>
  <c r="W54" i="126"/>
  <c r="W56" i="126" s="1"/>
  <c r="X50" i="126"/>
  <c r="CK159" i="126"/>
  <c r="CK116" i="126"/>
  <c r="T388" i="126"/>
  <c r="T387" i="126"/>
  <c r="CH194" i="126"/>
  <c r="X38" i="126"/>
  <c r="Y34" i="126"/>
  <c r="T411" i="126"/>
  <c r="T412" i="126"/>
  <c r="AP342" i="126"/>
  <c r="AP343" i="126"/>
  <c r="Y232" i="126"/>
  <c r="Z259" i="126"/>
  <c r="V231" i="126"/>
  <c r="W258" i="126"/>
  <c r="X46" i="126"/>
  <c r="Y42" i="126"/>
  <c r="M122" i="126"/>
  <c r="M134" i="126" s="1"/>
  <c r="CI209" i="126" l="1"/>
  <c r="CI272" i="126" s="1"/>
  <c r="CI193" i="126"/>
  <c r="AR56" i="126"/>
  <c r="AR293" i="126" s="1"/>
  <c r="AS30" i="126"/>
  <c r="BU30" i="126" s="1"/>
  <c r="AT42" i="126"/>
  <c r="AS46" i="126"/>
  <c r="BU46" i="126" s="1"/>
  <c r="W336" i="126"/>
  <c r="CL106" i="126"/>
  <c r="CK90" i="126"/>
  <c r="CK122" i="126" s="1"/>
  <c r="CK134" i="126" s="1"/>
  <c r="CL116" i="126"/>
  <c r="CL69" i="126"/>
  <c r="CL178" i="126" s="1"/>
  <c r="CL402" i="126" s="1"/>
  <c r="CK271" i="126"/>
  <c r="CJ232" i="126"/>
  <c r="CK259" i="126"/>
  <c r="AR74" i="126"/>
  <c r="W74" i="126"/>
  <c r="W293" i="126"/>
  <c r="W340" i="126"/>
  <c r="BS129" i="126"/>
  <c r="AQ342" i="126"/>
  <c r="AQ343" i="126"/>
  <c r="CJ231" i="126"/>
  <c r="CK258" i="126"/>
  <c r="Y46" i="126"/>
  <c r="Z42" i="126"/>
  <c r="CK390" i="126"/>
  <c r="CK388" i="126" s="1"/>
  <c r="CL387" i="126" s="1"/>
  <c r="CM77" i="126"/>
  <c r="CM88" i="126"/>
  <c r="CM97" i="126"/>
  <c r="CM103" i="126"/>
  <c r="CM104" i="126"/>
  <c r="CM102" i="126"/>
  <c r="CM92" i="126"/>
  <c r="CM93" i="126"/>
  <c r="CM107" i="126"/>
  <c r="CM99" i="126"/>
  <c r="CM98" i="126"/>
  <c r="CM118" i="126"/>
  <c r="CM109" i="126"/>
  <c r="CM94" i="126"/>
  <c r="CM117" i="126"/>
  <c r="CM119" i="126"/>
  <c r="CM108" i="126"/>
  <c r="CM125" i="126"/>
  <c r="CM114" i="126"/>
  <c r="CM161" i="126"/>
  <c r="CM162" i="126" s="1"/>
  <c r="CM165" i="126"/>
  <c r="CM166" i="126" s="1"/>
  <c r="CM173" i="126"/>
  <c r="CM174" i="126" s="1"/>
  <c r="CM189" i="126"/>
  <c r="CM112" i="126" s="1"/>
  <c r="CM111" i="126" s="1"/>
  <c r="CM211" i="126"/>
  <c r="CM188" i="126"/>
  <c r="CM169" i="126"/>
  <c r="CM170" i="126" s="1"/>
  <c r="CM294" i="126"/>
  <c r="CM295" i="126"/>
  <c r="CM333" i="126"/>
  <c r="CM434" i="126"/>
  <c r="CM245" i="126" s="1"/>
  <c r="CM246" i="126" s="1"/>
  <c r="CM414" i="126"/>
  <c r="CM412" i="126" s="1"/>
  <c r="CN411" i="126" s="1"/>
  <c r="CM14" i="126"/>
  <c r="CM44" i="126"/>
  <c r="CM16" i="126"/>
  <c r="CM12" i="126"/>
  <c r="CM13" i="126"/>
  <c r="CN7" i="126"/>
  <c r="CM68" i="126"/>
  <c r="CM52" i="126"/>
  <c r="CM36" i="126"/>
  <c r="CM28" i="126"/>
  <c r="CM67" i="126"/>
  <c r="CM15" i="126"/>
  <c r="U388" i="126"/>
  <c r="U387" i="126"/>
  <c r="CL91" i="126"/>
  <c r="Y38" i="126"/>
  <c r="Z34" i="126"/>
  <c r="CL159" i="126"/>
  <c r="BS305" i="126"/>
  <c r="V129" i="126"/>
  <c r="CJ200" i="126"/>
  <c r="CJ193" i="126"/>
  <c r="CJ209" i="126"/>
  <c r="CJ272" i="126" s="1"/>
  <c r="U411" i="126"/>
  <c r="U412" i="126"/>
  <c r="AQ129" i="126"/>
  <c r="V343" i="126"/>
  <c r="V342" i="126"/>
  <c r="Z232" i="126"/>
  <c r="AA259" i="126"/>
  <c r="X54" i="126"/>
  <c r="Y50" i="126"/>
  <c r="CL121" i="126"/>
  <c r="CL216" i="126"/>
  <c r="CL138" i="126" s="1"/>
  <c r="CL18" i="126"/>
  <c r="CL83" i="126"/>
  <c r="CL215" i="126"/>
  <c r="CL17" i="126"/>
  <c r="CL177" i="126"/>
  <c r="CH193" i="126"/>
  <c r="CH209" i="126"/>
  <c r="CH200" i="126"/>
  <c r="N121" i="126"/>
  <c r="O208" i="126"/>
  <c r="N252" i="126"/>
  <c r="O210" i="126"/>
  <c r="O273" i="126" s="1"/>
  <c r="CL190" i="126"/>
  <c r="CL182" i="126"/>
  <c r="W399" i="126"/>
  <c r="W400" i="126"/>
  <c r="W231" i="126"/>
  <c r="X258" i="126"/>
  <c r="CK178" i="126"/>
  <c r="CK176" i="126" s="1"/>
  <c r="CK126" i="126"/>
  <c r="AU54" i="126"/>
  <c r="AV50" i="126"/>
  <c r="X335" i="126"/>
  <c r="Y332" i="126" s="1"/>
  <c r="N213" i="126"/>
  <c r="CL96" i="126"/>
  <c r="CL101" i="126"/>
  <c r="Y30" i="126"/>
  <c r="Z26" i="126"/>
  <c r="AS38" i="126"/>
  <c r="AT34" i="126"/>
  <c r="BS342" i="126"/>
  <c r="BS343" i="126"/>
  <c r="AR340" i="126" l="1"/>
  <c r="CL176" i="126"/>
  <c r="AT46" i="126"/>
  <c r="AU42" i="126"/>
  <c r="CM69" i="126"/>
  <c r="AT30" i="126"/>
  <c r="X336" i="126"/>
  <c r="CL126" i="126"/>
  <c r="CK194" i="126"/>
  <c r="O212" i="126"/>
  <c r="CM101" i="126"/>
  <c r="W129" i="126"/>
  <c r="N122" i="126"/>
  <c r="N134" i="126" s="1"/>
  <c r="V387" i="126"/>
  <c r="V388" i="126"/>
  <c r="CM159" i="126"/>
  <c r="Z46" i="126"/>
  <c r="AA42" i="126"/>
  <c r="AR343" i="126"/>
  <c r="AR342" i="126"/>
  <c r="N183" i="126"/>
  <c r="CH272" i="126"/>
  <c r="Z30" i="126"/>
  <c r="AA26" i="126"/>
  <c r="Y335" i="126"/>
  <c r="Z332" i="126" s="1"/>
  <c r="CM182" i="126"/>
  <c r="CM190" i="126"/>
  <c r="CL194" i="126"/>
  <c r="CL390" i="126"/>
  <c r="CL388" i="126" s="1"/>
  <c r="CM387" i="126" s="1"/>
  <c r="BU38" i="126"/>
  <c r="BU56" i="126" s="1"/>
  <c r="BU340" i="126" s="1"/>
  <c r="AS56" i="126"/>
  <c r="X231" i="126"/>
  <c r="Y258" i="126"/>
  <c r="CM121" i="126"/>
  <c r="CM216" i="126"/>
  <c r="CM138" i="126" s="1"/>
  <c r="CM18" i="126"/>
  <c r="CM83" i="126"/>
  <c r="CM96" i="126"/>
  <c r="AR129" i="126"/>
  <c r="X400" i="126"/>
  <c r="X399" i="126"/>
  <c r="Y54" i="126"/>
  <c r="Y56" i="126" s="1"/>
  <c r="Z50" i="126"/>
  <c r="Z38" i="126"/>
  <c r="AA34" i="126"/>
  <c r="CN77" i="126"/>
  <c r="CN88" i="126"/>
  <c r="CN92" i="126"/>
  <c r="CN98" i="126"/>
  <c r="CN103" i="126"/>
  <c r="CN104" i="126"/>
  <c r="CN114" i="126"/>
  <c r="CN97" i="126"/>
  <c r="CN99" i="126"/>
  <c r="CN93" i="126"/>
  <c r="CN102" i="126"/>
  <c r="CN118" i="126"/>
  <c r="CN108" i="126"/>
  <c r="CN125" i="126"/>
  <c r="CN109" i="126"/>
  <c r="CN94" i="126"/>
  <c r="CN107" i="126"/>
  <c r="CN117" i="126"/>
  <c r="CN119" i="126"/>
  <c r="CN161" i="126"/>
  <c r="CN162" i="126" s="1"/>
  <c r="CN165" i="126"/>
  <c r="CN166" i="126" s="1"/>
  <c r="CN189" i="126"/>
  <c r="CN112" i="126" s="1"/>
  <c r="CN111" i="126" s="1"/>
  <c r="CN169" i="126"/>
  <c r="CN170" i="126" s="1"/>
  <c r="CN173" i="126"/>
  <c r="CN174" i="126" s="1"/>
  <c r="CN211" i="126"/>
  <c r="CN188" i="126"/>
  <c r="CN294" i="126"/>
  <c r="CN295" i="126"/>
  <c r="CN414" i="126"/>
  <c r="CN412" i="126" s="1"/>
  <c r="CO411" i="126" s="1"/>
  <c r="CN333" i="126"/>
  <c r="CN68" i="126"/>
  <c r="CN16" i="126"/>
  <c r="CN67" i="126"/>
  <c r="CN44" i="126"/>
  <c r="CN52" i="126"/>
  <c r="CN15" i="126"/>
  <c r="CN14" i="126"/>
  <c r="CN434" i="126"/>
  <c r="CN245" i="126" s="1"/>
  <c r="CN246" i="126" s="1"/>
  <c r="CN13" i="126"/>
  <c r="CN12" i="126"/>
  <c r="CO7" i="126"/>
  <c r="CN36" i="126"/>
  <c r="CN28" i="126"/>
  <c r="CM106" i="126"/>
  <c r="CK402" i="126"/>
  <c r="CK400" i="126" s="1"/>
  <c r="CL399" i="126" s="1"/>
  <c r="CL400" i="126" s="1"/>
  <c r="CM399" i="126" s="1"/>
  <c r="CK231" i="126"/>
  <c r="CL258" i="126"/>
  <c r="AV54" i="126"/>
  <c r="AW50" i="126"/>
  <c r="W343" i="126"/>
  <c r="W342" i="126"/>
  <c r="X56" i="126"/>
  <c r="AT38" i="126"/>
  <c r="AU34" i="126"/>
  <c r="CL271" i="126"/>
  <c r="N230" i="126"/>
  <c r="N233" i="126" s="1"/>
  <c r="N253" i="126"/>
  <c r="N254" i="126" s="1"/>
  <c r="AA232" i="126"/>
  <c r="AB259" i="126"/>
  <c r="V412" i="126"/>
  <c r="V411" i="126"/>
  <c r="CL90" i="126"/>
  <c r="CL122" i="126" s="1"/>
  <c r="CL134" i="126" s="1"/>
  <c r="CM215" i="126"/>
  <c r="CM17" i="126"/>
  <c r="CM177" i="126"/>
  <c r="CM116" i="126"/>
  <c r="CM91" i="126"/>
  <c r="CK232" i="126"/>
  <c r="CL259" i="126"/>
  <c r="CN91" i="126" l="1"/>
  <c r="AU30" i="126"/>
  <c r="CM178" i="126"/>
  <c r="CM402" i="126" s="1"/>
  <c r="CM400" i="126" s="1"/>
  <c r="CN399" i="126" s="1"/>
  <c r="CM126" i="126"/>
  <c r="AU46" i="126"/>
  <c r="AV42" i="126"/>
  <c r="Y336" i="126"/>
  <c r="CN101" i="126"/>
  <c r="CN69" i="126"/>
  <c r="CN178" i="126" s="1"/>
  <c r="CN402" i="126" s="1"/>
  <c r="CN159" i="126"/>
  <c r="CN390" i="126" s="1"/>
  <c r="Y74" i="126"/>
  <c r="Y340" i="126"/>
  <c r="Y293" i="126"/>
  <c r="X74" i="126"/>
  <c r="X293" i="126"/>
  <c r="X340" i="126"/>
  <c r="CM271" i="126"/>
  <c r="Z54" i="126"/>
  <c r="Z56" i="126" s="1"/>
  <c r="AA50" i="126"/>
  <c r="O121" i="126"/>
  <c r="O122" i="126" s="1"/>
  <c r="O134" i="126" s="1"/>
  <c r="P208" i="126"/>
  <c r="O252" i="126"/>
  <c r="P210" i="126"/>
  <c r="P273" i="126" s="1"/>
  <c r="CL231" i="126"/>
  <c r="CM258" i="126"/>
  <c r="AT56" i="126"/>
  <c r="AW54" i="126"/>
  <c r="AX50" i="126"/>
  <c r="CN215" i="126"/>
  <c r="CN17" i="126"/>
  <c r="CN177" i="126"/>
  <c r="CN190" i="126"/>
  <c r="CN182" i="126"/>
  <c r="AA46" i="126"/>
  <c r="AB42" i="126"/>
  <c r="O213" i="126"/>
  <c r="O183" i="126" s="1"/>
  <c r="CN121" i="126"/>
  <c r="CN216" i="126"/>
  <c r="CN138" i="126" s="1"/>
  <c r="CN18" i="126"/>
  <c r="CN83" i="126"/>
  <c r="CN116" i="126"/>
  <c r="Y400" i="126"/>
  <c r="Y399" i="126"/>
  <c r="CN106" i="126"/>
  <c r="Y231" i="126"/>
  <c r="Z258" i="126"/>
  <c r="W388" i="126"/>
  <c r="W387" i="126"/>
  <c r="CK200" i="126"/>
  <c r="CK193" i="126"/>
  <c r="CK209" i="126"/>
  <c r="CM390" i="126"/>
  <c r="CM388" i="126" s="1"/>
  <c r="CN387" i="126" s="1"/>
  <c r="CL232" i="126"/>
  <c r="CM259" i="126"/>
  <c r="CN96" i="126"/>
  <c r="AA38" i="126"/>
  <c r="AB34" i="126"/>
  <c r="Z335" i="126"/>
  <c r="AA332" i="126" s="1"/>
  <c r="CL209" i="126"/>
  <c r="CL272" i="126" s="1"/>
  <c r="CL200" i="126"/>
  <c r="CL193" i="126"/>
  <c r="CM90" i="126"/>
  <c r="CM122" i="126" s="1"/>
  <c r="CM134" i="126" s="1"/>
  <c r="W412" i="126"/>
  <c r="W411" i="126"/>
  <c r="AS74" i="126"/>
  <c r="AS293" i="126"/>
  <c r="BU293" i="126" s="1"/>
  <c r="AS340" i="126"/>
  <c r="AA30" i="126"/>
  <c r="AB26" i="126"/>
  <c r="AB232" i="126"/>
  <c r="AC259" i="126"/>
  <c r="AU38" i="126"/>
  <c r="AV34" i="126"/>
  <c r="CO77" i="126"/>
  <c r="CO92" i="126"/>
  <c r="CO93" i="126"/>
  <c r="CO94" i="126"/>
  <c r="CO98" i="126"/>
  <c r="CO107" i="126"/>
  <c r="CO97" i="126"/>
  <c r="CO88" i="126"/>
  <c r="CO99" i="126"/>
  <c r="CO114" i="126"/>
  <c r="CO117" i="126"/>
  <c r="CO119" i="126"/>
  <c r="CO102" i="126"/>
  <c r="CO103" i="126"/>
  <c r="CO104" i="126"/>
  <c r="CO108" i="126"/>
  <c r="CO125" i="126"/>
  <c r="CO109" i="126"/>
  <c r="CO118" i="126"/>
  <c r="CO173" i="126"/>
  <c r="CO174" i="126" s="1"/>
  <c r="CO188" i="126"/>
  <c r="CO169" i="126"/>
  <c r="CO170" i="126" s="1"/>
  <c r="CO189" i="126"/>
  <c r="CO112" i="126" s="1"/>
  <c r="CO111" i="126" s="1"/>
  <c r="CO161" i="126"/>
  <c r="CO162" i="126" s="1"/>
  <c r="CO211" i="126"/>
  <c r="CO165" i="126"/>
  <c r="CO166" i="126" s="1"/>
  <c r="CO294" i="126"/>
  <c r="CO295" i="126"/>
  <c r="CO333" i="126"/>
  <c r="CO14" i="126"/>
  <c r="CO15" i="126"/>
  <c r="CO414" i="126"/>
  <c r="CO412" i="126" s="1"/>
  <c r="CP411" i="126" s="1"/>
  <c r="CO36" i="126"/>
  <c r="CO52" i="126"/>
  <c r="CO44" i="126"/>
  <c r="CO16" i="126"/>
  <c r="CO434" i="126"/>
  <c r="CO245" i="126" s="1"/>
  <c r="CO246" i="126" s="1"/>
  <c r="CO12" i="126"/>
  <c r="CO13" i="126"/>
  <c r="CO68" i="126"/>
  <c r="CO67" i="126"/>
  <c r="CO28" i="126"/>
  <c r="CP7" i="126"/>
  <c r="BU342" i="126"/>
  <c r="BU343" i="126"/>
  <c r="CN176" i="126" l="1"/>
  <c r="CN194" i="126" s="1"/>
  <c r="AU56" i="126"/>
  <c r="AU340" i="126" s="1"/>
  <c r="CO106" i="126"/>
  <c r="AV46" i="126"/>
  <c r="AW42" i="126"/>
  <c r="CN400" i="126"/>
  <c r="CO399" i="126" s="1"/>
  <c r="AV30" i="126"/>
  <c r="CM176" i="126"/>
  <c r="CM194" i="126" s="1"/>
  <c r="CM200" i="126" s="1"/>
  <c r="Z336" i="126"/>
  <c r="CO101" i="126"/>
  <c r="CN90" i="126"/>
  <c r="CN122" i="126" s="1"/>
  <c r="CN134" i="126" s="1"/>
  <c r="CO96" i="126"/>
  <c r="CN126" i="126"/>
  <c r="CN388" i="126"/>
  <c r="CO387" i="126" s="1"/>
  <c r="AU74" i="126"/>
  <c r="AU293" i="126"/>
  <c r="CO69" i="126"/>
  <c r="CO182" i="126"/>
  <c r="CO190" i="126"/>
  <c r="AC232" i="126"/>
  <c r="AD259" i="126"/>
  <c r="AS129" i="126"/>
  <c r="BU74" i="126"/>
  <c r="AB38" i="126"/>
  <c r="AC34" i="126"/>
  <c r="AB46" i="126"/>
  <c r="AC42" i="126"/>
  <c r="O230" i="126"/>
  <c r="O233" i="126" s="1"/>
  <c r="O253" i="126"/>
  <c r="O254" i="126" s="1"/>
  <c r="X129" i="126"/>
  <c r="Z399" i="126"/>
  <c r="Z400" i="126"/>
  <c r="CO215" i="126"/>
  <c r="CO17" i="126"/>
  <c r="CO177" i="126"/>
  <c r="CO116" i="126"/>
  <c r="AT74" i="126"/>
  <c r="AT340" i="126"/>
  <c r="AT293" i="126"/>
  <c r="BU301" i="126"/>
  <c r="BU296" i="126"/>
  <c r="Z74" i="126"/>
  <c r="Z293" i="126"/>
  <c r="Z340" i="126"/>
  <c r="CO91" i="126"/>
  <c r="AB30" i="126"/>
  <c r="AC26" i="126"/>
  <c r="X412" i="126"/>
  <c r="X411" i="126"/>
  <c r="AA335" i="126"/>
  <c r="AB332" i="126" s="1"/>
  <c r="CM232" i="126"/>
  <c r="CN259" i="126"/>
  <c r="Y343" i="126"/>
  <c r="Y342" i="126"/>
  <c r="P212" i="126"/>
  <c r="CP77" i="126"/>
  <c r="CP88" i="126"/>
  <c r="CP92" i="126"/>
  <c r="CP98" i="126"/>
  <c r="CP107" i="126"/>
  <c r="CP94" i="126"/>
  <c r="CP102" i="126"/>
  <c r="CP103" i="126"/>
  <c r="CP108" i="126"/>
  <c r="CP99" i="126"/>
  <c r="CP114" i="126"/>
  <c r="CP117" i="126"/>
  <c r="CP119" i="126"/>
  <c r="CP109" i="126"/>
  <c r="CP97" i="126"/>
  <c r="CP104" i="126"/>
  <c r="CP125" i="126"/>
  <c r="CP93" i="126"/>
  <c r="CP118" i="126"/>
  <c r="CP173" i="126"/>
  <c r="CP174" i="126" s="1"/>
  <c r="CP165" i="126"/>
  <c r="CP166" i="126" s="1"/>
  <c r="CP188" i="126"/>
  <c r="CP189" i="126"/>
  <c r="CP112" i="126" s="1"/>
  <c r="CP111" i="126" s="1"/>
  <c r="CP211" i="126"/>
  <c r="CP169" i="126"/>
  <c r="CP170" i="126" s="1"/>
  <c r="CP161" i="126"/>
  <c r="CP162" i="126" s="1"/>
  <c r="CP294" i="126"/>
  <c r="CP28" i="126"/>
  <c r="CP333" i="126"/>
  <c r="CP68" i="126"/>
  <c r="CP16" i="126"/>
  <c r="CP67" i="126"/>
  <c r="CP36" i="126"/>
  <c r="CP15" i="126"/>
  <c r="CP295" i="126"/>
  <c r="CP52" i="126"/>
  <c r="CP14" i="126"/>
  <c r="CP44" i="126"/>
  <c r="CQ7" i="126"/>
  <c r="CP12" i="126"/>
  <c r="CP13" i="126"/>
  <c r="CP434" i="126"/>
  <c r="CP245" i="126" s="1"/>
  <c r="CP246" i="126" s="1"/>
  <c r="CP414" i="126"/>
  <c r="CP412" i="126" s="1"/>
  <c r="CQ411" i="126" s="1"/>
  <c r="CO159" i="126"/>
  <c r="CK272" i="126"/>
  <c r="CN271" i="126"/>
  <c r="CM231" i="126"/>
  <c r="CN258" i="126"/>
  <c r="Y129" i="126"/>
  <c r="X388" i="126"/>
  <c r="X387" i="126"/>
  <c r="AX54" i="126"/>
  <c r="AY50" i="126"/>
  <c r="Z231" i="126"/>
  <c r="AA258" i="126"/>
  <c r="CO121" i="126"/>
  <c r="CO216" i="126"/>
  <c r="CO138" i="126" s="1"/>
  <c r="CO18" i="126"/>
  <c r="CO83" i="126"/>
  <c r="AV38" i="126"/>
  <c r="AW34" i="126"/>
  <c r="AS342" i="126"/>
  <c r="AS343" i="126"/>
  <c r="AA54" i="126"/>
  <c r="AA56" i="126" s="1"/>
  <c r="AB50" i="126"/>
  <c r="X342" i="126"/>
  <c r="X343" i="126"/>
  <c r="P213" i="126" l="1"/>
  <c r="P183" i="126" s="1"/>
  <c r="P121" i="126"/>
  <c r="CM193" i="126"/>
  <c r="CN209" i="126"/>
  <c r="CN272" i="126" s="1"/>
  <c r="CN193" i="126"/>
  <c r="CN200" i="126"/>
  <c r="AV56" i="126"/>
  <c r="AV293" i="126" s="1"/>
  <c r="CO90" i="126"/>
  <c r="CO122" i="126" s="1"/>
  <c r="CO134" i="126" s="1"/>
  <c r="AW46" i="126"/>
  <c r="AX42" i="126"/>
  <c r="AW30" i="126"/>
  <c r="CM209" i="126"/>
  <c r="CM272" i="126" s="1"/>
  <c r="CP106" i="126"/>
  <c r="CP69" i="126"/>
  <c r="CP178" i="126" s="1"/>
  <c r="CP402" i="126" s="1"/>
  <c r="AA74" i="126"/>
  <c r="AA293" i="126"/>
  <c r="AA340" i="126"/>
  <c r="AY54" i="126"/>
  <c r="AZ50" i="126"/>
  <c r="AA231" i="126"/>
  <c r="AB258" i="126"/>
  <c r="CP182" i="126"/>
  <c r="CP190" i="126"/>
  <c r="CP101" i="126"/>
  <c r="AB335" i="126"/>
  <c r="AC332" i="126" s="1"/>
  <c r="AT129" i="126"/>
  <c r="AE259" i="126"/>
  <c r="AD232" i="126"/>
  <c r="AW38" i="126"/>
  <c r="AX34" i="126"/>
  <c r="CP215" i="126"/>
  <c r="CP17" i="126"/>
  <c r="CP177" i="126"/>
  <c r="Q208" i="126"/>
  <c r="P252" i="126"/>
  <c r="Q210" i="126"/>
  <c r="Q273" i="126" s="1"/>
  <c r="AA336" i="126"/>
  <c r="Z342" i="126"/>
  <c r="Z343" i="126"/>
  <c r="AC46" i="126"/>
  <c r="AD42" i="126"/>
  <c r="AD46" i="126" s="1"/>
  <c r="AU342" i="126"/>
  <c r="AU343" i="126"/>
  <c r="CP159" i="126"/>
  <c r="CP116" i="126"/>
  <c r="Z129" i="126"/>
  <c r="CP91" i="126"/>
  <c r="AC30" i="126"/>
  <c r="AD26" i="126"/>
  <c r="AD30" i="126" s="1"/>
  <c r="CO178" i="126"/>
  <c r="CO402" i="126" s="1"/>
  <c r="CO400" i="126" s="1"/>
  <c r="CP399" i="126" s="1"/>
  <c r="CO126" i="126"/>
  <c r="AB54" i="126"/>
  <c r="AC50" i="126"/>
  <c r="AA399" i="126"/>
  <c r="AA400" i="126"/>
  <c r="CN231" i="126"/>
  <c r="CO258" i="126"/>
  <c r="CQ77" i="126"/>
  <c r="CQ88" i="126"/>
  <c r="CQ97" i="126"/>
  <c r="CQ93" i="126"/>
  <c r="CQ99" i="126"/>
  <c r="CQ98" i="126"/>
  <c r="CQ108" i="126"/>
  <c r="CQ109" i="126"/>
  <c r="CQ103" i="126"/>
  <c r="CQ104" i="126"/>
  <c r="CQ92" i="126"/>
  <c r="CQ107" i="126"/>
  <c r="CQ125" i="126"/>
  <c r="CQ94" i="126"/>
  <c r="CQ114" i="126"/>
  <c r="CQ117" i="126"/>
  <c r="CQ119" i="126"/>
  <c r="CQ118" i="126"/>
  <c r="CQ102" i="126"/>
  <c r="CQ169" i="126"/>
  <c r="CQ170" i="126" s="1"/>
  <c r="CQ173" i="126"/>
  <c r="CQ174" i="126" s="1"/>
  <c r="CQ189" i="126"/>
  <c r="CQ112" i="126" s="1"/>
  <c r="CQ111" i="126" s="1"/>
  <c r="CQ161" i="126"/>
  <c r="CQ162" i="126" s="1"/>
  <c r="CQ165" i="126"/>
  <c r="CQ166" i="126" s="1"/>
  <c r="CQ188" i="126"/>
  <c r="CQ211" i="126"/>
  <c r="CQ294" i="126"/>
  <c r="CQ333" i="126"/>
  <c r="CQ295" i="126"/>
  <c r="CQ434" i="126"/>
  <c r="CQ245" i="126" s="1"/>
  <c r="CQ246" i="126" s="1"/>
  <c r="CQ52" i="126"/>
  <c r="CQ13" i="126"/>
  <c r="CR7" i="126"/>
  <c r="CQ14" i="126"/>
  <c r="CQ15" i="126"/>
  <c r="CQ414" i="126"/>
  <c r="CQ412" i="126" s="1"/>
  <c r="CR411" i="126" s="1"/>
  <c r="CQ28" i="126"/>
  <c r="CQ67" i="126"/>
  <c r="CQ36" i="126"/>
  <c r="CQ44" i="126"/>
  <c r="CQ16" i="126"/>
  <c r="CQ12" i="126"/>
  <c r="CQ68" i="126"/>
  <c r="Y412" i="126"/>
  <c r="Y411" i="126"/>
  <c r="AC38" i="126"/>
  <c r="AD34" i="126"/>
  <c r="AD38" i="126" s="1"/>
  <c r="AU129" i="126"/>
  <c r="Y387" i="126"/>
  <c r="Y388" i="126"/>
  <c r="CO390" i="126"/>
  <c r="CO388" i="126" s="1"/>
  <c r="CP387" i="126" s="1"/>
  <c r="AB56" i="126"/>
  <c r="BU129" i="126"/>
  <c r="CO271" i="126"/>
  <c r="CP121" i="126"/>
  <c r="CP216" i="126"/>
  <c r="CP138" i="126" s="1"/>
  <c r="CP18" i="126"/>
  <c r="CP83" i="126"/>
  <c r="CN232" i="126"/>
  <c r="CO259" i="126"/>
  <c r="CP96" i="126"/>
  <c r="AT342" i="126"/>
  <c r="AT343" i="126"/>
  <c r="AV74" i="126" l="1"/>
  <c r="AV340" i="126"/>
  <c r="CP126" i="126"/>
  <c r="CP176" i="126"/>
  <c r="CQ69" i="126"/>
  <c r="CQ178" i="126" s="1"/>
  <c r="CQ402" i="126" s="1"/>
  <c r="CP400" i="126"/>
  <c r="CQ399" i="126" s="1"/>
  <c r="BT46" i="126"/>
  <c r="AX30" i="126"/>
  <c r="AX46" i="126"/>
  <c r="AY42" i="126"/>
  <c r="AW56" i="126"/>
  <c r="AW74" i="126" s="1"/>
  <c r="BT38" i="126"/>
  <c r="CQ116" i="126"/>
  <c r="CQ159" i="126"/>
  <c r="CQ390" i="126" s="1"/>
  <c r="Z412" i="126"/>
  <c r="Z411" i="126"/>
  <c r="CQ182" i="126"/>
  <c r="CQ190" i="126"/>
  <c r="AZ54" i="126"/>
  <c r="BA50" i="126"/>
  <c r="CO232" i="126"/>
  <c r="CP259" i="126"/>
  <c r="CQ400" i="126"/>
  <c r="CR399" i="126" s="1"/>
  <c r="P230" i="126"/>
  <c r="P233" i="126" s="1"/>
  <c r="P253" i="126"/>
  <c r="P254" i="126" s="1"/>
  <c r="AB336" i="126"/>
  <c r="AB74" i="126"/>
  <c r="AB293" i="126"/>
  <c r="AB340" i="126"/>
  <c r="Q212" i="126"/>
  <c r="Q213" i="126" s="1"/>
  <c r="Q183" i="126" s="1"/>
  <c r="AV129" i="126"/>
  <c r="AB399" i="126"/>
  <c r="AB400" i="126"/>
  <c r="AX38" i="126"/>
  <c r="AY34" i="126"/>
  <c r="CQ121" i="126"/>
  <c r="CQ216" i="126"/>
  <c r="CQ138" i="126" s="1"/>
  <c r="CQ18" i="126"/>
  <c r="CQ83" i="126"/>
  <c r="AF259" i="126"/>
  <c r="AE232" i="126"/>
  <c r="AA342" i="126"/>
  <c r="AA343" i="126"/>
  <c r="CQ215" i="126"/>
  <c r="CQ17" i="126"/>
  <c r="CQ177" i="126"/>
  <c r="CQ176" i="126" s="1"/>
  <c r="CP258" i="126"/>
  <c r="CO231" i="126"/>
  <c r="AC335" i="126"/>
  <c r="AD332" i="126" s="1"/>
  <c r="CP271" i="126"/>
  <c r="CO176" i="126"/>
  <c r="CR98" i="126"/>
  <c r="CR97" i="126"/>
  <c r="CR93" i="126"/>
  <c r="CR99" i="126"/>
  <c r="CR77" i="126"/>
  <c r="CR88" i="126"/>
  <c r="CR108" i="126"/>
  <c r="CR109" i="126"/>
  <c r="CR92" i="126"/>
  <c r="CR103" i="126"/>
  <c r="CR107" i="126"/>
  <c r="CR94" i="126"/>
  <c r="CR114" i="126"/>
  <c r="CR117" i="126"/>
  <c r="CR119" i="126"/>
  <c r="CR104" i="126"/>
  <c r="CR102" i="126"/>
  <c r="CR118" i="126"/>
  <c r="CR125" i="126"/>
  <c r="CR169" i="126"/>
  <c r="CR170" i="126" s="1"/>
  <c r="CR173" i="126"/>
  <c r="CR174" i="126" s="1"/>
  <c r="CR161" i="126"/>
  <c r="CR162" i="126" s="1"/>
  <c r="CR165" i="126"/>
  <c r="CR166" i="126" s="1"/>
  <c r="CR188" i="126"/>
  <c r="CR189" i="126"/>
  <c r="CR112" i="126" s="1"/>
  <c r="CR111" i="126" s="1"/>
  <c r="CR211" i="126"/>
  <c r="CR295" i="126"/>
  <c r="CR333" i="126"/>
  <c r="CR294" i="126"/>
  <c r="CR414" i="126"/>
  <c r="CR412" i="126" s="1"/>
  <c r="CS411" i="126" s="1"/>
  <c r="CR36" i="126"/>
  <c r="CR12" i="126"/>
  <c r="CR28" i="126"/>
  <c r="CR68" i="126"/>
  <c r="CR67" i="126"/>
  <c r="CR15" i="126"/>
  <c r="CR52" i="126"/>
  <c r="CR14" i="126"/>
  <c r="CS7" i="126"/>
  <c r="CR13" i="126"/>
  <c r="CR44" i="126"/>
  <c r="CR16" i="126"/>
  <c r="CR434" i="126"/>
  <c r="CR245" i="126" s="1"/>
  <c r="CR246" i="126" s="1"/>
  <c r="CQ126" i="126"/>
  <c r="CQ106" i="126"/>
  <c r="AC54" i="126"/>
  <c r="AC56" i="126" s="1"/>
  <c r="AD50" i="126"/>
  <c r="AD54" i="126" s="1"/>
  <c r="BT30" i="126"/>
  <c r="CP194" i="126"/>
  <c r="CP390" i="126"/>
  <c r="CP388" i="126" s="1"/>
  <c r="CQ387" i="126" s="1"/>
  <c r="AB231" i="126"/>
  <c r="AC258" i="126"/>
  <c r="AV342" i="126"/>
  <c r="AV343" i="126"/>
  <c r="Z387" i="126"/>
  <c r="Z388" i="126"/>
  <c r="CQ101" i="126"/>
  <c r="CQ91" i="126"/>
  <c r="CQ96" i="126"/>
  <c r="CP90" i="126"/>
  <c r="CP122" i="126" s="1"/>
  <c r="CP134" i="126" s="1"/>
  <c r="AA129" i="126"/>
  <c r="CQ194" i="126" l="1"/>
  <c r="AW340" i="126"/>
  <c r="AW343" i="126" s="1"/>
  <c r="CQ388" i="126"/>
  <c r="CR387" i="126" s="1"/>
  <c r="CR69" i="126"/>
  <c r="CR178" i="126" s="1"/>
  <c r="CR402" i="126" s="1"/>
  <c r="CR400" i="126" s="1"/>
  <c r="CS399" i="126" s="1"/>
  <c r="BT54" i="126"/>
  <c r="AD56" i="126"/>
  <c r="AD74" i="126" s="1"/>
  <c r="AY46" i="126"/>
  <c r="AZ42" i="126"/>
  <c r="AW293" i="126"/>
  <c r="AY30" i="126"/>
  <c r="CR96" i="126"/>
  <c r="CR116" i="126"/>
  <c r="CQ193" i="126"/>
  <c r="CQ200" i="126"/>
  <c r="CQ209" i="126"/>
  <c r="CQ272" i="126" s="1"/>
  <c r="CP193" i="126"/>
  <c r="CP209" i="126"/>
  <c r="CP272" i="126" s="1"/>
  <c r="CP200" i="126"/>
  <c r="CO194" i="126"/>
  <c r="AA387" i="126"/>
  <c r="AA388" i="126"/>
  <c r="BT56" i="126"/>
  <c r="CR159" i="126"/>
  <c r="CP231" i="126"/>
  <c r="CQ258" i="126"/>
  <c r="AF232" i="126"/>
  <c r="AG259" i="126"/>
  <c r="AC400" i="126"/>
  <c r="AC399" i="126"/>
  <c r="BA54" i="126"/>
  <c r="BB50" i="126"/>
  <c r="AW342" i="126"/>
  <c r="AY38" i="126"/>
  <c r="AZ34" i="126"/>
  <c r="CS88" i="126"/>
  <c r="CS77" i="126"/>
  <c r="CS93" i="126"/>
  <c r="CS94" i="126"/>
  <c r="CS92" i="126"/>
  <c r="CS102" i="126"/>
  <c r="CS97" i="126"/>
  <c r="CS99" i="126"/>
  <c r="CS107" i="126"/>
  <c r="CS117" i="126"/>
  <c r="CS118" i="126"/>
  <c r="CS119" i="126"/>
  <c r="CS108" i="126"/>
  <c r="CS98" i="126"/>
  <c r="CS125" i="126"/>
  <c r="CS114" i="126"/>
  <c r="CS109" i="126"/>
  <c r="CS103" i="126"/>
  <c r="CS104" i="126"/>
  <c r="CS161" i="126"/>
  <c r="CS162" i="126" s="1"/>
  <c r="CS165" i="126"/>
  <c r="CS166" i="126" s="1"/>
  <c r="CS169" i="126"/>
  <c r="CS170" i="126" s="1"/>
  <c r="CS188" i="126"/>
  <c r="CS189" i="126"/>
  <c r="CS112" i="126" s="1"/>
  <c r="CS111" i="126" s="1"/>
  <c r="CS173" i="126"/>
  <c r="CS174" i="126" s="1"/>
  <c r="CS211" i="126"/>
  <c r="CS295" i="126"/>
  <c r="CS414" i="126"/>
  <c r="CS412" i="126" s="1"/>
  <c r="CT411" i="126" s="1"/>
  <c r="CS294" i="126"/>
  <c r="CS434" i="126"/>
  <c r="CS245" i="126" s="1"/>
  <c r="CS246" i="126" s="1"/>
  <c r="CS52" i="126"/>
  <c r="CS13" i="126"/>
  <c r="CT7" i="126"/>
  <c r="CS333" i="126"/>
  <c r="CS12" i="126"/>
  <c r="CS68" i="126"/>
  <c r="CS28" i="126"/>
  <c r="CS67" i="126"/>
  <c r="CS36" i="126"/>
  <c r="CS15" i="126"/>
  <c r="CS14" i="126"/>
  <c r="CS44" i="126"/>
  <c r="CS16" i="126"/>
  <c r="AX56" i="126"/>
  <c r="CR215" i="126"/>
  <c r="CR17" i="126"/>
  <c r="CR177" i="126"/>
  <c r="CR126" i="126"/>
  <c r="CR106" i="126"/>
  <c r="AW129" i="126"/>
  <c r="CQ271" i="126"/>
  <c r="AB343" i="126"/>
  <c r="AB342" i="126"/>
  <c r="AC74" i="126"/>
  <c r="AC293" i="126"/>
  <c r="AC340" i="126"/>
  <c r="Q121" i="126"/>
  <c r="R208" i="126"/>
  <c r="Q252" i="126"/>
  <c r="R210" i="126"/>
  <c r="R273" i="126" s="1"/>
  <c r="AD335" i="126"/>
  <c r="AE332" i="126" s="1"/>
  <c r="AA411" i="126"/>
  <c r="AA412" i="126"/>
  <c r="AC231" i="126"/>
  <c r="AD258" i="126"/>
  <c r="CR121" i="126"/>
  <c r="CR216" i="126"/>
  <c r="CR138" i="126" s="1"/>
  <c r="CR18" i="126"/>
  <c r="CR83" i="126"/>
  <c r="CQ90" i="126"/>
  <c r="CQ122" i="126" s="1"/>
  <c r="CQ134" i="126" s="1"/>
  <c r="CR182" i="126"/>
  <c r="CR190" i="126"/>
  <c r="CR101" i="126"/>
  <c r="CR91" i="126"/>
  <c r="AC336" i="126"/>
  <c r="AB129" i="126"/>
  <c r="CP232" i="126"/>
  <c r="CQ259" i="126"/>
  <c r="CR176" i="126" l="1"/>
  <c r="CS69" i="126"/>
  <c r="CS178" i="126" s="1"/>
  <c r="CS402" i="126" s="1"/>
  <c r="AD340" i="126"/>
  <c r="AD293" i="126"/>
  <c r="BT293" i="126" s="1"/>
  <c r="CR90" i="126"/>
  <c r="CR122" i="126" s="1"/>
  <c r="CR134" i="126" s="1"/>
  <c r="AY56" i="126"/>
  <c r="AY340" i="126" s="1"/>
  <c r="AZ30" i="126"/>
  <c r="BT74" i="126"/>
  <c r="BT129" i="126" s="1"/>
  <c r="AZ46" i="126"/>
  <c r="BA42" i="126"/>
  <c r="AD336" i="126"/>
  <c r="CS106" i="126"/>
  <c r="AB411" i="126"/>
  <c r="AB412" i="126"/>
  <c r="BT340" i="126"/>
  <c r="CR271" i="126"/>
  <c r="AC342" i="126"/>
  <c r="AC343" i="126"/>
  <c r="CS190" i="126"/>
  <c r="CS182" i="126"/>
  <c r="AD400" i="126"/>
  <c r="AD399" i="126"/>
  <c r="AB388" i="126"/>
  <c r="AB387" i="126"/>
  <c r="CS215" i="126"/>
  <c r="CS17" i="126"/>
  <c r="CS177" i="126"/>
  <c r="CS176" i="126" s="1"/>
  <c r="AD342" i="126"/>
  <c r="AD343" i="126"/>
  <c r="AC129" i="126"/>
  <c r="CS121" i="126"/>
  <c r="CS216" i="126"/>
  <c r="CS138" i="126" s="1"/>
  <c r="CS18" i="126"/>
  <c r="CS83" i="126"/>
  <c r="CS101" i="126"/>
  <c r="CQ232" i="126"/>
  <c r="CR259" i="126"/>
  <c r="AD231" i="126"/>
  <c r="AE258" i="126"/>
  <c r="CS400" i="126"/>
  <c r="CT399" i="126" s="1"/>
  <c r="CS159" i="126"/>
  <c r="CS126" i="126"/>
  <c r="CS91" i="126"/>
  <c r="AD129" i="126"/>
  <c r="CQ231" i="126"/>
  <c r="CR258" i="126"/>
  <c r="CS96" i="126"/>
  <c r="AG232" i="126"/>
  <c r="BT232" i="126" s="1"/>
  <c r="AH259" i="126"/>
  <c r="AZ38" i="126"/>
  <c r="BA34" i="126"/>
  <c r="CT77" i="126"/>
  <c r="CT93" i="126"/>
  <c r="CT92" i="126"/>
  <c r="CT94" i="126"/>
  <c r="CT102" i="126"/>
  <c r="CT97" i="126"/>
  <c r="CT108" i="126"/>
  <c r="CT98" i="126"/>
  <c r="CT104" i="126"/>
  <c r="CT88" i="126"/>
  <c r="CT109" i="126"/>
  <c r="CT114" i="126"/>
  <c r="CT118" i="126"/>
  <c r="CT99" i="126"/>
  <c r="CT107" i="126"/>
  <c r="CT103" i="126"/>
  <c r="CT117" i="126"/>
  <c r="CT125" i="126"/>
  <c r="CT119" i="126"/>
  <c r="CT161" i="126"/>
  <c r="CT162" i="126" s="1"/>
  <c r="CT165" i="126"/>
  <c r="CT166" i="126" s="1"/>
  <c r="CT169" i="126"/>
  <c r="CT170" i="126" s="1"/>
  <c r="CT173" i="126"/>
  <c r="CT174" i="126" s="1"/>
  <c r="CT211" i="126"/>
  <c r="CT188" i="126"/>
  <c r="CT189" i="126"/>
  <c r="CT112" i="126" s="1"/>
  <c r="CT111" i="126" s="1"/>
  <c r="CT294" i="126"/>
  <c r="CT333" i="126"/>
  <c r="CT67" i="126"/>
  <c r="CT44" i="126"/>
  <c r="CT36" i="126"/>
  <c r="CT12" i="126"/>
  <c r="CT434" i="126"/>
  <c r="CT245" i="126" s="1"/>
  <c r="CT246" i="126" s="1"/>
  <c r="CT13" i="126"/>
  <c r="CU7" i="126"/>
  <c r="CT414" i="126"/>
  <c r="CT412" i="126" s="1"/>
  <c r="CU411" i="126" s="1"/>
  <c r="CT68" i="126"/>
  <c r="CT28" i="126"/>
  <c r="CT52" i="126"/>
  <c r="CT15" i="126"/>
  <c r="CT295" i="126"/>
  <c r="CT16" i="126"/>
  <c r="CT14" i="126"/>
  <c r="BB54" i="126"/>
  <c r="BC50" i="126"/>
  <c r="CO193" i="126"/>
  <c r="CO200" i="126"/>
  <c r="CO209" i="126"/>
  <c r="CO272" i="126" s="1"/>
  <c r="Q230" i="126"/>
  <c r="Q233" i="126" s="1"/>
  <c r="Q253" i="126"/>
  <c r="Q254" i="126" s="1"/>
  <c r="AX74" i="126"/>
  <c r="AX293" i="126"/>
  <c r="AX340" i="126"/>
  <c r="CR194" i="126"/>
  <c r="CR390" i="126"/>
  <c r="CR388" i="126" s="1"/>
  <c r="CS387" i="126" s="1"/>
  <c r="R212" i="126"/>
  <c r="R213" i="126" s="1"/>
  <c r="R183" i="126" s="1"/>
  <c r="CS116" i="126"/>
  <c r="AY293" i="126" l="1"/>
  <c r="AY74" i="126"/>
  <c r="BA30" i="126"/>
  <c r="BA46" i="126"/>
  <c r="BB42" i="126"/>
  <c r="CT116" i="126"/>
  <c r="CT215" i="126"/>
  <c r="CT17" i="126"/>
  <c r="CT177" i="126"/>
  <c r="CS90" i="126"/>
  <c r="CS122" i="126" s="1"/>
  <c r="CS134" i="126" s="1"/>
  <c r="CR232" i="126"/>
  <c r="CS259" i="126"/>
  <c r="AE399" i="126"/>
  <c r="AE400" i="126"/>
  <c r="BC54" i="126"/>
  <c r="BD50" i="126"/>
  <c r="CT91" i="126"/>
  <c r="CR231" i="126"/>
  <c r="CS258" i="126"/>
  <c r="CT190" i="126"/>
  <c r="CT182" i="126"/>
  <c r="CS194" i="126"/>
  <c r="CS390" i="126"/>
  <c r="CS388" i="126" s="1"/>
  <c r="CT387" i="126" s="1"/>
  <c r="CT121" i="126"/>
  <c r="CT216" i="126"/>
  <c r="CT138" i="126" s="1"/>
  <c r="CT18" i="126"/>
  <c r="CT83" i="126"/>
  <c r="BT343" i="126"/>
  <c r="BT342" i="126"/>
  <c r="CT106" i="126"/>
  <c r="BA38" i="126"/>
  <c r="BA56" i="126" s="1"/>
  <c r="BB34" i="126"/>
  <c r="AC412" i="126"/>
  <c r="AC411" i="126"/>
  <c r="BT296" i="126"/>
  <c r="CR193" i="126"/>
  <c r="CR200" i="126"/>
  <c r="CR209" i="126"/>
  <c r="CR272" i="126" s="1"/>
  <c r="R121" i="126"/>
  <c r="S208" i="126"/>
  <c r="R252" i="126"/>
  <c r="S210" i="126"/>
  <c r="S273" i="126" s="1"/>
  <c r="AX343" i="126"/>
  <c r="AX342" i="126"/>
  <c r="CU77" i="126"/>
  <c r="CU97" i="126"/>
  <c r="CU88" i="126"/>
  <c r="CU92" i="126"/>
  <c r="CU94" i="126"/>
  <c r="CU103" i="126"/>
  <c r="CU104" i="126"/>
  <c r="CU93" i="126"/>
  <c r="CU102" i="126"/>
  <c r="CU98" i="126"/>
  <c r="CU108" i="126"/>
  <c r="CU109" i="126"/>
  <c r="CU114" i="126"/>
  <c r="CU118" i="126"/>
  <c r="CU99" i="126"/>
  <c r="CU107" i="126"/>
  <c r="CU117" i="126"/>
  <c r="CU125" i="126"/>
  <c r="CU119" i="126"/>
  <c r="CU161" i="126"/>
  <c r="CU162" i="126" s="1"/>
  <c r="CU165" i="126"/>
  <c r="CU166" i="126" s="1"/>
  <c r="CU173" i="126"/>
  <c r="CU174" i="126" s="1"/>
  <c r="CU169" i="126"/>
  <c r="CU170" i="126" s="1"/>
  <c r="CU189" i="126"/>
  <c r="CU112" i="126" s="1"/>
  <c r="CU111" i="126" s="1"/>
  <c r="CU211" i="126"/>
  <c r="CU188" i="126"/>
  <c r="CU295" i="126"/>
  <c r="CU294" i="126"/>
  <c r="CU333" i="126"/>
  <c r="CU434" i="126"/>
  <c r="CU245" i="126" s="1"/>
  <c r="CU246" i="126" s="1"/>
  <c r="CU16" i="126"/>
  <c r="CU12" i="126"/>
  <c r="CU13" i="126"/>
  <c r="CV7" i="126"/>
  <c r="CU36" i="126"/>
  <c r="CU414" i="126"/>
  <c r="CU412" i="126" s="1"/>
  <c r="CV411" i="126" s="1"/>
  <c r="CU68" i="126"/>
  <c r="CU28" i="126"/>
  <c r="CU67" i="126"/>
  <c r="CU15" i="126"/>
  <c r="CU52" i="126"/>
  <c r="CU44" i="126"/>
  <c r="CU14" i="126"/>
  <c r="CT69" i="126"/>
  <c r="AZ56" i="126"/>
  <c r="AY342" i="126"/>
  <c r="AY343" i="126"/>
  <c r="CT96" i="126"/>
  <c r="AH232" i="126"/>
  <c r="AI259" i="126"/>
  <c r="AE231" i="126"/>
  <c r="AF258" i="126"/>
  <c r="CS271" i="126"/>
  <c r="AC388" i="126"/>
  <c r="AC387" i="126"/>
  <c r="AX129" i="126"/>
  <c r="CT159" i="126"/>
  <c r="CT101" i="126"/>
  <c r="AY129" i="126"/>
  <c r="CU106" i="126" l="1"/>
  <c r="BB30" i="126"/>
  <c r="BB46" i="126"/>
  <c r="BC42" i="126"/>
  <c r="CU116" i="126"/>
  <c r="CU69" i="126"/>
  <c r="CU178" i="126" s="1"/>
  <c r="CU402" i="126" s="1"/>
  <c r="CT90" i="126"/>
  <c r="CT122" i="126" s="1"/>
  <c r="CT134" i="126" s="1"/>
  <c r="CS232" i="126"/>
  <c r="CT259" i="126"/>
  <c r="CT390" i="126"/>
  <c r="CT388" i="126" s="1"/>
  <c r="CU387" i="126" s="1"/>
  <c r="BB38" i="126"/>
  <c r="BB56" i="126" s="1"/>
  <c r="BC34" i="126"/>
  <c r="AF231" i="126"/>
  <c r="AG258" i="126"/>
  <c r="CT271" i="126"/>
  <c r="CU159" i="126"/>
  <c r="AI232" i="126"/>
  <c r="AJ259" i="126"/>
  <c r="CU91" i="126"/>
  <c r="R230" i="126"/>
  <c r="R233" i="126" s="1"/>
  <c r="R253" i="126"/>
  <c r="R254" i="126" s="1"/>
  <c r="AF400" i="126"/>
  <c r="AF399" i="126"/>
  <c r="BA74" i="126"/>
  <c r="BA293" i="126"/>
  <c r="BA340" i="126"/>
  <c r="BD54" i="126"/>
  <c r="BE50" i="126"/>
  <c r="CV77" i="126"/>
  <c r="CV88" i="126"/>
  <c r="CV98" i="126"/>
  <c r="CV92" i="126"/>
  <c r="CV94" i="126"/>
  <c r="CV103" i="126"/>
  <c r="CV104" i="126"/>
  <c r="CV114" i="126"/>
  <c r="CV99" i="126"/>
  <c r="CV97" i="126"/>
  <c r="CV108" i="126"/>
  <c r="CV109" i="126"/>
  <c r="CV118" i="126"/>
  <c r="CV93" i="126"/>
  <c r="CV102" i="126"/>
  <c r="CV101" i="126" s="1"/>
  <c r="CV117" i="126"/>
  <c r="CV119" i="126"/>
  <c r="CV107" i="126"/>
  <c r="CV125" i="126"/>
  <c r="CV161" i="126"/>
  <c r="CV162" i="126" s="1"/>
  <c r="CV165" i="126"/>
  <c r="CV166" i="126" s="1"/>
  <c r="CV169" i="126"/>
  <c r="CV170" i="126" s="1"/>
  <c r="CV173" i="126"/>
  <c r="CV174" i="126" s="1"/>
  <c r="CV189" i="126"/>
  <c r="CV112" i="126" s="1"/>
  <c r="CV111" i="126" s="1"/>
  <c r="CV188" i="126"/>
  <c r="CV211" i="126"/>
  <c r="CV295" i="126"/>
  <c r="CV414" i="126"/>
  <c r="C414" i="126" s="1"/>
  <c r="CV294" i="126"/>
  <c r="CV333" i="126"/>
  <c r="CV68" i="126"/>
  <c r="CV16" i="126"/>
  <c r="CV434" i="126"/>
  <c r="CV245" i="126" s="1"/>
  <c r="CV246" i="126" s="1"/>
  <c r="CV67" i="126"/>
  <c r="CV44" i="126"/>
  <c r="CV28" i="126"/>
  <c r="CV12" i="126"/>
  <c r="CV13" i="126"/>
  <c r="CW7" i="126"/>
  <c r="CV15" i="126"/>
  <c r="CV52" i="126"/>
  <c r="CV36" i="126"/>
  <c r="CV14" i="126"/>
  <c r="AZ74" i="126"/>
  <c r="AZ340" i="126"/>
  <c r="AZ293" i="126"/>
  <c r="CU215" i="126"/>
  <c r="CU17" i="126"/>
  <c r="CU177" i="126"/>
  <c r="CU182" i="126"/>
  <c r="CU190" i="126"/>
  <c r="S212" i="126"/>
  <c r="BT305" i="126"/>
  <c r="CT178" i="126"/>
  <c r="CT402" i="126" s="1"/>
  <c r="CT400" i="126" s="1"/>
  <c r="CU399" i="126" s="1"/>
  <c r="CT126" i="126"/>
  <c r="CU96" i="126"/>
  <c r="CS231" i="126"/>
  <c r="CT258" i="126"/>
  <c r="AD388" i="126"/>
  <c r="AD387" i="126"/>
  <c r="CU121" i="126"/>
  <c r="CU216" i="126"/>
  <c r="CU138" i="126" s="1"/>
  <c r="CU18" i="126"/>
  <c r="CU83" i="126"/>
  <c r="CU101" i="126"/>
  <c r="AD412" i="126"/>
  <c r="AD411" i="126"/>
  <c r="CS193" i="126"/>
  <c r="CS200" i="126"/>
  <c r="CS209" i="126"/>
  <c r="CS272" i="126" s="1"/>
  <c r="BC46" i="126" l="1"/>
  <c r="BD42" i="126"/>
  <c r="CV91" i="126"/>
  <c r="BC30" i="126"/>
  <c r="CV116" i="126"/>
  <c r="CV106" i="126"/>
  <c r="CV96" i="126"/>
  <c r="CU126" i="126"/>
  <c r="CU176" i="126"/>
  <c r="CU194" i="126" s="1"/>
  <c r="CU400" i="126"/>
  <c r="CV399" i="126" s="1"/>
  <c r="CV182" i="126"/>
  <c r="CV190" i="126"/>
  <c r="CT232" i="126"/>
  <c r="CU259" i="126"/>
  <c r="CT231" i="126"/>
  <c r="CU258" i="126"/>
  <c r="CV121" i="126"/>
  <c r="CV216" i="126"/>
  <c r="CV138" i="126" s="1"/>
  <c r="CV18" i="126"/>
  <c r="CV83" i="126"/>
  <c r="CV215" i="126"/>
  <c r="CV17" i="126"/>
  <c r="CV177" i="126"/>
  <c r="BA129" i="126"/>
  <c r="AG231" i="126"/>
  <c r="BT231" i="126" s="1"/>
  <c r="AH258" i="126"/>
  <c r="AE388" i="126"/>
  <c r="AE387" i="126"/>
  <c r="CU90" i="126"/>
  <c r="CU122" i="126" s="1"/>
  <c r="CU134" i="126" s="1"/>
  <c r="AZ129" i="126"/>
  <c r="AG400" i="126"/>
  <c r="AG399" i="126"/>
  <c r="AJ232" i="126"/>
  <c r="AK259" i="126"/>
  <c r="BC38" i="126"/>
  <c r="BD34" i="126"/>
  <c r="O420" i="126"/>
  <c r="W420" i="126"/>
  <c r="AE420" i="126"/>
  <c r="AM420" i="126"/>
  <c r="AU420" i="126"/>
  <c r="BC420" i="126"/>
  <c r="BK420" i="126"/>
  <c r="P420" i="126"/>
  <c r="X420" i="126"/>
  <c r="AF420" i="126"/>
  <c r="AN420" i="126"/>
  <c r="AV420" i="126"/>
  <c r="BD420" i="126"/>
  <c r="BL420" i="126"/>
  <c r="K420" i="126"/>
  <c r="S420" i="126"/>
  <c r="AA420" i="126"/>
  <c r="AI420" i="126"/>
  <c r="AQ420" i="126"/>
  <c r="AY420" i="126"/>
  <c r="BG420" i="126"/>
  <c r="BO420" i="126"/>
  <c r="Q420" i="126"/>
  <c r="AC420" i="126"/>
  <c r="AP420" i="126"/>
  <c r="BB420" i="126"/>
  <c r="BP420" i="126"/>
  <c r="T420" i="126"/>
  <c r="AG420" i="126"/>
  <c r="AS420" i="126"/>
  <c r="BF420" i="126"/>
  <c r="M420" i="126"/>
  <c r="AD420" i="126"/>
  <c r="AW420" i="126"/>
  <c r="BM420" i="126"/>
  <c r="N420" i="126"/>
  <c r="AH420" i="126"/>
  <c r="AX420" i="126"/>
  <c r="BN420" i="126"/>
  <c r="Y420" i="126"/>
  <c r="BH420" i="126"/>
  <c r="R420" i="126"/>
  <c r="AJ420" i="126"/>
  <c r="AZ420" i="126"/>
  <c r="BQ420" i="126"/>
  <c r="U420" i="126"/>
  <c r="AK420" i="126"/>
  <c r="BA420" i="126"/>
  <c r="V420" i="126"/>
  <c r="AL420" i="126"/>
  <c r="BE420" i="126"/>
  <c r="AO420" i="126"/>
  <c r="BJ420" i="126"/>
  <c r="J420" i="126"/>
  <c r="Z420" i="126"/>
  <c r="AT420" i="126"/>
  <c r="L420" i="126"/>
  <c r="AB420" i="126"/>
  <c r="AR420" i="126"/>
  <c r="BI420" i="126"/>
  <c r="BE54" i="126"/>
  <c r="BV54" i="126" s="1"/>
  <c r="BF50" i="126"/>
  <c r="BB74" i="126"/>
  <c r="BB340" i="126"/>
  <c r="BB293" i="126"/>
  <c r="S121" i="126"/>
  <c r="T208" i="126"/>
  <c r="S252" i="126"/>
  <c r="T210" i="126"/>
  <c r="T273" i="126" s="1"/>
  <c r="AZ343" i="126"/>
  <c r="AZ342" i="126"/>
  <c r="S213" i="126"/>
  <c r="S183" i="126" s="1"/>
  <c r="CU271" i="126"/>
  <c r="CV69" i="126"/>
  <c r="CV159" i="126"/>
  <c r="CT176" i="126"/>
  <c r="CV412" i="126"/>
  <c r="CW411" i="126" s="1"/>
  <c r="AE412" i="126"/>
  <c r="AE411" i="126"/>
  <c r="CU390" i="126"/>
  <c r="CU388" i="126" s="1"/>
  <c r="CV387" i="126" s="1"/>
  <c r="CW77" i="126"/>
  <c r="CW92" i="126"/>
  <c r="CW93" i="126"/>
  <c r="CW94" i="126"/>
  <c r="CW107" i="126"/>
  <c r="CW99" i="126"/>
  <c r="CW102" i="126"/>
  <c r="CW88" i="126"/>
  <c r="CW97" i="126"/>
  <c r="CW104" i="126"/>
  <c r="CW109" i="126"/>
  <c r="CW108" i="126"/>
  <c r="CW98" i="126"/>
  <c r="CW118" i="126"/>
  <c r="CW103" i="126"/>
  <c r="CW125" i="126"/>
  <c r="CW117" i="126"/>
  <c r="CW119" i="126"/>
  <c r="CW114" i="126"/>
  <c r="CW173" i="126"/>
  <c r="CW174" i="126" s="1"/>
  <c r="CW188" i="126"/>
  <c r="CW161" i="126"/>
  <c r="CW162" i="126" s="1"/>
  <c r="CW169" i="126"/>
  <c r="CW170" i="126" s="1"/>
  <c r="CW165" i="126"/>
  <c r="CW166" i="126" s="1"/>
  <c r="CW189" i="126"/>
  <c r="CW112" i="126" s="1"/>
  <c r="CW111" i="126" s="1"/>
  <c r="CW211" i="126"/>
  <c r="CW294" i="126"/>
  <c r="CW295" i="126"/>
  <c r="CW414" i="126"/>
  <c r="CW14" i="126"/>
  <c r="CW15" i="126"/>
  <c r="CW44" i="126"/>
  <c r="CW434" i="126"/>
  <c r="CW245" i="126" s="1"/>
  <c r="CW246" i="126" s="1"/>
  <c r="CW16" i="126"/>
  <c r="CW68" i="126"/>
  <c r="CW12" i="126"/>
  <c r="CW13" i="126"/>
  <c r="CX7" i="126"/>
  <c r="CW333" i="126"/>
  <c r="CW67" i="126"/>
  <c r="CW28" i="126"/>
  <c r="CW52" i="126"/>
  <c r="CW36" i="126"/>
  <c r="BA343" i="126"/>
  <c r="BA342" i="126"/>
  <c r="BC56" i="126" l="1"/>
  <c r="CV90" i="126"/>
  <c r="CV122" i="126" s="1"/>
  <c r="CV134" i="126" s="1"/>
  <c r="BD46" i="126"/>
  <c r="BE42" i="126"/>
  <c r="BD30" i="126"/>
  <c r="CW96" i="126"/>
  <c r="CW69" i="126"/>
  <c r="CW178" i="126" s="1"/>
  <c r="CW402" i="126" s="1"/>
  <c r="J418" i="126"/>
  <c r="J415" i="126" s="1"/>
  <c r="J419" i="126"/>
  <c r="BS420" i="126"/>
  <c r="AX418" i="126"/>
  <c r="AX415" i="126" s="1"/>
  <c r="AX419" i="126"/>
  <c r="AN419" i="126"/>
  <c r="AN418" i="126"/>
  <c r="AN415" i="126" s="1"/>
  <c r="CV390" i="126"/>
  <c r="C390" i="126" s="1"/>
  <c r="BJ418" i="126"/>
  <c r="BJ415" i="126" s="1"/>
  <c r="BJ419" i="126"/>
  <c r="AF419" i="126"/>
  <c r="AF418" i="126"/>
  <c r="AF415" i="126" s="1"/>
  <c r="N418" i="126"/>
  <c r="N419" i="126"/>
  <c r="X419" i="126"/>
  <c r="X418" i="126"/>
  <c r="X415" i="126" s="1"/>
  <c r="AF388" i="126"/>
  <c r="AF387" i="126"/>
  <c r="CW116" i="126"/>
  <c r="CW215" i="126"/>
  <c r="CW17" i="126"/>
  <c r="CW177" i="126"/>
  <c r="CW121" i="126"/>
  <c r="CW216" i="126"/>
  <c r="CW138" i="126" s="1"/>
  <c r="CW18" i="126"/>
  <c r="CW83" i="126"/>
  <c r="AF411" i="126"/>
  <c r="AF412" i="126"/>
  <c r="S230" i="126"/>
  <c r="S233" i="126" s="1"/>
  <c r="S253" i="126"/>
  <c r="S254" i="126" s="1"/>
  <c r="BF54" i="126"/>
  <c r="BG50" i="126"/>
  <c r="AT419" i="126"/>
  <c r="AT418" i="126"/>
  <c r="AT415" i="126" s="1"/>
  <c r="BV420" i="126"/>
  <c r="AO418" i="126"/>
  <c r="AO415" i="126" s="1"/>
  <c r="AO419" i="126"/>
  <c r="AS419" i="126"/>
  <c r="AS418" i="126"/>
  <c r="AS415" i="126" s="1"/>
  <c r="AC419" i="126"/>
  <c r="AC418" i="126"/>
  <c r="AC415" i="126" s="1"/>
  <c r="AY418" i="126"/>
  <c r="AY415" i="126" s="1"/>
  <c r="AY419" i="126"/>
  <c r="W418" i="126"/>
  <c r="W415" i="126" s="1"/>
  <c r="W419" i="126"/>
  <c r="BB342" i="126"/>
  <c r="BB343" i="126"/>
  <c r="S419" i="126"/>
  <c r="S418" i="126"/>
  <c r="S415" i="126" s="1"/>
  <c r="BC419" i="126"/>
  <c r="BC418" i="126"/>
  <c r="BC415" i="126" s="1"/>
  <c r="R418" i="126"/>
  <c r="R419" i="126"/>
  <c r="K418" i="126"/>
  <c r="K415" i="126" s="1"/>
  <c r="K419" i="126"/>
  <c r="CU231" i="126"/>
  <c r="CV258" i="126"/>
  <c r="U419" i="126"/>
  <c r="U418" i="126"/>
  <c r="U415" i="126" s="1"/>
  <c r="BG419" i="126"/>
  <c r="BG418" i="126"/>
  <c r="BG415" i="126" s="1"/>
  <c r="P419" i="126"/>
  <c r="P418" i="126"/>
  <c r="P415" i="126" s="1"/>
  <c r="AE418" i="126"/>
  <c r="AE415" i="126" s="1"/>
  <c r="AE419" i="126"/>
  <c r="AH399" i="126"/>
  <c r="AH400" i="126"/>
  <c r="CU232" i="126"/>
  <c r="CV259" i="126"/>
  <c r="CW159" i="126"/>
  <c r="CW101" i="126"/>
  <c r="CW412" i="126"/>
  <c r="CX411" i="126" s="1"/>
  <c r="T212" i="126"/>
  <c r="Z418" i="126"/>
  <c r="Z419" i="126"/>
  <c r="BE418" i="126"/>
  <c r="BE415" i="126" s="1"/>
  <c r="BE419" i="126"/>
  <c r="BM418" i="126"/>
  <c r="BM415" i="126" s="1"/>
  <c r="BM419" i="126"/>
  <c r="AG418" i="126"/>
  <c r="AG415" i="126" s="1"/>
  <c r="AG419" i="126"/>
  <c r="Q418" i="126"/>
  <c r="Q415" i="126" s="1"/>
  <c r="Q419" i="126"/>
  <c r="AQ419" i="126"/>
  <c r="AQ418" i="126"/>
  <c r="AQ415" i="126" s="1"/>
  <c r="BL419" i="126"/>
  <c r="BL418" i="126"/>
  <c r="BL415" i="126" s="1"/>
  <c r="O418" i="126"/>
  <c r="O415" i="126" s="1"/>
  <c r="O419" i="126"/>
  <c r="M419" i="126"/>
  <c r="M418" i="126"/>
  <c r="M415" i="126" s="1"/>
  <c r="AK232" i="126"/>
  <c r="AL259" i="126"/>
  <c r="BB129" i="126"/>
  <c r="BA419" i="126"/>
  <c r="BA418" i="126"/>
  <c r="BA415" i="126" s="1"/>
  <c r="BP419" i="126"/>
  <c r="BP418" i="126"/>
  <c r="BP415" i="126" s="1"/>
  <c r="AU418" i="126"/>
  <c r="AU415" i="126" s="1"/>
  <c r="AU419" i="126"/>
  <c r="CX77" i="126"/>
  <c r="CX88" i="126"/>
  <c r="CX92" i="126"/>
  <c r="CX107" i="126"/>
  <c r="CX97" i="126"/>
  <c r="CX102" i="126"/>
  <c r="CX94" i="126"/>
  <c r="CX98" i="126"/>
  <c r="CX104" i="126"/>
  <c r="CX93" i="126"/>
  <c r="CX117" i="126"/>
  <c r="CX119" i="126"/>
  <c r="CX109" i="126"/>
  <c r="CX108" i="126"/>
  <c r="CX114" i="126"/>
  <c r="CX118" i="126"/>
  <c r="CX99" i="126"/>
  <c r="CX103" i="126"/>
  <c r="CX125" i="126"/>
  <c r="CX173" i="126"/>
  <c r="CX174" i="126" s="1"/>
  <c r="CX161" i="126"/>
  <c r="CX162" i="126" s="1"/>
  <c r="CX169" i="126"/>
  <c r="CX170" i="126" s="1"/>
  <c r="CX165" i="126"/>
  <c r="CX166" i="126" s="1"/>
  <c r="CX189" i="126"/>
  <c r="CX112" i="126" s="1"/>
  <c r="CX111" i="126" s="1"/>
  <c r="CX211" i="126"/>
  <c r="CX188" i="126"/>
  <c r="CX294" i="126"/>
  <c r="CX295" i="126"/>
  <c r="CX333" i="126"/>
  <c r="CX28" i="126"/>
  <c r="CX68" i="126"/>
  <c r="CX16" i="126"/>
  <c r="CX52" i="126"/>
  <c r="CX14" i="126"/>
  <c r="CX44" i="126"/>
  <c r="CX434" i="126"/>
  <c r="CX245" i="126" s="1"/>
  <c r="CX246" i="126" s="1"/>
  <c r="CX414" i="126"/>
  <c r="CX12" i="126"/>
  <c r="CX13" i="126"/>
  <c r="CY7" i="126"/>
  <c r="CX67" i="126"/>
  <c r="CX15" i="126"/>
  <c r="CX36" i="126"/>
  <c r="AK419" i="126"/>
  <c r="AK418" i="126"/>
  <c r="AK415" i="126" s="1"/>
  <c r="BO418" i="126"/>
  <c r="BO415" i="126" s="1"/>
  <c r="BO419" i="126"/>
  <c r="AP418" i="126"/>
  <c r="AP415" i="126" s="1"/>
  <c r="AP419" i="126"/>
  <c r="CW182" i="126"/>
  <c r="CW190" i="126"/>
  <c r="CV388" i="126"/>
  <c r="CW387" i="126" s="1"/>
  <c r="CT194" i="126"/>
  <c r="BI419" i="126"/>
  <c r="BI418" i="126"/>
  <c r="BI415" i="126" s="1"/>
  <c r="AL418" i="126"/>
  <c r="AL415" i="126" s="1"/>
  <c r="AL419" i="126"/>
  <c r="BQ419" i="126"/>
  <c r="BQ418" i="126"/>
  <c r="BQ415" i="126" s="1"/>
  <c r="AW418" i="126"/>
  <c r="AW415" i="126" s="1"/>
  <c r="AW419" i="126"/>
  <c r="T419" i="126"/>
  <c r="T418" i="126"/>
  <c r="T415" i="126" s="1"/>
  <c r="AI419" i="126"/>
  <c r="AI418" i="126"/>
  <c r="AI415" i="126" s="1"/>
  <c r="BD419" i="126"/>
  <c r="BD418" i="126"/>
  <c r="BD415" i="126" s="1"/>
  <c r="BD38" i="126"/>
  <c r="BD56" i="126" s="1"/>
  <c r="BE34" i="126"/>
  <c r="CV271" i="126"/>
  <c r="CU193" i="126"/>
  <c r="CU200" i="126"/>
  <c r="CU209" i="126"/>
  <c r="CU272" i="126" s="1"/>
  <c r="AJ419" i="126"/>
  <c r="AJ418" i="126"/>
  <c r="AJ415" i="126" s="1"/>
  <c r="AB419" i="126"/>
  <c r="AB418" i="126"/>
  <c r="AB415" i="126" s="1"/>
  <c r="AH418" i="126"/>
  <c r="AH415" i="126" s="1"/>
  <c r="BU420" i="126"/>
  <c r="AH419" i="126"/>
  <c r="CW91" i="126"/>
  <c r="CV178" i="126"/>
  <c r="CV402" i="126" s="1"/>
  <c r="CV126" i="126"/>
  <c r="BH419" i="126"/>
  <c r="BH418" i="126"/>
  <c r="BH415" i="126" s="1"/>
  <c r="BB418" i="126"/>
  <c r="BB415" i="126" s="1"/>
  <c r="BB419" i="126"/>
  <c r="AM418" i="126"/>
  <c r="AM415" i="126" s="1"/>
  <c r="AM419" i="126"/>
  <c r="L419" i="126"/>
  <c r="L418" i="126"/>
  <c r="L415" i="126" s="1"/>
  <c r="Y418" i="126"/>
  <c r="Y415" i="126" s="1"/>
  <c r="Y419" i="126"/>
  <c r="BF418" i="126"/>
  <c r="BF415" i="126" s="1"/>
  <c r="BF419" i="126"/>
  <c r="BW420" i="126"/>
  <c r="AH231" i="126"/>
  <c r="AI258" i="126"/>
  <c r="CW106" i="126"/>
  <c r="AR419" i="126"/>
  <c r="AR418" i="126"/>
  <c r="AR415" i="126" s="1"/>
  <c r="BT420" i="126"/>
  <c r="V419" i="126"/>
  <c r="V418" i="126"/>
  <c r="AZ419" i="126"/>
  <c r="AZ418" i="126"/>
  <c r="AZ415" i="126" s="1"/>
  <c r="BN418" i="126"/>
  <c r="BN415" i="126" s="1"/>
  <c r="BN419" i="126"/>
  <c r="AD418" i="126"/>
  <c r="AD419" i="126"/>
  <c r="AA418" i="126"/>
  <c r="AA415" i="126" s="1"/>
  <c r="AA419" i="126"/>
  <c r="AV419" i="126"/>
  <c r="AV418" i="126"/>
  <c r="AV415" i="126" s="1"/>
  <c r="BK418" i="126"/>
  <c r="BK415" i="126" s="1"/>
  <c r="BK419" i="126"/>
  <c r="BC74" i="126"/>
  <c r="BC293" i="126"/>
  <c r="BC340" i="126"/>
  <c r="BU419" i="126" l="1"/>
  <c r="CX69" i="126"/>
  <c r="CX178" i="126" s="1"/>
  <c r="CX402" i="126" s="1"/>
  <c r="CX412" i="126"/>
  <c r="CY411" i="126" s="1"/>
  <c r="BE30" i="126"/>
  <c r="BV30" i="126" s="1"/>
  <c r="BE46" i="126"/>
  <c r="BV46" i="126" s="1"/>
  <c r="BF42" i="126"/>
  <c r="CW126" i="126"/>
  <c r="CX96" i="126"/>
  <c r="CX91" i="126"/>
  <c r="CW90" i="126"/>
  <c r="CW122" i="126" s="1"/>
  <c r="CW134" i="126" s="1"/>
  <c r="BS419" i="126"/>
  <c r="CX101" i="126"/>
  <c r="CW176" i="126"/>
  <c r="CW194" i="126" s="1"/>
  <c r="CX159" i="126"/>
  <c r="CX390" i="126" s="1"/>
  <c r="BC342" i="126"/>
  <c r="BC343" i="126"/>
  <c r="AG387" i="126"/>
  <c r="AG388" i="126"/>
  <c r="CY77" i="126"/>
  <c r="CY92" i="126"/>
  <c r="CY97" i="126"/>
  <c r="CY88" i="126"/>
  <c r="CY98" i="126"/>
  <c r="G98" i="126" s="1"/>
  <c r="CY99" i="126"/>
  <c r="G99" i="126" s="1"/>
  <c r="CY108" i="126"/>
  <c r="G108" i="126" s="1"/>
  <c r="CY109" i="126"/>
  <c r="G109" i="126" s="1"/>
  <c r="CY93" i="126"/>
  <c r="G93" i="126" s="1"/>
  <c r="CY103" i="126"/>
  <c r="G103" i="126" s="1"/>
  <c r="CY104" i="126"/>
  <c r="G104" i="126" s="1"/>
  <c r="CY94" i="126"/>
  <c r="G94" i="126" s="1"/>
  <c r="CY125" i="126"/>
  <c r="C125" i="126" s="1"/>
  <c r="CY107" i="126"/>
  <c r="CY117" i="126"/>
  <c r="CY119" i="126"/>
  <c r="CY114" i="126"/>
  <c r="CY102" i="126"/>
  <c r="CY118" i="126"/>
  <c r="CY169" i="126"/>
  <c r="CY170" i="126" s="1"/>
  <c r="G170" i="126" s="1"/>
  <c r="CY173" i="126"/>
  <c r="CY174" i="126" s="1"/>
  <c r="G174" i="126" s="1"/>
  <c r="CY189" i="126"/>
  <c r="CY112" i="126" s="1"/>
  <c r="CY111" i="126" s="1"/>
  <c r="CY165" i="126"/>
  <c r="CY166" i="126" s="1"/>
  <c r="G166" i="126" s="1"/>
  <c r="CY188" i="126"/>
  <c r="CY161" i="126"/>
  <c r="CY162" i="126" s="1"/>
  <c r="CY211" i="126"/>
  <c r="CY294" i="126"/>
  <c r="G294" i="126" s="1"/>
  <c r="CY295" i="126"/>
  <c r="G295" i="126" s="1"/>
  <c r="CY333" i="126"/>
  <c r="CY434" i="126"/>
  <c r="CY245" i="126" s="1"/>
  <c r="CY246" i="126" s="1"/>
  <c r="CY414" i="126"/>
  <c r="CY412" i="126" s="1"/>
  <c r="CY52" i="126"/>
  <c r="CY13" i="126"/>
  <c r="CY14" i="126"/>
  <c r="CY15" i="126"/>
  <c r="CY36" i="126"/>
  <c r="CY68" i="126"/>
  <c r="CY44" i="126"/>
  <c r="CY16" i="126"/>
  <c r="CY67" i="126"/>
  <c r="CY28" i="126"/>
  <c r="CY12" i="126"/>
  <c r="CV176" i="126"/>
  <c r="CV231" i="126"/>
  <c r="CW258" i="126"/>
  <c r="BV419" i="126"/>
  <c r="CW390" i="126"/>
  <c r="N415" i="126"/>
  <c r="BS418" i="126"/>
  <c r="BX420" i="126"/>
  <c r="BY420" i="126" s="1"/>
  <c r="BW419" i="126"/>
  <c r="CW271" i="126"/>
  <c r="BW415" i="126"/>
  <c r="CX116" i="126"/>
  <c r="AG411" i="126"/>
  <c r="AG412" i="126"/>
  <c r="P396" i="126"/>
  <c r="X396" i="126"/>
  <c r="AF396" i="126"/>
  <c r="AN396" i="126"/>
  <c r="AV396" i="126"/>
  <c r="BD396" i="126"/>
  <c r="BL396" i="126"/>
  <c r="Q396" i="126"/>
  <c r="Y396" i="126"/>
  <c r="AG396" i="126"/>
  <c r="AO396" i="126"/>
  <c r="AW396" i="126"/>
  <c r="BE396" i="126"/>
  <c r="BM396" i="126"/>
  <c r="L396" i="126"/>
  <c r="T396" i="126"/>
  <c r="AB396" i="126"/>
  <c r="AJ396" i="126"/>
  <c r="AR396" i="126"/>
  <c r="AZ396" i="126"/>
  <c r="BH396" i="126"/>
  <c r="BP396" i="126"/>
  <c r="S396" i="126"/>
  <c r="AE396" i="126"/>
  <c r="AS396" i="126"/>
  <c r="BF396" i="126"/>
  <c r="J396" i="126"/>
  <c r="V396" i="126"/>
  <c r="AI396" i="126"/>
  <c r="AU396" i="126"/>
  <c r="BI396" i="126"/>
  <c r="K396" i="126"/>
  <c r="W396" i="126"/>
  <c r="AK396" i="126"/>
  <c r="AX396" i="126"/>
  <c r="BJ396" i="126"/>
  <c r="O396" i="126"/>
  <c r="AC396" i="126"/>
  <c r="AP396" i="126"/>
  <c r="BB396" i="126"/>
  <c r="BO396" i="126"/>
  <c r="N396" i="126"/>
  <c r="AM396" i="126"/>
  <c r="BN396" i="126"/>
  <c r="U396" i="126"/>
  <c r="AT396" i="126"/>
  <c r="AQ396" i="126"/>
  <c r="M396" i="126"/>
  <c r="AY396" i="126"/>
  <c r="AD396" i="126"/>
  <c r="R396" i="126"/>
  <c r="BA396" i="126"/>
  <c r="Z396" i="126"/>
  <c r="BC396" i="126"/>
  <c r="AA396" i="126"/>
  <c r="BG396" i="126"/>
  <c r="BK396" i="126"/>
  <c r="AH396" i="126"/>
  <c r="AL396" i="126"/>
  <c r="BQ396" i="126"/>
  <c r="BU415" i="126"/>
  <c r="BV418" i="126"/>
  <c r="Z415" i="126"/>
  <c r="CV232" i="126"/>
  <c r="CW259" i="126"/>
  <c r="BV415" i="126"/>
  <c r="BE38" i="126"/>
  <c r="BF34" i="126"/>
  <c r="BT418" i="126"/>
  <c r="R415" i="126"/>
  <c r="BD74" i="126"/>
  <c r="BD293" i="126"/>
  <c r="BD340" i="126"/>
  <c r="CX121" i="126"/>
  <c r="CX216" i="126"/>
  <c r="CX138" i="126" s="1"/>
  <c r="CX18" i="126"/>
  <c r="CX83" i="126"/>
  <c r="AD415" i="126"/>
  <c r="BW418" i="126"/>
  <c r="CW388" i="126"/>
  <c r="CX387" i="126" s="1"/>
  <c r="CX106" i="126"/>
  <c r="CX182" i="126"/>
  <c r="CX190" i="126"/>
  <c r="AL232" i="126"/>
  <c r="AM259" i="126"/>
  <c r="J416" i="126"/>
  <c r="K413" i="126" s="1"/>
  <c r="K416" i="126" s="1"/>
  <c r="L413" i="126" s="1"/>
  <c r="L416" i="126" s="1"/>
  <c r="M413" i="126" s="1"/>
  <c r="M416" i="126" s="1"/>
  <c r="N413" i="126" s="1"/>
  <c r="C402" i="126"/>
  <c r="CV400" i="126"/>
  <c r="CW399" i="126" s="1"/>
  <c r="CW400" i="126" s="1"/>
  <c r="CX399" i="126" s="1"/>
  <c r="CX400" i="126" s="1"/>
  <c r="CY399" i="126" s="1"/>
  <c r="CT209" i="126"/>
  <c r="CT272" i="126" s="1"/>
  <c r="CT193" i="126"/>
  <c r="CT200" i="126"/>
  <c r="T121" i="126"/>
  <c r="U208" i="126"/>
  <c r="T252" i="126"/>
  <c r="U210" i="126"/>
  <c r="BC129" i="126"/>
  <c r="CX126" i="126"/>
  <c r="CX215" i="126"/>
  <c r="CX17" i="126"/>
  <c r="CX177" i="126"/>
  <c r="CX176" i="126" s="1"/>
  <c r="V415" i="126"/>
  <c r="BU418" i="126"/>
  <c r="AI231" i="126"/>
  <c r="AJ258" i="126"/>
  <c r="T213" i="126"/>
  <c r="T183" i="126" s="1"/>
  <c r="AI399" i="126"/>
  <c r="AI400" i="126"/>
  <c r="BT419" i="126"/>
  <c r="BG54" i="126"/>
  <c r="BH50" i="126"/>
  <c r="CX388" i="126" l="1"/>
  <c r="CY387" i="126" s="1"/>
  <c r="CX194" i="126"/>
  <c r="CX200" i="126" s="1"/>
  <c r="BS415" i="126"/>
  <c r="BS416" i="126" s="1"/>
  <c r="BT413" i="126" s="1"/>
  <c r="N416" i="126"/>
  <c r="O413" i="126" s="1"/>
  <c r="O416" i="126" s="1"/>
  <c r="P413" i="126" s="1"/>
  <c r="P416" i="126" s="1"/>
  <c r="Q413" i="126" s="1"/>
  <c r="Q416" i="126" s="1"/>
  <c r="R413" i="126" s="1"/>
  <c r="R416" i="126" s="1"/>
  <c r="S413" i="126" s="1"/>
  <c r="S416" i="126" s="1"/>
  <c r="T413" i="126" s="1"/>
  <c r="T416" i="126" s="1"/>
  <c r="U413" i="126" s="1"/>
  <c r="U416" i="126" s="1"/>
  <c r="V413" i="126" s="1"/>
  <c r="V416" i="126" s="1"/>
  <c r="W413" i="126" s="1"/>
  <c r="W416" i="126" s="1"/>
  <c r="X413" i="126" s="1"/>
  <c r="X416" i="126" s="1"/>
  <c r="Y413" i="126" s="1"/>
  <c r="Y416" i="126" s="1"/>
  <c r="Z413" i="126" s="1"/>
  <c r="Z416" i="126" s="1"/>
  <c r="AA413" i="126" s="1"/>
  <c r="AA416" i="126" s="1"/>
  <c r="AB413" i="126" s="1"/>
  <c r="AB416" i="126" s="1"/>
  <c r="AC413" i="126" s="1"/>
  <c r="AC416" i="126" s="1"/>
  <c r="AD413" i="126" s="1"/>
  <c r="AD416" i="126" s="1"/>
  <c r="AE413" i="126" s="1"/>
  <c r="AE416" i="126" s="1"/>
  <c r="AF413" i="126" s="1"/>
  <c r="AF416" i="126" s="1"/>
  <c r="AG413" i="126" s="1"/>
  <c r="AG416" i="126" s="1"/>
  <c r="AH413" i="126" s="1"/>
  <c r="AH416" i="126" s="1"/>
  <c r="AI413" i="126" s="1"/>
  <c r="AI416" i="126" s="1"/>
  <c r="AJ413" i="126" s="1"/>
  <c r="AJ416" i="126" s="1"/>
  <c r="AK413" i="126" s="1"/>
  <c r="AK416" i="126" s="1"/>
  <c r="AL413" i="126" s="1"/>
  <c r="AL416" i="126" s="1"/>
  <c r="AM413" i="126" s="1"/>
  <c r="AM416" i="126" s="1"/>
  <c r="AN413" i="126" s="1"/>
  <c r="AN416" i="126" s="1"/>
  <c r="AO413" i="126" s="1"/>
  <c r="AO416" i="126" s="1"/>
  <c r="AP413" i="126" s="1"/>
  <c r="AP416" i="126" s="1"/>
  <c r="AQ413" i="126" s="1"/>
  <c r="AQ416" i="126" s="1"/>
  <c r="AR413" i="126" s="1"/>
  <c r="AR416" i="126" s="1"/>
  <c r="AS413" i="126" s="1"/>
  <c r="AS416" i="126" s="1"/>
  <c r="AT413" i="126" s="1"/>
  <c r="AT416" i="126" s="1"/>
  <c r="AU413" i="126" s="1"/>
  <c r="AU416" i="126" s="1"/>
  <c r="AV413" i="126" s="1"/>
  <c r="AV416" i="126" s="1"/>
  <c r="AW413" i="126" s="1"/>
  <c r="AW416" i="126" s="1"/>
  <c r="AX413" i="126" s="1"/>
  <c r="AX416" i="126" s="1"/>
  <c r="AY413" i="126" s="1"/>
  <c r="AY416" i="126" s="1"/>
  <c r="AZ413" i="126" s="1"/>
  <c r="AZ416" i="126" s="1"/>
  <c r="BA413" i="126" s="1"/>
  <c r="BA416" i="126" s="1"/>
  <c r="BB413" i="126" s="1"/>
  <c r="BB416" i="126" s="1"/>
  <c r="BC413" i="126" s="1"/>
  <c r="BC416" i="126" s="1"/>
  <c r="BD413" i="126" s="1"/>
  <c r="BD416" i="126" s="1"/>
  <c r="BE413" i="126" s="1"/>
  <c r="BE416" i="126" s="1"/>
  <c r="BF413" i="126" s="1"/>
  <c r="BF416" i="126" s="1"/>
  <c r="BG413" i="126" s="1"/>
  <c r="BG416" i="126" s="1"/>
  <c r="BH413" i="126" s="1"/>
  <c r="BH416" i="126" s="1"/>
  <c r="BI413" i="126" s="1"/>
  <c r="BI416" i="126" s="1"/>
  <c r="BJ413" i="126" s="1"/>
  <c r="BJ416" i="126" s="1"/>
  <c r="BK413" i="126" s="1"/>
  <c r="BK416" i="126" s="1"/>
  <c r="BL413" i="126" s="1"/>
  <c r="BL416" i="126" s="1"/>
  <c r="BM413" i="126" s="1"/>
  <c r="BM416" i="126" s="1"/>
  <c r="BN413" i="126" s="1"/>
  <c r="BN416" i="126" s="1"/>
  <c r="BO413" i="126" s="1"/>
  <c r="BO416" i="126" s="1"/>
  <c r="BP413" i="126" s="1"/>
  <c r="BP416" i="126" s="1"/>
  <c r="BQ413" i="126" s="1"/>
  <c r="BQ416" i="126" s="1"/>
  <c r="CX90" i="126"/>
  <c r="CX122" i="126" s="1"/>
  <c r="CX134" i="126" s="1"/>
  <c r="BG42" i="126"/>
  <c r="BF46" i="126"/>
  <c r="BF30" i="126"/>
  <c r="CY69" i="126"/>
  <c r="CY178" i="126" s="1"/>
  <c r="BO394" i="126"/>
  <c r="BO395" i="126"/>
  <c r="AE394" i="126"/>
  <c r="AE395" i="126"/>
  <c r="AA394" i="126"/>
  <c r="AA395" i="126"/>
  <c r="AX394" i="126"/>
  <c r="AX395" i="126"/>
  <c r="AR394" i="126"/>
  <c r="AR395" i="126"/>
  <c r="AJ231" i="126"/>
  <c r="AK258" i="126"/>
  <c r="AH394" i="126"/>
  <c r="BU396" i="126"/>
  <c r="AH395" i="126"/>
  <c r="AJ394" i="126"/>
  <c r="AJ395" i="126"/>
  <c r="BF38" i="126"/>
  <c r="BG34" i="126"/>
  <c r="BC394" i="126"/>
  <c r="BC395" i="126"/>
  <c r="AC395" i="126"/>
  <c r="AC394" i="126"/>
  <c r="BL394" i="126"/>
  <c r="BL395" i="126"/>
  <c r="CV194" i="126"/>
  <c r="CY159" i="126"/>
  <c r="G159" i="126" s="1"/>
  <c r="G162" i="126"/>
  <c r="BH54" i="126"/>
  <c r="BI50" i="126"/>
  <c r="CX271" i="126"/>
  <c r="BV38" i="126"/>
  <c r="BE56" i="126"/>
  <c r="Z394" i="126"/>
  <c r="Z395" i="126"/>
  <c r="AM394" i="126"/>
  <c r="AM395" i="126"/>
  <c r="O395" i="126"/>
  <c r="O394" i="126"/>
  <c r="K394" i="126"/>
  <c r="K395" i="126"/>
  <c r="T395" i="126"/>
  <c r="T394" i="126"/>
  <c r="AO395" i="126"/>
  <c r="AO394" i="126"/>
  <c r="BD394" i="126"/>
  <c r="BD395" i="126"/>
  <c r="CY182" i="126"/>
  <c r="CY190" i="126"/>
  <c r="BG394" i="126"/>
  <c r="BG395" i="126"/>
  <c r="BJ395" i="126"/>
  <c r="BJ394" i="126"/>
  <c r="CY121" i="126"/>
  <c r="CY216" i="126"/>
  <c r="CY18" i="126"/>
  <c r="CY83" i="126"/>
  <c r="U395" i="126"/>
  <c r="U394" i="126"/>
  <c r="S394" i="126"/>
  <c r="S395" i="126"/>
  <c r="P394" i="126"/>
  <c r="P395" i="126"/>
  <c r="AP394" i="126"/>
  <c r="AP395" i="126"/>
  <c r="AH412" i="126"/>
  <c r="AH411" i="126"/>
  <c r="BZ420" i="126"/>
  <c r="CA420" i="126" s="1"/>
  <c r="CB420" i="126" s="1"/>
  <c r="CC420" i="126" s="1"/>
  <c r="CY101" i="126"/>
  <c r="G101" i="126" s="1"/>
  <c r="G102" i="126"/>
  <c r="M395" i="126"/>
  <c r="M394" i="126"/>
  <c r="J394" i="126"/>
  <c r="J395" i="126"/>
  <c r="BS396" i="126"/>
  <c r="AW395" i="126"/>
  <c r="AW394" i="126"/>
  <c r="CY91" i="126"/>
  <c r="G92" i="126"/>
  <c r="BT415" i="126"/>
  <c r="U273" i="126"/>
  <c r="BS210" i="126"/>
  <c r="Q408" i="126"/>
  <c r="Y408" i="126"/>
  <c r="AG408" i="126"/>
  <c r="AO408" i="126"/>
  <c r="AW408" i="126"/>
  <c r="BE408" i="126"/>
  <c r="BM408" i="126"/>
  <c r="J408" i="126"/>
  <c r="R408" i="126"/>
  <c r="Z408" i="126"/>
  <c r="AH408" i="126"/>
  <c r="AP408" i="126"/>
  <c r="AX408" i="126"/>
  <c r="BF408" i="126"/>
  <c r="BN408" i="126"/>
  <c r="M408" i="126"/>
  <c r="U408" i="126"/>
  <c r="AC408" i="126"/>
  <c r="AK408" i="126"/>
  <c r="AS408" i="126"/>
  <c r="L408" i="126"/>
  <c r="X408" i="126"/>
  <c r="AL408" i="126"/>
  <c r="AY408" i="126"/>
  <c r="BI408" i="126"/>
  <c r="N408" i="126"/>
  <c r="AA408" i="126"/>
  <c r="AM408" i="126"/>
  <c r="AZ408" i="126"/>
  <c r="BJ408" i="126"/>
  <c r="S408" i="126"/>
  <c r="AE408" i="126"/>
  <c r="AR408" i="126"/>
  <c r="BC408" i="126"/>
  <c r="BO408" i="126"/>
  <c r="W408" i="126"/>
  <c r="AT408" i="126"/>
  <c r="BK408" i="126"/>
  <c r="AD408" i="126"/>
  <c r="AV408" i="126"/>
  <c r="BP408" i="126"/>
  <c r="AI408" i="126"/>
  <c r="BG408" i="126"/>
  <c r="K408" i="126"/>
  <c r="AJ408" i="126"/>
  <c r="BH408" i="126"/>
  <c r="BA408" i="126"/>
  <c r="O408" i="126"/>
  <c r="AN408" i="126"/>
  <c r="BL408" i="126"/>
  <c r="P408" i="126"/>
  <c r="AQ408" i="126"/>
  <c r="BQ408" i="126"/>
  <c r="T408" i="126"/>
  <c r="AU408" i="126"/>
  <c r="V408" i="126"/>
  <c r="AB408" i="126"/>
  <c r="AF408" i="126"/>
  <c r="BB408" i="126"/>
  <c r="BD408" i="126"/>
  <c r="BK395" i="126"/>
  <c r="BK394" i="126"/>
  <c r="AQ394" i="126"/>
  <c r="AQ395" i="126"/>
  <c r="N395" i="126"/>
  <c r="N394" i="126"/>
  <c r="L395" i="126"/>
  <c r="L394" i="126"/>
  <c r="AG395" i="126"/>
  <c r="AG394" i="126"/>
  <c r="AV395" i="126"/>
  <c r="AV394" i="126"/>
  <c r="CY215" i="126"/>
  <c r="G215" i="126" s="1"/>
  <c r="CY17" i="126"/>
  <c r="CY177" i="126"/>
  <c r="AH387" i="126"/>
  <c r="AH388" i="126"/>
  <c r="CW232" i="126"/>
  <c r="CX259" i="126"/>
  <c r="AT395" i="126"/>
  <c r="BV396" i="126"/>
  <c r="AT394" i="126"/>
  <c r="AZ394" i="126"/>
  <c r="AZ395" i="126"/>
  <c r="AM232" i="126"/>
  <c r="AN259" i="126"/>
  <c r="AL395" i="126"/>
  <c r="AL394" i="126"/>
  <c r="BB395" i="126"/>
  <c r="BB394" i="126"/>
  <c r="BM395" i="126"/>
  <c r="BM394" i="126"/>
  <c r="CX193" i="126"/>
  <c r="V395" i="126"/>
  <c r="V394" i="126"/>
  <c r="BT396" i="126"/>
  <c r="BY419" i="126"/>
  <c r="BY418" i="126"/>
  <c r="BY415" i="126" s="1"/>
  <c r="CY96" i="126"/>
  <c r="G96" i="126" s="1"/>
  <c r="G97" i="126"/>
  <c r="W395" i="126"/>
  <c r="W394" i="126"/>
  <c r="BD342" i="126"/>
  <c r="BD343" i="126"/>
  <c r="BA395" i="126"/>
  <c r="BA394" i="126"/>
  <c r="BF394" i="126"/>
  <c r="BW396" i="126"/>
  <c r="BF395" i="126"/>
  <c r="BP394" i="126"/>
  <c r="BP395" i="126"/>
  <c r="Y395" i="126"/>
  <c r="Y394" i="126"/>
  <c r="AN395" i="126"/>
  <c r="AN394" i="126"/>
  <c r="CW231" i="126"/>
  <c r="CX258" i="126"/>
  <c r="CY116" i="126"/>
  <c r="BD129" i="126"/>
  <c r="AD395" i="126"/>
  <c r="AD394" i="126"/>
  <c r="AU394" i="126"/>
  <c r="AU395" i="126"/>
  <c r="X394" i="126"/>
  <c r="X395" i="126"/>
  <c r="AI394" i="126"/>
  <c r="AI395" i="126"/>
  <c r="CW193" i="126"/>
  <c r="CW200" i="126"/>
  <c r="CW209" i="126"/>
  <c r="CW272" i="126" s="1"/>
  <c r="AY394" i="126"/>
  <c r="AY395" i="126"/>
  <c r="AK395" i="126"/>
  <c r="AK394" i="126"/>
  <c r="BE395" i="126"/>
  <c r="BE394" i="126"/>
  <c r="BN394" i="126"/>
  <c r="BN395" i="126"/>
  <c r="AB394" i="126"/>
  <c r="AB395" i="126"/>
  <c r="T230" i="126"/>
  <c r="T233" i="126" s="1"/>
  <c r="T253" i="126"/>
  <c r="T254" i="126" s="1"/>
  <c r="AJ400" i="126"/>
  <c r="AJ399" i="126"/>
  <c r="U212" i="126"/>
  <c r="U213" i="126" s="1"/>
  <c r="BQ395" i="126"/>
  <c r="BQ394" i="126"/>
  <c r="R394" i="126"/>
  <c r="R395" i="126"/>
  <c r="BI395" i="126"/>
  <c r="BI394" i="126"/>
  <c r="AS395" i="126"/>
  <c r="AS394" i="126"/>
  <c r="BH395" i="126"/>
  <c r="BH394" i="126"/>
  <c r="Q395" i="126"/>
  <c r="Q394" i="126"/>
  <c r="AF395" i="126"/>
  <c r="AF394" i="126"/>
  <c r="BX418" i="126"/>
  <c r="BX415" i="126" s="1"/>
  <c r="BX419" i="126"/>
  <c r="CY106" i="126"/>
  <c r="G106" i="126" s="1"/>
  <c r="G107" i="126"/>
  <c r="BT416" i="126" l="1"/>
  <c r="BU413" i="126" s="1"/>
  <c r="BU416" i="126" s="1"/>
  <c r="BV413" i="126" s="1"/>
  <c r="BV416" i="126" s="1"/>
  <c r="BW413" i="126" s="1"/>
  <c r="BW416" i="126" s="1"/>
  <c r="BX413" i="126" s="1"/>
  <c r="CX209" i="126"/>
  <c r="CX272" i="126" s="1"/>
  <c r="G69" i="126"/>
  <c r="BG30" i="126"/>
  <c r="BG46" i="126"/>
  <c r="BH42" i="126"/>
  <c r="BX416" i="126"/>
  <c r="BY413" i="126" s="1"/>
  <c r="BY416" i="126" s="1"/>
  <c r="BZ413" i="126" s="1"/>
  <c r="CY126" i="126"/>
  <c r="C126" i="126" s="1"/>
  <c r="C119" i="126" s="1"/>
  <c r="U183" i="126"/>
  <c r="BS183" i="126" s="1"/>
  <c r="BS213" i="126"/>
  <c r="CC419" i="126"/>
  <c r="CC418" i="126"/>
  <c r="CC415" i="126" s="1"/>
  <c r="AY391" i="126"/>
  <c r="BW394" i="126"/>
  <c r="AD391" i="126"/>
  <c r="CX232" i="126"/>
  <c r="CY259" i="126"/>
  <c r="CY232" i="126" s="1"/>
  <c r="L391" i="126"/>
  <c r="BK391" i="126"/>
  <c r="AU407" i="126"/>
  <c r="AU406" i="126"/>
  <c r="AU403" i="126" s="1"/>
  <c r="AU84" i="126" s="1"/>
  <c r="AU82" i="126" s="1"/>
  <c r="AU85" i="126" s="1"/>
  <c r="AN407" i="126"/>
  <c r="AN406" i="126"/>
  <c r="AN403" i="126" s="1"/>
  <c r="AN84" i="126" s="1"/>
  <c r="AN82" i="126" s="1"/>
  <c r="AN85" i="126" s="1"/>
  <c r="BO406" i="126"/>
  <c r="BO403" i="126" s="1"/>
  <c r="BO84" i="126" s="1"/>
  <c r="BO82" i="126" s="1"/>
  <c r="BO85" i="126" s="1"/>
  <c r="BO407" i="126"/>
  <c r="AZ406" i="126"/>
  <c r="AZ403" i="126" s="1"/>
  <c r="AZ84" i="126" s="1"/>
  <c r="AZ82" i="126" s="1"/>
  <c r="AZ85" i="126" s="1"/>
  <c r="AZ407" i="126"/>
  <c r="AL407" i="126"/>
  <c r="AL406" i="126"/>
  <c r="AL403" i="126" s="1"/>
  <c r="AL84" i="126" s="1"/>
  <c r="AL82" i="126" s="1"/>
  <c r="AL85" i="126" s="1"/>
  <c r="Z407" i="126"/>
  <c r="Z406" i="126"/>
  <c r="AW406" i="126"/>
  <c r="AW403" i="126" s="1"/>
  <c r="AW84" i="126" s="1"/>
  <c r="AW82" i="126" s="1"/>
  <c r="AW85" i="126" s="1"/>
  <c r="AW407" i="126"/>
  <c r="BX396" i="126"/>
  <c r="BY396" i="126" s="1"/>
  <c r="BZ419" i="126"/>
  <c r="BZ418" i="126"/>
  <c r="BZ415" i="126" s="1"/>
  <c r="CD420" i="126"/>
  <c r="U391" i="126"/>
  <c r="AO391" i="126"/>
  <c r="O391" i="126"/>
  <c r="BV394" i="126"/>
  <c r="Z391" i="126"/>
  <c r="BL391" i="126"/>
  <c r="BF56" i="126"/>
  <c r="AK231" i="126"/>
  <c r="AL258" i="126"/>
  <c r="AE391" i="126"/>
  <c r="BI391" i="126"/>
  <c r="AB391" i="126"/>
  <c r="BW395" i="126"/>
  <c r="BA391" i="126"/>
  <c r="W391" i="126"/>
  <c r="BU394" i="126"/>
  <c r="V391" i="126"/>
  <c r="BB407" i="126"/>
  <c r="BB406" i="126"/>
  <c r="BB403" i="126" s="1"/>
  <c r="BB84" i="126" s="1"/>
  <c r="BB82" i="126" s="1"/>
  <c r="BB85" i="126" s="1"/>
  <c r="T406" i="126"/>
  <c r="T403" i="126" s="1"/>
  <c r="T84" i="126" s="1"/>
  <c r="T82" i="126" s="1"/>
  <c r="T85" i="126" s="1"/>
  <c r="T407" i="126"/>
  <c r="O407" i="126"/>
  <c r="O406" i="126"/>
  <c r="O403" i="126" s="1"/>
  <c r="O84" i="126" s="1"/>
  <c r="O82" i="126" s="1"/>
  <c r="O85" i="126" s="1"/>
  <c r="BG406" i="126"/>
  <c r="BG403" i="126" s="1"/>
  <c r="BG84" i="126" s="1"/>
  <c r="BG82" i="126" s="1"/>
  <c r="BG85" i="126" s="1"/>
  <c r="BG407" i="126"/>
  <c r="BC407" i="126"/>
  <c r="BC406" i="126"/>
  <c r="BC403" i="126" s="1"/>
  <c r="BC84" i="126" s="1"/>
  <c r="BC82" i="126" s="1"/>
  <c r="BC85" i="126" s="1"/>
  <c r="AM407" i="126"/>
  <c r="AM406" i="126"/>
  <c r="AM403" i="126" s="1"/>
  <c r="AM84" i="126" s="1"/>
  <c r="AM82" i="126" s="1"/>
  <c r="AM85" i="126" s="1"/>
  <c r="X406" i="126"/>
  <c r="X403" i="126" s="1"/>
  <c r="X84" i="126" s="1"/>
  <c r="X82" i="126" s="1"/>
  <c r="X85" i="126" s="1"/>
  <c r="X407" i="126"/>
  <c r="R407" i="126"/>
  <c r="R406" i="126"/>
  <c r="AO406" i="126"/>
  <c r="AO403" i="126" s="1"/>
  <c r="AO84" i="126" s="1"/>
  <c r="AO82" i="126" s="1"/>
  <c r="AO85" i="126" s="1"/>
  <c r="AO407" i="126"/>
  <c r="CY90" i="126"/>
  <c r="G90" i="126" s="1"/>
  <c r="G91" i="126"/>
  <c r="BE74" i="126"/>
  <c r="BE340" i="126"/>
  <c r="BE293" i="126"/>
  <c r="BV293" i="126" s="1"/>
  <c r="CY390" i="126"/>
  <c r="CY388" i="126" s="1"/>
  <c r="U121" i="126"/>
  <c r="BS121" i="126" s="1"/>
  <c r="V208" i="126"/>
  <c r="U252" i="126"/>
  <c r="V210" i="126"/>
  <c r="BB391" i="126"/>
  <c r="AV391" i="126"/>
  <c r="AI406" i="126"/>
  <c r="AI403" i="126" s="1"/>
  <c r="AI84" i="126" s="1"/>
  <c r="AI82" i="126" s="1"/>
  <c r="AI85" i="126" s="1"/>
  <c r="AI407" i="126"/>
  <c r="L406" i="126"/>
  <c r="L403" i="126" s="1"/>
  <c r="L84" i="126" s="1"/>
  <c r="L82" i="126" s="1"/>
  <c r="L85" i="126" s="1"/>
  <c r="L407" i="126"/>
  <c r="J391" i="126"/>
  <c r="BH391" i="126"/>
  <c r="BT395" i="126"/>
  <c r="AK391" i="126"/>
  <c r="X391" i="126"/>
  <c r="AN391" i="126"/>
  <c r="AZ391" i="126"/>
  <c r="BS394" i="126"/>
  <c r="N391" i="126"/>
  <c r="AB406" i="126"/>
  <c r="AB403" i="126" s="1"/>
  <c r="AB84" i="126" s="1"/>
  <c r="AB82" i="126" s="1"/>
  <c r="AB85" i="126" s="1"/>
  <c r="AB407" i="126"/>
  <c r="BA407" i="126"/>
  <c r="BA406" i="126"/>
  <c r="BA403" i="126" s="1"/>
  <c r="BA84" i="126" s="1"/>
  <c r="BA82" i="126" s="1"/>
  <c r="BA85" i="126" s="1"/>
  <c r="AE407" i="126"/>
  <c r="AE406" i="126"/>
  <c r="AE403" i="126" s="1"/>
  <c r="AE84" i="126" s="1"/>
  <c r="AE82" i="126" s="1"/>
  <c r="AE85" i="126" s="1"/>
  <c r="N407" i="126"/>
  <c r="N406" i="126"/>
  <c r="BN407" i="126"/>
  <c r="BN406" i="126"/>
  <c r="BN403" i="126" s="1"/>
  <c r="BN84" i="126" s="1"/>
  <c r="BN82" i="126" s="1"/>
  <c r="BN85" i="126" s="1"/>
  <c r="Y406" i="126"/>
  <c r="Y403" i="126" s="1"/>
  <c r="Y84" i="126" s="1"/>
  <c r="Y82" i="126" s="1"/>
  <c r="Y85" i="126" s="1"/>
  <c r="Y407" i="126"/>
  <c r="P391" i="126"/>
  <c r="CV200" i="126"/>
  <c r="CV193" i="126"/>
  <c r="CV209" i="126"/>
  <c r="CV272" i="126" s="1"/>
  <c r="AJ391" i="126"/>
  <c r="BO391" i="126"/>
  <c r="BN391" i="126"/>
  <c r="CY176" i="126"/>
  <c r="G177" i="126"/>
  <c r="AG391" i="126"/>
  <c r="BS395" i="126"/>
  <c r="AQ406" i="126"/>
  <c r="AQ403" i="126" s="1"/>
  <c r="AQ84" i="126" s="1"/>
  <c r="AQ82" i="126" s="1"/>
  <c r="AQ85" i="126" s="1"/>
  <c r="AQ407" i="126"/>
  <c r="W407" i="126"/>
  <c r="W406" i="126"/>
  <c r="W403" i="126" s="1"/>
  <c r="W84" i="126" s="1"/>
  <c r="W82" i="126" s="1"/>
  <c r="W85" i="126" s="1"/>
  <c r="S406" i="126"/>
  <c r="S403" i="126" s="1"/>
  <c r="S84" i="126" s="1"/>
  <c r="S82" i="126" s="1"/>
  <c r="S85" i="126" s="1"/>
  <c r="S407" i="126"/>
  <c r="AK406" i="126"/>
  <c r="AK403" i="126" s="1"/>
  <c r="AK84" i="126" s="1"/>
  <c r="AK82" i="126" s="1"/>
  <c r="AK85" i="126" s="1"/>
  <c r="AK407" i="126"/>
  <c r="BW408" i="126"/>
  <c r="BF407" i="126"/>
  <c r="BF406" i="126"/>
  <c r="BF403" i="126" s="1"/>
  <c r="Q407" i="126"/>
  <c r="Q406" i="126"/>
  <c r="Q403" i="126" s="1"/>
  <c r="Q84" i="126" s="1"/>
  <c r="Q82" i="126" s="1"/>
  <c r="Q85" i="126" s="1"/>
  <c r="AW391" i="126"/>
  <c r="M391" i="126"/>
  <c r="CY138" i="126"/>
  <c r="G216" i="126"/>
  <c r="AR391" i="126"/>
  <c r="CB419" i="126"/>
  <c r="CB418" i="126"/>
  <c r="CB415" i="126" s="1"/>
  <c r="AI387" i="126"/>
  <c r="AI388" i="126"/>
  <c r="BK407" i="126"/>
  <c r="BK406" i="126"/>
  <c r="BK403" i="126" s="1"/>
  <c r="BK84" i="126" s="1"/>
  <c r="BK82" i="126" s="1"/>
  <c r="BK85" i="126" s="1"/>
  <c r="AG406" i="126"/>
  <c r="AG403" i="126" s="1"/>
  <c r="AG84" i="126" s="1"/>
  <c r="AG82" i="126" s="1"/>
  <c r="AG85" i="126" s="1"/>
  <c r="AG407" i="126"/>
  <c r="G83" i="126"/>
  <c r="T391" i="126"/>
  <c r="AC391" i="126"/>
  <c r="AA391" i="126"/>
  <c r="BP391" i="126"/>
  <c r="BQ406" i="126"/>
  <c r="BQ403" i="126" s="1"/>
  <c r="BQ84" i="126" s="1"/>
  <c r="BQ82" i="126" s="1"/>
  <c r="BQ85" i="126" s="1"/>
  <c r="BQ407" i="126"/>
  <c r="AT407" i="126"/>
  <c r="BV408" i="126"/>
  <c r="AT406" i="126"/>
  <c r="AT403" i="126" s="1"/>
  <c r="AS406" i="126"/>
  <c r="AS403" i="126" s="1"/>
  <c r="AS84" i="126" s="1"/>
  <c r="AS82" i="126" s="1"/>
  <c r="AS85" i="126" s="1"/>
  <c r="AS407" i="126"/>
  <c r="BG391" i="126"/>
  <c r="AK400" i="126"/>
  <c r="AK399" i="126"/>
  <c r="AF391" i="126"/>
  <c r="R391" i="126"/>
  <c r="BT394" i="126"/>
  <c r="AL391" i="126"/>
  <c r="AT391" i="126"/>
  <c r="BD407" i="126"/>
  <c r="BD406" i="126"/>
  <c r="BD403" i="126" s="1"/>
  <c r="BD84" i="126" s="1"/>
  <c r="BD82" i="126" s="1"/>
  <c r="BD85" i="126" s="1"/>
  <c r="P406" i="126"/>
  <c r="P403" i="126" s="1"/>
  <c r="P84" i="126" s="1"/>
  <c r="P82" i="126" s="1"/>
  <c r="P85" i="126" s="1"/>
  <c r="P407" i="126"/>
  <c r="BH406" i="126"/>
  <c r="BH403" i="126" s="1"/>
  <c r="BH84" i="126" s="1"/>
  <c r="BH82" i="126" s="1"/>
  <c r="BH85" i="126" s="1"/>
  <c r="BH407" i="126"/>
  <c r="BP406" i="126"/>
  <c r="BP403" i="126" s="1"/>
  <c r="BP84" i="126" s="1"/>
  <c r="BP82" i="126" s="1"/>
  <c r="BP85" i="126" s="1"/>
  <c r="BP407" i="126"/>
  <c r="AC406" i="126"/>
  <c r="AC403" i="126" s="1"/>
  <c r="AC84" i="126" s="1"/>
  <c r="AC82" i="126" s="1"/>
  <c r="AC85" i="126" s="1"/>
  <c r="AC407" i="126"/>
  <c r="AX407" i="126"/>
  <c r="AX406" i="126"/>
  <c r="AX403" i="126" s="1"/>
  <c r="AX84" i="126" s="1"/>
  <c r="AX82" i="126" s="1"/>
  <c r="AX85" i="126" s="1"/>
  <c r="BS273" i="126"/>
  <c r="BS212" i="126"/>
  <c r="AP391" i="126"/>
  <c r="AM391" i="126"/>
  <c r="CY402" i="126"/>
  <c r="CY400" i="126" s="1"/>
  <c r="C178" i="126"/>
  <c r="G178" i="126"/>
  <c r="Q391" i="126"/>
  <c r="BU395" i="126"/>
  <c r="AF406" i="126"/>
  <c r="AF403" i="126" s="1"/>
  <c r="AF84" i="126" s="1"/>
  <c r="AF82" i="126" s="1"/>
  <c r="AF85" i="126" s="1"/>
  <c r="AF407" i="126"/>
  <c r="AA406" i="126"/>
  <c r="AA403" i="126" s="1"/>
  <c r="AA84" i="126" s="1"/>
  <c r="AA82" i="126" s="1"/>
  <c r="AA85" i="126" s="1"/>
  <c r="AA407" i="126"/>
  <c r="CA418" i="126"/>
  <c r="CA415" i="126" s="1"/>
  <c r="CA419" i="126"/>
  <c r="AS391" i="126"/>
  <c r="CX231" i="126"/>
  <c r="CY258" i="126"/>
  <c r="CY231" i="126" s="1"/>
  <c r="V407" i="126"/>
  <c r="BT408" i="126"/>
  <c r="V406" i="126"/>
  <c r="AJ406" i="126"/>
  <c r="AJ403" i="126" s="1"/>
  <c r="AJ84" i="126" s="1"/>
  <c r="AJ82" i="126" s="1"/>
  <c r="AJ85" i="126" s="1"/>
  <c r="AJ407" i="126"/>
  <c r="AV407" i="126"/>
  <c r="AV406" i="126"/>
  <c r="AV403" i="126" s="1"/>
  <c r="AV84" i="126" s="1"/>
  <c r="AV82" i="126" s="1"/>
  <c r="AV85" i="126" s="1"/>
  <c r="BI407" i="126"/>
  <c r="BI406" i="126"/>
  <c r="BI403" i="126" s="1"/>
  <c r="BI84" i="126" s="1"/>
  <c r="BI82" i="126" s="1"/>
  <c r="BI85" i="126" s="1"/>
  <c r="U406" i="126"/>
  <c r="U403" i="126" s="1"/>
  <c r="U84" i="126" s="1"/>
  <c r="U82" i="126" s="1"/>
  <c r="U85" i="126" s="1"/>
  <c r="U407" i="126"/>
  <c r="AP407" i="126"/>
  <c r="AP406" i="126"/>
  <c r="AP403" i="126" s="1"/>
  <c r="AP84" i="126" s="1"/>
  <c r="AP82" i="126" s="1"/>
  <c r="AP85" i="126" s="1"/>
  <c r="BM406" i="126"/>
  <c r="BM403" i="126" s="1"/>
  <c r="BM84" i="126" s="1"/>
  <c r="BM82" i="126" s="1"/>
  <c r="BM85" i="126" s="1"/>
  <c r="BM407" i="126"/>
  <c r="S391" i="126"/>
  <c r="BD391" i="126"/>
  <c r="BI54" i="126"/>
  <c r="BJ50" i="126"/>
  <c r="BC391" i="126"/>
  <c r="BE391" i="126"/>
  <c r="AI391" i="126"/>
  <c r="AR406" i="126"/>
  <c r="AR403" i="126" s="1"/>
  <c r="AR84" i="126" s="1"/>
  <c r="AR82" i="126" s="1"/>
  <c r="AR85" i="126" s="1"/>
  <c r="AR407" i="126"/>
  <c r="J407" i="126"/>
  <c r="BS408" i="126"/>
  <c r="J406" i="126"/>
  <c r="J403" i="126" s="1"/>
  <c r="AI411" i="126"/>
  <c r="AI412" i="126"/>
  <c r="BV56" i="126"/>
  <c r="AU391" i="126"/>
  <c r="BM391" i="126"/>
  <c r="BQ391" i="126"/>
  <c r="Y391" i="126"/>
  <c r="BF391" i="126"/>
  <c r="AO259" i="126"/>
  <c r="AN232" i="126"/>
  <c r="AQ391" i="126"/>
  <c r="BL406" i="126"/>
  <c r="BL403" i="126" s="1"/>
  <c r="BL84" i="126" s="1"/>
  <c r="BL82" i="126" s="1"/>
  <c r="BL85" i="126" s="1"/>
  <c r="BL407" i="126"/>
  <c r="K406" i="126"/>
  <c r="K403" i="126" s="1"/>
  <c r="K84" i="126" s="1"/>
  <c r="K82" i="126" s="1"/>
  <c r="K85" i="126" s="1"/>
  <c r="K407" i="126"/>
  <c r="AD407" i="126"/>
  <c r="AD406" i="126"/>
  <c r="BJ407" i="126"/>
  <c r="BJ406" i="126"/>
  <c r="BJ403" i="126" s="1"/>
  <c r="BJ84" i="126" s="1"/>
  <c r="BJ82" i="126" s="1"/>
  <c r="BJ85" i="126" s="1"/>
  <c r="AY406" i="126"/>
  <c r="AY403" i="126" s="1"/>
  <c r="AY84" i="126" s="1"/>
  <c r="AY82" i="126" s="1"/>
  <c r="AY85" i="126" s="1"/>
  <c r="AY407" i="126"/>
  <c r="M406" i="126"/>
  <c r="M403" i="126" s="1"/>
  <c r="M84" i="126" s="1"/>
  <c r="M82" i="126" s="1"/>
  <c r="M85" i="126" s="1"/>
  <c r="M407" i="126"/>
  <c r="AH407" i="126"/>
  <c r="BU408" i="126"/>
  <c r="AH406" i="126"/>
  <c r="AH403" i="126" s="1"/>
  <c r="BE406" i="126"/>
  <c r="BE403" i="126" s="1"/>
  <c r="BE84" i="126" s="1"/>
  <c r="BE82" i="126" s="1"/>
  <c r="BE85" i="126" s="1"/>
  <c r="BE407" i="126"/>
  <c r="BJ391" i="126"/>
  <c r="K391" i="126"/>
  <c r="BV395" i="126"/>
  <c r="BG38" i="126"/>
  <c r="BG56" i="126" s="1"/>
  <c r="BH34" i="126"/>
  <c r="AH391" i="126"/>
  <c r="AX391" i="126"/>
  <c r="G31" i="114" l="1"/>
  <c r="G27" i="114"/>
  <c r="BI42" i="126"/>
  <c r="BH46" i="126"/>
  <c r="BZ416" i="126"/>
  <c r="CA413" i="126" s="1"/>
  <c r="CA416" i="126" s="1"/>
  <c r="CB413" i="126" s="1"/>
  <c r="CB416" i="126" s="1"/>
  <c r="CC413" i="126" s="1"/>
  <c r="CC416" i="126" s="1"/>
  <c r="CD413" i="126" s="1"/>
  <c r="BH30" i="126"/>
  <c r="CE420" i="126"/>
  <c r="CF420" i="126" s="1"/>
  <c r="AG119" i="126"/>
  <c r="AE119" i="126"/>
  <c r="BS407" i="126"/>
  <c r="BH132" i="126"/>
  <c r="BH341" i="126"/>
  <c r="Q132" i="126"/>
  <c r="Q341" i="126"/>
  <c r="Q344" i="126" s="1"/>
  <c r="T132" i="126"/>
  <c r="T341" i="126"/>
  <c r="T344" i="126" s="1"/>
  <c r="BF74" i="126"/>
  <c r="BF293" i="126"/>
  <c r="BF340" i="126"/>
  <c r="BY395" i="126"/>
  <c r="BY394" i="126"/>
  <c r="Z403" i="126"/>
  <c r="Z84" i="126" s="1"/>
  <c r="Z82" i="126" s="1"/>
  <c r="Z85" i="126" s="1"/>
  <c r="BV406" i="126"/>
  <c r="AN132" i="126"/>
  <c r="AN341" i="126"/>
  <c r="AN344" i="126" s="1"/>
  <c r="BG74" i="126"/>
  <c r="BG293" i="126"/>
  <c r="BG340" i="126"/>
  <c r="M132" i="126"/>
  <c r="M341" i="126"/>
  <c r="M344" i="126" s="1"/>
  <c r="K132" i="126"/>
  <c r="K341" i="126"/>
  <c r="K344" i="126" s="1"/>
  <c r="AO232" i="126"/>
  <c r="AP259" i="126"/>
  <c r="V403" i="126"/>
  <c r="BU406" i="126"/>
  <c r="AX132" i="126"/>
  <c r="AX341" i="126"/>
  <c r="AX344" i="126" s="1"/>
  <c r="AG132" i="126"/>
  <c r="AG341" i="126"/>
  <c r="AG344" i="126" s="1"/>
  <c r="W132" i="126"/>
  <c r="W341" i="126"/>
  <c r="W344" i="126" s="1"/>
  <c r="AE132" i="126"/>
  <c r="AE341" i="126"/>
  <c r="AE344" i="126" s="1"/>
  <c r="BS391" i="126"/>
  <c r="BS392" i="126" s="1"/>
  <c r="BT389" i="126" s="1"/>
  <c r="J392" i="126"/>
  <c r="BC132" i="126"/>
  <c r="BC341" i="126"/>
  <c r="BC344" i="126" s="1"/>
  <c r="BB132" i="126"/>
  <c r="BB341" i="126"/>
  <c r="BB344" i="126" s="1"/>
  <c r="BV407" i="126"/>
  <c r="AF132" i="126"/>
  <c r="AF341" i="126"/>
  <c r="AF344" i="126" s="1"/>
  <c r="CY271" i="126"/>
  <c r="G271" i="126" s="1"/>
  <c r="G138" i="126"/>
  <c r="BI132" i="126"/>
  <c r="BI341" i="126"/>
  <c r="BU407" i="126"/>
  <c r="BD132" i="126"/>
  <c r="BD341" i="126"/>
  <c r="BD344" i="126" s="1"/>
  <c r="AS132" i="126"/>
  <c r="AS341" i="126"/>
  <c r="AS344" i="126" s="1"/>
  <c r="C176" i="126"/>
  <c r="G26" i="114" s="1"/>
  <c r="G176" i="126"/>
  <c r="G30" i="114" s="1"/>
  <c r="BA132" i="126"/>
  <c r="BA341" i="126"/>
  <c r="BA344" i="126" s="1"/>
  <c r="L132" i="126"/>
  <c r="L341" i="126"/>
  <c r="L344" i="126" s="1"/>
  <c r="V273" i="126"/>
  <c r="BT406" i="126"/>
  <c r="R403" i="126"/>
  <c r="R84" i="126" s="1"/>
  <c r="R82" i="126" s="1"/>
  <c r="R85" i="126" s="1"/>
  <c r="CY122" i="126"/>
  <c r="CY134" i="126" s="1"/>
  <c r="BH38" i="126"/>
  <c r="BI34" i="126"/>
  <c r="AO132" i="126"/>
  <c r="AO341" i="126"/>
  <c r="AO344" i="126" s="1"/>
  <c r="BL132" i="126"/>
  <c r="BL341" i="126"/>
  <c r="BE132" i="126"/>
  <c r="BE341" i="126"/>
  <c r="BJ132" i="126"/>
  <c r="BJ341" i="126"/>
  <c r="AJ411" i="126"/>
  <c r="AJ412" i="126"/>
  <c r="AC132" i="126"/>
  <c r="AC341" i="126"/>
  <c r="AC344" i="126" s="1"/>
  <c r="AT84" i="126"/>
  <c r="BV403" i="126"/>
  <c r="AJ388" i="126"/>
  <c r="AJ387" i="126"/>
  <c r="AQ132" i="126"/>
  <c r="AQ341" i="126"/>
  <c r="AQ344" i="126" s="1"/>
  <c r="Y132" i="126"/>
  <c r="Y341" i="126"/>
  <c r="Y344" i="126" s="1"/>
  <c r="U230" i="126"/>
  <c r="U233" i="126" s="1"/>
  <c r="U253" i="126"/>
  <c r="U254" i="126" s="1"/>
  <c r="BT407" i="126"/>
  <c r="BG132" i="126"/>
  <c r="BG341" i="126"/>
  <c r="BX394" i="126"/>
  <c r="BX395" i="126"/>
  <c r="AR132" i="126"/>
  <c r="AR341" i="126"/>
  <c r="AR344" i="126" s="1"/>
  <c r="P132" i="126"/>
  <c r="P341" i="126"/>
  <c r="P344" i="126" s="1"/>
  <c r="C187" i="126"/>
  <c r="BZ396" i="126"/>
  <c r="CA396" i="126" s="1"/>
  <c r="AU132" i="126"/>
  <c r="AU341" i="126"/>
  <c r="AU344" i="126" s="1"/>
  <c r="AY132" i="126"/>
  <c r="AY341" i="126"/>
  <c r="AY344" i="126" s="1"/>
  <c r="BW391" i="126"/>
  <c r="AH84" i="126"/>
  <c r="BU403" i="126"/>
  <c r="BJ54" i="126"/>
  <c r="BK50" i="126"/>
  <c r="AV132" i="126"/>
  <c r="AV341" i="126"/>
  <c r="AV344" i="126" s="1"/>
  <c r="AL400" i="126"/>
  <c r="AL399" i="126"/>
  <c r="BN132" i="126"/>
  <c r="BN341" i="126"/>
  <c r="AI132" i="126"/>
  <c r="AI341" i="126"/>
  <c r="AI344" i="126" s="1"/>
  <c r="V212" i="126"/>
  <c r="V213" i="126" s="1"/>
  <c r="CY194" i="126"/>
  <c r="O132" i="126"/>
  <c r="O341" i="126"/>
  <c r="O344" i="126" s="1"/>
  <c r="CD418" i="126"/>
  <c r="CD415" i="126" s="1"/>
  <c r="CD419" i="126"/>
  <c r="AZ132" i="126"/>
  <c r="AZ341" i="126"/>
  <c r="AZ344" i="126" s="1"/>
  <c r="S132" i="126"/>
  <c r="S341" i="126"/>
  <c r="S344" i="126" s="1"/>
  <c r="BV340" i="126"/>
  <c r="BF84" i="126"/>
  <c r="BW403" i="126"/>
  <c r="BM132" i="126"/>
  <c r="BM341" i="126"/>
  <c r="AA132" i="126"/>
  <c r="AA341" i="126"/>
  <c r="AA344" i="126" s="1"/>
  <c r="BT208" i="126"/>
  <c r="BS252" i="126"/>
  <c r="BP132" i="126"/>
  <c r="BP341" i="126"/>
  <c r="AK132" i="126"/>
  <c r="AK341" i="126"/>
  <c r="AK344" i="126" s="1"/>
  <c r="AB132" i="126"/>
  <c r="AB341" i="126"/>
  <c r="AB344" i="126" s="1"/>
  <c r="BV296" i="126"/>
  <c r="BV301" i="126"/>
  <c r="X132" i="126"/>
  <c r="X341" i="126"/>
  <c r="X344" i="126" s="1"/>
  <c r="BT391" i="126"/>
  <c r="AL231" i="126"/>
  <c r="AM258" i="126"/>
  <c r="AJ132" i="126"/>
  <c r="AJ341" i="126"/>
  <c r="AJ344" i="126" s="1"/>
  <c r="BQ132" i="126"/>
  <c r="BQ341" i="126"/>
  <c r="BE129" i="126"/>
  <c r="BV74" i="126"/>
  <c r="U132" i="126"/>
  <c r="U341" i="126"/>
  <c r="U344" i="126" s="1"/>
  <c r="BK132" i="126"/>
  <c r="BK341" i="126"/>
  <c r="AL132" i="126"/>
  <c r="AL341" i="126"/>
  <c r="AL344" i="126" s="1"/>
  <c r="AD403" i="126"/>
  <c r="AD84" i="126" s="1"/>
  <c r="AD82" i="126" s="1"/>
  <c r="AD85" i="126" s="1"/>
  <c r="BW406" i="126"/>
  <c r="J84" i="126"/>
  <c r="J404" i="126"/>
  <c r="K401" i="126" s="1"/>
  <c r="K404" i="126" s="1"/>
  <c r="L401" i="126" s="1"/>
  <c r="L404" i="126" s="1"/>
  <c r="M401" i="126" s="1"/>
  <c r="M404" i="126" s="1"/>
  <c r="N401" i="126" s="1"/>
  <c r="BU391" i="126"/>
  <c r="BW407" i="126"/>
  <c r="BX408" i="126"/>
  <c r="BY408" i="126" s="1"/>
  <c r="AP132" i="126"/>
  <c r="AP341" i="126"/>
  <c r="AP344" i="126" s="1"/>
  <c r="BV391" i="126"/>
  <c r="N403" i="126"/>
  <c r="N84" i="126" s="1"/>
  <c r="N82" i="126" s="1"/>
  <c r="N85" i="126" s="1"/>
  <c r="BS406" i="126"/>
  <c r="BE342" i="126"/>
  <c r="BE343" i="126"/>
  <c r="AM132" i="126"/>
  <c r="AM341" i="126"/>
  <c r="AM344" i="126" s="1"/>
  <c r="AW132" i="126"/>
  <c r="AW341" i="126"/>
  <c r="AW344" i="126" s="1"/>
  <c r="BO132" i="126"/>
  <c r="BO341" i="126"/>
  <c r="BH56" i="126" l="1"/>
  <c r="CE418" i="126"/>
  <c r="CE415" i="126" s="1"/>
  <c r="BI30" i="126"/>
  <c r="CD416" i="126"/>
  <c r="CE413" i="126" s="1"/>
  <c r="CE416" i="126" s="1"/>
  <c r="CF413" i="126" s="1"/>
  <c r="CF416" i="126" s="1"/>
  <c r="CG413" i="126" s="1"/>
  <c r="C78" i="126"/>
  <c r="CE419" i="126"/>
  <c r="BE344" i="126"/>
  <c r="BE364" i="126" s="1"/>
  <c r="BJ42" i="126"/>
  <c r="BI46" i="126"/>
  <c r="CF418" i="126"/>
  <c r="CF415" i="126" s="1"/>
  <c r="CF419" i="126"/>
  <c r="BT119" i="126"/>
  <c r="G119" i="126" s="1"/>
  <c r="CG420" i="126"/>
  <c r="CH420" i="126" s="1"/>
  <c r="V183" i="126"/>
  <c r="BS84" i="126"/>
  <c r="J82" i="126"/>
  <c r="AE364" i="126"/>
  <c r="AN364" i="126"/>
  <c r="BF343" i="126"/>
  <c r="BF342" i="126"/>
  <c r="X364" i="126"/>
  <c r="AK364" i="126"/>
  <c r="AA364" i="126"/>
  <c r="CY193" i="126"/>
  <c r="G193" i="126" s="1"/>
  <c r="G35" i="114" s="1"/>
  <c r="G39" i="114" s="1"/>
  <c r="CY200" i="126"/>
  <c r="G200" i="126" s="1"/>
  <c r="E198" i="126" s="1"/>
  <c r="CY209" i="126"/>
  <c r="C204" i="126" s="1"/>
  <c r="G194" i="126"/>
  <c r="AM399" i="126"/>
  <c r="AM400" i="126"/>
  <c r="P364" i="126"/>
  <c r="BV84" i="126"/>
  <c r="AT82" i="126"/>
  <c r="AX364" i="126"/>
  <c r="M364" i="126"/>
  <c r="BY406" i="126"/>
  <c r="BY403" i="126" s="1"/>
  <c r="BY84" i="126" s="1"/>
  <c r="BY82" i="126" s="1"/>
  <c r="BY85" i="126" s="1"/>
  <c r="BY407" i="126"/>
  <c r="CA395" i="126"/>
  <c r="CA394" i="126"/>
  <c r="BB364" i="126"/>
  <c r="AL364" i="126"/>
  <c r="AV364" i="126"/>
  <c r="AR364" i="126"/>
  <c r="BH74" i="126"/>
  <c r="BH293" i="126"/>
  <c r="BH340" i="126"/>
  <c r="Z132" i="126"/>
  <c r="Z341" i="126"/>
  <c r="Z344" i="126" s="1"/>
  <c r="T364" i="126"/>
  <c r="BU84" i="126"/>
  <c r="AH82" i="126"/>
  <c r="BA364" i="126"/>
  <c r="N132" i="126"/>
  <c r="N341" i="126"/>
  <c r="N344" i="126" s="1"/>
  <c r="BV342" i="126"/>
  <c r="BV343" i="126"/>
  <c r="AC364" i="126"/>
  <c r="AF364" i="126"/>
  <c r="BZ408" i="126"/>
  <c r="AM364" i="126"/>
  <c r="S364" i="126"/>
  <c r="AI364" i="126"/>
  <c r="AU364" i="126"/>
  <c r="AQ364" i="126"/>
  <c r="AK411" i="126"/>
  <c r="AK412" i="126"/>
  <c r="AS364" i="126"/>
  <c r="BC364" i="126"/>
  <c r="AG364" i="126"/>
  <c r="V84" i="126"/>
  <c r="BT403" i="126"/>
  <c r="BW84" i="126"/>
  <c r="BF82" i="126"/>
  <c r="BV129" i="126"/>
  <c r="AY364" i="126"/>
  <c r="R132" i="126"/>
  <c r="R341" i="126"/>
  <c r="R344" i="126" s="1"/>
  <c r="W364" i="126"/>
  <c r="BK54" i="126"/>
  <c r="BL50" i="126"/>
  <c r="CB396" i="126"/>
  <c r="AP232" i="126"/>
  <c r="AQ259" i="126"/>
  <c r="BG342" i="126"/>
  <c r="BG343" i="126"/>
  <c r="Q364" i="126"/>
  <c r="AD132" i="126"/>
  <c r="AD341" i="126"/>
  <c r="AD344" i="126" s="1"/>
  <c r="BI38" i="126"/>
  <c r="BJ34" i="126"/>
  <c r="N404" i="126"/>
  <c r="O401" i="126" s="1"/>
  <c r="O404" i="126" s="1"/>
  <c r="P401" i="126" s="1"/>
  <c r="P404" i="126" s="1"/>
  <c r="Q401" i="126" s="1"/>
  <c r="Q404" i="126" s="1"/>
  <c r="R401" i="126" s="1"/>
  <c r="R404" i="126" s="1"/>
  <c r="S401" i="126" s="1"/>
  <c r="S404" i="126" s="1"/>
  <c r="T401" i="126" s="1"/>
  <c r="T404" i="126" s="1"/>
  <c r="U401" i="126" s="1"/>
  <c r="U404" i="126" s="1"/>
  <c r="V401" i="126" s="1"/>
  <c r="V404" i="126" s="1"/>
  <c r="W401" i="126" s="1"/>
  <c r="W404" i="126" s="1"/>
  <c r="X401" i="126" s="1"/>
  <c r="X404" i="126" s="1"/>
  <c r="Y401" i="126" s="1"/>
  <c r="Y404" i="126" s="1"/>
  <c r="Z401" i="126" s="1"/>
  <c r="Z404" i="126" s="1"/>
  <c r="AA401" i="126" s="1"/>
  <c r="AA404" i="126" s="1"/>
  <c r="AB401" i="126" s="1"/>
  <c r="AB404" i="126" s="1"/>
  <c r="AC401" i="126" s="1"/>
  <c r="AC404" i="126" s="1"/>
  <c r="AD401" i="126" s="1"/>
  <c r="AD404" i="126" s="1"/>
  <c r="AE401" i="126" s="1"/>
  <c r="AE404" i="126" s="1"/>
  <c r="AF401" i="126" s="1"/>
  <c r="AF404" i="126" s="1"/>
  <c r="AG401" i="126" s="1"/>
  <c r="AG404" i="126" s="1"/>
  <c r="AH401" i="126" s="1"/>
  <c r="AH404" i="126" s="1"/>
  <c r="AI401" i="126" s="1"/>
  <c r="AI404" i="126" s="1"/>
  <c r="AJ401" i="126" s="1"/>
  <c r="AJ404" i="126" s="1"/>
  <c r="AK401" i="126" s="1"/>
  <c r="AK404" i="126" s="1"/>
  <c r="AL401" i="126" s="1"/>
  <c r="AL404" i="126" s="1"/>
  <c r="AM401" i="126" s="1"/>
  <c r="AM404" i="126" s="1"/>
  <c r="AN401" i="126" s="1"/>
  <c r="AN404" i="126" s="1"/>
  <c r="AO401" i="126" s="1"/>
  <c r="AO404" i="126" s="1"/>
  <c r="AP401" i="126" s="1"/>
  <c r="AP404" i="126" s="1"/>
  <c r="AQ401" i="126" s="1"/>
  <c r="AQ404" i="126" s="1"/>
  <c r="AR401" i="126" s="1"/>
  <c r="AR404" i="126" s="1"/>
  <c r="AS401" i="126" s="1"/>
  <c r="AS404" i="126" s="1"/>
  <c r="AT401" i="126" s="1"/>
  <c r="AT404" i="126" s="1"/>
  <c r="AU401" i="126" s="1"/>
  <c r="AU404" i="126" s="1"/>
  <c r="AV401" i="126" s="1"/>
  <c r="AV404" i="126" s="1"/>
  <c r="AW401" i="126" s="1"/>
  <c r="AW404" i="126" s="1"/>
  <c r="AX401" i="126" s="1"/>
  <c r="AX404" i="126" s="1"/>
  <c r="AY401" i="126" s="1"/>
  <c r="AY404" i="126" s="1"/>
  <c r="AZ401" i="126" s="1"/>
  <c r="AZ404" i="126" s="1"/>
  <c r="BA401" i="126" s="1"/>
  <c r="BA404" i="126" s="1"/>
  <c r="BB401" i="126" s="1"/>
  <c r="BB404" i="126" s="1"/>
  <c r="BC401" i="126" s="1"/>
  <c r="BC404" i="126" s="1"/>
  <c r="BD401" i="126" s="1"/>
  <c r="BD404" i="126" s="1"/>
  <c r="BE401" i="126" s="1"/>
  <c r="BE404" i="126" s="1"/>
  <c r="BF401" i="126" s="1"/>
  <c r="BF404" i="126" s="1"/>
  <c r="BG401" i="126" s="1"/>
  <c r="BG404" i="126" s="1"/>
  <c r="BH401" i="126" s="1"/>
  <c r="BH404" i="126" s="1"/>
  <c r="BI401" i="126" s="1"/>
  <c r="BI404" i="126" s="1"/>
  <c r="BJ401" i="126" s="1"/>
  <c r="BJ404" i="126" s="1"/>
  <c r="BK401" i="126" s="1"/>
  <c r="BK404" i="126" s="1"/>
  <c r="BL401" i="126" s="1"/>
  <c r="BL404" i="126" s="1"/>
  <c r="BM401" i="126" s="1"/>
  <c r="BM404" i="126" s="1"/>
  <c r="BN401" i="126" s="1"/>
  <c r="BN404" i="126" s="1"/>
  <c r="BO401" i="126" s="1"/>
  <c r="BO404" i="126" s="1"/>
  <c r="BP401" i="126" s="1"/>
  <c r="BP404" i="126" s="1"/>
  <c r="BQ401" i="126" s="1"/>
  <c r="BQ404" i="126" s="1"/>
  <c r="AM231" i="126"/>
  <c r="AN258" i="126"/>
  <c r="BS230" i="126"/>
  <c r="BS253" i="126"/>
  <c r="BS254" i="126" s="1"/>
  <c r="BZ395" i="126"/>
  <c r="BZ394" i="126"/>
  <c r="AO364" i="126"/>
  <c r="L364" i="126"/>
  <c r="BD364" i="126"/>
  <c r="J181" i="126"/>
  <c r="K389" i="126"/>
  <c r="K392" i="126" s="1"/>
  <c r="BY391" i="126"/>
  <c r="V121" i="126"/>
  <c r="W208" i="126"/>
  <c r="V252" i="126"/>
  <c r="W210" i="126"/>
  <c r="Y364" i="126"/>
  <c r="BF129" i="126"/>
  <c r="AW364" i="126"/>
  <c r="AP364" i="126"/>
  <c r="BX406" i="126"/>
  <c r="BX403" i="126" s="1"/>
  <c r="BX84" i="126" s="1"/>
  <c r="BX82" i="126" s="1"/>
  <c r="BX85" i="126" s="1"/>
  <c r="BX407" i="126"/>
  <c r="BS403" i="126"/>
  <c r="BS404" i="126" s="1"/>
  <c r="BT401" i="126" s="1"/>
  <c r="U364" i="126"/>
  <c r="AJ364" i="126"/>
  <c r="AB364" i="126"/>
  <c r="AZ364" i="126"/>
  <c r="O364" i="126"/>
  <c r="P187" i="126"/>
  <c r="BX391" i="126"/>
  <c r="AK388" i="126"/>
  <c r="AK387" i="126"/>
  <c r="BT392" i="126"/>
  <c r="BU389" i="126" s="1"/>
  <c r="BU392" i="126" s="1"/>
  <c r="BV389" i="126" s="1"/>
  <c r="BV392" i="126" s="1"/>
  <c r="BW389" i="126" s="1"/>
  <c r="BW392" i="126" s="1"/>
  <c r="BX389" i="126" s="1"/>
  <c r="K364" i="126"/>
  <c r="BG129" i="126"/>
  <c r="BI56" i="126" l="1"/>
  <c r="E194" i="126"/>
  <c r="BT404" i="126"/>
  <c r="BU401" i="126" s="1"/>
  <c r="BU404" i="126" s="1"/>
  <c r="BV401" i="126" s="1"/>
  <c r="BV404" i="126" s="1"/>
  <c r="BW401" i="126" s="1"/>
  <c r="BW404" i="126" s="1"/>
  <c r="BX401" i="126" s="1"/>
  <c r="BX404" i="126" s="1"/>
  <c r="BY401" i="126" s="1"/>
  <c r="BY404" i="126" s="1"/>
  <c r="BZ401" i="126" s="1"/>
  <c r="CG418" i="126"/>
  <c r="CG415" i="126" s="1"/>
  <c r="CG416" i="126" s="1"/>
  <c r="CH413" i="126" s="1"/>
  <c r="CG419" i="126"/>
  <c r="BK42" i="126"/>
  <c r="BJ46" i="126"/>
  <c r="BJ30" i="126"/>
  <c r="BG344" i="126"/>
  <c r="BG364" i="126" s="1"/>
  <c r="V253" i="126"/>
  <c r="V254" i="126" s="1"/>
  <c r="V230" i="126"/>
  <c r="V233" i="126" s="1"/>
  <c r="CA391" i="126"/>
  <c r="W212" i="126"/>
  <c r="AD364" i="126"/>
  <c r="CB395" i="126"/>
  <c r="CB394" i="126"/>
  <c r="AL412" i="126"/>
  <c r="AL411" i="126"/>
  <c r="BZ406" i="126"/>
  <c r="BZ403" i="126" s="1"/>
  <c r="BZ84" i="126" s="1"/>
  <c r="BZ82" i="126" s="1"/>
  <c r="BZ85" i="126" s="1"/>
  <c r="BZ407" i="126"/>
  <c r="BW82" i="126"/>
  <c r="BW85" i="126" s="1"/>
  <c r="BF85" i="126"/>
  <c r="BU82" i="126"/>
  <c r="BU85" i="126" s="1"/>
  <c r="AH85" i="126"/>
  <c r="AN400" i="126"/>
  <c r="AN399" i="126"/>
  <c r="BX132" i="126"/>
  <c r="BX341" i="126"/>
  <c r="CC396" i="126"/>
  <c r="BH129" i="126"/>
  <c r="BY132" i="126"/>
  <c r="BY341" i="126"/>
  <c r="AQ232" i="126"/>
  <c r="AR259" i="126"/>
  <c r="Z364" i="126"/>
  <c r="BZ391" i="126"/>
  <c r="P189" i="126"/>
  <c r="P188" i="126"/>
  <c r="K181" i="126"/>
  <c r="K180" i="126" s="1"/>
  <c r="L389" i="126"/>
  <c r="L392" i="126" s="1"/>
  <c r="BS82" i="126"/>
  <c r="J85" i="126"/>
  <c r="BX392" i="126"/>
  <c r="J180" i="126"/>
  <c r="BS233" i="126"/>
  <c r="BJ38" i="126"/>
  <c r="BK34" i="126"/>
  <c r="BL54" i="126"/>
  <c r="BM50" i="126"/>
  <c r="G8" i="114"/>
  <c r="G9" i="114" s="1"/>
  <c r="CY272" i="126"/>
  <c r="G272" i="126" s="1"/>
  <c r="G209" i="126"/>
  <c r="C207" i="126"/>
  <c r="CH419" i="126"/>
  <c r="CH418" i="126"/>
  <c r="CH415" i="126" s="1"/>
  <c r="CI420" i="126"/>
  <c r="BH343" i="126"/>
  <c r="BH342" i="126"/>
  <c r="BH344" i="126" s="1"/>
  <c r="AL387" i="126"/>
  <c r="AL388" i="126"/>
  <c r="Q187" i="126"/>
  <c r="W273" i="126"/>
  <c r="AN231" i="126"/>
  <c r="AO258" i="126"/>
  <c r="BI74" i="126"/>
  <c r="BI293" i="126"/>
  <c r="BI340" i="126"/>
  <c r="R364" i="126"/>
  <c r="BT84" i="126"/>
  <c r="V82" i="126"/>
  <c r="N364" i="126"/>
  <c r="BV82" i="126"/>
  <c r="BV85" i="126" s="1"/>
  <c r="AT85" i="126"/>
  <c r="E199" i="126"/>
  <c r="CA408" i="126"/>
  <c r="BJ56" i="126" l="1"/>
  <c r="C270" i="126"/>
  <c r="CH416" i="126"/>
  <c r="CI413" i="126" s="1"/>
  <c r="BK30" i="126"/>
  <c r="BK46" i="126"/>
  <c r="BL42" i="126"/>
  <c r="BZ404" i="126"/>
  <c r="CA401" i="126" s="1"/>
  <c r="E200" i="126"/>
  <c r="BU132" i="126"/>
  <c r="BU341" i="126"/>
  <c r="BU344" i="126" s="1"/>
  <c r="BI129" i="126"/>
  <c r="BX181" i="126"/>
  <c r="BY389" i="126"/>
  <c r="BY392" i="126" s="1"/>
  <c r="BW132" i="126"/>
  <c r="BW341" i="126"/>
  <c r="AT132" i="126"/>
  <c r="AT341" i="126"/>
  <c r="AT344" i="126" s="1"/>
  <c r="P190" i="126"/>
  <c r="P182" i="126"/>
  <c r="CC394" i="126"/>
  <c r="CC395" i="126"/>
  <c r="CD396" i="126"/>
  <c r="CE396" i="126" s="1"/>
  <c r="BH364" i="126"/>
  <c r="AG77" i="126"/>
  <c r="E77" i="126"/>
  <c r="C118" i="126"/>
  <c r="C117" i="126"/>
  <c r="E114" i="126"/>
  <c r="CB408" i="126"/>
  <c r="CC408" i="126" s="1"/>
  <c r="AO231" i="126"/>
  <c r="AP258" i="126"/>
  <c r="J426" i="126"/>
  <c r="J184" i="126"/>
  <c r="BV132" i="126"/>
  <c r="BV341" i="126"/>
  <c r="BV344" i="126" s="1"/>
  <c r="J132" i="126"/>
  <c r="J341" i="126"/>
  <c r="J344" i="126" s="1"/>
  <c r="L181" i="126"/>
  <c r="M389" i="126"/>
  <c r="M392" i="126" s="1"/>
  <c r="P112" i="126"/>
  <c r="AR232" i="126"/>
  <c r="AS259" i="126"/>
  <c r="AO400" i="126"/>
  <c r="AO399" i="126"/>
  <c r="AM412" i="126"/>
  <c r="AM411" i="126"/>
  <c r="BF132" i="126"/>
  <c r="BF341" i="126"/>
  <c r="BF344" i="126" s="1"/>
  <c r="BK38" i="126"/>
  <c r="BL34" i="126"/>
  <c r="BS85" i="126"/>
  <c r="K426" i="126"/>
  <c r="K184" i="126"/>
  <c r="CA407" i="126"/>
  <c r="CA406" i="126"/>
  <c r="CA403" i="126" s="1"/>
  <c r="CA84" i="126" s="1"/>
  <c r="CA82" i="126" s="1"/>
  <c r="CA85" i="126" s="1"/>
  <c r="CI418" i="126"/>
  <c r="CI415" i="126" s="1"/>
  <c r="CI419" i="126"/>
  <c r="CJ420" i="126"/>
  <c r="Q189" i="126"/>
  <c r="Q112" i="126" s="1"/>
  <c r="Q111" i="126" s="1"/>
  <c r="Q122" i="126" s="1"/>
  <c r="Q134" i="126" s="1"/>
  <c r="Q188" i="126"/>
  <c r="R187" i="126"/>
  <c r="S187" i="126" s="1"/>
  <c r="AM387" i="126"/>
  <c r="AM388" i="126"/>
  <c r="BJ74" i="126"/>
  <c r="BJ293" i="126"/>
  <c r="BJ340" i="126"/>
  <c r="W121" i="126"/>
  <c r="X208" i="126"/>
  <c r="W252" i="126"/>
  <c r="X210" i="126"/>
  <c r="CB391" i="126"/>
  <c r="BT82" i="126"/>
  <c r="BT85" i="126" s="1"/>
  <c r="V85" i="126"/>
  <c r="BM54" i="126"/>
  <c r="BN50" i="126"/>
  <c r="BZ132" i="126"/>
  <c r="BZ341" i="126"/>
  <c r="BI342" i="126"/>
  <c r="BI343" i="126"/>
  <c r="E78" i="126"/>
  <c r="F316" i="126"/>
  <c r="F321" i="126"/>
  <c r="F320" i="126"/>
  <c r="AH132" i="126"/>
  <c r="AH341" i="126"/>
  <c r="AH344" i="126" s="1"/>
  <c r="W213" i="126"/>
  <c r="BI344" i="126" l="1"/>
  <c r="CI416" i="126"/>
  <c r="CJ413" i="126" s="1"/>
  <c r="BK56" i="126"/>
  <c r="BM42" i="126"/>
  <c r="BL46" i="126"/>
  <c r="BL30" i="126"/>
  <c r="AG117" i="126"/>
  <c r="AE117" i="126"/>
  <c r="AG333" i="126"/>
  <c r="AE333" i="126"/>
  <c r="AE335" i="126" s="1"/>
  <c r="AG118" i="126"/>
  <c r="AE118" i="126"/>
  <c r="AG114" i="126"/>
  <c r="AE114" i="126"/>
  <c r="BS132" i="126"/>
  <c r="BS341" i="126"/>
  <c r="CA404" i="126"/>
  <c r="CB401" i="126" s="1"/>
  <c r="S188" i="126"/>
  <c r="S189" i="126"/>
  <c r="S112" i="126" s="1"/>
  <c r="S111" i="126" s="1"/>
  <c r="S122" i="126" s="1"/>
  <c r="S134" i="126" s="1"/>
  <c r="BY181" i="126"/>
  <c r="BZ389" i="126"/>
  <c r="BZ392" i="126" s="1"/>
  <c r="BN54" i="126"/>
  <c r="BO50" i="126"/>
  <c r="W230" i="126"/>
  <c r="W233" i="126" s="1"/>
  <c r="W253" i="126"/>
  <c r="W254" i="126" s="1"/>
  <c r="BJ343" i="126"/>
  <c r="BJ342" i="126"/>
  <c r="BL38" i="126"/>
  <c r="BM34" i="126"/>
  <c r="AS232" i="126"/>
  <c r="BU232" i="126" s="1"/>
  <c r="AT259" i="126"/>
  <c r="AP231" i="126"/>
  <c r="AQ258" i="126"/>
  <c r="BT77" i="126"/>
  <c r="G77" i="126" s="1"/>
  <c r="M181" i="126"/>
  <c r="M180" i="126" s="1"/>
  <c r="N389" i="126"/>
  <c r="N392" i="126" s="1"/>
  <c r="J226" i="126"/>
  <c r="J366" i="126"/>
  <c r="J424" i="126"/>
  <c r="CC391" i="126"/>
  <c r="X212" i="126"/>
  <c r="X213" i="126" s="1"/>
  <c r="X183" i="126" s="1"/>
  <c r="BK74" i="126"/>
  <c r="BK340" i="126"/>
  <c r="BK293" i="126"/>
  <c r="BF364" i="126"/>
  <c r="AT364" i="126"/>
  <c r="J364" i="126"/>
  <c r="W183" i="126"/>
  <c r="V132" i="126"/>
  <c r="V341" i="126"/>
  <c r="V344" i="126" s="1"/>
  <c r="BJ129" i="126"/>
  <c r="R189" i="126"/>
  <c r="R112" i="126" s="1"/>
  <c r="R111" i="126" s="1"/>
  <c r="R122" i="126" s="1"/>
  <c r="R134" i="126" s="1"/>
  <c r="R188" i="126"/>
  <c r="AN412" i="126"/>
  <c r="AN411" i="126"/>
  <c r="CB407" i="126"/>
  <c r="CB406" i="126"/>
  <c r="CB403" i="126" s="1"/>
  <c r="CB84" i="126" s="1"/>
  <c r="CB82" i="126" s="1"/>
  <c r="CB85" i="126" s="1"/>
  <c r="CD408" i="126"/>
  <c r="CA132" i="126"/>
  <c r="CA341" i="126"/>
  <c r="L180" i="126"/>
  <c r="BV324" i="126"/>
  <c r="BV300" i="126"/>
  <c r="CK300" i="126"/>
  <c r="CT300" i="126"/>
  <c r="CH300" i="126"/>
  <c r="CJ300" i="126"/>
  <c r="CF300" i="126"/>
  <c r="CD300" i="126"/>
  <c r="CP300" i="126"/>
  <c r="CR300" i="126"/>
  <c r="CV300" i="126"/>
  <c r="CO300" i="126"/>
  <c r="BX300" i="126"/>
  <c r="CX300" i="126"/>
  <c r="BW300" i="126"/>
  <c r="CG300" i="126"/>
  <c r="CL300" i="126"/>
  <c r="CI300" i="126"/>
  <c r="CQ300" i="126"/>
  <c r="CA300" i="126"/>
  <c r="CE300" i="126"/>
  <c r="CW300" i="126"/>
  <c r="CM300" i="126"/>
  <c r="CU300" i="126"/>
  <c r="CN300" i="126"/>
  <c r="CY300" i="126"/>
  <c r="CC300" i="126"/>
  <c r="BU300" i="126"/>
  <c r="BZ300" i="126"/>
  <c r="CB300" i="126"/>
  <c r="CS300" i="126"/>
  <c r="BY300" i="126"/>
  <c r="BT132" i="126"/>
  <c r="BT341" i="126"/>
  <c r="BT344" i="126" s="1"/>
  <c r="CE394" i="126"/>
  <c r="CE395" i="126"/>
  <c r="CF396" i="126"/>
  <c r="AN388" i="126"/>
  <c r="AN387" i="126"/>
  <c r="Q182" i="126"/>
  <c r="Q190" i="126"/>
  <c r="K226" i="126"/>
  <c r="K366" i="126"/>
  <c r="P111" i="126"/>
  <c r="P122" i="126" s="1"/>
  <c r="P134" i="126" s="1"/>
  <c r="CD395" i="126"/>
  <c r="CD394" i="126"/>
  <c r="CJ418" i="126"/>
  <c r="CJ415" i="126" s="1"/>
  <c r="CJ416" i="126" s="1"/>
  <c r="CK413" i="126" s="1"/>
  <c r="CJ419" i="126"/>
  <c r="CK420" i="126"/>
  <c r="X273" i="126"/>
  <c r="AH364" i="126"/>
  <c r="BI364" i="126"/>
  <c r="T187" i="126"/>
  <c r="CC407" i="126"/>
  <c r="CC406" i="126"/>
  <c r="CC403" i="126" s="1"/>
  <c r="CC84" i="126" s="1"/>
  <c r="CC82" i="126" s="1"/>
  <c r="CC85" i="126" s="1"/>
  <c r="AP399" i="126"/>
  <c r="AP400" i="126"/>
  <c r="BV364" i="126"/>
  <c r="BU364" i="126"/>
  <c r="BL56" i="126" l="1"/>
  <c r="BT333" i="126"/>
  <c r="C333" i="126" s="1"/>
  <c r="C334" i="126" s="1"/>
  <c r="BT117" i="126"/>
  <c r="G117" i="126" s="1"/>
  <c r="BJ344" i="126"/>
  <c r="BJ364" i="126" s="1"/>
  <c r="BM30" i="126"/>
  <c r="BN42" i="126"/>
  <c r="BM46" i="126"/>
  <c r="AG116" i="126"/>
  <c r="BT118" i="126"/>
  <c r="G118" i="126" s="1"/>
  <c r="AF332" i="126"/>
  <c r="AE336" i="126"/>
  <c r="AE116" i="126"/>
  <c r="BT114" i="126"/>
  <c r="G114" i="126" s="1"/>
  <c r="K424" i="126"/>
  <c r="K423" i="126"/>
  <c r="AQ231" i="126"/>
  <c r="AR258" i="126"/>
  <c r="BS344" i="126"/>
  <c r="CC132" i="126"/>
  <c r="CC341" i="126"/>
  <c r="CD407" i="126"/>
  <c r="CD406" i="126"/>
  <c r="CD403" i="126" s="1"/>
  <c r="CD84" i="126" s="1"/>
  <c r="CD82" i="126" s="1"/>
  <c r="CD85" i="126" s="1"/>
  <c r="CE408" i="126"/>
  <c r="AO411" i="126"/>
  <c r="AO412" i="126"/>
  <c r="U187" i="126"/>
  <c r="N181" i="126"/>
  <c r="N180" i="126" s="1"/>
  <c r="O389" i="126"/>
  <c r="O392" i="126" s="1"/>
  <c r="BT364" i="126"/>
  <c r="M426" i="126"/>
  <c r="M184" i="126"/>
  <c r="S182" i="126"/>
  <c r="S190" i="126"/>
  <c r="CF394" i="126"/>
  <c r="CF395" i="126"/>
  <c r="CG396" i="126"/>
  <c r="BK342" i="126"/>
  <c r="BK343" i="126"/>
  <c r="X121" i="126"/>
  <c r="Y208" i="126"/>
  <c r="X252" i="126"/>
  <c r="Y210" i="126"/>
  <c r="CB404" i="126"/>
  <c r="CC401" i="126" s="1"/>
  <c r="CC404" i="126" s="1"/>
  <c r="CD401" i="126" s="1"/>
  <c r="K227" i="126"/>
  <c r="K268" i="126"/>
  <c r="AT232" i="126"/>
  <c r="AU259" i="126"/>
  <c r="T188" i="126"/>
  <c r="T189" i="126"/>
  <c r="L426" i="126"/>
  <c r="L184" i="126"/>
  <c r="CB132" i="126"/>
  <c r="CB341" i="126"/>
  <c r="BK129" i="126"/>
  <c r="J227" i="126"/>
  <c r="J268" i="126"/>
  <c r="BZ181" i="126"/>
  <c r="CA389" i="126"/>
  <c r="CA392" i="126" s="1"/>
  <c r="BO54" i="126"/>
  <c r="BP50" i="126"/>
  <c r="AO387" i="126"/>
  <c r="AO388" i="126"/>
  <c r="V364" i="126"/>
  <c r="CD391" i="126"/>
  <c r="G300" i="126"/>
  <c r="R182" i="126"/>
  <c r="R190" i="126"/>
  <c r="BM38" i="126"/>
  <c r="BN34" i="126"/>
  <c r="AQ399" i="126"/>
  <c r="AQ400" i="126"/>
  <c r="CK419" i="126"/>
  <c r="CK418" i="126"/>
  <c r="CK415" i="126" s="1"/>
  <c r="CK416" i="126" s="1"/>
  <c r="CL413" i="126" s="1"/>
  <c r="CL420" i="126"/>
  <c r="CE391" i="126"/>
  <c r="BL74" i="126"/>
  <c r="BL293" i="126"/>
  <c r="BL340" i="126"/>
  <c r="BT335" i="126" l="1"/>
  <c r="BU332" i="126" s="1"/>
  <c r="G333" i="126"/>
  <c r="BM56" i="126"/>
  <c r="BM293" i="126" s="1"/>
  <c r="BK344" i="126"/>
  <c r="BT116" i="126"/>
  <c r="G116" i="126" s="1"/>
  <c r="BO42" i="126"/>
  <c r="BN46" i="126"/>
  <c r="BN30" i="126"/>
  <c r="CD404" i="126"/>
  <c r="CE401" i="126" s="1"/>
  <c r="AR334" i="126"/>
  <c r="AS334" i="126"/>
  <c r="AF335" i="126"/>
  <c r="AG332" i="126" s="1"/>
  <c r="BK364" i="126"/>
  <c r="U188" i="126"/>
  <c r="U189" i="126"/>
  <c r="U112" i="126" s="1"/>
  <c r="U111" i="126" s="1"/>
  <c r="U122" i="126" s="1"/>
  <c r="U134" i="126" s="1"/>
  <c r="BS187" i="126"/>
  <c r="V187" i="126"/>
  <c r="W187" i="126" s="1"/>
  <c r="BP54" i="126"/>
  <c r="BQ50" i="126"/>
  <c r="CG395" i="126"/>
  <c r="CG394" i="126"/>
  <c r="CH396" i="126"/>
  <c r="BL342" i="126"/>
  <c r="BL343" i="126"/>
  <c r="AR231" i="126"/>
  <c r="AS258" i="126"/>
  <c r="BN38" i="126"/>
  <c r="BO34" i="126"/>
  <c r="BL129" i="126"/>
  <c r="CL418" i="126"/>
  <c r="CL415" i="126" s="1"/>
  <c r="CL416" i="126" s="1"/>
  <c r="CM413" i="126" s="1"/>
  <c r="CL419" i="126"/>
  <c r="CM420" i="126"/>
  <c r="L226" i="126"/>
  <c r="L366" i="126"/>
  <c r="T182" i="126"/>
  <c r="T190" i="126"/>
  <c r="CF391" i="126"/>
  <c r="M226" i="126"/>
  <c r="M366" i="126"/>
  <c r="AP411" i="126"/>
  <c r="AP412" i="126"/>
  <c r="CA181" i="126"/>
  <c r="CB389" i="126"/>
  <c r="CB392" i="126" s="1"/>
  <c r="Y273" i="126"/>
  <c r="CE407" i="126"/>
  <c r="CE406" i="126"/>
  <c r="CE403" i="126" s="1"/>
  <c r="CE84" i="126" s="1"/>
  <c r="CE82" i="126" s="1"/>
  <c r="CF408" i="126"/>
  <c r="L423" i="126"/>
  <c r="L424" i="126"/>
  <c r="T112" i="126"/>
  <c r="AU232" i="126"/>
  <c r="AV259" i="126"/>
  <c r="X253" i="126"/>
  <c r="X254" i="126" s="1"/>
  <c r="X230" i="126"/>
  <c r="X233" i="126" s="1"/>
  <c r="O181" i="126"/>
  <c r="P389" i="126"/>
  <c r="P392" i="126" s="1"/>
  <c r="BD334" i="126"/>
  <c r="BM334" i="126"/>
  <c r="BA334" i="126"/>
  <c r="BI334" i="126"/>
  <c r="AT334" i="126"/>
  <c r="BC334" i="126"/>
  <c r="BQ334" i="126"/>
  <c r="BK334" i="126"/>
  <c r="BH334" i="126"/>
  <c r="AY334" i="126"/>
  <c r="BL334" i="126"/>
  <c r="BE334" i="126"/>
  <c r="BB334" i="126"/>
  <c r="BN334" i="126"/>
  <c r="BG334" i="126"/>
  <c r="AX334" i="126"/>
  <c r="AW334" i="126"/>
  <c r="BO334" i="126"/>
  <c r="AV334" i="126"/>
  <c r="BF334" i="126"/>
  <c r="BJ334" i="126"/>
  <c r="AU334" i="126"/>
  <c r="AZ334" i="126"/>
  <c r="BP334" i="126"/>
  <c r="AR399" i="126"/>
  <c r="AR400" i="126"/>
  <c r="AP387" i="126"/>
  <c r="AP388" i="126"/>
  <c r="Y212" i="126"/>
  <c r="Y213" i="126" s="1"/>
  <c r="N426" i="126"/>
  <c r="N184" i="126"/>
  <c r="CD132" i="126"/>
  <c r="CD341" i="126"/>
  <c r="BS364" i="126"/>
  <c r="BM74" i="126" l="1"/>
  <c r="BM340" i="126"/>
  <c r="BN56" i="126"/>
  <c r="BN74" i="126" s="1"/>
  <c r="BL344" i="126"/>
  <c r="BO30" i="126"/>
  <c r="BO46" i="126"/>
  <c r="BP42" i="126"/>
  <c r="AF336" i="126"/>
  <c r="AG335" i="126"/>
  <c r="AH332" i="126" s="1"/>
  <c r="BU334" i="126"/>
  <c r="CE404" i="126"/>
  <c r="CF401" i="126" s="1"/>
  <c r="BS189" i="126"/>
  <c r="BL364" i="126"/>
  <c r="P181" i="126"/>
  <c r="P180" i="126" s="1"/>
  <c r="P184" i="126" s="1"/>
  <c r="Q389" i="126"/>
  <c r="Q392" i="126" s="1"/>
  <c r="W188" i="126"/>
  <c r="W189" i="126"/>
  <c r="W112" i="126" s="1"/>
  <c r="W111" i="126" s="1"/>
  <c r="W122" i="126" s="1"/>
  <c r="W134" i="126" s="1"/>
  <c r="CF406" i="126"/>
  <c r="CF403" i="126" s="1"/>
  <c r="CF84" i="126" s="1"/>
  <c r="CF82" i="126" s="1"/>
  <c r="CF85" i="126" s="1"/>
  <c r="CF407" i="126"/>
  <c r="CG408" i="126"/>
  <c r="AQ411" i="126"/>
  <c r="AQ412" i="126"/>
  <c r="N226" i="126"/>
  <c r="N366" i="126"/>
  <c r="O180" i="126"/>
  <c r="CE85" i="126"/>
  <c r="Y183" i="126"/>
  <c r="AS400" i="126"/>
  <c r="AS399" i="126"/>
  <c r="T111" i="126"/>
  <c r="T122" i="126" s="1"/>
  <c r="T134" i="126" s="1"/>
  <c r="BS112" i="126"/>
  <c r="X187" i="126"/>
  <c r="BM129" i="126"/>
  <c r="BO38" i="126"/>
  <c r="BP34" i="126"/>
  <c r="CH395" i="126"/>
  <c r="CH394" i="126"/>
  <c r="CI396" i="126"/>
  <c r="V189" i="126"/>
  <c r="V188" i="126"/>
  <c r="BM342" i="126"/>
  <c r="BM343" i="126"/>
  <c r="BQ54" i="126"/>
  <c r="BW54" i="126" s="1"/>
  <c r="BX50" i="126"/>
  <c r="Y121" i="126"/>
  <c r="Z208" i="126"/>
  <c r="Y252" i="126"/>
  <c r="Z210" i="126"/>
  <c r="BV334" i="126"/>
  <c r="BW334" i="126"/>
  <c r="BW303" i="126" s="1"/>
  <c r="AV232" i="126"/>
  <c r="AW259" i="126"/>
  <c r="CM418" i="126"/>
  <c r="CM415" i="126" s="1"/>
  <c r="CM416" i="126" s="1"/>
  <c r="CN413" i="126" s="1"/>
  <c r="CM419" i="126"/>
  <c r="CN420" i="126"/>
  <c r="BN340" i="126"/>
  <c r="CG391" i="126"/>
  <c r="M424" i="126"/>
  <c r="M423" i="126"/>
  <c r="L227" i="126"/>
  <c r="L268" i="126"/>
  <c r="AS231" i="126"/>
  <c r="BU231" i="126" s="1"/>
  <c r="AT258" i="126"/>
  <c r="AQ388" i="126"/>
  <c r="AQ387" i="126"/>
  <c r="CB181" i="126"/>
  <c r="CC389" i="126"/>
  <c r="CC392" i="126" s="1"/>
  <c r="M268" i="126"/>
  <c r="M227" i="126"/>
  <c r="U182" i="126"/>
  <c r="BS182" i="126" s="1"/>
  <c r="U190" i="126"/>
  <c r="BS188" i="126"/>
  <c r="BN293" i="126" l="1"/>
  <c r="BO56" i="126"/>
  <c r="BP46" i="126"/>
  <c r="BQ42" i="126"/>
  <c r="BM344" i="126"/>
  <c r="BM364" i="126" s="1"/>
  <c r="BP30" i="126"/>
  <c r="AG336" i="126"/>
  <c r="BT336" i="126" s="1"/>
  <c r="BU303" i="126"/>
  <c r="BU335" i="126"/>
  <c r="BV332" i="126" s="1"/>
  <c r="BV335" i="126" s="1"/>
  <c r="BW332" i="126" s="1"/>
  <c r="BW335" i="126" s="1"/>
  <c r="AH335" i="126"/>
  <c r="AI332" i="126" s="1"/>
  <c r="CF404" i="126"/>
  <c r="CG401" i="126" s="1"/>
  <c r="N424" i="126"/>
  <c r="N423" i="126"/>
  <c r="P426" i="126"/>
  <c r="AT231" i="126"/>
  <c r="AU258" i="126"/>
  <c r="BN129" i="126"/>
  <c r="Z273" i="126"/>
  <c r="CI395" i="126"/>
  <c r="CI394" i="126"/>
  <c r="CJ396" i="126"/>
  <c r="X188" i="126"/>
  <c r="X189" i="126"/>
  <c r="X112" i="126" s="1"/>
  <c r="X111" i="126" s="1"/>
  <c r="X122" i="126" s="1"/>
  <c r="X134" i="126" s="1"/>
  <c r="Y187" i="126"/>
  <c r="CG406" i="126"/>
  <c r="CG403" i="126" s="1"/>
  <c r="CG84" i="126" s="1"/>
  <c r="CG82" i="126" s="1"/>
  <c r="CG407" i="126"/>
  <c r="CH408" i="126"/>
  <c r="BN342" i="126"/>
  <c r="BN343" i="126"/>
  <c r="O426" i="126"/>
  <c r="O184" i="126"/>
  <c r="Z212" i="126"/>
  <c r="CF132" i="126"/>
  <c r="CF341" i="126"/>
  <c r="BS190" i="126"/>
  <c r="AR388" i="126"/>
  <c r="AR387" i="126"/>
  <c r="V112" i="126"/>
  <c r="CE132" i="126"/>
  <c r="CE341" i="126"/>
  <c r="CN418" i="126"/>
  <c r="CN415" i="126" s="1"/>
  <c r="CN416" i="126" s="1"/>
  <c r="CO413" i="126" s="1"/>
  <c r="CN419" i="126"/>
  <c r="CO420" i="126"/>
  <c r="CH391" i="126"/>
  <c r="AW232" i="126"/>
  <c r="AX259" i="126"/>
  <c r="BX54" i="126"/>
  <c r="BY50" i="126"/>
  <c r="BP38" i="126"/>
  <c r="BQ34" i="126"/>
  <c r="W190" i="126"/>
  <c r="W182" i="126"/>
  <c r="BV303" i="126"/>
  <c r="Y230" i="126"/>
  <c r="Y233" i="126" s="1"/>
  <c r="Y253" i="126"/>
  <c r="Y254" i="126" s="1"/>
  <c r="BS111" i="126"/>
  <c r="V190" i="126"/>
  <c r="V182" i="126"/>
  <c r="BO74" i="126"/>
  <c r="BO293" i="126"/>
  <c r="BO340" i="126"/>
  <c r="N227" i="126"/>
  <c r="N268" i="126"/>
  <c r="Q181" i="126"/>
  <c r="Q180" i="126" s="1"/>
  <c r="R389" i="126"/>
  <c r="R392" i="126" s="1"/>
  <c r="CC181" i="126"/>
  <c r="CD389" i="126"/>
  <c r="CD392" i="126" s="1"/>
  <c r="AT400" i="126"/>
  <c r="AT399" i="126"/>
  <c r="AR411" i="126"/>
  <c r="AR412" i="126"/>
  <c r="BP56" i="126" l="1"/>
  <c r="BN344" i="126"/>
  <c r="CG404" i="126"/>
  <c r="CH401" i="126" s="1"/>
  <c r="BX26" i="126"/>
  <c r="BQ30" i="126"/>
  <c r="BW30" i="126" s="1"/>
  <c r="BQ46" i="126"/>
  <c r="BW46" i="126" s="1"/>
  <c r="BX42" i="126"/>
  <c r="AI335" i="126"/>
  <c r="AJ332" i="126" s="1"/>
  <c r="AJ335" i="126" s="1"/>
  <c r="AK332" i="126" s="1"/>
  <c r="AK335" i="126" s="1"/>
  <c r="AL332" i="126" s="1"/>
  <c r="AH336" i="126"/>
  <c r="BN364" i="126"/>
  <c r="P226" i="126"/>
  <c r="P268" i="126" s="1"/>
  <c r="P366" i="126"/>
  <c r="BQ38" i="126"/>
  <c r="BX34" i="126"/>
  <c r="Y189" i="126"/>
  <c r="Y112" i="126" s="1"/>
  <c r="Y111" i="126" s="1"/>
  <c r="Y122" i="126" s="1"/>
  <c r="Y134" i="126" s="1"/>
  <c r="Y188" i="126"/>
  <c r="Z187" i="126"/>
  <c r="Q426" i="126"/>
  <c r="Q184" i="126"/>
  <c r="O424" i="126"/>
  <c r="O423" i="126"/>
  <c r="BO342" i="126"/>
  <c r="BO343" i="126"/>
  <c r="Z121" i="126"/>
  <c r="AA208" i="126"/>
  <c r="Z252" i="126"/>
  <c r="AA210" i="126"/>
  <c r="AA273" i="126" s="1"/>
  <c r="BY54" i="126"/>
  <c r="BZ50" i="126"/>
  <c r="V111" i="126"/>
  <c r="V122" i="126" s="1"/>
  <c r="V134" i="126" s="1"/>
  <c r="Z213" i="126"/>
  <c r="CH406" i="126"/>
  <c r="CH403" i="126" s="1"/>
  <c r="CH84" i="126" s="1"/>
  <c r="CH82" i="126" s="1"/>
  <c r="CH85" i="126" s="1"/>
  <c r="CH407" i="126"/>
  <c r="CI408" i="126"/>
  <c r="CJ395" i="126"/>
  <c r="CJ394" i="126"/>
  <c r="CK396" i="126"/>
  <c r="AU231" i="126"/>
  <c r="AV258" i="126"/>
  <c r="BX332" i="126"/>
  <c r="BX334" i="126"/>
  <c r="BX303" i="126" s="1"/>
  <c r="AU400" i="126"/>
  <c r="AU399" i="126"/>
  <c r="CD181" i="126"/>
  <c r="CE389" i="126"/>
  <c r="CE392" i="126" s="1"/>
  <c r="BO129" i="126"/>
  <c r="CO419" i="126"/>
  <c r="CO418" i="126"/>
  <c r="CO415" i="126" s="1"/>
  <c r="CO416" i="126" s="1"/>
  <c r="CP413" i="126" s="1"/>
  <c r="CP420" i="126"/>
  <c r="O226" i="126"/>
  <c r="O366" i="126"/>
  <c r="BS122" i="126"/>
  <c r="X190" i="126"/>
  <c r="X182" i="126"/>
  <c r="AX232" i="126"/>
  <c r="AY259" i="126"/>
  <c r="AS388" i="126"/>
  <c r="AS387" i="126"/>
  <c r="CG85" i="126"/>
  <c r="CI391" i="126"/>
  <c r="BP74" i="126"/>
  <c r="BP293" i="126"/>
  <c r="BP340" i="126"/>
  <c r="AS412" i="126"/>
  <c r="AS411" i="126"/>
  <c r="R181" i="126"/>
  <c r="R180" i="126" s="1"/>
  <c r="S389" i="126"/>
  <c r="S392" i="126" s="1"/>
  <c r="BO344" i="126" l="1"/>
  <c r="BX46" i="126"/>
  <c r="BY42" i="126"/>
  <c r="BX30" i="126"/>
  <c r="BY26" i="126"/>
  <c r="AJ336" i="126"/>
  <c r="AK336" i="126"/>
  <c r="AI336" i="126"/>
  <c r="CH404" i="126"/>
  <c r="CI401" i="126" s="1"/>
  <c r="BP129" i="126"/>
  <c r="AT387" i="126"/>
  <c r="AT388" i="126"/>
  <c r="CK395" i="126"/>
  <c r="CK394" i="126"/>
  <c r="CL396" i="126"/>
  <c r="BX38" i="126"/>
  <c r="BY34" i="126"/>
  <c r="Q226" i="126"/>
  <c r="Q366" i="126"/>
  <c r="BZ54" i="126"/>
  <c r="CA50" i="126"/>
  <c r="CE181" i="126"/>
  <c r="CF389" i="126"/>
  <c r="CF392" i="126" s="1"/>
  <c r="S181" i="126"/>
  <c r="S180" i="126" s="1"/>
  <c r="T389" i="126"/>
  <c r="T392" i="126" s="1"/>
  <c r="R426" i="126"/>
  <c r="R184" i="126"/>
  <c r="P227" i="126"/>
  <c r="BW38" i="126"/>
  <c r="BW56" i="126" s="1"/>
  <c r="BQ56" i="126"/>
  <c r="AL335" i="126"/>
  <c r="AM332" i="126" s="1"/>
  <c r="BX335" i="126"/>
  <c r="BX336" i="126" s="1"/>
  <c r="BX302" i="126" s="1"/>
  <c r="CI407" i="126"/>
  <c r="CI406" i="126"/>
  <c r="CI403" i="126" s="1"/>
  <c r="CI84" i="126" s="1"/>
  <c r="CI82" i="126" s="1"/>
  <c r="CI85" i="126" s="1"/>
  <c r="CJ408" i="126"/>
  <c r="Z189" i="126"/>
  <c r="Z188" i="126"/>
  <c r="AA187" i="126"/>
  <c r="AV399" i="126"/>
  <c r="AV400" i="126"/>
  <c r="AY232" i="126"/>
  <c r="AZ259" i="126"/>
  <c r="BO364" i="126"/>
  <c r="AT412" i="126"/>
  <c r="AT411" i="126"/>
  <c r="O227" i="126"/>
  <c r="O268" i="126"/>
  <c r="Z230" i="126"/>
  <c r="Z233" i="126" s="1"/>
  <c r="Z253" i="126"/>
  <c r="Z254" i="126" s="1"/>
  <c r="Y190" i="126"/>
  <c r="Y182" i="126"/>
  <c r="Z183" i="126"/>
  <c r="CJ391" i="126"/>
  <c r="BP343" i="126"/>
  <c r="BP342" i="126"/>
  <c r="CG132" i="126"/>
  <c r="CG341" i="126"/>
  <c r="BS134" i="126"/>
  <c r="CP419" i="126"/>
  <c r="CP418" i="126"/>
  <c r="CP415" i="126" s="1"/>
  <c r="CP416" i="126" s="1"/>
  <c r="CQ413" i="126" s="1"/>
  <c r="CQ420" i="126"/>
  <c r="AV231" i="126"/>
  <c r="AW258" i="126"/>
  <c r="CH132" i="126"/>
  <c r="CH341" i="126"/>
  <c r="AA212" i="126"/>
  <c r="AA213" i="126" s="1"/>
  <c r="AA183" i="126" s="1"/>
  <c r="P423" i="126"/>
  <c r="P424" i="126"/>
  <c r="BP344" i="126" l="1"/>
  <c r="AL336" i="126"/>
  <c r="BY30" i="126"/>
  <c r="BZ26" i="126"/>
  <c r="BY46" i="126"/>
  <c r="BZ42" i="126"/>
  <c r="BX56" i="126"/>
  <c r="BX293" i="126" s="1"/>
  <c r="CI404" i="126"/>
  <c r="CJ401" i="126" s="1"/>
  <c r="Q227" i="126"/>
  <c r="Q268" i="126"/>
  <c r="AU387" i="126"/>
  <c r="AU388" i="126"/>
  <c r="AU411" i="126"/>
  <c r="AU412" i="126"/>
  <c r="AW400" i="126"/>
  <c r="AW399" i="126"/>
  <c r="BY332" i="126"/>
  <c r="BY334" i="126"/>
  <c r="BY303" i="126" s="1"/>
  <c r="BY38" i="126"/>
  <c r="BZ34" i="126"/>
  <c r="AW231" i="126"/>
  <c r="AX258" i="126"/>
  <c r="AA189" i="126"/>
  <c r="AA112" i="126" s="1"/>
  <c r="AA111" i="126" s="1"/>
  <c r="AA188" i="126"/>
  <c r="AB187" i="126"/>
  <c r="CF181" i="126"/>
  <c r="CG389" i="126"/>
  <c r="CG392" i="126" s="1"/>
  <c r="CL395" i="126"/>
  <c r="CL394" i="126"/>
  <c r="CM396" i="126"/>
  <c r="Z182" i="126"/>
  <c r="Z190" i="126"/>
  <c r="AM335" i="126"/>
  <c r="AN332" i="126" s="1"/>
  <c r="CK391" i="126"/>
  <c r="R226" i="126"/>
  <c r="R366" i="126"/>
  <c r="Q423" i="126"/>
  <c r="Q424" i="126"/>
  <c r="CQ419" i="126"/>
  <c r="CQ418" i="126"/>
  <c r="CQ415" i="126" s="1"/>
  <c r="CQ416" i="126" s="1"/>
  <c r="CR413" i="126" s="1"/>
  <c r="CR420" i="126"/>
  <c r="Z112" i="126"/>
  <c r="BQ74" i="126"/>
  <c r="BQ293" i="126"/>
  <c r="BW293" i="126" s="1"/>
  <c r="BQ340" i="126"/>
  <c r="T181" i="126"/>
  <c r="T180" i="126" s="1"/>
  <c r="U389" i="126"/>
  <c r="U392" i="126" s="1"/>
  <c r="CA54" i="126"/>
  <c r="CB50" i="126"/>
  <c r="BP364" i="126"/>
  <c r="CJ407" i="126"/>
  <c r="CJ406" i="126"/>
  <c r="CJ403" i="126" s="1"/>
  <c r="CJ84" i="126" s="1"/>
  <c r="CJ82" i="126" s="1"/>
  <c r="CJ85" i="126" s="1"/>
  <c r="CK408" i="126"/>
  <c r="BW340" i="126"/>
  <c r="S426" i="126"/>
  <c r="S184" i="126"/>
  <c r="AA121" i="126"/>
  <c r="AB208" i="126"/>
  <c r="AA252" i="126"/>
  <c r="AB210" i="126"/>
  <c r="AB273" i="126" s="1"/>
  <c r="AZ232" i="126"/>
  <c r="BA259" i="126"/>
  <c r="CI132" i="126"/>
  <c r="CI341" i="126"/>
  <c r="BX340" i="126" l="1"/>
  <c r="BX74" i="126"/>
  <c r="BY56" i="126"/>
  <c r="BY74" i="126" s="1"/>
  <c r="CA42" i="126"/>
  <c r="BZ46" i="126"/>
  <c r="BZ30" i="126"/>
  <c r="CA26" i="126"/>
  <c r="AA122" i="126"/>
  <c r="AA134" i="126" s="1"/>
  <c r="AA190" i="126"/>
  <c r="AA182" i="126"/>
  <c r="U181" i="126"/>
  <c r="V389" i="126"/>
  <c r="V392" i="126" s="1"/>
  <c r="R227" i="126"/>
  <c r="R268" i="126"/>
  <c r="CL391" i="126"/>
  <c r="AA253" i="126"/>
  <c r="AA254" i="126" s="1"/>
  <c r="AA230" i="126"/>
  <c r="AA233" i="126" s="1"/>
  <c r="BX301" i="126"/>
  <c r="BX296" i="126"/>
  <c r="BQ343" i="126"/>
  <c r="BQ342" i="126"/>
  <c r="CR419" i="126"/>
  <c r="CR418" i="126"/>
  <c r="CR415" i="126" s="1"/>
  <c r="CR416" i="126" s="1"/>
  <c r="CS413" i="126" s="1"/>
  <c r="CS420" i="126"/>
  <c r="BA232" i="126"/>
  <c r="BB259" i="126"/>
  <c r="AX231" i="126"/>
  <c r="AY258" i="126"/>
  <c r="AB212" i="126"/>
  <c r="BX342" i="126"/>
  <c r="BX343" i="126"/>
  <c r="BW296" i="126"/>
  <c r="BW301" i="126"/>
  <c r="CJ404" i="126"/>
  <c r="CK401" i="126" s="1"/>
  <c r="CG181" i="126"/>
  <c r="CH389" i="126"/>
  <c r="CH392" i="126" s="1"/>
  <c r="AX399" i="126"/>
  <c r="AX400" i="126"/>
  <c r="S226" i="126"/>
  <c r="S366" i="126"/>
  <c r="BW342" i="126"/>
  <c r="BW343" i="126"/>
  <c r="BX129" i="126"/>
  <c r="BQ129" i="126"/>
  <c r="BW74" i="126"/>
  <c r="AV412" i="126"/>
  <c r="AV411" i="126"/>
  <c r="CK406" i="126"/>
  <c r="CK403" i="126" s="1"/>
  <c r="CK84" i="126" s="1"/>
  <c r="CK82" i="126" s="1"/>
  <c r="CK85" i="126" s="1"/>
  <c r="CK407" i="126"/>
  <c r="CL408" i="126"/>
  <c r="CB54" i="126"/>
  <c r="CC50" i="126"/>
  <c r="R423" i="126"/>
  <c r="R424" i="126"/>
  <c r="AM336" i="126"/>
  <c r="BZ38" i="126"/>
  <c r="CA34" i="126"/>
  <c r="T426" i="126"/>
  <c r="T184" i="126"/>
  <c r="BY335" i="126"/>
  <c r="BY336" i="126" s="1"/>
  <c r="BY302" i="126" s="1"/>
  <c r="CJ132" i="126"/>
  <c r="CJ341" i="126"/>
  <c r="Z111" i="126"/>
  <c r="Z122" i="126" s="1"/>
  <c r="Z134" i="126" s="1"/>
  <c r="AN335" i="126"/>
  <c r="AO332" i="126" s="1"/>
  <c r="CM394" i="126"/>
  <c r="CM395" i="126"/>
  <c r="CN396" i="126"/>
  <c r="AB188" i="126"/>
  <c r="AB189" i="126"/>
  <c r="AB112" i="126" s="1"/>
  <c r="AB111" i="126" s="1"/>
  <c r="AC187" i="126"/>
  <c r="BY293" i="126"/>
  <c r="BY340" i="126"/>
  <c r="AV388" i="126"/>
  <c r="AV387" i="126"/>
  <c r="BZ56" i="126" l="1"/>
  <c r="BZ340" i="126" s="1"/>
  <c r="BX344" i="126"/>
  <c r="BX364" i="126" s="1"/>
  <c r="BW344" i="126"/>
  <c r="BW364" i="126" s="1"/>
  <c r="BQ344" i="126"/>
  <c r="BQ364" i="126" s="1"/>
  <c r="CA30" i="126"/>
  <c r="CB26" i="126"/>
  <c r="CA46" i="126"/>
  <c r="CB42" i="126"/>
  <c r="AB121" i="126"/>
  <c r="AB122" i="126" s="1"/>
  <c r="AB134" i="126" s="1"/>
  <c r="AC208" i="126"/>
  <c r="AB252" i="126"/>
  <c r="AC210" i="126"/>
  <c r="AC273" i="126" s="1"/>
  <c r="CM391" i="126"/>
  <c r="AY231" i="126"/>
  <c r="AZ258" i="126"/>
  <c r="U180" i="126"/>
  <c r="BS181" i="126"/>
  <c r="CK404" i="126"/>
  <c r="CL401" i="126" s="1"/>
  <c r="AY399" i="126"/>
  <c r="AY400" i="126"/>
  <c r="AO335" i="126"/>
  <c r="AP332" i="126" s="1"/>
  <c r="AN336" i="126"/>
  <c r="T226" i="126"/>
  <c r="T366" i="126"/>
  <c r="CC54" i="126"/>
  <c r="CD50" i="126"/>
  <c r="BB232" i="126"/>
  <c r="BC259" i="126"/>
  <c r="CS419" i="126"/>
  <c r="CS418" i="126"/>
  <c r="CS415" i="126" s="1"/>
  <c r="CS416" i="126" s="1"/>
  <c r="CT413" i="126" s="1"/>
  <c r="CT420" i="126"/>
  <c r="BY301" i="126"/>
  <c r="BY296" i="126"/>
  <c r="BY129" i="126"/>
  <c r="AC188" i="126"/>
  <c r="AC189" i="126"/>
  <c r="AD187" i="126"/>
  <c r="AB182" i="126"/>
  <c r="AB190" i="126"/>
  <c r="BW129" i="126"/>
  <c r="CH181" i="126"/>
  <c r="CI389" i="126"/>
  <c r="CI392" i="126" s="1"/>
  <c r="BY343" i="126"/>
  <c r="BY342" i="126"/>
  <c r="S424" i="126"/>
  <c r="S423" i="126"/>
  <c r="AW412" i="126"/>
  <c r="AW411" i="126"/>
  <c r="CN394" i="126"/>
  <c r="CN395" i="126"/>
  <c r="CO396" i="126"/>
  <c r="CA38" i="126"/>
  <c r="CB34" i="126"/>
  <c r="CL406" i="126"/>
  <c r="CL403" i="126" s="1"/>
  <c r="CL84" i="126" s="1"/>
  <c r="CL82" i="126" s="1"/>
  <c r="CL85" i="126" s="1"/>
  <c r="CL407" i="126"/>
  <c r="CM408" i="126"/>
  <c r="CK132" i="126"/>
  <c r="CK341" i="126"/>
  <c r="BZ332" i="126"/>
  <c r="BZ334" i="126"/>
  <c r="BZ303" i="126" s="1"/>
  <c r="AW387" i="126"/>
  <c r="AW388" i="126"/>
  <c r="S227" i="126"/>
  <c r="S268" i="126"/>
  <c r="AB213" i="126"/>
  <c r="AB183" i="126" s="1"/>
  <c r="V181" i="126"/>
  <c r="W389" i="126"/>
  <c r="W392" i="126" s="1"/>
  <c r="BZ74" i="126" l="1"/>
  <c r="BZ129" i="126" s="1"/>
  <c r="BZ293" i="126"/>
  <c r="BZ296" i="126" s="1"/>
  <c r="CA56" i="126"/>
  <c r="CA74" i="126" s="1"/>
  <c r="CC42" i="126"/>
  <c r="CB46" i="126"/>
  <c r="CC26" i="126"/>
  <c r="CB30" i="126"/>
  <c r="BY344" i="126"/>
  <c r="BY364" i="126" s="1"/>
  <c r="AO336" i="126"/>
  <c r="CL132" i="126"/>
  <c r="CL341" i="126"/>
  <c r="AX411" i="126"/>
  <c r="AX412" i="126"/>
  <c r="AP335" i="126"/>
  <c r="AQ332" i="126" s="1"/>
  <c r="AZ399" i="126"/>
  <c r="AZ400" i="126"/>
  <c r="CD54" i="126"/>
  <c r="CE50" i="126"/>
  <c r="AD189" i="126"/>
  <c r="AD112" i="126" s="1"/>
  <c r="AD111" i="126" s="1"/>
  <c r="AD188" i="126"/>
  <c r="AE187" i="126"/>
  <c r="CL404" i="126"/>
  <c r="CM401" i="126" s="1"/>
  <c r="AX387" i="126"/>
  <c r="AX388" i="126"/>
  <c r="CO394" i="126"/>
  <c r="CO395" i="126"/>
  <c r="CP396" i="126"/>
  <c r="AC112" i="126"/>
  <c r="BS180" i="126"/>
  <c r="AB230" i="126"/>
  <c r="AB233" i="126" s="1"/>
  <c r="AB253" i="126"/>
  <c r="AB254" i="126" s="1"/>
  <c r="CB38" i="126"/>
  <c r="CC34" i="126"/>
  <c r="T423" i="126"/>
  <c r="T424" i="126"/>
  <c r="AC182" i="126"/>
  <c r="AC190" i="126"/>
  <c r="T227" i="126"/>
  <c r="T268" i="126"/>
  <c r="U426" i="126"/>
  <c r="BS426" i="126" s="1"/>
  <c r="U184" i="126"/>
  <c r="AC212" i="126"/>
  <c r="CT418" i="126"/>
  <c r="CT415" i="126" s="1"/>
  <c r="CT416" i="126" s="1"/>
  <c r="CU413" i="126" s="1"/>
  <c r="CT419" i="126"/>
  <c r="CU420" i="126"/>
  <c r="W181" i="126"/>
  <c r="W180" i="126" s="1"/>
  <c r="X389" i="126"/>
  <c r="X392" i="126" s="1"/>
  <c r="BZ335" i="126"/>
  <c r="BZ336" i="126" s="1"/>
  <c r="BZ302" i="126" s="1"/>
  <c r="BC232" i="126"/>
  <c r="BD259" i="126"/>
  <c r="CI181" i="126"/>
  <c r="CJ389" i="126"/>
  <c r="CJ392" i="126" s="1"/>
  <c r="V180" i="126"/>
  <c r="BZ342" i="126"/>
  <c r="BZ343" i="126"/>
  <c r="CM407" i="126"/>
  <c r="CM406" i="126"/>
  <c r="CM403" i="126" s="1"/>
  <c r="CM84" i="126" s="1"/>
  <c r="CM82" i="126" s="1"/>
  <c r="CM85" i="126" s="1"/>
  <c r="CN408" i="126"/>
  <c r="CN391" i="126"/>
  <c r="AZ231" i="126"/>
  <c r="BA258" i="126"/>
  <c r="CA340" i="126" l="1"/>
  <c r="CA293" i="126"/>
  <c r="CA296" i="126" s="1"/>
  <c r="BZ301" i="126"/>
  <c r="CB56" i="126"/>
  <c r="CB74" i="126" s="1"/>
  <c r="BZ344" i="126"/>
  <c r="BZ364" i="126" s="1"/>
  <c r="CC30" i="126"/>
  <c r="CD26" i="126"/>
  <c r="CC46" i="126"/>
  <c r="CD42" i="126"/>
  <c r="CM404" i="126"/>
  <c r="CN401" i="126" s="1"/>
  <c r="V426" i="126"/>
  <c r="V184" i="126"/>
  <c r="CN406" i="126"/>
  <c r="CN403" i="126" s="1"/>
  <c r="CN84" i="126" s="1"/>
  <c r="CN82" i="126" s="1"/>
  <c r="CN85" i="126" s="1"/>
  <c r="CN407" i="126"/>
  <c r="CO408" i="126"/>
  <c r="CA301" i="126"/>
  <c r="AE188" i="126"/>
  <c r="AE189" i="126"/>
  <c r="AE112" i="126" s="1"/>
  <c r="AE111" i="126" s="1"/>
  <c r="AF187" i="126"/>
  <c r="AY411" i="126"/>
  <c r="AY412" i="126"/>
  <c r="CB293" i="126"/>
  <c r="CB340" i="126"/>
  <c r="CA129" i="126"/>
  <c r="W426" i="126"/>
  <c r="W184" i="126"/>
  <c r="U226" i="126"/>
  <c r="U366" i="126"/>
  <c r="AC111" i="126"/>
  <c r="AY387" i="126"/>
  <c r="AY388" i="126"/>
  <c r="CE54" i="126"/>
  <c r="CF50" i="126"/>
  <c r="BA400" i="126"/>
  <c r="BA399" i="126"/>
  <c r="AC121" i="126"/>
  <c r="AD208" i="126"/>
  <c r="AC252" i="126"/>
  <c r="AD210" i="126"/>
  <c r="AD273" i="126" s="1"/>
  <c r="CA343" i="126"/>
  <c r="CA342" i="126"/>
  <c r="CP395" i="126"/>
  <c r="CP394" i="126"/>
  <c r="CQ396" i="126"/>
  <c r="CA332" i="126"/>
  <c r="CA334" i="126"/>
  <c r="CA303" i="126" s="1"/>
  <c r="BS424" i="126"/>
  <c r="BT423" i="126" s="1"/>
  <c r="AD182" i="126"/>
  <c r="AD190" i="126"/>
  <c r="CU418" i="126"/>
  <c r="CU415" i="126" s="1"/>
  <c r="CU416" i="126" s="1"/>
  <c r="CV413" i="126" s="1"/>
  <c r="CU419" i="126"/>
  <c r="CV420" i="126"/>
  <c r="CJ181" i="126"/>
  <c r="CK389" i="126"/>
  <c r="CK392" i="126" s="1"/>
  <c r="BS184" i="126"/>
  <c r="CO391" i="126"/>
  <c r="AQ335" i="126"/>
  <c r="AR332" i="126" s="1"/>
  <c r="CM132" i="126"/>
  <c r="CM341" i="126"/>
  <c r="U423" i="126"/>
  <c r="U424" i="126"/>
  <c r="BA231" i="126"/>
  <c r="BB258" i="126"/>
  <c r="BD232" i="126"/>
  <c r="BE259" i="126"/>
  <c r="X181" i="126"/>
  <c r="X180" i="126" s="1"/>
  <c r="Y389" i="126"/>
  <c r="Y392" i="126" s="1"/>
  <c r="AC213" i="126"/>
  <c r="AC183" i="126" s="1"/>
  <c r="CC38" i="126"/>
  <c r="CD34" i="126"/>
  <c r="AP336" i="126"/>
  <c r="CC56" i="126" l="1"/>
  <c r="CA344" i="126"/>
  <c r="CA364" i="126" s="1"/>
  <c r="CD46" i="126"/>
  <c r="CE42" i="126"/>
  <c r="CE26" i="126"/>
  <c r="CD30" i="126"/>
  <c r="AQ336" i="126"/>
  <c r="Y181" i="126"/>
  <c r="Y180" i="126" s="1"/>
  <c r="Z389" i="126"/>
  <c r="Z392" i="126" s="1"/>
  <c r="CN404" i="126"/>
  <c r="CO401" i="126" s="1"/>
  <c r="BB400" i="126"/>
  <c r="BB399" i="126"/>
  <c r="AC122" i="126"/>
  <c r="AC134" i="126" s="1"/>
  <c r="AF188" i="126"/>
  <c r="AF189" i="126"/>
  <c r="AF112" i="126" s="1"/>
  <c r="AG187" i="126"/>
  <c r="BS366" i="126"/>
  <c r="CA335" i="126"/>
  <c r="CA336" i="126" s="1"/>
  <c r="CA302" i="126" s="1"/>
  <c r="CF54" i="126"/>
  <c r="CG50" i="126"/>
  <c r="AE182" i="126"/>
  <c r="AE190" i="126"/>
  <c r="CN132" i="126"/>
  <c r="CN341" i="126"/>
  <c r="X426" i="126"/>
  <c r="X184" i="126"/>
  <c r="CQ395" i="126"/>
  <c r="CQ394" i="126"/>
  <c r="CR396" i="126"/>
  <c r="U227" i="126"/>
  <c r="U268" i="126"/>
  <c r="BS226" i="126"/>
  <c r="CB342" i="126"/>
  <c r="CB343" i="126"/>
  <c r="CK181" i="126"/>
  <c r="CL389" i="126"/>
  <c r="CL392" i="126" s="1"/>
  <c r="CD38" i="126"/>
  <c r="CE34" i="126"/>
  <c r="AR335" i="126"/>
  <c r="AS332" i="126" s="1"/>
  <c r="AC230" i="126"/>
  <c r="AC233" i="126" s="1"/>
  <c r="AC253" i="126"/>
  <c r="AC254" i="126" s="1"/>
  <c r="AZ388" i="126"/>
  <c r="AZ387" i="126"/>
  <c r="W226" i="126"/>
  <c r="W366" i="126"/>
  <c r="CB301" i="126"/>
  <c r="CB296" i="126"/>
  <c r="AZ411" i="126"/>
  <c r="AZ412" i="126"/>
  <c r="V424" i="126"/>
  <c r="V423" i="126"/>
  <c r="V226" i="126"/>
  <c r="V366" i="126"/>
  <c r="BE232" i="126"/>
  <c r="BV232" i="126" s="1"/>
  <c r="BF259" i="126"/>
  <c r="CC74" i="126"/>
  <c r="CC293" i="126"/>
  <c r="CC340" i="126"/>
  <c r="BB231" i="126"/>
  <c r="BC258" i="126"/>
  <c r="CV419" i="126"/>
  <c r="CV418" i="126"/>
  <c r="CV415" i="126" s="1"/>
  <c r="CV416" i="126" s="1"/>
  <c r="CW413" i="126" s="1"/>
  <c r="CW420" i="126"/>
  <c r="CP391" i="126"/>
  <c r="AD212" i="126"/>
  <c r="CB129" i="126"/>
  <c r="CO406" i="126"/>
  <c r="CO403" i="126" s="1"/>
  <c r="CO84" i="126" s="1"/>
  <c r="CO82" i="126" s="1"/>
  <c r="CO85" i="126" s="1"/>
  <c r="CO407" i="126"/>
  <c r="CP408" i="126"/>
  <c r="CB344" i="126" l="1"/>
  <c r="AR336" i="126"/>
  <c r="CE30" i="126"/>
  <c r="CF26" i="126"/>
  <c r="CD56" i="126"/>
  <c r="CD293" i="126" s="1"/>
  <c r="CE46" i="126"/>
  <c r="CF42" i="126"/>
  <c r="AD213" i="126"/>
  <c r="AD183" i="126" s="1"/>
  <c r="CO404" i="126"/>
  <c r="CP401" i="126" s="1"/>
  <c r="CW419" i="126"/>
  <c r="CW418" i="126"/>
  <c r="CW415" i="126" s="1"/>
  <c r="CW416" i="126" s="1"/>
  <c r="CX413" i="126" s="1"/>
  <c r="CX420" i="126"/>
  <c r="CE38" i="126"/>
  <c r="CF34" i="126"/>
  <c r="CO132" i="126"/>
  <c r="CO341" i="126"/>
  <c r="CB332" i="126"/>
  <c r="CB334" i="126"/>
  <c r="CB303" i="126" s="1"/>
  <c r="CC343" i="126"/>
  <c r="CC342" i="126"/>
  <c r="CC344" i="126" s="1"/>
  <c r="CB364" i="126"/>
  <c r="CQ391" i="126"/>
  <c r="AF111" i="126"/>
  <c r="BF232" i="126"/>
  <c r="BG259" i="126"/>
  <c r="X226" i="126"/>
  <c r="X366" i="126"/>
  <c r="BA388" i="126"/>
  <c r="BA387" i="126"/>
  <c r="Z181" i="126"/>
  <c r="Z180" i="126" s="1"/>
  <c r="AA389" i="126"/>
  <c r="AA392" i="126" s="1"/>
  <c r="BC231" i="126"/>
  <c r="BD258" i="126"/>
  <c r="CR394" i="126"/>
  <c r="CR395" i="126"/>
  <c r="CS396" i="126"/>
  <c r="AG188" i="126"/>
  <c r="AG189" i="126"/>
  <c r="AH187" i="126"/>
  <c r="BT187" i="126"/>
  <c r="CC296" i="126"/>
  <c r="CC301" i="126"/>
  <c r="AS335" i="126"/>
  <c r="AT332" i="126" s="1"/>
  <c r="CG54" i="126"/>
  <c r="CH50" i="126"/>
  <c r="AF190" i="126"/>
  <c r="AF182" i="126"/>
  <c r="BA411" i="126"/>
  <c r="BA412" i="126"/>
  <c r="BS227" i="126"/>
  <c r="BS268" i="126"/>
  <c r="V227" i="126"/>
  <c r="V268" i="126"/>
  <c r="CL181" i="126"/>
  <c r="CM389" i="126"/>
  <c r="CM392" i="126" s="1"/>
  <c r="Y426" i="126"/>
  <c r="Y184" i="126"/>
  <c r="AD121" i="126"/>
  <c r="AD122" i="126" s="1"/>
  <c r="AD134" i="126" s="1"/>
  <c r="AE208" i="126"/>
  <c r="AD252" i="126"/>
  <c r="AE210" i="126"/>
  <c r="CP407" i="126"/>
  <c r="CP406" i="126"/>
  <c r="CP403" i="126" s="1"/>
  <c r="CP84" i="126" s="1"/>
  <c r="CP82" i="126" s="1"/>
  <c r="CP85" i="126" s="1"/>
  <c r="CQ408" i="126"/>
  <c r="CC129" i="126"/>
  <c r="W424" i="126"/>
  <c r="W423" i="126"/>
  <c r="W227" i="126"/>
  <c r="W268" i="126"/>
  <c r="BC399" i="126"/>
  <c r="BC400" i="126"/>
  <c r="CE56" i="126" l="1"/>
  <c r="CD74" i="126"/>
  <c r="CF46" i="126"/>
  <c r="CG42" i="126"/>
  <c r="CF30" i="126"/>
  <c r="CG26" i="126"/>
  <c r="CD340" i="126"/>
  <c r="CD342" i="126" s="1"/>
  <c r="AS336" i="126"/>
  <c r="BU336" i="126" s="1"/>
  <c r="BU302" i="126" s="1"/>
  <c r="AE211" i="126"/>
  <c r="AE273" i="126" s="1"/>
  <c r="CC364" i="126"/>
  <c r="CQ407" i="126"/>
  <c r="CQ406" i="126"/>
  <c r="CQ403" i="126" s="1"/>
  <c r="CQ84" i="126" s="1"/>
  <c r="CQ82" i="126" s="1"/>
  <c r="CQ85" i="126" s="1"/>
  <c r="CR408" i="126"/>
  <c r="CP132" i="126"/>
  <c r="CP341" i="126"/>
  <c r="Y226" i="126"/>
  <c r="Y366" i="126"/>
  <c r="BB388" i="126"/>
  <c r="BB387" i="126"/>
  <c r="AH189" i="126"/>
  <c r="AH188" i="126"/>
  <c r="AI187" i="126"/>
  <c r="AG112" i="126"/>
  <c r="BT189" i="126"/>
  <c r="AG190" i="126"/>
  <c r="AG182" i="126"/>
  <c r="BT182" i="126" s="1"/>
  <c r="BT188" i="126"/>
  <c r="CS395" i="126"/>
  <c r="CS394" i="126"/>
  <c r="CT396" i="126"/>
  <c r="CB335" i="126"/>
  <c r="CX419" i="126"/>
  <c r="CX418" i="126"/>
  <c r="CX415" i="126" s="1"/>
  <c r="CX416" i="126" s="1"/>
  <c r="CY413" i="126" s="1"/>
  <c r="CY420" i="126"/>
  <c r="CP404" i="126"/>
  <c r="CQ401" i="126" s="1"/>
  <c r="CF38" i="126"/>
  <c r="CG34" i="126"/>
  <c r="CM181" i="126"/>
  <c r="CN389" i="126"/>
  <c r="CN392" i="126" s="1"/>
  <c r="X227" i="126"/>
  <c r="X268" i="126"/>
  <c r="CE74" i="126"/>
  <c r="CE293" i="126"/>
  <c r="CE340" i="126"/>
  <c r="BD399" i="126"/>
  <c r="BD400" i="126"/>
  <c r="X423" i="126"/>
  <c r="X424" i="126"/>
  <c r="AT335" i="126"/>
  <c r="AU332" i="126" s="1"/>
  <c r="BG232" i="126"/>
  <c r="BH259" i="126"/>
  <c r="BD231" i="126"/>
  <c r="BE258" i="126"/>
  <c r="CH54" i="126"/>
  <c r="CI50" i="126"/>
  <c r="AD230" i="126"/>
  <c r="AD233" i="126" s="1"/>
  <c r="AD253" i="126"/>
  <c r="AD254" i="126" s="1"/>
  <c r="BB412" i="126"/>
  <c r="BB411" i="126"/>
  <c r="AA181" i="126"/>
  <c r="AB389" i="126"/>
  <c r="AB392" i="126" s="1"/>
  <c r="CD301" i="126"/>
  <c r="CD296" i="126"/>
  <c r="CR391" i="126"/>
  <c r="Z426" i="126"/>
  <c r="Z184" i="126"/>
  <c r="CD129" i="126"/>
  <c r="CF56" i="126" l="1"/>
  <c r="CD343" i="126"/>
  <c r="CD344" i="126" s="1"/>
  <c r="CD364" i="126" s="1"/>
  <c r="CQ404" i="126"/>
  <c r="CR401" i="126" s="1"/>
  <c r="AE212" i="126"/>
  <c r="AE213" i="126" s="1"/>
  <c r="AE183" i="126" s="1"/>
  <c r="CH42" i="126"/>
  <c r="CG46" i="126"/>
  <c r="CG30" i="126"/>
  <c r="CH26" i="126"/>
  <c r="AT336" i="126"/>
  <c r="CG38" i="126"/>
  <c r="CH34" i="126"/>
  <c r="BE400" i="126"/>
  <c r="BE399" i="126"/>
  <c r="CN181" i="126"/>
  <c r="CO389" i="126"/>
  <c r="CO392" i="126" s="1"/>
  <c r="CC332" i="126"/>
  <c r="CC334" i="126"/>
  <c r="CC303" i="126" s="1"/>
  <c r="CR407" i="126"/>
  <c r="CR406" i="126"/>
  <c r="CR403" i="126" s="1"/>
  <c r="CR84" i="126" s="1"/>
  <c r="CR82" i="126" s="1"/>
  <c r="CR85" i="126" s="1"/>
  <c r="CS408" i="126"/>
  <c r="Z226" i="126"/>
  <c r="Z366" i="126"/>
  <c r="AE121" i="126"/>
  <c r="AE122" i="126" s="1"/>
  <c r="AE134" i="126" s="1"/>
  <c r="AB181" i="126"/>
  <c r="AB180" i="126" s="1"/>
  <c r="AC389" i="126"/>
  <c r="AC392" i="126" s="1"/>
  <c r="CT395" i="126"/>
  <c r="CT394" i="126"/>
  <c r="CU396" i="126"/>
  <c r="AH112" i="126"/>
  <c r="AA180" i="126"/>
  <c r="CE342" i="126"/>
  <c r="CE343" i="126"/>
  <c r="AG111" i="126"/>
  <c r="BT112" i="126"/>
  <c r="CE296" i="126"/>
  <c r="CE301" i="126"/>
  <c r="CF74" i="126"/>
  <c r="CF293" i="126"/>
  <c r="CF340" i="126"/>
  <c r="CS391" i="126"/>
  <c r="CQ132" i="126"/>
  <c r="CQ341" i="126"/>
  <c r="CI54" i="126"/>
  <c r="CJ50" i="126"/>
  <c r="AU335" i="126"/>
  <c r="AV332" i="126" s="1"/>
  <c r="CE129" i="126"/>
  <c r="CY418" i="126"/>
  <c r="CY415" i="126" s="1"/>
  <c r="CY416" i="126" s="1"/>
  <c r="CY419" i="126"/>
  <c r="BC388" i="126"/>
  <c r="BC387" i="126"/>
  <c r="BT190" i="126"/>
  <c r="Y424" i="126"/>
  <c r="Y423" i="126"/>
  <c r="AI189" i="126"/>
  <c r="AI112" i="126" s="1"/>
  <c r="AI111" i="126" s="1"/>
  <c r="AI188" i="126"/>
  <c r="AJ187" i="126"/>
  <c r="BC412" i="126"/>
  <c r="BC411" i="126"/>
  <c r="BE231" i="126"/>
  <c r="BV231" i="126" s="1"/>
  <c r="BF258" i="126"/>
  <c r="BH232" i="126"/>
  <c r="BI259" i="126"/>
  <c r="CB336" i="126"/>
  <c r="CB302" i="126" s="1"/>
  <c r="AH182" i="126"/>
  <c r="AH190" i="126"/>
  <c r="Y227" i="126"/>
  <c r="Y268" i="126"/>
  <c r="AF208" i="126" l="1"/>
  <c r="AE252" i="126"/>
  <c r="CE344" i="126"/>
  <c r="AF210" i="126"/>
  <c r="AF273" i="126" s="1"/>
  <c r="CG56" i="126"/>
  <c r="CG74" i="126" s="1"/>
  <c r="CH30" i="126"/>
  <c r="CI26" i="126"/>
  <c r="CH46" i="126"/>
  <c r="CI42" i="126"/>
  <c r="AU336" i="126"/>
  <c r="CE364" i="126"/>
  <c r="Z424" i="126"/>
  <c r="Z423" i="126"/>
  <c r="CF342" i="126"/>
  <c r="CF343" i="126"/>
  <c r="AB426" i="126"/>
  <c r="AB184" i="126"/>
  <c r="Z227" i="126"/>
  <c r="Z268" i="126"/>
  <c r="CO181" i="126"/>
  <c r="CP389" i="126"/>
  <c r="CP392" i="126" s="1"/>
  <c r="BD411" i="126"/>
  <c r="BD412" i="126"/>
  <c r="CJ54" i="126"/>
  <c r="CK50" i="126"/>
  <c r="CF296" i="126"/>
  <c r="CF301" i="126"/>
  <c r="CU394" i="126"/>
  <c r="CU395" i="126"/>
  <c r="CV396" i="126"/>
  <c r="CS406" i="126"/>
  <c r="CS403" i="126" s="1"/>
  <c r="CS84" i="126" s="1"/>
  <c r="CS82" i="126" s="1"/>
  <c r="CS85" i="126" s="1"/>
  <c r="CS407" i="126"/>
  <c r="CT408" i="126"/>
  <c r="AJ188" i="126"/>
  <c r="AJ189" i="126"/>
  <c r="AK187" i="126"/>
  <c r="CT391" i="126"/>
  <c r="BF399" i="126"/>
  <c r="BF400" i="126"/>
  <c r="BI232" i="126"/>
  <c r="BJ259" i="126"/>
  <c r="AI182" i="126"/>
  <c r="AI190" i="126"/>
  <c r="AA426" i="126"/>
  <c r="AA184" i="126"/>
  <c r="CG293" i="126"/>
  <c r="CG340" i="126"/>
  <c r="CH38" i="126"/>
  <c r="CI34" i="126"/>
  <c r="CC335" i="126"/>
  <c r="CR404" i="126"/>
  <c r="CS401" i="126" s="1"/>
  <c r="CF129" i="126"/>
  <c r="AE230" i="126"/>
  <c r="AE233" i="126" s="1"/>
  <c r="AE253" i="126"/>
  <c r="AE254" i="126" s="1"/>
  <c r="AF212" i="126"/>
  <c r="AF213" i="126" s="1"/>
  <c r="AF183" i="126" s="1"/>
  <c r="BF231" i="126"/>
  <c r="BG258" i="126"/>
  <c r="BT111" i="126"/>
  <c r="CR132" i="126"/>
  <c r="CR341" i="126"/>
  <c r="BD388" i="126"/>
  <c r="BD387" i="126"/>
  <c r="AV335" i="126"/>
  <c r="AW332" i="126" s="1"/>
  <c r="AH111" i="126"/>
  <c r="AC181" i="126"/>
  <c r="AC180" i="126" s="1"/>
  <c r="AD389" i="126"/>
  <c r="AD392" i="126" s="1"/>
  <c r="CF344" i="126" l="1"/>
  <c r="CI46" i="126"/>
  <c r="CJ42" i="126"/>
  <c r="CI30" i="126"/>
  <c r="CJ26" i="126"/>
  <c r="CH56" i="126"/>
  <c r="CH74" i="126" s="1"/>
  <c r="CS404" i="126"/>
  <c r="CT401" i="126" s="1"/>
  <c r="AC426" i="126"/>
  <c r="AC184" i="126"/>
  <c r="BE411" i="126"/>
  <c r="BE412" i="126"/>
  <c r="CF364" i="126"/>
  <c r="CI38" i="126"/>
  <c r="CI56" i="126" s="1"/>
  <c r="CJ34" i="126"/>
  <c r="AA226" i="126"/>
  <c r="AA366" i="126"/>
  <c r="AK189" i="126"/>
  <c r="AK112" i="126" s="1"/>
  <c r="AK111" i="126" s="1"/>
  <c r="AK188" i="126"/>
  <c r="AL187" i="126"/>
  <c r="CK54" i="126"/>
  <c r="CL50" i="126"/>
  <c r="CD332" i="126"/>
  <c r="CD334" i="126"/>
  <c r="CD303" i="126" s="1"/>
  <c r="AJ182" i="126"/>
  <c r="AJ190" i="126"/>
  <c r="AW335" i="126"/>
  <c r="AX332" i="126" s="1"/>
  <c r="AW336" i="126"/>
  <c r="AD181" i="126"/>
  <c r="AD180" i="126" s="1"/>
  <c r="AE389" i="126"/>
  <c r="AE392" i="126" s="1"/>
  <c r="BE387" i="126"/>
  <c r="BE388" i="126"/>
  <c r="BG231" i="126"/>
  <c r="BH258" i="126"/>
  <c r="AJ112" i="126"/>
  <c r="CS132" i="126"/>
  <c r="CS341" i="126"/>
  <c r="AB226" i="126"/>
  <c r="AB366" i="126"/>
  <c r="AF121" i="126"/>
  <c r="AF122" i="126" s="1"/>
  <c r="AF134" i="126" s="1"/>
  <c r="AG211" i="126"/>
  <c r="BT211" i="126" s="1"/>
  <c r="G211" i="126" s="1"/>
  <c r="AG208" i="126"/>
  <c r="AF252" i="126"/>
  <c r="AG210" i="126"/>
  <c r="CG296" i="126"/>
  <c r="CG301" i="126"/>
  <c r="BG399" i="126"/>
  <c r="BG400" i="126"/>
  <c r="CV394" i="126"/>
  <c r="CV395" i="126"/>
  <c r="CW396" i="126"/>
  <c r="CC336" i="126"/>
  <c r="CC302" i="126" s="1"/>
  <c r="CG343" i="126"/>
  <c r="CG342" i="126"/>
  <c r="CG344" i="126" s="1"/>
  <c r="AA424" i="126"/>
  <c r="AA423" i="126"/>
  <c r="CG129" i="126"/>
  <c r="CU391" i="126"/>
  <c r="BJ232" i="126"/>
  <c r="BK259" i="126"/>
  <c r="CP181" i="126"/>
  <c r="CQ389" i="126"/>
  <c r="CQ392" i="126" s="1"/>
  <c r="AV336" i="126"/>
  <c r="CT406" i="126"/>
  <c r="CT403" i="126" s="1"/>
  <c r="CT84" i="126" s="1"/>
  <c r="CT82" i="126" s="1"/>
  <c r="CT85" i="126" s="1"/>
  <c r="CT407" i="126"/>
  <c r="CU408" i="126"/>
  <c r="CT404" i="126" l="1"/>
  <c r="CU401" i="126" s="1"/>
  <c r="CH340" i="126"/>
  <c r="CH293" i="126"/>
  <c r="CH296" i="126" s="1"/>
  <c r="CJ46" i="126"/>
  <c r="CK42" i="126"/>
  <c r="CJ30" i="126"/>
  <c r="CK26" i="126"/>
  <c r="AG212" i="126"/>
  <c r="CI74" i="126"/>
  <c r="CI340" i="126"/>
  <c r="CI293" i="126"/>
  <c r="BH400" i="126"/>
  <c r="BH399" i="126"/>
  <c r="AL189" i="126"/>
  <c r="AL112" i="126" s="1"/>
  <c r="AL111" i="126" s="1"/>
  <c r="AL188" i="126"/>
  <c r="AM187" i="126"/>
  <c r="CG364" i="126"/>
  <c r="CL54" i="126"/>
  <c r="CM50" i="126"/>
  <c r="CU407" i="126"/>
  <c r="CU406" i="126"/>
  <c r="CU403" i="126" s="1"/>
  <c r="CU84" i="126" s="1"/>
  <c r="CU82" i="126" s="1"/>
  <c r="CU85" i="126" s="1"/>
  <c r="CV408" i="126"/>
  <c r="CQ181" i="126"/>
  <c r="CR389" i="126"/>
  <c r="CR392" i="126" s="1"/>
  <c r="AJ111" i="126"/>
  <c r="BF387" i="126"/>
  <c r="BF388" i="126"/>
  <c r="AK182" i="126"/>
  <c r="AK190" i="126"/>
  <c r="CW394" i="126"/>
  <c r="CW395" i="126"/>
  <c r="CX396" i="126"/>
  <c r="CT132" i="126"/>
  <c r="CT341" i="126"/>
  <c r="BL259" i="126"/>
  <c r="BK232" i="126"/>
  <c r="CH342" i="126"/>
  <c r="CH343" i="126"/>
  <c r="CH344" i="126" s="1"/>
  <c r="CD335" i="126"/>
  <c r="CD336" i="126"/>
  <c r="CD302" i="126" s="1"/>
  <c r="BF412" i="126"/>
  <c r="BF411" i="126"/>
  <c r="AB423" i="126"/>
  <c r="AB424" i="126"/>
  <c r="AG273" i="126"/>
  <c r="BT210" i="126"/>
  <c r="AB227" i="126"/>
  <c r="AB268" i="126"/>
  <c r="AE181" i="126"/>
  <c r="AE180" i="126" s="1"/>
  <c r="AF389" i="126"/>
  <c r="AF392" i="126" s="1"/>
  <c r="AA227" i="126"/>
  <c r="AA268" i="126"/>
  <c r="CV391" i="126"/>
  <c r="AF230" i="126"/>
  <c r="AF233" i="126" s="1"/>
  <c r="AF253" i="126"/>
  <c r="AF254" i="126" s="1"/>
  <c r="CH129" i="126"/>
  <c r="AD426" i="126"/>
  <c r="AD184" i="126"/>
  <c r="CJ38" i="126"/>
  <c r="CK34" i="126"/>
  <c r="AC226" i="126"/>
  <c r="AC366" i="126"/>
  <c r="BH231" i="126"/>
  <c r="BI258" i="126"/>
  <c r="AX335" i="126"/>
  <c r="AY332" i="126" s="1"/>
  <c r="CH301" i="126" l="1"/>
  <c r="CJ56" i="126"/>
  <c r="CJ293" i="126" s="1"/>
  <c r="CK46" i="126"/>
  <c r="CL42" i="126"/>
  <c r="CL26" i="126"/>
  <c r="CK30" i="126"/>
  <c r="CU404" i="126"/>
  <c r="CV401" i="126" s="1"/>
  <c r="AX336" i="126"/>
  <c r="CH364" i="126"/>
  <c r="BI231" i="126"/>
  <c r="BJ258" i="126"/>
  <c r="AD226" i="126"/>
  <c r="AD366" i="126"/>
  <c r="AE426" i="126"/>
  <c r="AE184" i="126"/>
  <c r="AC424" i="126"/>
  <c r="AC423" i="126"/>
  <c r="CW391" i="126"/>
  <c r="AG121" i="126"/>
  <c r="AH208" i="126"/>
  <c r="AG252" i="126"/>
  <c r="AH210" i="126"/>
  <c r="CM54" i="126"/>
  <c r="CN50" i="126"/>
  <c r="CI342" i="126"/>
  <c r="CI343" i="126"/>
  <c r="BL232" i="126"/>
  <c r="BM259" i="126"/>
  <c r="CR181" i="126"/>
  <c r="CS389" i="126"/>
  <c r="CS392" i="126" s="1"/>
  <c r="AG213" i="126"/>
  <c r="BG388" i="126"/>
  <c r="BG387" i="126"/>
  <c r="CU132" i="126"/>
  <c r="CU341" i="126"/>
  <c r="AM188" i="126"/>
  <c r="AM189" i="126"/>
  <c r="AM112" i="126" s="1"/>
  <c r="AN187" i="126"/>
  <c r="BG411" i="126"/>
  <c r="BG412" i="126"/>
  <c r="CV406" i="126"/>
  <c r="CV403" i="126" s="1"/>
  <c r="CV84" i="126" s="1"/>
  <c r="CV82" i="126" s="1"/>
  <c r="CV85" i="126" s="1"/>
  <c r="CV407" i="126"/>
  <c r="CW408" i="126"/>
  <c r="AC227" i="126"/>
  <c r="AC268" i="126"/>
  <c r="BT273" i="126"/>
  <c r="BT212" i="126"/>
  <c r="CE332" i="126"/>
  <c r="CE334" i="126"/>
  <c r="CE303" i="126" s="1"/>
  <c r="CX395" i="126"/>
  <c r="CX394" i="126"/>
  <c r="CY396" i="126"/>
  <c r="AL182" i="126"/>
  <c r="AL190" i="126"/>
  <c r="CI296" i="126"/>
  <c r="CI301" i="126"/>
  <c r="BI400" i="126"/>
  <c r="BI399" i="126"/>
  <c r="CK38" i="126"/>
  <c r="CL34" i="126"/>
  <c r="AY335" i="126"/>
  <c r="AZ332" i="126" s="1"/>
  <c r="CJ74" i="126"/>
  <c r="CJ340" i="126"/>
  <c r="AF181" i="126"/>
  <c r="AF180" i="126" s="1"/>
  <c r="AG389" i="126"/>
  <c r="AG392" i="126" s="1"/>
  <c r="CI129" i="126"/>
  <c r="CK56" i="126" l="1"/>
  <c r="CL30" i="126"/>
  <c r="CM26" i="126"/>
  <c r="CI344" i="126"/>
  <c r="CL46" i="126"/>
  <c r="CM42" i="126"/>
  <c r="AY336" i="126"/>
  <c r="CI364" i="126"/>
  <c r="AM190" i="126"/>
  <c r="AM182" i="126"/>
  <c r="CN54" i="126"/>
  <c r="CO50" i="126"/>
  <c r="AG181" i="126"/>
  <c r="AH389" i="126"/>
  <c r="AH392" i="126" s="1"/>
  <c r="CK74" i="126"/>
  <c r="CK293" i="126"/>
  <c r="CK340" i="126"/>
  <c r="BU208" i="126"/>
  <c r="BT252" i="126"/>
  <c r="CV132" i="126"/>
  <c r="CV341" i="126"/>
  <c r="CS181" i="126"/>
  <c r="CT389" i="126"/>
  <c r="CT392" i="126" s="1"/>
  <c r="CL38" i="126"/>
  <c r="CL56" i="126" s="1"/>
  <c r="CM34" i="126"/>
  <c r="AF426" i="126"/>
  <c r="AF184" i="126"/>
  <c r="CX391" i="126"/>
  <c r="BM232" i="126"/>
  <c r="BN259" i="126"/>
  <c r="CJ296" i="126"/>
  <c r="CJ301" i="126"/>
  <c r="BH388" i="126"/>
  <c r="BH387" i="126"/>
  <c r="AH212" i="126"/>
  <c r="BJ400" i="126"/>
  <c r="BJ399" i="126"/>
  <c r="AE226" i="126"/>
  <c r="AE366" i="126"/>
  <c r="CJ129" i="126"/>
  <c r="BT121" i="126"/>
  <c r="AG122" i="126"/>
  <c r="AG134" i="126" s="1"/>
  <c r="CE335" i="126"/>
  <c r="CE336" i="126" s="1"/>
  <c r="CE302" i="126" s="1"/>
  <c r="AD423" i="126"/>
  <c r="AD424" i="126"/>
  <c r="CJ343" i="126"/>
  <c r="CJ342" i="126"/>
  <c r="AZ335" i="126"/>
  <c r="BA332" i="126" s="1"/>
  <c r="AN188" i="126"/>
  <c r="AN189" i="126"/>
  <c r="AO187" i="126"/>
  <c r="CV404" i="126"/>
  <c r="CW401" i="126" s="1"/>
  <c r="AD227" i="126"/>
  <c r="AD268" i="126"/>
  <c r="CY395" i="126"/>
  <c r="CY394" i="126"/>
  <c r="BH411" i="126"/>
  <c r="BH412" i="126"/>
  <c r="AH273" i="126"/>
  <c r="AG230" i="126"/>
  <c r="AG233" i="126" s="1"/>
  <c r="AG253" i="126"/>
  <c r="AG254" i="126" s="1"/>
  <c r="CW406" i="126"/>
  <c r="CW403" i="126" s="1"/>
  <c r="CW84" i="126" s="1"/>
  <c r="CW82" i="126" s="1"/>
  <c r="CW85" i="126" s="1"/>
  <c r="CW407" i="126"/>
  <c r="CX408" i="126"/>
  <c r="AM111" i="126"/>
  <c r="AG183" i="126"/>
  <c r="BT183" i="126" s="1"/>
  <c r="BT213" i="126"/>
  <c r="BJ231" i="126"/>
  <c r="BK258" i="126"/>
  <c r="CJ344" i="126" l="1"/>
  <c r="AZ336" i="126"/>
  <c r="CN42" i="126"/>
  <c r="CM46" i="126"/>
  <c r="CM30" i="126"/>
  <c r="CN26" i="126"/>
  <c r="CW404" i="126"/>
  <c r="CX401" i="126" s="1"/>
  <c r="CJ364" i="126"/>
  <c r="BT230" i="126"/>
  <c r="BT253" i="126"/>
  <c r="BT254" i="126" s="1"/>
  <c r="AH121" i="126"/>
  <c r="AI208" i="126"/>
  <c r="AH252" i="126"/>
  <c r="AI210" i="126"/>
  <c r="CM38" i="126"/>
  <c r="CM56" i="126" s="1"/>
  <c r="CN34" i="126"/>
  <c r="CX407" i="126"/>
  <c r="CX406" i="126"/>
  <c r="CX403" i="126" s="1"/>
  <c r="CX84" i="126" s="1"/>
  <c r="CX82" i="126" s="1"/>
  <c r="CX85" i="126" s="1"/>
  <c r="CY408" i="126"/>
  <c r="CL74" i="126"/>
  <c r="CL340" i="126"/>
  <c r="CL293" i="126"/>
  <c r="CK301" i="126"/>
  <c r="CK296" i="126"/>
  <c r="BK231" i="126"/>
  <c r="BL258" i="126"/>
  <c r="CW132" i="126"/>
  <c r="CW341" i="126"/>
  <c r="BI411" i="126"/>
  <c r="BI412" i="126"/>
  <c r="AO188" i="126"/>
  <c r="AO189" i="126"/>
  <c r="AO112" i="126" s="1"/>
  <c r="AO111" i="126" s="1"/>
  <c r="AP187" i="126"/>
  <c r="CT181" i="126"/>
  <c r="CU389" i="126"/>
  <c r="CU392" i="126" s="1"/>
  <c r="CK129" i="126"/>
  <c r="BN232" i="126"/>
  <c r="BO259" i="126"/>
  <c r="AN112" i="126"/>
  <c r="AE424" i="126"/>
  <c r="AE423" i="126"/>
  <c r="BI388" i="126"/>
  <c r="BI387" i="126"/>
  <c r="AH181" i="126"/>
  <c r="AI389" i="126"/>
  <c r="AI392" i="126" s="1"/>
  <c r="CO54" i="126"/>
  <c r="CP50" i="126"/>
  <c r="BA335" i="126"/>
  <c r="BB332" i="126" s="1"/>
  <c r="CF332" i="126"/>
  <c r="CF334" i="126"/>
  <c r="CF303" i="126" s="1"/>
  <c r="AH213" i="126"/>
  <c r="CK342" i="126"/>
  <c r="CK343" i="126"/>
  <c r="CK344" i="126"/>
  <c r="AN190" i="126"/>
  <c r="AN182" i="126"/>
  <c r="BT122" i="126"/>
  <c r="AE227" i="126"/>
  <c r="AE268" i="126"/>
  <c r="BK400" i="126"/>
  <c r="BK399" i="126"/>
  <c r="CY391" i="126"/>
  <c r="AF226" i="126"/>
  <c r="AF366" i="126"/>
  <c r="AG180" i="126"/>
  <c r="BT181" i="126"/>
  <c r="CN30" i="126" l="1"/>
  <c r="CO26" i="126"/>
  <c r="CN46" i="126"/>
  <c r="CO42" i="126"/>
  <c r="AF227" i="126"/>
  <c r="AF268" i="126"/>
  <c r="BL231" i="126"/>
  <c r="BM258" i="126"/>
  <c r="CY407" i="126"/>
  <c r="CY406" i="126"/>
  <c r="CY403" i="126" s="1"/>
  <c r="CY84" i="126" s="1"/>
  <c r="AI212" i="126"/>
  <c r="AI213" i="126" s="1"/>
  <c r="AI183" i="126" s="1"/>
  <c r="CX132" i="126"/>
  <c r="CX341" i="126"/>
  <c r="AO190" i="126"/>
  <c r="AO182" i="126"/>
  <c r="BT233" i="126"/>
  <c r="AN111" i="126"/>
  <c r="CL129" i="126"/>
  <c r="BL399" i="126"/>
  <c r="BL400" i="126"/>
  <c r="CP54" i="126"/>
  <c r="CQ50" i="126"/>
  <c r="AH122" i="126"/>
  <c r="AH134" i="126" s="1"/>
  <c r="BJ388" i="126"/>
  <c r="BJ387" i="126"/>
  <c r="BT180" i="126"/>
  <c r="CK364" i="126"/>
  <c r="BJ412" i="126"/>
  <c r="BJ411" i="126"/>
  <c r="CX404" i="126"/>
  <c r="CY401" i="126" s="1"/>
  <c r="CN38" i="126"/>
  <c r="CN56" i="126" s="1"/>
  <c r="CO34" i="126"/>
  <c r="AH183" i="126"/>
  <c r="AH180" i="126" s="1"/>
  <c r="AH230" i="126"/>
  <c r="AH233" i="126" s="1"/>
  <c r="AH253" i="126"/>
  <c r="AH254" i="126" s="1"/>
  <c r="CF335" i="126"/>
  <c r="CF336" i="126" s="1"/>
  <c r="CF302" i="126" s="1"/>
  <c r="BO232" i="126"/>
  <c r="BP259" i="126"/>
  <c r="AG426" i="126"/>
  <c r="BT426" i="126" s="1"/>
  <c r="AG184" i="126"/>
  <c r="AF423" i="126"/>
  <c r="AF424" i="126"/>
  <c r="CL296" i="126"/>
  <c r="CL301" i="126"/>
  <c r="CM74" i="126"/>
  <c r="CM293" i="126"/>
  <c r="CM340" i="126"/>
  <c r="BB335" i="126"/>
  <c r="BC332" i="126" s="1"/>
  <c r="AP188" i="126"/>
  <c r="AP189" i="126"/>
  <c r="AP112" i="126" s="1"/>
  <c r="AP111" i="126" s="1"/>
  <c r="AQ187" i="126"/>
  <c r="BT134" i="126"/>
  <c r="BA336" i="126"/>
  <c r="AI181" i="126"/>
  <c r="AJ389" i="126"/>
  <c r="AJ392" i="126" s="1"/>
  <c r="CU181" i="126"/>
  <c r="CV389" i="126"/>
  <c r="CV392" i="126" s="1"/>
  <c r="CL343" i="126"/>
  <c r="CL342" i="126"/>
  <c r="AI273" i="126"/>
  <c r="CO46" i="126" l="1"/>
  <c r="CP42" i="126"/>
  <c r="CL344" i="126"/>
  <c r="CP26" i="126"/>
  <c r="CO30" i="126"/>
  <c r="CY404" i="126"/>
  <c r="CL364" i="126"/>
  <c r="AH426" i="126"/>
  <c r="AH184" i="126"/>
  <c r="BT424" i="126"/>
  <c r="BU423" i="126" s="1"/>
  <c r="CM129" i="126"/>
  <c r="CN74" i="126"/>
  <c r="CN293" i="126"/>
  <c r="CN340" i="126"/>
  <c r="BM400" i="126"/>
  <c r="BM399" i="126"/>
  <c r="CV181" i="126"/>
  <c r="CW389" i="126"/>
  <c r="CW392" i="126" s="1"/>
  <c r="AQ189" i="126"/>
  <c r="AQ112" i="126" s="1"/>
  <c r="AQ111" i="126" s="1"/>
  <c r="AQ188" i="126"/>
  <c r="AR187" i="126"/>
  <c r="BK411" i="126"/>
  <c r="BK412" i="126"/>
  <c r="CM342" i="126"/>
  <c r="CM344" i="126" s="1"/>
  <c r="CM343" i="126"/>
  <c r="AG226" i="126"/>
  <c r="AG366" i="126"/>
  <c r="BT184" i="126"/>
  <c r="CG332" i="126"/>
  <c r="CG334" i="126"/>
  <c r="CG303" i="126" s="1"/>
  <c r="AJ181" i="126"/>
  <c r="AK389" i="126"/>
  <c r="AK392" i="126" s="1"/>
  <c r="AI121" i="126"/>
  <c r="AJ208" i="126"/>
  <c r="AI252" i="126"/>
  <c r="AJ210" i="126"/>
  <c r="CM296" i="126"/>
  <c r="CM301" i="126"/>
  <c r="BK387" i="126"/>
  <c r="BK388" i="126"/>
  <c r="AP182" i="126"/>
  <c r="AP190" i="126"/>
  <c r="BP232" i="126"/>
  <c r="BQ259" i="126"/>
  <c r="BQ232" i="126" s="1"/>
  <c r="CY82" i="126"/>
  <c r="G84" i="126"/>
  <c r="AI180" i="126"/>
  <c r="BB336" i="126"/>
  <c r="AG423" i="126"/>
  <c r="AG424" i="126"/>
  <c r="CQ54" i="126"/>
  <c r="CR50" i="126"/>
  <c r="BC335" i="126"/>
  <c r="BD332" i="126" s="1"/>
  <c r="CO38" i="126"/>
  <c r="CP34" i="126"/>
  <c r="BM231" i="126"/>
  <c r="BN258" i="126"/>
  <c r="BC336" i="126" l="1"/>
  <c r="CQ42" i="126"/>
  <c r="CP46" i="126"/>
  <c r="CP30" i="126"/>
  <c r="CQ26" i="126"/>
  <c r="CO56" i="126"/>
  <c r="CO74" i="126" s="1"/>
  <c r="CM364" i="126"/>
  <c r="CR54" i="126"/>
  <c r="CS50" i="126"/>
  <c r="CP38" i="126"/>
  <c r="CQ34" i="126"/>
  <c r="BN231" i="126"/>
  <c r="BO258" i="126"/>
  <c r="AH424" i="126"/>
  <c r="AH423" i="126"/>
  <c r="CY85" i="126"/>
  <c r="G82" i="126"/>
  <c r="AJ273" i="126"/>
  <c r="AK181" i="126"/>
  <c r="AL389" i="126"/>
  <c r="AL392" i="126" s="1"/>
  <c r="AG227" i="126"/>
  <c r="AG268" i="126"/>
  <c r="BT226" i="126"/>
  <c r="AR188" i="126"/>
  <c r="AR189" i="126"/>
  <c r="AR112" i="126" s="1"/>
  <c r="AR111" i="126" s="1"/>
  <c r="AS187" i="126"/>
  <c r="BN399" i="126"/>
  <c r="BN400" i="126"/>
  <c r="AH226" i="126"/>
  <c r="AH366" i="126"/>
  <c r="BL411" i="126"/>
  <c r="BL412" i="126"/>
  <c r="BD335" i="126"/>
  <c r="BE332" i="126" s="1"/>
  <c r="AI253" i="126"/>
  <c r="AI254" i="126" s="1"/>
  <c r="AI230" i="126"/>
  <c r="AI233" i="126" s="1"/>
  <c r="AQ182" i="126"/>
  <c r="AQ190" i="126"/>
  <c r="CN342" i="126"/>
  <c r="CN343" i="126"/>
  <c r="CN344" i="126"/>
  <c r="BL388" i="126"/>
  <c r="BL387" i="126"/>
  <c r="AJ212" i="126"/>
  <c r="AJ213" i="126" s="1"/>
  <c r="CN296" i="126"/>
  <c r="CN301" i="126"/>
  <c r="BT366" i="126"/>
  <c r="AI426" i="126"/>
  <c r="AI184" i="126"/>
  <c r="BW232" i="126"/>
  <c r="G232" i="126" s="1"/>
  <c r="AI122" i="126"/>
  <c r="AI134" i="126" s="1"/>
  <c r="CG335" i="126"/>
  <c r="CW181" i="126"/>
  <c r="CX389" i="126"/>
  <c r="CX392" i="126" s="1"/>
  <c r="CN129" i="126"/>
  <c r="CP56" i="126" l="1"/>
  <c r="CP74" i="126" s="1"/>
  <c r="CQ30" i="126"/>
  <c r="CR26" i="126"/>
  <c r="CO340" i="126"/>
  <c r="CO343" i="126" s="1"/>
  <c r="CO293" i="126"/>
  <c r="CO296" i="126" s="1"/>
  <c r="CQ46" i="126"/>
  <c r="CR42" i="126"/>
  <c r="AJ183" i="126"/>
  <c r="BO399" i="126"/>
  <c r="BO400" i="126"/>
  <c r="AI424" i="126"/>
  <c r="AI423" i="126"/>
  <c r="AL181" i="126"/>
  <c r="AM389" i="126"/>
  <c r="AM392" i="126" s="1"/>
  <c r="BO231" i="126"/>
  <c r="BP258" i="126"/>
  <c r="CO129" i="126"/>
  <c r="BE335" i="126"/>
  <c r="BF332" i="126" s="1"/>
  <c r="AI226" i="126"/>
  <c r="AI366" i="126"/>
  <c r="BD336" i="126"/>
  <c r="CX181" i="126"/>
  <c r="CY389" i="126"/>
  <c r="CY392" i="126" s="1"/>
  <c r="BM387" i="126"/>
  <c r="BM388" i="126"/>
  <c r="BM411" i="126"/>
  <c r="BM412" i="126"/>
  <c r="AR182" i="126"/>
  <c r="AR190" i="126"/>
  <c r="CS54" i="126"/>
  <c r="CT50" i="126"/>
  <c r="AS189" i="126"/>
  <c r="AS188" i="126"/>
  <c r="AT187" i="126"/>
  <c r="BU187" i="126"/>
  <c r="BT227" i="126"/>
  <c r="BT268" i="126"/>
  <c r="CQ38" i="126"/>
  <c r="CR34" i="126"/>
  <c r="AJ121" i="126"/>
  <c r="AK208" i="126"/>
  <c r="AJ252" i="126"/>
  <c r="AK210" i="126"/>
  <c r="CH332" i="126"/>
  <c r="CH334" i="126"/>
  <c r="CH303" i="126" s="1"/>
  <c r="CY132" i="126"/>
  <c r="CY341" i="126"/>
  <c r="G341" i="126" s="1"/>
  <c r="G85" i="126"/>
  <c r="CN364" i="126"/>
  <c r="CG336" i="126"/>
  <c r="CG302" i="126" s="1"/>
  <c r="AH227" i="126"/>
  <c r="AH268" i="126"/>
  <c r="CO301" i="126" l="1"/>
  <c r="CP340" i="126"/>
  <c r="CP293" i="126"/>
  <c r="CP301" i="126" s="1"/>
  <c r="CO342" i="126"/>
  <c r="CO344" i="126" s="1"/>
  <c r="CO364" i="126" s="1"/>
  <c r="CR46" i="126"/>
  <c r="CS42" i="126"/>
  <c r="CS26" i="126"/>
  <c r="CR30" i="126"/>
  <c r="CQ56" i="126"/>
  <c r="CQ74" i="126" s="1"/>
  <c r="CP129" i="126"/>
  <c r="CP342" i="126"/>
  <c r="CP343" i="126"/>
  <c r="CH335" i="126"/>
  <c r="CH336" i="126" s="1"/>
  <c r="CH302" i="126" s="1"/>
  <c r="AS112" i="126"/>
  <c r="BU189" i="126"/>
  <c r="CP296" i="126"/>
  <c r="AK273" i="126"/>
  <c r="CT54" i="126"/>
  <c r="CU50" i="126"/>
  <c r="AM181" i="126"/>
  <c r="AN389" i="126"/>
  <c r="AN392" i="126" s="1"/>
  <c r="AK212" i="126"/>
  <c r="AK213" i="126" s="1"/>
  <c r="CY181" i="126"/>
  <c r="BF335" i="126"/>
  <c r="BG332" i="126" s="1"/>
  <c r="AJ423" i="126"/>
  <c r="AI227" i="126"/>
  <c r="AI268" i="126"/>
  <c r="AJ122" i="126"/>
  <c r="AJ134" i="126" s="1"/>
  <c r="BE336" i="126"/>
  <c r="BV336" i="126" s="1"/>
  <c r="BV302" i="126" s="1"/>
  <c r="BP399" i="126"/>
  <c r="BP400" i="126"/>
  <c r="G132" i="126"/>
  <c r="CR38" i="126"/>
  <c r="CS34" i="126"/>
  <c r="BN411" i="126"/>
  <c r="BN412" i="126"/>
  <c r="AJ230" i="126"/>
  <c r="AJ233" i="126" s="1"/>
  <c r="AJ253" i="126"/>
  <c r="AJ254" i="126" s="1"/>
  <c r="AT189" i="126"/>
  <c r="AT188" i="126"/>
  <c r="AU187" i="126"/>
  <c r="AS182" i="126"/>
  <c r="BU182" i="126" s="1"/>
  <c r="AS190" i="126"/>
  <c r="BU188" i="126"/>
  <c r="BN387" i="126"/>
  <c r="BN388" i="126"/>
  <c r="BP231" i="126"/>
  <c r="BQ258" i="126"/>
  <c r="BQ231" i="126" s="1"/>
  <c r="AJ180" i="126"/>
  <c r="CQ340" i="126" l="1"/>
  <c r="CQ293" i="126"/>
  <c r="CR56" i="126"/>
  <c r="CS30" i="126"/>
  <c r="CT26" i="126"/>
  <c r="CS46" i="126"/>
  <c r="CT42" i="126"/>
  <c r="CP344" i="126"/>
  <c r="CP364" i="126" s="1"/>
  <c r="AK183" i="126"/>
  <c r="CQ342" i="126"/>
  <c r="CQ343" i="126"/>
  <c r="AJ426" i="126"/>
  <c r="AJ184" i="126"/>
  <c r="AT112" i="126"/>
  <c r="CI332" i="126"/>
  <c r="CI334" i="126"/>
  <c r="CI303" i="126" s="1"/>
  <c r="BW231" i="126"/>
  <c r="G231" i="126" s="1"/>
  <c r="CQ296" i="126"/>
  <c r="CQ301" i="126"/>
  <c r="BQ400" i="126"/>
  <c r="BQ399" i="126"/>
  <c r="CQ129" i="126"/>
  <c r="AK121" i="126"/>
  <c r="AL208" i="126"/>
  <c r="AK252" i="126"/>
  <c r="AL210" i="126"/>
  <c r="BO411" i="126"/>
  <c r="BO412" i="126"/>
  <c r="BO388" i="126"/>
  <c r="BO387" i="126"/>
  <c r="CS38" i="126"/>
  <c r="CT34" i="126"/>
  <c r="CU54" i="126"/>
  <c r="CV50" i="126"/>
  <c r="AU188" i="126"/>
  <c r="AU189" i="126"/>
  <c r="AU112" i="126" s="1"/>
  <c r="AU111" i="126" s="1"/>
  <c r="AV187" i="126"/>
  <c r="CR74" i="126"/>
  <c r="CR293" i="126"/>
  <c r="CR340" i="126"/>
  <c r="BG335" i="126"/>
  <c r="BH332" i="126" s="1"/>
  <c r="AN181" i="126"/>
  <c r="AO389" i="126"/>
  <c r="AO392" i="126" s="1"/>
  <c r="BU190" i="126"/>
  <c r="AT182" i="126"/>
  <c r="AT190" i="126"/>
  <c r="BF336" i="126"/>
  <c r="AS111" i="126"/>
  <c r="BU112" i="126"/>
  <c r="CU26" i="126" l="1"/>
  <c r="CT30" i="126"/>
  <c r="CT46" i="126"/>
  <c r="CU42" i="126"/>
  <c r="CS56" i="126"/>
  <c r="CS74" i="126" s="1"/>
  <c r="CQ344" i="126"/>
  <c r="CQ364" i="126"/>
  <c r="AU182" i="126"/>
  <c r="AU190" i="126"/>
  <c r="AK122" i="126"/>
  <c r="AK134" i="126" s="1"/>
  <c r="BU111" i="126"/>
  <c r="BG336" i="126"/>
  <c r="CR343" i="126"/>
  <c r="CR342" i="126"/>
  <c r="BP411" i="126"/>
  <c r="BP412" i="126"/>
  <c r="BH335" i="126"/>
  <c r="BI332" i="126" s="1"/>
  <c r="CR296" i="126"/>
  <c r="CR301" i="126"/>
  <c r="AJ226" i="126"/>
  <c r="AJ366" i="126"/>
  <c r="CV54" i="126"/>
  <c r="CW50" i="126"/>
  <c r="AT111" i="126"/>
  <c r="CR129" i="126"/>
  <c r="CT38" i="126"/>
  <c r="CU34" i="126"/>
  <c r="AL273" i="126"/>
  <c r="AJ424" i="126"/>
  <c r="BP388" i="126"/>
  <c r="BP387" i="126"/>
  <c r="AV188" i="126"/>
  <c r="AV189" i="126"/>
  <c r="AW187" i="126"/>
  <c r="AK230" i="126"/>
  <c r="AK233" i="126" s="1"/>
  <c r="AK253" i="126"/>
  <c r="AK254" i="126" s="1"/>
  <c r="AO181" i="126"/>
  <c r="AP389" i="126"/>
  <c r="AP392" i="126" s="1"/>
  <c r="AL212" i="126"/>
  <c r="CI335" i="126"/>
  <c r="AK180" i="126"/>
  <c r="CS340" i="126" l="1"/>
  <c r="CS293" i="126"/>
  <c r="CS301" i="126" s="1"/>
  <c r="CT56" i="126"/>
  <c r="CT74" i="126" s="1"/>
  <c r="CR344" i="126"/>
  <c r="CR364" i="126" s="1"/>
  <c r="CU46" i="126"/>
  <c r="CV42" i="126"/>
  <c r="CU30" i="126"/>
  <c r="CV26" i="126"/>
  <c r="CJ332" i="126"/>
  <c r="CJ334" i="126"/>
  <c r="CJ303" i="126" s="1"/>
  <c r="BI335" i="126"/>
  <c r="BJ332" i="126" s="1"/>
  <c r="AW188" i="126"/>
  <c r="AW189" i="126"/>
  <c r="AW112" i="126" s="1"/>
  <c r="AW111" i="126" s="1"/>
  <c r="AX187" i="126"/>
  <c r="CW54" i="126"/>
  <c r="CX50" i="126"/>
  <c r="BH336" i="126"/>
  <c r="AV190" i="126"/>
  <c r="AV182" i="126"/>
  <c r="AL121" i="126"/>
  <c r="AM208" i="126"/>
  <c r="AL252" i="126"/>
  <c r="AM210" i="126"/>
  <c r="AM273" i="126" s="1"/>
  <c r="CU38" i="126"/>
  <c r="CV34" i="126"/>
  <c r="AL213" i="126"/>
  <c r="AP181" i="126"/>
  <c r="AQ389" i="126"/>
  <c r="AQ392" i="126" s="1"/>
  <c r="CS343" i="126"/>
  <c r="CS342" i="126"/>
  <c r="BQ388" i="126"/>
  <c r="BQ387" i="126"/>
  <c r="AJ227" i="126"/>
  <c r="AJ268" i="126"/>
  <c r="BQ411" i="126"/>
  <c r="BQ412" i="126"/>
  <c r="AK426" i="126"/>
  <c r="AK424" i="126" s="1"/>
  <c r="AK184" i="126"/>
  <c r="CS296" i="126"/>
  <c r="AV112" i="126"/>
  <c r="CI336" i="126"/>
  <c r="CI302" i="126" s="1"/>
  <c r="CS129" i="126"/>
  <c r="AK423" i="126"/>
  <c r="CT293" i="126" l="1"/>
  <c r="CT340" i="126"/>
  <c r="CT342" i="126" s="1"/>
  <c r="CS344" i="126"/>
  <c r="CS364" i="126" s="1"/>
  <c r="CW26" i="126"/>
  <c r="CV30" i="126"/>
  <c r="CU56" i="126"/>
  <c r="CU293" i="126" s="1"/>
  <c r="CV46" i="126"/>
  <c r="CW42" i="126"/>
  <c r="CT343" i="126"/>
  <c r="CT129" i="126"/>
  <c r="AW182" i="126"/>
  <c r="AW190" i="126"/>
  <c r="CJ335" i="126"/>
  <c r="CJ336" i="126" s="1"/>
  <c r="CJ302" i="126" s="1"/>
  <c r="AL423" i="126"/>
  <c r="AK226" i="126"/>
  <c r="AK366" i="126"/>
  <c r="AV111" i="126"/>
  <c r="CV38" i="126"/>
  <c r="CW34" i="126"/>
  <c r="AQ181" i="126"/>
  <c r="AR389" i="126"/>
  <c r="AR392" i="126" s="1"/>
  <c r="AL183" i="126"/>
  <c r="AL230" i="126"/>
  <c r="AL233" i="126" s="1"/>
  <c r="AL253" i="126"/>
  <c r="AL254" i="126" s="1"/>
  <c r="CX54" i="126"/>
  <c r="CY50" i="126"/>
  <c r="CY54" i="126" s="1"/>
  <c r="BI336" i="126"/>
  <c r="AM212" i="126"/>
  <c r="BJ335" i="126"/>
  <c r="BK332" i="126" s="1"/>
  <c r="CT296" i="126"/>
  <c r="CT301" i="126"/>
  <c r="AL122" i="126"/>
  <c r="AL134" i="126" s="1"/>
  <c r="AX188" i="126"/>
  <c r="AX189" i="126"/>
  <c r="AY187" i="126"/>
  <c r="CU74" i="126" l="1"/>
  <c r="BJ336" i="126"/>
  <c r="G54" i="126"/>
  <c r="CV56" i="126"/>
  <c r="CV74" i="126" s="1"/>
  <c r="CT344" i="126"/>
  <c r="CT364" i="126" s="1"/>
  <c r="CW46" i="126"/>
  <c r="CX42" i="126"/>
  <c r="CU340" i="126"/>
  <c r="CU342" i="126" s="1"/>
  <c r="CW30" i="126"/>
  <c r="CX26" i="126"/>
  <c r="AM121" i="126"/>
  <c r="AM122" i="126" s="1"/>
  <c r="AM134" i="126" s="1"/>
  <c r="AN208" i="126"/>
  <c r="AM252" i="126"/>
  <c r="AN210" i="126"/>
  <c r="AN273" i="126" s="1"/>
  <c r="CW38" i="126"/>
  <c r="CX34" i="126"/>
  <c r="AK227" i="126"/>
  <c r="AK268" i="126"/>
  <c r="AM213" i="126"/>
  <c r="AM183" i="126" s="1"/>
  <c r="AM180" i="126" s="1"/>
  <c r="AL180" i="126"/>
  <c r="CV293" i="126"/>
  <c r="CV340" i="126"/>
  <c r="CU296" i="126"/>
  <c r="CU301" i="126"/>
  <c r="AY188" i="126"/>
  <c r="AY189" i="126"/>
  <c r="AY112" i="126" s="1"/>
  <c r="AY111" i="126" s="1"/>
  <c r="AZ187" i="126"/>
  <c r="CU129" i="126"/>
  <c r="AX112" i="126"/>
  <c r="AR181" i="126"/>
  <c r="AS389" i="126"/>
  <c r="AS392" i="126" s="1"/>
  <c r="CK332" i="126"/>
  <c r="CK334" i="126"/>
  <c r="CK303" i="126" s="1"/>
  <c r="AX182" i="126"/>
  <c r="AX190" i="126"/>
  <c r="BK335" i="126"/>
  <c r="BL332" i="126" s="1"/>
  <c r="CU343" i="126" l="1"/>
  <c r="CU344" i="126"/>
  <c r="CX30" i="126"/>
  <c r="CY26" i="126"/>
  <c r="CY30" i="126" s="1"/>
  <c r="CW56" i="126"/>
  <c r="CW293" i="126" s="1"/>
  <c r="CX46" i="126"/>
  <c r="CY42" i="126"/>
  <c r="CY46" i="126" s="1"/>
  <c r="G30" i="126"/>
  <c r="BK336" i="126"/>
  <c r="CU364" i="126"/>
  <c r="AL426" i="126"/>
  <c r="AL424" i="126" s="1"/>
  <c r="AL184" i="126"/>
  <c r="CK335" i="126"/>
  <c r="CK336" i="126" s="1"/>
  <c r="CK302" i="126" s="1"/>
  <c r="AN212" i="126"/>
  <c r="AN213" i="126" s="1"/>
  <c r="AN183" i="126" s="1"/>
  <c r="AN180" i="126" s="1"/>
  <c r="AM426" i="126"/>
  <c r="AM184" i="126"/>
  <c r="AX111" i="126"/>
  <c r="AM230" i="126"/>
  <c r="AM233" i="126" s="1"/>
  <c r="AM253" i="126"/>
  <c r="AM254" i="126" s="1"/>
  <c r="AZ188" i="126"/>
  <c r="AZ189" i="126"/>
  <c r="BA187" i="126"/>
  <c r="CV342" i="126"/>
  <c r="CV343" i="126"/>
  <c r="BL335" i="126"/>
  <c r="BM332" i="126" s="1"/>
  <c r="AS181" i="126"/>
  <c r="AT389" i="126"/>
  <c r="AT392" i="126" s="1"/>
  <c r="CV301" i="126"/>
  <c r="CV296" i="126"/>
  <c r="AY190" i="126"/>
  <c r="AY182" i="126"/>
  <c r="CV129" i="126"/>
  <c r="CX38" i="126"/>
  <c r="CY34" i="126"/>
  <c r="CY38" i="126" s="1"/>
  <c r="CV344" i="126" l="1"/>
  <c r="CX56" i="126"/>
  <c r="CW74" i="126"/>
  <c r="CW129" i="126" s="1"/>
  <c r="CW340" i="126"/>
  <c r="G46" i="126"/>
  <c r="BL336" i="126"/>
  <c r="BA189" i="126"/>
  <c r="BA112" i="126" s="1"/>
  <c r="BA111" i="126" s="1"/>
  <c r="BA188" i="126"/>
  <c r="BB187" i="126"/>
  <c r="AM226" i="126"/>
  <c r="AM366" i="126"/>
  <c r="AL226" i="126"/>
  <c r="AL366" i="126"/>
  <c r="CX74" i="126"/>
  <c r="CX293" i="126"/>
  <c r="CX340" i="126"/>
  <c r="AZ182" i="126"/>
  <c r="AZ190" i="126"/>
  <c r="AN426" i="126"/>
  <c r="AN184" i="126"/>
  <c r="CW343" i="126"/>
  <c r="CW342" i="126"/>
  <c r="CW344" i="126"/>
  <c r="CV364" i="126"/>
  <c r="AN121" i="126"/>
  <c r="AN122" i="126" s="1"/>
  <c r="AN134" i="126" s="1"/>
  <c r="AO208" i="126"/>
  <c r="AN252" i="126"/>
  <c r="AO210" i="126"/>
  <c r="AO273" i="126" s="1"/>
  <c r="CW296" i="126"/>
  <c r="CW301" i="126"/>
  <c r="G38" i="126"/>
  <c r="CY56" i="126"/>
  <c r="AT181" i="126"/>
  <c r="AU389" i="126"/>
  <c r="AU392" i="126" s="1"/>
  <c r="AM424" i="126"/>
  <c r="AM423" i="126"/>
  <c r="BU181" i="126"/>
  <c r="AZ112" i="126"/>
  <c r="BM335" i="126"/>
  <c r="BN332" i="126" s="1"/>
  <c r="BM336" i="126"/>
  <c r="CL332" i="126"/>
  <c r="CL334" i="126"/>
  <c r="CL303" i="126" s="1"/>
  <c r="AZ111" i="126" l="1"/>
  <c r="CX296" i="126"/>
  <c r="CX301" i="126"/>
  <c r="AU181" i="126"/>
  <c r="AV389" i="126"/>
  <c r="AV392" i="126" s="1"/>
  <c r="AO212" i="126"/>
  <c r="CX129" i="126"/>
  <c r="CY74" i="126"/>
  <c r="CY293" i="126"/>
  <c r="CY340" i="126"/>
  <c r="G56" i="126"/>
  <c r="AN226" i="126"/>
  <c r="AN366" i="126"/>
  <c r="AL268" i="126"/>
  <c r="AL227" i="126"/>
  <c r="AN423" i="126"/>
  <c r="AN424" i="126"/>
  <c r="AN230" i="126"/>
  <c r="AN233" i="126" s="1"/>
  <c r="AN253" i="126"/>
  <c r="AN254" i="126" s="1"/>
  <c r="AM227" i="126"/>
  <c r="AM268" i="126"/>
  <c r="CL335" i="126"/>
  <c r="CL336" i="126"/>
  <c r="CL302" i="126" s="1"/>
  <c r="BN335" i="126"/>
  <c r="BO332" i="126" s="1"/>
  <c r="BB189" i="126"/>
  <c r="BB112" i="126" s="1"/>
  <c r="BB111" i="126" s="1"/>
  <c r="BB188" i="126"/>
  <c r="BC187" i="126"/>
  <c r="CW364" i="126"/>
  <c r="CX342" i="126"/>
  <c r="CX343" i="126"/>
  <c r="CX344" i="126" s="1"/>
  <c r="BA182" i="126"/>
  <c r="BA190" i="126"/>
  <c r="CX364" i="126" l="1"/>
  <c r="BN336" i="126"/>
  <c r="AO121" i="126"/>
  <c r="AO122" i="126" s="1"/>
  <c r="AO134" i="126" s="1"/>
  <c r="AO252" i="126"/>
  <c r="AP208" i="126"/>
  <c r="AP210" i="126"/>
  <c r="AP273" i="126" s="1"/>
  <c r="AO423" i="126"/>
  <c r="CY344" i="126"/>
  <c r="CY342" i="126"/>
  <c r="G342" i="126" s="1"/>
  <c r="CY343" i="126"/>
  <c r="G343" i="126" s="1"/>
  <c r="G340" i="126"/>
  <c r="AO213" i="126"/>
  <c r="AO183" i="126" s="1"/>
  <c r="AO180" i="126" s="1"/>
  <c r="CX311" i="126"/>
  <c r="CQ311" i="126"/>
  <c r="CU311" i="126"/>
  <c r="CS311" i="126"/>
  <c r="BO335" i="126"/>
  <c r="BP332" i="126" s="1"/>
  <c r="AN227" i="126"/>
  <c r="AN268" i="126"/>
  <c r="BC189" i="126"/>
  <c r="BC112" i="126" s="1"/>
  <c r="BC111" i="126" s="1"/>
  <c r="BC188" i="126"/>
  <c r="BD187" i="126"/>
  <c r="CM332" i="126"/>
  <c r="CM334" i="126"/>
  <c r="CM303" i="126" s="1"/>
  <c r="CY296" i="126"/>
  <c r="G296" i="126" s="1"/>
  <c r="CY301" i="126"/>
  <c r="G301" i="126" s="1"/>
  <c r="G293" i="126"/>
  <c r="BB190" i="126"/>
  <c r="BB182" i="126"/>
  <c r="CY129" i="126"/>
  <c r="G74" i="126"/>
  <c r="AV181" i="126"/>
  <c r="AW389" i="126"/>
  <c r="AW392" i="126" s="1"/>
  <c r="CT311" i="126"/>
  <c r="CT299" i="126" l="1"/>
  <c r="CT298" i="126"/>
  <c r="G129" i="126"/>
  <c r="BP335" i="126"/>
  <c r="BQ332" i="126" s="1"/>
  <c r="AO230" i="126"/>
  <c r="AO233" i="126" s="1"/>
  <c r="AO253" i="126"/>
  <c r="AO254" i="126" s="1"/>
  <c r="CM335" i="126"/>
  <c r="CM336" i="126" s="1"/>
  <c r="CM302" i="126" s="1"/>
  <c r="CS299" i="126"/>
  <c r="CS298" i="126"/>
  <c r="CY364" i="126"/>
  <c r="G344" i="126"/>
  <c r="BC190" i="126"/>
  <c r="BC182" i="126"/>
  <c r="CQ298" i="126"/>
  <c r="CQ299" i="126"/>
  <c r="CX298" i="126"/>
  <c r="CX299" i="126"/>
  <c r="BD188" i="126"/>
  <c r="BD189" i="126"/>
  <c r="BD112" i="126" s="1"/>
  <c r="BD111" i="126" s="1"/>
  <c r="BE187" i="126"/>
  <c r="CU298" i="126"/>
  <c r="CU299" i="126"/>
  <c r="AW181" i="126"/>
  <c r="AX389" i="126"/>
  <c r="AX392" i="126" s="1"/>
  <c r="AO426" i="126"/>
  <c r="AO424" i="126" s="1"/>
  <c r="AO184" i="126"/>
  <c r="CY311" i="126"/>
  <c r="BU311" i="126"/>
  <c r="BV311" i="126"/>
  <c r="BW311" i="126"/>
  <c r="BX311" i="126"/>
  <c r="BY311" i="126"/>
  <c r="BZ311" i="126"/>
  <c r="CB311" i="126"/>
  <c r="CC311" i="126"/>
  <c r="CA311" i="126"/>
  <c r="CD311" i="126"/>
  <c r="CG311" i="126"/>
  <c r="CH311" i="126"/>
  <c r="CF311" i="126"/>
  <c r="CE311" i="126"/>
  <c r="CI311" i="126"/>
  <c r="CJ311" i="126"/>
  <c r="CL311" i="126"/>
  <c r="CK311" i="126"/>
  <c r="CN311" i="126"/>
  <c r="CM311" i="126"/>
  <c r="CO311" i="126"/>
  <c r="CP311" i="126"/>
  <c r="CR311" i="126"/>
  <c r="CV311" i="126"/>
  <c r="CW311" i="126"/>
  <c r="BO336" i="126"/>
  <c r="AP212" i="126"/>
  <c r="CV298" i="126" l="1"/>
  <c r="CV299" i="126"/>
  <c r="CJ299" i="126"/>
  <c r="CJ298" i="126"/>
  <c r="CC299" i="126"/>
  <c r="CC298" i="126"/>
  <c r="G364" i="126"/>
  <c r="CR299" i="126"/>
  <c r="CR298" i="126"/>
  <c r="CI299" i="126"/>
  <c r="CI298" i="126"/>
  <c r="CB299" i="126"/>
  <c r="CB298" i="126"/>
  <c r="CY299" i="126"/>
  <c r="CY298" i="126"/>
  <c r="AX181" i="126"/>
  <c r="AY389" i="126"/>
  <c r="AY392" i="126" s="1"/>
  <c r="BP336" i="126"/>
  <c r="CO298" i="126"/>
  <c r="CO299" i="126"/>
  <c r="CF298" i="126"/>
  <c r="CF299" i="126"/>
  <c r="BY298" i="126"/>
  <c r="BY299" i="126"/>
  <c r="AO226" i="126"/>
  <c r="AO366" i="126"/>
  <c r="BZ298" i="126"/>
  <c r="BZ299" i="126"/>
  <c r="AP121" i="126"/>
  <c r="AP122" i="126" s="1"/>
  <c r="AP134" i="126" s="1"/>
  <c r="AQ208" i="126"/>
  <c r="AP252" i="126"/>
  <c r="AQ210" i="126"/>
  <c r="AQ273" i="126" s="1"/>
  <c r="CM298" i="126"/>
  <c r="CM299" i="126"/>
  <c r="CH298" i="126"/>
  <c r="CH299" i="126"/>
  <c r="BX298" i="126"/>
  <c r="BX299" i="126"/>
  <c r="AP423" i="126"/>
  <c r="CP298" i="126"/>
  <c r="CP299" i="126"/>
  <c r="BQ335" i="126"/>
  <c r="BQ336" i="126" s="1"/>
  <c r="BW336" i="126" s="1"/>
  <c r="BW302" i="126" s="1"/>
  <c r="AP213" i="126"/>
  <c r="AP183" i="126" s="1"/>
  <c r="AP180" i="126" s="1"/>
  <c r="CN298" i="126"/>
  <c r="CN299" i="126"/>
  <c r="CG298" i="126"/>
  <c r="CG299" i="126"/>
  <c r="BW298" i="126"/>
  <c r="BW299" i="126"/>
  <c r="BE188" i="126"/>
  <c r="BE189" i="126"/>
  <c r="BF187" i="126"/>
  <c r="BV187" i="126"/>
  <c r="CK299" i="126"/>
  <c r="CK298" i="126"/>
  <c r="CD299" i="126"/>
  <c r="CD298" i="126"/>
  <c r="BV299" i="126"/>
  <c r="BV298" i="126"/>
  <c r="CN332" i="126"/>
  <c r="CN334" i="126"/>
  <c r="CN303" i="126" s="1"/>
  <c r="CE298" i="126"/>
  <c r="CE299" i="126"/>
  <c r="CW298" i="126"/>
  <c r="CW299" i="126"/>
  <c r="CL299" i="126"/>
  <c r="CL298" i="126"/>
  <c r="CA298" i="126"/>
  <c r="CA299" i="126"/>
  <c r="BU299" i="126"/>
  <c r="BU298" i="126"/>
  <c r="BD190" i="126"/>
  <c r="BD182" i="126"/>
  <c r="CJ305" i="126" l="1"/>
  <c r="CJ309" i="126" s="1"/>
  <c r="CB305" i="126"/>
  <c r="CB309" i="126" s="1"/>
  <c r="CL305" i="126"/>
  <c r="CL325" i="126" s="1"/>
  <c r="CL326" i="126" s="1"/>
  <c r="BV305" i="126"/>
  <c r="BV309" i="126" s="1"/>
  <c r="G10" i="114" s="1"/>
  <c r="CI305" i="126"/>
  <c r="CI325" i="126" s="1"/>
  <c r="CI326" i="126" s="1"/>
  <c r="CC305" i="126"/>
  <c r="CC325" i="126" s="1"/>
  <c r="CC326" i="126" s="1"/>
  <c r="BX305" i="126"/>
  <c r="BX309" i="126" s="1"/>
  <c r="CH305" i="126"/>
  <c r="CH309" i="126" s="1"/>
  <c r="CG305" i="126"/>
  <c r="CG325" i="126" s="1"/>
  <c r="CG326" i="126" s="1"/>
  <c r="CF305" i="126"/>
  <c r="CF325" i="126" s="1"/>
  <c r="CF326" i="126" s="1"/>
  <c r="BZ305" i="126"/>
  <c r="BZ325" i="126" s="1"/>
  <c r="BZ326" i="126" s="1"/>
  <c r="CE305" i="126"/>
  <c r="CE309" i="126" s="1"/>
  <c r="BY305" i="126"/>
  <c r="BY309" i="126" s="1"/>
  <c r="CA305" i="126"/>
  <c r="CA325" i="126" s="1"/>
  <c r="CA326" i="126" s="1"/>
  <c r="CN335" i="126"/>
  <c r="CN336" i="126" s="1"/>
  <c r="CN302" i="126" s="1"/>
  <c r="CN305" i="126" s="1"/>
  <c r="BF188" i="126"/>
  <c r="BF189" i="126"/>
  <c r="BG187" i="126"/>
  <c r="CM305" i="126"/>
  <c r="BE182" i="126"/>
  <c r="BV182" i="126" s="1"/>
  <c r="BE190" i="126"/>
  <c r="BV188" i="126"/>
  <c r="AP426" i="126"/>
  <c r="AP424" i="126" s="1"/>
  <c r="AP184" i="126"/>
  <c r="AP230" i="126"/>
  <c r="AP233" i="126" s="1"/>
  <c r="AP253" i="126"/>
  <c r="AP254" i="126" s="1"/>
  <c r="AO227" i="126"/>
  <c r="AO268" i="126"/>
  <c r="G298" i="126"/>
  <c r="BU305" i="126"/>
  <c r="CD305" i="126"/>
  <c r="AQ212" i="126"/>
  <c r="AQ213" i="126" s="1"/>
  <c r="AQ183" i="126" s="1"/>
  <c r="AQ180" i="126" s="1"/>
  <c r="BE112" i="126"/>
  <c r="BV189" i="126"/>
  <c r="CB325" i="126"/>
  <c r="CB326" i="126" s="1"/>
  <c r="G299" i="126"/>
  <c r="CK305" i="126"/>
  <c r="BW305" i="126"/>
  <c r="AY181" i="126"/>
  <c r="AZ389" i="126"/>
  <c r="AZ392" i="126" s="1"/>
  <c r="BV325" i="126" l="1"/>
  <c r="BV326" i="126" s="1"/>
  <c r="CL309" i="126"/>
  <c r="BX325" i="126"/>
  <c r="BX326" i="126" s="1"/>
  <c r="CI309" i="126"/>
  <c r="CH325" i="126"/>
  <c r="CH326" i="126" s="1"/>
  <c r="CC309" i="126"/>
  <c r="CJ325" i="126"/>
  <c r="CJ326" i="126" s="1"/>
  <c r="CG309" i="126"/>
  <c r="CF309" i="126"/>
  <c r="BZ309" i="126"/>
  <c r="CE325" i="126"/>
  <c r="CE326" i="126" s="1"/>
  <c r="CA309" i="126"/>
  <c r="BY325" i="126"/>
  <c r="BY326" i="126" s="1"/>
  <c r="BF182" i="126"/>
  <c r="BF190" i="126"/>
  <c r="CN309" i="126"/>
  <c r="CN325" i="126"/>
  <c r="CN326" i="126" s="1"/>
  <c r="AZ181" i="126"/>
  <c r="BA389" i="126"/>
  <c r="BA392" i="126" s="1"/>
  <c r="AQ121" i="126"/>
  <c r="AQ122" i="126" s="1"/>
  <c r="AQ134" i="126" s="1"/>
  <c r="AR208" i="126"/>
  <c r="AQ252" i="126"/>
  <c r="AR210" i="126"/>
  <c r="AR273" i="126" s="1"/>
  <c r="AQ426" i="126"/>
  <c r="AQ424" i="126" s="1"/>
  <c r="AQ184" i="126"/>
  <c r="BV329" i="126"/>
  <c r="CD309" i="126"/>
  <c r="CD325" i="126"/>
  <c r="CD326" i="126" s="1"/>
  <c r="BW309" i="126"/>
  <c r="BW325" i="126"/>
  <c r="BW326" i="126" s="1"/>
  <c r="C76" i="126"/>
  <c r="BU309" i="126"/>
  <c r="AP226" i="126"/>
  <c r="AP366" i="126"/>
  <c r="CM309" i="126"/>
  <c r="CM325" i="126"/>
  <c r="CM326" i="126" s="1"/>
  <c r="CO332" i="126"/>
  <c r="CO334" i="126"/>
  <c r="CO303" i="126" s="1"/>
  <c r="CK325" i="126"/>
  <c r="CK326" i="126" s="1"/>
  <c r="CK309" i="126"/>
  <c r="AQ423" i="126"/>
  <c r="BG188" i="126"/>
  <c r="BG189" i="126"/>
  <c r="BG112" i="126" s="1"/>
  <c r="BG111" i="126" s="1"/>
  <c r="BH187" i="126"/>
  <c r="BE111" i="126"/>
  <c r="BV112" i="126"/>
  <c r="BV190" i="126"/>
  <c r="BF112" i="126"/>
  <c r="BF111" i="126" l="1"/>
  <c r="BV111" i="126"/>
  <c r="BW329" i="126"/>
  <c r="BX329" i="126" s="1"/>
  <c r="BY329" i="126" s="1"/>
  <c r="BZ329" i="126" s="1"/>
  <c r="CA329" i="126" s="1"/>
  <c r="CB329" i="126" s="1"/>
  <c r="CC329" i="126" s="1"/>
  <c r="CD329" i="126" s="1"/>
  <c r="CE329" i="126" s="1"/>
  <c r="CF329" i="126" s="1"/>
  <c r="CG329" i="126" s="1"/>
  <c r="CH329" i="126" s="1"/>
  <c r="CI329" i="126" s="1"/>
  <c r="CJ329" i="126" s="1"/>
  <c r="BA181" i="126"/>
  <c r="BB389" i="126"/>
  <c r="BB392" i="126" s="1"/>
  <c r="AP227" i="126"/>
  <c r="AP268" i="126"/>
  <c r="BG190" i="126"/>
  <c r="BG182" i="126"/>
  <c r="BH188" i="126"/>
  <c r="BH189" i="126"/>
  <c r="BH112" i="126" s="1"/>
  <c r="BH111" i="126" s="1"/>
  <c r="BI187" i="126"/>
  <c r="AQ226" i="126"/>
  <c r="AQ366" i="126"/>
  <c r="AR423" i="126"/>
  <c r="AQ230" i="126"/>
  <c r="AQ233" i="126" s="1"/>
  <c r="AQ253" i="126"/>
  <c r="AQ254" i="126" s="1"/>
  <c r="CO335" i="126"/>
  <c r="CO336" i="126"/>
  <c r="CO302" i="126" s="1"/>
  <c r="CO305" i="126" s="1"/>
  <c r="AR212" i="126"/>
  <c r="AR213" i="126" s="1"/>
  <c r="AR183" i="126" s="1"/>
  <c r="AR180" i="126" s="1"/>
  <c r="C329" i="126" l="1"/>
  <c r="CK329" i="126"/>
  <c r="CL329" i="126" s="1"/>
  <c r="CM329" i="126" s="1"/>
  <c r="CN329" i="126" s="1"/>
  <c r="AR426" i="126"/>
  <c r="AR424" i="126" s="1"/>
  <c r="AR184" i="126"/>
  <c r="AR121" i="126"/>
  <c r="AR122" i="126" s="1"/>
  <c r="AR134" i="126" s="1"/>
  <c r="AS208" i="126"/>
  <c r="AR252" i="126"/>
  <c r="AS210" i="126"/>
  <c r="BI189" i="126"/>
  <c r="BI112" i="126" s="1"/>
  <c r="BI111" i="126" s="1"/>
  <c r="BI188" i="126"/>
  <c r="BJ187" i="126"/>
  <c r="BH182" i="126"/>
  <c r="BH190" i="126"/>
  <c r="CP332" i="126"/>
  <c r="CP334" i="126"/>
  <c r="CP303" i="126" s="1"/>
  <c r="CO325" i="126"/>
  <c r="CO326" i="126" s="1"/>
  <c r="CO309" i="126"/>
  <c r="AQ227" i="126"/>
  <c r="AQ268" i="126"/>
  <c r="BB181" i="126"/>
  <c r="BC389" i="126"/>
  <c r="BC392" i="126" s="1"/>
  <c r="CO329" i="126" l="1"/>
  <c r="BJ189" i="126"/>
  <c r="BJ112" i="126" s="1"/>
  <c r="BJ188" i="126"/>
  <c r="BK187" i="126"/>
  <c r="CP335" i="126"/>
  <c r="AR226" i="126"/>
  <c r="AR366" i="126"/>
  <c r="BI182" i="126"/>
  <c r="BI190" i="126"/>
  <c r="AS423" i="126"/>
  <c r="AS273" i="126"/>
  <c r="BU210" i="126"/>
  <c r="BC181" i="126"/>
  <c r="BD389" i="126"/>
  <c r="BD392" i="126" s="1"/>
  <c r="AR230" i="126"/>
  <c r="AR233" i="126" s="1"/>
  <c r="AR253" i="126"/>
  <c r="AR254" i="126" s="1"/>
  <c r="AS212" i="126"/>
  <c r="BJ182" i="126" l="1"/>
  <c r="BJ190" i="126"/>
  <c r="AS121" i="126"/>
  <c r="AT208" i="126"/>
  <c r="AS252" i="126"/>
  <c r="AT210" i="126"/>
  <c r="BU273" i="126"/>
  <c r="BU212" i="126"/>
  <c r="BK189" i="126"/>
  <c r="BK188" i="126"/>
  <c r="BL187" i="126"/>
  <c r="BJ111" i="126"/>
  <c r="AR227" i="126"/>
  <c r="AR268" i="126"/>
  <c r="BD181" i="126"/>
  <c r="BE389" i="126"/>
  <c r="BE392" i="126" s="1"/>
  <c r="CQ332" i="126"/>
  <c r="CQ334" i="126"/>
  <c r="CQ303" i="126" s="1"/>
  <c r="AS213" i="126"/>
  <c r="CP336" i="126"/>
  <c r="CP302" i="126" s="1"/>
  <c r="CP305" i="126" s="1"/>
  <c r="AS183" i="126" l="1"/>
  <c r="BU213" i="126"/>
  <c r="CQ335" i="126"/>
  <c r="CQ336" i="126" s="1"/>
  <c r="CQ302" i="126" s="1"/>
  <c r="CQ305" i="126" s="1"/>
  <c r="BL189" i="126"/>
  <c r="BL112" i="126" s="1"/>
  <c r="BL111" i="126" s="1"/>
  <c r="BL188" i="126"/>
  <c r="BM187" i="126"/>
  <c r="AS230" i="126"/>
  <c r="AS233" i="126" s="1"/>
  <c r="AS253" i="126"/>
  <c r="AS254" i="126" s="1"/>
  <c r="AT273" i="126"/>
  <c r="BK182" i="126"/>
  <c r="BK190" i="126"/>
  <c r="AT212" i="126"/>
  <c r="BE181" i="126"/>
  <c r="BF389" i="126"/>
  <c r="BF392" i="126" s="1"/>
  <c r="BK112" i="126"/>
  <c r="AS122" i="126"/>
  <c r="AS134" i="126" s="1"/>
  <c r="BU121" i="126"/>
  <c r="CP325" i="126"/>
  <c r="CP326" i="126" s="1"/>
  <c r="CP309" i="126"/>
  <c r="BV208" i="126"/>
  <c r="BU252" i="126"/>
  <c r="BU122" i="126" l="1"/>
  <c r="AT121" i="126"/>
  <c r="AU208" i="126"/>
  <c r="AT252" i="126"/>
  <c r="AU210" i="126"/>
  <c r="BM188" i="126"/>
  <c r="BM189" i="126"/>
  <c r="BM112" i="126" s="1"/>
  <c r="BM111" i="126" s="1"/>
  <c r="BN187" i="126"/>
  <c r="AT213" i="126"/>
  <c r="BL190" i="126"/>
  <c r="BL182" i="126"/>
  <c r="CR332" i="126"/>
  <c r="CR334" i="126"/>
  <c r="CR303" i="126" s="1"/>
  <c r="CQ309" i="126"/>
  <c r="CQ325" i="126"/>
  <c r="CQ326" i="126" s="1"/>
  <c r="BF181" i="126"/>
  <c r="BG389" i="126"/>
  <c r="BG392" i="126" s="1"/>
  <c r="BU253" i="126"/>
  <c r="BU254" i="126" s="1"/>
  <c r="BU230" i="126"/>
  <c r="CP329" i="126"/>
  <c r="BV181" i="126"/>
  <c r="BK111" i="126"/>
  <c r="BU183" i="126"/>
  <c r="AS180" i="126"/>
  <c r="CR335" i="126" l="1"/>
  <c r="CR336" i="126" s="1"/>
  <c r="CR302" i="126" s="1"/>
  <c r="CR305" i="126" s="1"/>
  <c r="BM182" i="126"/>
  <c r="BM190" i="126"/>
  <c r="BU180" i="126"/>
  <c r="AT230" i="126"/>
  <c r="AT233" i="126" s="1"/>
  <c r="AT253" i="126"/>
  <c r="AT254" i="126" s="1"/>
  <c r="BU233" i="126"/>
  <c r="AU212" i="126"/>
  <c r="AU273" i="126"/>
  <c r="CQ329" i="126"/>
  <c r="AT183" i="126"/>
  <c r="AT122" i="126"/>
  <c r="AT134" i="126" s="1"/>
  <c r="BU134" i="126"/>
  <c r="AS426" i="126"/>
  <c r="AS184" i="126"/>
  <c r="BG181" i="126"/>
  <c r="BH389" i="126"/>
  <c r="BH392" i="126" s="1"/>
  <c r="BN188" i="126"/>
  <c r="BN189" i="126"/>
  <c r="BN112" i="126" s="1"/>
  <c r="BN111" i="126" s="1"/>
  <c r="BO187" i="126"/>
  <c r="CR325" i="126" l="1"/>
  <c r="CR326" i="126" s="1"/>
  <c r="CR309" i="126"/>
  <c r="AS226" i="126"/>
  <c r="AS366" i="126"/>
  <c r="AT180" i="126"/>
  <c r="BU426" i="126"/>
  <c r="AS424" i="126"/>
  <c r="BN182" i="126"/>
  <c r="BN190" i="126"/>
  <c r="BH181" i="126"/>
  <c r="BI389" i="126"/>
  <c r="BI392" i="126" s="1"/>
  <c r="BU184" i="126"/>
  <c r="CS332" i="126"/>
  <c r="CS334" i="126"/>
  <c r="CS303" i="126" s="1"/>
  <c r="AU121" i="126"/>
  <c r="AV208" i="126"/>
  <c r="AU252" i="126"/>
  <c r="AV210" i="126"/>
  <c r="BO188" i="126"/>
  <c r="BO189" i="126"/>
  <c r="BO112" i="126" s="1"/>
  <c r="BO111" i="126" s="1"/>
  <c r="BP187" i="126"/>
  <c r="AU213" i="126"/>
  <c r="AU183" i="126" l="1"/>
  <c r="BI181" i="126"/>
  <c r="BJ389" i="126"/>
  <c r="BJ392" i="126" s="1"/>
  <c r="BP188" i="126"/>
  <c r="BP189" i="126"/>
  <c r="BP112" i="126" s="1"/>
  <c r="BP111" i="126" s="1"/>
  <c r="BQ187" i="126"/>
  <c r="CS335" i="126"/>
  <c r="BU424" i="126"/>
  <c r="BV423" i="126" s="1"/>
  <c r="AT426" i="126"/>
  <c r="AT424" i="126" s="1"/>
  <c r="AT184" i="126"/>
  <c r="BO190" i="126"/>
  <c r="BO182" i="126"/>
  <c r="AV273" i="126"/>
  <c r="BU366" i="126"/>
  <c r="AU230" i="126"/>
  <c r="AU233" i="126" s="1"/>
  <c r="AU253" i="126"/>
  <c r="AU254" i="126" s="1"/>
  <c r="AS227" i="126"/>
  <c r="AS268" i="126"/>
  <c r="BU226" i="126"/>
  <c r="AV212" i="126"/>
  <c r="AV213" i="126" s="1"/>
  <c r="AV183" i="126" s="1"/>
  <c r="AV180" i="126" s="1"/>
  <c r="AU122" i="126"/>
  <c r="AU134" i="126" s="1"/>
  <c r="CR329" i="126"/>
  <c r="AT423" i="126"/>
  <c r="AU423" i="126" l="1"/>
  <c r="BQ188" i="126"/>
  <c r="BQ189" i="126"/>
  <c r="BW187" i="126"/>
  <c r="G187" i="126" s="1"/>
  <c r="AT226" i="126"/>
  <c r="AT366" i="126"/>
  <c r="AV426" i="126"/>
  <c r="AV184" i="126"/>
  <c r="BJ181" i="126"/>
  <c r="BK389" i="126"/>
  <c r="BK392" i="126" s="1"/>
  <c r="BP182" i="126"/>
  <c r="BP190" i="126"/>
  <c r="AV121" i="126"/>
  <c r="AW208" i="126"/>
  <c r="AV252" i="126"/>
  <c r="AW210" i="126"/>
  <c r="BU227" i="126"/>
  <c r="BU268" i="126"/>
  <c r="CT332" i="126"/>
  <c r="CT334" i="126"/>
  <c r="CT303" i="126" s="1"/>
  <c r="CS336" i="126"/>
  <c r="CS302" i="126" s="1"/>
  <c r="CS305" i="126" s="1"/>
  <c r="AU180" i="126"/>
  <c r="AU426" i="126" l="1"/>
  <c r="AU184" i="126"/>
  <c r="BK181" i="126"/>
  <c r="BL389" i="126"/>
  <c r="BL392" i="126" s="1"/>
  <c r="CS325" i="126"/>
  <c r="CS326" i="126" s="1"/>
  <c r="CS329" i="126" s="1"/>
  <c r="CS309" i="126"/>
  <c r="AW273" i="126"/>
  <c r="AT227" i="126"/>
  <c r="AT268" i="126"/>
  <c r="AV253" i="126"/>
  <c r="AV254" i="126" s="1"/>
  <c r="AV230" i="126"/>
  <c r="AV233" i="126" s="1"/>
  <c r="CT335" i="126"/>
  <c r="AV122" i="126"/>
  <c r="AV134" i="126" s="1"/>
  <c r="AV226" i="126"/>
  <c r="AV366" i="126"/>
  <c r="BQ112" i="126"/>
  <c r="BW189" i="126"/>
  <c r="G189" i="126" s="1"/>
  <c r="AW212" i="126"/>
  <c r="AW213" i="126" s="1"/>
  <c r="BQ182" i="126"/>
  <c r="BW182" i="126" s="1"/>
  <c r="G182" i="126" s="1"/>
  <c r="BQ190" i="126"/>
  <c r="BW188" i="126"/>
  <c r="BQ111" i="126" l="1"/>
  <c r="BW112" i="126"/>
  <c r="BW190" i="126"/>
  <c r="G190" i="126" s="1"/>
  <c r="G188" i="126"/>
  <c r="AV227" i="126"/>
  <c r="AV268" i="126"/>
  <c r="BL181" i="126"/>
  <c r="BM389" i="126"/>
  <c r="BM392" i="126" s="1"/>
  <c r="AW183" i="126"/>
  <c r="CU332" i="126"/>
  <c r="CU334" i="126"/>
  <c r="CU303" i="126" s="1"/>
  <c r="AU226" i="126"/>
  <c r="AU366" i="126"/>
  <c r="AW121" i="126"/>
  <c r="AX208" i="126"/>
  <c r="AW252" i="126"/>
  <c r="AX210" i="126"/>
  <c r="CT336" i="126"/>
  <c r="CT302" i="126" s="1"/>
  <c r="CT305" i="126" s="1"/>
  <c r="AU424" i="126"/>
  <c r="AW230" i="126" l="1"/>
  <c r="AW233" i="126" s="1"/>
  <c r="AW253" i="126"/>
  <c r="AW254" i="126" s="1"/>
  <c r="AW122" i="126"/>
  <c r="AW134" i="126" s="1"/>
  <c r="BW111" i="126"/>
  <c r="G112" i="126"/>
  <c r="BM181" i="126"/>
  <c r="BN389" i="126"/>
  <c r="BN392" i="126" s="1"/>
  <c r="AV423" i="126"/>
  <c r="AV424" i="126"/>
  <c r="CT309" i="126"/>
  <c r="CT325" i="126"/>
  <c r="CT326" i="126" s="1"/>
  <c r="CT329" i="126" s="1"/>
  <c r="CU335" i="126"/>
  <c r="CU336" i="126" s="1"/>
  <c r="CU302" i="126" s="1"/>
  <c r="CU305" i="126" s="1"/>
  <c r="AU227" i="126"/>
  <c r="AU268" i="126"/>
  <c r="AX273" i="126"/>
  <c r="AW180" i="126"/>
  <c r="AX212" i="126"/>
  <c r="AX213" i="126" s="1"/>
  <c r="AX183" i="126" l="1"/>
  <c r="CU309" i="126"/>
  <c r="CU325" i="126"/>
  <c r="CU326" i="126" s="1"/>
  <c r="CU329" i="126" s="1"/>
  <c r="BN181" i="126"/>
  <c r="BO389" i="126"/>
  <c r="BO392" i="126" s="1"/>
  <c r="AW426" i="126"/>
  <c r="AW424" i="126" s="1"/>
  <c r="AW184" i="126"/>
  <c r="CV332" i="126"/>
  <c r="CV334" i="126"/>
  <c r="CV303" i="126" s="1"/>
  <c r="G111" i="126"/>
  <c r="AW423" i="126"/>
  <c r="AX121" i="126"/>
  <c r="AY208" i="126"/>
  <c r="AX252" i="126"/>
  <c r="AY210" i="126"/>
  <c r="AY273" i="126" s="1"/>
  <c r="AX423" i="126" l="1"/>
  <c r="BO181" i="126"/>
  <c r="BP389" i="126"/>
  <c r="BP392" i="126" s="1"/>
  <c r="AX230" i="126"/>
  <c r="AX233" i="126" s="1"/>
  <c r="AX253" i="126"/>
  <c r="AX254" i="126" s="1"/>
  <c r="AY212" i="126"/>
  <c r="AY213" i="126" s="1"/>
  <c r="CV335" i="126"/>
  <c r="CV336" i="126" s="1"/>
  <c r="CV302" i="126" s="1"/>
  <c r="CV305" i="126" s="1"/>
  <c r="AX122" i="126"/>
  <c r="AX134" i="126" s="1"/>
  <c r="AW226" i="126"/>
  <c r="AW366" i="126"/>
  <c r="AX180" i="126"/>
  <c r="AW227" i="126" l="1"/>
  <c r="AW268" i="126"/>
  <c r="AY183" i="126"/>
  <c r="CV309" i="126"/>
  <c r="CV325" i="126"/>
  <c r="CV326" i="126" s="1"/>
  <c r="CV329" i="126" s="1"/>
  <c r="AX426" i="126"/>
  <c r="AX424" i="126" s="1"/>
  <c r="AX184" i="126"/>
  <c r="AY121" i="126"/>
  <c r="AY122" i="126" s="1"/>
  <c r="AY134" i="126" s="1"/>
  <c r="AZ208" i="126"/>
  <c r="AY252" i="126"/>
  <c r="AZ210" i="126"/>
  <c r="AZ273" i="126" s="1"/>
  <c r="BP181" i="126"/>
  <c r="BQ389" i="126"/>
  <c r="BQ392" i="126" s="1"/>
  <c r="CW332" i="126"/>
  <c r="CW334" i="126"/>
  <c r="CW303" i="126" s="1"/>
  <c r="AY230" i="126" l="1"/>
  <c r="AY233" i="126" s="1"/>
  <c r="AY253" i="126"/>
  <c r="AY254" i="126" s="1"/>
  <c r="AY180" i="126"/>
  <c r="CW335" i="126"/>
  <c r="CW336" i="126" s="1"/>
  <c r="CW302" i="126" s="1"/>
  <c r="CW305" i="126" s="1"/>
  <c r="AX226" i="126"/>
  <c r="AX366" i="126"/>
  <c r="AY423" i="126"/>
  <c r="AZ212" i="126"/>
  <c r="AZ213" i="126" s="1"/>
  <c r="AZ183" i="126" s="1"/>
  <c r="AZ180" i="126" s="1"/>
  <c r="BQ181" i="126"/>
  <c r="AX227" i="126" l="1"/>
  <c r="AX268" i="126"/>
  <c r="CX332" i="126"/>
  <c r="CX334" i="126"/>
  <c r="CX303" i="126" s="1"/>
  <c r="AZ121" i="126"/>
  <c r="AZ122" i="126" s="1"/>
  <c r="AZ134" i="126" s="1"/>
  <c r="BA208" i="126"/>
  <c r="AZ252" i="126"/>
  <c r="BA210" i="126"/>
  <c r="BA273" i="126" s="1"/>
  <c r="AZ426" i="126"/>
  <c r="AZ184" i="126"/>
  <c r="AY426" i="126"/>
  <c r="AY424" i="126" s="1"/>
  <c r="AY184" i="126"/>
  <c r="BW181" i="126"/>
  <c r="CW325" i="126"/>
  <c r="CW326" i="126" s="1"/>
  <c r="CW329" i="126" s="1"/>
  <c r="CW309" i="126"/>
  <c r="AZ230" i="126" l="1"/>
  <c r="AZ233" i="126" s="1"/>
  <c r="AZ253" i="126"/>
  <c r="AZ254" i="126" s="1"/>
  <c r="G181" i="126"/>
  <c r="BA212" i="126"/>
  <c r="BA213" i="126" s="1"/>
  <c r="BA183" i="126" s="1"/>
  <c r="BA180" i="126" s="1"/>
  <c r="AZ423" i="126"/>
  <c r="AZ424" i="126"/>
  <c r="CX335" i="126"/>
  <c r="CX336" i="126" s="1"/>
  <c r="CX302" i="126" s="1"/>
  <c r="CX305" i="126" s="1"/>
  <c r="AY226" i="126"/>
  <c r="AY366" i="126"/>
  <c r="AZ226" i="126"/>
  <c r="AZ366" i="126"/>
  <c r="CX325" i="126" l="1"/>
  <c r="CX326" i="126" s="1"/>
  <c r="CX329" i="126" s="1"/>
  <c r="CY304" i="126"/>
  <c r="G304" i="126" s="1"/>
  <c r="CX309" i="126"/>
  <c r="BA121" i="126"/>
  <c r="BA122" i="126" s="1"/>
  <c r="BA134" i="126" s="1"/>
  <c r="BA252" i="126"/>
  <c r="BB208" i="126"/>
  <c r="BB210" i="126"/>
  <c r="BB273" i="126" s="1"/>
  <c r="AY227" i="126"/>
  <c r="AY268" i="126"/>
  <c r="BA426" i="126"/>
  <c r="BA424" i="126" s="1"/>
  <c r="BA184" i="126"/>
  <c r="CY332" i="126"/>
  <c r="CY334" i="126"/>
  <c r="AZ227" i="126"/>
  <c r="AZ268" i="126"/>
  <c r="BA423" i="126"/>
  <c r="BB212" i="126" l="1"/>
  <c r="CY335" i="126"/>
  <c r="CY336" i="126" s="1"/>
  <c r="BA226" i="126"/>
  <c r="BA366" i="126"/>
  <c r="CY303" i="126"/>
  <c r="G303" i="126" s="1"/>
  <c r="G334" i="126"/>
  <c r="BA230" i="126"/>
  <c r="BA233" i="126" s="1"/>
  <c r="BA253" i="126"/>
  <c r="BA254" i="126" s="1"/>
  <c r="BB423" i="126"/>
  <c r="CY302" i="126" l="1"/>
  <c r="G336" i="126"/>
  <c r="BA268" i="126"/>
  <c r="BA227" i="126"/>
  <c r="BB121" i="126"/>
  <c r="BB122" i="126" s="1"/>
  <c r="BB134" i="126" s="1"/>
  <c r="BC208" i="126"/>
  <c r="BB252" i="126"/>
  <c r="BC210" i="126"/>
  <c r="BC273" i="126" s="1"/>
  <c r="BB213" i="126"/>
  <c r="BB183" i="126" s="1"/>
  <c r="BB180" i="126" s="1"/>
  <c r="BB230" i="126" l="1"/>
  <c r="BB233" i="126" s="1"/>
  <c r="BB253" i="126"/>
  <c r="BB254" i="126" s="1"/>
  <c r="BC212" i="126"/>
  <c r="BB426" i="126"/>
  <c r="BB424" i="126" s="1"/>
  <c r="BB184" i="126"/>
  <c r="G302" i="126"/>
  <c r="G306" i="126" s="1"/>
  <c r="CY305" i="126"/>
  <c r="BB226" i="126" l="1"/>
  <c r="BB366" i="126"/>
  <c r="BC423" i="126"/>
  <c r="BC121" i="126"/>
  <c r="BC122" i="126" s="1"/>
  <c r="BC134" i="126" s="1"/>
  <c r="BD208" i="126"/>
  <c r="BC252" i="126"/>
  <c r="BD210" i="126"/>
  <c r="BD273" i="126" s="1"/>
  <c r="BC213" i="126"/>
  <c r="BC183" i="126" s="1"/>
  <c r="BC180" i="126" s="1"/>
  <c r="CY309" i="126"/>
  <c r="CY325" i="126"/>
  <c r="CY326" i="126" s="1"/>
  <c r="G305" i="126"/>
  <c r="BC230" i="126" l="1"/>
  <c r="BC233" i="126" s="1"/>
  <c r="BC253" i="126"/>
  <c r="BC254" i="126" s="1"/>
  <c r="BD212" i="126"/>
  <c r="BD213" i="126" s="1"/>
  <c r="BD183" i="126" s="1"/>
  <c r="BD180" i="126" s="1"/>
  <c r="CY329" i="126"/>
  <c r="C328" i="126"/>
  <c r="CY310" i="126"/>
  <c r="CH310" i="126"/>
  <c r="BZ310" i="126"/>
  <c r="CI310" i="126"/>
  <c r="CG310" i="126"/>
  <c r="BY310" i="126"/>
  <c r="CF310" i="126"/>
  <c r="CA310" i="126"/>
  <c r="CE310" i="126"/>
  <c r="CC310" i="126"/>
  <c r="CJ310" i="126"/>
  <c r="BX310" i="126"/>
  <c r="CB310" i="126"/>
  <c r="BU310" i="126"/>
  <c r="CM310" i="126"/>
  <c r="CN310" i="126"/>
  <c r="CK310" i="126"/>
  <c r="BV310" i="126"/>
  <c r="BW310" i="126"/>
  <c r="CD310" i="126"/>
  <c r="CL310" i="126"/>
  <c r="CO310" i="126"/>
  <c r="CQ310" i="126"/>
  <c r="CP310" i="126"/>
  <c r="CR310" i="126"/>
  <c r="CU310" i="126"/>
  <c r="CT310" i="126"/>
  <c r="CX310" i="126"/>
  <c r="CW310" i="126"/>
  <c r="CV310" i="126"/>
  <c r="CS310" i="126"/>
  <c r="BC426" i="126"/>
  <c r="BC424" i="126" s="1"/>
  <c r="BC184" i="126"/>
  <c r="BB227" i="126"/>
  <c r="BB268" i="126"/>
  <c r="BC226" i="126" l="1"/>
  <c r="BC366" i="126"/>
  <c r="BD423" i="126"/>
  <c r="BD426" i="126"/>
  <c r="BD424" i="126" s="1"/>
  <c r="BD184" i="126"/>
  <c r="BD121" i="126"/>
  <c r="BD122" i="126" s="1"/>
  <c r="BD134" i="126" s="1"/>
  <c r="BE208" i="126"/>
  <c r="BD252" i="126"/>
  <c r="BE210" i="126"/>
  <c r="BE423" i="126" l="1"/>
  <c r="BE273" i="126"/>
  <c r="BV210" i="126"/>
  <c r="BE212" i="126"/>
  <c r="BD226" i="126"/>
  <c r="BD366" i="126"/>
  <c r="BD230" i="126"/>
  <c r="BD233" i="126" s="1"/>
  <c r="BD253" i="126"/>
  <c r="BD254" i="126" s="1"/>
  <c r="BC227" i="126"/>
  <c r="BC268" i="126"/>
  <c r="BE121" i="126" l="1"/>
  <c r="BF208" i="126"/>
  <c r="BE252" i="126"/>
  <c r="BF210" i="126"/>
  <c r="BE213" i="126"/>
  <c r="BV273" i="126"/>
  <c r="BV212" i="126"/>
  <c r="BD227" i="126"/>
  <c r="BD268" i="126"/>
  <c r="BW208" i="126" l="1"/>
  <c r="BV252" i="126"/>
  <c r="BF273" i="126"/>
  <c r="BE183" i="126"/>
  <c r="BV213" i="126"/>
  <c r="BE230" i="126"/>
  <c r="BE233" i="126" s="1"/>
  <c r="BE253" i="126"/>
  <c r="BE254" i="126" s="1"/>
  <c r="BF212" i="126"/>
  <c r="BE122" i="126"/>
  <c r="BE134" i="126" s="1"/>
  <c r="BV121" i="126"/>
  <c r="BV122" i="126" l="1"/>
  <c r="BE180" i="126"/>
  <c r="BV183" i="126"/>
  <c r="BV180" i="126" s="1"/>
  <c r="BF121" i="126"/>
  <c r="BG208" i="126"/>
  <c r="BF252" i="126"/>
  <c r="BG210" i="126"/>
  <c r="BV230" i="126"/>
  <c r="BV253" i="126"/>
  <c r="BV254" i="126" s="1"/>
  <c r="BF213" i="126"/>
  <c r="BF122" i="126" l="1"/>
  <c r="BF134" i="126" s="1"/>
  <c r="BF183" i="126"/>
  <c r="BV184" i="126"/>
  <c r="BE426" i="126"/>
  <c r="BE184" i="126"/>
  <c r="BV233" i="126"/>
  <c r="BG212" i="126"/>
  <c r="BG213" i="126" s="1"/>
  <c r="BG183" i="126" s="1"/>
  <c r="BG180" i="126" s="1"/>
  <c r="BG273" i="126"/>
  <c r="BF230" i="126"/>
  <c r="BF233" i="126" s="1"/>
  <c r="BF253" i="126"/>
  <c r="BF254" i="126" s="1"/>
  <c r="BV134" i="126"/>
  <c r="BG426" i="126" l="1"/>
  <c r="BG184" i="126"/>
  <c r="BV366" i="126"/>
  <c r="BG121" i="126"/>
  <c r="BH208" i="126"/>
  <c r="BG252" i="126"/>
  <c r="BH210" i="126"/>
  <c r="BF180" i="126"/>
  <c r="BE226" i="126"/>
  <c r="BE366" i="126"/>
  <c r="BV426" i="126"/>
  <c r="BE424" i="126"/>
  <c r="BG230" i="126" l="1"/>
  <c r="BG233" i="126" s="1"/>
  <c r="BG253" i="126"/>
  <c r="BG254" i="126" s="1"/>
  <c r="BE227" i="126"/>
  <c r="BE268" i="126"/>
  <c r="BV226" i="126"/>
  <c r="BH212" i="126"/>
  <c r="BH213" i="126" s="1"/>
  <c r="BG122" i="126"/>
  <c r="BG134" i="126" s="1"/>
  <c r="BF426" i="126"/>
  <c r="BF424" i="126" s="1"/>
  <c r="BF184" i="126"/>
  <c r="BF423" i="126"/>
  <c r="BV424" i="126"/>
  <c r="BW423" i="126" s="1"/>
  <c r="BG226" i="126"/>
  <c r="BG366" i="126"/>
  <c r="BH273" i="126"/>
  <c r="BG424" i="126" l="1"/>
  <c r="BG423" i="126"/>
  <c r="BH183" i="126"/>
  <c r="BG227" i="126"/>
  <c r="BG268" i="126"/>
  <c r="BH121" i="126"/>
  <c r="BI208" i="126"/>
  <c r="BH252" i="126"/>
  <c r="BI210" i="126"/>
  <c r="BV227" i="126"/>
  <c r="BV268" i="126"/>
  <c r="BF226" i="126"/>
  <c r="BF366" i="126"/>
  <c r="BF227" i="126" l="1"/>
  <c r="BF268" i="126"/>
  <c r="BI273" i="126"/>
  <c r="BH253" i="126"/>
  <c r="BH254" i="126" s="1"/>
  <c r="BH230" i="126"/>
  <c r="BH233" i="126" s="1"/>
  <c r="BH180" i="126"/>
  <c r="BI212" i="126"/>
  <c r="BI213" i="126" s="1"/>
  <c r="BH122" i="126"/>
  <c r="BH134" i="126" s="1"/>
  <c r="BH423" i="126"/>
  <c r="BI183" i="126" l="1"/>
  <c r="BH426" i="126"/>
  <c r="BH184" i="126"/>
  <c r="BI121" i="126"/>
  <c r="BJ208" i="126"/>
  <c r="BI252" i="126"/>
  <c r="BJ210" i="126"/>
  <c r="BJ212" i="126" l="1"/>
  <c r="BI122" i="126"/>
  <c r="BI134" i="126" s="1"/>
  <c r="BH226" i="126"/>
  <c r="BH366" i="126"/>
  <c r="BH424" i="126"/>
  <c r="BJ273" i="126"/>
  <c r="BI230" i="126"/>
  <c r="BI233" i="126" s="1"/>
  <c r="BI253" i="126"/>
  <c r="BI254" i="126" s="1"/>
  <c r="BI180" i="126"/>
  <c r="BI423" i="126" l="1"/>
  <c r="BI426" i="126"/>
  <c r="BI184" i="126"/>
  <c r="BH227" i="126"/>
  <c r="BH268" i="126"/>
  <c r="BJ121" i="126"/>
  <c r="BK208" i="126"/>
  <c r="BJ252" i="126"/>
  <c r="BK210" i="126"/>
  <c r="BK273" i="126" s="1"/>
  <c r="BJ213" i="126"/>
  <c r="BJ230" i="126" l="1"/>
  <c r="BJ233" i="126" s="1"/>
  <c r="BJ253" i="126"/>
  <c r="BJ254" i="126" s="1"/>
  <c r="BI226" i="126"/>
  <c r="BI366" i="126"/>
  <c r="BJ183" i="126"/>
  <c r="BK212" i="126"/>
  <c r="BJ122" i="126"/>
  <c r="BJ134" i="126" s="1"/>
  <c r="BI424" i="126"/>
  <c r="BK121" i="126" l="1"/>
  <c r="BK122" i="126" s="1"/>
  <c r="BK134" i="126" s="1"/>
  <c r="BL208" i="126"/>
  <c r="BK252" i="126"/>
  <c r="BL210" i="126"/>
  <c r="BL273" i="126" s="1"/>
  <c r="BK213" i="126"/>
  <c r="BK183" i="126" s="1"/>
  <c r="BK180" i="126" s="1"/>
  <c r="BJ423" i="126"/>
  <c r="BJ180" i="126"/>
  <c r="BI227" i="126"/>
  <c r="BI268" i="126"/>
  <c r="BK230" i="126" l="1"/>
  <c r="BK233" i="126" s="1"/>
  <c r="BK253" i="126"/>
  <c r="BK254" i="126" s="1"/>
  <c r="BK426" i="126"/>
  <c r="BK184" i="126"/>
  <c r="BL212" i="126"/>
  <c r="BL213" i="126" s="1"/>
  <c r="BL183" i="126" s="1"/>
  <c r="BL180" i="126" s="1"/>
  <c r="BJ426" i="126"/>
  <c r="BJ424" i="126" s="1"/>
  <c r="BJ184" i="126"/>
  <c r="BL426" i="126" l="1"/>
  <c r="BL184" i="126"/>
  <c r="BK424" i="126"/>
  <c r="BK423" i="126"/>
  <c r="BK226" i="126"/>
  <c r="BK366" i="126"/>
  <c r="BL121" i="126"/>
  <c r="BL122" i="126" s="1"/>
  <c r="BL134" i="126" s="1"/>
  <c r="BM208" i="126"/>
  <c r="BL252" i="126"/>
  <c r="BM210" i="126"/>
  <c r="BM273" i="126" s="1"/>
  <c r="BJ226" i="126"/>
  <c r="BJ366" i="126"/>
  <c r="BJ227" i="126" l="1"/>
  <c r="BJ268" i="126"/>
  <c r="BK227" i="126"/>
  <c r="BK268" i="126"/>
  <c r="BL423" i="126"/>
  <c r="BL424" i="126"/>
  <c r="BL226" i="126"/>
  <c r="BL366" i="126"/>
  <c r="BM212" i="126"/>
  <c r="BM213" i="126" s="1"/>
  <c r="BM183" i="126" s="1"/>
  <c r="BM180" i="126" s="1"/>
  <c r="BL253" i="126"/>
  <c r="BL254" i="126" s="1"/>
  <c r="BL230" i="126"/>
  <c r="BL233" i="126" s="1"/>
  <c r="BL227" i="126" l="1"/>
  <c r="BL268" i="126"/>
  <c r="BM426" i="126"/>
  <c r="BM424" i="126" s="1"/>
  <c r="BM184" i="126"/>
  <c r="BM423" i="126"/>
  <c r="BM121" i="126"/>
  <c r="BM122" i="126" s="1"/>
  <c r="BM134" i="126" s="1"/>
  <c r="BN208" i="126"/>
  <c r="BM252" i="126"/>
  <c r="BN210" i="126"/>
  <c r="BN273" i="126" s="1"/>
  <c r="BN423" i="126" l="1"/>
  <c r="BM230" i="126"/>
  <c r="BM233" i="126" s="1"/>
  <c r="BM253" i="126"/>
  <c r="BM254" i="126" s="1"/>
  <c r="BN212" i="126"/>
  <c r="BN213" i="126" s="1"/>
  <c r="BN183" i="126" s="1"/>
  <c r="BN180" i="126" s="1"/>
  <c r="BM226" i="126"/>
  <c r="BM366" i="126"/>
  <c r="BN426" i="126" l="1"/>
  <c r="BN424" i="126" s="1"/>
  <c r="BN184" i="126"/>
  <c r="BN121" i="126"/>
  <c r="BN122" i="126" s="1"/>
  <c r="BN134" i="126" s="1"/>
  <c r="BO208" i="126"/>
  <c r="BN252" i="126"/>
  <c r="BO210" i="126"/>
  <c r="BO273" i="126" s="1"/>
  <c r="BM268" i="126"/>
  <c r="BM227" i="126"/>
  <c r="BO212" i="126" l="1"/>
  <c r="BO213" i="126" s="1"/>
  <c r="BO183" i="126" s="1"/>
  <c r="BO180" i="126" s="1"/>
  <c r="BN226" i="126"/>
  <c r="BN366" i="126"/>
  <c r="BN230" i="126"/>
  <c r="BN233" i="126" s="1"/>
  <c r="BN253" i="126"/>
  <c r="BN254" i="126" s="1"/>
  <c r="BO423" i="126"/>
  <c r="BN227" i="126" l="1"/>
  <c r="BN268" i="126"/>
  <c r="BO426" i="126"/>
  <c r="BO424" i="126" s="1"/>
  <c r="BO184" i="126"/>
  <c r="BO121" i="126"/>
  <c r="BO122" i="126" s="1"/>
  <c r="BO134" i="126" s="1"/>
  <c r="BP208" i="126"/>
  <c r="BO252" i="126"/>
  <c r="BP210" i="126"/>
  <c r="BP273" i="126" s="1"/>
  <c r="BO230" i="126" l="1"/>
  <c r="BO233" i="126" s="1"/>
  <c r="BO253" i="126"/>
  <c r="BO254" i="126" s="1"/>
  <c r="BP212" i="126"/>
  <c r="BP213" i="126" s="1"/>
  <c r="BP183" i="126" s="1"/>
  <c r="BP180" i="126" s="1"/>
  <c r="BP423" i="126"/>
  <c r="BO226" i="126"/>
  <c r="BO366" i="126"/>
  <c r="BO227" i="126" l="1"/>
  <c r="BO268" i="126"/>
  <c r="BP426" i="126"/>
  <c r="BP424" i="126" s="1"/>
  <c r="BP184" i="126"/>
  <c r="BP121" i="126"/>
  <c r="BP122" i="126" s="1"/>
  <c r="BP134" i="126" s="1"/>
  <c r="BQ208" i="126"/>
  <c r="BP252" i="126"/>
  <c r="BQ210" i="126"/>
  <c r="BQ273" i="126" l="1"/>
  <c r="BW210" i="126"/>
  <c r="BP230" i="126"/>
  <c r="BP233" i="126" s="1"/>
  <c r="BP253" i="126"/>
  <c r="BP254" i="126" s="1"/>
  <c r="BP226" i="126"/>
  <c r="BP366" i="126"/>
  <c r="BQ423" i="126"/>
  <c r="BQ212" i="126"/>
  <c r="BQ213" i="126" s="1"/>
  <c r="BQ183" i="126" l="1"/>
  <c r="BW213" i="126"/>
  <c r="BP227" i="126"/>
  <c r="BP268" i="126"/>
  <c r="BQ121" i="126"/>
  <c r="BQ252" i="126"/>
  <c r="BW273" i="126"/>
  <c r="BW212" i="126"/>
  <c r="BQ230" i="126" l="1"/>
  <c r="BQ233" i="126" s="1"/>
  <c r="BQ253" i="126"/>
  <c r="BQ254" i="126" s="1"/>
  <c r="BX208" i="126"/>
  <c r="BW252" i="126"/>
  <c r="BX210" i="126"/>
  <c r="BX273" i="126" s="1"/>
  <c r="BQ122" i="126"/>
  <c r="BQ134" i="126" s="1"/>
  <c r="BW121" i="126"/>
  <c r="BQ180" i="126"/>
  <c r="BW183" i="126"/>
  <c r="BW180" i="126" s="1"/>
  <c r="BQ426" i="126" l="1"/>
  <c r="BQ184" i="126"/>
  <c r="BW122" i="126"/>
  <c r="G121" i="126"/>
  <c r="BW230" i="126"/>
  <c r="BW253" i="126"/>
  <c r="BW254" i="126" s="1"/>
  <c r="BX212" i="126"/>
  <c r="BX358" i="126"/>
  <c r="BW184" i="126"/>
  <c r="BY208" i="126" l="1"/>
  <c r="BX252" i="126"/>
  <c r="BY210" i="126"/>
  <c r="BY273" i="126" s="1"/>
  <c r="BW366" i="126"/>
  <c r="BW134" i="126"/>
  <c r="G122" i="126"/>
  <c r="BW233" i="126"/>
  <c r="BX369" i="126"/>
  <c r="BQ226" i="126"/>
  <c r="BQ366" i="126"/>
  <c r="BX213" i="126"/>
  <c r="BX183" i="126" s="1"/>
  <c r="BX180" i="126" s="1"/>
  <c r="BW426" i="126"/>
  <c r="BQ424" i="126"/>
  <c r="BW424" i="126" l="1"/>
  <c r="BX423" i="126" s="1"/>
  <c r="BX426" i="126"/>
  <c r="BX184" i="126"/>
  <c r="G134" i="126"/>
  <c r="BQ227" i="126"/>
  <c r="BQ268" i="126"/>
  <c r="BW226" i="126"/>
  <c r="BX253" i="126"/>
  <c r="BX254" i="126" s="1"/>
  <c r="BX230" i="126"/>
  <c r="BX233" i="126" s="1"/>
  <c r="BY212" i="126"/>
  <c r="BY213" i="126" s="1"/>
  <c r="BY183" i="126" s="1"/>
  <c r="BY180" i="126" s="1"/>
  <c r="BY358" i="126"/>
  <c r="BY369" i="126" l="1"/>
  <c r="BZ208" i="126"/>
  <c r="BY252" i="126"/>
  <c r="BZ210" i="126"/>
  <c r="BZ273" i="126" s="1"/>
  <c r="BX226" i="126"/>
  <c r="BX366" i="126"/>
  <c r="BY426" i="126"/>
  <c r="BY184" i="126"/>
  <c r="BW227" i="126"/>
  <c r="BW268" i="126"/>
  <c r="BX424" i="126"/>
  <c r="BY423" i="126" s="1"/>
  <c r="BY424" i="126" l="1"/>
  <c r="BZ423" i="126" s="1"/>
  <c r="BX227" i="126"/>
  <c r="BX268" i="126"/>
  <c r="BY230" i="126"/>
  <c r="BY233" i="126" s="1"/>
  <c r="BY253" i="126"/>
  <c r="BY254" i="126" s="1"/>
  <c r="BZ212" i="126"/>
  <c r="BZ213" i="126" s="1"/>
  <c r="BZ183" i="126" s="1"/>
  <c r="BZ180" i="126" s="1"/>
  <c r="BZ358" i="126"/>
  <c r="BY226" i="126"/>
  <c r="BY366" i="126"/>
  <c r="BZ426" i="126" l="1"/>
  <c r="BZ184" i="126"/>
  <c r="BZ369" i="126"/>
  <c r="CA208" i="126"/>
  <c r="BZ252" i="126"/>
  <c r="CA210" i="126"/>
  <c r="CA273" i="126" s="1"/>
  <c r="BY227" i="126"/>
  <c r="BY268" i="126"/>
  <c r="BZ424" i="126"/>
  <c r="CA423" i="126" s="1"/>
  <c r="BZ230" i="126" l="1"/>
  <c r="BZ233" i="126" s="1"/>
  <c r="BZ253" i="126"/>
  <c r="BZ254" i="126" s="1"/>
  <c r="CA212" i="126"/>
  <c r="CA213" i="126" s="1"/>
  <c r="CA183" i="126" s="1"/>
  <c r="CA180" i="126" s="1"/>
  <c r="CA358" i="126"/>
  <c r="CA369" i="126" s="1"/>
  <c r="BZ226" i="126"/>
  <c r="BZ366" i="126"/>
  <c r="CA426" i="126" l="1"/>
  <c r="CA424" i="126" s="1"/>
  <c r="CB423" i="126" s="1"/>
  <c r="CA184" i="126"/>
  <c r="BZ268" i="126"/>
  <c r="BZ227" i="126"/>
  <c r="CB208" i="126"/>
  <c r="CA252" i="126"/>
  <c r="CB210" i="126"/>
  <c r="CB273" i="126" s="1"/>
  <c r="CA230" i="126" l="1"/>
  <c r="CA233" i="126" s="1"/>
  <c r="CA253" i="126"/>
  <c r="CA254" i="126" s="1"/>
  <c r="CB212" i="126"/>
  <c r="CB358" i="126"/>
  <c r="CB369" i="126" s="1"/>
  <c r="CA226" i="126"/>
  <c r="CA366" i="126"/>
  <c r="CC208" i="126" l="1"/>
  <c r="CB252" i="126"/>
  <c r="CC210" i="126"/>
  <c r="CC273" i="126" s="1"/>
  <c r="CA227" i="126"/>
  <c r="CA268" i="126"/>
  <c r="CB213" i="126"/>
  <c r="CB183" i="126" s="1"/>
  <c r="CB180" i="126" s="1"/>
  <c r="CB230" i="126" l="1"/>
  <c r="CB233" i="126" s="1"/>
  <c r="CB253" i="126"/>
  <c r="CB254" i="126" s="1"/>
  <c r="CB426" i="126"/>
  <c r="CB424" i="126" s="1"/>
  <c r="CC423" i="126" s="1"/>
  <c r="CB184" i="126"/>
  <c r="CC212" i="126"/>
  <c r="CC213" i="126" s="1"/>
  <c r="CC183" i="126" s="1"/>
  <c r="CC180" i="126" s="1"/>
  <c r="CC358" i="126"/>
  <c r="CC369" i="126" s="1"/>
  <c r="CD208" i="126" l="1"/>
  <c r="CC252" i="126"/>
  <c r="CD210" i="126"/>
  <c r="CD273" i="126" s="1"/>
  <c r="CB226" i="126"/>
  <c r="CB366" i="126"/>
  <c r="CC426" i="126"/>
  <c r="CC424" i="126" s="1"/>
  <c r="CD423" i="126" s="1"/>
  <c r="CC184" i="126"/>
  <c r="CB227" i="126" l="1"/>
  <c r="CB268" i="126"/>
  <c r="CC226" i="126"/>
  <c r="CC366" i="126"/>
  <c r="CC230" i="126"/>
  <c r="CC233" i="126" s="1"/>
  <c r="CC253" i="126"/>
  <c r="CC254" i="126" s="1"/>
  <c r="CD212" i="126"/>
  <c r="CD213" i="126" s="1"/>
  <c r="CD183" i="126" s="1"/>
  <c r="CD180" i="126" s="1"/>
  <c r="CD358" i="126"/>
  <c r="CD369" i="126" s="1"/>
  <c r="CD426" i="126" l="1"/>
  <c r="CD424" i="126" s="1"/>
  <c r="CE423" i="126" s="1"/>
  <c r="CD184" i="126"/>
  <c r="CC227" i="126"/>
  <c r="CC268" i="126"/>
  <c r="CE208" i="126"/>
  <c r="CD252" i="126"/>
  <c r="CE210" i="126"/>
  <c r="CE273" i="126" s="1"/>
  <c r="CD230" i="126" l="1"/>
  <c r="CD233" i="126" s="1"/>
  <c r="CD253" i="126"/>
  <c r="CD254" i="126" s="1"/>
  <c r="CE212" i="126"/>
  <c r="CE358" i="126"/>
  <c r="CE369" i="126" s="1"/>
  <c r="CD226" i="126"/>
  <c r="CD366" i="126"/>
  <c r="CD227" i="126" l="1"/>
  <c r="CD268" i="126"/>
  <c r="CF208" i="126"/>
  <c r="CE252" i="126"/>
  <c r="CF210" i="126"/>
  <c r="CF273" i="126" s="1"/>
  <c r="CE213" i="126"/>
  <c r="CE183" i="126" s="1"/>
  <c r="CE180" i="126" s="1"/>
  <c r="CE230" i="126" l="1"/>
  <c r="CE233" i="126" s="1"/>
  <c r="CE253" i="126"/>
  <c r="CE254" i="126" s="1"/>
  <c r="CF212" i="126"/>
  <c r="CF358" i="126"/>
  <c r="CF369" i="126" s="1"/>
  <c r="CE426" i="126"/>
  <c r="CE424" i="126" s="1"/>
  <c r="CF423" i="126" s="1"/>
  <c r="CE184" i="126"/>
  <c r="CE226" i="126" l="1"/>
  <c r="CE366" i="126"/>
  <c r="CG208" i="126"/>
  <c r="CF252" i="126"/>
  <c r="CG210" i="126"/>
  <c r="CG273" i="126" s="1"/>
  <c r="CF213" i="126"/>
  <c r="CF183" i="126" s="1"/>
  <c r="CF180" i="126" s="1"/>
  <c r="CF230" i="126" l="1"/>
  <c r="CF233" i="126" s="1"/>
  <c r="CF253" i="126"/>
  <c r="CF254" i="126" s="1"/>
  <c r="CF426" i="126"/>
  <c r="CF424" i="126" s="1"/>
  <c r="CG423" i="126" s="1"/>
  <c r="CF184" i="126"/>
  <c r="CG212" i="126"/>
  <c r="CG213" i="126" s="1"/>
  <c r="CG183" i="126" s="1"/>
  <c r="CG180" i="126" s="1"/>
  <c r="CG358" i="126"/>
  <c r="CG369" i="126" s="1"/>
  <c r="CE227" i="126"/>
  <c r="CE268" i="126"/>
  <c r="CH208" i="126" l="1"/>
  <c r="CG252" i="126"/>
  <c r="CH210" i="126"/>
  <c r="CH273" i="126" s="1"/>
  <c r="CF226" i="126"/>
  <c r="CF366" i="126"/>
  <c r="CG426" i="126"/>
  <c r="CG424" i="126" s="1"/>
  <c r="CH423" i="126" s="1"/>
  <c r="CG184" i="126"/>
  <c r="CF227" i="126" l="1"/>
  <c r="CF268" i="126"/>
  <c r="CG230" i="126"/>
  <c r="CG233" i="126" s="1"/>
  <c r="CG253" i="126"/>
  <c r="CG254" i="126" s="1"/>
  <c r="CG226" i="126"/>
  <c r="CG366" i="126"/>
  <c r="CH212" i="126"/>
  <c r="CH358" i="126"/>
  <c r="CH369" i="126" s="1"/>
  <c r="CI208" i="126" l="1"/>
  <c r="CH252" i="126"/>
  <c r="CI210" i="126"/>
  <c r="CI273" i="126" s="1"/>
  <c r="CG227" i="126"/>
  <c r="CG268" i="126"/>
  <c r="CH213" i="126"/>
  <c r="CH183" i="126" s="1"/>
  <c r="CH180" i="126" s="1"/>
  <c r="CH426" i="126" l="1"/>
  <c r="CH424" i="126" s="1"/>
  <c r="CI423" i="126" s="1"/>
  <c r="CH184" i="126"/>
  <c r="CH230" i="126"/>
  <c r="CH233" i="126" s="1"/>
  <c r="CH253" i="126"/>
  <c r="CH254" i="126" s="1"/>
  <c r="CI212" i="126"/>
  <c r="CI213" i="126" s="1"/>
  <c r="CI183" i="126" s="1"/>
  <c r="CI180" i="126" s="1"/>
  <c r="CI358" i="126"/>
  <c r="CI369" i="126" s="1"/>
  <c r="CI426" i="126" l="1"/>
  <c r="CI184" i="126"/>
  <c r="CJ208" i="126"/>
  <c r="CI252" i="126"/>
  <c r="CJ210" i="126"/>
  <c r="CJ273" i="126" s="1"/>
  <c r="CH226" i="126"/>
  <c r="CH366" i="126"/>
  <c r="CI424" i="126"/>
  <c r="CJ423" i="126" s="1"/>
  <c r="CH227" i="126" l="1"/>
  <c r="CH268" i="126"/>
  <c r="CI253" i="126"/>
  <c r="CI254" i="126" s="1"/>
  <c r="CI230" i="126"/>
  <c r="CI233" i="126" s="1"/>
  <c r="CJ212" i="126"/>
  <c r="CJ213" i="126" s="1"/>
  <c r="CJ183" i="126" s="1"/>
  <c r="CJ180" i="126" s="1"/>
  <c r="CJ358" i="126"/>
  <c r="CJ369" i="126" s="1"/>
  <c r="CI226" i="126"/>
  <c r="CI366" i="126"/>
  <c r="CJ426" i="126" l="1"/>
  <c r="CJ424" i="126" s="1"/>
  <c r="CK423" i="126" s="1"/>
  <c r="CJ184" i="126"/>
  <c r="CI227" i="126"/>
  <c r="CI268" i="126"/>
  <c r="CK208" i="126"/>
  <c r="CJ252" i="126"/>
  <c r="CK210" i="126"/>
  <c r="CK273" i="126" s="1"/>
  <c r="CK212" i="126" l="1"/>
  <c r="CK213" i="126" s="1"/>
  <c r="CK183" i="126" s="1"/>
  <c r="CK180" i="126" s="1"/>
  <c r="CK358" i="126"/>
  <c r="CK369" i="126" s="1"/>
  <c r="CJ230" i="126"/>
  <c r="CJ233" i="126" s="1"/>
  <c r="CJ253" i="126"/>
  <c r="CJ254" i="126" s="1"/>
  <c r="CJ226" i="126"/>
  <c r="CJ366" i="126"/>
  <c r="CJ227" i="126" l="1"/>
  <c r="CJ268" i="126"/>
  <c r="CK426" i="126"/>
  <c r="CK424" i="126" s="1"/>
  <c r="CL423" i="126" s="1"/>
  <c r="CK184" i="126"/>
  <c r="CL208" i="126"/>
  <c r="CK252" i="126"/>
  <c r="CL210" i="126"/>
  <c r="CL273" i="126" s="1"/>
  <c r="CL212" i="126" l="1"/>
  <c r="CL213" i="126" s="1"/>
  <c r="CL183" i="126" s="1"/>
  <c r="CL180" i="126" s="1"/>
  <c r="CL358" i="126"/>
  <c r="CL369" i="126" s="1"/>
  <c r="CK253" i="126"/>
  <c r="CK254" i="126" s="1"/>
  <c r="CK230" i="126"/>
  <c r="CK233" i="126" s="1"/>
  <c r="CK226" i="126"/>
  <c r="CK366" i="126"/>
  <c r="CK227" i="126" l="1"/>
  <c r="CK268" i="126"/>
  <c r="CL426" i="126"/>
  <c r="CL424" i="126" s="1"/>
  <c r="CM423" i="126" s="1"/>
  <c r="CL184" i="126"/>
  <c r="CM208" i="126"/>
  <c r="CL252" i="126"/>
  <c r="CM210" i="126"/>
  <c r="CM273" i="126" s="1"/>
  <c r="CM212" i="126" l="1"/>
  <c r="CM358" i="126"/>
  <c r="CM369" i="126" s="1"/>
  <c r="CL230" i="126"/>
  <c r="CL233" i="126" s="1"/>
  <c r="CL253" i="126"/>
  <c r="CL254" i="126" s="1"/>
  <c r="CL226" i="126"/>
  <c r="CL366" i="126"/>
  <c r="CL227" i="126" l="1"/>
  <c r="CL268" i="126"/>
  <c r="CN208" i="126"/>
  <c r="CM252" i="126"/>
  <c r="CN210" i="126"/>
  <c r="CN273" i="126" s="1"/>
  <c r="CM213" i="126"/>
  <c r="CM183" i="126" s="1"/>
  <c r="CM180" i="126" s="1"/>
  <c r="CM426" i="126" l="1"/>
  <c r="CM424" i="126" s="1"/>
  <c r="CN423" i="126" s="1"/>
  <c r="CM184" i="126"/>
  <c r="CM230" i="126"/>
  <c r="CM233" i="126" s="1"/>
  <c r="CM253" i="126"/>
  <c r="CM254" i="126" s="1"/>
  <c r="CN212" i="126"/>
  <c r="CN358" i="126"/>
  <c r="CN369" i="126" s="1"/>
  <c r="CO208" i="126" l="1"/>
  <c r="CN252" i="126"/>
  <c r="CO210" i="126"/>
  <c r="CO273" i="126" s="1"/>
  <c r="CN213" i="126"/>
  <c r="CN183" i="126" s="1"/>
  <c r="CN180" i="126" s="1"/>
  <c r="CM226" i="126"/>
  <c r="CM366" i="126"/>
  <c r="CM227" i="126" l="1"/>
  <c r="CM268" i="126"/>
  <c r="CN253" i="126"/>
  <c r="CN254" i="126" s="1"/>
  <c r="CN230" i="126"/>
  <c r="CN233" i="126" s="1"/>
  <c r="CN426" i="126"/>
  <c r="CN424" i="126" s="1"/>
  <c r="CO423" i="126" s="1"/>
  <c r="CN184" i="126"/>
  <c r="CO212" i="126"/>
  <c r="CO213" i="126" s="1"/>
  <c r="CO183" i="126" s="1"/>
  <c r="CO180" i="126" s="1"/>
  <c r="CO358" i="126"/>
  <c r="CO369" i="126" s="1"/>
  <c r="CO426" i="126" l="1"/>
  <c r="CO424" i="126" s="1"/>
  <c r="CP423" i="126" s="1"/>
  <c r="CO184" i="126"/>
  <c r="CP208" i="126"/>
  <c r="CO252" i="126"/>
  <c r="CP210" i="126"/>
  <c r="CP273" i="126" s="1"/>
  <c r="CN226" i="126"/>
  <c r="CN366" i="126"/>
  <c r="CO230" i="126" l="1"/>
  <c r="CO233" i="126" s="1"/>
  <c r="CO253" i="126"/>
  <c r="CO254" i="126" s="1"/>
  <c r="CP212" i="126"/>
  <c r="CP213" i="126" s="1"/>
  <c r="CP183" i="126" s="1"/>
  <c r="CP180" i="126" s="1"/>
  <c r="CP358" i="126"/>
  <c r="CP369" i="126" s="1"/>
  <c r="CN227" i="126"/>
  <c r="CN268" i="126"/>
  <c r="CO226" i="126"/>
  <c r="CO366" i="126"/>
  <c r="CP426" i="126" l="1"/>
  <c r="CP424" i="126" s="1"/>
  <c r="CQ423" i="126" s="1"/>
  <c r="CP184" i="126"/>
  <c r="CP252" i="126"/>
  <c r="CQ208" i="126"/>
  <c r="CQ210" i="126"/>
  <c r="CQ273" i="126" s="1"/>
  <c r="CO227" i="126"/>
  <c r="CO268" i="126"/>
  <c r="CQ212" i="126" l="1"/>
  <c r="CQ358" i="126"/>
  <c r="CQ369" i="126" s="1"/>
  <c r="CP230" i="126"/>
  <c r="CP233" i="126" s="1"/>
  <c r="CP253" i="126"/>
  <c r="CP254" i="126" s="1"/>
  <c r="CP226" i="126"/>
  <c r="CP366" i="126"/>
  <c r="CR208" i="126" l="1"/>
  <c r="CQ252" i="126"/>
  <c r="CR210" i="126"/>
  <c r="CR273" i="126" s="1"/>
  <c r="CP227" i="126"/>
  <c r="CP268" i="126"/>
  <c r="CQ213" i="126"/>
  <c r="CQ183" i="126" s="1"/>
  <c r="CQ180" i="126" s="1"/>
  <c r="CQ426" i="126" l="1"/>
  <c r="CQ424" i="126" s="1"/>
  <c r="CR423" i="126" s="1"/>
  <c r="CQ184" i="126"/>
  <c r="CQ230" i="126"/>
  <c r="CQ233" i="126" s="1"/>
  <c r="CQ253" i="126"/>
  <c r="CQ254" i="126" s="1"/>
  <c r="CR212" i="126"/>
  <c r="CR358" i="126"/>
  <c r="CR369" i="126" s="1"/>
  <c r="CS208" i="126" l="1"/>
  <c r="CR252" i="126"/>
  <c r="CS210" i="126"/>
  <c r="CS273" i="126" s="1"/>
  <c r="CR213" i="126"/>
  <c r="CR183" i="126" s="1"/>
  <c r="CR180" i="126" s="1"/>
  <c r="CQ226" i="126"/>
  <c r="CQ366" i="126"/>
  <c r="CQ227" i="126" l="1"/>
  <c r="CQ268" i="126"/>
  <c r="CR426" i="126"/>
  <c r="CR424" i="126" s="1"/>
  <c r="CS423" i="126" s="1"/>
  <c r="CR184" i="126"/>
  <c r="CR230" i="126"/>
  <c r="CR233" i="126" s="1"/>
  <c r="CR253" i="126"/>
  <c r="CR254" i="126" s="1"/>
  <c r="CS212" i="126"/>
  <c r="CS213" i="126" s="1"/>
  <c r="CS183" i="126" s="1"/>
  <c r="CS180" i="126" s="1"/>
  <c r="CS358" i="126"/>
  <c r="CS369" i="126" s="1"/>
  <c r="CS426" i="126" l="1"/>
  <c r="CS424" i="126" s="1"/>
  <c r="CT423" i="126" s="1"/>
  <c r="CS184" i="126"/>
  <c r="CT208" i="126"/>
  <c r="CS252" i="126"/>
  <c r="CT210" i="126"/>
  <c r="CT273" i="126" s="1"/>
  <c r="CR226" i="126"/>
  <c r="CR366" i="126"/>
  <c r="CR227" i="126" l="1"/>
  <c r="CR268" i="126"/>
  <c r="CS230" i="126"/>
  <c r="CS233" i="126" s="1"/>
  <c r="CS253" i="126"/>
  <c r="CS254" i="126" s="1"/>
  <c r="CT212" i="126"/>
  <c r="CT213" i="126" s="1"/>
  <c r="CT183" i="126" s="1"/>
  <c r="CT180" i="126" s="1"/>
  <c r="CT358" i="126"/>
  <c r="CT369" i="126" s="1"/>
  <c r="CS226" i="126"/>
  <c r="CS366" i="126"/>
  <c r="CT426" i="126" l="1"/>
  <c r="CT424" i="126" s="1"/>
  <c r="CU423" i="126" s="1"/>
  <c r="CT184" i="126"/>
  <c r="CS227" i="126"/>
  <c r="CS268" i="126"/>
  <c r="CU208" i="126"/>
  <c r="CT252" i="126"/>
  <c r="CU210" i="126"/>
  <c r="CU273" i="126" s="1"/>
  <c r="CT230" i="126" l="1"/>
  <c r="CT233" i="126" s="1"/>
  <c r="CT253" i="126"/>
  <c r="CT254" i="126" s="1"/>
  <c r="CT226" i="126"/>
  <c r="CT366" i="126"/>
  <c r="CU212" i="126"/>
  <c r="CU213" i="126" s="1"/>
  <c r="CU183" i="126" s="1"/>
  <c r="CU180" i="126" s="1"/>
  <c r="CU358" i="126"/>
  <c r="CU369" i="126" s="1"/>
  <c r="CU426" i="126" l="1"/>
  <c r="CU424" i="126" s="1"/>
  <c r="CV423" i="126" s="1"/>
  <c r="CU184" i="126"/>
  <c r="CV208" i="126"/>
  <c r="CU252" i="126"/>
  <c r="CV210" i="126"/>
  <c r="CV273" i="126" s="1"/>
  <c r="CT227" i="126"/>
  <c r="CT268" i="126"/>
  <c r="CU230" i="126" l="1"/>
  <c r="CU233" i="126" s="1"/>
  <c r="CU253" i="126"/>
  <c r="CU254" i="126" s="1"/>
  <c r="CV212" i="126"/>
  <c r="CV213" i="126" s="1"/>
  <c r="CV183" i="126" s="1"/>
  <c r="CV180" i="126" s="1"/>
  <c r="CV358" i="126"/>
  <c r="CV369" i="126" s="1"/>
  <c r="CU226" i="126"/>
  <c r="CU366" i="126"/>
  <c r="CV426" i="126" l="1"/>
  <c r="CV184" i="126"/>
  <c r="CW208" i="126"/>
  <c r="CV252" i="126"/>
  <c r="CW210" i="126"/>
  <c r="CW273" i="126" s="1"/>
  <c r="CU227" i="126"/>
  <c r="CU268" i="126"/>
  <c r="CV253" i="126" l="1"/>
  <c r="CV254" i="126" s="1"/>
  <c r="CV230" i="126"/>
  <c r="CV233" i="126" s="1"/>
  <c r="CW212" i="126"/>
  <c r="CW213" i="126" s="1"/>
  <c r="CW183" i="126" s="1"/>
  <c r="CW180" i="126" s="1"/>
  <c r="CW358" i="126"/>
  <c r="CV226" i="126"/>
  <c r="CV366" i="126"/>
  <c r="C426" i="126"/>
  <c r="CV424" i="126"/>
  <c r="CW423" i="126" s="1"/>
  <c r="CW426" i="126" l="1"/>
  <c r="CW184" i="126"/>
  <c r="CV227" i="126"/>
  <c r="CV268" i="126"/>
  <c r="O432" i="126"/>
  <c r="W432" i="126"/>
  <c r="AE432" i="126"/>
  <c r="AM432" i="126"/>
  <c r="AU432" i="126"/>
  <c r="BC432" i="126"/>
  <c r="BK432" i="126"/>
  <c r="K432" i="126"/>
  <c r="S432" i="126"/>
  <c r="AA432" i="126"/>
  <c r="AI432" i="126"/>
  <c r="AQ432" i="126"/>
  <c r="AY432" i="126"/>
  <c r="BG432" i="126"/>
  <c r="BO432" i="126"/>
  <c r="T432" i="126"/>
  <c r="AD432" i="126"/>
  <c r="AO432" i="126"/>
  <c r="AZ432" i="126"/>
  <c r="BJ432" i="126"/>
  <c r="L432" i="126"/>
  <c r="V432" i="126"/>
  <c r="AG432" i="126"/>
  <c r="AR432" i="126"/>
  <c r="BB432" i="126"/>
  <c r="BM432" i="126"/>
  <c r="U432" i="126"/>
  <c r="AJ432" i="126"/>
  <c r="AW432" i="126"/>
  <c r="BL432" i="126"/>
  <c r="X432" i="126"/>
  <c r="AK432" i="126"/>
  <c r="AX432" i="126"/>
  <c r="BN432" i="126"/>
  <c r="N432" i="126"/>
  <c r="AP432" i="126"/>
  <c r="BE432" i="126"/>
  <c r="AC432" i="126"/>
  <c r="BF432" i="126"/>
  <c r="J432" i="126"/>
  <c r="Y432" i="126"/>
  <c r="AL432" i="126"/>
  <c r="BA432" i="126"/>
  <c r="BP432" i="126"/>
  <c r="M432" i="126"/>
  <c r="Z432" i="126"/>
  <c r="AN432" i="126"/>
  <c r="BD432" i="126"/>
  <c r="BQ432" i="126"/>
  <c r="AB432" i="126"/>
  <c r="P432" i="126"/>
  <c r="AS432" i="126"/>
  <c r="AT432" i="126"/>
  <c r="AV432" i="126"/>
  <c r="BH432" i="126"/>
  <c r="BI432" i="126"/>
  <c r="R432" i="126"/>
  <c r="AF432" i="126"/>
  <c r="AH432" i="126"/>
  <c r="Q432" i="126"/>
  <c r="C439" i="126"/>
  <c r="C438" i="126"/>
  <c r="C437" i="126"/>
  <c r="CW369" i="126"/>
  <c r="C353" i="126"/>
  <c r="C356" i="126" s="1"/>
  <c r="CX208" i="126"/>
  <c r="CW252" i="126"/>
  <c r="CX210" i="126"/>
  <c r="CX273" i="126" s="1"/>
  <c r="CW424" i="126"/>
  <c r="CX423" i="126" s="1"/>
  <c r="M430" i="126" l="1"/>
  <c r="M431" i="126"/>
  <c r="M438" i="126" s="1"/>
  <c r="M439" i="126"/>
  <c r="M345" i="126" s="1"/>
  <c r="M346" i="126" s="1"/>
  <c r="BL431" i="126"/>
  <c r="BL438" i="126" s="1"/>
  <c r="BL430" i="126"/>
  <c r="BL439" i="126"/>
  <c r="BL345" i="126" s="1"/>
  <c r="BL346" i="126" s="1"/>
  <c r="W430" i="126"/>
  <c r="W431" i="126"/>
  <c r="W438" i="126" s="1"/>
  <c r="W439" i="126"/>
  <c r="W345" i="126" s="1"/>
  <c r="W346" i="126" s="1"/>
  <c r="AF431" i="126"/>
  <c r="AF438" i="126" s="1"/>
  <c r="AF430" i="126"/>
  <c r="AF439" i="126"/>
  <c r="AF345" i="126" s="1"/>
  <c r="AF346" i="126" s="1"/>
  <c r="AN431" i="126"/>
  <c r="AN438" i="126" s="1"/>
  <c r="AN430" i="126"/>
  <c r="AN439" i="126"/>
  <c r="AN345" i="126" s="1"/>
  <c r="AN346" i="126" s="1"/>
  <c r="Y430" i="126"/>
  <c r="Y431" i="126"/>
  <c r="Y438" i="126" s="1"/>
  <c r="Y439" i="126"/>
  <c r="Y345" i="126" s="1"/>
  <c r="Y346" i="126" s="1"/>
  <c r="AP430" i="126"/>
  <c r="AP431" i="126"/>
  <c r="AP438" i="126" s="1"/>
  <c r="AP439" i="126"/>
  <c r="AP345" i="126" s="1"/>
  <c r="AP346" i="126" s="1"/>
  <c r="S431" i="126"/>
  <c r="S438" i="126" s="1"/>
  <c r="S430" i="126"/>
  <c r="S439" i="126"/>
  <c r="S345" i="126" s="1"/>
  <c r="S346" i="126" s="1"/>
  <c r="AM430" i="126"/>
  <c r="AM431" i="126"/>
  <c r="AM438" i="126" s="1"/>
  <c r="AM439" i="126"/>
  <c r="AM345" i="126" s="1"/>
  <c r="AM346" i="126" s="1"/>
  <c r="AS430" i="126"/>
  <c r="AS431" i="126"/>
  <c r="AS438" i="126" s="1"/>
  <c r="AS439" i="126"/>
  <c r="AS345" i="126" s="1"/>
  <c r="AS346" i="126" s="1"/>
  <c r="Z430" i="126"/>
  <c r="Z431" i="126"/>
  <c r="Z439" i="126"/>
  <c r="Z345" i="126" s="1"/>
  <c r="Z346" i="126" s="1"/>
  <c r="J430" i="126"/>
  <c r="BS432" i="126"/>
  <c r="J431" i="126"/>
  <c r="J438" i="126" s="1"/>
  <c r="J439" i="126"/>
  <c r="N430" i="126"/>
  <c r="N431" i="126"/>
  <c r="N439" i="126"/>
  <c r="N345" i="126" s="1"/>
  <c r="N346" i="126" s="1"/>
  <c r="BM430" i="126"/>
  <c r="BM431" i="126"/>
  <c r="BM438" i="126" s="1"/>
  <c r="BM439" i="126"/>
  <c r="BM345" i="126" s="1"/>
  <c r="BM346" i="126" s="1"/>
  <c r="BJ431" i="126"/>
  <c r="BJ438" i="126" s="1"/>
  <c r="BJ430" i="126"/>
  <c r="BJ439" i="126"/>
  <c r="BJ345" i="126" s="1"/>
  <c r="BJ346" i="126" s="1"/>
  <c r="K430" i="126"/>
  <c r="K431" i="126"/>
  <c r="K438" i="126" s="1"/>
  <c r="K439" i="126"/>
  <c r="K345" i="126" s="1"/>
  <c r="K346" i="126" s="1"/>
  <c r="AE431" i="126"/>
  <c r="AE438" i="126" s="1"/>
  <c r="AE430" i="126"/>
  <c r="AE439" i="126"/>
  <c r="AE345" i="126" s="1"/>
  <c r="AE346" i="126" s="1"/>
  <c r="R431" i="126"/>
  <c r="R430" i="126"/>
  <c r="R439" i="126"/>
  <c r="R345" i="126" s="1"/>
  <c r="R346" i="126" s="1"/>
  <c r="AZ431" i="126"/>
  <c r="AZ438" i="126" s="1"/>
  <c r="AZ430" i="126"/>
  <c r="AZ439" i="126"/>
  <c r="AZ345" i="126" s="1"/>
  <c r="AZ346" i="126" s="1"/>
  <c r="BI430" i="126"/>
  <c r="BI431" i="126"/>
  <c r="BI438" i="126" s="1"/>
  <c r="BI439" i="126"/>
  <c r="BI345" i="126" s="1"/>
  <c r="BI346" i="126" s="1"/>
  <c r="AB431" i="126"/>
  <c r="AB438" i="126" s="1"/>
  <c r="AB430" i="126"/>
  <c r="AB439" i="126"/>
  <c r="AB345" i="126" s="1"/>
  <c r="AB346" i="126" s="1"/>
  <c r="BF431" i="126"/>
  <c r="BF438" i="126" s="1"/>
  <c r="BF430" i="126"/>
  <c r="BW432" i="126"/>
  <c r="BF439" i="126"/>
  <c r="AW430" i="126"/>
  <c r="AW431" i="126"/>
  <c r="AW438" i="126" s="1"/>
  <c r="AW439" i="126"/>
  <c r="AW345" i="126" s="1"/>
  <c r="AW346" i="126" s="1"/>
  <c r="AR431" i="126"/>
  <c r="AR438" i="126" s="1"/>
  <c r="AR430" i="126"/>
  <c r="AR439" i="126"/>
  <c r="AR345" i="126" s="1"/>
  <c r="AR346" i="126" s="1"/>
  <c r="AO430" i="126"/>
  <c r="AO431" i="126"/>
  <c r="AO438" i="126" s="1"/>
  <c r="AO439" i="126"/>
  <c r="AO345" i="126" s="1"/>
  <c r="AO346" i="126" s="1"/>
  <c r="BG431" i="126"/>
  <c r="BG438" i="126" s="1"/>
  <c r="BG430" i="126"/>
  <c r="BG439" i="126"/>
  <c r="BG345" i="126" s="1"/>
  <c r="BG346" i="126" s="1"/>
  <c r="O431" i="126"/>
  <c r="O438" i="126" s="1"/>
  <c r="O430" i="126"/>
  <c r="O439" i="126"/>
  <c r="O345" i="126" s="1"/>
  <c r="O346" i="126" s="1"/>
  <c r="BH431" i="126"/>
  <c r="BH438" i="126" s="1"/>
  <c r="BH430" i="126"/>
  <c r="BH439" i="126"/>
  <c r="BH345" i="126" s="1"/>
  <c r="BH346" i="126" s="1"/>
  <c r="AC430" i="126"/>
  <c r="AC431" i="126"/>
  <c r="AC438" i="126" s="1"/>
  <c r="AC439" i="126"/>
  <c r="AC345" i="126" s="1"/>
  <c r="AC346" i="126" s="1"/>
  <c r="BN430" i="126"/>
  <c r="BN431" i="126"/>
  <c r="BN438" i="126" s="1"/>
  <c r="BN439" i="126"/>
  <c r="BN345" i="126" s="1"/>
  <c r="BN346" i="126" s="1"/>
  <c r="AJ431" i="126"/>
  <c r="AJ438" i="126" s="1"/>
  <c r="AJ430" i="126"/>
  <c r="AJ439" i="126"/>
  <c r="AJ345" i="126" s="1"/>
  <c r="AJ346" i="126" s="1"/>
  <c r="AG430" i="126"/>
  <c r="AG431" i="126"/>
  <c r="AG438" i="126" s="1"/>
  <c r="AG439" i="126"/>
  <c r="AG345" i="126" s="1"/>
  <c r="AG346" i="126" s="1"/>
  <c r="AD431" i="126"/>
  <c r="AD430" i="126"/>
  <c r="AD439" i="126"/>
  <c r="AD345" i="126" s="1"/>
  <c r="AD346" i="126" s="1"/>
  <c r="AY431" i="126"/>
  <c r="AY438" i="126" s="1"/>
  <c r="AY430" i="126"/>
  <c r="AY439" i="126"/>
  <c r="AY345" i="126" s="1"/>
  <c r="AY346" i="126" s="1"/>
  <c r="CW253" i="126"/>
  <c r="CW254" i="126" s="1"/>
  <c r="CW230" i="126"/>
  <c r="CW233" i="126" s="1"/>
  <c r="Q430" i="126"/>
  <c r="Q431" i="126"/>
  <c r="Q438" i="126" s="1"/>
  <c r="Q439" i="126"/>
  <c r="Q345" i="126" s="1"/>
  <c r="Q346" i="126" s="1"/>
  <c r="AV431" i="126"/>
  <c r="AV438" i="126" s="1"/>
  <c r="AV430" i="126"/>
  <c r="AV439" i="126"/>
  <c r="AV345" i="126" s="1"/>
  <c r="AV346" i="126" s="1"/>
  <c r="BP431" i="126"/>
  <c r="BP438" i="126" s="1"/>
  <c r="BP430" i="126"/>
  <c r="BP439" i="126"/>
  <c r="BP345" i="126" s="1"/>
  <c r="BP346" i="126" s="1"/>
  <c r="AX431" i="126"/>
  <c r="AX438" i="126" s="1"/>
  <c r="AX430" i="126"/>
  <c r="AX439" i="126"/>
  <c r="AX345" i="126" s="1"/>
  <c r="AX346" i="126" s="1"/>
  <c r="U430" i="126"/>
  <c r="U431" i="126"/>
  <c r="U438" i="126" s="1"/>
  <c r="U439" i="126"/>
  <c r="U345" i="126" s="1"/>
  <c r="U346" i="126" s="1"/>
  <c r="BT432" i="126"/>
  <c r="V430" i="126"/>
  <c r="V431" i="126"/>
  <c r="V439" i="126"/>
  <c r="T431" i="126"/>
  <c r="T438" i="126" s="1"/>
  <c r="T430" i="126"/>
  <c r="T439" i="126"/>
  <c r="T345" i="126" s="1"/>
  <c r="T346" i="126" s="1"/>
  <c r="AQ431" i="126"/>
  <c r="AQ438" i="126" s="1"/>
  <c r="AQ430" i="126"/>
  <c r="AQ439" i="126"/>
  <c r="AQ345" i="126" s="1"/>
  <c r="AQ346" i="126" s="1"/>
  <c r="BK431" i="126"/>
  <c r="BK438" i="126" s="1"/>
  <c r="BK430" i="126"/>
  <c r="BK439" i="126"/>
  <c r="BK345" i="126" s="1"/>
  <c r="BK346" i="126" s="1"/>
  <c r="P431" i="126"/>
  <c r="P438" i="126" s="1"/>
  <c r="P430" i="126"/>
  <c r="P439" i="126"/>
  <c r="P345" i="126" s="1"/>
  <c r="P346" i="126" s="1"/>
  <c r="BO430" i="126"/>
  <c r="BO431" i="126"/>
  <c r="BO438" i="126" s="1"/>
  <c r="BO439" i="126"/>
  <c r="BO345" i="126" s="1"/>
  <c r="BO346" i="126" s="1"/>
  <c r="CX212" i="126"/>
  <c r="CX213" i="126" s="1"/>
  <c r="CX183" i="126" s="1"/>
  <c r="CX180" i="126" s="1"/>
  <c r="CX358" i="126"/>
  <c r="CX369" i="126" s="1"/>
  <c r="BQ430" i="126"/>
  <c r="BQ431" i="126"/>
  <c r="BQ438" i="126" s="1"/>
  <c r="BQ439" i="126"/>
  <c r="BQ345" i="126" s="1"/>
  <c r="BQ346" i="126" s="1"/>
  <c r="BA430" i="126"/>
  <c r="BA431" i="126"/>
  <c r="BA438" i="126" s="1"/>
  <c r="BA439" i="126"/>
  <c r="BA345" i="126" s="1"/>
  <c r="BA346" i="126" s="1"/>
  <c r="AK430" i="126"/>
  <c r="AK431" i="126"/>
  <c r="AK438" i="126" s="1"/>
  <c r="AK439" i="126"/>
  <c r="AK345" i="126" s="1"/>
  <c r="AK346" i="126" s="1"/>
  <c r="L431" i="126"/>
  <c r="L438" i="126" s="1"/>
  <c r="L430" i="126"/>
  <c r="L439" i="126"/>
  <c r="L345" i="126" s="1"/>
  <c r="L346" i="126" s="1"/>
  <c r="AI430" i="126"/>
  <c r="AI431" i="126"/>
  <c r="AI438" i="126" s="1"/>
  <c r="AI439" i="126"/>
  <c r="AI345" i="126" s="1"/>
  <c r="AI346" i="126" s="1"/>
  <c r="BC430" i="126"/>
  <c r="BC431" i="126"/>
  <c r="BC438" i="126" s="1"/>
  <c r="BC439" i="126"/>
  <c r="BC345" i="126" s="1"/>
  <c r="BC346" i="126" s="1"/>
  <c r="CW226" i="126"/>
  <c r="CW366" i="126"/>
  <c r="BB430" i="126"/>
  <c r="BB431" i="126"/>
  <c r="BB438" i="126" s="1"/>
  <c r="BB439" i="126"/>
  <c r="BB345" i="126" s="1"/>
  <c r="BB346" i="126" s="1"/>
  <c r="J359" i="126"/>
  <c r="L359" i="126"/>
  <c r="L370" i="126" s="1"/>
  <c r="M359" i="126"/>
  <c r="M370" i="126" s="1"/>
  <c r="N359" i="126"/>
  <c r="N370" i="126" s="1"/>
  <c r="K359" i="126"/>
  <c r="K370" i="126" s="1"/>
  <c r="O359" i="126"/>
  <c r="O370" i="126" s="1"/>
  <c r="AH431" i="126"/>
  <c r="AH438" i="126" s="1"/>
  <c r="BU432" i="126"/>
  <c r="AH430" i="126"/>
  <c r="AH439" i="126"/>
  <c r="AT430" i="126"/>
  <c r="BV432" i="126"/>
  <c r="AT431" i="126"/>
  <c r="AT438" i="126" s="1"/>
  <c r="AT439" i="126"/>
  <c r="BD431" i="126"/>
  <c r="BD438" i="126" s="1"/>
  <c r="BD430" i="126"/>
  <c r="BD439" i="126"/>
  <c r="BD345" i="126" s="1"/>
  <c r="BD346" i="126" s="1"/>
  <c r="AL431" i="126"/>
  <c r="AL438" i="126" s="1"/>
  <c r="AL430" i="126"/>
  <c r="AL439" i="126"/>
  <c r="AL345" i="126" s="1"/>
  <c r="AL346" i="126" s="1"/>
  <c r="BE430" i="126"/>
  <c r="BE431" i="126"/>
  <c r="BE438" i="126" s="1"/>
  <c r="BE439" i="126"/>
  <c r="BE345" i="126" s="1"/>
  <c r="BE346" i="126" s="1"/>
  <c r="X431" i="126"/>
  <c r="X438" i="126" s="1"/>
  <c r="X430" i="126"/>
  <c r="X439" i="126"/>
  <c r="X345" i="126" s="1"/>
  <c r="X346" i="126" s="1"/>
  <c r="AA431" i="126"/>
  <c r="AA438" i="126" s="1"/>
  <c r="AA430" i="126"/>
  <c r="AA439" i="126"/>
  <c r="AA345" i="126" s="1"/>
  <c r="AA346" i="126" s="1"/>
  <c r="AU431" i="126"/>
  <c r="AU438" i="126" s="1"/>
  <c r="AU430" i="126"/>
  <c r="AU439" i="126"/>
  <c r="AU345" i="126" s="1"/>
  <c r="AU346" i="126" s="1"/>
  <c r="BV438" i="126" l="1"/>
  <c r="CX426" i="126"/>
  <c r="CX424" i="126" s="1"/>
  <c r="CY423" i="126" s="1"/>
  <c r="CX184" i="126"/>
  <c r="AU427" i="126"/>
  <c r="AU437" i="126"/>
  <c r="AU136" i="126" s="1"/>
  <c r="BU438" i="126"/>
  <c r="J370" i="126"/>
  <c r="J360" i="126"/>
  <c r="BC427" i="126"/>
  <c r="BC437" i="126"/>
  <c r="BC136" i="126" s="1"/>
  <c r="P427" i="126"/>
  <c r="P437" i="126"/>
  <c r="P136" i="126" s="1"/>
  <c r="AG427" i="126"/>
  <c r="AG437" i="126"/>
  <c r="AG136" i="126" s="1"/>
  <c r="BV431" i="126"/>
  <c r="Z438" i="126"/>
  <c r="Y427" i="126"/>
  <c r="Y437" i="126"/>
  <c r="Y136" i="126" s="1"/>
  <c r="BE427" i="126"/>
  <c r="BE437" i="126"/>
  <c r="BE136" i="126" s="1"/>
  <c r="AN427" i="126"/>
  <c r="AN437" i="126"/>
  <c r="AN136" i="126" s="1"/>
  <c r="AT345" i="126"/>
  <c r="AT346" i="126" s="1"/>
  <c r="BV439" i="126"/>
  <c r="BV345" i="126" s="1"/>
  <c r="BV346" i="126" s="1"/>
  <c r="AK427" i="126"/>
  <c r="AK437" i="126"/>
  <c r="AK136" i="126" s="1"/>
  <c r="T427" i="126"/>
  <c r="T437" i="126"/>
  <c r="T136" i="126" s="1"/>
  <c r="U427" i="126"/>
  <c r="U437" i="126"/>
  <c r="U136" i="126" s="1"/>
  <c r="AV427" i="126"/>
  <c r="AV437" i="126"/>
  <c r="AV136" i="126" s="1"/>
  <c r="AY427" i="126"/>
  <c r="AY437" i="126"/>
  <c r="AY136" i="126" s="1"/>
  <c r="AC427" i="126"/>
  <c r="AC437" i="126"/>
  <c r="AC136" i="126" s="1"/>
  <c r="BG427" i="126"/>
  <c r="BG437" i="126"/>
  <c r="BG136" i="126" s="1"/>
  <c r="AB427" i="126"/>
  <c r="AB437" i="126"/>
  <c r="AB136" i="126" s="1"/>
  <c r="K427" i="126"/>
  <c r="K437" i="126"/>
  <c r="K136" i="126" s="1"/>
  <c r="BS431" i="126"/>
  <c r="N438" i="126"/>
  <c r="BV430" i="126"/>
  <c r="Z427" i="126"/>
  <c r="Z437" i="126"/>
  <c r="Z136" i="126" s="1"/>
  <c r="S427" i="126"/>
  <c r="S437" i="126"/>
  <c r="S136" i="126" s="1"/>
  <c r="W427" i="126"/>
  <c r="W437" i="126"/>
  <c r="W136" i="126" s="1"/>
  <c r="R427" i="126"/>
  <c r="BT430" i="126"/>
  <c r="R437" i="126"/>
  <c r="R136" i="126" s="1"/>
  <c r="AA427" i="126"/>
  <c r="AA437" i="126"/>
  <c r="AA136" i="126" s="1"/>
  <c r="BB427" i="126"/>
  <c r="BB437" i="126"/>
  <c r="BB136" i="126" s="1"/>
  <c r="AI427" i="126"/>
  <c r="AI437" i="126"/>
  <c r="AI136" i="126" s="1"/>
  <c r="BK427" i="126"/>
  <c r="BK437" i="126"/>
  <c r="BK136" i="126" s="1"/>
  <c r="V345" i="126"/>
  <c r="V346" i="126" s="1"/>
  <c r="BT439" i="126"/>
  <c r="BT345" i="126" s="1"/>
  <c r="BT346" i="126" s="1"/>
  <c r="AX427" i="126"/>
  <c r="AX437" i="126"/>
  <c r="AX136" i="126" s="1"/>
  <c r="BH427" i="126"/>
  <c r="BH437" i="126"/>
  <c r="BH136" i="126" s="1"/>
  <c r="AW427" i="126"/>
  <c r="AW437" i="126"/>
  <c r="AW136" i="126" s="1"/>
  <c r="BT431" i="126"/>
  <c r="R438" i="126"/>
  <c r="BS438" i="126" s="1"/>
  <c r="BJ427" i="126"/>
  <c r="BJ437" i="126"/>
  <c r="BJ136" i="126" s="1"/>
  <c r="J345" i="126"/>
  <c r="J346" i="126" s="1"/>
  <c r="BS439" i="126"/>
  <c r="BS345" i="126" s="1"/>
  <c r="BL427" i="126"/>
  <c r="BL437" i="126"/>
  <c r="BL136" i="126" s="1"/>
  <c r="AL427" i="126"/>
  <c r="AL437" i="126"/>
  <c r="AL136" i="126" s="1"/>
  <c r="AT427" i="126"/>
  <c r="AT437" i="126"/>
  <c r="BA427" i="126"/>
  <c r="BA437" i="126"/>
  <c r="BA136" i="126" s="1"/>
  <c r="BU431" i="126"/>
  <c r="V438" i="126"/>
  <c r="AD427" i="126"/>
  <c r="BW430" i="126"/>
  <c r="AD437" i="126"/>
  <c r="AD136" i="126" s="1"/>
  <c r="BF345" i="126"/>
  <c r="BF346" i="126" s="1"/>
  <c r="BW439" i="126"/>
  <c r="BW345" i="126" s="1"/>
  <c r="BW346" i="126" s="1"/>
  <c r="AS427" i="126"/>
  <c r="AS437" i="126"/>
  <c r="AS136" i="126" s="1"/>
  <c r="AJ427" i="126"/>
  <c r="AJ437" i="126"/>
  <c r="AJ136" i="126" s="1"/>
  <c r="BS430" i="126"/>
  <c r="N427" i="126"/>
  <c r="N437" i="126"/>
  <c r="N136" i="126" s="1"/>
  <c r="AH345" i="126"/>
  <c r="AH346" i="126" s="1"/>
  <c r="BU439" i="126"/>
  <c r="BU345" i="126" s="1"/>
  <c r="BU346" i="126" s="1"/>
  <c r="CW227" i="126"/>
  <c r="CW268" i="126"/>
  <c r="L427" i="126"/>
  <c r="L437" i="126"/>
  <c r="L136" i="126" s="1"/>
  <c r="BU430" i="126"/>
  <c r="V427" i="126"/>
  <c r="V437" i="126"/>
  <c r="Q427" i="126"/>
  <c r="Q437" i="126"/>
  <c r="Q136" i="126" s="1"/>
  <c r="BW431" i="126"/>
  <c r="AD438" i="126"/>
  <c r="AO427" i="126"/>
  <c r="AO437" i="126"/>
  <c r="AO136" i="126" s="1"/>
  <c r="BI427" i="126"/>
  <c r="BI437" i="126"/>
  <c r="BI136" i="126" s="1"/>
  <c r="AE427" i="126"/>
  <c r="AE437" i="126"/>
  <c r="AE136" i="126" s="1"/>
  <c r="BX432" i="126"/>
  <c r="AP427" i="126"/>
  <c r="AP437" i="126"/>
  <c r="AP136" i="126" s="1"/>
  <c r="AF427" i="126"/>
  <c r="AF437" i="126"/>
  <c r="AF136" i="126" s="1"/>
  <c r="X427" i="126"/>
  <c r="X437" i="126"/>
  <c r="X136" i="126" s="1"/>
  <c r="AH427" i="126"/>
  <c r="AH437" i="126"/>
  <c r="BO427" i="126"/>
  <c r="BO437" i="126"/>
  <c r="BO136" i="126" s="1"/>
  <c r="AQ427" i="126"/>
  <c r="AQ437" i="126"/>
  <c r="AQ136" i="126" s="1"/>
  <c r="BP427" i="126"/>
  <c r="BP437" i="126"/>
  <c r="BP136" i="126" s="1"/>
  <c r="BN427" i="126"/>
  <c r="BN437" i="126"/>
  <c r="BN136" i="126" s="1"/>
  <c r="O427" i="126"/>
  <c r="O437" i="126"/>
  <c r="O136" i="126" s="1"/>
  <c r="BF427" i="126"/>
  <c r="BF437" i="126"/>
  <c r="J427" i="126"/>
  <c r="J437" i="126"/>
  <c r="CY208" i="126"/>
  <c r="CX252" i="126"/>
  <c r="CY210" i="126"/>
  <c r="BD427" i="126"/>
  <c r="BD437" i="126"/>
  <c r="BD136" i="126" s="1"/>
  <c r="BQ427" i="126"/>
  <c r="BQ437" i="126"/>
  <c r="BQ136" i="126" s="1"/>
  <c r="AR427" i="126"/>
  <c r="AR437" i="126"/>
  <c r="AR136" i="126" s="1"/>
  <c r="BW438" i="126"/>
  <c r="AZ427" i="126"/>
  <c r="AZ437" i="126"/>
  <c r="AZ136" i="126" s="1"/>
  <c r="BM427" i="126"/>
  <c r="BM437" i="126"/>
  <c r="BM136" i="126" s="1"/>
  <c r="AM427" i="126"/>
  <c r="AM437" i="126"/>
  <c r="AM136" i="126" s="1"/>
  <c r="M427" i="126"/>
  <c r="M437" i="126"/>
  <c r="M136" i="126" s="1"/>
  <c r="BT438" i="126" l="1"/>
  <c r="O221" i="126"/>
  <c r="BQ221" i="126"/>
  <c r="CX230" i="126"/>
  <c r="CX233" i="126" s="1"/>
  <c r="CX253" i="126"/>
  <c r="CX254" i="126" s="1"/>
  <c r="BW427" i="126"/>
  <c r="Q221" i="126"/>
  <c r="L221" i="126"/>
  <c r="AL221" i="126"/>
  <c r="BJ221" i="126"/>
  <c r="BH221" i="126"/>
  <c r="BK221" i="126"/>
  <c r="AI221" i="126"/>
  <c r="AM221" i="126"/>
  <c r="CY212" i="126"/>
  <c r="CY252" i="126" s="1"/>
  <c r="CY358" i="126"/>
  <c r="CY369" i="126" s="1"/>
  <c r="G369" i="126" s="1"/>
  <c r="AQ221" i="126"/>
  <c r="X221" i="126"/>
  <c r="BX431" i="126"/>
  <c r="BX438" i="126" s="1"/>
  <c r="BX430" i="126"/>
  <c r="BX439" i="126"/>
  <c r="BX345" i="126" s="1"/>
  <c r="BX346" i="126" s="1"/>
  <c r="BI221" i="126"/>
  <c r="R221" i="126"/>
  <c r="Z221" i="126"/>
  <c r="AB221" i="126"/>
  <c r="AY221" i="126"/>
  <c r="AK221" i="126"/>
  <c r="P221" i="126"/>
  <c r="AU221" i="126"/>
  <c r="BD221" i="126"/>
  <c r="BO221" i="126"/>
  <c r="AO221" i="126"/>
  <c r="V136" i="126"/>
  <c r="BT437" i="126"/>
  <c r="BA221" i="126"/>
  <c r="BL221" i="126"/>
  <c r="AV221" i="126"/>
  <c r="BC221" i="126"/>
  <c r="AJ221" i="126"/>
  <c r="BM221" i="126"/>
  <c r="J136" i="126"/>
  <c r="BS437" i="126"/>
  <c r="BN221" i="126"/>
  <c r="BY432" i="126"/>
  <c r="BZ432" i="126" s="1"/>
  <c r="BT427" i="126"/>
  <c r="AX221" i="126"/>
  <c r="BB221" i="126"/>
  <c r="W221" i="126"/>
  <c r="BG221" i="126"/>
  <c r="Y221" i="126"/>
  <c r="AG221" i="126"/>
  <c r="AR221" i="126"/>
  <c r="BS427" i="126"/>
  <c r="BS428" i="126" s="1"/>
  <c r="BT425" i="126" s="1"/>
  <c r="BT428" i="126" s="1"/>
  <c r="BU425" i="126" s="1"/>
  <c r="J428" i="126"/>
  <c r="AF221" i="126"/>
  <c r="AD221" i="126"/>
  <c r="AW221" i="126"/>
  <c r="U221" i="126"/>
  <c r="J361" i="126"/>
  <c r="K357" i="126"/>
  <c r="M221" i="126"/>
  <c r="AH136" i="126"/>
  <c r="BU437" i="126"/>
  <c r="AS221" i="126"/>
  <c r="AT136" i="126"/>
  <c r="BV437" i="126"/>
  <c r="BS346" i="126"/>
  <c r="K221" i="126"/>
  <c r="AC221" i="126"/>
  <c r="CX226" i="126"/>
  <c r="CX366" i="126"/>
  <c r="BE221" i="126"/>
  <c r="AZ221" i="126"/>
  <c r="CY273" i="126"/>
  <c r="G273" i="126" s="1"/>
  <c r="G210" i="126"/>
  <c r="BF136" i="126"/>
  <c r="BW437" i="126"/>
  <c r="BP221" i="126"/>
  <c r="BU427" i="126"/>
  <c r="AP221" i="126"/>
  <c r="AE221" i="126"/>
  <c r="N221" i="126"/>
  <c r="BV427" i="126"/>
  <c r="AA221" i="126"/>
  <c r="S221" i="126"/>
  <c r="T221" i="126"/>
  <c r="AN221" i="126"/>
  <c r="BZ430" i="126" l="1"/>
  <c r="BZ431" i="126"/>
  <c r="BZ438" i="126" s="1"/>
  <c r="BZ439" i="126"/>
  <c r="BZ345" i="126" s="1"/>
  <c r="BZ346" i="126" s="1"/>
  <c r="BU136" i="126"/>
  <c r="AH221" i="126"/>
  <c r="BU221" i="126" s="1"/>
  <c r="BY431" i="126"/>
  <c r="BY438" i="126" s="1"/>
  <c r="BY430" i="126"/>
  <c r="BY439" i="126"/>
  <c r="BY345" i="126" s="1"/>
  <c r="BV136" i="126"/>
  <c r="AT221" i="126"/>
  <c r="BV221" i="126" s="1"/>
  <c r="K360" i="126"/>
  <c r="L357" i="126" s="1"/>
  <c r="BU428" i="126"/>
  <c r="BV425" i="126" s="1"/>
  <c r="BV428" i="126" s="1"/>
  <c r="BW425" i="126" s="1"/>
  <c r="BW428" i="126" s="1"/>
  <c r="BX425" i="126" s="1"/>
  <c r="BT136" i="126"/>
  <c r="V221" i="126"/>
  <c r="BT221" i="126" s="1"/>
  <c r="K425" i="126"/>
  <c r="K428" i="126" s="1"/>
  <c r="J435" i="126"/>
  <c r="J347" i="126"/>
  <c r="J348" i="126" s="1"/>
  <c r="J368" i="126"/>
  <c r="BS136" i="126"/>
  <c r="J221" i="126"/>
  <c r="BS221" i="126" s="1"/>
  <c r="CY230" i="126"/>
  <c r="CY253" i="126"/>
  <c r="CY254" i="126" s="1"/>
  <c r="BX427" i="126"/>
  <c r="BX437" i="126"/>
  <c r="BX136" i="126" s="1"/>
  <c r="CY213" i="126"/>
  <c r="BW136" i="126"/>
  <c r="BF221" i="126"/>
  <c r="BW221" i="126" s="1"/>
  <c r="CX227" i="126"/>
  <c r="CX268" i="126"/>
  <c r="CA432" i="126"/>
  <c r="CY183" i="126" l="1"/>
  <c r="G213" i="126"/>
  <c r="L360" i="126"/>
  <c r="M357" i="126" s="1"/>
  <c r="BY427" i="126"/>
  <c r="BY437" i="126"/>
  <c r="BY136" i="126" s="1"/>
  <c r="CA430" i="126"/>
  <c r="CA431" i="126"/>
  <c r="CA438" i="126" s="1"/>
  <c r="CA439" i="126"/>
  <c r="CA345" i="126" s="1"/>
  <c r="CA346" i="126" s="1"/>
  <c r="CY233" i="126"/>
  <c r="G233" i="126" s="1"/>
  <c r="G230" i="126"/>
  <c r="J78" i="126"/>
  <c r="J434" i="126"/>
  <c r="J245" i="126" s="1"/>
  <c r="J246" i="126" s="1"/>
  <c r="K361" i="126"/>
  <c r="BX221" i="126"/>
  <c r="L425" i="126"/>
  <c r="L428" i="126" s="1"/>
  <c r="K435" i="126"/>
  <c r="J349" i="126"/>
  <c r="J365" i="126" s="1"/>
  <c r="J367" i="126" s="1"/>
  <c r="J371" i="126" s="1"/>
  <c r="BX428" i="126"/>
  <c r="CB432" i="126"/>
  <c r="CC432" i="126" s="1"/>
  <c r="BY346" i="126"/>
  <c r="BZ427" i="126"/>
  <c r="BZ437" i="126"/>
  <c r="BZ136" i="126" s="1"/>
  <c r="J350" i="126" l="1"/>
  <c r="L361" i="126"/>
  <c r="L347" i="126" s="1"/>
  <c r="L348" i="126" s="1"/>
  <c r="K78" i="126"/>
  <c r="K434" i="126"/>
  <c r="K245" i="126" s="1"/>
  <c r="K246" i="126" s="1"/>
  <c r="M425" i="126"/>
  <c r="M428" i="126" s="1"/>
  <c r="L435" i="126"/>
  <c r="M360" i="126"/>
  <c r="N357" i="126" s="1"/>
  <c r="CB430" i="126"/>
  <c r="CB431" i="126"/>
  <c r="CB438" i="126" s="1"/>
  <c r="CB439" i="126"/>
  <c r="CB345" i="126" s="1"/>
  <c r="CC431" i="126"/>
  <c r="CC438" i="126" s="1"/>
  <c r="CC430" i="126"/>
  <c r="CC439" i="126"/>
  <c r="CC345" i="126" s="1"/>
  <c r="CC346" i="126" s="1"/>
  <c r="BY425" i="126"/>
  <c r="BY428" i="126" s="1"/>
  <c r="BX435" i="126"/>
  <c r="BX78" i="126" s="1"/>
  <c r="K368" i="126"/>
  <c r="K347" i="126"/>
  <c r="K348" i="126" s="1"/>
  <c r="CD432" i="126"/>
  <c r="CE432" i="126" s="1"/>
  <c r="J222" i="126"/>
  <c r="J76" i="126"/>
  <c r="CA427" i="126"/>
  <c r="CA437" i="126"/>
  <c r="CA136" i="126" s="1"/>
  <c r="CY180" i="126"/>
  <c r="G183" i="126"/>
  <c r="BZ221" i="126"/>
  <c r="BY221" i="126"/>
  <c r="L368" i="126" l="1"/>
  <c r="J130" i="126"/>
  <c r="J79" i="126"/>
  <c r="BX222" i="126"/>
  <c r="BX269" i="126" s="1"/>
  <c r="BX76" i="126"/>
  <c r="N360" i="126"/>
  <c r="O357" i="126" s="1"/>
  <c r="CE430" i="126"/>
  <c r="CE431" i="126"/>
  <c r="CE438" i="126" s="1"/>
  <c r="CE439" i="126"/>
  <c r="CE345" i="126" s="1"/>
  <c r="CE346" i="126" s="1"/>
  <c r="CF432" i="126"/>
  <c r="J269" i="126"/>
  <c r="BZ425" i="126"/>
  <c r="BZ428" i="126" s="1"/>
  <c r="BY435" i="126"/>
  <c r="BY78" i="126" s="1"/>
  <c r="CD430" i="126"/>
  <c r="CD431" i="126"/>
  <c r="CD438" i="126" s="1"/>
  <c r="CD439" i="126"/>
  <c r="CD345" i="126" s="1"/>
  <c r="CD346" i="126" s="1"/>
  <c r="CC427" i="126"/>
  <c r="CC437" i="126"/>
  <c r="CC136" i="126" s="1"/>
  <c r="N425" i="126"/>
  <c r="N428" i="126" s="1"/>
  <c r="M435" i="126"/>
  <c r="CB346" i="126"/>
  <c r="CB427" i="126"/>
  <c r="CB437" i="126"/>
  <c r="CB136" i="126" s="1"/>
  <c r="L78" i="126"/>
  <c r="L434" i="126"/>
  <c r="L245" i="126" s="1"/>
  <c r="L246" i="126" s="1"/>
  <c r="CY426" i="126"/>
  <c r="CY424" i="126" s="1"/>
  <c r="CY184" i="126"/>
  <c r="G184" i="126" s="1"/>
  <c r="C180" i="126"/>
  <c r="G180" i="126"/>
  <c r="G32" i="114" s="1"/>
  <c r="G33" i="114" s="1"/>
  <c r="K349" i="126"/>
  <c r="K365" i="126" s="1"/>
  <c r="K367" i="126" s="1"/>
  <c r="K371" i="126" s="1"/>
  <c r="L349" i="126"/>
  <c r="L365" i="126" s="1"/>
  <c r="L367" i="126" s="1"/>
  <c r="K222" i="126"/>
  <c r="K269" i="126" s="1"/>
  <c r="K76" i="126"/>
  <c r="CA221" i="126"/>
  <c r="M361" i="126"/>
  <c r="L371" i="126" l="1"/>
  <c r="L350" i="126"/>
  <c r="N361" i="126"/>
  <c r="N347" i="126" s="1"/>
  <c r="N348" i="126" s="1"/>
  <c r="CA425" i="126"/>
  <c r="CA428" i="126" s="1"/>
  <c r="BZ435" i="126"/>
  <c r="BZ78" i="126" s="1"/>
  <c r="K130" i="126"/>
  <c r="K79" i="126"/>
  <c r="CY226" i="126"/>
  <c r="CY366" i="126"/>
  <c r="G366" i="126" s="1"/>
  <c r="M78" i="126"/>
  <c r="M434" i="126"/>
  <c r="M245" i="126" s="1"/>
  <c r="M246" i="126" s="1"/>
  <c r="CE427" i="126"/>
  <c r="CE437" i="126"/>
  <c r="CE136" i="126" s="1"/>
  <c r="O425" i="126"/>
  <c r="O428" i="126" s="1"/>
  <c r="N435" i="126"/>
  <c r="BY222" i="126"/>
  <c r="BY269" i="126" s="1"/>
  <c r="BY76" i="126"/>
  <c r="O360" i="126"/>
  <c r="M347" i="126"/>
  <c r="M348" i="126" s="1"/>
  <c r="M368" i="126"/>
  <c r="L222" i="126"/>
  <c r="L269" i="126" s="1"/>
  <c r="L76" i="126"/>
  <c r="BX130" i="126"/>
  <c r="BX79" i="126"/>
  <c r="CB221" i="126"/>
  <c r="CC221" i="126"/>
  <c r="K350" i="126"/>
  <c r="CF431" i="126"/>
  <c r="CF438" i="126" s="1"/>
  <c r="CF430" i="126"/>
  <c r="CF439" i="126"/>
  <c r="CF345" i="126" s="1"/>
  <c r="CG432" i="126"/>
  <c r="J131" i="126"/>
  <c r="J145" i="126" s="1"/>
  <c r="CD427" i="126"/>
  <c r="CD437" i="126"/>
  <c r="CD136" i="126" s="1"/>
  <c r="N368" i="126" l="1"/>
  <c r="P357" i="126"/>
  <c r="P359" i="126"/>
  <c r="M222" i="126"/>
  <c r="M76" i="126"/>
  <c r="CG431" i="126"/>
  <c r="CG438" i="126" s="1"/>
  <c r="CG430" i="126"/>
  <c r="CG439" i="126"/>
  <c r="CG345" i="126" s="1"/>
  <c r="CG346" i="126" s="1"/>
  <c r="CH432" i="126"/>
  <c r="BX131" i="126"/>
  <c r="BY130" i="126"/>
  <c r="BY79" i="126"/>
  <c r="CD221" i="126"/>
  <c r="CF346" i="126"/>
  <c r="L130" i="126"/>
  <c r="L79" i="126"/>
  <c r="N78" i="126"/>
  <c r="N434" i="126"/>
  <c r="N245" i="126" s="1"/>
  <c r="N246" i="126" s="1"/>
  <c r="CY227" i="126"/>
  <c r="G227" i="126" s="1"/>
  <c r="CY268" i="126"/>
  <c r="G268" i="126" s="1"/>
  <c r="G226" i="126"/>
  <c r="CF427" i="126"/>
  <c r="CF437" i="126"/>
  <c r="CF136" i="126" s="1"/>
  <c r="P425" i="126"/>
  <c r="P428" i="126" s="1"/>
  <c r="O435" i="126"/>
  <c r="CE221" i="126"/>
  <c r="K131" i="126"/>
  <c r="M349" i="126"/>
  <c r="M365" i="126" s="1"/>
  <c r="M367" i="126" s="1"/>
  <c r="M371" i="126" s="1"/>
  <c r="BZ222" i="126"/>
  <c r="BZ269" i="126" s="1"/>
  <c r="BZ76" i="126"/>
  <c r="J133" i="126"/>
  <c r="J146" i="126"/>
  <c r="J153" i="126"/>
  <c r="J144" i="126"/>
  <c r="J149" i="126"/>
  <c r="J147" i="126"/>
  <c r="J151" i="126"/>
  <c r="N349" i="126"/>
  <c r="N365" i="126" s="1"/>
  <c r="N367" i="126" s="1"/>
  <c r="O361" i="126"/>
  <c r="CB425" i="126"/>
  <c r="CB428" i="126" s="1"/>
  <c r="CA435" i="126"/>
  <c r="CA78" i="126" s="1"/>
  <c r="N371" i="126" l="1"/>
  <c r="CA222" i="126"/>
  <c r="CA269" i="126" s="1"/>
  <c r="CA76" i="126"/>
  <c r="K133" i="126"/>
  <c r="K146" i="126"/>
  <c r="K153" i="126"/>
  <c r="K144" i="126"/>
  <c r="K149" i="126"/>
  <c r="K147" i="126"/>
  <c r="K151" i="126"/>
  <c r="CH430" i="126"/>
  <c r="CH431" i="126"/>
  <c r="CH438" i="126" s="1"/>
  <c r="CH439" i="126"/>
  <c r="CH345" i="126" s="1"/>
  <c r="CI432" i="126"/>
  <c r="CC425" i="126"/>
  <c r="CC428" i="126" s="1"/>
  <c r="CB435" i="126"/>
  <c r="CB78" i="126" s="1"/>
  <c r="K145" i="126"/>
  <c r="CG427" i="126"/>
  <c r="CG437" i="126"/>
  <c r="CG136" i="126" s="1"/>
  <c r="J135" i="126"/>
  <c r="J148" i="126"/>
  <c r="N350" i="126"/>
  <c r="BZ130" i="126"/>
  <c r="BZ79" i="126"/>
  <c r="O78" i="126"/>
  <c r="O434" i="126"/>
  <c r="O245" i="126" s="1"/>
  <c r="O246" i="126" s="1"/>
  <c r="M130" i="126"/>
  <c r="M79" i="126"/>
  <c r="O368" i="126"/>
  <c r="O347" i="126"/>
  <c r="O348" i="126" s="1"/>
  <c r="Q425" i="126"/>
  <c r="Q428" i="126" s="1"/>
  <c r="P435" i="126"/>
  <c r="N222" i="126"/>
  <c r="N269" i="126" s="1"/>
  <c r="N76" i="126"/>
  <c r="BY131" i="126"/>
  <c r="M269" i="126"/>
  <c r="BX133" i="126"/>
  <c r="BX146" i="126"/>
  <c r="BX153" i="126"/>
  <c r="BX149" i="126"/>
  <c r="BX147" i="126"/>
  <c r="BX144" i="126"/>
  <c r="BX151" i="126"/>
  <c r="P370" i="126"/>
  <c r="M350" i="126"/>
  <c r="CF221" i="126"/>
  <c r="L131" i="126"/>
  <c r="BX145" i="126"/>
  <c r="P360" i="126"/>
  <c r="P361" i="126" s="1"/>
  <c r="CD425" i="126" l="1"/>
  <c r="CD428" i="126" s="1"/>
  <c r="CC435" i="126"/>
  <c r="CC78" i="126" s="1"/>
  <c r="L133" i="126"/>
  <c r="L146" i="126"/>
  <c r="L153" i="126"/>
  <c r="L144" i="126"/>
  <c r="L149" i="126"/>
  <c r="L147" i="126"/>
  <c r="L151" i="126"/>
  <c r="BY133" i="126"/>
  <c r="BY146" i="126"/>
  <c r="BY149" i="126"/>
  <c r="BY153" i="126"/>
  <c r="BY147" i="126"/>
  <c r="BY144" i="126"/>
  <c r="BY151" i="126"/>
  <c r="L145" i="126"/>
  <c r="BY145" i="126"/>
  <c r="CB222" i="126"/>
  <c r="CB269" i="126" s="1"/>
  <c r="CB76" i="126"/>
  <c r="N130" i="126"/>
  <c r="N79" i="126"/>
  <c r="M131" i="126"/>
  <c r="M145" i="126" s="1"/>
  <c r="CG221" i="126"/>
  <c r="CI431" i="126"/>
  <c r="CI438" i="126" s="1"/>
  <c r="CI430" i="126"/>
  <c r="CI439" i="126"/>
  <c r="CI345" i="126" s="1"/>
  <c r="CI346" i="126" s="1"/>
  <c r="CJ432" i="126"/>
  <c r="CH346" i="126"/>
  <c r="J137" i="126"/>
  <c r="J150" i="126"/>
  <c r="J266" i="126"/>
  <c r="Q357" i="126"/>
  <c r="Q359" i="126"/>
  <c r="BX135" i="126"/>
  <c r="BX148" i="126"/>
  <c r="P78" i="126"/>
  <c r="P222" i="126" s="1"/>
  <c r="P269" i="126" s="1"/>
  <c r="P434" i="126"/>
  <c r="P245" i="126" s="1"/>
  <c r="P246" i="126" s="1"/>
  <c r="O76" i="126"/>
  <c r="O222" i="126"/>
  <c r="K135" i="126"/>
  <c r="K148" i="126"/>
  <c r="P347" i="126"/>
  <c r="P348" i="126" s="1"/>
  <c r="P368" i="126"/>
  <c r="R425" i="126"/>
  <c r="R428" i="126" s="1"/>
  <c r="Q435" i="126"/>
  <c r="CH427" i="126"/>
  <c r="CH437" i="126"/>
  <c r="CH136" i="126" s="1"/>
  <c r="CA130" i="126"/>
  <c r="CA79" i="126"/>
  <c r="O349" i="126"/>
  <c r="O365" i="126" s="1"/>
  <c r="O367" i="126" s="1"/>
  <c r="O371" i="126" s="1"/>
  <c r="BZ131" i="126"/>
  <c r="BZ145" i="126" s="1"/>
  <c r="Q370" i="126" l="1"/>
  <c r="O350" i="126"/>
  <c r="P349" i="126"/>
  <c r="P365" i="126" s="1"/>
  <c r="P367" i="126" s="1"/>
  <c r="P371" i="126" s="1"/>
  <c r="BX137" i="126"/>
  <c r="BX150" i="126"/>
  <c r="BX266" i="126"/>
  <c r="CJ431" i="126"/>
  <c r="CJ438" i="126" s="1"/>
  <c r="CJ430" i="126"/>
  <c r="CJ439" i="126"/>
  <c r="CJ345" i="126" s="1"/>
  <c r="CJ346" i="126" s="1"/>
  <c r="CK432" i="126"/>
  <c r="CA131" i="126"/>
  <c r="K137" i="126"/>
  <c r="K150" i="126"/>
  <c r="K266" i="126"/>
  <c r="Q360" i="126"/>
  <c r="Q361" i="126" s="1"/>
  <c r="CI427" i="126"/>
  <c r="CI437" i="126"/>
  <c r="CI136" i="126" s="1"/>
  <c r="CB130" i="126"/>
  <c r="CB79" i="126"/>
  <c r="N131" i="126"/>
  <c r="N145" i="126" s="1"/>
  <c r="CH221" i="126"/>
  <c r="O269" i="126"/>
  <c r="L135" i="126"/>
  <c r="L148" i="126"/>
  <c r="O130" i="126"/>
  <c r="O79" i="126"/>
  <c r="BY135" i="126"/>
  <c r="BY148" i="126"/>
  <c r="CC222" i="126"/>
  <c r="CC269" i="126" s="1"/>
  <c r="CC76" i="126"/>
  <c r="BZ133" i="126"/>
  <c r="BZ146" i="126"/>
  <c r="BZ153" i="126"/>
  <c r="BZ149" i="126"/>
  <c r="BZ147" i="126"/>
  <c r="BZ144" i="126"/>
  <c r="BZ151" i="126"/>
  <c r="Q78" i="126"/>
  <c r="Q434" i="126"/>
  <c r="Q245" i="126" s="1"/>
  <c r="Q246" i="126" s="1"/>
  <c r="J139" i="126"/>
  <c r="J152" i="126"/>
  <c r="CE425" i="126"/>
  <c r="CE428" i="126" s="1"/>
  <c r="CD435" i="126"/>
  <c r="CD78" i="126" s="1"/>
  <c r="S425" i="126"/>
  <c r="S428" i="126" s="1"/>
  <c r="R435" i="126"/>
  <c r="P76" i="126"/>
  <c r="M133" i="126"/>
  <c r="M146" i="126"/>
  <c r="M153" i="126"/>
  <c r="M144" i="126"/>
  <c r="M149" i="126"/>
  <c r="M147" i="126"/>
  <c r="M151" i="126"/>
  <c r="Q368" i="126" l="1"/>
  <c r="Q347" i="126"/>
  <c r="Q348" i="126" s="1"/>
  <c r="R78" i="126"/>
  <c r="R434" i="126"/>
  <c r="R245" i="126" s="1"/>
  <c r="R246" i="126" s="1"/>
  <c r="CC130" i="126"/>
  <c r="CC79" i="126"/>
  <c r="CB131" i="126"/>
  <c r="CA133" i="126"/>
  <c r="CA146" i="126"/>
  <c r="CA149" i="126"/>
  <c r="CA153" i="126"/>
  <c r="CA147" i="126"/>
  <c r="CA144" i="126"/>
  <c r="CA151" i="126"/>
  <c r="BX139" i="126"/>
  <c r="BX152" i="126"/>
  <c r="T425" i="126"/>
  <c r="T428" i="126" s="1"/>
  <c r="S435" i="126"/>
  <c r="CI221" i="126"/>
  <c r="CA145" i="126"/>
  <c r="P350" i="126"/>
  <c r="CD222" i="126"/>
  <c r="CD269" i="126" s="1"/>
  <c r="CD76" i="126"/>
  <c r="CK431" i="126"/>
  <c r="CK438" i="126" s="1"/>
  <c r="CK430" i="126"/>
  <c r="CK439" i="126"/>
  <c r="CK345" i="126" s="1"/>
  <c r="CK346" i="126" s="1"/>
  <c r="CL432" i="126"/>
  <c r="CF425" i="126"/>
  <c r="CF428" i="126" s="1"/>
  <c r="CE435" i="126"/>
  <c r="CE78" i="126" s="1"/>
  <c r="BY137" i="126"/>
  <c r="BY150" i="126"/>
  <c r="BY266" i="126"/>
  <c r="M135" i="126"/>
  <c r="M148" i="126"/>
  <c r="R357" i="126"/>
  <c r="R359" i="126"/>
  <c r="CJ427" i="126"/>
  <c r="CJ437" i="126"/>
  <c r="CJ136" i="126" s="1"/>
  <c r="J140" i="126"/>
  <c r="J141" i="126" s="1"/>
  <c r="J154" i="126"/>
  <c r="O131" i="126"/>
  <c r="O145" i="126" s="1"/>
  <c r="N133" i="126"/>
  <c r="N146" i="126"/>
  <c r="N153" i="126"/>
  <c r="N144" i="126"/>
  <c r="N149" i="126"/>
  <c r="N147" i="126"/>
  <c r="N151" i="126"/>
  <c r="P130" i="126"/>
  <c r="P79" i="126"/>
  <c r="BZ148" i="126"/>
  <c r="BZ135" i="126"/>
  <c r="Q222" i="126"/>
  <c r="Q76" i="126"/>
  <c r="L137" i="126"/>
  <c r="L150" i="126"/>
  <c r="L266" i="126"/>
  <c r="K139" i="126"/>
  <c r="K152" i="126"/>
  <c r="CG425" i="126" l="1"/>
  <c r="CG428" i="126" s="1"/>
  <c r="CF435" i="126"/>
  <c r="CF78" i="126" s="1"/>
  <c r="BY139" i="126"/>
  <c r="BY152" i="126"/>
  <c r="BX154" i="126"/>
  <c r="BX140" i="126"/>
  <c r="BX141" i="126" s="1"/>
  <c r="CB133" i="126"/>
  <c r="CB146" i="126"/>
  <c r="CB149" i="126"/>
  <c r="CB153" i="126"/>
  <c r="CB147" i="126"/>
  <c r="CB144" i="126"/>
  <c r="CB151" i="126"/>
  <c r="CE222" i="126"/>
  <c r="CE269" i="126" s="1"/>
  <c r="CE76" i="126"/>
  <c r="CB145" i="126"/>
  <c r="N135" i="126"/>
  <c r="N148" i="126"/>
  <c r="R360" i="126"/>
  <c r="R361" i="126" s="1"/>
  <c r="CC131" i="126"/>
  <c r="Q269" i="126"/>
  <c r="M150" i="126"/>
  <c r="M137" i="126"/>
  <c r="M266" i="126"/>
  <c r="P131" i="126"/>
  <c r="O133" i="126"/>
  <c r="O146" i="126"/>
  <c r="O153" i="126"/>
  <c r="O144" i="126"/>
  <c r="O149" i="126"/>
  <c r="O147" i="126"/>
  <c r="O151" i="126"/>
  <c r="Q130" i="126"/>
  <c r="Q79" i="126"/>
  <c r="CL430" i="126"/>
  <c r="CL431" i="126"/>
  <c r="CL438" i="126" s="1"/>
  <c r="CL439" i="126"/>
  <c r="CL345" i="126" s="1"/>
  <c r="CL346" i="126" s="1"/>
  <c r="CM432" i="126"/>
  <c r="J155" i="126"/>
  <c r="J267" i="126"/>
  <c r="J270" i="126" s="1"/>
  <c r="CK427" i="126"/>
  <c r="CK437" i="126"/>
  <c r="CK136" i="126" s="1"/>
  <c r="S78" i="126"/>
  <c r="S434" i="126"/>
  <c r="S245" i="126" s="1"/>
  <c r="S246" i="126" s="1"/>
  <c r="R222" i="126"/>
  <c r="R269" i="126" s="1"/>
  <c r="R76" i="126"/>
  <c r="L139" i="126"/>
  <c r="L152" i="126"/>
  <c r="BZ150" i="126"/>
  <c r="BZ137" i="126"/>
  <c r="BZ266" i="126"/>
  <c r="J156" i="126"/>
  <c r="J220" i="126"/>
  <c r="J257" i="126"/>
  <c r="U425" i="126"/>
  <c r="U428" i="126" s="1"/>
  <c r="T435" i="126"/>
  <c r="Q349" i="126"/>
  <c r="Q365" i="126" s="1"/>
  <c r="Q367" i="126" s="1"/>
  <c r="Q371" i="126" s="1"/>
  <c r="R370" i="126"/>
  <c r="K154" i="126"/>
  <c r="K140" i="126"/>
  <c r="K141" i="126" s="1"/>
  <c r="CJ221" i="126"/>
  <c r="CD130" i="126"/>
  <c r="CD79" i="126"/>
  <c r="CA148" i="126"/>
  <c r="CA135" i="126"/>
  <c r="R347" i="126" l="1"/>
  <c r="R348" i="126" s="1"/>
  <c r="R368" i="126"/>
  <c r="T78" i="126"/>
  <c r="T434" i="126"/>
  <c r="T245" i="126" s="1"/>
  <c r="T246" i="126" s="1"/>
  <c r="CF222" i="126"/>
  <c r="CF269" i="126" s="1"/>
  <c r="CF76" i="126"/>
  <c r="L140" i="126"/>
  <c r="L154" i="126"/>
  <c r="J274" i="126"/>
  <c r="J454" i="126" s="1"/>
  <c r="Q131" i="126"/>
  <c r="P133" i="126"/>
  <c r="P146" i="126"/>
  <c r="P153" i="126"/>
  <c r="P144" i="126"/>
  <c r="P147" i="126"/>
  <c r="P149" i="126"/>
  <c r="P151" i="126"/>
  <c r="CC133" i="126"/>
  <c r="CC146" i="126"/>
  <c r="CC153" i="126"/>
  <c r="CC149" i="126"/>
  <c r="CC147" i="126"/>
  <c r="CC144" i="126"/>
  <c r="CC151" i="126"/>
  <c r="BX155" i="126"/>
  <c r="BX267" i="126"/>
  <c r="BX270" i="126" s="1"/>
  <c r="BX156" i="126"/>
  <c r="BX220" i="126"/>
  <c r="BX223" i="126" s="1"/>
  <c r="BX234" i="126" s="1"/>
  <c r="CK221" i="126"/>
  <c r="CL427" i="126"/>
  <c r="CL437" i="126"/>
  <c r="CL136" i="126" s="1"/>
  <c r="CA137" i="126"/>
  <c r="CA150" i="126"/>
  <c r="CA266" i="126"/>
  <c r="K156" i="126"/>
  <c r="K220" i="126"/>
  <c r="K223" i="126" s="1"/>
  <c r="K234" i="126" s="1"/>
  <c r="K257" i="126"/>
  <c r="J260" i="126"/>
  <c r="J261" i="126" s="1"/>
  <c r="P145" i="126"/>
  <c r="CC145" i="126"/>
  <c r="R130" i="126"/>
  <c r="R79" i="126"/>
  <c r="CD131" i="126"/>
  <c r="CD145" i="126" s="1"/>
  <c r="M139" i="126"/>
  <c r="M152" i="126"/>
  <c r="BY140" i="126"/>
  <c r="BY141" i="126" s="1"/>
  <c r="BY154" i="126"/>
  <c r="Q350" i="126"/>
  <c r="BZ139" i="126"/>
  <c r="BZ152" i="126"/>
  <c r="S222" i="126"/>
  <c r="S269" i="126" s="1"/>
  <c r="S76" i="126"/>
  <c r="N137" i="126"/>
  <c r="N150" i="126"/>
  <c r="N266" i="126"/>
  <c r="J223" i="126"/>
  <c r="J234" i="126" s="1"/>
  <c r="J236" i="126" s="1"/>
  <c r="S357" i="126"/>
  <c r="S359" i="126"/>
  <c r="CM431" i="126"/>
  <c r="CM438" i="126" s="1"/>
  <c r="CM430" i="126"/>
  <c r="CM439" i="126"/>
  <c r="CM345" i="126" s="1"/>
  <c r="CM346" i="126" s="1"/>
  <c r="CN432" i="126"/>
  <c r="K155" i="126"/>
  <c r="K267" i="126"/>
  <c r="K270" i="126" s="1"/>
  <c r="V425" i="126"/>
  <c r="V428" i="126" s="1"/>
  <c r="U435" i="126"/>
  <c r="O135" i="126"/>
  <c r="O148" i="126"/>
  <c r="CE130" i="126"/>
  <c r="CE79" i="126"/>
  <c r="CB135" i="126"/>
  <c r="CB148" i="126"/>
  <c r="CH425" i="126"/>
  <c r="CH428" i="126" s="1"/>
  <c r="CG435" i="126"/>
  <c r="CG78" i="126" s="1"/>
  <c r="J288" i="126" l="1"/>
  <c r="J289" i="126" s="1"/>
  <c r="CN431" i="126"/>
  <c r="CN438" i="126" s="1"/>
  <c r="CN430" i="126"/>
  <c r="CN439" i="126"/>
  <c r="CN345" i="126" s="1"/>
  <c r="CN346" i="126" s="1"/>
  <c r="CO432" i="126"/>
  <c r="L155" i="126"/>
  <c r="L267" i="126"/>
  <c r="L270" i="126" s="1"/>
  <c r="CE131" i="126"/>
  <c r="BY155" i="126"/>
  <c r="BY267" i="126"/>
  <c r="BY270" i="126" s="1"/>
  <c r="L141" i="126"/>
  <c r="L257" i="126" s="1"/>
  <c r="CM427" i="126"/>
  <c r="CM437" i="126"/>
  <c r="CM136" i="126" s="1"/>
  <c r="BY156" i="126"/>
  <c r="BY220" i="126"/>
  <c r="BY223" i="126" s="1"/>
  <c r="BY234" i="126" s="1"/>
  <c r="P135" i="126"/>
  <c r="P148" i="126"/>
  <c r="BX274" i="126"/>
  <c r="BX287" i="126"/>
  <c r="CC135" i="126"/>
  <c r="CC148" i="126"/>
  <c r="Q146" i="126"/>
  <c r="Q133" i="126"/>
  <c r="Q153" i="126"/>
  <c r="Q144" i="126"/>
  <c r="Q147" i="126"/>
  <c r="Q149" i="126"/>
  <c r="Q151" i="126"/>
  <c r="CG222" i="126"/>
  <c r="CG269" i="126" s="1"/>
  <c r="CG76" i="126"/>
  <c r="U78" i="126"/>
  <c r="U434" i="126"/>
  <c r="BS435" i="126"/>
  <c r="S370" i="126"/>
  <c r="M140" i="126"/>
  <c r="M141" i="126" s="1"/>
  <c r="M154" i="126"/>
  <c r="CA139" i="126"/>
  <c r="CA152" i="126"/>
  <c r="Q145" i="126"/>
  <c r="N139" i="126"/>
  <c r="N152" i="126"/>
  <c r="CF130" i="126"/>
  <c r="CF79" i="126"/>
  <c r="O137" i="126"/>
  <c r="O150" i="126"/>
  <c r="O266" i="126"/>
  <c r="S130" i="126"/>
  <c r="S79" i="126"/>
  <c r="R131" i="126"/>
  <c r="R145" i="126" s="1"/>
  <c r="CI425" i="126"/>
  <c r="CI428" i="126" s="1"/>
  <c r="CH435" i="126"/>
  <c r="CH78" i="126" s="1"/>
  <c r="W425" i="126"/>
  <c r="W428" i="126" s="1"/>
  <c r="V435" i="126"/>
  <c r="S360" i="126"/>
  <c r="CL221" i="126"/>
  <c r="J287" i="126"/>
  <c r="T222" i="126"/>
  <c r="T269" i="126" s="1"/>
  <c r="T76" i="126"/>
  <c r="K274" i="126"/>
  <c r="K287" i="126"/>
  <c r="BZ140" i="126"/>
  <c r="BZ154" i="126"/>
  <c r="CB137" i="126"/>
  <c r="CB150" i="126"/>
  <c r="CB266" i="126"/>
  <c r="J201" i="126"/>
  <c r="K235" i="126"/>
  <c r="K236" i="126" s="1"/>
  <c r="J241" i="126"/>
  <c r="J243" i="126" s="1"/>
  <c r="J247" i="126" s="1"/>
  <c r="J263" i="126" s="1"/>
  <c r="CD133" i="126"/>
  <c r="CD146" i="126"/>
  <c r="CD149" i="126"/>
  <c r="CD153" i="126"/>
  <c r="CD147" i="126"/>
  <c r="CD144" i="126"/>
  <c r="CD151" i="126"/>
  <c r="K260" i="126"/>
  <c r="K261" i="126" s="1"/>
  <c r="R349" i="126"/>
  <c r="R365" i="126" s="1"/>
  <c r="R367" i="126" s="1"/>
  <c r="R371" i="126" s="1"/>
  <c r="BX288" i="126" l="1"/>
  <c r="BX289" i="126" s="1"/>
  <c r="BX454" i="126"/>
  <c r="K288" i="126"/>
  <c r="K289" i="126" s="1"/>
  <c r="K454" i="126"/>
  <c r="R350" i="126"/>
  <c r="BZ155" i="126"/>
  <c r="BZ267" i="126"/>
  <c r="BZ270" i="126" s="1"/>
  <c r="T357" i="126"/>
  <c r="T359" i="126"/>
  <c r="T370" i="126" s="1"/>
  <c r="N140" i="126"/>
  <c r="N141" i="126" s="1"/>
  <c r="N154" i="126"/>
  <c r="L220" i="126"/>
  <c r="L156" i="126"/>
  <c r="L274" i="126"/>
  <c r="L454" i="126" s="1"/>
  <c r="S361" i="126"/>
  <c r="S131" i="126"/>
  <c r="V78" i="126"/>
  <c r="V434" i="126"/>
  <c r="V245" i="126" s="1"/>
  <c r="V246" i="126" s="1"/>
  <c r="U245" i="126"/>
  <c r="BS434" i="126"/>
  <c r="K201" i="126"/>
  <c r="L235" i="126"/>
  <c r="K241" i="126"/>
  <c r="K243" i="126" s="1"/>
  <c r="K247" i="126" s="1"/>
  <c r="K263" i="126" s="1"/>
  <c r="X425" i="126"/>
  <c r="X428" i="126" s="1"/>
  <c r="W435" i="126"/>
  <c r="CA140" i="126"/>
  <c r="CA141" i="126" s="1"/>
  <c r="CA154" i="126"/>
  <c r="CH222" i="126"/>
  <c r="CH269" i="126" s="1"/>
  <c r="CH76" i="126"/>
  <c r="O139" i="126"/>
  <c r="O152" i="126"/>
  <c r="CG130" i="126"/>
  <c r="CG79" i="126"/>
  <c r="CO431" i="126"/>
  <c r="CO438" i="126" s="1"/>
  <c r="CO430" i="126"/>
  <c r="CO439" i="126"/>
  <c r="CO345" i="126" s="1"/>
  <c r="CO346" i="126" s="1"/>
  <c r="CP432" i="126"/>
  <c r="BY287" i="126"/>
  <c r="BY274" i="126"/>
  <c r="T130" i="126"/>
  <c r="T79" i="126"/>
  <c r="U222" i="126"/>
  <c r="U76" i="126"/>
  <c r="BS78" i="126"/>
  <c r="Q135" i="126"/>
  <c r="Q148" i="126"/>
  <c r="CB139" i="126"/>
  <c r="CB152" i="126"/>
  <c r="CJ425" i="126"/>
  <c r="CJ428" i="126" s="1"/>
  <c r="CI435" i="126"/>
  <c r="CI78" i="126" s="1"/>
  <c r="M220" i="126"/>
  <c r="M223" i="126" s="1"/>
  <c r="M234" i="126" s="1"/>
  <c r="M156" i="126"/>
  <c r="CE133" i="126"/>
  <c r="CE146" i="126"/>
  <c r="CE153" i="126"/>
  <c r="CE149" i="126"/>
  <c r="CE147" i="126"/>
  <c r="CE144" i="126"/>
  <c r="CE151" i="126"/>
  <c r="P137" i="126"/>
  <c r="P150" i="126"/>
  <c r="P266" i="126"/>
  <c r="R133" i="126"/>
  <c r="R146" i="126"/>
  <c r="R153" i="126"/>
  <c r="R144" i="126"/>
  <c r="R147" i="126"/>
  <c r="R149" i="126"/>
  <c r="R151" i="126"/>
  <c r="CF131" i="126"/>
  <c r="CF145" i="126" s="1"/>
  <c r="M155" i="126"/>
  <c r="M267" i="126"/>
  <c r="M270" i="126" s="1"/>
  <c r="CC137" i="126"/>
  <c r="CC150" i="126"/>
  <c r="CC266" i="126"/>
  <c r="CM221" i="126"/>
  <c r="CE145" i="126"/>
  <c r="CN427" i="126"/>
  <c r="CN437" i="126"/>
  <c r="CN136" i="126" s="1"/>
  <c r="L260" i="126"/>
  <c r="L261" i="126" s="1"/>
  <c r="M257" i="126"/>
  <c r="CD135" i="126"/>
  <c r="CD148" i="126"/>
  <c r="BZ141" i="126"/>
  <c r="BY288" i="126" l="1"/>
  <c r="BY289" i="126" s="1"/>
  <c r="BY454" i="126"/>
  <c r="S133" i="126"/>
  <c r="S146" i="126"/>
  <c r="S153" i="126"/>
  <c r="S144" i="126"/>
  <c r="S147" i="126"/>
  <c r="S149" i="126"/>
  <c r="S151" i="126"/>
  <c r="CC139" i="126"/>
  <c r="CC152" i="126"/>
  <c r="CK425" i="126"/>
  <c r="CK428" i="126" s="1"/>
  <c r="CJ435" i="126"/>
  <c r="CJ78" i="126" s="1"/>
  <c r="T360" i="126"/>
  <c r="T361" i="126" s="1"/>
  <c r="CG131" i="126"/>
  <c r="CG145" i="126" s="1"/>
  <c r="W78" i="126"/>
  <c r="W434" i="126"/>
  <c r="W245" i="126" s="1"/>
  <c r="W246" i="126" s="1"/>
  <c r="L223" i="126"/>
  <c r="CD150" i="126"/>
  <c r="CD137" i="126"/>
  <c r="CD266" i="126"/>
  <c r="P139" i="126"/>
  <c r="P152" i="126"/>
  <c r="CE135" i="126"/>
  <c r="CE148" i="126"/>
  <c r="Q150" i="126"/>
  <c r="Q137" i="126"/>
  <c r="Q266" i="126"/>
  <c r="Y425" i="126"/>
  <c r="Y428" i="126" s="1"/>
  <c r="X435" i="126"/>
  <c r="V222" i="126"/>
  <c r="V76" i="126"/>
  <c r="U130" i="126"/>
  <c r="U79" i="126"/>
  <c r="BS76" i="126"/>
  <c r="CH130" i="126"/>
  <c r="CH79" i="126"/>
  <c r="S145" i="126"/>
  <c r="N155" i="126"/>
  <c r="N267" i="126"/>
  <c r="N270" i="126" s="1"/>
  <c r="CN221" i="126"/>
  <c r="M287" i="126"/>
  <c r="M274" i="126"/>
  <c r="CI222" i="126"/>
  <c r="CI269" i="126" s="1"/>
  <c r="CI76" i="126"/>
  <c r="U269" i="126"/>
  <c r="BS222" i="126"/>
  <c r="CO427" i="126"/>
  <c r="CO437" i="126"/>
  <c r="CO136" i="126" s="1"/>
  <c r="S368" i="126"/>
  <c r="S347" i="126"/>
  <c r="S348" i="126" s="1"/>
  <c r="N156" i="126"/>
  <c r="N220" i="126"/>
  <c r="N223" i="126" s="1"/>
  <c r="N234" i="126" s="1"/>
  <c r="CP430" i="126"/>
  <c r="CP431" i="126"/>
  <c r="CP438" i="126" s="1"/>
  <c r="CP439" i="126"/>
  <c r="CP345" i="126" s="1"/>
  <c r="CP346" i="126" s="1"/>
  <c r="CQ432" i="126"/>
  <c r="CF133" i="126"/>
  <c r="CF146" i="126"/>
  <c r="CF153" i="126"/>
  <c r="CF149" i="126"/>
  <c r="CF147" i="126"/>
  <c r="CF144" i="126"/>
  <c r="CF151" i="126"/>
  <c r="R135" i="126"/>
  <c r="R148" i="126"/>
  <c r="T131" i="126"/>
  <c r="T145" i="126" s="1"/>
  <c r="CA156" i="126"/>
  <c r="CA220" i="126"/>
  <c r="CA223" i="126" s="1"/>
  <c r="CA234" i="126" s="1"/>
  <c r="BZ274" i="126"/>
  <c r="BZ454" i="126" s="1"/>
  <c r="N257" i="126"/>
  <c r="M260" i="126"/>
  <c r="M261" i="126" s="1"/>
  <c r="O140" i="126"/>
  <c r="O141" i="126" s="1"/>
  <c r="O154" i="126"/>
  <c r="BZ156" i="126"/>
  <c r="BZ220" i="126"/>
  <c r="BZ223" i="126" s="1"/>
  <c r="BZ234" i="126" s="1"/>
  <c r="CB140" i="126"/>
  <c r="CB141" i="126" s="1"/>
  <c r="CB154" i="126"/>
  <c r="CA155" i="126"/>
  <c r="CA267" i="126"/>
  <c r="CA270" i="126" s="1"/>
  <c r="BS245" i="126"/>
  <c r="BS246" i="126" s="1"/>
  <c r="U246" i="126"/>
  <c r="N287" i="126" l="1"/>
  <c r="M288" i="126"/>
  <c r="M289" i="126" s="1"/>
  <c r="M454" i="126"/>
  <c r="CB156" i="126"/>
  <c r="CB220" i="126"/>
  <c r="CB223" i="126" s="1"/>
  <c r="CB234" i="126" s="1"/>
  <c r="O156" i="126"/>
  <c r="O220" i="126"/>
  <c r="O223" i="126" s="1"/>
  <c r="O234" i="126" s="1"/>
  <c r="BZ288" i="126"/>
  <c r="BZ289" i="126" s="1"/>
  <c r="CQ431" i="126"/>
  <c r="CQ438" i="126" s="1"/>
  <c r="CQ430" i="126"/>
  <c r="CQ439" i="126"/>
  <c r="CQ345" i="126" s="1"/>
  <c r="CQ346" i="126" s="1"/>
  <c r="CR432" i="126"/>
  <c r="X78" i="126"/>
  <c r="X434" i="126"/>
  <c r="X245" i="126" s="1"/>
  <c r="X246" i="126" s="1"/>
  <c r="P140" i="126"/>
  <c r="P154" i="126"/>
  <c r="W76" i="126"/>
  <c r="W222" i="126"/>
  <c r="W269" i="126" s="1"/>
  <c r="CC140" i="126"/>
  <c r="CC141" i="126" s="1"/>
  <c r="CC154" i="126"/>
  <c r="BZ287" i="126"/>
  <c r="CO221" i="126"/>
  <c r="BS130" i="126"/>
  <c r="BS79" i="126"/>
  <c r="Z425" i="126"/>
  <c r="Z428" i="126" s="1"/>
  <c r="Y435" i="126"/>
  <c r="CG133" i="126"/>
  <c r="CG146" i="126"/>
  <c r="CG153" i="126"/>
  <c r="CG149" i="126"/>
  <c r="CG147" i="126"/>
  <c r="CG144" i="126"/>
  <c r="CG151" i="126"/>
  <c r="CP427" i="126"/>
  <c r="CP437" i="126"/>
  <c r="CP136" i="126" s="1"/>
  <c r="BS269" i="126"/>
  <c r="N274" i="126"/>
  <c r="U131" i="126"/>
  <c r="Q152" i="126"/>
  <c r="Q139" i="126"/>
  <c r="CD152" i="126"/>
  <c r="CD139" i="126"/>
  <c r="T133" i="126"/>
  <c r="T146" i="126"/>
  <c r="T153" i="126"/>
  <c r="T144" i="126"/>
  <c r="T147" i="126"/>
  <c r="T149" i="126"/>
  <c r="T151" i="126"/>
  <c r="U357" i="126"/>
  <c r="U359" i="126"/>
  <c r="CA274" i="126"/>
  <c r="CA287" i="126"/>
  <c r="T368" i="126"/>
  <c r="T347" i="126"/>
  <c r="T348" i="126" s="1"/>
  <c r="O155" i="126"/>
  <c r="O267" i="126"/>
  <c r="O270" i="126" s="1"/>
  <c r="CI130" i="126"/>
  <c r="CI79" i="126"/>
  <c r="V130" i="126"/>
  <c r="V79" i="126"/>
  <c r="CJ222" i="126"/>
  <c r="CJ269" i="126" s="1"/>
  <c r="CJ76" i="126"/>
  <c r="CB155" i="126"/>
  <c r="CB267" i="126"/>
  <c r="CB270" i="126" s="1"/>
  <c r="CF135" i="126"/>
  <c r="CF148" i="126"/>
  <c r="V269" i="126"/>
  <c r="CE137" i="126"/>
  <c r="CE150" i="126"/>
  <c r="CE266" i="126"/>
  <c r="L234" i="126"/>
  <c r="L287" i="126"/>
  <c r="CL425" i="126"/>
  <c r="CL428" i="126" s="1"/>
  <c r="CK435" i="126"/>
  <c r="CK78" i="126" s="1"/>
  <c r="O257" i="126"/>
  <c r="N260" i="126"/>
  <c r="N261" i="126" s="1"/>
  <c r="R150" i="126"/>
  <c r="R137" i="126"/>
  <c r="R266" i="126"/>
  <c r="S349" i="126"/>
  <c r="S365" i="126" s="1"/>
  <c r="S367" i="126" s="1"/>
  <c r="S371" i="126" s="1"/>
  <c r="CH131" i="126"/>
  <c r="CH145" i="126" s="1"/>
  <c r="S135" i="126"/>
  <c r="S148" i="126"/>
  <c r="P141" i="126" l="1"/>
  <c r="P267" i="126"/>
  <c r="P270" i="126" s="1"/>
  <c r="CA288" i="126"/>
  <c r="CA289" i="126" s="1"/>
  <c r="CA454" i="126"/>
  <c r="N288" i="126"/>
  <c r="N289" i="126" s="1"/>
  <c r="N454" i="126"/>
  <c r="S350" i="126"/>
  <c r="P156" i="126"/>
  <c r="P220" i="126"/>
  <c r="U133" i="126"/>
  <c r="U146" i="126"/>
  <c r="U153" i="126"/>
  <c r="U144" i="126"/>
  <c r="U147" i="126"/>
  <c r="U149" i="126"/>
  <c r="U151" i="126"/>
  <c r="T349" i="126"/>
  <c r="T365" i="126" s="1"/>
  <c r="T367" i="126" s="1"/>
  <c r="T371" i="126" s="1"/>
  <c r="Q140" i="126"/>
  <c r="Q141" i="126" s="1"/>
  <c r="Q154" i="126"/>
  <c r="CP221" i="126"/>
  <c r="W130" i="126"/>
  <c r="W79" i="126"/>
  <c r="CQ427" i="126"/>
  <c r="CQ437" i="126"/>
  <c r="CQ136" i="126" s="1"/>
  <c r="CK222" i="126"/>
  <c r="CK269" i="126" s="1"/>
  <c r="CK76" i="126"/>
  <c r="CG135" i="126"/>
  <c r="CG148" i="126"/>
  <c r="CM425" i="126"/>
  <c r="CM428" i="126" s="1"/>
  <c r="CL435" i="126"/>
  <c r="CL78" i="126" s="1"/>
  <c r="V131" i="126"/>
  <c r="R152" i="126"/>
  <c r="R139" i="126"/>
  <c r="L236" i="126"/>
  <c r="L288" i="126"/>
  <c r="L289" i="126" s="1"/>
  <c r="CB274" i="126"/>
  <c r="CB287" i="126"/>
  <c r="U370" i="126"/>
  <c r="BS359" i="126"/>
  <c r="CC156" i="126"/>
  <c r="CC220" i="126"/>
  <c r="CC223" i="126" s="1"/>
  <c r="CC234" i="126" s="1"/>
  <c r="CF137" i="126"/>
  <c r="CF150" i="126"/>
  <c r="CF266" i="126"/>
  <c r="U145" i="126"/>
  <c r="P155" i="126"/>
  <c r="S137" i="126"/>
  <c r="S150" i="126"/>
  <c r="S266" i="126"/>
  <c r="CI131" i="126"/>
  <c r="CI145" i="126" s="1"/>
  <c r="U360" i="126"/>
  <c r="U361" i="126" s="1"/>
  <c r="T135" i="126"/>
  <c r="T148" i="126"/>
  <c r="BS131" i="126"/>
  <c r="X222" i="126"/>
  <c r="X76" i="126"/>
  <c r="Y78" i="126"/>
  <c r="Y434" i="126"/>
  <c r="Y245" i="126" s="1"/>
  <c r="Y246" i="126" s="1"/>
  <c r="CJ130" i="126"/>
  <c r="CJ79" i="126"/>
  <c r="O274" i="126"/>
  <c r="O287" i="126"/>
  <c r="CD140" i="126"/>
  <c r="CD141" i="126" s="1"/>
  <c r="CD154" i="126"/>
  <c r="CC155" i="126"/>
  <c r="CC267" i="126"/>
  <c r="CC270" i="126" s="1"/>
  <c r="CR430" i="126"/>
  <c r="CR431" i="126"/>
  <c r="CR438" i="126" s="1"/>
  <c r="CR439" i="126"/>
  <c r="CR345" i="126" s="1"/>
  <c r="CR346" i="126" s="1"/>
  <c r="CS432" i="126"/>
  <c r="AA425" i="126"/>
  <c r="AA428" i="126" s="1"/>
  <c r="Z435" i="126"/>
  <c r="CH133" i="126"/>
  <c r="CH146" i="126"/>
  <c r="CH149" i="126"/>
  <c r="CH153" i="126"/>
  <c r="CH147" i="126"/>
  <c r="CH144" i="126"/>
  <c r="CH151" i="126"/>
  <c r="P257" i="126"/>
  <c r="O260" i="126"/>
  <c r="O261" i="126" s="1"/>
  <c r="CE139" i="126"/>
  <c r="CE152" i="126"/>
  <c r="CB288" i="126" l="1"/>
  <c r="CB289" i="126" s="1"/>
  <c r="CB454" i="126"/>
  <c r="O288" i="126"/>
  <c r="O289" i="126" s="1"/>
  <c r="O454" i="126"/>
  <c r="U368" i="126"/>
  <c r="U347" i="126"/>
  <c r="U348" i="126" s="1"/>
  <c r="AB425" i="126"/>
  <c r="AB428" i="126" s="1"/>
  <c r="AA435" i="126"/>
  <c r="T137" i="126"/>
  <c r="T150" i="126"/>
  <c r="T266" i="126"/>
  <c r="S139" i="126"/>
  <c r="S152" i="126"/>
  <c r="Y222" i="126"/>
  <c r="Y269" i="126" s="1"/>
  <c r="Y76" i="126"/>
  <c r="L201" i="126"/>
  <c r="M235" i="126"/>
  <c r="M236" i="126" s="1"/>
  <c r="L241" i="126"/>
  <c r="L243" i="126" s="1"/>
  <c r="L247" i="126" s="1"/>
  <c r="L263" i="126" s="1"/>
  <c r="CG137" i="126"/>
  <c r="CG150" i="126"/>
  <c r="CG266" i="126"/>
  <c r="V357" i="126"/>
  <c r="V359" i="126"/>
  <c r="R140" i="126"/>
  <c r="R154" i="126"/>
  <c r="X269" i="126"/>
  <c r="Q156" i="126"/>
  <c r="Q220" i="126"/>
  <c r="Q223" i="126" s="1"/>
  <c r="Q234" i="126" s="1"/>
  <c r="BS133" i="126"/>
  <c r="BS146" i="126"/>
  <c r="BS153" i="126"/>
  <c r="BS144" i="126"/>
  <c r="BS147" i="126"/>
  <c r="BS149" i="126"/>
  <c r="BS151" i="126"/>
  <c r="BS370" i="126"/>
  <c r="BS360" i="126"/>
  <c r="BT357" i="126" s="1"/>
  <c r="V133" i="126"/>
  <c r="V146" i="126"/>
  <c r="V153" i="126"/>
  <c r="V144" i="126"/>
  <c r="V147" i="126"/>
  <c r="V149" i="126"/>
  <c r="V151" i="126"/>
  <c r="CQ221" i="126"/>
  <c r="Q155" i="126"/>
  <c r="Q267" i="126"/>
  <c r="Q270" i="126" s="1"/>
  <c r="CD156" i="126"/>
  <c r="CD220" i="126"/>
  <c r="CD223" i="126" s="1"/>
  <c r="CD234" i="126" s="1"/>
  <c r="CD155" i="126"/>
  <c r="CD267" i="126"/>
  <c r="CD270" i="126" s="1"/>
  <c r="CI133" i="126"/>
  <c r="CI146" i="126"/>
  <c r="CI153" i="126"/>
  <c r="CI149" i="126"/>
  <c r="CI147" i="126"/>
  <c r="CI144" i="126"/>
  <c r="CI151" i="126"/>
  <c r="CE140" i="126"/>
  <c r="CE141" i="126" s="1"/>
  <c r="CE154" i="126"/>
  <c r="CR427" i="126"/>
  <c r="CR437" i="126"/>
  <c r="CR136" i="126" s="1"/>
  <c r="BS145" i="126"/>
  <c r="V145" i="126"/>
  <c r="T350" i="126"/>
  <c r="U135" i="126"/>
  <c r="U148" i="126"/>
  <c r="X130" i="126"/>
  <c r="X79" i="126"/>
  <c r="CH148" i="126"/>
  <c r="CH135" i="126"/>
  <c r="CC274" i="126"/>
  <c r="CC287" i="126"/>
  <c r="CL222" i="126"/>
  <c r="CL269" i="126" s="1"/>
  <c r="CL76" i="126"/>
  <c r="P223" i="126"/>
  <c r="P234" i="126" s="1"/>
  <c r="CS431" i="126"/>
  <c r="CS438" i="126" s="1"/>
  <c r="CS430" i="126"/>
  <c r="CS439" i="126"/>
  <c r="CS345" i="126" s="1"/>
  <c r="CS346" i="126" s="1"/>
  <c r="CT432" i="126"/>
  <c r="P274" i="126"/>
  <c r="CK130" i="126"/>
  <c r="CK79" i="126"/>
  <c r="P260" i="126"/>
  <c r="P261" i="126" s="1"/>
  <c r="Q257" i="126"/>
  <c r="Z78" i="126"/>
  <c r="Z434" i="126"/>
  <c r="Z245" i="126" s="1"/>
  <c r="Z246" i="126" s="1"/>
  <c r="CJ131" i="126"/>
  <c r="CF139" i="126"/>
  <c r="CF152" i="126"/>
  <c r="CN425" i="126"/>
  <c r="CN428" i="126" s="1"/>
  <c r="CM435" i="126"/>
  <c r="CM78" i="126" s="1"/>
  <c r="W131" i="126"/>
  <c r="P454" i="126" l="1"/>
  <c r="CC288" i="126"/>
  <c r="CC289" i="126" s="1"/>
  <c r="CC454" i="126"/>
  <c r="P287" i="126"/>
  <c r="W133" i="126"/>
  <c r="W146" i="126"/>
  <c r="W153" i="126"/>
  <c r="W144" i="126"/>
  <c r="W147" i="126"/>
  <c r="W149" i="126"/>
  <c r="W151" i="126"/>
  <c r="CT430" i="126"/>
  <c r="CT431" i="126"/>
  <c r="CT438" i="126" s="1"/>
  <c r="CT439" i="126"/>
  <c r="CT345" i="126" s="1"/>
  <c r="CT346" i="126" s="1"/>
  <c r="CU432" i="126"/>
  <c r="CG139" i="126"/>
  <c r="CG152" i="126"/>
  <c r="S154" i="126"/>
  <c r="S140" i="126"/>
  <c r="S141" i="126" s="1"/>
  <c r="W145" i="126"/>
  <c r="Z222" i="126"/>
  <c r="Z76" i="126"/>
  <c r="U137" i="126"/>
  <c r="U150" i="126"/>
  <c r="U266" i="126"/>
  <c r="CE155" i="126"/>
  <c r="CE267" i="126"/>
  <c r="CE270" i="126" s="1"/>
  <c r="CI135" i="126"/>
  <c r="CI148" i="126"/>
  <c r="V135" i="126"/>
  <c r="V148" i="126"/>
  <c r="Q260" i="126"/>
  <c r="Q261" i="126" s="1"/>
  <c r="CO425" i="126"/>
  <c r="CO428" i="126" s="1"/>
  <c r="CN435" i="126"/>
  <c r="CN78" i="126" s="1"/>
  <c r="CH137" i="126"/>
  <c r="CH150" i="126"/>
  <c r="CH266" i="126"/>
  <c r="V370" i="126"/>
  <c r="AA78" i="126"/>
  <c r="AA434" i="126"/>
  <c r="AA245" i="126" s="1"/>
  <c r="AA246" i="126" s="1"/>
  <c r="CS427" i="126"/>
  <c r="CS437" i="126"/>
  <c r="CS136" i="126" s="1"/>
  <c r="T139" i="126"/>
  <c r="T152" i="126"/>
  <c r="CF140" i="126"/>
  <c r="CF154" i="126"/>
  <c r="CK131" i="126"/>
  <c r="CK145" i="126" s="1"/>
  <c r="V360" i="126"/>
  <c r="Y130" i="126"/>
  <c r="Y79" i="126"/>
  <c r="AC425" i="126"/>
  <c r="AC428" i="126" s="1"/>
  <c r="AB435" i="126"/>
  <c r="CM222" i="126"/>
  <c r="CM269" i="126" s="1"/>
  <c r="CM76" i="126"/>
  <c r="M241" i="126"/>
  <c r="M243" i="126" s="1"/>
  <c r="M247" i="126" s="1"/>
  <c r="M263" i="126" s="1"/>
  <c r="M201" i="126"/>
  <c r="N235" i="126"/>
  <c r="N236" i="126" s="1"/>
  <c r="BS135" i="126"/>
  <c r="BS148" i="126"/>
  <c r="CJ133" i="126"/>
  <c r="CJ146" i="126"/>
  <c r="CJ153" i="126"/>
  <c r="CJ149" i="126"/>
  <c r="CJ147" i="126"/>
  <c r="CJ144" i="126"/>
  <c r="CJ151" i="126"/>
  <c r="CL130" i="126"/>
  <c r="CL79" i="126"/>
  <c r="CR221" i="126"/>
  <c r="U349" i="126"/>
  <c r="U365" i="126" s="1"/>
  <c r="U367" i="126" s="1"/>
  <c r="U371" i="126" s="1"/>
  <c r="CE156" i="126"/>
  <c r="CE220" i="126"/>
  <c r="CE223" i="126" s="1"/>
  <c r="CE234" i="126" s="1"/>
  <c r="CD274" i="126"/>
  <c r="CD287" i="126"/>
  <c r="R155" i="126"/>
  <c r="R267" i="126"/>
  <c r="R270" i="126" s="1"/>
  <c r="R274" i="126" s="1"/>
  <c r="R141" i="126"/>
  <c r="CJ145" i="126"/>
  <c r="P288" i="126"/>
  <c r="P289" i="126" s="1"/>
  <c r="X131" i="126"/>
  <c r="X145" i="126" s="1"/>
  <c r="Q287" i="126"/>
  <c r="Q274" i="126"/>
  <c r="P475" i="126" l="1"/>
  <c r="P478" i="126" s="1"/>
  <c r="P486" i="126"/>
  <c r="P469" i="126"/>
  <c r="P460" i="126"/>
  <c r="P459" i="126"/>
  <c r="Q288" i="126"/>
  <c r="Q289" i="126" s="1"/>
  <c r="Q454" i="126"/>
  <c r="CD288" i="126"/>
  <c r="CD289" i="126" s="1"/>
  <c r="CD454" i="126"/>
  <c r="U350" i="126"/>
  <c r="CL131" i="126"/>
  <c r="R156" i="126"/>
  <c r="R220" i="126"/>
  <c r="Y131" i="126"/>
  <c r="Y145" i="126" s="1"/>
  <c r="CM130" i="126"/>
  <c r="CM79" i="126"/>
  <c r="T140" i="126"/>
  <c r="T154" i="126"/>
  <c r="R257" i="126"/>
  <c r="S155" i="126"/>
  <c r="S267" i="126"/>
  <c r="S270" i="126" s="1"/>
  <c r="CT427" i="126"/>
  <c r="CT437" i="126"/>
  <c r="CT136" i="126" s="1"/>
  <c r="AB78" i="126"/>
  <c r="AB434" i="126"/>
  <c r="AB245" i="126" s="1"/>
  <c r="AB246" i="126" s="1"/>
  <c r="N201" i="126"/>
  <c r="O235" i="126"/>
  <c r="O236" i="126" s="1"/>
  <c r="N241" i="126"/>
  <c r="N243" i="126" s="1"/>
  <c r="N247" i="126" s="1"/>
  <c r="N263" i="126" s="1"/>
  <c r="CF155" i="126"/>
  <c r="CF267" i="126"/>
  <c r="CF270" i="126" s="1"/>
  <c r="X133" i="126"/>
  <c r="X146" i="126"/>
  <c r="X153" i="126"/>
  <c r="X144" i="126"/>
  <c r="X147" i="126"/>
  <c r="X149" i="126"/>
  <c r="X151" i="126"/>
  <c r="CJ135" i="126"/>
  <c r="CJ148" i="126"/>
  <c r="AD425" i="126"/>
  <c r="AD428" i="126" s="1"/>
  <c r="AC435" i="126"/>
  <c r="U139" i="126"/>
  <c r="U152" i="126"/>
  <c r="BS137" i="126"/>
  <c r="BS150" i="126"/>
  <c r="BS266" i="126"/>
  <c r="CH152" i="126"/>
  <c r="CH139" i="126"/>
  <c r="V137" i="126"/>
  <c r="V150" i="126"/>
  <c r="V266" i="126"/>
  <c r="CG140" i="126"/>
  <c r="CG141" i="126" s="1"/>
  <c r="CG154" i="126"/>
  <c r="CK133" i="126"/>
  <c r="CK146" i="126"/>
  <c r="CK149" i="126"/>
  <c r="CK153" i="126"/>
  <c r="CK147" i="126"/>
  <c r="CK144" i="126"/>
  <c r="CK151" i="126"/>
  <c r="S156" i="126"/>
  <c r="S220" i="126"/>
  <c r="S223" i="126" s="1"/>
  <c r="S234" i="126" s="1"/>
  <c r="CN222" i="126"/>
  <c r="CN269" i="126" s="1"/>
  <c r="CN76" i="126"/>
  <c r="Z130" i="126"/>
  <c r="Z79" i="126"/>
  <c r="CU430" i="126"/>
  <c r="CU431" i="126"/>
  <c r="CU438" i="126" s="1"/>
  <c r="CU439" i="126"/>
  <c r="CU345" i="126" s="1"/>
  <c r="CU346" i="126" s="1"/>
  <c r="CV432" i="126"/>
  <c r="CS221" i="126"/>
  <c r="R454" i="126"/>
  <c r="W357" i="126"/>
  <c r="W359" i="126"/>
  <c r="CF141" i="126"/>
  <c r="CP425" i="126"/>
  <c r="CP428" i="126" s="1"/>
  <c r="CO435" i="126"/>
  <c r="CO78" i="126" s="1"/>
  <c r="CI137" i="126"/>
  <c r="CI150" i="126"/>
  <c r="CI266" i="126"/>
  <c r="Z269" i="126"/>
  <c r="AA222" i="126"/>
  <c r="AA269" i="126" s="1"/>
  <c r="AA76" i="126"/>
  <c r="V361" i="126"/>
  <c r="CE274" i="126"/>
  <c r="CE287" i="126"/>
  <c r="W135" i="126"/>
  <c r="W148" i="126"/>
  <c r="P461" i="126" l="1"/>
  <c r="Q458" i="126" s="1"/>
  <c r="Q486" i="126"/>
  <c r="Q475" i="126"/>
  <c r="Q474" i="126"/>
  <c r="Q473" i="126"/>
  <c r="R486" i="126"/>
  <c r="R475" i="126"/>
  <c r="Q469" i="126"/>
  <c r="R459" i="126"/>
  <c r="R469" i="126"/>
  <c r="P465" i="126"/>
  <c r="P464" i="126"/>
  <c r="Q459" i="126"/>
  <c r="CE288" i="126"/>
  <c r="CE289" i="126" s="1"/>
  <c r="CE454" i="126"/>
  <c r="V347" i="126"/>
  <c r="V348" i="126" s="1"/>
  <c r="V368" i="126"/>
  <c r="CI139" i="126"/>
  <c r="CI152" i="126"/>
  <c r="Z131" i="126"/>
  <c r="CJ137" i="126"/>
  <c r="CJ150" i="126"/>
  <c r="CJ266" i="126"/>
  <c r="CF274" i="126"/>
  <c r="CF454" i="126" s="1"/>
  <c r="CM131" i="126"/>
  <c r="AA130" i="126"/>
  <c r="AA79" i="126"/>
  <c r="CO222" i="126"/>
  <c r="CO269" i="126" s="1"/>
  <c r="CO76" i="126"/>
  <c r="CN130" i="126"/>
  <c r="CN79" i="126"/>
  <c r="S274" i="126"/>
  <c r="S454" i="126" s="1"/>
  <c r="S287" i="126"/>
  <c r="Y133" i="126"/>
  <c r="Y146" i="126"/>
  <c r="Y153" i="126"/>
  <c r="Y144" i="126"/>
  <c r="Y147" i="126"/>
  <c r="Y149" i="126"/>
  <c r="Y151" i="126"/>
  <c r="V139" i="126"/>
  <c r="V152" i="126"/>
  <c r="W370" i="126"/>
  <c r="AE425" i="126"/>
  <c r="AE428" i="126" s="1"/>
  <c r="AD435" i="126"/>
  <c r="CV430" i="126"/>
  <c r="CV431" i="126"/>
  <c r="CV438" i="126" s="1"/>
  <c r="CV439" i="126"/>
  <c r="CV345" i="126" s="1"/>
  <c r="CV346" i="126" s="1"/>
  <c r="CW432" i="126"/>
  <c r="U140" i="126"/>
  <c r="U141" i="126" s="1"/>
  <c r="U154" i="126"/>
  <c r="AC78" i="126"/>
  <c r="AC434" i="126"/>
  <c r="AC245" i="126" s="1"/>
  <c r="AC246" i="126" s="1"/>
  <c r="O241" i="126"/>
  <c r="O243" i="126" s="1"/>
  <c r="O247" i="126" s="1"/>
  <c r="O263" i="126" s="1"/>
  <c r="O201" i="126"/>
  <c r="P235" i="126"/>
  <c r="P236" i="126" s="1"/>
  <c r="S257" i="126"/>
  <c r="R260" i="126"/>
  <c r="R261" i="126" s="1"/>
  <c r="W137" i="126"/>
  <c r="W150" i="126"/>
  <c r="W266" i="126"/>
  <c r="W360" i="126"/>
  <c r="W361" i="126" s="1"/>
  <c r="CU427" i="126"/>
  <c r="CU437" i="126"/>
  <c r="CU136" i="126" s="1"/>
  <c r="T155" i="126"/>
  <c r="T267" i="126"/>
  <c r="T270" i="126" s="1"/>
  <c r="CL146" i="126"/>
  <c r="CL133" i="126"/>
  <c r="CL153" i="126"/>
  <c r="CL149" i="126"/>
  <c r="CL147" i="126"/>
  <c r="CL144" i="126"/>
  <c r="CL151" i="126"/>
  <c r="CQ425" i="126"/>
  <c r="CQ428" i="126" s="1"/>
  <c r="CP435" i="126"/>
  <c r="CP78" i="126" s="1"/>
  <c r="CF156" i="126"/>
  <c r="CF220" i="126"/>
  <c r="CF223" i="126" s="1"/>
  <c r="CF234" i="126" s="1"/>
  <c r="CK135" i="126"/>
  <c r="CK148" i="126"/>
  <c r="CH140" i="126"/>
  <c r="CH154" i="126"/>
  <c r="R223" i="126"/>
  <c r="CG155" i="126"/>
  <c r="CG267" i="126"/>
  <c r="CG270" i="126" s="1"/>
  <c r="AB222" i="126"/>
  <c r="AB269" i="126" s="1"/>
  <c r="AB76" i="126"/>
  <c r="T141" i="126"/>
  <c r="CL145" i="126"/>
  <c r="CG156" i="126"/>
  <c r="CG220" i="126"/>
  <c r="CG223" i="126" s="1"/>
  <c r="CG234" i="126" s="1"/>
  <c r="BS139" i="126"/>
  <c r="BS152" i="126"/>
  <c r="X135" i="126"/>
  <c r="X148" i="126"/>
  <c r="CT221" i="126"/>
  <c r="Q457" i="126" l="1"/>
  <c r="Q460" i="126" s="1"/>
  <c r="Q461" i="126" s="1"/>
  <c r="R457" i="126" s="1"/>
  <c r="Q476" i="126"/>
  <c r="Q478" i="126" s="1"/>
  <c r="S486" i="126"/>
  <c r="S475" i="126"/>
  <c r="P466" i="126"/>
  <c r="P468" i="126" s="1"/>
  <c r="P477" i="126" s="1"/>
  <c r="S469" i="126"/>
  <c r="S288" i="126"/>
  <c r="S289" i="126" s="1"/>
  <c r="S459" i="126"/>
  <c r="W368" i="126"/>
  <c r="W347" i="126"/>
  <c r="W348" i="126" s="1"/>
  <c r="U156" i="126"/>
  <c r="U220" i="126"/>
  <c r="BS154" i="126"/>
  <c r="T274" i="126"/>
  <c r="T454" i="126" s="1"/>
  <c r="Z133" i="126"/>
  <c r="Z146" i="126"/>
  <c r="Z153" i="126"/>
  <c r="Z144" i="126"/>
  <c r="Z147" i="126"/>
  <c r="Z149" i="126"/>
  <c r="Z151" i="126"/>
  <c r="X137" i="126"/>
  <c r="X150" i="126"/>
  <c r="X266" i="126"/>
  <c r="T156" i="126"/>
  <c r="T220" i="126"/>
  <c r="T223" i="126" s="1"/>
  <c r="T234" i="126" s="1"/>
  <c r="R234" i="126"/>
  <c r="R287" i="126"/>
  <c r="CL135" i="126"/>
  <c r="CL148" i="126"/>
  <c r="CW431" i="126"/>
  <c r="CW438" i="126" s="1"/>
  <c r="CW430" i="126"/>
  <c r="CW439" i="126"/>
  <c r="CW345" i="126" s="1"/>
  <c r="CW346" i="126" s="1"/>
  <c r="CX432" i="126"/>
  <c r="CJ139" i="126"/>
  <c r="CJ152" i="126"/>
  <c r="CH155" i="126"/>
  <c r="CH267" i="126"/>
  <c r="CH270" i="126" s="1"/>
  <c r="V140" i="126"/>
  <c r="V141" i="126" s="1"/>
  <c r="V154" i="126"/>
  <c r="AB130" i="126"/>
  <c r="AB79" i="126"/>
  <c r="CP222" i="126"/>
  <c r="CP269" i="126" s="1"/>
  <c r="CP76" i="126"/>
  <c r="X357" i="126"/>
  <c r="X359" i="126"/>
  <c r="Y135" i="126"/>
  <c r="Y148" i="126"/>
  <c r="AA131" i="126"/>
  <c r="AA145" i="126" s="1"/>
  <c r="CR425" i="126"/>
  <c r="CR428" i="126" s="1"/>
  <c r="CQ435" i="126"/>
  <c r="CQ78" i="126" s="1"/>
  <c r="CM146" i="126"/>
  <c r="CM133" i="126"/>
  <c r="CM153" i="126"/>
  <c r="CM149" i="126"/>
  <c r="CM147" i="126"/>
  <c r="CM144" i="126"/>
  <c r="CM151" i="126"/>
  <c r="CG287" i="126"/>
  <c r="CG274" i="126"/>
  <c r="CH141" i="126"/>
  <c r="AC222" i="126"/>
  <c r="AC269" i="126" s="1"/>
  <c r="AC76" i="126"/>
  <c r="CV427" i="126"/>
  <c r="CV437" i="126"/>
  <c r="CV136" i="126" s="1"/>
  <c r="CM145" i="126"/>
  <c r="Z145" i="126"/>
  <c r="W139" i="126"/>
  <c r="W152" i="126"/>
  <c r="AD78" i="126"/>
  <c r="AD434" i="126"/>
  <c r="AD245" i="126" s="1"/>
  <c r="AD246" i="126" s="1"/>
  <c r="CF287" i="126"/>
  <c r="CK137" i="126"/>
  <c r="CK150" i="126"/>
  <c r="CK266" i="126"/>
  <c r="AF425" i="126"/>
  <c r="AF428" i="126" s="1"/>
  <c r="AE435" i="126"/>
  <c r="CN131" i="126"/>
  <c r="CN145" i="126" s="1"/>
  <c r="CF288" i="126"/>
  <c r="CF289" i="126" s="1"/>
  <c r="CI140" i="126"/>
  <c r="CI141" i="126" s="1"/>
  <c r="CI154" i="126"/>
  <c r="CU221" i="126"/>
  <c r="S260" i="126"/>
  <c r="S261" i="126" s="1"/>
  <c r="T257" i="126"/>
  <c r="CO130" i="126"/>
  <c r="CO79" i="126"/>
  <c r="P241" i="126"/>
  <c r="P243" i="126" s="1"/>
  <c r="P247" i="126" s="1"/>
  <c r="P263" i="126" s="1"/>
  <c r="P201" i="126"/>
  <c r="Q235" i="126"/>
  <c r="Q236" i="126" s="1"/>
  <c r="U155" i="126"/>
  <c r="U267" i="126"/>
  <c r="U270" i="126" s="1"/>
  <c r="BS140" i="126"/>
  <c r="BS141" i="126" s="1"/>
  <c r="V349" i="126"/>
  <c r="V365" i="126" s="1"/>
  <c r="V367" i="126" s="1"/>
  <c r="V371" i="126" s="1"/>
  <c r="P482" i="126" l="1"/>
  <c r="P507" i="126" s="1"/>
  <c r="P481" i="126"/>
  <c r="T486" i="126"/>
  <c r="T475" i="126"/>
  <c r="Q464" i="126"/>
  <c r="R474" i="126"/>
  <c r="R473" i="126"/>
  <c r="R458" i="126"/>
  <c r="Q465" i="126"/>
  <c r="T459" i="126"/>
  <c r="T469" i="126"/>
  <c r="CG288" i="126"/>
  <c r="CG289" i="126" s="1"/>
  <c r="CG454" i="126"/>
  <c r="U274" i="126"/>
  <c r="U454" i="126" s="1"/>
  <c r="CO131" i="126"/>
  <c r="CP130" i="126"/>
  <c r="CP79" i="126"/>
  <c r="Q201" i="126"/>
  <c r="Q241" i="126"/>
  <c r="Q243" i="126" s="1"/>
  <c r="Q247" i="126" s="1"/>
  <c r="Q263" i="126" s="1"/>
  <c r="R235" i="126"/>
  <c r="R236" i="126" s="1"/>
  <c r="CJ140" i="126"/>
  <c r="CJ141" i="126" s="1"/>
  <c r="CJ154" i="126"/>
  <c r="T287" i="126"/>
  <c r="CS425" i="126"/>
  <c r="CS428" i="126" s="1"/>
  <c r="CR435" i="126"/>
  <c r="CR78" i="126" s="1"/>
  <c r="W349" i="126"/>
  <c r="W365" i="126" s="1"/>
  <c r="W367" i="126" s="1"/>
  <c r="W371" i="126" s="1"/>
  <c r="AE78" i="126"/>
  <c r="AE434" i="126"/>
  <c r="AE245" i="126" s="1"/>
  <c r="AE246" i="126" s="1"/>
  <c r="AD222" i="126"/>
  <c r="AD269" i="126" s="1"/>
  <c r="AD76" i="126"/>
  <c r="AC130" i="126"/>
  <c r="AC79" i="126"/>
  <c r="AB131" i="126"/>
  <c r="AB145" i="126" s="1"/>
  <c r="R288" i="126"/>
  <c r="R289" i="126" s="1"/>
  <c r="AG425" i="126"/>
  <c r="AG428" i="126" s="1"/>
  <c r="AG435" i="126" s="1"/>
  <c r="AF435" i="126"/>
  <c r="Y137" i="126"/>
  <c r="Y150" i="126"/>
  <c r="Y266" i="126"/>
  <c r="CX430" i="126"/>
  <c r="CX431" i="126"/>
  <c r="CX438" i="126" s="1"/>
  <c r="CX439" i="126"/>
  <c r="CX345" i="126" s="1"/>
  <c r="CX346" i="126" s="1"/>
  <c r="CY432" i="126"/>
  <c r="V350" i="126"/>
  <c r="CI220" i="126"/>
  <c r="CI223" i="126" s="1"/>
  <c r="CI234" i="126" s="1"/>
  <c r="CI156" i="126"/>
  <c r="X370" i="126"/>
  <c r="V155" i="126"/>
  <c r="V267" i="126"/>
  <c r="V270" i="126" s="1"/>
  <c r="CW427" i="126"/>
  <c r="CW437" i="126"/>
  <c r="CW136" i="126" s="1"/>
  <c r="U223" i="126"/>
  <c r="U234" i="126" s="1"/>
  <c r="BS220" i="126"/>
  <c r="V156" i="126"/>
  <c r="V220" i="126"/>
  <c r="BS156" i="126"/>
  <c r="BS257" i="126"/>
  <c r="W140" i="126"/>
  <c r="W141" i="126" s="1"/>
  <c r="W154" i="126"/>
  <c r="CH156" i="126"/>
  <c r="CH220" i="126"/>
  <c r="CH223" i="126" s="1"/>
  <c r="CH234" i="126" s="1"/>
  <c r="CM135" i="126"/>
  <c r="CM148" i="126"/>
  <c r="BS155" i="126"/>
  <c r="BS267" i="126"/>
  <c r="CI155" i="126"/>
  <c r="CI267" i="126"/>
  <c r="CI270" i="126" s="1"/>
  <c r="CK139" i="126"/>
  <c r="CK152" i="126"/>
  <c r="CQ222" i="126"/>
  <c r="CQ269" i="126" s="1"/>
  <c r="CQ76" i="126"/>
  <c r="X360" i="126"/>
  <c r="X361" i="126" s="1"/>
  <c r="CH274" i="126"/>
  <c r="CH454" i="126" s="1"/>
  <c r="Z135" i="126"/>
  <c r="Z148" i="126"/>
  <c r="X139" i="126"/>
  <c r="X152" i="126"/>
  <c r="T260" i="126"/>
  <c r="T261" i="126" s="1"/>
  <c r="U257" i="126"/>
  <c r="CN133" i="126"/>
  <c r="CN146" i="126"/>
  <c r="CN149" i="126"/>
  <c r="CN153" i="126"/>
  <c r="CN147" i="126"/>
  <c r="CN144" i="126"/>
  <c r="CN151" i="126"/>
  <c r="CV221" i="126"/>
  <c r="AA133" i="126"/>
  <c r="AA146" i="126"/>
  <c r="AA153" i="126"/>
  <c r="AA144" i="126"/>
  <c r="AA147" i="126"/>
  <c r="AA149" i="126"/>
  <c r="AA151" i="126"/>
  <c r="CL137" i="126"/>
  <c r="CL150" i="126"/>
  <c r="CL266" i="126"/>
  <c r="T288" i="126"/>
  <c r="T289" i="126" s="1"/>
  <c r="P483" i="126" l="1"/>
  <c r="P485" i="126" s="1"/>
  <c r="P506" i="126"/>
  <c r="Q466" i="126"/>
  <c r="Q468" i="126" s="1"/>
  <c r="Q477" i="126" s="1"/>
  <c r="R460" i="126"/>
  <c r="R461" i="126" s="1"/>
  <c r="R476" i="126"/>
  <c r="R478" i="126" s="1"/>
  <c r="U475" i="126"/>
  <c r="U486" i="126"/>
  <c r="U459" i="126"/>
  <c r="U469" i="126"/>
  <c r="CJ156" i="126"/>
  <c r="CJ220" i="126"/>
  <c r="CJ223" i="126" s="1"/>
  <c r="CJ234" i="126" s="1"/>
  <c r="X347" i="126"/>
  <c r="X348" i="126" s="1"/>
  <c r="X368" i="126"/>
  <c r="W156" i="126"/>
  <c r="W220" i="126"/>
  <c r="W223" i="126" s="1"/>
  <c r="W234" i="126" s="1"/>
  <c r="AE222" i="126"/>
  <c r="AE269" i="126" s="1"/>
  <c r="X140" i="126"/>
  <c r="X141" i="126" s="1"/>
  <c r="X154" i="126"/>
  <c r="CW221" i="126"/>
  <c r="Z137" i="126"/>
  <c r="Z150" i="126"/>
  <c r="Z266" i="126"/>
  <c r="R201" i="126"/>
  <c r="S235" i="126"/>
  <c r="S236" i="126" s="1"/>
  <c r="R241" i="126"/>
  <c r="R243" i="126" s="1"/>
  <c r="R247" i="126" s="1"/>
  <c r="R263" i="126" s="1"/>
  <c r="U288" i="126"/>
  <c r="U289" i="126" s="1"/>
  <c r="CM137" i="126"/>
  <c r="CM150" i="126"/>
  <c r="CM266" i="126"/>
  <c r="CR222" i="126"/>
  <c r="CR269" i="126" s="1"/>
  <c r="CR76" i="126"/>
  <c r="AC131" i="126"/>
  <c r="AC145" i="126" s="1"/>
  <c r="AA135" i="126"/>
  <c r="AA148" i="126"/>
  <c r="CI274" i="126"/>
  <c r="CI287" i="126"/>
  <c r="V223" i="126"/>
  <c r="V234" i="126" s="1"/>
  <c r="AF78" i="126"/>
  <c r="AF434" i="126"/>
  <c r="AF245" i="126" s="1"/>
  <c r="AF246" i="126" s="1"/>
  <c r="AD130" i="126"/>
  <c r="AD79" i="126"/>
  <c r="CP131" i="126"/>
  <c r="CP145" i="126" s="1"/>
  <c r="CL139" i="126"/>
  <c r="CL152" i="126"/>
  <c r="CN135" i="126"/>
  <c r="CN148" i="126"/>
  <c r="CH287" i="126"/>
  <c r="CY431" i="126"/>
  <c r="CY438" i="126" s="1"/>
  <c r="CY430" i="126"/>
  <c r="CY439" i="126"/>
  <c r="CY345" i="126" s="1"/>
  <c r="AH425" i="126"/>
  <c r="AH428" i="126" s="1"/>
  <c r="CO133" i="126"/>
  <c r="CO146" i="126"/>
  <c r="CO149" i="126"/>
  <c r="CO153" i="126"/>
  <c r="CO147" i="126"/>
  <c r="CO144" i="126"/>
  <c r="CO151" i="126"/>
  <c r="CK140" i="126"/>
  <c r="CK141" i="126" s="1"/>
  <c r="CK154" i="126"/>
  <c r="V274" i="126"/>
  <c r="V454" i="126" s="1"/>
  <c r="Y139" i="126"/>
  <c r="Y152" i="126"/>
  <c r="CT425" i="126"/>
  <c r="CT428" i="126" s="1"/>
  <c r="CS435" i="126"/>
  <c r="CS78" i="126" s="1"/>
  <c r="CH288" i="126"/>
  <c r="CH289" i="126" s="1"/>
  <c r="V257" i="126"/>
  <c r="U260" i="126"/>
  <c r="U261" i="126" s="1"/>
  <c r="Y357" i="126"/>
  <c r="Y359" i="126"/>
  <c r="BS270" i="126"/>
  <c r="W155" i="126"/>
  <c r="W267" i="126"/>
  <c r="W270" i="126" s="1"/>
  <c r="BS223" i="126"/>
  <c r="CO145" i="126"/>
  <c r="CJ155" i="126"/>
  <c r="CJ267" i="126"/>
  <c r="CJ270" i="126" s="1"/>
  <c r="CQ130" i="126"/>
  <c r="CQ79" i="126"/>
  <c r="BS260" i="126"/>
  <c r="BS261" i="126" s="1"/>
  <c r="CX427" i="126"/>
  <c r="CX437" i="126"/>
  <c r="CX136" i="126" s="1"/>
  <c r="AB146" i="126"/>
  <c r="AB133" i="126"/>
  <c r="AB153" i="126"/>
  <c r="AB144" i="126"/>
  <c r="AB147" i="126"/>
  <c r="AB149" i="126"/>
  <c r="AB151" i="126"/>
  <c r="W350" i="126"/>
  <c r="U287" i="126"/>
  <c r="P508" i="126" l="1"/>
  <c r="P516" i="126" s="1"/>
  <c r="Q482" i="126"/>
  <c r="Q507" i="126" s="1"/>
  <c r="Q481" i="126"/>
  <c r="R464" i="126"/>
  <c r="R465" i="126"/>
  <c r="S474" i="126"/>
  <c r="S473" i="126"/>
  <c r="V475" i="126"/>
  <c r="V486" i="126"/>
  <c r="V459" i="126"/>
  <c r="V469" i="126"/>
  <c r="S458" i="126"/>
  <c r="S457" i="126"/>
  <c r="CI288" i="126"/>
  <c r="CI289" i="126" s="1"/>
  <c r="CI454" i="126"/>
  <c r="V287" i="126"/>
  <c r="CK156" i="126"/>
  <c r="CK220" i="126"/>
  <c r="CK223" i="126" s="1"/>
  <c r="CK234" i="126" s="1"/>
  <c r="Y360" i="126"/>
  <c r="Y361" i="126" s="1"/>
  <c r="W257" i="126"/>
  <c r="V260" i="126"/>
  <c r="V261" i="126" s="1"/>
  <c r="AC146" i="126"/>
  <c r="AC133" i="126"/>
  <c r="AC153" i="126"/>
  <c r="AC144" i="126"/>
  <c r="AC147" i="126"/>
  <c r="AC149" i="126"/>
  <c r="AC151" i="126"/>
  <c r="AE130" i="126"/>
  <c r="AE79" i="126"/>
  <c r="CQ131" i="126"/>
  <c r="CQ145" i="126" s="1"/>
  <c r="W274" i="126"/>
  <c r="W287" i="126"/>
  <c r="CO135" i="126"/>
  <c r="CO148" i="126"/>
  <c r="CN150" i="126"/>
  <c r="CN137" i="126"/>
  <c r="CN266" i="126"/>
  <c r="AF222" i="126"/>
  <c r="AF269" i="126" s="1"/>
  <c r="AF76" i="126"/>
  <c r="AB135" i="126"/>
  <c r="AB148" i="126"/>
  <c r="CJ274" i="126"/>
  <c r="CJ288" i="126" s="1"/>
  <c r="CJ289" i="126" s="1"/>
  <c r="CJ287" i="126"/>
  <c r="CK155" i="126"/>
  <c r="CK267" i="126"/>
  <c r="CK270" i="126" s="1"/>
  <c r="BS279" i="126"/>
  <c r="BS274" i="126"/>
  <c r="BS287" i="126"/>
  <c r="CU425" i="126"/>
  <c r="CU428" i="126" s="1"/>
  <c r="CT435" i="126"/>
  <c r="CT78" i="126" s="1"/>
  <c r="AI425" i="126"/>
  <c r="AI428" i="126" s="1"/>
  <c r="AH435" i="126"/>
  <c r="AH78" i="126" s="1"/>
  <c r="CL140" i="126"/>
  <c r="CL141" i="126" s="1"/>
  <c r="CL154" i="126"/>
  <c r="CR130" i="126"/>
  <c r="CR79" i="126"/>
  <c r="CX221" i="126"/>
  <c r="CY346" i="126"/>
  <c r="G345" i="126"/>
  <c r="CP133" i="126"/>
  <c r="CP146" i="126"/>
  <c r="CP153" i="126"/>
  <c r="CP149" i="126"/>
  <c r="CP147" i="126"/>
  <c r="CP144" i="126"/>
  <c r="CP151" i="126"/>
  <c r="X349" i="126"/>
  <c r="X365" i="126" s="1"/>
  <c r="X367" i="126" s="1"/>
  <c r="X371" i="126" s="1"/>
  <c r="CS222" i="126"/>
  <c r="CS269" i="126" s="1"/>
  <c r="CS76" i="126"/>
  <c r="AG78" i="126"/>
  <c r="BT435" i="126"/>
  <c r="S201" i="126"/>
  <c r="T235" i="126"/>
  <c r="T236" i="126" s="1"/>
  <c r="S241" i="126"/>
  <c r="S243" i="126" s="1"/>
  <c r="S247" i="126" s="1"/>
  <c r="S263" i="126" s="1"/>
  <c r="Y370" i="126"/>
  <c r="Y140" i="126"/>
  <c r="Y141" i="126" s="1"/>
  <c r="Y154" i="126"/>
  <c r="CY427" i="126"/>
  <c r="CY437" i="126"/>
  <c r="CY136" i="126" s="1"/>
  <c r="X155" i="126"/>
  <c r="X267" i="126"/>
  <c r="X270" i="126" s="1"/>
  <c r="X156" i="126"/>
  <c r="X220" i="126"/>
  <c r="X223" i="126" s="1"/>
  <c r="X234" i="126" s="1"/>
  <c r="BS234" i="126"/>
  <c r="V288" i="126"/>
  <c r="V289" i="126" s="1"/>
  <c r="AD131" i="126"/>
  <c r="AD145" i="126" s="1"/>
  <c r="AA150" i="126"/>
  <c r="AA137" i="126"/>
  <c r="AA266" i="126"/>
  <c r="CM139" i="126"/>
  <c r="CM152" i="126"/>
  <c r="Z139" i="126"/>
  <c r="Z152" i="126"/>
  <c r="R466" i="126" l="1"/>
  <c r="R468" i="126" s="1"/>
  <c r="R477" i="126" s="1"/>
  <c r="R482" i="126" s="1"/>
  <c r="R507" i="126" s="1"/>
  <c r="Q483" i="126"/>
  <c r="Q485" i="126" s="1"/>
  <c r="Q506" i="126"/>
  <c r="S476" i="126"/>
  <c r="S478" i="126" s="1"/>
  <c r="S460" i="126"/>
  <c r="S461" i="126" s="1"/>
  <c r="W288" i="126"/>
  <c r="W289" i="126" s="1"/>
  <c r="W454" i="126"/>
  <c r="BS454" i="126"/>
  <c r="BS236" i="126"/>
  <c r="AC148" i="126"/>
  <c r="AC135" i="126"/>
  <c r="Z140" i="126"/>
  <c r="Z141" i="126" s="1"/>
  <c r="Z154" i="126"/>
  <c r="X350" i="126"/>
  <c r="CP135" i="126"/>
  <c r="CP148" i="126"/>
  <c r="CN139" i="126"/>
  <c r="CN152" i="126"/>
  <c r="AE131" i="126"/>
  <c r="AE145" i="126" s="1"/>
  <c r="CM140" i="126"/>
  <c r="CM141" i="126" s="1"/>
  <c r="CM154" i="126"/>
  <c r="T201" i="126"/>
  <c r="T241" i="126"/>
  <c r="T243" i="126" s="1"/>
  <c r="T247" i="126" s="1"/>
  <c r="T263" i="126" s="1"/>
  <c r="U235" i="126"/>
  <c r="U236" i="126" s="1"/>
  <c r="G346" i="126"/>
  <c r="CL155" i="126"/>
  <c r="CL267" i="126"/>
  <c r="CL270" i="126" s="1"/>
  <c r="AH222" i="126"/>
  <c r="AH76" i="126"/>
  <c r="BS284" i="126"/>
  <c r="BS288" i="126"/>
  <c r="BS289" i="126" s="1"/>
  <c r="AB137" i="126"/>
  <c r="AB150" i="126"/>
  <c r="AB266" i="126"/>
  <c r="CO137" i="126"/>
  <c r="CO150" i="126"/>
  <c r="CO266" i="126"/>
  <c r="Y347" i="126"/>
  <c r="Y348" i="126" s="1"/>
  <c r="Y368" i="126"/>
  <c r="CL156" i="126"/>
  <c r="CL220" i="126"/>
  <c r="CL223" i="126" s="1"/>
  <c r="CL234" i="126" s="1"/>
  <c r="CY221" i="126"/>
  <c r="G221" i="126" s="1"/>
  <c r="G136" i="126"/>
  <c r="X257" i="126"/>
  <c r="W260" i="126"/>
  <c r="W261" i="126" s="1"/>
  <c r="AA139" i="126"/>
  <c r="AA152" i="126"/>
  <c r="AJ425" i="126"/>
  <c r="AJ428" i="126" s="1"/>
  <c r="AI435" i="126"/>
  <c r="AI78" i="126" s="1"/>
  <c r="Z357" i="126"/>
  <c r="Z359" i="126"/>
  <c r="Y156" i="126"/>
  <c r="Y220" i="126"/>
  <c r="AG222" i="126"/>
  <c r="BT222" i="126" s="1"/>
  <c r="AG76" i="126"/>
  <c r="BT78" i="126"/>
  <c r="CT222" i="126"/>
  <c r="CT269" i="126" s="1"/>
  <c r="CT76" i="126"/>
  <c r="AF130" i="126"/>
  <c r="AF79" i="126"/>
  <c r="AD146" i="126"/>
  <c r="AD133" i="126"/>
  <c r="AD153" i="126"/>
  <c r="AD144" i="126"/>
  <c r="AD147" i="126"/>
  <c r="AD149" i="126"/>
  <c r="AD151" i="126"/>
  <c r="X274" i="126"/>
  <c r="X287" i="126"/>
  <c r="Y155" i="126"/>
  <c r="Y267" i="126"/>
  <c r="Y270" i="126" s="1"/>
  <c r="CS130" i="126"/>
  <c r="CS79" i="126"/>
  <c r="CR131" i="126"/>
  <c r="CV425" i="126"/>
  <c r="CV428" i="126" s="1"/>
  <c r="CU435" i="126"/>
  <c r="CU78" i="126" s="1"/>
  <c r="CK274" i="126"/>
  <c r="CK288" i="126" s="1"/>
  <c r="CK289" i="126" s="1"/>
  <c r="CK287" i="126"/>
  <c r="CQ133" i="126"/>
  <c r="CQ146" i="126"/>
  <c r="CQ153" i="126"/>
  <c r="CQ149" i="126"/>
  <c r="CQ147" i="126"/>
  <c r="CQ144" i="126"/>
  <c r="CQ151" i="126"/>
  <c r="R481" i="126" l="1"/>
  <c r="R506" i="126" s="1"/>
  <c r="R508" i="126" s="1"/>
  <c r="R516" i="126" s="1"/>
  <c r="Q508" i="126"/>
  <c r="Q516" i="126" s="1"/>
  <c r="S465" i="126"/>
  <c r="S464" i="126"/>
  <c r="W475" i="126"/>
  <c r="W486" i="126"/>
  <c r="T474" i="126"/>
  <c r="T473" i="126"/>
  <c r="W459" i="126"/>
  <c r="W469" i="126"/>
  <c r="T457" i="126"/>
  <c r="T458" i="126"/>
  <c r="X288" i="126"/>
  <c r="X289" i="126" s="1"/>
  <c r="X454" i="126"/>
  <c r="Z360" i="126"/>
  <c r="CM156" i="126"/>
  <c r="CM220" i="126"/>
  <c r="CM223" i="126" s="1"/>
  <c r="CM234" i="126" s="1"/>
  <c r="CQ135" i="126"/>
  <c r="CQ148" i="126"/>
  <c r="CS131" i="126"/>
  <c r="CS145" i="126" s="1"/>
  <c r="CO139" i="126"/>
  <c r="CO152" i="126"/>
  <c r="AE133" i="126"/>
  <c r="AE146" i="126"/>
  <c r="AE153" i="126"/>
  <c r="AE144" i="126"/>
  <c r="AE147" i="126"/>
  <c r="AE149" i="126"/>
  <c r="AE151" i="126"/>
  <c r="Z155" i="126"/>
  <c r="Z267" i="126"/>
  <c r="Z270" i="126" s="1"/>
  <c r="AH130" i="126"/>
  <c r="AH79" i="126"/>
  <c r="CU222" i="126"/>
  <c r="CU269" i="126" s="1"/>
  <c r="CU76" i="126"/>
  <c r="AG269" i="126"/>
  <c r="AB139" i="126"/>
  <c r="AB152" i="126"/>
  <c r="CN154" i="126"/>
  <c r="CN140" i="126"/>
  <c r="CN141" i="126" s="1"/>
  <c r="AI222" i="126"/>
  <c r="AI269" i="126" s="1"/>
  <c r="AI76" i="126"/>
  <c r="Z156" i="126"/>
  <c r="Z220" i="126"/>
  <c r="Z223" i="126" s="1"/>
  <c r="Z234" i="126" s="1"/>
  <c r="AD148" i="126"/>
  <c r="AD135" i="126"/>
  <c r="AG130" i="126"/>
  <c r="AG79" i="126"/>
  <c r="BT76" i="126"/>
  <c r="AK425" i="126"/>
  <c r="AK428" i="126" s="1"/>
  <c r="AJ435" i="126"/>
  <c r="AJ78" i="126" s="1"/>
  <c r="AH269" i="126"/>
  <c r="U201" i="126"/>
  <c r="V235" i="126"/>
  <c r="V236" i="126" s="1"/>
  <c r="U241" i="126"/>
  <c r="U243" i="126" s="1"/>
  <c r="U247" i="126" s="1"/>
  <c r="U263" i="126" s="1"/>
  <c r="AC137" i="126"/>
  <c r="AC150" i="126"/>
  <c r="AC266" i="126"/>
  <c r="CW425" i="126"/>
  <c r="CW428" i="126" s="1"/>
  <c r="CV435" i="126"/>
  <c r="CV78" i="126" s="1"/>
  <c r="Y223" i="126"/>
  <c r="Y234" i="126" s="1"/>
  <c r="AA140" i="126"/>
  <c r="AA154" i="126"/>
  <c r="CT130" i="126"/>
  <c r="CT79" i="126"/>
  <c r="CR133" i="126"/>
  <c r="CR146" i="126"/>
  <c r="CR149" i="126"/>
  <c r="CR153" i="126"/>
  <c r="CR147" i="126"/>
  <c r="CR144" i="126"/>
  <c r="CR151" i="126"/>
  <c r="Y349" i="126"/>
  <c r="Y365" i="126" s="1"/>
  <c r="Y367" i="126" s="1"/>
  <c r="Y371" i="126" s="1"/>
  <c r="CP137" i="126"/>
  <c r="CP150" i="126"/>
  <c r="CP266" i="126"/>
  <c r="BS201" i="126"/>
  <c r="BT235" i="126"/>
  <c r="BS241" i="126"/>
  <c r="BS243" i="126" s="1"/>
  <c r="BS247" i="126" s="1"/>
  <c r="BS263" i="126" s="1"/>
  <c r="Y274" i="126"/>
  <c r="Y454" i="126" s="1"/>
  <c r="CR145" i="126"/>
  <c r="AF131" i="126"/>
  <c r="AF145" i="126" s="1"/>
  <c r="Z370" i="126"/>
  <c r="X260" i="126"/>
  <c r="X261" i="126" s="1"/>
  <c r="Y257" i="126"/>
  <c r="CL287" i="126"/>
  <c r="CL274" i="126"/>
  <c r="CL288" i="126" s="1"/>
  <c r="CL289" i="126" s="1"/>
  <c r="CM155" i="126"/>
  <c r="CM267" i="126"/>
  <c r="CM270" i="126" s="1"/>
  <c r="R483" i="126" l="1"/>
  <c r="R485" i="126" s="1"/>
  <c r="S466" i="126"/>
  <c r="S468" i="126" s="1"/>
  <c r="S477" i="126" s="1"/>
  <c r="T476" i="126"/>
  <c r="X486" i="126"/>
  <c r="X475" i="126"/>
  <c r="Y486" i="126"/>
  <c r="Y475" i="126"/>
  <c r="X459" i="126"/>
  <c r="X469" i="126"/>
  <c r="Y459" i="126"/>
  <c r="Y469" i="126"/>
  <c r="T460" i="126"/>
  <c r="T461" i="126" s="1"/>
  <c r="Y288" i="126"/>
  <c r="Y289" i="126" s="1"/>
  <c r="Y287" i="126"/>
  <c r="Y350" i="126"/>
  <c r="CX425" i="126"/>
  <c r="CX428" i="126" s="1"/>
  <c r="CW435" i="126"/>
  <c r="CW78" i="126" s="1"/>
  <c r="CN156" i="126"/>
  <c r="CN220" i="126"/>
  <c r="CN223" i="126" s="1"/>
  <c r="CN234" i="126" s="1"/>
  <c r="AH131" i="126"/>
  <c r="AF133" i="126"/>
  <c r="AF146" i="126"/>
  <c r="AF153" i="126"/>
  <c r="AF144" i="126"/>
  <c r="AF147" i="126"/>
  <c r="AF149" i="126"/>
  <c r="AF151" i="126"/>
  <c r="CT131" i="126"/>
  <c r="CT145" i="126" s="1"/>
  <c r="AJ222" i="126"/>
  <c r="AJ76" i="126"/>
  <c r="AB140" i="126"/>
  <c r="AB141" i="126" s="1"/>
  <c r="AB154" i="126"/>
  <c r="AA155" i="126"/>
  <c r="AA267" i="126"/>
  <c r="AA270" i="126" s="1"/>
  <c r="AL425" i="126"/>
  <c r="AL428" i="126" s="1"/>
  <c r="AK435" i="126"/>
  <c r="AK78" i="126" s="1"/>
  <c r="BT269" i="126"/>
  <c r="Z274" i="126"/>
  <c r="Z287" i="126"/>
  <c r="AE135" i="126"/>
  <c r="AE148" i="126"/>
  <c r="AA141" i="126"/>
  <c r="BT130" i="126"/>
  <c r="BT79" i="126"/>
  <c r="AI130" i="126"/>
  <c r="AI79" i="126"/>
  <c r="CQ137" i="126"/>
  <c r="CQ150" i="126"/>
  <c r="CQ266" i="126"/>
  <c r="AC139" i="126"/>
  <c r="AC152" i="126"/>
  <c r="Y260" i="126"/>
  <c r="Y261" i="126" s="1"/>
  <c r="Z257" i="126"/>
  <c r="V201" i="126"/>
  <c r="W235" i="126"/>
  <c r="W236" i="126" s="1"/>
  <c r="V241" i="126"/>
  <c r="V243" i="126" s="1"/>
  <c r="V247" i="126" s="1"/>
  <c r="V263" i="126" s="1"/>
  <c r="CU130" i="126"/>
  <c r="CU79" i="126"/>
  <c r="AA357" i="126"/>
  <c r="AA359" i="126"/>
  <c r="AA370" i="126" s="1"/>
  <c r="CM274" i="126"/>
  <c r="CM288" i="126" s="1"/>
  <c r="CM289" i="126" s="1"/>
  <c r="CM287" i="126"/>
  <c r="CP139" i="126"/>
  <c r="CP152" i="126"/>
  <c r="AG131" i="126"/>
  <c r="AG145" i="126" s="1"/>
  <c r="CN155" i="126"/>
  <c r="CN267" i="126"/>
  <c r="CN270" i="126" s="1"/>
  <c r="CO154" i="126"/>
  <c r="CO140" i="126"/>
  <c r="Z361" i="126"/>
  <c r="CR135" i="126"/>
  <c r="CR148" i="126"/>
  <c r="CV222" i="126"/>
  <c r="CV269" i="126" s="1"/>
  <c r="CV76" i="126"/>
  <c r="AD137" i="126"/>
  <c r="AD150" i="126"/>
  <c r="AD266" i="126"/>
  <c r="CS133" i="126"/>
  <c r="CS146" i="126"/>
  <c r="CS153" i="126"/>
  <c r="CS149" i="126"/>
  <c r="CS147" i="126"/>
  <c r="CS144" i="126"/>
  <c r="CS151" i="126"/>
  <c r="S481" i="126" l="1"/>
  <c r="S482" i="126"/>
  <c r="S507" i="126" s="1"/>
  <c r="T478" i="126"/>
  <c r="U473" i="126" s="1"/>
  <c r="U457" i="126"/>
  <c r="U458" i="126"/>
  <c r="T464" i="126"/>
  <c r="T465" i="126"/>
  <c r="Z288" i="126"/>
  <c r="Z289" i="126" s="1"/>
  <c r="Z454" i="126"/>
  <c r="AB156" i="126"/>
  <c r="AB220" i="126"/>
  <c r="AB223" i="126" s="1"/>
  <c r="AB234" i="126" s="1"/>
  <c r="AA257" i="126"/>
  <c r="Z260" i="126"/>
  <c r="Z261" i="126" s="1"/>
  <c r="AE137" i="126"/>
  <c r="AE150" i="126"/>
  <c r="AE266" i="126"/>
  <c r="AH133" i="126"/>
  <c r="AH146" i="126"/>
  <c r="AH153" i="126"/>
  <c r="AH144" i="126"/>
  <c r="AH147" i="126"/>
  <c r="AH149" i="126"/>
  <c r="AH151" i="126"/>
  <c r="AG133" i="126"/>
  <c r="AG146" i="126"/>
  <c r="AG153" i="126"/>
  <c r="AG144" i="126"/>
  <c r="AG147" i="126"/>
  <c r="AG149" i="126"/>
  <c r="AG151" i="126"/>
  <c r="AA360" i="126"/>
  <c r="AA361" i="126" s="1"/>
  <c r="AI131" i="126"/>
  <c r="AI145" i="126" s="1"/>
  <c r="CT133" i="126"/>
  <c r="CT146" i="126"/>
  <c r="CT153" i="126"/>
  <c r="CT149" i="126"/>
  <c r="CT147" i="126"/>
  <c r="CT144" i="126"/>
  <c r="CT151" i="126"/>
  <c r="AF135" i="126"/>
  <c r="AF148" i="126"/>
  <c r="Z347" i="126"/>
  <c r="Z348" i="126" s="1"/>
  <c r="Z368" i="126"/>
  <c r="CU131" i="126"/>
  <c r="CU145" i="126" s="1"/>
  <c r="CO155" i="126"/>
  <c r="CO267" i="126"/>
  <c r="CO270" i="126" s="1"/>
  <c r="AC140" i="126"/>
  <c r="AC141" i="126" s="1"/>
  <c r="AC154" i="126"/>
  <c r="BT131" i="126"/>
  <c r="BT145" i="126" s="1"/>
  <c r="AJ130" i="126"/>
  <c r="AJ79" i="126"/>
  <c r="CR137" i="126"/>
  <c r="CR150" i="126"/>
  <c r="CR266" i="126"/>
  <c r="AB155" i="126"/>
  <c r="AB267" i="126"/>
  <c r="AB270" i="126" s="1"/>
  <c r="CS148" i="126"/>
  <c r="CS135" i="126"/>
  <c r="AH145" i="126"/>
  <c r="CP154" i="126"/>
  <c r="CP140" i="126"/>
  <c r="CP141" i="126" s="1"/>
  <c r="W201" i="126"/>
  <c r="X235" i="126"/>
  <c r="X236" i="126" s="1"/>
  <c r="W241" i="126"/>
  <c r="W243" i="126" s="1"/>
  <c r="W247" i="126" s="1"/>
  <c r="W263" i="126" s="1"/>
  <c r="AA156" i="126"/>
  <c r="AA220" i="126"/>
  <c r="AK222" i="126"/>
  <c r="AK269" i="126" s="1"/>
  <c r="AK76" i="126"/>
  <c r="AJ269" i="126"/>
  <c r="AD139" i="126"/>
  <c r="AD152" i="126"/>
  <c r="CO141" i="126"/>
  <c r="AM425" i="126"/>
  <c r="AM428" i="126" s="1"/>
  <c r="AL435" i="126"/>
  <c r="AL78" i="126" s="1"/>
  <c r="CW222" i="126"/>
  <c r="CW269" i="126" s="1"/>
  <c r="CW76" i="126"/>
  <c r="CV130" i="126"/>
  <c r="CV79" i="126"/>
  <c r="CN274" i="126"/>
  <c r="CN288" i="126" s="1"/>
  <c r="CN289" i="126" s="1"/>
  <c r="CN287" i="126"/>
  <c r="CQ139" i="126"/>
  <c r="CQ152" i="126"/>
  <c r="AA274" i="126"/>
  <c r="AA454" i="126" s="1"/>
  <c r="CY425" i="126"/>
  <c r="CY428" i="126" s="1"/>
  <c r="CY435" i="126" s="1"/>
  <c r="CY78" i="126" s="1"/>
  <c r="CX435" i="126"/>
  <c r="CX78" i="126" s="1"/>
  <c r="U474" i="126" l="1"/>
  <c r="S483" i="126"/>
  <c r="S485" i="126" s="1"/>
  <c r="S506" i="126"/>
  <c r="Z486" i="126"/>
  <c r="Z475" i="126"/>
  <c r="AA475" i="126"/>
  <c r="AA486" i="126"/>
  <c r="U476" i="126"/>
  <c r="Z459" i="126"/>
  <c r="Z469" i="126"/>
  <c r="AA459" i="126"/>
  <c r="AA469" i="126"/>
  <c r="T466" i="126"/>
  <c r="T468" i="126" s="1"/>
  <c r="T477" i="126" s="1"/>
  <c r="U460" i="126"/>
  <c r="U461" i="126" s="1"/>
  <c r="AC156" i="126"/>
  <c r="AC220" i="126"/>
  <c r="AC223" i="126" s="1"/>
  <c r="AC234" i="126" s="1"/>
  <c r="CW130" i="126"/>
  <c r="CW79" i="126"/>
  <c r="AH135" i="126"/>
  <c r="AH148" i="126"/>
  <c r="AL222" i="126"/>
  <c r="AL269" i="126" s="1"/>
  <c r="AL76" i="126"/>
  <c r="AK130" i="126"/>
  <c r="AK79" i="126"/>
  <c r="CP155" i="126"/>
  <c r="CP267" i="126"/>
  <c r="CP270" i="126" s="1"/>
  <c r="AB357" i="126"/>
  <c r="AB359" i="126"/>
  <c r="AB370" i="126" s="1"/>
  <c r="AG135" i="126"/>
  <c r="AG148" i="126"/>
  <c r="CQ140" i="126"/>
  <c r="CQ141" i="126" s="1"/>
  <c r="CQ154" i="126"/>
  <c r="AN425" i="126"/>
  <c r="AN428" i="126" s="1"/>
  <c r="AM435" i="126"/>
  <c r="AM78" i="126" s="1"/>
  <c r="AA223" i="126"/>
  <c r="CP156" i="126"/>
  <c r="CP220" i="126"/>
  <c r="CP223" i="126" s="1"/>
  <c r="CP234" i="126" s="1"/>
  <c r="CR152" i="126"/>
  <c r="CR139" i="126"/>
  <c r="AE152" i="126"/>
  <c r="AE139" i="126"/>
  <c r="CO156" i="126"/>
  <c r="CO220" i="126"/>
  <c r="CO223" i="126" s="1"/>
  <c r="CO234" i="126" s="1"/>
  <c r="AA368" i="126"/>
  <c r="AA347" i="126"/>
  <c r="AA348" i="126" s="1"/>
  <c r="CS137" i="126"/>
  <c r="CS150" i="126"/>
  <c r="CS266" i="126"/>
  <c r="Z349" i="126"/>
  <c r="Z365" i="126" s="1"/>
  <c r="Z367" i="126" s="1"/>
  <c r="Z371" i="126" s="1"/>
  <c r="AA260" i="126"/>
  <c r="AA261" i="126" s="1"/>
  <c r="AB257" i="126"/>
  <c r="CU133" i="126"/>
  <c r="CU146" i="126"/>
  <c r="CU153" i="126"/>
  <c r="CU149" i="126"/>
  <c r="CU147" i="126"/>
  <c r="CU144" i="126"/>
  <c r="CU151" i="126"/>
  <c r="CX222" i="126"/>
  <c r="CX269" i="126" s="1"/>
  <c r="CX76" i="126"/>
  <c r="AD140" i="126"/>
  <c r="AD141" i="126" s="1"/>
  <c r="AD154" i="126"/>
  <c r="AC155" i="126"/>
  <c r="AC267" i="126"/>
  <c r="AC270" i="126" s="1"/>
  <c r="CT135" i="126"/>
  <c r="CT148" i="126"/>
  <c r="BT133" i="126"/>
  <c r="BT146" i="126"/>
  <c r="BT153" i="126"/>
  <c r="BT144" i="126"/>
  <c r="BT147" i="126"/>
  <c r="BT149" i="126"/>
  <c r="BT151" i="126"/>
  <c r="CY222" i="126"/>
  <c r="CY269" i="126" s="1"/>
  <c r="CY76" i="126"/>
  <c r="CV131" i="126"/>
  <c r="X201" i="126"/>
  <c r="X241" i="126"/>
  <c r="X243" i="126" s="1"/>
  <c r="X247" i="126" s="1"/>
  <c r="X263" i="126" s="1"/>
  <c r="Y235" i="126"/>
  <c r="Y236" i="126" s="1"/>
  <c r="AB287" i="126"/>
  <c r="AB274" i="126"/>
  <c r="AJ131" i="126"/>
  <c r="CO274" i="126"/>
  <c r="AF137" i="126"/>
  <c r="AF150" i="126"/>
  <c r="AF266" i="126"/>
  <c r="AI133" i="126"/>
  <c r="AI146" i="126"/>
  <c r="AI153" i="126"/>
  <c r="AI144" i="126"/>
  <c r="AI147" i="126"/>
  <c r="AI149" i="126"/>
  <c r="AI151" i="126"/>
  <c r="S508" i="126" l="1"/>
  <c r="S516" i="126" s="1"/>
  <c r="T482" i="126"/>
  <c r="T507" i="126" s="1"/>
  <c r="T481" i="126"/>
  <c r="U478" i="126"/>
  <c r="V457" i="126"/>
  <c r="V458" i="126"/>
  <c r="U464" i="126"/>
  <c r="U465" i="126"/>
  <c r="CO287" i="126"/>
  <c r="AB288" i="126"/>
  <c r="AB289" i="126" s="1"/>
  <c r="AB454" i="126"/>
  <c r="Z350" i="126"/>
  <c r="CO288" i="126"/>
  <c r="CO289" i="126" s="1"/>
  <c r="AI135" i="126"/>
  <c r="AI148" i="126"/>
  <c r="CY130" i="126"/>
  <c r="CY79" i="126"/>
  <c r="AD156" i="126"/>
  <c r="AD220" i="126"/>
  <c r="AD223" i="126" s="1"/>
  <c r="AD234" i="126" s="1"/>
  <c r="AO425" i="126"/>
  <c r="AO428" i="126" s="1"/>
  <c r="AN435" i="126"/>
  <c r="AN78" i="126" s="1"/>
  <c r="AB360" i="126"/>
  <c r="AL130" i="126"/>
  <c r="AL79" i="126"/>
  <c r="CP287" i="126"/>
  <c r="CP274" i="126"/>
  <c r="CP288" i="126" s="1"/>
  <c r="CP289" i="126" s="1"/>
  <c r="BT135" i="126"/>
  <c r="BT148" i="126"/>
  <c r="AD155" i="126"/>
  <c r="AD267" i="126"/>
  <c r="AD270" i="126" s="1"/>
  <c r="CR140" i="126"/>
  <c r="CR154" i="126"/>
  <c r="CS139" i="126"/>
  <c r="CS152" i="126"/>
  <c r="AF139" i="126"/>
  <c r="AF152" i="126"/>
  <c r="CT137" i="126"/>
  <c r="CT150" i="126"/>
  <c r="CT266" i="126"/>
  <c r="Y201" i="126"/>
  <c r="Y241" i="126"/>
  <c r="Y243" i="126" s="1"/>
  <c r="Y247" i="126" s="1"/>
  <c r="Y263" i="126" s="1"/>
  <c r="Z235" i="126"/>
  <c r="Z236" i="126" s="1"/>
  <c r="CX130" i="126"/>
  <c r="CX79" i="126"/>
  <c r="CU135" i="126"/>
  <c r="CU148" i="126"/>
  <c r="CQ156" i="126"/>
  <c r="CQ220" i="126"/>
  <c r="CQ223" i="126" s="1"/>
  <c r="CQ234" i="126" s="1"/>
  <c r="AB260" i="126"/>
  <c r="AB261" i="126" s="1"/>
  <c r="AC257" i="126"/>
  <c r="AA349" i="126"/>
  <c r="AA365" i="126" s="1"/>
  <c r="AA367" i="126" s="1"/>
  <c r="AA371" i="126" s="1"/>
  <c r="CQ155" i="126"/>
  <c r="CQ267" i="126"/>
  <c r="CQ270" i="126" s="1"/>
  <c r="AH137" i="126"/>
  <c r="AH150" i="126"/>
  <c r="AH266" i="126"/>
  <c r="AC287" i="126"/>
  <c r="AC274" i="126"/>
  <c r="AK131" i="126"/>
  <c r="AK145" i="126" s="1"/>
  <c r="CW131" i="126"/>
  <c r="CW145" i="126" s="1"/>
  <c r="AJ133" i="126"/>
  <c r="AJ146" i="126"/>
  <c r="AJ153" i="126"/>
  <c r="AJ144" i="126"/>
  <c r="AJ147" i="126"/>
  <c r="AJ149" i="126"/>
  <c r="AJ151" i="126"/>
  <c r="CV133" i="126"/>
  <c r="CV146" i="126"/>
  <c r="CV149" i="126"/>
  <c r="CV153" i="126"/>
  <c r="CV147" i="126"/>
  <c r="CV144" i="126"/>
  <c r="CV151" i="126"/>
  <c r="AA234" i="126"/>
  <c r="AA287" i="126"/>
  <c r="AG137" i="126"/>
  <c r="AG150" i="126"/>
  <c r="AG266" i="126"/>
  <c r="AJ145" i="126"/>
  <c r="CV145" i="126"/>
  <c r="AE140" i="126"/>
  <c r="AE141" i="126" s="1"/>
  <c r="AE154" i="126"/>
  <c r="AM222" i="126"/>
  <c r="AM76" i="126"/>
  <c r="T483" i="126" l="1"/>
  <c r="T485" i="126" s="1"/>
  <c r="T506" i="126"/>
  <c r="AB486" i="126"/>
  <c r="AB475" i="126"/>
  <c r="V474" i="126"/>
  <c r="V473" i="126"/>
  <c r="AB459" i="126"/>
  <c r="AB469" i="126"/>
  <c r="U466" i="126"/>
  <c r="U468" i="126" s="1"/>
  <c r="U477" i="126" s="1"/>
  <c r="V460" i="126"/>
  <c r="V461" i="126" s="1"/>
  <c r="AC288" i="126"/>
  <c r="AC289" i="126" s="1"/>
  <c r="AC454" i="126"/>
  <c r="AA288" i="126"/>
  <c r="AA289" i="126" s="1"/>
  <c r="AH139" i="126"/>
  <c r="AH152" i="126"/>
  <c r="AP425" i="126"/>
  <c r="AP428" i="126" s="1"/>
  <c r="AO435" i="126"/>
  <c r="AO78" i="126" s="1"/>
  <c r="CR155" i="126"/>
  <c r="CR267" i="126"/>
  <c r="CR270" i="126" s="1"/>
  <c r="AK133" i="126"/>
  <c r="AK146" i="126"/>
  <c r="AK153" i="126"/>
  <c r="AK144" i="126"/>
  <c r="AK147" i="126"/>
  <c r="AK149" i="126"/>
  <c r="AK151" i="126"/>
  <c r="CQ274" i="126"/>
  <c r="CQ288" i="126" s="1"/>
  <c r="CQ289" i="126" s="1"/>
  <c r="CQ287" i="126"/>
  <c r="CR141" i="126"/>
  <c r="AM130" i="126"/>
  <c r="AM79" i="126"/>
  <c r="AM269" i="126"/>
  <c r="AA350" i="126"/>
  <c r="CX131" i="126"/>
  <c r="CX145" i="126" s="1"/>
  <c r="AL131" i="126"/>
  <c r="AL145" i="126" s="1"/>
  <c r="AD274" i="126"/>
  <c r="AD287" i="126"/>
  <c r="AD257" i="126"/>
  <c r="AC260" i="126"/>
  <c r="AC261" i="126" s="1"/>
  <c r="Z201" i="126"/>
  <c r="AA235" i="126"/>
  <c r="AA236" i="126" s="1"/>
  <c r="Z241" i="126"/>
  <c r="Z243" i="126" s="1"/>
  <c r="Z247" i="126" s="1"/>
  <c r="Z263" i="126" s="1"/>
  <c r="AF140" i="126"/>
  <c r="AF141" i="126" s="1"/>
  <c r="AF154" i="126"/>
  <c r="AC357" i="126"/>
  <c r="AC359" i="126"/>
  <c r="AC370" i="126" s="1"/>
  <c r="CY131" i="126"/>
  <c r="CY145" i="126" s="1"/>
  <c r="CU137" i="126"/>
  <c r="CU150" i="126"/>
  <c r="CU266" i="126"/>
  <c r="AE220" i="126"/>
  <c r="AE223" i="126" s="1"/>
  <c r="AE234" i="126" s="1"/>
  <c r="AE156" i="126"/>
  <c r="AG139" i="126"/>
  <c r="AG152" i="126"/>
  <c r="AJ135" i="126"/>
  <c r="AJ148" i="126"/>
  <c r="AB361" i="126"/>
  <c r="CT139" i="126"/>
  <c r="CT152" i="126"/>
  <c r="AE155" i="126"/>
  <c r="AE267" i="126"/>
  <c r="AE270" i="126" s="1"/>
  <c r="CV135" i="126"/>
  <c r="CV148" i="126"/>
  <c r="CW133" i="126"/>
  <c r="CW146" i="126"/>
  <c r="CW153" i="126"/>
  <c r="CW149" i="126"/>
  <c r="CW147" i="126"/>
  <c r="CW144" i="126"/>
  <c r="CW151" i="126"/>
  <c r="CS140" i="126"/>
  <c r="CS141" i="126" s="1"/>
  <c r="CS154" i="126"/>
  <c r="BT137" i="126"/>
  <c r="BT150" i="126"/>
  <c r="BT266" i="126"/>
  <c r="AN76" i="126"/>
  <c r="AN222" i="126"/>
  <c r="AN269" i="126" s="1"/>
  <c r="AI150" i="126"/>
  <c r="AI137" i="126"/>
  <c r="AI266" i="126"/>
  <c r="U481" i="126" l="1"/>
  <c r="U482" i="126"/>
  <c r="U507" i="126" s="1"/>
  <c r="T508" i="126"/>
  <c r="T516" i="126" s="1"/>
  <c r="V476" i="126"/>
  <c r="V478" i="126" s="1"/>
  <c r="AC475" i="126"/>
  <c r="AC486" i="126"/>
  <c r="AC459" i="126"/>
  <c r="AC469" i="126"/>
  <c r="W457" i="126"/>
  <c r="W458" i="126"/>
  <c r="V464" i="126"/>
  <c r="V465" i="126"/>
  <c r="AD288" i="126"/>
  <c r="AD289" i="126" s="1"/>
  <c r="AD454" i="126"/>
  <c r="AA201" i="126"/>
  <c r="AB235" i="126"/>
  <c r="AB236" i="126" s="1"/>
  <c r="AA241" i="126"/>
  <c r="AA243" i="126" s="1"/>
  <c r="AA247" i="126" s="1"/>
  <c r="AA263" i="126" s="1"/>
  <c r="CU139" i="126"/>
  <c r="CU152" i="126"/>
  <c r="AM131" i="126"/>
  <c r="AM145" i="126" s="1"/>
  <c r="CS156" i="126"/>
  <c r="CS220" i="126"/>
  <c r="CS223" i="126" s="1"/>
  <c r="CS234" i="126" s="1"/>
  <c r="AB368" i="126"/>
  <c r="AB347" i="126"/>
  <c r="AB348" i="126" s="1"/>
  <c r="AF156" i="126"/>
  <c r="AF220" i="126"/>
  <c r="AF223" i="126" s="1"/>
  <c r="AF234" i="126" s="1"/>
  <c r="AQ425" i="126"/>
  <c r="AQ428" i="126" s="1"/>
  <c r="AP435" i="126"/>
  <c r="AP78" i="126" s="1"/>
  <c r="CV150" i="126"/>
  <c r="CV137" i="126"/>
  <c r="CV266" i="126"/>
  <c r="CR156" i="126"/>
  <c r="CR220" i="126"/>
  <c r="CR223" i="126" s="1"/>
  <c r="CR234" i="126" s="1"/>
  <c r="CS155" i="126"/>
  <c r="CS267" i="126"/>
  <c r="CS270" i="126" s="1"/>
  <c r="CW135" i="126"/>
  <c r="CW148" i="126"/>
  <c r="AF155" i="126"/>
  <c r="AF267" i="126"/>
  <c r="AF270" i="126" s="1"/>
  <c r="AL133" i="126"/>
  <c r="AL146" i="126"/>
  <c r="AL153" i="126"/>
  <c r="AL144" i="126"/>
  <c r="AL147" i="126"/>
  <c r="AL149" i="126"/>
  <c r="AL151" i="126"/>
  <c r="AJ150" i="126"/>
  <c r="AJ137" i="126"/>
  <c r="AJ266" i="126"/>
  <c r="AH140" i="126"/>
  <c r="AH141" i="126" s="1"/>
  <c r="AH154" i="126"/>
  <c r="AE274" i="126"/>
  <c r="D282" i="126" s="1"/>
  <c r="AE287" i="126"/>
  <c r="AK135" i="126"/>
  <c r="AK148" i="126"/>
  <c r="AG140" i="126"/>
  <c r="AG154" i="126"/>
  <c r="CR274" i="126"/>
  <c r="CY133" i="126"/>
  <c r="CY146" i="126"/>
  <c r="CY153" i="126"/>
  <c r="CY149" i="126"/>
  <c r="CY147" i="126"/>
  <c r="CY144" i="126"/>
  <c r="CY151" i="126"/>
  <c r="BT152" i="126"/>
  <c r="BT139" i="126"/>
  <c r="AC360" i="126"/>
  <c r="AC361" i="126" s="1"/>
  <c r="AE257" i="126"/>
  <c r="AD260" i="126"/>
  <c r="AD261" i="126" s="1"/>
  <c r="AN130" i="126"/>
  <c r="AN79" i="126"/>
  <c r="CX133" i="126"/>
  <c r="CX146" i="126"/>
  <c r="CX149" i="126"/>
  <c r="CX153" i="126"/>
  <c r="CX147" i="126"/>
  <c r="CX144" i="126"/>
  <c r="CX151" i="126"/>
  <c r="AI139" i="126"/>
  <c r="AI152" i="126"/>
  <c r="CT140" i="126"/>
  <c r="CT154" i="126"/>
  <c r="AO222" i="126"/>
  <c r="AO269" i="126" s="1"/>
  <c r="AO76" i="126"/>
  <c r="U506" i="126" l="1"/>
  <c r="U483" i="126"/>
  <c r="U485" i="126" s="1"/>
  <c r="AD475" i="126"/>
  <c r="AD486" i="126"/>
  <c r="W474" i="126"/>
  <c r="W473" i="126"/>
  <c r="AD459" i="126"/>
  <c r="AD469" i="126"/>
  <c r="V466" i="126"/>
  <c r="V468" i="126" s="1"/>
  <c r="V477" i="126" s="1"/>
  <c r="W460" i="126"/>
  <c r="W461" i="126" s="1"/>
  <c r="AE288" i="126"/>
  <c r="AE289" i="126" s="1"/>
  <c r="AE454" i="126"/>
  <c r="CT155" i="126"/>
  <c r="CT267" i="126"/>
  <c r="CT270" i="126" s="1"/>
  <c r="AC347" i="126"/>
  <c r="AC348" i="126" s="1"/>
  <c r="AC368" i="126"/>
  <c r="AG155" i="126"/>
  <c r="AG267" i="126"/>
  <c r="AG270" i="126" s="1"/>
  <c r="BT140" i="126"/>
  <c r="CW137" i="126"/>
  <c r="CW150" i="126"/>
  <c r="CW266" i="126"/>
  <c r="AP222" i="126"/>
  <c r="AP269" i="126" s="1"/>
  <c r="AP76" i="126"/>
  <c r="CT141" i="126"/>
  <c r="AD357" i="126"/>
  <c r="AD359" i="126"/>
  <c r="AD370" i="126" s="1"/>
  <c r="AG141" i="126"/>
  <c r="AH155" i="126"/>
  <c r="AH267" i="126"/>
  <c r="AH270" i="126" s="1"/>
  <c r="CS274" i="126"/>
  <c r="CS288" i="126" s="1"/>
  <c r="CS289" i="126" s="1"/>
  <c r="CS287" i="126"/>
  <c r="AR425" i="126"/>
  <c r="AR428" i="126" s="1"/>
  <c r="AQ435" i="126"/>
  <c r="AQ78" i="126" s="1"/>
  <c r="AM133" i="126"/>
  <c r="AM146" i="126"/>
  <c r="AM153" i="126"/>
  <c r="AM144" i="126"/>
  <c r="AM147" i="126"/>
  <c r="AM149" i="126"/>
  <c r="AM151" i="126"/>
  <c r="CX135" i="126"/>
  <c r="CX148" i="126"/>
  <c r="BT154" i="126"/>
  <c r="AK150" i="126"/>
  <c r="AK137" i="126"/>
  <c r="AK266" i="126"/>
  <c r="AO130" i="126"/>
  <c r="AO79" i="126"/>
  <c r="AI140" i="126"/>
  <c r="AI141" i="126" s="1"/>
  <c r="AI154" i="126"/>
  <c r="CY135" i="126"/>
  <c r="CY148" i="126"/>
  <c r="AJ139" i="126"/>
  <c r="AJ152" i="126"/>
  <c r="AL148" i="126"/>
  <c r="AL135" i="126"/>
  <c r="CU140" i="126"/>
  <c r="CU154" i="126"/>
  <c r="AN131" i="126"/>
  <c r="AN145" i="126" s="1"/>
  <c r="CR287" i="126"/>
  <c r="AF274" i="126"/>
  <c r="AF287" i="126"/>
  <c r="AB349" i="126"/>
  <c r="AB365" i="126" s="1"/>
  <c r="AB367" i="126" s="1"/>
  <c r="AB371" i="126" s="1"/>
  <c r="AH156" i="126"/>
  <c r="AH220" i="126"/>
  <c r="CR288" i="126"/>
  <c r="CR289" i="126" s="1"/>
  <c r="CV139" i="126"/>
  <c r="CV152" i="126"/>
  <c r="AB201" i="126"/>
  <c r="AC235" i="126"/>
  <c r="AC236" i="126" s="1"/>
  <c r="AB241" i="126"/>
  <c r="AB243" i="126" s="1"/>
  <c r="AB247" i="126" s="1"/>
  <c r="AB263" i="126" s="1"/>
  <c r="AF257" i="126"/>
  <c r="AE260" i="126"/>
  <c r="AE261" i="126" s="1"/>
  <c r="V482" i="126" l="1"/>
  <c r="V507" i="126" s="1"/>
  <c r="V481" i="126"/>
  <c r="V506" i="126" s="1"/>
  <c r="U508" i="126"/>
  <c r="U516" i="126" s="1"/>
  <c r="V483" i="126"/>
  <c r="V485" i="126" s="1"/>
  <c r="W476" i="126"/>
  <c r="AE475" i="126"/>
  <c r="AE459" i="126"/>
  <c r="X458" i="126"/>
  <c r="X457" i="126"/>
  <c r="W464" i="126"/>
  <c r="W465" i="126"/>
  <c r="AF288" i="126"/>
  <c r="AF289" i="126" s="1"/>
  <c r="AF454" i="126"/>
  <c r="AF260" i="126"/>
  <c r="AF261" i="126" s="1"/>
  <c r="AG257" i="126"/>
  <c r="AJ140" i="126"/>
  <c r="AJ141" i="126" s="1"/>
  <c r="AJ154" i="126"/>
  <c r="AM135" i="126"/>
  <c r="AM148" i="126"/>
  <c r="AG156" i="126"/>
  <c r="AG220" i="126"/>
  <c r="CW139" i="126"/>
  <c r="CW152" i="126"/>
  <c r="AB350" i="126"/>
  <c r="CX150" i="126"/>
  <c r="CX137" i="126"/>
  <c r="CX266" i="126"/>
  <c r="AQ222" i="126"/>
  <c r="AQ269" i="126" s="1"/>
  <c r="AQ76" i="126"/>
  <c r="BT155" i="126"/>
  <c r="BT267" i="126"/>
  <c r="AS425" i="126"/>
  <c r="AS428" i="126" s="1"/>
  <c r="AR435" i="126"/>
  <c r="AR78" i="126" s="1"/>
  <c r="CU155" i="126"/>
  <c r="CU267" i="126"/>
  <c r="CU270" i="126" s="1"/>
  <c r="AK139" i="126"/>
  <c r="AK152" i="126"/>
  <c r="CT156" i="126"/>
  <c r="CT220" i="126"/>
  <c r="CT223" i="126" s="1"/>
  <c r="CT234" i="126" s="1"/>
  <c r="CY137" i="126"/>
  <c r="CY150" i="126"/>
  <c r="CY266" i="126"/>
  <c r="AD360" i="126"/>
  <c r="CU141" i="126"/>
  <c r="AI156" i="126"/>
  <c r="AI220" i="126"/>
  <c r="AI223" i="126" s="1"/>
  <c r="AI234" i="126" s="1"/>
  <c r="AP130" i="126"/>
  <c r="AP79" i="126"/>
  <c r="AD235" i="126"/>
  <c r="AD236" i="126" s="1"/>
  <c r="AC241" i="126"/>
  <c r="AC243" i="126" s="1"/>
  <c r="AC247" i="126" s="1"/>
  <c r="AC263" i="126" s="1"/>
  <c r="AC201" i="126"/>
  <c r="AG274" i="126"/>
  <c r="CV140" i="126"/>
  <c r="CV141" i="126" s="1"/>
  <c r="CV154" i="126"/>
  <c r="AL137" i="126"/>
  <c r="AL150" i="126"/>
  <c r="AL266" i="126"/>
  <c r="AI155" i="126"/>
  <c r="AI267" i="126"/>
  <c r="AI270" i="126" s="1"/>
  <c r="AH274" i="126"/>
  <c r="AC349" i="126"/>
  <c r="AC365" i="126" s="1"/>
  <c r="AC367" i="126" s="1"/>
  <c r="AC371" i="126" s="1"/>
  <c r="CT274" i="126"/>
  <c r="AH223" i="126"/>
  <c r="AH234" i="126" s="1"/>
  <c r="AN133" i="126"/>
  <c r="AN146" i="126"/>
  <c r="AN153" i="126"/>
  <c r="AN144" i="126"/>
  <c r="AN147" i="126"/>
  <c r="AN149" i="126"/>
  <c r="AN151" i="126"/>
  <c r="AO131" i="126"/>
  <c r="AO145" i="126" s="1"/>
  <c r="BT141" i="126"/>
  <c r="V508" i="126" l="1"/>
  <c r="V516" i="126" s="1"/>
  <c r="W478" i="126"/>
  <c r="X474" i="126" s="1"/>
  <c r="W466" i="126"/>
  <c r="W468" i="126" s="1"/>
  <c r="W477" i="126" s="1"/>
  <c r="X460" i="126"/>
  <c r="X461" i="126" s="1"/>
  <c r="AG454" i="126"/>
  <c r="AH288" i="126"/>
  <c r="AH289" i="126" s="1"/>
  <c r="AH454" i="126"/>
  <c r="CT287" i="126"/>
  <c r="AH287" i="126"/>
  <c r="CV156" i="126"/>
  <c r="CV220" i="126"/>
  <c r="CV223" i="126" s="1"/>
  <c r="CV234" i="126" s="1"/>
  <c r="AL139" i="126"/>
  <c r="AL152" i="126"/>
  <c r="CU274" i="126"/>
  <c r="BT156" i="126"/>
  <c r="BT257" i="126"/>
  <c r="AC350" i="126"/>
  <c r="CX139" i="126"/>
  <c r="CX152" i="126"/>
  <c r="CY139" i="126"/>
  <c r="CY152" i="126"/>
  <c r="AT425" i="126"/>
  <c r="AT428" i="126" s="1"/>
  <c r="AS435" i="126"/>
  <c r="AO133" i="126"/>
  <c r="AO146" i="126"/>
  <c r="AO153" i="126"/>
  <c r="AO144" i="126"/>
  <c r="AO147" i="126"/>
  <c r="AO149" i="126"/>
  <c r="AO151" i="126"/>
  <c r="AN135" i="126"/>
  <c r="AN148" i="126"/>
  <c r="CV155" i="126"/>
  <c r="CV267" i="126"/>
  <c r="CV270" i="126" s="1"/>
  <c r="AP131" i="126"/>
  <c r="AP145" i="126" s="1"/>
  <c r="AR222" i="126"/>
  <c r="AR269" i="126" s="1"/>
  <c r="AR76" i="126"/>
  <c r="AM137" i="126"/>
  <c r="AM150" i="126"/>
  <c r="AM266" i="126"/>
  <c r="AI274" i="126"/>
  <c r="AI287" i="126"/>
  <c r="AJ156" i="126"/>
  <c r="AJ220" i="126"/>
  <c r="CT288" i="126"/>
  <c r="CT289" i="126" s="1"/>
  <c r="CU156" i="126"/>
  <c r="CU220" i="126"/>
  <c r="CU223" i="126" s="1"/>
  <c r="CU234" i="126" s="1"/>
  <c r="BT270" i="126"/>
  <c r="BT274" i="126" s="1"/>
  <c r="AJ155" i="126"/>
  <c r="AJ267" i="126"/>
  <c r="AJ270" i="126" s="1"/>
  <c r="AD201" i="126"/>
  <c r="AE235" i="126"/>
  <c r="AE236" i="126" s="1"/>
  <c r="AD241" i="126"/>
  <c r="AD243" i="126" s="1"/>
  <c r="AD247" i="126" s="1"/>
  <c r="AD263" i="126" s="1"/>
  <c r="AE357" i="126"/>
  <c r="AE359" i="126"/>
  <c r="AE370" i="126" s="1"/>
  <c r="CW140" i="126"/>
  <c r="CW141" i="126" s="1"/>
  <c r="CW154" i="126"/>
  <c r="AG260" i="126"/>
  <c r="AG261" i="126" s="1"/>
  <c r="AH257" i="126"/>
  <c r="AD361" i="126"/>
  <c r="AK140" i="126"/>
  <c r="AK154" i="126"/>
  <c r="AQ130" i="126"/>
  <c r="AQ79" i="126"/>
  <c r="AG223" i="126"/>
  <c r="BT220" i="126"/>
  <c r="X473" i="126" l="1"/>
  <c r="W482" i="126"/>
  <c r="W507" i="126" s="1"/>
  <c r="W481" i="126"/>
  <c r="W506" i="126" s="1"/>
  <c r="X476" i="126"/>
  <c r="X464" i="126"/>
  <c r="X465" i="126"/>
  <c r="Y457" i="126"/>
  <c r="Y458" i="126"/>
  <c r="AI288" i="126"/>
  <c r="AI289" i="126" s="1"/>
  <c r="AI454" i="126"/>
  <c r="BT454" i="126"/>
  <c r="CV274" i="126"/>
  <c r="CV288" i="126" s="1"/>
  <c r="CV289" i="126" s="1"/>
  <c r="CV287" i="126"/>
  <c r="CU287" i="126"/>
  <c r="AO135" i="126"/>
  <c r="AO148" i="126"/>
  <c r="AQ131" i="126"/>
  <c r="CW155" i="126"/>
  <c r="CW267" i="126"/>
  <c r="CW270" i="126" s="1"/>
  <c r="AJ274" i="126"/>
  <c r="AJ454" i="126" s="1"/>
  <c r="AM152" i="126"/>
  <c r="AM139" i="126"/>
  <c r="AN137" i="126"/>
  <c r="AN150" i="126"/>
  <c r="AN266" i="126"/>
  <c r="AS78" i="126"/>
  <c r="BU435" i="126"/>
  <c r="AL140" i="126"/>
  <c r="AL141" i="126" s="1"/>
  <c r="AL154" i="126"/>
  <c r="AE360" i="126"/>
  <c r="AE361" i="126" s="1"/>
  <c r="AD347" i="126"/>
  <c r="AD348" i="126" s="1"/>
  <c r="AD368" i="126"/>
  <c r="BT223" i="126"/>
  <c r="BT287" i="126" s="1"/>
  <c r="AI257" i="126"/>
  <c r="AH260" i="126"/>
  <c r="AH261" i="126" s="1"/>
  <c r="AG234" i="126"/>
  <c r="AG287" i="126"/>
  <c r="AE241" i="126"/>
  <c r="AE243" i="126" s="1"/>
  <c r="AE247" i="126" s="1"/>
  <c r="AE263" i="126" s="1"/>
  <c r="AE201" i="126"/>
  <c r="AF235" i="126"/>
  <c r="AF236" i="126" s="1"/>
  <c r="CX140" i="126"/>
  <c r="CX141" i="126" s="1"/>
  <c r="CX154" i="126"/>
  <c r="AJ223" i="126"/>
  <c r="AJ234" i="126" s="1"/>
  <c r="CW156" i="126"/>
  <c r="CW220" i="126"/>
  <c r="CW223" i="126" s="1"/>
  <c r="CW234" i="126" s="1"/>
  <c r="AR130" i="126"/>
  <c r="AR79" i="126"/>
  <c r="AU425" i="126"/>
  <c r="AU428" i="126" s="1"/>
  <c r="AT435" i="126"/>
  <c r="AT78" i="126" s="1"/>
  <c r="AK155" i="126"/>
  <c r="AK267" i="126"/>
  <c r="AK270" i="126" s="1"/>
  <c r="AP133" i="126"/>
  <c r="AP146" i="126"/>
  <c r="AP153" i="126"/>
  <c r="AP144" i="126"/>
  <c r="AP147" i="126"/>
  <c r="AP149" i="126"/>
  <c r="AP151" i="126"/>
  <c r="CY140" i="126"/>
  <c r="CY141" i="126" s="1"/>
  <c r="CY154" i="126"/>
  <c r="CU288" i="126"/>
  <c r="CU289" i="126" s="1"/>
  <c r="AK141" i="126"/>
  <c r="BT279" i="126"/>
  <c r="BT260" i="126"/>
  <c r="BT261" i="126" s="1"/>
  <c r="W508" i="126" l="1"/>
  <c r="W516" i="126" s="1"/>
  <c r="W483" i="126"/>
  <c r="W485" i="126" s="1"/>
  <c r="X478" i="126"/>
  <c r="Y473" i="126" s="1"/>
  <c r="X466" i="126"/>
  <c r="X468" i="126" s="1"/>
  <c r="X477" i="126" s="1"/>
  <c r="Y460" i="126"/>
  <c r="Y461" i="126" s="1"/>
  <c r="CX156" i="126"/>
  <c r="CX220" i="126"/>
  <c r="CX223" i="126" s="1"/>
  <c r="CX234" i="126" s="1"/>
  <c r="AE368" i="126"/>
  <c r="AE347" i="126"/>
  <c r="AE348" i="126" s="1"/>
  <c r="AN139" i="126"/>
  <c r="AN152" i="126"/>
  <c r="AI260" i="126"/>
  <c r="AI261" i="126" s="1"/>
  <c r="AJ257" i="126"/>
  <c r="CY156" i="126"/>
  <c r="CY220" i="126"/>
  <c r="CY223" i="126" s="1"/>
  <c r="CY234" i="126" s="1"/>
  <c r="AP135" i="126"/>
  <c r="AP148" i="126"/>
  <c r="AR131" i="126"/>
  <c r="AR145" i="126" s="1"/>
  <c r="AL156" i="126"/>
  <c r="AL220" i="126"/>
  <c r="AL223" i="126" s="1"/>
  <c r="AL234" i="126" s="1"/>
  <c r="AO137" i="126"/>
  <c r="AO150" i="126"/>
  <c r="AO266" i="126"/>
  <c r="AD349" i="126"/>
  <c r="AD365" i="126" s="1"/>
  <c r="AD367" i="126" s="1"/>
  <c r="AD371" i="126" s="1"/>
  <c r="AT222" i="126"/>
  <c r="AT76" i="126"/>
  <c r="AQ133" i="126"/>
  <c r="AQ146" i="126"/>
  <c r="AQ153" i="126"/>
  <c r="AQ144" i="126"/>
  <c r="AQ147" i="126"/>
  <c r="AQ149" i="126"/>
  <c r="AQ151" i="126"/>
  <c r="AV425" i="126"/>
  <c r="AV428" i="126" s="1"/>
  <c r="AU435" i="126"/>
  <c r="AU78" i="126" s="1"/>
  <c r="AF357" i="126"/>
  <c r="AF359" i="126"/>
  <c r="AF370" i="126" s="1"/>
  <c r="CY155" i="126"/>
  <c r="CY267" i="126"/>
  <c r="CY270" i="126" s="1"/>
  <c r="AF241" i="126"/>
  <c r="AF243" i="126" s="1"/>
  <c r="AF247" i="126" s="1"/>
  <c r="AF263" i="126" s="1"/>
  <c r="AF201" i="126"/>
  <c r="AG235" i="126"/>
  <c r="AG236" i="126" s="1"/>
  <c r="BT234" i="126"/>
  <c r="BT288" i="126" s="1"/>
  <c r="BT289" i="126" s="1"/>
  <c r="AL155" i="126"/>
  <c r="AL267" i="126"/>
  <c r="AL270" i="126" s="1"/>
  <c r="AJ288" i="126"/>
  <c r="AJ289" i="126" s="1"/>
  <c r="BT284" i="126"/>
  <c r="AG288" i="126"/>
  <c r="AG289" i="126" s="1"/>
  <c r="AM140" i="126"/>
  <c r="AM141" i="126" s="1"/>
  <c r="AM154" i="126"/>
  <c r="AK274" i="126"/>
  <c r="AK454" i="126" s="1"/>
  <c r="AJ287" i="126"/>
  <c r="AK156" i="126"/>
  <c r="AK220" i="126"/>
  <c r="CX155" i="126"/>
  <c r="CX267" i="126"/>
  <c r="CX270" i="126" s="1"/>
  <c r="AQ145" i="126"/>
  <c r="AS222" i="126"/>
  <c r="AS76" i="126"/>
  <c r="BU78" i="126"/>
  <c r="CW287" i="126"/>
  <c r="CW274" i="126"/>
  <c r="CW288" i="126" s="1"/>
  <c r="CW289" i="126" s="1"/>
  <c r="Y474" i="126" l="1"/>
  <c r="Y476" i="126" s="1"/>
  <c r="X482" i="126"/>
  <c r="X507" i="126" s="1"/>
  <c r="X481" i="126"/>
  <c r="X506" i="126" s="1"/>
  <c r="Z457" i="126"/>
  <c r="Z458" i="126"/>
  <c r="Y465" i="126"/>
  <c r="Y464" i="126"/>
  <c r="AT269" i="126"/>
  <c r="AK223" i="126"/>
  <c r="AM155" i="126"/>
  <c r="AM267" i="126"/>
  <c r="AM270" i="126" s="1"/>
  <c r="AD350" i="126"/>
  <c r="AS269" i="126"/>
  <c r="BU222" i="126"/>
  <c r="AP137" i="126"/>
  <c r="AP150" i="126"/>
  <c r="AP266" i="126"/>
  <c r="AE349" i="126"/>
  <c r="AE365" i="126" s="1"/>
  <c r="AE367" i="126" s="1"/>
  <c r="AE371" i="126" s="1"/>
  <c r="AM156" i="126"/>
  <c r="AM220" i="126"/>
  <c r="AM223" i="126" s="1"/>
  <c r="AM234" i="126" s="1"/>
  <c r="AL274" i="126"/>
  <c r="AL287" i="126"/>
  <c r="AS130" i="126"/>
  <c r="AS79" i="126"/>
  <c r="BU76" i="126"/>
  <c r="BT236" i="126"/>
  <c r="AF360" i="126"/>
  <c r="AF361" i="126" s="1"/>
  <c r="CY274" i="126"/>
  <c r="CY288" i="126" s="1"/>
  <c r="CY289" i="126" s="1"/>
  <c r="CY287" i="126"/>
  <c r="AG201" i="126"/>
  <c r="AH235" i="126"/>
  <c r="AH236" i="126" s="1"/>
  <c r="AG241" i="126"/>
  <c r="AG243" i="126" s="1"/>
  <c r="AG247" i="126" s="1"/>
  <c r="AG263" i="126" s="1"/>
  <c r="AU222" i="126"/>
  <c r="AU269" i="126" s="1"/>
  <c r="AU76" i="126"/>
  <c r="AQ135" i="126"/>
  <c r="AQ148" i="126"/>
  <c r="AO152" i="126"/>
  <c r="AO139" i="126"/>
  <c r="AR133" i="126"/>
  <c r="AR146" i="126"/>
  <c r="AR153" i="126"/>
  <c r="AR144" i="126"/>
  <c r="AR147" i="126"/>
  <c r="AR149" i="126"/>
  <c r="AR151" i="126"/>
  <c r="AN140" i="126"/>
  <c r="AN141" i="126" s="1"/>
  <c r="AN154" i="126"/>
  <c r="CX287" i="126"/>
  <c r="CX274" i="126"/>
  <c r="CX288" i="126" s="1"/>
  <c r="CX289" i="126" s="1"/>
  <c r="AW425" i="126"/>
  <c r="AW428" i="126" s="1"/>
  <c r="AV435" i="126"/>
  <c r="AV78" i="126" s="1"/>
  <c r="AT130" i="126"/>
  <c r="AT79" i="126"/>
  <c r="AJ260" i="126"/>
  <c r="AJ261" i="126" s="1"/>
  <c r="AK257" i="126"/>
  <c r="X508" i="126" l="1"/>
  <c r="X516" i="126" s="1"/>
  <c r="X483" i="126"/>
  <c r="X485" i="126" s="1"/>
  <c r="Y478" i="126"/>
  <c r="Y466" i="126"/>
  <c r="Y468" i="126" s="1"/>
  <c r="Y477" i="126" s="1"/>
  <c r="Z460" i="126"/>
  <c r="Z461" i="126" s="1"/>
  <c r="AL288" i="126"/>
  <c r="AL289" i="126" s="1"/>
  <c r="AL454" i="126"/>
  <c r="AE350" i="126"/>
  <c r="AM274" i="126"/>
  <c r="AM287" i="126"/>
  <c r="AN156" i="126"/>
  <c r="AN220" i="126"/>
  <c r="AG357" i="126"/>
  <c r="AG359" i="126"/>
  <c r="AX425" i="126"/>
  <c r="AX428" i="126" s="1"/>
  <c r="AW435" i="126"/>
  <c r="AW78" i="126" s="1"/>
  <c r="AL257" i="126"/>
  <c r="AK260" i="126"/>
  <c r="AK261" i="126" s="1"/>
  <c r="AQ137" i="126"/>
  <c r="AQ150" i="126"/>
  <c r="AQ266" i="126"/>
  <c r="AU130" i="126"/>
  <c r="AU79" i="126"/>
  <c r="AT131" i="126"/>
  <c r="AT145" i="126" s="1"/>
  <c r="AN155" i="126"/>
  <c r="AN267" i="126"/>
  <c r="AN270" i="126" s="1"/>
  <c r="AR135" i="126"/>
  <c r="AR148" i="126"/>
  <c r="AK234" i="126"/>
  <c r="AK287" i="126"/>
  <c r="AS131" i="126"/>
  <c r="AP139" i="126"/>
  <c r="AP152" i="126"/>
  <c r="AH201" i="126"/>
  <c r="AI235" i="126"/>
  <c r="AI236" i="126" s="1"/>
  <c r="AH241" i="126"/>
  <c r="AH243" i="126" s="1"/>
  <c r="AH247" i="126" s="1"/>
  <c r="AH263" i="126" s="1"/>
  <c r="BT201" i="126"/>
  <c r="BU235" i="126"/>
  <c r="BT241" i="126"/>
  <c r="BT243" i="126" s="1"/>
  <c r="BT247" i="126" s="1"/>
  <c r="BT263" i="126" s="1"/>
  <c r="BU269" i="126"/>
  <c r="BU130" i="126"/>
  <c r="BU79" i="126"/>
  <c r="AF347" i="126"/>
  <c r="AF348" i="126" s="1"/>
  <c r="AF368" i="126"/>
  <c r="AV76" i="126"/>
  <c r="AV222" i="126"/>
  <c r="AV269" i="126" s="1"/>
  <c r="AO140" i="126"/>
  <c r="AO154" i="126"/>
  <c r="Y482" i="126" l="1"/>
  <c r="Y507" i="126" s="1"/>
  <c r="Y481" i="126"/>
  <c r="Y506" i="126" s="1"/>
  <c r="Z474" i="126"/>
  <c r="Z473" i="126"/>
  <c r="AA458" i="126"/>
  <c r="AA457" i="126"/>
  <c r="Z465" i="126"/>
  <c r="Z464" i="126"/>
  <c r="AM288" i="126"/>
  <c r="AM289" i="126" s="1"/>
  <c r="AM454" i="126"/>
  <c r="AI201" i="126"/>
  <c r="AI241" i="126"/>
  <c r="AI243" i="126" s="1"/>
  <c r="AI247" i="126" s="1"/>
  <c r="AI263" i="126" s="1"/>
  <c r="AJ235" i="126"/>
  <c r="AJ236" i="126" s="1"/>
  <c r="AV130" i="126"/>
  <c r="AV79" i="126"/>
  <c r="AR137" i="126"/>
  <c r="AR150" i="126"/>
  <c r="AR266" i="126"/>
  <c r="AN223" i="126"/>
  <c r="AN234" i="126" s="1"/>
  <c r="AF349" i="126"/>
  <c r="AF365" i="126" s="1"/>
  <c r="AF367" i="126" s="1"/>
  <c r="AF371" i="126" s="1"/>
  <c r="AP140" i="126"/>
  <c r="AP154" i="126"/>
  <c r="AN274" i="126"/>
  <c r="AN454" i="126" s="1"/>
  <c r="AQ139" i="126"/>
  <c r="AQ152" i="126"/>
  <c r="AK288" i="126"/>
  <c r="AK289" i="126" s="1"/>
  <c r="AU131" i="126"/>
  <c r="AU145" i="126" s="1"/>
  <c r="AG360" i="126"/>
  <c r="AG361" i="126" s="1"/>
  <c r="AO155" i="126"/>
  <c r="AO267" i="126"/>
  <c r="AO270" i="126" s="1"/>
  <c r="AS133" i="126"/>
  <c r="AS146" i="126"/>
  <c r="AS153" i="126"/>
  <c r="AS144" i="126"/>
  <c r="AS147" i="126"/>
  <c r="AS149" i="126"/>
  <c r="AS151" i="126"/>
  <c r="AW222" i="126"/>
  <c r="AW269" i="126" s="1"/>
  <c r="AW76" i="126"/>
  <c r="BU131" i="126"/>
  <c r="AY425" i="126"/>
  <c r="AY428" i="126" s="1"/>
  <c r="AX435" i="126"/>
  <c r="AX78" i="126" s="1"/>
  <c r="AG370" i="126"/>
  <c r="BT359" i="126"/>
  <c r="AO141" i="126"/>
  <c r="AS145" i="126"/>
  <c r="AT133" i="126"/>
  <c r="AT146" i="126"/>
  <c r="AT153" i="126"/>
  <c r="AT144" i="126"/>
  <c r="AT147" i="126"/>
  <c r="AT149" i="126"/>
  <c r="AT151" i="126"/>
  <c r="AM257" i="126"/>
  <c r="AL260" i="126"/>
  <c r="AL261" i="126" s="1"/>
  <c r="Y483" i="126" l="1"/>
  <c r="Y485" i="126" s="1"/>
  <c r="Z476" i="126"/>
  <c r="Z478" i="126" s="1"/>
  <c r="Y508" i="126"/>
  <c r="Y516" i="126" s="1"/>
  <c r="AA460" i="126"/>
  <c r="AA461" i="126" s="1"/>
  <c r="Z466" i="126"/>
  <c r="Z468" i="126" s="1"/>
  <c r="Z477" i="126" s="1"/>
  <c r="AF350" i="126"/>
  <c r="AX222" i="126"/>
  <c r="AX269" i="126" s="1"/>
  <c r="AX76" i="126"/>
  <c r="AO274" i="126"/>
  <c r="AO454" i="126" s="1"/>
  <c r="AG347" i="126"/>
  <c r="AG348" i="126" s="1"/>
  <c r="AG368" i="126"/>
  <c r="AN287" i="126"/>
  <c r="AT135" i="126"/>
  <c r="AT148" i="126"/>
  <c r="BU133" i="126"/>
  <c r="BU146" i="126"/>
  <c r="BU153" i="126"/>
  <c r="BU144" i="126"/>
  <c r="BU147" i="126"/>
  <c r="BU149" i="126"/>
  <c r="BU151" i="126"/>
  <c r="AH357" i="126"/>
  <c r="AH359" i="126"/>
  <c r="AN288" i="126"/>
  <c r="AN289" i="126" s="1"/>
  <c r="AV131" i="126"/>
  <c r="AV145" i="126" s="1"/>
  <c r="AZ425" i="126"/>
  <c r="AZ428" i="126" s="1"/>
  <c r="AY435" i="126"/>
  <c r="AY78" i="126" s="1"/>
  <c r="AQ154" i="126"/>
  <c r="AQ140" i="126"/>
  <c r="AN257" i="126"/>
  <c r="AM260" i="126"/>
  <c r="AM261" i="126" s="1"/>
  <c r="BU145" i="126"/>
  <c r="AU133" i="126"/>
  <c r="AU146" i="126"/>
  <c r="AU153" i="126"/>
  <c r="AU144" i="126"/>
  <c r="AU147" i="126"/>
  <c r="AU149" i="126"/>
  <c r="AU151" i="126"/>
  <c r="AJ201" i="126"/>
  <c r="AJ241" i="126"/>
  <c r="AJ243" i="126" s="1"/>
  <c r="AJ247" i="126" s="1"/>
  <c r="AJ263" i="126" s="1"/>
  <c r="AK235" i="126"/>
  <c r="AK236" i="126" s="1"/>
  <c r="AO156" i="126"/>
  <c r="AO220" i="126"/>
  <c r="AW130" i="126"/>
  <c r="AW79" i="126"/>
  <c r="AS135" i="126"/>
  <c r="AS148" i="126"/>
  <c r="AP155" i="126"/>
  <c r="AP267" i="126"/>
  <c r="AP270" i="126" s="1"/>
  <c r="AR139" i="126"/>
  <c r="AR152" i="126"/>
  <c r="BT370" i="126"/>
  <c r="BT360" i="126"/>
  <c r="BU357" i="126" s="1"/>
  <c r="AP141" i="126"/>
  <c r="Z482" i="126" l="1"/>
  <c r="Z507" i="126" s="1"/>
  <c r="Z481" i="126"/>
  <c r="Z483" i="126" s="1"/>
  <c r="Z485" i="126" s="1"/>
  <c r="AA474" i="126"/>
  <c r="AA473" i="126"/>
  <c r="AB458" i="126"/>
  <c r="AB457" i="126"/>
  <c r="AA464" i="126"/>
  <c r="AA465" i="126"/>
  <c r="AN260" i="126"/>
  <c r="AN261" i="126" s="1"/>
  <c r="AO257" i="126"/>
  <c r="AW131" i="126"/>
  <c r="AW145" i="126" s="1"/>
  <c r="AR140" i="126"/>
  <c r="AR154" i="126"/>
  <c r="AH370" i="126"/>
  <c r="AO223" i="126"/>
  <c r="AQ155" i="126"/>
  <c r="AQ267" i="126"/>
  <c r="AQ270" i="126" s="1"/>
  <c r="AP274" i="126"/>
  <c r="AP454" i="126" s="1"/>
  <c r="AK201" i="126"/>
  <c r="AL235" i="126"/>
  <c r="AL236" i="126" s="1"/>
  <c r="AK241" i="126"/>
  <c r="AK243" i="126" s="1"/>
  <c r="AK247" i="126" s="1"/>
  <c r="AK263" i="126" s="1"/>
  <c r="AQ141" i="126"/>
  <c r="AH360" i="126"/>
  <c r="BU135" i="126"/>
  <c r="BU148" i="126"/>
  <c r="AG349" i="126"/>
  <c r="AG365" i="126" s="1"/>
  <c r="AG367" i="126" s="1"/>
  <c r="AG371" i="126" s="1"/>
  <c r="AU135" i="126"/>
  <c r="AU148" i="126"/>
  <c r="AY222" i="126"/>
  <c r="AY76" i="126"/>
  <c r="BA425" i="126"/>
  <c r="BA428" i="126" s="1"/>
  <c r="AZ435" i="126"/>
  <c r="AZ78" i="126" s="1"/>
  <c r="AT137" i="126"/>
  <c r="AT150" i="126"/>
  <c r="AT266" i="126"/>
  <c r="AX130" i="126"/>
  <c r="AX79" i="126"/>
  <c r="AP156" i="126"/>
  <c r="AP220" i="126"/>
  <c r="AP223" i="126" s="1"/>
  <c r="AP234" i="126" s="1"/>
  <c r="AS150" i="126"/>
  <c r="AS137" i="126"/>
  <c r="AS266" i="126"/>
  <c r="AV133" i="126"/>
  <c r="AV146" i="126"/>
  <c r="AV153" i="126"/>
  <c r="AV144" i="126"/>
  <c r="AV147" i="126"/>
  <c r="AV149" i="126"/>
  <c r="AV151" i="126"/>
  <c r="Z506" i="126" l="1"/>
  <c r="Z508" i="126" s="1"/>
  <c r="Z516" i="126" s="1"/>
  <c r="AA476" i="126"/>
  <c r="AA478" i="126" s="1"/>
  <c r="AA466" i="126"/>
  <c r="AA468" i="126" s="1"/>
  <c r="AB460" i="126"/>
  <c r="AB461" i="126" s="1"/>
  <c r="AV135" i="126"/>
  <c r="AV148" i="126"/>
  <c r="AX131" i="126"/>
  <c r="AY269" i="126"/>
  <c r="AI357" i="126"/>
  <c r="AI359" i="126"/>
  <c r="AQ274" i="126"/>
  <c r="AQ454" i="126" s="1"/>
  <c r="AR155" i="126"/>
  <c r="AR267" i="126"/>
  <c r="AR270" i="126" s="1"/>
  <c r="AH361" i="126"/>
  <c r="AR141" i="126"/>
  <c r="AT139" i="126"/>
  <c r="AT152" i="126"/>
  <c r="AO234" i="126"/>
  <c r="AO287" i="126"/>
  <c r="AS139" i="126"/>
  <c r="AS152" i="126"/>
  <c r="AU137" i="126"/>
  <c r="AU150" i="126"/>
  <c r="AU266" i="126"/>
  <c r="AZ222" i="126"/>
  <c r="AZ269" i="126" s="1"/>
  <c r="AZ76" i="126"/>
  <c r="AG350" i="126"/>
  <c r="AL201" i="126"/>
  <c r="AM235" i="126"/>
  <c r="AM236" i="126" s="1"/>
  <c r="AL241" i="126"/>
  <c r="AL243" i="126" s="1"/>
  <c r="AL247" i="126" s="1"/>
  <c r="AL263" i="126" s="1"/>
  <c r="AW133" i="126"/>
  <c r="AW146" i="126"/>
  <c r="AW153" i="126"/>
  <c r="AW144" i="126"/>
  <c r="AW147" i="126"/>
  <c r="AW149" i="126"/>
  <c r="AW151" i="126"/>
  <c r="BB425" i="126"/>
  <c r="BB428" i="126" s="1"/>
  <c r="BA435" i="126"/>
  <c r="BA78" i="126" s="1"/>
  <c r="AO260" i="126"/>
  <c r="AO261" i="126" s="1"/>
  <c r="AP257" i="126"/>
  <c r="AP287" i="126"/>
  <c r="AQ156" i="126"/>
  <c r="AQ220" i="126"/>
  <c r="AQ223" i="126" s="1"/>
  <c r="AQ234" i="126" s="1"/>
  <c r="AY130" i="126"/>
  <c r="AY79" i="126"/>
  <c r="BU137" i="126"/>
  <c r="BU150" i="126"/>
  <c r="BU266" i="126"/>
  <c r="AP288" i="126"/>
  <c r="AP289" i="126" s="1"/>
  <c r="AA477" i="126" l="1"/>
  <c r="AA482" i="126" s="1"/>
  <c r="AA507" i="126" s="1"/>
  <c r="AB474" i="126"/>
  <c r="AB473" i="126"/>
  <c r="AC458" i="126"/>
  <c r="AC457" i="126"/>
  <c r="AB464" i="126"/>
  <c r="AB465" i="126"/>
  <c r="AQ287" i="126"/>
  <c r="AY131" i="126"/>
  <c r="BC425" i="126"/>
  <c r="BC428" i="126" s="1"/>
  <c r="BB435" i="126"/>
  <c r="BB78" i="126" s="1"/>
  <c r="AR156" i="126"/>
  <c r="AR220" i="126"/>
  <c r="AR223" i="126" s="1"/>
  <c r="AR234" i="126" s="1"/>
  <c r="AI370" i="126"/>
  <c r="AM201" i="126"/>
  <c r="AN235" i="126"/>
  <c r="AN236" i="126" s="1"/>
  <c r="AM241" i="126"/>
  <c r="AM243" i="126" s="1"/>
  <c r="AM247" i="126" s="1"/>
  <c r="AM263" i="126" s="1"/>
  <c r="AU139" i="126"/>
  <c r="AU152" i="126"/>
  <c r="AH347" i="126"/>
  <c r="AH348" i="126" s="1"/>
  <c r="AH368" i="126"/>
  <c r="AI360" i="126"/>
  <c r="AI361" i="126" s="1"/>
  <c r="AS140" i="126"/>
  <c r="AS141" i="126" s="1"/>
  <c r="AS154" i="126"/>
  <c r="AZ130" i="126"/>
  <c r="AZ79" i="126"/>
  <c r="AR274" i="126"/>
  <c r="AR454" i="126" s="1"/>
  <c r="AX133" i="126"/>
  <c r="AX146" i="126"/>
  <c r="AX153" i="126"/>
  <c r="AX144" i="126"/>
  <c r="AX147" i="126"/>
  <c r="AX149" i="126"/>
  <c r="AX151" i="126"/>
  <c r="AQ257" i="126"/>
  <c r="AP260" i="126"/>
  <c r="AP261" i="126" s="1"/>
  <c r="AO288" i="126"/>
  <c r="AO289" i="126" s="1"/>
  <c r="AX145" i="126"/>
  <c r="BU139" i="126"/>
  <c r="BU152" i="126"/>
  <c r="BA222" i="126"/>
  <c r="BA269" i="126" s="1"/>
  <c r="BA76" i="126"/>
  <c r="AW135" i="126"/>
  <c r="AW148" i="126"/>
  <c r="AT140" i="126"/>
  <c r="AT141" i="126" s="1"/>
  <c r="AT154" i="126"/>
  <c r="AQ288" i="126"/>
  <c r="AQ289" i="126" s="1"/>
  <c r="AV137" i="126"/>
  <c r="AV150" i="126"/>
  <c r="AV266" i="126"/>
  <c r="AA481" i="126" l="1"/>
  <c r="AB476" i="126"/>
  <c r="AB478" i="126" s="1"/>
  <c r="AB466" i="126"/>
  <c r="AB468" i="126" s="1"/>
  <c r="AC460" i="126"/>
  <c r="AC461" i="126" s="1"/>
  <c r="AT156" i="126"/>
  <c r="AT220" i="126"/>
  <c r="AW137" i="126"/>
  <c r="AW150" i="126"/>
  <c r="AW266" i="126"/>
  <c r="AH349" i="126"/>
  <c r="AH365" i="126" s="1"/>
  <c r="AH367" i="126" s="1"/>
  <c r="AH371" i="126" s="1"/>
  <c r="AV139" i="126"/>
  <c r="AV152" i="126"/>
  <c r="AQ260" i="126"/>
  <c r="AQ261" i="126" s="1"/>
  <c r="AR257" i="126"/>
  <c r="AS156" i="126"/>
  <c r="AS220" i="126"/>
  <c r="AR287" i="126"/>
  <c r="AS155" i="126"/>
  <c r="AS267" i="126"/>
  <c r="AS270" i="126" s="1"/>
  <c r="BU140" i="126"/>
  <c r="BU141" i="126" s="1"/>
  <c r="BB222" i="126"/>
  <c r="BB269" i="126" s="1"/>
  <c r="BB76" i="126"/>
  <c r="BA130" i="126"/>
  <c r="BA79" i="126"/>
  <c r="AX135" i="126"/>
  <c r="AX148" i="126"/>
  <c r="AR288" i="126"/>
  <c r="AR289" i="126" s="1"/>
  <c r="AU140" i="126"/>
  <c r="AU141" i="126" s="1"/>
  <c r="AU154" i="126"/>
  <c r="AJ357" i="126"/>
  <c r="AJ359" i="126"/>
  <c r="AN201" i="126"/>
  <c r="AN241" i="126"/>
  <c r="AN243" i="126" s="1"/>
  <c r="AN247" i="126" s="1"/>
  <c r="AN263" i="126" s="1"/>
  <c r="AO235" i="126"/>
  <c r="AO236" i="126" s="1"/>
  <c r="BD425" i="126"/>
  <c r="BD428" i="126" s="1"/>
  <c r="BC435" i="126"/>
  <c r="BC78" i="126" s="1"/>
  <c r="AT155" i="126"/>
  <c r="AT267" i="126"/>
  <c r="AT270" i="126" s="1"/>
  <c r="BU154" i="126"/>
  <c r="AI368" i="126"/>
  <c r="AI347" i="126"/>
  <c r="AI348" i="126" s="1"/>
  <c r="AY133" i="126"/>
  <c r="AY146" i="126"/>
  <c r="AY153" i="126"/>
  <c r="AY144" i="126"/>
  <c r="AY147" i="126"/>
  <c r="AY149" i="126"/>
  <c r="AY151" i="126"/>
  <c r="AZ131" i="126"/>
  <c r="AY145" i="126"/>
  <c r="AA483" i="126" l="1"/>
  <c r="AA485" i="126" s="1"/>
  <c r="AA506" i="126"/>
  <c r="AA508" i="126" s="1"/>
  <c r="AA516" i="126" s="1"/>
  <c r="AB477" i="126"/>
  <c r="AC474" i="126"/>
  <c r="AC473" i="126"/>
  <c r="AD457" i="126"/>
  <c r="AD458" i="126"/>
  <c r="AC464" i="126"/>
  <c r="AC465" i="126"/>
  <c r="AH350" i="126"/>
  <c r="AO201" i="126"/>
  <c r="AO241" i="126"/>
  <c r="AO243" i="126" s="1"/>
  <c r="AO247" i="126" s="1"/>
  <c r="AO263" i="126" s="1"/>
  <c r="AP235" i="126"/>
  <c r="AP236" i="126" s="1"/>
  <c r="AS274" i="126"/>
  <c r="AS454" i="126" s="1"/>
  <c r="AT223" i="126"/>
  <c r="AT234" i="126" s="1"/>
  <c r="AV140" i="126"/>
  <c r="AV141" i="126" s="1"/>
  <c r="AV154" i="126"/>
  <c r="BU156" i="126"/>
  <c r="BU257" i="126"/>
  <c r="AX137" i="126"/>
  <c r="AX150" i="126"/>
  <c r="AX266" i="126"/>
  <c r="AT274" i="126"/>
  <c r="AT454" i="126" s="1"/>
  <c r="AJ370" i="126"/>
  <c r="AS223" i="126"/>
  <c r="AS234" i="126" s="1"/>
  <c r="BU220" i="126"/>
  <c r="AJ360" i="126"/>
  <c r="AJ361" i="126" s="1"/>
  <c r="BA131" i="126"/>
  <c r="BA145" i="126" s="1"/>
  <c r="AZ133" i="126"/>
  <c r="AZ146" i="126"/>
  <c r="AZ153" i="126"/>
  <c r="AZ144" i="126"/>
  <c r="AZ147" i="126"/>
  <c r="AZ149" i="126"/>
  <c r="AZ151" i="126"/>
  <c r="AY135" i="126"/>
  <c r="AY148" i="126"/>
  <c r="BB130" i="126"/>
  <c r="BB79" i="126"/>
  <c r="AR260" i="126"/>
  <c r="AR261" i="126" s="1"/>
  <c r="AS257" i="126"/>
  <c r="AZ145" i="126"/>
  <c r="AI349" i="126"/>
  <c r="AI365" i="126" s="1"/>
  <c r="AI367" i="126" s="1"/>
  <c r="AI371" i="126" s="1"/>
  <c r="BC222" i="126"/>
  <c r="BC269" i="126" s="1"/>
  <c r="BC76" i="126"/>
  <c r="AU156" i="126"/>
  <c r="AU220" i="126"/>
  <c r="AU223" i="126" s="1"/>
  <c r="AU234" i="126" s="1"/>
  <c r="AW152" i="126"/>
  <c r="AW139" i="126"/>
  <c r="BE425" i="126"/>
  <c r="BE428" i="126" s="1"/>
  <c r="BD435" i="126"/>
  <c r="BD78" i="126" s="1"/>
  <c r="AU155" i="126"/>
  <c r="AU267" i="126"/>
  <c r="AU270" i="126" s="1"/>
  <c r="BU155" i="126"/>
  <c r="BU267" i="126"/>
  <c r="AB482" i="126" l="1"/>
  <c r="AB507" i="126" s="1"/>
  <c r="AB481" i="126"/>
  <c r="AC476" i="126"/>
  <c r="AC478" i="126" s="1"/>
  <c r="AC466" i="126"/>
  <c r="AC468" i="126" s="1"/>
  <c r="AD460" i="126"/>
  <c r="AD461" i="126" s="1"/>
  <c r="AT287" i="126"/>
  <c r="AT288" i="126"/>
  <c r="AT289" i="126" s="1"/>
  <c r="AS288" i="126"/>
  <c r="AS289" i="126" s="1"/>
  <c r="AI350" i="126"/>
  <c r="AT257" i="126"/>
  <c r="AS260" i="126"/>
  <c r="AS261" i="126" s="1"/>
  <c r="AV155" i="126"/>
  <c r="AV267" i="126"/>
  <c r="AV270" i="126" s="1"/>
  <c r="BU270" i="126"/>
  <c r="AK357" i="126"/>
  <c r="AK359" i="126"/>
  <c r="AW140" i="126"/>
  <c r="AW141" i="126" s="1"/>
  <c r="AW154" i="126"/>
  <c r="BU223" i="126"/>
  <c r="AU274" i="126"/>
  <c r="AU287" i="126"/>
  <c r="BC130" i="126"/>
  <c r="BC79" i="126"/>
  <c r="BB131" i="126"/>
  <c r="BB145" i="126" s="1"/>
  <c r="BU260" i="126"/>
  <c r="BU261" i="126" s="1"/>
  <c r="AZ135" i="126"/>
  <c r="AZ148" i="126"/>
  <c r="AS287" i="126"/>
  <c r="BF425" i="126"/>
  <c r="BF428" i="126" s="1"/>
  <c r="BE435" i="126"/>
  <c r="BA133" i="126"/>
  <c r="BA146" i="126"/>
  <c r="BA153" i="126"/>
  <c r="BA144" i="126"/>
  <c r="BA147" i="126"/>
  <c r="BA149" i="126"/>
  <c r="BA151" i="126"/>
  <c r="AV156" i="126"/>
  <c r="AV220" i="126"/>
  <c r="AJ368" i="126"/>
  <c r="AJ347" i="126"/>
  <c r="AJ348" i="126" s="1"/>
  <c r="AX139" i="126"/>
  <c r="AX152" i="126"/>
  <c r="BD76" i="126"/>
  <c r="BD222" i="126"/>
  <c r="BD269" i="126" s="1"/>
  <c r="AY137" i="126"/>
  <c r="AY150" i="126"/>
  <c r="AY266" i="126"/>
  <c r="AP201" i="126"/>
  <c r="AQ235" i="126"/>
  <c r="AQ236" i="126" s="1"/>
  <c r="AP241" i="126"/>
  <c r="AP243" i="126" s="1"/>
  <c r="AP247" i="126" s="1"/>
  <c r="AP263" i="126" s="1"/>
  <c r="AC477" i="126" l="1"/>
  <c r="AC481" i="126" s="1"/>
  <c r="AC506" i="126" s="1"/>
  <c r="AB506" i="126"/>
  <c r="AB508" i="126" s="1"/>
  <c r="AB516" i="126" s="1"/>
  <c r="AB483" i="126"/>
  <c r="AB485" i="126" s="1"/>
  <c r="AD474" i="126"/>
  <c r="AD473" i="126"/>
  <c r="AE457" i="126"/>
  <c r="AE458" i="126"/>
  <c r="AD464" i="126"/>
  <c r="AD465" i="126"/>
  <c r="AU288" i="126"/>
  <c r="AU289" i="126" s="1"/>
  <c r="AU454" i="126"/>
  <c r="AY139" i="126"/>
  <c r="AY152" i="126"/>
  <c r="AV223" i="126"/>
  <c r="AV234" i="126" s="1"/>
  <c r="BA148" i="126"/>
  <c r="BA135" i="126"/>
  <c r="BU234" i="126"/>
  <c r="BE78" i="126"/>
  <c r="BV435" i="126"/>
  <c r="BB133" i="126"/>
  <c r="BB146" i="126"/>
  <c r="BB153" i="126"/>
  <c r="BB144" i="126"/>
  <c r="BB147" i="126"/>
  <c r="BB149" i="126"/>
  <c r="BB151" i="126"/>
  <c r="BU274" i="126"/>
  <c r="BU287" i="126"/>
  <c r="BU279" i="126"/>
  <c r="BG425" i="126"/>
  <c r="BG428" i="126" s="1"/>
  <c r="BF435" i="126"/>
  <c r="BF78" i="126" s="1"/>
  <c r="AQ201" i="126"/>
  <c r="AR235" i="126"/>
  <c r="AR236" i="126" s="1"/>
  <c r="AQ241" i="126"/>
  <c r="AQ243" i="126" s="1"/>
  <c r="AQ247" i="126" s="1"/>
  <c r="AQ263" i="126" s="1"/>
  <c r="AX140" i="126"/>
  <c r="AX141" i="126" s="1"/>
  <c r="AX154" i="126"/>
  <c r="BC131" i="126"/>
  <c r="BC145" i="126" s="1"/>
  <c r="AW155" i="126"/>
  <c r="AW267" i="126"/>
  <c r="AW270" i="126" s="1"/>
  <c r="AV274" i="126"/>
  <c r="AZ137" i="126"/>
  <c r="AZ150" i="126"/>
  <c r="AZ266" i="126"/>
  <c r="AJ349" i="126"/>
  <c r="AJ365" i="126" s="1"/>
  <c r="AJ367" i="126" s="1"/>
  <c r="AJ371" i="126" s="1"/>
  <c r="AK370" i="126"/>
  <c r="BD130" i="126"/>
  <c r="BD79" i="126"/>
  <c r="AW156" i="126"/>
  <c r="AW220" i="126"/>
  <c r="AW223" i="126" s="1"/>
  <c r="AW234" i="126" s="1"/>
  <c r="AK360" i="126"/>
  <c r="AK361" i="126" s="1"/>
  <c r="AU257" i="126"/>
  <c r="AT260" i="126"/>
  <c r="AT261" i="126" s="1"/>
  <c r="AC482" i="126" l="1"/>
  <c r="AC507" i="126" s="1"/>
  <c r="AC508" i="126" s="1"/>
  <c r="AC516" i="126" s="1"/>
  <c r="AV287" i="126"/>
  <c r="AD466" i="126"/>
  <c r="AD468" i="126" s="1"/>
  <c r="AD476" i="126"/>
  <c r="AD477" i="126" s="1"/>
  <c r="AE460" i="126"/>
  <c r="AE461" i="126" s="1"/>
  <c r="AV288" i="126"/>
  <c r="AV289" i="126" s="1"/>
  <c r="AV454" i="126"/>
  <c r="BU454" i="126"/>
  <c r="AJ350" i="126"/>
  <c r="AX156" i="126"/>
  <c r="AX220" i="126"/>
  <c r="BH425" i="126"/>
  <c r="BH428" i="126" s="1"/>
  <c r="BG435" i="126"/>
  <c r="BG78" i="126" s="1"/>
  <c r="BU236" i="126"/>
  <c r="BD131" i="126"/>
  <c r="AV257" i="126"/>
  <c r="AU260" i="126"/>
  <c r="AU261" i="126" s="1"/>
  <c r="AZ139" i="126"/>
  <c r="AZ152" i="126"/>
  <c r="BA137" i="126"/>
  <c r="BA150" i="126"/>
  <c r="BA266" i="126"/>
  <c r="AK368" i="126"/>
  <c r="AK347" i="126"/>
  <c r="AK348" i="126" s="1"/>
  <c r="AW274" i="126"/>
  <c r="AW287" i="126"/>
  <c r="AR201" i="126"/>
  <c r="AS235" i="126"/>
  <c r="AS236" i="126" s="1"/>
  <c r="AR241" i="126"/>
  <c r="AR243" i="126" s="1"/>
  <c r="AR247" i="126" s="1"/>
  <c r="AR263" i="126" s="1"/>
  <c r="BB148" i="126"/>
  <c r="BB135" i="126"/>
  <c r="AX155" i="126"/>
  <c r="AX267" i="126"/>
  <c r="AX270" i="126" s="1"/>
  <c r="AL357" i="126"/>
  <c r="AL359" i="126"/>
  <c r="BU288" i="126"/>
  <c r="BU289" i="126" s="1"/>
  <c r="BU284" i="126"/>
  <c r="BC133" i="126"/>
  <c r="BC146" i="126"/>
  <c r="BC153" i="126"/>
  <c r="BC144" i="126"/>
  <c r="BC147" i="126"/>
  <c r="BC149" i="126"/>
  <c r="BC151" i="126"/>
  <c r="BF222" i="126"/>
  <c r="BF76" i="126"/>
  <c r="BE222" i="126"/>
  <c r="BE76" i="126"/>
  <c r="BV78" i="126"/>
  <c r="AY154" i="126"/>
  <c r="AY140" i="126"/>
  <c r="AC483" i="126" l="1"/>
  <c r="AC485" i="126" s="1"/>
  <c r="AD478" i="126"/>
  <c r="AD482" i="126"/>
  <c r="AD481" i="126"/>
  <c r="AD506" i="126"/>
  <c r="AE474" i="126"/>
  <c r="AE473" i="126"/>
  <c r="AE464" i="126"/>
  <c r="AE465" i="126"/>
  <c r="AW288" i="126"/>
  <c r="AW289" i="126" s="1"/>
  <c r="AW454" i="126"/>
  <c r="AX274" i="126"/>
  <c r="AX454" i="126" s="1"/>
  <c r="BF130" i="126"/>
  <c r="BF79" i="126"/>
  <c r="AL370" i="126"/>
  <c r="AY155" i="126"/>
  <c r="AY267" i="126"/>
  <c r="AY270" i="126" s="1"/>
  <c r="BF269" i="126"/>
  <c r="BC135" i="126"/>
  <c r="BC148" i="126"/>
  <c r="AL360" i="126"/>
  <c r="AL361" i="126" s="1"/>
  <c r="AS201" i="126"/>
  <c r="AS241" i="126"/>
  <c r="AS243" i="126" s="1"/>
  <c r="AS247" i="126" s="1"/>
  <c r="AS263" i="126" s="1"/>
  <c r="AT235" i="126"/>
  <c r="AT236" i="126" s="1"/>
  <c r="BA139" i="126"/>
  <c r="BA152" i="126"/>
  <c r="BU201" i="126"/>
  <c r="BV235" i="126"/>
  <c r="BU241" i="126"/>
  <c r="BU243" i="126" s="1"/>
  <c r="BU247" i="126" s="1"/>
  <c r="BU263" i="126" s="1"/>
  <c r="AY141" i="126"/>
  <c r="BI425" i="126"/>
  <c r="BI428" i="126" s="1"/>
  <c r="BH435" i="126"/>
  <c r="BH78" i="126" s="1"/>
  <c r="BG222" i="126"/>
  <c r="BG269" i="126" s="1"/>
  <c r="BG76" i="126"/>
  <c r="BE130" i="126"/>
  <c r="BE79" i="126"/>
  <c r="BV76" i="126"/>
  <c r="BB137" i="126"/>
  <c r="BB150" i="126"/>
  <c r="BB266" i="126"/>
  <c r="BD133" i="126"/>
  <c r="BD146" i="126"/>
  <c r="BD153" i="126"/>
  <c r="BD144" i="126"/>
  <c r="BD147" i="126"/>
  <c r="BD149" i="126"/>
  <c r="BD151" i="126"/>
  <c r="AX223" i="126"/>
  <c r="AX234" i="126" s="1"/>
  <c r="AZ140" i="126"/>
  <c r="AZ154" i="126"/>
  <c r="AK349" i="126"/>
  <c r="AK365" i="126" s="1"/>
  <c r="AK367" i="126" s="1"/>
  <c r="AK371" i="126" s="1"/>
  <c r="AV260" i="126"/>
  <c r="AV261" i="126" s="1"/>
  <c r="AW257" i="126"/>
  <c r="BE269" i="126"/>
  <c r="BV222" i="126"/>
  <c r="BD145" i="126"/>
  <c r="AD483" i="126" l="1"/>
  <c r="AD485" i="126" s="1"/>
  <c r="AD507" i="126"/>
  <c r="AE466" i="126"/>
  <c r="AZ155" i="126"/>
  <c r="AZ267" i="126"/>
  <c r="AZ270" i="126" s="1"/>
  <c r="BV269" i="126"/>
  <c r="AZ141" i="126"/>
  <c r="BE131" i="126"/>
  <c r="AM357" i="126"/>
  <c r="AM359" i="126"/>
  <c r="AM370" i="126" s="1"/>
  <c r="AL347" i="126"/>
  <c r="AL348" i="126" s="1"/>
  <c r="AL368" i="126"/>
  <c r="BD135" i="126"/>
  <c r="BD148" i="126"/>
  <c r="BH222" i="126"/>
  <c r="BH269" i="126" s="1"/>
  <c r="BH76" i="126"/>
  <c r="BC137" i="126"/>
  <c r="BC150" i="126"/>
  <c r="BC266" i="126"/>
  <c r="BF131" i="126"/>
  <c r="BJ425" i="126"/>
  <c r="BJ428" i="126" s="1"/>
  <c r="BI435" i="126"/>
  <c r="BI78" i="126" s="1"/>
  <c r="BA140" i="126"/>
  <c r="BA141" i="126" s="1"/>
  <c r="BA154" i="126"/>
  <c r="BG130" i="126"/>
  <c r="BG79" i="126"/>
  <c r="AK350" i="126"/>
  <c r="BB139" i="126"/>
  <c r="BB152" i="126"/>
  <c r="AY156" i="126"/>
  <c r="AY220" i="126"/>
  <c r="AT201" i="126"/>
  <c r="AU235" i="126"/>
  <c r="AU236" i="126" s="1"/>
  <c r="AT241" i="126"/>
  <c r="AT243" i="126" s="1"/>
  <c r="AT247" i="126" s="1"/>
  <c r="AT263" i="126" s="1"/>
  <c r="AX287" i="126"/>
  <c r="AW260" i="126"/>
  <c r="AW261" i="126" s="1"/>
  <c r="AX257" i="126"/>
  <c r="BV130" i="126"/>
  <c r="BV79" i="126"/>
  <c r="AY274" i="126"/>
  <c r="AY454" i="126" s="1"/>
  <c r="AX288" i="126"/>
  <c r="AX289" i="126" s="1"/>
  <c r="AE476" i="126" l="1"/>
  <c r="AE478" i="126" s="1"/>
  <c r="AE486" i="126" s="1"/>
  <c r="AD508" i="126"/>
  <c r="AD516" i="126" s="1"/>
  <c r="AE469" i="126"/>
  <c r="C469" i="126" s="1"/>
  <c r="AE468" i="126"/>
  <c r="BF133" i="126"/>
  <c r="BF146" i="126"/>
  <c r="BF153" i="126"/>
  <c r="BF144" i="126"/>
  <c r="BF147" i="126"/>
  <c r="BF149" i="126"/>
  <c r="BF151" i="126"/>
  <c r="BE133" i="126"/>
  <c r="BE146" i="126"/>
  <c r="BE153" i="126"/>
  <c r="BE144" i="126"/>
  <c r="BE147" i="126"/>
  <c r="BE149" i="126"/>
  <c r="BE151" i="126"/>
  <c r="AU241" i="126"/>
  <c r="AU243" i="126" s="1"/>
  <c r="AU247" i="126" s="1"/>
  <c r="AU263" i="126" s="1"/>
  <c r="AU201" i="126"/>
  <c r="AV235" i="126"/>
  <c r="AV236" i="126" s="1"/>
  <c r="BG131" i="126"/>
  <c r="BF145" i="126"/>
  <c r="BE145" i="126"/>
  <c r="BV131" i="126"/>
  <c r="BV145" i="126" s="1"/>
  <c r="BD137" i="126"/>
  <c r="BD150" i="126"/>
  <c r="BD266" i="126"/>
  <c r="AY257" i="126"/>
  <c r="AX260" i="126"/>
  <c r="AX261" i="126" s="1"/>
  <c r="BA155" i="126"/>
  <c r="BA267" i="126"/>
  <c r="BA270" i="126" s="1"/>
  <c r="BC139" i="126"/>
  <c r="BC152" i="126"/>
  <c r="AY223" i="126"/>
  <c r="BA156" i="126"/>
  <c r="BA220" i="126"/>
  <c r="BA223" i="126" s="1"/>
  <c r="BA234" i="126" s="1"/>
  <c r="BI222" i="126"/>
  <c r="BI76" i="126"/>
  <c r="AL349" i="126"/>
  <c r="AL365" i="126" s="1"/>
  <c r="AL367" i="126" s="1"/>
  <c r="AL371" i="126" s="1"/>
  <c r="AZ274" i="126"/>
  <c r="AZ454" i="126" s="1"/>
  <c r="AZ220" i="126"/>
  <c r="AZ223" i="126" s="1"/>
  <c r="AZ234" i="126" s="1"/>
  <c r="AZ156" i="126"/>
  <c r="BB140" i="126"/>
  <c r="BB154" i="126"/>
  <c r="BK425" i="126"/>
  <c r="BK428" i="126" s="1"/>
  <c r="BJ435" i="126"/>
  <c r="BJ78" i="126" s="1"/>
  <c r="BH130" i="126"/>
  <c r="BH79" i="126"/>
  <c r="AM360" i="126"/>
  <c r="AE477" i="126" l="1"/>
  <c r="AN357" i="126"/>
  <c r="AN359" i="126"/>
  <c r="AN370" i="126" s="1"/>
  <c r="BB155" i="126"/>
  <c r="BB267" i="126"/>
  <c r="BB270" i="126" s="1"/>
  <c r="BI130" i="126"/>
  <c r="BI79" i="126"/>
  <c r="BA287" i="126"/>
  <c r="BA274" i="126"/>
  <c r="BV146" i="126"/>
  <c r="BV133" i="126"/>
  <c r="BV153" i="126"/>
  <c r="BV144" i="126"/>
  <c r="BV147" i="126"/>
  <c r="BV149" i="126"/>
  <c r="BV151" i="126"/>
  <c r="BE135" i="126"/>
  <c r="BE148" i="126"/>
  <c r="BI269" i="126"/>
  <c r="AZ288" i="126"/>
  <c r="AZ289" i="126" s="1"/>
  <c r="AY260" i="126"/>
  <c r="AY261" i="126" s="1"/>
  <c r="AZ257" i="126"/>
  <c r="BJ222" i="126"/>
  <c r="BJ269" i="126" s="1"/>
  <c r="BJ76" i="126"/>
  <c r="AZ287" i="126"/>
  <c r="BH131" i="126"/>
  <c r="BL425" i="126"/>
  <c r="BL428" i="126" s="1"/>
  <c r="BK435" i="126"/>
  <c r="BK78" i="126" s="1"/>
  <c r="AY234" i="126"/>
  <c r="AY287" i="126"/>
  <c r="BG133" i="126"/>
  <c r="BG146" i="126"/>
  <c r="BG153" i="126"/>
  <c r="BG147" i="126"/>
  <c r="BG144" i="126"/>
  <c r="BG149" i="126"/>
  <c r="BG151" i="126"/>
  <c r="AL350" i="126"/>
  <c r="BD139" i="126"/>
  <c r="BD152" i="126"/>
  <c r="BG145" i="126"/>
  <c r="AM361" i="126"/>
  <c r="BB141" i="126"/>
  <c r="BC140" i="126"/>
  <c r="BC154" i="126"/>
  <c r="AV241" i="126"/>
  <c r="AV243" i="126" s="1"/>
  <c r="AV247" i="126" s="1"/>
  <c r="AV263" i="126" s="1"/>
  <c r="AV201" i="126"/>
  <c r="AW235" i="126"/>
  <c r="AW236" i="126" s="1"/>
  <c r="BF135" i="126"/>
  <c r="BF148" i="126"/>
  <c r="AE481" i="126" l="1"/>
  <c r="AE482" i="126"/>
  <c r="C486" i="126"/>
  <c r="BA288" i="126"/>
  <c r="BA289" i="126" s="1"/>
  <c r="BA454" i="126"/>
  <c r="BH133" i="126"/>
  <c r="BH146" i="126"/>
  <c r="BH153" i="126"/>
  <c r="BH147" i="126"/>
  <c r="BH144" i="126"/>
  <c r="BH149" i="126"/>
  <c r="BH151" i="126"/>
  <c r="BH145" i="126"/>
  <c r="BC155" i="126"/>
  <c r="BC267" i="126"/>
  <c r="BC270" i="126" s="1"/>
  <c r="BB274" i="126"/>
  <c r="BB454" i="126" s="1"/>
  <c r="BC141" i="126"/>
  <c r="AY288" i="126"/>
  <c r="AY289" i="126" s="1"/>
  <c r="BV135" i="126"/>
  <c r="BV148" i="126"/>
  <c r="BD140" i="126"/>
  <c r="BD154" i="126"/>
  <c r="BI131" i="126"/>
  <c r="BI145" i="126" s="1"/>
  <c r="BF137" i="126"/>
  <c r="BF150" i="126"/>
  <c r="BF266" i="126"/>
  <c r="BB156" i="126"/>
  <c r="BB220" i="126"/>
  <c r="BB223" i="126" s="1"/>
  <c r="BB234" i="126" s="1"/>
  <c r="BK76" i="126"/>
  <c r="BK222" i="126"/>
  <c r="BE137" i="126"/>
  <c r="BE150" i="126"/>
  <c r="BE266" i="126"/>
  <c r="AN360" i="126"/>
  <c r="AN361" i="126" s="1"/>
  <c r="BG135" i="126"/>
  <c r="BG148" i="126"/>
  <c r="BJ130" i="126"/>
  <c r="BJ79" i="126"/>
  <c r="AW201" i="126"/>
  <c r="AX235" i="126"/>
  <c r="AX236" i="126" s="1"/>
  <c r="AW241" i="126"/>
  <c r="AW243" i="126" s="1"/>
  <c r="AW247" i="126" s="1"/>
  <c r="AW263" i="126" s="1"/>
  <c r="AM368" i="126"/>
  <c r="AM347" i="126"/>
  <c r="AM348" i="126" s="1"/>
  <c r="BM425" i="126"/>
  <c r="BM428" i="126" s="1"/>
  <c r="BL435" i="126"/>
  <c r="BL78" i="126" s="1"/>
  <c r="AZ260" i="126"/>
  <c r="AZ261" i="126" s="1"/>
  <c r="BA257" i="126"/>
  <c r="AE483" i="126" l="1"/>
  <c r="BB257" i="126"/>
  <c r="BA260" i="126"/>
  <c r="BA261" i="126" s="1"/>
  <c r="BF139" i="126"/>
  <c r="BF152" i="126"/>
  <c r="BV137" i="126"/>
  <c r="BV150" i="126"/>
  <c r="BV266" i="126"/>
  <c r="BE139" i="126"/>
  <c r="BE152" i="126"/>
  <c r="BI133" i="126"/>
  <c r="BI146" i="126"/>
  <c r="BI153" i="126"/>
  <c r="BI147" i="126"/>
  <c r="BI144" i="126"/>
  <c r="BI149" i="126"/>
  <c r="BI151" i="126"/>
  <c r="BK269" i="126"/>
  <c r="BK130" i="126"/>
  <c r="BK79" i="126"/>
  <c r="AM349" i="126"/>
  <c r="AM365" i="126" s="1"/>
  <c r="AM367" i="126" s="1"/>
  <c r="AM371" i="126" s="1"/>
  <c r="BG150" i="126"/>
  <c r="BG137" i="126"/>
  <c r="BG266" i="126"/>
  <c r="BD155" i="126"/>
  <c r="BD267" i="126"/>
  <c r="BD270" i="126" s="1"/>
  <c r="BB287" i="126"/>
  <c r="BN425" i="126"/>
  <c r="BN428" i="126" s="1"/>
  <c r="BM435" i="126"/>
  <c r="BM78" i="126" s="1"/>
  <c r="AN347" i="126"/>
  <c r="AN348" i="126" s="1"/>
  <c r="AN368" i="126"/>
  <c r="BD141" i="126"/>
  <c r="BB288" i="126"/>
  <c r="BB289" i="126" s="1"/>
  <c r="BL222" i="126"/>
  <c r="BL269" i="126" s="1"/>
  <c r="BL76" i="126"/>
  <c r="BJ131" i="126"/>
  <c r="BJ145" i="126" s="1"/>
  <c r="AO357" i="126"/>
  <c r="AO359" i="126"/>
  <c r="AO370" i="126" s="1"/>
  <c r="BC274" i="126"/>
  <c r="BC454" i="126" s="1"/>
  <c r="BC156" i="126"/>
  <c r="BC220" i="126"/>
  <c r="BC223" i="126" s="1"/>
  <c r="BC234" i="126" s="1"/>
  <c r="AX201" i="126"/>
  <c r="AY235" i="126"/>
  <c r="AY236" i="126" s="1"/>
  <c r="AX241" i="126"/>
  <c r="AX243" i="126" s="1"/>
  <c r="AX247" i="126" s="1"/>
  <c r="AX263" i="126" s="1"/>
  <c r="BH135" i="126"/>
  <c r="BH148" i="126"/>
  <c r="AE485" i="126" l="1"/>
  <c r="AE494" i="126" s="1"/>
  <c r="AE493" i="126"/>
  <c r="BC287" i="126"/>
  <c r="BC288" i="126"/>
  <c r="BC289" i="126" s="1"/>
  <c r="BD274" i="126"/>
  <c r="BD454" i="126" s="1"/>
  <c r="BM222" i="126"/>
  <c r="BM269" i="126" s="1"/>
  <c r="BM76" i="126"/>
  <c r="BO425" i="126"/>
  <c r="BO428" i="126" s="1"/>
  <c r="BN435" i="126"/>
  <c r="BN78" i="126" s="1"/>
  <c r="AM350" i="126"/>
  <c r="BH137" i="126"/>
  <c r="BH150" i="126"/>
  <c r="BH266" i="126"/>
  <c r="BK131" i="126"/>
  <c r="BK145" i="126" s="1"/>
  <c r="BD156" i="126"/>
  <c r="BD220" i="126"/>
  <c r="BD223" i="126" s="1"/>
  <c r="BD234" i="126" s="1"/>
  <c r="BI135" i="126"/>
  <c r="BI148" i="126"/>
  <c r="BF140" i="126"/>
  <c r="BF154" i="126"/>
  <c r="BV139" i="126"/>
  <c r="BV152" i="126"/>
  <c r="AY201" i="126"/>
  <c r="AZ235" i="126"/>
  <c r="AZ236" i="126" s="1"/>
  <c r="AY241" i="126"/>
  <c r="AY243" i="126" s="1"/>
  <c r="AY247" i="126" s="1"/>
  <c r="AY263" i="126" s="1"/>
  <c r="AO360" i="126"/>
  <c r="AO361" i="126" s="1"/>
  <c r="BL130" i="126"/>
  <c r="BL79" i="126"/>
  <c r="BJ133" i="126"/>
  <c r="BJ146" i="126"/>
  <c r="BJ153" i="126"/>
  <c r="BJ147" i="126"/>
  <c r="BJ144" i="126"/>
  <c r="BJ149" i="126"/>
  <c r="BJ151" i="126"/>
  <c r="AN349" i="126"/>
  <c r="AN365" i="126" s="1"/>
  <c r="AN367" i="126" s="1"/>
  <c r="AN371" i="126" s="1"/>
  <c r="BG139" i="126"/>
  <c r="BG152" i="126"/>
  <c r="BE140" i="126"/>
  <c r="BE141" i="126" s="1"/>
  <c r="BE154" i="126"/>
  <c r="BC257" i="126"/>
  <c r="BB260" i="126"/>
  <c r="BB261" i="126" s="1"/>
  <c r="AE495" i="126" l="1"/>
  <c r="AE498" i="126"/>
  <c r="AE499" i="126"/>
  <c r="AE507" i="126" s="1"/>
  <c r="AN350" i="126"/>
  <c r="AO347" i="126"/>
  <c r="AO348" i="126" s="1"/>
  <c r="AO368" i="126"/>
  <c r="BE156" i="126"/>
  <c r="BE220" i="126"/>
  <c r="BP425" i="126"/>
  <c r="BP428" i="126" s="1"/>
  <c r="BO435" i="126"/>
  <c r="BO78" i="126" s="1"/>
  <c r="BV154" i="126"/>
  <c r="BF155" i="126"/>
  <c r="BF267" i="126"/>
  <c r="BF270" i="126" s="1"/>
  <c r="BK133" i="126"/>
  <c r="BK146" i="126"/>
  <c r="BK153" i="126"/>
  <c r="BK147" i="126"/>
  <c r="BK144" i="126"/>
  <c r="BK149" i="126"/>
  <c r="BK151" i="126"/>
  <c r="BN222" i="126"/>
  <c r="BN269" i="126" s="1"/>
  <c r="BN76" i="126"/>
  <c r="BE155" i="126"/>
  <c r="BE267" i="126"/>
  <c r="BE270" i="126" s="1"/>
  <c r="BV140" i="126"/>
  <c r="BF141" i="126"/>
  <c r="BG140" i="126"/>
  <c r="BG154" i="126"/>
  <c r="AZ201" i="126"/>
  <c r="AZ241" i="126"/>
  <c r="AZ243" i="126" s="1"/>
  <c r="AZ247" i="126" s="1"/>
  <c r="AZ263" i="126" s="1"/>
  <c r="BA235" i="126"/>
  <c r="BA236" i="126" s="1"/>
  <c r="BM130" i="126"/>
  <c r="BM79" i="126"/>
  <c r="BJ135" i="126"/>
  <c r="BJ148" i="126"/>
  <c r="BI137" i="126"/>
  <c r="BI150" i="126"/>
  <c r="BI266" i="126"/>
  <c r="BH139" i="126"/>
  <c r="BH152" i="126"/>
  <c r="AP357" i="126"/>
  <c r="AP359" i="126"/>
  <c r="AP370" i="126" s="1"/>
  <c r="BD287" i="126"/>
  <c r="BD257" i="126"/>
  <c r="BC260" i="126"/>
  <c r="BC261" i="126" s="1"/>
  <c r="BL131" i="126"/>
  <c r="BD288" i="126"/>
  <c r="BD289" i="126" s="1"/>
  <c r="D513" i="126" l="1"/>
  <c r="H52" i="114" s="1"/>
  <c r="D512" i="126"/>
  <c r="D511" i="126"/>
  <c r="H50" i="114" s="1"/>
  <c r="AE506" i="126"/>
  <c r="AE500" i="126"/>
  <c r="BL133" i="126"/>
  <c r="BL146" i="126"/>
  <c r="BL153" i="126"/>
  <c r="BL147" i="126"/>
  <c r="BL144" i="126"/>
  <c r="BL149" i="126"/>
  <c r="BL151" i="126"/>
  <c r="BM131" i="126"/>
  <c r="BM145" i="126" s="1"/>
  <c r="BV155" i="126"/>
  <c r="BV267" i="126"/>
  <c r="BL145" i="126"/>
  <c r="BH140" i="126"/>
  <c r="BH154" i="126"/>
  <c r="BA201" i="126"/>
  <c r="BB235" i="126"/>
  <c r="BB236" i="126" s="1"/>
  <c r="BA241" i="126"/>
  <c r="BA243" i="126" s="1"/>
  <c r="BA247" i="126" s="1"/>
  <c r="BA263" i="126" s="1"/>
  <c r="BE274" i="126"/>
  <c r="BE454" i="126" s="1"/>
  <c r="BV141" i="126"/>
  <c r="BQ425" i="126"/>
  <c r="BQ428" i="126" s="1"/>
  <c r="BQ435" i="126" s="1"/>
  <c r="BP435" i="126"/>
  <c r="BP78" i="126" s="1"/>
  <c r="BI139" i="126"/>
  <c r="BI152" i="126"/>
  <c r="BF274" i="126"/>
  <c r="BF454" i="126" s="1"/>
  <c r="BE223" i="126"/>
  <c r="BE234" i="126" s="1"/>
  <c r="BV220" i="126"/>
  <c r="BD260" i="126"/>
  <c r="BD261" i="126" s="1"/>
  <c r="BE257" i="126"/>
  <c r="BK135" i="126"/>
  <c r="BK148" i="126"/>
  <c r="BG155" i="126"/>
  <c r="BG267" i="126"/>
  <c r="BG270" i="126" s="1"/>
  <c r="BN130" i="126"/>
  <c r="BN79" i="126"/>
  <c r="BJ137" i="126"/>
  <c r="BJ150" i="126"/>
  <c r="BJ266" i="126"/>
  <c r="BG141" i="126"/>
  <c r="BO222" i="126"/>
  <c r="BO269" i="126" s="1"/>
  <c r="BO76" i="126"/>
  <c r="AP360" i="126"/>
  <c r="BF156" i="126"/>
  <c r="BF220" i="126"/>
  <c r="AO349" i="126"/>
  <c r="AO365" i="126" s="1"/>
  <c r="AO367" i="126" s="1"/>
  <c r="AO371" i="126" s="1"/>
  <c r="D519" i="126" l="1"/>
  <c r="D520" i="126" s="1"/>
  <c r="H51" i="114"/>
  <c r="H54" i="114" s="1"/>
  <c r="H55" i="114" s="1"/>
  <c r="C513" i="126"/>
  <c r="G52" i="114" s="1"/>
  <c r="C512" i="126"/>
  <c r="C511" i="126"/>
  <c r="G50" i="114" s="1"/>
  <c r="AE508" i="126"/>
  <c r="AE516" i="126" s="1"/>
  <c r="BN131" i="126"/>
  <c r="AQ357" i="126"/>
  <c r="AQ359" i="126"/>
  <c r="AQ370" i="126" s="1"/>
  <c r="BJ139" i="126"/>
  <c r="BJ152" i="126"/>
  <c r="BQ78" i="126"/>
  <c r="BW435" i="126"/>
  <c r="BH155" i="126"/>
  <c r="BH267" i="126"/>
  <c r="BH270" i="126" s="1"/>
  <c r="AP361" i="126"/>
  <c r="BV223" i="126"/>
  <c r="BV156" i="126"/>
  <c r="BV257" i="126"/>
  <c r="BH141" i="126"/>
  <c r="BO130" i="126"/>
  <c r="BO79" i="126"/>
  <c r="BG274" i="126"/>
  <c r="BG454" i="126" s="1"/>
  <c r="AO350" i="126"/>
  <c r="BG156" i="126"/>
  <c r="BG220" i="126"/>
  <c r="BG223" i="126" s="1"/>
  <c r="BG234" i="126" s="1"/>
  <c r="BB201" i="126"/>
  <c r="BC235" i="126"/>
  <c r="BC236" i="126" s="1"/>
  <c r="BB241" i="126"/>
  <c r="BB243" i="126" s="1"/>
  <c r="BB247" i="126" s="1"/>
  <c r="BB263" i="126" s="1"/>
  <c r="BV270" i="126"/>
  <c r="BE287" i="126"/>
  <c r="BF223" i="126"/>
  <c r="BK137" i="126"/>
  <c r="BK150" i="126"/>
  <c r="BK266" i="126"/>
  <c r="BI140" i="126"/>
  <c r="BI154" i="126"/>
  <c r="BE288" i="126"/>
  <c r="BE289" i="126" s="1"/>
  <c r="BE260" i="126"/>
  <c r="BE261" i="126" s="1"/>
  <c r="BF257" i="126"/>
  <c r="BP222" i="126"/>
  <c r="BP269" i="126" s="1"/>
  <c r="BP76" i="126"/>
  <c r="BM146" i="126"/>
  <c r="BM133" i="126"/>
  <c r="BM153" i="126"/>
  <c r="BM147" i="126"/>
  <c r="BM144" i="126"/>
  <c r="BM149" i="126"/>
  <c r="BM151" i="126"/>
  <c r="BL135" i="126"/>
  <c r="BL148" i="126"/>
  <c r="C519" i="126" l="1"/>
  <c r="C520" i="126" s="1"/>
  <c r="G51" i="114"/>
  <c r="G54" i="114" s="1"/>
  <c r="G55" i="114" s="1"/>
  <c r="BG287" i="126"/>
  <c r="BG288" i="126"/>
  <c r="BG289" i="126" s="1"/>
  <c r="BJ140" i="126"/>
  <c r="BJ141" i="126" s="1"/>
  <c r="BJ154" i="126"/>
  <c r="BI155" i="126"/>
  <c r="BI267" i="126"/>
  <c r="BI270" i="126" s="1"/>
  <c r="BV260" i="126"/>
  <c r="BV261" i="126" s="1"/>
  <c r="BL137" i="126"/>
  <c r="BL150" i="126"/>
  <c r="BL266" i="126"/>
  <c r="BP130" i="126"/>
  <c r="BP79" i="126"/>
  <c r="BV274" i="126"/>
  <c r="BV287" i="126"/>
  <c r="BV279" i="126"/>
  <c r="BQ222" i="126"/>
  <c r="BQ76" i="126"/>
  <c r="BW78" i="126"/>
  <c r="G78" i="126" s="1"/>
  <c r="BK152" i="126"/>
  <c r="BK139" i="126"/>
  <c r="BC201" i="126"/>
  <c r="BD235" i="126"/>
  <c r="BD236" i="126" s="1"/>
  <c r="BC241" i="126"/>
  <c r="BC243" i="126" s="1"/>
  <c r="BC247" i="126" s="1"/>
  <c r="BC263" i="126" s="1"/>
  <c r="BV234" i="126"/>
  <c r="BG257" i="126"/>
  <c r="BF260" i="126"/>
  <c r="BF261" i="126" s="1"/>
  <c r="AP347" i="126"/>
  <c r="AP348" i="126" s="1"/>
  <c r="AP368" i="126"/>
  <c r="AQ360" i="126"/>
  <c r="BF234" i="126"/>
  <c r="BF287" i="126"/>
  <c r="BO131" i="126"/>
  <c r="BH274" i="126"/>
  <c r="BH454" i="126" s="1"/>
  <c r="BN133" i="126"/>
  <c r="BN146" i="126"/>
  <c r="BN153" i="126"/>
  <c r="BN147" i="126"/>
  <c r="BN144" i="126"/>
  <c r="BN149" i="126"/>
  <c r="BN151" i="126"/>
  <c r="BM135" i="126"/>
  <c r="BM148" i="126"/>
  <c r="BI141" i="126"/>
  <c r="BH156" i="126"/>
  <c r="BH220" i="126"/>
  <c r="BN145" i="126"/>
  <c r="BV454" i="126" l="1"/>
  <c r="BO133" i="126"/>
  <c r="BO146" i="126"/>
  <c r="BO153" i="126"/>
  <c r="BO147" i="126"/>
  <c r="BO144" i="126"/>
  <c r="BO149" i="126"/>
  <c r="BO151" i="126"/>
  <c r="AP349" i="126"/>
  <c r="AP365" i="126" s="1"/>
  <c r="AP367" i="126" s="1"/>
  <c r="AP371" i="126" s="1"/>
  <c r="BL139" i="126"/>
  <c r="BL152" i="126"/>
  <c r="BO145" i="126"/>
  <c r="BK140" i="126"/>
  <c r="BK154" i="126"/>
  <c r="BK141" i="126"/>
  <c r="BI156" i="126"/>
  <c r="BI220" i="126"/>
  <c r="BI223" i="126" s="1"/>
  <c r="BI234" i="126" s="1"/>
  <c r="BF288" i="126"/>
  <c r="BF289" i="126" s="1"/>
  <c r="BV236" i="126"/>
  <c r="BQ130" i="126"/>
  <c r="BQ79" i="126"/>
  <c r="BW76" i="126"/>
  <c r="BI274" i="126"/>
  <c r="BI454" i="126" s="1"/>
  <c r="BN148" i="126"/>
  <c r="BN135" i="126"/>
  <c r="AR357" i="126"/>
  <c r="AR359" i="126"/>
  <c r="AR370" i="126" s="1"/>
  <c r="BQ269" i="126"/>
  <c r="BW222" i="126"/>
  <c r="BP131" i="126"/>
  <c r="BG260" i="126"/>
  <c r="BG261" i="126" s="1"/>
  <c r="BH257" i="126"/>
  <c r="BM137" i="126"/>
  <c r="BM150" i="126"/>
  <c r="BM266" i="126"/>
  <c r="AQ361" i="126"/>
  <c r="BJ156" i="126"/>
  <c r="BJ220" i="126"/>
  <c r="BJ223" i="126" s="1"/>
  <c r="BJ234" i="126" s="1"/>
  <c r="BH223" i="126"/>
  <c r="BV288" i="126"/>
  <c r="BV289" i="126" s="1"/>
  <c r="BV284" i="126"/>
  <c r="BD201" i="126"/>
  <c r="BD241" i="126"/>
  <c r="BD243" i="126" s="1"/>
  <c r="BD247" i="126" s="1"/>
  <c r="BD263" i="126" s="1"/>
  <c r="BE235" i="126"/>
  <c r="BE236" i="126" s="1"/>
  <c r="BJ155" i="126"/>
  <c r="BJ267" i="126"/>
  <c r="BJ270" i="126" s="1"/>
  <c r="BI288" i="126" l="1"/>
  <c r="BI289" i="126" s="1"/>
  <c r="BI287" i="126"/>
  <c r="BE201" i="126"/>
  <c r="BE241" i="126"/>
  <c r="BE243" i="126" s="1"/>
  <c r="BE247" i="126" s="1"/>
  <c r="BE263" i="126" s="1"/>
  <c r="BF235" i="126"/>
  <c r="BF236" i="126" s="1"/>
  <c r="BK156" i="126"/>
  <c r="BK220" i="126"/>
  <c r="AR360" i="126"/>
  <c r="AR361" i="126" s="1"/>
  <c r="BK155" i="126"/>
  <c r="BK267" i="126"/>
  <c r="BK270" i="126" s="1"/>
  <c r="BH260" i="126"/>
  <c r="BH261" i="126" s="1"/>
  <c r="BI257" i="126"/>
  <c r="BN137" i="126"/>
  <c r="BN150" i="126"/>
  <c r="BN266" i="126"/>
  <c r="BV201" i="126"/>
  <c r="BV241" i="126"/>
  <c r="BV243" i="126" s="1"/>
  <c r="BV247" i="126" s="1"/>
  <c r="BV263" i="126" s="1"/>
  <c r="BW235" i="126"/>
  <c r="BQ131" i="126"/>
  <c r="BQ145" i="126" s="1"/>
  <c r="BW269" i="126"/>
  <c r="G269" i="126" s="1"/>
  <c r="G222" i="126"/>
  <c r="BW130" i="126"/>
  <c r="BW79" i="126"/>
  <c r="G76" i="126"/>
  <c r="BM139" i="126"/>
  <c r="BM152" i="126"/>
  <c r="BP133" i="126"/>
  <c r="BP146" i="126"/>
  <c r="BP153" i="126"/>
  <c r="BP147" i="126"/>
  <c r="BP144" i="126"/>
  <c r="BP149" i="126"/>
  <c r="BP151" i="126"/>
  <c r="BL140" i="126"/>
  <c r="BL141" i="126" s="1"/>
  <c r="BL154" i="126"/>
  <c r="BH234" i="126"/>
  <c r="BH287" i="126"/>
  <c r="BJ274" i="126"/>
  <c r="BJ287" i="126"/>
  <c r="AQ368" i="126"/>
  <c r="AQ347" i="126"/>
  <c r="AQ348" i="126" s="1"/>
  <c r="BS361" i="126"/>
  <c r="BP145" i="126"/>
  <c r="AP350" i="126"/>
  <c r="BO135" i="126"/>
  <c r="BO148" i="126"/>
  <c r="BJ288" i="126" l="1"/>
  <c r="BJ289" i="126" s="1"/>
  <c r="BJ454" i="126"/>
  <c r="AR368" i="126"/>
  <c r="AR347" i="126"/>
  <c r="AR348" i="126" s="1"/>
  <c r="BS347" i="126"/>
  <c r="BS368" i="126"/>
  <c r="BL156" i="126"/>
  <c r="BL220" i="126"/>
  <c r="BL223" i="126" s="1"/>
  <c r="BL234" i="126" s="1"/>
  <c r="BP135" i="126"/>
  <c r="BP148" i="126"/>
  <c r="AQ349" i="126"/>
  <c r="AQ365" i="126" s="1"/>
  <c r="AQ367" i="126" s="1"/>
  <c r="AQ371" i="126" s="1"/>
  <c r="BL155" i="126"/>
  <c r="BL267" i="126"/>
  <c r="BL270" i="126" s="1"/>
  <c r="BQ133" i="126"/>
  <c r="BQ146" i="126"/>
  <c r="BQ153" i="126"/>
  <c r="BQ147" i="126"/>
  <c r="BQ144" i="126"/>
  <c r="BQ149" i="126"/>
  <c r="BQ151" i="126"/>
  <c r="AS357" i="126"/>
  <c r="AS359" i="126"/>
  <c r="BK223" i="126"/>
  <c r="BK234" i="126" s="1"/>
  <c r="BO150" i="126"/>
  <c r="BO137" i="126"/>
  <c r="BO266" i="126"/>
  <c r="BM140" i="126"/>
  <c r="BM141" i="126" s="1"/>
  <c r="BM154" i="126"/>
  <c r="BW131" i="126"/>
  <c r="BW145" i="126" s="1"/>
  <c r="G130" i="126"/>
  <c r="BF201" i="126"/>
  <c r="BG235" i="126"/>
  <c r="BG236" i="126" s="1"/>
  <c r="BF241" i="126"/>
  <c r="BF243" i="126" s="1"/>
  <c r="BF247" i="126" s="1"/>
  <c r="BF263" i="126" s="1"/>
  <c r="BN139" i="126"/>
  <c r="BN152" i="126"/>
  <c r="BJ257" i="126"/>
  <c r="BI260" i="126"/>
  <c r="BI261" i="126" s="1"/>
  <c r="BH288" i="126"/>
  <c r="BH289" i="126" s="1"/>
  <c r="BK274" i="126"/>
  <c r="BK454" i="126" s="1"/>
  <c r="BK257" i="126" l="1"/>
  <c r="BJ260" i="126"/>
  <c r="BJ261" i="126" s="1"/>
  <c r="BP137" i="126"/>
  <c r="BP150" i="126"/>
  <c r="BP266" i="126"/>
  <c r="AS370" i="126"/>
  <c r="BU359" i="126"/>
  <c r="BQ135" i="126"/>
  <c r="BQ148" i="126"/>
  <c r="BN140" i="126"/>
  <c r="BN141" i="126" s="1"/>
  <c r="BN154" i="126"/>
  <c r="BK287" i="126"/>
  <c r="BM155" i="126"/>
  <c r="BM267" i="126"/>
  <c r="BM270" i="126" s="1"/>
  <c r="BK288" i="126"/>
  <c r="BK289" i="126" s="1"/>
  <c r="BG201" i="126"/>
  <c r="BG241" i="126"/>
  <c r="BG243" i="126" s="1"/>
  <c r="BG247" i="126" s="1"/>
  <c r="BG263" i="126" s="1"/>
  <c r="BH235" i="126"/>
  <c r="BH236" i="126" s="1"/>
  <c r="BS348" i="126"/>
  <c r="BM156" i="126"/>
  <c r="BM220" i="126"/>
  <c r="BM223" i="126" s="1"/>
  <c r="BM234" i="126" s="1"/>
  <c r="BO139" i="126"/>
  <c r="BO152" i="126"/>
  <c r="AQ350" i="126"/>
  <c r="AS360" i="126"/>
  <c r="AS361" i="126" s="1"/>
  <c r="AR349" i="126"/>
  <c r="AR365" i="126" s="1"/>
  <c r="AR367" i="126" s="1"/>
  <c r="AR371" i="126" s="1"/>
  <c r="BL274" i="126"/>
  <c r="BL287" i="126"/>
  <c r="BW133" i="126"/>
  <c r="BW146" i="126"/>
  <c r="BW153" i="126"/>
  <c r="BW147" i="126"/>
  <c r="BW144" i="126"/>
  <c r="BW149" i="126"/>
  <c r="BW151" i="126"/>
  <c r="G131" i="126"/>
  <c r="BL288" i="126" l="1"/>
  <c r="BL289" i="126" s="1"/>
  <c r="BL454" i="126"/>
  <c r="AR350" i="126"/>
  <c r="BN156" i="126"/>
  <c r="BN220" i="126"/>
  <c r="AS368" i="126"/>
  <c r="AS347" i="126"/>
  <c r="AS348" i="126" s="1"/>
  <c r="BU370" i="126"/>
  <c r="BU360" i="126"/>
  <c r="BV357" i="126" s="1"/>
  <c r="AT357" i="126"/>
  <c r="AT359" i="126"/>
  <c r="BH201" i="126"/>
  <c r="BI235" i="126"/>
  <c r="BI236" i="126" s="1"/>
  <c r="BH241" i="126"/>
  <c r="BH243" i="126" s="1"/>
  <c r="BH247" i="126" s="1"/>
  <c r="BH263" i="126" s="1"/>
  <c r="G146" i="126"/>
  <c r="G153" i="126"/>
  <c r="G147" i="126"/>
  <c r="G144" i="126"/>
  <c r="G149" i="126"/>
  <c r="G151" i="126"/>
  <c r="BO140" i="126"/>
  <c r="BO141" i="126" s="1"/>
  <c r="BO154" i="126"/>
  <c r="BP139" i="126"/>
  <c r="BP152" i="126"/>
  <c r="BW135" i="126"/>
  <c r="BW148" i="126"/>
  <c r="G133" i="126"/>
  <c r="G148" i="126" s="1"/>
  <c r="BN155" i="126"/>
  <c r="BN267" i="126"/>
  <c r="BN270" i="126" s="1"/>
  <c r="G145" i="126"/>
  <c r="BS349" i="126"/>
  <c r="BS350" i="126" s="1"/>
  <c r="BM274" i="126"/>
  <c r="BM287" i="126"/>
  <c r="BQ137" i="126"/>
  <c r="BQ150" i="126"/>
  <c r="BQ266" i="126"/>
  <c r="BL257" i="126"/>
  <c r="BK260" i="126"/>
  <c r="BK261" i="126" s="1"/>
  <c r="BM288" i="126" l="1"/>
  <c r="BM289" i="126" s="1"/>
  <c r="BM454" i="126"/>
  <c r="BL260" i="126"/>
  <c r="BL261" i="126" s="1"/>
  <c r="BM257" i="126"/>
  <c r="AT360" i="126"/>
  <c r="AT361" i="126" s="1"/>
  <c r="BO156" i="126"/>
  <c r="BO220" i="126"/>
  <c r="BO223" i="126" s="1"/>
  <c r="BO234" i="126" s="1"/>
  <c r="AS349" i="126"/>
  <c r="AS365" i="126" s="1"/>
  <c r="AS367" i="126" s="1"/>
  <c r="AS371" i="126" s="1"/>
  <c r="BN274" i="126"/>
  <c r="BQ139" i="126"/>
  <c r="BQ152" i="126"/>
  <c r="BO155" i="126"/>
  <c r="BO267" i="126"/>
  <c r="BO270" i="126" s="1"/>
  <c r="BI201" i="126"/>
  <c r="BJ235" i="126"/>
  <c r="BJ236" i="126" s="1"/>
  <c r="BI241" i="126"/>
  <c r="BI243" i="126" s="1"/>
  <c r="BI247" i="126" s="1"/>
  <c r="BI263" i="126" s="1"/>
  <c r="BS365" i="126"/>
  <c r="BN223" i="126"/>
  <c r="BN234" i="126" s="1"/>
  <c r="BP140" i="126"/>
  <c r="BP141" i="126" s="1"/>
  <c r="BP154" i="126"/>
  <c r="BW137" i="126"/>
  <c r="BW150" i="126"/>
  <c r="BW266" i="126"/>
  <c r="G135" i="126"/>
  <c r="G150" i="126" s="1"/>
  <c r="AT370" i="126"/>
  <c r="BN287" i="126" l="1"/>
  <c r="BN288" i="126"/>
  <c r="BN289" i="126" s="1"/>
  <c r="BN454" i="126"/>
  <c r="AT347" i="126"/>
  <c r="AT348" i="126" s="1"/>
  <c r="AT368" i="126"/>
  <c r="BW139" i="126"/>
  <c r="BW152" i="126"/>
  <c r="G137" i="126"/>
  <c r="G152" i="126" s="1"/>
  <c r="G266" i="126"/>
  <c r="BQ140" i="126"/>
  <c r="BQ141" i="126" s="1"/>
  <c r="BQ154" i="126"/>
  <c r="BS367" i="126"/>
  <c r="BP156" i="126"/>
  <c r="BP220" i="126"/>
  <c r="BP223" i="126" s="1"/>
  <c r="BP234" i="126" s="1"/>
  <c r="AS350" i="126"/>
  <c r="AU357" i="126"/>
  <c r="AU359" i="126"/>
  <c r="BP155" i="126"/>
  <c r="BP267" i="126"/>
  <c r="BP270" i="126" s="1"/>
  <c r="BO274" i="126"/>
  <c r="BO287" i="126"/>
  <c r="BJ201" i="126"/>
  <c r="BK235" i="126"/>
  <c r="BK236" i="126" s="1"/>
  <c r="BJ241" i="126"/>
  <c r="BJ243" i="126" s="1"/>
  <c r="BJ247" i="126" s="1"/>
  <c r="BJ263" i="126" s="1"/>
  <c r="BM260" i="126"/>
  <c r="BM261" i="126" s="1"/>
  <c r="BN257" i="126"/>
  <c r="BO288" i="126" l="1"/>
  <c r="BO289" i="126" s="1"/>
  <c r="BO454" i="126"/>
  <c r="BO257" i="126"/>
  <c r="BN260" i="126"/>
  <c r="BN261" i="126" s="1"/>
  <c r="BP287" i="126"/>
  <c r="BP274" i="126"/>
  <c r="BW154" i="126"/>
  <c r="G139" i="126"/>
  <c r="G154" i="126" s="1"/>
  <c r="AU370" i="126"/>
  <c r="BQ156" i="126"/>
  <c r="BQ220" i="126"/>
  <c r="BS371" i="126"/>
  <c r="BK201" i="126"/>
  <c r="BL235" i="126"/>
  <c r="BL236" i="126" s="1"/>
  <c r="BK241" i="126"/>
  <c r="BK243" i="126" s="1"/>
  <c r="BK247" i="126" s="1"/>
  <c r="BK263" i="126" s="1"/>
  <c r="AU360" i="126"/>
  <c r="AU361" i="126" s="1"/>
  <c r="BQ155" i="126"/>
  <c r="BQ267" i="126"/>
  <c r="BQ270" i="126" s="1"/>
  <c r="BW140" i="126"/>
  <c r="AT349" i="126"/>
  <c r="AT365" i="126" s="1"/>
  <c r="AT367" i="126" s="1"/>
  <c r="AT371" i="126" s="1"/>
  <c r="BP288" i="126" l="1"/>
  <c r="BP289" i="126" s="1"/>
  <c r="BP454" i="126"/>
  <c r="BW155" i="126"/>
  <c r="BW267" i="126"/>
  <c r="G140" i="126"/>
  <c r="G155" i="126" s="1"/>
  <c r="BL201" i="126"/>
  <c r="BM235" i="126"/>
  <c r="BM236" i="126" s="1"/>
  <c r="BL241" i="126"/>
  <c r="BL243" i="126" s="1"/>
  <c r="BL247" i="126" s="1"/>
  <c r="BL263" i="126" s="1"/>
  <c r="AT350" i="126"/>
  <c r="BW141" i="126"/>
  <c r="BQ274" i="126"/>
  <c r="BQ454" i="126" s="1"/>
  <c r="BQ223" i="126"/>
  <c r="BQ234" i="126" s="1"/>
  <c r="BW220" i="126"/>
  <c r="AU368" i="126"/>
  <c r="AU347" i="126"/>
  <c r="AU348" i="126" s="1"/>
  <c r="BS376" i="126"/>
  <c r="BS381" i="126" s="1"/>
  <c r="AV357" i="126"/>
  <c r="AV359" i="126"/>
  <c r="BO260" i="126"/>
  <c r="BO261" i="126" s="1"/>
  <c r="BP257" i="126"/>
  <c r="BP260" i="126" l="1"/>
  <c r="BP261" i="126" s="1"/>
  <c r="BQ257" i="126"/>
  <c r="BQ260" i="126" s="1"/>
  <c r="BQ261" i="126" s="1"/>
  <c r="BW156" i="126"/>
  <c r="G141" i="126"/>
  <c r="G156" i="126" s="1"/>
  <c r="BW257" i="126"/>
  <c r="BM201" i="126"/>
  <c r="BN235" i="126"/>
  <c r="BN236" i="126" s="1"/>
  <c r="BM241" i="126"/>
  <c r="BM243" i="126" s="1"/>
  <c r="BM247" i="126" s="1"/>
  <c r="BM263" i="126" s="1"/>
  <c r="BW223" i="126"/>
  <c r="G220" i="126"/>
  <c r="AV370" i="126"/>
  <c r="AV360" i="126"/>
  <c r="AV361" i="126" s="1"/>
  <c r="BQ288" i="126"/>
  <c r="BQ289" i="126" s="1"/>
  <c r="G267" i="126"/>
  <c r="BW270" i="126"/>
  <c r="AU349" i="126"/>
  <c r="AU365" i="126" s="1"/>
  <c r="AU367" i="126" s="1"/>
  <c r="AU371" i="126" s="1"/>
  <c r="BQ287" i="126"/>
  <c r="AV347" i="126" l="1"/>
  <c r="AV348" i="126" s="1"/>
  <c r="AV368" i="126"/>
  <c r="BW274" i="126"/>
  <c r="BW287" i="126"/>
  <c r="C276" i="126"/>
  <c r="G270" i="126"/>
  <c r="C277" i="126"/>
  <c r="BW279" i="126"/>
  <c r="BX279" i="126" s="1"/>
  <c r="BY279" i="126" s="1"/>
  <c r="BZ279" i="126" s="1"/>
  <c r="CA279" i="126" s="1"/>
  <c r="CB279" i="126" s="1"/>
  <c r="CC279" i="126" s="1"/>
  <c r="CD279" i="126" s="1"/>
  <c r="CE279" i="126" s="1"/>
  <c r="CF279" i="126" s="1"/>
  <c r="CG279" i="126" s="1"/>
  <c r="CH279" i="126" s="1"/>
  <c r="CI279" i="126" s="1"/>
  <c r="BN201" i="126"/>
  <c r="BO235" i="126"/>
  <c r="BO236" i="126" s="1"/>
  <c r="BN241" i="126"/>
  <c r="BN243" i="126" s="1"/>
  <c r="BN247" i="126" s="1"/>
  <c r="BN263" i="126" s="1"/>
  <c r="AW357" i="126"/>
  <c r="AW359" i="126"/>
  <c r="BX257" i="126"/>
  <c r="BW260" i="126"/>
  <c r="BW261" i="126" s="1"/>
  <c r="AU350" i="126"/>
  <c r="BW234" i="126"/>
  <c r="G223" i="126"/>
  <c r="BW454" i="126" l="1"/>
  <c r="C282" i="126"/>
  <c r="G42" i="114" s="1"/>
  <c r="C3" i="126"/>
  <c r="G41" i="114"/>
  <c r="BW236" i="126"/>
  <c r="G234" i="126"/>
  <c r="BX260" i="126"/>
  <c r="BX261" i="126" s="1"/>
  <c r="BY257" i="126"/>
  <c r="AW370" i="126"/>
  <c r="BW288" i="126"/>
  <c r="BW289" i="126" s="1"/>
  <c r="C281" i="126"/>
  <c r="G274" i="126"/>
  <c r="BW284" i="126"/>
  <c r="BX284" i="126" s="1"/>
  <c r="BY284" i="126" s="1"/>
  <c r="BZ284" i="126" s="1"/>
  <c r="CA284" i="126" s="1"/>
  <c r="CB284" i="126" s="1"/>
  <c r="CC284" i="126" s="1"/>
  <c r="CD284" i="126" s="1"/>
  <c r="CE284" i="126" s="1"/>
  <c r="CF284" i="126" s="1"/>
  <c r="CG284" i="126" s="1"/>
  <c r="CH284" i="126" s="1"/>
  <c r="CI284" i="126" s="1"/>
  <c r="AW360" i="126"/>
  <c r="BO201" i="126"/>
  <c r="BO241" i="126"/>
  <c r="BO243" i="126" s="1"/>
  <c r="BO247" i="126" s="1"/>
  <c r="BO263" i="126" s="1"/>
  <c r="BP235" i="126"/>
  <c r="BP236" i="126" s="1"/>
  <c r="C278" i="126"/>
  <c r="CJ279" i="126"/>
  <c r="CK279" i="126" s="1"/>
  <c r="CL279" i="126" s="1"/>
  <c r="CM279" i="126" s="1"/>
  <c r="CN279" i="126" s="1"/>
  <c r="CO279" i="126" s="1"/>
  <c r="CP279" i="126" s="1"/>
  <c r="CQ279" i="126" s="1"/>
  <c r="CR279" i="126" s="1"/>
  <c r="CS279" i="126" s="1"/>
  <c r="CT279" i="126" s="1"/>
  <c r="CU279" i="126" s="1"/>
  <c r="CV279" i="126" s="1"/>
  <c r="CW279" i="126" s="1"/>
  <c r="CX279" i="126" s="1"/>
  <c r="CY279" i="126" s="1"/>
  <c r="AV349" i="126"/>
  <c r="AV365" i="126" s="1"/>
  <c r="AV367" i="126" s="1"/>
  <c r="AV371" i="126" s="1"/>
  <c r="E3" i="126" l="1"/>
  <c r="G275" i="126"/>
  <c r="G454" i="126"/>
  <c r="BP201" i="126"/>
  <c r="BQ235" i="126"/>
  <c r="BQ236" i="126" s="1"/>
  <c r="BP241" i="126"/>
  <c r="BP243" i="126" s="1"/>
  <c r="BP247" i="126" s="1"/>
  <c r="BP263" i="126" s="1"/>
  <c r="AX357" i="126"/>
  <c r="AX359" i="126"/>
  <c r="AV350" i="126"/>
  <c r="AW361" i="126"/>
  <c r="BY260" i="126"/>
  <c r="BY261" i="126" s="1"/>
  <c r="BZ257" i="126"/>
  <c r="C283" i="126"/>
  <c r="G43" i="114" s="1"/>
  <c r="CJ284" i="126"/>
  <c r="CK284" i="126" s="1"/>
  <c r="CL284" i="126" s="1"/>
  <c r="CM284" i="126" s="1"/>
  <c r="CN284" i="126" s="1"/>
  <c r="CO284" i="126" s="1"/>
  <c r="CP284" i="126" s="1"/>
  <c r="CQ284" i="126" s="1"/>
  <c r="CR284" i="126" s="1"/>
  <c r="CS284" i="126" s="1"/>
  <c r="CT284" i="126" s="1"/>
  <c r="CU284" i="126" s="1"/>
  <c r="CV284" i="126" s="1"/>
  <c r="CW284" i="126" s="1"/>
  <c r="CX284" i="126" s="1"/>
  <c r="CY284" i="126" s="1"/>
  <c r="BW201" i="126"/>
  <c r="BX235" i="126"/>
  <c r="BX236" i="126" s="1"/>
  <c r="BW241" i="126"/>
  <c r="BW243" i="126" s="1"/>
  <c r="BW247" i="126" s="1"/>
  <c r="BW263" i="126" s="1"/>
  <c r="BX201" i="126" l="1"/>
  <c r="BX241" i="126"/>
  <c r="BX243" i="126" s="1"/>
  <c r="BX247" i="126" s="1"/>
  <c r="BX263" i="126" s="1"/>
  <c r="BY235" i="126"/>
  <c r="BY236" i="126" s="1"/>
  <c r="AW347" i="126"/>
  <c r="AW348" i="126" s="1"/>
  <c r="AW368" i="126"/>
  <c r="AX360" i="126"/>
  <c r="AX361" i="126" s="1"/>
  <c r="AX370" i="126"/>
  <c r="BQ201" i="126"/>
  <c r="BQ241" i="126"/>
  <c r="BQ243" i="126" s="1"/>
  <c r="BQ247" i="126" s="1"/>
  <c r="BQ263" i="126" s="1"/>
  <c r="CA257" i="126"/>
  <c r="BZ260" i="126"/>
  <c r="BZ261" i="126" s="1"/>
  <c r="AY357" i="126" l="1"/>
  <c r="AY359" i="126"/>
  <c r="AY370" i="126" s="1"/>
  <c r="CB257" i="126"/>
  <c r="CA260" i="126"/>
  <c r="CA261" i="126" s="1"/>
  <c r="AW349" i="126"/>
  <c r="AW365" i="126" s="1"/>
  <c r="AW367" i="126" s="1"/>
  <c r="AW371" i="126" s="1"/>
  <c r="AX347" i="126"/>
  <c r="AX348" i="126" s="1"/>
  <c r="AX368" i="126"/>
  <c r="BY201" i="126"/>
  <c r="BZ235" i="126"/>
  <c r="BZ236" i="126" s="1"/>
  <c r="BY241" i="126"/>
  <c r="BY243" i="126" s="1"/>
  <c r="BY247" i="126" s="1"/>
  <c r="BY263" i="126" s="1"/>
  <c r="AX349" i="126" l="1"/>
  <c r="AX365" i="126" s="1"/>
  <c r="AX367" i="126" s="1"/>
  <c r="AX371" i="126" s="1"/>
  <c r="AW350" i="126"/>
  <c r="CC257" i="126"/>
  <c r="CB260" i="126"/>
  <c r="CB261" i="126" s="1"/>
  <c r="BZ201" i="126"/>
  <c r="BZ241" i="126"/>
  <c r="BZ243" i="126" s="1"/>
  <c r="BZ247" i="126" s="1"/>
  <c r="BZ263" i="126" s="1"/>
  <c r="CA235" i="126"/>
  <c r="CA236" i="126" s="1"/>
  <c r="AY360" i="126"/>
  <c r="AX350" i="126" l="1"/>
  <c r="CA201" i="126"/>
  <c r="CB235" i="126"/>
  <c r="CB236" i="126" s="1"/>
  <c r="CA241" i="126"/>
  <c r="CA243" i="126" s="1"/>
  <c r="CA247" i="126" s="1"/>
  <c r="CA263" i="126" s="1"/>
  <c r="CC260" i="126"/>
  <c r="CC261" i="126" s="1"/>
  <c r="CD257" i="126"/>
  <c r="AZ357" i="126"/>
  <c r="AZ359" i="126"/>
  <c r="AZ370" i="126" s="1"/>
  <c r="AY361" i="126"/>
  <c r="AY368" i="126" l="1"/>
  <c r="AY347" i="126"/>
  <c r="AY348" i="126" s="1"/>
  <c r="CD260" i="126"/>
  <c r="CD261" i="126" s="1"/>
  <c r="CE257" i="126"/>
  <c r="CB201" i="126"/>
  <c r="CB241" i="126"/>
  <c r="CB243" i="126" s="1"/>
  <c r="CB247" i="126" s="1"/>
  <c r="CB263" i="126" s="1"/>
  <c r="CC235" i="126"/>
  <c r="CC236" i="126" s="1"/>
  <c r="AZ360" i="126"/>
  <c r="BA357" i="126" l="1"/>
  <c r="BA359" i="126"/>
  <c r="BA370" i="126" s="1"/>
  <c r="CC201" i="126"/>
  <c r="CD235" i="126"/>
  <c r="CD236" i="126" s="1"/>
  <c r="CC241" i="126"/>
  <c r="CC243" i="126" s="1"/>
  <c r="CC247" i="126" s="1"/>
  <c r="CC263" i="126" s="1"/>
  <c r="CF257" i="126"/>
  <c r="CE260" i="126"/>
  <c r="CE261" i="126" s="1"/>
  <c r="AY349" i="126"/>
  <c r="AY365" i="126" s="1"/>
  <c r="AY367" i="126" s="1"/>
  <c r="AY371" i="126" s="1"/>
  <c r="AZ361" i="126"/>
  <c r="AY350" i="126" l="1"/>
  <c r="CD201" i="126"/>
  <c r="CD241" i="126"/>
  <c r="CD243" i="126" s="1"/>
  <c r="CD247" i="126" s="1"/>
  <c r="CD263" i="126" s="1"/>
  <c r="CE235" i="126"/>
  <c r="CE236" i="126" s="1"/>
  <c r="CF260" i="126"/>
  <c r="CF261" i="126" s="1"/>
  <c r="CG257" i="126"/>
  <c r="AZ368" i="126"/>
  <c r="AZ347" i="126"/>
  <c r="AZ348" i="126" s="1"/>
  <c r="BA360" i="126"/>
  <c r="BB357" i="126" l="1"/>
  <c r="BB359" i="126"/>
  <c r="BB370" i="126" s="1"/>
  <c r="AZ349" i="126"/>
  <c r="AZ365" i="126" s="1"/>
  <c r="AZ367" i="126" s="1"/>
  <c r="AZ371" i="126" s="1"/>
  <c r="CG260" i="126"/>
  <c r="CG261" i="126" s="1"/>
  <c r="CH257" i="126"/>
  <c r="CE201" i="126"/>
  <c r="CF235" i="126"/>
  <c r="CF236" i="126" s="1"/>
  <c r="CE241" i="126"/>
  <c r="CE243" i="126" s="1"/>
  <c r="CE247" i="126" s="1"/>
  <c r="CE263" i="126" s="1"/>
  <c r="BA361" i="126"/>
  <c r="AZ350" i="126" l="1"/>
  <c r="CI257" i="126"/>
  <c r="CH260" i="126"/>
  <c r="CH261" i="126" s="1"/>
  <c r="CF201" i="126"/>
  <c r="CG235" i="126"/>
  <c r="CG236" i="126" s="1"/>
  <c r="CF241" i="126"/>
  <c r="CF243" i="126" s="1"/>
  <c r="CF247" i="126" s="1"/>
  <c r="CF263" i="126" s="1"/>
  <c r="BA368" i="126"/>
  <c r="BA347" i="126"/>
  <c r="BA348" i="126" s="1"/>
  <c r="BB360" i="126"/>
  <c r="BB361" i="126" s="1"/>
  <c r="BB347" i="126" l="1"/>
  <c r="BB348" i="126" s="1"/>
  <c r="BB368" i="126"/>
  <c r="BA349" i="126"/>
  <c r="BA365" i="126" s="1"/>
  <c r="BA367" i="126" s="1"/>
  <c r="BA371" i="126" s="1"/>
  <c r="CG201" i="126"/>
  <c r="CG241" i="126"/>
  <c r="CG243" i="126" s="1"/>
  <c r="CG247" i="126" s="1"/>
  <c r="CG263" i="126" s="1"/>
  <c r="CH235" i="126"/>
  <c r="CH236" i="126" s="1"/>
  <c r="BC357" i="126"/>
  <c r="BC359" i="126"/>
  <c r="BC370" i="126" s="1"/>
  <c r="CJ257" i="126"/>
  <c r="CI260" i="126"/>
  <c r="CI261" i="126" s="1"/>
  <c r="BC360" i="126" l="1"/>
  <c r="BC361" i="126"/>
  <c r="CH201" i="126"/>
  <c r="CI235" i="126"/>
  <c r="CI236" i="126" s="1"/>
  <c r="CH241" i="126"/>
  <c r="CH243" i="126" s="1"/>
  <c r="CH247" i="126" s="1"/>
  <c r="CH263" i="126" s="1"/>
  <c r="BA350" i="126"/>
  <c r="CK257" i="126"/>
  <c r="CJ260" i="126"/>
  <c r="CJ261" i="126" s="1"/>
  <c r="BB349" i="126"/>
  <c r="BB365" i="126" s="1"/>
  <c r="BB367" i="126" s="1"/>
  <c r="BB371" i="126" s="1"/>
  <c r="CK260" i="126" l="1"/>
  <c r="CK261" i="126" s="1"/>
  <c r="CL257" i="126"/>
  <c r="CI201" i="126"/>
  <c r="CJ235" i="126"/>
  <c r="CJ236" i="126" s="1"/>
  <c r="CI241" i="126"/>
  <c r="CI243" i="126" s="1"/>
  <c r="CI247" i="126" s="1"/>
  <c r="CI263" i="126" s="1"/>
  <c r="BC368" i="126"/>
  <c r="BC347" i="126"/>
  <c r="BC348" i="126" s="1"/>
  <c r="BT361" i="126"/>
  <c r="BB350" i="126"/>
  <c r="BD357" i="126"/>
  <c r="BD359" i="126"/>
  <c r="BD370" i="126" s="1"/>
  <c r="BT368" i="126" l="1"/>
  <c r="BT347" i="126"/>
  <c r="BC349" i="126"/>
  <c r="BC365" i="126" s="1"/>
  <c r="BC367" i="126" s="1"/>
  <c r="BC371" i="126" s="1"/>
  <c r="CJ201" i="126"/>
  <c r="CK235" i="126"/>
  <c r="CK236" i="126" s="1"/>
  <c r="CJ241" i="126"/>
  <c r="CJ243" i="126" s="1"/>
  <c r="CJ247" i="126" s="1"/>
  <c r="CJ263" i="126" s="1"/>
  <c r="BD360" i="126"/>
  <c r="CL260" i="126"/>
  <c r="CL261" i="126" s="1"/>
  <c r="CM257" i="126"/>
  <c r="BE357" i="126" l="1"/>
  <c r="BE359" i="126"/>
  <c r="CK201" i="126"/>
  <c r="CK241" i="126"/>
  <c r="CK243" i="126" s="1"/>
  <c r="CK247" i="126" s="1"/>
  <c r="CK263" i="126" s="1"/>
  <c r="CL235" i="126"/>
  <c r="CL236" i="126" s="1"/>
  <c r="CN257" i="126"/>
  <c r="CM260" i="126"/>
  <c r="CM261" i="126" s="1"/>
  <c r="BC350" i="126"/>
  <c r="BT348" i="126"/>
  <c r="BD361" i="126"/>
  <c r="CN260" i="126" l="1"/>
  <c r="CN261" i="126" s="1"/>
  <c r="CO257" i="126"/>
  <c r="CL201" i="126"/>
  <c r="CL241" i="126"/>
  <c r="CL243" i="126" s="1"/>
  <c r="CL247" i="126" s="1"/>
  <c r="CL263" i="126" s="1"/>
  <c r="CM235" i="126"/>
  <c r="CM236" i="126" s="1"/>
  <c r="BD347" i="126"/>
  <c r="BD348" i="126" s="1"/>
  <c r="BD368" i="126"/>
  <c r="BE370" i="126"/>
  <c r="BV359" i="126"/>
  <c r="BT349" i="126"/>
  <c r="BT350" i="126" s="1"/>
  <c r="BE360" i="126"/>
  <c r="BE361" i="126" s="1"/>
  <c r="BE368" i="126" l="1"/>
  <c r="BE347" i="126"/>
  <c r="BE348" i="126" s="1"/>
  <c r="CM201" i="126"/>
  <c r="CN235" i="126"/>
  <c r="CN236" i="126" s="1"/>
  <c r="CM241" i="126"/>
  <c r="CM243" i="126" s="1"/>
  <c r="CM247" i="126" s="1"/>
  <c r="CM263" i="126" s="1"/>
  <c r="BT365" i="126"/>
  <c r="BF357" i="126"/>
  <c r="BF359" i="126"/>
  <c r="BV370" i="126"/>
  <c r="BV360" i="126"/>
  <c r="CO260" i="126"/>
  <c r="CO261" i="126" s="1"/>
  <c r="CP257" i="126"/>
  <c r="BD349" i="126"/>
  <c r="BD365" i="126" s="1"/>
  <c r="BD367" i="126" s="1"/>
  <c r="BD371" i="126" s="1"/>
  <c r="BT367" i="126" l="1"/>
  <c r="CQ257" i="126"/>
  <c r="CP260" i="126"/>
  <c r="CP261" i="126" s="1"/>
  <c r="CN201" i="126"/>
  <c r="CN241" i="126"/>
  <c r="CN243" i="126" s="1"/>
  <c r="CN247" i="126" s="1"/>
  <c r="CN263" i="126" s="1"/>
  <c r="CO235" i="126"/>
  <c r="CO236" i="126" s="1"/>
  <c r="BW357" i="126"/>
  <c r="BV361" i="126"/>
  <c r="BF370" i="126"/>
  <c r="BF360" i="126"/>
  <c r="BF361" i="126" s="1"/>
  <c r="BE349" i="126"/>
  <c r="BE365" i="126" s="1"/>
  <c r="BE367" i="126" s="1"/>
  <c r="BE371" i="126" s="1"/>
  <c r="BD350" i="126"/>
  <c r="BE350" i="126" l="1"/>
  <c r="BF347" i="126"/>
  <c r="BF348" i="126" s="1"/>
  <c r="BF368" i="126"/>
  <c r="CO201" i="126"/>
  <c r="CP235" i="126"/>
  <c r="CP236" i="126" s="1"/>
  <c r="CO241" i="126"/>
  <c r="CO243" i="126" s="1"/>
  <c r="CO247" i="126" s="1"/>
  <c r="CO263" i="126" s="1"/>
  <c r="BG357" i="126"/>
  <c r="BG359" i="126"/>
  <c r="CR257" i="126"/>
  <c r="CQ260" i="126"/>
  <c r="CQ261" i="126" s="1"/>
  <c r="BV368" i="126"/>
  <c r="BV347" i="126"/>
  <c r="BV348" i="126" s="1"/>
  <c r="BT371" i="126"/>
  <c r="BT376" i="126" l="1"/>
  <c r="BT381" i="126" s="1"/>
  <c r="CQ235" i="126"/>
  <c r="CQ236" i="126" s="1"/>
  <c r="CP241" i="126"/>
  <c r="CP243" i="126" s="1"/>
  <c r="CP247" i="126" s="1"/>
  <c r="CP263" i="126" s="1"/>
  <c r="CP201" i="126"/>
  <c r="BV349" i="126"/>
  <c r="BV365" i="126" s="1"/>
  <c r="BV367" i="126" s="1"/>
  <c r="BV371" i="126" s="1"/>
  <c r="CS257" i="126"/>
  <c r="CR260" i="126"/>
  <c r="CR261" i="126" s="1"/>
  <c r="BG370" i="126"/>
  <c r="BG360" i="126"/>
  <c r="BG361" i="126" s="1"/>
  <c r="BF349" i="126"/>
  <c r="BF365" i="126" s="1"/>
  <c r="BF367" i="126" s="1"/>
  <c r="BF371" i="126" s="1"/>
  <c r="BV350" i="126" l="1"/>
  <c r="BG368" i="126"/>
  <c r="BG347" i="126"/>
  <c r="BG348" i="126" s="1"/>
  <c r="CS260" i="126"/>
  <c r="CS261" i="126" s="1"/>
  <c r="CT257" i="126"/>
  <c r="BF350" i="126"/>
  <c r="BH357" i="126"/>
  <c r="BH359" i="126"/>
  <c r="CQ201" i="126"/>
  <c r="CR235" i="126"/>
  <c r="CR236" i="126" s="1"/>
  <c r="CQ241" i="126"/>
  <c r="CQ243" i="126" s="1"/>
  <c r="CQ247" i="126" s="1"/>
  <c r="CQ263" i="126" s="1"/>
  <c r="BH360" i="126" l="1"/>
  <c r="CT260" i="126"/>
  <c r="CT261" i="126" s="1"/>
  <c r="CU257" i="126"/>
  <c r="CS235" i="126"/>
  <c r="CS236" i="126" s="1"/>
  <c r="CR201" i="126"/>
  <c r="CR241" i="126"/>
  <c r="CR243" i="126" s="1"/>
  <c r="CR247" i="126" s="1"/>
  <c r="CR263" i="126" s="1"/>
  <c r="BG349" i="126"/>
  <c r="BG365" i="126" s="1"/>
  <c r="BG367" i="126" s="1"/>
  <c r="BG371" i="126" s="1"/>
  <c r="BH370" i="126"/>
  <c r="BG350" i="126" l="1"/>
  <c r="CV257" i="126"/>
  <c r="CU260" i="126"/>
  <c r="CU261" i="126" s="1"/>
  <c r="CS201" i="126"/>
  <c r="CT235" i="126"/>
  <c r="CT236" i="126" s="1"/>
  <c r="CS241" i="126"/>
  <c r="CS243" i="126" s="1"/>
  <c r="CS247" i="126" s="1"/>
  <c r="CS263" i="126" s="1"/>
  <c r="BI357" i="126"/>
  <c r="BI359" i="126"/>
  <c r="BH361" i="126"/>
  <c r="BH368" i="126" l="1"/>
  <c r="BH347" i="126"/>
  <c r="BH348" i="126" s="1"/>
  <c r="BI370" i="126"/>
  <c r="BI360" i="126"/>
  <c r="CT201" i="126"/>
  <c r="CU235" i="126"/>
  <c r="CU236" i="126" s="1"/>
  <c r="CT241" i="126"/>
  <c r="CT243" i="126" s="1"/>
  <c r="CT247" i="126" s="1"/>
  <c r="CT263" i="126" s="1"/>
  <c r="CV260" i="126"/>
  <c r="CV261" i="126" s="1"/>
  <c r="CW257" i="126"/>
  <c r="BJ357" i="126" l="1"/>
  <c r="BJ359" i="126"/>
  <c r="BI361" i="126"/>
  <c r="CW260" i="126"/>
  <c r="CW261" i="126" s="1"/>
  <c r="CX257" i="126"/>
  <c r="BH349" i="126"/>
  <c r="BH365" i="126" s="1"/>
  <c r="BH367" i="126" s="1"/>
  <c r="BH371" i="126" s="1"/>
  <c r="CU201" i="126"/>
  <c r="CV235" i="126"/>
  <c r="CV236" i="126" s="1"/>
  <c r="CU241" i="126"/>
  <c r="CU243" i="126" s="1"/>
  <c r="CU247" i="126" s="1"/>
  <c r="CU263" i="126" s="1"/>
  <c r="BH350" i="126" l="1"/>
  <c r="BI347" i="126"/>
  <c r="BI348" i="126" s="1"/>
  <c r="BI368" i="126"/>
  <c r="CY257" i="126"/>
  <c r="CY260" i="126" s="1"/>
  <c r="CY261" i="126" s="1"/>
  <c r="CX260" i="126"/>
  <c r="CX261" i="126" s="1"/>
  <c r="BJ370" i="126"/>
  <c r="CV201" i="126"/>
  <c r="CV241" i="126"/>
  <c r="CV243" i="126" s="1"/>
  <c r="CV247" i="126" s="1"/>
  <c r="CV263" i="126" s="1"/>
  <c r="CW235" i="126"/>
  <c r="CW236" i="126" s="1"/>
  <c r="BJ360" i="126"/>
  <c r="BK357" i="126" l="1"/>
  <c r="BK359" i="126"/>
  <c r="BK370" i="126" s="1"/>
  <c r="BJ361" i="126"/>
  <c r="CW201" i="126"/>
  <c r="CX235" i="126"/>
  <c r="CX236" i="126" s="1"/>
  <c r="CW241" i="126"/>
  <c r="CW243" i="126" s="1"/>
  <c r="CW247" i="126" s="1"/>
  <c r="CW263" i="126" s="1"/>
  <c r="BI349" i="126"/>
  <c r="BI365" i="126" s="1"/>
  <c r="BI367" i="126" s="1"/>
  <c r="BI371" i="126" s="1"/>
  <c r="BI350" i="126" l="1"/>
  <c r="CX201" i="126"/>
  <c r="CX241" i="126"/>
  <c r="CX243" i="126" s="1"/>
  <c r="CX247" i="126" s="1"/>
  <c r="CX263" i="126" s="1"/>
  <c r="CY235" i="126"/>
  <c r="BJ347" i="126"/>
  <c r="BJ348" i="126" s="1"/>
  <c r="BJ368" i="126"/>
  <c r="BK360" i="126"/>
  <c r="BK361" i="126" s="1"/>
  <c r="BK368" i="126" l="1"/>
  <c r="BK347" i="126"/>
  <c r="BK348" i="126" s="1"/>
  <c r="BL357" i="126"/>
  <c r="BL359" i="126"/>
  <c r="BL370" i="126" s="1"/>
  <c r="BJ349" i="126"/>
  <c r="BJ365" i="126" s="1"/>
  <c r="BJ367" i="126" s="1"/>
  <c r="BJ371" i="126" s="1"/>
  <c r="CY236" i="126"/>
  <c r="G235" i="126"/>
  <c r="CY201" i="126" l="1"/>
  <c r="CY241" i="126"/>
  <c r="CY243" i="126" s="1"/>
  <c r="CY247" i="126" s="1"/>
  <c r="CY263" i="126" s="1"/>
  <c r="G236" i="126"/>
  <c r="BJ350" i="126"/>
  <c r="BL360" i="126"/>
  <c r="BL361" i="126" s="1"/>
  <c r="BK349" i="126"/>
  <c r="BK365" i="126" s="1"/>
  <c r="BK367" i="126" s="1"/>
  <c r="BK371" i="126" s="1"/>
  <c r="BK350" i="126" l="1"/>
  <c r="BM357" i="126"/>
  <c r="BM359" i="126"/>
  <c r="BM370" i="126" s="1"/>
  <c r="BL347" i="126"/>
  <c r="BL348" i="126" s="1"/>
  <c r="BL368" i="126"/>
  <c r="BL349" i="126" l="1"/>
  <c r="BL365" i="126" s="1"/>
  <c r="BL367" i="126" s="1"/>
  <c r="BL371" i="126" s="1"/>
  <c r="BM360" i="126"/>
  <c r="BL350" i="126" l="1"/>
  <c r="BN357" i="126"/>
  <c r="BN359" i="126"/>
  <c r="BN370" i="126" s="1"/>
  <c r="BM361" i="126"/>
  <c r="BM368" i="126" l="1"/>
  <c r="BM347" i="126"/>
  <c r="BM348" i="126" s="1"/>
  <c r="BN360" i="126"/>
  <c r="BO357" i="126" l="1"/>
  <c r="BO359" i="126"/>
  <c r="BO370" i="126" s="1"/>
  <c r="BN361" i="126"/>
  <c r="BM349" i="126"/>
  <c r="BM365" i="126" s="1"/>
  <c r="BM367" i="126" s="1"/>
  <c r="BM371" i="126" s="1"/>
  <c r="BM350" i="126" l="1"/>
  <c r="BN347" i="126"/>
  <c r="BN348" i="126" s="1"/>
  <c r="BN368" i="126"/>
  <c r="BO360" i="126"/>
  <c r="BO361" i="126" s="1"/>
  <c r="BO368" i="126" l="1"/>
  <c r="BO347" i="126"/>
  <c r="BO348" i="126" s="1"/>
  <c r="BU361" i="126"/>
  <c r="BN349" i="126"/>
  <c r="BN365" i="126" s="1"/>
  <c r="BN367" i="126" s="1"/>
  <c r="BN371" i="126" s="1"/>
  <c r="BP357" i="126"/>
  <c r="BP359" i="126"/>
  <c r="BP370" i="126" s="1"/>
  <c r="BN350" i="126" l="1"/>
  <c r="BP360" i="126"/>
  <c r="BP361" i="126" s="1"/>
  <c r="BU347" i="126"/>
  <c r="BU368" i="126"/>
  <c r="BO349" i="126"/>
  <c r="BO365" i="126" s="1"/>
  <c r="BO367" i="126" s="1"/>
  <c r="BO371" i="126" s="1"/>
  <c r="BU348" i="126" l="1"/>
  <c r="BO350" i="126"/>
  <c r="BP368" i="126"/>
  <c r="BP347" i="126"/>
  <c r="BP348" i="126" s="1"/>
  <c r="BQ357" i="126"/>
  <c r="BQ359" i="126"/>
  <c r="BQ360" i="126" l="1"/>
  <c r="BQ361" i="126"/>
  <c r="BP349" i="126"/>
  <c r="BP365" i="126" s="1"/>
  <c r="BP367" i="126" s="1"/>
  <c r="BP371" i="126" s="1"/>
  <c r="BQ370" i="126"/>
  <c r="BW359" i="126"/>
  <c r="BU349" i="126"/>
  <c r="BU350" i="126" s="1"/>
  <c r="BP350" i="126" l="1"/>
  <c r="BU365" i="126"/>
  <c r="BW370" i="126"/>
  <c r="BW360" i="126"/>
  <c r="BQ368" i="126"/>
  <c r="BQ347" i="126"/>
  <c r="BQ348" i="126" s="1"/>
  <c r="BQ349" i="126" l="1"/>
  <c r="BQ365" i="126" s="1"/>
  <c r="BQ367" i="126" s="1"/>
  <c r="BX357" i="126"/>
  <c r="BX359" i="126"/>
  <c r="BX370" i="126" s="1"/>
  <c r="BW361" i="126"/>
  <c r="BU367" i="126"/>
  <c r="BU371" i="126" l="1"/>
  <c r="BX360" i="126"/>
  <c r="BX361" i="126" s="1"/>
  <c r="BW347" i="126"/>
  <c r="BW368" i="126"/>
  <c r="BQ371" i="126"/>
  <c r="BQ350" i="126"/>
  <c r="BX368" i="126" l="1"/>
  <c r="BX347" i="126"/>
  <c r="BX348" i="126" s="1"/>
  <c r="BW348" i="126"/>
  <c r="BY357" i="126"/>
  <c r="BY359" i="126"/>
  <c r="BY370" i="126" s="1"/>
  <c r="BU376" i="126"/>
  <c r="BY360" i="126" l="1"/>
  <c r="BW349" i="126"/>
  <c r="BW350" i="126" s="1"/>
  <c r="BX349" i="126"/>
  <c r="BX365" i="126" s="1"/>
  <c r="BX367" i="126" s="1"/>
  <c r="BX371" i="126" s="1"/>
  <c r="BU381" i="126"/>
  <c r="BV376" i="126"/>
  <c r="BZ357" i="126" l="1"/>
  <c r="BZ359" i="126"/>
  <c r="BZ370" i="126" s="1"/>
  <c r="BX350" i="126"/>
  <c r="BW365" i="126"/>
  <c r="BV381" i="126"/>
  <c r="BY361" i="126"/>
  <c r="BY368" i="126" l="1"/>
  <c r="BY347" i="126"/>
  <c r="BW367" i="126"/>
  <c r="BZ360" i="126"/>
  <c r="BZ361" i="126"/>
  <c r="BZ347" i="126" l="1"/>
  <c r="BZ348" i="126" s="1"/>
  <c r="BZ368" i="126"/>
  <c r="CA357" i="126"/>
  <c r="CA359" i="126"/>
  <c r="CA370" i="126" s="1"/>
  <c r="BW371" i="126"/>
  <c r="BY348" i="126"/>
  <c r="BW376" i="126" l="1"/>
  <c r="CA360" i="126"/>
  <c r="BY349" i="126"/>
  <c r="BY350" i="126" s="1"/>
  <c r="BZ349" i="126"/>
  <c r="BZ365" i="126" s="1"/>
  <c r="BZ367" i="126" s="1"/>
  <c r="BZ371" i="126" s="1"/>
  <c r="BZ350" i="126" l="1"/>
  <c r="CB357" i="126"/>
  <c r="CB359" i="126"/>
  <c r="CB370" i="126" s="1"/>
  <c r="CA361" i="126"/>
  <c r="BY365" i="126"/>
  <c r="BW381" i="126"/>
  <c r="BX376" i="126"/>
  <c r="BX381" i="126" l="1"/>
  <c r="BY367" i="126"/>
  <c r="CA347" i="126"/>
  <c r="CA348" i="126" s="1"/>
  <c r="CA368" i="126"/>
  <c r="CB360" i="126"/>
  <c r="CB361" i="126" s="1"/>
  <c r="CC357" i="126" l="1"/>
  <c r="CC359" i="126"/>
  <c r="CC370" i="126" s="1"/>
  <c r="BY371" i="126"/>
  <c r="CB368" i="126"/>
  <c r="CB347" i="126"/>
  <c r="CB348" i="126" s="1"/>
  <c r="CA349" i="126"/>
  <c r="CA365" i="126" s="1"/>
  <c r="CA367" i="126" s="1"/>
  <c r="CA371" i="126" s="1"/>
  <c r="BY376" i="126" l="1"/>
  <c r="CB349" i="126"/>
  <c r="CB365" i="126" s="1"/>
  <c r="CB367" i="126" s="1"/>
  <c r="CA350" i="126"/>
  <c r="CC360" i="126"/>
  <c r="CC361" i="126" s="1"/>
  <c r="CB371" i="126" l="1"/>
  <c r="CB350" i="126"/>
  <c r="CC347" i="126"/>
  <c r="CC348" i="126" s="1"/>
  <c r="CC368" i="126"/>
  <c r="CD357" i="126"/>
  <c r="CD359" i="126"/>
  <c r="CD370" i="126" s="1"/>
  <c r="BY381" i="126"/>
  <c r="BZ376" i="126"/>
  <c r="CD360" i="126" l="1"/>
  <c r="CD361" i="126" s="1"/>
  <c r="CC349" i="126"/>
  <c r="CC365" i="126" s="1"/>
  <c r="CC367" i="126" s="1"/>
  <c r="BZ381" i="126"/>
  <c r="CA376" i="126"/>
  <c r="CB376" i="126" s="1"/>
  <c r="CA381" i="126" l="1"/>
  <c r="CB381" i="126"/>
  <c r="CC350" i="126"/>
  <c r="CC371" i="126"/>
  <c r="CD368" i="126"/>
  <c r="CD347" i="126"/>
  <c r="CD348" i="126" s="1"/>
  <c r="CE357" i="126"/>
  <c r="CE359" i="126"/>
  <c r="CE370" i="126" s="1"/>
  <c r="CD349" i="126" l="1"/>
  <c r="CD365" i="126" s="1"/>
  <c r="CD367" i="126" s="1"/>
  <c r="CD371" i="126" s="1"/>
  <c r="CE360" i="126"/>
  <c r="CC376" i="126"/>
  <c r="CC381" i="126" s="1"/>
  <c r="CF357" i="126" l="1"/>
  <c r="CF359" i="126"/>
  <c r="CF370" i="126" s="1"/>
  <c r="CE361" i="126"/>
  <c r="CD376" i="126"/>
  <c r="CD381" i="126" s="1"/>
  <c r="CD350" i="126"/>
  <c r="CE347" i="126" l="1"/>
  <c r="CE348" i="126" s="1"/>
  <c r="CE368" i="126"/>
  <c r="CF360" i="126"/>
  <c r="CF361" i="126" s="1"/>
  <c r="CF368" i="126" l="1"/>
  <c r="CF347" i="126"/>
  <c r="CF348" i="126" s="1"/>
  <c r="CG357" i="126"/>
  <c r="CG359" i="126"/>
  <c r="CG370" i="126" s="1"/>
  <c r="CE349" i="126"/>
  <c r="CE365" i="126" s="1"/>
  <c r="CE367" i="126" s="1"/>
  <c r="CE371" i="126" s="1"/>
  <c r="CE376" i="126" s="1"/>
  <c r="CE381" i="126" s="1"/>
  <c r="CE350" i="126" l="1"/>
  <c r="CG360" i="126"/>
  <c r="CG361" i="126" s="1"/>
  <c r="CF349" i="126"/>
  <c r="CF365" i="126" s="1"/>
  <c r="CF367" i="126" s="1"/>
  <c r="CF371" i="126" s="1"/>
  <c r="CF376" i="126" s="1"/>
  <c r="CF381" i="126" s="1"/>
  <c r="CF350" i="126" l="1"/>
  <c r="CG368" i="126"/>
  <c r="CG347" i="126"/>
  <c r="CG348" i="126" s="1"/>
  <c r="CH357" i="126"/>
  <c r="CH359" i="126"/>
  <c r="CH370" i="126" s="1"/>
  <c r="CG349" i="126" l="1"/>
  <c r="CG365" i="126" s="1"/>
  <c r="CG367" i="126" s="1"/>
  <c r="CG371" i="126" s="1"/>
  <c r="CG376" i="126" s="1"/>
  <c r="CH360" i="126"/>
  <c r="CH361" i="126" s="1"/>
  <c r="CG350" i="126" l="1"/>
  <c r="CI357" i="126"/>
  <c r="CI359" i="126"/>
  <c r="CI370" i="126" s="1"/>
  <c r="CH368" i="126"/>
  <c r="CH347" i="126"/>
  <c r="CH348" i="126" s="1"/>
  <c r="CG381" i="126"/>
  <c r="CH349" i="126" l="1"/>
  <c r="CH365" i="126" s="1"/>
  <c r="CH367" i="126" s="1"/>
  <c r="CH371" i="126" s="1"/>
  <c r="CH376" i="126" s="1"/>
  <c r="CH381" i="126" s="1"/>
  <c r="CI360" i="126"/>
  <c r="CJ357" i="126" l="1"/>
  <c r="CJ359" i="126"/>
  <c r="CJ370" i="126" s="1"/>
  <c r="CI361" i="126"/>
  <c r="CH350" i="126"/>
  <c r="CI347" i="126" l="1"/>
  <c r="CI348" i="126" s="1"/>
  <c r="CI368" i="126"/>
  <c r="CJ360" i="126"/>
  <c r="CJ361" i="126"/>
  <c r="CK357" i="126" l="1"/>
  <c r="CK359" i="126"/>
  <c r="CK370" i="126" s="1"/>
  <c r="CJ368" i="126"/>
  <c r="CJ347" i="126"/>
  <c r="CJ348" i="126" s="1"/>
  <c r="CI349" i="126"/>
  <c r="CI365" i="126" s="1"/>
  <c r="CI367" i="126" s="1"/>
  <c r="CI371" i="126" s="1"/>
  <c r="CI376" i="126" s="1"/>
  <c r="CI381" i="126" s="1"/>
  <c r="CI350" i="126" l="1"/>
  <c r="CJ349" i="126"/>
  <c r="CJ365" i="126" s="1"/>
  <c r="CJ367" i="126" s="1"/>
  <c r="CJ371" i="126" s="1"/>
  <c r="CJ376" i="126" s="1"/>
  <c r="CJ381" i="126" s="1"/>
  <c r="CK360" i="126"/>
  <c r="CK361" i="126" s="1"/>
  <c r="CK347" i="126" l="1"/>
  <c r="CK348" i="126" s="1"/>
  <c r="CK368" i="126"/>
  <c r="CJ350" i="126"/>
  <c r="CL357" i="126"/>
  <c r="CL359" i="126"/>
  <c r="CL370" i="126" s="1"/>
  <c r="CL360" i="126" l="1"/>
  <c r="CL361" i="126" s="1"/>
  <c r="CK349" i="126"/>
  <c r="CK365" i="126" s="1"/>
  <c r="CK367" i="126" s="1"/>
  <c r="CK371" i="126" s="1"/>
  <c r="CK376" i="126" s="1"/>
  <c r="CK381" i="126" s="1"/>
  <c r="CK350" i="126" l="1"/>
  <c r="CL368" i="126"/>
  <c r="CL347" i="126"/>
  <c r="CL348" i="126" s="1"/>
  <c r="CM357" i="126"/>
  <c r="CM359" i="126"/>
  <c r="CM370" i="126" s="1"/>
  <c r="CL349" i="126" l="1"/>
  <c r="CL365" i="126" s="1"/>
  <c r="CL367" i="126" s="1"/>
  <c r="CL371" i="126" s="1"/>
  <c r="CL376" i="126" s="1"/>
  <c r="CL381" i="126" s="1"/>
  <c r="CM360" i="126"/>
  <c r="CM361" i="126" s="1"/>
  <c r="CM347" i="126" l="1"/>
  <c r="CM348" i="126" s="1"/>
  <c r="CM368" i="126"/>
  <c r="CN357" i="126"/>
  <c r="CN359" i="126"/>
  <c r="CN370" i="126" s="1"/>
  <c r="CL350" i="126"/>
  <c r="CN360" i="126" l="1"/>
  <c r="CM349" i="126"/>
  <c r="CM365" i="126" s="1"/>
  <c r="CM367" i="126" s="1"/>
  <c r="CM371" i="126" s="1"/>
  <c r="CM376" i="126" s="1"/>
  <c r="CM381" i="126" s="1"/>
  <c r="CM350" i="126" l="1"/>
  <c r="CO357" i="126"/>
  <c r="CO359" i="126"/>
  <c r="CO370" i="126" s="1"/>
  <c r="CN361" i="126"/>
  <c r="CN368" i="126" l="1"/>
  <c r="CN347" i="126"/>
  <c r="CN348" i="126" s="1"/>
  <c r="CO360" i="126"/>
  <c r="CN349" i="126" l="1"/>
  <c r="CN365" i="126" s="1"/>
  <c r="CN367" i="126" s="1"/>
  <c r="CN371" i="126" s="1"/>
  <c r="CN376" i="126" s="1"/>
  <c r="CN381" i="126" s="1"/>
  <c r="CP357" i="126"/>
  <c r="CP359" i="126"/>
  <c r="CP370" i="126" s="1"/>
  <c r="CO361" i="126"/>
  <c r="CO368" i="126" l="1"/>
  <c r="CO347" i="126"/>
  <c r="CO348" i="126" s="1"/>
  <c r="CP360" i="126"/>
  <c r="CP361" i="126"/>
  <c r="CN350" i="126"/>
  <c r="CQ357" i="126" l="1"/>
  <c r="CQ359" i="126"/>
  <c r="CQ370" i="126" s="1"/>
  <c r="CO349" i="126"/>
  <c r="CO365" i="126" s="1"/>
  <c r="CO367" i="126" s="1"/>
  <c r="CO371" i="126" s="1"/>
  <c r="CO376" i="126" s="1"/>
  <c r="CP347" i="126"/>
  <c r="CP348" i="126" s="1"/>
  <c r="CP368" i="126"/>
  <c r="CO350" i="126" l="1"/>
  <c r="CP349" i="126"/>
  <c r="CP365" i="126" s="1"/>
  <c r="CP367" i="126" s="1"/>
  <c r="CP371" i="126" s="1"/>
  <c r="CP376" i="126" s="1"/>
  <c r="CO381" i="126"/>
  <c r="C375" i="126"/>
  <c r="CQ360" i="126"/>
  <c r="CR357" i="126" l="1"/>
  <c r="CR359" i="126"/>
  <c r="CR370" i="126" s="1"/>
  <c r="CQ361" i="126"/>
  <c r="CP381" i="126"/>
  <c r="CP350" i="126"/>
  <c r="CQ347" i="126" l="1"/>
  <c r="CQ348" i="126" s="1"/>
  <c r="CQ368" i="126"/>
  <c r="CR360" i="126"/>
  <c r="CR361" i="126" s="1"/>
  <c r="CS357" i="126" l="1"/>
  <c r="CS359" i="126"/>
  <c r="CS370" i="126" s="1"/>
  <c r="CR368" i="126"/>
  <c r="CR347" i="126"/>
  <c r="CR348" i="126" s="1"/>
  <c r="CQ349" i="126"/>
  <c r="CQ365" i="126" s="1"/>
  <c r="CQ367" i="126" s="1"/>
  <c r="CQ371" i="126" s="1"/>
  <c r="CQ376" i="126" s="1"/>
  <c r="CQ381" i="126" s="1"/>
  <c r="CQ350" i="126" l="1"/>
  <c r="CR349" i="126"/>
  <c r="CR365" i="126" s="1"/>
  <c r="CR367" i="126" s="1"/>
  <c r="CR371" i="126" s="1"/>
  <c r="CR376" i="126" s="1"/>
  <c r="CR381" i="126" s="1"/>
  <c r="CS360" i="126"/>
  <c r="CS361" i="126" s="1"/>
  <c r="CS347" i="126" l="1"/>
  <c r="CS348" i="126" s="1"/>
  <c r="CS368" i="126"/>
  <c r="CT357" i="126"/>
  <c r="CT359" i="126"/>
  <c r="CT370" i="126" s="1"/>
  <c r="CR350" i="126"/>
  <c r="CT360" i="126" l="1"/>
  <c r="CT361" i="126" s="1"/>
  <c r="CS349" i="126"/>
  <c r="CS365" i="126" s="1"/>
  <c r="CS367" i="126" s="1"/>
  <c r="CS371" i="126" s="1"/>
  <c r="CS376" i="126" s="1"/>
  <c r="CS381" i="126" s="1"/>
  <c r="C380" i="126" s="1"/>
  <c r="CS350" i="126" l="1"/>
  <c r="CT347" i="126"/>
  <c r="CT348" i="126" s="1"/>
  <c r="CT368" i="126"/>
  <c r="CU357" i="126"/>
  <c r="CU359" i="126"/>
  <c r="CU370" i="126" s="1"/>
  <c r="CU360" i="126" l="1"/>
  <c r="CT349" i="126"/>
  <c r="CT365" i="126" s="1"/>
  <c r="CT367" i="126" s="1"/>
  <c r="CT371" i="126" s="1"/>
  <c r="CT376" i="126" s="1"/>
  <c r="CT381" i="126" s="1"/>
  <c r="CT350" i="126" l="1"/>
  <c r="CV357" i="126"/>
  <c r="CV359" i="126"/>
  <c r="CV370" i="126" s="1"/>
  <c r="CU361" i="126"/>
  <c r="CU347" i="126" l="1"/>
  <c r="CU348" i="126" s="1"/>
  <c r="CU368" i="126"/>
  <c r="CV360" i="126"/>
  <c r="CV361" i="126" s="1"/>
  <c r="CV368" i="126" l="1"/>
  <c r="CV347" i="126"/>
  <c r="CV348" i="126" s="1"/>
  <c r="CW357" i="126"/>
  <c r="CW359" i="126"/>
  <c r="CW370" i="126" s="1"/>
  <c r="CU349" i="126"/>
  <c r="CU365" i="126" s="1"/>
  <c r="CU367" i="126" s="1"/>
  <c r="CU371" i="126" s="1"/>
  <c r="CU376" i="126" s="1"/>
  <c r="CU381" i="126" s="1"/>
  <c r="CU350" i="126" l="1"/>
  <c r="CW360" i="126"/>
  <c r="CW361" i="126" s="1"/>
  <c r="CV349" i="126"/>
  <c r="CV365" i="126" s="1"/>
  <c r="CV367" i="126" s="1"/>
  <c r="CV371" i="126" s="1"/>
  <c r="CV376" i="126" s="1"/>
  <c r="CV381" i="126" s="1"/>
  <c r="CV350" i="126" l="1"/>
  <c r="CW368" i="126"/>
  <c r="CW347" i="126"/>
  <c r="CW348" i="126" s="1"/>
  <c r="CX357" i="126"/>
  <c r="CX359" i="126"/>
  <c r="CX370" i="126" s="1"/>
  <c r="CW349" i="126" l="1"/>
  <c r="CW365" i="126" s="1"/>
  <c r="CW367" i="126" s="1"/>
  <c r="CX360" i="126"/>
  <c r="CX361" i="126" s="1"/>
  <c r="CW350" i="126" l="1"/>
  <c r="CX368" i="126"/>
  <c r="CX347" i="126"/>
  <c r="CX348" i="126" s="1"/>
  <c r="CY357" i="126"/>
  <c r="CY359" i="126"/>
  <c r="CY370" i="126" s="1"/>
  <c r="G370" i="126" s="1"/>
  <c r="CW371" i="126"/>
  <c r="C373" i="126"/>
  <c r="C374" i="126"/>
  <c r="CY360" i="126" l="1"/>
  <c r="CY361" i="126" s="1"/>
  <c r="CX349" i="126"/>
  <c r="CX365" i="126" s="1"/>
  <c r="CX367" i="126" s="1"/>
  <c r="CX371" i="126" s="1"/>
  <c r="CW376" i="126"/>
  <c r="CW381" i="126" s="1"/>
  <c r="C378" i="126"/>
  <c r="C379" i="126"/>
  <c r="CX376" i="126" l="1"/>
  <c r="CX381" i="126" s="1"/>
  <c r="CY347" i="126"/>
  <c r="CY368" i="126"/>
  <c r="G368" i="126" s="1"/>
  <c r="CX350" i="126"/>
  <c r="CY348" i="126" l="1"/>
  <c r="G347" i="126"/>
  <c r="CY349" i="126" l="1"/>
  <c r="G348" i="126"/>
  <c r="CY365" i="126" l="1"/>
  <c r="G349" i="126"/>
  <c r="CY350" i="126"/>
  <c r="G350" i="126" s="1"/>
  <c r="CY367" i="126" l="1"/>
  <c r="G365" i="126"/>
  <c r="CY371" i="126" l="1"/>
  <c r="G367" i="126"/>
  <c r="CY376" i="126" l="1"/>
  <c r="CY381" i="126" s="1"/>
  <c r="G371" i="126"/>
  <c r="G372" i="126" s="1"/>
  <c r="E161" i="125" l="1"/>
  <c r="C187" i="125"/>
  <c r="P187" i="125" s="1"/>
  <c r="P188" i="125" s="1"/>
  <c r="P182" i="125" s="1"/>
  <c r="P91" i="125"/>
  <c r="P90" i="125"/>
  <c r="C94" i="125"/>
  <c r="C68" i="125"/>
  <c r="P12" i="125"/>
  <c r="BQ434" i="125" l="1"/>
  <c r="BW434" i="125" s="1"/>
  <c r="BP434" i="125"/>
  <c r="BP245" i="125" s="1"/>
  <c r="BP246" i="125" s="1"/>
  <c r="BO434" i="125"/>
  <c r="BO245" i="125" s="1"/>
  <c r="BO246" i="125" s="1"/>
  <c r="BN434" i="125"/>
  <c r="BN245" i="125" s="1"/>
  <c r="BN246" i="125" s="1"/>
  <c r="BM434" i="125"/>
  <c r="BM245" i="125" s="1"/>
  <c r="BM246" i="125" s="1"/>
  <c r="BL434" i="125"/>
  <c r="BL245" i="125" s="1"/>
  <c r="BL246" i="125" s="1"/>
  <c r="BK434" i="125"/>
  <c r="BK245" i="125" s="1"/>
  <c r="BK246" i="125" s="1"/>
  <c r="BJ434" i="125"/>
  <c r="BJ245" i="125" s="1"/>
  <c r="BJ246" i="125" s="1"/>
  <c r="BI434" i="125"/>
  <c r="BI245" i="125" s="1"/>
  <c r="BI246" i="125" s="1"/>
  <c r="BH434" i="125"/>
  <c r="BG434" i="125"/>
  <c r="BG245" i="125" s="1"/>
  <c r="BG246" i="125" s="1"/>
  <c r="BF434" i="125"/>
  <c r="BF245" i="125" s="1"/>
  <c r="BF246" i="125" s="1"/>
  <c r="BE434" i="125"/>
  <c r="BV434" i="125" s="1"/>
  <c r="BD434" i="125"/>
  <c r="BD245" i="125" s="1"/>
  <c r="BD246" i="125" s="1"/>
  <c r="BC434" i="125"/>
  <c r="BC245" i="125" s="1"/>
  <c r="BC246" i="125" s="1"/>
  <c r="BB434" i="125"/>
  <c r="BB245" i="125" s="1"/>
  <c r="BB246" i="125" s="1"/>
  <c r="BA434" i="125"/>
  <c r="BA245" i="125" s="1"/>
  <c r="BA246" i="125" s="1"/>
  <c r="AZ434" i="125"/>
  <c r="AZ245" i="125" s="1"/>
  <c r="AZ246" i="125" s="1"/>
  <c r="AY434" i="125"/>
  <c r="AY245" i="125" s="1"/>
  <c r="AY246" i="125" s="1"/>
  <c r="AX434" i="125"/>
  <c r="AX245" i="125" s="1"/>
  <c r="AX246" i="125" s="1"/>
  <c r="AW434" i="125"/>
  <c r="AW245" i="125" s="1"/>
  <c r="AW246" i="125" s="1"/>
  <c r="AV434" i="125"/>
  <c r="AV245" i="125" s="1"/>
  <c r="AV246" i="125" s="1"/>
  <c r="AU434" i="125"/>
  <c r="AU245" i="125" s="1"/>
  <c r="AU246" i="125" s="1"/>
  <c r="AT434" i="125"/>
  <c r="AT245" i="125" s="1"/>
  <c r="AT246" i="125" s="1"/>
  <c r="AS434" i="125"/>
  <c r="BU434" i="125" s="1"/>
  <c r="AR434" i="125"/>
  <c r="AQ434" i="125"/>
  <c r="AQ245" i="125" s="1"/>
  <c r="AQ246" i="125" s="1"/>
  <c r="AP434" i="125"/>
  <c r="AP245" i="125" s="1"/>
  <c r="AP246" i="125" s="1"/>
  <c r="AO434" i="125"/>
  <c r="AO245" i="125" s="1"/>
  <c r="AO246" i="125" s="1"/>
  <c r="AN434" i="125"/>
  <c r="AN245" i="125" s="1"/>
  <c r="AN246" i="125" s="1"/>
  <c r="AM434" i="125"/>
  <c r="AM245" i="125" s="1"/>
  <c r="AM246" i="125" s="1"/>
  <c r="AL434" i="125"/>
  <c r="AL245" i="125" s="1"/>
  <c r="AL246" i="125" s="1"/>
  <c r="AK434" i="125"/>
  <c r="AK245" i="125" s="1"/>
  <c r="AK246" i="125" s="1"/>
  <c r="AJ434" i="125"/>
  <c r="AJ245" i="125" s="1"/>
  <c r="AJ246" i="125" s="1"/>
  <c r="AI434" i="125"/>
  <c r="AI245" i="125" s="1"/>
  <c r="AI246" i="125" s="1"/>
  <c r="AH434" i="125"/>
  <c r="AH245" i="125" s="1"/>
  <c r="AH246" i="125" s="1"/>
  <c r="AG434" i="125"/>
  <c r="BT434" i="125" s="1"/>
  <c r="BS425" i="125"/>
  <c r="J425" i="125"/>
  <c r="BS423" i="125"/>
  <c r="J423" i="125"/>
  <c r="I423" i="125"/>
  <c r="B422" i="125"/>
  <c r="BS413" i="125"/>
  <c r="J413" i="125"/>
  <c r="BS411" i="125"/>
  <c r="J411" i="125"/>
  <c r="I411" i="125"/>
  <c r="BS401" i="125"/>
  <c r="J401" i="125"/>
  <c r="BS399" i="125"/>
  <c r="J399" i="125"/>
  <c r="I399" i="125"/>
  <c r="BS389" i="125"/>
  <c r="J389" i="125"/>
  <c r="BS387" i="125"/>
  <c r="J387" i="125"/>
  <c r="I387" i="125"/>
  <c r="B386" i="125"/>
  <c r="C367" i="125"/>
  <c r="BS357" i="125"/>
  <c r="J357" i="125"/>
  <c r="I345" i="125"/>
  <c r="I341" i="125"/>
  <c r="I340" i="125"/>
  <c r="I343" i="125" s="1"/>
  <c r="BS332" i="125"/>
  <c r="J332" i="125"/>
  <c r="BT304" i="125"/>
  <c r="BS304" i="125"/>
  <c r="BT303" i="125"/>
  <c r="BS303" i="125"/>
  <c r="BT302" i="125"/>
  <c r="BS302" i="125"/>
  <c r="BT301" i="125"/>
  <c r="BS301" i="125"/>
  <c r="BT300" i="125"/>
  <c r="BS300" i="125"/>
  <c r="C300" i="125"/>
  <c r="BT299" i="125"/>
  <c r="BS299" i="125"/>
  <c r="C299" i="125"/>
  <c r="BT298" i="125"/>
  <c r="BS298" i="125"/>
  <c r="C298" i="125"/>
  <c r="O295" i="125"/>
  <c r="N295" i="125"/>
  <c r="M295" i="125"/>
  <c r="L295" i="125"/>
  <c r="K295" i="125"/>
  <c r="J295" i="125"/>
  <c r="O294" i="125"/>
  <c r="N294" i="125"/>
  <c r="M294" i="125"/>
  <c r="L294" i="125"/>
  <c r="K294" i="125"/>
  <c r="J294" i="125"/>
  <c r="BH245" i="125"/>
  <c r="BH246" i="125" s="1"/>
  <c r="AR245" i="125"/>
  <c r="AR246" i="125" s="1"/>
  <c r="BS235" i="125"/>
  <c r="J235" i="125"/>
  <c r="BQ211" i="125"/>
  <c r="BP211" i="125"/>
  <c r="BO211" i="125"/>
  <c r="BN211" i="125"/>
  <c r="BM211" i="125"/>
  <c r="BL211" i="125"/>
  <c r="BK211" i="125"/>
  <c r="BJ211" i="125"/>
  <c r="BI211" i="125"/>
  <c r="BH211" i="125"/>
  <c r="BG211" i="125"/>
  <c r="BF211" i="125"/>
  <c r="BE211" i="125"/>
  <c r="BD211" i="125"/>
  <c r="BC211" i="125"/>
  <c r="BB211" i="125"/>
  <c r="BA211" i="125"/>
  <c r="AZ211" i="125"/>
  <c r="AY211" i="125"/>
  <c r="AX211" i="125"/>
  <c r="AW211" i="125"/>
  <c r="AV211" i="125"/>
  <c r="AU211" i="125"/>
  <c r="AT211" i="125"/>
  <c r="AS211" i="125"/>
  <c r="AR211" i="125"/>
  <c r="AQ211" i="125"/>
  <c r="AP211" i="125"/>
  <c r="AO211" i="125"/>
  <c r="AN211" i="125"/>
  <c r="AM211" i="125"/>
  <c r="AL211" i="125"/>
  <c r="AK211" i="125"/>
  <c r="AJ211" i="125"/>
  <c r="AI211" i="125"/>
  <c r="AH211" i="125"/>
  <c r="AF211" i="125"/>
  <c r="AE211" i="125"/>
  <c r="AD211" i="125"/>
  <c r="AC211" i="125"/>
  <c r="AB211" i="125"/>
  <c r="AA211" i="125"/>
  <c r="Z211" i="125"/>
  <c r="Y211" i="125"/>
  <c r="X211" i="125"/>
  <c r="W211" i="125"/>
  <c r="V211" i="125"/>
  <c r="U211" i="125"/>
  <c r="T211" i="125"/>
  <c r="S211" i="125"/>
  <c r="R211" i="125"/>
  <c r="Q211" i="125"/>
  <c r="P211" i="125"/>
  <c r="O211" i="125"/>
  <c r="N211" i="125"/>
  <c r="M211" i="125"/>
  <c r="L211" i="125"/>
  <c r="K211" i="125"/>
  <c r="J211" i="125"/>
  <c r="BS208" i="125"/>
  <c r="J208" i="125"/>
  <c r="C198" i="125"/>
  <c r="AN198" i="125" s="1"/>
  <c r="G197" i="125"/>
  <c r="CY196" i="125"/>
  <c r="CX196" i="125"/>
  <c r="CW196" i="125"/>
  <c r="CW199" i="125" s="1"/>
  <c r="CV196" i="125"/>
  <c r="CU196" i="125"/>
  <c r="CU199" i="125" s="1"/>
  <c r="CT196" i="125"/>
  <c r="CS196" i="125"/>
  <c r="CS199" i="125" s="1"/>
  <c r="CR196" i="125"/>
  <c r="CQ196" i="125"/>
  <c r="CP196" i="125"/>
  <c r="CO196" i="125"/>
  <c r="CO199" i="125" s="1"/>
  <c r="CN196" i="125"/>
  <c r="CM196" i="125"/>
  <c r="CM199" i="125" s="1"/>
  <c r="CL196" i="125"/>
  <c r="CK196" i="125"/>
  <c r="CK199" i="125" s="1"/>
  <c r="CJ196" i="125"/>
  <c r="CI196" i="125"/>
  <c r="CH196" i="125"/>
  <c r="CG196" i="125"/>
  <c r="CG199" i="125" s="1"/>
  <c r="CF196" i="125"/>
  <c r="CE196" i="125"/>
  <c r="CE199" i="125" s="1"/>
  <c r="CD196" i="125"/>
  <c r="CC196" i="125"/>
  <c r="CC199" i="125" s="1"/>
  <c r="CB196" i="125"/>
  <c r="CA196" i="125"/>
  <c r="BZ196" i="125"/>
  <c r="BY196" i="125"/>
  <c r="BY199" i="125" s="1"/>
  <c r="BX196" i="125"/>
  <c r="BQ196" i="125"/>
  <c r="BP196" i="125"/>
  <c r="BP199" i="125" s="1"/>
  <c r="BO196" i="125"/>
  <c r="BO198" i="125" s="1"/>
  <c r="BN196" i="125"/>
  <c r="BN199" i="125" s="1"/>
  <c r="BM196" i="125"/>
  <c r="BL196" i="125"/>
  <c r="BL199" i="125" s="1"/>
  <c r="BK196" i="125"/>
  <c r="BJ196" i="125"/>
  <c r="BI196" i="125"/>
  <c r="BH196" i="125"/>
  <c r="BH199" i="125" s="1"/>
  <c r="BG196" i="125"/>
  <c r="BG198" i="125" s="1"/>
  <c r="BF196" i="125"/>
  <c r="BF199" i="125" s="1"/>
  <c r="BE196" i="125"/>
  <c r="BD196" i="125"/>
  <c r="BD199" i="125" s="1"/>
  <c r="BC196" i="125"/>
  <c r="BB196" i="125"/>
  <c r="BA196" i="125"/>
  <c r="AZ196" i="125"/>
  <c r="AZ199" i="125" s="1"/>
  <c r="AY196" i="125"/>
  <c r="AY198" i="125" s="1"/>
  <c r="AX196" i="125"/>
  <c r="AX199" i="125" s="1"/>
  <c r="AW196" i="125"/>
  <c r="AV196" i="125"/>
  <c r="AV199" i="125" s="1"/>
  <c r="AU196" i="125"/>
  <c r="AT196" i="125"/>
  <c r="AS196" i="125"/>
  <c r="AR196" i="125"/>
  <c r="AR199" i="125" s="1"/>
  <c r="AQ196" i="125"/>
  <c r="AQ198" i="125" s="1"/>
  <c r="AP196" i="125"/>
  <c r="AP199" i="125" s="1"/>
  <c r="AO196" i="125"/>
  <c r="AN196" i="125"/>
  <c r="AN199" i="125" s="1"/>
  <c r="AM196" i="125"/>
  <c r="AL196" i="125"/>
  <c r="AK196" i="125"/>
  <c r="AJ196" i="125"/>
  <c r="AJ199" i="125" s="1"/>
  <c r="AI196" i="125"/>
  <c r="AI198" i="125" s="1"/>
  <c r="AH196" i="125"/>
  <c r="AH199" i="125" s="1"/>
  <c r="AG196" i="125"/>
  <c r="AF196" i="125"/>
  <c r="AF199" i="125" s="1"/>
  <c r="AE196" i="125"/>
  <c r="AD196" i="125"/>
  <c r="AC196" i="125"/>
  <c r="AB196" i="125"/>
  <c r="AB199" i="125" s="1"/>
  <c r="AA196" i="125"/>
  <c r="AA198" i="125" s="1"/>
  <c r="Z196" i="125"/>
  <c r="Z199" i="125" s="1"/>
  <c r="Y196" i="125"/>
  <c r="X196" i="125"/>
  <c r="X199" i="125" s="1"/>
  <c r="W196" i="125"/>
  <c r="V196" i="125"/>
  <c r="U196" i="125"/>
  <c r="T196" i="125"/>
  <c r="T199" i="125" s="1"/>
  <c r="S196" i="125"/>
  <c r="S198" i="125" s="1"/>
  <c r="R196" i="125"/>
  <c r="R199" i="125" s="1"/>
  <c r="Q196" i="125"/>
  <c r="P196" i="125"/>
  <c r="P199" i="125" s="1"/>
  <c r="O196" i="125"/>
  <c r="N196" i="125"/>
  <c r="M196" i="125"/>
  <c r="L196" i="125"/>
  <c r="L199" i="125" s="1"/>
  <c r="K196" i="125"/>
  <c r="K198" i="125" s="1"/>
  <c r="J196" i="125"/>
  <c r="J199" i="125" s="1"/>
  <c r="O189" i="125"/>
  <c r="N189" i="125"/>
  <c r="N190" i="125" s="1"/>
  <c r="M189" i="125"/>
  <c r="L189" i="125"/>
  <c r="K189" i="125"/>
  <c r="K190" i="125" s="1"/>
  <c r="J189" i="125"/>
  <c r="J112" i="125" s="1"/>
  <c r="J111" i="125" s="1"/>
  <c r="O188" i="125"/>
  <c r="O190" i="125" s="1"/>
  <c r="N188" i="125"/>
  <c r="M188" i="125"/>
  <c r="M190" i="125" s="1"/>
  <c r="L188" i="125"/>
  <c r="L190" i="125" s="1"/>
  <c r="K188" i="125"/>
  <c r="K182" i="125" s="1"/>
  <c r="J188" i="125"/>
  <c r="B187" i="125"/>
  <c r="N182" i="125"/>
  <c r="L182" i="125"/>
  <c r="J182" i="125"/>
  <c r="C174" i="125"/>
  <c r="B172" i="125"/>
  <c r="C170" i="125"/>
  <c r="B168" i="125"/>
  <c r="C166" i="125"/>
  <c r="B164" i="125"/>
  <c r="C162" i="125"/>
  <c r="B160" i="125"/>
  <c r="B144" i="125"/>
  <c r="B130" i="125"/>
  <c r="B145" i="125" s="1"/>
  <c r="BQ119" i="125"/>
  <c r="BP119" i="125"/>
  <c r="BO119" i="125"/>
  <c r="BN119" i="125"/>
  <c r="BM119" i="125"/>
  <c r="BL119" i="125"/>
  <c r="BK119" i="125"/>
  <c r="BJ119" i="125"/>
  <c r="BI119" i="125"/>
  <c r="BH119" i="125"/>
  <c r="BG119" i="125"/>
  <c r="BF119" i="125"/>
  <c r="BE119" i="125"/>
  <c r="BD119" i="125"/>
  <c r="BC119" i="125"/>
  <c r="BB119" i="125"/>
  <c r="BA119" i="125"/>
  <c r="AZ119" i="125"/>
  <c r="AY119" i="125"/>
  <c r="AX119" i="125"/>
  <c r="AW119" i="125"/>
  <c r="AV119" i="125"/>
  <c r="AU119" i="125"/>
  <c r="AT119" i="125"/>
  <c r="AS119" i="125"/>
  <c r="AR119" i="125"/>
  <c r="AQ119" i="125"/>
  <c r="AP119" i="125"/>
  <c r="AO119" i="125"/>
  <c r="AN119" i="125"/>
  <c r="AM119" i="125"/>
  <c r="AL119" i="125"/>
  <c r="AK119" i="125"/>
  <c r="AJ119" i="125"/>
  <c r="AI119" i="125"/>
  <c r="AH119" i="125"/>
  <c r="AF119" i="125"/>
  <c r="AE119" i="125"/>
  <c r="AD119" i="125"/>
  <c r="AC119" i="125"/>
  <c r="AB119" i="125"/>
  <c r="AA119" i="125"/>
  <c r="Z119" i="125"/>
  <c r="Y119" i="125"/>
  <c r="X119" i="125"/>
  <c r="W119" i="125"/>
  <c r="V119" i="125"/>
  <c r="U119" i="125"/>
  <c r="T119" i="125"/>
  <c r="S119" i="125"/>
  <c r="R119" i="125"/>
  <c r="Q119" i="125"/>
  <c r="P119" i="125"/>
  <c r="O119" i="125"/>
  <c r="N119" i="125"/>
  <c r="M119" i="125"/>
  <c r="L119" i="125"/>
  <c r="K119" i="125"/>
  <c r="J119" i="125"/>
  <c r="E119" i="125"/>
  <c r="BQ118" i="125"/>
  <c r="BP118" i="125"/>
  <c r="BO118" i="125"/>
  <c r="BN118" i="125"/>
  <c r="BM118" i="125"/>
  <c r="BL118" i="125"/>
  <c r="BK118" i="125"/>
  <c r="BJ118" i="125"/>
  <c r="BI118" i="125"/>
  <c r="BH118" i="125"/>
  <c r="BG118" i="125"/>
  <c r="BF118" i="125"/>
  <c r="BE118" i="125"/>
  <c r="BD118" i="125"/>
  <c r="BC118" i="125"/>
  <c r="BB118" i="125"/>
  <c r="BA118" i="125"/>
  <c r="AZ118" i="125"/>
  <c r="AY118" i="125"/>
  <c r="AX118" i="125"/>
  <c r="AW118" i="125"/>
  <c r="AV118" i="125"/>
  <c r="AU118" i="125"/>
  <c r="AT118" i="125"/>
  <c r="AS118" i="125"/>
  <c r="AR118" i="125"/>
  <c r="AQ118" i="125"/>
  <c r="AP118" i="125"/>
  <c r="AO118" i="125"/>
  <c r="AN118" i="125"/>
  <c r="AM118" i="125"/>
  <c r="AL118" i="125"/>
  <c r="AK118" i="125"/>
  <c r="AJ118" i="125"/>
  <c r="AI118" i="125"/>
  <c r="AH118" i="125"/>
  <c r="AF118" i="125"/>
  <c r="AE118" i="125"/>
  <c r="AD118" i="125"/>
  <c r="AC118" i="125"/>
  <c r="AB118" i="125"/>
  <c r="AA118" i="125"/>
  <c r="Z118" i="125"/>
  <c r="Y118" i="125"/>
  <c r="X118" i="125"/>
  <c r="W118" i="125"/>
  <c r="V118" i="125"/>
  <c r="U118" i="125"/>
  <c r="T118" i="125"/>
  <c r="S118" i="125"/>
  <c r="R118" i="125"/>
  <c r="Q118" i="125"/>
  <c r="P118" i="125"/>
  <c r="O118" i="125"/>
  <c r="N118" i="125"/>
  <c r="M118" i="125"/>
  <c r="L118" i="125"/>
  <c r="K118" i="125"/>
  <c r="J118" i="125"/>
  <c r="E118" i="125"/>
  <c r="BQ117" i="125"/>
  <c r="BP117" i="125"/>
  <c r="BO117" i="125"/>
  <c r="BN117" i="125"/>
  <c r="BM117" i="125"/>
  <c r="BL117" i="125"/>
  <c r="BK117" i="125"/>
  <c r="BJ117" i="125"/>
  <c r="BI117" i="125"/>
  <c r="BH117" i="125"/>
  <c r="BG117" i="125"/>
  <c r="BF117" i="125"/>
  <c r="BE117" i="125"/>
  <c r="BD117" i="125"/>
  <c r="BC117" i="125"/>
  <c r="BB117" i="125"/>
  <c r="BA117" i="125"/>
  <c r="AZ117" i="125"/>
  <c r="AY117" i="125"/>
  <c r="AX117" i="125"/>
  <c r="AW117" i="125"/>
  <c r="AV117" i="125"/>
  <c r="AU117" i="125"/>
  <c r="AT117" i="125"/>
  <c r="AS117" i="125"/>
  <c r="AR117" i="125"/>
  <c r="AQ117" i="125"/>
  <c r="AP117" i="125"/>
  <c r="AO117" i="125"/>
  <c r="AN117" i="125"/>
  <c r="AM117" i="125"/>
  <c r="AL117" i="125"/>
  <c r="AK117" i="125"/>
  <c r="AJ117" i="125"/>
  <c r="AI117" i="125"/>
  <c r="AH117" i="125"/>
  <c r="AF117" i="125"/>
  <c r="AE117" i="125"/>
  <c r="AD117" i="125"/>
  <c r="AC117" i="125"/>
  <c r="AB117" i="125"/>
  <c r="AA117" i="125"/>
  <c r="Z117" i="125"/>
  <c r="Y117" i="125"/>
  <c r="X117" i="125"/>
  <c r="W117" i="125"/>
  <c r="V117" i="125"/>
  <c r="U117" i="125"/>
  <c r="T117" i="125"/>
  <c r="S117" i="125"/>
  <c r="R117" i="125"/>
  <c r="Q117" i="125"/>
  <c r="P117" i="125"/>
  <c r="O117" i="125"/>
  <c r="N117" i="125"/>
  <c r="M117" i="125"/>
  <c r="L117" i="125"/>
  <c r="K117" i="125"/>
  <c r="J117" i="125"/>
  <c r="BQ114" i="125"/>
  <c r="BP114" i="125"/>
  <c r="BO114" i="125"/>
  <c r="BN114" i="125"/>
  <c r="BM114" i="125"/>
  <c r="BL114" i="125"/>
  <c r="BK114" i="125"/>
  <c r="BJ114" i="125"/>
  <c r="BI114" i="125"/>
  <c r="BH114" i="125"/>
  <c r="BG114" i="125"/>
  <c r="BF114" i="125"/>
  <c r="BE114" i="125"/>
  <c r="BD114" i="125"/>
  <c r="BC114" i="125"/>
  <c r="BB114" i="125"/>
  <c r="BA114" i="125"/>
  <c r="AZ114" i="125"/>
  <c r="AY114" i="125"/>
  <c r="AX114" i="125"/>
  <c r="AW114" i="125"/>
  <c r="AV114" i="125"/>
  <c r="AU114" i="125"/>
  <c r="AT114" i="125"/>
  <c r="AS114" i="125"/>
  <c r="AR114" i="125"/>
  <c r="AQ114" i="125"/>
  <c r="AP114" i="125"/>
  <c r="AO114" i="125"/>
  <c r="AN114" i="125"/>
  <c r="AM114" i="125"/>
  <c r="AL114" i="125"/>
  <c r="AK114" i="125"/>
  <c r="AJ114" i="125"/>
  <c r="AI114" i="125"/>
  <c r="AH114" i="125"/>
  <c r="AF114" i="125"/>
  <c r="AE114" i="125"/>
  <c r="AD114" i="125"/>
  <c r="AC114" i="125"/>
  <c r="AB114" i="125"/>
  <c r="AA114" i="125"/>
  <c r="Z114" i="125"/>
  <c r="Y114" i="125"/>
  <c r="X114" i="125"/>
  <c r="W114" i="125"/>
  <c r="V114" i="125"/>
  <c r="U114" i="125"/>
  <c r="T114" i="125"/>
  <c r="S114" i="125"/>
  <c r="R114" i="125"/>
  <c r="Q114" i="125"/>
  <c r="P114" i="125"/>
  <c r="O114" i="125"/>
  <c r="N114" i="125"/>
  <c r="M114" i="125"/>
  <c r="L114" i="125"/>
  <c r="K114" i="125"/>
  <c r="J114" i="125"/>
  <c r="O112" i="125"/>
  <c r="O111" i="125" s="1"/>
  <c r="N112" i="125"/>
  <c r="N111" i="125" s="1"/>
  <c r="M112" i="125"/>
  <c r="L112" i="125"/>
  <c r="L111" i="125" s="1"/>
  <c r="M111" i="125"/>
  <c r="BQ109" i="125"/>
  <c r="BP109" i="125"/>
  <c r="BO109" i="125"/>
  <c r="BN109" i="125"/>
  <c r="BM109" i="125"/>
  <c r="BM106" i="125" s="1"/>
  <c r="BL109" i="125"/>
  <c r="BL106" i="125" s="1"/>
  <c r="BK109" i="125"/>
  <c r="BJ109" i="125"/>
  <c r="BI109" i="125"/>
  <c r="BH109" i="125"/>
  <c r="BG109" i="125"/>
  <c r="BF109" i="125"/>
  <c r="BE109" i="125"/>
  <c r="BE106" i="125" s="1"/>
  <c r="BD109" i="125"/>
  <c r="BC109" i="125"/>
  <c r="BB109" i="125"/>
  <c r="BA109" i="125"/>
  <c r="AZ109" i="125"/>
  <c r="AY109" i="125"/>
  <c r="AX109" i="125"/>
  <c r="AW109" i="125"/>
  <c r="AW106" i="125" s="1"/>
  <c r="AV109" i="125"/>
  <c r="AV106" i="125" s="1"/>
  <c r="AU109" i="125"/>
  <c r="AT109" i="125"/>
  <c r="AS109" i="125"/>
  <c r="AR109" i="125"/>
  <c r="AQ109" i="125"/>
  <c r="AP109" i="125"/>
  <c r="AO109" i="125"/>
  <c r="AO106" i="125" s="1"/>
  <c r="AN109" i="125"/>
  <c r="AM109" i="125"/>
  <c r="AM106" i="125" s="1"/>
  <c r="AL109" i="125"/>
  <c r="AK109" i="125"/>
  <c r="AJ109" i="125"/>
  <c r="AI109" i="125"/>
  <c r="AH109" i="125"/>
  <c r="AF109" i="125"/>
  <c r="AE109" i="125"/>
  <c r="AD109" i="125"/>
  <c r="AC109" i="125"/>
  <c r="AB109" i="125"/>
  <c r="AA109" i="125"/>
  <c r="Z109" i="125"/>
  <c r="Y109" i="125"/>
  <c r="X109" i="125"/>
  <c r="W109" i="125"/>
  <c r="V109" i="125"/>
  <c r="U109" i="125"/>
  <c r="T109" i="125"/>
  <c r="S109" i="125"/>
  <c r="R109" i="125"/>
  <c r="Q109" i="125"/>
  <c r="P109" i="125"/>
  <c r="O109" i="125"/>
  <c r="N109" i="125"/>
  <c r="N106" i="125" s="1"/>
  <c r="M109" i="125"/>
  <c r="L109" i="125"/>
  <c r="K109" i="125"/>
  <c r="J109" i="125"/>
  <c r="J106" i="125" s="1"/>
  <c r="E109" i="125"/>
  <c r="C109" i="125"/>
  <c r="BQ108" i="125"/>
  <c r="BQ106" i="125" s="1"/>
  <c r="BP108" i="125"/>
  <c r="BO108" i="125"/>
  <c r="BN108" i="125"/>
  <c r="BM108" i="125"/>
  <c r="BL108" i="125"/>
  <c r="BK108" i="125"/>
  <c r="BJ108" i="125"/>
  <c r="BI108" i="125"/>
  <c r="BI106" i="125" s="1"/>
  <c r="BH108" i="125"/>
  <c r="BG108" i="125"/>
  <c r="BF108" i="125"/>
  <c r="BE108" i="125"/>
  <c r="BD108" i="125"/>
  <c r="BC108" i="125"/>
  <c r="BB108" i="125"/>
  <c r="BA108" i="125"/>
  <c r="BA106" i="125" s="1"/>
  <c r="AZ108" i="125"/>
  <c r="AY108" i="125"/>
  <c r="AX108" i="125"/>
  <c r="AW108" i="125"/>
  <c r="AV108" i="125"/>
  <c r="AU108" i="125"/>
  <c r="AT108" i="125"/>
  <c r="AS108" i="125"/>
  <c r="AS106" i="125" s="1"/>
  <c r="AR108" i="125"/>
  <c r="AQ108" i="125"/>
  <c r="AP108" i="125"/>
  <c r="AO108" i="125"/>
  <c r="AN108" i="125"/>
  <c r="AM108" i="125"/>
  <c r="AL108" i="125"/>
  <c r="AL106" i="125" s="1"/>
  <c r="AK108" i="125"/>
  <c r="AK106" i="125" s="1"/>
  <c r="AJ108" i="125"/>
  <c r="AI108" i="125"/>
  <c r="AH108" i="125"/>
  <c r="O108" i="125"/>
  <c r="N108" i="125"/>
  <c r="M108" i="125"/>
  <c r="L108" i="125"/>
  <c r="K108" i="125"/>
  <c r="J108" i="125"/>
  <c r="C108" i="125"/>
  <c r="Z108" i="125" s="1"/>
  <c r="BQ107" i="125"/>
  <c r="BP107" i="125"/>
  <c r="BP106" i="125" s="1"/>
  <c r="BO107" i="125"/>
  <c r="BO106" i="125" s="1"/>
  <c r="BN107" i="125"/>
  <c r="BN106" i="125" s="1"/>
  <c r="BM107" i="125"/>
  <c r="BL107" i="125"/>
  <c r="BK107" i="125"/>
  <c r="BJ107" i="125"/>
  <c r="BI107" i="125"/>
  <c r="BH107" i="125"/>
  <c r="BH106" i="125" s="1"/>
  <c r="BG107" i="125"/>
  <c r="BG106" i="125" s="1"/>
  <c r="BF107" i="125"/>
  <c r="BE107" i="125"/>
  <c r="BD107" i="125"/>
  <c r="BC107" i="125"/>
  <c r="BB107" i="125"/>
  <c r="BA107" i="125"/>
  <c r="AZ107" i="125"/>
  <c r="AZ106" i="125" s="1"/>
  <c r="AY107" i="125"/>
  <c r="AY106" i="125" s="1"/>
  <c r="AX107" i="125"/>
  <c r="AX106" i="125" s="1"/>
  <c r="AW107" i="125"/>
  <c r="AV107" i="125"/>
  <c r="AU107" i="125"/>
  <c r="AT107" i="125"/>
  <c r="AS107" i="125"/>
  <c r="AR107" i="125"/>
  <c r="AR106" i="125" s="1"/>
  <c r="AQ107" i="125"/>
  <c r="AP107" i="125"/>
  <c r="AP106" i="125" s="1"/>
  <c r="AO107" i="125"/>
  <c r="AN107" i="125"/>
  <c r="AN106" i="125" s="1"/>
  <c r="AM107" i="125"/>
  <c r="AL107" i="125"/>
  <c r="AK107" i="125"/>
  <c r="AJ107" i="125"/>
  <c r="AJ106" i="125" s="1"/>
  <c r="AI107" i="125"/>
  <c r="AH107" i="125"/>
  <c r="O107" i="125"/>
  <c r="N107" i="125"/>
  <c r="M107" i="125"/>
  <c r="L107" i="125"/>
  <c r="K107" i="125"/>
  <c r="K106" i="125" s="1"/>
  <c r="J107" i="125"/>
  <c r="C107" i="125"/>
  <c r="AG107" i="125" s="1"/>
  <c r="BJ106" i="125"/>
  <c r="BD106" i="125"/>
  <c r="BB106" i="125"/>
  <c r="AT106" i="125"/>
  <c r="L106" i="125"/>
  <c r="B106" i="125"/>
  <c r="BQ104" i="125"/>
  <c r="BP104" i="125"/>
  <c r="BO104" i="125"/>
  <c r="BN104" i="125"/>
  <c r="BM104" i="125"/>
  <c r="BL104" i="125"/>
  <c r="BK104" i="125"/>
  <c r="BJ104" i="125"/>
  <c r="BI104" i="125"/>
  <c r="BH104" i="125"/>
  <c r="BG104" i="125"/>
  <c r="BF104" i="125"/>
  <c r="BE104" i="125"/>
  <c r="BD104" i="125"/>
  <c r="BC104" i="125"/>
  <c r="BB104" i="125"/>
  <c r="BA104" i="125"/>
  <c r="AZ104" i="125"/>
  <c r="AY104" i="125"/>
  <c r="AX104" i="125"/>
  <c r="AW104" i="125"/>
  <c r="AV104" i="125"/>
  <c r="AU104" i="125"/>
  <c r="AT104" i="125"/>
  <c r="AS104" i="125"/>
  <c r="AR104" i="125"/>
  <c r="AQ104" i="125"/>
  <c r="AP104" i="125"/>
  <c r="AO104" i="125"/>
  <c r="AN104" i="125"/>
  <c r="AM104" i="125"/>
  <c r="AL104" i="125"/>
  <c r="AK104" i="125"/>
  <c r="AJ104" i="125"/>
  <c r="AI104" i="125"/>
  <c r="AH104" i="125"/>
  <c r="AF104" i="125"/>
  <c r="AE104" i="125"/>
  <c r="AD104" i="125"/>
  <c r="AC104" i="125"/>
  <c r="AB104" i="125"/>
  <c r="AA104" i="125"/>
  <c r="Z104" i="125"/>
  <c r="Y104" i="125"/>
  <c r="X104" i="125"/>
  <c r="W104" i="125"/>
  <c r="V104" i="125"/>
  <c r="U104" i="125"/>
  <c r="T104" i="125"/>
  <c r="S104" i="125"/>
  <c r="R104" i="125"/>
  <c r="Q104" i="125"/>
  <c r="P104" i="125"/>
  <c r="O104" i="125"/>
  <c r="N104" i="125"/>
  <c r="N101" i="125" s="1"/>
  <c r="M104" i="125"/>
  <c r="L104" i="125"/>
  <c r="K104" i="125"/>
  <c r="J104" i="125"/>
  <c r="E104" i="125"/>
  <c r="C104" i="125"/>
  <c r="AG104" i="125" s="1"/>
  <c r="BQ103" i="125"/>
  <c r="BP103" i="125"/>
  <c r="BO103" i="125"/>
  <c r="BN103" i="125"/>
  <c r="BM103" i="125"/>
  <c r="BL103" i="125"/>
  <c r="BK103" i="125"/>
  <c r="BJ103" i="125"/>
  <c r="BI103" i="125"/>
  <c r="BH103" i="125"/>
  <c r="BG103" i="125"/>
  <c r="BF103" i="125"/>
  <c r="BE103" i="125"/>
  <c r="BD103" i="125"/>
  <c r="BC103" i="125"/>
  <c r="BB103" i="125"/>
  <c r="BA103" i="125"/>
  <c r="AZ103" i="125"/>
  <c r="AY103" i="125"/>
  <c r="AX103" i="125"/>
  <c r="AW103" i="125"/>
  <c r="AV103" i="125"/>
  <c r="AU103" i="125"/>
  <c r="AT103" i="125"/>
  <c r="AS103" i="125"/>
  <c r="AR103" i="125"/>
  <c r="AQ103" i="125"/>
  <c r="AP103" i="125"/>
  <c r="AO103" i="125"/>
  <c r="AN103" i="125"/>
  <c r="AM103" i="125"/>
  <c r="AL103" i="125"/>
  <c r="AK103" i="125"/>
  <c r="AJ103" i="125"/>
  <c r="AI103" i="125"/>
  <c r="AH103" i="125"/>
  <c r="O103" i="125"/>
  <c r="O101" i="125" s="1"/>
  <c r="N103" i="125"/>
  <c r="M103" i="125"/>
  <c r="L103" i="125"/>
  <c r="K103" i="125"/>
  <c r="J103" i="125"/>
  <c r="C103" i="125"/>
  <c r="AE103" i="125" s="1"/>
  <c r="BQ102" i="125"/>
  <c r="BP102" i="125"/>
  <c r="BP101" i="125" s="1"/>
  <c r="BO102" i="125"/>
  <c r="BN102" i="125"/>
  <c r="BN101" i="125" s="1"/>
  <c r="BM102" i="125"/>
  <c r="BL102" i="125"/>
  <c r="BK102" i="125"/>
  <c r="BJ102" i="125"/>
  <c r="BI102" i="125"/>
  <c r="BH102" i="125"/>
  <c r="BH101" i="125" s="1"/>
  <c r="BG102" i="125"/>
  <c r="BF102" i="125"/>
  <c r="BF101" i="125" s="1"/>
  <c r="BE102" i="125"/>
  <c r="BD102" i="125"/>
  <c r="BC102" i="125"/>
  <c r="BB102" i="125"/>
  <c r="BA102" i="125"/>
  <c r="AZ102" i="125"/>
  <c r="AZ101" i="125" s="1"/>
  <c r="AY102" i="125"/>
  <c r="AX102" i="125"/>
  <c r="AX101" i="125" s="1"/>
  <c r="AW102" i="125"/>
  <c r="AV102" i="125"/>
  <c r="AU102" i="125"/>
  <c r="AT102" i="125"/>
  <c r="AS102" i="125"/>
  <c r="AR102" i="125"/>
  <c r="AR101" i="125" s="1"/>
  <c r="AQ102" i="125"/>
  <c r="AP102" i="125"/>
  <c r="AP101" i="125" s="1"/>
  <c r="AO102" i="125"/>
  <c r="AN102" i="125"/>
  <c r="AM102" i="125"/>
  <c r="AL102" i="125"/>
  <c r="AK102" i="125"/>
  <c r="AJ102" i="125"/>
  <c r="AJ101" i="125" s="1"/>
  <c r="AI102" i="125"/>
  <c r="AH102" i="125"/>
  <c r="AH101" i="125" s="1"/>
  <c r="O102" i="125"/>
  <c r="N102" i="125"/>
  <c r="M102" i="125"/>
  <c r="L102" i="125"/>
  <c r="L101" i="125" s="1"/>
  <c r="K102" i="125"/>
  <c r="J102" i="125"/>
  <c r="J101" i="125" s="1"/>
  <c r="C102" i="125"/>
  <c r="AD102" i="125" s="1"/>
  <c r="BQ101" i="125"/>
  <c r="BO101" i="125"/>
  <c r="BM101" i="125"/>
  <c r="BK101" i="125"/>
  <c r="BI101" i="125"/>
  <c r="BG101" i="125"/>
  <c r="BE101" i="125"/>
  <c r="BC101" i="125"/>
  <c r="BA101" i="125"/>
  <c r="AY101" i="125"/>
  <c r="AW101" i="125"/>
  <c r="AU101" i="125"/>
  <c r="AS101" i="125"/>
  <c r="AQ101" i="125"/>
  <c r="AO101" i="125"/>
  <c r="AM101" i="125"/>
  <c r="AK101" i="125"/>
  <c r="AI101" i="125"/>
  <c r="M101" i="125"/>
  <c r="K101" i="125"/>
  <c r="B101" i="125"/>
  <c r="BQ99" i="125"/>
  <c r="BP99" i="125"/>
  <c r="BO99" i="125"/>
  <c r="BN99" i="125"/>
  <c r="BM99" i="125"/>
  <c r="BL99" i="125"/>
  <c r="BK99" i="125"/>
  <c r="BJ99" i="125"/>
  <c r="BI99" i="125"/>
  <c r="BH99" i="125"/>
  <c r="BG99" i="125"/>
  <c r="BF99" i="125"/>
  <c r="BW99" i="125" s="1"/>
  <c r="BE99" i="125"/>
  <c r="BD99" i="125"/>
  <c r="BC99" i="125"/>
  <c r="BB99" i="125"/>
  <c r="BA99" i="125"/>
  <c r="AZ99" i="125"/>
  <c r="AY99" i="125"/>
  <c r="AX99" i="125"/>
  <c r="AW99" i="125"/>
  <c r="AV99" i="125"/>
  <c r="AU99" i="125"/>
  <c r="AT99" i="125"/>
  <c r="AS99" i="125"/>
  <c r="AR99" i="125"/>
  <c r="AQ99" i="125"/>
  <c r="AP99" i="125"/>
  <c r="AO99" i="125"/>
  <c r="AN99" i="125"/>
  <c r="AM99" i="125"/>
  <c r="AL99" i="125"/>
  <c r="AK99" i="125"/>
  <c r="AJ99" i="125"/>
  <c r="AI99" i="125"/>
  <c r="AH99" i="125"/>
  <c r="AF99" i="125"/>
  <c r="AE99" i="125"/>
  <c r="AD99" i="125"/>
  <c r="AC99" i="125"/>
  <c r="AB99" i="125"/>
  <c r="AA99" i="125"/>
  <c r="Z99" i="125"/>
  <c r="Y99" i="125"/>
  <c r="X99" i="125"/>
  <c r="W99" i="125"/>
  <c r="V99" i="125"/>
  <c r="U99" i="125"/>
  <c r="T99" i="125"/>
  <c r="S99" i="125"/>
  <c r="R99" i="125"/>
  <c r="Q99" i="125"/>
  <c r="P99" i="125"/>
  <c r="O99" i="125"/>
  <c r="N99" i="125"/>
  <c r="M99" i="125"/>
  <c r="L99" i="125"/>
  <c r="K99" i="125"/>
  <c r="J99" i="125"/>
  <c r="J96" i="125" s="1"/>
  <c r="E99" i="125"/>
  <c r="C99" i="125"/>
  <c r="BQ98" i="125"/>
  <c r="BP98" i="125"/>
  <c r="BO98" i="125"/>
  <c r="BN98" i="125"/>
  <c r="BM98" i="125"/>
  <c r="BM96" i="125" s="1"/>
  <c r="BL98" i="125"/>
  <c r="BL96" i="125" s="1"/>
  <c r="BK98" i="125"/>
  <c r="BK96" i="125" s="1"/>
  <c r="BJ98" i="125"/>
  <c r="BI98" i="125"/>
  <c r="BH98" i="125"/>
  <c r="BG98" i="125"/>
  <c r="BF98" i="125"/>
  <c r="BE98" i="125"/>
  <c r="BE96" i="125" s="1"/>
  <c r="BD98" i="125"/>
  <c r="BD96" i="125" s="1"/>
  <c r="BC98" i="125"/>
  <c r="BC96" i="125" s="1"/>
  <c r="BB98" i="125"/>
  <c r="BA98" i="125"/>
  <c r="AZ98" i="125"/>
  <c r="AY98" i="125"/>
  <c r="AX98" i="125"/>
  <c r="AW98" i="125"/>
  <c r="AW96" i="125" s="1"/>
  <c r="AV98" i="125"/>
  <c r="AV96" i="125" s="1"/>
  <c r="AU98" i="125"/>
  <c r="AU96" i="125" s="1"/>
  <c r="AT98" i="125"/>
  <c r="AS98" i="125"/>
  <c r="AR98" i="125"/>
  <c r="AQ98" i="125"/>
  <c r="AP98" i="125"/>
  <c r="AO98" i="125"/>
  <c r="AO96" i="125" s="1"/>
  <c r="AN98" i="125"/>
  <c r="AN96" i="125" s="1"/>
  <c r="AM98" i="125"/>
  <c r="AM96" i="125" s="1"/>
  <c r="AL98" i="125"/>
  <c r="AK98" i="125"/>
  <c r="AJ98" i="125"/>
  <c r="AI98" i="125"/>
  <c r="AH98" i="125"/>
  <c r="V98" i="125"/>
  <c r="V96" i="125" s="1"/>
  <c r="O98" i="125"/>
  <c r="N98" i="125"/>
  <c r="M98" i="125"/>
  <c r="L98" i="125"/>
  <c r="K98" i="125"/>
  <c r="J98" i="125"/>
  <c r="C98" i="125"/>
  <c r="AB98" i="125" s="1"/>
  <c r="BQ97" i="125"/>
  <c r="BP97" i="125"/>
  <c r="BP96" i="125" s="1"/>
  <c r="BO97" i="125"/>
  <c r="BN97" i="125"/>
  <c r="BN96" i="125" s="1"/>
  <c r="BM97" i="125"/>
  <c r="BL97" i="125"/>
  <c r="BK97" i="125"/>
  <c r="BJ97" i="125"/>
  <c r="BJ96" i="125" s="1"/>
  <c r="BI97" i="125"/>
  <c r="BH97" i="125"/>
  <c r="BH96" i="125" s="1"/>
  <c r="BG97" i="125"/>
  <c r="BF97" i="125"/>
  <c r="BE97" i="125"/>
  <c r="BD97" i="125"/>
  <c r="BC97" i="125"/>
  <c r="BB97" i="125"/>
  <c r="BB96" i="125" s="1"/>
  <c r="BA97" i="125"/>
  <c r="AZ97" i="125"/>
  <c r="AZ96" i="125" s="1"/>
  <c r="AY97" i="125"/>
  <c r="AX97" i="125"/>
  <c r="AX96" i="125" s="1"/>
  <c r="AW97" i="125"/>
  <c r="AV97" i="125"/>
  <c r="AU97" i="125"/>
  <c r="AT97" i="125"/>
  <c r="AS97" i="125"/>
  <c r="AR97" i="125"/>
  <c r="AR96" i="125" s="1"/>
  <c r="AQ97" i="125"/>
  <c r="AP97" i="125"/>
  <c r="AP96" i="125" s="1"/>
  <c r="AO97" i="125"/>
  <c r="AN97" i="125"/>
  <c r="AM97" i="125"/>
  <c r="AL97" i="125"/>
  <c r="AL96" i="125" s="1"/>
  <c r="AK97" i="125"/>
  <c r="AJ97" i="125"/>
  <c r="AJ96" i="125" s="1"/>
  <c r="AI97" i="125"/>
  <c r="AH97" i="125"/>
  <c r="AB97" i="125"/>
  <c r="AA97" i="125"/>
  <c r="Z97" i="125"/>
  <c r="V97" i="125"/>
  <c r="T97" i="125"/>
  <c r="R97" i="125"/>
  <c r="O97" i="125"/>
  <c r="O96" i="125" s="1"/>
  <c r="N97" i="125"/>
  <c r="N96" i="125" s="1"/>
  <c r="M97" i="125"/>
  <c r="L97" i="125"/>
  <c r="L96" i="125" s="1"/>
  <c r="K97" i="125"/>
  <c r="J97" i="125"/>
  <c r="C97" i="125"/>
  <c r="AG97" i="125" s="1"/>
  <c r="BQ96" i="125"/>
  <c r="BO96" i="125"/>
  <c r="BI96" i="125"/>
  <c r="BG96" i="125"/>
  <c r="BA96" i="125"/>
  <c r="AY96" i="125"/>
  <c r="AS96" i="125"/>
  <c r="AQ96" i="125"/>
  <c r="AK96" i="125"/>
  <c r="AI96" i="125"/>
  <c r="M96" i="125"/>
  <c r="K96" i="125"/>
  <c r="B96" i="125"/>
  <c r="BQ94" i="125"/>
  <c r="BP94" i="125"/>
  <c r="BO94" i="125"/>
  <c r="BN94" i="125"/>
  <c r="BM94" i="125"/>
  <c r="BM91" i="125" s="1"/>
  <c r="BL94" i="125"/>
  <c r="BK94" i="125"/>
  <c r="BJ94" i="125"/>
  <c r="BJ91" i="125" s="1"/>
  <c r="BI94" i="125"/>
  <c r="BH94" i="125"/>
  <c r="BG94" i="125"/>
  <c r="BF94" i="125"/>
  <c r="BE94" i="125"/>
  <c r="BE91" i="125" s="1"/>
  <c r="BD94" i="125"/>
  <c r="BC94" i="125"/>
  <c r="BB94" i="125"/>
  <c r="BB91" i="125" s="1"/>
  <c r="BA94" i="125"/>
  <c r="AZ94" i="125"/>
  <c r="AY94" i="125"/>
  <c r="AX94" i="125"/>
  <c r="AW94" i="125"/>
  <c r="AW91" i="125" s="1"/>
  <c r="AV94" i="125"/>
  <c r="AU94" i="125"/>
  <c r="AT94" i="125"/>
  <c r="AT91" i="125" s="1"/>
  <c r="AS94" i="125"/>
  <c r="AR94" i="125"/>
  <c r="AQ94" i="125"/>
  <c r="AP94" i="125"/>
  <c r="AO94" i="125"/>
  <c r="AO91" i="125" s="1"/>
  <c r="AN94" i="125"/>
  <c r="AM94" i="125"/>
  <c r="AL94" i="125"/>
  <c r="AK94" i="125"/>
  <c r="AJ94" i="125"/>
  <c r="AI94" i="125"/>
  <c r="AH94" i="125"/>
  <c r="AF94" i="125"/>
  <c r="AE94" i="125"/>
  <c r="AD94" i="125"/>
  <c r="AC94" i="125"/>
  <c r="AB94" i="125"/>
  <c r="AA94" i="125"/>
  <c r="Z94" i="125"/>
  <c r="Y94" i="125"/>
  <c r="X94" i="125"/>
  <c r="W94" i="125"/>
  <c r="V94" i="125"/>
  <c r="U94" i="125"/>
  <c r="T94" i="125"/>
  <c r="S94" i="125"/>
  <c r="R94" i="125"/>
  <c r="Q94" i="125"/>
  <c r="P94" i="125"/>
  <c r="O94" i="125"/>
  <c r="N94" i="125"/>
  <c r="M94" i="125"/>
  <c r="L94" i="125"/>
  <c r="K94" i="125"/>
  <c r="J94" i="125"/>
  <c r="E94" i="125"/>
  <c r="BQ93" i="125"/>
  <c r="BP93" i="125"/>
  <c r="BO93" i="125"/>
  <c r="BN93" i="125"/>
  <c r="BM93" i="125"/>
  <c r="BL93" i="125"/>
  <c r="BK93" i="125"/>
  <c r="BJ93" i="125"/>
  <c r="BI93" i="125"/>
  <c r="BH93" i="125"/>
  <c r="BG93" i="125"/>
  <c r="BF93" i="125"/>
  <c r="BE93" i="125"/>
  <c r="BD93" i="125"/>
  <c r="BC93" i="125"/>
  <c r="BB93" i="125"/>
  <c r="BA93" i="125"/>
  <c r="BA91" i="125" s="1"/>
  <c r="AZ93" i="125"/>
  <c r="AY93" i="125"/>
  <c r="AX93" i="125"/>
  <c r="AW93" i="125"/>
  <c r="AV93" i="125"/>
  <c r="AU93" i="125"/>
  <c r="AT93" i="125"/>
  <c r="AS93" i="125"/>
  <c r="AR93" i="125"/>
  <c r="AQ93" i="125"/>
  <c r="AP93" i="125"/>
  <c r="AO93" i="125"/>
  <c r="AN93" i="125"/>
  <c r="AM93" i="125"/>
  <c r="AM91" i="125" s="1"/>
  <c r="AL93" i="125"/>
  <c r="AK93" i="125"/>
  <c r="AK91" i="125" s="1"/>
  <c r="AJ93" i="125"/>
  <c r="AI93" i="125"/>
  <c r="AH93" i="125"/>
  <c r="Q93" i="125"/>
  <c r="O93" i="125"/>
  <c r="N93" i="125"/>
  <c r="M93" i="125"/>
  <c r="M91" i="125" s="1"/>
  <c r="L93" i="125"/>
  <c r="K93" i="125"/>
  <c r="J93" i="125"/>
  <c r="C93" i="125"/>
  <c r="AG93" i="125" s="1"/>
  <c r="BQ92" i="125"/>
  <c r="BP92" i="125"/>
  <c r="BP91" i="125" s="1"/>
  <c r="BP90" i="125" s="1"/>
  <c r="BO92" i="125"/>
  <c r="BN92" i="125"/>
  <c r="BN91" i="125" s="1"/>
  <c r="BN90" i="125" s="1"/>
  <c r="BM92" i="125"/>
  <c r="BL92" i="125"/>
  <c r="BK92" i="125"/>
  <c r="BJ92" i="125"/>
  <c r="BI92" i="125"/>
  <c r="BH92" i="125"/>
  <c r="BH91" i="125" s="1"/>
  <c r="BG92" i="125"/>
  <c r="BF92" i="125"/>
  <c r="BE92" i="125"/>
  <c r="BD92" i="125"/>
  <c r="BC92" i="125"/>
  <c r="BB92" i="125"/>
  <c r="BA92" i="125"/>
  <c r="AZ92" i="125"/>
  <c r="AZ91" i="125" s="1"/>
  <c r="AZ90" i="125" s="1"/>
  <c r="AY92" i="125"/>
  <c r="AX92" i="125"/>
  <c r="AX91" i="125" s="1"/>
  <c r="AX90" i="125" s="1"/>
  <c r="AW92" i="125"/>
  <c r="AV92" i="125"/>
  <c r="AU92" i="125"/>
  <c r="AT92" i="125"/>
  <c r="AS92" i="125"/>
  <c r="AR92" i="125"/>
  <c r="AR91" i="125" s="1"/>
  <c r="AR90" i="125" s="1"/>
  <c r="AQ92" i="125"/>
  <c r="AP92" i="125"/>
  <c r="AP91" i="125" s="1"/>
  <c r="AP90" i="125" s="1"/>
  <c r="AO92" i="125"/>
  <c r="AN92" i="125"/>
  <c r="AM92" i="125"/>
  <c r="AL92" i="125"/>
  <c r="AK92" i="125"/>
  <c r="AJ92" i="125"/>
  <c r="AI92" i="125"/>
  <c r="AH92" i="125"/>
  <c r="O92" i="125"/>
  <c r="N92" i="125"/>
  <c r="N91" i="125" s="1"/>
  <c r="M92" i="125"/>
  <c r="L92" i="125"/>
  <c r="K92" i="125"/>
  <c r="J92" i="125"/>
  <c r="C92" i="125"/>
  <c r="AF92" i="125" s="1"/>
  <c r="BQ91" i="125"/>
  <c r="BO91" i="125"/>
  <c r="BK91" i="125"/>
  <c r="BI91" i="125"/>
  <c r="BG91" i="125"/>
  <c r="BC91" i="125"/>
  <c r="AY91" i="125"/>
  <c r="AU91" i="125"/>
  <c r="AS91" i="125"/>
  <c r="AL91" i="125"/>
  <c r="AJ91" i="125"/>
  <c r="AJ90" i="125" s="1"/>
  <c r="L91" i="125"/>
  <c r="J91" i="125"/>
  <c r="B91" i="125"/>
  <c r="BH90" i="125"/>
  <c r="BQ88" i="125"/>
  <c r="BP88" i="125"/>
  <c r="BO88" i="125"/>
  <c r="BN88" i="125"/>
  <c r="BM88" i="125"/>
  <c r="BL88" i="125"/>
  <c r="BK88" i="125"/>
  <c r="BJ88" i="125"/>
  <c r="BI88" i="125"/>
  <c r="BH88" i="125"/>
  <c r="BG88" i="125"/>
  <c r="BF88" i="125"/>
  <c r="BE88" i="125"/>
  <c r="BD88" i="125"/>
  <c r="BC88" i="125"/>
  <c r="BB88" i="125"/>
  <c r="BA88" i="125"/>
  <c r="AZ88" i="125"/>
  <c r="AY88" i="125"/>
  <c r="AX88" i="125"/>
  <c r="AW88" i="125"/>
  <c r="AV88" i="125"/>
  <c r="AU88" i="125"/>
  <c r="AT88" i="125"/>
  <c r="AS88" i="125"/>
  <c r="AR88" i="125"/>
  <c r="AQ88" i="125"/>
  <c r="AP88" i="125"/>
  <c r="AO88" i="125"/>
  <c r="AN88" i="125"/>
  <c r="AM88" i="125"/>
  <c r="AL88" i="125"/>
  <c r="AK88" i="125"/>
  <c r="AJ88" i="125"/>
  <c r="AI88" i="125"/>
  <c r="AH88" i="125"/>
  <c r="AG88" i="125"/>
  <c r="AF88" i="125"/>
  <c r="AE88" i="125"/>
  <c r="AD88" i="125"/>
  <c r="AC88" i="125"/>
  <c r="AB88" i="125"/>
  <c r="AA88" i="125"/>
  <c r="Z88" i="125"/>
  <c r="Y88" i="125"/>
  <c r="X88" i="125"/>
  <c r="W88" i="125"/>
  <c r="V88" i="125"/>
  <c r="U88" i="125"/>
  <c r="T88" i="125"/>
  <c r="S88" i="125"/>
  <c r="R88" i="125"/>
  <c r="Q88" i="125"/>
  <c r="P88" i="125"/>
  <c r="O88" i="125"/>
  <c r="N88" i="125"/>
  <c r="M88" i="125"/>
  <c r="L88" i="125"/>
  <c r="K88" i="125"/>
  <c r="J88" i="125"/>
  <c r="BQ77" i="125"/>
  <c r="BP77" i="125"/>
  <c r="BO77" i="125"/>
  <c r="BN77" i="125"/>
  <c r="BM77" i="125"/>
  <c r="BL77" i="125"/>
  <c r="BK77" i="125"/>
  <c r="BJ77" i="125"/>
  <c r="BI77" i="125"/>
  <c r="BH77" i="125"/>
  <c r="BG77" i="125"/>
  <c r="BF77" i="125"/>
  <c r="BE77" i="125"/>
  <c r="BD77" i="125"/>
  <c r="BC77" i="125"/>
  <c r="BB77" i="125"/>
  <c r="BA77" i="125"/>
  <c r="AZ77" i="125"/>
  <c r="AY77" i="125"/>
  <c r="AX77" i="125"/>
  <c r="AW77" i="125"/>
  <c r="AV77" i="125"/>
  <c r="AU77" i="125"/>
  <c r="AT77" i="125"/>
  <c r="AS77" i="125"/>
  <c r="AR77" i="125"/>
  <c r="AQ77" i="125"/>
  <c r="AP77" i="125"/>
  <c r="AO77" i="125"/>
  <c r="AN77" i="125"/>
  <c r="AM77" i="125"/>
  <c r="AL77" i="125"/>
  <c r="AK77" i="125"/>
  <c r="AJ77" i="125"/>
  <c r="AI77" i="125"/>
  <c r="AH77" i="125"/>
  <c r="AF77" i="125"/>
  <c r="AE77" i="125"/>
  <c r="AD77" i="125"/>
  <c r="AC77" i="125"/>
  <c r="AB77" i="125"/>
  <c r="AA77" i="125"/>
  <c r="Z77" i="125"/>
  <c r="Y77" i="125"/>
  <c r="X77" i="125"/>
  <c r="W77" i="125"/>
  <c r="V77" i="125"/>
  <c r="U77" i="125"/>
  <c r="T77" i="125"/>
  <c r="S77" i="125"/>
  <c r="R77" i="125"/>
  <c r="Q77" i="125"/>
  <c r="P77" i="125"/>
  <c r="O77" i="125"/>
  <c r="N77" i="125"/>
  <c r="M77" i="125"/>
  <c r="L77" i="125"/>
  <c r="K77" i="125"/>
  <c r="J77" i="125"/>
  <c r="BQ68" i="125"/>
  <c r="BP68" i="125"/>
  <c r="BO68" i="125"/>
  <c r="BN68" i="125"/>
  <c r="BM68" i="125"/>
  <c r="BL68" i="125"/>
  <c r="BK68" i="125"/>
  <c r="BK69" i="125" s="1"/>
  <c r="BK178" i="125" s="1"/>
  <c r="BK402" i="125" s="1"/>
  <c r="BJ68" i="125"/>
  <c r="BI68" i="125"/>
  <c r="BH68" i="125"/>
  <c r="BG68" i="125"/>
  <c r="BF68" i="125"/>
  <c r="BE68" i="125"/>
  <c r="BD68" i="125"/>
  <c r="BC68" i="125"/>
  <c r="BC69" i="125" s="1"/>
  <c r="BC178" i="125" s="1"/>
  <c r="BC402" i="125" s="1"/>
  <c r="BB68" i="125"/>
  <c r="BA68" i="125"/>
  <c r="AZ68" i="125"/>
  <c r="AY68" i="125"/>
  <c r="AX68" i="125"/>
  <c r="AW68" i="125"/>
  <c r="AV68" i="125"/>
  <c r="AU68" i="125"/>
  <c r="AT68" i="125"/>
  <c r="AS68" i="125"/>
  <c r="AR68" i="125"/>
  <c r="AQ68" i="125"/>
  <c r="AP68" i="125"/>
  <c r="AO68" i="125"/>
  <c r="AN68" i="125"/>
  <c r="AM68" i="125"/>
  <c r="AM69" i="125" s="1"/>
  <c r="AM178" i="125" s="1"/>
  <c r="AM402" i="125" s="1"/>
  <c r="AL68" i="125"/>
  <c r="AK68" i="125"/>
  <c r="AJ68" i="125"/>
  <c r="AI68" i="125"/>
  <c r="AH68" i="125"/>
  <c r="AG68" i="125"/>
  <c r="AG69" i="125" s="1"/>
  <c r="AG178" i="125" s="1"/>
  <c r="AG402" i="125" s="1"/>
  <c r="AF68" i="125"/>
  <c r="AE68" i="125"/>
  <c r="AE69" i="125" s="1"/>
  <c r="AE178" i="125" s="1"/>
  <c r="AE402" i="125" s="1"/>
  <c r="AD68" i="125"/>
  <c r="AC68" i="125"/>
  <c r="AB68" i="125"/>
  <c r="AA68" i="125"/>
  <c r="Z68" i="125"/>
  <c r="Y68" i="125"/>
  <c r="X68" i="125"/>
  <c r="W68" i="125"/>
  <c r="V68" i="125"/>
  <c r="U68" i="125"/>
  <c r="T68" i="125"/>
  <c r="S68" i="125"/>
  <c r="R68" i="125"/>
  <c r="Q68" i="125"/>
  <c r="Q69" i="125" s="1"/>
  <c r="Q178" i="125" s="1"/>
  <c r="Q402" i="125" s="1"/>
  <c r="O68" i="125"/>
  <c r="N68" i="125"/>
  <c r="M68" i="125"/>
  <c r="L68" i="125"/>
  <c r="K68" i="125"/>
  <c r="J68" i="125"/>
  <c r="BQ67" i="125"/>
  <c r="BP67" i="125"/>
  <c r="BO67" i="125"/>
  <c r="BO69" i="125" s="1"/>
  <c r="BO178" i="125" s="1"/>
  <c r="BO402" i="125" s="1"/>
  <c r="BN67" i="125"/>
  <c r="BN69" i="125" s="1"/>
  <c r="BN178" i="125" s="1"/>
  <c r="BN402" i="125" s="1"/>
  <c r="BM67" i="125"/>
  <c r="BL67" i="125"/>
  <c r="BK67" i="125"/>
  <c r="BJ67" i="125"/>
  <c r="BI67" i="125"/>
  <c r="BH67" i="125"/>
  <c r="BG67" i="125"/>
  <c r="BG69" i="125" s="1"/>
  <c r="BG178" i="125" s="1"/>
  <c r="BG402" i="125" s="1"/>
  <c r="BF67" i="125"/>
  <c r="BF69" i="125" s="1"/>
  <c r="BE67" i="125"/>
  <c r="BD67" i="125"/>
  <c r="BC67" i="125"/>
  <c r="BB67" i="125"/>
  <c r="BA67" i="125"/>
  <c r="AZ67" i="125"/>
  <c r="AY67" i="125"/>
  <c r="AY69" i="125" s="1"/>
  <c r="AY178" i="125" s="1"/>
  <c r="AY402" i="125" s="1"/>
  <c r="AX67" i="125"/>
  <c r="AX69" i="125" s="1"/>
  <c r="AX178" i="125" s="1"/>
  <c r="AX402" i="125" s="1"/>
  <c r="AW67" i="125"/>
  <c r="AV67" i="125"/>
  <c r="AU67" i="125"/>
  <c r="AT67" i="125"/>
  <c r="AS67" i="125"/>
  <c r="AR67" i="125"/>
  <c r="AQ67" i="125"/>
  <c r="AQ69" i="125" s="1"/>
  <c r="AQ178" i="125" s="1"/>
  <c r="AQ402" i="125" s="1"/>
  <c r="AP67" i="125"/>
  <c r="AP69" i="125" s="1"/>
  <c r="AP178" i="125" s="1"/>
  <c r="AP402" i="125" s="1"/>
  <c r="AO67" i="125"/>
  <c r="AN67" i="125"/>
  <c r="AM67" i="125"/>
  <c r="AL67" i="125"/>
  <c r="AK67" i="125"/>
  <c r="AJ67" i="125"/>
  <c r="AI67" i="125"/>
  <c r="AI69" i="125" s="1"/>
  <c r="AI178" i="125" s="1"/>
  <c r="AI402" i="125" s="1"/>
  <c r="AH67" i="125"/>
  <c r="AH69" i="125" s="1"/>
  <c r="AG67" i="125"/>
  <c r="AF67" i="125"/>
  <c r="AE67" i="125"/>
  <c r="AD67" i="125"/>
  <c r="AC67" i="125"/>
  <c r="AB67" i="125"/>
  <c r="AA67" i="125"/>
  <c r="AA69" i="125" s="1"/>
  <c r="AA178" i="125" s="1"/>
  <c r="AA402" i="125" s="1"/>
  <c r="Z67" i="125"/>
  <c r="Z69" i="125" s="1"/>
  <c r="Z178" i="125" s="1"/>
  <c r="Z402" i="125" s="1"/>
  <c r="Y67" i="125"/>
  <c r="X67" i="125"/>
  <c r="W67" i="125"/>
  <c r="V67" i="125"/>
  <c r="U67" i="125"/>
  <c r="T67" i="125"/>
  <c r="S67" i="125"/>
  <c r="S69" i="125" s="1"/>
  <c r="S178" i="125" s="1"/>
  <c r="S402" i="125" s="1"/>
  <c r="R67" i="125"/>
  <c r="R69" i="125" s="1"/>
  <c r="R178" i="125" s="1"/>
  <c r="R402" i="125" s="1"/>
  <c r="Q67" i="125"/>
  <c r="O67" i="125"/>
  <c r="N67" i="125"/>
  <c r="M67" i="125"/>
  <c r="L67" i="125"/>
  <c r="K67" i="125"/>
  <c r="J67" i="125"/>
  <c r="C67" i="125"/>
  <c r="P67" i="125" s="1"/>
  <c r="C63" i="125"/>
  <c r="D62" i="125"/>
  <c r="C61" i="125"/>
  <c r="CD51" i="125"/>
  <c r="CC51" i="125"/>
  <c r="CB51" i="125"/>
  <c r="CA51" i="125"/>
  <c r="BZ51" i="125"/>
  <c r="BY51" i="125"/>
  <c r="BX51" i="125"/>
  <c r="BC51" i="125"/>
  <c r="BV48" i="125"/>
  <c r="BW48" i="125" s="1"/>
  <c r="BX48" i="125" s="1"/>
  <c r="BY48" i="125" s="1"/>
  <c r="BZ48" i="125" s="1"/>
  <c r="CA48" i="125" s="1"/>
  <c r="CB48" i="125" s="1"/>
  <c r="CC48" i="125" s="1"/>
  <c r="CD48" i="125" s="1"/>
  <c r="CE48" i="125" s="1"/>
  <c r="CF48" i="125" s="1"/>
  <c r="CG48" i="125" s="1"/>
  <c r="CH48" i="125" s="1"/>
  <c r="CI48" i="125" s="1"/>
  <c r="CJ48" i="125" s="1"/>
  <c r="CK48" i="125" s="1"/>
  <c r="CL48" i="125" s="1"/>
  <c r="CM48" i="125" s="1"/>
  <c r="CN48" i="125" s="1"/>
  <c r="CO48" i="125" s="1"/>
  <c r="CP48" i="125" s="1"/>
  <c r="CQ48" i="125" s="1"/>
  <c r="CR48" i="125" s="1"/>
  <c r="CS48" i="125" s="1"/>
  <c r="CT48" i="125" s="1"/>
  <c r="CU48" i="125" s="1"/>
  <c r="CV48" i="125" s="1"/>
  <c r="CW48" i="125" s="1"/>
  <c r="CX48" i="125" s="1"/>
  <c r="CY48" i="125" s="1"/>
  <c r="BU48" i="125"/>
  <c r="CD43" i="125"/>
  <c r="CC43" i="125"/>
  <c r="CB43" i="125"/>
  <c r="CA43" i="125"/>
  <c r="BZ43" i="125"/>
  <c r="BY43" i="125"/>
  <c r="BX43" i="125"/>
  <c r="BO43" i="125"/>
  <c r="BC43" i="125"/>
  <c r="AQ43" i="125"/>
  <c r="BU40" i="125"/>
  <c r="BV40" i="125" s="1"/>
  <c r="BW40" i="125" s="1"/>
  <c r="BX40" i="125" s="1"/>
  <c r="BY40" i="125" s="1"/>
  <c r="BZ40" i="125" s="1"/>
  <c r="CA40" i="125" s="1"/>
  <c r="CB40" i="125" s="1"/>
  <c r="CC40" i="125" s="1"/>
  <c r="CD40" i="125" s="1"/>
  <c r="CE40" i="125" s="1"/>
  <c r="CF40" i="125" s="1"/>
  <c r="CG40" i="125" s="1"/>
  <c r="CH40" i="125" s="1"/>
  <c r="CI40" i="125" s="1"/>
  <c r="CJ40" i="125" s="1"/>
  <c r="CK40" i="125" s="1"/>
  <c r="CL40" i="125" s="1"/>
  <c r="CM40" i="125" s="1"/>
  <c r="CN40" i="125" s="1"/>
  <c r="CO40" i="125" s="1"/>
  <c r="CP40" i="125" s="1"/>
  <c r="CQ40" i="125" s="1"/>
  <c r="CR40" i="125" s="1"/>
  <c r="CS40" i="125" s="1"/>
  <c r="CT40" i="125" s="1"/>
  <c r="CU40" i="125" s="1"/>
  <c r="CV40" i="125" s="1"/>
  <c r="CW40" i="125" s="1"/>
  <c r="CX40" i="125" s="1"/>
  <c r="CY40" i="125" s="1"/>
  <c r="CD35" i="125"/>
  <c r="CC35" i="125"/>
  <c r="CB35" i="125"/>
  <c r="CA35" i="125"/>
  <c r="BZ35" i="125"/>
  <c r="BY35" i="125"/>
  <c r="BX35" i="125"/>
  <c r="BO35" i="125"/>
  <c r="BC35" i="125"/>
  <c r="AQ35" i="125"/>
  <c r="BU32" i="125"/>
  <c r="BV32" i="125" s="1"/>
  <c r="BW32" i="125" s="1"/>
  <c r="BX32" i="125" s="1"/>
  <c r="BY32" i="125" s="1"/>
  <c r="BZ32" i="125" s="1"/>
  <c r="CA32" i="125" s="1"/>
  <c r="CB32" i="125" s="1"/>
  <c r="CC32" i="125" s="1"/>
  <c r="CD32" i="125" s="1"/>
  <c r="CE32" i="125" s="1"/>
  <c r="CF32" i="125" s="1"/>
  <c r="CG32" i="125" s="1"/>
  <c r="CH32" i="125" s="1"/>
  <c r="CI32" i="125" s="1"/>
  <c r="CJ32" i="125" s="1"/>
  <c r="CK32" i="125" s="1"/>
  <c r="CL32" i="125" s="1"/>
  <c r="CM32" i="125" s="1"/>
  <c r="CN32" i="125" s="1"/>
  <c r="CO32" i="125" s="1"/>
  <c r="CP32" i="125" s="1"/>
  <c r="CQ32" i="125" s="1"/>
  <c r="CR32" i="125" s="1"/>
  <c r="CS32" i="125" s="1"/>
  <c r="CT32" i="125" s="1"/>
  <c r="CU32" i="125" s="1"/>
  <c r="CV32" i="125" s="1"/>
  <c r="CW32" i="125" s="1"/>
  <c r="CX32" i="125" s="1"/>
  <c r="CY32" i="125" s="1"/>
  <c r="CD27" i="125"/>
  <c r="CC27" i="125"/>
  <c r="CB27" i="125"/>
  <c r="CA27" i="125"/>
  <c r="BZ27" i="125"/>
  <c r="BY27" i="125"/>
  <c r="BX27" i="125"/>
  <c r="BO27" i="125"/>
  <c r="BC27" i="125"/>
  <c r="AQ27" i="125"/>
  <c r="BU24" i="125"/>
  <c r="BV24" i="125" s="1"/>
  <c r="BW24" i="125" s="1"/>
  <c r="BX24" i="125" s="1"/>
  <c r="BY24" i="125" s="1"/>
  <c r="BZ24" i="125" s="1"/>
  <c r="CA24" i="125" s="1"/>
  <c r="CB24" i="125" s="1"/>
  <c r="CC24" i="125" s="1"/>
  <c r="CD24" i="125" s="1"/>
  <c r="CE24" i="125" s="1"/>
  <c r="CF24" i="125" s="1"/>
  <c r="CG24" i="125" s="1"/>
  <c r="CH24" i="125" s="1"/>
  <c r="CI24" i="125" s="1"/>
  <c r="CJ24" i="125" s="1"/>
  <c r="CK24" i="125" s="1"/>
  <c r="CL24" i="125" s="1"/>
  <c r="CM24" i="125" s="1"/>
  <c r="CN24" i="125" s="1"/>
  <c r="CO24" i="125" s="1"/>
  <c r="CP24" i="125" s="1"/>
  <c r="CQ24" i="125" s="1"/>
  <c r="CR24" i="125" s="1"/>
  <c r="CS24" i="125" s="1"/>
  <c r="CT24" i="125" s="1"/>
  <c r="CU24" i="125" s="1"/>
  <c r="CV24" i="125" s="1"/>
  <c r="CW24" i="125" s="1"/>
  <c r="CX24" i="125" s="1"/>
  <c r="CY24" i="125" s="1"/>
  <c r="E21" i="125"/>
  <c r="C21" i="125"/>
  <c r="E67" i="125" s="1"/>
  <c r="BP16" i="125"/>
  <c r="BK16" i="125"/>
  <c r="BC16" i="125"/>
  <c r="AU16" i="125"/>
  <c r="AC16" i="125"/>
  <c r="AB16" i="125"/>
  <c r="Z16" i="125"/>
  <c r="X16" i="125"/>
  <c r="W16" i="125"/>
  <c r="R16" i="125"/>
  <c r="P16" i="125"/>
  <c r="O16" i="125"/>
  <c r="N16" i="125"/>
  <c r="M16" i="125"/>
  <c r="C16" i="125"/>
  <c r="BX15" i="125"/>
  <c r="BQ15" i="125"/>
  <c r="BP15" i="125"/>
  <c r="BO15" i="125"/>
  <c r="BN15" i="125"/>
  <c r="BM15" i="125"/>
  <c r="BL15" i="125"/>
  <c r="BK15" i="125"/>
  <c r="BJ15" i="125"/>
  <c r="BI15" i="125"/>
  <c r="BH15" i="125"/>
  <c r="BG15" i="125"/>
  <c r="BF15" i="125"/>
  <c r="BE15" i="125"/>
  <c r="BD15" i="125"/>
  <c r="BC15" i="125"/>
  <c r="BB15" i="125"/>
  <c r="BA15" i="125"/>
  <c r="AZ15" i="125"/>
  <c r="AY15" i="125"/>
  <c r="AX15" i="125"/>
  <c r="AW15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D14" i="125"/>
  <c r="BN13" i="125"/>
  <c r="BL13" i="125"/>
  <c r="BK13" i="125"/>
  <c r="BH13" i="125"/>
  <c r="BB13" i="125"/>
  <c r="AZ13" i="125"/>
  <c r="AX13" i="125"/>
  <c r="AU13" i="125"/>
  <c r="AN13" i="125"/>
  <c r="AM13" i="125"/>
  <c r="AL13" i="125"/>
  <c r="AH13" i="125"/>
  <c r="Z13" i="125"/>
  <c r="X13" i="125"/>
  <c r="V13" i="125"/>
  <c r="R13" i="125"/>
  <c r="L13" i="125"/>
  <c r="K13" i="125"/>
  <c r="J13" i="125"/>
  <c r="D13" i="125"/>
  <c r="BM13" i="125" s="1"/>
  <c r="BO12" i="125"/>
  <c r="AI12" i="125"/>
  <c r="S12" i="125"/>
  <c r="D12" i="125"/>
  <c r="BL12" i="125" s="1"/>
  <c r="C11" i="125"/>
  <c r="BQ16" i="125" s="1"/>
  <c r="BX7" i="125"/>
  <c r="BX13" i="125" s="1"/>
  <c r="BC51" i="124"/>
  <c r="L116" i="125" l="1"/>
  <c r="T116" i="125"/>
  <c r="AB116" i="125"/>
  <c r="AK116" i="125"/>
  <c r="AS116" i="125"/>
  <c r="BA116" i="125"/>
  <c r="BI116" i="125"/>
  <c r="BQ116" i="125"/>
  <c r="M116" i="125"/>
  <c r="U116" i="125"/>
  <c r="AC116" i="125"/>
  <c r="AL116" i="125"/>
  <c r="AT116" i="125"/>
  <c r="BB116" i="125"/>
  <c r="BJ116" i="125"/>
  <c r="Y69" i="125"/>
  <c r="Y178" i="125" s="1"/>
  <c r="Y402" i="125" s="1"/>
  <c r="AO69" i="125"/>
  <c r="AO178" i="125" s="1"/>
  <c r="AO402" i="125" s="1"/>
  <c r="AW69" i="125"/>
  <c r="AW178" i="125" s="1"/>
  <c r="AW402" i="125" s="1"/>
  <c r="BE69" i="125"/>
  <c r="BE178" i="125" s="1"/>
  <c r="BE402" i="125" s="1"/>
  <c r="BM69" i="125"/>
  <c r="BM178" i="125" s="1"/>
  <c r="BM402" i="125" s="1"/>
  <c r="P116" i="125"/>
  <c r="X116" i="125"/>
  <c r="AO116" i="125"/>
  <c r="L69" i="125"/>
  <c r="L178" i="125" s="1"/>
  <c r="L402" i="125" s="1"/>
  <c r="U69" i="125"/>
  <c r="U178" i="125" s="1"/>
  <c r="U402" i="125" s="1"/>
  <c r="AC69" i="125"/>
  <c r="AC178" i="125" s="1"/>
  <c r="AC402" i="125" s="1"/>
  <c r="AK69" i="125"/>
  <c r="AK178" i="125" s="1"/>
  <c r="AK402" i="125" s="1"/>
  <c r="AS69" i="125"/>
  <c r="AS178" i="125" s="1"/>
  <c r="AS402" i="125" s="1"/>
  <c r="BA69" i="125"/>
  <c r="BA178" i="125" s="1"/>
  <c r="BA402" i="125" s="1"/>
  <c r="BI69" i="125"/>
  <c r="BI178" i="125" s="1"/>
  <c r="BI402" i="125" s="1"/>
  <c r="BQ69" i="125"/>
  <c r="BQ178" i="125" s="1"/>
  <c r="BQ402" i="125" s="1"/>
  <c r="N116" i="125"/>
  <c r="V116" i="125"/>
  <c r="AD116" i="125"/>
  <c r="AM116" i="125"/>
  <c r="BC116" i="125"/>
  <c r="BK116" i="125"/>
  <c r="O116" i="125"/>
  <c r="W116" i="125"/>
  <c r="AE116" i="125"/>
  <c r="AX116" i="125"/>
  <c r="BI90" i="125"/>
  <c r="AU106" i="125"/>
  <c r="BC106" i="125"/>
  <c r="BC90" i="125" s="1"/>
  <c r="BK106" i="125"/>
  <c r="BA90" i="125"/>
  <c r="BQ90" i="125"/>
  <c r="AG109" i="125"/>
  <c r="BT109" i="125" s="1"/>
  <c r="AW90" i="125"/>
  <c r="AM90" i="125"/>
  <c r="BE90" i="125"/>
  <c r="AY90" i="125"/>
  <c r="AO90" i="125"/>
  <c r="J90" i="125"/>
  <c r="BG90" i="125"/>
  <c r="K116" i="125"/>
  <c r="S116" i="125"/>
  <c r="AA116" i="125"/>
  <c r="AR116" i="125"/>
  <c r="AZ116" i="125"/>
  <c r="BH116" i="125"/>
  <c r="BM90" i="125"/>
  <c r="Q116" i="125"/>
  <c r="Y116" i="125"/>
  <c r="AH116" i="125"/>
  <c r="AP116" i="125"/>
  <c r="BN116" i="125"/>
  <c r="R116" i="125"/>
  <c r="Z116" i="125"/>
  <c r="AI116" i="125"/>
  <c r="AQ116" i="125"/>
  <c r="AY116" i="125"/>
  <c r="BG116" i="125"/>
  <c r="BO116" i="125"/>
  <c r="AN116" i="125"/>
  <c r="BV94" i="125"/>
  <c r="BF116" i="125"/>
  <c r="BO90" i="125"/>
  <c r="AG94" i="125"/>
  <c r="L90" i="125"/>
  <c r="AV116" i="125"/>
  <c r="BD116" i="125"/>
  <c r="BL116" i="125"/>
  <c r="AF116" i="125"/>
  <c r="AW116" i="125"/>
  <c r="BE116" i="125"/>
  <c r="BM116" i="125"/>
  <c r="BB101" i="125"/>
  <c r="BJ101" i="125"/>
  <c r="M106" i="125"/>
  <c r="M90" i="125" s="1"/>
  <c r="J69" i="125"/>
  <c r="BS67" i="125"/>
  <c r="AL90" i="125"/>
  <c r="BK90" i="125"/>
  <c r="N90" i="125"/>
  <c r="AN91" i="125"/>
  <c r="AV91" i="125"/>
  <c r="BD91" i="125"/>
  <c r="BL91" i="125"/>
  <c r="AS90" i="125"/>
  <c r="AK90" i="125"/>
  <c r="BU107" i="125"/>
  <c r="AH106" i="125"/>
  <c r="BW107" i="125"/>
  <c r="BF106" i="125"/>
  <c r="BJ90" i="125"/>
  <c r="AU90" i="125"/>
  <c r="BW92" i="125"/>
  <c r="BF91" i="125"/>
  <c r="BF90" i="125" s="1"/>
  <c r="BB90" i="125"/>
  <c r="BU92" i="125"/>
  <c r="AH91" i="125"/>
  <c r="AN101" i="125"/>
  <c r="AV101" i="125"/>
  <c r="BD101" i="125"/>
  <c r="BL101" i="125"/>
  <c r="O106" i="125"/>
  <c r="O91" i="125"/>
  <c r="AJ116" i="125"/>
  <c r="BP116" i="125"/>
  <c r="AA12" i="125"/>
  <c r="K69" i="125"/>
  <c r="K178" i="125" s="1"/>
  <c r="K402" i="125" s="1"/>
  <c r="T69" i="125"/>
  <c r="T178" i="125" s="1"/>
  <c r="T402" i="125" s="1"/>
  <c r="AB69" i="125"/>
  <c r="AB178" i="125" s="1"/>
  <c r="AB402" i="125" s="1"/>
  <c r="AJ69" i="125"/>
  <c r="AJ178" i="125" s="1"/>
  <c r="AJ402" i="125" s="1"/>
  <c r="AR69" i="125"/>
  <c r="AR178" i="125" s="1"/>
  <c r="AR402" i="125" s="1"/>
  <c r="AZ69" i="125"/>
  <c r="AZ178" i="125" s="1"/>
  <c r="AZ402" i="125" s="1"/>
  <c r="BH69" i="125"/>
  <c r="BH178" i="125" s="1"/>
  <c r="BH402" i="125" s="1"/>
  <c r="BP69" i="125"/>
  <c r="BP178" i="125" s="1"/>
  <c r="BP402" i="125" s="1"/>
  <c r="BT68" i="125"/>
  <c r="AI91" i="125"/>
  <c r="AI90" i="125" s="1"/>
  <c r="AQ91" i="125"/>
  <c r="AQ90" i="125" s="1"/>
  <c r="S98" i="125"/>
  <c r="BU99" i="125"/>
  <c r="BU96" i="125" s="1"/>
  <c r="Q103" i="125"/>
  <c r="BV104" i="125"/>
  <c r="AI106" i="125"/>
  <c r="AQ106" i="125"/>
  <c r="BV108" i="125"/>
  <c r="BW114" i="125"/>
  <c r="O182" i="125"/>
  <c r="CD198" i="125"/>
  <c r="CL198" i="125"/>
  <c r="CT198" i="125"/>
  <c r="R198" i="125"/>
  <c r="BW88" i="125"/>
  <c r="BU94" i="125"/>
  <c r="BV97" i="125"/>
  <c r="BW104" i="125"/>
  <c r="AC198" i="125"/>
  <c r="BA198" i="125"/>
  <c r="BQ198" i="125"/>
  <c r="AQ12" i="125"/>
  <c r="N13" i="125"/>
  <c r="AB13" i="125"/>
  <c r="AP13" i="125"/>
  <c r="BC13" i="125"/>
  <c r="BP13" i="125"/>
  <c r="BL16" i="125"/>
  <c r="T16" i="125"/>
  <c r="AE16" i="125"/>
  <c r="M69" i="125"/>
  <c r="M178" i="125" s="1"/>
  <c r="M402" i="125" s="1"/>
  <c r="AD69" i="125"/>
  <c r="AD178" i="125" s="1"/>
  <c r="AD402" i="125" s="1"/>
  <c r="AL69" i="125"/>
  <c r="BB69" i="125"/>
  <c r="BB178" i="125" s="1"/>
  <c r="BB402" i="125" s="1"/>
  <c r="BJ69" i="125"/>
  <c r="BJ126" i="125" s="1"/>
  <c r="BS88" i="125"/>
  <c r="K91" i="125"/>
  <c r="BV93" i="125"/>
  <c r="BS94" i="125"/>
  <c r="AT96" i="125"/>
  <c r="AT90" i="125" s="1"/>
  <c r="S97" i="125"/>
  <c r="S96" i="125" s="1"/>
  <c r="AC97" i="125"/>
  <c r="BW98" i="125"/>
  <c r="AG103" i="125"/>
  <c r="BV103" i="125"/>
  <c r="T108" i="125"/>
  <c r="BS109" i="125"/>
  <c r="BU109" i="125"/>
  <c r="BW109" i="125"/>
  <c r="J190" i="125"/>
  <c r="N198" i="125"/>
  <c r="V198" i="125"/>
  <c r="AD198" i="125"/>
  <c r="AL198" i="125"/>
  <c r="AT198" i="125"/>
  <c r="BB198" i="125"/>
  <c r="BJ198" i="125"/>
  <c r="BX198" i="125"/>
  <c r="CF198" i="125"/>
  <c r="CN198" i="125"/>
  <c r="CV198" i="125"/>
  <c r="BF198" i="125"/>
  <c r="BW94" i="125"/>
  <c r="AB96" i="125"/>
  <c r="BS99" i="125"/>
  <c r="BV102" i="125"/>
  <c r="BV101" i="125" s="1"/>
  <c r="Y103" i="125"/>
  <c r="BU104" i="125"/>
  <c r="U198" i="125"/>
  <c r="AK198" i="125"/>
  <c r="BI198" i="125"/>
  <c r="BY7" i="125"/>
  <c r="BY16" i="125" s="1"/>
  <c r="AY12" i="125"/>
  <c r="AY215" i="125" s="1"/>
  <c r="O13" i="125"/>
  <c r="AD13" i="125"/>
  <c r="AR13" i="125"/>
  <c r="BD13" i="125"/>
  <c r="J16" i="125"/>
  <c r="U16" i="125"/>
  <c r="AJ16" i="125"/>
  <c r="N69" i="125"/>
  <c r="N178" i="125" s="1"/>
  <c r="N402" i="125" s="1"/>
  <c r="R93" i="125"/>
  <c r="AD97" i="125"/>
  <c r="BU98" i="125"/>
  <c r="BV99" i="125"/>
  <c r="BU103" i="125"/>
  <c r="BW103" i="125"/>
  <c r="BV107" i="125"/>
  <c r="AB108" i="125"/>
  <c r="BV119" i="125"/>
  <c r="O198" i="125"/>
  <c r="W198" i="125"/>
  <c r="AE198" i="125"/>
  <c r="AM198" i="125"/>
  <c r="AU198" i="125"/>
  <c r="BC198" i="125"/>
  <c r="BK198" i="125"/>
  <c r="BS104" i="125"/>
  <c r="BV109" i="125"/>
  <c r="BV106" i="125" s="1"/>
  <c r="M198" i="125"/>
  <c r="AS198" i="125"/>
  <c r="BG12" i="125"/>
  <c r="P13" i="125"/>
  <c r="AF13" i="125"/>
  <c r="AT13" i="125"/>
  <c r="BF13" i="125"/>
  <c r="C14" i="125"/>
  <c r="L16" i="125"/>
  <c r="V16" i="125"/>
  <c r="AM16" i="125"/>
  <c r="O69" i="125"/>
  <c r="O178" i="125" s="1"/>
  <c r="O402" i="125" s="1"/>
  <c r="X69" i="125"/>
  <c r="X178" i="125" s="1"/>
  <c r="X402" i="125" s="1"/>
  <c r="AF69" i="125"/>
  <c r="AF178" i="125" s="1"/>
  <c r="AF402" i="125" s="1"/>
  <c r="AN69" i="125"/>
  <c r="AN178" i="125" s="1"/>
  <c r="AN402" i="125" s="1"/>
  <c r="AV69" i="125"/>
  <c r="AV178" i="125" s="1"/>
  <c r="AV402" i="125" s="1"/>
  <c r="BD69" i="125"/>
  <c r="BD178" i="125" s="1"/>
  <c r="BD402" i="125" s="1"/>
  <c r="BL69" i="125"/>
  <c r="BL178" i="125" s="1"/>
  <c r="BL402" i="125" s="1"/>
  <c r="BV92" i="125"/>
  <c r="BU93" i="125"/>
  <c r="BW93" i="125"/>
  <c r="U97" i="125"/>
  <c r="AE97" i="125"/>
  <c r="R107" i="125"/>
  <c r="BU108" i="125"/>
  <c r="BW108" i="125"/>
  <c r="K112" i="125"/>
  <c r="K111" i="125" s="1"/>
  <c r="BZ198" i="125"/>
  <c r="CH198" i="125"/>
  <c r="CP198" i="125"/>
  <c r="CX198" i="125"/>
  <c r="I344" i="125"/>
  <c r="I346" i="125" s="1"/>
  <c r="I348" i="125" s="1"/>
  <c r="BU102" i="125"/>
  <c r="BT88" i="125"/>
  <c r="BV88" i="125"/>
  <c r="BU97" i="125"/>
  <c r="BW97" i="125"/>
  <c r="BW102" i="125"/>
  <c r="BT104" i="125"/>
  <c r="S107" i="125"/>
  <c r="BU119" i="125"/>
  <c r="BW119" i="125"/>
  <c r="Q198" i="125"/>
  <c r="Y198" i="125"/>
  <c r="AG198" i="125"/>
  <c r="AO198" i="125"/>
  <c r="AW198" i="125"/>
  <c r="BE198" i="125"/>
  <c r="BM198" i="125"/>
  <c r="CA198" i="125"/>
  <c r="CI198" i="125"/>
  <c r="CQ198" i="125"/>
  <c r="CY198" i="125"/>
  <c r="BU88" i="125"/>
  <c r="K12" i="125"/>
  <c r="T13" i="125"/>
  <c r="AJ13" i="125"/>
  <c r="AV13" i="125"/>
  <c r="BJ13" i="125"/>
  <c r="AZ16" i="125"/>
  <c r="AH96" i="125"/>
  <c r="BF96" i="125"/>
  <c r="W97" i="125"/>
  <c r="BV98" i="125"/>
  <c r="AG99" i="125"/>
  <c r="AL101" i="125"/>
  <c r="AT101" i="125"/>
  <c r="AA107" i="125"/>
  <c r="BS117" i="125"/>
  <c r="AU116" i="125"/>
  <c r="BS119" i="125"/>
  <c r="M182" i="125"/>
  <c r="CB198" i="125"/>
  <c r="CJ198" i="125"/>
  <c r="CR198" i="125"/>
  <c r="I342" i="125"/>
  <c r="L198" i="125"/>
  <c r="AX198" i="125"/>
  <c r="P198" i="125"/>
  <c r="BD198" i="125"/>
  <c r="AB198" i="125"/>
  <c r="BH198" i="125"/>
  <c r="AH198" i="125"/>
  <c r="AJ198" i="125"/>
  <c r="K258" i="125"/>
  <c r="K231" i="125" s="1"/>
  <c r="J198" i="125"/>
  <c r="J258" i="125" s="1"/>
  <c r="J231" i="125" s="1"/>
  <c r="AP198" i="125"/>
  <c r="X198" i="125"/>
  <c r="AR198" i="125"/>
  <c r="BN198" i="125"/>
  <c r="CO198" i="125"/>
  <c r="Z198" i="125"/>
  <c r="AV198" i="125"/>
  <c r="BP198" i="125"/>
  <c r="CS198" i="125"/>
  <c r="BY198" i="125"/>
  <c r="CU198" i="125"/>
  <c r="AF198" i="125"/>
  <c r="AZ198" i="125"/>
  <c r="CC198" i="125"/>
  <c r="CW198" i="125"/>
  <c r="CE198" i="125"/>
  <c r="CG198" i="125"/>
  <c r="CK198" i="125"/>
  <c r="T198" i="125"/>
  <c r="BL198" i="125"/>
  <c r="CM198" i="125"/>
  <c r="BE245" i="125"/>
  <c r="BV245" i="125" s="1"/>
  <c r="BV246" i="125" s="1"/>
  <c r="AG245" i="125"/>
  <c r="BT245" i="125" s="1"/>
  <c r="BT246" i="125" s="1"/>
  <c r="AS245" i="125"/>
  <c r="BU245" i="125" s="1"/>
  <c r="BU246" i="125" s="1"/>
  <c r="BQ245" i="125"/>
  <c r="BQ246" i="125" s="1"/>
  <c r="BU211" i="125"/>
  <c r="BV211" i="125"/>
  <c r="BU114" i="125"/>
  <c r="J116" i="125"/>
  <c r="BS118" i="125"/>
  <c r="BU77" i="125"/>
  <c r="BW77" i="125"/>
  <c r="BS114" i="125"/>
  <c r="BV117" i="125"/>
  <c r="BS77" i="125"/>
  <c r="BV114" i="125"/>
  <c r="BU117" i="125"/>
  <c r="BW117" i="125"/>
  <c r="BV77" i="125"/>
  <c r="BV118" i="125"/>
  <c r="BU118" i="125"/>
  <c r="BW118" i="125"/>
  <c r="BL215" i="125"/>
  <c r="AQ215" i="125"/>
  <c r="AU69" i="125"/>
  <c r="AU178" i="125" s="1"/>
  <c r="AU402" i="125" s="1"/>
  <c r="BV68" i="125"/>
  <c r="BX434" i="125"/>
  <c r="BX245" i="125" s="1"/>
  <c r="BX246" i="125" s="1"/>
  <c r="BX414" i="125"/>
  <c r="BX333" i="125"/>
  <c r="BX211" i="125"/>
  <c r="BX188" i="125"/>
  <c r="BX161" i="125"/>
  <c r="BX162" i="125" s="1"/>
  <c r="BX189" i="125"/>
  <c r="BX112" i="125" s="1"/>
  <c r="BX111" i="125" s="1"/>
  <c r="BX173" i="125"/>
  <c r="BX174" i="125" s="1"/>
  <c r="BX169" i="125"/>
  <c r="BX170" i="125" s="1"/>
  <c r="BX165" i="125"/>
  <c r="BX166" i="125" s="1"/>
  <c r="BX97" i="125"/>
  <c r="BX99" i="125"/>
  <c r="BX98" i="125"/>
  <c r="BX88" i="125"/>
  <c r="BX102" i="125"/>
  <c r="BX114" i="125"/>
  <c r="BX104" i="125"/>
  <c r="BX103" i="125"/>
  <c r="BX92" i="125"/>
  <c r="BX119" i="125"/>
  <c r="BX118" i="125"/>
  <c r="BX117" i="125"/>
  <c r="BX107" i="125"/>
  <c r="BX94" i="125"/>
  <c r="BX93" i="125"/>
  <c r="BX109" i="125"/>
  <c r="BX108" i="125"/>
  <c r="BX77" i="125"/>
  <c r="BX67" i="125"/>
  <c r="BX68" i="125"/>
  <c r="BX16" i="125"/>
  <c r="L12" i="125"/>
  <c r="T12" i="125"/>
  <c r="AB12" i="125"/>
  <c r="AJ12" i="125"/>
  <c r="AR12" i="125"/>
  <c r="AZ12" i="125"/>
  <c r="BH12" i="125"/>
  <c r="BP12" i="125"/>
  <c r="S13" i="125"/>
  <c r="AA13" i="125"/>
  <c r="AI13" i="125"/>
  <c r="AQ13" i="125"/>
  <c r="AY13" i="125"/>
  <c r="BG13" i="125"/>
  <c r="BO13" i="125"/>
  <c r="AG15" i="125"/>
  <c r="AP16" i="125"/>
  <c r="BF16" i="125"/>
  <c r="BO215" i="125"/>
  <c r="U12" i="125"/>
  <c r="AK12" i="125"/>
  <c r="BA12" i="125"/>
  <c r="BQ12" i="125"/>
  <c r="AR16" i="125"/>
  <c r="BH16" i="125"/>
  <c r="BH45" i="125"/>
  <c r="C60" i="125"/>
  <c r="AH178" i="125"/>
  <c r="BF178" i="125"/>
  <c r="AI215" i="125"/>
  <c r="BY434" i="125"/>
  <c r="BY245" i="125" s="1"/>
  <c r="BY246" i="125" s="1"/>
  <c r="BY333" i="125"/>
  <c r="BY211" i="125"/>
  <c r="BY189" i="125"/>
  <c r="BY112" i="125" s="1"/>
  <c r="BY111" i="125" s="1"/>
  <c r="BY165" i="125"/>
  <c r="BY188" i="125"/>
  <c r="BY161" i="125"/>
  <c r="BY169" i="125"/>
  <c r="BY173" i="125"/>
  <c r="BY99" i="125"/>
  <c r="BY98" i="125"/>
  <c r="BY88" i="125"/>
  <c r="BY102" i="125"/>
  <c r="BY114" i="125"/>
  <c r="BY104" i="125"/>
  <c r="BY103" i="125"/>
  <c r="BY92" i="125"/>
  <c r="BY91" i="125" s="1"/>
  <c r="BY119" i="125"/>
  <c r="BY118" i="125"/>
  <c r="BY117" i="125"/>
  <c r="BY107" i="125"/>
  <c r="BY94" i="125"/>
  <c r="BY93" i="125"/>
  <c r="BY109" i="125"/>
  <c r="BY108" i="125"/>
  <c r="BY97" i="125"/>
  <c r="BY96" i="125" s="1"/>
  <c r="BY77" i="125"/>
  <c r="BY28" i="125"/>
  <c r="BY67" i="125"/>
  <c r="BY68" i="125"/>
  <c r="BY15" i="125"/>
  <c r="M12" i="125"/>
  <c r="AC12" i="125"/>
  <c r="AS12" i="125"/>
  <c r="BI12" i="125"/>
  <c r="BZ7" i="125"/>
  <c r="N12" i="125"/>
  <c r="V12" i="125"/>
  <c r="AD12" i="125"/>
  <c r="AL12" i="125"/>
  <c r="AT12" i="125"/>
  <c r="BB12" i="125"/>
  <c r="BJ12" i="125"/>
  <c r="BX12" i="125"/>
  <c r="M13" i="125"/>
  <c r="U13" i="125"/>
  <c r="AC13" i="125"/>
  <c r="AK13" i="125"/>
  <c r="AS13" i="125"/>
  <c r="BA13" i="125"/>
  <c r="BI13" i="125"/>
  <c r="BQ13" i="125"/>
  <c r="AS16" i="125"/>
  <c r="BI16" i="125"/>
  <c r="BD28" i="125"/>
  <c r="AF29" i="125"/>
  <c r="BL29" i="125"/>
  <c r="J178" i="125"/>
  <c r="BU68" i="125"/>
  <c r="BW68" i="125"/>
  <c r="K215" i="125"/>
  <c r="BG215" i="125"/>
  <c r="BB29" i="125"/>
  <c r="W12" i="125"/>
  <c r="AM12" i="125"/>
  <c r="BC12" i="125"/>
  <c r="BY12" i="125"/>
  <c r="BJ28" i="125"/>
  <c r="AL29" i="125"/>
  <c r="L45" i="125"/>
  <c r="S215" i="125"/>
  <c r="O12" i="125"/>
  <c r="AE12" i="125"/>
  <c r="AU12" i="125"/>
  <c r="BK12" i="125"/>
  <c r="T14" i="125"/>
  <c r="X12" i="125"/>
  <c r="AF12" i="125"/>
  <c r="AN12" i="125"/>
  <c r="AV12" i="125"/>
  <c r="BD12" i="125"/>
  <c r="W13" i="125"/>
  <c r="AE13" i="125"/>
  <c r="BY13" i="125"/>
  <c r="AH16" i="125"/>
  <c r="AX16" i="125"/>
  <c r="BN16" i="125"/>
  <c r="AF28" i="125"/>
  <c r="BL173" i="125"/>
  <c r="BD173" i="125"/>
  <c r="AV173" i="125"/>
  <c r="AN173" i="125"/>
  <c r="AF173" i="125"/>
  <c r="E173" i="125"/>
  <c r="X173" i="125" s="1"/>
  <c r="BN169" i="125"/>
  <c r="BN170" i="125" s="1"/>
  <c r="BF169" i="125"/>
  <c r="BF170" i="125" s="1"/>
  <c r="AX169" i="125"/>
  <c r="AX170" i="125" s="1"/>
  <c r="AP169" i="125"/>
  <c r="AP170" i="125" s="1"/>
  <c r="AH169" i="125"/>
  <c r="AH170" i="125" s="1"/>
  <c r="J169" i="125"/>
  <c r="BP165" i="125"/>
  <c r="BH165" i="125"/>
  <c r="AZ165" i="125"/>
  <c r="AR165" i="125"/>
  <c r="AJ165" i="125"/>
  <c r="L165" i="125"/>
  <c r="BJ161" i="125"/>
  <c r="BJ162" i="125" s="1"/>
  <c r="BB161" i="125"/>
  <c r="BB162" i="125" s="1"/>
  <c r="AT161" i="125"/>
  <c r="AT162" i="125" s="1"/>
  <c r="AL161" i="125"/>
  <c r="AL162" i="125" s="1"/>
  <c r="N161" i="125"/>
  <c r="N162" i="125" s="1"/>
  <c r="BJ173" i="125"/>
  <c r="BB173" i="125"/>
  <c r="AT173" i="125"/>
  <c r="AT174" i="125" s="1"/>
  <c r="AL173" i="125"/>
  <c r="AD173" i="125"/>
  <c r="V173" i="125"/>
  <c r="N173" i="125"/>
  <c r="BL169" i="125"/>
  <c r="BD169" i="125"/>
  <c r="AV169" i="125"/>
  <c r="AN169" i="125"/>
  <c r="AN170" i="125" s="1"/>
  <c r="AF169" i="125"/>
  <c r="E169" i="125"/>
  <c r="V169" i="125" s="1"/>
  <c r="V170" i="125" s="1"/>
  <c r="BN165" i="125"/>
  <c r="BF165" i="125"/>
  <c r="AX165" i="125"/>
  <c r="AP165" i="125"/>
  <c r="BP173" i="125"/>
  <c r="BH173" i="125"/>
  <c r="AZ173" i="125"/>
  <c r="AR173" i="125"/>
  <c r="AJ173" i="125"/>
  <c r="AB173" i="125"/>
  <c r="T173" i="125"/>
  <c r="T174" i="125" s="1"/>
  <c r="L173" i="125"/>
  <c r="L174" i="125" s="1"/>
  <c r="BJ169" i="125"/>
  <c r="BJ170" i="125" s="1"/>
  <c r="BB169" i="125"/>
  <c r="BB170" i="125" s="1"/>
  <c r="AT169" i="125"/>
  <c r="AT170" i="125" s="1"/>
  <c r="AL169" i="125"/>
  <c r="AL170" i="125" s="1"/>
  <c r="AD169" i="125"/>
  <c r="AD170" i="125" s="1"/>
  <c r="N169" i="125"/>
  <c r="N170" i="125" s="1"/>
  <c r="BL165" i="125"/>
  <c r="BD165" i="125"/>
  <c r="AV165" i="125"/>
  <c r="AN165" i="125"/>
  <c r="AF165" i="125"/>
  <c r="E165" i="125"/>
  <c r="P165" i="125" s="1"/>
  <c r="P166" i="125" s="1"/>
  <c r="BN161" i="125"/>
  <c r="BN162" i="125" s="1"/>
  <c r="BF161" i="125"/>
  <c r="BF162" i="125" s="1"/>
  <c r="AX161" i="125"/>
  <c r="AX162" i="125" s="1"/>
  <c r="AP161" i="125"/>
  <c r="AP162" i="125" s="1"/>
  <c r="AH161" i="125"/>
  <c r="AH162" i="125" s="1"/>
  <c r="J161" i="125"/>
  <c r="BO173" i="125"/>
  <c r="BO174" i="125" s="1"/>
  <c r="BG173" i="125"/>
  <c r="BG174" i="125" s="1"/>
  <c r="AY173" i="125"/>
  <c r="AY174" i="125" s="1"/>
  <c r="AQ173" i="125"/>
  <c r="AQ174" i="125" s="1"/>
  <c r="AI173" i="125"/>
  <c r="AI174" i="125" s="1"/>
  <c r="AA173" i="125"/>
  <c r="AA174" i="125" s="1"/>
  <c r="S173" i="125"/>
  <c r="S174" i="125" s="1"/>
  <c r="K173" i="125"/>
  <c r="K174" i="125" s="1"/>
  <c r="BQ169" i="125"/>
  <c r="BQ170" i="125" s="1"/>
  <c r="BI169" i="125"/>
  <c r="BI170" i="125" s="1"/>
  <c r="BA169" i="125"/>
  <c r="BA170" i="125" s="1"/>
  <c r="AS169" i="125"/>
  <c r="AS170" i="125" s="1"/>
  <c r="AK169" i="125"/>
  <c r="AK170" i="125" s="1"/>
  <c r="AC169" i="125"/>
  <c r="AC170" i="125" s="1"/>
  <c r="U169" i="125"/>
  <c r="U170" i="125" s="1"/>
  <c r="M169" i="125"/>
  <c r="M170" i="125" s="1"/>
  <c r="BK165" i="125"/>
  <c r="BK166" i="125" s="1"/>
  <c r="BC165" i="125"/>
  <c r="BC166" i="125" s="1"/>
  <c r="AU165" i="125"/>
  <c r="AU166" i="125" s="1"/>
  <c r="AM165" i="125"/>
  <c r="AM166" i="125" s="1"/>
  <c r="AE165" i="125"/>
  <c r="AE166" i="125" s="1"/>
  <c r="W165" i="125"/>
  <c r="W166" i="125" s="1"/>
  <c r="O165" i="125"/>
  <c r="O166" i="125" s="1"/>
  <c r="BN173" i="125"/>
  <c r="BF173" i="125"/>
  <c r="AX173" i="125"/>
  <c r="AP173" i="125"/>
  <c r="AH173" i="125"/>
  <c r="Z173" i="125"/>
  <c r="R173" i="125"/>
  <c r="J173" i="125"/>
  <c r="BP169" i="125"/>
  <c r="BH169" i="125"/>
  <c r="AZ169" i="125"/>
  <c r="AR169" i="125"/>
  <c r="AJ169" i="125"/>
  <c r="AB169" i="125"/>
  <c r="T169" i="125"/>
  <c r="L169" i="125"/>
  <c r="BJ165" i="125"/>
  <c r="BB165" i="125"/>
  <c r="AT165" i="125"/>
  <c r="AL165" i="125"/>
  <c r="AD165" i="125"/>
  <c r="V165" i="125"/>
  <c r="N165" i="125"/>
  <c r="BM173" i="125"/>
  <c r="AS173" i="125"/>
  <c r="AS174" i="125" s="1"/>
  <c r="W173" i="125"/>
  <c r="W174" i="125" s="1"/>
  <c r="BK169" i="125"/>
  <c r="BK170" i="125" s="1"/>
  <c r="AO169" i="125"/>
  <c r="AO170" i="125" s="1"/>
  <c r="S169" i="125"/>
  <c r="S170" i="125" s="1"/>
  <c r="BG165" i="125"/>
  <c r="BG166" i="125" s="1"/>
  <c r="AK165" i="125"/>
  <c r="BK161" i="125"/>
  <c r="BK162" i="125" s="1"/>
  <c r="AZ161" i="125"/>
  <c r="AO161" i="125"/>
  <c r="AO162" i="125" s="1"/>
  <c r="AE161" i="125"/>
  <c r="AE162" i="125" s="1"/>
  <c r="T161" i="125"/>
  <c r="BK173" i="125"/>
  <c r="BK174" i="125" s="1"/>
  <c r="AO173" i="125"/>
  <c r="U173" i="125"/>
  <c r="U174" i="125" s="1"/>
  <c r="BG169" i="125"/>
  <c r="BG170" i="125" s="1"/>
  <c r="AM169" i="125"/>
  <c r="AM170" i="125" s="1"/>
  <c r="Q169" i="125"/>
  <c r="Q170" i="125" s="1"/>
  <c r="BE165" i="125"/>
  <c r="BE166" i="125" s="1"/>
  <c r="AI165" i="125"/>
  <c r="AI166" i="125" s="1"/>
  <c r="S165" i="125"/>
  <c r="S166" i="125" s="1"/>
  <c r="BI161" i="125"/>
  <c r="BI162" i="125" s="1"/>
  <c r="AY161" i="125"/>
  <c r="AY162" i="125" s="1"/>
  <c r="AN161" i="125"/>
  <c r="S161" i="125"/>
  <c r="S162" i="125" s="1"/>
  <c r="R161" i="125"/>
  <c r="R162" i="125" s="1"/>
  <c r="BI173" i="125"/>
  <c r="BI174" i="125" s="1"/>
  <c r="AM173" i="125"/>
  <c r="AM174" i="125" s="1"/>
  <c r="Q173" i="125"/>
  <c r="BE169" i="125"/>
  <c r="BE170" i="125" s="1"/>
  <c r="AI169" i="125"/>
  <c r="AI170" i="125" s="1"/>
  <c r="O169" i="125"/>
  <c r="O170" i="125" s="1"/>
  <c r="BA165" i="125"/>
  <c r="AH165" i="125"/>
  <c r="R165" i="125"/>
  <c r="R166" i="125" s="1"/>
  <c r="BH161" i="125"/>
  <c r="AW161" i="125"/>
  <c r="AW162" i="125" s="1"/>
  <c r="AM161" i="125"/>
  <c r="AM162" i="125" s="1"/>
  <c r="BE173" i="125"/>
  <c r="AK173" i="125"/>
  <c r="AK174" i="125" s="1"/>
  <c r="O173" i="125"/>
  <c r="O174" i="125" s="1"/>
  <c r="BC169" i="125"/>
  <c r="BC170" i="125" s="1"/>
  <c r="AG169" i="125"/>
  <c r="AG170" i="125" s="1"/>
  <c r="K169" i="125"/>
  <c r="K170" i="125" s="1"/>
  <c r="AY165" i="125"/>
  <c r="AY166" i="125" s="1"/>
  <c r="AG165" i="125"/>
  <c r="AG166" i="125" s="1"/>
  <c r="Q165" i="125"/>
  <c r="Q166" i="125" s="1"/>
  <c r="BQ161" i="125"/>
  <c r="BQ162" i="125" s="1"/>
  <c r="BG161" i="125"/>
  <c r="BG162" i="125" s="1"/>
  <c r="AV161" i="125"/>
  <c r="AK161" i="125"/>
  <c r="AK162" i="125" s="1"/>
  <c r="BC173" i="125"/>
  <c r="BC174" i="125" s="1"/>
  <c r="AG173" i="125"/>
  <c r="M173" i="125"/>
  <c r="M174" i="125" s="1"/>
  <c r="AY169" i="125"/>
  <c r="AY170" i="125" s="1"/>
  <c r="AE169" i="125"/>
  <c r="AE170" i="125" s="1"/>
  <c r="BQ165" i="125"/>
  <c r="AW165" i="125"/>
  <c r="AW166" i="125" s="1"/>
  <c r="AC165" i="125"/>
  <c r="M165" i="125"/>
  <c r="BP161" i="125"/>
  <c r="BE161" i="125"/>
  <c r="BE162" i="125" s="1"/>
  <c r="AU161" i="125"/>
  <c r="AU162" i="125" s="1"/>
  <c r="AJ161" i="125"/>
  <c r="Y161" i="125"/>
  <c r="Y162" i="125" s="1"/>
  <c r="O161" i="125"/>
  <c r="O162" i="125" s="1"/>
  <c r="BA173" i="125"/>
  <c r="BA174" i="125" s="1"/>
  <c r="AE173" i="125"/>
  <c r="AE174" i="125" s="1"/>
  <c r="AW169" i="125"/>
  <c r="AW170" i="125" s="1"/>
  <c r="AA169" i="125"/>
  <c r="AA170" i="125" s="1"/>
  <c r="BO165" i="125"/>
  <c r="BO166" i="125" s="1"/>
  <c r="AS165" i="125"/>
  <c r="AA165" i="125"/>
  <c r="AA166" i="125" s="1"/>
  <c r="K165" i="125"/>
  <c r="K166" i="125" s="1"/>
  <c r="BO161" i="125"/>
  <c r="BO162" i="125" s="1"/>
  <c r="BD161" i="125"/>
  <c r="AS161" i="125"/>
  <c r="AS162" i="125" s="1"/>
  <c r="AI161" i="125"/>
  <c r="AI162" i="125" s="1"/>
  <c r="X161" i="125"/>
  <c r="M161" i="125"/>
  <c r="M162" i="125" s="1"/>
  <c r="AW173" i="125"/>
  <c r="AW174" i="125" s="1"/>
  <c r="AC173" i="125"/>
  <c r="AC174" i="125" s="1"/>
  <c r="BO169" i="125"/>
  <c r="BO170" i="125" s="1"/>
  <c r="AU169" i="125"/>
  <c r="AU170" i="125" s="1"/>
  <c r="Y169" i="125"/>
  <c r="Y170" i="125" s="1"/>
  <c r="BM165" i="125"/>
  <c r="BM166" i="125" s="1"/>
  <c r="AQ165" i="125"/>
  <c r="AQ166" i="125" s="1"/>
  <c r="Z165" i="125"/>
  <c r="J165" i="125"/>
  <c r="J166" i="125" s="1"/>
  <c r="BM161" i="125"/>
  <c r="BM162" i="125" s="1"/>
  <c r="BC161" i="125"/>
  <c r="BC162" i="125" s="1"/>
  <c r="AR161" i="125"/>
  <c r="AG161" i="125"/>
  <c r="AG162" i="125" s="1"/>
  <c r="W161" i="125"/>
  <c r="W162" i="125" s="1"/>
  <c r="L161" i="125"/>
  <c r="BQ173" i="125"/>
  <c r="BQ174" i="125" s="1"/>
  <c r="AU173" i="125"/>
  <c r="AU174" i="125" s="1"/>
  <c r="Y173" i="125"/>
  <c r="BM169" i="125"/>
  <c r="BM170" i="125" s="1"/>
  <c r="AQ169" i="125"/>
  <c r="AQ170" i="125" s="1"/>
  <c r="W169" i="125"/>
  <c r="W170" i="125" s="1"/>
  <c r="BI165" i="125"/>
  <c r="AO165" i="125"/>
  <c r="AO166" i="125" s="1"/>
  <c r="Y165" i="125"/>
  <c r="Y166" i="125" s="1"/>
  <c r="BL161" i="125"/>
  <c r="BL162" i="125" s="1"/>
  <c r="BA161" i="125"/>
  <c r="BA162" i="125" s="1"/>
  <c r="AQ161" i="125"/>
  <c r="AQ162" i="125" s="1"/>
  <c r="AF161" i="125"/>
  <c r="U161" i="125"/>
  <c r="U162" i="125" s="1"/>
  <c r="K161" i="125"/>
  <c r="K162" i="125" s="1"/>
  <c r="K159" i="125" s="1"/>
  <c r="Y12" i="125"/>
  <c r="AO12" i="125"/>
  <c r="BE12" i="125"/>
  <c r="AT29" i="125"/>
  <c r="AL36" i="125"/>
  <c r="BT67" i="125"/>
  <c r="V69" i="125"/>
  <c r="AT69" i="125"/>
  <c r="AT126" i="125" s="1"/>
  <c r="BV67" i="125"/>
  <c r="AA215" i="125"/>
  <c r="AI414" i="125"/>
  <c r="BN414" i="125"/>
  <c r="AF414" i="125"/>
  <c r="BQ414" i="125"/>
  <c r="BD414" i="125"/>
  <c r="AZ414" i="125"/>
  <c r="AK414" i="125"/>
  <c r="AK53" i="125"/>
  <c r="AC53" i="125"/>
  <c r="U53" i="125"/>
  <c r="AC45" i="125"/>
  <c r="U45" i="125"/>
  <c r="AK44" i="125"/>
  <c r="AC44" i="125"/>
  <c r="AE36" i="125"/>
  <c r="W36" i="125"/>
  <c r="O36" i="125"/>
  <c r="Y29" i="125"/>
  <c r="BO53" i="125"/>
  <c r="S53" i="125"/>
  <c r="K53" i="125"/>
  <c r="BO52" i="125"/>
  <c r="K45" i="125"/>
  <c r="BO44" i="125"/>
  <c r="S44" i="125"/>
  <c r="K44" i="125"/>
  <c r="U36" i="125"/>
  <c r="M36" i="125"/>
  <c r="AE34" i="125"/>
  <c r="AF34" i="125" s="1"/>
  <c r="W29" i="125"/>
  <c r="BH14" i="125"/>
  <c r="AX53" i="125"/>
  <c r="AP53" i="125"/>
  <c r="AH53" i="125"/>
  <c r="BF45" i="125"/>
  <c r="AX45" i="125"/>
  <c r="AP45" i="125"/>
  <c r="BF44" i="125"/>
  <c r="AX44" i="125"/>
  <c r="AR37" i="125"/>
  <c r="BE53" i="125"/>
  <c r="AW53" i="125"/>
  <c r="AO53" i="125"/>
  <c r="AW52" i="125"/>
  <c r="AG45" i="125"/>
  <c r="Y45" i="125"/>
  <c r="AG44" i="125"/>
  <c r="Y44" i="125"/>
  <c r="Q44" i="125"/>
  <c r="AA36" i="125"/>
  <c r="S36" i="125"/>
  <c r="K36" i="125"/>
  <c r="AC29" i="125"/>
  <c r="U29" i="125"/>
  <c r="M28" i="125"/>
  <c r="AF53" i="125"/>
  <c r="X53" i="125"/>
  <c r="P53" i="125"/>
  <c r="X52" i="125"/>
  <c r="BL44" i="125"/>
  <c r="BD44" i="125"/>
  <c r="J42" i="125"/>
  <c r="BN37" i="125"/>
  <c r="BF37" i="125"/>
  <c r="J36" i="125"/>
  <c r="BP29" i="125"/>
  <c r="BH29" i="125"/>
  <c r="L29" i="125"/>
  <c r="BP28" i="125"/>
  <c r="BC53" i="125"/>
  <c r="BK52" i="125"/>
  <c r="BC52" i="125"/>
  <c r="AU52" i="125"/>
  <c r="BK45" i="125"/>
  <c r="AU44" i="125"/>
  <c r="AM44" i="125"/>
  <c r="AW37" i="125"/>
  <c r="AO37" i="125"/>
  <c r="AG37" i="125"/>
  <c r="AI29" i="125"/>
  <c r="AA29" i="125"/>
  <c r="S29" i="125"/>
  <c r="AI28" i="125"/>
  <c r="AA28" i="125"/>
  <c r="V53" i="125"/>
  <c r="N53" i="125"/>
  <c r="AD52" i="125"/>
  <c r="V52" i="125"/>
  <c r="N52" i="125"/>
  <c r="BJ44" i="125"/>
  <c r="BB44" i="125"/>
  <c r="N44" i="125"/>
  <c r="BL37" i="125"/>
  <c r="BD36" i="125"/>
  <c r="AV36" i="125"/>
  <c r="P36" i="125"/>
  <c r="J34" i="125"/>
  <c r="BN29" i="125"/>
  <c r="J29" i="125"/>
  <c r="BN28" i="125"/>
  <c r="BF28" i="125"/>
  <c r="AX28" i="125"/>
  <c r="R28" i="125"/>
  <c r="BJ37" i="125"/>
  <c r="Q12" i="125"/>
  <c r="AG12" i="125"/>
  <c r="AW12" i="125"/>
  <c r="BM12" i="125"/>
  <c r="BN14" i="125"/>
  <c r="J12" i="125"/>
  <c r="R12" i="125"/>
  <c r="Z12" i="125"/>
  <c r="AH12" i="125"/>
  <c r="AP12" i="125"/>
  <c r="AX12" i="125"/>
  <c r="BF12" i="125"/>
  <c r="BN12" i="125"/>
  <c r="Q13" i="125"/>
  <c r="Y13" i="125"/>
  <c r="AG13" i="125"/>
  <c r="AO13" i="125"/>
  <c r="AW13" i="125"/>
  <c r="BE13" i="125"/>
  <c r="AN14" i="125"/>
  <c r="AW14" i="125"/>
  <c r="BF14" i="125"/>
  <c r="BO14" i="125"/>
  <c r="AK16" i="125"/>
  <c r="BA16" i="125"/>
  <c r="G21" i="125"/>
  <c r="AV29" i="125"/>
  <c r="L36" i="125"/>
  <c r="AR36" i="125"/>
  <c r="BB37" i="125"/>
  <c r="BH44" i="125"/>
  <c r="W69" i="125"/>
  <c r="W178" i="125" s="1"/>
  <c r="W402" i="125" s="1"/>
  <c r="AD16" i="125"/>
  <c r="AL16" i="125"/>
  <c r="AT16" i="125"/>
  <c r="BB16" i="125"/>
  <c r="BJ16" i="125"/>
  <c r="BU67" i="125"/>
  <c r="BV91" i="125"/>
  <c r="BT99" i="125"/>
  <c r="AF16" i="125"/>
  <c r="AN16" i="125"/>
  <c r="AV16" i="125"/>
  <c r="BD16" i="125"/>
  <c r="BW67" i="125"/>
  <c r="BW96" i="125"/>
  <c r="BW101" i="125"/>
  <c r="AS334" i="125"/>
  <c r="AK334" i="125"/>
  <c r="AC334" i="125"/>
  <c r="U334" i="125"/>
  <c r="M334" i="125"/>
  <c r="BP333" i="125"/>
  <c r="BH333" i="125"/>
  <c r="AZ333" i="125"/>
  <c r="AR333" i="125"/>
  <c r="AJ333" i="125"/>
  <c r="AB333" i="125"/>
  <c r="T333" i="125"/>
  <c r="L333" i="125"/>
  <c r="AR334" i="125"/>
  <c r="AJ334" i="125"/>
  <c r="AB334" i="125"/>
  <c r="T334" i="125"/>
  <c r="L334" i="125"/>
  <c r="BO333" i="125"/>
  <c r="BG333" i="125"/>
  <c r="AY333" i="125"/>
  <c r="AQ333" i="125"/>
  <c r="AI333" i="125"/>
  <c r="AA333" i="125"/>
  <c r="S333" i="125"/>
  <c r="AQ334" i="125"/>
  <c r="AI334" i="125"/>
  <c r="AA334" i="125"/>
  <c r="S334" i="125"/>
  <c r="K334" i="125"/>
  <c r="BN333" i="125"/>
  <c r="BF333" i="125"/>
  <c r="AX333" i="125"/>
  <c r="AP333" i="125"/>
  <c r="AH333" i="125"/>
  <c r="Z333" i="125"/>
  <c r="R333" i="125"/>
  <c r="J333" i="125"/>
  <c r="AP334" i="125"/>
  <c r="AH334" i="125"/>
  <c r="Z334" i="125"/>
  <c r="R334" i="125"/>
  <c r="J334" i="125"/>
  <c r="BM333" i="125"/>
  <c r="BE333" i="125"/>
  <c r="AW333" i="125"/>
  <c r="AO333" i="125"/>
  <c r="Y333" i="125"/>
  <c r="Q333" i="125"/>
  <c r="AN334" i="125"/>
  <c r="AF334" i="125"/>
  <c r="X334" i="125"/>
  <c r="P334" i="125"/>
  <c r="BK333" i="125"/>
  <c r="BC333" i="125"/>
  <c r="AU333" i="125"/>
  <c r="AM333" i="125"/>
  <c r="AE333" i="125"/>
  <c r="W333" i="125"/>
  <c r="O333" i="125"/>
  <c r="AL334" i="125"/>
  <c r="AD334" i="125"/>
  <c r="V334" i="125"/>
  <c r="N334" i="125"/>
  <c r="BQ333" i="125"/>
  <c r="BI333" i="125"/>
  <c r="BA333" i="125"/>
  <c r="AS333" i="125"/>
  <c r="AK333" i="125"/>
  <c r="AC333" i="125"/>
  <c r="U333" i="125"/>
  <c r="M333" i="125"/>
  <c r="Q334" i="125"/>
  <c r="AV333" i="125"/>
  <c r="P333" i="125"/>
  <c r="O334" i="125"/>
  <c r="AT333" i="125"/>
  <c r="N333" i="125"/>
  <c r="AO334" i="125"/>
  <c r="AN333" i="125"/>
  <c r="K333" i="125"/>
  <c r="AM334" i="125"/>
  <c r="AL333" i="125"/>
  <c r="AG334" i="125"/>
  <c r="BL333" i="125"/>
  <c r="AF333" i="125"/>
  <c r="AE334" i="125"/>
  <c r="BJ333" i="125"/>
  <c r="AD333" i="125"/>
  <c r="Y334" i="125"/>
  <c r="BD333" i="125"/>
  <c r="X333" i="125"/>
  <c r="W334" i="125"/>
  <c r="BB333" i="125"/>
  <c r="V333" i="125"/>
  <c r="BM126" i="125"/>
  <c r="BE126" i="125"/>
  <c r="AW126" i="125"/>
  <c r="AO126" i="125"/>
  <c r="AG126" i="125"/>
  <c r="Y126" i="125"/>
  <c r="Q126" i="125"/>
  <c r="AE125" i="125"/>
  <c r="W125" i="125"/>
  <c r="O125" i="125"/>
  <c r="AF126" i="125"/>
  <c r="X126" i="125"/>
  <c r="P126" i="125"/>
  <c r="AD125" i="125"/>
  <c r="V125" i="125"/>
  <c r="N125" i="125"/>
  <c r="BK126" i="125"/>
  <c r="BC126" i="125"/>
  <c r="AU126" i="125"/>
  <c r="AM126" i="125"/>
  <c r="AE126" i="125"/>
  <c r="W126" i="125"/>
  <c r="O126" i="125"/>
  <c r="AC125" i="125"/>
  <c r="U125" i="125"/>
  <c r="M125" i="125"/>
  <c r="BB126" i="125"/>
  <c r="AL126" i="125"/>
  <c r="AD126" i="125"/>
  <c r="V126" i="125"/>
  <c r="N126" i="125"/>
  <c r="AB125" i="125"/>
  <c r="T125" i="125"/>
  <c r="L125" i="125"/>
  <c r="AS126" i="125"/>
  <c r="AK126" i="125"/>
  <c r="AC126" i="125"/>
  <c r="U126" i="125"/>
  <c r="M126" i="125"/>
  <c r="AA125" i="125"/>
  <c r="S125" i="125"/>
  <c r="K125" i="125"/>
  <c r="BP126" i="125"/>
  <c r="AB126" i="125"/>
  <c r="T126" i="125"/>
  <c r="L126" i="125"/>
  <c r="Z125" i="125"/>
  <c r="R125" i="125"/>
  <c r="J125" i="125"/>
  <c r="BO126" i="125"/>
  <c r="BG126" i="125"/>
  <c r="AY126" i="125"/>
  <c r="AQ126" i="125"/>
  <c r="AI126" i="125"/>
  <c r="AA126" i="125"/>
  <c r="S126" i="125"/>
  <c r="K126" i="125"/>
  <c r="Y125" i="125"/>
  <c r="Q125" i="125"/>
  <c r="BN126" i="125"/>
  <c r="BF126" i="125"/>
  <c r="AX126" i="125"/>
  <c r="AP126" i="125"/>
  <c r="AH126" i="125"/>
  <c r="Z126" i="125"/>
  <c r="R126" i="125"/>
  <c r="J126" i="125"/>
  <c r="AF125" i="125"/>
  <c r="X125" i="125"/>
  <c r="P125" i="125"/>
  <c r="Q16" i="125"/>
  <c r="Y16" i="125"/>
  <c r="AG16" i="125"/>
  <c r="AO16" i="125"/>
  <c r="AW16" i="125"/>
  <c r="BE16" i="125"/>
  <c r="BM16" i="125"/>
  <c r="BT94" i="125"/>
  <c r="BU91" i="125"/>
  <c r="BW91" i="125"/>
  <c r="K16" i="125"/>
  <c r="S16" i="125"/>
  <c r="AA16" i="125"/>
  <c r="AI16" i="125"/>
  <c r="AQ16" i="125"/>
  <c r="AY16" i="125"/>
  <c r="BG16" i="125"/>
  <c r="BO16" i="125"/>
  <c r="C294" i="125"/>
  <c r="BX294" i="125" s="1"/>
  <c r="C295" i="125"/>
  <c r="BX295" i="125" s="1"/>
  <c r="K90" i="125"/>
  <c r="AG96" i="125"/>
  <c r="Q92" i="125"/>
  <c r="Q91" i="125" s="1"/>
  <c r="Y92" i="125"/>
  <c r="AG92" i="125"/>
  <c r="AG91" i="125" s="1"/>
  <c r="Z93" i="125"/>
  <c r="U98" i="125"/>
  <c r="U96" i="125" s="1"/>
  <c r="AC98" i="125"/>
  <c r="AC96" i="125" s="1"/>
  <c r="W102" i="125"/>
  <c r="W101" i="125" s="1"/>
  <c r="AE102" i="125"/>
  <c r="AE101" i="125" s="1"/>
  <c r="P103" i="125"/>
  <c r="X103" i="125"/>
  <c r="AF103" i="125"/>
  <c r="Z107" i="125"/>
  <c r="Z106" i="125" s="1"/>
  <c r="S108" i="125"/>
  <c r="S106" i="125" s="1"/>
  <c r="AA108" i="125"/>
  <c r="AA106" i="125" s="1"/>
  <c r="R92" i="125"/>
  <c r="R91" i="125" s="1"/>
  <c r="Z92" i="125"/>
  <c r="Z91" i="125" s="1"/>
  <c r="S93" i="125"/>
  <c r="AA93" i="125"/>
  <c r="AD98" i="125"/>
  <c r="AD96" i="125" s="1"/>
  <c r="P102" i="125"/>
  <c r="BS102" i="125" s="1"/>
  <c r="X102" i="125"/>
  <c r="X101" i="125" s="1"/>
  <c r="AF102" i="125"/>
  <c r="S92" i="125"/>
  <c r="S91" i="125" s="1"/>
  <c r="AA92" i="125"/>
  <c r="AA91" i="125" s="1"/>
  <c r="T93" i="125"/>
  <c r="AB93" i="125"/>
  <c r="W98" i="125"/>
  <c r="W96" i="125" s="1"/>
  <c r="AE98" i="125"/>
  <c r="AE96" i="125" s="1"/>
  <c r="Q102" i="125"/>
  <c r="Q101" i="125" s="1"/>
  <c r="Y102" i="125"/>
  <c r="Y101" i="125" s="1"/>
  <c r="AG102" i="125"/>
  <c r="AG101" i="125" s="1"/>
  <c r="R103" i="125"/>
  <c r="Z103" i="125"/>
  <c r="T107" i="125"/>
  <c r="T106" i="125" s="1"/>
  <c r="AB107" i="125"/>
  <c r="AB106" i="125" s="1"/>
  <c r="U108" i="125"/>
  <c r="AC108" i="125"/>
  <c r="T92" i="125"/>
  <c r="AB92" i="125"/>
  <c r="AB91" i="125" s="1"/>
  <c r="U93" i="125"/>
  <c r="AC93" i="125"/>
  <c r="P98" i="125"/>
  <c r="X98" i="125"/>
  <c r="AF98" i="125"/>
  <c r="R102" i="125"/>
  <c r="Z102" i="125"/>
  <c r="S103" i="125"/>
  <c r="AA103" i="125"/>
  <c r="U107" i="125"/>
  <c r="AC107" i="125"/>
  <c r="V108" i="125"/>
  <c r="AD108" i="125"/>
  <c r="U92" i="125"/>
  <c r="AC92" i="125"/>
  <c r="V93" i="125"/>
  <c r="AD93" i="125"/>
  <c r="P97" i="125"/>
  <c r="P96" i="125" s="1"/>
  <c r="X97" i="125"/>
  <c r="AF97" i="125"/>
  <c r="Q98" i="125"/>
  <c r="Y98" i="125"/>
  <c r="AG98" i="125"/>
  <c r="S102" i="125"/>
  <c r="S101" i="125" s="1"/>
  <c r="AA102" i="125"/>
  <c r="AA101" i="125" s="1"/>
  <c r="T103" i="125"/>
  <c r="AB103" i="125"/>
  <c r="V107" i="125"/>
  <c r="AD107" i="125"/>
  <c r="AD106" i="125" s="1"/>
  <c r="W108" i="125"/>
  <c r="AE108" i="125"/>
  <c r="V92" i="125"/>
  <c r="AD92" i="125"/>
  <c r="AD91" i="125" s="1"/>
  <c r="W93" i="125"/>
  <c r="AE93" i="125"/>
  <c r="Q97" i="125"/>
  <c r="Y97" i="125"/>
  <c r="R98" i="125"/>
  <c r="R96" i="125" s="1"/>
  <c r="Z98" i="125"/>
  <c r="Z96" i="125" s="1"/>
  <c r="T102" i="125"/>
  <c r="T101" i="125" s="1"/>
  <c r="AB102" i="125"/>
  <c r="AB101" i="125" s="1"/>
  <c r="U103" i="125"/>
  <c r="AC103" i="125"/>
  <c r="W107" i="125"/>
  <c r="AE107" i="125"/>
  <c r="P108" i="125"/>
  <c r="X108" i="125"/>
  <c r="AF108" i="125"/>
  <c r="W92" i="125"/>
  <c r="AE92" i="125"/>
  <c r="AE91" i="125" s="1"/>
  <c r="P93" i="125"/>
  <c r="X93" i="125"/>
  <c r="AF93" i="125"/>
  <c r="AF91" i="125" s="1"/>
  <c r="AA98" i="125"/>
  <c r="AA96" i="125" s="1"/>
  <c r="U102" i="125"/>
  <c r="AC102" i="125"/>
  <c r="AC101" i="125" s="1"/>
  <c r="V103" i="125"/>
  <c r="AD103" i="125"/>
  <c r="AD101" i="125" s="1"/>
  <c r="P107" i="125"/>
  <c r="X107" i="125"/>
  <c r="AF107" i="125"/>
  <c r="Q108" i="125"/>
  <c r="Y108" i="125"/>
  <c r="AG108" i="125"/>
  <c r="P92" i="125"/>
  <c r="X92" i="125"/>
  <c r="Y93" i="125"/>
  <c r="T98" i="125"/>
  <c r="T96" i="125" s="1"/>
  <c r="V102" i="125"/>
  <c r="W103" i="125"/>
  <c r="Q107" i="125"/>
  <c r="BS107" i="125" s="1"/>
  <c r="Y107" i="125"/>
  <c r="R108" i="125"/>
  <c r="R106" i="125" s="1"/>
  <c r="BQ199" i="125"/>
  <c r="M199" i="125"/>
  <c r="BZ199" i="125"/>
  <c r="U199" i="125"/>
  <c r="CH199" i="125"/>
  <c r="AC199" i="125"/>
  <c r="CP199" i="125"/>
  <c r="AK199" i="125"/>
  <c r="CX199" i="125"/>
  <c r="AS199" i="125"/>
  <c r="J259" i="125"/>
  <c r="J232" i="125" s="1"/>
  <c r="BA199" i="125"/>
  <c r="BI199" i="125"/>
  <c r="L166" i="125"/>
  <c r="AJ166" i="125"/>
  <c r="AR166" i="125"/>
  <c r="AZ166" i="125"/>
  <c r="BH166" i="125"/>
  <c r="BP166" i="125"/>
  <c r="BY166" i="125"/>
  <c r="X174" i="125"/>
  <c r="AF174" i="125"/>
  <c r="AN174" i="125"/>
  <c r="AV174" i="125"/>
  <c r="BD174" i="125"/>
  <c r="BL174" i="125"/>
  <c r="BS196" i="125"/>
  <c r="N199" i="125"/>
  <c r="V199" i="125"/>
  <c r="AD199" i="125"/>
  <c r="AL199" i="125"/>
  <c r="AT199" i="125"/>
  <c r="BB199" i="125"/>
  <c r="BJ199" i="125"/>
  <c r="CA199" i="125"/>
  <c r="CI199" i="125"/>
  <c r="CQ199" i="125"/>
  <c r="CY199" i="125"/>
  <c r="M166" i="125"/>
  <c r="AC166" i="125"/>
  <c r="AK166" i="125"/>
  <c r="AS166" i="125"/>
  <c r="BA166" i="125"/>
  <c r="BI166" i="125"/>
  <c r="BQ166" i="125"/>
  <c r="Q174" i="125"/>
  <c r="Y174" i="125"/>
  <c r="AG174" i="125"/>
  <c r="AO174" i="125"/>
  <c r="BE174" i="125"/>
  <c r="BM174" i="125"/>
  <c r="BT196" i="125"/>
  <c r="BS198" i="125"/>
  <c r="O199" i="125"/>
  <c r="W199" i="125"/>
  <c r="AE199" i="125"/>
  <c r="AM199" i="125"/>
  <c r="AU199" i="125"/>
  <c r="BC199" i="125"/>
  <c r="BK199" i="125"/>
  <c r="CB199" i="125"/>
  <c r="CJ199" i="125"/>
  <c r="CR199" i="125"/>
  <c r="BS211" i="125"/>
  <c r="BW211" i="125"/>
  <c r="X162" i="125"/>
  <c r="AF162" i="125"/>
  <c r="AN162" i="125"/>
  <c r="AV162" i="125"/>
  <c r="BD162" i="125"/>
  <c r="N166" i="125"/>
  <c r="V166" i="125"/>
  <c r="AD166" i="125"/>
  <c r="AL166" i="125"/>
  <c r="AT166" i="125"/>
  <c r="BB166" i="125"/>
  <c r="BJ166" i="125"/>
  <c r="L170" i="125"/>
  <c r="T170" i="125"/>
  <c r="AB170" i="125"/>
  <c r="AJ170" i="125"/>
  <c r="AR170" i="125"/>
  <c r="AZ170" i="125"/>
  <c r="BH170" i="125"/>
  <c r="BP170" i="125"/>
  <c r="BY170" i="125"/>
  <c r="J174" i="125"/>
  <c r="R174" i="125"/>
  <c r="Z174" i="125"/>
  <c r="AH174" i="125"/>
  <c r="AP174" i="125"/>
  <c r="AX174" i="125"/>
  <c r="BF174" i="125"/>
  <c r="BN174" i="125"/>
  <c r="BU196" i="125"/>
  <c r="BV196" i="125"/>
  <c r="Q199" i="125"/>
  <c r="Y199" i="125"/>
  <c r="AG199" i="125"/>
  <c r="AO199" i="125"/>
  <c r="AW199" i="125"/>
  <c r="BE199" i="125"/>
  <c r="BM199" i="125"/>
  <c r="CD199" i="125"/>
  <c r="CL199" i="125"/>
  <c r="CT199" i="125"/>
  <c r="AF166" i="125"/>
  <c r="AN166" i="125"/>
  <c r="AV166" i="125"/>
  <c r="BD166" i="125"/>
  <c r="BL166" i="125"/>
  <c r="AB174" i="125"/>
  <c r="AJ174" i="125"/>
  <c r="AR174" i="125"/>
  <c r="AZ174" i="125"/>
  <c r="BH174" i="125"/>
  <c r="BP174" i="125"/>
  <c r="BY174" i="125"/>
  <c r="BW196" i="125"/>
  <c r="K199" i="125"/>
  <c r="S199" i="125"/>
  <c r="AA199" i="125"/>
  <c r="AI199" i="125"/>
  <c r="AQ199" i="125"/>
  <c r="AY199" i="125"/>
  <c r="BG199" i="125"/>
  <c r="BO199" i="125"/>
  <c r="BX199" i="125"/>
  <c r="CF199" i="125"/>
  <c r="CN199" i="125"/>
  <c r="CV199" i="125"/>
  <c r="L162" i="125"/>
  <c r="T162" i="125"/>
  <c r="AJ162" i="125"/>
  <c r="AR162" i="125"/>
  <c r="AZ162" i="125"/>
  <c r="BH162" i="125"/>
  <c r="BP162" i="125"/>
  <c r="BY162" i="125"/>
  <c r="Z166" i="125"/>
  <c r="AH166" i="125"/>
  <c r="AP166" i="125"/>
  <c r="AX166" i="125"/>
  <c r="BF166" i="125"/>
  <c r="BN166" i="125"/>
  <c r="AF170" i="125"/>
  <c r="AV170" i="125"/>
  <c r="BD170" i="125"/>
  <c r="BL170" i="125"/>
  <c r="N174" i="125"/>
  <c r="V174" i="125"/>
  <c r="AD174" i="125"/>
  <c r="AL174" i="125"/>
  <c r="BB174" i="125"/>
  <c r="BJ174" i="125"/>
  <c r="I349" i="125"/>
  <c r="I350" i="125" s="1"/>
  <c r="E119" i="124"/>
  <c r="E68" i="124"/>
  <c r="AR126" i="125" l="1"/>
  <c r="BS116" i="125"/>
  <c r="BI126" i="125"/>
  <c r="AV126" i="125"/>
  <c r="BQ126" i="125"/>
  <c r="AJ126" i="125"/>
  <c r="AN126" i="125"/>
  <c r="AZ126" i="125"/>
  <c r="BD126" i="125"/>
  <c r="BA126" i="125"/>
  <c r="BH126" i="125"/>
  <c r="BL126" i="125"/>
  <c r="AG106" i="125"/>
  <c r="BV116" i="125"/>
  <c r="Y106" i="125"/>
  <c r="AJ53" i="125"/>
  <c r="Q14" i="125"/>
  <c r="BX37" i="125"/>
  <c r="BP44" i="125"/>
  <c r="Z14" i="125"/>
  <c r="Z17" i="125" s="1"/>
  <c r="BB28" i="125"/>
  <c r="AB52" i="125"/>
  <c r="AF14" i="125"/>
  <c r="BY53" i="125"/>
  <c r="BB14" i="125"/>
  <c r="AB36" i="125"/>
  <c r="BX29" i="125"/>
  <c r="AK14" i="125"/>
  <c r="AK17" i="125" s="1"/>
  <c r="AU14" i="125"/>
  <c r="AN29" i="125"/>
  <c r="N14" i="125"/>
  <c r="AT37" i="125"/>
  <c r="AX414" i="125"/>
  <c r="BI414" i="125"/>
  <c r="AR414" i="125"/>
  <c r="BH414" i="125"/>
  <c r="BW414" i="125" s="1"/>
  <c r="J210" i="125"/>
  <c r="M53" i="125"/>
  <c r="M52" i="125"/>
  <c r="M45" i="125"/>
  <c r="M44" i="125"/>
  <c r="O37" i="125"/>
  <c r="BM29" i="125"/>
  <c r="BE28" i="125"/>
  <c r="BG53" i="125"/>
  <c r="BG52" i="125"/>
  <c r="BG45" i="125"/>
  <c r="BG44" i="125"/>
  <c r="BI37" i="125"/>
  <c r="BI36" i="125"/>
  <c r="BK29" i="125"/>
  <c r="BC28" i="125"/>
  <c r="AZ14" i="125"/>
  <c r="Z53" i="125"/>
  <c r="Z52" i="125"/>
  <c r="AH45" i="125"/>
  <c r="AH44" i="125"/>
  <c r="AJ37" i="125"/>
  <c r="AG53" i="125"/>
  <c r="Y52" i="125"/>
  <c r="Q45" i="125"/>
  <c r="BO37" i="125"/>
  <c r="BO36" i="125"/>
  <c r="BQ29" i="125"/>
  <c r="BQ28" i="125"/>
  <c r="AE26" i="125"/>
  <c r="AE30" i="125" s="1"/>
  <c r="BL52" i="125"/>
  <c r="BD45" i="125"/>
  <c r="AV44" i="125"/>
  <c r="AX37" i="125"/>
  <c r="AX36" i="125"/>
  <c r="AZ29" i="125"/>
  <c r="AZ28" i="125"/>
  <c r="AU53" i="125"/>
  <c r="AM52" i="125"/>
  <c r="AM45" i="125"/>
  <c r="AE44" i="125"/>
  <c r="Y37" i="125"/>
  <c r="Q36" i="125"/>
  <c r="K29" i="125"/>
  <c r="K28" i="125"/>
  <c r="BJ52" i="125"/>
  <c r="BB45" i="125"/>
  <c r="AT44" i="125"/>
  <c r="AV37" i="125"/>
  <c r="AN36" i="125"/>
  <c r="AP29" i="125"/>
  <c r="AP28" i="125"/>
  <c r="BX28" i="125"/>
  <c r="W14" i="125"/>
  <c r="AJ45" i="125"/>
  <c r="Y14" i="125"/>
  <c r="Y17" i="125" s="1"/>
  <c r="L44" i="125"/>
  <c r="AZ53" i="125"/>
  <c r="AH14" i="125"/>
  <c r="AD29" i="125"/>
  <c r="BP53" i="125"/>
  <c r="J26" i="125"/>
  <c r="K26" i="125" s="1"/>
  <c r="BY37" i="125"/>
  <c r="BY52" i="125"/>
  <c r="BY14" i="125"/>
  <c r="BK14" i="125"/>
  <c r="BH36" i="125"/>
  <c r="AD36" i="125"/>
  <c r="AX14" i="125"/>
  <c r="BC14" i="125"/>
  <c r="BD14" i="125"/>
  <c r="AJ36" i="125"/>
  <c r="AO14" i="125"/>
  <c r="AD14" i="125"/>
  <c r="AZ44" i="125"/>
  <c r="BO414" i="125"/>
  <c r="AP414" i="125"/>
  <c r="AV414" i="125"/>
  <c r="BP414" i="125"/>
  <c r="BA414" i="125"/>
  <c r="BV414" i="125" s="1"/>
  <c r="BQ53" i="125"/>
  <c r="BQ52" i="125"/>
  <c r="BQ45" i="125"/>
  <c r="BQ44" i="125"/>
  <c r="AE42" i="125"/>
  <c r="AF42" i="125" s="1"/>
  <c r="BK36" i="125"/>
  <c r="BE29" i="125"/>
  <c r="AW28" i="125"/>
  <c r="AY53" i="125"/>
  <c r="AY52" i="125"/>
  <c r="AY45" i="125"/>
  <c r="AY44" i="125"/>
  <c r="BA37" i="125"/>
  <c r="BA36" i="125"/>
  <c r="BC29" i="125"/>
  <c r="AU28" i="125"/>
  <c r="AR14" i="125"/>
  <c r="R53" i="125"/>
  <c r="R52" i="125"/>
  <c r="Z45" i="125"/>
  <c r="Z44" i="125"/>
  <c r="AB37" i="125"/>
  <c r="Y53" i="125"/>
  <c r="Q52" i="125"/>
  <c r="BM44" i="125"/>
  <c r="BG37" i="125"/>
  <c r="BG36" i="125"/>
  <c r="BI29" i="125"/>
  <c r="BI28" i="125"/>
  <c r="BL53" i="125"/>
  <c r="BD52" i="125"/>
  <c r="AV45" i="125"/>
  <c r="AN44" i="125"/>
  <c r="AP37" i="125"/>
  <c r="AP36" i="125"/>
  <c r="AR29" i="125"/>
  <c r="AR28" i="125"/>
  <c r="AM53" i="125"/>
  <c r="AE52" i="125"/>
  <c r="AE45" i="125"/>
  <c r="AE46" i="125" s="1"/>
  <c r="W44" i="125"/>
  <c r="Q37" i="125"/>
  <c r="BO29" i="125"/>
  <c r="BO28" i="125"/>
  <c r="BJ53" i="125"/>
  <c r="BB52" i="125"/>
  <c r="AT45" i="125"/>
  <c r="AL44" i="125"/>
  <c r="AN37" i="125"/>
  <c r="AF36" i="125"/>
  <c r="AH29" i="125"/>
  <c r="AH28" i="125"/>
  <c r="AE14" i="125"/>
  <c r="AN28" i="125"/>
  <c r="AG14" i="125"/>
  <c r="P28" i="125"/>
  <c r="AZ45" i="125"/>
  <c r="AQ14" i="125"/>
  <c r="AQ17" i="125" s="1"/>
  <c r="BJ29" i="125"/>
  <c r="N28" i="125"/>
  <c r="BY36" i="125"/>
  <c r="BY45" i="125"/>
  <c r="V37" i="125"/>
  <c r="L14" i="125"/>
  <c r="L17" i="125" s="1"/>
  <c r="BJ36" i="125"/>
  <c r="AT36" i="125"/>
  <c r="AD28" i="125"/>
  <c r="BM14" i="125"/>
  <c r="BP36" i="125"/>
  <c r="AT28" i="125"/>
  <c r="AV14" i="125"/>
  <c r="AB45" i="125"/>
  <c r="BG414" i="125"/>
  <c r="AH414" i="125"/>
  <c r="AJ414" i="125"/>
  <c r="BB414" i="125"/>
  <c r="AW414" i="125"/>
  <c r="BI53" i="125"/>
  <c r="BI52" i="125"/>
  <c r="BI45" i="125"/>
  <c r="BI44" i="125"/>
  <c r="BK37" i="125"/>
  <c r="BC36" i="125"/>
  <c r="AW29" i="125"/>
  <c r="AO28" i="125"/>
  <c r="AQ53" i="125"/>
  <c r="AQ52" i="125"/>
  <c r="AQ45" i="125"/>
  <c r="AQ44" i="125"/>
  <c r="AS37" i="125"/>
  <c r="AS36" i="125"/>
  <c r="AU29" i="125"/>
  <c r="AM28" i="125"/>
  <c r="AJ14" i="125"/>
  <c r="AJ216" i="125" s="1"/>
  <c r="AJ138" i="125" s="1"/>
  <c r="J53" i="125"/>
  <c r="J52" i="125"/>
  <c r="R45" i="125"/>
  <c r="R44" i="125"/>
  <c r="T37" i="125"/>
  <c r="Q53" i="125"/>
  <c r="BM45" i="125"/>
  <c r="BE44" i="125"/>
  <c r="AY37" i="125"/>
  <c r="AY36" i="125"/>
  <c r="BA29" i="125"/>
  <c r="BA28" i="125"/>
  <c r="BD53" i="125"/>
  <c r="AV52" i="125"/>
  <c r="AN45" i="125"/>
  <c r="AF44" i="125"/>
  <c r="AH37" i="125"/>
  <c r="AH36" i="125"/>
  <c r="AJ29" i="125"/>
  <c r="AJ28" i="125"/>
  <c r="AE53" i="125"/>
  <c r="W52" i="125"/>
  <c r="W45" i="125"/>
  <c r="O44" i="125"/>
  <c r="BM36" i="125"/>
  <c r="BG29" i="125"/>
  <c r="BG28" i="125"/>
  <c r="BB53" i="125"/>
  <c r="AT52" i="125"/>
  <c r="AL45" i="125"/>
  <c r="AD44" i="125"/>
  <c r="AF37" i="125"/>
  <c r="X36" i="125"/>
  <c r="Z29" i="125"/>
  <c r="Z28" i="125"/>
  <c r="X14" i="125"/>
  <c r="AP14" i="125"/>
  <c r="AV28" i="125"/>
  <c r="T52" i="125"/>
  <c r="BA14" i="125"/>
  <c r="V36" i="125"/>
  <c r="N36" i="125"/>
  <c r="BY44" i="125"/>
  <c r="K14" i="125"/>
  <c r="AB44" i="125"/>
  <c r="AB14" i="125"/>
  <c r="AD37" i="125"/>
  <c r="AL37" i="125"/>
  <c r="AL28" i="125"/>
  <c r="BH52" i="125"/>
  <c r="AY414" i="125"/>
  <c r="BK414" i="125"/>
  <c r="BE414" i="125"/>
  <c r="AO414" i="125"/>
  <c r="AT414" i="125"/>
  <c r="BA53" i="125"/>
  <c r="BA52" i="125"/>
  <c r="BA45" i="125"/>
  <c r="BA44" i="125"/>
  <c r="BC37" i="125"/>
  <c r="AU36" i="125"/>
  <c r="AO29" i="125"/>
  <c r="AG28" i="125"/>
  <c r="AI53" i="125"/>
  <c r="AI52" i="125"/>
  <c r="AI45" i="125"/>
  <c r="AI44" i="125"/>
  <c r="AK37" i="125"/>
  <c r="AK36" i="125"/>
  <c r="AM29" i="125"/>
  <c r="AE28" i="125"/>
  <c r="BN53" i="125"/>
  <c r="BN52" i="125"/>
  <c r="J50" i="125"/>
  <c r="J54" i="125" s="1"/>
  <c r="J45" i="125"/>
  <c r="J44" i="125"/>
  <c r="L37" i="125"/>
  <c r="BM52" i="125"/>
  <c r="BE45" i="125"/>
  <c r="AW44" i="125"/>
  <c r="AQ37" i="125"/>
  <c r="AQ36" i="125"/>
  <c r="AS29" i="125"/>
  <c r="AS28" i="125"/>
  <c r="AV53" i="125"/>
  <c r="AN52" i="125"/>
  <c r="AF45" i="125"/>
  <c r="X44" i="125"/>
  <c r="Z37" i="125"/>
  <c r="Z36" i="125"/>
  <c r="AB29" i="125"/>
  <c r="AB28" i="125"/>
  <c r="W53" i="125"/>
  <c r="O52" i="125"/>
  <c r="O45" i="125"/>
  <c r="BM37" i="125"/>
  <c r="BE36" i="125"/>
  <c r="AY29" i="125"/>
  <c r="AY28" i="125"/>
  <c r="AT53" i="125"/>
  <c r="AL52" i="125"/>
  <c r="AD45" i="125"/>
  <c r="V44" i="125"/>
  <c r="X37" i="125"/>
  <c r="BX53" i="125"/>
  <c r="AY14" i="125"/>
  <c r="AY17" i="125" s="1"/>
  <c r="X29" i="125"/>
  <c r="BH53" i="125"/>
  <c r="BJ14" i="125"/>
  <c r="BB36" i="125"/>
  <c r="AR45" i="125"/>
  <c r="BY29" i="125"/>
  <c r="S14" i="125"/>
  <c r="X28" i="125"/>
  <c r="BP45" i="125"/>
  <c r="P14" i="125"/>
  <c r="AT14" i="125"/>
  <c r="AJ44" i="125"/>
  <c r="M14" i="125"/>
  <c r="AR44" i="125"/>
  <c r="N29" i="125"/>
  <c r="AQ414" i="125"/>
  <c r="BC414" i="125"/>
  <c r="AS414" i="125"/>
  <c r="BL414" i="125"/>
  <c r="AN414" i="125"/>
  <c r="AS53" i="125"/>
  <c r="AS52" i="125"/>
  <c r="AS45" i="125"/>
  <c r="AS44" i="125"/>
  <c r="AU37" i="125"/>
  <c r="AM36" i="125"/>
  <c r="AG29" i="125"/>
  <c r="Y28" i="125"/>
  <c r="AA53" i="125"/>
  <c r="AA52" i="125"/>
  <c r="AA45" i="125"/>
  <c r="AA44" i="125"/>
  <c r="AC37" i="125"/>
  <c r="AC36" i="125"/>
  <c r="AE29" i="125"/>
  <c r="W28" i="125"/>
  <c r="BF53" i="125"/>
  <c r="BF52" i="125"/>
  <c r="BN45" i="125"/>
  <c r="BN44" i="125"/>
  <c r="BP37" i="125"/>
  <c r="BM53" i="125"/>
  <c r="BE52" i="125"/>
  <c r="AW45" i="125"/>
  <c r="AO44" i="125"/>
  <c r="AI37" i="125"/>
  <c r="AI36" i="125"/>
  <c r="AK29" i="125"/>
  <c r="AK28" i="125"/>
  <c r="AN53" i="125"/>
  <c r="AF52" i="125"/>
  <c r="X45" i="125"/>
  <c r="P44" i="125"/>
  <c r="R37" i="125"/>
  <c r="R36" i="125"/>
  <c r="T29" i="125"/>
  <c r="T28" i="125"/>
  <c r="O53" i="125"/>
  <c r="AE50" i="125"/>
  <c r="BK44" i="125"/>
  <c r="BE37" i="125"/>
  <c r="AW36" i="125"/>
  <c r="AQ29" i="125"/>
  <c r="AQ28" i="125"/>
  <c r="BX45" i="125"/>
  <c r="BX14" i="125"/>
  <c r="T36" i="125"/>
  <c r="BQ14" i="125"/>
  <c r="J14" i="125"/>
  <c r="T44" i="125"/>
  <c r="BJ178" i="125"/>
  <c r="BJ402" i="125" s="1"/>
  <c r="BW69" i="125"/>
  <c r="O90" i="125"/>
  <c r="BS108" i="125"/>
  <c r="U91" i="125"/>
  <c r="R101" i="125"/>
  <c r="R90" i="125" s="1"/>
  <c r="BL14" i="125"/>
  <c r="BY414" i="125"/>
  <c r="N37" i="125"/>
  <c r="BI14" i="125"/>
  <c r="BV198" i="125"/>
  <c r="L258" i="125"/>
  <c r="AL178" i="125"/>
  <c r="AL402" i="125" s="1"/>
  <c r="BU69" i="125"/>
  <c r="BV96" i="125"/>
  <c r="AE106" i="125"/>
  <c r="AE90" i="125" s="1"/>
  <c r="BS98" i="125"/>
  <c r="BP14" i="125"/>
  <c r="BQ36" i="125"/>
  <c r="S45" i="125"/>
  <c r="W37" i="125"/>
  <c r="AK45" i="125"/>
  <c r="AG414" i="125"/>
  <c r="AE414" i="125"/>
  <c r="AB53" i="125"/>
  <c r="AL14" i="125"/>
  <c r="V28" i="125"/>
  <c r="V29" i="125"/>
  <c r="BX44" i="125"/>
  <c r="X106" i="125"/>
  <c r="W106" i="125"/>
  <c r="Q96" i="125"/>
  <c r="AF96" i="125"/>
  <c r="BT108" i="125"/>
  <c r="K17" i="125"/>
  <c r="BV90" i="125"/>
  <c r="P29" i="125"/>
  <c r="O14" i="125"/>
  <c r="O216" i="125" s="1"/>
  <c r="O138" i="125" s="1"/>
  <c r="BE14" i="125"/>
  <c r="BG14" i="125"/>
  <c r="BG17" i="125" s="1"/>
  <c r="R29" i="125"/>
  <c r="BL36" i="125"/>
  <c r="N45" i="125"/>
  <c r="AD53" i="125"/>
  <c r="Y36" i="125"/>
  <c r="BC44" i="125"/>
  <c r="BK53" i="125"/>
  <c r="BF36" i="125"/>
  <c r="P45" i="125"/>
  <c r="U28" i="125"/>
  <c r="K37" i="125"/>
  <c r="AO45" i="125"/>
  <c r="AZ37" i="125"/>
  <c r="AH52" i="125"/>
  <c r="O28" i="125"/>
  <c r="M37" i="125"/>
  <c r="BO45" i="125"/>
  <c r="Q28" i="125"/>
  <c r="AE37" i="125"/>
  <c r="AE38" i="125" s="1"/>
  <c r="U52" i="125"/>
  <c r="BM414" i="125"/>
  <c r="AM414" i="125"/>
  <c r="AZ52" i="125"/>
  <c r="AC14" i="125"/>
  <c r="AS14" i="125"/>
  <c r="L52" i="125"/>
  <c r="BX52" i="125"/>
  <c r="BS93" i="125"/>
  <c r="AR53" i="125"/>
  <c r="AM14" i="125"/>
  <c r="AM17" i="125" s="1"/>
  <c r="AX29" i="125"/>
  <c r="P37" i="125"/>
  <c r="V45" i="125"/>
  <c r="AL53" i="125"/>
  <c r="AG36" i="125"/>
  <c r="AU45" i="125"/>
  <c r="L28" i="125"/>
  <c r="BN36" i="125"/>
  <c r="BL45" i="125"/>
  <c r="AC28" i="125"/>
  <c r="S37" i="125"/>
  <c r="AG52" i="125"/>
  <c r="BH37" i="125"/>
  <c r="AP52" i="125"/>
  <c r="BK28" i="125"/>
  <c r="U37" i="125"/>
  <c r="K52" i="125"/>
  <c r="BM28" i="125"/>
  <c r="AM37" i="125"/>
  <c r="AC52" i="125"/>
  <c r="BJ414" i="125"/>
  <c r="AU414" i="125"/>
  <c r="T45" i="125"/>
  <c r="U14" i="125"/>
  <c r="T53" i="125"/>
  <c r="L53" i="125"/>
  <c r="AI14" i="125"/>
  <c r="AZ36" i="125"/>
  <c r="U106" i="125"/>
  <c r="BS103" i="125"/>
  <c r="BS101" i="125" s="1"/>
  <c r="BP52" i="125"/>
  <c r="V14" i="125"/>
  <c r="J28" i="125"/>
  <c r="BF29" i="125"/>
  <c r="BD37" i="125"/>
  <c r="BJ45" i="125"/>
  <c r="S28" i="125"/>
  <c r="AO36" i="125"/>
  <c r="BC45" i="125"/>
  <c r="BH28" i="125"/>
  <c r="J37" i="125"/>
  <c r="J38" i="125" s="1"/>
  <c r="P52" i="125"/>
  <c r="M29" i="125"/>
  <c r="AA37" i="125"/>
  <c r="AO52" i="125"/>
  <c r="AP44" i="125"/>
  <c r="AX52" i="125"/>
  <c r="O29" i="125"/>
  <c r="BQ37" i="125"/>
  <c r="S52" i="125"/>
  <c r="Q29" i="125"/>
  <c r="U44" i="125"/>
  <c r="AK52" i="125"/>
  <c r="AL414" i="125"/>
  <c r="BU414" i="125" s="1"/>
  <c r="BF414" i="125"/>
  <c r="BX36" i="125"/>
  <c r="BL28" i="125"/>
  <c r="AR52" i="125"/>
  <c r="AJ52" i="125"/>
  <c r="AA14" i="125"/>
  <c r="AA17" i="125" s="1"/>
  <c r="R14" i="125"/>
  <c r="BD29" i="125"/>
  <c r="BY69" i="125"/>
  <c r="BY178" i="125" s="1"/>
  <c r="BY402" i="125" s="1"/>
  <c r="BU106" i="125"/>
  <c r="BU90" i="125" s="1"/>
  <c r="BT198" i="125"/>
  <c r="BY101" i="125"/>
  <c r="BL90" i="125"/>
  <c r="Q161" i="125"/>
  <c r="Q162" i="125" s="1"/>
  <c r="AC161" i="125"/>
  <c r="AC162" i="125" s="1"/>
  <c r="X165" i="125"/>
  <c r="X166" i="125" s="1"/>
  <c r="BT166" i="125" s="1"/>
  <c r="BW198" i="125"/>
  <c r="BD90" i="125"/>
  <c r="P161" i="125"/>
  <c r="P162" i="125" s="1"/>
  <c r="AB161" i="125"/>
  <c r="AB162" i="125" s="1"/>
  <c r="P169" i="125"/>
  <c r="P170" i="125" s="1"/>
  <c r="P173" i="125"/>
  <c r="P174" i="125" s="1"/>
  <c r="P159" i="125" s="1"/>
  <c r="BU198" i="125"/>
  <c r="AV90" i="125"/>
  <c r="AA161" i="125"/>
  <c r="AA162" i="125" s="1"/>
  <c r="U165" i="125"/>
  <c r="U166" i="125" s="1"/>
  <c r="R169" i="125"/>
  <c r="R170" i="125" s="1"/>
  <c r="BU101" i="125"/>
  <c r="AH90" i="125"/>
  <c r="BW106" i="125"/>
  <c r="BW90" i="125" s="1"/>
  <c r="AN90" i="125"/>
  <c r="L231" i="125"/>
  <c r="M258" i="125"/>
  <c r="M231" i="125" s="1"/>
  <c r="BW199" i="125"/>
  <c r="AQ159" i="125"/>
  <c r="AQ194" i="125" s="1"/>
  <c r="BT174" i="125"/>
  <c r="O159" i="125"/>
  <c r="O390" i="125" s="1"/>
  <c r="BE246" i="125"/>
  <c r="AG246" i="125"/>
  <c r="BW245" i="125"/>
  <c r="BW246" i="125" s="1"/>
  <c r="BD159" i="125"/>
  <c r="BD194" i="125" s="1"/>
  <c r="BL159" i="125"/>
  <c r="BL390" i="125" s="1"/>
  <c r="AS246" i="125"/>
  <c r="R159" i="125"/>
  <c r="R390" i="125" s="1"/>
  <c r="BK159" i="125"/>
  <c r="BK390" i="125" s="1"/>
  <c r="AZ159" i="125"/>
  <c r="AZ390" i="125" s="1"/>
  <c r="S159" i="125"/>
  <c r="S390" i="125" s="1"/>
  <c r="BX159" i="125"/>
  <c r="BX390" i="125" s="1"/>
  <c r="BC159" i="125"/>
  <c r="BC194" i="125" s="1"/>
  <c r="BW116" i="125"/>
  <c r="BU116" i="125"/>
  <c r="BY116" i="125"/>
  <c r="AF38" i="125"/>
  <c r="AG34" i="125"/>
  <c r="BT97" i="125"/>
  <c r="AG215" i="125"/>
  <c r="AG17" i="125"/>
  <c r="BE215" i="125"/>
  <c r="BE17" i="125"/>
  <c r="Y159" i="125"/>
  <c r="AK159" i="125"/>
  <c r="AW159" i="125"/>
  <c r="BI159" i="125"/>
  <c r="Z161" i="125"/>
  <c r="Z162" i="125" s="1"/>
  <c r="N159" i="125"/>
  <c r="T165" i="125"/>
  <c r="T166" i="125" s="1"/>
  <c r="BM216" i="125"/>
  <c r="BM138" i="125" s="1"/>
  <c r="BM18" i="125"/>
  <c r="O215" i="125"/>
  <c r="L18" i="125"/>
  <c r="P216" i="125"/>
  <c r="P138" i="125" s="1"/>
  <c r="P18" i="125"/>
  <c r="AI216" i="125"/>
  <c r="AI138" i="125" s="1"/>
  <c r="AI18" i="125"/>
  <c r="AL215" i="125"/>
  <c r="AL17" i="125"/>
  <c r="AC215" i="125"/>
  <c r="AC17" i="125"/>
  <c r="BY190" i="125"/>
  <c r="BY182" i="125"/>
  <c r="AF216" i="125"/>
  <c r="AF138" i="125" s="1"/>
  <c r="AF18" i="125"/>
  <c r="CY64" i="125"/>
  <c r="CQ64" i="125"/>
  <c r="CI64" i="125"/>
  <c r="CA64" i="125"/>
  <c r="BJ64" i="125"/>
  <c r="BB64" i="125"/>
  <c r="AT64" i="125"/>
  <c r="AL64" i="125"/>
  <c r="AD64" i="125"/>
  <c r="V64" i="125"/>
  <c r="N64" i="125"/>
  <c r="CW64" i="125"/>
  <c r="CO64" i="125"/>
  <c r="CG64" i="125"/>
  <c r="BY64" i="125"/>
  <c r="BP64" i="125"/>
  <c r="BH64" i="125"/>
  <c r="AZ64" i="125"/>
  <c r="AR64" i="125"/>
  <c r="AJ64" i="125"/>
  <c r="AB64" i="125"/>
  <c r="T64" i="125"/>
  <c r="L64" i="125"/>
  <c r="CV64" i="125"/>
  <c r="CN64" i="125"/>
  <c r="CF64" i="125"/>
  <c r="BX64" i="125"/>
  <c r="BO64" i="125"/>
  <c r="BG64" i="125"/>
  <c r="AY64" i="125"/>
  <c r="AQ64" i="125"/>
  <c r="AI64" i="125"/>
  <c r="AA64" i="125"/>
  <c r="S64" i="125"/>
  <c r="K64" i="125"/>
  <c r="CU64" i="125"/>
  <c r="CM64" i="125"/>
  <c r="CE64" i="125"/>
  <c r="BN64" i="125"/>
  <c r="BF64" i="125"/>
  <c r="AX64" i="125"/>
  <c r="AP64" i="125"/>
  <c r="AH64" i="125"/>
  <c r="Z64" i="125"/>
  <c r="R64" i="125"/>
  <c r="J64" i="125"/>
  <c r="CT64" i="125"/>
  <c r="CL64" i="125"/>
  <c r="CD64" i="125"/>
  <c r="BM64" i="125"/>
  <c r="BE64" i="125"/>
  <c r="AW64" i="125"/>
  <c r="AO64" i="125"/>
  <c r="AG64" i="125"/>
  <c r="Y64" i="125"/>
  <c r="Q64" i="125"/>
  <c r="CS64" i="125"/>
  <c r="CK64" i="125"/>
  <c r="CC64" i="125"/>
  <c r="BL64" i="125"/>
  <c r="BD64" i="125"/>
  <c r="AV64" i="125"/>
  <c r="AN64" i="125"/>
  <c r="AF64" i="125"/>
  <c r="X64" i="125"/>
  <c r="P64" i="125"/>
  <c r="CR64" i="125"/>
  <c r="CJ64" i="125"/>
  <c r="CB64" i="125"/>
  <c r="BK64" i="125"/>
  <c r="BC64" i="125"/>
  <c r="AU64" i="125"/>
  <c r="AM64" i="125"/>
  <c r="AE64" i="125"/>
  <c r="W64" i="125"/>
  <c r="O64" i="125"/>
  <c r="CH64" i="125"/>
  <c r="U64" i="125"/>
  <c r="BZ64" i="125"/>
  <c r="M64" i="125"/>
  <c r="BQ64" i="125"/>
  <c r="BI64" i="125"/>
  <c r="BA64" i="125"/>
  <c r="AS64" i="125"/>
  <c r="CX64" i="125"/>
  <c r="AK64" i="125"/>
  <c r="CP64" i="125"/>
  <c r="AC64" i="125"/>
  <c r="BH215" i="125"/>
  <c r="BH17" i="125"/>
  <c r="BF215" i="125"/>
  <c r="BF17" i="125"/>
  <c r="AR159" i="125"/>
  <c r="BU174" i="125"/>
  <c r="AV159" i="125"/>
  <c r="G196" i="125"/>
  <c r="P106" i="125"/>
  <c r="X96" i="125"/>
  <c r="AC106" i="125"/>
  <c r="Y91" i="125"/>
  <c r="BS334" i="125"/>
  <c r="J335" i="125"/>
  <c r="BS333" i="125"/>
  <c r="AX215" i="125"/>
  <c r="AX17" i="125"/>
  <c r="Q215" i="125"/>
  <c r="Q17" i="125"/>
  <c r="AE54" i="125"/>
  <c r="AR216" i="125"/>
  <c r="AR138" i="125" s="1"/>
  <c r="AR18" i="125"/>
  <c r="AO215" i="125"/>
  <c r="AO17" i="125"/>
  <c r="M159" i="125"/>
  <c r="BU162" i="125"/>
  <c r="AH159" i="125"/>
  <c r="V161" i="125"/>
  <c r="V162" i="125" s="1"/>
  <c r="AB165" i="125"/>
  <c r="AB166" i="125" s="1"/>
  <c r="AB159" i="125" s="1"/>
  <c r="Z169" i="125"/>
  <c r="Z170" i="125" s="1"/>
  <c r="BD216" i="125"/>
  <c r="BD138" i="125" s="1"/>
  <c r="BD18" i="125"/>
  <c r="BY215" i="125"/>
  <c r="BY17" i="125"/>
  <c r="J402" i="125"/>
  <c r="AA18" i="125"/>
  <c r="AD215" i="125"/>
  <c r="AD17" i="125"/>
  <c r="M215" i="125"/>
  <c r="M17" i="125"/>
  <c r="AI17" i="125"/>
  <c r="R216" i="125"/>
  <c r="R138" i="125" s="1"/>
  <c r="R18" i="125"/>
  <c r="BX216" i="125"/>
  <c r="BX138" i="125" s="1"/>
  <c r="BX121" i="125"/>
  <c r="BX18" i="125"/>
  <c r="AZ215" i="125"/>
  <c r="AZ17" i="125"/>
  <c r="BX182" i="125"/>
  <c r="BX190" i="125"/>
  <c r="AJ18" i="125"/>
  <c r="J273" i="125"/>
  <c r="AJ159" i="125"/>
  <c r="AN159" i="125"/>
  <c r="X91" i="125"/>
  <c r="BU126" i="125"/>
  <c r="BO216" i="125"/>
  <c r="BO138" i="125" s="1"/>
  <c r="BO18" i="125"/>
  <c r="AP215" i="125"/>
  <c r="AP17" i="125"/>
  <c r="BN216" i="125"/>
  <c r="BN138" i="125" s="1"/>
  <c r="BN18" i="125"/>
  <c r="AZ216" i="125"/>
  <c r="AZ138" i="125" s="1"/>
  <c r="AZ18" i="125"/>
  <c r="Y215" i="125"/>
  <c r="AU159" i="125"/>
  <c r="BG159" i="125"/>
  <c r="AP159" i="125"/>
  <c r="BV170" i="125"/>
  <c r="AD161" i="125"/>
  <c r="AD162" i="125" s="1"/>
  <c r="AD159" i="125" s="1"/>
  <c r="BU170" i="125"/>
  <c r="AO216" i="125"/>
  <c r="AO138" i="125" s="1"/>
  <c r="AO18" i="125"/>
  <c r="AU216" i="125"/>
  <c r="AU138" i="125" s="1"/>
  <c r="AU18" i="125"/>
  <c r="BD215" i="125"/>
  <c r="BD17" i="125"/>
  <c r="BC216" i="125"/>
  <c r="BC138" i="125" s="1"/>
  <c r="BC18" i="125"/>
  <c r="AX216" i="125"/>
  <c r="AX138" i="125" s="1"/>
  <c r="AX18" i="125"/>
  <c r="BC215" i="125"/>
  <c r="BC17" i="125"/>
  <c r="S216" i="125"/>
  <c r="S138" i="125" s="1"/>
  <c r="S18" i="125"/>
  <c r="V215" i="125"/>
  <c r="V17" i="125"/>
  <c r="J216" i="125"/>
  <c r="J18" i="125"/>
  <c r="BQ216" i="125"/>
  <c r="BQ138" i="125" s="1"/>
  <c r="BQ18" i="125"/>
  <c r="BI216" i="125"/>
  <c r="BI138" i="125" s="1"/>
  <c r="BI18" i="125"/>
  <c r="AR215" i="125"/>
  <c r="AR17" i="125"/>
  <c r="BX91" i="125"/>
  <c r="BS166" i="125"/>
  <c r="K259" i="125"/>
  <c r="BV174" i="125"/>
  <c r="AF159" i="125"/>
  <c r="BS199" i="125"/>
  <c r="BT103" i="125"/>
  <c r="W91" i="125"/>
  <c r="W90" i="125" s="1"/>
  <c r="AD90" i="125"/>
  <c r="AA90" i="125"/>
  <c r="BF216" i="125"/>
  <c r="BF18" i="125"/>
  <c r="AH215" i="125"/>
  <c r="AH17" i="125"/>
  <c r="BE216" i="125"/>
  <c r="BE138" i="125" s="1"/>
  <c r="BE18" i="125"/>
  <c r="BG216" i="125"/>
  <c r="BG138" i="125" s="1"/>
  <c r="BG18" i="125"/>
  <c r="J46" i="125"/>
  <c r="AF50" i="125"/>
  <c r="BH216" i="125"/>
  <c r="BH138" i="125" s="1"/>
  <c r="BH18" i="125"/>
  <c r="K390" i="125"/>
  <c r="W159" i="125"/>
  <c r="AI159" i="125"/>
  <c r="BE159" i="125"/>
  <c r="BQ159" i="125"/>
  <c r="AE159" i="125"/>
  <c r="AX159" i="125"/>
  <c r="X169" i="125"/>
  <c r="X170" i="125" s="1"/>
  <c r="BT170" i="125" s="1"/>
  <c r="AL159" i="125"/>
  <c r="AL216" i="125"/>
  <c r="AL138" i="125" s="1"/>
  <c r="AL18" i="125"/>
  <c r="AV215" i="125"/>
  <c r="AV17" i="125"/>
  <c r="S17" i="125"/>
  <c r="AM215" i="125"/>
  <c r="K216" i="125"/>
  <c r="K138" i="125" s="1"/>
  <c r="K18" i="125"/>
  <c r="N215" i="125"/>
  <c r="N17" i="125"/>
  <c r="BY126" i="125"/>
  <c r="BQ215" i="125"/>
  <c r="BQ17" i="125"/>
  <c r="BO17" i="125"/>
  <c r="AJ215" i="125"/>
  <c r="AJ17" i="125"/>
  <c r="BX96" i="125"/>
  <c r="X216" i="125"/>
  <c r="X138" i="125" s="1"/>
  <c r="X18" i="125"/>
  <c r="AG90" i="125"/>
  <c r="BW166" i="125"/>
  <c r="BS258" i="125"/>
  <c r="BT258" i="125" s="1"/>
  <c r="BU258" i="125" s="1"/>
  <c r="BV258" i="125" s="1"/>
  <c r="BW258" i="125" s="1"/>
  <c r="BX258" i="125" s="1"/>
  <c r="G198" i="125"/>
  <c r="AB90" i="125"/>
  <c r="BU334" i="125"/>
  <c r="BU303" i="125" s="1"/>
  <c r="BU333" i="125"/>
  <c r="AW216" i="125"/>
  <c r="AW138" i="125" s="1"/>
  <c r="AW18" i="125"/>
  <c r="Z215" i="125"/>
  <c r="K34" i="125"/>
  <c r="AG42" i="125"/>
  <c r="BP216" i="125"/>
  <c r="BP138" i="125" s="1"/>
  <c r="BP18" i="125"/>
  <c r="U159" i="125"/>
  <c r="AG159" i="125"/>
  <c r="AS159" i="125"/>
  <c r="AO159" i="125"/>
  <c r="BF159" i="125"/>
  <c r="BW162" i="125"/>
  <c r="AT159" i="125"/>
  <c r="BV162" i="125"/>
  <c r="AF26" i="125"/>
  <c r="AC216" i="125"/>
  <c r="AC138" i="125" s="1"/>
  <c r="AC18" i="125"/>
  <c r="AN215" i="125"/>
  <c r="AN17" i="125"/>
  <c r="T216" i="125"/>
  <c r="T138" i="125" s="1"/>
  <c r="T18" i="125"/>
  <c r="W215" i="125"/>
  <c r="W17" i="125"/>
  <c r="BX215" i="125"/>
  <c r="BX17" i="125"/>
  <c r="BZ434" i="125"/>
  <c r="BZ245" i="125" s="1"/>
  <c r="BZ246" i="125" s="1"/>
  <c r="BZ414" i="125"/>
  <c r="BZ333" i="125"/>
  <c r="BZ294" i="125"/>
  <c r="BZ295" i="125"/>
  <c r="BZ211" i="125"/>
  <c r="BZ189" i="125"/>
  <c r="BZ112" i="125" s="1"/>
  <c r="BZ111" i="125" s="1"/>
  <c r="BZ173" i="125"/>
  <c r="BZ174" i="125" s="1"/>
  <c r="BZ169" i="125"/>
  <c r="BZ170" i="125" s="1"/>
  <c r="BZ165" i="125"/>
  <c r="BZ166" i="125" s="1"/>
  <c r="BZ188" i="125"/>
  <c r="BZ161" i="125"/>
  <c r="BZ162" i="125" s="1"/>
  <c r="BZ102" i="125"/>
  <c r="BZ125" i="125"/>
  <c r="BZ114" i="125"/>
  <c r="BZ104" i="125"/>
  <c r="BZ103" i="125"/>
  <c r="BZ92" i="125"/>
  <c r="BZ119" i="125"/>
  <c r="BZ118" i="125"/>
  <c r="BZ117" i="125"/>
  <c r="BZ107" i="125"/>
  <c r="BZ94" i="125"/>
  <c r="BZ93" i="125"/>
  <c r="BZ109" i="125"/>
  <c r="BZ108" i="125"/>
  <c r="BZ97" i="125"/>
  <c r="BZ99" i="125"/>
  <c r="BZ98" i="125"/>
  <c r="BZ88" i="125"/>
  <c r="BZ77" i="125"/>
  <c r="BZ67" i="125"/>
  <c r="BZ68" i="125"/>
  <c r="BZ52" i="125"/>
  <c r="BZ45" i="125"/>
  <c r="BZ44" i="125"/>
  <c r="BZ16" i="125"/>
  <c r="BZ37" i="125"/>
  <c r="BZ36" i="125"/>
  <c r="BZ28" i="125"/>
  <c r="BZ15" i="125"/>
  <c r="BZ13" i="125"/>
  <c r="BZ29" i="125"/>
  <c r="BZ12" i="125"/>
  <c r="CA7" i="125"/>
  <c r="BZ14" i="125"/>
  <c r="BF402" i="125"/>
  <c r="BW402" i="125" s="1"/>
  <c r="BW178" i="125"/>
  <c r="BJ216" i="125"/>
  <c r="BJ138" i="125" s="1"/>
  <c r="BJ18" i="125"/>
  <c r="BA215" i="125"/>
  <c r="BA17" i="125"/>
  <c r="AP216" i="125"/>
  <c r="AP138" i="125" s="1"/>
  <c r="AP18" i="125"/>
  <c r="AB215" i="125"/>
  <c r="AB17" i="125"/>
  <c r="BV199" i="125"/>
  <c r="BT92" i="125"/>
  <c r="V91" i="125"/>
  <c r="BT93" i="125"/>
  <c r="S90" i="125"/>
  <c r="BT98" i="125"/>
  <c r="BY159" i="125"/>
  <c r="L159" i="125"/>
  <c r="Q106" i="125"/>
  <c r="Q90" i="125" s="1"/>
  <c r="U101" i="125"/>
  <c r="AC91" i="125"/>
  <c r="Z101" i="125"/>
  <c r="Z90" i="125" s="1"/>
  <c r="T91" i="125"/>
  <c r="T90" i="125" s="1"/>
  <c r="AF101" i="125"/>
  <c r="BS92" i="125"/>
  <c r="BJ295" i="125"/>
  <c r="BB295" i="125"/>
  <c r="AT295" i="125"/>
  <c r="AL295" i="125"/>
  <c r="AD295" i="125"/>
  <c r="V295" i="125"/>
  <c r="BP295" i="125"/>
  <c r="BH295" i="125"/>
  <c r="AZ295" i="125"/>
  <c r="AR295" i="125"/>
  <c r="AJ295" i="125"/>
  <c r="AB295" i="125"/>
  <c r="T295" i="125"/>
  <c r="BN295" i="125"/>
  <c r="BF295" i="125"/>
  <c r="AX295" i="125"/>
  <c r="AP295" i="125"/>
  <c r="AH295" i="125"/>
  <c r="Z295" i="125"/>
  <c r="R295" i="125"/>
  <c r="BM295" i="125"/>
  <c r="BE295" i="125"/>
  <c r="AW295" i="125"/>
  <c r="AO295" i="125"/>
  <c r="AG295" i="125"/>
  <c r="Y295" i="125"/>
  <c r="Q295" i="125"/>
  <c r="BL295" i="125"/>
  <c r="BD295" i="125"/>
  <c r="AV295" i="125"/>
  <c r="AN295" i="125"/>
  <c r="AF295" i="125"/>
  <c r="X295" i="125"/>
  <c r="P295" i="125"/>
  <c r="BK295" i="125"/>
  <c r="BC295" i="125"/>
  <c r="AU295" i="125"/>
  <c r="AM295" i="125"/>
  <c r="AE295" i="125"/>
  <c r="W295" i="125"/>
  <c r="BA295" i="125"/>
  <c r="U295" i="125"/>
  <c r="AY295" i="125"/>
  <c r="S295" i="125"/>
  <c r="AS295" i="125"/>
  <c r="AQ295" i="125"/>
  <c r="BQ295" i="125"/>
  <c r="AK295" i="125"/>
  <c r="BO295" i="125"/>
  <c r="AI295" i="125"/>
  <c r="BI295" i="125"/>
  <c r="AC295" i="125"/>
  <c r="BG295" i="125"/>
  <c r="AA295" i="125"/>
  <c r="BW126" i="125"/>
  <c r="AN216" i="125"/>
  <c r="AN138" i="125" s="1"/>
  <c r="AN18" i="125"/>
  <c r="R215" i="125"/>
  <c r="R17" i="125"/>
  <c r="V216" i="125"/>
  <c r="V18" i="125"/>
  <c r="K42" i="125"/>
  <c r="AV216" i="125"/>
  <c r="AV138" i="125" s="1"/>
  <c r="AV18" i="125"/>
  <c r="Q159" i="125"/>
  <c r="AC159" i="125"/>
  <c r="BN159" i="125"/>
  <c r="BB159" i="125"/>
  <c r="BW170" i="125"/>
  <c r="U216" i="125"/>
  <c r="U138" i="125" s="1"/>
  <c r="U18" i="125"/>
  <c r="AF215" i="125"/>
  <c r="AF17" i="125"/>
  <c r="BK215" i="125"/>
  <c r="BK17" i="125"/>
  <c r="BL216" i="125"/>
  <c r="BL138" i="125" s="1"/>
  <c r="BL18" i="125"/>
  <c r="BK216" i="125"/>
  <c r="BK138" i="125" s="1"/>
  <c r="BK18" i="125"/>
  <c r="BJ215" i="125"/>
  <c r="BJ17" i="125"/>
  <c r="BY216" i="125"/>
  <c r="BY138" i="125" s="1"/>
  <c r="BY121" i="125"/>
  <c r="BY18" i="125"/>
  <c r="BY294" i="125"/>
  <c r="BA216" i="125"/>
  <c r="BA138" i="125" s="1"/>
  <c r="BA18" i="125"/>
  <c r="AK215" i="125"/>
  <c r="AG216" i="125"/>
  <c r="AG138" i="125" s="1"/>
  <c r="AG18" i="125"/>
  <c r="T215" i="125"/>
  <c r="T17" i="125"/>
  <c r="BX106" i="125"/>
  <c r="T159" i="125"/>
  <c r="BS174" i="125"/>
  <c r="U90" i="125"/>
  <c r="BQ294" i="125"/>
  <c r="BI294" i="125"/>
  <c r="BA294" i="125"/>
  <c r="AS294" i="125"/>
  <c r="AK294" i="125"/>
  <c r="AC294" i="125"/>
  <c r="U294" i="125"/>
  <c r="BO294" i="125"/>
  <c r="BG294" i="125"/>
  <c r="AY294" i="125"/>
  <c r="AQ294" i="125"/>
  <c r="AI294" i="125"/>
  <c r="AA294" i="125"/>
  <c r="S294" i="125"/>
  <c r="BM294" i="125"/>
  <c r="BE294" i="125"/>
  <c r="AW294" i="125"/>
  <c r="AO294" i="125"/>
  <c r="AG294" i="125"/>
  <c r="Y294" i="125"/>
  <c r="Q294" i="125"/>
  <c r="BL294" i="125"/>
  <c r="BD294" i="125"/>
  <c r="AV294" i="125"/>
  <c r="AN294" i="125"/>
  <c r="AF294" i="125"/>
  <c r="X294" i="125"/>
  <c r="P294" i="125"/>
  <c r="BK294" i="125"/>
  <c r="BC294" i="125"/>
  <c r="AU294" i="125"/>
  <c r="AM294" i="125"/>
  <c r="AE294" i="125"/>
  <c r="W294" i="125"/>
  <c r="BJ294" i="125"/>
  <c r="BB294" i="125"/>
  <c r="AT294" i="125"/>
  <c r="AL294" i="125"/>
  <c r="AD294" i="125"/>
  <c r="V294" i="125"/>
  <c r="BP294" i="125"/>
  <c r="AJ294" i="125"/>
  <c r="BN294" i="125"/>
  <c r="AH294" i="125"/>
  <c r="BH294" i="125"/>
  <c r="AB294" i="125"/>
  <c r="BF294" i="125"/>
  <c r="BW294" i="125" s="1"/>
  <c r="Z294" i="125"/>
  <c r="AZ294" i="125"/>
  <c r="T294" i="125"/>
  <c r="AX294" i="125"/>
  <c r="R294" i="125"/>
  <c r="AR294" i="125"/>
  <c r="AP294" i="125"/>
  <c r="BS106" i="125"/>
  <c r="BS125" i="125"/>
  <c r="BV333" i="125"/>
  <c r="BT334" i="125"/>
  <c r="AE216" i="125"/>
  <c r="AE138" i="125" s="1"/>
  <c r="AE18" i="125"/>
  <c r="J215" i="125"/>
  <c r="J17" i="125"/>
  <c r="BM215" i="125"/>
  <c r="BM17" i="125"/>
  <c r="AT178" i="125"/>
  <c r="BV69" i="125"/>
  <c r="AD216" i="125"/>
  <c r="AD138" i="125" s="1"/>
  <c r="AD18" i="125"/>
  <c r="AQ390" i="125"/>
  <c r="BO159" i="125"/>
  <c r="J162" i="125"/>
  <c r="BJ159" i="125"/>
  <c r="M216" i="125"/>
  <c r="M138" i="125" s="1"/>
  <c r="M18" i="125"/>
  <c r="X215" i="125"/>
  <c r="X17" i="125"/>
  <c r="AU215" i="125"/>
  <c r="AU17" i="125"/>
  <c r="AT216" i="125"/>
  <c r="AT18" i="125"/>
  <c r="BB216" i="125"/>
  <c r="BB138" i="125" s="1"/>
  <c r="BB18" i="125"/>
  <c r="BB215" i="125"/>
  <c r="BB17" i="125"/>
  <c r="BI215" i="125"/>
  <c r="BI17" i="125"/>
  <c r="BY295" i="125"/>
  <c r="AH402" i="125"/>
  <c r="BU402" i="125" s="1"/>
  <c r="BU178" i="125"/>
  <c r="AQ216" i="125"/>
  <c r="AQ138" i="125" s="1"/>
  <c r="AQ18" i="125"/>
  <c r="U215" i="125"/>
  <c r="U17" i="125"/>
  <c r="L215" i="125"/>
  <c r="BX116" i="125"/>
  <c r="BL17" i="125"/>
  <c r="BT107" i="125"/>
  <c r="BT106" i="125" s="1"/>
  <c r="V106" i="125"/>
  <c r="BP159" i="125"/>
  <c r="BW174" i="125"/>
  <c r="BU166" i="125"/>
  <c r="BH159" i="125"/>
  <c r="BV166" i="125"/>
  <c r="BT199" i="125"/>
  <c r="BU199" i="125"/>
  <c r="BT102" i="125"/>
  <c r="BT101" i="125" s="1"/>
  <c r="V101" i="125"/>
  <c r="AF106" i="125"/>
  <c r="Y96" i="125"/>
  <c r="P101" i="125"/>
  <c r="BS126" i="125"/>
  <c r="BT126" i="125"/>
  <c r="BW333" i="125"/>
  <c r="BS97" i="125"/>
  <c r="W216" i="125"/>
  <c r="W138" i="125" s="1"/>
  <c r="W18" i="125"/>
  <c r="BN215" i="125"/>
  <c r="BN17" i="125"/>
  <c r="AW215" i="125"/>
  <c r="AW17" i="125"/>
  <c r="V178" i="125"/>
  <c r="BT69" i="125"/>
  <c r="N216" i="125"/>
  <c r="N138" i="125" s="1"/>
  <c r="N18" i="125"/>
  <c r="BA159" i="125"/>
  <c r="BM159" i="125"/>
  <c r="AA159" i="125"/>
  <c r="AM159" i="125"/>
  <c r="AY159" i="125"/>
  <c r="G173" i="125"/>
  <c r="J170" i="125"/>
  <c r="BS170" i="125" s="1"/>
  <c r="P215" i="125"/>
  <c r="P17" i="125"/>
  <c r="AE215" i="125"/>
  <c r="AE17" i="125"/>
  <c r="AB216" i="125"/>
  <c r="AB138" i="125" s="1"/>
  <c r="AB18" i="125"/>
  <c r="AS216" i="125"/>
  <c r="AS138" i="125" s="1"/>
  <c r="AS18" i="125"/>
  <c r="AT215" i="125"/>
  <c r="AT17" i="125"/>
  <c r="AS215" i="125"/>
  <c r="AS17" i="125"/>
  <c r="BY106" i="125"/>
  <c r="BY90" i="125" s="1"/>
  <c r="J30" i="125"/>
  <c r="AH216" i="125"/>
  <c r="AH18" i="125"/>
  <c r="Q216" i="125"/>
  <c r="Q138" i="125" s="1"/>
  <c r="Q18" i="125"/>
  <c r="BP215" i="125"/>
  <c r="BP17" i="125"/>
  <c r="BX69" i="125"/>
  <c r="BX101" i="125"/>
  <c r="E38" i="114"/>
  <c r="E13" i="114"/>
  <c r="BV126" i="125" l="1"/>
  <c r="BY122" i="125"/>
  <c r="BY134" i="125" s="1"/>
  <c r="BZ69" i="125"/>
  <c r="BZ178" i="125" s="1"/>
  <c r="BZ402" i="125" s="1"/>
  <c r="BZ116" i="125"/>
  <c r="AC90" i="125"/>
  <c r="L26" i="125"/>
  <c r="K30" i="125"/>
  <c r="L30" i="125"/>
  <c r="M26" i="125"/>
  <c r="AE56" i="125"/>
  <c r="AE340" i="125" s="1"/>
  <c r="AF90" i="125"/>
  <c r="AK18" i="125"/>
  <c r="AA216" i="125"/>
  <c r="AA138" i="125" s="1"/>
  <c r="AA271" i="125" s="1"/>
  <c r="K50" i="125"/>
  <c r="K54" i="125" s="1"/>
  <c r="L216" i="125"/>
  <c r="L138" i="125" s="1"/>
  <c r="L271" i="125" s="1"/>
  <c r="AM18" i="125"/>
  <c r="AK216" i="125"/>
  <c r="AK138" i="125" s="1"/>
  <c r="AK271" i="125" s="1"/>
  <c r="Z18" i="125"/>
  <c r="O17" i="125"/>
  <c r="AM216" i="125"/>
  <c r="AM138" i="125" s="1"/>
  <c r="AM271" i="125" s="1"/>
  <c r="X90" i="125"/>
  <c r="Z216" i="125"/>
  <c r="Z138" i="125" s="1"/>
  <c r="Z271" i="125" s="1"/>
  <c r="AF46" i="125"/>
  <c r="AY18" i="125"/>
  <c r="G169" i="125"/>
  <c r="Y18" i="125"/>
  <c r="AY216" i="125"/>
  <c r="AY138" i="125" s="1"/>
  <c r="AY271" i="125" s="1"/>
  <c r="Y216" i="125"/>
  <c r="Y138" i="125" s="1"/>
  <c r="Y271" i="125" s="1"/>
  <c r="G161" i="125"/>
  <c r="O18" i="125"/>
  <c r="N258" i="125"/>
  <c r="N231" i="125" s="1"/>
  <c r="O258" i="125"/>
  <c r="P258" i="125" s="1"/>
  <c r="BD390" i="125"/>
  <c r="BC390" i="125"/>
  <c r="BL194" i="125"/>
  <c r="BL193" i="125" s="1"/>
  <c r="BL200" i="125" s="1"/>
  <c r="BK194" i="125"/>
  <c r="BK193" i="125" s="1"/>
  <c r="BK200" i="125" s="1"/>
  <c r="AZ194" i="125"/>
  <c r="AZ209" i="125" s="1"/>
  <c r="X159" i="125"/>
  <c r="X390" i="125" s="1"/>
  <c r="BX231" i="125"/>
  <c r="BY258" i="125"/>
  <c r="AQ271" i="125"/>
  <c r="BD193" i="125"/>
  <c r="BD200" i="125" s="1"/>
  <c r="BD209" i="125"/>
  <c r="BB271" i="125"/>
  <c r="M271" i="125"/>
  <c r="BC209" i="125"/>
  <c r="BC193" i="125"/>
  <c r="BC200" i="125" s="1"/>
  <c r="BV294" i="125"/>
  <c r="BA271" i="125"/>
  <c r="BK271" i="125"/>
  <c r="U271" i="125"/>
  <c r="K46" i="125"/>
  <c r="L42" i="125"/>
  <c r="BW295" i="125"/>
  <c r="BY390" i="125"/>
  <c r="BJ271" i="125"/>
  <c r="BZ106" i="125"/>
  <c r="AL390" i="125"/>
  <c r="AL194" i="125"/>
  <c r="BG271" i="125"/>
  <c r="BT215" i="125"/>
  <c r="BC271" i="125"/>
  <c r="AD390" i="125"/>
  <c r="AZ271" i="125"/>
  <c r="AK177" i="125"/>
  <c r="AK83" i="125"/>
  <c r="AK125" i="125"/>
  <c r="U177" i="125"/>
  <c r="U83" i="125"/>
  <c r="BK177" i="125"/>
  <c r="BK83" i="125"/>
  <c r="BK125" i="125"/>
  <c r="AV177" i="125"/>
  <c r="AV83" i="125"/>
  <c r="AV125" i="125"/>
  <c r="AG177" i="125"/>
  <c r="AG176" i="125" s="1"/>
  <c r="AG83" i="125"/>
  <c r="AG125" i="125"/>
  <c r="BT125" i="125" s="1"/>
  <c r="J177" i="125"/>
  <c r="J83" i="125"/>
  <c r="BS64" i="125"/>
  <c r="AY177" i="125"/>
  <c r="AY83" i="125"/>
  <c r="AY125" i="125"/>
  <c r="T177" i="125"/>
  <c r="T83" i="125"/>
  <c r="BB177" i="125"/>
  <c r="BB83" i="125"/>
  <c r="BB125" i="125"/>
  <c r="AH138" i="125"/>
  <c r="BM390" i="125"/>
  <c r="BM194" i="125"/>
  <c r="BJ390" i="125"/>
  <c r="BJ194" i="125"/>
  <c r="AT402" i="125"/>
  <c r="BV402" i="125" s="1"/>
  <c r="BV178" i="125"/>
  <c r="AE271" i="125"/>
  <c r="BU294" i="125"/>
  <c r="BS294" i="125"/>
  <c r="BT295" i="125"/>
  <c r="AC271" i="125"/>
  <c r="BP271" i="125"/>
  <c r="X271" i="125"/>
  <c r="BI271" i="125"/>
  <c r="R271" i="125"/>
  <c r="V159" i="125"/>
  <c r="BT162" i="125"/>
  <c r="BT159" i="125" s="1"/>
  <c r="BS335" i="125"/>
  <c r="BT332" i="125" s="1"/>
  <c r="AR390" i="125"/>
  <c r="AR194" i="125"/>
  <c r="BD177" i="125"/>
  <c r="BD83" i="125"/>
  <c r="BD125" i="125"/>
  <c r="AO177" i="125"/>
  <c r="AO83" i="125"/>
  <c r="AO125" i="125"/>
  <c r="R177" i="125"/>
  <c r="R83" i="125"/>
  <c r="BG177" i="125"/>
  <c r="BG83" i="125"/>
  <c r="BG125" i="125"/>
  <c r="AB177" i="125"/>
  <c r="AB83" i="125"/>
  <c r="BJ177" i="125"/>
  <c r="BJ83" i="125"/>
  <c r="BJ125" i="125"/>
  <c r="P271" i="125"/>
  <c r="N390" i="125"/>
  <c r="V402" i="125"/>
  <c r="BT402" i="125" s="1"/>
  <c r="BT178" i="125"/>
  <c r="AS271" i="125"/>
  <c r="J56" i="125"/>
  <c r="BA390" i="125"/>
  <c r="BA194" i="125"/>
  <c r="BP390" i="125"/>
  <c r="BP194" i="125"/>
  <c r="AT138" i="125"/>
  <c r="J159" i="125"/>
  <c r="BS162" i="125"/>
  <c r="BL271" i="125"/>
  <c r="BB390" i="125"/>
  <c r="BB194" i="125"/>
  <c r="V138" i="125"/>
  <c r="BZ101" i="125"/>
  <c r="AF30" i="125"/>
  <c r="AG26" i="125"/>
  <c r="AG46" i="125"/>
  <c r="AH42" i="125"/>
  <c r="AX390" i="125"/>
  <c r="AX194" i="125"/>
  <c r="BE271" i="125"/>
  <c r="AF390" i="125"/>
  <c r="S271" i="125"/>
  <c r="AP390" i="125"/>
  <c r="AP194" i="125"/>
  <c r="BN271" i="125"/>
  <c r="J400" i="125"/>
  <c r="AH390" i="125"/>
  <c r="AH194" i="125"/>
  <c r="K332" i="125"/>
  <c r="J336" i="125"/>
  <c r="AS177" i="125"/>
  <c r="AS83" i="125"/>
  <c r="AS125" i="125"/>
  <c r="O177" i="125"/>
  <c r="O83" i="125"/>
  <c r="BL177" i="125"/>
  <c r="BL83" i="125"/>
  <c r="BL125" i="125"/>
  <c r="AW177" i="125"/>
  <c r="AW83" i="125"/>
  <c r="AW125" i="125"/>
  <c r="Z177" i="125"/>
  <c r="Z83" i="125"/>
  <c r="BO177" i="125"/>
  <c r="BO83" i="125"/>
  <c r="BO125" i="125"/>
  <c r="AJ177" i="125"/>
  <c r="AJ83" i="125"/>
  <c r="AJ125" i="125"/>
  <c r="Z159" i="125"/>
  <c r="BX178" i="125"/>
  <c r="BX402" i="125" s="1"/>
  <c r="BX126" i="125"/>
  <c r="AB271" i="125"/>
  <c r="AY390" i="125"/>
  <c r="AY194" i="125"/>
  <c r="AQ209" i="125"/>
  <c r="AQ193" i="125"/>
  <c r="AQ200" i="125" s="1"/>
  <c r="BN390" i="125"/>
  <c r="BN194" i="125"/>
  <c r="P390" i="125"/>
  <c r="BZ96" i="125"/>
  <c r="BZ159" i="125"/>
  <c r="BV159" i="125"/>
  <c r="AS390" i="125"/>
  <c r="AS194" i="125"/>
  <c r="K38" i="125"/>
  <c r="L34" i="125"/>
  <c r="AE390" i="125"/>
  <c r="O271" i="125"/>
  <c r="BQ271" i="125"/>
  <c r="BG390" i="125"/>
  <c r="BG194" i="125"/>
  <c r="AJ390" i="125"/>
  <c r="AJ194" i="125"/>
  <c r="BU159" i="125"/>
  <c r="AR271" i="125"/>
  <c r="BW215" i="125"/>
  <c r="BA177" i="125"/>
  <c r="BA83" i="125"/>
  <c r="BA125" i="125"/>
  <c r="W177" i="125"/>
  <c r="W83" i="125"/>
  <c r="BE177" i="125"/>
  <c r="BE83" i="125"/>
  <c r="BE125" i="125"/>
  <c r="AH177" i="125"/>
  <c r="AH83" i="125"/>
  <c r="BU64" i="125"/>
  <c r="AH125" i="125"/>
  <c r="K177" i="125"/>
  <c r="K83" i="125"/>
  <c r="BX177" i="125"/>
  <c r="BX83" i="125"/>
  <c r="BX125" i="125"/>
  <c r="AR177" i="125"/>
  <c r="AR83" i="125"/>
  <c r="AR125" i="125"/>
  <c r="N177" i="125"/>
  <c r="N83" i="125"/>
  <c r="BI390" i="125"/>
  <c r="BI194" i="125"/>
  <c r="N271" i="125"/>
  <c r="BH390" i="125"/>
  <c r="BH194" i="125"/>
  <c r="AG271" i="125"/>
  <c r="BY271" i="125"/>
  <c r="AC390" i="125"/>
  <c r="BV295" i="125"/>
  <c r="V90" i="125"/>
  <c r="AP271" i="125"/>
  <c r="BZ216" i="125"/>
  <c r="BZ138" i="125" s="1"/>
  <c r="BZ121" i="125"/>
  <c r="BZ18" i="125"/>
  <c r="BZ126" i="125"/>
  <c r="BZ190" i="125"/>
  <c r="BZ182" i="125"/>
  <c r="AT390" i="125"/>
  <c r="AT194" i="125"/>
  <c r="AG390" i="125"/>
  <c r="AG194" i="125"/>
  <c r="M30" i="125"/>
  <c r="N26" i="125"/>
  <c r="AW271" i="125"/>
  <c r="BQ390" i="125"/>
  <c r="BQ194" i="125"/>
  <c r="BH271" i="125"/>
  <c r="BU215" i="125"/>
  <c r="AU271" i="125"/>
  <c r="AU390" i="125"/>
  <c r="AU194" i="125"/>
  <c r="M390" i="125"/>
  <c r="AV390" i="125"/>
  <c r="AV194" i="125"/>
  <c r="BI177" i="125"/>
  <c r="BI83" i="125"/>
  <c r="BI125" i="125"/>
  <c r="AE177" i="125"/>
  <c r="AE176" i="125" s="1"/>
  <c r="AE194" i="125" s="1"/>
  <c r="AE83" i="125"/>
  <c r="P177" i="125"/>
  <c r="P83" i="125"/>
  <c r="BM177" i="125"/>
  <c r="BM83" i="125"/>
  <c r="BM125" i="125"/>
  <c r="AP177" i="125"/>
  <c r="AP83" i="125"/>
  <c r="AP125" i="125"/>
  <c r="S177" i="125"/>
  <c r="S83" i="125"/>
  <c r="AZ177" i="125"/>
  <c r="AZ83" i="125"/>
  <c r="AZ125" i="125"/>
  <c r="V177" i="125"/>
  <c r="V83" i="125"/>
  <c r="BT64" i="125"/>
  <c r="AW390" i="125"/>
  <c r="AW194" i="125"/>
  <c r="AG38" i="125"/>
  <c r="AH34" i="125"/>
  <c r="AM390" i="125"/>
  <c r="AM194" i="125"/>
  <c r="W271" i="125"/>
  <c r="AA390" i="125"/>
  <c r="BS96" i="125"/>
  <c r="BT294" i="125"/>
  <c r="Q390" i="125"/>
  <c r="BS295" i="125"/>
  <c r="BU295" i="125"/>
  <c r="BT91" i="125"/>
  <c r="CA434" i="125"/>
  <c r="CA245" i="125" s="1"/>
  <c r="CA246" i="125" s="1"/>
  <c r="CA414" i="125"/>
  <c r="CA295" i="125"/>
  <c r="CA333" i="125"/>
  <c r="CA294" i="125"/>
  <c r="CA211" i="125"/>
  <c r="CA188" i="125"/>
  <c r="CA189" i="125"/>
  <c r="CA112" i="125" s="1"/>
  <c r="CA111" i="125" s="1"/>
  <c r="CA161" i="125"/>
  <c r="CA162" i="125" s="1"/>
  <c r="CA165" i="125"/>
  <c r="CA166" i="125" s="1"/>
  <c r="CA169" i="125"/>
  <c r="CA170" i="125" s="1"/>
  <c r="CA173" i="125"/>
  <c r="CA174" i="125" s="1"/>
  <c r="CA102" i="125"/>
  <c r="CA125" i="125"/>
  <c r="CA114" i="125"/>
  <c r="CA104" i="125"/>
  <c r="CA103" i="125"/>
  <c r="CA92" i="125"/>
  <c r="CA119" i="125"/>
  <c r="CA118" i="125"/>
  <c r="CA117" i="125"/>
  <c r="CA107" i="125"/>
  <c r="CA94" i="125"/>
  <c r="CA93" i="125"/>
  <c r="CA109" i="125"/>
  <c r="CA108" i="125"/>
  <c r="CA97" i="125"/>
  <c r="CA99" i="125"/>
  <c r="CA98" i="125"/>
  <c r="CA88" i="125"/>
  <c r="CA29" i="125"/>
  <c r="CA28" i="125"/>
  <c r="CA68" i="125"/>
  <c r="CA52" i="125"/>
  <c r="CA45" i="125"/>
  <c r="CA44" i="125"/>
  <c r="CA16" i="125"/>
  <c r="CA15" i="125"/>
  <c r="CA37" i="125"/>
  <c r="CA36" i="125"/>
  <c r="CA77" i="125"/>
  <c r="CA67" i="125"/>
  <c r="CA13" i="125"/>
  <c r="CA12" i="125"/>
  <c r="CA177" i="125" s="1"/>
  <c r="CB7" i="125"/>
  <c r="CA14" i="125"/>
  <c r="BZ91" i="125"/>
  <c r="T271" i="125"/>
  <c r="BW159" i="125"/>
  <c r="U390" i="125"/>
  <c r="BE390" i="125"/>
  <c r="BE194" i="125"/>
  <c r="AF54" i="125"/>
  <c r="AG50" i="125"/>
  <c r="O231" i="125"/>
  <c r="AB390" i="125"/>
  <c r="BX90" i="125"/>
  <c r="BX122" i="125" s="1"/>
  <c r="BX134" i="125" s="1"/>
  <c r="J138" i="125"/>
  <c r="Y90" i="125"/>
  <c r="BQ177" i="125"/>
  <c r="BQ83" i="125"/>
  <c r="BQ125" i="125"/>
  <c r="AM177" i="125"/>
  <c r="AM83" i="125"/>
  <c r="AM125" i="125"/>
  <c r="X177" i="125"/>
  <c r="X83" i="125"/>
  <c r="AX177" i="125"/>
  <c r="AX83" i="125"/>
  <c r="AX125" i="125"/>
  <c r="AA177" i="125"/>
  <c r="AA83" i="125"/>
  <c r="BH177" i="125"/>
  <c r="BH83" i="125"/>
  <c r="BH125" i="125"/>
  <c r="AD177" i="125"/>
  <c r="AD83" i="125"/>
  <c r="AK390" i="125"/>
  <c r="AK194" i="125"/>
  <c r="BT96" i="125"/>
  <c r="AN271" i="125"/>
  <c r="BZ215" i="125"/>
  <c r="BZ17" i="125"/>
  <c r="BF390" i="125"/>
  <c r="BF194" i="125"/>
  <c r="K271" i="125"/>
  <c r="AI390" i="125"/>
  <c r="AI194" i="125"/>
  <c r="BW216" i="125"/>
  <c r="BW138" i="125" s="1"/>
  <c r="BF138" i="125"/>
  <c r="BS259" i="125"/>
  <c r="BT259" i="125" s="1"/>
  <c r="BU259" i="125" s="1"/>
  <c r="BV259" i="125" s="1"/>
  <c r="BW259" i="125" s="1"/>
  <c r="BX259" i="125" s="1"/>
  <c r="G199" i="125"/>
  <c r="AX271" i="125"/>
  <c r="AO271" i="125"/>
  <c r="BO271" i="125"/>
  <c r="BD271" i="125"/>
  <c r="AC177" i="125"/>
  <c r="AC83" i="125"/>
  <c r="M177" i="125"/>
  <c r="M83" i="125"/>
  <c r="AU177" i="125"/>
  <c r="AU83" i="125"/>
  <c r="AU125" i="125"/>
  <c r="AF177" i="125"/>
  <c r="AF176" i="125" s="1"/>
  <c r="AF194" i="125" s="1"/>
  <c r="AF83" i="125"/>
  <c r="Q177" i="125"/>
  <c r="Q83" i="125"/>
  <c r="BF177" i="125"/>
  <c r="BF83" i="125"/>
  <c r="BW64" i="125"/>
  <c r="BF125" i="125"/>
  <c r="AI177" i="125"/>
  <c r="AI83" i="125"/>
  <c r="AI125" i="125"/>
  <c r="BP177" i="125"/>
  <c r="BP83" i="125"/>
  <c r="BP125" i="125"/>
  <c r="AL177" i="125"/>
  <c r="AL83" i="125"/>
  <c r="AL125" i="125"/>
  <c r="Y390" i="125"/>
  <c r="Q271" i="125"/>
  <c r="BV215" i="125"/>
  <c r="BO390" i="125"/>
  <c r="BO194" i="125"/>
  <c r="AD271" i="125"/>
  <c r="BS215" i="125"/>
  <c r="T390" i="125"/>
  <c r="AV271" i="125"/>
  <c r="BS91" i="125"/>
  <c r="L390" i="125"/>
  <c r="AO390" i="125"/>
  <c r="AO194" i="125"/>
  <c r="AL271" i="125"/>
  <c r="W390" i="125"/>
  <c r="K232" i="125"/>
  <c r="L259" i="125"/>
  <c r="AN390" i="125"/>
  <c r="AN194" i="125"/>
  <c r="AJ271" i="125"/>
  <c r="BX271" i="125"/>
  <c r="BZ177" i="125"/>
  <c r="BZ176" i="125" s="1"/>
  <c r="BZ83" i="125"/>
  <c r="BC177" i="125"/>
  <c r="BC83" i="125"/>
  <c r="BC125" i="125"/>
  <c r="AN177" i="125"/>
  <c r="AN83" i="125"/>
  <c r="AN125" i="125"/>
  <c r="Y177" i="125"/>
  <c r="Y83" i="125"/>
  <c r="BN177" i="125"/>
  <c r="BN83" i="125"/>
  <c r="BN125" i="125"/>
  <c r="AQ177" i="125"/>
  <c r="AQ83" i="125"/>
  <c r="AQ125" i="125"/>
  <c r="L177" i="125"/>
  <c r="L83" i="125"/>
  <c r="BY177" i="125"/>
  <c r="BY176" i="125" s="1"/>
  <c r="BY83" i="125"/>
  <c r="BY125" i="125"/>
  <c r="AT177" i="125"/>
  <c r="AT83" i="125"/>
  <c r="BV64" i="125"/>
  <c r="AT125" i="125"/>
  <c r="AF271" i="125"/>
  <c r="AI271" i="125"/>
  <c r="BM271" i="125"/>
  <c r="G165" i="125"/>
  <c r="E9" i="114"/>
  <c r="E37" i="114"/>
  <c r="E7" i="114"/>
  <c r="BO43" i="124"/>
  <c r="BC43" i="124"/>
  <c r="AQ43" i="124"/>
  <c r="BO35" i="124"/>
  <c r="BC35" i="124"/>
  <c r="AQ35" i="124"/>
  <c r="BO27" i="124"/>
  <c r="BC27" i="124"/>
  <c r="AQ27" i="124"/>
  <c r="BX176" i="125" l="1"/>
  <c r="BL209" i="125"/>
  <c r="BU216" i="125"/>
  <c r="BU138" i="125" s="1"/>
  <c r="BV216" i="125"/>
  <c r="BV138" i="125" s="1"/>
  <c r="AE74" i="125"/>
  <c r="AE293" i="125"/>
  <c r="BS216" i="125"/>
  <c r="BS138" i="125" s="1"/>
  <c r="CA69" i="125"/>
  <c r="CA178" i="125" s="1"/>
  <c r="CA402" i="125" s="1"/>
  <c r="BT90" i="125"/>
  <c r="BK209" i="125"/>
  <c r="L50" i="125"/>
  <c r="L54" i="125" s="1"/>
  <c r="BW177" i="125"/>
  <c r="BW176" i="125" s="1"/>
  <c r="BZ90" i="125"/>
  <c r="BZ122" i="125" s="1"/>
  <c r="BZ134" i="125" s="1"/>
  <c r="BT216" i="125"/>
  <c r="BT138" i="125" s="1"/>
  <c r="BT271" i="125" s="1"/>
  <c r="CA101" i="125"/>
  <c r="BV125" i="125"/>
  <c r="AZ193" i="125"/>
  <c r="AZ200" i="125" s="1"/>
  <c r="CA159" i="125"/>
  <c r="CA390" i="125" s="1"/>
  <c r="AF193" i="125"/>
  <c r="AF200" i="125" s="1"/>
  <c r="AF209" i="125"/>
  <c r="AE209" i="125"/>
  <c r="AE193" i="125"/>
  <c r="AE200" i="125" s="1"/>
  <c r="BX232" i="125"/>
  <c r="BY259" i="125"/>
  <c r="BP209" i="125"/>
  <c r="BP193" i="125"/>
  <c r="BP200" i="125" s="1"/>
  <c r="J340" i="125"/>
  <c r="J293" i="125"/>
  <c r="J74" i="125"/>
  <c r="AB176" i="125"/>
  <c r="AB414" i="125"/>
  <c r="U176" i="125"/>
  <c r="U414" i="125"/>
  <c r="L46" i="125"/>
  <c r="M42" i="125"/>
  <c r="S176" i="125"/>
  <c r="S414" i="125"/>
  <c r="BU83" i="125"/>
  <c r="BZ390" i="125"/>
  <c r="BZ194" i="125"/>
  <c r="BO209" i="125"/>
  <c r="BO193" i="125"/>
  <c r="BO200" i="125" s="1"/>
  <c r="BW271" i="125"/>
  <c r="AA176" i="125"/>
  <c r="AA414" i="125"/>
  <c r="CA96" i="125"/>
  <c r="BT177" i="125"/>
  <c r="BT176" i="125" s="1"/>
  <c r="V176" i="125"/>
  <c r="V194" i="125" s="1"/>
  <c r="V414" i="125"/>
  <c r="BZ271" i="125"/>
  <c r="BH209" i="125"/>
  <c r="BH193" i="125"/>
  <c r="BH200" i="125" s="1"/>
  <c r="BU177" i="125"/>
  <c r="BU176" i="125" s="1"/>
  <c r="AQ358" i="125"/>
  <c r="AQ369" i="125" s="1"/>
  <c r="AQ272" i="125"/>
  <c r="BY231" i="125"/>
  <c r="BZ258" i="125"/>
  <c r="AO209" i="125"/>
  <c r="AO193" i="125"/>
  <c r="AO200" i="125" s="1"/>
  <c r="BT83" i="125"/>
  <c r="AD176" i="125"/>
  <c r="AD414" i="125"/>
  <c r="X176" i="125"/>
  <c r="X414" i="125"/>
  <c r="CA216" i="125"/>
  <c r="CA138" i="125" s="1"/>
  <c r="CA121" i="125"/>
  <c r="CA18" i="125"/>
  <c r="P414" i="125"/>
  <c r="AV193" i="125"/>
  <c r="AV200" i="125" s="1"/>
  <c r="AV209" i="125"/>
  <c r="AT209" i="125"/>
  <c r="BV194" i="125"/>
  <c r="BV193" i="125" s="1"/>
  <c r="BV200" i="125" s="1"/>
  <c r="AT193" i="125"/>
  <c r="AT200" i="125" s="1"/>
  <c r="W176" i="125"/>
  <c r="W414" i="125"/>
  <c r="L38" i="125"/>
  <c r="M34" i="125"/>
  <c r="AH46" i="125"/>
  <c r="AI42" i="125"/>
  <c r="BS159" i="125"/>
  <c r="BM209" i="125"/>
  <c r="BM193" i="125"/>
  <c r="BM200" i="125" s="1"/>
  <c r="BC358" i="125"/>
  <c r="BC369" i="125" s="1"/>
  <c r="BC272" i="125"/>
  <c r="BS90" i="125"/>
  <c r="AH38" i="125"/>
  <c r="AI34" i="125"/>
  <c r="K400" i="125"/>
  <c r="K399" i="125"/>
  <c r="M176" i="125"/>
  <c r="M414" i="125"/>
  <c r="AI209" i="125"/>
  <c r="AI193" i="125"/>
  <c r="AI200" i="125" s="1"/>
  <c r="P231" i="125"/>
  <c r="Q258" i="125"/>
  <c r="CB434" i="125"/>
  <c r="CB245" i="125" s="1"/>
  <c r="CB246" i="125" s="1"/>
  <c r="CB414" i="125"/>
  <c r="CB333" i="125"/>
  <c r="CB294" i="125"/>
  <c r="CB295" i="125"/>
  <c r="CB211" i="125"/>
  <c r="CB169" i="125"/>
  <c r="CB170" i="125" s="1"/>
  <c r="CB165" i="125"/>
  <c r="CB166" i="125" s="1"/>
  <c r="CB188" i="125"/>
  <c r="CB161" i="125"/>
  <c r="CB162" i="125" s="1"/>
  <c r="CB189" i="125"/>
  <c r="CB112" i="125" s="1"/>
  <c r="CB111" i="125" s="1"/>
  <c r="CB173" i="125"/>
  <c r="CB174" i="125" s="1"/>
  <c r="CB125" i="125"/>
  <c r="CB114" i="125"/>
  <c r="CB104" i="125"/>
  <c r="CB103" i="125"/>
  <c r="CB92" i="125"/>
  <c r="CB119" i="125"/>
  <c r="CB118" i="125"/>
  <c r="CB117" i="125"/>
  <c r="CB107" i="125"/>
  <c r="CB94" i="125"/>
  <c r="CB93" i="125"/>
  <c r="CB109" i="125"/>
  <c r="CB108" i="125"/>
  <c r="CB97" i="125"/>
  <c r="CB99" i="125"/>
  <c r="CB98" i="125"/>
  <c r="CB88" i="125"/>
  <c r="CB102" i="125"/>
  <c r="CB67" i="125"/>
  <c r="CB52" i="125"/>
  <c r="CB45" i="125"/>
  <c r="CB44" i="125"/>
  <c r="CB15" i="125"/>
  <c r="CB37" i="125"/>
  <c r="CB36" i="125"/>
  <c r="CB77" i="125"/>
  <c r="CB29" i="125"/>
  <c r="CB28" i="125"/>
  <c r="CB12" i="125"/>
  <c r="CC7" i="125"/>
  <c r="CB14" i="125"/>
  <c r="CB16" i="125"/>
  <c r="CB68" i="125"/>
  <c r="CB13" i="125"/>
  <c r="CA91" i="125"/>
  <c r="AW209" i="125"/>
  <c r="AW193" i="125"/>
  <c r="AW200" i="125" s="1"/>
  <c r="BV390" i="125"/>
  <c r="BX194" i="125"/>
  <c r="AZ358" i="125"/>
  <c r="AZ369" i="125" s="1"/>
  <c r="AZ272" i="125"/>
  <c r="K335" i="125"/>
  <c r="L332" i="125" s="1"/>
  <c r="V271" i="125"/>
  <c r="J390" i="125"/>
  <c r="G64" i="125"/>
  <c r="P68" i="125" s="1"/>
  <c r="AL209" i="125"/>
  <c r="AL193" i="125"/>
  <c r="AL200" i="125" s="1"/>
  <c r="AE129" i="125"/>
  <c r="BF271" i="125"/>
  <c r="Q176" i="125"/>
  <c r="Q414" i="125"/>
  <c r="BF209" i="125"/>
  <c r="BW194" i="125"/>
  <c r="BW193" i="125" s="1"/>
  <c r="BW200" i="125" s="1"/>
  <c r="BF193" i="125"/>
  <c r="BF200" i="125" s="1"/>
  <c r="AK209" i="125"/>
  <c r="AK193" i="125"/>
  <c r="AK200" i="125" s="1"/>
  <c r="CA215" i="125"/>
  <c r="CA17" i="125"/>
  <c r="N30" i="125"/>
  <c r="O26" i="125"/>
  <c r="AJ209" i="125"/>
  <c r="AJ193" i="125"/>
  <c r="AJ200" i="125" s="1"/>
  <c r="AS193" i="125"/>
  <c r="AS200" i="125" s="1"/>
  <c r="AS209" i="125"/>
  <c r="BL358" i="125"/>
  <c r="BL369" i="125" s="1"/>
  <c r="BL272" i="125"/>
  <c r="Z176" i="125"/>
  <c r="Z194" i="125" s="1"/>
  <c r="Z414" i="125"/>
  <c r="AG30" i="125"/>
  <c r="AH26" i="125"/>
  <c r="AT271" i="125"/>
  <c r="BA193" i="125"/>
  <c r="BA200" i="125" s="1"/>
  <c r="BA209" i="125"/>
  <c r="V390" i="125"/>
  <c r="BS83" i="125"/>
  <c r="K56" i="125"/>
  <c r="BY194" i="125"/>
  <c r="L232" i="125"/>
  <c r="M259" i="125"/>
  <c r="BE209" i="125"/>
  <c r="BE193" i="125"/>
  <c r="BE200" i="125" s="1"/>
  <c r="L176" i="125"/>
  <c r="L414" i="125"/>
  <c r="BW125" i="125"/>
  <c r="AC176" i="125"/>
  <c r="AC414" i="125"/>
  <c r="BW390" i="125"/>
  <c r="J271" i="125"/>
  <c r="AG54" i="125"/>
  <c r="AH50" i="125"/>
  <c r="AM209" i="125"/>
  <c r="AM193" i="125"/>
  <c r="AM200" i="125" s="1"/>
  <c r="BI209" i="125"/>
  <c r="BI193" i="125"/>
  <c r="BI200" i="125" s="1"/>
  <c r="N176" i="125"/>
  <c r="N414" i="125"/>
  <c r="K176" i="125"/>
  <c r="K414" i="125"/>
  <c r="AY209" i="125"/>
  <c r="AY193" i="125"/>
  <c r="AY200" i="125" s="1"/>
  <c r="AH209" i="125"/>
  <c r="BU194" i="125"/>
  <c r="BU193" i="125" s="1"/>
  <c r="BU200" i="125" s="1"/>
  <c r="AH193" i="125"/>
  <c r="AH200" i="125" s="1"/>
  <c r="AP209" i="125"/>
  <c r="AP193" i="125"/>
  <c r="AP200" i="125" s="1"/>
  <c r="AF56" i="125"/>
  <c r="BV271" i="125"/>
  <c r="AR209" i="125"/>
  <c r="AR193" i="125"/>
  <c r="AR200" i="125" s="1"/>
  <c r="AH271" i="125"/>
  <c r="T176" i="125"/>
  <c r="T414" i="125"/>
  <c r="J176" i="125"/>
  <c r="J194" i="125" s="1"/>
  <c r="BS177" i="125"/>
  <c r="J414" i="125"/>
  <c r="AE343" i="125"/>
  <c r="AE342" i="125"/>
  <c r="BV83" i="125"/>
  <c r="CA190" i="125"/>
  <c r="CA182" i="125"/>
  <c r="BU125" i="125"/>
  <c r="BG209" i="125"/>
  <c r="BG193" i="125"/>
  <c r="BG200" i="125" s="1"/>
  <c r="BN209" i="125"/>
  <c r="BN193" i="125"/>
  <c r="BN200" i="125" s="1"/>
  <c r="Z390" i="125"/>
  <c r="O176" i="125"/>
  <c r="O414" i="125"/>
  <c r="BU390" i="125"/>
  <c r="BB209" i="125"/>
  <c r="BB193" i="125"/>
  <c r="BB200" i="125" s="1"/>
  <c r="BU271" i="125"/>
  <c r="Y176" i="125"/>
  <c r="Y414" i="125"/>
  <c r="AN209" i="125"/>
  <c r="AN193" i="125"/>
  <c r="AN200" i="125" s="1"/>
  <c r="CA106" i="125"/>
  <c r="BV177" i="125"/>
  <c r="BV176" i="125" s="1"/>
  <c r="BW83" i="125"/>
  <c r="CA116" i="125"/>
  <c r="AU209" i="125"/>
  <c r="AU193" i="125"/>
  <c r="AU200" i="125" s="1"/>
  <c r="BQ209" i="125"/>
  <c r="BQ193" i="125"/>
  <c r="BQ200" i="125" s="1"/>
  <c r="AG209" i="125"/>
  <c r="AG193" i="125"/>
  <c r="AG200" i="125" s="1"/>
  <c r="BK358" i="125"/>
  <c r="BK369" i="125" s="1"/>
  <c r="BK272" i="125"/>
  <c r="CA83" i="125"/>
  <c r="AX209" i="125"/>
  <c r="AX193" i="125"/>
  <c r="AX200" i="125" s="1"/>
  <c r="R176" i="125"/>
  <c r="R414" i="125"/>
  <c r="BJ209" i="125"/>
  <c r="BJ193" i="125"/>
  <c r="BJ200" i="125" s="1"/>
  <c r="BD358" i="125"/>
  <c r="BD369" i="125" s="1"/>
  <c r="BD272" i="125"/>
  <c r="C300" i="124"/>
  <c r="CA126" i="125" l="1"/>
  <c r="M50" i="125"/>
  <c r="L56" i="125"/>
  <c r="CA176" i="125"/>
  <c r="CB159" i="125"/>
  <c r="CB390" i="125" s="1"/>
  <c r="CA194" i="125"/>
  <c r="CA209" i="125" s="1"/>
  <c r="CA272" i="125" s="1"/>
  <c r="K336" i="125"/>
  <c r="J209" i="125"/>
  <c r="J193" i="125"/>
  <c r="J200" i="125" s="1"/>
  <c r="BB358" i="125"/>
  <c r="BB369" i="125" s="1"/>
  <c r="BB272" i="125"/>
  <c r="P69" i="125"/>
  <c r="BS68" i="125"/>
  <c r="R194" i="125"/>
  <c r="AU358" i="125"/>
  <c r="AU369" i="125" s="1"/>
  <c r="AU272" i="125"/>
  <c r="BN358" i="125"/>
  <c r="BN369" i="125" s="1"/>
  <c r="BN272" i="125"/>
  <c r="J412" i="125"/>
  <c r="BS414" i="125"/>
  <c r="AR358" i="125"/>
  <c r="AR369" i="125" s="1"/>
  <c r="AR272" i="125"/>
  <c r="AH358" i="125"/>
  <c r="AH272" i="125"/>
  <c r="BU209" i="125"/>
  <c r="BU272" i="125" s="1"/>
  <c r="AH54" i="125"/>
  <c r="AI50" i="125"/>
  <c r="O30" i="125"/>
  <c r="P26" i="125"/>
  <c r="Q194" i="125"/>
  <c r="L335" i="125"/>
  <c r="M332" i="125" s="1"/>
  <c r="CB91" i="125"/>
  <c r="CB190" i="125"/>
  <c r="CB182" i="125"/>
  <c r="L400" i="125"/>
  <c r="L399" i="125"/>
  <c r="AI46" i="125"/>
  <c r="AJ42" i="125"/>
  <c r="AD194" i="125"/>
  <c r="AF358" i="125"/>
  <c r="AF369" i="125" s="1"/>
  <c r="AF272" i="125"/>
  <c r="BE358" i="125"/>
  <c r="BE369" i="125" s="1"/>
  <c r="BE272" i="125"/>
  <c r="Y194" i="125"/>
  <c r="BI358" i="125"/>
  <c r="BI369" i="125" s="1"/>
  <c r="BI272" i="125"/>
  <c r="M232" i="125"/>
  <c r="N259" i="125"/>
  <c r="V209" i="125"/>
  <c r="V193" i="125"/>
  <c r="V200" i="125" s="1"/>
  <c r="AS358" i="125"/>
  <c r="AS369" i="125" s="1"/>
  <c r="AS272" i="125"/>
  <c r="CB216" i="125"/>
  <c r="CB121" i="125"/>
  <c r="CB18" i="125"/>
  <c r="CB83" i="125"/>
  <c r="CB69" i="125"/>
  <c r="M194" i="125"/>
  <c r="AI38" i="125"/>
  <c r="AJ34" i="125"/>
  <c r="M54" i="125"/>
  <c r="N50" i="125"/>
  <c r="J342" i="125"/>
  <c r="J343" i="125"/>
  <c r="AE358" i="125"/>
  <c r="AE369" i="125" s="1"/>
  <c r="AE272" i="125"/>
  <c r="J129" i="125"/>
  <c r="O194" i="125"/>
  <c r="BG358" i="125"/>
  <c r="BG369" i="125" s="1"/>
  <c r="BG272" i="125"/>
  <c r="BT390" i="125"/>
  <c r="AH30" i="125"/>
  <c r="AI26" i="125"/>
  <c r="CC434" i="125"/>
  <c r="CC245" i="125" s="1"/>
  <c r="CC246" i="125" s="1"/>
  <c r="CC414" i="125"/>
  <c r="CC333" i="125"/>
  <c r="CC294" i="125"/>
  <c r="CC295" i="125"/>
  <c r="CC211" i="125"/>
  <c r="CC188" i="125"/>
  <c r="CC189" i="125"/>
  <c r="CC112" i="125" s="1"/>
  <c r="CC111" i="125" s="1"/>
  <c r="CC173" i="125"/>
  <c r="CC174" i="125" s="1"/>
  <c r="CC165" i="125"/>
  <c r="CC166" i="125" s="1"/>
  <c r="CC169" i="125"/>
  <c r="CC170" i="125" s="1"/>
  <c r="CC161" i="125"/>
  <c r="CC162" i="125" s="1"/>
  <c r="CC92" i="125"/>
  <c r="CC91" i="125" s="1"/>
  <c r="CC119" i="125"/>
  <c r="CC118" i="125"/>
  <c r="CC117" i="125"/>
  <c r="CC107" i="125"/>
  <c r="CC94" i="125"/>
  <c r="CC93" i="125"/>
  <c r="CC109" i="125"/>
  <c r="CC108" i="125"/>
  <c r="CC97" i="125"/>
  <c r="CC99" i="125"/>
  <c r="CC98" i="125"/>
  <c r="CC88" i="125"/>
  <c r="CC102" i="125"/>
  <c r="CC125" i="125"/>
  <c r="CC114" i="125"/>
  <c r="CC104" i="125"/>
  <c r="CC103" i="125"/>
  <c r="CC68" i="125"/>
  <c r="CC52" i="125"/>
  <c r="CC45" i="125"/>
  <c r="CC44" i="125"/>
  <c r="CC16" i="125"/>
  <c r="CC37" i="125"/>
  <c r="CC36" i="125"/>
  <c r="CC77" i="125"/>
  <c r="CC29" i="125"/>
  <c r="CC28" i="125"/>
  <c r="CC67" i="125"/>
  <c r="CD7" i="125"/>
  <c r="CC14" i="125"/>
  <c r="CC15" i="125"/>
  <c r="CC13" i="125"/>
  <c r="CC12" i="125"/>
  <c r="CB101" i="125"/>
  <c r="Q231" i="125"/>
  <c r="R258" i="125"/>
  <c r="BO358" i="125"/>
  <c r="BO369" i="125" s="1"/>
  <c r="BO272" i="125"/>
  <c r="U194" i="125"/>
  <c r="AI358" i="125"/>
  <c r="AI369" i="125" s="1"/>
  <c r="AI272" i="125"/>
  <c r="BS271" i="125"/>
  <c r="AF340" i="125"/>
  <c r="AF293" i="125"/>
  <c r="AF74" i="125"/>
  <c r="AY358" i="125"/>
  <c r="AY369" i="125" s="1"/>
  <c r="AY272" i="125"/>
  <c r="BY209" i="125"/>
  <c r="BY272" i="125" s="1"/>
  <c r="BY200" i="125"/>
  <c r="BY193" i="125"/>
  <c r="AG56" i="125"/>
  <c r="AK358" i="125"/>
  <c r="AK369" i="125" s="1"/>
  <c r="AK272" i="125"/>
  <c r="CB106" i="125"/>
  <c r="BM358" i="125"/>
  <c r="BM369" i="125" s="1"/>
  <c r="BM272" i="125"/>
  <c r="M38" i="125"/>
  <c r="N34" i="125"/>
  <c r="AT358" i="125"/>
  <c r="AT272" i="125"/>
  <c r="BV209" i="125"/>
  <c r="BV272" i="125" s="1"/>
  <c r="BH358" i="125"/>
  <c r="BH369" i="125" s="1"/>
  <c r="BH272" i="125"/>
  <c r="BP358" i="125"/>
  <c r="BP369" i="125" s="1"/>
  <c r="BP272" i="125"/>
  <c r="M46" i="125"/>
  <c r="N42" i="125"/>
  <c r="AX358" i="125"/>
  <c r="AX369" i="125" s="1"/>
  <c r="AX272" i="125"/>
  <c r="T194" i="125"/>
  <c r="K340" i="125"/>
  <c r="K293" i="125"/>
  <c r="K74" i="125"/>
  <c r="BA358" i="125"/>
  <c r="BA369" i="125" s="1"/>
  <c r="BA272" i="125"/>
  <c r="AJ358" i="125"/>
  <c r="AJ369" i="125" s="1"/>
  <c r="AJ272" i="125"/>
  <c r="BS390" i="125"/>
  <c r="J388" i="125"/>
  <c r="AW358" i="125"/>
  <c r="AW369" i="125" s="1"/>
  <c r="AW272" i="125"/>
  <c r="CB215" i="125"/>
  <c r="CB17" i="125"/>
  <c r="CB177" i="125"/>
  <c r="CB116" i="125"/>
  <c r="L340" i="125"/>
  <c r="L293" i="125"/>
  <c r="L74" i="125"/>
  <c r="AV358" i="125"/>
  <c r="AV369" i="125" s="1"/>
  <c r="AV272" i="125"/>
  <c r="CA271" i="125"/>
  <c r="S194" i="125"/>
  <c r="AN358" i="125"/>
  <c r="AN369" i="125" s="1"/>
  <c r="AN272" i="125"/>
  <c r="N194" i="125"/>
  <c r="BZ231" i="125"/>
  <c r="CA258" i="125"/>
  <c r="K194" i="125"/>
  <c r="L194" i="125"/>
  <c r="CA90" i="125"/>
  <c r="AA194" i="125"/>
  <c r="BY232" i="125"/>
  <c r="BZ259" i="125"/>
  <c r="W194" i="125"/>
  <c r="BT414" i="125"/>
  <c r="AG358" i="125"/>
  <c r="AG369" i="125" s="1"/>
  <c r="AG272" i="125"/>
  <c r="BJ358" i="125"/>
  <c r="BJ369" i="125" s="1"/>
  <c r="BJ272" i="125"/>
  <c r="Z209" i="125"/>
  <c r="Z193" i="125"/>
  <c r="Z200" i="125" s="1"/>
  <c r="AP358" i="125"/>
  <c r="AP369" i="125" s="1"/>
  <c r="AP272" i="125"/>
  <c r="AM358" i="125"/>
  <c r="AM369" i="125" s="1"/>
  <c r="AM272" i="125"/>
  <c r="BQ358" i="125"/>
  <c r="BQ272" i="125"/>
  <c r="AC194" i="125"/>
  <c r="BF358" i="125"/>
  <c r="BF272" i="125"/>
  <c r="BW209" i="125"/>
  <c r="BW272" i="125" s="1"/>
  <c r="AL358" i="125"/>
  <c r="AL369" i="125" s="1"/>
  <c r="AL272" i="125"/>
  <c r="BX209" i="125"/>
  <c r="BX272" i="125" s="1"/>
  <c r="BX200" i="125"/>
  <c r="BX193" i="125"/>
  <c r="CB96" i="125"/>
  <c r="X194" i="125"/>
  <c r="AO358" i="125"/>
  <c r="AO369" i="125" s="1"/>
  <c r="AO272" i="125"/>
  <c r="BZ200" i="125"/>
  <c r="BZ193" i="125"/>
  <c r="BZ209" i="125"/>
  <c r="BZ272" i="125" s="1"/>
  <c r="AB194" i="125"/>
  <c r="C299" i="124"/>
  <c r="C298" i="124"/>
  <c r="L336" i="125" l="1"/>
  <c r="CC101" i="125"/>
  <c r="CA193" i="125"/>
  <c r="CA200" i="125"/>
  <c r="CC159" i="125"/>
  <c r="BT194" i="125"/>
  <c r="BT193" i="125" s="1"/>
  <c r="BT200" i="125" s="1"/>
  <c r="L129" i="125"/>
  <c r="BF369" i="125"/>
  <c r="BW358" i="125"/>
  <c r="BW369" i="125" s="1"/>
  <c r="K388" i="125"/>
  <c r="K387" i="125"/>
  <c r="K129" i="125"/>
  <c r="N38" i="125"/>
  <c r="O34" i="125"/>
  <c r="CC116" i="125"/>
  <c r="N232" i="125"/>
  <c r="O259" i="125"/>
  <c r="AJ46" i="125"/>
  <c r="AK42" i="125"/>
  <c r="AI54" i="125"/>
  <c r="AJ50" i="125"/>
  <c r="BS412" i="125"/>
  <c r="BT411" i="125" s="1"/>
  <c r="BT412" i="125" s="1"/>
  <c r="BU411" i="125" s="1"/>
  <c r="BU412" i="125" s="1"/>
  <c r="BV411" i="125" s="1"/>
  <c r="BV412" i="125" s="1"/>
  <c r="BW411" i="125" s="1"/>
  <c r="BW412" i="125" s="1"/>
  <c r="BX411" i="125" s="1"/>
  <c r="BX412" i="125" s="1"/>
  <c r="BY411" i="125" s="1"/>
  <c r="BY412" i="125" s="1"/>
  <c r="BZ411" i="125" s="1"/>
  <c r="BZ412" i="125" s="1"/>
  <c r="CA411" i="125" s="1"/>
  <c r="CA412" i="125" s="1"/>
  <c r="CB411" i="125" s="1"/>
  <c r="CB412" i="125" s="1"/>
  <c r="CC411" i="125" s="1"/>
  <c r="CC412" i="125" s="1"/>
  <c r="CD411" i="125" s="1"/>
  <c r="J358" i="125"/>
  <c r="J272" i="125"/>
  <c r="J212" i="125"/>
  <c r="T193" i="125"/>
  <c r="T200" i="125" s="1"/>
  <c r="T209" i="125"/>
  <c r="AJ38" i="125"/>
  <c r="AK34" i="125"/>
  <c r="K411" i="125"/>
  <c r="K412" i="125"/>
  <c r="P178" i="125"/>
  <c r="BS69" i="125"/>
  <c r="K342" i="125"/>
  <c r="K343" i="125"/>
  <c r="R231" i="125"/>
  <c r="S258" i="125"/>
  <c r="CD434" i="125"/>
  <c r="CD245" i="125" s="1"/>
  <c r="CD246" i="125" s="1"/>
  <c r="CD414" i="125"/>
  <c r="CD333" i="125"/>
  <c r="CD294" i="125"/>
  <c r="CD295" i="125"/>
  <c r="CD211" i="125"/>
  <c r="CD165" i="125"/>
  <c r="CD166" i="125" s="1"/>
  <c r="CD188" i="125"/>
  <c r="CD189" i="125"/>
  <c r="CD112" i="125" s="1"/>
  <c r="CD111" i="125" s="1"/>
  <c r="CD173" i="125"/>
  <c r="CD174" i="125" s="1"/>
  <c r="CD169" i="125"/>
  <c r="CD170" i="125" s="1"/>
  <c r="CD161" i="125"/>
  <c r="CD162" i="125" s="1"/>
  <c r="CD119" i="125"/>
  <c r="CD118" i="125"/>
  <c r="CD117" i="125"/>
  <c r="CD107" i="125"/>
  <c r="CD94" i="125"/>
  <c r="CD93" i="125"/>
  <c r="CD109" i="125"/>
  <c r="CD108" i="125"/>
  <c r="CD97" i="125"/>
  <c r="CD99" i="125"/>
  <c r="CD98" i="125"/>
  <c r="CD88" i="125"/>
  <c r="CD102" i="125"/>
  <c r="CD125" i="125"/>
  <c r="CD114" i="125"/>
  <c r="CD104" i="125"/>
  <c r="CD103" i="125"/>
  <c r="CD92" i="125"/>
  <c r="CD15" i="125"/>
  <c r="CD14" i="125"/>
  <c r="CD37" i="125"/>
  <c r="CD36" i="125"/>
  <c r="CD77" i="125"/>
  <c r="CD29" i="125"/>
  <c r="CD28" i="125"/>
  <c r="CD67" i="125"/>
  <c r="CD68" i="125"/>
  <c r="CD45" i="125"/>
  <c r="CE7" i="125"/>
  <c r="CD16" i="125"/>
  <c r="CD13" i="125"/>
  <c r="CD44" i="125"/>
  <c r="CD12" i="125"/>
  <c r="CD52" i="125"/>
  <c r="CC96" i="125"/>
  <c r="CC190" i="125"/>
  <c r="CC182" i="125"/>
  <c r="BZ232" i="125"/>
  <c r="CA259" i="125"/>
  <c r="AH369" i="125"/>
  <c r="BU358" i="125"/>
  <c r="BU369" i="125" s="1"/>
  <c r="Z358" i="125"/>
  <c r="Z369" i="125" s="1"/>
  <c r="Z272" i="125"/>
  <c r="BS388" i="125"/>
  <c r="BT387" i="125" s="1"/>
  <c r="BT388" i="125" s="1"/>
  <c r="BU387" i="125" s="1"/>
  <c r="BU388" i="125" s="1"/>
  <c r="BV387" i="125" s="1"/>
  <c r="BV388" i="125" s="1"/>
  <c r="BW387" i="125" s="1"/>
  <c r="BW388" i="125" s="1"/>
  <c r="BX387" i="125" s="1"/>
  <c r="BX388" i="125" s="1"/>
  <c r="BY387" i="125" s="1"/>
  <c r="BY388" i="125" s="1"/>
  <c r="BZ387" i="125" s="1"/>
  <c r="BZ388" i="125" s="1"/>
  <c r="CA387" i="125" s="1"/>
  <c r="CA388" i="125" s="1"/>
  <c r="CB387" i="125" s="1"/>
  <c r="CB388" i="125" s="1"/>
  <c r="CC387" i="125" s="1"/>
  <c r="M56" i="125"/>
  <c r="CC216" i="125"/>
  <c r="CC138" i="125" s="1"/>
  <c r="CC121" i="125"/>
  <c r="CC18" i="125"/>
  <c r="CC83" i="125"/>
  <c r="CB138" i="125"/>
  <c r="X193" i="125"/>
  <c r="X200" i="125" s="1"/>
  <c r="X209" i="125"/>
  <c r="BQ369" i="125"/>
  <c r="AB209" i="125"/>
  <c r="AB193" i="125"/>
  <c r="AB200" i="125" s="1"/>
  <c r="L209" i="125"/>
  <c r="L193" i="125"/>
  <c r="L200" i="125" s="1"/>
  <c r="N209" i="125"/>
  <c r="N193" i="125"/>
  <c r="N200" i="125" s="1"/>
  <c r="CC69" i="125"/>
  <c r="O209" i="125"/>
  <c r="O193" i="125"/>
  <c r="O200" i="125" s="1"/>
  <c r="M209" i="125"/>
  <c r="M193" i="125"/>
  <c r="M200" i="125" s="1"/>
  <c r="M399" i="125"/>
  <c r="M400" i="125"/>
  <c r="M335" i="125"/>
  <c r="N332" i="125" s="1"/>
  <c r="AF129" i="125"/>
  <c r="CC390" i="125"/>
  <c r="CA122" i="125"/>
  <c r="CA134" i="125" s="1"/>
  <c r="CA231" i="125"/>
  <c r="CB258" i="125"/>
  <c r="S209" i="125"/>
  <c r="S193" i="125"/>
  <c r="S200" i="125" s="1"/>
  <c r="L342" i="125"/>
  <c r="L343" i="125"/>
  <c r="CC215" i="125"/>
  <c r="CC17" i="125"/>
  <c r="CC177" i="125"/>
  <c r="AI30" i="125"/>
  <c r="AJ26" i="125"/>
  <c r="N54" i="125"/>
  <c r="O50" i="125"/>
  <c r="Y209" i="125"/>
  <c r="Y193" i="125"/>
  <c r="Y200" i="125" s="1"/>
  <c r="P30" i="125"/>
  <c r="Q26" i="125"/>
  <c r="K209" i="125"/>
  <c r="K193" i="125"/>
  <c r="K200" i="125" s="1"/>
  <c r="U193" i="125"/>
  <c r="U200" i="125" s="1"/>
  <c r="U209" i="125"/>
  <c r="CB178" i="125"/>
  <c r="CB402" i="125" s="1"/>
  <c r="CB126" i="125"/>
  <c r="Q209" i="125"/>
  <c r="Q193" i="125"/>
  <c r="Q200" i="125" s="1"/>
  <c r="AC209" i="125"/>
  <c r="AC193" i="125"/>
  <c r="AC200" i="125" s="1"/>
  <c r="W209" i="125"/>
  <c r="W193" i="125"/>
  <c r="W200" i="125" s="1"/>
  <c r="AA209" i="125"/>
  <c r="AA193" i="125"/>
  <c r="AA200" i="125" s="1"/>
  <c r="N46" i="125"/>
  <c r="O42" i="125"/>
  <c r="AT369" i="125"/>
  <c r="BV358" i="125"/>
  <c r="BV369" i="125" s="1"/>
  <c r="AG340" i="125"/>
  <c r="AG293" i="125"/>
  <c r="AG74" i="125"/>
  <c r="AF342" i="125"/>
  <c r="AF343" i="125"/>
  <c r="CC106" i="125"/>
  <c r="CC90" i="125" s="1"/>
  <c r="AH56" i="125"/>
  <c r="V358" i="125"/>
  <c r="V272" i="125"/>
  <c r="AD209" i="125"/>
  <c r="AD193" i="125"/>
  <c r="AD200" i="125" s="1"/>
  <c r="CB90" i="125"/>
  <c r="CB122" i="125" s="1"/>
  <c r="CB134" i="125" s="1"/>
  <c r="R209" i="125"/>
  <c r="R193" i="125"/>
  <c r="R200" i="125" s="1"/>
  <c r="C24" i="114"/>
  <c r="C23" i="114"/>
  <c r="C22" i="114"/>
  <c r="C21" i="114"/>
  <c r="C20" i="114"/>
  <c r="C19" i="114"/>
  <c r="C18" i="114"/>
  <c r="C17" i="114"/>
  <c r="C16" i="114"/>
  <c r="C15" i="114"/>
  <c r="C14" i="114"/>
  <c r="C13" i="114"/>
  <c r="E109" i="124"/>
  <c r="E99" i="124"/>
  <c r="E104" i="124"/>
  <c r="E94" i="124"/>
  <c r="BQ434" i="124"/>
  <c r="BW434" i="124" s="1"/>
  <c r="BP434" i="124"/>
  <c r="BP245" i="124" s="1"/>
  <c r="BP246" i="124" s="1"/>
  <c r="BO434" i="124"/>
  <c r="BO245" i="124" s="1"/>
  <c r="BO246" i="124" s="1"/>
  <c r="BN434" i="124"/>
  <c r="BN245" i="124" s="1"/>
  <c r="BN246" i="124" s="1"/>
  <c r="BM434" i="124"/>
  <c r="BM245" i="124" s="1"/>
  <c r="BM246" i="124" s="1"/>
  <c r="BL434" i="124"/>
  <c r="BL245" i="124" s="1"/>
  <c r="BL246" i="124" s="1"/>
  <c r="BK434" i="124"/>
  <c r="BK245" i="124" s="1"/>
  <c r="BK246" i="124" s="1"/>
  <c r="BJ434" i="124"/>
  <c r="BJ245" i="124" s="1"/>
  <c r="BJ246" i="124" s="1"/>
  <c r="BI434" i="124"/>
  <c r="BI245" i="124" s="1"/>
  <c r="BI246" i="124" s="1"/>
  <c r="BH434" i="124"/>
  <c r="BH245" i="124" s="1"/>
  <c r="BH246" i="124" s="1"/>
  <c r="BG434" i="124"/>
  <c r="BG245" i="124" s="1"/>
  <c r="BG246" i="124" s="1"/>
  <c r="BF434" i="124"/>
  <c r="BF245" i="124" s="1"/>
  <c r="BF246" i="124" s="1"/>
  <c r="BE434" i="124"/>
  <c r="BV434" i="124" s="1"/>
  <c r="BD434" i="124"/>
  <c r="BD245" i="124" s="1"/>
  <c r="BD246" i="124" s="1"/>
  <c r="BC434" i="124"/>
  <c r="BC245" i="124" s="1"/>
  <c r="BC246" i="124" s="1"/>
  <c r="BB434" i="124"/>
  <c r="BB245" i="124" s="1"/>
  <c r="BB246" i="124" s="1"/>
  <c r="BA434" i="124"/>
  <c r="BA245" i="124" s="1"/>
  <c r="BA246" i="124" s="1"/>
  <c r="AZ434" i="124"/>
  <c r="AZ245" i="124" s="1"/>
  <c r="AZ246" i="124" s="1"/>
  <c r="AY434" i="124"/>
  <c r="AY245" i="124" s="1"/>
  <c r="AY246" i="124" s="1"/>
  <c r="AX434" i="124"/>
  <c r="AX245" i="124" s="1"/>
  <c r="AX246" i="124" s="1"/>
  <c r="AW434" i="124"/>
  <c r="AW245" i="124" s="1"/>
  <c r="AW246" i="124" s="1"/>
  <c r="AV434" i="124"/>
  <c r="AV245" i="124" s="1"/>
  <c r="AV246" i="124" s="1"/>
  <c r="AU434" i="124"/>
  <c r="AU245" i="124" s="1"/>
  <c r="AU246" i="124" s="1"/>
  <c r="AT434" i="124"/>
  <c r="AT245" i="124" s="1"/>
  <c r="AT246" i="124" s="1"/>
  <c r="AS434" i="124"/>
  <c r="BU434" i="124" s="1"/>
  <c r="BS425" i="124"/>
  <c r="J425" i="124"/>
  <c r="BS423" i="124"/>
  <c r="J423" i="124"/>
  <c r="I423" i="124"/>
  <c r="B422" i="124"/>
  <c r="BS413" i="124"/>
  <c r="J413" i="124"/>
  <c r="BS411" i="124"/>
  <c r="J411" i="124"/>
  <c r="I411" i="124"/>
  <c r="BS401" i="124"/>
  <c r="J401" i="124"/>
  <c r="BS399" i="124"/>
  <c r="J399" i="124"/>
  <c r="I399" i="124"/>
  <c r="BS389" i="124"/>
  <c r="J389" i="124"/>
  <c r="BS387" i="124"/>
  <c r="J387" i="124"/>
  <c r="I387" i="124"/>
  <c r="B386" i="124"/>
  <c r="C367" i="124"/>
  <c r="BS357" i="124"/>
  <c r="J357" i="124"/>
  <c r="I345" i="124"/>
  <c r="I343" i="124"/>
  <c r="I341" i="124"/>
  <c r="I340" i="124"/>
  <c r="I342" i="124" s="1"/>
  <c r="BS332" i="124"/>
  <c r="J332" i="124"/>
  <c r="BT304" i="124"/>
  <c r="BS304" i="124"/>
  <c r="BT303" i="124"/>
  <c r="BS303" i="124"/>
  <c r="BT302" i="124"/>
  <c r="BS302" i="124"/>
  <c r="BT301" i="124"/>
  <c r="BS301" i="124"/>
  <c r="BT300" i="124"/>
  <c r="BS300" i="124"/>
  <c r="BT299" i="124"/>
  <c r="BS299" i="124"/>
  <c r="BT298" i="124"/>
  <c r="BS298" i="124"/>
  <c r="O295" i="124"/>
  <c r="N295" i="124"/>
  <c r="M295" i="124"/>
  <c r="L295" i="124"/>
  <c r="K295" i="124"/>
  <c r="J295" i="124"/>
  <c r="O294" i="124"/>
  <c r="N294" i="124"/>
  <c r="M294" i="124"/>
  <c r="L294" i="124"/>
  <c r="K294" i="124"/>
  <c r="J294" i="124"/>
  <c r="BS235" i="124"/>
  <c r="J235" i="124"/>
  <c r="BQ211" i="124"/>
  <c r="BP211" i="124"/>
  <c r="BO211" i="124"/>
  <c r="BN211" i="124"/>
  <c r="BM211" i="124"/>
  <c r="BL211" i="124"/>
  <c r="BK211" i="124"/>
  <c r="BJ211" i="124"/>
  <c r="BI211" i="124"/>
  <c r="BH211" i="124"/>
  <c r="BG211" i="124"/>
  <c r="BF211" i="124"/>
  <c r="BE211" i="124"/>
  <c r="BD211" i="124"/>
  <c r="BC211" i="124"/>
  <c r="BB211" i="124"/>
  <c r="BA211" i="124"/>
  <c r="AZ211" i="124"/>
  <c r="AY211" i="124"/>
  <c r="AX211" i="124"/>
  <c r="AW211" i="124"/>
  <c r="AV211" i="124"/>
  <c r="AU211" i="124"/>
  <c r="AT211" i="124"/>
  <c r="AR211" i="124"/>
  <c r="AQ211" i="124"/>
  <c r="AP211" i="124"/>
  <c r="AO211" i="124"/>
  <c r="AN211" i="124"/>
  <c r="AM211" i="124"/>
  <c r="AL211" i="124"/>
  <c r="AJ211" i="124"/>
  <c r="AI211" i="124"/>
  <c r="AH211" i="124"/>
  <c r="AF211" i="124"/>
  <c r="AD211" i="124"/>
  <c r="AC211" i="124"/>
  <c r="AB211" i="124"/>
  <c r="AA211" i="124"/>
  <c r="Z211" i="124"/>
  <c r="Y211" i="124"/>
  <c r="X211" i="124"/>
  <c r="W211" i="124"/>
  <c r="V211" i="124"/>
  <c r="U211" i="124"/>
  <c r="T211" i="124"/>
  <c r="S211" i="124"/>
  <c r="R211" i="124"/>
  <c r="Q211" i="124"/>
  <c r="P211" i="124"/>
  <c r="O211" i="124"/>
  <c r="N211" i="124"/>
  <c r="M211" i="124"/>
  <c r="L211" i="124"/>
  <c r="K211" i="124"/>
  <c r="J211" i="124"/>
  <c r="BS208" i="124"/>
  <c r="J208" i="124"/>
  <c r="C198" i="124"/>
  <c r="G197" i="124"/>
  <c r="CY196" i="124"/>
  <c r="CY199" i="124" s="1"/>
  <c r="CX196" i="124"/>
  <c r="CX199" i="124" s="1"/>
  <c r="CW196" i="124"/>
  <c r="CV196" i="124"/>
  <c r="CV199" i="124" s="1"/>
  <c r="CU196" i="124"/>
  <c r="CT196" i="124"/>
  <c r="CT199" i="124" s="1"/>
  <c r="CS196" i="124"/>
  <c r="CR196" i="124"/>
  <c r="CR199" i="124" s="1"/>
  <c r="CQ196" i="124"/>
  <c r="CQ199" i="124" s="1"/>
  <c r="CP196" i="124"/>
  <c r="CP199" i="124" s="1"/>
  <c r="CO196" i="124"/>
  <c r="CN196" i="124"/>
  <c r="CN199" i="124" s="1"/>
  <c r="CM196" i="124"/>
  <c r="CL196" i="124"/>
  <c r="CL199" i="124" s="1"/>
  <c r="CK196" i="124"/>
  <c r="CK198" i="124" s="1"/>
  <c r="CJ196" i="124"/>
  <c r="CJ199" i="124" s="1"/>
  <c r="CI196" i="124"/>
  <c r="CI199" i="124" s="1"/>
  <c r="CH196" i="124"/>
  <c r="CH199" i="124" s="1"/>
  <c r="CG196" i="124"/>
  <c r="CF196" i="124"/>
  <c r="CF199" i="124" s="1"/>
  <c r="CE196" i="124"/>
  <c r="CD196" i="124"/>
  <c r="CD199" i="124" s="1"/>
  <c r="CC196" i="124"/>
  <c r="CB196" i="124"/>
  <c r="CB199" i="124" s="1"/>
  <c r="CA196" i="124"/>
  <c r="CA199" i="124" s="1"/>
  <c r="BZ196" i="124"/>
  <c r="BZ199" i="124" s="1"/>
  <c r="BY196" i="124"/>
  <c r="BX196" i="124"/>
  <c r="BX199" i="124" s="1"/>
  <c r="BQ196" i="124"/>
  <c r="BP196" i="124"/>
  <c r="BO196" i="124"/>
  <c r="BO199" i="124" s="1"/>
  <c r="BN196" i="124"/>
  <c r="BM196" i="124"/>
  <c r="BM199" i="124" s="1"/>
  <c r="BL196" i="124"/>
  <c r="BK196" i="124"/>
  <c r="BJ196" i="124"/>
  <c r="BJ199" i="124" s="1"/>
  <c r="BI196" i="124"/>
  <c r="BH196" i="124"/>
  <c r="BG196" i="124"/>
  <c r="BG199" i="124" s="1"/>
  <c r="BF196" i="124"/>
  <c r="BE196" i="124"/>
  <c r="BE199" i="124" s="1"/>
  <c r="BD196" i="124"/>
  <c r="BD199" i="124" s="1"/>
  <c r="BC196" i="124"/>
  <c r="BC199" i="124" s="1"/>
  <c r="BB196" i="124"/>
  <c r="BB199" i="124" s="1"/>
  <c r="BA196" i="124"/>
  <c r="AZ196" i="124"/>
  <c r="AY196" i="124"/>
  <c r="AY199" i="124" s="1"/>
  <c r="AX196" i="124"/>
  <c r="AW196" i="124"/>
  <c r="AW199" i="124" s="1"/>
  <c r="AV196" i="124"/>
  <c r="AU196" i="124"/>
  <c r="AT196" i="124"/>
  <c r="AS196" i="124"/>
  <c r="AR196" i="124"/>
  <c r="AQ196" i="124"/>
  <c r="AQ199" i="124" s="1"/>
  <c r="AP196" i="124"/>
  <c r="AO196" i="124"/>
  <c r="AO199" i="124" s="1"/>
  <c r="AN196" i="124"/>
  <c r="AN199" i="124" s="1"/>
  <c r="AM196" i="124"/>
  <c r="AM199" i="124" s="1"/>
  <c r="AL196" i="124"/>
  <c r="AL199" i="124" s="1"/>
  <c r="AK196" i="124"/>
  <c r="AJ196" i="124"/>
  <c r="AI196" i="124"/>
  <c r="AI199" i="124" s="1"/>
  <c r="AH196" i="124"/>
  <c r="AG196" i="124"/>
  <c r="AG199" i="124" s="1"/>
  <c r="AF196" i="124"/>
  <c r="AE196" i="124"/>
  <c r="AD196" i="124"/>
  <c r="AD199" i="124" s="1"/>
  <c r="AC196" i="124"/>
  <c r="AB196" i="124"/>
  <c r="AA196" i="124"/>
  <c r="AA199" i="124" s="1"/>
  <c r="Z196" i="124"/>
  <c r="Y196" i="124"/>
  <c r="Y199" i="124" s="1"/>
  <c r="X196" i="124"/>
  <c r="X199" i="124" s="1"/>
  <c r="W196" i="124"/>
  <c r="W199" i="124" s="1"/>
  <c r="V196" i="124"/>
  <c r="V199" i="124" s="1"/>
  <c r="U196" i="124"/>
  <c r="T196" i="124"/>
  <c r="S196" i="124"/>
  <c r="S199" i="124" s="1"/>
  <c r="R196" i="124"/>
  <c r="Q196" i="124"/>
  <c r="Q199" i="124" s="1"/>
  <c r="P196" i="124"/>
  <c r="O196" i="124"/>
  <c r="N196" i="124"/>
  <c r="N199" i="124" s="1"/>
  <c r="M196" i="124"/>
  <c r="L196" i="124"/>
  <c r="K196" i="124"/>
  <c r="K199" i="124" s="1"/>
  <c r="J196" i="124"/>
  <c r="O189" i="124"/>
  <c r="O112" i="124" s="1"/>
  <c r="O111" i="124" s="1"/>
  <c r="N189" i="124"/>
  <c r="M189" i="124"/>
  <c r="M112" i="124" s="1"/>
  <c r="M111" i="124" s="1"/>
  <c r="L189" i="124"/>
  <c r="L112" i="124" s="1"/>
  <c r="L111" i="124" s="1"/>
  <c r="K189" i="124"/>
  <c r="K112" i="124" s="1"/>
  <c r="K111" i="124" s="1"/>
  <c r="J189" i="124"/>
  <c r="J112" i="124" s="1"/>
  <c r="O188" i="124"/>
  <c r="O190" i="124" s="1"/>
  <c r="N188" i="124"/>
  <c r="N182" i="124" s="1"/>
  <c r="M188" i="124"/>
  <c r="M182" i="124" s="1"/>
  <c r="L188" i="124"/>
  <c r="L182" i="124" s="1"/>
  <c r="K188" i="124"/>
  <c r="K182" i="124" s="1"/>
  <c r="J188" i="124"/>
  <c r="B187" i="124"/>
  <c r="C174" i="124"/>
  <c r="B172" i="124"/>
  <c r="C170" i="124"/>
  <c r="B168" i="124"/>
  <c r="C166" i="124"/>
  <c r="B164" i="124"/>
  <c r="C162" i="124"/>
  <c r="B160" i="124"/>
  <c r="B144" i="124"/>
  <c r="B130" i="124"/>
  <c r="B145" i="124" s="1"/>
  <c r="BQ119" i="124"/>
  <c r="BP119" i="124"/>
  <c r="BO119" i="124"/>
  <c r="BN119" i="124"/>
  <c r="BM119" i="124"/>
  <c r="BL119" i="124"/>
  <c r="BK119" i="124"/>
  <c r="BJ119" i="124"/>
  <c r="BI119" i="124"/>
  <c r="BH119" i="124"/>
  <c r="BG119" i="124"/>
  <c r="BF119" i="124"/>
  <c r="BE119" i="124"/>
  <c r="BD119" i="124"/>
  <c r="BC119" i="124"/>
  <c r="BB119" i="124"/>
  <c r="BA119" i="124"/>
  <c r="AZ119" i="124"/>
  <c r="AY119" i="124"/>
  <c r="AX119" i="124"/>
  <c r="AW119" i="124"/>
  <c r="AV119" i="124"/>
  <c r="AU119" i="124"/>
  <c r="AT119" i="124"/>
  <c r="AR119" i="124"/>
  <c r="AQ119" i="124"/>
  <c r="AP119" i="124"/>
  <c r="AO119" i="124"/>
  <c r="AN119" i="124"/>
  <c r="AM119" i="124"/>
  <c r="AL119" i="124"/>
  <c r="AJ119" i="124"/>
  <c r="AI119" i="124"/>
  <c r="AH119" i="124"/>
  <c r="AF119" i="124"/>
  <c r="AD119" i="124"/>
  <c r="AC119" i="124"/>
  <c r="AB119" i="124"/>
  <c r="AA119" i="124"/>
  <c r="Z119" i="124"/>
  <c r="Y119" i="124"/>
  <c r="X119" i="124"/>
  <c r="W119" i="124"/>
  <c r="V119" i="124"/>
  <c r="U119" i="124"/>
  <c r="T119" i="124"/>
  <c r="S119" i="124"/>
  <c r="R119" i="124"/>
  <c r="Q119" i="124"/>
  <c r="P119" i="124"/>
  <c r="O119" i="124"/>
  <c r="N119" i="124"/>
  <c r="M119" i="124"/>
  <c r="L119" i="124"/>
  <c r="K119" i="124"/>
  <c r="J119" i="124"/>
  <c r="BQ118" i="124"/>
  <c r="BP118" i="124"/>
  <c r="BO118" i="124"/>
  <c r="BN118" i="124"/>
  <c r="BM118" i="124"/>
  <c r="BL118" i="124"/>
  <c r="BK118" i="124"/>
  <c r="BJ118" i="124"/>
  <c r="BI118" i="124"/>
  <c r="BH118" i="124"/>
  <c r="BG118" i="124"/>
  <c r="BF118" i="124"/>
  <c r="BE118" i="124"/>
  <c r="BD118" i="124"/>
  <c r="BC118" i="124"/>
  <c r="BB118" i="124"/>
  <c r="BA118" i="124"/>
  <c r="AZ118" i="124"/>
  <c r="AY118" i="124"/>
  <c r="AX118" i="124"/>
  <c r="AW118" i="124"/>
  <c r="AV118" i="124"/>
  <c r="AU118" i="124"/>
  <c r="AT118" i="124"/>
  <c r="AR118" i="124"/>
  <c r="AQ118" i="124"/>
  <c r="AP118" i="124"/>
  <c r="AO118" i="124"/>
  <c r="AN118" i="124"/>
  <c r="AM118" i="124"/>
  <c r="AL118" i="124"/>
  <c r="AJ118" i="124"/>
  <c r="AI118" i="124"/>
  <c r="AH118" i="124"/>
  <c r="AF118" i="124"/>
  <c r="AD118" i="124"/>
  <c r="AC118" i="124"/>
  <c r="AB118" i="124"/>
  <c r="AA118" i="124"/>
  <c r="Z118" i="124"/>
  <c r="Y118" i="124"/>
  <c r="X118" i="124"/>
  <c r="W118" i="124"/>
  <c r="V118" i="124"/>
  <c r="U118" i="124"/>
  <c r="T118" i="124"/>
  <c r="S118" i="124"/>
  <c r="R118" i="124"/>
  <c r="Q118" i="124"/>
  <c r="P118" i="124"/>
  <c r="O118" i="124"/>
  <c r="N118" i="124"/>
  <c r="M118" i="124"/>
  <c r="L118" i="124"/>
  <c r="K118" i="124"/>
  <c r="J118" i="124"/>
  <c r="E118" i="124"/>
  <c r="BQ117" i="124"/>
  <c r="BP117" i="124"/>
  <c r="BO117" i="124"/>
  <c r="BN117" i="124"/>
  <c r="BM117" i="124"/>
  <c r="BL117" i="124"/>
  <c r="BK117" i="124"/>
  <c r="BJ117" i="124"/>
  <c r="BI117" i="124"/>
  <c r="BH117" i="124"/>
  <c r="BG117" i="124"/>
  <c r="BF117" i="124"/>
  <c r="BE117" i="124"/>
  <c r="BD117" i="124"/>
  <c r="BC117" i="124"/>
  <c r="BB117" i="124"/>
  <c r="BA117" i="124"/>
  <c r="AZ117" i="124"/>
  <c r="AY117" i="124"/>
  <c r="AX117" i="124"/>
  <c r="AW117" i="124"/>
  <c r="AV117" i="124"/>
  <c r="AU117" i="124"/>
  <c r="AT117" i="124"/>
  <c r="AR117" i="124"/>
  <c r="AQ117" i="124"/>
  <c r="AP117" i="124"/>
  <c r="AO117" i="124"/>
  <c r="AN117" i="124"/>
  <c r="AM117" i="124"/>
  <c r="AL117" i="124"/>
  <c r="AJ117" i="124"/>
  <c r="AI117" i="124"/>
  <c r="AH117" i="124"/>
  <c r="AF117" i="124"/>
  <c r="AD117" i="124"/>
  <c r="AC117" i="124"/>
  <c r="AB117" i="124"/>
  <c r="AA117" i="124"/>
  <c r="Z117" i="124"/>
  <c r="Y117" i="124"/>
  <c r="X117" i="124"/>
  <c r="W117" i="124"/>
  <c r="V117" i="124"/>
  <c r="U117" i="124"/>
  <c r="T117" i="124"/>
  <c r="S117" i="124"/>
  <c r="R117" i="124"/>
  <c r="Q117" i="124"/>
  <c r="P117" i="124"/>
  <c r="O117" i="124"/>
  <c r="N117" i="124"/>
  <c r="M117" i="124"/>
  <c r="K117" i="124"/>
  <c r="J117" i="124"/>
  <c r="BQ114" i="124"/>
  <c r="BP114" i="124"/>
  <c r="BO114" i="124"/>
  <c r="BN114" i="124"/>
  <c r="BM114" i="124"/>
  <c r="BL114" i="124"/>
  <c r="BK114" i="124"/>
  <c r="BJ114" i="124"/>
  <c r="BI114" i="124"/>
  <c r="BH114" i="124"/>
  <c r="BG114" i="124"/>
  <c r="BF114" i="124"/>
  <c r="BE114" i="124"/>
  <c r="BD114" i="124"/>
  <c r="BC114" i="124"/>
  <c r="BB114" i="124"/>
  <c r="BA114" i="124"/>
  <c r="AZ114" i="124"/>
  <c r="AY114" i="124"/>
  <c r="AX114" i="124"/>
  <c r="AW114" i="124"/>
  <c r="AV114" i="124"/>
  <c r="AU114" i="124"/>
  <c r="AT114" i="124"/>
  <c r="AR114" i="124"/>
  <c r="AQ114" i="124"/>
  <c r="AP114" i="124"/>
  <c r="AO114" i="124"/>
  <c r="AN114" i="124"/>
  <c r="AM114" i="124"/>
  <c r="AL114" i="124"/>
  <c r="AJ114" i="124"/>
  <c r="AI114" i="124"/>
  <c r="AH114" i="124"/>
  <c r="AF114" i="124"/>
  <c r="AD114" i="124"/>
  <c r="AC114" i="124"/>
  <c r="AB114" i="124"/>
  <c r="AA114" i="124"/>
  <c r="Z114" i="124"/>
  <c r="Y114" i="124"/>
  <c r="X114" i="124"/>
  <c r="W114" i="124"/>
  <c r="V114" i="124"/>
  <c r="U114" i="124"/>
  <c r="T114" i="124"/>
  <c r="S114" i="124"/>
  <c r="R114" i="124"/>
  <c r="Q114" i="124"/>
  <c r="P114" i="124"/>
  <c r="O114" i="124"/>
  <c r="N114" i="124"/>
  <c r="M114" i="124"/>
  <c r="L114" i="124"/>
  <c r="K114" i="124"/>
  <c r="J114" i="124"/>
  <c r="N112" i="124"/>
  <c r="N111" i="124" s="1"/>
  <c r="BQ109" i="124"/>
  <c r="BP109" i="124"/>
  <c r="BO109" i="124"/>
  <c r="BN109" i="124"/>
  <c r="BM109" i="124"/>
  <c r="BL109" i="124"/>
  <c r="BK109" i="124"/>
  <c r="BJ109" i="124"/>
  <c r="BI109" i="124"/>
  <c r="BH109" i="124"/>
  <c r="BG109" i="124"/>
  <c r="BF109" i="124"/>
  <c r="BE109" i="124"/>
  <c r="BD109" i="124"/>
  <c r="BC109" i="124"/>
  <c r="BB109" i="124"/>
  <c r="BA109" i="124"/>
  <c r="AZ109" i="124"/>
  <c r="AY109" i="124"/>
  <c r="AX109" i="124"/>
  <c r="AW109" i="124"/>
  <c r="AV109" i="124"/>
  <c r="AU109" i="124"/>
  <c r="AT109" i="124"/>
  <c r="AR109" i="124"/>
  <c r="AQ109" i="124"/>
  <c r="AP109" i="124"/>
  <c r="AO109" i="124"/>
  <c r="AN109" i="124"/>
  <c r="AM109" i="124"/>
  <c r="AL109" i="124"/>
  <c r="AK109" i="124"/>
  <c r="AJ109" i="124"/>
  <c r="AI109" i="124"/>
  <c r="AH109" i="124"/>
  <c r="AF109" i="124"/>
  <c r="AE109" i="124"/>
  <c r="AD109" i="124"/>
  <c r="AC109" i="124"/>
  <c r="AB109" i="124"/>
  <c r="AA109" i="124"/>
  <c r="Z109" i="124"/>
  <c r="Y109" i="124"/>
  <c r="X109" i="124"/>
  <c r="W109" i="124"/>
  <c r="V109" i="124"/>
  <c r="U109" i="124"/>
  <c r="T109" i="124"/>
  <c r="S109" i="124"/>
  <c r="R109" i="124"/>
  <c r="Q109" i="124"/>
  <c r="P109" i="124"/>
  <c r="O109" i="124"/>
  <c r="N109" i="124"/>
  <c r="M109" i="124"/>
  <c r="L109" i="124"/>
  <c r="K109" i="124"/>
  <c r="J109" i="124"/>
  <c r="C109" i="124"/>
  <c r="AS109" i="124" s="1"/>
  <c r="BQ108" i="124"/>
  <c r="BP108" i="124"/>
  <c r="BO108" i="124"/>
  <c r="BN108" i="124"/>
  <c r="BM108" i="124"/>
  <c r="BL108" i="124"/>
  <c r="BK108" i="124"/>
  <c r="BJ108" i="124"/>
  <c r="BI108" i="124"/>
  <c r="BH108" i="124"/>
  <c r="BG108" i="124"/>
  <c r="BF108" i="124"/>
  <c r="BE108" i="124"/>
  <c r="BD108" i="124"/>
  <c r="BC108" i="124"/>
  <c r="BB108" i="124"/>
  <c r="BA108" i="124"/>
  <c r="AZ108" i="124"/>
  <c r="AY108" i="124"/>
  <c r="AX108" i="124"/>
  <c r="AW108" i="124"/>
  <c r="AV108" i="124"/>
  <c r="AU108" i="124"/>
  <c r="AT108" i="124"/>
  <c r="AS108" i="124"/>
  <c r="AK108" i="124"/>
  <c r="O108" i="124"/>
  <c r="N108" i="124"/>
  <c r="M108" i="124"/>
  <c r="L108" i="124"/>
  <c r="K108" i="124"/>
  <c r="J108" i="124"/>
  <c r="C108" i="124"/>
  <c r="AQ108" i="124" s="1"/>
  <c r="BQ107" i="124"/>
  <c r="BP107" i="124"/>
  <c r="BO107" i="124"/>
  <c r="BO106" i="124" s="1"/>
  <c r="BN107" i="124"/>
  <c r="BM107" i="124"/>
  <c r="BL107" i="124"/>
  <c r="BK107" i="124"/>
  <c r="BJ107" i="124"/>
  <c r="BI107" i="124"/>
  <c r="BH107" i="124"/>
  <c r="BG107" i="124"/>
  <c r="BG106" i="124" s="1"/>
  <c r="BF107" i="124"/>
  <c r="BE107" i="124"/>
  <c r="BD107" i="124"/>
  <c r="BC107" i="124"/>
  <c r="BB107" i="124"/>
  <c r="BA107" i="124"/>
  <c r="AZ107" i="124"/>
  <c r="AY107" i="124"/>
  <c r="AY106" i="124" s="1"/>
  <c r="AX107" i="124"/>
  <c r="AW107" i="124"/>
  <c r="AV107" i="124"/>
  <c r="AU107" i="124"/>
  <c r="AT107" i="124"/>
  <c r="AS107" i="124"/>
  <c r="AR107" i="124"/>
  <c r="AQ107" i="124"/>
  <c r="AP107" i="124"/>
  <c r="AM107" i="124"/>
  <c r="AL107" i="124"/>
  <c r="AK107" i="124"/>
  <c r="AJ107" i="124"/>
  <c r="AI107" i="124"/>
  <c r="AH107" i="124"/>
  <c r="V107" i="124"/>
  <c r="O107" i="124"/>
  <c r="N107" i="124"/>
  <c r="M107" i="124"/>
  <c r="L107" i="124"/>
  <c r="K107" i="124"/>
  <c r="J107" i="124"/>
  <c r="C107" i="124"/>
  <c r="AO107" i="124" s="1"/>
  <c r="B106" i="124"/>
  <c r="BQ104" i="124"/>
  <c r="BP104" i="124"/>
  <c r="BO104" i="124"/>
  <c r="BN104" i="124"/>
  <c r="BM104" i="124"/>
  <c r="BL104" i="124"/>
  <c r="BK104" i="124"/>
  <c r="BJ104" i="124"/>
  <c r="BI104" i="124"/>
  <c r="BH104" i="124"/>
  <c r="BG104" i="124"/>
  <c r="BF104" i="124"/>
  <c r="BE104" i="124"/>
  <c r="BD104" i="124"/>
  <c r="BC104" i="124"/>
  <c r="BB104" i="124"/>
  <c r="BA104" i="124"/>
  <c r="AZ104" i="124"/>
  <c r="AY104" i="124"/>
  <c r="AX104" i="124"/>
  <c r="AW104" i="124"/>
  <c r="AV104" i="124"/>
  <c r="AU104" i="124"/>
  <c r="AT104" i="124"/>
  <c r="AS104" i="124"/>
  <c r="AR104" i="124"/>
  <c r="AQ104" i="124"/>
  <c r="AP104" i="124"/>
  <c r="AO104" i="124"/>
  <c r="AN104" i="124"/>
  <c r="AM104" i="124"/>
  <c r="AL104" i="124"/>
  <c r="AK104" i="124"/>
  <c r="AJ104" i="124"/>
  <c r="AI104" i="124"/>
  <c r="AH104" i="124"/>
  <c r="AF104" i="124"/>
  <c r="AE104" i="124"/>
  <c r="AD104" i="124"/>
  <c r="AC104" i="124"/>
  <c r="AB104" i="124"/>
  <c r="AA104" i="124"/>
  <c r="Z104" i="124"/>
  <c r="Y104" i="124"/>
  <c r="X104" i="124"/>
  <c r="W104" i="124"/>
  <c r="V104" i="124"/>
  <c r="U104" i="124"/>
  <c r="T104" i="124"/>
  <c r="S104" i="124"/>
  <c r="R104" i="124"/>
  <c r="Q104" i="124"/>
  <c r="P104" i="124"/>
  <c r="O104" i="124"/>
  <c r="N104" i="124"/>
  <c r="M104" i="124"/>
  <c r="L104" i="124"/>
  <c r="K104" i="124"/>
  <c r="J104" i="124"/>
  <c r="C104" i="124"/>
  <c r="BQ103" i="124"/>
  <c r="BP103" i="124"/>
  <c r="BO103" i="124"/>
  <c r="BN103" i="124"/>
  <c r="BM103" i="124"/>
  <c r="BL103" i="124"/>
  <c r="BK103" i="124"/>
  <c r="BJ103" i="124"/>
  <c r="BI103" i="124"/>
  <c r="BH103" i="124"/>
  <c r="BG103" i="124"/>
  <c r="BF103" i="124"/>
  <c r="BE103" i="124"/>
  <c r="BD103" i="124"/>
  <c r="BC103" i="124"/>
  <c r="BB103" i="124"/>
  <c r="BA103" i="124"/>
  <c r="AZ103" i="124"/>
  <c r="AY103" i="124"/>
  <c r="AX103" i="124"/>
  <c r="AW103" i="124"/>
  <c r="AV103" i="124"/>
  <c r="AU103" i="124"/>
  <c r="AT103" i="124"/>
  <c r="AR103" i="124"/>
  <c r="AO103" i="124"/>
  <c r="AJ103" i="124"/>
  <c r="S103" i="124"/>
  <c r="O103" i="124"/>
  <c r="N103" i="124"/>
  <c r="M103" i="124"/>
  <c r="L103" i="124"/>
  <c r="K103" i="124"/>
  <c r="J103" i="124"/>
  <c r="C103" i="124"/>
  <c r="AM103" i="124" s="1"/>
  <c r="BQ102" i="124"/>
  <c r="BP102" i="124"/>
  <c r="BO102" i="124"/>
  <c r="BN102" i="124"/>
  <c r="BM102" i="124"/>
  <c r="BL102" i="124"/>
  <c r="BK102" i="124"/>
  <c r="BJ102" i="124"/>
  <c r="BI102" i="124"/>
  <c r="BH102" i="124"/>
  <c r="BG102" i="124"/>
  <c r="BF102" i="124"/>
  <c r="BE102" i="124"/>
  <c r="BD102" i="124"/>
  <c r="BC102" i="124"/>
  <c r="BB102" i="124"/>
  <c r="BA102" i="124"/>
  <c r="AZ102" i="124"/>
  <c r="AY102" i="124"/>
  <c r="AX102" i="124"/>
  <c r="AW102" i="124"/>
  <c r="AV102" i="124"/>
  <c r="AU102" i="124"/>
  <c r="AT102" i="124"/>
  <c r="AN102" i="124"/>
  <c r="O102" i="124"/>
  <c r="N102" i="124"/>
  <c r="M102" i="124"/>
  <c r="L102" i="124"/>
  <c r="K102" i="124"/>
  <c r="J102" i="124"/>
  <c r="C102" i="124"/>
  <c r="T102" i="124" s="1"/>
  <c r="B101" i="124"/>
  <c r="BQ99" i="124"/>
  <c r="BP99" i="124"/>
  <c r="BO99" i="124"/>
  <c r="BN99" i="124"/>
  <c r="BM99" i="124"/>
  <c r="BL99" i="124"/>
  <c r="BK99" i="124"/>
  <c r="BJ99" i="124"/>
  <c r="BI99" i="124"/>
  <c r="BH99" i="124"/>
  <c r="BG99" i="124"/>
  <c r="BF99" i="124"/>
  <c r="BE99" i="124"/>
  <c r="BD99" i="124"/>
  <c r="BC99" i="124"/>
  <c r="BB99" i="124"/>
  <c r="BA99" i="124"/>
  <c r="AZ99" i="124"/>
  <c r="AY99" i="124"/>
  <c r="AX99" i="124"/>
  <c r="AW99" i="124"/>
  <c r="AV99" i="124"/>
  <c r="AU99" i="124"/>
  <c r="AT99" i="124"/>
  <c r="AR99" i="124"/>
  <c r="AQ99" i="124"/>
  <c r="AP99" i="124"/>
  <c r="AO99" i="124"/>
  <c r="AN99" i="124"/>
  <c r="AM99" i="124"/>
  <c r="AL99" i="124"/>
  <c r="AK99" i="124"/>
  <c r="AJ99" i="124"/>
  <c r="AI99" i="124"/>
  <c r="AH99" i="124"/>
  <c r="AF99" i="124"/>
  <c r="AE99" i="124"/>
  <c r="AD99" i="124"/>
  <c r="AC99" i="124"/>
  <c r="AB99" i="124"/>
  <c r="AA99" i="124"/>
  <c r="Z99" i="124"/>
  <c r="Y99" i="124"/>
  <c r="X99" i="124"/>
  <c r="W99" i="124"/>
  <c r="V99" i="124"/>
  <c r="U99" i="124"/>
  <c r="T99" i="124"/>
  <c r="S99" i="124"/>
  <c r="R99" i="124"/>
  <c r="Q99" i="124"/>
  <c r="P99" i="124"/>
  <c r="O99" i="124"/>
  <c r="N99" i="124"/>
  <c r="M99" i="124"/>
  <c r="L99" i="124"/>
  <c r="K99" i="124"/>
  <c r="J99" i="124"/>
  <c r="C99" i="124"/>
  <c r="AS99" i="124" s="1"/>
  <c r="BQ98" i="124"/>
  <c r="BP98" i="124"/>
  <c r="BO98" i="124"/>
  <c r="BN98" i="124"/>
  <c r="BM98" i="124"/>
  <c r="BL98" i="124"/>
  <c r="BK98" i="124"/>
  <c r="BJ98" i="124"/>
  <c r="BI98" i="124"/>
  <c r="BH98" i="124"/>
  <c r="BG98" i="124"/>
  <c r="BF98" i="124"/>
  <c r="BE98" i="124"/>
  <c r="BD98" i="124"/>
  <c r="BC98" i="124"/>
  <c r="BB98" i="124"/>
  <c r="BA98" i="124"/>
  <c r="AZ98" i="124"/>
  <c r="AY98" i="124"/>
  <c r="AX98" i="124"/>
  <c r="AW98" i="124"/>
  <c r="AV98" i="124"/>
  <c r="AU98" i="124"/>
  <c r="AT98" i="124"/>
  <c r="AS98" i="124"/>
  <c r="AK98" i="124"/>
  <c r="O98" i="124"/>
  <c r="N98" i="124"/>
  <c r="M98" i="124"/>
  <c r="L98" i="124"/>
  <c r="K98" i="124"/>
  <c r="J98" i="124"/>
  <c r="C98" i="124"/>
  <c r="AQ98" i="124" s="1"/>
  <c r="BQ97" i="124"/>
  <c r="BP97" i="124"/>
  <c r="BO97" i="124"/>
  <c r="BN97" i="124"/>
  <c r="BM97" i="124"/>
  <c r="BL97" i="124"/>
  <c r="BK97" i="124"/>
  <c r="BJ97" i="124"/>
  <c r="BI97" i="124"/>
  <c r="BH97" i="124"/>
  <c r="BG97" i="124"/>
  <c r="BF97" i="124"/>
  <c r="BE97" i="124"/>
  <c r="BD97" i="124"/>
  <c r="BC97" i="124"/>
  <c r="BB97" i="124"/>
  <c r="BA97" i="124"/>
  <c r="AZ97" i="124"/>
  <c r="AY97" i="124"/>
  <c r="AX97" i="124"/>
  <c r="AW97" i="124"/>
  <c r="AV97" i="124"/>
  <c r="AU97" i="124"/>
  <c r="AT97" i="124"/>
  <c r="AS97" i="124"/>
  <c r="AR97" i="124"/>
  <c r="AQ97" i="124"/>
  <c r="AP97" i="124"/>
  <c r="AM97" i="124"/>
  <c r="AL97" i="124"/>
  <c r="AK97" i="124"/>
  <c r="AJ97" i="124"/>
  <c r="AI97" i="124"/>
  <c r="AH97" i="124"/>
  <c r="O97" i="124"/>
  <c r="N97" i="124"/>
  <c r="M97" i="124"/>
  <c r="L97" i="124"/>
  <c r="K97" i="124"/>
  <c r="J97" i="124"/>
  <c r="C97" i="124"/>
  <c r="AO97" i="124" s="1"/>
  <c r="B96" i="124"/>
  <c r="BQ94" i="124"/>
  <c r="BP94" i="124"/>
  <c r="BO94" i="124"/>
  <c r="BN94" i="124"/>
  <c r="BM94" i="124"/>
  <c r="BL94" i="124"/>
  <c r="BK94" i="124"/>
  <c r="BJ94" i="124"/>
  <c r="BI94" i="124"/>
  <c r="BH94" i="124"/>
  <c r="BG94" i="124"/>
  <c r="BF94" i="124"/>
  <c r="BE94" i="124"/>
  <c r="BD94" i="124"/>
  <c r="BC94" i="124"/>
  <c r="BB94" i="124"/>
  <c r="BA94" i="124"/>
  <c r="AZ94" i="124"/>
  <c r="AY94" i="124"/>
  <c r="AX94" i="124"/>
  <c r="AW94" i="124"/>
  <c r="AV94" i="124"/>
  <c r="AU94" i="124"/>
  <c r="AT94" i="124"/>
  <c r="AS94" i="124"/>
  <c r="AR94" i="124"/>
  <c r="AQ94" i="124"/>
  <c r="AP94" i="124"/>
  <c r="AO94" i="124"/>
  <c r="AN94" i="124"/>
  <c r="AM94" i="124"/>
  <c r="AL94" i="124"/>
  <c r="AK94" i="124"/>
  <c r="AJ94" i="124"/>
  <c r="AI94" i="124"/>
  <c r="AH94" i="124"/>
  <c r="AF94" i="124"/>
  <c r="AE94" i="124"/>
  <c r="AD94" i="124"/>
  <c r="AC94" i="124"/>
  <c r="AB94" i="124"/>
  <c r="AA94" i="124"/>
  <c r="Z94" i="124"/>
  <c r="Y94" i="124"/>
  <c r="X94" i="124"/>
  <c r="W94" i="124"/>
  <c r="V94" i="124"/>
  <c r="U94" i="124"/>
  <c r="T94" i="124"/>
  <c r="S94" i="124"/>
  <c r="R94" i="124"/>
  <c r="Q94" i="124"/>
  <c r="P94" i="124"/>
  <c r="O94" i="124"/>
  <c r="N94" i="124"/>
  <c r="M94" i="124"/>
  <c r="L94" i="124"/>
  <c r="K94" i="124"/>
  <c r="J94" i="124"/>
  <c r="C94" i="124"/>
  <c r="AG94" i="124" s="1"/>
  <c r="BQ93" i="124"/>
  <c r="BP93" i="124"/>
  <c r="BO93" i="124"/>
  <c r="BN93" i="124"/>
  <c r="BM93" i="124"/>
  <c r="BL93" i="124"/>
  <c r="BK93" i="124"/>
  <c r="BJ93" i="124"/>
  <c r="BI93" i="124"/>
  <c r="BH93" i="124"/>
  <c r="BG93" i="124"/>
  <c r="BF93" i="124"/>
  <c r="BE93" i="124"/>
  <c r="BD93" i="124"/>
  <c r="BC93" i="124"/>
  <c r="BB93" i="124"/>
  <c r="BA93" i="124"/>
  <c r="AZ93" i="124"/>
  <c r="AY93" i="124"/>
  <c r="AX93" i="124"/>
  <c r="AW93" i="124"/>
  <c r="AV93" i="124"/>
  <c r="AU93" i="124"/>
  <c r="AT93" i="124"/>
  <c r="AR93" i="124"/>
  <c r="AO93" i="124"/>
  <c r="AJ93" i="124"/>
  <c r="O93" i="124"/>
  <c r="N93" i="124"/>
  <c r="M93" i="124"/>
  <c r="L93" i="124"/>
  <c r="K93" i="124"/>
  <c r="J93" i="124"/>
  <c r="C93" i="124"/>
  <c r="AM93" i="124" s="1"/>
  <c r="BQ92" i="124"/>
  <c r="BP92" i="124"/>
  <c r="BO92" i="124"/>
  <c r="BN92" i="124"/>
  <c r="BM92" i="124"/>
  <c r="BL92" i="124"/>
  <c r="BK92" i="124"/>
  <c r="BJ92" i="124"/>
  <c r="BI92" i="124"/>
  <c r="BH92" i="124"/>
  <c r="BG92" i="124"/>
  <c r="BF92" i="124"/>
  <c r="BE92" i="124"/>
  <c r="BD92" i="124"/>
  <c r="BC92" i="124"/>
  <c r="BB92" i="124"/>
  <c r="BA92" i="124"/>
  <c r="AZ92" i="124"/>
  <c r="AY92" i="124"/>
  <c r="AX92" i="124"/>
  <c r="AW92" i="124"/>
  <c r="AV92" i="124"/>
  <c r="AU92" i="124"/>
  <c r="AT92" i="124"/>
  <c r="AN92" i="124"/>
  <c r="AL92" i="124"/>
  <c r="O92" i="124"/>
  <c r="N92" i="124"/>
  <c r="M92" i="124"/>
  <c r="L92" i="124"/>
  <c r="K92" i="124"/>
  <c r="J92" i="124"/>
  <c r="C92" i="124"/>
  <c r="AA92" i="124" s="1"/>
  <c r="B91" i="124"/>
  <c r="BQ88" i="124"/>
  <c r="BP88" i="124"/>
  <c r="BO88" i="124"/>
  <c r="BN88" i="124"/>
  <c r="BM88" i="124"/>
  <c r="BL88" i="124"/>
  <c r="BK88" i="124"/>
  <c r="BJ88" i="124"/>
  <c r="BI88" i="124"/>
  <c r="BH88" i="124"/>
  <c r="BG88" i="124"/>
  <c r="BF88" i="124"/>
  <c r="BE88" i="124"/>
  <c r="BD88" i="124"/>
  <c r="BC88" i="124"/>
  <c r="BB88" i="124"/>
  <c r="BA88" i="124"/>
  <c r="AZ88" i="124"/>
  <c r="AY88" i="124"/>
  <c r="AX88" i="124"/>
  <c r="AW88" i="124"/>
  <c r="AV88" i="124"/>
  <c r="AU88" i="124"/>
  <c r="AT88" i="124"/>
  <c r="AS88" i="124"/>
  <c r="AR88" i="124"/>
  <c r="AQ88" i="124"/>
  <c r="AP88" i="124"/>
  <c r="AO88" i="124"/>
  <c r="AN88" i="124"/>
  <c r="AM88" i="124"/>
  <c r="AL88" i="124"/>
  <c r="AK88" i="124"/>
  <c r="AJ88" i="124"/>
  <c r="AI88" i="124"/>
  <c r="AH88" i="124"/>
  <c r="AG88" i="124"/>
  <c r="AF88" i="124"/>
  <c r="AE88" i="124"/>
  <c r="AD88" i="124"/>
  <c r="AC88" i="124"/>
  <c r="AB88" i="124"/>
  <c r="AA88" i="124"/>
  <c r="Z88" i="124"/>
  <c r="Y88" i="124"/>
  <c r="X88" i="124"/>
  <c r="W88" i="124"/>
  <c r="V88" i="124"/>
  <c r="U88" i="124"/>
  <c r="T88" i="124"/>
  <c r="S88" i="124"/>
  <c r="R88" i="124"/>
  <c r="Q88" i="124"/>
  <c r="P88" i="124"/>
  <c r="O88" i="124"/>
  <c r="N88" i="124"/>
  <c r="M88" i="124"/>
  <c r="L88" i="124"/>
  <c r="K88" i="124"/>
  <c r="J88" i="124"/>
  <c r="BQ77" i="124"/>
  <c r="BP77" i="124"/>
  <c r="BO77" i="124"/>
  <c r="BN77" i="124"/>
  <c r="BM77" i="124"/>
  <c r="BL77" i="124"/>
  <c r="BK77" i="124"/>
  <c r="BJ77" i="124"/>
  <c r="BI77" i="124"/>
  <c r="BH77" i="124"/>
  <c r="BG77" i="124"/>
  <c r="BF77" i="124"/>
  <c r="BE77" i="124"/>
  <c r="BD77" i="124"/>
  <c r="BC77" i="124"/>
  <c r="BB77" i="124"/>
  <c r="BA77" i="124"/>
  <c r="AZ77" i="124"/>
  <c r="AY77" i="124"/>
  <c r="AX77" i="124"/>
  <c r="AW77" i="124"/>
  <c r="AV77" i="124"/>
  <c r="AU77" i="124"/>
  <c r="AT77" i="124"/>
  <c r="AR77" i="124"/>
  <c r="AQ77" i="124"/>
  <c r="AP77" i="124"/>
  <c r="AO77" i="124"/>
  <c r="AN77" i="124"/>
  <c r="AM77" i="124"/>
  <c r="AL77" i="124"/>
  <c r="AJ77" i="124"/>
  <c r="AI77" i="124"/>
  <c r="AH77" i="124"/>
  <c r="AF77" i="124"/>
  <c r="AD77" i="124"/>
  <c r="AC77" i="124"/>
  <c r="AB77" i="124"/>
  <c r="AA77" i="124"/>
  <c r="Z77" i="124"/>
  <c r="Y77" i="124"/>
  <c r="X77" i="124"/>
  <c r="W77" i="124"/>
  <c r="V77" i="124"/>
  <c r="U77" i="124"/>
  <c r="T77" i="124"/>
  <c r="S77" i="124"/>
  <c r="R77" i="124"/>
  <c r="Q77" i="124"/>
  <c r="P77" i="124"/>
  <c r="O77" i="124"/>
  <c r="N77" i="124"/>
  <c r="M77" i="124"/>
  <c r="L77" i="124"/>
  <c r="K77" i="124"/>
  <c r="J77" i="124"/>
  <c r="BQ68" i="124"/>
  <c r="BP68" i="124"/>
  <c r="BO68" i="124"/>
  <c r="BN68" i="124"/>
  <c r="BM68" i="124"/>
  <c r="BL68" i="124"/>
  <c r="BK68" i="124"/>
  <c r="BJ68" i="124"/>
  <c r="BI68" i="124"/>
  <c r="BH68" i="124"/>
  <c r="BG68" i="124"/>
  <c r="BF68" i="124"/>
  <c r="BE68" i="124"/>
  <c r="BD68" i="124"/>
  <c r="BC68" i="124"/>
  <c r="BB68" i="124"/>
  <c r="BA68" i="124"/>
  <c r="AZ68" i="124"/>
  <c r="AY68" i="124"/>
  <c r="AX68" i="124"/>
  <c r="AW68" i="124"/>
  <c r="AV68" i="124"/>
  <c r="AU68" i="124"/>
  <c r="AT68" i="124"/>
  <c r="AS68" i="124"/>
  <c r="AR68" i="124"/>
  <c r="AQ68" i="124"/>
  <c r="AP68" i="124"/>
  <c r="AO68" i="124"/>
  <c r="AN68" i="124"/>
  <c r="AM68" i="124"/>
  <c r="AL68" i="124"/>
  <c r="AK68" i="124"/>
  <c r="AJ68" i="124"/>
  <c r="AI68" i="124"/>
  <c r="AH68" i="124"/>
  <c r="AG68" i="124"/>
  <c r="AF68" i="124"/>
  <c r="AE68" i="124"/>
  <c r="AD68" i="124"/>
  <c r="AC68" i="124"/>
  <c r="AB68" i="124"/>
  <c r="AA68" i="124"/>
  <c r="Z68" i="124"/>
  <c r="Y68" i="124"/>
  <c r="X68" i="124"/>
  <c r="W68" i="124"/>
  <c r="U68" i="124"/>
  <c r="T68" i="124"/>
  <c r="S68" i="124"/>
  <c r="R68" i="124"/>
  <c r="Q68" i="124"/>
  <c r="O68" i="124"/>
  <c r="N68" i="124"/>
  <c r="M68" i="124"/>
  <c r="L68" i="124"/>
  <c r="K68" i="124"/>
  <c r="J68" i="124"/>
  <c r="BQ67" i="124"/>
  <c r="BP67" i="124"/>
  <c r="BO67" i="124"/>
  <c r="BN67" i="124"/>
  <c r="BM67" i="124"/>
  <c r="BL67" i="124"/>
  <c r="BK67" i="124"/>
  <c r="BJ67" i="124"/>
  <c r="BI67" i="124"/>
  <c r="BH67" i="124"/>
  <c r="BG67" i="124"/>
  <c r="BF67" i="124"/>
  <c r="BE67" i="124"/>
  <c r="BD67" i="124"/>
  <c r="BC67" i="124"/>
  <c r="BB67" i="124"/>
  <c r="BA67" i="124"/>
  <c r="AZ67" i="124"/>
  <c r="AY67" i="124"/>
  <c r="AX67" i="124"/>
  <c r="AW67" i="124"/>
  <c r="AV67" i="124"/>
  <c r="AU67" i="124"/>
  <c r="AT67" i="124"/>
  <c r="AS67" i="124"/>
  <c r="AR67" i="124"/>
  <c r="AQ67" i="124"/>
  <c r="AP67" i="124"/>
  <c r="AO67" i="124"/>
  <c r="AN67" i="124"/>
  <c r="AM67" i="124"/>
  <c r="AL67" i="124"/>
  <c r="AK67" i="124"/>
  <c r="AJ67" i="124"/>
  <c r="AI67" i="124"/>
  <c r="AH67" i="124"/>
  <c r="AG67" i="124"/>
  <c r="AF67" i="124"/>
  <c r="AE67" i="124"/>
  <c r="AD67" i="124"/>
  <c r="AC67" i="124"/>
  <c r="AB67" i="124"/>
  <c r="AA67" i="124"/>
  <c r="Z67" i="124"/>
  <c r="Y67" i="124"/>
  <c r="X67" i="124"/>
  <c r="W67" i="124"/>
  <c r="V67" i="124"/>
  <c r="U67" i="124"/>
  <c r="T67" i="124"/>
  <c r="S67" i="124"/>
  <c r="R67" i="124"/>
  <c r="Q67" i="124"/>
  <c r="O67" i="124"/>
  <c r="N67" i="124"/>
  <c r="M67" i="124"/>
  <c r="L67" i="124"/>
  <c r="K67" i="124"/>
  <c r="J67" i="124"/>
  <c r="C67" i="124"/>
  <c r="P67" i="124" s="1"/>
  <c r="C63" i="124"/>
  <c r="D62" i="124"/>
  <c r="C61" i="124"/>
  <c r="CD51" i="124"/>
  <c r="CC51" i="124"/>
  <c r="CB51" i="124"/>
  <c r="CA51" i="124"/>
  <c r="BZ51" i="124"/>
  <c r="BY51" i="124"/>
  <c r="BX51" i="124"/>
  <c r="BU48" i="124"/>
  <c r="BV48" i="124" s="1"/>
  <c r="BW48" i="124" s="1"/>
  <c r="BX48" i="124" s="1"/>
  <c r="BY48" i="124" s="1"/>
  <c r="BZ48" i="124" s="1"/>
  <c r="CA48" i="124" s="1"/>
  <c r="CB48" i="124" s="1"/>
  <c r="CC48" i="124" s="1"/>
  <c r="CD48" i="124" s="1"/>
  <c r="CE48" i="124" s="1"/>
  <c r="CF48" i="124" s="1"/>
  <c r="CG48" i="124" s="1"/>
  <c r="CH48" i="124" s="1"/>
  <c r="CI48" i="124" s="1"/>
  <c r="CJ48" i="124" s="1"/>
  <c r="CK48" i="124" s="1"/>
  <c r="CL48" i="124" s="1"/>
  <c r="CM48" i="124" s="1"/>
  <c r="CN48" i="124" s="1"/>
  <c r="CO48" i="124" s="1"/>
  <c r="CP48" i="124" s="1"/>
  <c r="CQ48" i="124" s="1"/>
  <c r="CR48" i="124" s="1"/>
  <c r="CS48" i="124" s="1"/>
  <c r="CT48" i="124" s="1"/>
  <c r="CU48" i="124" s="1"/>
  <c r="CV48" i="124" s="1"/>
  <c r="CW48" i="124" s="1"/>
  <c r="CX48" i="124" s="1"/>
  <c r="CY48" i="124" s="1"/>
  <c r="CD43" i="124"/>
  <c r="CC43" i="124"/>
  <c r="CB43" i="124"/>
  <c r="CA43" i="124"/>
  <c r="BZ43" i="124"/>
  <c r="BY43" i="124"/>
  <c r="BX43" i="124"/>
  <c r="BU40" i="124"/>
  <c r="BV40" i="124" s="1"/>
  <c r="BW40" i="124" s="1"/>
  <c r="BX40" i="124" s="1"/>
  <c r="BY40" i="124" s="1"/>
  <c r="BZ40" i="124" s="1"/>
  <c r="CA40" i="124" s="1"/>
  <c r="CB40" i="124" s="1"/>
  <c r="CC40" i="124" s="1"/>
  <c r="CD40" i="124" s="1"/>
  <c r="CE40" i="124" s="1"/>
  <c r="CF40" i="124" s="1"/>
  <c r="CG40" i="124" s="1"/>
  <c r="CH40" i="124" s="1"/>
  <c r="CI40" i="124" s="1"/>
  <c r="CJ40" i="124" s="1"/>
  <c r="CK40" i="124" s="1"/>
  <c r="CL40" i="124" s="1"/>
  <c r="CM40" i="124" s="1"/>
  <c r="CN40" i="124" s="1"/>
  <c r="CO40" i="124" s="1"/>
  <c r="CP40" i="124" s="1"/>
  <c r="CQ40" i="124" s="1"/>
  <c r="CR40" i="124" s="1"/>
  <c r="CS40" i="124" s="1"/>
  <c r="CT40" i="124" s="1"/>
  <c r="CU40" i="124" s="1"/>
  <c r="CV40" i="124" s="1"/>
  <c r="CW40" i="124" s="1"/>
  <c r="CX40" i="124" s="1"/>
  <c r="CY40" i="124" s="1"/>
  <c r="CD35" i="124"/>
  <c r="CC35" i="124"/>
  <c r="CB35" i="124"/>
  <c r="CA35" i="124"/>
  <c r="BZ35" i="124"/>
  <c r="BY35" i="124"/>
  <c r="BX35" i="124"/>
  <c r="BU32" i="124"/>
  <c r="BV32" i="124" s="1"/>
  <c r="BW32" i="124" s="1"/>
  <c r="BX32" i="124" s="1"/>
  <c r="BY32" i="124" s="1"/>
  <c r="BZ32" i="124" s="1"/>
  <c r="CA32" i="124" s="1"/>
  <c r="CB32" i="124" s="1"/>
  <c r="CC32" i="124" s="1"/>
  <c r="CD32" i="124" s="1"/>
  <c r="CE32" i="124" s="1"/>
  <c r="CF32" i="124" s="1"/>
  <c r="CG32" i="124" s="1"/>
  <c r="CH32" i="124" s="1"/>
  <c r="CI32" i="124" s="1"/>
  <c r="CJ32" i="124" s="1"/>
  <c r="CK32" i="124" s="1"/>
  <c r="CL32" i="124" s="1"/>
  <c r="CM32" i="124" s="1"/>
  <c r="CN32" i="124" s="1"/>
  <c r="CO32" i="124" s="1"/>
  <c r="CP32" i="124" s="1"/>
  <c r="CQ32" i="124" s="1"/>
  <c r="CR32" i="124" s="1"/>
  <c r="CS32" i="124" s="1"/>
  <c r="CT32" i="124" s="1"/>
  <c r="CU32" i="124" s="1"/>
  <c r="CV32" i="124" s="1"/>
  <c r="CW32" i="124" s="1"/>
  <c r="CX32" i="124" s="1"/>
  <c r="CY32" i="124" s="1"/>
  <c r="CD27" i="124"/>
  <c r="CC27" i="124"/>
  <c r="CB27" i="124"/>
  <c r="CA27" i="124"/>
  <c r="BZ27" i="124"/>
  <c r="BY27" i="124"/>
  <c r="BX27" i="124"/>
  <c r="BU24" i="124"/>
  <c r="BV24" i="124" s="1"/>
  <c r="BW24" i="124" s="1"/>
  <c r="BX24" i="124" s="1"/>
  <c r="BY24" i="124" s="1"/>
  <c r="BZ24" i="124" s="1"/>
  <c r="CA24" i="124" s="1"/>
  <c r="CB24" i="124" s="1"/>
  <c r="CC24" i="124" s="1"/>
  <c r="CD24" i="124" s="1"/>
  <c r="CE24" i="124" s="1"/>
  <c r="CF24" i="124" s="1"/>
  <c r="CG24" i="124" s="1"/>
  <c r="CH24" i="124" s="1"/>
  <c r="CI24" i="124" s="1"/>
  <c r="CJ24" i="124" s="1"/>
  <c r="CK24" i="124" s="1"/>
  <c r="CL24" i="124" s="1"/>
  <c r="CM24" i="124" s="1"/>
  <c r="CN24" i="124" s="1"/>
  <c r="CO24" i="124" s="1"/>
  <c r="CP24" i="124" s="1"/>
  <c r="CQ24" i="124" s="1"/>
  <c r="CR24" i="124" s="1"/>
  <c r="CS24" i="124" s="1"/>
  <c r="CT24" i="124" s="1"/>
  <c r="CU24" i="124" s="1"/>
  <c r="CV24" i="124" s="1"/>
  <c r="CW24" i="124" s="1"/>
  <c r="CX24" i="124" s="1"/>
  <c r="CY24" i="124" s="1"/>
  <c r="E21" i="124"/>
  <c r="C6" i="114" s="1"/>
  <c r="C21" i="124"/>
  <c r="C5" i="114" s="1"/>
  <c r="C16" i="124"/>
  <c r="K126" i="124" s="1"/>
  <c r="BQ15" i="124"/>
  <c r="BP15" i="124"/>
  <c r="BO15" i="124"/>
  <c r="BN15" i="124"/>
  <c r="BM15" i="124"/>
  <c r="BL15" i="124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U15" i="124"/>
  <c r="AT15" i="124"/>
  <c r="AR15" i="124"/>
  <c r="AQ15" i="124"/>
  <c r="AP15" i="124"/>
  <c r="AO15" i="124"/>
  <c r="AN15" i="124"/>
  <c r="AM15" i="124"/>
  <c r="AL15" i="124"/>
  <c r="AK15" i="124"/>
  <c r="AJ15" i="124"/>
  <c r="AI15" i="124"/>
  <c r="AH15" i="124"/>
  <c r="AF15" i="124"/>
  <c r="AE15" i="124"/>
  <c r="AD15" i="124"/>
  <c r="AC15" i="124"/>
  <c r="AB15" i="124"/>
  <c r="AA15" i="124"/>
  <c r="Z15" i="124"/>
  <c r="Y15" i="124"/>
  <c r="X15" i="124"/>
  <c r="W15" i="124"/>
  <c r="V15" i="124"/>
  <c r="U15" i="124"/>
  <c r="T15" i="124"/>
  <c r="S15" i="124"/>
  <c r="R15" i="124"/>
  <c r="Q15" i="124"/>
  <c r="P15" i="124"/>
  <c r="O15" i="124"/>
  <c r="N15" i="124"/>
  <c r="M15" i="124"/>
  <c r="L15" i="124"/>
  <c r="K15" i="124"/>
  <c r="J15" i="124"/>
  <c r="D14" i="124"/>
  <c r="D13" i="124"/>
  <c r="BQ13" i="124" s="1"/>
  <c r="D12" i="124"/>
  <c r="BQ12" i="124" s="1"/>
  <c r="BX7" i="124"/>
  <c r="L116" i="124" l="1"/>
  <c r="M336" i="125"/>
  <c r="AI56" i="125"/>
  <c r="AI293" i="125" s="1"/>
  <c r="N56" i="125"/>
  <c r="CD69" i="125"/>
  <c r="AZ96" i="124"/>
  <c r="BH96" i="124"/>
  <c r="BP96" i="124"/>
  <c r="CD96" i="125"/>
  <c r="P98" i="124"/>
  <c r="CC122" i="125"/>
  <c r="CC134" i="125" s="1"/>
  <c r="BT209" i="125"/>
  <c r="BT272" i="125" s="1"/>
  <c r="AC358" i="125"/>
  <c r="AC369" i="125" s="1"/>
  <c r="AC272" i="125"/>
  <c r="O46" i="125"/>
  <c r="P42" i="125"/>
  <c r="O54" i="125"/>
  <c r="P50" i="125"/>
  <c r="N335" i="125"/>
  <c r="O332" i="125" s="1"/>
  <c r="CC271" i="125"/>
  <c r="CD159" i="125"/>
  <c r="N340" i="125"/>
  <c r="N293" i="125"/>
  <c r="N74" i="125"/>
  <c r="R358" i="125"/>
  <c r="R369" i="125" s="1"/>
  <c r="R272" i="125"/>
  <c r="V369" i="125"/>
  <c r="K358" i="125"/>
  <c r="K369" i="125" s="1"/>
  <c r="K272" i="125"/>
  <c r="N399" i="125"/>
  <c r="N400" i="125"/>
  <c r="N358" i="125"/>
  <c r="N369" i="125" s="1"/>
  <c r="N272" i="125"/>
  <c r="X358" i="125"/>
  <c r="X369" i="125" s="1"/>
  <c r="X272" i="125"/>
  <c r="M340" i="125"/>
  <c r="M293" i="125"/>
  <c r="M74" i="125"/>
  <c r="AK38" i="125"/>
  <c r="AL34" i="125"/>
  <c r="J369" i="125"/>
  <c r="O232" i="125"/>
  <c r="P259" i="125"/>
  <c r="Q358" i="125"/>
  <c r="Q369" i="125" s="1"/>
  <c r="Q272" i="125"/>
  <c r="Q30" i="125"/>
  <c r="R26" i="125"/>
  <c r="CD215" i="125"/>
  <c r="CD17" i="125"/>
  <c r="CD177" i="125"/>
  <c r="CD101" i="125"/>
  <c r="AH340" i="125"/>
  <c r="AH293" i="125"/>
  <c r="AH74" i="125"/>
  <c r="AG129" i="125"/>
  <c r="AA358" i="125"/>
  <c r="AA369" i="125" s="1"/>
  <c r="AA272" i="125"/>
  <c r="AJ30" i="125"/>
  <c r="AK26" i="125"/>
  <c r="L358" i="125"/>
  <c r="L369" i="125" s="1"/>
  <c r="L272" i="125"/>
  <c r="CA232" i="125"/>
  <c r="CB259" i="125"/>
  <c r="CD216" i="125"/>
  <c r="CD121" i="125"/>
  <c r="CD18" i="125"/>
  <c r="CD83" i="125"/>
  <c r="CD106" i="125"/>
  <c r="CB176" i="125"/>
  <c r="CD412" i="125"/>
  <c r="CE411" i="125" s="1"/>
  <c r="L388" i="125"/>
  <c r="L387" i="125"/>
  <c r="AI340" i="125"/>
  <c r="AI74" i="125"/>
  <c r="M358" i="125"/>
  <c r="M369" i="125" s="1"/>
  <c r="M272" i="125"/>
  <c r="CB271" i="125"/>
  <c r="CC388" i="125"/>
  <c r="CD387" i="125" s="1"/>
  <c r="CD116" i="125"/>
  <c r="CD182" i="125"/>
  <c r="CD190" i="125"/>
  <c r="T358" i="125"/>
  <c r="T369" i="125" s="1"/>
  <c r="T272" i="125"/>
  <c r="CC178" i="125"/>
  <c r="CC402" i="125" s="1"/>
  <c r="CC126" i="125"/>
  <c r="AK46" i="125"/>
  <c r="AL42" i="125"/>
  <c r="AG342" i="125"/>
  <c r="AG343" i="125"/>
  <c r="W358" i="125"/>
  <c r="W369" i="125" s="1"/>
  <c r="W272" i="125"/>
  <c r="U358" i="125"/>
  <c r="U369" i="125" s="1"/>
  <c r="U272" i="125"/>
  <c r="S358" i="125"/>
  <c r="S369" i="125" s="1"/>
  <c r="S272" i="125"/>
  <c r="CD91" i="125"/>
  <c r="S231" i="125"/>
  <c r="T258" i="125"/>
  <c r="P402" i="125"/>
  <c r="BS402" i="125" s="1"/>
  <c r="BS178" i="125"/>
  <c r="P176" i="125"/>
  <c r="AJ54" i="125"/>
  <c r="AK50" i="125"/>
  <c r="AD358" i="125"/>
  <c r="AD369" i="125" s="1"/>
  <c r="AD272" i="125"/>
  <c r="Y358" i="125"/>
  <c r="Y369" i="125" s="1"/>
  <c r="Y272" i="125"/>
  <c r="CC176" i="125"/>
  <c r="CB231" i="125"/>
  <c r="CC258" i="125"/>
  <c r="O358" i="125"/>
  <c r="O369" i="125" s="1"/>
  <c r="O272" i="125"/>
  <c r="AB358" i="125"/>
  <c r="AB369" i="125" s="1"/>
  <c r="AB272" i="125"/>
  <c r="CE434" i="125"/>
  <c r="CE245" i="125" s="1"/>
  <c r="CE246" i="125" s="1"/>
  <c r="CE414" i="125"/>
  <c r="CE333" i="125"/>
  <c r="CE295" i="125"/>
  <c r="CE294" i="125"/>
  <c r="CE211" i="125"/>
  <c r="CE188" i="125"/>
  <c r="CE189" i="125"/>
  <c r="CE112" i="125" s="1"/>
  <c r="CE111" i="125" s="1"/>
  <c r="CE169" i="125"/>
  <c r="CE170" i="125" s="1"/>
  <c r="CE165" i="125"/>
  <c r="CE166" i="125" s="1"/>
  <c r="CE173" i="125"/>
  <c r="CE174" i="125" s="1"/>
  <c r="CE161" i="125"/>
  <c r="CE162" i="125" s="1"/>
  <c r="CE109" i="125"/>
  <c r="CE108" i="125"/>
  <c r="CE97" i="125"/>
  <c r="CE99" i="125"/>
  <c r="CE98" i="125"/>
  <c r="CE88" i="125"/>
  <c r="CE102" i="125"/>
  <c r="CE125" i="125"/>
  <c r="CE114" i="125"/>
  <c r="CE104" i="125"/>
  <c r="CE103" i="125"/>
  <c r="CE92" i="125"/>
  <c r="CE119" i="125"/>
  <c r="CE118" i="125"/>
  <c r="CE117" i="125"/>
  <c r="CE107" i="125"/>
  <c r="CE94" i="125"/>
  <c r="CE93" i="125"/>
  <c r="CE52" i="125"/>
  <c r="CE44" i="125"/>
  <c r="CE36" i="125"/>
  <c r="CE77" i="125"/>
  <c r="CE28" i="125"/>
  <c r="CE67" i="125"/>
  <c r="CE68" i="125"/>
  <c r="CE14" i="125"/>
  <c r="CE16" i="125"/>
  <c r="CE13" i="125"/>
  <c r="CE12" i="125"/>
  <c r="CE15" i="125"/>
  <c r="CF7" i="125"/>
  <c r="L412" i="125"/>
  <c r="L411" i="125"/>
  <c r="J252" i="125"/>
  <c r="K208" i="125"/>
  <c r="J121" i="125"/>
  <c r="K210" i="125"/>
  <c r="J213" i="125"/>
  <c r="O38" i="125"/>
  <c r="P34" i="125"/>
  <c r="AW106" i="124"/>
  <c r="BE106" i="124"/>
  <c r="BM106" i="124"/>
  <c r="R93" i="124"/>
  <c r="U98" i="124"/>
  <c r="Y69" i="124"/>
  <c r="Y178" i="124" s="1"/>
  <c r="Y402" i="124" s="1"/>
  <c r="AG69" i="124"/>
  <c r="AG178" i="124" s="1"/>
  <c r="AG402" i="124" s="1"/>
  <c r="AO69" i="124"/>
  <c r="AO178" i="124" s="1"/>
  <c r="AO402" i="124" s="1"/>
  <c r="AW69" i="124"/>
  <c r="AW178" i="124" s="1"/>
  <c r="AW402" i="124" s="1"/>
  <c r="BE69" i="124"/>
  <c r="BE178" i="124" s="1"/>
  <c r="BE402" i="124" s="1"/>
  <c r="BM69" i="124"/>
  <c r="BM178" i="124" s="1"/>
  <c r="BM402" i="124" s="1"/>
  <c r="BI91" i="124"/>
  <c r="K96" i="124"/>
  <c r="AU96" i="124"/>
  <c r="BC96" i="124"/>
  <c r="BK96" i="124"/>
  <c r="AC98" i="124"/>
  <c r="S108" i="124"/>
  <c r="R69" i="124"/>
  <c r="R178" i="124" s="1"/>
  <c r="R402" i="124" s="1"/>
  <c r="O69" i="124"/>
  <c r="O178" i="124" s="1"/>
  <c r="O402" i="124" s="1"/>
  <c r="AA69" i="124"/>
  <c r="AA178" i="124" s="1"/>
  <c r="AA402" i="124" s="1"/>
  <c r="AI69" i="124"/>
  <c r="AI178" i="124" s="1"/>
  <c r="AI402" i="124" s="1"/>
  <c r="AQ69" i="124"/>
  <c r="AQ178" i="124" s="1"/>
  <c r="AQ402" i="124" s="1"/>
  <c r="AY69" i="124"/>
  <c r="AY178" i="124" s="1"/>
  <c r="AY402" i="124" s="1"/>
  <c r="BG69" i="124"/>
  <c r="BG178" i="124" s="1"/>
  <c r="BG402" i="124" s="1"/>
  <c r="BO69" i="124"/>
  <c r="BO178" i="124" s="1"/>
  <c r="BO402" i="124" s="1"/>
  <c r="AG104" i="124"/>
  <c r="BT104" i="124" s="1"/>
  <c r="C11" i="124"/>
  <c r="R13" i="124" s="1"/>
  <c r="K16" i="124"/>
  <c r="P93" i="124"/>
  <c r="R98" i="124"/>
  <c r="S102" i="124"/>
  <c r="S101" i="124" s="1"/>
  <c r="Z107" i="124"/>
  <c r="O182" i="124"/>
  <c r="L198" i="124"/>
  <c r="T198" i="124"/>
  <c r="AB198" i="124"/>
  <c r="AJ198" i="124"/>
  <c r="AR198" i="124"/>
  <c r="AZ198" i="124"/>
  <c r="BH198" i="124"/>
  <c r="BP198" i="124"/>
  <c r="J69" i="124"/>
  <c r="J178" i="124" s="1"/>
  <c r="U102" i="124"/>
  <c r="AB107" i="124"/>
  <c r="BC91" i="124"/>
  <c r="U93" i="124"/>
  <c r="BA101" i="124"/>
  <c r="BI101" i="124"/>
  <c r="BQ101" i="124"/>
  <c r="Y93" i="124"/>
  <c r="K101" i="124"/>
  <c r="U103" i="124"/>
  <c r="O198" i="124"/>
  <c r="AE198" i="124"/>
  <c r="AU198" i="124"/>
  <c r="BK198" i="124"/>
  <c r="BY198" i="124"/>
  <c r="CG198" i="124"/>
  <c r="P92" i="124"/>
  <c r="AG93" i="124"/>
  <c r="Q97" i="124"/>
  <c r="AX96" i="124"/>
  <c r="BF96" i="124"/>
  <c r="P107" i="124"/>
  <c r="R92" i="124"/>
  <c r="R91" i="124" s="1"/>
  <c r="AA97" i="124"/>
  <c r="R107" i="124"/>
  <c r="AF92" i="124"/>
  <c r="J106" i="124"/>
  <c r="U107" i="124"/>
  <c r="K69" i="124"/>
  <c r="K178" i="124" s="1"/>
  <c r="K402" i="124" s="1"/>
  <c r="S69" i="124"/>
  <c r="S178" i="124" s="1"/>
  <c r="S402" i="124" s="1"/>
  <c r="K91" i="124"/>
  <c r="S92" i="124"/>
  <c r="S93" i="124"/>
  <c r="R97" i="124"/>
  <c r="AB97" i="124"/>
  <c r="S98" i="124"/>
  <c r="X102" i="124"/>
  <c r="Y103" i="124"/>
  <c r="S107" i="124"/>
  <c r="AC107" i="124"/>
  <c r="T108" i="124"/>
  <c r="I344" i="124"/>
  <c r="I346" i="124" s="1"/>
  <c r="I348" i="124" s="1"/>
  <c r="T92" i="124"/>
  <c r="T93" i="124"/>
  <c r="S97" i="124"/>
  <c r="AC97" i="124"/>
  <c r="BE96" i="124"/>
  <c r="BM96" i="124"/>
  <c r="T98" i="124"/>
  <c r="O101" i="124"/>
  <c r="AF102" i="124"/>
  <c r="AA103" i="124"/>
  <c r="L106" i="124"/>
  <c r="T107" i="124"/>
  <c r="AD107" i="124"/>
  <c r="AX106" i="124"/>
  <c r="BF106" i="124"/>
  <c r="U108" i="124"/>
  <c r="M91" i="124"/>
  <c r="U92" i="124"/>
  <c r="U91" i="124" s="1"/>
  <c r="T97" i="124"/>
  <c r="AD97" i="124"/>
  <c r="P102" i="124"/>
  <c r="P103" i="124"/>
  <c r="AB103" i="124"/>
  <c r="AE107" i="124"/>
  <c r="AC108" i="124"/>
  <c r="AD69" i="124"/>
  <c r="AD178" i="124" s="1"/>
  <c r="AD402" i="124" s="1"/>
  <c r="AL69" i="124"/>
  <c r="AL178" i="124" s="1"/>
  <c r="AL402" i="124" s="1"/>
  <c r="AT69" i="124"/>
  <c r="BB69" i="124"/>
  <c r="BB178" i="124" s="1"/>
  <c r="BB402" i="124" s="1"/>
  <c r="BJ69" i="124"/>
  <c r="BJ178" i="124" s="1"/>
  <c r="BJ402" i="124" s="1"/>
  <c r="U97" i="124"/>
  <c r="U96" i="124" s="1"/>
  <c r="AE97" i="124"/>
  <c r="AY96" i="124"/>
  <c r="BG96" i="124"/>
  <c r="BO96" i="124"/>
  <c r="Q102" i="124"/>
  <c r="Q103" i="124"/>
  <c r="Q101" i="124" s="1"/>
  <c r="AG103" i="124"/>
  <c r="AB93" i="124"/>
  <c r="V97" i="124"/>
  <c r="R102" i="124"/>
  <c r="AU101" i="124"/>
  <c r="R103" i="124"/>
  <c r="W107" i="124"/>
  <c r="P108" i="124"/>
  <c r="P106" i="124" s="1"/>
  <c r="W97" i="124"/>
  <c r="Q108" i="124"/>
  <c r="Q106" i="124" s="1"/>
  <c r="AG109" i="124"/>
  <c r="Q92" i="124"/>
  <c r="Q93" i="124"/>
  <c r="P97" i="124"/>
  <c r="P96" i="124" s="1"/>
  <c r="Z97" i="124"/>
  <c r="Q98" i="124"/>
  <c r="Q96" i="124" s="1"/>
  <c r="AG99" i="124"/>
  <c r="BT99" i="124" s="1"/>
  <c r="T103" i="124"/>
  <c r="T101" i="124" s="1"/>
  <c r="Q107" i="124"/>
  <c r="AA107" i="124"/>
  <c r="R108" i="124"/>
  <c r="BB101" i="124"/>
  <c r="BJ101" i="124"/>
  <c r="O106" i="124"/>
  <c r="AX91" i="124"/>
  <c r="AX116" i="124"/>
  <c r="AO116" i="124"/>
  <c r="BE245" i="124"/>
  <c r="BE246" i="124" s="1"/>
  <c r="N16" i="124"/>
  <c r="O91" i="124"/>
  <c r="BC101" i="124"/>
  <c r="BK101" i="124"/>
  <c r="AT13" i="124"/>
  <c r="Q16" i="124"/>
  <c r="BN96" i="124"/>
  <c r="L190" i="124"/>
  <c r="AW96" i="124"/>
  <c r="AU13" i="124"/>
  <c r="BD13" i="124"/>
  <c r="BF13" i="124"/>
  <c r="M101" i="124"/>
  <c r="L13" i="124"/>
  <c r="BO13" i="124"/>
  <c r="N91" i="124"/>
  <c r="N101" i="124"/>
  <c r="AU106" i="124"/>
  <c r="BC106" i="124"/>
  <c r="BK106" i="124"/>
  <c r="N13" i="124"/>
  <c r="X13" i="124"/>
  <c r="N190" i="124"/>
  <c r="K190" i="124"/>
  <c r="AU91" i="124"/>
  <c r="BK91" i="124"/>
  <c r="N69" i="124"/>
  <c r="N178" i="124" s="1"/>
  <c r="N402" i="124" s="1"/>
  <c r="BU68" i="124"/>
  <c r="AP69" i="124"/>
  <c r="AP178" i="124" s="1"/>
  <c r="AP402" i="124" s="1"/>
  <c r="BF116" i="124"/>
  <c r="BN116" i="124"/>
  <c r="BB91" i="124"/>
  <c r="BJ91" i="124"/>
  <c r="BA91" i="124"/>
  <c r="BQ91" i="124"/>
  <c r="BG91" i="124"/>
  <c r="L69" i="124"/>
  <c r="L178" i="124" s="1"/>
  <c r="L402" i="124" s="1"/>
  <c r="T69" i="124"/>
  <c r="T178" i="124" s="1"/>
  <c r="T402" i="124" s="1"/>
  <c r="AB69" i="124"/>
  <c r="AB178" i="124" s="1"/>
  <c r="AB402" i="124" s="1"/>
  <c r="AJ69" i="124"/>
  <c r="AJ178" i="124" s="1"/>
  <c r="AJ402" i="124" s="1"/>
  <c r="AR69" i="124"/>
  <c r="AR178" i="124" s="1"/>
  <c r="AR402" i="124" s="1"/>
  <c r="AZ69" i="124"/>
  <c r="AZ178" i="124" s="1"/>
  <c r="AZ402" i="124" s="1"/>
  <c r="BH69" i="124"/>
  <c r="BH178" i="124" s="1"/>
  <c r="BH402" i="124" s="1"/>
  <c r="BP69" i="124"/>
  <c r="BP178" i="124" s="1"/>
  <c r="BP402" i="124" s="1"/>
  <c r="L96" i="124"/>
  <c r="AY91" i="124"/>
  <c r="BO91" i="124"/>
  <c r="M69" i="124"/>
  <c r="M178" i="124" s="1"/>
  <c r="M402" i="124" s="1"/>
  <c r="U69" i="124"/>
  <c r="U178" i="124" s="1"/>
  <c r="U402" i="124" s="1"/>
  <c r="AC69" i="124"/>
  <c r="AC178" i="124" s="1"/>
  <c r="AC402" i="124" s="1"/>
  <c r="AK69" i="124"/>
  <c r="AK178" i="124" s="1"/>
  <c r="AK402" i="124" s="1"/>
  <c r="AS69" i="124"/>
  <c r="AS178" i="124" s="1"/>
  <c r="AS402" i="124" s="1"/>
  <c r="BA69" i="124"/>
  <c r="BA178" i="124" s="1"/>
  <c r="BA402" i="124" s="1"/>
  <c r="BI69" i="124"/>
  <c r="BI178" i="124" s="1"/>
  <c r="BI402" i="124" s="1"/>
  <c r="BQ69" i="124"/>
  <c r="BQ178" i="124" s="1"/>
  <c r="BQ402" i="124" s="1"/>
  <c r="AT101" i="124"/>
  <c r="O116" i="124"/>
  <c r="AV101" i="124"/>
  <c r="BD101" i="124"/>
  <c r="BL101" i="124"/>
  <c r="AV91" i="124"/>
  <c r="BD91" i="124"/>
  <c r="BL91" i="124"/>
  <c r="Q69" i="124"/>
  <c r="Q178" i="124" s="1"/>
  <c r="Q402" i="124" s="1"/>
  <c r="J96" i="124"/>
  <c r="Z69" i="124"/>
  <c r="Z178" i="124" s="1"/>
  <c r="Z402" i="124" s="1"/>
  <c r="AH69" i="124"/>
  <c r="AH126" i="124" s="1"/>
  <c r="AX69" i="124"/>
  <c r="AX178" i="124" s="1"/>
  <c r="AX402" i="124" s="1"/>
  <c r="BF69" i="124"/>
  <c r="BF178" i="124" s="1"/>
  <c r="BF402" i="124" s="1"/>
  <c r="BN69" i="124"/>
  <c r="BN178" i="124" s="1"/>
  <c r="BN402" i="124" s="1"/>
  <c r="BV68" i="124"/>
  <c r="X69" i="124"/>
  <c r="X178" i="124" s="1"/>
  <c r="X402" i="124" s="1"/>
  <c r="AF69" i="124"/>
  <c r="AF178" i="124" s="1"/>
  <c r="AF402" i="124" s="1"/>
  <c r="AN69" i="124"/>
  <c r="AN178" i="124" s="1"/>
  <c r="AN402" i="124" s="1"/>
  <c r="AV69" i="124"/>
  <c r="AV178" i="124" s="1"/>
  <c r="AV402" i="124" s="1"/>
  <c r="BD69" i="124"/>
  <c r="BD178" i="124" s="1"/>
  <c r="BD402" i="124" s="1"/>
  <c r="BL69" i="124"/>
  <c r="BL178" i="124" s="1"/>
  <c r="BL402" i="124" s="1"/>
  <c r="BN106" i="124"/>
  <c r="BW88" i="124"/>
  <c r="BV103" i="124"/>
  <c r="K106" i="124"/>
  <c r="AQ106" i="124"/>
  <c r="AQ116" i="124"/>
  <c r="AZ116" i="124"/>
  <c r="BH116" i="124"/>
  <c r="BP116" i="124"/>
  <c r="W69" i="124"/>
  <c r="W178" i="124" s="1"/>
  <c r="W402" i="124" s="1"/>
  <c r="AE69" i="124"/>
  <c r="AE178" i="124" s="1"/>
  <c r="AE402" i="124" s="1"/>
  <c r="AM69" i="124"/>
  <c r="AM178" i="124" s="1"/>
  <c r="AM402" i="124" s="1"/>
  <c r="BC69" i="124"/>
  <c r="BC178" i="124" s="1"/>
  <c r="BC402" i="124" s="1"/>
  <c r="BK69" i="124"/>
  <c r="BK178" i="124" s="1"/>
  <c r="BK402" i="124" s="1"/>
  <c r="BS88" i="124"/>
  <c r="AY101" i="124"/>
  <c r="BG101" i="124"/>
  <c r="BO101" i="124"/>
  <c r="BW108" i="124"/>
  <c r="BT88" i="124"/>
  <c r="AM198" i="124"/>
  <c r="W198" i="124"/>
  <c r="Q116" i="124"/>
  <c r="Y116" i="124"/>
  <c r="BG116" i="124"/>
  <c r="M116" i="124"/>
  <c r="U116" i="124"/>
  <c r="AC116" i="124"/>
  <c r="AL116" i="124"/>
  <c r="AU116" i="124"/>
  <c r="BC116" i="124"/>
  <c r="BK116" i="124"/>
  <c r="K116" i="124"/>
  <c r="S116" i="124"/>
  <c r="AA116" i="124"/>
  <c r="AI116" i="124"/>
  <c r="AT116" i="124"/>
  <c r="BB116" i="124"/>
  <c r="BJ116" i="124"/>
  <c r="N116" i="124"/>
  <c r="V116" i="124"/>
  <c r="AD116" i="124"/>
  <c r="AM116" i="124"/>
  <c r="AV116" i="124"/>
  <c r="BD116" i="124"/>
  <c r="BL116" i="124"/>
  <c r="W116" i="124"/>
  <c r="AZ106" i="124"/>
  <c r="BH106" i="124"/>
  <c r="BP106" i="124"/>
  <c r="BS109" i="124"/>
  <c r="O96" i="124"/>
  <c r="BS99" i="124"/>
  <c r="BQ245" i="124"/>
  <c r="BQ246" i="124" s="1"/>
  <c r="AS245" i="124"/>
  <c r="BU245" i="124" s="1"/>
  <c r="BU246" i="124" s="1"/>
  <c r="BW211" i="124"/>
  <c r="AH13" i="124"/>
  <c r="AY13" i="124"/>
  <c r="BJ13" i="124"/>
  <c r="Y16" i="124"/>
  <c r="AZ91" i="124"/>
  <c r="BH91" i="124"/>
  <c r="BP91" i="124"/>
  <c r="BW103" i="124"/>
  <c r="BA106" i="124"/>
  <c r="BI106" i="124"/>
  <c r="BQ106" i="124"/>
  <c r="BS119" i="124"/>
  <c r="AL13" i="124"/>
  <c r="AZ13" i="124"/>
  <c r="BK13" i="124"/>
  <c r="AA16" i="124"/>
  <c r="BW97" i="124"/>
  <c r="M96" i="124"/>
  <c r="BU99" i="124"/>
  <c r="BB96" i="124"/>
  <c r="BJ96" i="124"/>
  <c r="BV107" i="124"/>
  <c r="BW109" i="124"/>
  <c r="AF116" i="124"/>
  <c r="J13" i="124"/>
  <c r="AN13" i="124"/>
  <c r="BB13" i="124"/>
  <c r="BL13" i="124"/>
  <c r="L91" i="124"/>
  <c r="AC96" i="124"/>
  <c r="N96" i="124"/>
  <c r="AZ101" i="124"/>
  <c r="BH101" i="124"/>
  <c r="BP101" i="124"/>
  <c r="K13" i="124"/>
  <c r="AP13" i="124"/>
  <c r="BC13" i="124"/>
  <c r="BN13" i="124"/>
  <c r="BS94" i="124"/>
  <c r="BU94" i="124"/>
  <c r="BW94" i="124"/>
  <c r="BN91" i="124"/>
  <c r="AK96" i="124"/>
  <c r="L101" i="124"/>
  <c r="AV106" i="124"/>
  <c r="BD106" i="124"/>
  <c r="BL106" i="124"/>
  <c r="J116" i="124"/>
  <c r="AS96" i="124"/>
  <c r="BA96" i="124"/>
  <c r="BI96" i="124"/>
  <c r="BQ96" i="124"/>
  <c r="BP13" i="124"/>
  <c r="BE91" i="124"/>
  <c r="BM91" i="124"/>
  <c r="BV97" i="124"/>
  <c r="AQ96" i="124"/>
  <c r="BV98" i="124"/>
  <c r="M106" i="124"/>
  <c r="U106" i="124"/>
  <c r="BB106" i="124"/>
  <c r="BJ106" i="124"/>
  <c r="O13" i="124"/>
  <c r="AV13" i="124"/>
  <c r="BG13" i="124"/>
  <c r="BX13" i="124"/>
  <c r="AT16" i="124"/>
  <c r="R101" i="124"/>
  <c r="BU104" i="124"/>
  <c r="AX101" i="124"/>
  <c r="BF101" i="124"/>
  <c r="BN101" i="124"/>
  <c r="N106" i="124"/>
  <c r="BT109" i="124"/>
  <c r="P13" i="124"/>
  <c r="AX13" i="124"/>
  <c r="BH13" i="124"/>
  <c r="V16" i="124"/>
  <c r="AV96" i="124"/>
  <c r="BD96" i="124"/>
  <c r="BL96" i="124"/>
  <c r="AW101" i="124"/>
  <c r="BE101" i="124"/>
  <c r="BM101" i="124"/>
  <c r="AK106" i="124"/>
  <c r="R116" i="124"/>
  <c r="Z116" i="124"/>
  <c r="AH116" i="124"/>
  <c r="AP116" i="124"/>
  <c r="AY116" i="124"/>
  <c r="BO116" i="124"/>
  <c r="P116" i="124"/>
  <c r="X116" i="124"/>
  <c r="AN116" i="124"/>
  <c r="AW116" i="124"/>
  <c r="BE116" i="124"/>
  <c r="BM116" i="124"/>
  <c r="T116" i="124"/>
  <c r="AB116" i="124"/>
  <c r="AJ116" i="124"/>
  <c r="AR116" i="124"/>
  <c r="BW114" i="124"/>
  <c r="BS114" i="124"/>
  <c r="BS117" i="124"/>
  <c r="BA116" i="124"/>
  <c r="BI116" i="124"/>
  <c r="BQ116" i="124"/>
  <c r="BV114" i="124"/>
  <c r="BW118" i="124"/>
  <c r="BW77" i="124"/>
  <c r="BS77" i="124"/>
  <c r="BQ215" i="124"/>
  <c r="BE12" i="124"/>
  <c r="AU69" i="124"/>
  <c r="AU178" i="124" s="1"/>
  <c r="AU402" i="124" s="1"/>
  <c r="BV67" i="124"/>
  <c r="J12" i="124"/>
  <c r="AH12" i="124"/>
  <c r="AP12" i="124"/>
  <c r="AX12" i="124"/>
  <c r="BF12" i="124"/>
  <c r="BN12" i="124"/>
  <c r="AO13" i="124"/>
  <c r="AW13" i="124"/>
  <c r="BE13" i="124"/>
  <c r="BM13" i="124"/>
  <c r="O16" i="124"/>
  <c r="Z16" i="124"/>
  <c r="AU16" i="124"/>
  <c r="BO12" i="124"/>
  <c r="C14" i="124"/>
  <c r="BX16" i="124"/>
  <c r="AO12" i="124"/>
  <c r="AY12" i="124"/>
  <c r="L12" i="124"/>
  <c r="AJ12" i="124"/>
  <c r="AR12" i="124"/>
  <c r="AZ12" i="124"/>
  <c r="BH12" i="124"/>
  <c r="BP12" i="124"/>
  <c r="AA13" i="124"/>
  <c r="AI13" i="124"/>
  <c r="AQ13" i="124"/>
  <c r="R16" i="124"/>
  <c r="AC16" i="124"/>
  <c r="C60" i="124"/>
  <c r="E67" i="124"/>
  <c r="BS67" i="124"/>
  <c r="BU67" i="124"/>
  <c r="BW67" i="124"/>
  <c r="K12" i="124"/>
  <c r="AQ12" i="124"/>
  <c r="BX434" i="124"/>
  <c r="BX245" i="124" s="1"/>
  <c r="BX246" i="124" s="1"/>
  <c r="BX333" i="124"/>
  <c r="BX211" i="124"/>
  <c r="BX188" i="124"/>
  <c r="BX189" i="124"/>
  <c r="BX112" i="124" s="1"/>
  <c r="BX111" i="124" s="1"/>
  <c r="BX173" i="124"/>
  <c r="BX169" i="124"/>
  <c r="BX170" i="124" s="1"/>
  <c r="BX161" i="124"/>
  <c r="BX162" i="124" s="1"/>
  <c r="BX165" i="124"/>
  <c r="BX166" i="124" s="1"/>
  <c r="BX119" i="124"/>
  <c r="BX118" i="124"/>
  <c r="BX117" i="124"/>
  <c r="BX108" i="124"/>
  <c r="BX98" i="124"/>
  <c r="BX109" i="124"/>
  <c r="BX99" i="124"/>
  <c r="BX102" i="124"/>
  <c r="BX92" i="124"/>
  <c r="BX103" i="124"/>
  <c r="BX93" i="124"/>
  <c r="BX104" i="124"/>
  <c r="BX94" i="124"/>
  <c r="BX107" i="124"/>
  <c r="BX97" i="124"/>
  <c r="BX77" i="124"/>
  <c r="BX88" i="124"/>
  <c r="BX67" i="124"/>
  <c r="BX68" i="124"/>
  <c r="BX114" i="124"/>
  <c r="BY7" i="124"/>
  <c r="M12" i="124"/>
  <c r="AK12" i="124"/>
  <c r="BA12" i="124"/>
  <c r="AR13" i="124"/>
  <c r="AJ334" i="124"/>
  <c r="AB334" i="124"/>
  <c r="T334" i="124"/>
  <c r="L334" i="124"/>
  <c r="BO333" i="124"/>
  <c r="BG333" i="124"/>
  <c r="AY333" i="124"/>
  <c r="AI334" i="124"/>
  <c r="Z334" i="124"/>
  <c r="Q334" i="124"/>
  <c r="BN333" i="124"/>
  <c r="BE333" i="124"/>
  <c r="AV333" i="124"/>
  <c r="AN333" i="124"/>
  <c r="AF333" i="124"/>
  <c r="X333" i="124"/>
  <c r="P333" i="124"/>
  <c r="AQ334" i="124"/>
  <c r="AH334" i="124"/>
  <c r="Y334" i="124"/>
  <c r="P334" i="124"/>
  <c r="BM333" i="124"/>
  <c r="BD333" i="124"/>
  <c r="AU333" i="124"/>
  <c r="AM333" i="124"/>
  <c r="W333" i="124"/>
  <c r="O333" i="124"/>
  <c r="AP334" i="124"/>
  <c r="AG334" i="124"/>
  <c r="X334" i="124"/>
  <c r="O334" i="124"/>
  <c r="BL333" i="124"/>
  <c r="BC333" i="124"/>
  <c r="AT333" i="124"/>
  <c r="AL333" i="124"/>
  <c r="AD333" i="124"/>
  <c r="V333" i="124"/>
  <c r="N333" i="124"/>
  <c r="AO334" i="124"/>
  <c r="AF334" i="124"/>
  <c r="W334" i="124"/>
  <c r="N334" i="124"/>
  <c r="BK333" i="124"/>
  <c r="BB333" i="124"/>
  <c r="AC333" i="124"/>
  <c r="U333" i="124"/>
  <c r="M333" i="124"/>
  <c r="AN334" i="124"/>
  <c r="AE334" i="124"/>
  <c r="V334" i="124"/>
  <c r="M334" i="124"/>
  <c r="BJ333" i="124"/>
  <c r="BA333" i="124"/>
  <c r="AR333" i="124"/>
  <c r="AJ333" i="124"/>
  <c r="AB333" i="124"/>
  <c r="T333" i="124"/>
  <c r="L333" i="124"/>
  <c r="AM334" i="124"/>
  <c r="AD334" i="124"/>
  <c r="U334" i="124"/>
  <c r="K334" i="124"/>
  <c r="BI333" i="124"/>
  <c r="AZ333" i="124"/>
  <c r="AQ333" i="124"/>
  <c r="AI333" i="124"/>
  <c r="AA333" i="124"/>
  <c r="S333" i="124"/>
  <c r="K333" i="124"/>
  <c r="R334" i="124"/>
  <c r="AO333" i="124"/>
  <c r="J334" i="124"/>
  <c r="BQ333" i="124"/>
  <c r="AH333" i="124"/>
  <c r="BP333" i="124"/>
  <c r="AL334" i="124"/>
  <c r="BH333" i="124"/>
  <c r="Z333" i="124"/>
  <c r="AK334" i="124"/>
  <c r="BF333" i="124"/>
  <c r="Y333" i="124"/>
  <c r="AC334" i="124"/>
  <c r="AX333" i="124"/>
  <c r="R333" i="124"/>
  <c r="AW333" i="124"/>
  <c r="AP333" i="124"/>
  <c r="Q333" i="124"/>
  <c r="J333" i="124"/>
  <c r="AA334" i="124"/>
  <c r="S334" i="124"/>
  <c r="BM126" i="124"/>
  <c r="AW126" i="124"/>
  <c r="Y126" i="124"/>
  <c r="Q126" i="124"/>
  <c r="AE125" i="124"/>
  <c r="W125" i="124"/>
  <c r="O125" i="124"/>
  <c r="BD126" i="124"/>
  <c r="AN126" i="124"/>
  <c r="AF126" i="124"/>
  <c r="X126" i="124"/>
  <c r="P126" i="124"/>
  <c r="AD125" i="124"/>
  <c r="V125" i="124"/>
  <c r="N125" i="124"/>
  <c r="BC126" i="124"/>
  <c r="AE126" i="124"/>
  <c r="W126" i="124"/>
  <c r="O126" i="124"/>
  <c r="AC125" i="124"/>
  <c r="U125" i="124"/>
  <c r="M125" i="124"/>
  <c r="AT126" i="124"/>
  <c r="AD126" i="124"/>
  <c r="V126" i="124"/>
  <c r="N126" i="124"/>
  <c r="AB125" i="124"/>
  <c r="T125" i="124"/>
  <c r="L125" i="124"/>
  <c r="BQ126" i="124"/>
  <c r="AK126" i="124"/>
  <c r="AC126" i="124"/>
  <c r="U126" i="124"/>
  <c r="M126" i="124"/>
  <c r="AA125" i="124"/>
  <c r="S125" i="124"/>
  <c r="K125" i="124"/>
  <c r="BH126" i="124"/>
  <c r="AJ126" i="124"/>
  <c r="AB126" i="124"/>
  <c r="T126" i="124"/>
  <c r="L126" i="124"/>
  <c r="Z125" i="124"/>
  <c r="R125" i="124"/>
  <c r="J125" i="124"/>
  <c r="BF126" i="124"/>
  <c r="AX126" i="124"/>
  <c r="AP126" i="124"/>
  <c r="Z126" i="124"/>
  <c r="R126" i="124"/>
  <c r="J126" i="124"/>
  <c r="AF125" i="124"/>
  <c r="X125" i="124"/>
  <c r="P125" i="124"/>
  <c r="BG126" i="124"/>
  <c r="Y125" i="124"/>
  <c r="Q125" i="124"/>
  <c r="BL16" i="124"/>
  <c r="AN16" i="124"/>
  <c r="AF16" i="124"/>
  <c r="X16" i="124"/>
  <c r="P16" i="124"/>
  <c r="AI126" i="124"/>
  <c r="AA126" i="124"/>
  <c r="S126" i="124"/>
  <c r="BP16" i="124"/>
  <c r="BH16" i="124"/>
  <c r="AB16" i="124"/>
  <c r="T16" i="124"/>
  <c r="L16" i="124"/>
  <c r="AO16" i="124"/>
  <c r="AY16" i="124"/>
  <c r="C295" i="124"/>
  <c r="C294" i="124"/>
  <c r="G21" i="124"/>
  <c r="BW68" i="124"/>
  <c r="BL173" i="124"/>
  <c r="BL174" i="124" s="1"/>
  <c r="BD173" i="124"/>
  <c r="BD174" i="124" s="1"/>
  <c r="AV173" i="124"/>
  <c r="AN173" i="124"/>
  <c r="AN174" i="124" s="1"/>
  <c r="AF173" i="124"/>
  <c r="AF174" i="124" s="1"/>
  <c r="E173" i="124"/>
  <c r="V173" i="124" s="1"/>
  <c r="V174" i="124" s="1"/>
  <c r="BN169" i="124"/>
  <c r="BN170" i="124" s="1"/>
  <c r="BF169" i="124"/>
  <c r="BF170" i="124" s="1"/>
  <c r="AX169" i="124"/>
  <c r="AX170" i="124" s="1"/>
  <c r="AP169" i="124"/>
  <c r="AP170" i="124" s="1"/>
  <c r="J169" i="124"/>
  <c r="BK173" i="124"/>
  <c r="BK174" i="124" s="1"/>
  <c r="BC173" i="124"/>
  <c r="AU173" i="124"/>
  <c r="AU174" i="124" s="1"/>
  <c r="AM173" i="124"/>
  <c r="AM174" i="124" s="1"/>
  <c r="AE173" i="124"/>
  <c r="AE174" i="124" s="1"/>
  <c r="O173" i="124"/>
  <c r="O174" i="124" s="1"/>
  <c r="BM169" i="124"/>
  <c r="BM170" i="124" s="1"/>
  <c r="BE169" i="124"/>
  <c r="BE170" i="124" s="1"/>
  <c r="AW169" i="124"/>
  <c r="AW170" i="124" s="1"/>
  <c r="AO169" i="124"/>
  <c r="BO165" i="124"/>
  <c r="BO166" i="124" s="1"/>
  <c r="BG165" i="124"/>
  <c r="BG166" i="124" s="1"/>
  <c r="AY165" i="124"/>
  <c r="AY166" i="124" s="1"/>
  <c r="AQ165" i="124"/>
  <c r="AQ166" i="124" s="1"/>
  <c r="K165" i="124"/>
  <c r="K166" i="124" s="1"/>
  <c r="BQ161" i="124"/>
  <c r="BQ162" i="124" s="1"/>
  <c r="BI161" i="124"/>
  <c r="BI162" i="124" s="1"/>
  <c r="BA161" i="124"/>
  <c r="BA162" i="124" s="1"/>
  <c r="AS161" i="124"/>
  <c r="AS162" i="124" s="1"/>
  <c r="AK161" i="124"/>
  <c r="AK162" i="124" s="1"/>
  <c r="M161" i="124"/>
  <c r="M162" i="124" s="1"/>
  <c r="BJ173" i="124"/>
  <c r="BJ174" i="124" s="1"/>
  <c r="BB173" i="124"/>
  <c r="AT173" i="124"/>
  <c r="AT174" i="124" s="1"/>
  <c r="AL173" i="124"/>
  <c r="AL174" i="124" s="1"/>
  <c r="N173" i="124"/>
  <c r="BL169" i="124"/>
  <c r="BL170" i="124" s="1"/>
  <c r="BD169" i="124"/>
  <c r="BD170" i="124" s="1"/>
  <c r="AV169" i="124"/>
  <c r="AV170" i="124" s="1"/>
  <c r="AN169" i="124"/>
  <c r="AF169" i="124"/>
  <c r="AF170" i="124" s="1"/>
  <c r="E169" i="124"/>
  <c r="AG169" i="124" s="1"/>
  <c r="AG170" i="124" s="1"/>
  <c r="BN165" i="124"/>
  <c r="BN166" i="124" s="1"/>
  <c r="BF165" i="124"/>
  <c r="BF166" i="124" s="1"/>
  <c r="AX165" i="124"/>
  <c r="AX166" i="124" s="1"/>
  <c r="AP165" i="124"/>
  <c r="AP166" i="124" s="1"/>
  <c r="J165" i="124"/>
  <c r="BP161" i="124"/>
  <c r="BP162" i="124" s="1"/>
  <c r="BH161" i="124"/>
  <c r="BH162" i="124" s="1"/>
  <c r="AZ161" i="124"/>
  <c r="AR161" i="124"/>
  <c r="AR162" i="124" s="1"/>
  <c r="AJ161" i="124"/>
  <c r="AJ162" i="124" s="1"/>
  <c r="L161" i="124"/>
  <c r="L162" i="124" s="1"/>
  <c r="BQ173" i="124"/>
  <c r="BQ174" i="124" s="1"/>
  <c r="BI173" i="124"/>
  <c r="BI174" i="124" s="1"/>
  <c r="BA173" i="124"/>
  <c r="BA174" i="124" s="1"/>
  <c r="AS173" i="124"/>
  <c r="AK173" i="124"/>
  <c r="AK174" i="124" s="1"/>
  <c r="M173" i="124"/>
  <c r="BP173" i="124"/>
  <c r="BP174" i="124" s="1"/>
  <c r="BH173" i="124"/>
  <c r="BH174" i="124" s="1"/>
  <c r="AZ173" i="124"/>
  <c r="AR173" i="124"/>
  <c r="AR174" i="124" s="1"/>
  <c r="AJ173" i="124"/>
  <c r="AJ174" i="124" s="1"/>
  <c r="L173" i="124"/>
  <c r="BJ169" i="124"/>
  <c r="BB169" i="124"/>
  <c r="BB170" i="124" s="1"/>
  <c r="AT169" i="124"/>
  <c r="AT170" i="124" s="1"/>
  <c r="AL169" i="124"/>
  <c r="AL170" i="124" s="1"/>
  <c r="N169" i="124"/>
  <c r="BL165" i="124"/>
  <c r="BL166" i="124" s="1"/>
  <c r="BD165" i="124"/>
  <c r="BD166" i="124" s="1"/>
  <c r="AV165" i="124"/>
  <c r="AN165" i="124"/>
  <c r="AF165" i="124"/>
  <c r="AF166" i="124" s="1"/>
  <c r="E165" i="124"/>
  <c r="AA165" i="124" s="1"/>
  <c r="AA166" i="124" s="1"/>
  <c r="BO173" i="124"/>
  <c r="BO174" i="124" s="1"/>
  <c r="BG173" i="124"/>
  <c r="BG174" i="124" s="1"/>
  <c r="AY173" i="124"/>
  <c r="AY174" i="124" s="1"/>
  <c r="AQ173" i="124"/>
  <c r="AQ174" i="124" s="1"/>
  <c r="AI173" i="124"/>
  <c r="K173" i="124"/>
  <c r="BQ169" i="124"/>
  <c r="BQ170" i="124" s="1"/>
  <c r="BI169" i="124"/>
  <c r="BI170" i="124" s="1"/>
  <c r="BA169" i="124"/>
  <c r="BA170" i="124" s="1"/>
  <c r="AS169" i="124"/>
  <c r="AS170" i="124" s="1"/>
  <c r="AK169" i="124"/>
  <c r="AK170" i="124" s="1"/>
  <c r="M169" i="124"/>
  <c r="M170" i="124" s="1"/>
  <c r="BM173" i="124"/>
  <c r="BM174" i="124" s="1"/>
  <c r="BE173" i="124"/>
  <c r="AW173" i="124"/>
  <c r="AW174" i="124" s="1"/>
  <c r="AO173" i="124"/>
  <c r="AO174" i="124" s="1"/>
  <c r="AG173" i="124"/>
  <c r="BO169" i="124"/>
  <c r="BG169" i="124"/>
  <c r="BG170" i="124" s="1"/>
  <c r="AY169" i="124"/>
  <c r="AQ169" i="124"/>
  <c r="AQ170" i="124" s="1"/>
  <c r="AI169" i="124"/>
  <c r="AI170" i="124" s="1"/>
  <c r="K169" i="124"/>
  <c r="K170" i="124" s="1"/>
  <c r="BQ165" i="124"/>
  <c r="BQ166" i="124" s="1"/>
  <c r="BI165" i="124"/>
  <c r="BI166" i="124" s="1"/>
  <c r="BA165" i="124"/>
  <c r="BA166" i="124" s="1"/>
  <c r="AS165" i="124"/>
  <c r="AS166" i="124" s="1"/>
  <c r="AK165" i="124"/>
  <c r="AK166" i="124" s="1"/>
  <c r="M165" i="124"/>
  <c r="M166" i="124" s="1"/>
  <c r="J173" i="124"/>
  <c r="J174" i="124" s="1"/>
  <c r="AM169" i="124"/>
  <c r="AM170" i="124" s="1"/>
  <c r="BK165" i="124"/>
  <c r="BK166" i="124" s="1"/>
  <c r="AU165" i="124"/>
  <c r="AU166" i="124" s="1"/>
  <c r="AE165" i="124"/>
  <c r="AE166" i="124" s="1"/>
  <c r="O165" i="124"/>
  <c r="O166" i="124" s="1"/>
  <c r="BL161" i="124"/>
  <c r="BL162" i="124" s="1"/>
  <c r="BB161" i="124"/>
  <c r="BB162" i="124" s="1"/>
  <c r="AP161" i="124"/>
  <c r="AP162" i="124" s="1"/>
  <c r="J161" i="124"/>
  <c r="J162" i="124" s="1"/>
  <c r="BN173" i="124"/>
  <c r="BN174" i="124" s="1"/>
  <c r="BP169" i="124"/>
  <c r="AJ169" i="124"/>
  <c r="AJ170" i="124" s="1"/>
  <c r="BJ165" i="124"/>
  <c r="BJ166" i="124" s="1"/>
  <c r="AT165" i="124"/>
  <c r="AT166" i="124" s="1"/>
  <c r="N165" i="124"/>
  <c r="N166" i="124" s="1"/>
  <c r="BK161" i="124"/>
  <c r="BK162" i="124" s="1"/>
  <c r="AY161" i="124"/>
  <c r="AY162" i="124" s="1"/>
  <c r="AO161" i="124"/>
  <c r="AO162" i="124" s="1"/>
  <c r="BF173" i="124"/>
  <c r="BK169" i="124"/>
  <c r="BH165" i="124"/>
  <c r="BH166" i="124" s="1"/>
  <c r="AR165" i="124"/>
  <c r="AR166" i="124" s="1"/>
  <c r="L165" i="124"/>
  <c r="L166" i="124" s="1"/>
  <c r="BJ161" i="124"/>
  <c r="BJ162" i="124" s="1"/>
  <c r="AX161" i="124"/>
  <c r="AN161" i="124"/>
  <c r="AN162" i="124" s="1"/>
  <c r="E161" i="124"/>
  <c r="W161" i="124" s="1"/>
  <c r="W162" i="124" s="1"/>
  <c r="AX173" i="124"/>
  <c r="AX174" i="124" s="1"/>
  <c r="BH169" i="124"/>
  <c r="BH170" i="124" s="1"/>
  <c r="AB169" i="124"/>
  <c r="AB170" i="124" s="1"/>
  <c r="BE165" i="124"/>
  <c r="BE166" i="124" s="1"/>
  <c r="AO165" i="124"/>
  <c r="AO166" i="124" s="1"/>
  <c r="BG161" i="124"/>
  <c r="BG162" i="124" s="1"/>
  <c r="AW161" i="124"/>
  <c r="AW162" i="124" s="1"/>
  <c r="AM161" i="124"/>
  <c r="AM162" i="124" s="1"/>
  <c r="AP173" i="124"/>
  <c r="AP174" i="124" s="1"/>
  <c r="BC169" i="124"/>
  <c r="BC170" i="124" s="1"/>
  <c r="BC165" i="124"/>
  <c r="BC166" i="124" s="1"/>
  <c r="AM165" i="124"/>
  <c r="AM166" i="124" s="1"/>
  <c r="BF161" i="124"/>
  <c r="BF162" i="124" s="1"/>
  <c r="AV161" i="124"/>
  <c r="AV162" i="124" s="1"/>
  <c r="AL161" i="124"/>
  <c r="AL162" i="124" s="1"/>
  <c r="AH173" i="124"/>
  <c r="AH174" i="124" s="1"/>
  <c r="AZ169" i="124"/>
  <c r="AZ170" i="124" s="1"/>
  <c r="T169" i="124"/>
  <c r="T170" i="124" s="1"/>
  <c r="BB165" i="124"/>
  <c r="BB166" i="124" s="1"/>
  <c r="AL165" i="124"/>
  <c r="AL166" i="124" s="1"/>
  <c r="BO161" i="124"/>
  <c r="BO162" i="124" s="1"/>
  <c r="BE161" i="124"/>
  <c r="BE162" i="124" s="1"/>
  <c r="AU161" i="124"/>
  <c r="AU162" i="124" s="1"/>
  <c r="AI161" i="124"/>
  <c r="AI162" i="124" s="1"/>
  <c r="O161" i="124"/>
  <c r="O162" i="124" s="1"/>
  <c r="AU169" i="124"/>
  <c r="AU170" i="124" s="1"/>
  <c r="O169" i="124"/>
  <c r="O170" i="124" s="1"/>
  <c r="BP165" i="124"/>
  <c r="BP166" i="124" s="1"/>
  <c r="AZ165" i="124"/>
  <c r="AZ166" i="124" s="1"/>
  <c r="AJ165" i="124"/>
  <c r="AJ166" i="124" s="1"/>
  <c r="BN161" i="124"/>
  <c r="BN162" i="124" s="1"/>
  <c r="BD161" i="124"/>
  <c r="AT161" i="124"/>
  <c r="AH161" i="124"/>
  <c r="AH162" i="124" s="1"/>
  <c r="N161" i="124"/>
  <c r="N162" i="124" s="1"/>
  <c r="AR169" i="124"/>
  <c r="AR170" i="124" s="1"/>
  <c r="L169" i="124"/>
  <c r="L170" i="124" s="1"/>
  <c r="BM165" i="124"/>
  <c r="BM166" i="124" s="1"/>
  <c r="AW165" i="124"/>
  <c r="BM161" i="124"/>
  <c r="BM162" i="124" s="1"/>
  <c r="AG165" i="124"/>
  <c r="AG166" i="124" s="1"/>
  <c r="BC161" i="124"/>
  <c r="BC162" i="124" s="1"/>
  <c r="AQ161" i="124"/>
  <c r="AQ162" i="124" s="1"/>
  <c r="AG161" i="124"/>
  <c r="AG162" i="124" s="1"/>
  <c r="K161" i="124"/>
  <c r="K162" i="124" s="1"/>
  <c r="BM12" i="124"/>
  <c r="AI12" i="124"/>
  <c r="BG12" i="124"/>
  <c r="AC12" i="124"/>
  <c r="AS12" i="124"/>
  <c r="BI12" i="124"/>
  <c r="AJ13" i="124"/>
  <c r="S16" i="124"/>
  <c r="AD16" i="124"/>
  <c r="BJ16" i="124"/>
  <c r="N12" i="124"/>
  <c r="V12" i="124"/>
  <c r="AD12" i="124"/>
  <c r="AL12" i="124"/>
  <c r="AT12" i="124"/>
  <c r="BB12" i="124"/>
  <c r="BJ12" i="124"/>
  <c r="BX12" i="124"/>
  <c r="M13" i="124"/>
  <c r="U13" i="124"/>
  <c r="AC13" i="124"/>
  <c r="AK13" i="124"/>
  <c r="AS13" i="124"/>
  <c r="BA13" i="124"/>
  <c r="BI13" i="124"/>
  <c r="J16" i="124"/>
  <c r="U16" i="124"/>
  <c r="AE16" i="124"/>
  <c r="AP16" i="124"/>
  <c r="BA16" i="124"/>
  <c r="BK16" i="124"/>
  <c r="BV77" i="124"/>
  <c r="AW91" i="124"/>
  <c r="BV93" i="124"/>
  <c r="AG12" i="124"/>
  <c r="W12" i="124"/>
  <c r="AM12" i="124"/>
  <c r="BC12" i="124"/>
  <c r="BB16" i="124"/>
  <c r="BM16" i="124"/>
  <c r="AW12" i="124"/>
  <c r="O12" i="124"/>
  <c r="AE12" i="124"/>
  <c r="AU12" i="124"/>
  <c r="BK12" i="124"/>
  <c r="P12" i="124"/>
  <c r="X12" i="124"/>
  <c r="AF12" i="124"/>
  <c r="AN12" i="124"/>
  <c r="AV12" i="124"/>
  <c r="BD12" i="124"/>
  <c r="BL12" i="124"/>
  <c r="W13" i="124"/>
  <c r="AE13" i="124"/>
  <c r="AM13" i="124"/>
  <c r="BX15" i="124"/>
  <c r="M16" i="124"/>
  <c r="W16" i="124"/>
  <c r="AH16" i="124"/>
  <c r="AS16" i="124"/>
  <c r="BC16" i="124"/>
  <c r="BN16" i="124"/>
  <c r="AT178" i="124"/>
  <c r="BT67" i="124"/>
  <c r="AI92" i="124"/>
  <c r="BW92" i="124"/>
  <c r="BW93" i="124"/>
  <c r="BV94" i="124"/>
  <c r="BS97" i="124"/>
  <c r="BW102" i="124"/>
  <c r="J111" i="124"/>
  <c r="BS118" i="124"/>
  <c r="BW119" i="124"/>
  <c r="BV88" i="124"/>
  <c r="BV104" i="124"/>
  <c r="BV99" i="124"/>
  <c r="AT96" i="124"/>
  <c r="BS104" i="124"/>
  <c r="J101" i="124"/>
  <c r="AS106" i="124"/>
  <c r="BV117" i="124"/>
  <c r="J91" i="124"/>
  <c r="V92" i="124"/>
  <c r="AQ92" i="124"/>
  <c r="BW107" i="124"/>
  <c r="BV108" i="124"/>
  <c r="BV109" i="124"/>
  <c r="AT106" i="124"/>
  <c r="BV118" i="124"/>
  <c r="X92" i="124"/>
  <c r="BV92" i="124"/>
  <c r="AT91" i="124"/>
  <c r="AL102" i="124"/>
  <c r="AD102" i="124"/>
  <c r="V102" i="124"/>
  <c r="AS102" i="124"/>
  <c r="AK102" i="124"/>
  <c r="AC102" i="124"/>
  <c r="AR102" i="124"/>
  <c r="AR101" i="124" s="1"/>
  <c r="AJ102" i="124"/>
  <c r="AJ101" i="124" s="1"/>
  <c r="AB102" i="124"/>
  <c r="AB101" i="124" s="1"/>
  <c r="AQ102" i="124"/>
  <c r="AI102" i="124"/>
  <c r="AA102" i="124"/>
  <c r="AP102" i="124"/>
  <c r="AH102" i="124"/>
  <c r="Z102" i="124"/>
  <c r="AO102" i="124"/>
  <c r="AO101" i="124" s="1"/>
  <c r="AG102" i="124"/>
  <c r="Y102" i="124"/>
  <c r="Y101" i="124" s="1"/>
  <c r="AM102" i="124"/>
  <c r="AM101" i="124" s="1"/>
  <c r="AE102" i="124"/>
  <c r="W102" i="124"/>
  <c r="BV102" i="124"/>
  <c r="BU109" i="124"/>
  <c r="BV119" i="124"/>
  <c r="BU88" i="124"/>
  <c r="BF91" i="124"/>
  <c r="BT94" i="124"/>
  <c r="AS92" i="124"/>
  <c r="AK92" i="124"/>
  <c r="AC92" i="124"/>
  <c r="AR92" i="124"/>
  <c r="AR91" i="124" s="1"/>
  <c r="AJ92" i="124"/>
  <c r="AJ91" i="124" s="1"/>
  <c r="AB92" i="124"/>
  <c r="AB91" i="124" s="1"/>
  <c r="AP92" i="124"/>
  <c r="AH92" i="124"/>
  <c r="Z92" i="124"/>
  <c r="AO92" i="124"/>
  <c r="AO91" i="124" s="1"/>
  <c r="AG92" i="124"/>
  <c r="AG91" i="124" s="1"/>
  <c r="Y92" i="124"/>
  <c r="AM92" i="124"/>
  <c r="AM91" i="124" s="1"/>
  <c r="AE92" i="124"/>
  <c r="W92" i="124"/>
  <c r="AD92" i="124"/>
  <c r="BW98" i="124"/>
  <c r="BW99" i="124"/>
  <c r="BW104" i="124"/>
  <c r="BW117" i="124"/>
  <c r="X93" i="124"/>
  <c r="AF93" i="124"/>
  <c r="AF91" i="124" s="1"/>
  <c r="AN93" i="124"/>
  <c r="AN91" i="124" s="1"/>
  <c r="AB98" i="124"/>
  <c r="AB96" i="124" s="1"/>
  <c r="AJ98" i="124"/>
  <c r="AJ96" i="124" s="1"/>
  <c r="AR98" i="124"/>
  <c r="AR96" i="124" s="1"/>
  <c r="X103" i="124"/>
  <c r="X101" i="124" s="1"/>
  <c r="AF103" i="124"/>
  <c r="AN103" i="124"/>
  <c r="AN101" i="124" s="1"/>
  <c r="AB108" i="124"/>
  <c r="AB106" i="124" s="1"/>
  <c r="AJ108" i="124"/>
  <c r="AJ106" i="124" s="1"/>
  <c r="AR108" i="124"/>
  <c r="AR106" i="124" s="1"/>
  <c r="Z93" i="124"/>
  <c r="AH93" i="124"/>
  <c r="AP93" i="124"/>
  <c r="V98" i="124"/>
  <c r="AD98" i="124"/>
  <c r="AD96" i="124" s="1"/>
  <c r="AL98" i="124"/>
  <c r="AL96" i="124" s="1"/>
  <c r="Z103" i="124"/>
  <c r="AH103" i="124"/>
  <c r="AP103" i="124"/>
  <c r="V108" i="124"/>
  <c r="AD108" i="124"/>
  <c r="AL108" i="124"/>
  <c r="AL106" i="124" s="1"/>
  <c r="AA93" i="124"/>
  <c r="AA91" i="124" s="1"/>
  <c r="AI93" i="124"/>
  <c r="AQ93" i="124"/>
  <c r="W98" i="124"/>
  <c r="AE98" i="124"/>
  <c r="AE96" i="124" s="1"/>
  <c r="AM98" i="124"/>
  <c r="AM96" i="124" s="1"/>
  <c r="AI103" i="124"/>
  <c r="AQ103" i="124"/>
  <c r="W108" i="124"/>
  <c r="W106" i="124" s="1"/>
  <c r="AE108" i="124"/>
  <c r="AM108" i="124"/>
  <c r="AM106" i="124" s="1"/>
  <c r="X98" i="124"/>
  <c r="AF98" i="124"/>
  <c r="AN98" i="124"/>
  <c r="X108" i="124"/>
  <c r="AF108" i="124"/>
  <c r="AN108" i="124"/>
  <c r="AC93" i="124"/>
  <c r="AK93" i="124"/>
  <c r="AS93" i="124"/>
  <c r="X97" i="124"/>
  <c r="AF97" i="124"/>
  <c r="AN97" i="124"/>
  <c r="Y98" i="124"/>
  <c r="AG98" i="124"/>
  <c r="AO98" i="124"/>
  <c r="AO96" i="124" s="1"/>
  <c r="AC103" i="124"/>
  <c r="AK103" i="124"/>
  <c r="AS103" i="124"/>
  <c r="X107" i="124"/>
  <c r="AF107" i="124"/>
  <c r="AN107" i="124"/>
  <c r="Y108" i="124"/>
  <c r="AG108" i="124"/>
  <c r="AO108" i="124"/>
  <c r="AO106" i="124" s="1"/>
  <c r="V93" i="124"/>
  <c r="AD93" i="124"/>
  <c r="AL93" i="124"/>
  <c r="AL91" i="124" s="1"/>
  <c r="Y97" i="124"/>
  <c r="AG97" i="124"/>
  <c r="Z98" i="124"/>
  <c r="Z96" i="124" s="1"/>
  <c r="AH98" i="124"/>
  <c r="AP98" i="124"/>
  <c r="AP96" i="124" s="1"/>
  <c r="V103" i="124"/>
  <c r="AD103" i="124"/>
  <c r="AL103" i="124"/>
  <c r="Y107" i="124"/>
  <c r="AG107" i="124"/>
  <c r="Z108" i="124"/>
  <c r="Z106" i="124" s="1"/>
  <c r="AH108" i="124"/>
  <c r="AP108" i="124"/>
  <c r="AP106" i="124" s="1"/>
  <c r="W93" i="124"/>
  <c r="AE93" i="124"/>
  <c r="AA98" i="124"/>
  <c r="AI98" i="124"/>
  <c r="AI96" i="124" s="1"/>
  <c r="W103" i="124"/>
  <c r="AE103" i="124"/>
  <c r="AA108" i="124"/>
  <c r="AA106" i="124" s="1"/>
  <c r="AI108" i="124"/>
  <c r="AI106" i="124" s="1"/>
  <c r="AX162" i="124"/>
  <c r="AZ162" i="124"/>
  <c r="J190" i="124"/>
  <c r="J182" i="124"/>
  <c r="BB174" i="124"/>
  <c r="N174" i="124"/>
  <c r="AS174" i="124"/>
  <c r="M174" i="124"/>
  <c r="AZ174" i="124"/>
  <c r="L174" i="124"/>
  <c r="BX174" i="124"/>
  <c r="AI174" i="124"/>
  <c r="K174" i="124"/>
  <c r="BF174" i="124"/>
  <c r="BE174" i="124"/>
  <c r="AG174" i="124"/>
  <c r="BC174" i="124"/>
  <c r="AT162" i="124"/>
  <c r="BD162" i="124"/>
  <c r="AV174" i="124"/>
  <c r="AO170" i="124"/>
  <c r="CC198" i="124"/>
  <c r="CC199" i="124"/>
  <c r="CS198" i="124"/>
  <c r="CS199" i="124"/>
  <c r="CT198" i="124"/>
  <c r="CL198" i="124"/>
  <c r="CD198" i="124"/>
  <c r="BM198" i="124"/>
  <c r="BE198" i="124"/>
  <c r="AW198" i="124"/>
  <c r="AO198" i="124"/>
  <c r="AG198" i="124"/>
  <c r="Y198" i="124"/>
  <c r="Q198" i="124"/>
  <c r="CY198" i="124"/>
  <c r="CI198" i="124"/>
  <c r="BB198" i="124"/>
  <c r="AL198" i="124"/>
  <c r="V198" i="124"/>
  <c r="CV198" i="124"/>
  <c r="CF198" i="124"/>
  <c r="BO198" i="124"/>
  <c r="AY198" i="124"/>
  <c r="AI198" i="124"/>
  <c r="S198" i="124"/>
  <c r="CR198" i="124"/>
  <c r="CB198" i="124"/>
  <c r="CQ198" i="124"/>
  <c r="CA198" i="124"/>
  <c r="BJ198" i="124"/>
  <c r="AT198" i="124"/>
  <c r="AD198" i="124"/>
  <c r="N198" i="124"/>
  <c r="CN198" i="124"/>
  <c r="BX198" i="124"/>
  <c r="BG198" i="124"/>
  <c r="AQ198" i="124"/>
  <c r="AA198" i="124"/>
  <c r="K198" i="124"/>
  <c r="AY170" i="124"/>
  <c r="BO170" i="124"/>
  <c r="M198" i="124"/>
  <c r="M199" i="124"/>
  <c r="U198" i="124"/>
  <c r="U199" i="124"/>
  <c r="AC198" i="124"/>
  <c r="AC199" i="124"/>
  <c r="AK198" i="124"/>
  <c r="AK199" i="124"/>
  <c r="BU196" i="124"/>
  <c r="AS198" i="124"/>
  <c r="AS199" i="124"/>
  <c r="BA198" i="124"/>
  <c r="BA199" i="124"/>
  <c r="BI198" i="124"/>
  <c r="BI199" i="124"/>
  <c r="BQ198" i="124"/>
  <c r="BQ199" i="124"/>
  <c r="BP170" i="124"/>
  <c r="BC198" i="124"/>
  <c r="CO198" i="124"/>
  <c r="CW198" i="124"/>
  <c r="AN166" i="124"/>
  <c r="AV166" i="124"/>
  <c r="N170" i="124"/>
  <c r="BJ170" i="124"/>
  <c r="CJ198" i="124"/>
  <c r="CK199" i="124"/>
  <c r="AW166" i="124"/>
  <c r="BK170" i="124"/>
  <c r="AN170" i="124"/>
  <c r="BV196" i="124"/>
  <c r="BT196" i="124"/>
  <c r="L199" i="124"/>
  <c r="AB199" i="124"/>
  <c r="AR199" i="124"/>
  <c r="BH199" i="124"/>
  <c r="BY199" i="124"/>
  <c r="CO199" i="124"/>
  <c r="CE198" i="124"/>
  <c r="CM198" i="124"/>
  <c r="CU198" i="124"/>
  <c r="P198" i="124"/>
  <c r="X198" i="124"/>
  <c r="AF198" i="124"/>
  <c r="AN198" i="124"/>
  <c r="AV198" i="124"/>
  <c r="BD198" i="124"/>
  <c r="BL198" i="124"/>
  <c r="O199" i="124"/>
  <c r="AE199" i="124"/>
  <c r="AU199" i="124"/>
  <c r="BK199" i="124"/>
  <c r="M190" i="124"/>
  <c r="P199" i="124"/>
  <c r="AF199" i="124"/>
  <c r="AV199" i="124"/>
  <c r="BL199" i="124"/>
  <c r="BS211" i="124"/>
  <c r="J198" i="124"/>
  <c r="R198" i="124"/>
  <c r="Z198" i="124"/>
  <c r="AH198" i="124"/>
  <c r="AP198" i="124"/>
  <c r="AX198" i="124"/>
  <c r="BF198" i="124"/>
  <c r="BN198" i="124"/>
  <c r="BZ198" i="124"/>
  <c r="CH198" i="124"/>
  <c r="CP198" i="124"/>
  <c r="CX198" i="124"/>
  <c r="T199" i="124"/>
  <c r="AJ199" i="124"/>
  <c r="AZ199" i="124"/>
  <c r="BP199" i="124"/>
  <c r="CG199" i="124"/>
  <c r="CW199" i="124"/>
  <c r="BV211" i="124"/>
  <c r="BS196" i="124"/>
  <c r="AT199" i="124"/>
  <c r="BW196" i="124"/>
  <c r="J199" i="124"/>
  <c r="R199" i="124"/>
  <c r="Z199" i="124"/>
  <c r="AH199" i="124"/>
  <c r="AP199" i="124"/>
  <c r="AX199" i="124"/>
  <c r="BF199" i="124"/>
  <c r="BN199" i="124"/>
  <c r="CE199" i="124"/>
  <c r="CM199" i="124"/>
  <c r="CU199" i="124"/>
  <c r="I349" i="124"/>
  <c r="I350" i="124" s="1"/>
  <c r="AA96" i="124" l="1"/>
  <c r="S106" i="124"/>
  <c r="Q91" i="124"/>
  <c r="P91" i="124"/>
  <c r="U101" i="124"/>
  <c r="CE69" i="125"/>
  <c r="CE178" i="125" s="1"/>
  <c r="CE402" i="125" s="1"/>
  <c r="BO126" i="124"/>
  <c r="BE126" i="124"/>
  <c r="T13" i="124"/>
  <c r="BG16" i="124"/>
  <c r="T96" i="124"/>
  <c r="CE106" i="125"/>
  <c r="BB126" i="124"/>
  <c r="AD106" i="124"/>
  <c r="AF36" i="124"/>
  <c r="AF28" i="124"/>
  <c r="AE28" i="124"/>
  <c r="AE52" i="124"/>
  <c r="AF52" i="124"/>
  <c r="AE44" i="124"/>
  <c r="AF44" i="124"/>
  <c r="AE36" i="124"/>
  <c r="Z12" i="124"/>
  <c r="AI16" i="124"/>
  <c r="AU90" i="124"/>
  <c r="BS108" i="124"/>
  <c r="BS98" i="124"/>
  <c r="BS96" i="124" s="1"/>
  <c r="BC90" i="124"/>
  <c r="O56" i="125"/>
  <c r="O340" i="125" s="1"/>
  <c r="CE101" i="125"/>
  <c r="CD178" i="125"/>
  <c r="CD402" i="125" s="1"/>
  <c r="CD126" i="125"/>
  <c r="BP126" i="124"/>
  <c r="BF16" i="124"/>
  <c r="AG13" i="124"/>
  <c r="J230" i="125"/>
  <c r="J233" i="125" s="1"/>
  <c r="J253" i="125"/>
  <c r="J254" i="125" s="1"/>
  <c r="CE216" i="125"/>
  <c r="CE138" i="125" s="1"/>
  <c r="CE121" i="125"/>
  <c r="CE18" i="125"/>
  <c r="CE83" i="125"/>
  <c r="CC231" i="125"/>
  <c r="CD258" i="125"/>
  <c r="AK54" i="125"/>
  <c r="AL50" i="125"/>
  <c r="AI342" i="125"/>
  <c r="AI343" i="125"/>
  <c r="AK30" i="125"/>
  <c r="AL26" i="125"/>
  <c r="P232" i="125"/>
  <c r="Q259" i="125"/>
  <c r="O335" i="125"/>
  <c r="P332" i="125" s="1"/>
  <c r="O336" i="125"/>
  <c r="AJ56" i="125"/>
  <c r="AH342" i="125"/>
  <c r="AH343" i="125"/>
  <c r="M342" i="125"/>
  <c r="M343" i="125"/>
  <c r="N343" i="125"/>
  <c r="N342" i="125"/>
  <c r="P38" i="125"/>
  <c r="Q34" i="125"/>
  <c r="M412" i="125"/>
  <c r="M411" i="125"/>
  <c r="CE126" i="125"/>
  <c r="P194" i="125"/>
  <c r="R30" i="125"/>
  <c r="S26" i="125"/>
  <c r="P54" i="125"/>
  <c r="Q50" i="125"/>
  <c r="CF434" i="125"/>
  <c r="CF245" i="125" s="1"/>
  <c r="CF246" i="125" s="1"/>
  <c r="CF414" i="125"/>
  <c r="CF333" i="125"/>
  <c r="CF294" i="125"/>
  <c r="CF295" i="125"/>
  <c r="CF211" i="125"/>
  <c r="CF188" i="125"/>
  <c r="CF161" i="125"/>
  <c r="CF162" i="125" s="1"/>
  <c r="CF189" i="125"/>
  <c r="CF112" i="125" s="1"/>
  <c r="CF111" i="125" s="1"/>
  <c r="CF173" i="125"/>
  <c r="CF174" i="125" s="1"/>
  <c r="CF169" i="125"/>
  <c r="CF170" i="125" s="1"/>
  <c r="CF165" i="125"/>
  <c r="CF166" i="125" s="1"/>
  <c r="CF97" i="125"/>
  <c r="CF99" i="125"/>
  <c r="CF98" i="125"/>
  <c r="CF88" i="125"/>
  <c r="CF102" i="125"/>
  <c r="CF125" i="125"/>
  <c r="CF114" i="125"/>
  <c r="CF104" i="125"/>
  <c r="CF103" i="125"/>
  <c r="CF92" i="125"/>
  <c r="CF119" i="125"/>
  <c r="CF118" i="125"/>
  <c r="CF117" i="125"/>
  <c r="CF107" i="125"/>
  <c r="CF94" i="125"/>
  <c r="CF93" i="125"/>
  <c r="CF109" i="125"/>
  <c r="CF108" i="125"/>
  <c r="CF77" i="125"/>
  <c r="CF67" i="125"/>
  <c r="CF68" i="125"/>
  <c r="CF52" i="125"/>
  <c r="CF44" i="125"/>
  <c r="CF16" i="125"/>
  <c r="CF36" i="125"/>
  <c r="CF13" i="125"/>
  <c r="CF14" i="125"/>
  <c r="CF12" i="125"/>
  <c r="CG7" i="125"/>
  <c r="CF15" i="125"/>
  <c r="CF28" i="125"/>
  <c r="CE91" i="125"/>
  <c r="CC194" i="125"/>
  <c r="BS176" i="125"/>
  <c r="M388" i="125"/>
  <c r="M387" i="125"/>
  <c r="CD138" i="125"/>
  <c r="BT358" i="125"/>
  <c r="BT369" i="125" s="1"/>
  <c r="J183" i="125"/>
  <c r="CE96" i="125"/>
  <c r="CE190" i="125"/>
  <c r="CE182" i="125"/>
  <c r="BS400" i="125"/>
  <c r="BT399" i="125" s="1"/>
  <c r="BT400" i="125" s="1"/>
  <c r="BU399" i="125" s="1"/>
  <c r="BU400" i="125" s="1"/>
  <c r="BV399" i="125" s="1"/>
  <c r="BV400" i="125" s="1"/>
  <c r="BW399" i="125" s="1"/>
  <c r="BW400" i="125" s="1"/>
  <c r="BX399" i="125" s="1"/>
  <c r="BX400" i="125" s="1"/>
  <c r="BY399" i="125" s="1"/>
  <c r="BY400" i="125" s="1"/>
  <c r="BZ399" i="125" s="1"/>
  <c r="BZ400" i="125" s="1"/>
  <c r="CA399" i="125" s="1"/>
  <c r="CA400" i="125" s="1"/>
  <c r="CB399" i="125" s="1"/>
  <c r="CB400" i="125" s="1"/>
  <c r="CC399" i="125" s="1"/>
  <c r="CC400" i="125" s="1"/>
  <c r="CD399" i="125" s="1"/>
  <c r="CD400" i="125" s="1"/>
  <c r="CE399" i="125" s="1"/>
  <c r="CE400" i="125" s="1"/>
  <c r="CF399" i="125" s="1"/>
  <c r="CE412" i="125"/>
  <c r="CF411" i="125" s="1"/>
  <c r="CB232" i="125"/>
  <c r="CC259" i="125"/>
  <c r="CD390" i="125"/>
  <c r="CD388" i="125" s="1"/>
  <c r="CE387" i="125" s="1"/>
  <c r="P46" i="125"/>
  <c r="Q42" i="125"/>
  <c r="K273" i="125"/>
  <c r="CE215" i="125"/>
  <c r="CE17" i="125"/>
  <c r="CE177" i="125"/>
  <c r="T231" i="125"/>
  <c r="U258" i="125"/>
  <c r="CB194" i="125"/>
  <c r="AL38" i="125"/>
  <c r="AM34" i="125"/>
  <c r="J122" i="125"/>
  <c r="J134" i="125" s="1"/>
  <c r="AL46" i="125"/>
  <c r="AM42" i="125"/>
  <c r="AI129" i="125"/>
  <c r="O399" i="125"/>
  <c r="O400" i="125"/>
  <c r="K212" i="125"/>
  <c r="K213" i="125" s="1"/>
  <c r="CE116" i="125"/>
  <c r="CE159" i="125"/>
  <c r="CD90" i="125"/>
  <c r="CD122" i="125" s="1"/>
  <c r="CD134" i="125" s="1"/>
  <c r="AH129" i="125"/>
  <c r="M129" i="125"/>
  <c r="N129" i="125"/>
  <c r="N336" i="125"/>
  <c r="S96" i="124"/>
  <c r="AD165" i="124"/>
  <c r="AD166" i="124" s="1"/>
  <c r="BS102" i="124"/>
  <c r="AA101" i="124"/>
  <c r="AA90" i="124" s="1"/>
  <c r="U165" i="124"/>
  <c r="U166" i="124" s="1"/>
  <c r="U173" i="124"/>
  <c r="U174" i="124" s="1"/>
  <c r="BS93" i="124"/>
  <c r="T165" i="124"/>
  <c r="T166" i="124" s="1"/>
  <c r="T173" i="124"/>
  <c r="T174" i="124" s="1"/>
  <c r="AY126" i="124"/>
  <c r="AQ126" i="124"/>
  <c r="AC106" i="124"/>
  <c r="S91" i="124"/>
  <c r="AG126" i="124"/>
  <c r="BT126" i="124" s="1"/>
  <c r="R96" i="124"/>
  <c r="W165" i="124"/>
  <c r="W166" i="124" s="1"/>
  <c r="Y165" i="124"/>
  <c r="Y166" i="124" s="1"/>
  <c r="AO126" i="124"/>
  <c r="W96" i="124"/>
  <c r="AC165" i="124"/>
  <c r="AC166" i="124" s="1"/>
  <c r="AV16" i="124"/>
  <c r="AL126" i="124"/>
  <c r="AB13" i="124"/>
  <c r="AB12" i="124"/>
  <c r="AB215" i="124" s="1"/>
  <c r="AW16" i="124"/>
  <c r="AK16" i="124"/>
  <c r="Y13" i="124"/>
  <c r="R12" i="124"/>
  <c r="BO16" i="124"/>
  <c r="P101" i="124"/>
  <c r="P90" i="124" s="1"/>
  <c r="Q165" i="124"/>
  <c r="Q166" i="124" s="1"/>
  <c r="V165" i="124"/>
  <c r="V166" i="124" s="1"/>
  <c r="BD16" i="124"/>
  <c r="T12" i="124"/>
  <c r="Q13" i="124"/>
  <c r="BE16" i="124"/>
  <c r="T106" i="124"/>
  <c r="AB173" i="124"/>
  <c r="AB174" i="124" s="1"/>
  <c r="AC173" i="124"/>
  <c r="AC174" i="124" s="1"/>
  <c r="AD173" i="124"/>
  <c r="AD174" i="124" s="1"/>
  <c r="P173" i="124"/>
  <c r="P174" i="124" s="1"/>
  <c r="AJ16" i="124"/>
  <c r="BJ126" i="124"/>
  <c r="U12" i="124"/>
  <c r="U215" i="124" s="1"/>
  <c r="BI16" i="124"/>
  <c r="S12" i="124"/>
  <c r="AD13" i="124"/>
  <c r="V13" i="124"/>
  <c r="AG16" i="124"/>
  <c r="K90" i="124"/>
  <c r="AQ16" i="124"/>
  <c r="Z13" i="124"/>
  <c r="R106" i="124"/>
  <c r="R90" i="124" s="1"/>
  <c r="Y173" i="124"/>
  <c r="Y174" i="124" s="1"/>
  <c r="AR16" i="124"/>
  <c r="AX16" i="124"/>
  <c r="AA12" i="124"/>
  <c r="Q12" i="124"/>
  <c r="AL16" i="124"/>
  <c r="BS92" i="124"/>
  <c r="BS91" i="124" s="1"/>
  <c r="Y91" i="124"/>
  <c r="AG101" i="124"/>
  <c r="AB165" i="124"/>
  <c r="AB166" i="124" s="1"/>
  <c r="AZ16" i="124"/>
  <c r="Y12" i="124"/>
  <c r="Y215" i="124" s="1"/>
  <c r="AM16" i="124"/>
  <c r="BQ16" i="124"/>
  <c r="AF13" i="124"/>
  <c r="S13" i="124"/>
  <c r="BS103" i="124"/>
  <c r="BS101" i="124" s="1"/>
  <c r="AS15" i="124"/>
  <c r="AG15" i="124"/>
  <c r="AE106" i="124"/>
  <c r="S294" i="124"/>
  <c r="R294" i="124"/>
  <c r="Q294" i="124"/>
  <c r="P294" i="124"/>
  <c r="U294" i="124"/>
  <c r="T294" i="124"/>
  <c r="BN126" i="124"/>
  <c r="T91" i="124"/>
  <c r="AF101" i="124"/>
  <c r="BF90" i="124"/>
  <c r="AR126" i="124"/>
  <c r="BS107" i="124"/>
  <c r="BS106" i="124" s="1"/>
  <c r="S173" i="124"/>
  <c r="S174" i="124" s="1"/>
  <c r="AH178" i="124"/>
  <c r="BG90" i="124"/>
  <c r="BK90" i="124"/>
  <c r="Z173" i="124"/>
  <c r="Z174" i="124" s="1"/>
  <c r="AA173" i="124"/>
  <c r="AA174" i="124" s="1"/>
  <c r="U295" i="124"/>
  <c r="T295" i="124"/>
  <c r="S295" i="124"/>
  <c r="R295" i="124"/>
  <c r="P295" i="124"/>
  <c r="Q295" i="124"/>
  <c r="R173" i="124"/>
  <c r="R174" i="124" s="1"/>
  <c r="Q173" i="124"/>
  <c r="Q174" i="124" s="1"/>
  <c r="BA126" i="124"/>
  <c r="BX37" i="124"/>
  <c r="AK44" i="124"/>
  <c r="AM28" i="124"/>
  <c r="AM44" i="124"/>
  <c r="AK36" i="124"/>
  <c r="AL52" i="124"/>
  <c r="AM52" i="124"/>
  <c r="AL44" i="124"/>
  <c r="AL36" i="124"/>
  <c r="AK52" i="124"/>
  <c r="AM36" i="124"/>
  <c r="AK28" i="124"/>
  <c r="AL28" i="124"/>
  <c r="BV96" i="124"/>
  <c r="BV101" i="124"/>
  <c r="BA90" i="124"/>
  <c r="AY90" i="124"/>
  <c r="O90" i="124"/>
  <c r="AX90" i="124"/>
  <c r="BV245" i="124"/>
  <c r="BV246" i="124" s="1"/>
  <c r="BI90" i="124"/>
  <c r="BE90" i="124"/>
  <c r="BO90" i="124"/>
  <c r="X96" i="124"/>
  <c r="Z165" i="124"/>
  <c r="Z166" i="124" s="1"/>
  <c r="BX69" i="124"/>
  <c r="Q169" i="124"/>
  <c r="Q170" i="124" s="1"/>
  <c r="AE101" i="124"/>
  <c r="M90" i="124"/>
  <c r="AU126" i="124"/>
  <c r="AF161" i="124"/>
  <c r="AF162" i="124" s="1"/>
  <c r="AH165" i="124"/>
  <c r="AH166" i="124" s="1"/>
  <c r="AS126" i="124"/>
  <c r="BX52" i="124"/>
  <c r="BK126" i="124"/>
  <c r="AI91" i="124"/>
  <c r="BI126" i="124"/>
  <c r="BW402" i="124"/>
  <c r="BL90" i="124"/>
  <c r="U90" i="124"/>
  <c r="BL126" i="124"/>
  <c r="AE161" i="124"/>
  <c r="AE162" i="124" s="1"/>
  <c r="BW69" i="124"/>
  <c r="AZ126" i="124"/>
  <c r="Y106" i="124"/>
  <c r="AN96" i="124"/>
  <c r="BW106" i="124"/>
  <c r="Y161" i="124"/>
  <c r="Y162" i="124" s="1"/>
  <c r="R165" i="124"/>
  <c r="R166" i="124" s="1"/>
  <c r="P169" i="124"/>
  <c r="P170" i="124" s="1"/>
  <c r="BW178" i="124"/>
  <c r="R161" i="124"/>
  <c r="R162" i="124" s="1"/>
  <c r="AV126" i="124"/>
  <c r="BX53" i="124"/>
  <c r="J90" i="124"/>
  <c r="P161" i="124"/>
  <c r="P162" i="124" s="1"/>
  <c r="W169" i="124"/>
  <c r="W170" i="124" s="1"/>
  <c r="U169" i="124"/>
  <c r="U170" i="124" s="1"/>
  <c r="P165" i="124"/>
  <c r="P166" i="124" s="1"/>
  <c r="AD169" i="124"/>
  <c r="AD170" i="124" s="1"/>
  <c r="BX44" i="124"/>
  <c r="BX101" i="124"/>
  <c r="T161" i="124"/>
  <c r="T162" i="124" s="1"/>
  <c r="AS91" i="124"/>
  <c r="Z161" i="124"/>
  <c r="Z162" i="124" s="1"/>
  <c r="S161" i="124"/>
  <c r="S162" i="124" s="1"/>
  <c r="S169" i="124"/>
  <c r="S170" i="124" s="1"/>
  <c r="AC169" i="124"/>
  <c r="AC170" i="124" s="1"/>
  <c r="X165" i="124"/>
  <c r="X166" i="124" s="1"/>
  <c r="S165" i="124"/>
  <c r="S166" i="124" s="1"/>
  <c r="BX45" i="124"/>
  <c r="BU69" i="124"/>
  <c r="BV69" i="124"/>
  <c r="AA169" i="124"/>
  <c r="AA170" i="124" s="1"/>
  <c r="U161" i="124"/>
  <c r="U162" i="124" s="1"/>
  <c r="R169" i="124"/>
  <c r="R170" i="124" s="1"/>
  <c r="Q90" i="124"/>
  <c r="Q161" i="124"/>
  <c r="Q162" i="124" s="1"/>
  <c r="BX28" i="124"/>
  <c r="AM126" i="124"/>
  <c r="BX36" i="124"/>
  <c r="AA161" i="124"/>
  <c r="AA162" i="124" s="1"/>
  <c r="G196" i="124"/>
  <c r="C36" i="114" s="1"/>
  <c r="J335" i="124"/>
  <c r="K332" i="124" s="1"/>
  <c r="K335" i="124" s="1"/>
  <c r="L332" i="124" s="1"/>
  <c r="BB90" i="124"/>
  <c r="BD90" i="124"/>
  <c r="AZ90" i="124"/>
  <c r="AV90" i="124"/>
  <c r="BQ90" i="124"/>
  <c r="N90" i="124"/>
  <c r="BJ90" i="124"/>
  <c r="AW90" i="124"/>
  <c r="BM90" i="124"/>
  <c r="BP90" i="124"/>
  <c r="BH90" i="124"/>
  <c r="BW116" i="124"/>
  <c r="BX159" i="124"/>
  <c r="BX390" i="124" s="1"/>
  <c r="BW245" i="124"/>
  <c r="BW246" i="124" s="1"/>
  <c r="BN159" i="124"/>
  <c r="BN390" i="124" s="1"/>
  <c r="K159" i="124"/>
  <c r="K390" i="124" s="1"/>
  <c r="AS246" i="124"/>
  <c r="AQ159" i="124"/>
  <c r="AQ390" i="124" s="1"/>
  <c r="AS159" i="124"/>
  <c r="AS194" i="124" s="1"/>
  <c r="AK91" i="124"/>
  <c r="BW96" i="124"/>
  <c r="AC91" i="124"/>
  <c r="AP101" i="124"/>
  <c r="AK101" i="124"/>
  <c r="BV91" i="124"/>
  <c r="BW91" i="124"/>
  <c r="L90" i="124"/>
  <c r="Z91" i="124"/>
  <c r="BV106" i="124"/>
  <c r="BS116" i="124"/>
  <c r="AG106" i="124"/>
  <c r="AG96" i="124"/>
  <c r="AN106" i="124"/>
  <c r="W91" i="124"/>
  <c r="AP91" i="124"/>
  <c r="BW101" i="124"/>
  <c r="AQ91" i="124"/>
  <c r="BX91" i="124"/>
  <c r="BU93" i="124"/>
  <c r="Z101" i="124"/>
  <c r="AC101" i="124"/>
  <c r="BX96" i="124"/>
  <c r="BN90" i="124"/>
  <c r="BW333" i="124"/>
  <c r="BV116" i="124"/>
  <c r="AJ159" i="124"/>
  <c r="BW162" i="124"/>
  <c r="BF159" i="124"/>
  <c r="BW199" i="124"/>
  <c r="CX64" i="124"/>
  <c r="CP64" i="124"/>
  <c r="CH64" i="124"/>
  <c r="BZ64" i="124"/>
  <c r="BQ64" i="124"/>
  <c r="BI64" i="124"/>
  <c r="BA64" i="124"/>
  <c r="AS64" i="124"/>
  <c r="AK64" i="124"/>
  <c r="AK125" i="124" s="1"/>
  <c r="AC64" i="124"/>
  <c r="U64" i="124"/>
  <c r="M64" i="124"/>
  <c r="CW64" i="124"/>
  <c r="CO64" i="124"/>
  <c r="CG64" i="124"/>
  <c r="BY64" i="124"/>
  <c r="BY125" i="124" s="1"/>
  <c r="BP64" i="124"/>
  <c r="BH64" i="124"/>
  <c r="AZ64" i="124"/>
  <c r="AR64" i="124"/>
  <c r="AR125" i="124" s="1"/>
  <c r="AJ64" i="124"/>
  <c r="AJ125" i="124" s="1"/>
  <c r="AB64" i="124"/>
  <c r="T64" i="124"/>
  <c r="L64" i="124"/>
  <c r="CV64" i="124"/>
  <c r="CN64" i="124"/>
  <c r="CF64" i="124"/>
  <c r="BX64" i="124"/>
  <c r="BO64" i="124"/>
  <c r="BG64" i="124"/>
  <c r="AY64" i="124"/>
  <c r="AQ64" i="124"/>
  <c r="AQ125" i="124" s="1"/>
  <c r="AI64" i="124"/>
  <c r="AI125" i="124" s="1"/>
  <c r="AA64" i="124"/>
  <c r="S64" i="124"/>
  <c r="K64" i="124"/>
  <c r="CU64" i="124"/>
  <c r="CM64" i="124"/>
  <c r="CE64" i="124"/>
  <c r="BN64" i="124"/>
  <c r="BF64" i="124"/>
  <c r="AX64" i="124"/>
  <c r="AP64" i="124"/>
  <c r="AP125" i="124" s="1"/>
  <c r="AH64" i="124"/>
  <c r="AH125" i="124" s="1"/>
  <c r="Z64" i="124"/>
  <c r="R64" i="124"/>
  <c r="J64" i="124"/>
  <c r="CT64" i="124"/>
  <c r="CL64" i="124"/>
  <c r="CD64" i="124"/>
  <c r="BM64" i="124"/>
  <c r="BE64" i="124"/>
  <c r="AW64" i="124"/>
  <c r="AO64" i="124"/>
  <c r="AO125" i="124" s="1"/>
  <c r="AG64" i="124"/>
  <c r="AG125" i="124" s="1"/>
  <c r="Y64" i="124"/>
  <c r="Q64" i="124"/>
  <c r="CS64" i="124"/>
  <c r="CK64" i="124"/>
  <c r="CC64" i="124"/>
  <c r="BL64" i="124"/>
  <c r="BD64" i="124"/>
  <c r="AV64" i="124"/>
  <c r="AN64" i="124"/>
  <c r="AN125" i="124" s="1"/>
  <c r="AF64" i="124"/>
  <c r="X64" i="124"/>
  <c r="P64" i="124"/>
  <c r="CR64" i="124"/>
  <c r="CJ64" i="124"/>
  <c r="CB64" i="124"/>
  <c r="BK64" i="124"/>
  <c r="BC64" i="124"/>
  <c r="AU64" i="124"/>
  <c r="AM64" i="124"/>
  <c r="AM125" i="124" s="1"/>
  <c r="AE64" i="124"/>
  <c r="W64" i="124"/>
  <c r="O64" i="124"/>
  <c r="CI64" i="124"/>
  <c r="V64" i="124"/>
  <c r="CA64" i="124"/>
  <c r="N64" i="124"/>
  <c r="CQ64" i="124"/>
  <c r="BJ64" i="124"/>
  <c r="BB64" i="124"/>
  <c r="AT64" i="124"/>
  <c r="CY64" i="124"/>
  <c r="AL64" i="124"/>
  <c r="AL125" i="124" s="1"/>
  <c r="AD64" i="124"/>
  <c r="BV170" i="124"/>
  <c r="V106" i="124"/>
  <c r="BT108" i="124"/>
  <c r="BU198" i="124"/>
  <c r="BO159" i="124"/>
  <c r="AN215" i="124"/>
  <c r="AW215" i="124"/>
  <c r="BC215" i="124"/>
  <c r="BB215" i="124"/>
  <c r="AV159" i="124"/>
  <c r="BB159" i="124"/>
  <c r="V169" i="124"/>
  <c r="V170" i="124" s="1"/>
  <c r="AB161" i="124"/>
  <c r="AB162" i="124" s="1"/>
  <c r="X169" i="124"/>
  <c r="X170" i="124" s="1"/>
  <c r="AK159" i="124"/>
  <c r="AI165" i="124"/>
  <c r="AI166" i="124" s="1"/>
  <c r="T215" i="124"/>
  <c r="BQ414" i="124"/>
  <c r="BI414" i="124"/>
  <c r="BA414" i="124"/>
  <c r="AS414" i="124"/>
  <c r="AK414" i="124"/>
  <c r="BP414" i="124"/>
  <c r="BH414" i="124"/>
  <c r="AZ414" i="124"/>
  <c r="AR414" i="124"/>
  <c r="BM414" i="124"/>
  <c r="BE414" i="124"/>
  <c r="AW414" i="124"/>
  <c r="AO414" i="124"/>
  <c r="BL414" i="124"/>
  <c r="AY414" i="124"/>
  <c r="AM414" i="124"/>
  <c r="BK414" i="124"/>
  <c r="AX414" i="124"/>
  <c r="AL414" i="124"/>
  <c r="BJ414" i="124"/>
  <c r="AV414" i="124"/>
  <c r="BG414" i="124"/>
  <c r="AU414" i="124"/>
  <c r="BF414" i="124"/>
  <c r="AT414" i="124"/>
  <c r="BD414" i="124"/>
  <c r="AQ414" i="124"/>
  <c r="AN414" i="124"/>
  <c r="BO414" i="124"/>
  <c r="BN414" i="124"/>
  <c r="BC414" i="124"/>
  <c r="BB414" i="124"/>
  <c r="AP414" i="124"/>
  <c r="J210" i="124"/>
  <c r="BP53" i="124"/>
  <c r="BH53" i="124"/>
  <c r="AZ53" i="124"/>
  <c r="AR53" i="124"/>
  <c r="AJ53" i="124"/>
  <c r="AB53" i="124"/>
  <c r="T53" i="124"/>
  <c r="L53" i="124"/>
  <c r="BP52" i="124"/>
  <c r="BH52" i="124"/>
  <c r="AZ52" i="124"/>
  <c r="AR52" i="124"/>
  <c r="AH52" i="124"/>
  <c r="Z52" i="124"/>
  <c r="R52" i="124"/>
  <c r="J52" i="124"/>
  <c r="BO45" i="124"/>
  <c r="BG45" i="124"/>
  <c r="AY45" i="124"/>
  <c r="AQ45" i="124"/>
  <c r="AI45" i="124"/>
  <c r="AA45" i="124"/>
  <c r="S45" i="124"/>
  <c r="K45" i="124"/>
  <c r="BO44" i="124"/>
  <c r="BG44" i="124"/>
  <c r="AY44" i="124"/>
  <c r="AQ44" i="124"/>
  <c r="AG44" i="124"/>
  <c r="Y44" i="124"/>
  <c r="Q44" i="124"/>
  <c r="J42" i="124"/>
  <c r="K42" i="124" s="1"/>
  <c r="BN37" i="124"/>
  <c r="BF37" i="124"/>
  <c r="AX37" i="124"/>
  <c r="AP37" i="124"/>
  <c r="AH37" i="124"/>
  <c r="Z37" i="124"/>
  <c r="R37" i="124"/>
  <c r="J37" i="124"/>
  <c r="BN36" i="124"/>
  <c r="BF36" i="124"/>
  <c r="AX36" i="124"/>
  <c r="AP36" i="124"/>
  <c r="X36" i="124"/>
  <c r="P36" i="124"/>
  <c r="BM29" i="124"/>
  <c r="BE29" i="124"/>
  <c r="AW29" i="124"/>
  <c r="AO29" i="124"/>
  <c r="AG29" i="124"/>
  <c r="Y29" i="124"/>
  <c r="BO53" i="124"/>
  <c r="BG53" i="124"/>
  <c r="AY53" i="124"/>
  <c r="AQ53" i="124"/>
  <c r="AI53" i="124"/>
  <c r="AA53" i="124"/>
  <c r="S53" i="124"/>
  <c r="K53" i="124"/>
  <c r="BO52" i="124"/>
  <c r="BG52" i="124"/>
  <c r="AY52" i="124"/>
  <c r="AQ52" i="124"/>
  <c r="AG52" i="124"/>
  <c r="Y52" i="124"/>
  <c r="Q52" i="124"/>
  <c r="J50" i="124"/>
  <c r="K50" i="124" s="1"/>
  <c r="L50" i="124" s="1"/>
  <c r="M50" i="124" s="1"/>
  <c r="BN45" i="124"/>
  <c r="BF45" i="124"/>
  <c r="AX45" i="124"/>
  <c r="AP45" i="124"/>
  <c r="AH45" i="124"/>
  <c r="Z45" i="124"/>
  <c r="R45" i="124"/>
  <c r="J45" i="124"/>
  <c r="BN44" i="124"/>
  <c r="BF44" i="124"/>
  <c r="AX44" i="124"/>
  <c r="AP44" i="124"/>
  <c r="X44" i="124"/>
  <c r="P44" i="124"/>
  <c r="BM37" i="124"/>
  <c r="BE37" i="124"/>
  <c r="AW37" i="124"/>
  <c r="AO37" i="124"/>
  <c r="AG37" i="124"/>
  <c r="Y37" i="124"/>
  <c r="Q37" i="124"/>
  <c r="BM36" i="124"/>
  <c r="BE36" i="124"/>
  <c r="AW36" i="124"/>
  <c r="AO36" i="124"/>
  <c r="W36" i="124"/>
  <c r="O36" i="124"/>
  <c r="BN53" i="124"/>
  <c r="BF53" i="124"/>
  <c r="AX53" i="124"/>
  <c r="AP53" i="124"/>
  <c r="AH53" i="124"/>
  <c r="Z53" i="124"/>
  <c r="R53" i="124"/>
  <c r="J53" i="124"/>
  <c r="BN52" i="124"/>
  <c r="BF52" i="124"/>
  <c r="AX52" i="124"/>
  <c r="AP52" i="124"/>
  <c r="X52" i="124"/>
  <c r="P52" i="124"/>
  <c r="BM45" i="124"/>
  <c r="BE45" i="124"/>
  <c r="AW45" i="124"/>
  <c r="AO45" i="124"/>
  <c r="AG45" i="124"/>
  <c r="Y45" i="124"/>
  <c r="Q45" i="124"/>
  <c r="BM44" i="124"/>
  <c r="BE44" i="124"/>
  <c r="AW44" i="124"/>
  <c r="AO44" i="124"/>
  <c r="W44" i="124"/>
  <c r="O44" i="124"/>
  <c r="BL37" i="124"/>
  <c r="BD37" i="124"/>
  <c r="AV37" i="124"/>
  <c r="AN37" i="124"/>
  <c r="AF37" i="124"/>
  <c r="X37" i="124"/>
  <c r="P37" i="124"/>
  <c r="BL36" i="124"/>
  <c r="BD36" i="124"/>
  <c r="AV36" i="124"/>
  <c r="AN36" i="124"/>
  <c r="AD36" i="124"/>
  <c r="V36" i="124"/>
  <c r="N36" i="124"/>
  <c r="BK29" i="124"/>
  <c r="BC29" i="124"/>
  <c r="AU29" i="124"/>
  <c r="AM29" i="124"/>
  <c r="AE29" i="124"/>
  <c r="W29" i="124"/>
  <c r="O29" i="124"/>
  <c r="BK28" i="124"/>
  <c r="BC28" i="124"/>
  <c r="AU28" i="124"/>
  <c r="AC28" i="124"/>
  <c r="U28" i="124"/>
  <c r="M28" i="124"/>
  <c r="BM53" i="124"/>
  <c r="BE53" i="124"/>
  <c r="AW53" i="124"/>
  <c r="AO53" i="124"/>
  <c r="AG53" i="124"/>
  <c r="Y53" i="124"/>
  <c r="Q53" i="124"/>
  <c r="BM52" i="124"/>
  <c r="BE52" i="124"/>
  <c r="AW52" i="124"/>
  <c r="AO52" i="124"/>
  <c r="W52" i="124"/>
  <c r="O52" i="124"/>
  <c r="BL45" i="124"/>
  <c r="BD45" i="124"/>
  <c r="AV45" i="124"/>
  <c r="AN45" i="124"/>
  <c r="AF45" i="124"/>
  <c r="X45" i="124"/>
  <c r="P45" i="124"/>
  <c r="BL44" i="124"/>
  <c r="BD44" i="124"/>
  <c r="AV44" i="124"/>
  <c r="AN44" i="124"/>
  <c r="AD44" i="124"/>
  <c r="V44" i="124"/>
  <c r="N44" i="124"/>
  <c r="BK37" i="124"/>
  <c r="BC37" i="124"/>
  <c r="AU37" i="124"/>
  <c r="AM37" i="124"/>
  <c r="AE37" i="124"/>
  <c r="W37" i="124"/>
  <c r="O37" i="124"/>
  <c r="BK36" i="124"/>
  <c r="BC36" i="124"/>
  <c r="AU36" i="124"/>
  <c r="AC36" i="124"/>
  <c r="U36" i="124"/>
  <c r="M36" i="124"/>
  <c r="BL53" i="124"/>
  <c r="BD53" i="124"/>
  <c r="AV53" i="124"/>
  <c r="AN53" i="124"/>
  <c r="AF53" i="124"/>
  <c r="X53" i="124"/>
  <c r="P53" i="124"/>
  <c r="BL52" i="124"/>
  <c r="BD52" i="124"/>
  <c r="AV52" i="124"/>
  <c r="AN52" i="124"/>
  <c r="AD52" i="124"/>
  <c r="V52" i="124"/>
  <c r="N52" i="124"/>
  <c r="BK45" i="124"/>
  <c r="BC45" i="124"/>
  <c r="AU45" i="124"/>
  <c r="AM45" i="124"/>
  <c r="AE45" i="124"/>
  <c r="W45" i="124"/>
  <c r="O45" i="124"/>
  <c r="BK44" i="124"/>
  <c r="BC44" i="124"/>
  <c r="AU44" i="124"/>
  <c r="AC44" i="124"/>
  <c r="U44" i="124"/>
  <c r="M44" i="124"/>
  <c r="BJ37" i="124"/>
  <c r="BB37" i="124"/>
  <c r="AT37" i="124"/>
  <c r="AL37" i="124"/>
  <c r="AD37" i="124"/>
  <c r="V37" i="124"/>
  <c r="N37" i="124"/>
  <c r="BJ36" i="124"/>
  <c r="BB36" i="124"/>
  <c r="AT36" i="124"/>
  <c r="AJ36" i="124"/>
  <c r="AB36" i="124"/>
  <c r="T36" i="124"/>
  <c r="L36" i="124"/>
  <c r="BQ29" i="124"/>
  <c r="BI29" i="124"/>
  <c r="BA29" i="124"/>
  <c r="AS29" i="124"/>
  <c r="AK29" i="124"/>
  <c r="AC29" i="124"/>
  <c r="BK53" i="124"/>
  <c r="BC53" i="124"/>
  <c r="AU53" i="124"/>
  <c r="AM53" i="124"/>
  <c r="AE53" i="124"/>
  <c r="W53" i="124"/>
  <c r="O53" i="124"/>
  <c r="BK52" i="124"/>
  <c r="BC52" i="124"/>
  <c r="AU52" i="124"/>
  <c r="AC52" i="124"/>
  <c r="U52" i="124"/>
  <c r="M52" i="124"/>
  <c r="BJ45" i="124"/>
  <c r="BB45" i="124"/>
  <c r="AT45" i="124"/>
  <c r="AL45" i="124"/>
  <c r="AD45" i="124"/>
  <c r="V45" i="124"/>
  <c r="N45" i="124"/>
  <c r="BJ44" i="124"/>
  <c r="BB44" i="124"/>
  <c r="AT44" i="124"/>
  <c r="AJ44" i="124"/>
  <c r="AB44" i="124"/>
  <c r="T44" i="124"/>
  <c r="L44" i="124"/>
  <c r="BQ37" i="124"/>
  <c r="BJ53" i="124"/>
  <c r="BB53" i="124"/>
  <c r="AT53" i="124"/>
  <c r="AL53" i="124"/>
  <c r="AD53" i="124"/>
  <c r="V53" i="124"/>
  <c r="N53" i="124"/>
  <c r="BJ52" i="124"/>
  <c r="BB52" i="124"/>
  <c r="AT52" i="124"/>
  <c r="AJ52" i="124"/>
  <c r="AB52" i="124"/>
  <c r="T52" i="124"/>
  <c r="L52" i="124"/>
  <c r="BQ45" i="124"/>
  <c r="BI45" i="124"/>
  <c r="BA45" i="124"/>
  <c r="AS45" i="124"/>
  <c r="AK45" i="124"/>
  <c r="AC45" i="124"/>
  <c r="U45" i="124"/>
  <c r="M45" i="124"/>
  <c r="BQ44" i="124"/>
  <c r="BI44" i="124"/>
  <c r="BA44" i="124"/>
  <c r="AS44" i="124"/>
  <c r="AI44" i="124"/>
  <c r="AA44" i="124"/>
  <c r="S44" i="124"/>
  <c r="K44" i="124"/>
  <c r="BP37" i="124"/>
  <c r="BH37" i="124"/>
  <c r="AZ37" i="124"/>
  <c r="AR37" i="124"/>
  <c r="AJ37" i="124"/>
  <c r="AB37" i="124"/>
  <c r="T37" i="124"/>
  <c r="L37" i="124"/>
  <c r="BP36" i="124"/>
  <c r="BH36" i="124"/>
  <c r="AZ36" i="124"/>
  <c r="AR36" i="124"/>
  <c r="AH36" i="124"/>
  <c r="Z36" i="124"/>
  <c r="R36" i="124"/>
  <c r="J36" i="124"/>
  <c r="BO29" i="124"/>
  <c r="BG29" i="124"/>
  <c r="AY29" i="124"/>
  <c r="AQ29" i="124"/>
  <c r="AI29" i="124"/>
  <c r="AA29" i="124"/>
  <c r="S29" i="124"/>
  <c r="K29" i="124"/>
  <c r="BO28" i="124"/>
  <c r="BG28" i="124"/>
  <c r="AY28" i="124"/>
  <c r="AQ28" i="124"/>
  <c r="AG28" i="124"/>
  <c r="Y28" i="124"/>
  <c r="Q28" i="124"/>
  <c r="J26" i="124"/>
  <c r="K26" i="124" s="1"/>
  <c r="L26" i="124" s="1"/>
  <c r="AK53" i="124"/>
  <c r="BI52" i="124"/>
  <c r="AJ45" i="124"/>
  <c r="BH44" i="124"/>
  <c r="AS37" i="124"/>
  <c r="M37" i="124"/>
  <c r="BQ36" i="124"/>
  <c r="AI36" i="124"/>
  <c r="BL29" i="124"/>
  <c r="AV29" i="124"/>
  <c r="AF29" i="124"/>
  <c r="R29" i="124"/>
  <c r="BL28" i="124"/>
  <c r="BA28" i="124"/>
  <c r="AP28" i="124"/>
  <c r="AD28" i="124"/>
  <c r="S28" i="124"/>
  <c r="BQ14" i="124"/>
  <c r="BI14" i="124"/>
  <c r="BA14" i="124"/>
  <c r="BA17" i="124" s="1"/>
  <c r="AS14" i="124"/>
  <c r="AS17" i="124" s="1"/>
  <c r="AK14" i="124"/>
  <c r="AK17" i="124" s="1"/>
  <c r="AC14" i="124"/>
  <c r="AC17" i="124" s="1"/>
  <c r="U14" i="124"/>
  <c r="M14" i="124"/>
  <c r="M17" i="124" s="1"/>
  <c r="AB14" i="124"/>
  <c r="AB17" i="124" s="1"/>
  <c r="AD14" i="124"/>
  <c r="AD17" i="124" s="1"/>
  <c r="AC53" i="124"/>
  <c r="BA52" i="124"/>
  <c r="AB45" i="124"/>
  <c r="AZ44" i="124"/>
  <c r="AQ37" i="124"/>
  <c r="K37" i="124"/>
  <c r="BO36" i="124"/>
  <c r="AG36" i="124"/>
  <c r="BJ29" i="124"/>
  <c r="AT29" i="124"/>
  <c r="AD29" i="124"/>
  <c r="Q29" i="124"/>
  <c r="BJ28" i="124"/>
  <c r="AZ28" i="124"/>
  <c r="AO28" i="124"/>
  <c r="AB28" i="124"/>
  <c r="R28" i="124"/>
  <c r="BP14" i="124"/>
  <c r="BP17" i="124" s="1"/>
  <c r="BH14" i="124"/>
  <c r="BH17" i="124" s="1"/>
  <c r="AZ14" i="124"/>
  <c r="AR14" i="124"/>
  <c r="AR17" i="124" s="1"/>
  <c r="AJ14" i="124"/>
  <c r="AJ17" i="124" s="1"/>
  <c r="T14" i="124"/>
  <c r="L14" i="124"/>
  <c r="L17" i="124" s="1"/>
  <c r="BQ52" i="124"/>
  <c r="BN29" i="124"/>
  <c r="AR28" i="124"/>
  <c r="BB14" i="124"/>
  <c r="BB17" i="124" s="1"/>
  <c r="U53" i="124"/>
  <c r="AS52" i="124"/>
  <c r="T45" i="124"/>
  <c r="AR44" i="124"/>
  <c r="AK37" i="124"/>
  <c r="BI36" i="124"/>
  <c r="AA36" i="124"/>
  <c r="J34" i="124"/>
  <c r="K34" i="124" s="1"/>
  <c r="BH29" i="124"/>
  <c r="AR29" i="124"/>
  <c r="AB29" i="124"/>
  <c r="P29" i="124"/>
  <c r="BI28" i="124"/>
  <c r="AX28" i="124"/>
  <c r="AN28" i="124"/>
  <c r="AA28" i="124"/>
  <c r="P28" i="124"/>
  <c r="BO14" i="124"/>
  <c r="BG14" i="124"/>
  <c r="AY14" i="124"/>
  <c r="AY17" i="124" s="1"/>
  <c r="AQ14" i="124"/>
  <c r="AQ17" i="124" s="1"/>
  <c r="AI14" i="124"/>
  <c r="AA14" i="124"/>
  <c r="S14" i="124"/>
  <c r="S17" i="124" s="1"/>
  <c r="K14" i="124"/>
  <c r="K17" i="124" s="1"/>
  <c r="BF14" i="124"/>
  <c r="BF17" i="124" s="1"/>
  <c r="AH14" i="124"/>
  <c r="AH17" i="124" s="1"/>
  <c r="R14" i="124"/>
  <c r="X14" i="124"/>
  <c r="X17" i="124" s="1"/>
  <c r="BP44" i="124"/>
  <c r="AQ36" i="124"/>
  <c r="AX29" i="124"/>
  <c r="T28" i="124"/>
  <c r="AT14" i="124"/>
  <c r="AT17" i="124" s="1"/>
  <c r="M53" i="124"/>
  <c r="AI52" i="124"/>
  <c r="L45" i="124"/>
  <c r="AH44" i="124"/>
  <c r="BO37" i="124"/>
  <c r="AI37" i="124"/>
  <c r="BG36" i="124"/>
  <c r="Y36" i="124"/>
  <c r="BF29" i="124"/>
  <c r="AP29" i="124"/>
  <c r="Z29" i="124"/>
  <c r="N29" i="124"/>
  <c r="BH28" i="124"/>
  <c r="AW28" i="124"/>
  <c r="AJ28" i="124"/>
  <c r="Z28" i="124"/>
  <c r="O28" i="124"/>
  <c r="BN14" i="124"/>
  <c r="BN17" i="124" s="1"/>
  <c r="AX14" i="124"/>
  <c r="AX17" i="124" s="1"/>
  <c r="AP14" i="124"/>
  <c r="AP17" i="124" s="1"/>
  <c r="Z14" i="124"/>
  <c r="Z17" i="124" s="1"/>
  <c r="J14" i="124"/>
  <c r="J17" i="124" s="1"/>
  <c r="BM28" i="124"/>
  <c r="BQ53" i="124"/>
  <c r="AA52" i="124"/>
  <c r="BP45" i="124"/>
  <c r="Z44" i="124"/>
  <c r="BI37" i="124"/>
  <c r="AC37" i="124"/>
  <c r="BA36" i="124"/>
  <c r="S36" i="124"/>
  <c r="BD29" i="124"/>
  <c r="AN29" i="124"/>
  <c r="X29" i="124"/>
  <c r="M29" i="124"/>
  <c r="BQ28" i="124"/>
  <c r="BF28" i="124"/>
  <c r="AV28" i="124"/>
  <c r="AI28" i="124"/>
  <c r="X28" i="124"/>
  <c r="N28" i="124"/>
  <c r="BM14" i="124"/>
  <c r="BM17" i="124" s="1"/>
  <c r="BE14" i="124"/>
  <c r="AW14" i="124"/>
  <c r="AO14" i="124"/>
  <c r="AO17" i="124" s="1"/>
  <c r="AG14" i="124"/>
  <c r="Y14" i="124"/>
  <c r="Y17" i="124" s="1"/>
  <c r="Q14" i="124"/>
  <c r="AH29" i="124"/>
  <c r="V14" i="124"/>
  <c r="V17" i="124" s="1"/>
  <c r="BI53" i="124"/>
  <c r="S52" i="124"/>
  <c r="BH45" i="124"/>
  <c r="R44" i="124"/>
  <c r="BG37" i="124"/>
  <c r="AA37" i="124"/>
  <c r="AY36" i="124"/>
  <c r="Q36" i="124"/>
  <c r="BB29" i="124"/>
  <c r="AL29" i="124"/>
  <c r="V29" i="124"/>
  <c r="L29" i="124"/>
  <c r="BP28" i="124"/>
  <c r="BE28" i="124"/>
  <c r="AT28" i="124"/>
  <c r="AH28" i="124"/>
  <c r="W28" i="124"/>
  <c r="L28" i="124"/>
  <c r="BL14" i="124"/>
  <c r="BL17" i="124" s="1"/>
  <c r="BD14" i="124"/>
  <c r="AV14" i="124"/>
  <c r="AN14" i="124"/>
  <c r="AN17" i="124" s="1"/>
  <c r="AF14" i="124"/>
  <c r="AF17" i="124" s="1"/>
  <c r="P14" i="124"/>
  <c r="P17" i="124" s="1"/>
  <c r="AS53" i="124"/>
  <c r="AR45" i="124"/>
  <c r="AY37" i="124"/>
  <c r="T29" i="124"/>
  <c r="BB28" i="124"/>
  <c r="BJ14" i="124"/>
  <c r="BJ17" i="124" s="1"/>
  <c r="N14" i="124"/>
  <c r="N17" i="124" s="1"/>
  <c r="BA53" i="124"/>
  <c r="K52" i="124"/>
  <c r="AZ45" i="124"/>
  <c r="J44" i="124"/>
  <c r="BA37" i="124"/>
  <c r="U37" i="124"/>
  <c r="AS36" i="124"/>
  <c r="K36" i="124"/>
  <c r="BP29" i="124"/>
  <c r="AZ29" i="124"/>
  <c r="AJ29" i="124"/>
  <c r="U29" i="124"/>
  <c r="J29" i="124"/>
  <c r="BN28" i="124"/>
  <c r="BD28" i="124"/>
  <c r="AS28" i="124"/>
  <c r="V28" i="124"/>
  <c r="K28" i="124"/>
  <c r="BK14" i="124"/>
  <c r="BK17" i="124" s="1"/>
  <c r="BC14" i="124"/>
  <c r="AU14" i="124"/>
  <c r="AU17" i="124" s="1"/>
  <c r="AM14" i="124"/>
  <c r="AM17" i="124" s="1"/>
  <c r="AE14" i="124"/>
  <c r="AE17" i="124" s="1"/>
  <c r="W14" i="124"/>
  <c r="W17" i="124" s="1"/>
  <c r="O14" i="124"/>
  <c r="O17" i="124" s="1"/>
  <c r="S37" i="124"/>
  <c r="J28" i="124"/>
  <c r="BX14" i="124"/>
  <c r="AL14" i="124"/>
  <c r="AL17" i="124" s="1"/>
  <c r="AH215" i="124"/>
  <c r="BE215" i="124"/>
  <c r="AO90" i="124"/>
  <c r="AT402" i="124"/>
  <c r="BV402" i="124" s="1"/>
  <c r="BV178" i="124"/>
  <c r="O159" i="124"/>
  <c r="BL159" i="124"/>
  <c r="M215" i="124"/>
  <c r="BV199" i="124"/>
  <c r="BT198" i="124"/>
  <c r="AP159" i="124"/>
  <c r="Y96" i="124"/>
  <c r="AF106" i="124"/>
  <c r="V96" i="124"/>
  <c r="BT98" i="124"/>
  <c r="AH101" i="124"/>
  <c r="BU102" i="124"/>
  <c r="BU97" i="124"/>
  <c r="X215" i="124"/>
  <c r="W215" i="124"/>
  <c r="AL215" i="124"/>
  <c r="BI215" i="124"/>
  <c r="AM159" i="124"/>
  <c r="AO159" i="124"/>
  <c r="AR159" i="124"/>
  <c r="BA159" i="124"/>
  <c r="BS126" i="124"/>
  <c r="BS125" i="124"/>
  <c r="BY434" i="124"/>
  <c r="BY245" i="124" s="1"/>
  <c r="BY246" i="124" s="1"/>
  <c r="BY414" i="124"/>
  <c r="BY333" i="124"/>
  <c r="BY295" i="124"/>
  <c r="BY294" i="124"/>
  <c r="BY211" i="124"/>
  <c r="BY188" i="124"/>
  <c r="BY189" i="124"/>
  <c r="BY112" i="124" s="1"/>
  <c r="BY111" i="124" s="1"/>
  <c r="BY173" i="124"/>
  <c r="BY174" i="124" s="1"/>
  <c r="BY169" i="124"/>
  <c r="BY170" i="124" s="1"/>
  <c r="BY161" i="124"/>
  <c r="BY162" i="124" s="1"/>
  <c r="BY165" i="124"/>
  <c r="BY166" i="124" s="1"/>
  <c r="BY109" i="124"/>
  <c r="BY99" i="124"/>
  <c r="BY102" i="124"/>
  <c r="BY92" i="124"/>
  <c r="BY103" i="124"/>
  <c r="BY93" i="124"/>
  <c r="BY104" i="124"/>
  <c r="BY94" i="124"/>
  <c r="BY114" i="124"/>
  <c r="BY119" i="124"/>
  <c r="BY118" i="124"/>
  <c r="BY117" i="124"/>
  <c r="BY108" i="124"/>
  <c r="BY98" i="124"/>
  <c r="BY97" i="124"/>
  <c r="BY77" i="124"/>
  <c r="BY88" i="124"/>
  <c r="BY67" i="124"/>
  <c r="BY29" i="124"/>
  <c r="BY28" i="124"/>
  <c r="BY68" i="124"/>
  <c r="BY37" i="124"/>
  <c r="BY36" i="124"/>
  <c r="BY45" i="124"/>
  <c r="BY44" i="124"/>
  <c r="BY53" i="124"/>
  <c r="BY52" i="124"/>
  <c r="BY13" i="124"/>
  <c r="BY15" i="124"/>
  <c r="BY12" i="124"/>
  <c r="BZ7" i="124"/>
  <c r="BY16" i="124"/>
  <c r="BY107" i="124"/>
  <c r="BY14" i="124"/>
  <c r="BY121" i="124" s="1"/>
  <c r="K215" i="124"/>
  <c r="BP215" i="124"/>
  <c r="AY215" i="124"/>
  <c r="S215" i="124"/>
  <c r="R215" i="124"/>
  <c r="BT199" i="124"/>
  <c r="BP159" i="124"/>
  <c r="J258" i="124"/>
  <c r="J231" i="124" s="1"/>
  <c r="BS198" i="124"/>
  <c r="BD159" i="124"/>
  <c r="BU174" i="124"/>
  <c r="BV174" i="124"/>
  <c r="AX159" i="124"/>
  <c r="X106" i="124"/>
  <c r="AF96" i="124"/>
  <c r="AD91" i="124"/>
  <c r="BU92" i="124"/>
  <c r="AH91" i="124"/>
  <c r="W101" i="124"/>
  <c r="AT90" i="124"/>
  <c r="AG215" i="124"/>
  <c r="AD215" i="124"/>
  <c r="AS215" i="124"/>
  <c r="AW159" i="124"/>
  <c r="BI159" i="124"/>
  <c r="J170" i="124"/>
  <c r="BM294" i="124"/>
  <c r="BE294" i="124"/>
  <c r="AW294" i="124"/>
  <c r="BK294" i="124"/>
  <c r="BC294" i="124"/>
  <c r="AU294" i="124"/>
  <c r="BO294" i="124"/>
  <c r="BD294" i="124"/>
  <c r="AS294" i="124"/>
  <c r="AK294" i="124"/>
  <c r="AC294" i="124"/>
  <c r="BN294" i="124"/>
  <c r="BB294" i="124"/>
  <c r="AR294" i="124"/>
  <c r="AJ294" i="124"/>
  <c r="AB294" i="124"/>
  <c r="BL294" i="124"/>
  <c r="BA294" i="124"/>
  <c r="AQ294" i="124"/>
  <c r="AI294" i="124"/>
  <c r="AA294" i="124"/>
  <c r="BJ294" i="124"/>
  <c r="AZ294" i="124"/>
  <c r="AP294" i="124"/>
  <c r="AH294" i="124"/>
  <c r="Z294" i="124"/>
  <c r="BI294" i="124"/>
  <c r="AY294" i="124"/>
  <c r="AO294" i="124"/>
  <c r="AG294" i="124"/>
  <c r="Y294" i="124"/>
  <c r="BH294" i="124"/>
  <c r="AX294" i="124"/>
  <c r="AN294" i="124"/>
  <c r="AF294" i="124"/>
  <c r="X294" i="124"/>
  <c r="AV294" i="124"/>
  <c r="AT294" i="124"/>
  <c r="AM294" i="124"/>
  <c r="AL294" i="124"/>
  <c r="BQ294" i="124"/>
  <c r="AE294" i="124"/>
  <c r="BP294" i="124"/>
  <c r="AD294" i="124"/>
  <c r="BG294" i="124"/>
  <c r="BF294" i="124"/>
  <c r="W294" i="124"/>
  <c r="V294" i="124"/>
  <c r="BS334" i="124"/>
  <c r="BX106" i="124"/>
  <c r="BH215" i="124"/>
  <c r="AA215" i="124"/>
  <c r="Q215" i="124"/>
  <c r="J215" i="124"/>
  <c r="BU162" i="124"/>
  <c r="BW170" i="124"/>
  <c r="L215" i="124"/>
  <c r="V215" i="124"/>
  <c r="AC215" i="124"/>
  <c r="BC159" i="124"/>
  <c r="AU159" i="124"/>
  <c r="BK159" i="124"/>
  <c r="BH159" i="124"/>
  <c r="BW166" i="124"/>
  <c r="BQ159" i="124"/>
  <c r="BN295" i="124"/>
  <c r="BF295" i="124"/>
  <c r="AX295" i="124"/>
  <c r="AP295" i="124"/>
  <c r="AH295" i="124"/>
  <c r="Z295" i="124"/>
  <c r="BM295" i="124"/>
  <c r="BE295" i="124"/>
  <c r="AW295" i="124"/>
  <c r="AO295" i="124"/>
  <c r="AG295" i="124"/>
  <c r="Y295" i="124"/>
  <c r="BL295" i="124"/>
  <c r="BD295" i="124"/>
  <c r="AV295" i="124"/>
  <c r="AN295" i="124"/>
  <c r="AF295" i="124"/>
  <c r="X295" i="124"/>
  <c r="BQ295" i="124"/>
  <c r="BI295" i="124"/>
  <c r="BA295" i="124"/>
  <c r="AS295" i="124"/>
  <c r="AK295" i="124"/>
  <c r="AC295" i="124"/>
  <c r="BJ295" i="124"/>
  <c r="AT295" i="124"/>
  <c r="AD295" i="124"/>
  <c r="BH295" i="124"/>
  <c r="AR295" i="124"/>
  <c r="AB295" i="124"/>
  <c r="BG295" i="124"/>
  <c r="AQ295" i="124"/>
  <c r="AA295" i="124"/>
  <c r="BC295" i="124"/>
  <c r="AM295" i="124"/>
  <c r="W295" i="124"/>
  <c r="BB295" i="124"/>
  <c r="AL295" i="124"/>
  <c r="V295" i="124"/>
  <c r="BP295" i="124"/>
  <c r="AZ295" i="124"/>
  <c r="AJ295" i="124"/>
  <c r="AY295" i="124"/>
  <c r="AU295" i="124"/>
  <c r="AI295" i="124"/>
  <c r="AE295" i="124"/>
  <c r="BO295" i="124"/>
  <c r="BK295" i="124"/>
  <c r="BX294" i="124"/>
  <c r="AZ215" i="124"/>
  <c r="AH402" i="124"/>
  <c r="BU402" i="124" s="1"/>
  <c r="BU178" i="124"/>
  <c r="BN215" i="124"/>
  <c r="AF215" i="124"/>
  <c r="AT215" i="124"/>
  <c r="BT125" i="124"/>
  <c r="AQ215" i="124"/>
  <c r="BV162" i="124"/>
  <c r="AT159" i="124"/>
  <c r="BJ159" i="124"/>
  <c r="AS101" i="124"/>
  <c r="BK215" i="124"/>
  <c r="BW198" i="124"/>
  <c r="AZ159" i="124"/>
  <c r="BT103" i="124"/>
  <c r="BT93" i="124"/>
  <c r="AE91" i="124"/>
  <c r="AB90" i="124"/>
  <c r="AI101" i="124"/>
  <c r="BT102" i="124"/>
  <c r="V101" i="124"/>
  <c r="X91" i="124"/>
  <c r="BT92" i="124"/>
  <c r="V91" i="124"/>
  <c r="BL215" i="124"/>
  <c r="AU215" i="124"/>
  <c r="N215" i="124"/>
  <c r="BG215" i="124"/>
  <c r="X161" i="124"/>
  <c r="X162" i="124" s="1"/>
  <c r="BE159" i="124"/>
  <c r="AD161" i="124"/>
  <c r="AD162" i="124" s="1"/>
  <c r="AE169" i="124"/>
  <c r="AE170" i="124" s="1"/>
  <c r="V161" i="124"/>
  <c r="V162" i="124" s="1"/>
  <c r="M159" i="124"/>
  <c r="W173" i="124"/>
  <c r="W174" i="124" s="1"/>
  <c r="Z169" i="124"/>
  <c r="Z170" i="124" s="1"/>
  <c r="Z159" i="124" s="1"/>
  <c r="X173" i="124"/>
  <c r="X174" i="124" s="1"/>
  <c r="BX295" i="124"/>
  <c r="AR215" i="124"/>
  <c r="BF215" i="124"/>
  <c r="AG159" i="124"/>
  <c r="BO215" i="124"/>
  <c r="BV198" i="124"/>
  <c r="BW174" i="124"/>
  <c r="AN159" i="124"/>
  <c r="AY159" i="124"/>
  <c r="BT97" i="124"/>
  <c r="BU103" i="124"/>
  <c r="AM90" i="124"/>
  <c r="AJ90" i="124"/>
  <c r="BU107" i="124"/>
  <c r="AQ101" i="124"/>
  <c r="AD101" i="124"/>
  <c r="BD215" i="124"/>
  <c r="AE215" i="124"/>
  <c r="BX215" i="124"/>
  <c r="AI215" i="124"/>
  <c r="BM159" i="124"/>
  <c r="AF159" i="124"/>
  <c r="L159" i="124"/>
  <c r="J166" i="124"/>
  <c r="Y169" i="124"/>
  <c r="Y170" i="124" s="1"/>
  <c r="AH169" i="124"/>
  <c r="AH170" i="124" s="1"/>
  <c r="BU170" i="124" s="1"/>
  <c r="BS333" i="124"/>
  <c r="BT334" i="124"/>
  <c r="BV333" i="124"/>
  <c r="BA215" i="124"/>
  <c r="AJ215" i="124"/>
  <c r="AO215" i="124"/>
  <c r="AX215" i="124"/>
  <c r="BX29" i="124"/>
  <c r="AM215" i="124"/>
  <c r="Z215" i="124"/>
  <c r="BU199" i="124"/>
  <c r="BS199" i="124"/>
  <c r="J259" i="124"/>
  <c r="N159" i="124"/>
  <c r="BG159" i="124"/>
  <c r="BU108" i="124"/>
  <c r="AH106" i="124"/>
  <c r="BU98" i="124"/>
  <c r="AH96" i="124"/>
  <c r="AR90" i="124"/>
  <c r="BT107" i="124"/>
  <c r="AL101" i="124"/>
  <c r="AL90" i="124" s="1"/>
  <c r="AV215" i="124"/>
  <c r="O215" i="124"/>
  <c r="BJ215" i="124"/>
  <c r="BM215" i="124"/>
  <c r="AL159" i="124"/>
  <c r="BV166" i="124"/>
  <c r="AC161" i="124"/>
  <c r="AC162" i="124" s="1"/>
  <c r="J402" i="124"/>
  <c r="AK215" i="124"/>
  <c r="BX116" i="124"/>
  <c r="BX190" i="124"/>
  <c r="BX182" i="124"/>
  <c r="BX414" i="124"/>
  <c r="AP215" i="124"/>
  <c r="CF116" i="125" l="1"/>
  <c r="BT96" i="124"/>
  <c r="W90" i="124"/>
  <c r="CF412" i="125"/>
  <c r="CG411" i="125" s="1"/>
  <c r="O74" i="125"/>
  <c r="BE17" i="124"/>
  <c r="O293" i="125"/>
  <c r="AK56" i="125"/>
  <c r="AK340" i="125" s="1"/>
  <c r="CD176" i="125"/>
  <c r="CD194" i="125" s="1"/>
  <c r="CD209" i="125" s="1"/>
  <c r="CD272" i="125" s="1"/>
  <c r="R17" i="124"/>
  <c r="BI17" i="124"/>
  <c r="T90" i="124"/>
  <c r="BG17" i="124"/>
  <c r="BT166" i="124"/>
  <c r="K183" i="125"/>
  <c r="AM46" i="125"/>
  <c r="AN42" i="125"/>
  <c r="CD271" i="125"/>
  <c r="CC193" i="125"/>
  <c r="CC200" i="125"/>
  <c r="CC209" i="125"/>
  <c r="CC272" i="125" s="1"/>
  <c r="Q54" i="125"/>
  <c r="R50" i="125"/>
  <c r="N412" i="125"/>
  <c r="N411" i="125"/>
  <c r="K252" i="125"/>
  <c r="L208" i="125"/>
  <c r="K121" i="125"/>
  <c r="L210" i="125"/>
  <c r="Q46" i="125"/>
  <c r="R42" i="125"/>
  <c r="CF216" i="125"/>
  <c r="CF121" i="125"/>
  <c r="CF18" i="125"/>
  <c r="CF83" i="125"/>
  <c r="CF106" i="125"/>
  <c r="Q38" i="125"/>
  <c r="R34" i="125"/>
  <c r="Q232" i="125"/>
  <c r="R259" i="125"/>
  <c r="P400" i="125"/>
  <c r="P399" i="125"/>
  <c r="U231" i="125"/>
  <c r="BS231" i="125" s="1"/>
  <c r="V258" i="125"/>
  <c r="N387" i="125"/>
  <c r="N388" i="125"/>
  <c r="S30" i="125"/>
  <c r="T26" i="125"/>
  <c r="P56" i="125"/>
  <c r="CE271" i="125"/>
  <c r="CE90" i="125"/>
  <c r="CE122" i="125" s="1"/>
  <c r="CE134" i="125" s="1"/>
  <c r="CF69" i="125"/>
  <c r="CF101" i="125"/>
  <c r="AL54" i="125"/>
  <c r="AM50" i="125"/>
  <c r="CE176" i="125"/>
  <c r="CE194" i="125" s="1"/>
  <c r="CF159" i="125"/>
  <c r="AL30" i="125"/>
  <c r="AM26" i="125"/>
  <c r="AM38" i="125"/>
  <c r="AN34" i="125"/>
  <c r="CF182" i="125"/>
  <c r="CF190" i="125"/>
  <c r="O129" i="125"/>
  <c r="P193" i="125"/>
  <c r="P200" i="125" s="1"/>
  <c r="P209" i="125"/>
  <c r="BS194" i="125"/>
  <c r="AJ340" i="125"/>
  <c r="AJ293" i="125"/>
  <c r="AJ74" i="125"/>
  <c r="CD231" i="125"/>
  <c r="CE258" i="125"/>
  <c r="CE390" i="125"/>
  <c r="CE388" i="125" s="1"/>
  <c r="CF387" i="125" s="1"/>
  <c r="CG434" i="125"/>
  <c r="CG245" i="125" s="1"/>
  <c r="CG246" i="125" s="1"/>
  <c r="CG414" i="125"/>
  <c r="CG412" i="125" s="1"/>
  <c r="CH411" i="125" s="1"/>
  <c r="CG333" i="125"/>
  <c r="CG295" i="125"/>
  <c r="CG294" i="125"/>
  <c r="CG211" i="125"/>
  <c r="CG189" i="125"/>
  <c r="CG112" i="125" s="1"/>
  <c r="CG111" i="125" s="1"/>
  <c r="CG165" i="125"/>
  <c r="CG166" i="125" s="1"/>
  <c r="CG188" i="125"/>
  <c r="CG169" i="125"/>
  <c r="CG170" i="125" s="1"/>
  <c r="CG173" i="125"/>
  <c r="CG174" i="125" s="1"/>
  <c r="CG161" i="125"/>
  <c r="CG162" i="125" s="1"/>
  <c r="CG99" i="125"/>
  <c r="CG98" i="125"/>
  <c r="CG88" i="125"/>
  <c r="CG102" i="125"/>
  <c r="CG101" i="125" s="1"/>
  <c r="CG125" i="125"/>
  <c r="CG114" i="125"/>
  <c r="CG104" i="125"/>
  <c r="CG103" i="125"/>
  <c r="CG92" i="125"/>
  <c r="CG119" i="125"/>
  <c r="CG118" i="125"/>
  <c r="CG117" i="125"/>
  <c r="CG107" i="125"/>
  <c r="CG94" i="125"/>
  <c r="CG93" i="125"/>
  <c r="CG109" i="125"/>
  <c r="CG108" i="125"/>
  <c r="CG97" i="125"/>
  <c r="CG36" i="125"/>
  <c r="CG77" i="125"/>
  <c r="CG28" i="125"/>
  <c r="CG67" i="125"/>
  <c r="CG68" i="125"/>
  <c r="CG52" i="125"/>
  <c r="CG44" i="125"/>
  <c r="CG15" i="125"/>
  <c r="CG13" i="125"/>
  <c r="CG16" i="125"/>
  <c r="CG12" i="125"/>
  <c r="CH7" i="125"/>
  <c r="CG14" i="125"/>
  <c r="CF91" i="125"/>
  <c r="CF90" i="125" s="1"/>
  <c r="CB209" i="125"/>
  <c r="CB272" i="125" s="1"/>
  <c r="CB193" i="125"/>
  <c r="CB200" i="125"/>
  <c r="CC232" i="125"/>
  <c r="CD259" i="125"/>
  <c r="CF215" i="125"/>
  <c r="CF17" i="125"/>
  <c r="CF177" i="125"/>
  <c r="CF96" i="125"/>
  <c r="O343" i="125"/>
  <c r="O342" i="125"/>
  <c r="P335" i="125"/>
  <c r="Q332" i="125" s="1"/>
  <c r="Y159" i="124"/>
  <c r="Y390" i="124" s="1"/>
  <c r="AB159" i="124"/>
  <c r="AB390" i="124" s="1"/>
  <c r="AD159" i="124"/>
  <c r="AD390" i="124" s="1"/>
  <c r="AZ17" i="124"/>
  <c r="S90" i="124"/>
  <c r="AC90" i="124"/>
  <c r="T159" i="124"/>
  <c r="T390" i="124" s="1"/>
  <c r="W159" i="124"/>
  <c r="W390" i="124" s="1"/>
  <c r="BO17" i="124"/>
  <c r="BD17" i="124"/>
  <c r="AG17" i="124"/>
  <c r="AK90" i="124"/>
  <c r="AA17" i="124"/>
  <c r="BU166" i="124"/>
  <c r="AI90" i="124"/>
  <c r="AC159" i="124"/>
  <c r="AC390" i="124" s="1"/>
  <c r="AE90" i="124"/>
  <c r="AW17" i="124"/>
  <c r="BS294" i="124"/>
  <c r="BS174" i="124"/>
  <c r="K46" i="124"/>
  <c r="BS295" i="124"/>
  <c r="AE159" i="124"/>
  <c r="AE390" i="124" s="1"/>
  <c r="BX17" i="124"/>
  <c r="BX121" i="124"/>
  <c r="Y90" i="124"/>
  <c r="X90" i="124"/>
  <c r="AI159" i="124"/>
  <c r="AI194" i="124" s="1"/>
  <c r="Q159" i="124"/>
  <c r="Q390" i="124" s="1"/>
  <c r="AA159" i="124"/>
  <c r="AA390" i="124" s="1"/>
  <c r="U159" i="124"/>
  <c r="U390" i="124" s="1"/>
  <c r="BU126" i="124"/>
  <c r="BU91" i="124"/>
  <c r="BX90" i="124"/>
  <c r="BV126" i="124"/>
  <c r="BT101" i="124"/>
  <c r="R159" i="124"/>
  <c r="R390" i="124" s="1"/>
  <c r="BW126" i="124"/>
  <c r="BV90" i="124"/>
  <c r="BX178" i="124"/>
  <c r="BX402" i="124" s="1"/>
  <c r="BX126" i="124"/>
  <c r="G173" i="124"/>
  <c r="AS90" i="124"/>
  <c r="AF90" i="124"/>
  <c r="S159" i="124"/>
  <c r="S390" i="124" s="1"/>
  <c r="P159" i="124"/>
  <c r="P390" i="124" s="1"/>
  <c r="BS162" i="124"/>
  <c r="G165" i="124"/>
  <c r="BW90" i="124"/>
  <c r="BT295" i="124"/>
  <c r="AN90" i="124"/>
  <c r="BS170" i="124"/>
  <c r="Z90" i="124"/>
  <c r="AG90" i="124"/>
  <c r="BS166" i="124"/>
  <c r="BY69" i="124"/>
  <c r="BY178" i="124" s="1"/>
  <c r="BY402" i="124" s="1"/>
  <c r="J336" i="124"/>
  <c r="AS390" i="124"/>
  <c r="BN194" i="124"/>
  <c r="BN209" i="124" s="1"/>
  <c r="BY106" i="124"/>
  <c r="AP90" i="124"/>
  <c r="AQ90" i="124"/>
  <c r="AQ194" i="124"/>
  <c r="AQ209" i="124" s="1"/>
  <c r="BV215" i="124"/>
  <c r="BU106" i="124"/>
  <c r="BY91" i="124"/>
  <c r="BY101" i="124"/>
  <c r="Z390" i="124"/>
  <c r="L177" i="124"/>
  <c r="L83" i="124"/>
  <c r="BJ390" i="124"/>
  <c r="BJ194" i="124"/>
  <c r="BH390" i="124"/>
  <c r="BH194" i="124"/>
  <c r="BT215" i="124"/>
  <c r="BU294" i="124"/>
  <c r="AX390" i="124"/>
  <c r="AX194" i="124"/>
  <c r="BP390" i="124"/>
  <c r="BP194" i="124"/>
  <c r="BZ434" i="124"/>
  <c r="BZ245" i="124" s="1"/>
  <c r="BZ246" i="124" s="1"/>
  <c r="BZ414" i="124"/>
  <c r="BZ295" i="124"/>
  <c r="BZ333" i="124"/>
  <c r="BZ294" i="124"/>
  <c r="BZ211" i="124"/>
  <c r="BZ188" i="124"/>
  <c r="BZ189" i="124"/>
  <c r="BZ112" i="124" s="1"/>
  <c r="BZ111" i="124" s="1"/>
  <c r="BZ173" i="124"/>
  <c r="BZ174" i="124" s="1"/>
  <c r="BZ169" i="124"/>
  <c r="BZ170" i="124" s="1"/>
  <c r="BZ165" i="124"/>
  <c r="BZ166" i="124" s="1"/>
  <c r="BZ161" i="124"/>
  <c r="BZ162" i="124" s="1"/>
  <c r="BZ102" i="124"/>
  <c r="BZ92" i="124"/>
  <c r="BZ125" i="124"/>
  <c r="BZ103" i="124"/>
  <c r="BZ93" i="124"/>
  <c r="BZ104" i="124"/>
  <c r="BZ94" i="124"/>
  <c r="BZ114" i="124"/>
  <c r="BZ107" i="124"/>
  <c r="BZ97" i="124"/>
  <c r="BZ88" i="124"/>
  <c r="BZ109" i="124"/>
  <c r="BZ99" i="124"/>
  <c r="BZ67" i="124"/>
  <c r="BZ119" i="124"/>
  <c r="BZ68" i="124"/>
  <c r="BZ37" i="124"/>
  <c r="BZ36" i="124"/>
  <c r="BZ16" i="124"/>
  <c r="BZ118" i="124"/>
  <c r="BZ108" i="124"/>
  <c r="BZ45" i="124"/>
  <c r="BZ44" i="124"/>
  <c r="BZ117" i="124"/>
  <c r="BZ98" i="124"/>
  <c r="BZ52" i="124"/>
  <c r="BZ12" i="124"/>
  <c r="CA7" i="124"/>
  <c r="BZ28" i="124"/>
  <c r="BZ77" i="124"/>
  <c r="BZ13" i="124"/>
  <c r="BZ29" i="124"/>
  <c r="BZ14" i="124"/>
  <c r="BZ121" i="124" s="1"/>
  <c r="BZ15" i="124"/>
  <c r="AO390" i="124"/>
  <c r="AO194" i="124"/>
  <c r="BU96" i="124"/>
  <c r="AL216" i="124"/>
  <c r="AL138" i="124" s="1"/>
  <c r="AL18" i="124"/>
  <c r="AE216" i="124"/>
  <c r="AE138" i="124" s="1"/>
  <c r="AE18" i="124"/>
  <c r="BD216" i="124"/>
  <c r="BD138" i="124" s="1"/>
  <c r="BD18" i="124"/>
  <c r="Y216" i="124"/>
  <c r="Y138" i="124" s="1"/>
  <c r="Y18" i="124"/>
  <c r="X216" i="124"/>
  <c r="X138" i="124" s="1"/>
  <c r="X18" i="124"/>
  <c r="AQ216" i="124"/>
  <c r="AQ138" i="124" s="1"/>
  <c r="AQ18" i="124"/>
  <c r="AJ216" i="124"/>
  <c r="AJ138" i="124" s="1"/>
  <c r="AJ18" i="124"/>
  <c r="AC216" i="124"/>
  <c r="AC138" i="124" s="1"/>
  <c r="AC18" i="124"/>
  <c r="BT170" i="124"/>
  <c r="AL177" i="124"/>
  <c r="AL83" i="124"/>
  <c r="V177" i="124"/>
  <c r="V83" i="124"/>
  <c r="BT64" i="124"/>
  <c r="BK177" i="124"/>
  <c r="BK83" i="124"/>
  <c r="BK125" i="124"/>
  <c r="AV177" i="124"/>
  <c r="AV83" i="124"/>
  <c r="AV125" i="124"/>
  <c r="AG177" i="124"/>
  <c r="AG83" i="124"/>
  <c r="J177" i="124"/>
  <c r="J83" i="124"/>
  <c r="BS64" i="124"/>
  <c r="AY177" i="124"/>
  <c r="AY83" i="124"/>
  <c r="AY125" i="124"/>
  <c r="T177" i="124"/>
  <c r="T83" i="124"/>
  <c r="BA177" i="124"/>
  <c r="BA83" i="124"/>
  <c r="BA125" i="124"/>
  <c r="L390" i="124"/>
  <c r="BU215" i="124"/>
  <c r="AD177" i="124"/>
  <c r="AD83" i="124"/>
  <c r="Y177" i="124"/>
  <c r="Y83" i="124"/>
  <c r="BN177" i="124"/>
  <c r="BN83" i="124"/>
  <c r="BN125" i="124"/>
  <c r="BY177" i="124"/>
  <c r="BY83" i="124"/>
  <c r="AG390" i="124"/>
  <c r="BE390" i="124"/>
  <c r="BE194" i="124"/>
  <c r="AT390" i="124"/>
  <c r="AT194" i="124"/>
  <c r="BU295" i="124"/>
  <c r="G161" i="124"/>
  <c r="BT294" i="124"/>
  <c r="BY215" i="124"/>
  <c r="BY17" i="124"/>
  <c r="BY190" i="124"/>
  <c r="BY182" i="124"/>
  <c r="AM390" i="124"/>
  <c r="AM194" i="124"/>
  <c r="BU101" i="124"/>
  <c r="BX216" i="124"/>
  <c r="BX138" i="124" s="1"/>
  <c r="BX18" i="124"/>
  <c r="AM216" i="124"/>
  <c r="AM138" i="124" s="1"/>
  <c r="AM18" i="124"/>
  <c r="BL216" i="124"/>
  <c r="BL138" i="124" s="1"/>
  <c r="BL18" i="124"/>
  <c r="AG216" i="124"/>
  <c r="AG138" i="124" s="1"/>
  <c r="AG18" i="124"/>
  <c r="R216" i="124"/>
  <c r="R138" i="124" s="1"/>
  <c r="R18" i="124"/>
  <c r="AY216" i="124"/>
  <c r="AY138" i="124" s="1"/>
  <c r="AY18" i="124"/>
  <c r="AR216" i="124"/>
  <c r="AR138" i="124" s="1"/>
  <c r="AR18" i="124"/>
  <c r="AD216" i="124"/>
  <c r="AD138" i="124" s="1"/>
  <c r="AD18" i="124"/>
  <c r="AK216" i="124"/>
  <c r="AK138" i="124" s="1"/>
  <c r="AK18" i="124"/>
  <c r="K38" i="124"/>
  <c r="L42" i="124"/>
  <c r="M54" i="124"/>
  <c r="J273" i="124"/>
  <c r="BV414" i="124"/>
  <c r="BB390" i="124"/>
  <c r="BB194" i="124"/>
  <c r="BD177" i="124"/>
  <c r="BD83" i="124"/>
  <c r="BD125" i="124"/>
  <c r="AO177" i="124"/>
  <c r="AO83" i="124"/>
  <c r="R177" i="124"/>
  <c r="R83" i="124"/>
  <c r="BG177" i="124"/>
  <c r="BG83" i="124"/>
  <c r="BG125" i="124"/>
  <c r="AB177" i="124"/>
  <c r="AB83" i="124"/>
  <c r="BI177" i="124"/>
  <c r="BI83" i="124"/>
  <c r="BI125" i="124"/>
  <c r="AR390" i="124"/>
  <c r="AR194" i="124"/>
  <c r="AV216" i="124"/>
  <c r="AV138" i="124" s="1"/>
  <c r="AV18" i="124"/>
  <c r="AI216" i="124"/>
  <c r="AI138" i="124" s="1"/>
  <c r="AI18" i="124"/>
  <c r="U216" i="124"/>
  <c r="U138" i="124" s="1"/>
  <c r="U18" i="124"/>
  <c r="BC177" i="124"/>
  <c r="BC83" i="124"/>
  <c r="BC125" i="124"/>
  <c r="AS177" i="124"/>
  <c r="AS83" i="124"/>
  <c r="AS125" i="124"/>
  <c r="BU125" i="124" s="1"/>
  <c r="J400" i="124"/>
  <c r="BT106" i="124"/>
  <c r="AI17" i="124"/>
  <c r="X159" i="124"/>
  <c r="BV159" i="124"/>
  <c r="BK390" i="124"/>
  <c r="BK194" i="124"/>
  <c r="G169" i="124"/>
  <c r="AP390" i="124"/>
  <c r="AP194" i="124"/>
  <c r="AU216" i="124"/>
  <c r="AU138" i="124" s="1"/>
  <c r="AU18" i="124"/>
  <c r="AO216" i="124"/>
  <c r="AO138" i="124" s="1"/>
  <c r="AO18" i="124"/>
  <c r="AT216" i="124"/>
  <c r="AT18" i="124"/>
  <c r="AH216" i="124"/>
  <c r="AH18" i="124"/>
  <c r="BG216" i="124"/>
  <c r="BG138" i="124" s="1"/>
  <c r="BG18" i="124"/>
  <c r="AZ216" i="124"/>
  <c r="AZ138" i="124" s="1"/>
  <c r="AZ18" i="124"/>
  <c r="AS216" i="124"/>
  <c r="AS138" i="124" s="1"/>
  <c r="AS18" i="124"/>
  <c r="J30" i="124"/>
  <c r="BW414" i="124"/>
  <c r="BO390" i="124"/>
  <c r="BO194" i="124"/>
  <c r="AT177" i="124"/>
  <c r="BV64" i="124"/>
  <c r="AT83" i="124"/>
  <c r="AT125" i="124"/>
  <c r="O177" i="124"/>
  <c r="O83" i="124"/>
  <c r="BL177" i="124"/>
  <c r="BL83" i="124"/>
  <c r="BL125" i="124"/>
  <c r="AW177" i="124"/>
  <c r="AW83" i="124"/>
  <c r="AW125" i="124"/>
  <c r="Z177" i="124"/>
  <c r="Z83" i="124"/>
  <c r="BO177" i="124"/>
  <c r="BO83" i="124"/>
  <c r="BO125" i="124"/>
  <c r="AJ177" i="124"/>
  <c r="AJ414" i="124" s="1"/>
  <c r="AJ83" i="124"/>
  <c r="BQ177" i="124"/>
  <c r="BQ83" i="124"/>
  <c r="BQ125" i="124"/>
  <c r="BT174" i="124"/>
  <c r="BS259" i="124"/>
  <c r="BT259" i="124" s="1"/>
  <c r="BU259" i="124" s="1"/>
  <c r="BV259" i="124" s="1"/>
  <c r="BW259" i="124" s="1"/>
  <c r="BX259" i="124" s="1"/>
  <c r="G199" i="124"/>
  <c r="AF390" i="124"/>
  <c r="BG390" i="124"/>
  <c r="BG194" i="124"/>
  <c r="BM390" i="124"/>
  <c r="BM194" i="124"/>
  <c r="BW215" i="124"/>
  <c r="BS90" i="124"/>
  <c r="AU390" i="124"/>
  <c r="AU194" i="124"/>
  <c r="BW294" i="124"/>
  <c r="BV294" i="124"/>
  <c r="BI390" i="124"/>
  <c r="BI194" i="124"/>
  <c r="AH90" i="124"/>
  <c r="BD390" i="124"/>
  <c r="BD194" i="124"/>
  <c r="BY96" i="124"/>
  <c r="BL390" i="124"/>
  <c r="BL194" i="124"/>
  <c r="BC216" i="124"/>
  <c r="BC138" i="124" s="1"/>
  <c r="BC18" i="124"/>
  <c r="N216" i="124"/>
  <c r="N138" i="124" s="1"/>
  <c r="N18" i="124"/>
  <c r="AW216" i="124"/>
  <c r="AW138" i="124" s="1"/>
  <c r="AW18" i="124"/>
  <c r="J216" i="124"/>
  <c r="J18" i="124"/>
  <c r="BF216" i="124"/>
  <c r="BF18" i="124"/>
  <c r="BO216" i="124"/>
  <c r="BO138" i="124" s="1"/>
  <c r="BO18" i="124"/>
  <c r="J38" i="124"/>
  <c r="BH216" i="124"/>
  <c r="BH138" i="124" s="1"/>
  <c r="BH18" i="124"/>
  <c r="BA216" i="124"/>
  <c r="BA138" i="124" s="1"/>
  <c r="BA18" i="124"/>
  <c r="J54" i="124"/>
  <c r="AV390" i="124"/>
  <c r="AV194" i="124"/>
  <c r="BB177" i="124"/>
  <c r="BB83" i="124"/>
  <c r="BB125" i="124"/>
  <c r="W177" i="124"/>
  <c r="W83" i="124"/>
  <c r="BE177" i="124"/>
  <c r="BE83" i="124"/>
  <c r="BE125" i="124"/>
  <c r="AH177" i="124"/>
  <c r="AH83" i="124"/>
  <c r="BU64" i="124"/>
  <c r="K177" i="124"/>
  <c r="K83" i="124"/>
  <c r="BX177" i="124"/>
  <c r="BX83" i="124"/>
  <c r="BX125" i="124"/>
  <c r="AR177" i="124"/>
  <c r="AR83" i="124"/>
  <c r="M177" i="124"/>
  <c r="M83" i="124"/>
  <c r="AJ390" i="124"/>
  <c r="AJ194" i="124"/>
  <c r="J232" i="124"/>
  <c r="K259" i="124"/>
  <c r="AZ390" i="124"/>
  <c r="AZ194" i="124"/>
  <c r="AN177" i="124"/>
  <c r="AN83" i="124"/>
  <c r="N390" i="124"/>
  <c r="AY390" i="124"/>
  <c r="AY194" i="124"/>
  <c r="M390" i="124"/>
  <c r="AS209" i="124"/>
  <c r="AS193" i="124"/>
  <c r="AS200" i="124" s="1"/>
  <c r="BV295" i="124"/>
  <c r="BW295" i="124"/>
  <c r="BC390" i="124"/>
  <c r="BC194" i="124"/>
  <c r="BS215" i="124"/>
  <c r="AW390" i="124"/>
  <c r="AW194" i="124"/>
  <c r="BY216" i="124"/>
  <c r="BY138" i="124" s="1"/>
  <c r="BY18" i="124"/>
  <c r="O390" i="124"/>
  <c r="BK216" i="124"/>
  <c r="BK138" i="124" s="1"/>
  <c r="BK18" i="124"/>
  <c r="BJ216" i="124"/>
  <c r="BJ138" i="124" s="1"/>
  <c r="BJ18" i="124"/>
  <c r="P216" i="124"/>
  <c r="P138" i="124" s="1"/>
  <c r="P18" i="124"/>
  <c r="BE216" i="124"/>
  <c r="BE138" i="124" s="1"/>
  <c r="BE18" i="124"/>
  <c r="Z216" i="124"/>
  <c r="Z138" i="124" s="1"/>
  <c r="Z18" i="124"/>
  <c r="K216" i="124"/>
  <c r="K138" i="124" s="1"/>
  <c r="K18" i="124"/>
  <c r="K30" i="124"/>
  <c r="L54" i="124"/>
  <c r="BP216" i="124"/>
  <c r="BP138" i="124" s="1"/>
  <c r="BP18" i="124"/>
  <c r="L34" i="124"/>
  <c r="BI216" i="124"/>
  <c r="BI138" i="124" s="1"/>
  <c r="BI18" i="124"/>
  <c r="BJ177" i="124"/>
  <c r="BJ83" i="124"/>
  <c r="BJ125" i="124"/>
  <c r="AE177" i="124"/>
  <c r="AE83" i="124"/>
  <c r="P177" i="124"/>
  <c r="P83" i="124"/>
  <c r="BM177" i="124"/>
  <c r="BM83" i="124"/>
  <c r="BM125" i="124"/>
  <c r="AP177" i="124"/>
  <c r="AP83" i="124"/>
  <c r="S177" i="124"/>
  <c r="S83" i="124"/>
  <c r="AZ177" i="124"/>
  <c r="AZ83" i="124"/>
  <c r="AZ125" i="124"/>
  <c r="U177" i="124"/>
  <c r="U83" i="124"/>
  <c r="BF390" i="124"/>
  <c r="BF194" i="124"/>
  <c r="AN390" i="124"/>
  <c r="AN194" i="124"/>
  <c r="Q216" i="124"/>
  <c r="Q138" i="124" s="1"/>
  <c r="Q18" i="124"/>
  <c r="T216" i="124"/>
  <c r="T138" i="124" s="1"/>
  <c r="T18" i="124"/>
  <c r="AQ177" i="124"/>
  <c r="AQ83" i="124"/>
  <c r="AL390" i="124"/>
  <c r="AL194" i="124"/>
  <c r="J159" i="124"/>
  <c r="K258" i="124"/>
  <c r="V159" i="124"/>
  <c r="BT162" i="124"/>
  <c r="V90" i="124"/>
  <c r="L335" i="124"/>
  <c r="M332" i="124" s="1"/>
  <c r="AH159" i="124"/>
  <c r="Q17" i="124"/>
  <c r="AD90" i="124"/>
  <c r="BY159" i="124"/>
  <c r="AF216" i="124"/>
  <c r="AF138" i="124" s="1"/>
  <c r="AF18" i="124"/>
  <c r="V216" i="124"/>
  <c r="V18" i="124"/>
  <c r="BM216" i="124"/>
  <c r="BM138" i="124" s="1"/>
  <c r="BM18" i="124"/>
  <c r="AP216" i="124"/>
  <c r="AP138" i="124" s="1"/>
  <c r="AP18" i="124"/>
  <c r="S216" i="124"/>
  <c r="S138" i="124" s="1"/>
  <c r="S18" i="124"/>
  <c r="L30" i="124"/>
  <c r="AB216" i="124"/>
  <c r="AB138" i="124" s="1"/>
  <c r="AB18" i="124"/>
  <c r="BQ216" i="124"/>
  <c r="BQ138" i="124" s="1"/>
  <c r="BQ18" i="124"/>
  <c r="BQ17" i="124"/>
  <c r="K54" i="124"/>
  <c r="T17" i="124"/>
  <c r="AK390" i="124"/>
  <c r="AK194" i="124"/>
  <c r="AM177" i="124"/>
  <c r="AM83" i="124"/>
  <c r="X177" i="124"/>
  <c r="X83" i="124"/>
  <c r="AX177" i="124"/>
  <c r="AX83" i="124"/>
  <c r="AX125" i="124"/>
  <c r="AA177" i="124"/>
  <c r="AA83" i="124"/>
  <c r="BH177" i="124"/>
  <c r="BH83" i="124"/>
  <c r="BH125" i="124"/>
  <c r="AC177" i="124"/>
  <c r="AC83" i="124"/>
  <c r="BW159" i="124"/>
  <c r="BS335" i="124"/>
  <c r="BT332" i="124" s="1"/>
  <c r="W216" i="124"/>
  <c r="W138" i="124" s="1"/>
  <c r="W18" i="124"/>
  <c r="BN216" i="124"/>
  <c r="BN138" i="124" s="1"/>
  <c r="BN18" i="124"/>
  <c r="BB216" i="124"/>
  <c r="BB138" i="124" s="1"/>
  <c r="BB18" i="124"/>
  <c r="U17" i="124"/>
  <c r="AV17" i="124"/>
  <c r="BT91" i="124"/>
  <c r="K336" i="124"/>
  <c r="BQ390" i="124"/>
  <c r="BQ194" i="124"/>
  <c r="BU159" i="124"/>
  <c r="BS258" i="124"/>
  <c r="BT258" i="124" s="1"/>
  <c r="BU258" i="124" s="1"/>
  <c r="BV258" i="124" s="1"/>
  <c r="BW258" i="124" s="1"/>
  <c r="BX258" i="124" s="1"/>
  <c r="G198" i="124"/>
  <c r="BY116" i="124"/>
  <c r="BA390" i="124"/>
  <c r="BA194" i="124"/>
  <c r="O216" i="124"/>
  <c r="O138" i="124" s="1"/>
  <c r="O18" i="124"/>
  <c r="AN216" i="124"/>
  <c r="AN138" i="124" s="1"/>
  <c r="AN18" i="124"/>
  <c r="AX216" i="124"/>
  <c r="AX138" i="124" s="1"/>
  <c r="AX18" i="124"/>
  <c r="AA216" i="124"/>
  <c r="AA138" i="124" s="1"/>
  <c r="AA18" i="124"/>
  <c r="L216" i="124"/>
  <c r="L138" i="124" s="1"/>
  <c r="L18" i="124"/>
  <c r="M216" i="124"/>
  <c r="M138" i="124" s="1"/>
  <c r="M18" i="124"/>
  <c r="M26" i="124"/>
  <c r="N50" i="124"/>
  <c r="J46" i="124"/>
  <c r="BC17" i="124"/>
  <c r="N177" i="124"/>
  <c r="N83" i="124"/>
  <c r="AU177" i="124"/>
  <c r="AU83" i="124"/>
  <c r="AU125" i="124"/>
  <c r="AF177" i="124"/>
  <c r="AF83" i="124"/>
  <c r="Q177" i="124"/>
  <c r="Q83" i="124"/>
  <c r="BF177" i="124"/>
  <c r="BF83" i="124"/>
  <c r="BW64" i="124"/>
  <c r="BF125" i="124"/>
  <c r="AI177" i="124"/>
  <c r="AI414" i="124" s="1"/>
  <c r="AI83" i="124"/>
  <c r="BP177" i="124"/>
  <c r="BP83" i="124"/>
  <c r="BP125" i="124"/>
  <c r="AK177" i="124"/>
  <c r="AK83" i="124"/>
  <c r="CG106" i="125" l="1"/>
  <c r="AK293" i="125"/>
  <c r="CD200" i="125"/>
  <c r="CD193" i="125"/>
  <c r="AK74" i="125"/>
  <c r="CF122" i="125"/>
  <c r="CF134" i="125" s="1"/>
  <c r="AL56" i="125"/>
  <c r="AL293" i="125" s="1"/>
  <c r="CE209" i="125"/>
  <c r="CE272" i="125" s="1"/>
  <c r="CE200" i="125"/>
  <c r="CE193" i="125"/>
  <c r="Q335" i="125"/>
  <c r="R332" i="125" s="1"/>
  <c r="CD232" i="125"/>
  <c r="CE259" i="125"/>
  <c r="P358" i="125"/>
  <c r="P272" i="125"/>
  <c r="BS209" i="125"/>
  <c r="R232" i="125"/>
  <c r="S259" i="125"/>
  <c r="CF138" i="125"/>
  <c r="K230" i="125"/>
  <c r="K233" i="125" s="1"/>
  <c r="K253" i="125"/>
  <c r="K254" i="125" s="1"/>
  <c r="CG190" i="125"/>
  <c r="CG182" i="125"/>
  <c r="AK129" i="125"/>
  <c r="AN38" i="125"/>
  <c r="AO34" i="125"/>
  <c r="AM54" i="125"/>
  <c r="AN50" i="125"/>
  <c r="CG116" i="125"/>
  <c r="CG216" i="125"/>
  <c r="CG138" i="125" s="1"/>
  <c r="CG121" i="125"/>
  <c r="CG18" i="125"/>
  <c r="CG83" i="125"/>
  <c r="V231" i="125"/>
  <c r="W258" i="125"/>
  <c r="R38" i="125"/>
  <c r="S34" i="125"/>
  <c r="O411" i="125"/>
  <c r="O412" i="125"/>
  <c r="AK342" i="125"/>
  <c r="AK343" i="125"/>
  <c r="AM30" i="125"/>
  <c r="AN26" i="125"/>
  <c r="Q56" i="125"/>
  <c r="R46" i="125"/>
  <c r="S42" i="125"/>
  <c r="R54" i="125"/>
  <c r="S50" i="125"/>
  <c r="AN46" i="125"/>
  <c r="AO42" i="125"/>
  <c r="CG96" i="125"/>
  <c r="CG215" i="125"/>
  <c r="CG17" i="125"/>
  <c r="CG177" i="125"/>
  <c r="AJ129" i="125"/>
  <c r="AL340" i="125"/>
  <c r="P340" i="125"/>
  <c r="P293" i="125"/>
  <c r="P74" i="125"/>
  <c r="CG69" i="125"/>
  <c r="CG91" i="125"/>
  <c r="CG90" i="125" s="1"/>
  <c r="T30" i="125"/>
  <c r="U26" i="125"/>
  <c r="Q399" i="125"/>
  <c r="Q400" i="125"/>
  <c r="L273" i="125"/>
  <c r="CH434" i="125"/>
  <c r="CH245" i="125" s="1"/>
  <c r="CH246" i="125" s="1"/>
  <c r="CH414" i="125"/>
  <c r="CH412" i="125" s="1"/>
  <c r="CI411" i="125" s="1"/>
  <c r="CH333" i="125"/>
  <c r="CH294" i="125"/>
  <c r="CH295" i="125"/>
  <c r="CH211" i="125"/>
  <c r="CH189" i="125"/>
  <c r="CH112" i="125" s="1"/>
  <c r="CH111" i="125" s="1"/>
  <c r="CH173" i="125"/>
  <c r="CH174" i="125" s="1"/>
  <c r="CH169" i="125"/>
  <c r="CH170" i="125" s="1"/>
  <c r="CH165" i="125"/>
  <c r="CH166" i="125" s="1"/>
  <c r="CH188" i="125"/>
  <c r="CH161" i="125"/>
  <c r="CH162" i="125" s="1"/>
  <c r="CH102" i="125"/>
  <c r="CH125" i="125"/>
  <c r="CH114" i="125"/>
  <c r="CH104" i="125"/>
  <c r="CH103" i="125"/>
  <c r="CH92" i="125"/>
  <c r="CH119" i="125"/>
  <c r="CH118" i="125"/>
  <c r="CH117" i="125"/>
  <c r="CH107" i="125"/>
  <c r="CH94" i="125"/>
  <c r="CH93" i="125"/>
  <c r="CH109" i="125"/>
  <c r="CH108" i="125"/>
  <c r="CH97" i="125"/>
  <c r="CH99" i="125"/>
  <c r="CH98" i="125"/>
  <c r="CH88" i="125"/>
  <c r="CH77" i="125"/>
  <c r="CH67" i="125"/>
  <c r="CH68" i="125"/>
  <c r="CH52" i="125"/>
  <c r="CH44" i="125"/>
  <c r="CH16" i="125"/>
  <c r="CH36" i="125"/>
  <c r="CH13" i="125"/>
  <c r="CH12" i="125"/>
  <c r="CI7" i="125"/>
  <c r="CH15" i="125"/>
  <c r="CH14" i="125"/>
  <c r="CH28" i="125"/>
  <c r="CG159" i="125"/>
  <c r="AJ342" i="125"/>
  <c r="AJ343" i="125"/>
  <c r="CF390" i="125"/>
  <c r="CF388" i="125" s="1"/>
  <c r="CG387" i="125" s="1"/>
  <c r="CF178" i="125"/>
  <c r="CF126" i="125"/>
  <c r="K122" i="125"/>
  <c r="K134" i="125" s="1"/>
  <c r="P336" i="125"/>
  <c r="CE231" i="125"/>
  <c r="CF258" i="125"/>
  <c r="BS193" i="125"/>
  <c r="O388" i="125"/>
  <c r="O387" i="125"/>
  <c r="L212" i="125"/>
  <c r="AI390" i="124"/>
  <c r="AQ193" i="124"/>
  <c r="AQ200" i="124" s="1"/>
  <c r="K56" i="124"/>
  <c r="K340" i="124" s="1"/>
  <c r="BY122" i="124"/>
  <c r="BX176" i="124"/>
  <c r="BX194" i="124" s="1"/>
  <c r="BX122" i="124"/>
  <c r="BX134" i="124" s="1"/>
  <c r="BS159" i="124"/>
  <c r="BT159" i="124"/>
  <c r="BZ69" i="124"/>
  <c r="BZ178" i="124" s="1"/>
  <c r="BZ402" i="124" s="1"/>
  <c r="BY176" i="124"/>
  <c r="BY194" i="124" s="1"/>
  <c r="BU90" i="124"/>
  <c r="BY126" i="124"/>
  <c r="BN193" i="124"/>
  <c r="BN200" i="124" s="1"/>
  <c r="BY90" i="124"/>
  <c r="BW390" i="124"/>
  <c r="BW125" i="124"/>
  <c r="L336" i="124"/>
  <c r="BX231" i="124"/>
  <c r="BY258" i="124"/>
  <c r="BX232" i="124"/>
  <c r="BY259" i="124"/>
  <c r="BH271" i="124"/>
  <c r="BG193" i="124"/>
  <c r="BG200" i="124" s="1"/>
  <c r="BG209" i="124"/>
  <c r="AS271" i="124"/>
  <c r="BK193" i="124"/>
  <c r="BK200" i="124" s="1"/>
  <c r="BK209" i="124"/>
  <c r="L46" i="124"/>
  <c r="M42" i="124"/>
  <c r="T176" i="124"/>
  <c r="T414" i="124"/>
  <c r="BS177" i="124"/>
  <c r="J176" i="124"/>
  <c r="J194" i="124" s="1"/>
  <c r="J414" i="124"/>
  <c r="BZ215" i="124"/>
  <c r="BZ17" i="124"/>
  <c r="BC193" i="124"/>
  <c r="BC200" i="124" s="1"/>
  <c r="BC209" i="124"/>
  <c r="AV193" i="124"/>
  <c r="AV200" i="124" s="1"/>
  <c r="AV209" i="124"/>
  <c r="W271" i="124"/>
  <c r="P271" i="124"/>
  <c r="W176" i="124"/>
  <c r="W414" i="124"/>
  <c r="AM271" i="124"/>
  <c r="Y176" i="124"/>
  <c r="Y414" i="124"/>
  <c r="Y271" i="124"/>
  <c r="BZ216" i="124"/>
  <c r="BZ138" i="124" s="1"/>
  <c r="BZ18" i="124"/>
  <c r="BH209" i="124"/>
  <c r="BH193" i="124"/>
  <c r="BH200" i="124" s="1"/>
  <c r="N176" i="124"/>
  <c r="N414" i="124"/>
  <c r="N54" i="124"/>
  <c r="O50" i="124"/>
  <c r="BA209" i="124"/>
  <c r="BA193" i="124"/>
  <c r="BA200" i="124" s="1"/>
  <c r="BQ209" i="124"/>
  <c r="BQ193" i="124"/>
  <c r="BQ200" i="124" s="1"/>
  <c r="AA176" i="124"/>
  <c r="AA414" i="124"/>
  <c r="BQ271" i="124"/>
  <c r="BY390" i="124"/>
  <c r="BI209" i="124"/>
  <c r="BI193" i="124"/>
  <c r="BI200" i="124" s="1"/>
  <c r="O176" i="124"/>
  <c r="O414" i="124"/>
  <c r="AZ271" i="124"/>
  <c r="AO271" i="124"/>
  <c r="R176" i="124"/>
  <c r="R414" i="124"/>
  <c r="AG176" i="124"/>
  <c r="AG414" i="124"/>
  <c r="BT83" i="124"/>
  <c r="L176" i="124"/>
  <c r="L414" i="124"/>
  <c r="AZ209" i="124"/>
  <c r="AZ193" i="124"/>
  <c r="AZ200" i="124" s="1"/>
  <c r="Z176" i="124"/>
  <c r="Z414" i="124"/>
  <c r="AA271" i="124"/>
  <c r="J390" i="124"/>
  <c r="AY193" i="124"/>
  <c r="AY200" i="124" s="1"/>
  <c r="AY209" i="124"/>
  <c r="K399" i="124"/>
  <c r="K400" i="124"/>
  <c r="AM193" i="124"/>
  <c r="AM200" i="124" s="1"/>
  <c r="AM209" i="124"/>
  <c r="AC271" i="124"/>
  <c r="Q176" i="124"/>
  <c r="Q414" i="124"/>
  <c r="M30" i="124"/>
  <c r="N26" i="124"/>
  <c r="AX271" i="124"/>
  <c r="AC176" i="124"/>
  <c r="AC414" i="124"/>
  <c r="X176" i="124"/>
  <c r="X194" i="124" s="1"/>
  <c r="X414" i="124"/>
  <c r="BM271" i="124"/>
  <c r="AL193" i="124"/>
  <c r="AL200" i="124" s="1"/>
  <c r="AL209" i="124"/>
  <c r="S176" i="124"/>
  <c r="S414" i="124"/>
  <c r="K271" i="124"/>
  <c r="BJ271" i="124"/>
  <c r="AI193" i="124"/>
  <c r="AI200" i="124" s="1"/>
  <c r="AI209" i="124"/>
  <c r="BZ83" i="124"/>
  <c r="BO271" i="124"/>
  <c r="N271" i="124"/>
  <c r="BV125" i="124"/>
  <c r="AI271" i="124"/>
  <c r="AB176" i="124"/>
  <c r="AB414" i="124"/>
  <c r="AK271" i="124"/>
  <c r="R271" i="124"/>
  <c r="BX271" i="124"/>
  <c r="AD176" i="124"/>
  <c r="AD414" i="124"/>
  <c r="BT177" i="124"/>
  <c r="V414" i="124"/>
  <c r="AJ271" i="124"/>
  <c r="BD271" i="124"/>
  <c r="BZ116" i="124"/>
  <c r="BT90" i="124"/>
  <c r="BN358" i="124"/>
  <c r="BN369" i="124" s="1"/>
  <c r="BN272" i="124"/>
  <c r="AW271" i="124"/>
  <c r="BB193" i="124"/>
  <c r="BB200" i="124" s="1"/>
  <c r="BB209" i="124"/>
  <c r="AK209" i="124"/>
  <c r="AK193" i="124"/>
  <c r="AK200" i="124" s="1"/>
  <c r="U176" i="124"/>
  <c r="U414" i="124"/>
  <c r="BI271" i="124"/>
  <c r="AW209" i="124"/>
  <c r="AW193" i="124"/>
  <c r="AW200" i="124" s="1"/>
  <c r="BZ177" i="124"/>
  <c r="BM209" i="124"/>
  <c r="BM193" i="124"/>
  <c r="BM200" i="124" s="1"/>
  <c r="BV83" i="124"/>
  <c r="BG271" i="124"/>
  <c r="AU271" i="124"/>
  <c r="BE209" i="124"/>
  <c r="BE193" i="124"/>
  <c r="BE200" i="124" s="1"/>
  <c r="AO209" i="124"/>
  <c r="AO193" i="124"/>
  <c r="AO200" i="124" s="1"/>
  <c r="BZ96" i="124"/>
  <c r="AX209" i="124"/>
  <c r="AX193" i="124"/>
  <c r="AX200" i="124" s="1"/>
  <c r="BJ193" i="124"/>
  <c r="BJ200" i="124" s="1"/>
  <c r="BJ209" i="124"/>
  <c r="BU177" i="124"/>
  <c r="BU176" i="124" s="1"/>
  <c r="AH414" i="124"/>
  <c r="BU414" i="124" s="1"/>
  <c r="BO193" i="124"/>
  <c r="BO200" i="124" s="1"/>
  <c r="BO209" i="124"/>
  <c r="T271" i="124"/>
  <c r="AF176" i="124"/>
  <c r="AF414" i="124"/>
  <c r="M271" i="124"/>
  <c r="AN271" i="124"/>
  <c r="BB271" i="124"/>
  <c r="AQ358" i="124"/>
  <c r="AQ369" i="124" s="1"/>
  <c r="AQ272" i="124"/>
  <c r="BT216" i="124"/>
  <c r="BT138" i="124" s="1"/>
  <c r="V138" i="124"/>
  <c r="L38" i="124"/>
  <c r="M34" i="124"/>
  <c r="Z271" i="124"/>
  <c r="BK271" i="124"/>
  <c r="BY271" i="124"/>
  <c r="K232" i="124"/>
  <c r="L259" i="124"/>
  <c r="K176" i="124"/>
  <c r="K414" i="124"/>
  <c r="BW216" i="124"/>
  <c r="BW138" i="124" s="1"/>
  <c r="BF138" i="124"/>
  <c r="BC271" i="124"/>
  <c r="X390" i="124"/>
  <c r="AV271" i="124"/>
  <c r="AD271" i="124"/>
  <c r="AG271" i="124"/>
  <c r="BV194" i="124"/>
  <c r="BV193" i="124" s="1"/>
  <c r="BV200" i="124" s="1"/>
  <c r="AT193" i="124"/>
  <c r="AT200" i="124" s="1"/>
  <c r="AT209" i="124"/>
  <c r="AQ271" i="124"/>
  <c r="AE271" i="124"/>
  <c r="BZ106" i="124"/>
  <c r="BZ91" i="124"/>
  <c r="BZ182" i="124"/>
  <c r="BZ190" i="124"/>
  <c r="AP271" i="124"/>
  <c r="K293" i="124"/>
  <c r="AB271" i="124"/>
  <c r="AN193" i="124"/>
  <c r="AN200" i="124" s="1"/>
  <c r="AN209" i="124"/>
  <c r="P414" i="124"/>
  <c r="BW83" i="124"/>
  <c r="AH390" i="124"/>
  <c r="AH194" i="124"/>
  <c r="V390" i="124"/>
  <c r="Q271" i="124"/>
  <c r="AE176" i="124"/>
  <c r="AE414" i="124"/>
  <c r="AS358" i="124"/>
  <c r="AS369" i="124" s="1"/>
  <c r="AS272" i="124"/>
  <c r="M176" i="124"/>
  <c r="M414" i="124"/>
  <c r="BA271" i="124"/>
  <c r="BD193" i="124"/>
  <c r="BD200" i="124" s="1"/>
  <c r="BD209" i="124"/>
  <c r="BV177" i="124"/>
  <c r="BV176" i="124" s="1"/>
  <c r="J56" i="124"/>
  <c r="BU216" i="124"/>
  <c r="BU138" i="124" s="1"/>
  <c r="AH138" i="124"/>
  <c r="G64" i="124"/>
  <c r="C68" i="124" s="1"/>
  <c r="BZ101" i="124"/>
  <c r="K231" i="124"/>
  <c r="L258" i="124"/>
  <c r="AJ209" i="124"/>
  <c r="AJ193" i="124"/>
  <c r="AJ200" i="124" s="1"/>
  <c r="BV216" i="124"/>
  <c r="BV138" i="124" s="1"/>
  <c r="AT138" i="124"/>
  <c r="U271" i="124"/>
  <c r="AY271" i="124"/>
  <c r="BW177" i="124"/>
  <c r="BW176" i="124" s="1"/>
  <c r="L271" i="124"/>
  <c r="O271" i="124"/>
  <c r="BN271" i="124"/>
  <c r="S271" i="124"/>
  <c r="AF271" i="124"/>
  <c r="M335" i="124"/>
  <c r="N332" i="124" s="1"/>
  <c r="BF209" i="124"/>
  <c r="BF193" i="124"/>
  <c r="BF200" i="124" s="1"/>
  <c r="BW194" i="124"/>
  <c r="BW193" i="124" s="1"/>
  <c r="BW200" i="124" s="1"/>
  <c r="BP271" i="124"/>
  <c r="BE271" i="124"/>
  <c r="BU83" i="124"/>
  <c r="BS216" i="124"/>
  <c r="J138" i="124"/>
  <c r="BL193" i="124"/>
  <c r="BL200" i="124" s="1"/>
  <c r="BL209" i="124"/>
  <c r="AU193" i="124"/>
  <c r="AU200" i="124" s="1"/>
  <c r="AU209" i="124"/>
  <c r="AP209" i="124"/>
  <c r="AP193" i="124"/>
  <c r="AP200" i="124" s="1"/>
  <c r="AR209" i="124"/>
  <c r="AR193" i="124"/>
  <c r="AR200" i="124" s="1"/>
  <c r="AR271" i="124"/>
  <c r="BL271" i="124"/>
  <c r="BV390" i="124"/>
  <c r="BS83" i="124"/>
  <c r="X271" i="124"/>
  <c r="AL271" i="124"/>
  <c r="CA434" i="124"/>
  <c r="CA245" i="124" s="1"/>
  <c r="CA246" i="124" s="1"/>
  <c r="CA414" i="124"/>
  <c r="CA295" i="124"/>
  <c r="CA333" i="124"/>
  <c r="CA294" i="124"/>
  <c r="CA211" i="124"/>
  <c r="CA189" i="124"/>
  <c r="CA112" i="124" s="1"/>
  <c r="CA111" i="124" s="1"/>
  <c r="CA169" i="124"/>
  <c r="CA170" i="124" s="1"/>
  <c r="CA173" i="124"/>
  <c r="CA174" i="124" s="1"/>
  <c r="CA188" i="124"/>
  <c r="CA161" i="124"/>
  <c r="CA162" i="124" s="1"/>
  <c r="CA165" i="124"/>
  <c r="CA166" i="124" s="1"/>
  <c r="CA102" i="124"/>
  <c r="CA92" i="124"/>
  <c r="CA125" i="124"/>
  <c r="CA103" i="124"/>
  <c r="CA93" i="124"/>
  <c r="CA104" i="124"/>
  <c r="CA94" i="124"/>
  <c r="CA114" i="124"/>
  <c r="CA107" i="124"/>
  <c r="CA97" i="124"/>
  <c r="CA119" i="124"/>
  <c r="CA118" i="124"/>
  <c r="CA117" i="124"/>
  <c r="CA108" i="124"/>
  <c r="CA98" i="124"/>
  <c r="CA88" i="124"/>
  <c r="CA67" i="124"/>
  <c r="CA29" i="124"/>
  <c r="CA68" i="124"/>
  <c r="CA37" i="124"/>
  <c r="CA36" i="124"/>
  <c r="CA109" i="124"/>
  <c r="CA45" i="124"/>
  <c r="CA44" i="124"/>
  <c r="CA15" i="124"/>
  <c r="CA99" i="124"/>
  <c r="CA52" i="124"/>
  <c r="CA77" i="124"/>
  <c r="CB7" i="124"/>
  <c r="CA28" i="124"/>
  <c r="CA16" i="124"/>
  <c r="CA14" i="124"/>
  <c r="CA121" i="124" s="1"/>
  <c r="CA12" i="124"/>
  <c r="CA13" i="124"/>
  <c r="BZ159" i="124"/>
  <c r="BP209" i="124"/>
  <c r="BP193" i="124"/>
  <c r="BP200" i="124" s="1"/>
  <c r="CH69" i="125" l="1"/>
  <c r="CH178" i="125" s="1"/>
  <c r="CH402" i="125" s="1"/>
  <c r="AL74" i="125"/>
  <c r="AM56" i="125"/>
  <c r="K74" i="124"/>
  <c r="CH159" i="125"/>
  <c r="CH390" i="125" s="1"/>
  <c r="Q336" i="125"/>
  <c r="CH116" i="125"/>
  <c r="CG122" i="125"/>
  <c r="CG134" i="125" s="1"/>
  <c r="CF231" i="125"/>
  <c r="CG258" i="125"/>
  <c r="CF402" i="125"/>
  <c r="CH91" i="125"/>
  <c r="U30" i="125"/>
  <c r="V26" i="125"/>
  <c r="AM340" i="125"/>
  <c r="AM293" i="125"/>
  <c r="AM74" i="125"/>
  <c r="CG390" i="125"/>
  <c r="CG388" i="125" s="1"/>
  <c r="CH387" i="125" s="1"/>
  <c r="P129" i="125"/>
  <c r="S54" i="125"/>
  <c r="T50" i="125"/>
  <c r="S38" i="125"/>
  <c r="T34" i="125"/>
  <c r="CG271" i="125"/>
  <c r="BS272" i="125"/>
  <c r="L252" i="125"/>
  <c r="M208" i="125"/>
  <c r="L121" i="125"/>
  <c r="M210" i="125"/>
  <c r="L213" i="125"/>
  <c r="R56" i="125"/>
  <c r="CH106" i="125"/>
  <c r="P342" i="125"/>
  <c r="P343" i="125"/>
  <c r="S46" i="125"/>
  <c r="T42" i="125"/>
  <c r="W231" i="125"/>
  <c r="X258" i="125"/>
  <c r="AN54" i="125"/>
  <c r="AO50" i="125"/>
  <c r="P369" i="125"/>
  <c r="BS358" i="125"/>
  <c r="P388" i="125"/>
  <c r="P387" i="125"/>
  <c r="CH216" i="125"/>
  <c r="CH138" i="125" s="1"/>
  <c r="CH121" i="125"/>
  <c r="CH18" i="125"/>
  <c r="CH83" i="125"/>
  <c r="AL129" i="125"/>
  <c r="CH101" i="125"/>
  <c r="Q340" i="125"/>
  <c r="Q293" i="125"/>
  <c r="Q74" i="125"/>
  <c r="AO38" i="125"/>
  <c r="AP34" i="125"/>
  <c r="CE232" i="125"/>
  <c r="CF259" i="125"/>
  <c r="BS200" i="125"/>
  <c r="CI434" i="125"/>
  <c r="CI245" i="125" s="1"/>
  <c r="CI246" i="125" s="1"/>
  <c r="CI414" i="125"/>
  <c r="CI412" i="125" s="1"/>
  <c r="CJ411" i="125" s="1"/>
  <c r="CI295" i="125"/>
  <c r="CI333" i="125"/>
  <c r="CI294" i="125"/>
  <c r="CI211" i="125"/>
  <c r="CI188" i="125"/>
  <c r="CI165" i="125"/>
  <c r="CI166" i="125" s="1"/>
  <c r="CI169" i="125"/>
  <c r="CI170" i="125" s="1"/>
  <c r="CI173" i="125"/>
  <c r="CI174" i="125" s="1"/>
  <c r="CI161" i="125"/>
  <c r="CI162" i="125" s="1"/>
  <c r="CI189" i="125"/>
  <c r="CI112" i="125" s="1"/>
  <c r="CI111" i="125" s="1"/>
  <c r="CI102" i="125"/>
  <c r="CI125" i="125"/>
  <c r="CI114" i="125"/>
  <c r="CI104" i="125"/>
  <c r="CI103" i="125"/>
  <c r="CI92" i="125"/>
  <c r="CI119" i="125"/>
  <c r="CI118" i="125"/>
  <c r="CI117" i="125"/>
  <c r="CI107" i="125"/>
  <c r="CI94" i="125"/>
  <c r="CI93" i="125"/>
  <c r="CI109" i="125"/>
  <c r="CI108" i="125"/>
  <c r="CI97" i="125"/>
  <c r="CI99" i="125"/>
  <c r="CI98" i="125"/>
  <c r="CI88" i="125"/>
  <c r="CI28" i="125"/>
  <c r="CI68" i="125"/>
  <c r="CI52" i="125"/>
  <c r="CI44" i="125"/>
  <c r="CI16" i="125"/>
  <c r="CI15" i="125"/>
  <c r="CI36" i="125"/>
  <c r="CI77" i="125"/>
  <c r="CI13" i="125"/>
  <c r="CI12" i="125"/>
  <c r="CJ7" i="125"/>
  <c r="CI14" i="125"/>
  <c r="CI67" i="125"/>
  <c r="CH96" i="125"/>
  <c r="R400" i="125"/>
  <c r="R399" i="125"/>
  <c r="CG178" i="125"/>
  <c r="CG402" i="125" s="1"/>
  <c r="CG126" i="125"/>
  <c r="AL343" i="125"/>
  <c r="AL342" i="125"/>
  <c r="CF271" i="125"/>
  <c r="CH215" i="125"/>
  <c r="CH17" i="125"/>
  <c r="CH177" i="125"/>
  <c r="CH176" i="125" s="1"/>
  <c r="CH126" i="125"/>
  <c r="CH190" i="125"/>
  <c r="CH182" i="125"/>
  <c r="CF176" i="125"/>
  <c r="AO46" i="125"/>
  <c r="AP42" i="125"/>
  <c r="AN30" i="125"/>
  <c r="AO26" i="125"/>
  <c r="P411" i="125"/>
  <c r="P412" i="125"/>
  <c r="S232" i="125"/>
  <c r="T259" i="125"/>
  <c r="R335" i="125"/>
  <c r="S332" i="125" s="1"/>
  <c r="BU390" i="124"/>
  <c r="BZ126" i="124"/>
  <c r="BZ122" i="124"/>
  <c r="V68" i="124"/>
  <c r="BT68" i="124" s="1"/>
  <c r="P68" i="124"/>
  <c r="BY134" i="124"/>
  <c r="L56" i="124"/>
  <c r="L340" i="124" s="1"/>
  <c r="BZ176" i="124"/>
  <c r="BZ194" i="124" s="1"/>
  <c r="BT390" i="124"/>
  <c r="CA116" i="124"/>
  <c r="J209" i="124"/>
  <c r="J193" i="124"/>
  <c r="J200" i="124" s="1"/>
  <c r="CA190" i="124"/>
  <c r="CA182" i="124"/>
  <c r="AU358" i="124"/>
  <c r="AU369" i="124" s="1"/>
  <c r="AU272" i="124"/>
  <c r="BF358" i="124"/>
  <c r="BW209" i="124"/>
  <c r="BW272" i="124" s="1"/>
  <c r="BF272" i="124"/>
  <c r="AW358" i="124"/>
  <c r="AW369" i="124" s="1"/>
  <c r="AW272" i="124"/>
  <c r="BL358" i="124"/>
  <c r="BL369" i="124" s="1"/>
  <c r="BL272" i="124"/>
  <c r="M336" i="124"/>
  <c r="AJ358" i="124"/>
  <c r="AJ369" i="124" s="1"/>
  <c r="AJ272" i="124"/>
  <c r="V69" i="124"/>
  <c r="AN358" i="124"/>
  <c r="AN369" i="124" s="1"/>
  <c r="AN272" i="124"/>
  <c r="BT414" i="124"/>
  <c r="AC194" i="124"/>
  <c r="R194" i="124"/>
  <c r="O194" i="124"/>
  <c r="N194" i="124"/>
  <c r="BZ271" i="124"/>
  <c r="BP358" i="124"/>
  <c r="BP369" i="124" s="1"/>
  <c r="BP272" i="124"/>
  <c r="BY200" i="124"/>
  <c r="BY209" i="124"/>
  <c r="BY272" i="124" s="1"/>
  <c r="BY193" i="124"/>
  <c r="BC358" i="124"/>
  <c r="BC369" i="124" s="1"/>
  <c r="BC272" i="124"/>
  <c r="BZ390" i="124"/>
  <c r="CA69" i="124"/>
  <c r="CA106" i="124"/>
  <c r="CA91" i="124"/>
  <c r="J271" i="124"/>
  <c r="BZ90" i="124"/>
  <c r="BF271" i="124"/>
  <c r="AF194" i="124"/>
  <c r="BM358" i="124"/>
  <c r="BM369" i="124" s="1"/>
  <c r="BM272" i="124"/>
  <c r="U194" i="124"/>
  <c r="AY358" i="124"/>
  <c r="AY369" i="124" s="1"/>
  <c r="AY272" i="124"/>
  <c r="Z194" i="124"/>
  <c r="BQ358" i="124"/>
  <c r="BQ272" i="124"/>
  <c r="T194" i="124"/>
  <c r="BK358" i="124"/>
  <c r="BK369" i="124" s="1"/>
  <c r="BK272" i="124"/>
  <c r="CA96" i="124"/>
  <c r="L231" i="124"/>
  <c r="M258" i="124"/>
  <c r="M194" i="124"/>
  <c r="BE358" i="124"/>
  <c r="BE369" i="124" s="1"/>
  <c r="BE272" i="124"/>
  <c r="AL358" i="124"/>
  <c r="AL369" i="124" s="1"/>
  <c r="AL272" i="124"/>
  <c r="Q194" i="124"/>
  <c r="W194" i="124"/>
  <c r="CB434" i="124"/>
  <c r="CB245" i="124" s="1"/>
  <c r="CB246" i="124" s="1"/>
  <c r="CB414" i="124"/>
  <c r="CB294" i="124"/>
  <c r="CB333" i="124"/>
  <c r="CB295" i="124"/>
  <c r="CB189" i="124"/>
  <c r="CB112" i="124" s="1"/>
  <c r="CB111" i="124" s="1"/>
  <c r="CB211" i="124"/>
  <c r="CB188" i="124"/>
  <c r="CB169" i="124"/>
  <c r="CB170" i="124" s="1"/>
  <c r="CB165" i="124"/>
  <c r="CB166" i="124" s="1"/>
  <c r="CB173" i="124"/>
  <c r="CB174" i="124" s="1"/>
  <c r="CB161" i="124"/>
  <c r="CB162" i="124" s="1"/>
  <c r="CB125" i="124"/>
  <c r="CB103" i="124"/>
  <c r="CB93" i="124"/>
  <c r="CB104" i="124"/>
  <c r="CB94" i="124"/>
  <c r="CB114" i="124"/>
  <c r="CB107" i="124"/>
  <c r="CB97" i="124"/>
  <c r="CB119" i="124"/>
  <c r="CB118" i="124"/>
  <c r="CB117" i="124"/>
  <c r="CB108" i="124"/>
  <c r="CB98" i="124"/>
  <c r="CB109" i="124"/>
  <c r="CB99" i="124"/>
  <c r="CB102" i="124"/>
  <c r="CB92" i="124"/>
  <c r="CB68" i="124"/>
  <c r="CB37" i="124"/>
  <c r="CB36" i="124"/>
  <c r="CB45" i="124"/>
  <c r="CB44" i="124"/>
  <c r="CB52" i="124"/>
  <c r="CB77" i="124"/>
  <c r="CB28" i="124"/>
  <c r="CC7" i="124"/>
  <c r="CB16" i="124"/>
  <c r="CB29" i="124"/>
  <c r="CB14" i="124"/>
  <c r="CB121" i="124" s="1"/>
  <c r="CB13" i="124"/>
  <c r="CB88" i="124"/>
  <c r="CB15" i="124"/>
  <c r="CB12" i="124"/>
  <c r="CB67" i="124"/>
  <c r="CB69" i="124" s="1"/>
  <c r="CB178" i="124" s="1"/>
  <c r="CB402" i="124" s="1"/>
  <c r="CA101" i="124"/>
  <c r="BS138" i="124"/>
  <c r="BD358" i="124"/>
  <c r="BD369" i="124" s="1"/>
  <c r="BD272" i="124"/>
  <c r="BW271" i="124"/>
  <c r="BI358" i="124"/>
  <c r="BI369" i="124" s="1"/>
  <c r="BI272" i="124"/>
  <c r="AR358" i="124"/>
  <c r="AR369" i="124" s="1"/>
  <c r="AR272" i="124"/>
  <c r="J340" i="124"/>
  <c r="J293" i="124"/>
  <c r="J74" i="124"/>
  <c r="AE194" i="124"/>
  <c r="K342" i="124"/>
  <c r="K343" i="124"/>
  <c r="BO358" i="124"/>
  <c r="BO369" i="124" s="1"/>
  <c r="BO272" i="124"/>
  <c r="AP358" i="124"/>
  <c r="AP369" i="124" s="1"/>
  <c r="AP272" i="124"/>
  <c r="X209" i="124"/>
  <c r="X193" i="124"/>
  <c r="X200" i="124" s="1"/>
  <c r="V271" i="124"/>
  <c r="AK358" i="124"/>
  <c r="AK369" i="124" s="1"/>
  <c r="AK272" i="124"/>
  <c r="AZ358" i="124"/>
  <c r="AZ369" i="124" s="1"/>
  <c r="AZ272" i="124"/>
  <c r="AG194" i="124"/>
  <c r="BA358" i="124"/>
  <c r="BA369" i="124" s="1"/>
  <c r="BA272" i="124"/>
  <c r="BY232" i="124"/>
  <c r="BZ259" i="124"/>
  <c r="AH209" i="124"/>
  <c r="BU194" i="124"/>
  <c r="BU193" i="124" s="1"/>
  <c r="BU200" i="124" s="1"/>
  <c r="AH193" i="124"/>
  <c r="AH200" i="124" s="1"/>
  <c r="AT358" i="124"/>
  <c r="AT272" i="124"/>
  <c r="BV209" i="124"/>
  <c r="BV272" i="124" s="1"/>
  <c r="AX358" i="124"/>
  <c r="AX369" i="124" s="1"/>
  <c r="AX272" i="124"/>
  <c r="CA159" i="124"/>
  <c r="AT271" i="124"/>
  <c r="K194" i="124"/>
  <c r="BT271" i="124"/>
  <c r="AO358" i="124"/>
  <c r="AO369" i="124" s="1"/>
  <c r="AO272" i="124"/>
  <c r="BB358" i="124"/>
  <c r="BB369" i="124" s="1"/>
  <c r="BB272" i="124"/>
  <c r="AD194" i="124"/>
  <c r="BX200" i="124"/>
  <c r="BX193" i="124"/>
  <c r="BX209" i="124"/>
  <c r="BX272" i="124" s="1"/>
  <c r="AM358" i="124"/>
  <c r="AM369" i="124" s="1"/>
  <c r="AM272" i="124"/>
  <c r="O54" i="124"/>
  <c r="P50" i="124"/>
  <c r="BH358" i="124"/>
  <c r="BH369" i="124" s="1"/>
  <c r="BH272" i="124"/>
  <c r="Y194" i="124"/>
  <c r="M46" i="124"/>
  <c r="N42" i="124"/>
  <c r="N30" i="124"/>
  <c r="O26" i="124"/>
  <c r="J388" i="124"/>
  <c r="BS390" i="124"/>
  <c r="L194" i="124"/>
  <c r="J412" i="124"/>
  <c r="BS414" i="124"/>
  <c r="BG358" i="124"/>
  <c r="BG369" i="124" s="1"/>
  <c r="BG272" i="124"/>
  <c r="BY231" i="124"/>
  <c r="BZ258" i="124"/>
  <c r="CA215" i="124"/>
  <c r="CA17" i="124"/>
  <c r="CA177" i="124"/>
  <c r="BV271" i="124"/>
  <c r="AH271" i="124"/>
  <c r="BJ358" i="124"/>
  <c r="BJ369" i="124" s="1"/>
  <c r="BJ272" i="124"/>
  <c r="CA216" i="124"/>
  <c r="CA138" i="124" s="1"/>
  <c r="CA18" i="124"/>
  <c r="CA83" i="124"/>
  <c r="N335" i="124"/>
  <c r="O332" i="124" s="1"/>
  <c r="BU271" i="124"/>
  <c r="K129" i="124"/>
  <c r="L232" i="124"/>
  <c r="M259" i="124"/>
  <c r="M38" i="124"/>
  <c r="N34" i="124"/>
  <c r="AB194" i="124"/>
  <c r="AI358" i="124"/>
  <c r="AI369" i="124" s="1"/>
  <c r="AI272" i="124"/>
  <c r="S194" i="124"/>
  <c r="L399" i="124"/>
  <c r="L400" i="124"/>
  <c r="AA194" i="124"/>
  <c r="AV358" i="124"/>
  <c r="AV369" i="124" s="1"/>
  <c r="AV272" i="124"/>
  <c r="C7" i="114"/>
  <c r="CI116" i="125" l="1"/>
  <c r="CI101" i="125"/>
  <c r="CI91" i="125"/>
  <c r="CH388" i="125"/>
  <c r="CI387" i="125" s="1"/>
  <c r="CI159" i="125"/>
  <c r="CI390" i="125" s="1"/>
  <c r="CF194" i="125"/>
  <c r="CI216" i="125"/>
  <c r="CI138" i="125" s="1"/>
  <c r="CI121" i="125"/>
  <c r="CI18" i="125"/>
  <c r="CI83" i="125"/>
  <c r="CI106" i="125"/>
  <c r="CI190" i="125"/>
  <c r="CI182" i="125"/>
  <c r="AO54" i="125"/>
  <c r="AP50" i="125"/>
  <c r="M273" i="125"/>
  <c r="Q412" i="125"/>
  <c r="Q411" i="125"/>
  <c r="CJ434" i="125"/>
  <c r="CJ245" i="125" s="1"/>
  <c r="CJ246" i="125" s="1"/>
  <c r="CJ414" i="125"/>
  <c r="CJ412" i="125" s="1"/>
  <c r="CK411" i="125" s="1"/>
  <c r="CJ333" i="125"/>
  <c r="CJ294" i="125"/>
  <c r="CJ295" i="125"/>
  <c r="CJ211" i="125"/>
  <c r="CJ169" i="125"/>
  <c r="CJ170" i="125" s="1"/>
  <c r="CJ165" i="125"/>
  <c r="CJ166" i="125" s="1"/>
  <c r="CJ188" i="125"/>
  <c r="CJ161" i="125"/>
  <c r="CJ162" i="125" s="1"/>
  <c r="CJ189" i="125"/>
  <c r="CJ112" i="125" s="1"/>
  <c r="CJ111" i="125" s="1"/>
  <c r="CJ173" i="125"/>
  <c r="CJ174" i="125" s="1"/>
  <c r="CJ125" i="125"/>
  <c r="CJ114" i="125"/>
  <c r="CJ104" i="125"/>
  <c r="CJ103" i="125"/>
  <c r="CJ92" i="125"/>
  <c r="CJ119" i="125"/>
  <c r="CJ118" i="125"/>
  <c r="CJ117" i="125"/>
  <c r="CJ107" i="125"/>
  <c r="CJ94" i="125"/>
  <c r="CJ93" i="125"/>
  <c r="CJ109" i="125"/>
  <c r="CJ108" i="125"/>
  <c r="CJ97" i="125"/>
  <c r="CJ99" i="125"/>
  <c r="CJ98" i="125"/>
  <c r="CJ88" i="125"/>
  <c r="CJ102" i="125"/>
  <c r="CJ67" i="125"/>
  <c r="CJ52" i="125"/>
  <c r="CJ44" i="125"/>
  <c r="CJ15" i="125"/>
  <c r="CJ36" i="125"/>
  <c r="CJ77" i="125"/>
  <c r="CJ28" i="125"/>
  <c r="CJ12" i="125"/>
  <c r="CK7" i="125"/>
  <c r="CJ16" i="125"/>
  <c r="CJ14" i="125"/>
  <c r="CJ13" i="125"/>
  <c r="CJ68" i="125"/>
  <c r="Q342" i="125"/>
  <c r="Q343" i="125"/>
  <c r="CH271" i="125"/>
  <c r="L122" i="125"/>
  <c r="L134" i="125" s="1"/>
  <c r="AM129" i="125"/>
  <c r="CF400" i="125"/>
  <c r="CG399" i="125" s="1"/>
  <c r="CG400" i="125" s="1"/>
  <c r="CH399" i="125" s="1"/>
  <c r="CH400" i="125" s="1"/>
  <c r="CI399" i="125" s="1"/>
  <c r="S400" i="125"/>
  <c r="S399" i="125"/>
  <c r="CI215" i="125"/>
  <c r="CI17" i="125"/>
  <c r="CI177" i="125"/>
  <c r="CF232" i="125"/>
  <c r="CG259" i="125"/>
  <c r="X231" i="125"/>
  <c r="Y258" i="125"/>
  <c r="M212" i="125"/>
  <c r="T38" i="125"/>
  <c r="U34" i="125"/>
  <c r="CG231" i="125"/>
  <c r="CH258" i="125"/>
  <c r="AO30" i="125"/>
  <c r="AP26" i="125"/>
  <c r="CH194" i="125"/>
  <c r="CI96" i="125"/>
  <c r="R340" i="125"/>
  <c r="R293" i="125"/>
  <c r="R74" i="125"/>
  <c r="L230" i="125"/>
  <c r="L233" i="125" s="1"/>
  <c r="L253" i="125"/>
  <c r="L254" i="125" s="1"/>
  <c r="S56" i="125"/>
  <c r="AM343" i="125"/>
  <c r="AM342" i="125"/>
  <c r="AN56" i="125"/>
  <c r="Q387" i="125"/>
  <c r="Q388" i="125"/>
  <c r="T46" i="125"/>
  <c r="U42" i="125"/>
  <c r="CG176" i="125"/>
  <c r="T54" i="125"/>
  <c r="U50" i="125"/>
  <c r="V30" i="125"/>
  <c r="W26" i="125"/>
  <c r="S335" i="125"/>
  <c r="T332" i="125" s="1"/>
  <c r="AP46" i="125"/>
  <c r="AQ42" i="125"/>
  <c r="CI90" i="125"/>
  <c r="AP38" i="125"/>
  <c r="AQ34" i="125"/>
  <c r="BS369" i="125"/>
  <c r="BS30" i="125"/>
  <c r="R336" i="125"/>
  <c r="CH90" i="125"/>
  <c r="CH122" i="125" s="1"/>
  <c r="CH134" i="125" s="1"/>
  <c r="T232" i="125"/>
  <c r="U259" i="125"/>
  <c r="CI69" i="125"/>
  <c r="Q129" i="125"/>
  <c r="L183" i="125"/>
  <c r="L129" i="124"/>
  <c r="L293" i="124"/>
  <c r="BS68" i="124"/>
  <c r="P69" i="124"/>
  <c r="CB91" i="124"/>
  <c r="CB96" i="124"/>
  <c r="N336" i="124"/>
  <c r="BS388" i="124"/>
  <c r="BT387" i="124" s="1"/>
  <c r="BT388" i="124" s="1"/>
  <c r="BU387" i="124" s="1"/>
  <c r="BU388" i="124" s="1"/>
  <c r="BV387" i="124" s="1"/>
  <c r="BV388" i="124" s="1"/>
  <c r="BW387" i="124" s="1"/>
  <c r="BW388" i="124" s="1"/>
  <c r="BX387" i="124" s="1"/>
  <c r="BX388" i="124" s="1"/>
  <c r="BY387" i="124" s="1"/>
  <c r="BY388" i="124" s="1"/>
  <c r="BZ387" i="124" s="1"/>
  <c r="BZ388" i="124" s="1"/>
  <c r="CA387" i="124" s="1"/>
  <c r="N46" i="124"/>
  <c r="O42" i="124"/>
  <c r="AT369" i="124"/>
  <c r="BV358" i="124"/>
  <c r="BV369" i="124" s="1"/>
  <c r="AE209" i="124"/>
  <c r="AE193" i="124"/>
  <c r="AE200" i="124" s="1"/>
  <c r="AF193" i="124"/>
  <c r="AF200" i="124" s="1"/>
  <c r="AF209" i="124"/>
  <c r="CA90" i="124"/>
  <c r="AB209" i="124"/>
  <c r="AB193" i="124"/>
  <c r="AB200" i="124" s="1"/>
  <c r="K387" i="124"/>
  <c r="K388" i="124"/>
  <c r="BS271" i="124"/>
  <c r="M400" i="124"/>
  <c r="M399" i="124"/>
  <c r="O30" i="124"/>
  <c r="P26" i="124"/>
  <c r="Y209" i="124"/>
  <c r="Y193" i="124"/>
  <c r="Y200" i="124" s="1"/>
  <c r="CA390" i="124"/>
  <c r="AG209" i="124"/>
  <c r="AG193" i="124"/>
  <c r="AG200" i="124" s="1"/>
  <c r="CB216" i="124"/>
  <c r="CB138" i="124" s="1"/>
  <c r="CB18" i="124"/>
  <c r="CB83" i="124"/>
  <c r="CB101" i="124"/>
  <c r="L342" i="124"/>
  <c r="L343" i="124"/>
  <c r="J358" i="124"/>
  <c r="J272" i="124"/>
  <c r="J212" i="124"/>
  <c r="J121" i="124" s="1"/>
  <c r="AA193" i="124"/>
  <c r="AA200" i="124" s="1"/>
  <c r="AA209" i="124"/>
  <c r="BQ369" i="124"/>
  <c r="R209" i="124"/>
  <c r="R193" i="124"/>
  <c r="R200" i="124" s="1"/>
  <c r="N38" i="124"/>
  <c r="O34" i="124"/>
  <c r="BS412" i="124"/>
  <c r="BT411" i="124" s="1"/>
  <c r="BT412" i="124" s="1"/>
  <c r="BU411" i="124" s="1"/>
  <c r="BU412" i="124" s="1"/>
  <c r="BV411" i="124" s="1"/>
  <c r="BV412" i="124" s="1"/>
  <c r="BW411" i="124" s="1"/>
  <c r="BW412" i="124" s="1"/>
  <c r="BX411" i="124" s="1"/>
  <c r="BX412" i="124" s="1"/>
  <c r="BY411" i="124" s="1"/>
  <c r="BY412" i="124" s="1"/>
  <c r="BZ411" i="124" s="1"/>
  <c r="BZ412" i="124" s="1"/>
  <c r="CA411" i="124" s="1"/>
  <c r="CA412" i="124" s="1"/>
  <c r="CB411" i="124" s="1"/>
  <c r="CB412" i="124" s="1"/>
  <c r="CC411" i="124" s="1"/>
  <c r="AH358" i="124"/>
  <c r="AH272" i="124"/>
  <c r="BU209" i="124"/>
  <c r="BU272" i="124" s="1"/>
  <c r="X358" i="124"/>
  <c r="X369" i="124" s="1"/>
  <c r="X272" i="124"/>
  <c r="J342" i="124"/>
  <c r="J343" i="124"/>
  <c r="CB106" i="124"/>
  <c r="CB159" i="124"/>
  <c r="Z209" i="124"/>
  <c r="Z193" i="124"/>
  <c r="Z200" i="124" s="1"/>
  <c r="BZ134" i="124"/>
  <c r="CA178" i="124"/>
  <c r="CA402" i="124" s="1"/>
  <c r="CA126" i="124"/>
  <c r="M56" i="124"/>
  <c r="CA271" i="124"/>
  <c r="K412" i="124"/>
  <c r="K411" i="124"/>
  <c r="W209" i="124"/>
  <c r="W193" i="124"/>
  <c r="W200" i="124" s="1"/>
  <c r="U209" i="124"/>
  <c r="U193" i="124"/>
  <c r="U200" i="124" s="1"/>
  <c r="N193" i="124"/>
  <c r="N200" i="124" s="1"/>
  <c r="N209" i="124"/>
  <c r="M232" i="124"/>
  <c r="N259" i="124"/>
  <c r="BZ232" i="124"/>
  <c r="CA259" i="124"/>
  <c r="CB215" i="124"/>
  <c r="CB17" i="124"/>
  <c r="CB177" i="124"/>
  <c r="CC434" i="124"/>
  <c r="CC245" i="124" s="1"/>
  <c r="CC246" i="124" s="1"/>
  <c r="CC414" i="124"/>
  <c r="CC295" i="124"/>
  <c r="CC333" i="124"/>
  <c r="CC294" i="124"/>
  <c r="CC211" i="124"/>
  <c r="CC188" i="124"/>
  <c r="CC189" i="124"/>
  <c r="CC112" i="124" s="1"/>
  <c r="CC111" i="124" s="1"/>
  <c r="CC165" i="124"/>
  <c r="CC166" i="124" s="1"/>
  <c r="CC173" i="124"/>
  <c r="CC174" i="124" s="1"/>
  <c r="CC169" i="124"/>
  <c r="CC170" i="124" s="1"/>
  <c r="CC104" i="124"/>
  <c r="CC94" i="124"/>
  <c r="CC161" i="124"/>
  <c r="CC162" i="124" s="1"/>
  <c r="CC114" i="124"/>
  <c r="CC107" i="124"/>
  <c r="CC97" i="124"/>
  <c r="CC88" i="124"/>
  <c r="CC119" i="124"/>
  <c r="CC118" i="124"/>
  <c r="CC117" i="124"/>
  <c r="CC108" i="124"/>
  <c r="CC98" i="124"/>
  <c r="CC109" i="124"/>
  <c r="CC99" i="124"/>
  <c r="CC125" i="124"/>
  <c r="CC103" i="124"/>
  <c r="CC93" i="124"/>
  <c r="CC45" i="124"/>
  <c r="CC44" i="124"/>
  <c r="CC102" i="124"/>
  <c r="CC92" i="124"/>
  <c r="CC52" i="124"/>
  <c r="CC77" i="124"/>
  <c r="CC67" i="124"/>
  <c r="CC29" i="124"/>
  <c r="CC28" i="124"/>
  <c r="CC16" i="124"/>
  <c r="CC36" i="124"/>
  <c r="CC37" i="124"/>
  <c r="CC14" i="124"/>
  <c r="CC121" i="124" s="1"/>
  <c r="CC12" i="124"/>
  <c r="CC15" i="124"/>
  <c r="CC13" i="124"/>
  <c r="CC68" i="124"/>
  <c r="CD7" i="124"/>
  <c r="CB126" i="124"/>
  <c r="BZ209" i="124"/>
  <c r="BZ272" i="124" s="1"/>
  <c r="BZ200" i="124"/>
  <c r="BZ193" i="124"/>
  <c r="AC209" i="124"/>
  <c r="AC193" i="124"/>
  <c r="AC200" i="124" s="1"/>
  <c r="BF369" i="124"/>
  <c r="BW358" i="124"/>
  <c r="BW369" i="124" s="1"/>
  <c r="S193" i="124"/>
  <c r="S200" i="124" s="1"/>
  <c r="S209" i="124"/>
  <c r="BZ231" i="124"/>
  <c r="CA258" i="124"/>
  <c r="L209" i="124"/>
  <c r="L193" i="124"/>
  <c r="L200" i="124" s="1"/>
  <c r="P54" i="124"/>
  <c r="Q50" i="124"/>
  <c r="AD193" i="124"/>
  <c r="AD200" i="124" s="1"/>
  <c r="AD209" i="124"/>
  <c r="K193" i="124"/>
  <c r="K200" i="124" s="1"/>
  <c r="K209" i="124"/>
  <c r="Q209" i="124"/>
  <c r="Q193" i="124"/>
  <c r="Q200" i="124" s="1"/>
  <c r="M209" i="124"/>
  <c r="M193" i="124"/>
  <c r="M200" i="124" s="1"/>
  <c r="V178" i="124"/>
  <c r="BT69" i="124"/>
  <c r="O335" i="124"/>
  <c r="P332" i="124" s="1"/>
  <c r="CB116" i="124"/>
  <c r="CB190" i="124"/>
  <c r="CB182" i="124"/>
  <c r="M231" i="124"/>
  <c r="N258" i="124"/>
  <c r="T209" i="124"/>
  <c r="T193" i="124"/>
  <c r="T200" i="124" s="1"/>
  <c r="O193" i="124"/>
  <c r="O200" i="124" s="1"/>
  <c r="O209" i="124"/>
  <c r="CI122" i="125" l="1"/>
  <c r="CI134" i="125" s="1"/>
  <c r="CJ96" i="125"/>
  <c r="AO56" i="125"/>
  <c r="AO340" i="125" s="1"/>
  <c r="CI388" i="125"/>
  <c r="CJ387" i="125" s="1"/>
  <c r="S336" i="125"/>
  <c r="W30" i="125"/>
  <c r="X26" i="125"/>
  <c r="CJ91" i="125"/>
  <c r="CJ90" i="125" s="1"/>
  <c r="CJ190" i="125"/>
  <c r="CJ182" i="125"/>
  <c r="CI271" i="125"/>
  <c r="AQ38" i="125"/>
  <c r="AR34" i="125"/>
  <c r="U38" i="125"/>
  <c r="V34" i="125"/>
  <c r="CJ69" i="125"/>
  <c r="CF209" i="125"/>
  <c r="CF200" i="125"/>
  <c r="CF193" i="125"/>
  <c r="U54" i="125"/>
  <c r="BS54" i="125" s="1"/>
  <c r="V50" i="125"/>
  <c r="S340" i="125"/>
  <c r="S293" i="125"/>
  <c r="S74" i="125"/>
  <c r="CH200" i="125"/>
  <c r="CH193" i="125"/>
  <c r="CH209" i="125"/>
  <c r="CH272" i="125" s="1"/>
  <c r="T56" i="125"/>
  <c r="CJ101" i="125"/>
  <c r="AP30" i="125"/>
  <c r="AQ26" i="125"/>
  <c r="M252" i="125"/>
  <c r="N208" i="125"/>
  <c r="M121" i="125"/>
  <c r="N210" i="125"/>
  <c r="CJ106" i="125"/>
  <c r="R411" i="125"/>
  <c r="R412" i="125"/>
  <c r="AQ46" i="125"/>
  <c r="AR42" i="125"/>
  <c r="CG194" i="125"/>
  <c r="M213" i="125"/>
  <c r="CJ216" i="125"/>
  <c r="CJ138" i="125" s="1"/>
  <c r="CJ121" i="125"/>
  <c r="CJ18" i="125"/>
  <c r="CJ83" i="125"/>
  <c r="CJ116" i="125"/>
  <c r="CI178" i="125"/>
  <c r="CI126" i="125"/>
  <c r="U232" i="125"/>
  <c r="BS232" i="125" s="1"/>
  <c r="V259" i="125"/>
  <c r="U46" i="125"/>
  <c r="BS46" i="125" s="1"/>
  <c r="V42" i="125"/>
  <c r="R129" i="125"/>
  <c r="CH231" i="125"/>
  <c r="CI258" i="125"/>
  <c r="Y231" i="125"/>
  <c r="Z258" i="125"/>
  <c r="T400" i="125"/>
  <c r="T399" i="125"/>
  <c r="CK434" i="125"/>
  <c r="CK245" i="125" s="1"/>
  <c r="CK246" i="125" s="1"/>
  <c r="CK414" i="125"/>
  <c r="CK412" i="125" s="1"/>
  <c r="CL411" i="125" s="1"/>
  <c r="CK294" i="125"/>
  <c r="CK333" i="125"/>
  <c r="CK295" i="125"/>
  <c r="CK211" i="125"/>
  <c r="CK188" i="125"/>
  <c r="CK189" i="125"/>
  <c r="CK112" i="125" s="1"/>
  <c r="CK111" i="125" s="1"/>
  <c r="CK173" i="125"/>
  <c r="CK174" i="125" s="1"/>
  <c r="CK169" i="125"/>
  <c r="CK170" i="125" s="1"/>
  <c r="CK161" i="125"/>
  <c r="CK162" i="125" s="1"/>
  <c r="CK165" i="125"/>
  <c r="CK166" i="125" s="1"/>
  <c r="CK92" i="125"/>
  <c r="CK119" i="125"/>
  <c r="CK118" i="125"/>
  <c r="CK117" i="125"/>
  <c r="CK107" i="125"/>
  <c r="CK94" i="125"/>
  <c r="CK93" i="125"/>
  <c r="CK109" i="125"/>
  <c r="CK108" i="125"/>
  <c r="CK97" i="125"/>
  <c r="CK99" i="125"/>
  <c r="CK98" i="125"/>
  <c r="CK88" i="125"/>
  <c r="CK102" i="125"/>
  <c r="CK125" i="125"/>
  <c r="CK114" i="125"/>
  <c r="CK104" i="125"/>
  <c r="CK103" i="125"/>
  <c r="CK68" i="125"/>
  <c r="CK52" i="125"/>
  <c r="CK44" i="125"/>
  <c r="CK16" i="125"/>
  <c r="CK36" i="125"/>
  <c r="CK77" i="125"/>
  <c r="CK28" i="125"/>
  <c r="CK67" i="125"/>
  <c r="CL7" i="125"/>
  <c r="CK14" i="125"/>
  <c r="CK15" i="125"/>
  <c r="CK12" i="125"/>
  <c r="CK13" i="125"/>
  <c r="AN340" i="125"/>
  <c r="AN293" i="125"/>
  <c r="AN74" i="125"/>
  <c r="T335" i="125"/>
  <c r="U332" i="125" s="1"/>
  <c r="R387" i="125"/>
  <c r="R388" i="125"/>
  <c r="R342" i="125"/>
  <c r="R343" i="125"/>
  <c r="CG232" i="125"/>
  <c r="CH259" i="125"/>
  <c r="CJ215" i="125"/>
  <c r="CJ17" i="125"/>
  <c r="CJ177" i="125"/>
  <c r="CJ159" i="125"/>
  <c r="AP54" i="125"/>
  <c r="AQ50" i="125"/>
  <c r="N56" i="124"/>
  <c r="N293" i="124" s="1"/>
  <c r="CA122" i="124"/>
  <c r="CA134" i="124" s="1"/>
  <c r="J122" i="124"/>
  <c r="J134" i="124" s="1"/>
  <c r="P178" i="124"/>
  <c r="BS69" i="124"/>
  <c r="CA176" i="124"/>
  <c r="CA194" i="124" s="1"/>
  <c r="CA193" i="124" s="1"/>
  <c r="CB90" i="124"/>
  <c r="CA388" i="124"/>
  <c r="CB387" i="124" s="1"/>
  <c r="CC91" i="124"/>
  <c r="CC101" i="124"/>
  <c r="O336" i="124"/>
  <c r="CC116" i="124"/>
  <c r="O358" i="124"/>
  <c r="O369" i="124" s="1"/>
  <c r="O272" i="124"/>
  <c r="N231" i="124"/>
  <c r="O258" i="124"/>
  <c r="CC106" i="124"/>
  <c r="CC412" i="124"/>
  <c r="CD411" i="124" s="1"/>
  <c r="J252" i="124"/>
  <c r="K208" i="124"/>
  <c r="J213" i="124"/>
  <c r="K210" i="124"/>
  <c r="Y358" i="124"/>
  <c r="Y369" i="124" s="1"/>
  <c r="Y272" i="124"/>
  <c r="AF358" i="124"/>
  <c r="AF369" i="124" s="1"/>
  <c r="AF272" i="124"/>
  <c r="S358" i="124"/>
  <c r="S369" i="124" s="1"/>
  <c r="S272" i="124"/>
  <c r="CC215" i="124"/>
  <c r="CC17" i="124"/>
  <c r="CC177" i="124"/>
  <c r="N232" i="124"/>
  <c r="O259" i="124"/>
  <c r="U358" i="124"/>
  <c r="U369" i="124" s="1"/>
  <c r="U272" i="124"/>
  <c r="M340" i="124"/>
  <c r="M293" i="124"/>
  <c r="M74" i="124"/>
  <c r="Z358" i="124"/>
  <c r="Z369" i="124" s="1"/>
  <c r="Z272" i="124"/>
  <c r="AD358" i="124"/>
  <c r="AD369" i="124" s="1"/>
  <c r="AD272" i="124"/>
  <c r="M358" i="124"/>
  <c r="M369" i="124" s="1"/>
  <c r="M272" i="124"/>
  <c r="Q54" i="124"/>
  <c r="R50" i="124"/>
  <c r="CC216" i="124"/>
  <c r="CC138" i="124" s="1"/>
  <c r="CC18" i="124"/>
  <c r="CC83" i="124"/>
  <c r="CC159" i="124"/>
  <c r="CC190" i="124"/>
  <c r="CC182" i="124"/>
  <c r="O38" i="124"/>
  <c r="P34" i="124"/>
  <c r="J369" i="124"/>
  <c r="AG358" i="124"/>
  <c r="AG369" i="124" s="1"/>
  <c r="AG272" i="124"/>
  <c r="P335" i="124"/>
  <c r="Q332" i="124" s="1"/>
  <c r="CC69" i="124"/>
  <c r="CB176" i="124"/>
  <c r="CB194" i="124" s="1"/>
  <c r="W358" i="124"/>
  <c r="W369" i="124" s="1"/>
  <c r="W272" i="124"/>
  <c r="CB390" i="124"/>
  <c r="AE358" i="124"/>
  <c r="AE369" i="124" s="1"/>
  <c r="AE272" i="124"/>
  <c r="AC358" i="124"/>
  <c r="AC369" i="124" s="1"/>
  <c r="AC272" i="124"/>
  <c r="AB358" i="124"/>
  <c r="AB369" i="124" s="1"/>
  <c r="AB272" i="124"/>
  <c r="Q358" i="124"/>
  <c r="Q369" i="124" s="1"/>
  <c r="Q272" i="124"/>
  <c r="AH369" i="124"/>
  <c r="BU358" i="124"/>
  <c r="BU369" i="124" s="1"/>
  <c r="V402" i="124"/>
  <c r="BT402" i="124" s="1"/>
  <c r="BT178" i="124"/>
  <c r="V176" i="124"/>
  <c r="L358" i="124"/>
  <c r="L369" i="124" s="1"/>
  <c r="L272" i="124"/>
  <c r="CD434" i="124"/>
  <c r="CD245" i="124" s="1"/>
  <c r="CD246" i="124" s="1"/>
  <c r="CD414" i="124"/>
  <c r="CD294" i="124"/>
  <c r="CD295" i="124"/>
  <c r="CD333" i="124"/>
  <c r="CD211" i="124"/>
  <c r="CD188" i="124"/>
  <c r="CD189" i="124"/>
  <c r="CD112" i="124" s="1"/>
  <c r="CD111" i="124" s="1"/>
  <c r="CD161" i="124"/>
  <c r="CD162" i="124" s="1"/>
  <c r="CD173" i="124"/>
  <c r="CD174" i="124" s="1"/>
  <c r="CD165" i="124"/>
  <c r="CD166" i="124" s="1"/>
  <c r="CD114" i="124"/>
  <c r="CD107" i="124"/>
  <c r="CD97" i="124"/>
  <c r="CD88" i="124"/>
  <c r="CD119" i="124"/>
  <c r="CD118" i="124"/>
  <c r="CD117" i="124"/>
  <c r="CD108" i="124"/>
  <c r="CD98" i="124"/>
  <c r="CD109" i="124"/>
  <c r="CD99" i="124"/>
  <c r="CD102" i="124"/>
  <c r="CD92" i="124"/>
  <c r="CD169" i="124"/>
  <c r="CD170" i="124" s="1"/>
  <c r="CD104" i="124"/>
  <c r="CD94" i="124"/>
  <c r="CD103" i="124"/>
  <c r="CD52" i="124"/>
  <c r="CD93" i="124"/>
  <c r="CD125" i="124"/>
  <c r="CD77" i="124"/>
  <c r="CD67" i="124"/>
  <c r="CD68" i="124"/>
  <c r="CD37" i="124"/>
  <c r="CD36" i="124"/>
  <c r="CD16" i="124"/>
  <c r="CD14" i="124"/>
  <c r="CD121" i="124" s="1"/>
  <c r="CD29" i="124"/>
  <c r="CD15" i="124"/>
  <c r="CD13" i="124"/>
  <c r="CD28" i="124"/>
  <c r="CD45" i="124"/>
  <c r="CE7" i="124"/>
  <c r="CD12" i="124"/>
  <c r="CD44" i="124"/>
  <c r="L412" i="124"/>
  <c r="L411" i="124"/>
  <c r="AA358" i="124"/>
  <c r="AA369" i="124" s="1"/>
  <c r="AA272" i="124"/>
  <c r="L388" i="124"/>
  <c r="L387" i="124"/>
  <c r="P30" i="124"/>
  <c r="Q26" i="124"/>
  <c r="T358" i="124"/>
  <c r="T369" i="124" s="1"/>
  <c r="T272" i="124"/>
  <c r="K358" i="124"/>
  <c r="K369" i="124" s="1"/>
  <c r="K272" i="124"/>
  <c r="CA231" i="124"/>
  <c r="CB258" i="124"/>
  <c r="CC96" i="124"/>
  <c r="CA232" i="124"/>
  <c r="CB259" i="124"/>
  <c r="N358" i="124"/>
  <c r="N369" i="124" s="1"/>
  <c r="N272" i="124"/>
  <c r="R358" i="124"/>
  <c r="R369" i="124" s="1"/>
  <c r="R272" i="124"/>
  <c r="CB271" i="124"/>
  <c r="N399" i="124"/>
  <c r="N400" i="124"/>
  <c r="O46" i="124"/>
  <c r="P42" i="124"/>
  <c r="C38" i="114"/>
  <c r="C37" i="114"/>
  <c r="AO74" i="125" l="1"/>
  <c r="CJ122" i="125"/>
  <c r="CJ134" i="125" s="1"/>
  <c r="AO293" i="125"/>
  <c r="CK91" i="125"/>
  <c r="T336" i="125"/>
  <c r="AR38" i="125"/>
  <c r="AS34" i="125"/>
  <c r="CK116" i="125"/>
  <c r="V232" i="125"/>
  <c r="W259" i="125"/>
  <c r="M122" i="125"/>
  <c r="M134" i="125" s="1"/>
  <c r="S342" i="125"/>
  <c r="S343" i="125"/>
  <c r="CF272" i="125"/>
  <c r="CH232" i="125"/>
  <c r="CI259" i="125"/>
  <c r="U335" i="125"/>
  <c r="V332" i="125" s="1"/>
  <c r="CK215" i="125"/>
  <c r="CK17" i="125"/>
  <c r="CK177" i="125"/>
  <c r="CK96" i="125"/>
  <c r="CK182" i="125"/>
  <c r="CK190" i="125"/>
  <c r="CJ271" i="125"/>
  <c r="M253" i="125"/>
  <c r="M254" i="125" s="1"/>
  <c r="M230" i="125"/>
  <c r="M233" i="125" s="1"/>
  <c r="T340" i="125"/>
  <c r="T293" i="125"/>
  <c r="T74" i="125"/>
  <c r="X30" i="125"/>
  <c r="Y26" i="125"/>
  <c r="CI231" i="125"/>
  <c r="CJ258" i="125"/>
  <c r="AR46" i="125"/>
  <c r="AS42" i="125"/>
  <c r="N212" i="125"/>
  <c r="N213" i="125" s="1"/>
  <c r="N183" i="125" s="1"/>
  <c r="M183" i="125"/>
  <c r="S411" i="125"/>
  <c r="S412" i="125"/>
  <c r="AQ30" i="125"/>
  <c r="AR26" i="125"/>
  <c r="AQ54" i="125"/>
  <c r="AR50" i="125"/>
  <c r="CI402" i="125"/>
  <c r="AO129" i="125"/>
  <c r="AP56" i="125"/>
  <c r="CI176" i="125"/>
  <c r="AN129" i="125"/>
  <c r="CL434" i="125"/>
  <c r="CL245" i="125" s="1"/>
  <c r="CL246" i="125" s="1"/>
  <c r="CL414" i="125"/>
  <c r="CL412" i="125" s="1"/>
  <c r="CM411" i="125" s="1"/>
  <c r="CL333" i="125"/>
  <c r="CL294" i="125"/>
  <c r="CL295" i="125"/>
  <c r="CL165" i="125"/>
  <c r="CL166" i="125" s="1"/>
  <c r="CL188" i="125"/>
  <c r="CL189" i="125"/>
  <c r="CL112" i="125" s="1"/>
  <c r="CL111" i="125" s="1"/>
  <c r="CL173" i="125"/>
  <c r="CL174" i="125" s="1"/>
  <c r="CL169" i="125"/>
  <c r="CL170" i="125" s="1"/>
  <c r="CL161" i="125"/>
  <c r="CL162" i="125" s="1"/>
  <c r="CL211" i="125"/>
  <c r="CL119" i="125"/>
  <c r="CL118" i="125"/>
  <c r="CL117" i="125"/>
  <c r="CL107" i="125"/>
  <c r="CL94" i="125"/>
  <c r="CL93" i="125"/>
  <c r="CL109" i="125"/>
  <c r="CL108" i="125"/>
  <c r="CL97" i="125"/>
  <c r="CL99" i="125"/>
  <c r="CL98" i="125"/>
  <c r="CL88" i="125"/>
  <c r="CL102" i="125"/>
  <c r="CL125" i="125"/>
  <c r="CL114" i="125"/>
  <c r="CL104" i="125"/>
  <c r="CL103" i="125"/>
  <c r="CL92" i="125"/>
  <c r="CL15" i="125"/>
  <c r="CL14" i="125"/>
  <c r="CL36" i="125"/>
  <c r="CL77" i="125"/>
  <c r="CL28" i="125"/>
  <c r="CL67" i="125"/>
  <c r="CL68" i="125"/>
  <c r="CL16" i="125"/>
  <c r="CL13" i="125"/>
  <c r="CL44" i="125"/>
  <c r="CL52" i="125"/>
  <c r="CL12" i="125"/>
  <c r="CM7" i="125"/>
  <c r="V38" i="125"/>
  <c r="W34" i="125"/>
  <c r="CJ178" i="125"/>
  <c r="CJ402" i="125" s="1"/>
  <c r="CJ126" i="125"/>
  <c r="CJ390" i="125"/>
  <c r="CJ388" i="125" s="1"/>
  <c r="CK387" i="125" s="1"/>
  <c r="AN342" i="125"/>
  <c r="AN343" i="125"/>
  <c r="CK69" i="125"/>
  <c r="CK101" i="125"/>
  <c r="CK159" i="125"/>
  <c r="U399" i="125"/>
  <c r="U400" i="125"/>
  <c r="V46" i="125"/>
  <c r="W42" i="125"/>
  <c r="AO342" i="125"/>
  <c r="AO343" i="125"/>
  <c r="S129" i="125"/>
  <c r="BS38" i="125"/>
  <c r="U56" i="125"/>
  <c r="V54" i="125"/>
  <c r="W50" i="125"/>
  <c r="CK216" i="125"/>
  <c r="CK138" i="125" s="1"/>
  <c r="CK121" i="125"/>
  <c r="CK18" i="125"/>
  <c r="CK83" i="125"/>
  <c r="S388" i="125"/>
  <c r="S387" i="125"/>
  <c r="CK106" i="125"/>
  <c r="Z231" i="125"/>
  <c r="AA258" i="125"/>
  <c r="CG209" i="125"/>
  <c r="CG272" i="125" s="1"/>
  <c r="CG200" i="125"/>
  <c r="CG193" i="125"/>
  <c r="N273" i="125"/>
  <c r="N340" i="124"/>
  <c r="N343" i="124" s="1"/>
  <c r="P402" i="124"/>
  <c r="BS402" i="124" s="1"/>
  <c r="BS400" i="124" s="1"/>
  <c r="BT399" i="124" s="1"/>
  <c r="BT400" i="124" s="1"/>
  <c r="BU399" i="124" s="1"/>
  <c r="BU400" i="124" s="1"/>
  <c r="BV399" i="124" s="1"/>
  <c r="BV400" i="124" s="1"/>
  <c r="BW399" i="124" s="1"/>
  <c r="BW400" i="124" s="1"/>
  <c r="BX399" i="124" s="1"/>
  <c r="BX400" i="124" s="1"/>
  <c r="BY399" i="124" s="1"/>
  <c r="BY400" i="124" s="1"/>
  <c r="BZ399" i="124" s="1"/>
  <c r="BZ400" i="124" s="1"/>
  <c r="CA399" i="124" s="1"/>
  <c r="CA400" i="124" s="1"/>
  <c r="CB399" i="124" s="1"/>
  <c r="CB400" i="124" s="1"/>
  <c r="CC399" i="124" s="1"/>
  <c r="BS178" i="124"/>
  <c r="BS176" i="124" s="1"/>
  <c r="P176" i="124"/>
  <c r="P194" i="124" s="1"/>
  <c r="CB122" i="124"/>
  <c r="CB134" i="124" s="1"/>
  <c r="CA209" i="124"/>
  <c r="CA272" i="124" s="1"/>
  <c r="CA200" i="124"/>
  <c r="CC90" i="124"/>
  <c r="CD101" i="124"/>
  <c r="CD106" i="124"/>
  <c r="CD159" i="124"/>
  <c r="CD390" i="124" s="1"/>
  <c r="CB231" i="124"/>
  <c r="CC258" i="124"/>
  <c r="CD96" i="124"/>
  <c r="CC390" i="124"/>
  <c r="CB388" i="124"/>
  <c r="CC387" i="124" s="1"/>
  <c r="K212" i="124"/>
  <c r="K121" i="124" s="1"/>
  <c r="P46" i="124"/>
  <c r="Q42" i="124"/>
  <c r="M388" i="124"/>
  <c r="M387" i="124"/>
  <c r="O56" i="124"/>
  <c r="M129" i="124"/>
  <c r="CD412" i="124"/>
  <c r="CE411" i="124" s="1"/>
  <c r="CC271" i="124"/>
  <c r="J253" i="124"/>
  <c r="J254" i="124" s="1"/>
  <c r="J230" i="124"/>
  <c r="J233" i="124" s="1"/>
  <c r="CD116" i="124"/>
  <c r="V194" i="124"/>
  <c r="R54" i="124"/>
  <c r="S50" i="124"/>
  <c r="M343" i="124"/>
  <c r="M342" i="124"/>
  <c r="O399" i="124"/>
  <c r="O400" i="124"/>
  <c r="CB232" i="124"/>
  <c r="CC259" i="124"/>
  <c r="CD215" i="124"/>
  <c r="CD17" i="124"/>
  <c r="CD177" i="124"/>
  <c r="CD69" i="124"/>
  <c r="BT176" i="124"/>
  <c r="CC178" i="124"/>
  <c r="CC402" i="124" s="1"/>
  <c r="CC126" i="124"/>
  <c r="CD190" i="124"/>
  <c r="CD182" i="124"/>
  <c r="CD216" i="124"/>
  <c r="CD138" i="124" s="1"/>
  <c r="CD18" i="124"/>
  <c r="CD83" i="124"/>
  <c r="CD91" i="124"/>
  <c r="P336" i="124"/>
  <c r="K273" i="124"/>
  <c r="O231" i="124"/>
  <c r="P258" i="124"/>
  <c r="M411" i="124"/>
  <c r="M412" i="124"/>
  <c r="P38" i="124"/>
  <c r="Q34" i="124"/>
  <c r="Q30" i="124"/>
  <c r="R26" i="124"/>
  <c r="CE434" i="124"/>
  <c r="CE245" i="124" s="1"/>
  <c r="CE246" i="124" s="1"/>
  <c r="CE414" i="124"/>
  <c r="CE295" i="124"/>
  <c r="CE333" i="124"/>
  <c r="CE294" i="124"/>
  <c r="CE189" i="124"/>
  <c r="CE112" i="124" s="1"/>
  <c r="CE111" i="124" s="1"/>
  <c r="CE211" i="124"/>
  <c r="CE188" i="124"/>
  <c r="CE161" i="124"/>
  <c r="CE162" i="124" s="1"/>
  <c r="CE173" i="124"/>
  <c r="CE174" i="124" s="1"/>
  <c r="CE169" i="124"/>
  <c r="CE170" i="124" s="1"/>
  <c r="CE165" i="124"/>
  <c r="CE166" i="124" s="1"/>
  <c r="CE107" i="124"/>
  <c r="CE97" i="124"/>
  <c r="CE119" i="124"/>
  <c r="CE118" i="124"/>
  <c r="CE117" i="124"/>
  <c r="CE108" i="124"/>
  <c r="CE98" i="124"/>
  <c r="CE109" i="124"/>
  <c r="CE99" i="124"/>
  <c r="CE102" i="124"/>
  <c r="CE92" i="124"/>
  <c r="CE125" i="124"/>
  <c r="CE103" i="124"/>
  <c r="CE93" i="124"/>
  <c r="CE114" i="124"/>
  <c r="CE94" i="124"/>
  <c r="CE77" i="124"/>
  <c r="CE67" i="124"/>
  <c r="CE68" i="124"/>
  <c r="CE88" i="124"/>
  <c r="CE44" i="124"/>
  <c r="CE15" i="124"/>
  <c r="CE16" i="124"/>
  <c r="CE14" i="124"/>
  <c r="CE121" i="124" s="1"/>
  <c r="CE13" i="124"/>
  <c r="CE12" i="124"/>
  <c r="CF7" i="124"/>
  <c r="CE52" i="124"/>
  <c r="CE36" i="124"/>
  <c r="CE28" i="124"/>
  <c r="CE104" i="124"/>
  <c r="CB193" i="124"/>
  <c r="CB200" i="124"/>
  <c r="CB209" i="124"/>
  <c r="CB272" i="124" s="1"/>
  <c r="Q335" i="124"/>
  <c r="R332" i="124" s="1"/>
  <c r="O232" i="124"/>
  <c r="P259" i="124"/>
  <c r="J183" i="124"/>
  <c r="CL69" i="125" l="1"/>
  <c r="CL178" i="125" s="1"/>
  <c r="CL402" i="125" s="1"/>
  <c r="U336" i="125"/>
  <c r="BS336" i="125" s="1"/>
  <c r="CC400" i="124"/>
  <c r="CD399" i="124" s="1"/>
  <c r="AQ56" i="125"/>
  <c r="AQ293" i="125" s="1"/>
  <c r="CL91" i="125"/>
  <c r="CJ176" i="125"/>
  <c r="CJ194" i="125" s="1"/>
  <c r="CK90" i="125"/>
  <c r="CK122" i="125" s="1"/>
  <c r="CK134" i="125" s="1"/>
  <c r="CL182" i="125"/>
  <c r="CL190" i="125"/>
  <c r="AA231" i="125"/>
  <c r="AB258" i="125"/>
  <c r="CK390" i="125"/>
  <c r="CK388" i="125" s="1"/>
  <c r="CL387" i="125" s="1"/>
  <c r="CM434" i="125"/>
  <c r="CM245" i="125" s="1"/>
  <c r="CM246" i="125" s="1"/>
  <c r="CM414" i="125"/>
  <c r="CM412" i="125" s="1"/>
  <c r="CN411" i="125" s="1"/>
  <c r="CM333" i="125"/>
  <c r="CM295" i="125"/>
  <c r="CM294" i="125"/>
  <c r="CM211" i="125"/>
  <c r="CM188" i="125"/>
  <c r="CM189" i="125"/>
  <c r="CM112" i="125" s="1"/>
  <c r="CM111" i="125" s="1"/>
  <c r="CM169" i="125"/>
  <c r="CM170" i="125" s="1"/>
  <c r="CM173" i="125"/>
  <c r="CM174" i="125" s="1"/>
  <c r="CM165" i="125"/>
  <c r="CM166" i="125" s="1"/>
  <c r="CM161" i="125"/>
  <c r="CM162" i="125" s="1"/>
  <c r="CM109" i="125"/>
  <c r="CM108" i="125"/>
  <c r="CM97" i="125"/>
  <c r="CM99" i="125"/>
  <c r="CM98" i="125"/>
  <c r="CM88" i="125"/>
  <c r="CM102" i="125"/>
  <c r="CM101" i="125" s="1"/>
  <c r="CM125" i="125"/>
  <c r="CM114" i="125"/>
  <c r="CM104" i="125"/>
  <c r="CM103" i="125"/>
  <c r="CM92" i="125"/>
  <c r="CM119" i="125"/>
  <c r="CM118" i="125"/>
  <c r="CM117" i="125"/>
  <c r="CM107" i="125"/>
  <c r="CM94" i="125"/>
  <c r="CM93" i="125"/>
  <c r="CM52" i="125"/>
  <c r="CM44" i="125"/>
  <c r="CM36" i="125"/>
  <c r="CM77" i="125"/>
  <c r="CM28" i="125"/>
  <c r="CM67" i="125"/>
  <c r="CM69" i="125" s="1"/>
  <c r="CM178" i="125" s="1"/>
  <c r="CM402" i="125" s="1"/>
  <c r="CM68" i="125"/>
  <c r="CM16" i="125"/>
  <c r="CM14" i="125"/>
  <c r="CM15" i="125"/>
  <c r="CM13" i="125"/>
  <c r="CM12" i="125"/>
  <c r="CN7" i="125"/>
  <c r="CL116" i="125"/>
  <c r="AQ340" i="125"/>
  <c r="W232" i="125"/>
  <c r="X259" i="125"/>
  <c r="T412" i="125"/>
  <c r="T411" i="125"/>
  <c r="W54" i="125"/>
  <c r="X50" i="125"/>
  <c r="CK178" i="125"/>
  <c r="CK176" i="125" s="1"/>
  <c r="CK194" i="125" s="1"/>
  <c r="CK126" i="125"/>
  <c r="CL96" i="125"/>
  <c r="CI400" i="125"/>
  <c r="CJ399" i="125" s="1"/>
  <c r="CJ400" i="125" s="1"/>
  <c r="CK399" i="125" s="1"/>
  <c r="CK271" i="125"/>
  <c r="CL126" i="125"/>
  <c r="AS38" i="125"/>
  <c r="BU38" i="125" s="1"/>
  <c r="AT34" i="125"/>
  <c r="CJ231" i="125"/>
  <c r="CK258" i="125"/>
  <c r="T388" i="125"/>
  <c r="T387" i="125"/>
  <c r="W46" i="125"/>
  <c r="X42" i="125"/>
  <c r="W38" i="125"/>
  <c r="W56" i="125" s="1"/>
  <c r="X34" i="125"/>
  <c r="CI194" i="125"/>
  <c r="AR54" i="125"/>
  <c r="AS50" i="125"/>
  <c r="Y30" i="125"/>
  <c r="Z26" i="125"/>
  <c r="T342" i="125"/>
  <c r="T343" i="125"/>
  <c r="BS56" i="125"/>
  <c r="V56" i="125"/>
  <c r="CL159" i="125"/>
  <c r="AP340" i="125"/>
  <c r="AP293" i="125"/>
  <c r="AP74" i="125"/>
  <c r="V335" i="125"/>
  <c r="W332" i="125" s="1"/>
  <c r="CL215" i="125"/>
  <c r="CL17" i="125"/>
  <c r="CL177" i="125"/>
  <c r="CL176" i="125" s="1"/>
  <c r="V399" i="125"/>
  <c r="V400" i="125"/>
  <c r="CL101" i="125"/>
  <c r="N252" i="125"/>
  <c r="O208" i="125"/>
  <c r="N121" i="125"/>
  <c r="O210" i="125"/>
  <c r="O273" i="125" s="1"/>
  <c r="CI232" i="125"/>
  <c r="CJ259" i="125"/>
  <c r="U340" i="125"/>
  <c r="U293" i="125"/>
  <c r="BS293" i="125" s="1"/>
  <c r="U74" i="125"/>
  <c r="CL216" i="125"/>
  <c r="CL138" i="125" s="1"/>
  <c r="CL121" i="125"/>
  <c r="CL18" i="125"/>
  <c r="CL83" i="125"/>
  <c r="CL106" i="125"/>
  <c r="AR30" i="125"/>
  <c r="AS26" i="125"/>
  <c r="AS46" i="125"/>
  <c r="BU46" i="125" s="1"/>
  <c r="AT42" i="125"/>
  <c r="T129" i="125"/>
  <c r="N342" i="124"/>
  <c r="BS194" i="124"/>
  <c r="BS193" i="124" s="1"/>
  <c r="BS200" i="124" s="1"/>
  <c r="P209" i="124"/>
  <c r="P193" i="124"/>
  <c r="P200" i="124" s="1"/>
  <c r="K122" i="124"/>
  <c r="K134" i="124" s="1"/>
  <c r="CC122" i="124"/>
  <c r="CC134" i="124" s="1"/>
  <c r="P56" i="124"/>
  <c r="P340" i="124" s="1"/>
  <c r="CD90" i="124"/>
  <c r="CC176" i="124"/>
  <c r="CC194" i="124" s="1"/>
  <c r="CE96" i="124"/>
  <c r="CE101" i="124"/>
  <c r="CE116" i="124"/>
  <c r="R335" i="124"/>
  <c r="S332" i="124" s="1"/>
  <c r="N412" i="124"/>
  <c r="N411" i="124"/>
  <c r="Q46" i="124"/>
  <c r="R42" i="124"/>
  <c r="Q336" i="124"/>
  <c r="CE106" i="124"/>
  <c r="CC232" i="124"/>
  <c r="CD259" i="124"/>
  <c r="O340" i="124"/>
  <c r="O293" i="124"/>
  <c r="O74" i="124"/>
  <c r="L208" i="124"/>
  <c r="K252" i="124"/>
  <c r="L210" i="124"/>
  <c r="CF434" i="124"/>
  <c r="CF245" i="124" s="1"/>
  <c r="CF246" i="124" s="1"/>
  <c r="CF414" i="124"/>
  <c r="CF333" i="124"/>
  <c r="CF294" i="124"/>
  <c r="CF295" i="124"/>
  <c r="CF211" i="124"/>
  <c r="CF188" i="124"/>
  <c r="CF189" i="124"/>
  <c r="CF112" i="124" s="1"/>
  <c r="CF111" i="124" s="1"/>
  <c r="CF173" i="124"/>
  <c r="CF174" i="124" s="1"/>
  <c r="CF169" i="124"/>
  <c r="CF170" i="124" s="1"/>
  <c r="CF165" i="124"/>
  <c r="CF166" i="124" s="1"/>
  <c r="CF161" i="124"/>
  <c r="CF162" i="124" s="1"/>
  <c r="CF119" i="124"/>
  <c r="CF118" i="124"/>
  <c r="CF117" i="124"/>
  <c r="CF108" i="124"/>
  <c r="CF98" i="124"/>
  <c r="CF109" i="124"/>
  <c r="CF99" i="124"/>
  <c r="CF102" i="124"/>
  <c r="CF92" i="124"/>
  <c r="CF125" i="124"/>
  <c r="CF103" i="124"/>
  <c r="CF93" i="124"/>
  <c r="CF104" i="124"/>
  <c r="CF94" i="124"/>
  <c r="CF107" i="124"/>
  <c r="CF97" i="124"/>
  <c r="CF77" i="124"/>
  <c r="CF67" i="124"/>
  <c r="CF114" i="124"/>
  <c r="CF68" i="124"/>
  <c r="CF36" i="124"/>
  <c r="CF88" i="124"/>
  <c r="CF44" i="124"/>
  <c r="CF52" i="124"/>
  <c r="CF13" i="124"/>
  <c r="CF15" i="124"/>
  <c r="CF12" i="124"/>
  <c r="CG7" i="124"/>
  <c r="CF16" i="124"/>
  <c r="CF14" i="124"/>
  <c r="CF121" i="124" s="1"/>
  <c r="CF28" i="124"/>
  <c r="CE215" i="124"/>
  <c r="CE17" i="124"/>
  <c r="CE177" i="124"/>
  <c r="P232" i="124"/>
  <c r="Q259" i="124"/>
  <c r="R30" i="124"/>
  <c r="S26" i="124"/>
  <c r="CD271" i="124"/>
  <c r="CD178" i="124"/>
  <c r="CD176" i="124" s="1"/>
  <c r="CD126" i="124"/>
  <c r="P399" i="124"/>
  <c r="P400" i="124"/>
  <c r="K213" i="124"/>
  <c r="CC231" i="124"/>
  <c r="CD258" i="124"/>
  <c r="CE216" i="124"/>
  <c r="CE18" i="124"/>
  <c r="CE83" i="124"/>
  <c r="CE159" i="124"/>
  <c r="BT194" i="124"/>
  <c r="V193" i="124"/>
  <c r="V200" i="124" s="1"/>
  <c r="V209" i="124"/>
  <c r="CE182" i="124"/>
  <c r="CE190" i="124"/>
  <c r="Q38" i="124"/>
  <c r="R34" i="124"/>
  <c r="CE412" i="124"/>
  <c r="CF411" i="124" s="1"/>
  <c r="CC388" i="124"/>
  <c r="CD387" i="124" s="1"/>
  <c r="CD388" i="124" s="1"/>
  <c r="CE387" i="124" s="1"/>
  <c r="P231" i="124"/>
  <c r="Q258" i="124"/>
  <c r="S54" i="124"/>
  <c r="T50" i="124"/>
  <c r="CE69" i="124"/>
  <c r="CE91" i="124"/>
  <c r="N387" i="124"/>
  <c r="N388" i="124"/>
  <c r="CM106" i="125" l="1"/>
  <c r="AQ74" i="125"/>
  <c r="CL90" i="125"/>
  <c r="CL122" i="125"/>
  <c r="CL134" i="125" s="1"/>
  <c r="CM91" i="125"/>
  <c r="W293" i="125"/>
  <c r="W340" i="125"/>
  <c r="W74" i="125"/>
  <c r="BS296" i="125"/>
  <c r="N230" i="125"/>
  <c r="N233" i="125" s="1"/>
  <c r="N253" i="125"/>
  <c r="N254" i="125" s="1"/>
  <c r="CL390" i="125"/>
  <c r="CL388" i="125" s="1"/>
  <c r="CM387" i="125" s="1"/>
  <c r="CL194" i="125"/>
  <c r="CI209" i="125"/>
  <c r="CI193" i="125"/>
  <c r="CI200" i="125"/>
  <c r="U388" i="125"/>
  <c r="U387" i="125"/>
  <c r="X232" i="125"/>
  <c r="Y259" i="125"/>
  <c r="CM126" i="125"/>
  <c r="AB231" i="125"/>
  <c r="AC258" i="125"/>
  <c r="AS30" i="125"/>
  <c r="AT26" i="125"/>
  <c r="U342" i="125"/>
  <c r="U343" i="125"/>
  <c r="V340" i="125"/>
  <c r="V293" i="125"/>
  <c r="V74" i="125"/>
  <c r="CK231" i="125"/>
  <c r="CL258" i="125"/>
  <c r="CK402" i="125"/>
  <c r="CK400" i="125" s="1"/>
  <c r="CL399" i="125" s="1"/>
  <c r="CL400" i="125" s="1"/>
  <c r="CM399" i="125" s="1"/>
  <c r="CM400" i="125" s="1"/>
  <c r="CN399" i="125" s="1"/>
  <c r="CN434" i="125"/>
  <c r="CN245" i="125" s="1"/>
  <c r="CN246" i="125" s="1"/>
  <c r="CN414" i="125"/>
  <c r="CN412" i="125" s="1"/>
  <c r="CO411" i="125" s="1"/>
  <c r="CN333" i="125"/>
  <c r="CN294" i="125"/>
  <c r="CN295" i="125"/>
  <c r="CN211" i="125"/>
  <c r="CN188" i="125"/>
  <c r="CN161" i="125"/>
  <c r="CN162" i="125" s="1"/>
  <c r="CN189" i="125"/>
  <c r="CN112" i="125" s="1"/>
  <c r="CN111" i="125" s="1"/>
  <c r="CN173" i="125"/>
  <c r="CN174" i="125" s="1"/>
  <c r="CN169" i="125"/>
  <c r="CN170" i="125" s="1"/>
  <c r="CN165" i="125"/>
  <c r="CN166" i="125" s="1"/>
  <c r="CN97" i="125"/>
  <c r="CN99" i="125"/>
  <c r="CN98" i="125"/>
  <c r="CN88" i="125"/>
  <c r="CN102" i="125"/>
  <c r="CN125" i="125"/>
  <c r="CN114" i="125"/>
  <c r="CN104" i="125"/>
  <c r="CN103" i="125"/>
  <c r="CN92" i="125"/>
  <c r="CN119" i="125"/>
  <c r="CN118" i="125"/>
  <c r="CN117" i="125"/>
  <c r="CN107" i="125"/>
  <c r="CN94" i="125"/>
  <c r="CN93" i="125"/>
  <c r="CN109" i="125"/>
  <c r="CN108" i="125"/>
  <c r="CN77" i="125"/>
  <c r="CN67" i="125"/>
  <c r="CN68" i="125"/>
  <c r="CN52" i="125"/>
  <c r="CN44" i="125"/>
  <c r="CN16" i="125"/>
  <c r="CN14" i="125"/>
  <c r="CN15" i="125"/>
  <c r="CN36" i="125"/>
  <c r="CN13" i="125"/>
  <c r="CN12" i="125"/>
  <c r="CN28" i="125"/>
  <c r="CO7" i="125"/>
  <c r="BS340" i="125"/>
  <c r="N122" i="125"/>
  <c r="N134" i="125" s="1"/>
  <c r="CJ209" i="125"/>
  <c r="CJ272" i="125" s="1"/>
  <c r="CJ193" i="125"/>
  <c r="CJ200" i="125"/>
  <c r="V336" i="125"/>
  <c r="Z30" i="125"/>
  <c r="AA26" i="125"/>
  <c r="X54" i="125"/>
  <c r="Y50" i="125"/>
  <c r="CM215" i="125"/>
  <c r="CM17" i="125"/>
  <c r="CM177" i="125"/>
  <c r="CM176" i="125" s="1"/>
  <c r="CM96" i="125"/>
  <c r="CM190" i="125"/>
  <c r="CM182" i="125"/>
  <c r="AT46" i="125"/>
  <c r="AU42" i="125"/>
  <c r="CL271" i="125"/>
  <c r="U412" i="125"/>
  <c r="U411" i="125"/>
  <c r="CJ232" i="125"/>
  <c r="CK259" i="125"/>
  <c r="W399" i="125"/>
  <c r="W400" i="125"/>
  <c r="W335" i="125"/>
  <c r="X332" i="125" s="1"/>
  <c r="X38" i="125"/>
  <c r="X56" i="125" s="1"/>
  <c r="Y34" i="125"/>
  <c r="AT38" i="125"/>
  <c r="AU34" i="125"/>
  <c r="AQ129" i="125"/>
  <c r="CK193" i="125"/>
  <c r="CK209" i="125"/>
  <c r="CK272" i="125" s="1"/>
  <c r="CK200" i="125"/>
  <c r="AP129" i="125"/>
  <c r="AS54" i="125"/>
  <c r="BU54" i="125" s="1"/>
  <c r="AT50" i="125"/>
  <c r="X46" i="125"/>
  <c r="Y42" i="125"/>
  <c r="AQ342" i="125"/>
  <c r="AQ343" i="125"/>
  <c r="CM216" i="125"/>
  <c r="CM138" i="125" s="1"/>
  <c r="CM121" i="125"/>
  <c r="CM18" i="125"/>
  <c r="CM83" i="125"/>
  <c r="CM116" i="125"/>
  <c r="CM159" i="125"/>
  <c r="AR56" i="125"/>
  <c r="U129" i="125"/>
  <c r="BS74" i="125"/>
  <c r="O212" i="125"/>
  <c r="O213" i="125" s="1"/>
  <c r="AP342" i="125"/>
  <c r="AP343" i="125"/>
  <c r="P74" i="124"/>
  <c r="P129" i="124" s="1"/>
  <c r="P293" i="124"/>
  <c r="CD122" i="124"/>
  <c r="CD134" i="124" s="1"/>
  <c r="P358" i="124"/>
  <c r="BS209" i="124"/>
  <c r="BS272" i="124" s="1"/>
  <c r="P272" i="124"/>
  <c r="CF412" i="124"/>
  <c r="CG411" i="124" s="1"/>
  <c r="CF69" i="124"/>
  <c r="CF178" i="124" s="1"/>
  <c r="CF402" i="124" s="1"/>
  <c r="Q56" i="124"/>
  <c r="Q293" i="124" s="1"/>
  <c r="CF96" i="124"/>
  <c r="CF116" i="124"/>
  <c r="CE90" i="124"/>
  <c r="CD194" i="124"/>
  <c r="V358" i="124"/>
  <c r="V272" i="124"/>
  <c r="BT209" i="124"/>
  <c r="CE138" i="124"/>
  <c r="O129" i="124"/>
  <c r="R336" i="124"/>
  <c r="CF216" i="124"/>
  <c r="CF138" i="124" s="1"/>
  <c r="CF18" i="124"/>
  <c r="CF83" i="124"/>
  <c r="T54" i="124"/>
  <c r="U50" i="124"/>
  <c r="BT193" i="124"/>
  <c r="Q399" i="124"/>
  <c r="Q400" i="124"/>
  <c r="O343" i="124"/>
  <c r="O342" i="124"/>
  <c r="O387" i="124"/>
  <c r="O388" i="124"/>
  <c r="Q232" i="124"/>
  <c r="R259" i="124"/>
  <c r="CG434" i="124"/>
  <c r="CG245" i="124" s="1"/>
  <c r="CG246" i="124" s="1"/>
  <c r="CG414" i="124"/>
  <c r="CG333" i="124"/>
  <c r="CG294" i="124"/>
  <c r="CG295" i="124"/>
  <c r="CG211" i="124"/>
  <c r="CG188" i="124"/>
  <c r="CG189" i="124"/>
  <c r="CG112" i="124" s="1"/>
  <c r="CG111" i="124" s="1"/>
  <c r="CG173" i="124"/>
  <c r="CG174" i="124" s="1"/>
  <c r="CG165" i="124"/>
  <c r="CG166" i="124" s="1"/>
  <c r="CG161" i="124"/>
  <c r="CG162" i="124" s="1"/>
  <c r="CG169" i="124"/>
  <c r="CG170" i="124" s="1"/>
  <c r="CG109" i="124"/>
  <c r="CG99" i="124"/>
  <c r="CG102" i="124"/>
  <c r="CG92" i="124"/>
  <c r="CG125" i="124"/>
  <c r="CG103" i="124"/>
  <c r="CG93" i="124"/>
  <c r="CG104" i="124"/>
  <c r="CG94" i="124"/>
  <c r="CG114" i="124"/>
  <c r="CG119" i="124"/>
  <c r="CG118" i="124"/>
  <c r="CG117" i="124"/>
  <c r="CG108" i="124"/>
  <c r="CG98" i="124"/>
  <c r="CG77" i="124"/>
  <c r="CG67" i="124"/>
  <c r="CG28" i="124"/>
  <c r="CG68" i="124"/>
  <c r="CG36" i="124"/>
  <c r="CG88" i="124"/>
  <c r="CG44" i="124"/>
  <c r="CG52" i="124"/>
  <c r="CG107" i="124"/>
  <c r="CG13" i="124"/>
  <c r="CG12" i="124"/>
  <c r="CG15" i="124"/>
  <c r="CH7" i="124"/>
  <c r="CG16" i="124"/>
  <c r="CG14" i="124"/>
  <c r="CG121" i="124" s="1"/>
  <c r="CG97" i="124"/>
  <c r="CF91" i="124"/>
  <c r="CD232" i="124"/>
  <c r="CE259" i="124"/>
  <c r="CF190" i="124"/>
  <c r="CF182" i="124"/>
  <c r="Q231" i="124"/>
  <c r="R258" i="124"/>
  <c r="Q74" i="124"/>
  <c r="CF101" i="124"/>
  <c r="S30" i="124"/>
  <c r="T26" i="124"/>
  <c r="R38" i="124"/>
  <c r="S34" i="124"/>
  <c r="CF215" i="124"/>
  <c r="CF17" i="124"/>
  <c r="CF177" i="124"/>
  <c r="CF159" i="124"/>
  <c r="CE390" i="124"/>
  <c r="CE388" i="124" s="1"/>
  <c r="CF387" i="124" s="1"/>
  <c r="CD231" i="124"/>
  <c r="CE258" i="124"/>
  <c r="CF106" i="124"/>
  <c r="L273" i="124"/>
  <c r="O412" i="124"/>
  <c r="O411" i="124"/>
  <c r="CD402" i="124"/>
  <c r="K230" i="124"/>
  <c r="K233" i="124" s="1"/>
  <c r="K253" i="124"/>
  <c r="K254" i="124" s="1"/>
  <c r="CC193" i="124"/>
  <c r="CC209" i="124"/>
  <c r="CC272" i="124" s="1"/>
  <c r="CC200" i="124"/>
  <c r="CE178" i="124"/>
  <c r="CE402" i="124" s="1"/>
  <c r="CE126" i="124"/>
  <c r="K183" i="124"/>
  <c r="L212" i="124"/>
  <c r="R46" i="124"/>
  <c r="S42" i="124"/>
  <c r="S335" i="124"/>
  <c r="T332" i="124" s="1"/>
  <c r="P343" i="124"/>
  <c r="P342" i="124"/>
  <c r="CN69" i="125" l="1"/>
  <c r="CN178" i="125" s="1"/>
  <c r="CN402" i="125" s="1"/>
  <c r="CN400" i="125"/>
  <c r="CO399" i="125" s="1"/>
  <c r="CM90" i="125"/>
  <c r="CN96" i="125"/>
  <c r="CG412" i="124"/>
  <c r="CH411" i="124" s="1"/>
  <c r="CM122" i="125"/>
  <c r="CM134" i="125" s="1"/>
  <c r="CN106" i="125"/>
  <c r="W336" i="125"/>
  <c r="O183" i="125"/>
  <c r="Y38" i="125"/>
  <c r="Z34" i="125"/>
  <c r="CK232" i="125"/>
  <c r="CL259" i="125"/>
  <c r="CN101" i="125"/>
  <c r="V343" i="125"/>
  <c r="V342" i="125"/>
  <c r="BS305" i="125"/>
  <c r="X400" i="125"/>
  <c r="X399" i="125"/>
  <c r="X340" i="125"/>
  <c r="X293" i="125"/>
  <c r="X74" i="125"/>
  <c r="AU46" i="125"/>
  <c r="AV42" i="125"/>
  <c r="CN216" i="125"/>
  <c r="CN138" i="125" s="1"/>
  <c r="CN121" i="125"/>
  <c r="CN18" i="125"/>
  <c r="CN83" i="125"/>
  <c r="CN159" i="125"/>
  <c r="CI272" i="125"/>
  <c r="W129" i="125"/>
  <c r="O252" i="125"/>
  <c r="P208" i="125"/>
  <c r="O121" i="125"/>
  <c r="O122" i="125" s="1"/>
  <c r="O134" i="125" s="1"/>
  <c r="P210" i="125"/>
  <c r="P273" i="125" s="1"/>
  <c r="Y46" i="125"/>
  <c r="Z42" i="125"/>
  <c r="BS129" i="125"/>
  <c r="Y54" i="125"/>
  <c r="Z50" i="125"/>
  <c r="CO434" i="125"/>
  <c r="CO245" i="125" s="1"/>
  <c r="CO246" i="125" s="1"/>
  <c r="CO414" i="125"/>
  <c r="CO412" i="125" s="1"/>
  <c r="CP411" i="125" s="1"/>
  <c r="CO333" i="125"/>
  <c r="CO295" i="125"/>
  <c r="CO294" i="125"/>
  <c r="CO211" i="125"/>
  <c r="CO189" i="125"/>
  <c r="CO112" i="125" s="1"/>
  <c r="CO111" i="125" s="1"/>
  <c r="CO165" i="125"/>
  <c r="CO166" i="125" s="1"/>
  <c r="CO173" i="125"/>
  <c r="CO174" i="125" s="1"/>
  <c r="CO161" i="125"/>
  <c r="CO162" i="125" s="1"/>
  <c r="CO188" i="125"/>
  <c r="CO169" i="125"/>
  <c r="CO170" i="125" s="1"/>
  <c r="CO99" i="125"/>
  <c r="CO98" i="125"/>
  <c r="CO88" i="125"/>
  <c r="CO102" i="125"/>
  <c r="CO125" i="125"/>
  <c r="CO114" i="125"/>
  <c r="CO104" i="125"/>
  <c r="CO103" i="125"/>
  <c r="CO92" i="125"/>
  <c r="CO119" i="125"/>
  <c r="CO118" i="125"/>
  <c r="CO117" i="125"/>
  <c r="CO107" i="125"/>
  <c r="CO106" i="125" s="1"/>
  <c r="CO94" i="125"/>
  <c r="CO93" i="125"/>
  <c r="CO109" i="125"/>
  <c r="CO108" i="125"/>
  <c r="CO97" i="125"/>
  <c r="CO96" i="125" s="1"/>
  <c r="CO36" i="125"/>
  <c r="CO77" i="125"/>
  <c r="CO28" i="125"/>
  <c r="CO67" i="125"/>
  <c r="CO68" i="125"/>
  <c r="CO52" i="125"/>
  <c r="CO44" i="125"/>
  <c r="CO15" i="125"/>
  <c r="CO13" i="125"/>
  <c r="CO12" i="125"/>
  <c r="CO16" i="125"/>
  <c r="CO14" i="125"/>
  <c r="CP7" i="125"/>
  <c r="CN126" i="125"/>
  <c r="CN182" i="125"/>
  <c r="CN190" i="125"/>
  <c r="Y232" i="125"/>
  <c r="Z259" i="125"/>
  <c r="W343" i="125"/>
  <c r="W342" i="125"/>
  <c r="CN215" i="125"/>
  <c r="CN17" i="125"/>
  <c r="CN177" i="125"/>
  <c r="CN176" i="125" s="1"/>
  <c r="AU38" i="125"/>
  <c r="AV34" i="125"/>
  <c r="AT54" i="125"/>
  <c r="AU50" i="125"/>
  <c r="CN91" i="125"/>
  <c r="CL209" i="125"/>
  <c r="CL272" i="125" s="1"/>
  <c r="CL193" i="125"/>
  <c r="CL200" i="125"/>
  <c r="CM271" i="125"/>
  <c r="AA30" i="125"/>
  <c r="AB26" i="125"/>
  <c r="CL231" i="125"/>
  <c r="CM258" i="125"/>
  <c r="AT30" i="125"/>
  <c r="AU26" i="125"/>
  <c r="AR340" i="125"/>
  <c r="AR293" i="125"/>
  <c r="AR74" i="125"/>
  <c r="X335" i="125"/>
  <c r="Y332" i="125" s="1"/>
  <c r="AS56" i="125"/>
  <c r="BU30" i="125"/>
  <c r="BU56" i="125" s="1"/>
  <c r="BU340" i="125" s="1"/>
  <c r="V387" i="125"/>
  <c r="V388" i="125"/>
  <c r="V412" i="125"/>
  <c r="V411" i="125"/>
  <c r="BS343" i="125"/>
  <c r="BS342" i="125"/>
  <c r="V129" i="125"/>
  <c r="CM390" i="125"/>
  <c r="CM388" i="125" s="1"/>
  <c r="CN387" i="125" s="1"/>
  <c r="CM194" i="125"/>
  <c r="CN116" i="125"/>
  <c r="AC231" i="125"/>
  <c r="AD258" i="125"/>
  <c r="CF176" i="124"/>
  <c r="CF194" i="124" s="1"/>
  <c r="CF126" i="124"/>
  <c r="L213" i="124"/>
  <c r="L183" i="124" s="1"/>
  <c r="L121" i="124"/>
  <c r="CE122" i="124"/>
  <c r="CE134" i="124" s="1"/>
  <c r="P369" i="124"/>
  <c r="BS358" i="124"/>
  <c r="BS369" i="124" s="1"/>
  <c r="Q340" i="124"/>
  <c r="Q342" i="124" s="1"/>
  <c r="R56" i="124"/>
  <c r="R293" i="124" s="1"/>
  <c r="CF90" i="124"/>
  <c r="CG116" i="124"/>
  <c r="CD400" i="124"/>
  <c r="CE399" i="124" s="1"/>
  <c r="CE400" i="124" s="1"/>
  <c r="CF399" i="124" s="1"/>
  <c r="CF400" i="124" s="1"/>
  <c r="CG399" i="124" s="1"/>
  <c r="CE232" i="124"/>
  <c r="CF259" i="124"/>
  <c r="CH434" i="124"/>
  <c r="CH245" i="124" s="1"/>
  <c r="CH246" i="124" s="1"/>
  <c r="CH414" i="124"/>
  <c r="CH412" i="124" s="1"/>
  <c r="CI411" i="124" s="1"/>
  <c r="CH333" i="124"/>
  <c r="CH295" i="124"/>
  <c r="CH294" i="124"/>
  <c r="CH211" i="124"/>
  <c r="CH188" i="124"/>
  <c r="CH189" i="124"/>
  <c r="CH112" i="124" s="1"/>
  <c r="CH111" i="124" s="1"/>
  <c r="CH173" i="124"/>
  <c r="CH174" i="124" s="1"/>
  <c r="CH169" i="124"/>
  <c r="CH170" i="124" s="1"/>
  <c r="CH165" i="124"/>
  <c r="CH166" i="124" s="1"/>
  <c r="CH161" i="124"/>
  <c r="CH162" i="124" s="1"/>
  <c r="CH102" i="124"/>
  <c r="CH92" i="124"/>
  <c r="CH125" i="124"/>
  <c r="CH103" i="124"/>
  <c r="CH93" i="124"/>
  <c r="CH104" i="124"/>
  <c r="CH94" i="124"/>
  <c r="CH114" i="124"/>
  <c r="CH107" i="124"/>
  <c r="CH97" i="124"/>
  <c r="CH88" i="124"/>
  <c r="CH109" i="124"/>
  <c r="CH99" i="124"/>
  <c r="CH119" i="124"/>
  <c r="CH67" i="124"/>
  <c r="CH118" i="124"/>
  <c r="CH108" i="124"/>
  <c r="CH68" i="124"/>
  <c r="CH36" i="124"/>
  <c r="CH16" i="124"/>
  <c r="CH117" i="124"/>
  <c r="CH98" i="124"/>
  <c r="CH44" i="124"/>
  <c r="CH52" i="124"/>
  <c r="CH15" i="124"/>
  <c r="CH12" i="124"/>
  <c r="CI7" i="124"/>
  <c r="CH13" i="124"/>
  <c r="CH77" i="124"/>
  <c r="CH28" i="124"/>
  <c r="CH14" i="124"/>
  <c r="CH121" i="124" s="1"/>
  <c r="S38" i="124"/>
  <c r="T34" i="124"/>
  <c r="CG159" i="124"/>
  <c r="BT200" i="124"/>
  <c r="CF271" i="124"/>
  <c r="CE176" i="124"/>
  <c r="R231" i="124"/>
  <c r="S258" i="124"/>
  <c r="S336" i="124"/>
  <c r="CE231" i="124"/>
  <c r="CF258" i="124"/>
  <c r="CG96" i="124"/>
  <c r="CG106" i="124"/>
  <c r="CG91" i="124"/>
  <c r="CE271" i="124"/>
  <c r="T335" i="124"/>
  <c r="U332" i="124" s="1"/>
  <c r="T30" i="124"/>
  <c r="U26" i="124"/>
  <c r="S46" i="124"/>
  <c r="T42" i="124"/>
  <c r="CF390" i="124"/>
  <c r="CF388" i="124" s="1"/>
  <c r="CG387" i="124" s="1"/>
  <c r="CG216" i="124"/>
  <c r="CG138" i="124" s="1"/>
  <c r="CG18" i="124"/>
  <c r="CG83" i="124"/>
  <c r="CG101" i="124"/>
  <c r="CG190" i="124"/>
  <c r="CG182" i="124"/>
  <c r="U54" i="124"/>
  <c r="BS54" i="124" s="1"/>
  <c r="V50" i="124"/>
  <c r="BT272" i="124"/>
  <c r="P412" i="124"/>
  <c r="P411" i="124"/>
  <c r="CG69" i="124"/>
  <c r="P388" i="124"/>
  <c r="P387" i="124"/>
  <c r="R399" i="124"/>
  <c r="R400" i="124"/>
  <c r="CG215" i="124"/>
  <c r="CG17" i="124"/>
  <c r="CG177" i="124"/>
  <c r="R232" i="124"/>
  <c r="S259" i="124"/>
  <c r="V369" i="124"/>
  <c r="BT358" i="124"/>
  <c r="L252" i="124"/>
  <c r="M208" i="124"/>
  <c r="M210" i="124"/>
  <c r="Q129" i="124"/>
  <c r="CD209" i="124"/>
  <c r="CD272" i="124" s="1"/>
  <c r="CD200" i="124"/>
  <c r="CD193" i="124"/>
  <c r="X336" i="125" l="1"/>
  <c r="CO101" i="125"/>
  <c r="AU30" i="125"/>
  <c r="AV26" i="125"/>
  <c r="CN390" i="125"/>
  <c r="CN388" i="125" s="1"/>
  <c r="CO387" i="125" s="1"/>
  <c r="CN194" i="125"/>
  <c r="X129" i="125"/>
  <c r="Y56" i="125"/>
  <c r="AS340" i="125"/>
  <c r="AS293" i="125"/>
  <c r="BU293" i="125" s="1"/>
  <c r="AS74" i="125"/>
  <c r="AV46" i="125"/>
  <c r="AW42" i="125"/>
  <c r="W411" i="125"/>
  <c r="W412" i="125"/>
  <c r="Y335" i="125"/>
  <c r="Z332" i="125" s="1"/>
  <c r="AT56" i="125"/>
  <c r="AV38" i="125"/>
  <c r="AW34" i="125"/>
  <c r="Z232" i="125"/>
  <c r="AA259" i="125"/>
  <c r="CO215" i="125"/>
  <c r="CO17" i="125"/>
  <c r="CO177" i="125"/>
  <c r="CO69" i="125"/>
  <c r="CO91" i="125"/>
  <c r="CO90" i="125" s="1"/>
  <c r="P212" i="125"/>
  <c r="P121" i="125" s="1"/>
  <c r="AR129" i="125"/>
  <c r="Z54" i="125"/>
  <c r="AA50" i="125"/>
  <c r="CM231" i="125"/>
  <c r="CN258" i="125"/>
  <c r="O253" i="125"/>
  <c r="O254" i="125" s="1"/>
  <c r="O230" i="125"/>
  <c r="O233" i="125" s="1"/>
  <c r="X342" i="125"/>
  <c r="X343" i="125"/>
  <c r="AB30" i="125"/>
  <c r="AC26" i="125"/>
  <c r="AU54" i="125"/>
  <c r="AV50" i="125"/>
  <c r="W388" i="125"/>
  <c r="W387" i="125"/>
  <c r="CO190" i="125"/>
  <c r="CO182" i="125"/>
  <c r="CO159" i="125"/>
  <c r="CM209" i="125"/>
  <c r="CM200" i="125"/>
  <c r="CM193" i="125"/>
  <c r="BU342" i="125"/>
  <c r="BU343" i="125"/>
  <c r="CN90" i="125"/>
  <c r="CN122" i="125" s="1"/>
  <c r="CN134" i="125" s="1"/>
  <c r="CO116" i="125"/>
  <c r="Z46" i="125"/>
  <c r="AA42" i="125"/>
  <c r="CN271" i="125"/>
  <c r="Y399" i="125"/>
  <c r="Y400" i="125"/>
  <c r="CL232" i="125"/>
  <c r="CM259" i="125"/>
  <c r="AD231" i="125"/>
  <c r="AE258" i="125"/>
  <c r="AR342" i="125"/>
  <c r="AR343" i="125"/>
  <c r="CP434" i="125"/>
  <c r="CP245" i="125" s="1"/>
  <c r="CP246" i="125" s="1"/>
  <c r="CP414" i="125"/>
  <c r="CP412" i="125" s="1"/>
  <c r="CQ411" i="125" s="1"/>
  <c r="CP333" i="125"/>
  <c r="CP294" i="125"/>
  <c r="CP295" i="125"/>
  <c r="CP211" i="125"/>
  <c r="CP189" i="125"/>
  <c r="CP112" i="125" s="1"/>
  <c r="CP111" i="125" s="1"/>
  <c r="CP173" i="125"/>
  <c r="CP174" i="125" s="1"/>
  <c r="CP169" i="125"/>
  <c r="CP170" i="125" s="1"/>
  <c r="CP165" i="125"/>
  <c r="CP166" i="125" s="1"/>
  <c r="CP188" i="125"/>
  <c r="CP161" i="125"/>
  <c r="CP162" i="125" s="1"/>
  <c r="CP102" i="125"/>
  <c r="CP125" i="125"/>
  <c r="CP114" i="125"/>
  <c r="CP104" i="125"/>
  <c r="CP103" i="125"/>
  <c r="CP92" i="125"/>
  <c r="CP119" i="125"/>
  <c r="CP118" i="125"/>
  <c r="CP117" i="125"/>
  <c r="CP107" i="125"/>
  <c r="CP94" i="125"/>
  <c r="CP93" i="125"/>
  <c r="CP109" i="125"/>
  <c r="CP108" i="125"/>
  <c r="CP97" i="125"/>
  <c r="CP99" i="125"/>
  <c r="CP98" i="125"/>
  <c r="CP88" i="125"/>
  <c r="CP77" i="125"/>
  <c r="CP67" i="125"/>
  <c r="CP68" i="125"/>
  <c r="CP52" i="125"/>
  <c r="CP44" i="125"/>
  <c r="CP16" i="125"/>
  <c r="CP36" i="125"/>
  <c r="CP15" i="125"/>
  <c r="CP13" i="125"/>
  <c r="CP12" i="125"/>
  <c r="CQ7" i="125"/>
  <c r="CP28" i="125"/>
  <c r="CP14" i="125"/>
  <c r="CO216" i="125"/>
  <c r="CO138" i="125" s="1"/>
  <c r="CO121" i="125"/>
  <c r="CO18" i="125"/>
  <c r="CO83" i="125"/>
  <c r="Z38" i="125"/>
  <c r="Z56" i="125" s="1"/>
  <c r="AA34" i="125"/>
  <c r="S56" i="124"/>
  <c r="Q343" i="124"/>
  <c r="R340" i="124"/>
  <c r="CF122" i="124"/>
  <c r="CF134" i="124" s="1"/>
  <c r="L122" i="124"/>
  <c r="L134" i="124" s="1"/>
  <c r="R74" i="124"/>
  <c r="R129" i="124" s="1"/>
  <c r="CH69" i="124"/>
  <c r="CH178" i="124" s="1"/>
  <c r="CH402" i="124" s="1"/>
  <c r="CG90" i="124"/>
  <c r="CH96" i="124"/>
  <c r="CG271" i="124"/>
  <c r="M273" i="124"/>
  <c r="T336" i="124"/>
  <c r="CH215" i="124"/>
  <c r="CH17" i="124"/>
  <c r="CH177" i="124"/>
  <c r="CH176" i="124" s="1"/>
  <c r="L230" i="124"/>
  <c r="L233" i="124" s="1"/>
  <c r="L253" i="124"/>
  <c r="L254" i="124" s="1"/>
  <c r="Q388" i="124"/>
  <c r="Q387" i="124"/>
  <c r="CG390" i="124"/>
  <c r="CG388" i="124" s="1"/>
  <c r="CH387" i="124" s="1"/>
  <c r="CH216" i="124"/>
  <c r="CH138" i="124" s="1"/>
  <c r="CH18" i="124"/>
  <c r="CH83" i="124"/>
  <c r="CF200" i="124"/>
  <c r="CF193" i="124"/>
  <c r="CF209" i="124"/>
  <c r="CF272" i="124" s="1"/>
  <c r="S231" i="124"/>
  <c r="T258" i="124"/>
  <c r="T38" i="124"/>
  <c r="U34" i="124"/>
  <c r="CH106" i="124"/>
  <c r="CH91" i="124"/>
  <c r="CH182" i="124"/>
  <c r="CH190" i="124"/>
  <c r="BT369" i="124"/>
  <c r="CG178" i="124"/>
  <c r="CG176" i="124" s="1"/>
  <c r="CG126" i="124"/>
  <c r="T46" i="124"/>
  <c r="U42" i="124"/>
  <c r="Q411" i="124"/>
  <c r="Q412" i="124"/>
  <c r="U30" i="124"/>
  <c r="V26" i="124"/>
  <c r="CH101" i="124"/>
  <c r="CF232" i="124"/>
  <c r="CG259" i="124"/>
  <c r="R342" i="124"/>
  <c r="R343" i="124"/>
  <c r="S232" i="124"/>
  <c r="T259" i="124"/>
  <c r="S340" i="124"/>
  <c r="S293" i="124"/>
  <c r="S74" i="124"/>
  <c r="CE194" i="124"/>
  <c r="CH116" i="124"/>
  <c r="CH126" i="124"/>
  <c r="CH159" i="124"/>
  <c r="M212" i="124"/>
  <c r="S400" i="124"/>
  <c r="S399" i="124"/>
  <c r="V54" i="124"/>
  <c r="W50" i="124"/>
  <c r="U335" i="124"/>
  <c r="V332" i="124" s="1"/>
  <c r="CF231" i="124"/>
  <c r="CG258" i="124"/>
  <c r="CI434" i="124"/>
  <c r="CI245" i="124" s="1"/>
  <c r="CI246" i="124" s="1"/>
  <c r="CI414" i="124"/>
  <c r="CI412" i="124" s="1"/>
  <c r="CJ411" i="124" s="1"/>
  <c r="CI294" i="124"/>
  <c r="CI295" i="124"/>
  <c r="CI333" i="124"/>
  <c r="CI211" i="124"/>
  <c r="CI189" i="124"/>
  <c r="CI112" i="124" s="1"/>
  <c r="CI111" i="124" s="1"/>
  <c r="CI169" i="124"/>
  <c r="CI170" i="124" s="1"/>
  <c r="CI188" i="124"/>
  <c r="CI173" i="124"/>
  <c r="CI174" i="124" s="1"/>
  <c r="CI161" i="124"/>
  <c r="CI162" i="124" s="1"/>
  <c r="CI165" i="124"/>
  <c r="CI166" i="124" s="1"/>
  <c r="CI102" i="124"/>
  <c r="CI92" i="124"/>
  <c r="CI125" i="124"/>
  <c r="CI103" i="124"/>
  <c r="CI93" i="124"/>
  <c r="CI104" i="124"/>
  <c r="CI94" i="124"/>
  <c r="CI114" i="124"/>
  <c r="CI107" i="124"/>
  <c r="CI97" i="124"/>
  <c r="CI119" i="124"/>
  <c r="CI118" i="124"/>
  <c r="CI117" i="124"/>
  <c r="CI108" i="124"/>
  <c r="CI98" i="124"/>
  <c r="CI67" i="124"/>
  <c r="CI109" i="124"/>
  <c r="CI68" i="124"/>
  <c r="CI36" i="124"/>
  <c r="CI99" i="124"/>
  <c r="CI44" i="124"/>
  <c r="CI15" i="124"/>
  <c r="CI88" i="124"/>
  <c r="CI52" i="124"/>
  <c r="CI77" i="124"/>
  <c r="CJ7" i="124"/>
  <c r="CI12" i="124"/>
  <c r="CI28" i="124"/>
  <c r="CI14" i="124"/>
  <c r="CI121" i="124" s="1"/>
  <c r="CI16" i="124"/>
  <c r="CI13" i="124"/>
  <c r="CP101" i="125" l="1"/>
  <c r="AU56" i="125"/>
  <c r="CP91" i="125"/>
  <c r="CO122" i="125"/>
  <c r="CO134" i="125" s="1"/>
  <c r="AA38" i="125"/>
  <c r="AB34" i="125"/>
  <c r="CP116" i="125"/>
  <c r="CM272" i="125"/>
  <c r="P252" i="125"/>
  <c r="Q208" i="125"/>
  <c r="Q210" i="125"/>
  <c r="Q273" i="125" s="1"/>
  <c r="AW38" i="125"/>
  <c r="AX34" i="125"/>
  <c r="CQ434" i="125"/>
  <c r="CQ245" i="125" s="1"/>
  <c r="CQ246" i="125" s="1"/>
  <c r="CQ414" i="125"/>
  <c r="CQ412" i="125" s="1"/>
  <c r="CR411" i="125" s="1"/>
  <c r="CQ295" i="125"/>
  <c r="CQ333" i="125"/>
  <c r="CQ294" i="125"/>
  <c r="CQ211" i="125"/>
  <c r="CQ188" i="125"/>
  <c r="CQ161" i="125"/>
  <c r="CQ162" i="125" s="1"/>
  <c r="CQ165" i="125"/>
  <c r="CQ166" i="125" s="1"/>
  <c r="CQ189" i="125"/>
  <c r="CQ112" i="125" s="1"/>
  <c r="CQ111" i="125" s="1"/>
  <c r="CQ169" i="125"/>
  <c r="CQ170" i="125" s="1"/>
  <c r="CQ173" i="125"/>
  <c r="CQ174" i="125" s="1"/>
  <c r="CQ102" i="125"/>
  <c r="CQ125" i="125"/>
  <c r="CQ114" i="125"/>
  <c r="CQ104" i="125"/>
  <c r="CQ103" i="125"/>
  <c r="CQ92" i="125"/>
  <c r="CQ119" i="125"/>
  <c r="CQ118" i="125"/>
  <c r="CQ117" i="125"/>
  <c r="CQ107" i="125"/>
  <c r="CQ94" i="125"/>
  <c r="CQ93" i="125"/>
  <c r="CQ109" i="125"/>
  <c r="CQ108" i="125"/>
  <c r="CQ97" i="125"/>
  <c r="CQ99" i="125"/>
  <c r="CQ98" i="125"/>
  <c r="CQ88" i="125"/>
  <c r="CQ28" i="125"/>
  <c r="CQ68" i="125"/>
  <c r="CQ52" i="125"/>
  <c r="CQ44" i="125"/>
  <c r="CQ16" i="125"/>
  <c r="CQ15" i="125"/>
  <c r="CQ36" i="125"/>
  <c r="CQ77" i="125"/>
  <c r="CQ13" i="125"/>
  <c r="CQ12" i="125"/>
  <c r="CR7" i="125"/>
  <c r="CQ14" i="125"/>
  <c r="CQ67" i="125"/>
  <c r="CP96" i="125"/>
  <c r="CP159" i="125"/>
  <c r="AE231" i="125"/>
  <c r="AF258" i="125"/>
  <c r="AA54" i="125"/>
  <c r="AB50" i="125"/>
  <c r="CO178" i="125"/>
  <c r="CO402" i="125" s="1"/>
  <c r="CO400" i="125" s="1"/>
  <c r="CP399" i="125" s="1"/>
  <c r="CO126" i="125"/>
  <c r="AU340" i="125"/>
  <c r="AU293" i="125"/>
  <c r="AU74" i="125"/>
  <c r="X412" i="125"/>
  <c r="X411" i="125"/>
  <c r="CP215" i="125"/>
  <c r="CP17" i="125"/>
  <c r="CP177" i="125"/>
  <c r="CP190" i="125"/>
  <c r="CP182" i="125"/>
  <c r="AA46" i="125"/>
  <c r="AB42" i="125"/>
  <c r="X388" i="125"/>
  <c r="X387" i="125"/>
  <c r="AT340" i="125"/>
  <c r="AT293" i="125"/>
  <c r="AT74" i="125"/>
  <c r="AW46" i="125"/>
  <c r="AX42" i="125"/>
  <c r="CM232" i="125"/>
  <c r="CN259" i="125"/>
  <c r="Z335" i="125"/>
  <c r="AA332" i="125" s="1"/>
  <c r="CN209" i="125"/>
  <c r="CN272" i="125" s="1"/>
  <c r="CN200" i="125"/>
  <c r="CN193" i="125"/>
  <c r="Z340" i="125"/>
  <c r="Z293" i="125"/>
  <c r="Z74" i="125"/>
  <c r="AV30" i="125"/>
  <c r="AW26" i="125"/>
  <c r="CO271" i="125"/>
  <c r="AV54" i="125"/>
  <c r="AW50" i="125"/>
  <c r="Y336" i="125"/>
  <c r="AS129" i="125"/>
  <c r="BU74" i="125"/>
  <c r="CP69" i="125"/>
  <c r="CP216" i="125"/>
  <c r="CP138" i="125" s="1"/>
  <c r="CP121" i="125"/>
  <c r="CP18" i="125"/>
  <c r="CP83" i="125"/>
  <c r="Z399" i="125"/>
  <c r="Z400" i="125"/>
  <c r="CO390" i="125"/>
  <c r="CO388" i="125" s="1"/>
  <c r="CP387" i="125" s="1"/>
  <c r="AA232" i="125"/>
  <c r="AB259" i="125"/>
  <c r="BU296" i="125"/>
  <c r="BU301" i="125"/>
  <c r="Y340" i="125"/>
  <c r="Y293" i="125"/>
  <c r="Y74" i="125"/>
  <c r="CP90" i="125"/>
  <c r="CP106" i="125"/>
  <c r="AC30" i="125"/>
  <c r="AD26" i="125"/>
  <c r="AD30" i="125" s="1"/>
  <c r="CN231" i="125"/>
  <c r="CO258" i="125"/>
  <c r="P213" i="125"/>
  <c r="P183" i="125" s="1"/>
  <c r="AS342" i="125"/>
  <c r="AS343" i="125"/>
  <c r="CG122" i="124"/>
  <c r="CG134" i="124" s="1"/>
  <c r="M213" i="124"/>
  <c r="M183" i="124" s="1"/>
  <c r="M121" i="124"/>
  <c r="T56" i="124"/>
  <c r="T340" i="124" s="1"/>
  <c r="CI91" i="124"/>
  <c r="CH90" i="124"/>
  <c r="CI96" i="124"/>
  <c r="CI116" i="124"/>
  <c r="U336" i="124"/>
  <c r="BS336" i="124" s="1"/>
  <c r="CG194" i="124"/>
  <c r="CH390" i="124"/>
  <c r="CH388" i="124" s="1"/>
  <c r="CI387" i="124" s="1"/>
  <c r="CH194" i="124"/>
  <c r="CH271" i="124"/>
  <c r="S129" i="124"/>
  <c r="CG402" i="124"/>
  <c r="CI216" i="124"/>
  <c r="CI138" i="124" s="1"/>
  <c r="CI18" i="124"/>
  <c r="CI83" i="124"/>
  <c r="CI69" i="124"/>
  <c r="CI101" i="124"/>
  <c r="CG231" i="124"/>
  <c r="CH258" i="124"/>
  <c r="U38" i="124"/>
  <c r="BS38" i="124" s="1"/>
  <c r="V34" i="124"/>
  <c r="T400" i="124"/>
  <c r="T399" i="124"/>
  <c r="S342" i="124"/>
  <c r="S343" i="124"/>
  <c r="CG232" i="124"/>
  <c r="CH259" i="124"/>
  <c r="BS30" i="124"/>
  <c r="CI215" i="124"/>
  <c r="CI17" i="124"/>
  <c r="CI177" i="124"/>
  <c r="CI159" i="124"/>
  <c r="V335" i="124"/>
  <c r="W332" i="124" s="1"/>
  <c r="R411" i="124"/>
  <c r="R412" i="124"/>
  <c r="T231" i="124"/>
  <c r="U258" i="124"/>
  <c r="CI106" i="124"/>
  <c r="CJ434" i="124"/>
  <c r="CJ245" i="124" s="1"/>
  <c r="CJ246" i="124" s="1"/>
  <c r="CJ414" i="124"/>
  <c r="CJ412" i="124" s="1"/>
  <c r="CK411" i="124" s="1"/>
  <c r="CJ294" i="124"/>
  <c r="CJ295" i="124"/>
  <c r="CJ333" i="124"/>
  <c r="CJ189" i="124"/>
  <c r="CJ112" i="124" s="1"/>
  <c r="CJ111" i="124" s="1"/>
  <c r="CJ211" i="124"/>
  <c r="CJ188" i="124"/>
  <c r="CJ169" i="124"/>
  <c r="CJ170" i="124" s="1"/>
  <c r="CJ165" i="124"/>
  <c r="CJ166" i="124" s="1"/>
  <c r="CJ161" i="124"/>
  <c r="CJ162" i="124" s="1"/>
  <c r="CJ125" i="124"/>
  <c r="CJ103" i="124"/>
  <c r="CJ93" i="124"/>
  <c r="CJ173" i="124"/>
  <c r="CJ174" i="124" s="1"/>
  <c r="CJ104" i="124"/>
  <c r="CJ94" i="124"/>
  <c r="CJ114" i="124"/>
  <c r="CJ107" i="124"/>
  <c r="CJ97" i="124"/>
  <c r="CJ119" i="124"/>
  <c r="CJ118" i="124"/>
  <c r="CJ117" i="124"/>
  <c r="CJ108" i="124"/>
  <c r="CJ98" i="124"/>
  <c r="CJ109" i="124"/>
  <c r="CJ99" i="124"/>
  <c r="CJ102" i="124"/>
  <c r="CJ92" i="124"/>
  <c r="CJ68" i="124"/>
  <c r="CJ36" i="124"/>
  <c r="CJ44" i="124"/>
  <c r="CJ88" i="124"/>
  <c r="CJ52" i="124"/>
  <c r="CJ77" i="124"/>
  <c r="CK7" i="124"/>
  <c r="CJ28" i="124"/>
  <c r="CJ14" i="124"/>
  <c r="CJ121" i="124" s="1"/>
  <c r="CJ16" i="124"/>
  <c r="CJ13" i="124"/>
  <c r="CJ15" i="124"/>
  <c r="CJ67" i="124"/>
  <c r="CJ12" i="124"/>
  <c r="M252" i="124"/>
  <c r="N208" i="124"/>
  <c r="N210" i="124"/>
  <c r="CE209" i="124"/>
  <c r="CE200" i="124"/>
  <c r="CE193" i="124"/>
  <c r="R388" i="124"/>
  <c r="R387" i="124"/>
  <c r="V30" i="124"/>
  <c r="W26" i="124"/>
  <c r="CI190" i="124"/>
  <c r="CI182" i="124"/>
  <c r="W54" i="124"/>
  <c r="X50" i="124"/>
  <c r="T232" i="124"/>
  <c r="U259" i="124"/>
  <c r="U46" i="124"/>
  <c r="BS46" i="124" s="1"/>
  <c r="V42" i="124"/>
  <c r="Z336" i="125" l="1"/>
  <c r="CP122" i="125"/>
  <c r="CP134" i="125" s="1"/>
  <c r="CO176" i="125"/>
  <c r="CO194" i="125" s="1"/>
  <c r="CO209" i="125" s="1"/>
  <c r="CO272" i="125" s="1"/>
  <c r="CQ91" i="125"/>
  <c r="CQ101" i="125"/>
  <c r="AB232" i="125"/>
  <c r="AC259" i="125"/>
  <c r="AA400" i="125"/>
  <c r="AA399" i="125"/>
  <c r="AX46" i="125"/>
  <c r="AY42" i="125"/>
  <c r="Y387" i="125"/>
  <c r="Y388" i="125"/>
  <c r="CQ215" i="125"/>
  <c r="CQ17" i="125"/>
  <c r="CQ177" i="125"/>
  <c r="AX38" i="125"/>
  <c r="AY34" i="125"/>
  <c r="BU129" i="125"/>
  <c r="AW30" i="125"/>
  <c r="AX26" i="125"/>
  <c r="AB46" i="125"/>
  <c r="AC42" i="125"/>
  <c r="Y412" i="125"/>
  <c r="Y411" i="125"/>
  <c r="AF231" i="125"/>
  <c r="AG258" i="125"/>
  <c r="CQ96" i="125"/>
  <c r="AV56" i="125"/>
  <c r="AA335" i="125"/>
  <c r="AB332" i="125" s="1"/>
  <c r="AT129" i="125"/>
  <c r="AU129" i="125"/>
  <c r="AB38" i="125"/>
  <c r="AC34" i="125"/>
  <c r="CO231" i="125"/>
  <c r="CP258" i="125"/>
  <c r="Y129" i="125"/>
  <c r="Z129" i="125"/>
  <c r="CP390" i="125"/>
  <c r="CP388" i="125" s="1"/>
  <c r="CQ387" i="125" s="1"/>
  <c r="AA56" i="125"/>
  <c r="CN232" i="125"/>
  <c r="CO259" i="125"/>
  <c r="AT343" i="125"/>
  <c r="AT342" i="125"/>
  <c r="AU343" i="125"/>
  <c r="AU342" i="125"/>
  <c r="Q212" i="125"/>
  <c r="Y342" i="125"/>
  <c r="Y343" i="125"/>
  <c r="CO193" i="125"/>
  <c r="AW54" i="125"/>
  <c r="AX50" i="125"/>
  <c r="Z342" i="125"/>
  <c r="Z343" i="125"/>
  <c r="CQ69" i="125"/>
  <c r="CQ159" i="125"/>
  <c r="P253" i="125"/>
  <c r="P254" i="125" s="1"/>
  <c r="P230" i="125"/>
  <c r="P233" i="125" s="1"/>
  <c r="CP271" i="125"/>
  <c r="CQ216" i="125"/>
  <c r="CQ138" i="125" s="1"/>
  <c r="CQ121" i="125"/>
  <c r="CQ18" i="125"/>
  <c r="CQ83" i="125"/>
  <c r="CQ106" i="125"/>
  <c r="CQ90" i="125" s="1"/>
  <c r="CQ190" i="125"/>
  <c r="CQ182" i="125"/>
  <c r="BT30" i="125"/>
  <c r="CP178" i="125"/>
  <c r="CP402" i="125" s="1"/>
  <c r="CP400" i="125" s="1"/>
  <c r="CQ399" i="125" s="1"/>
  <c r="CP126" i="125"/>
  <c r="AB54" i="125"/>
  <c r="AC50" i="125"/>
  <c r="CR434" i="125"/>
  <c r="CR245" i="125" s="1"/>
  <c r="CR246" i="125" s="1"/>
  <c r="CR414" i="125"/>
  <c r="CR412" i="125" s="1"/>
  <c r="CS411" i="125" s="1"/>
  <c r="CR333" i="125"/>
  <c r="CR294" i="125"/>
  <c r="CR295" i="125"/>
  <c r="CR211" i="125"/>
  <c r="CR169" i="125"/>
  <c r="CR170" i="125" s="1"/>
  <c r="CR165" i="125"/>
  <c r="CR166" i="125" s="1"/>
  <c r="CR188" i="125"/>
  <c r="CR161" i="125"/>
  <c r="CR162" i="125" s="1"/>
  <c r="CR189" i="125"/>
  <c r="CR112" i="125" s="1"/>
  <c r="CR111" i="125" s="1"/>
  <c r="CR173" i="125"/>
  <c r="CR174" i="125" s="1"/>
  <c r="CR125" i="125"/>
  <c r="CR114" i="125"/>
  <c r="CR104" i="125"/>
  <c r="CR103" i="125"/>
  <c r="CR92" i="125"/>
  <c r="CR119" i="125"/>
  <c r="CR118" i="125"/>
  <c r="CR117" i="125"/>
  <c r="CR107" i="125"/>
  <c r="CR94" i="125"/>
  <c r="CR93" i="125"/>
  <c r="CR109" i="125"/>
  <c r="CR108" i="125"/>
  <c r="CR97" i="125"/>
  <c r="CR99" i="125"/>
  <c r="CR98" i="125"/>
  <c r="CR88" i="125"/>
  <c r="CR102" i="125"/>
  <c r="CR67" i="125"/>
  <c r="CR52" i="125"/>
  <c r="CR44" i="125"/>
  <c r="CR15" i="125"/>
  <c r="CR36" i="125"/>
  <c r="CR77" i="125"/>
  <c r="CR28" i="125"/>
  <c r="CR12" i="125"/>
  <c r="CS7" i="125"/>
  <c r="CR13" i="125"/>
  <c r="CR14" i="125"/>
  <c r="CR68" i="125"/>
  <c r="CR16" i="125"/>
  <c r="CQ116" i="125"/>
  <c r="CJ69" i="124"/>
  <c r="CJ178" i="124" s="1"/>
  <c r="CJ402" i="124" s="1"/>
  <c r="CH122" i="124"/>
  <c r="CH134" i="124" s="1"/>
  <c r="M122" i="124"/>
  <c r="M134" i="124" s="1"/>
  <c r="CI90" i="124"/>
  <c r="T293" i="124"/>
  <c r="T74" i="124"/>
  <c r="CJ159" i="124"/>
  <c r="CJ390" i="124" s="1"/>
  <c r="CJ116" i="124"/>
  <c r="CJ91" i="124"/>
  <c r="V336" i="124"/>
  <c r="S387" i="124"/>
  <c r="S388" i="124"/>
  <c r="BS56" i="124"/>
  <c r="M253" i="124"/>
  <c r="M254" i="124" s="1"/>
  <c r="M230" i="124"/>
  <c r="M233" i="124" s="1"/>
  <c r="CJ216" i="124"/>
  <c r="CJ138" i="124" s="1"/>
  <c r="CJ18" i="124"/>
  <c r="CJ83" i="124"/>
  <c r="CJ126" i="124"/>
  <c r="U56" i="124"/>
  <c r="T342" i="124"/>
  <c r="T343" i="124"/>
  <c r="V46" i="124"/>
  <c r="W42" i="124"/>
  <c r="W335" i="124"/>
  <c r="X332" i="124" s="1"/>
  <c r="CJ215" i="124"/>
  <c r="CJ17" i="124"/>
  <c r="CJ177" i="124"/>
  <c r="CJ176" i="124" s="1"/>
  <c r="CJ190" i="124"/>
  <c r="CJ182" i="124"/>
  <c r="U231" i="124"/>
  <c r="BS231" i="124" s="1"/>
  <c r="V258" i="124"/>
  <c r="CK434" i="124"/>
  <c r="CK245" i="124" s="1"/>
  <c r="CK246" i="124" s="1"/>
  <c r="CK414" i="124"/>
  <c r="CK412" i="124" s="1"/>
  <c r="CL411" i="124" s="1"/>
  <c r="CK294" i="124"/>
  <c r="CK295" i="124"/>
  <c r="CK333" i="124"/>
  <c r="CK211" i="124"/>
  <c r="CK189" i="124"/>
  <c r="CK112" i="124" s="1"/>
  <c r="CK111" i="124" s="1"/>
  <c r="CK188" i="124"/>
  <c r="CK165" i="124"/>
  <c r="CK166" i="124" s="1"/>
  <c r="CK173" i="124"/>
  <c r="CK174" i="124" s="1"/>
  <c r="CK169" i="124"/>
  <c r="CK170" i="124" s="1"/>
  <c r="CK161" i="124"/>
  <c r="CK162" i="124" s="1"/>
  <c r="CK104" i="124"/>
  <c r="CK94" i="124"/>
  <c r="CK114" i="124"/>
  <c r="CK107" i="124"/>
  <c r="CK97" i="124"/>
  <c r="CK88" i="124"/>
  <c r="CK119" i="124"/>
  <c r="CK118" i="124"/>
  <c r="CK117" i="124"/>
  <c r="CK108" i="124"/>
  <c r="CK98" i="124"/>
  <c r="CK109" i="124"/>
  <c r="CK99" i="124"/>
  <c r="CK125" i="124"/>
  <c r="CK103" i="124"/>
  <c r="CK93" i="124"/>
  <c r="CK102" i="124"/>
  <c r="CK92" i="124"/>
  <c r="CK44" i="124"/>
  <c r="CK52" i="124"/>
  <c r="CK77" i="124"/>
  <c r="CK67" i="124"/>
  <c r="CK28" i="124"/>
  <c r="CK14" i="124"/>
  <c r="CK121" i="124" s="1"/>
  <c r="CK16" i="124"/>
  <c r="CK13" i="124"/>
  <c r="CK12" i="124"/>
  <c r="CK68" i="124"/>
  <c r="CK36" i="124"/>
  <c r="CK15" i="124"/>
  <c r="CL7" i="124"/>
  <c r="CH231" i="124"/>
  <c r="CI258" i="124"/>
  <c r="CG200" i="124"/>
  <c r="CG209" i="124"/>
  <c r="CG272" i="124" s="1"/>
  <c r="CG193" i="124"/>
  <c r="CI390" i="124"/>
  <c r="CI388" i="124" s="1"/>
  <c r="CJ387" i="124" s="1"/>
  <c r="CG400" i="124"/>
  <c r="CH399" i="124" s="1"/>
  <c r="CH400" i="124" s="1"/>
  <c r="CI399" i="124" s="1"/>
  <c r="W30" i="124"/>
  <c r="X26" i="124"/>
  <c r="X54" i="124"/>
  <c r="Y50" i="124"/>
  <c r="CE272" i="124"/>
  <c r="CJ101" i="124"/>
  <c r="CJ96" i="124"/>
  <c r="CI178" i="124"/>
  <c r="CI402" i="124" s="1"/>
  <c r="CI126" i="124"/>
  <c r="CH209" i="124"/>
  <c r="CH272" i="124" s="1"/>
  <c r="CH200" i="124"/>
  <c r="CH193" i="124"/>
  <c r="U232" i="124"/>
  <c r="BS232" i="124" s="1"/>
  <c r="V259" i="124"/>
  <c r="N273" i="124"/>
  <c r="CJ106" i="124"/>
  <c r="CH232" i="124"/>
  <c r="CI259" i="124"/>
  <c r="U400" i="124"/>
  <c r="U399" i="124"/>
  <c r="V38" i="124"/>
  <c r="V56" i="124" s="1"/>
  <c r="W34" i="124"/>
  <c r="T129" i="124"/>
  <c r="N212" i="124"/>
  <c r="N121" i="124" s="1"/>
  <c r="N122" i="124" s="1"/>
  <c r="N134" i="124" s="1"/>
  <c r="S411" i="124"/>
  <c r="S412" i="124"/>
  <c r="CI271" i="124"/>
  <c r="CO200" i="125" l="1"/>
  <c r="Q213" i="125"/>
  <c r="Q183" i="125" s="1"/>
  <c r="Q121" i="125"/>
  <c r="CR69" i="125"/>
  <c r="CR178" i="125" s="1"/>
  <c r="CR402" i="125" s="1"/>
  <c r="AB56" i="125"/>
  <c r="AA336" i="125"/>
  <c r="CR96" i="125"/>
  <c r="CQ122" i="125"/>
  <c r="CQ134" i="125" s="1"/>
  <c r="CR116" i="125"/>
  <c r="CP231" i="125"/>
  <c r="CQ258" i="125"/>
  <c r="AY46" i="125"/>
  <c r="AZ42" i="125"/>
  <c r="AA340" i="125"/>
  <c r="AA293" i="125"/>
  <c r="AA74" i="125"/>
  <c r="AY38" i="125"/>
  <c r="AZ34" i="125"/>
  <c r="CS434" i="125"/>
  <c r="CS245" i="125" s="1"/>
  <c r="CS246" i="125" s="1"/>
  <c r="CS414" i="125"/>
  <c r="CS412" i="125" s="1"/>
  <c r="CT411" i="125" s="1"/>
  <c r="CS333" i="125"/>
  <c r="CS294" i="125"/>
  <c r="CS295" i="125"/>
  <c r="CS211" i="125"/>
  <c r="CS188" i="125"/>
  <c r="CS189" i="125"/>
  <c r="CS112" i="125" s="1"/>
  <c r="CS111" i="125" s="1"/>
  <c r="CS173" i="125"/>
  <c r="CS174" i="125" s="1"/>
  <c r="CS161" i="125"/>
  <c r="CS162" i="125" s="1"/>
  <c r="CS165" i="125"/>
  <c r="CS166" i="125" s="1"/>
  <c r="CS169" i="125"/>
  <c r="CS170" i="125" s="1"/>
  <c r="CS92" i="125"/>
  <c r="CS119" i="125"/>
  <c r="CS118" i="125"/>
  <c r="CS117" i="125"/>
  <c r="CS107" i="125"/>
  <c r="CS106" i="125" s="1"/>
  <c r="CS94" i="125"/>
  <c r="CS93" i="125"/>
  <c r="CS109" i="125"/>
  <c r="CS108" i="125"/>
  <c r="CS97" i="125"/>
  <c r="CS99" i="125"/>
  <c r="CS98" i="125"/>
  <c r="CS88" i="125"/>
  <c r="CS102" i="125"/>
  <c r="CS125" i="125"/>
  <c r="CS114" i="125"/>
  <c r="CS104" i="125"/>
  <c r="CS103" i="125"/>
  <c r="CS68" i="125"/>
  <c r="CS52" i="125"/>
  <c r="CS44" i="125"/>
  <c r="CS16" i="125"/>
  <c r="CS36" i="125"/>
  <c r="CS77" i="125"/>
  <c r="CS28" i="125"/>
  <c r="CS67" i="125"/>
  <c r="CT7" i="125"/>
  <c r="CS12" i="125"/>
  <c r="CS14" i="125"/>
  <c r="CS15" i="125"/>
  <c r="CS13" i="125"/>
  <c r="AC38" i="125"/>
  <c r="AD34" i="125"/>
  <c r="AD38" i="125" s="1"/>
  <c r="Z411" i="125"/>
  <c r="Z412" i="125"/>
  <c r="CR215" i="125"/>
  <c r="CR17" i="125"/>
  <c r="CR177" i="125"/>
  <c r="CR176" i="125" s="1"/>
  <c r="AX54" i="125"/>
  <c r="AY50" i="125"/>
  <c r="AB340" i="125"/>
  <c r="AB293" i="125"/>
  <c r="AB74" i="125"/>
  <c r="AB335" i="125"/>
  <c r="AC332" i="125" s="1"/>
  <c r="AC46" i="125"/>
  <c r="AD42" i="125"/>
  <c r="AD46" i="125" s="1"/>
  <c r="BT46" i="125" s="1"/>
  <c r="AB400" i="125"/>
  <c r="AB399" i="125"/>
  <c r="CR91" i="125"/>
  <c r="CR159" i="125"/>
  <c r="AC232" i="125"/>
  <c r="AD259" i="125"/>
  <c r="CQ271" i="125"/>
  <c r="CQ390" i="125"/>
  <c r="CQ388" i="125" s="1"/>
  <c r="CR387" i="125" s="1"/>
  <c r="CO232" i="125"/>
  <c r="CP259" i="125"/>
  <c r="AV340" i="125"/>
  <c r="AV293" i="125"/>
  <c r="AV74" i="125"/>
  <c r="AX30" i="125"/>
  <c r="AY26" i="125"/>
  <c r="CR101" i="125"/>
  <c r="AC54" i="125"/>
  <c r="AD50" i="125"/>
  <c r="AD54" i="125" s="1"/>
  <c r="BT54" i="125" s="1"/>
  <c r="CQ178" i="125"/>
  <c r="CQ402" i="125" s="1"/>
  <c r="CQ400" i="125" s="1"/>
  <c r="CR399" i="125" s="1"/>
  <c r="CR400" i="125" s="1"/>
  <c r="CS399" i="125" s="1"/>
  <c r="CQ126" i="125"/>
  <c r="Q252" i="125"/>
  <c r="R208" i="125"/>
  <c r="R210" i="125"/>
  <c r="R273" i="125" s="1"/>
  <c r="AW56" i="125"/>
  <c r="Z387" i="125"/>
  <c r="Z388" i="125"/>
  <c r="CR190" i="125"/>
  <c r="CR182" i="125"/>
  <c r="CR216" i="125"/>
  <c r="CR138" i="125" s="1"/>
  <c r="CR121" i="125"/>
  <c r="CR18" i="125"/>
  <c r="CR83" i="125"/>
  <c r="CR106" i="125"/>
  <c r="CP176" i="125"/>
  <c r="AG231" i="125"/>
  <c r="BT231" i="125" s="1"/>
  <c r="AH258" i="125"/>
  <c r="CI122" i="124"/>
  <c r="CI134" i="124" s="1"/>
  <c r="CK69" i="124"/>
  <c r="CK178" i="124" s="1"/>
  <c r="CK402" i="124" s="1"/>
  <c r="CI176" i="124"/>
  <c r="CI194" i="124" s="1"/>
  <c r="CI193" i="124" s="1"/>
  <c r="CI400" i="124"/>
  <c r="CJ399" i="124" s="1"/>
  <c r="CJ400" i="124" s="1"/>
  <c r="CK399" i="124" s="1"/>
  <c r="CK159" i="124"/>
  <c r="CK390" i="124" s="1"/>
  <c r="CJ90" i="124"/>
  <c r="CJ194" i="124"/>
  <c r="CJ200" i="124" s="1"/>
  <c r="CJ388" i="124"/>
  <c r="CK387" i="124" s="1"/>
  <c r="CK91" i="124"/>
  <c r="V340" i="124"/>
  <c r="V293" i="124"/>
  <c r="V74" i="124"/>
  <c r="N252" i="124"/>
  <c r="O208" i="124"/>
  <c r="O210" i="124"/>
  <c r="O273" i="124" s="1"/>
  <c r="V232" i="124"/>
  <c r="W259" i="124"/>
  <c r="CK96" i="124"/>
  <c r="CK106" i="124"/>
  <c r="W336" i="124"/>
  <c r="CK215" i="124"/>
  <c r="CK17" i="124"/>
  <c r="CK177" i="124"/>
  <c r="CK176" i="124" s="1"/>
  <c r="CI232" i="124"/>
  <c r="CJ259" i="124"/>
  <c r="X30" i="124"/>
  <c r="Y26" i="124"/>
  <c r="CL434" i="124"/>
  <c r="CL245" i="124" s="1"/>
  <c r="CL246" i="124" s="1"/>
  <c r="CL414" i="124"/>
  <c r="CL412" i="124" s="1"/>
  <c r="CM411" i="124" s="1"/>
  <c r="CL294" i="124"/>
  <c r="CL295" i="124"/>
  <c r="CL333" i="124"/>
  <c r="CL211" i="124"/>
  <c r="CL189" i="124"/>
  <c r="CL112" i="124" s="1"/>
  <c r="CL111" i="124" s="1"/>
  <c r="CL188" i="124"/>
  <c r="CL161" i="124"/>
  <c r="CL162" i="124" s="1"/>
  <c r="CL173" i="124"/>
  <c r="CL174" i="124" s="1"/>
  <c r="CL169" i="124"/>
  <c r="CL170" i="124" s="1"/>
  <c r="CL165" i="124"/>
  <c r="CL166" i="124" s="1"/>
  <c r="CL114" i="124"/>
  <c r="CL107" i="124"/>
  <c r="CL97" i="124"/>
  <c r="CL88" i="124"/>
  <c r="CL119" i="124"/>
  <c r="CL118" i="124"/>
  <c r="CL117" i="124"/>
  <c r="CL108" i="124"/>
  <c r="CL98" i="124"/>
  <c r="CL109" i="124"/>
  <c r="CL99" i="124"/>
  <c r="CL102" i="124"/>
  <c r="CL92" i="124"/>
  <c r="CL104" i="124"/>
  <c r="CL94" i="124"/>
  <c r="CL93" i="124"/>
  <c r="CL52" i="124"/>
  <c r="CL125" i="124"/>
  <c r="CL77" i="124"/>
  <c r="CL67" i="124"/>
  <c r="CL68" i="124"/>
  <c r="CL36" i="124"/>
  <c r="CL16" i="124"/>
  <c r="CL28" i="124"/>
  <c r="CL14" i="124"/>
  <c r="CL121" i="124" s="1"/>
  <c r="CL13" i="124"/>
  <c r="CL12" i="124"/>
  <c r="CM7" i="124"/>
  <c r="CL103" i="124"/>
  <c r="CL44" i="124"/>
  <c r="CL15" i="124"/>
  <c r="CK216" i="124"/>
  <c r="CK138" i="124" s="1"/>
  <c r="CK18" i="124"/>
  <c r="CK83" i="124"/>
  <c r="CK190" i="124"/>
  <c r="CK182" i="124"/>
  <c r="X335" i="124"/>
  <c r="Y332" i="124" s="1"/>
  <c r="CJ271" i="124"/>
  <c r="T412" i="124"/>
  <c r="T411" i="124"/>
  <c r="Y54" i="124"/>
  <c r="Z50" i="124"/>
  <c r="CK126" i="124"/>
  <c r="T388" i="124"/>
  <c r="T387" i="124"/>
  <c r="W38" i="124"/>
  <c r="X34" i="124"/>
  <c r="CK400" i="124"/>
  <c r="CL399" i="124" s="1"/>
  <c r="CK101" i="124"/>
  <c r="CK116" i="124"/>
  <c r="N213" i="124"/>
  <c r="CI231" i="124"/>
  <c r="CJ258" i="124"/>
  <c r="V231" i="124"/>
  <c r="W258" i="124"/>
  <c r="W46" i="124"/>
  <c r="X42" i="124"/>
  <c r="U340" i="124"/>
  <c r="U293" i="124"/>
  <c r="BS293" i="124" s="1"/>
  <c r="U74" i="124"/>
  <c r="V399" i="124"/>
  <c r="V400" i="124"/>
  <c r="BS340" i="124"/>
  <c r="CR126" i="125" l="1"/>
  <c r="AC56" i="125"/>
  <c r="AB336" i="125"/>
  <c r="CS159" i="125"/>
  <c r="CS390" i="125" s="1"/>
  <c r="R212" i="125"/>
  <c r="AY30" i="125"/>
  <c r="AZ26" i="125"/>
  <c r="AC340" i="125"/>
  <c r="AC293" i="125"/>
  <c r="AC74" i="125"/>
  <c r="CQ231" i="125"/>
  <c r="CR258" i="125"/>
  <c r="CP194" i="125"/>
  <c r="AA388" i="125"/>
  <c r="AA387" i="125"/>
  <c r="Q253" i="125"/>
  <c r="Q254" i="125" s="1"/>
  <c r="Q230" i="125"/>
  <c r="Q233" i="125" s="1"/>
  <c r="AX56" i="125"/>
  <c r="CR390" i="125"/>
  <c r="CR388" i="125" s="1"/>
  <c r="CS387" i="125" s="1"/>
  <c r="CR194" i="125"/>
  <c r="AC335" i="125"/>
  <c r="AD332" i="125" s="1"/>
  <c r="CS116" i="125"/>
  <c r="AA129" i="125"/>
  <c r="AV129" i="125"/>
  <c r="CR90" i="125"/>
  <c r="CR122" i="125" s="1"/>
  <c r="CR134" i="125" s="1"/>
  <c r="AB129" i="125"/>
  <c r="CS96" i="125"/>
  <c r="CS190" i="125"/>
  <c r="CS182" i="125"/>
  <c r="AZ38" i="125"/>
  <c r="BA34" i="125"/>
  <c r="AA342" i="125"/>
  <c r="AA343" i="125"/>
  <c r="AV342" i="125"/>
  <c r="AV343" i="125"/>
  <c r="AD232" i="125"/>
  <c r="AE259" i="125"/>
  <c r="AC399" i="125"/>
  <c r="AC400" i="125"/>
  <c r="AB342" i="125"/>
  <c r="AB343" i="125"/>
  <c r="CS216" i="125"/>
  <c r="CS138" i="125" s="1"/>
  <c r="CS121" i="125"/>
  <c r="CS18" i="125"/>
  <c r="CS83" i="125"/>
  <c r="AZ46" i="125"/>
  <c r="BA42" i="125"/>
  <c r="AW340" i="125"/>
  <c r="AW293" i="125"/>
  <c r="AW74" i="125"/>
  <c r="AH231" i="125"/>
  <c r="AI258" i="125"/>
  <c r="CP232" i="125"/>
  <c r="CQ259" i="125"/>
  <c r="CQ176" i="125"/>
  <c r="AY54" i="125"/>
  <c r="AZ50" i="125"/>
  <c r="AA411" i="125"/>
  <c r="AA412" i="125"/>
  <c r="CS215" i="125"/>
  <c r="CS17" i="125"/>
  <c r="CS177" i="125"/>
  <c r="CS91" i="125"/>
  <c r="CT434" i="125"/>
  <c r="CT245" i="125" s="1"/>
  <c r="CT246" i="125" s="1"/>
  <c r="CT414" i="125"/>
  <c r="CT412" i="125" s="1"/>
  <c r="CU411" i="125" s="1"/>
  <c r="CT333" i="125"/>
  <c r="CT294" i="125"/>
  <c r="CT295" i="125"/>
  <c r="CT165" i="125"/>
  <c r="CT166" i="125" s="1"/>
  <c r="CT188" i="125"/>
  <c r="CT189" i="125"/>
  <c r="CT112" i="125" s="1"/>
  <c r="CT111" i="125" s="1"/>
  <c r="CT173" i="125"/>
  <c r="CT174" i="125" s="1"/>
  <c r="CT211" i="125"/>
  <c r="CT169" i="125"/>
  <c r="CT170" i="125" s="1"/>
  <c r="CT161" i="125"/>
  <c r="CT162" i="125" s="1"/>
  <c r="CT119" i="125"/>
  <c r="CT118" i="125"/>
  <c r="CT117" i="125"/>
  <c r="CT107" i="125"/>
  <c r="CT94" i="125"/>
  <c r="CT93" i="125"/>
  <c r="CT109" i="125"/>
  <c r="CT108" i="125"/>
  <c r="CT97" i="125"/>
  <c r="CT99" i="125"/>
  <c r="CT98" i="125"/>
  <c r="CT88" i="125"/>
  <c r="CT102" i="125"/>
  <c r="CT125" i="125"/>
  <c r="CT114" i="125"/>
  <c r="CT104" i="125"/>
  <c r="CT103" i="125"/>
  <c r="CT92" i="125"/>
  <c r="CT15" i="125"/>
  <c r="CT14" i="125"/>
  <c r="CT36" i="125"/>
  <c r="CT77" i="125"/>
  <c r="CT28" i="125"/>
  <c r="CT67" i="125"/>
  <c r="CT68" i="125"/>
  <c r="CU7" i="125"/>
  <c r="CT44" i="125"/>
  <c r="CT52" i="125"/>
  <c r="CT16" i="125"/>
  <c r="CT13" i="125"/>
  <c r="CT12" i="125"/>
  <c r="CR271" i="125"/>
  <c r="AD56" i="125"/>
  <c r="BT38" i="125"/>
  <c r="CS69" i="125"/>
  <c r="CS101" i="125"/>
  <c r="CJ122" i="124"/>
  <c r="CJ134" i="124" s="1"/>
  <c r="CI209" i="124"/>
  <c r="CI272" i="124" s="1"/>
  <c r="CI200" i="124"/>
  <c r="CL69" i="124"/>
  <c r="CL178" i="124" s="1"/>
  <c r="CL402" i="124" s="1"/>
  <c r="CL400" i="124" s="1"/>
  <c r="CM399" i="124" s="1"/>
  <c r="CK194" i="124"/>
  <c r="CK193" i="124" s="1"/>
  <c r="CJ193" i="124"/>
  <c r="CL106" i="124"/>
  <c r="CK90" i="124"/>
  <c r="CK122" i="124" s="1"/>
  <c r="CK388" i="124"/>
  <c r="CL387" i="124" s="1"/>
  <c r="CJ209" i="124"/>
  <c r="CJ272" i="124" s="1"/>
  <c r="X336" i="124"/>
  <c r="CL91" i="124"/>
  <c r="W231" i="124"/>
  <c r="X258" i="124"/>
  <c r="V129" i="124"/>
  <c r="BS343" i="124"/>
  <c r="BS342" i="124"/>
  <c r="X46" i="124"/>
  <c r="Y42" i="124"/>
  <c r="U343" i="124"/>
  <c r="U342" i="124"/>
  <c r="W56" i="124"/>
  <c r="Z54" i="124"/>
  <c r="AA50" i="124"/>
  <c r="CL216" i="124"/>
  <c r="CL138" i="124" s="1"/>
  <c r="CL18" i="124"/>
  <c r="CL83" i="124"/>
  <c r="CL96" i="124"/>
  <c r="CL190" i="124"/>
  <c r="CL182" i="124"/>
  <c r="N230" i="124"/>
  <c r="N233" i="124" s="1"/>
  <c r="N253" i="124"/>
  <c r="N254" i="124" s="1"/>
  <c r="Y335" i="124"/>
  <c r="Z332" i="124" s="1"/>
  <c r="W399" i="124"/>
  <c r="W400" i="124"/>
  <c r="CJ231" i="124"/>
  <c r="CK258" i="124"/>
  <c r="CM434" i="124"/>
  <c r="CM245" i="124" s="1"/>
  <c r="CM246" i="124" s="1"/>
  <c r="CM414" i="124"/>
  <c r="CM412" i="124" s="1"/>
  <c r="CN411" i="124" s="1"/>
  <c r="CM295" i="124"/>
  <c r="CM333" i="124"/>
  <c r="CM294" i="124"/>
  <c r="CM189" i="124"/>
  <c r="CM112" i="124" s="1"/>
  <c r="CM111" i="124" s="1"/>
  <c r="CM211" i="124"/>
  <c r="CM188" i="124"/>
  <c r="CM161" i="124"/>
  <c r="CM162" i="124" s="1"/>
  <c r="CM173" i="124"/>
  <c r="CM174" i="124" s="1"/>
  <c r="CM169" i="124"/>
  <c r="CM170" i="124" s="1"/>
  <c r="CM165" i="124"/>
  <c r="CM166" i="124" s="1"/>
  <c r="CM107" i="124"/>
  <c r="CM97" i="124"/>
  <c r="CM119" i="124"/>
  <c r="CM118" i="124"/>
  <c r="CM117" i="124"/>
  <c r="CM108" i="124"/>
  <c r="CM98" i="124"/>
  <c r="CM109" i="124"/>
  <c r="CM99" i="124"/>
  <c r="CM102" i="124"/>
  <c r="CM92" i="124"/>
  <c r="CM125" i="124"/>
  <c r="CM103" i="124"/>
  <c r="CM93" i="124"/>
  <c r="CM114" i="124"/>
  <c r="CM88" i="124"/>
  <c r="CM77" i="124"/>
  <c r="CM67" i="124"/>
  <c r="CM68" i="124"/>
  <c r="CM104" i="124"/>
  <c r="CM44" i="124"/>
  <c r="CM15" i="124"/>
  <c r="CM28" i="124"/>
  <c r="CM14" i="124"/>
  <c r="CM121" i="124" s="1"/>
  <c r="CM16" i="124"/>
  <c r="CM13" i="124"/>
  <c r="CM12" i="124"/>
  <c r="CM36" i="124"/>
  <c r="CN7" i="124"/>
  <c r="CM52" i="124"/>
  <c r="CM94" i="124"/>
  <c r="Y30" i="124"/>
  <c r="Z26" i="124"/>
  <c r="V343" i="124"/>
  <c r="V342" i="124"/>
  <c r="U411" i="124"/>
  <c r="U412" i="124"/>
  <c r="CL215" i="124"/>
  <c r="CL17" i="124"/>
  <c r="CL177" i="124"/>
  <c r="CL116" i="124"/>
  <c r="CJ232" i="124"/>
  <c r="CK259" i="124"/>
  <c r="U387" i="124"/>
  <c r="U388" i="124"/>
  <c r="X38" i="124"/>
  <c r="X56" i="124" s="1"/>
  <c r="Y34" i="124"/>
  <c r="U129" i="124"/>
  <c r="BS74" i="124"/>
  <c r="G74" i="124" s="1"/>
  <c r="W232" i="124"/>
  <c r="X259" i="124"/>
  <c r="BS296" i="124"/>
  <c r="N183" i="124"/>
  <c r="CK271" i="124"/>
  <c r="CL101" i="124"/>
  <c r="CL159" i="124"/>
  <c r="O212" i="124"/>
  <c r="R213" i="125" l="1"/>
  <c r="R183" i="125" s="1"/>
  <c r="R121" i="125"/>
  <c r="CT69" i="125"/>
  <c r="CT178" i="125" s="1"/>
  <c r="CT402" i="125" s="1"/>
  <c r="CL176" i="124"/>
  <c r="CL126" i="124"/>
  <c r="CT96" i="125"/>
  <c r="CS388" i="125"/>
  <c r="CT387" i="125" s="1"/>
  <c r="AC336" i="125"/>
  <c r="CT91" i="125"/>
  <c r="CT182" i="125"/>
  <c r="CT190" i="125"/>
  <c r="AW129" i="125"/>
  <c r="BA38" i="125"/>
  <c r="BB34" i="125"/>
  <c r="AC342" i="125"/>
  <c r="AC343" i="125"/>
  <c r="AZ30" i="125"/>
  <c r="BA26" i="125"/>
  <c r="CS178" i="125"/>
  <c r="CS402" i="125" s="1"/>
  <c r="CS400" i="125" s="1"/>
  <c r="CT399" i="125" s="1"/>
  <c r="CT400" i="125" s="1"/>
  <c r="CU399" i="125" s="1"/>
  <c r="CS126" i="125"/>
  <c r="CT126" i="125"/>
  <c r="AW342" i="125"/>
  <c r="AW343" i="125"/>
  <c r="AX340" i="125"/>
  <c r="AX293" i="125"/>
  <c r="AX74" i="125"/>
  <c r="AY56" i="125"/>
  <c r="AZ54" i="125"/>
  <c r="BA50" i="125"/>
  <c r="BT56" i="125"/>
  <c r="CT159" i="125"/>
  <c r="CS90" i="125"/>
  <c r="CS122" i="125" s="1"/>
  <c r="CS134" i="125" s="1"/>
  <c r="CQ194" i="125"/>
  <c r="CU434" i="125"/>
  <c r="CU245" i="125" s="1"/>
  <c r="CU246" i="125" s="1"/>
  <c r="CU414" i="125"/>
  <c r="CU412" i="125" s="1"/>
  <c r="CV411" i="125" s="1"/>
  <c r="CU333" i="125"/>
  <c r="CU295" i="125"/>
  <c r="CU294" i="125"/>
  <c r="CU211" i="125"/>
  <c r="CU188" i="125"/>
  <c r="CU189" i="125"/>
  <c r="CU112" i="125" s="1"/>
  <c r="CU111" i="125" s="1"/>
  <c r="CU169" i="125"/>
  <c r="CU170" i="125" s="1"/>
  <c r="CU161" i="125"/>
  <c r="CU162" i="125" s="1"/>
  <c r="CU165" i="125"/>
  <c r="CU166" i="125" s="1"/>
  <c r="CU173" i="125"/>
  <c r="CU174" i="125" s="1"/>
  <c r="CU109" i="125"/>
  <c r="CU108" i="125"/>
  <c r="CU97" i="125"/>
  <c r="CU99" i="125"/>
  <c r="CU98" i="125"/>
  <c r="CU88" i="125"/>
  <c r="CU102" i="125"/>
  <c r="CU125" i="125"/>
  <c r="CU114" i="125"/>
  <c r="CU104" i="125"/>
  <c r="CU103" i="125"/>
  <c r="CU92" i="125"/>
  <c r="CU91" i="125" s="1"/>
  <c r="CU119" i="125"/>
  <c r="CU118" i="125"/>
  <c r="CU117" i="125"/>
  <c r="CU107" i="125"/>
  <c r="CU94" i="125"/>
  <c r="CU93" i="125"/>
  <c r="CU52" i="125"/>
  <c r="CU44" i="125"/>
  <c r="CU36" i="125"/>
  <c r="CU77" i="125"/>
  <c r="CU28" i="125"/>
  <c r="CU67" i="125"/>
  <c r="CU68" i="125"/>
  <c r="CU14" i="125"/>
  <c r="CU16" i="125"/>
  <c r="CU13" i="125"/>
  <c r="CU12" i="125"/>
  <c r="CU15" i="125"/>
  <c r="CV7" i="125"/>
  <c r="CQ232" i="125"/>
  <c r="CR259" i="125"/>
  <c r="BA46" i="125"/>
  <c r="BB42" i="125"/>
  <c r="R252" i="125"/>
  <c r="S208" i="125"/>
  <c r="S210" i="125"/>
  <c r="S273" i="125" s="1"/>
  <c r="AD340" i="125"/>
  <c r="AD293" i="125"/>
  <c r="BT293" i="125" s="1"/>
  <c r="AD74" i="125"/>
  <c r="CT101" i="125"/>
  <c r="AD400" i="125"/>
  <c r="AD399" i="125"/>
  <c r="AD335" i="125"/>
  <c r="AE332" i="125" s="1"/>
  <c r="CT216" i="125"/>
  <c r="CT138" i="125" s="1"/>
  <c r="CT121" i="125"/>
  <c r="CT18" i="125"/>
  <c r="CT83" i="125"/>
  <c r="CT106" i="125"/>
  <c r="AI231" i="125"/>
  <c r="AJ258" i="125"/>
  <c r="CR209" i="125"/>
  <c r="CR272" i="125" s="1"/>
  <c r="CR193" i="125"/>
  <c r="CR200" i="125"/>
  <c r="AB388" i="125"/>
  <c r="AB387" i="125"/>
  <c r="AC129" i="125"/>
  <c r="CS271" i="125"/>
  <c r="CR231" i="125"/>
  <c r="CS258" i="125"/>
  <c r="CT215" i="125"/>
  <c r="CT17" i="125"/>
  <c r="CT177" i="125"/>
  <c r="CT176" i="125" s="1"/>
  <c r="CT116" i="125"/>
  <c r="AB411" i="125"/>
  <c r="AB412" i="125"/>
  <c r="AE232" i="125"/>
  <c r="AF259" i="125"/>
  <c r="CP200" i="125"/>
  <c r="CP209" i="125"/>
  <c r="CP272" i="125" s="1"/>
  <c r="CP193" i="125"/>
  <c r="CK134" i="124"/>
  <c r="O213" i="124"/>
  <c r="O183" i="124" s="1"/>
  <c r="O121" i="124"/>
  <c r="O122" i="124" s="1"/>
  <c r="O134" i="124" s="1"/>
  <c r="CM69" i="124"/>
  <c r="CM178" i="124" s="1"/>
  <c r="CM402" i="124" s="1"/>
  <c r="CM400" i="124" s="1"/>
  <c r="CN399" i="124" s="1"/>
  <c r="CK200" i="124"/>
  <c r="CK209" i="124"/>
  <c r="CK272" i="124" s="1"/>
  <c r="CM91" i="124"/>
  <c r="CL90" i="124"/>
  <c r="CL122" i="124" s="1"/>
  <c r="CM215" i="124"/>
  <c r="CM17" i="124"/>
  <c r="CM177" i="124"/>
  <c r="CN434" i="124"/>
  <c r="CN245" i="124" s="1"/>
  <c r="CN246" i="124" s="1"/>
  <c r="CN414" i="124"/>
  <c r="CN412" i="124" s="1"/>
  <c r="CO411" i="124" s="1"/>
  <c r="CN333" i="124"/>
  <c r="CN295" i="124"/>
  <c r="CN294" i="124"/>
  <c r="CN211" i="124"/>
  <c r="CN188" i="124"/>
  <c r="CN189" i="124"/>
  <c r="CN112" i="124" s="1"/>
  <c r="CN111" i="124" s="1"/>
  <c r="CN173" i="124"/>
  <c r="CN174" i="124" s="1"/>
  <c r="CN169" i="124"/>
  <c r="CN170" i="124" s="1"/>
  <c r="CN161" i="124"/>
  <c r="CN162" i="124" s="1"/>
  <c r="CN165" i="124"/>
  <c r="CN166" i="124" s="1"/>
  <c r="CN119" i="124"/>
  <c r="CN118" i="124"/>
  <c r="CN117" i="124"/>
  <c r="CN108" i="124"/>
  <c r="CN98" i="124"/>
  <c r="CN109" i="124"/>
  <c r="CN99" i="124"/>
  <c r="CN102" i="124"/>
  <c r="CN92" i="124"/>
  <c r="CN125" i="124"/>
  <c r="CN103" i="124"/>
  <c r="CN93" i="124"/>
  <c r="CN104" i="124"/>
  <c r="CN94" i="124"/>
  <c r="CN107" i="124"/>
  <c r="CN97" i="124"/>
  <c r="CN88" i="124"/>
  <c r="CN77" i="124"/>
  <c r="CN114" i="124"/>
  <c r="CN67" i="124"/>
  <c r="CN68" i="124"/>
  <c r="CN36" i="124"/>
  <c r="CN44" i="124"/>
  <c r="CN52" i="124"/>
  <c r="CN13" i="124"/>
  <c r="CN16" i="124"/>
  <c r="CN12" i="124"/>
  <c r="CN14" i="124"/>
  <c r="CN121" i="124" s="1"/>
  <c r="CO7" i="124"/>
  <c r="CN15" i="124"/>
  <c r="CN28" i="124"/>
  <c r="CM101" i="124"/>
  <c r="CL271" i="124"/>
  <c r="CM106" i="124"/>
  <c r="CK231" i="124"/>
  <c r="CL258" i="124"/>
  <c r="AA54" i="124"/>
  <c r="AB50" i="124"/>
  <c r="X231" i="124"/>
  <c r="Y258" i="124"/>
  <c r="BS129" i="124"/>
  <c r="Z30" i="124"/>
  <c r="AA26" i="124"/>
  <c r="W340" i="124"/>
  <c r="W293" i="124"/>
  <c r="W74" i="124"/>
  <c r="X232" i="124"/>
  <c r="Y259" i="124"/>
  <c r="Z335" i="124"/>
  <c r="AA332" i="124" s="1"/>
  <c r="CL390" i="124"/>
  <c r="CL388" i="124" s="1"/>
  <c r="CM387" i="124" s="1"/>
  <c r="CL194" i="124"/>
  <c r="CK232" i="124"/>
  <c r="CL259" i="124"/>
  <c r="V412" i="124"/>
  <c r="V411" i="124"/>
  <c r="CM116" i="124"/>
  <c r="CM159" i="124"/>
  <c r="Y336" i="124"/>
  <c r="O252" i="124"/>
  <c r="P208" i="124"/>
  <c r="P210" i="124"/>
  <c r="P273" i="124" s="1"/>
  <c r="BS305" i="124"/>
  <c r="V387" i="124"/>
  <c r="V388" i="124"/>
  <c r="CM216" i="124"/>
  <c r="CM138" i="124" s="1"/>
  <c r="CM18" i="124"/>
  <c r="CM83" i="124"/>
  <c r="CM190" i="124"/>
  <c r="CM182" i="124"/>
  <c r="X399" i="124"/>
  <c r="X400" i="124"/>
  <c r="Y38" i="124"/>
  <c r="Z34" i="124"/>
  <c r="X340" i="124"/>
  <c r="X293" i="124"/>
  <c r="X74" i="124"/>
  <c r="Y46" i="124"/>
  <c r="Z42" i="124"/>
  <c r="CM96" i="124"/>
  <c r="CU69" i="125" l="1"/>
  <c r="CU178" i="125" s="1"/>
  <c r="CU402" i="125" s="1"/>
  <c r="CM176" i="124"/>
  <c r="CS176" i="125"/>
  <c r="CS194" i="125" s="1"/>
  <c r="CU101" i="125"/>
  <c r="AE400" i="125"/>
  <c r="AE399" i="125"/>
  <c r="AF232" i="125"/>
  <c r="AG259" i="125"/>
  <c r="S212" i="125"/>
  <c r="CU126" i="125"/>
  <c r="AX342" i="125"/>
  <c r="AX343" i="125"/>
  <c r="CU400" i="125"/>
  <c r="CV399" i="125" s="1"/>
  <c r="AC388" i="125"/>
  <c r="AC387" i="125"/>
  <c r="CV434" i="125"/>
  <c r="CV245" i="125" s="1"/>
  <c r="CV246" i="125" s="1"/>
  <c r="CV414" i="125"/>
  <c r="C414" i="125" s="1"/>
  <c r="CV333" i="125"/>
  <c r="CV294" i="125"/>
  <c r="CV295" i="125"/>
  <c r="CV211" i="125"/>
  <c r="CV188" i="125"/>
  <c r="CV161" i="125"/>
  <c r="CV162" i="125" s="1"/>
  <c r="CV189" i="125"/>
  <c r="CV112" i="125" s="1"/>
  <c r="CV111" i="125" s="1"/>
  <c r="CV173" i="125"/>
  <c r="CV174" i="125" s="1"/>
  <c r="CV169" i="125"/>
  <c r="CV170" i="125" s="1"/>
  <c r="CV165" i="125"/>
  <c r="CV166" i="125" s="1"/>
  <c r="CV97" i="125"/>
  <c r="CV99" i="125"/>
  <c r="CV98" i="125"/>
  <c r="CV88" i="125"/>
  <c r="CV102" i="125"/>
  <c r="CV125" i="125"/>
  <c r="CV114" i="125"/>
  <c r="CV104" i="125"/>
  <c r="CV103" i="125"/>
  <c r="CV92" i="125"/>
  <c r="CV119" i="125"/>
  <c r="CV118" i="125"/>
  <c r="CV117" i="125"/>
  <c r="CV107" i="125"/>
  <c r="CV94" i="125"/>
  <c r="CV93" i="125"/>
  <c r="CV109" i="125"/>
  <c r="CV108" i="125"/>
  <c r="CV77" i="125"/>
  <c r="CV67" i="125"/>
  <c r="CV68" i="125"/>
  <c r="CV52" i="125"/>
  <c r="CV44" i="125"/>
  <c r="CV16" i="125"/>
  <c r="CV14" i="125"/>
  <c r="CV13" i="125"/>
  <c r="CV28" i="125"/>
  <c r="CV12" i="125"/>
  <c r="CW7" i="125"/>
  <c r="CV15" i="125"/>
  <c r="CV36" i="125"/>
  <c r="BT340" i="125"/>
  <c r="BA30" i="125"/>
  <c r="BB26" i="125"/>
  <c r="CS231" i="125"/>
  <c r="CT258" i="125"/>
  <c r="CU96" i="125"/>
  <c r="CU90" i="125" s="1"/>
  <c r="CU190" i="125"/>
  <c r="CU182" i="125"/>
  <c r="AZ56" i="125"/>
  <c r="AD129" i="125"/>
  <c r="BT74" i="125"/>
  <c r="CU215" i="125"/>
  <c r="CU17" i="125"/>
  <c r="CU177" i="125"/>
  <c r="CU176" i="125" s="1"/>
  <c r="BA54" i="125"/>
  <c r="BB50" i="125"/>
  <c r="R230" i="125"/>
  <c r="R233" i="125" s="1"/>
  <c r="R253" i="125"/>
  <c r="R254" i="125" s="1"/>
  <c r="CT271" i="125"/>
  <c r="BT296" i="125"/>
  <c r="BB46" i="125"/>
  <c r="BC42" i="125"/>
  <c r="CU106" i="125"/>
  <c r="CT90" i="125"/>
  <c r="CT122" i="125" s="1"/>
  <c r="CT134" i="125" s="1"/>
  <c r="AC412" i="125"/>
  <c r="AC411" i="125"/>
  <c r="AD336" i="125"/>
  <c r="AD343" i="125"/>
  <c r="AD342" i="125"/>
  <c r="CU116" i="125"/>
  <c r="CQ209" i="125"/>
  <c r="CQ272" i="125" s="1"/>
  <c r="CQ193" i="125"/>
  <c r="CQ200" i="125"/>
  <c r="AY340" i="125"/>
  <c r="AY293" i="125"/>
  <c r="AY74" i="125"/>
  <c r="AJ231" i="125"/>
  <c r="AK258" i="125"/>
  <c r="CR232" i="125"/>
  <c r="CS259" i="125"/>
  <c r="AX129" i="125"/>
  <c r="BB38" i="125"/>
  <c r="BC34" i="125"/>
  <c r="AE335" i="125"/>
  <c r="AF332" i="125" s="1"/>
  <c r="CU216" i="125"/>
  <c r="CU138" i="125" s="1"/>
  <c r="CU121" i="125"/>
  <c r="CU18" i="125"/>
  <c r="CU83" i="125"/>
  <c r="CU159" i="125"/>
  <c r="CT390" i="125"/>
  <c r="CT388" i="125" s="1"/>
  <c r="CU387" i="125" s="1"/>
  <c r="CT194" i="125"/>
  <c r="CL134" i="124"/>
  <c r="CN101" i="124"/>
  <c r="CM126" i="124"/>
  <c r="Y56" i="124"/>
  <c r="Y340" i="124" s="1"/>
  <c r="CN69" i="124"/>
  <c r="CN178" i="124" s="1"/>
  <c r="CN402" i="124" s="1"/>
  <c r="CN400" i="124" s="1"/>
  <c r="CO399" i="124" s="1"/>
  <c r="CN96" i="124"/>
  <c r="CM90" i="124"/>
  <c r="Z46" i="124"/>
  <c r="AA42" i="124"/>
  <c r="CM271" i="124"/>
  <c r="CL209" i="124"/>
  <c r="CL272" i="124" s="1"/>
  <c r="CL193" i="124"/>
  <c r="CL200" i="124"/>
  <c r="Y232" i="124"/>
  <c r="Z259" i="124"/>
  <c r="CN215" i="124"/>
  <c r="CN17" i="124"/>
  <c r="CN177" i="124"/>
  <c r="W387" i="124"/>
  <c r="W388" i="124"/>
  <c r="P212" i="124"/>
  <c r="P121" i="124" s="1"/>
  <c r="W412" i="124"/>
  <c r="W411" i="124"/>
  <c r="CN106" i="124"/>
  <c r="CN159" i="124"/>
  <c r="CL232" i="124"/>
  <c r="CM259" i="124"/>
  <c r="Y399" i="124"/>
  <c r="Y400" i="124"/>
  <c r="O230" i="124"/>
  <c r="O233" i="124" s="1"/>
  <c r="O253" i="124"/>
  <c r="O254" i="124" s="1"/>
  <c r="Y231" i="124"/>
  <c r="Z258" i="124"/>
  <c r="Z336" i="124"/>
  <c r="X343" i="124"/>
  <c r="X342" i="124"/>
  <c r="W342" i="124"/>
  <c r="W343" i="124"/>
  <c r="AB54" i="124"/>
  <c r="AC50" i="124"/>
  <c r="AA335" i="124"/>
  <c r="AB332" i="124" s="1"/>
  <c r="X129" i="124"/>
  <c r="W129" i="124"/>
  <c r="Z38" i="124"/>
  <c r="AA34" i="124"/>
  <c r="AA30" i="124"/>
  <c r="AB26" i="124"/>
  <c r="CN116" i="124"/>
  <c r="CN190" i="124"/>
  <c r="CN182" i="124"/>
  <c r="CM390" i="124"/>
  <c r="CM388" i="124" s="1"/>
  <c r="CN387" i="124" s="1"/>
  <c r="CM194" i="124"/>
  <c r="CL231" i="124"/>
  <c r="CM258" i="124"/>
  <c r="CO434" i="124"/>
  <c r="CO245" i="124" s="1"/>
  <c r="CO246" i="124" s="1"/>
  <c r="CO414" i="124"/>
  <c r="CO412" i="124" s="1"/>
  <c r="CP411" i="124" s="1"/>
  <c r="CO333" i="124"/>
  <c r="CO294" i="124"/>
  <c r="CO295" i="124"/>
  <c r="CO211" i="124"/>
  <c r="CO188" i="124"/>
  <c r="CO189" i="124"/>
  <c r="CO112" i="124" s="1"/>
  <c r="CO111" i="124" s="1"/>
  <c r="CO173" i="124"/>
  <c r="CO174" i="124" s="1"/>
  <c r="CO169" i="124"/>
  <c r="CO170" i="124" s="1"/>
  <c r="CO165" i="124"/>
  <c r="CO166" i="124" s="1"/>
  <c r="CO161" i="124"/>
  <c r="CO162" i="124" s="1"/>
  <c r="CO109" i="124"/>
  <c r="CO99" i="124"/>
  <c r="CO102" i="124"/>
  <c r="CO92" i="124"/>
  <c r="CO125" i="124"/>
  <c r="CO103" i="124"/>
  <c r="CO93" i="124"/>
  <c r="CO104" i="124"/>
  <c r="CO94" i="124"/>
  <c r="CO114" i="124"/>
  <c r="CO119" i="124"/>
  <c r="CO118" i="124"/>
  <c r="CO117" i="124"/>
  <c r="CO108" i="124"/>
  <c r="CO98" i="124"/>
  <c r="CO77" i="124"/>
  <c r="CO67" i="124"/>
  <c r="CO28" i="124"/>
  <c r="CO68" i="124"/>
  <c r="CO36" i="124"/>
  <c r="CO44" i="124"/>
  <c r="CO107" i="124"/>
  <c r="CO52" i="124"/>
  <c r="CO97" i="124"/>
  <c r="CO16" i="124"/>
  <c r="CO13" i="124"/>
  <c r="CO12" i="124"/>
  <c r="CP7" i="124"/>
  <c r="CO15" i="124"/>
  <c r="CO88" i="124"/>
  <c r="CO14" i="124"/>
  <c r="CO121" i="124" s="1"/>
  <c r="CN126" i="124"/>
  <c r="CN216" i="124"/>
  <c r="CN138" i="124" s="1"/>
  <c r="CN18" i="124"/>
  <c r="CN83" i="124"/>
  <c r="CN91" i="124"/>
  <c r="S213" i="125" l="1"/>
  <c r="S183" i="125" s="1"/>
  <c r="S121" i="125"/>
  <c r="CV96" i="125"/>
  <c r="CU122" i="125"/>
  <c r="CU134" i="125" s="1"/>
  <c r="AE336" i="125"/>
  <c r="CV116" i="125"/>
  <c r="CV215" i="125"/>
  <c r="CV17" i="125"/>
  <c r="CV177" i="125"/>
  <c r="AY129" i="125"/>
  <c r="CW434" i="125"/>
  <c r="CW245" i="125" s="1"/>
  <c r="CW246" i="125" s="1"/>
  <c r="CW414" i="125"/>
  <c r="CW333" i="125"/>
  <c r="CW295" i="125"/>
  <c r="CW294" i="125"/>
  <c r="CW211" i="125"/>
  <c r="CW189" i="125"/>
  <c r="CW112" i="125" s="1"/>
  <c r="CW111" i="125" s="1"/>
  <c r="CW165" i="125"/>
  <c r="CW166" i="125" s="1"/>
  <c r="CW161" i="125"/>
  <c r="CW162" i="125" s="1"/>
  <c r="CW169" i="125"/>
  <c r="CW170" i="125" s="1"/>
  <c r="CW173" i="125"/>
  <c r="CW174" i="125" s="1"/>
  <c r="CW188" i="125"/>
  <c r="CW99" i="125"/>
  <c r="CW98" i="125"/>
  <c r="CW88" i="125"/>
  <c r="CW102" i="125"/>
  <c r="CW125" i="125"/>
  <c r="CW114" i="125"/>
  <c r="CW104" i="125"/>
  <c r="CW103" i="125"/>
  <c r="CW92" i="125"/>
  <c r="CW119" i="125"/>
  <c r="CW118" i="125"/>
  <c r="CW117" i="125"/>
  <c r="CW107" i="125"/>
  <c r="CW94" i="125"/>
  <c r="CW93" i="125"/>
  <c r="CW109" i="125"/>
  <c r="CW108" i="125"/>
  <c r="CW97" i="125"/>
  <c r="CW36" i="125"/>
  <c r="CW77" i="125"/>
  <c r="CW28" i="125"/>
  <c r="CW67" i="125"/>
  <c r="CW68" i="125"/>
  <c r="CW52" i="125"/>
  <c r="CW44" i="125"/>
  <c r="CW15" i="125"/>
  <c r="CW14" i="125"/>
  <c r="CW13" i="125"/>
  <c r="CW16" i="125"/>
  <c r="CW12" i="125"/>
  <c r="CX7" i="125"/>
  <c r="CV91" i="125"/>
  <c r="AD387" i="125"/>
  <c r="AD388" i="125"/>
  <c r="CT209" i="125"/>
  <c r="CT272" i="125" s="1"/>
  <c r="CT193" i="125"/>
  <c r="CT200" i="125"/>
  <c r="CU271" i="125"/>
  <c r="AY342" i="125"/>
  <c r="AY343" i="125"/>
  <c r="AZ340" i="125"/>
  <c r="AZ293" i="125"/>
  <c r="AZ74" i="125"/>
  <c r="BB30" i="125"/>
  <c r="BC26" i="125"/>
  <c r="AG232" i="125"/>
  <c r="BT232" i="125" s="1"/>
  <c r="AH259" i="125"/>
  <c r="BC46" i="125"/>
  <c r="BD42" i="125"/>
  <c r="CS232" i="125"/>
  <c r="CT259" i="125"/>
  <c r="BA56" i="125"/>
  <c r="CV106" i="125"/>
  <c r="CU390" i="125"/>
  <c r="CU388" i="125" s="1"/>
  <c r="CV387" i="125" s="1"/>
  <c r="CU194" i="125"/>
  <c r="AF335" i="125"/>
  <c r="AG332" i="125" s="1"/>
  <c r="AD412" i="125"/>
  <c r="AD411" i="125"/>
  <c r="BT305" i="125"/>
  <c r="BB54" i="125"/>
  <c r="BC50" i="125"/>
  <c r="AK231" i="125"/>
  <c r="AL258" i="125"/>
  <c r="BT343" i="125"/>
  <c r="BT342" i="125"/>
  <c r="CV216" i="125"/>
  <c r="CV138" i="125" s="1"/>
  <c r="CV121" i="125"/>
  <c r="CV18" i="125"/>
  <c r="CV83" i="125"/>
  <c r="CV69" i="125"/>
  <c r="CV101" i="125"/>
  <c r="BO420" i="125"/>
  <c r="BG420" i="125"/>
  <c r="AY420" i="125"/>
  <c r="AQ420" i="125"/>
  <c r="AI420" i="125"/>
  <c r="AA420" i="125"/>
  <c r="S420" i="125"/>
  <c r="K420" i="125"/>
  <c r="BI420" i="125"/>
  <c r="AZ420" i="125"/>
  <c r="AP420" i="125"/>
  <c r="AG420" i="125"/>
  <c r="X420" i="125"/>
  <c r="O420" i="125"/>
  <c r="BQ420" i="125"/>
  <c r="BH420" i="125"/>
  <c r="AX420" i="125"/>
  <c r="AO420" i="125"/>
  <c r="AF420" i="125"/>
  <c r="W420" i="125"/>
  <c r="N420" i="125"/>
  <c r="BN420" i="125"/>
  <c r="BE420" i="125"/>
  <c r="BK420" i="125"/>
  <c r="AV420" i="125"/>
  <c r="AK420" i="125"/>
  <c r="Y420" i="125"/>
  <c r="L420" i="125"/>
  <c r="BJ420" i="125"/>
  <c r="AU420" i="125"/>
  <c r="AJ420" i="125"/>
  <c r="V420" i="125"/>
  <c r="J420" i="125"/>
  <c r="BC420" i="125"/>
  <c r="AR420" i="125"/>
  <c r="AD420" i="125"/>
  <c r="R420" i="125"/>
  <c r="BM420" i="125"/>
  <c r="AS420" i="125"/>
  <c r="Z420" i="125"/>
  <c r="BF420" i="125"/>
  <c r="AM420" i="125"/>
  <c r="T420" i="125"/>
  <c r="BD420" i="125"/>
  <c r="AL420" i="125"/>
  <c r="Q420" i="125"/>
  <c r="BB420" i="125"/>
  <c r="AH420" i="125"/>
  <c r="P420" i="125"/>
  <c r="AW420" i="125"/>
  <c r="AC420" i="125"/>
  <c r="BA420" i="125"/>
  <c r="AT420" i="125"/>
  <c r="AN420" i="125"/>
  <c r="AE420" i="125"/>
  <c r="AB420" i="125"/>
  <c r="U420" i="125"/>
  <c r="BL420" i="125"/>
  <c r="BP420" i="125"/>
  <c r="M420" i="125"/>
  <c r="AF400" i="125"/>
  <c r="AF399" i="125"/>
  <c r="S252" i="125"/>
  <c r="T208" i="125"/>
  <c r="T210" i="125"/>
  <c r="T273" i="125" s="1"/>
  <c r="BC38" i="125"/>
  <c r="BD34" i="125"/>
  <c r="BT129" i="125"/>
  <c r="CT231" i="125"/>
  <c r="CU258" i="125"/>
  <c r="CV159" i="125"/>
  <c r="CV182" i="125"/>
  <c r="CV190" i="125"/>
  <c r="CS209" i="125"/>
  <c r="CS272" i="125" s="1"/>
  <c r="CS193" i="125"/>
  <c r="CS200" i="125"/>
  <c r="CV412" i="125"/>
  <c r="CW411" i="125" s="1"/>
  <c r="CW412" i="125" s="1"/>
  <c r="CX411" i="125" s="1"/>
  <c r="Z56" i="124"/>
  <c r="Z74" i="124" s="1"/>
  <c r="CN176" i="124"/>
  <c r="CN194" i="124" s="1"/>
  <c r="Y74" i="124"/>
  <c r="Y129" i="124" s="1"/>
  <c r="Y293" i="124"/>
  <c r="P213" i="124"/>
  <c r="P183" i="124" s="1"/>
  <c r="CM122" i="124"/>
  <c r="CM134" i="124" s="1"/>
  <c r="CN90" i="124"/>
  <c r="CN122" i="124" s="1"/>
  <c r="CO91" i="124"/>
  <c r="CO101" i="124"/>
  <c r="CO96" i="124"/>
  <c r="AA336" i="124"/>
  <c r="Z340" i="124"/>
  <c r="Z293" i="124"/>
  <c r="CO190" i="124"/>
  <c r="CO182" i="124"/>
  <c r="CN390" i="124"/>
  <c r="CN388" i="124" s="1"/>
  <c r="CO387" i="124" s="1"/>
  <c r="CO106" i="124"/>
  <c r="CO69" i="124"/>
  <c r="AC54" i="124"/>
  <c r="AD50" i="124"/>
  <c r="Z231" i="124"/>
  <c r="AA258" i="124"/>
  <c r="P252" i="124"/>
  <c r="Q208" i="124"/>
  <c r="Q210" i="124"/>
  <c r="Q273" i="124" s="1"/>
  <c r="AA38" i="124"/>
  <c r="AB34" i="124"/>
  <c r="CM231" i="124"/>
  <c r="CN258" i="124"/>
  <c r="CO216" i="124"/>
  <c r="CO138" i="124" s="1"/>
  <c r="CO18" i="124"/>
  <c r="CO83" i="124"/>
  <c r="Z232" i="124"/>
  <c r="AA259" i="124"/>
  <c r="CP434" i="124"/>
  <c r="CP245" i="124" s="1"/>
  <c r="CP246" i="124" s="1"/>
  <c r="CP414" i="124"/>
  <c r="CP412" i="124" s="1"/>
  <c r="CQ411" i="124" s="1"/>
  <c r="CP333" i="124"/>
  <c r="CP295" i="124"/>
  <c r="CP294" i="124"/>
  <c r="CP211" i="124"/>
  <c r="CP188" i="124"/>
  <c r="CP189" i="124"/>
  <c r="CP112" i="124" s="1"/>
  <c r="CP111" i="124" s="1"/>
  <c r="CP173" i="124"/>
  <c r="CP174" i="124" s="1"/>
  <c r="CP169" i="124"/>
  <c r="CP170" i="124" s="1"/>
  <c r="CP165" i="124"/>
  <c r="CP166" i="124" s="1"/>
  <c r="CP161" i="124"/>
  <c r="CP162" i="124" s="1"/>
  <c r="CP102" i="124"/>
  <c r="CP92" i="124"/>
  <c r="CP125" i="124"/>
  <c r="CP103" i="124"/>
  <c r="CP93" i="124"/>
  <c r="CP104" i="124"/>
  <c r="CP94" i="124"/>
  <c r="CP114" i="124"/>
  <c r="CP107" i="124"/>
  <c r="CP97" i="124"/>
  <c r="CP88" i="124"/>
  <c r="CP109" i="124"/>
  <c r="CP99" i="124"/>
  <c r="CP119" i="124"/>
  <c r="CP118" i="124"/>
  <c r="CP108" i="124"/>
  <c r="CP67" i="124"/>
  <c r="CP117" i="124"/>
  <c r="CP98" i="124"/>
  <c r="CP68" i="124"/>
  <c r="CP36" i="124"/>
  <c r="CP16" i="124"/>
  <c r="CP44" i="124"/>
  <c r="CP52" i="124"/>
  <c r="CP12" i="124"/>
  <c r="CQ7" i="124"/>
  <c r="CP77" i="124"/>
  <c r="CP15" i="124"/>
  <c r="CP14" i="124"/>
  <c r="CP121" i="124" s="1"/>
  <c r="CP28" i="124"/>
  <c r="CP13" i="124"/>
  <c r="X388" i="124"/>
  <c r="X387" i="124"/>
  <c r="CO215" i="124"/>
  <c r="CO17" i="124"/>
  <c r="CO177" i="124"/>
  <c r="CN271" i="124"/>
  <c r="AB30" i="124"/>
  <c r="AC26" i="124"/>
  <c r="CM232" i="124"/>
  <c r="CN259" i="124"/>
  <c r="Y342" i="124"/>
  <c r="Y343" i="124"/>
  <c r="X412" i="124"/>
  <c r="X411" i="124"/>
  <c r="CM209" i="124"/>
  <c r="CM272" i="124" s="1"/>
  <c r="CM200" i="124"/>
  <c r="CM193" i="124"/>
  <c r="CO159" i="124"/>
  <c r="CO116" i="124"/>
  <c r="Z399" i="124"/>
  <c r="Z400" i="124"/>
  <c r="AB335" i="124"/>
  <c r="AC332" i="124" s="1"/>
  <c r="AA46" i="124"/>
  <c r="AB42" i="124"/>
  <c r="AF336" i="125" l="1"/>
  <c r="CW69" i="125"/>
  <c r="CW178" i="125" s="1"/>
  <c r="CW402" i="125" s="1"/>
  <c r="CW116" i="125"/>
  <c r="AG399" i="125"/>
  <c r="AG400" i="125"/>
  <c r="P418" i="125"/>
  <c r="P415" i="125" s="1"/>
  <c r="P419" i="125"/>
  <c r="BM419" i="125"/>
  <c r="BM418" i="125"/>
  <c r="BM415" i="125" s="1"/>
  <c r="BS420" i="125"/>
  <c r="J419" i="125"/>
  <c r="J418" i="125"/>
  <c r="J415" i="125" s="1"/>
  <c r="AK418" i="125"/>
  <c r="AK415" i="125" s="1"/>
  <c r="AK419" i="125"/>
  <c r="BQ419" i="125"/>
  <c r="BQ418" i="125"/>
  <c r="BQ415" i="125" s="1"/>
  <c r="AZ418" i="125"/>
  <c r="AZ415" i="125" s="1"/>
  <c r="AZ419" i="125"/>
  <c r="AI418" i="125"/>
  <c r="AI415" i="125" s="1"/>
  <c r="AI419" i="125"/>
  <c r="CU209" i="125"/>
  <c r="CU272" i="125" s="1"/>
  <c r="CU200" i="125"/>
  <c r="CU193" i="125"/>
  <c r="CW91" i="125"/>
  <c r="CV390" i="125"/>
  <c r="C390" i="125" s="1"/>
  <c r="BD38" i="125"/>
  <c r="BE34" i="125"/>
  <c r="M418" i="125"/>
  <c r="M415" i="125" s="1"/>
  <c r="M419" i="125"/>
  <c r="AN419" i="125"/>
  <c r="AN418" i="125"/>
  <c r="AN415" i="125" s="1"/>
  <c r="AH419" i="125"/>
  <c r="BU420" i="125"/>
  <c r="AH418" i="125"/>
  <c r="AH415" i="125" s="1"/>
  <c r="V418" i="125"/>
  <c r="BT420" i="125"/>
  <c r="V419" i="125"/>
  <c r="AV418" i="125"/>
  <c r="AV415" i="125" s="1"/>
  <c r="AV419" i="125"/>
  <c r="BI419" i="125"/>
  <c r="BI418" i="125"/>
  <c r="BI415" i="125" s="1"/>
  <c r="AQ419" i="125"/>
  <c r="AQ418" i="125"/>
  <c r="AQ415" i="125" s="1"/>
  <c r="BD46" i="125"/>
  <c r="BE42" i="125"/>
  <c r="AZ342" i="125"/>
  <c r="AZ343" i="125"/>
  <c r="CW216" i="125"/>
  <c r="CW138" i="125" s="1"/>
  <c r="CW121" i="125"/>
  <c r="CW18" i="125"/>
  <c r="CW83" i="125"/>
  <c r="CW190" i="125"/>
  <c r="CW182" i="125"/>
  <c r="BP418" i="125"/>
  <c r="BP415" i="125" s="1"/>
  <c r="BP419" i="125"/>
  <c r="BB418" i="125"/>
  <c r="BB415" i="125" s="1"/>
  <c r="BB419" i="125"/>
  <c r="T418" i="125"/>
  <c r="T415" i="125" s="1"/>
  <c r="T419" i="125"/>
  <c r="R419" i="125"/>
  <c r="R418" i="125"/>
  <c r="AJ418" i="125"/>
  <c r="AJ415" i="125" s="1"/>
  <c r="AJ419" i="125"/>
  <c r="BK418" i="125"/>
  <c r="BK415" i="125" s="1"/>
  <c r="BK419" i="125"/>
  <c r="N418" i="125"/>
  <c r="N419" i="125"/>
  <c r="AY419" i="125"/>
  <c r="AY418" i="125"/>
  <c r="AY415" i="125" s="1"/>
  <c r="AE388" i="125"/>
  <c r="AE387" i="125"/>
  <c r="CU231" i="125"/>
  <c r="CV258" i="125"/>
  <c r="BL418" i="125"/>
  <c r="BL415" i="125" s="1"/>
  <c r="BL419" i="125"/>
  <c r="AT418" i="125"/>
  <c r="AT415" i="125" s="1"/>
  <c r="AT419" i="125"/>
  <c r="BV420" i="125"/>
  <c r="AM418" i="125"/>
  <c r="AM415" i="125" s="1"/>
  <c r="AM419" i="125"/>
  <c r="AD418" i="125"/>
  <c r="AD419" i="125"/>
  <c r="AU418" i="125"/>
  <c r="AU415" i="125" s="1"/>
  <c r="AU419" i="125"/>
  <c r="W418" i="125"/>
  <c r="W415" i="125" s="1"/>
  <c r="W419" i="125"/>
  <c r="BG419" i="125"/>
  <c r="BG418" i="125"/>
  <c r="BG415" i="125" s="1"/>
  <c r="CV178" i="125"/>
  <c r="CV402" i="125" s="1"/>
  <c r="CV126" i="125"/>
  <c r="AH232" i="125"/>
  <c r="AI259" i="125"/>
  <c r="CW106" i="125"/>
  <c r="U419" i="125"/>
  <c r="U418" i="125"/>
  <c r="U415" i="125" s="1"/>
  <c r="BA418" i="125"/>
  <c r="BA415" i="125" s="1"/>
  <c r="BA419" i="125"/>
  <c r="BF419" i="125"/>
  <c r="BF418" i="125"/>
  <c r="BF415" i="125" s="1"/>
  <c r="BW420" i="125"/>
  <c r="AR418" i="125"/>
  <c r="AR415" i="125" s="1"/>
  <c r="AR419" i="125"/>
  <c r="BJ418" i="125"/>
  <c r="BJ415" i="125" s="1"/>
  <c r="BJ419" i="125"/>
  <c r="AF418" i="125"/>
  <c r="AF415" i="125" s="1"/>
  <c r="AF419" i="125"/>
  <c r="O418" i="125"/>
  <c r="O415" i="125" s="1"/>
  <c r="O419" i="125"/>
  <c r="BO418" i="125"/>
  <c r="BO415" i="125" s="1"/>
  <c r="BO419" i="125"/>
  <c r="AL231" i="125"/>
  <c r="AM258" i="125"/>
  <c r="AE411" i="125"/>
  <c r="AE412" i="125"/>
  <c r="CV90" i="125"/>
  <c r="CV122" i="125" s="1"/>
  <c r="CV134" i="125" s="1"/>
  <c r="CW159" i="125"/>
  <c r="T212" i="125"/>
  <c r="AB419" i="125"/>
  <c r="AB418" i="125"/>
  <c r="AB415" i="125" s="1"/>
  <c r="AC419" i="125"/>
  <c r="AC418" i="125"/>
  <c r="AC415" i="125" s="1"/>
  <c r="Q419" i="125"/>
  <c r="Q418" i="125"/>
  <c r="Q415" i="125" s="1"/>
  <c r="BC418" i="125"/>
  <c r="BC415" i="125" s="1"/>
  <c r="BC419" i="125"/>
  <c r="BE419" i="125"/>
  <c r="BE418" i="125"/>
  <c r="BE415" i="125" s="1"/>
  <c r="AO419" i="125"/>
  <c r="AO418" i="125"/>
  <c r="AO415" i="125" s="1"/>
  <c r="X419" i="125"/>
  <c r="X418" i="125"/>
  <c r="X415" i="125" s="1"/>
  <c r="K418" i="125"/>
  <c r="K415" i="125" s="1"/>
  <c r="K419" i="125"/>
  <c r="BA340" i="125"/>
  <c r="BA293" i="125"/>
  <c r="BA74" i="125"/>
  <c r="BC30" i="125"/>
  <c r="BD26" i="125"/>
  <c r="CX434" i="125"/>
  <c r="CX245" i="125" s="1"/>
  <c r="CX246" i="125" s="1"/>
  <c r="CX414" i="125"/>
  <c r="CX412" i="125" s="1"/>
  <c r="CY411" i="125" s="1"/>
  <c r="CX333" i="125"/>
  <c r="CX294" i="125"/>
  <c r="CX295" i="125"/>
  <c r="CX211" i="125"/>
  <c r="CX189" i="125"/>
  <c r="CX112" i="125" s="1"/>
  <c r="CX111" i="125" s="1"/>
  <c r="CX173" i="125"/>
  <c r="CX174" i="125" s="1"/>
  <c r="CX169" i="125"/>
  <c r="CX170" i="125" s="1"/>
  <c r="CX165" i="125"/>
  <c r="CX166" i="125" s="1"/>
  <c r="CX188" i="125"/>
  <c r="CX161" i="125"/>
  <c r="CX162" i="125" s="1"/>
  <c r="CX102" i="125"/>
  <c r="CX125" i="125"/>
  <c r="CX114" i="125"/>
  <c r="CX104" i="125"/>
  <c r="CX103" i="125"/>
  <c r="CX92" i="125"/>
  <c r="CX119" i="125"/>
  <c r="CX118" i="125"/>
  <c r="CX117" i="125"/>
  <c r="CX107" i="125"/>
  <c r="CX106" i="125" s="1"/>
  <c r="CX94" i="125"/>
  <c r="CX93" i="125"/>
  <c r="CX109" i="125"/>
  <c r="CX108" i="125"/>
  <c r="CX97" i="125"/>
  <c r="CX99" i="125"/>
  <c r="CX98" i="125"/>
  <c r="CX88" i="125"/>
  <c r="CX77" i="125"/>
  <c r="CX67" i="125"/>
  <c r="CX68" i="125"/>
  <c r="CX52" i="125"/>
  <c r="CX44" i="125"/>
  <c r="CX16" i="125"/>
  <c r="CX36" i="125"/>
  <c r="CX13" i="125"/>
  <c r="CX28" i="125"/>
  <c r="CX12" i="125"/>
  <c r="CY7" i="125"/>
  <c r="CX15" i="125"/>
  <c r="CX14" i="125"/>
  <c r="CW101" i="125"/>
  <c r="S230" i="125"/>
  <c r="S233" i="125" s="1"/>
  <c r="S253" i="125"/>
  <c r="S254" i="125" s="1"/>
  <c r="AW419" i="125"/>
  <c r="AW418" i="125"/>
  <c r="AW415" i="125" s="1"/>
  <c r="AL418" i="125"/>
  <c r="AL415" i="125" s="1"/>
  <c r="AL419" i="125"/>
  <c r="Z419" i="125"/>
  <c r="Z418" i="125"/>
  <c r="L419" i="125"/>
  <c r="L418" i="125"/>
  <c r="L415" i="125" s="1"/>
  <c r="BN419" i="125"/>
  <c r="BN418" i="125"/>
  <c r="BN415" i="125" s="1"/>
  <c r="AX419" i="125"/>
  <c r="AX418" i="125"/>
  <c r="AX415" i="125" s="1"/>
  <c r="AG419" i="125"/>
  <c r="AG418" i="125"/>
  <c r="AG415" i="125" s="1"/>
  <c r="S419" i="125"/>
  <c r="S418" i="125"/>
  <c r="S415" i="125" s="1"/>
  <c r="CT232" i="125"/>
  <c r="CU259" i="125"/>
  <c r="BB56" i="125"/>
  <c r="CW215" i="125"/>
  <c r="CW17" i="125"/>
  <c r="CW177" i="125"/>
  <c r="CW176" i="125" s="1"/>
  <c r="CW96" i="125"/>
  <c r="AE418" i="125"/>
  <c r="AE415" i="125" s="1"/>
  <c r="AE419" i="125"/>
  <c r="BD419" i="125"/>
  <c r="BD418" i="125"/>
  <c r="BD415" i="125" s="1"/>
  <c r="AS418" i="125"/>
  <c r="AS415" i="125" s="1"/>
  <c r="AS419" i="125"/>
  <c r="Y419" i="125"/>
  <c r="Y418" i="125"/>
  <c r="Y415" i="125" s="1"/>
  <c r="BH419" i="125"/>
  <c r="BH418" i="125"/>
  <c r="BH415" i="125" s="1"/>
  <c r="AP419" i="125"/>
  <c r="AP418" i="125"/>
  <c r="AP415" i="125" s="1"/>
  <c r="AA419" i="125"/>
  <c r="AA418" i="125"/>
  <c r="AA415" i="125" s="1"/>
  <c r="CV271" i="125"/>
  <c r="BC54" i="125"/>
  <c r="BD50" i="125"/>
  <c r="AZ129" i="125"/>
  <c r="CW126" i="125"/>
  <c r="CN134" i="124"/>
  <c r="CP106" i="124"/>
  <c r="CP69" i="124"/>
  <c r="AA56" i="124"/>
  <c r="AA340" i="124" s="1"/>
  <c r="CP159" i="124"/>
  <c r="CP390" i="124" s="1"/>
  <c r="CP96" i="124"/>
  <c r="CO90" i="124"/>
  <c r="CP216" i="124"/>
  <c r="CP138" i="124" s="1"/>
  <c r="CP18" i="124"/>
  <c r="CP83" i="124"/>
  <c r="CP91" i="124"/>
  <c r="CP182" i="124"/>
  <c r="CP190" i="124"/>
  <c r="CO271" i="124"/>
  <c r="Q212" i="124"/>
  <c r="Q121" i="124" s="1"/>
  <c r="AB46" i="124"/>
  <c r="AC42" i="124"/>
  <c r="CO390" i="124"/>
  <c r="CO388" i="124" s="1"/>
  <c r="CP387" i="124" s="1"/>
  <c r="AC30" i="124"/>
  <c r="AD26" i="124"/>
  <c r="CP101" i="124"/>
  <c r="P230" i="124"/>
  <c r="P233" i="124" s="1"/>
  <c r="P253" i="124"/>
  <c r="P254" i="124" s="1"/>
  <c r="CO178" i="124"/>
  <c r="CO402" i="124" s="1"/>
  <c r="CO400" i="124" s="1"/>
  <c r="CP399" i="124" s="1"/>
  <c r="CO126" i="124"/>
  <c r="AA399" i="124"/>
  <c r="AA400" i="124"/>
  <c r="CN231" i="124"/>
  <c r="CO258" i="124"/>
  <c r="Y388" i="124"/>
  <c r="Y387" i="124"/>
  <c r="CP215" i="124"/>
  <c r="CP17" i="124"/>
  <c r="CP177" i="124"/>
  <c r="AA232" i="124"/>
  <c r="AB259" i="124"/>
  <c r="AC335" i="124"/>
  <c r="AD332" i="124" s="1"/>
  <c r="CN232" i="124"/>
  <c r="CO259" i="124"/>
  <c r="AB38" i="124"/>
  <c r="AC34" i="124"/>
  <c r="AA231" i="124"/>
  <c r="AB258" i="124"/>
  <c r="CN200" i="124"/>
  <c r="CN193" i="124"/>
  <c r="CN209" i="124"/>
  <c r="CN272" i="124" s="1"/>
  <c r="CQ434" i="124"/>
  <c r="CQ245" i="124" s="1"/>
  <c r="CQ246" i="124" s="1"/>
  <c r="CQ414" i="124"/>
  <c r="CQ412" i="124" s="1"/>
  <c r="CR411" i="124" s="1"/>
  <c r="CQ333" i="124"/>
  <c r="CQ295" i="124"/>
  <c r="CQ294" i="124"/>
  <c r="CQ211" i="124"/>
  <c r="CQ189" i="124"/>
  <c r="CQ112" i="124" s="1"/>
  <c r="CQ111" i="124" s="1"/>
  <c r="CQ169" i="124"/>
  <c r="CQ170" i="124" s="1"/>
  <c r="CQ188" i="124"/>
  <c r="CQ173" i="124"/>
  <c r="CQ174" i="124" s="1"/>
  <c r="CQ165" i="124"/>
  <c r="CQ166" i="124" s="1"/>
  <c r="CQ161" i="124"/>
  <c r="CQ162" i="124" s="1"/>
  <c r="CQ102" i="124"/>
  <c r="CQ92" i="124"/>
  <c r="CQ125" i="124"/>
  <c r="CQ103" i="124"/>
  <c r="CQ93" i="124"/>
  <c r="CQ104" i="124"/>
  <c r="CQ94" i="124"/>
  <c r="CQ114" i="124"/>
  <c r="CQ107" i="124"/>
  <c r="CQ97" i="124"/>
  <c r="CQ119" i="124"/>
  <c r="CQ118" i="124"/>
  <c r="CQ117" i="124"/>
  <c r="CQ108" i="124"/>
  <c r="CQ98" i="124"/>
  <c r="CQ109" i="124"/>
  <c r="CQ67" i="124"/>
  <c r="CQ99" i="124"/>
  <c r="CQ68" i="124"/>
  <c r="CQ36" i="124"/>
  <c r="CQ44" i="124"/>
  <c r="CQ15" i="124"/>
  <c r="CQ52" i="124"/>
  <c r="CQ88" i="124"/>
  <c r="CQ77" i="124"/>
  <c r="CR7" i="124"/>
  <c r="CQ16" i="124"/>
  <c r="CQ14" i="124"/>
  <c r="CQ121" i="124" s="1"/>
  <c r="CQ28" i="124"/>
  <c r="CQ13" i="124"/>
  <c r="CQ12" i="124"/>
  <c r="Z129" i="124"/>
  <c r="AB336" i="124"/>
  <c r="CP116" i="124"/>
  <c r="Z342" i="124"/>
  <c r="Z343" i="124"/>
  <c r="AD54" i="124"/>
  <c r="AE50" i="124"/>
  <c r="Y411" i="124"/>
  <c r="Y412" i="124"/>
  <c r="T213" i="125" l="1"/>
  <c r="T183" i="125" s="1"/>
  <c r="T121" i="125"/>
  <c r="CX69" i="125"/>
  <c r="CX178" i="125" s="1"/>
  <c r="CX402" i="125" s="1"/>
  <c r="CX96" i="125"/>
  <c r="BB340" i="125"/>
  <c r="BB293" i="125"/>
  <c r="BB74" i="125"/>
  <c r="BV419" i="125"/>
  <c r="CX216" i="125"/>
  <c r="CX138" i="125" s="1"/>
  <c r="CX121" i="125"/>
  <c r="CX18" i="125"/>
  <c r="CX83" i="125"/>
  <c r="CW390" i="125"/>
  <c r="CW194" i="125"/>
  <c r="BT419" i="125"/>
  <c r="BK396" i="125"/>
  <c r="BC396" i="125"/>
  <c r="AU396" i="125"/>
  <c r="AM396" i="125"/>
  <c r="AE396" i="125"/>
  <c r="W396" i="125"/>
  <c r="O396" i="125"/>
  <c r="BO396" i="125"/>
  <c r="BG396" i="125"/>
  <c r="AY396" i="125"/>
  <c r="AQ396" i="125"/>
  <c r="AI396" i="125"/>
  <c r="AA396" i="125"/>
  <c r="S396" i="125"/>
  <c r="K396" i="125"/>
  <c r="BQ396" i="125"/>
  <c r="BF396" i="125"/>
  <c r="AV396" i="125"/>
  <c r="AK396" i="125"/>
  <c r="Z396" i="125"/>
  <c r="BP396" i="125"/>
  <c r="BE396" i="125"/>
  <c r="AT396" i="125"/>
  <c r="AJ396" i="125"/>
  <c r="Y396" i="125"/>
  <c r="N396" i="125"/>
  <c r="BN396" i="125"/>
  <c r="BD396" i="125"/>
  <c r="AS396" i="125"/>
  <c r="AH396" i="125"/>
  <c r="X396" i="125"/>
  <c r="M396" i="125"/>
  <c r="BM396" i="125"/>
  <c r="AX396" i="125"/>
  <c r="AF396" i="125"/>
  <c r="Q396" i="125"/>
  <c r="BL396" i="125"/>
  <c r="AW396" i="125"/>
  <c r="AD396" i="125"/>
  <c r="P396" i="125"/>
  <c r="BJ396" i="125"/>
  <c r="AR396" i="125"/>
  <c r="AC396" i="125"/>
  <c r="L396" i="125"/>
  <c r="BH396" i="125"/>
  <c r="AO396" i="125"/>
  <c r="V396" i="125"/>
  <c r="BB396" i="125"/>
  <c r="AN396" i="125"/>
  <c r="U396" i="125"/>
  <c r="BI396" i="125"/>
  <c r="R396" i="125"/>
  <c r="BA396" i="125"/>
  <c r="J396" i="125"/>
  <c r="AZ396" i="125"/>
  <c r="AP396" i="125"/>
  <c r="AL396" i="125"/>
  <c r="AG396" i="125"/>
  <c r="AB396" i="125"/>
  <c r="T396" i="125"/>
  <c r="Z415" i="125"/>
  <c r="BV418" i="125"/>
  <c r="AD415" i="125"/>
  <c r="BW418" i="125"/>
  <c r="BT418" i="125"/>
  <c r="R415" i="125"/>
  <c r="CU232" i="125"/>
  <c r="CV259" i="125"/>
  <c r="BD30" i="125"/>
  <c r="BE26" i="125"/>
  <c r="CV176" i="125"/>
  <c r="BS419" i="125"/>
  <c r="BE46" i="125"/>
  <c r="BV46" i="125" s="1"/>
  <c r="BF42" i="125"/>
  <c r="CW90" i="125"/>
  <c r="CW122" i="125" s="1"/>
  <c r="CW134" i="125" s="1"/>
  <c r="C402" i="125"/>
  <c r="CV400" i="125"/>
  <c r="CW399" i="125" s="1"/>
  <c r="CW400" i="125" s="1"/>
  <c r="CX399" i="125" s="1"/>
  <c r="CY434" i="125"/>
  <c r="CY245" i="125" s="1"/>
  <c r="CY246" i="125" s="1"/>
  <c r="CY414" i="125"/>
  <c r="CY412" i="125" s="1"/>
  <c r="CY295" i="125"/>
  <c r="G295" i="125" s="1"/>
  <c r="CY333" i="125"/>
  <c r="CY294" i="125"/>
  <c r="G294" i="125" s="1"/>
  <c r="CY211" i="125"/>
  <c r="CY188" i="125"/>
  <c r="CY165" i="125"/>
  <c r="CY166" i="125" s="1"/>
  <c r="CY169" i="125"/>
  <c r="CY170" i="125" s="1"/>
  <c r="G170" i="125" s="1"/>
  <c r="CY173" i="125"/>
  <c r="CY174" i="125" s="1"/>
  <c r="G174" i="125" s="1"/>
  <c r="CY189" i="125"/>
  <c r="CY112" i="125" s="1"/>
  <c r="CY111" i="125" s="1"/>
  <c r="CY161" i="125"/>
  <c r="CY162" i="125" s="1"/>
  <c r="CY102" i="125"/>
  <c r="CY125" i="125"/>
  <c r="C125" i="125" s="1"/>
  <c r="CY114" i="125"/>
  <c r="CY104" i="125"/>
  <c r="G104" i="125" s="1"/>
  <c r="CY103" i="125"/>
  <c r="G103" i="125" s="1"/>
  <c r="CY92" i="125"/>
  <c r="CY119" i="125"/>
  <c r="CY118" i="125"/>
  <c r="CY117" i="125"/>
  <c r="CY107" i="125"/>
  <c r="CY94" i="125"/>
  <c r="G94" i="125" s="1"/>
  <c r="CY93" i="125"/>
  <c r="G93" i="125" s="1"/>
  <c r="CY109" i="125"/>
  <c r="G109" i="125" s="1"/>
  <c r="CY108" i="125"/>
  <c r="G108" i="125" s="1"/>
  <c r="CY97" i="125"/>
  <c r="CY99" i="125"/>
  <c r="G99" i="125" s="1"/>
  <c r="CY98" i="125"/>
  <c r="G98" i="125" s="1"/>
  <c r="CY88" i="125"/>
  <c r="CY28" i="125"/>
  <c r="CY68" i="125"/>
  <c r="CY52" i="125"/>
  <c r="CY44" i="125"/>
  <c r="CY16" i="125"/>
  <c r="CY15" i="125"/>
  <c r="CY36" i="125"/>
  <c r="CY77" i="125"/>
  <c r="CY13" i="125"/>
  <c r="CY12" i="125"/>
  <c r="CY67" i="125"/>
  <c r="CY14" i="125"/>
  <c r="CX116" i="125"/>
  <c r="BC56" i="125"/>
  <c r="BS418" i="125"/>
  <c r="N415" i="125"/>
  <c r="BU419" i="125"/>
  <c r="CX101" i="125"/>
  <c r="BA129" i="125"/>
  <c r="AF411" i="125"/>
  <c r="AF412" i="125"/>
  <c r="BW415" i="125"/>
  <c r="CX215" i="125"/>
  <c r="CX17" i="125"/>
  <c r="CX177" i="125"/>
  <c r="CX176" i="125" s="1"/>
  <c r="CX159" i="125"/>
  <c r="AI232" i="125"/>
  <c r="AJ259" i="125"/>
  <c r="BV415" i="125"/>
  <c r="AF388" i="125"/>
  <c r="AF387" i="125"/>
  <c r="V415" i="125"/>
  <c r="BT415" i="125" s="1"/>
  <c r="BU418" i="125"/>
  <c r="BE38" i="125"/>
  <c r="BV38" i="125" s="1"/>
  <c r="BF34" i="125"/>
  <c r="AH399" i="125"/>
  <c r="AH400" i="125"/>
  <c r="CV231" i="125"/>
  <c r="CW258" i="125"/>
  <c r="BD54" i="125"/>
  <c r="BE50" i="125"/>
  <c r="CX190" i="125"/>
  <c r="CX182" i="125"/>
  <c r="BA342" i="125"/>
  <c r="BA343" i="125"/>
  <c r="AM231" i="125"/>
  <c r="AN258" i="125"/>
  <c r="CW271" i="125"/>
  <c r="BU415" i="125"/>
  <c r="J416" i="125"/>
  <c r="K413" i="125" s="1"/>
  <c r="K416" i="125" s="1"/>
  <c r="L413" i="125" s="1"/>
  <c r="L416" i="125" s="1"/>
  <c r="M413" i="125" s="1"/>
  <c r="M416" i="125" s="1"/>
  <c r="N413" i="125" s="1"/>
  <c r="BX420" i="125"/>
  <c r="BY420" i="125" s="1"/>
  <c r="BZ420" i="125" s="1"/>
  <c r="CX91" i="125"/>
  <c r="CX90" i="125" s="1"/>
  <c r="T252" i="125"/>
  <c r="U208" i="125"/>
  <c r="U210" i="125"/>
  <c r="BW419" i="125"/>
  <c r="CV388" i="125"/>
  <c r="CW387" i="125" s="1"/>
  <c r="Q213" i="124"/>
  <c r="Q183" i="124" s="1"/>
  <c r="AA74" i="124"/>
  <c r="AA293" i="124"/>
  <c r="CO122" i="124"/>
  <c r="CO134" i="124" s="1"/>
  <c r="AB56" i="124"/>
  <c r="AB74" i="124" s="1"/>
  <c r="CO176" i="124"/>
  <c r="CO194" i="124" s="1"/>
  <c r="CO193" i="124" s="1"/>
  <c r="CP178" i="124"/>
  <c r="CP402" i="124" s="1"/>
  <c r="CP400" i="124" s="1"/>
  <c r="CQ399" i="124" s="1"/>
  <c r="CP126" i="124"/>
  <c r="CQ159" i="124"/>
  <c r="CQ390" i="124" s="1"/>
  <c r="CP388" i="124"/>
  <c r="CQ387" i="124" s="1"/>
  <c r="AB399" i="124"/>
  <c r="AB400" i="124"/>
  <c r="AA342" i="124"/>
  <c r="AA343" i="124"/>
  <c r="CR434" i="124"/>
  <c r="CR245" i="124" s="1"/>
  <c r="CR246" i="124" s="1"/>
  <c r="CR414" i="124"/>
  <c r="CR412" i="124" s="1"/>
  <c r="CS411" i="124" s="1"/>
  <c r="CR294" i="124"/>
  <c r="CR333" i="124"/>
  <c r="CR295" i="124"/>
  <c r="CR189" i="124"/>
  <c r="CR112" i="124" s="1"/>
  <c r="CR111" i="124" s="1"/>
  <c r="CR188" i="124"/>
  <c r="CR169" i="124"/>
  <c r="CR170" i="124" s="1"/>
  <c r="CR165" i="124"/>
  <c r="CR166" i="124" s="1"/>
  <c r="CR211" i="124"/>
  <c r="CR161" i="124"/>
  <c r="CR162" i="124" s="1"/>
  <c r="CR173" i="124"/>
  <c r="CR174" i="124" s="1"/>
  <c r="CR125" i="124"/>
  <c r="CR103" i="124"/>
  <c r="CR93" i="124"/>
  <c r="CR104" i="124"/>
  <c r="CR94" i="124"/>
  <c r="CR114" i="124"/>
  <c r="CR107" i="124"/>
  <c r="CR97" i="124"/>
  <c r="CR119" i="124"/>
  <c r="CR118" i="124"/>
  <c r="CR117" i="124"/>
  <c r="CR108" i="124"/>
  <c r="CR98" i="124"/>
  <c r="CR109" i="124"/>
  <c r="CR99" i="124"/>
  <c r="CR102" i="124"/>
  <c r="CR92" i="124"/>
  <c r="CR68" i="124"/>
  <c r="CR36" i="124"/>
  <c r="CR44" i="124"/>
  <c r="CR52" i="124"/>
  <c r="CR88" i="124"/>
  <c r="CR77" i="124"/>
  <c r="CR15" i="124"/>
  <c r="CR14" i="124"/>
  <c r="CR121" i="124" s="1"/>
  <c r="CR28" i="124"/>
  <c r="CR13" i="124"/>
  <c r="CR67" i="124"/>
  <c r="CR16" i="124"/>
  <c r="CR12" i="124"/>
  <c r="CS7" i="124"/>
  <c r="CQ116" i="124"/>
  <c r="AC38" i="124"/>
  <c r="AD34" i="124"/>
  <c r="Q252" i="124"/>
  <c r="R208" i="124"/>
  <c r="R210" i="124"/>
  <c r="R273" i="124" s="1"/>
  <c r="CP271" i="124"/>
  <c r="CQ215" i="124"/>
  <c r="CQ17" i="124"/>
  <c r="CQ177" i="124"/>
  <c r="CQ190" i="124"/>
  <c r="CQ182" i="124"/>
  <c r="Z411" i="124"/>
  <c r="Z412" i="124"/>
  <c r="CQ96" i="124"/>
  <c r="CQ69" i="124"/>
  <c r="CQ106" i="124"/>
  <c r="CQ91" i="124"/>
  <c r="AD335" i="124"/>
  <c r="AE332" i="124" s="1"/>
  <c r="CO231" i="124"/>
  <c r="CP258" i="124"/>
  <c r="CO232" i="124"/>
  <c r="CP259" i="124"/>
  <c r="CQ216" i="124"/>
  <c r="CQ138" i="124" s="1"/>
  <c r="CQ18" i="124"/>
  <c r="CQ83" i="124"/>
  <c r="CQ101" i="124"/>
  <c r="AC336" i="124"/>
  <c r="Z388" i="124"/>
  <c r="Z387" i="124"/>
  <c r="AC46" i="124"/>
  <c r="AD42" i="124"/>
  <c r="CP90" i="124"/>
  <c r="CP122" i="124" s="1"/>
  <c r="AA129" i="124"/>
  <c r="AB231" i="124"/>
  <c r="AC258" i="124"/>
  <c r="AB232" i="124"/>
  <c r="AC259" i="124"/>
  <c r="AD30" i="124"/>
  <c r="AE26" i="124"/>
  <c r="AE54" i="124"/>
  <c r="AF50" i="124"/>
  <c r="CX126" i="125" l="1"/>
  <c r="CX400" i="125"/>
  <c r="CY399" i="125" s="1"/>
  <c r="N416" i="125"/>
  <c r="O413" i="125" s="1"/>
  <c r="O416" i="125" s="1"/>
  <c r="P413" i="125" s="1"/>
  <c r="P416" i="125" s="1"/>
  <c r="Q413" i="125" s="1"/>
  <c r="Q416" i="125" s="1"/>
  <c r="R413" i="125" s="1"/>
  <c r="CY116" i="125"/>
  <c r="BS415" i="125"/>
  <c r="BS416" i="125" s="1"/>
  <c r="BT413" i="125" s="1"/>
  <c r="BT416" i="125" s="1"/>
  <c r="BU413" i="125" s="1"/>
  <c r="BU416" i="125" s="1"/>
  <c r="BV413" i="125" s="1"/>
  <c r="BV416" i="125" s="1"/>
  <c r="BW413" i="125" s="1"/>
  <c r="BW416" i="125" s="1"/>
  <c r="BX413" i="125" s="1"/>
  <c r="CX122" i="125"/>
  <c r="CX134" i="125" s="1"/>
  <c r="R416" i="125"/>
  <c r="S413" i="125" s="1"/>
  <c r="S416" i="125" s="1"/>
  <c r="T413" i="125" s="1"/>
  <c r="T416" i="125" s="1"/>
  <c r="U413" i="125" s="1"/>
  <c r="U416" i="125" s="1"/>
  <c r="V413" i="125" s="1"/>
  <c r="V416" i="125" s="1"/>
  <c r="W413" i="125" s="1"/>
  <c r="W416" i="125" s="1"/>
  <c r="X413" i="125" s="1"/>
  <c r="X416" i="125" s="1"/>
  <c r="Y413" i="125" s="1"/>
  <c r="Y416" i="125" s="1"/>
  <c r="Z413" i="125" s="1"/>
  <c r="Z416" i="125" s="1"/>
  <c r="AA413" i="125" s="1"/>
  <c r="AA416" i="125" s="1"/>
  <c r="AB413" i="125" s="1"/>
  <c r="AB416" i="125" s="1"/>
  <c r="AC413" i="125" s="1"/>
  <c r="AC416" i="125" s="1"/>
  <c r="AD413" i="125" s="1"/>
  <c r="AD416" i="125" s="1"/>
  <c r="AE413" i="125" s="1"/>
  <c r="AE416" i="125" s="1"/>
  <c r="AF413" i="125" s="1"/>
  <c r="AF416" i="125" s="1"/>
  <c r="AG413" i="125" s="1"/>
  <c r="AG416" i="125" s="1"/>
  <c r="AH413" i="125" s="1"/>
  <c r="AH416" i="125" s="1"/>
  <c r="AI413" i="125" s="1"/>
  <c r="AI416" i="125" s="1"/>
  <c r="AJ413" i="125" s="1"/>
  <c r="AJ416" i="125" s="1"/>
  <c r="AK413" i="125" s="1"/>
  <c r="AK416" i="125" s="1"/>
  <c r="AL413" i="125" s="1"/>
  <c r="AL416" i="125" s="1"/>
  <c r="AM413" i="125" s="1"/>
  <c r="AM416" i="125" s="1"/>
  <c r="AN413" i="125" s="1"/>
  <c r="AN416" i="125" s="1"/>
  <c r="AO413" i="125" s="1"/>
  <c r="AO416" i="125" s="1"/>
  <c r="AP413" i="125" s="1"/>
  <c r="AP416" i="125" s="1"/>
  <c r="AQ413" i="125" s="1"/>
  <c r="AQ416" i="125" s="1"/>
  <c r="AR413" i="125" s="1"/>
  <c r="AR416" i="125" s="1"/>
  <c r="AS413" i="125" s="1"/>
  <c r="AS416" i="125" s="1"/>
  <c r="AT413" i="125" s="1"/>
  <c r="AT416" i="125" s="1"/>
  <c r="AU413" i="125" s="1"/>
  <c r="AU416" i="125" s="1"/>
  <c r="AV413" i="125" s="1"/>
  <c r="AV416" i="125" s="1"/>
  <c r="AW413" i="125" s="1"/>
  <c r="AW416" i="125" s="1"/>
  <c r="AX413" i="125" s="1"/>
  <c r="AX416" i="125" s="1"/>
  <c r="AY413" i="125" s="1"/>
  <c r="AY416" i="125" s="1"/>
  <c r="AZ413" i="125" s="1"/>
  <c r="AZ416" i="125" s="1"/>
  <c r="BA413" i="125" s="1"/>
  <c r="BA416" i="125" s="1"/>
  <c r="BB413" i="125" s="1"/>
  <c r="BB416" i="125" s="1"/>
  <c r="BC413" i="125" s="1"/>
  <c r="BC416" i="125" s="1"/>
  <c r="BD413" i="125" s="1"/>
  <c r="BD416" i="125" s="1"/>
  <c r="BE413" i="125" s="1"/>
  <c r="BE416" i="125" s="1"/>
  <c r="BF413" i="125" s="1"/>
  <c r="BF416" i="125" s="1"/>
  <c r="BG413" i="125" s="1"/>
  <c r="BG416" i="125" s="1"/>
  <c r="BH413" i="125" s="1"/>
  <c r="BH416" i="125" s="1"/>
  <c r="BI413" i="125" s="1"/>
  <c r="BI416" i="125" s="1"/>
  <c r="BJ413" i="125" s="1"/>
  <c r="BJ416" i="125" s="1"/>
  <c r="BK413" i="125" s="1"/>
  <c r="BK416" i="125" s="1"/>
  <c r="BL413" i="125" s="1"/>
  <c r="BL416" i="125" s="1"/>
  <c r="BM413" i="125" s="1"/>
  <c r="BM416" i="125" s="1"/>
  <c r="BN413" i="125" s="1"/>
  <c r="BN416" i="125" s="1"/>
  <c r="BO413" i="125" s="1"/>
  <c r="BO416" i="125" s="1"/>
  <c r="BP413" i="125" s="1"/>
  <c r="BP416" i="125" s="1"/>
  <c r="BQ413" i="125" s="1"/>
  <c r="BQ416" i="125" s="1"/>
  <c r="CW388" i="125"/>
  <c r="CX387" i="125" s="1"/>
  <c r="BF38" i="125"/>
  <c r="BG34" i="125"/>
  <c r="AG411" i="125"/>
  <c r="AG412" i="125"/>
  <c r="AB395" i="125"/>
  <c r="AB394" i="125"/>
  <c r="R394" i="125"/>
  <c r="R395" i="125"/>
  <c r="BH395" i="125"/>
  <c r="BH394" i="125"/>
  <c r="AD394" i="125"/>
  <c r="AD395" i="125"/>
  <c r="X395" i="125"/>
  <c r="X394" i="125"/>
  <c r="N394" i="125"/>
  <c r="N395" i="125"/>
  <c r="BO395" i="125"/>
  <c r="BO394" i="125"/>
  <c r="AM394" i="125"/>
  <c r="AM395" i="125"/>
  <c r="BY419" i="125"/>
  <c r="BY418" i="125"/>
  <c r="BY415" i="125" s="1"/>
  <c r="AN231" i="125"/>
  <c r="AO258" i="125"/>
  <c r="CX390" i="125"/>
  <c r="CX194" i="125"/>
  <c r="CY91" i="125"/>
  <c r="G92" i="125"/>
  <c r="AG394" i="125"/>
  <c r="AG395" i="125"/>
  <c r="BI394" i="125"/>
  <c r="BI395" i="125"/>
  <c r="AW394" i="125"/>
  <c r="AW395" i="125"/>
  <c r="AH395" i="125"/>
  <c r="AH394" i="125"/>
  <c r="BU396" i="125"/>
  <c r="Y394" i="125"/>
  <c r="Y395" i="125"/>
  <c r="Z394" i="125"/>
  <c r="Z395" i="125"/>
  <c r="K395" i="125"/>
  <c r="K394" i="125"/>
  <c r="AU394" i="125"/>
  <c r="AU395" i="125"/>
  <c r="U273" i="125"/>
  <c r="BS210" i="125"/>
  <c r="BE54" i="125"/>
  <c r="BV54" i="125" s="1"/>
  <c r="BF50" i="125"/>
  <c r="BC293" i="125"/>
  <c r="BC340" i="125"/>
  <c r="BC74" i="125"/>
  <c r="CV194" i="125"/>
  <c r="U394" i="125"/>
  <c r="U395" i="125"/>
  <c r="L395" i="125"/>
  <c r="L394" i="125"/>
  <c r="BL395" i="125"/>
  <c r="BL394" i="125"/>
  <c r="AS394" i="125"/>
  <c r="AS395" i="125"/>
  <c r="AJ395" i="125"/>
  <c r="AJ394" i="125"/>
  <c r="AK394" i="125"/>
  <c r="AK395" i="125"/>
  <c r="S394" i="125"/>
  <c r="S395" i="125"/>
  <c r="BC395" i="125"/>
  <c r="BC394" i="125"/>
  <c r="CX271" i="125"/>
  <c r="AL395" i="125"/>
  <c r="AL394" i="125"/>
  <c r="AN395" i="125"/>
  <c r="AN394" i="125"/>
  <c r="AC394" i="125"/>
  <c r="AC395" i="125"/>
  <c r="BD395" i="125"/>
  <c r="BD394" i="125"/>
  <c r="AT394" i="125"/>
  <c r="AT395" i="125"/>
  <c r="BV396" i="125"/>
  <c r="AV395" i="125"/>
  <c r="AV394" i="125"/>
  <c r="AA395" i="125"/>
  <c r="AA394" i="125"/>
  <c r="BK395" i="125"/>
  <c r="BK394" i="125"/>
  <c r="CW209" i="125"/>
  <c r="CW272" i="125" s="1"/>
  <c r="CW200" i="125"/>
  <c r="CW193" i="125"/>
  <c r="BX419" i="125"/>
  <c r="BX418" i="125"/>
  <c r="BX415" i="125" s="1"/>
  <c r="U212" i="125"/>
  <c r="U121" i="125" s="1"/>
  <c r="CW231" i="125"/>
  <c r="CX258" i="125"/>
  <c r="CY216" i="125"/>
  <c r="CY121" i="125"/>
  <c r="CY18" i="125"/>
  <c r="CY83" i="125"/>
  <c r="CY106" i="125"/>
  <c r="G106" i="125" s="1"/>
  <c r="G107" i="125"/>
  <c r="CY190" i="125"/>
  <c r="CY182" i="125"/>
  <c r="BE30" i="125"/>
  <c r="BF26" i="125"/>
  <c r="AP395" i="125"/>
  <c r="AP394" i="125"/>
  <c r="BB395" i="125"/>
  <c r="BB394" i="125"/>
  <c r="AR395" i="125"/>
  <c r="AR394" i="125"/>
  <c r="Q394" i="125"/>
  <c r="Q395" i="125"/>
  <c r="BN395" i="125"/>
  <c r="BN394" i="125"/>
  <c r="BE394" i="125"/>
  <c r="BE395" i="125"/>
  <c r="BW396" i="125"/>
  <c r="BF394" i="125"/>
  <c r="BF395" i="125"/>
  <c r="AI395" i="125"/>
  <c r="AI394" i="125"/>
  <c r="BB129" i="125"/>
  <c r="T230" i="125"/>
  <c r="T233" i="125" s="1"/>
  <c r="T253" i="125"/>
  <c r="T254" i="125" s="1"/>
  <c r="AG387" i="125"/>
  <c r="AG388" i="125"/>
  <c r="CY69" i="125"/>
  <c r="BM408" i="125"/>
  <c r="BE408" i="125"/>
  <c r="AW408" i="125"/>
  <c r="AO408" i="125"/>
  <c r="AG408" i="125"/>
  <c r="Y408" i="125"/>
  <c r="Q408" i="125"/>
  <c r="BL408" i="125"/>
  <c r="BD408" i="125"/>
  <c r="AV408" i="125"/>
  <c r="AN408" i="125"/>
  <c r="AF408" i="125"/>
  <c r="X408" i="125"/>
  <c r="P408" i="125"/>
  <c r="BQ408" i="125"/>
  <c r="BI408" i="125"/>
  <c r="BA408" i="125"/>
  <c r="AS408" i="125"/>
  <c r="AK408" i="125"/>
  <c r="AC408" i="125"/>
  <c r="U408" i="125"/>
  <c r="M408" i="125"/>
  <c r="BN408" i="125"/>
  <c r="AZ408" i="125"/>
  <c r="AM408" i="125"/>
  <c r="AA408" i="125"/>
  <c r="N408" i="125"/>
  <c r="BJ408" i="125"/>
  <c r="AX408" i="125"/>
  <c r="AJ408" i="125"/>
  <c r="W408" i="125"/>
  <c r="K408" i="125"/>
  <c r="BH408" i="125"/>
  <c r="AU408" i="125"/>
  <c r="AI408" i="125"/>
  <c r="V408" i="125"/>
  <c r="J408" i="125"/>
  <c r="BG408" i="125"/>
  <c r="AT408" i="125"/>
  <c r="AH408" i="125"/>
  <c r="T408" i="125"/>
  <c r="BP408" i="125"/>
  <c r="BC408" i="125"/>
  <c r="AQ408" i="125"/>
  <c r="AD408" i="125"/>
  <c r="R408" i="125"/>
  <c r="AL408" i="125"/>
  <c r="BO408" i="125"/>
  <c r="AE408" i="125"/>
  <c r="BK408" i="125"/>
  <c r="AB408" i="125"/>
  <c r="BF408" i="125"/>
  <c r="Z408" i="125"/>
  <c r="BB408" i="125"/>
  <c r="S408" i="125"/>
  <c r="AY408" i="125"/>
  <c r="O408" i="125"/>
  <c r="AP408" i="125"/>
  <c r="AR408" i="125"/>
  <c r="L408" i="125"/>
  <c r="BD56" i="125"/>
  <c r="AZ395" i="125"/>
  <c r="AZ394" i="125"/>
  <c r="BJ394" i="125"/>
  <c r="BJ395" i="125"/>
  <c r="AF395" i="125"/>
  <c r="AF394" i="125"/>
  <c r="BP395" i="125"/>
  <c r="BP394" i="125"/>
  <c r="BQ394" i="125"/>
  <c r="BQ395" i="125"/>
  <c r="AQ395" i="125"/>
  <c r="AQ394" i="125"/>
  <c r="O394" i="125"/>
  <c r="O395" i="125"/>
  <c r="CA420" i="125"/>
  <c r="AI400" i="125"/>
  <c r="AI399" i="125"/>
  <c r="CY215" i="125"/>
  <c r="G215" i="125" s="1"/>
  <c r="CY17" i="125"/>
  <c r="CY177" i="125"/>
  <c r="CY101" i="125"/>
  <c r="G101" i="125" s="1"/>
  <c r="G102" i="125"/>
  <c r="J395" i="125"/>
  <c r="BS396" i="125"/>
  <c r="J394" i="125"/>
  <c r="BT396" i="125"/>
  <c r="V395" i="125"/>
  <c r="V394" i="125"/>
  <c r="AX394" i="125"/>
  <c r="AX395" i="125"/>
  <c r="AY394" i="125"/>
  <c r="AY395" i="125"/>
  <c r="W395" i="125"/>
  <c r="W394" i="125"/>
  <c r="BB343" i="125"/>
  <c r="BB342" i="125"/>
  <c r="BZ418" i="125"/>
  <c r="BZ415" i="125" s="1"/>
  <c r="BZ419" i="125"/>
  <c r="CX388" i="125"/>
  <c r="CY387" i="125" s="1"/>
  <c r="AJ232" i="125"/>
  <c r="AK259" i="125"/>
  <c r="CY96" i="125"/>
  <c r="G96" i="125" s="1"/>
  <c r="G97" i="125"/>
  <c r="CY159" i="125"/>
  <c r="G162" i="125"/>
  <c r="BF46" i="125"/>
  <c r="BG42" i="125"/>
  <c r="CV232" i="125"/>
  <c r="CW259" i="125"/>
  <c r="T395" i="125"/>
  <c r="T394" i="125"/>
  <c r="BA394" i="125"/>
  <c r="BA395" i="125"/>
  <c r="AO394" i="125"/>
  <c r="AO395" i="125"/>
  <c r="P395" i="125"/>
  <c r="P394" i="125"/>
  <c r="BM394" i="125"/>
  <c r="BM395" i="125"/>
  <c r="M394" i="125"/>
  <c r="M395" i="125"/>
  <c r="BG394" i="125"/>
  <c r="BG395" i="125"/>
  <c r="AE395" i="125"/>
  <c r="AE394" i="125"/>
  <c r="AC56" i="124"/>
  <c r="AC340" i="124" s="1"/>
  <c r="AB293" i="124"/>
  <c r="AB340" i="124"/>
  <c r="AB342" i="124" s="1"/>
  <c r="CP134" i="124"/>
  <c r="CO209" i="124"/>
  <c r="CO272" i="124" s="1"/>
  <c r="CO200" i="124"/>
  <c r="CR106" i="124"/>
  <c r="CP176" i="124"/>
  <c r="CP194" i="124" s="1"/>
  <c r="CP209" i="124" s="1"/>
  <c r="CP272" i="124" s="1"/>
  <c r="CQ388" i="124"/>
  <c r="CR387" i="124" s="1"/>
  <c r="AD336" i="124"/>
  <c r="CR190" i="124"/>
  <c r="CR182" i="124"/>
  <c r="AF54" i="124"/>
  <c r="AG50" i="124"/>
  <c r="CP231" i="124"/>
  <c r="CQ258" i="124"/>
  <c r="AB129" i="124"/>
  <c r="CR69" i="124"/>
  <c r="CR101" i="124"/>
  <c r="CR96" i="124"/>
  <c r="AB343" i="124"/>
  <c r="CR215" i="124"/>
  <c r="CR17" i="124"/>
  <c r="CR177" i="124"/>
  <c r="CQ90" i="124"/>
  <c r="CQ122" i="124" s="1"/>
  <c r="CR159" i="124"/>
  <c r="CR91" i="124"/>
  <c r="AE30" i="124"/>
  <c r="AF26" i="124"/>
  <c r="AD46" i="124"/>
  <c r="AE42" i="124"/>
  <c r="R212" i="124"/>
  <c r="R121" i="124" s="1"/>
  <c r="CR216" i="124"/>
  <c r="CR138" i="124" s="1"/>
  <c r="CR18" i="124"/>
  <c r="CR83" i="124"/>
  <c r="AD38" i="124"/>
  <c r="AE34" i="124"/>
  <c r="AC231" i="124"/>
  <c r="AD258" i="124"/>
  <c r="CP232" i="124"/>
  <c r="CQ259" i="124"/>
  <c r="CQ178" i="124"/>
  <c r="CQ402" i="124" s="1"/>
  <c r="CQ400" i="124" s="1"/>
  <c r="CR399" i="124" s="1"/>
  <c r="CQ126" i="124"/>
  <c r="AA411" i="124"/>
  <c r="AA412" i="124"/>
  <c r="Q230" i="124"/>
  <c r="Q233" i="124" s="1"/>
  <c r="Q253" i="124"/>
  <c r="Q254" i="124" s="1"/>
  <c r="AA387" i="124"/>
  <c r="AA388" i="124"/>
  <c r="AC293" i="124"/>
  <c r="AC232" i="124"/>
  <c r="AD259" i="124"/>
  <c r="CQ271" i="124"/>
  <c r="CS434" i="124"/>
  <c r="CS245" i="124" s="1"/>
  <c r="CS246" i="124" s="1"/>
  <c r="CS414" i="124"/>
  <c r="CS412" i="124" s="1"/>
  <c r="CT411" i="124" s="1"/>
  <c r="CS294" i="124"/>
  <c r="CS295" i="124"/>
  <c r="CS333" i="124"/>
  <c r="CS189" i="124"/>
  <c r="CS112" i="124" s="1"/>
  <c r="CS111" i="124" s="1"/>
  <c r="CS188" i="124"/>
  <c r="CS211" i="124"/>
  <c r="CS165" i="124"/>
  <c r="CS166" i="124" s="1"/>
  <c r="CS173" i="124"/>
  <c r="CS174" i="124" s="1"/>
  <c r="CS169" i="124"/>
  <c r="CS170" i="124" s="1"/>
  <c r="CS161" i="124"/>
  <c r="CS162" i="124" s="1"/>
  <c r="CS104" i="124"/>
  <c r="CS94" i="124"/>
  <c r="CS114" i="124"/>
  <c r="CS107" i="124"/>
  <c r="CS97" i="124"/>
  <c r="CS88" i="124"/>
  <c r="CS119" i="124"/>
  <c r="CS118" i="124"/>
  <c r="CS117" i="124"/>
  <c r="CS108" i="124"/>
  <c r="CS98" i="124"/>
  <c r="CS109" i="124"/>
  <c r="CS99" i="124"/>
  <c r="CS125" i="124"/>
  <c r="CS103" i="124"/>
  <c r="CS93" i="124"/>
  <c r="CS44" i="124"/>
  <c r="CS52" i="124"/>
  <c r="CS77" i="124"/>
  <c r="CS67" i="124"/>
  <c r="CS28" i="124"/>
  <c r="CS15" i="124"/>
  <c r="CS92" i="124"/>
  <c r="CS14" i="124"/>
  <c r="CS121" i="124" s="1"/>
  <c r="CS102" i="124"/>
  <c r="CS36" i="124"/>
  <c r="CS12" i="124"/>
  <c r="CS68" i="124"/>
  <c r="CS13" i="124"/>
  <c r="CS16" i="124"/>
  <c r="CT7" i="124"/>
  <c r="CR116" i="124"/>
  <c r="AC400" i="124"/>
  <c r="AC399" i="124"/>
  <c r="BX416" i="125" l="1"/>
  <c r="BY413" i="125" s="1"/>
  <c r="BY416" i="125" s="1"/>
  <c r="BZ413" i="125" s="1"/>
  <c r="BZ416" i="125"/>
  <c r="CA413" i="125" s="1"/>
  <c r="AC74" i="124"/>
  <c r="AW391" i="125"/>
  <c r="BW394" i="125"/>
  <c r="AD391" i="125"/>
  <c r="AB391" i="125"/>
  <c r="BG38" i="125"/>
  <c r="BH34" i="125"/>
  <c r="J407" i="125"/>
  <c r="BS408" i="125"/>
  <c r="J406" i="125"/>
  <c r="J403" i="125" s="1"/>
  <c r="BE391" i="125"/>
  <c r="G83" i="125"/>
  <c r="BD391" i="125"/>
  <c r="AU391" i="125"/>
  <c r="BM391" i="125"/>
  <c r="BG46" i="125"/>
  <c r="BH42" i="125"/>
  <c r="BX396" i="125"/>
  <c r="O391" i="125"/>
  <c r="BP391" i="125"/>
  <c r="AP407" i="125"/>
  <c r="AP406" i="125"/>
  <c r="AP403" i="125" s="1"/>
  <c r="AP84" i="125" s="1"/>
  <c r="AP82" i="125" s="1"/>
  <c r="AP85" i="125" s="1"/>
  <c r="Z407" i="125"/>
  <c r="Z406" i="125"/>
  <c r="V407" i="125"/>
  <c r="BT408" i="125"/>
  <c r="V406" i="125"/>
  <c r="AJ407" i="125"/>
  <c r="AJ406" i="125"/>
  <c r="AJ403" i="125" s="1"/>
  <c r="AJ84" i="125" s="1"/>
  <c r="AJ82" i="125" s="1"/>
  <c r="AJ85" i="125" s="1"/>
  <c r="AM406" i="125"/>
  <c r="AM403" i="125" s="1"/>
  <c r="AM84" i="125" s="1"/>
  <c r="AM82" i="125" s="1"/>
  <c r="AM85" i="125" s="1"/>
  <c r="AM407" i="125"/>
  <c r="AK407" i="125"/>
  <c r="AK406" i="125"/>
  <c r="AK403" i="125" s="1"/>
  <c r="AK84" i="125" s="1"/>
  <c r="AK82" i="125" s="1"/>
  <c r="AK85" i="125" s="1"/>
  <c r="BE407" i="125"/>
  <c r="BE406" i="125"/>
  <c r="BE403" i="125" s="1"/>
  <c r="BE84" i="125" s="1"/>
  <c r="BE82" i="125" s="1"/>
  <c r="BE85" i="125" s="1"/>
  <c r="BF30" i="125"/>
  <c r="BG26" i="125"/>
  <c r="AV391" i="125"/>
  <c r="AL391" i="125"/>
  <c r="BC343" i="125"/>
  <c r="BC342" i="125"/>
  <c r="Y391" i="125"/>
  <c r="CY90" i="125"/>
  <c r="G91" i="125"/>
  <c r="BS395" i="125"/>
  <c r="AA406" i="125"/>
  <c r="AA403" i="125" s="1"/>
  <c r="AA84" i="125" s="1"/>
  <c r="AA82" i="125" s="1"/>
  <c r="AA85" i="125" s="1"/>
  <c r="AA407" i="125"/>
  <c r="BA391" i="125"/>
  <c r="AX391" i="125"/>
  <c r="AZ391" i="125"/>
  <c r="BF407" i="125"/>
  <c r="BW408" i="125"/>
  <c r="BF406" i="125"/>
  <c r="BF403" i="125" s="1"/>
  <c r="AL407" i="125"/>
  <c r="AL406" i="125"/>
  <c r="AL403" i="125" s="1"/>
  <c r="AL84" i="125" s="1"/>
  <c r="AL82" i="125" s="1"/>
  <c r="AL85" i="125" s="1"/>
  <c r="T407" i="125"/>
  <c r="T406" i="125"/>
  <c r="T403" i="125" s="1"/>
  <c r="T84" i="125" s="1"/>
  <c r="T82" i="125" s="1"/>
  <c r="T85" i="125" s="1"/>
  <c r="AI406" i="125"/>
  <c r="AI403" i="125" s="1"/>
  <c r="AI84" i="125" s="1"/>
  <c r="AI82" i="125" s="1"/>
  <c r="AI85" i="125" s="1"/>
  <c r="AI407" i="125"/>
  <c r="AX407" i="125"/>
  <c r="AX406" i="125"/>
  <c r="AX403" i="125" s="1"/>
  <c r="AX84" i="125" s="1"/>
  <c r="AX82" i="125" s="1"/>
  <c r="AX85" i="125" s="1"/>
  <c r="AZ407" i="125"/>
  <c r="AZ406" i="125"/>
  <c r="AZ403" i="125" s="1"/>
  <c r="AZ84" i="125" s="1"/>
  <c r="AZ82" i="125" s="1"/>
  <c r="AZ85" i="125" s="1"/>
  <c r="AS407" i="125"/>
  <c r="AS406" i="125"/>
  <c r="AS403" i="125" s="1"/>
  <c r="AS84" i="125" s="1"/>
  <c r="AS82" i="125" s="1"/>
  <c r="AS85" i="125" s="1"/>
  <c r="P407" i="125"/>
  <c r="P406" i="125"/>
  <c r="P403" i="125" s="1"/>
  <c r="P84" i="125" s="1"/>
  <c r="P82" i="125" s="1"/>
  <c r="P85" i="125" s="1"/>
  <c r="BM407" i="125"/>
  <c r="BM406" i="125"/>
  <c r="BM403" i="125" s="1"/>
  <c r="BM84" i="125" s="1"/>
  <c r="BM82" i="125" s="1"/>
  <c r="BM85" i="125" s="1"/>
  <c r="BN391" i="125"/>
  <c r="BE56" i="125"/>
  <c r="BV30" i="125"/>
  <c r="S391" i="125"/>
  <c r="K391" i="125"/>
  <c r="CX200" i="125"/>
  <c r="CX209" i="125"/>
  <c r="CX272" i="125" s="1"/>
  <c r="CX193" i="125"/>
  <c r="CB420" i="125"/>
  <c r="N391" i="125"/>
  <c r="BS394" i="125"/>
  <c r="BH391" i="125"/>
  <c r="AW406" i="125"/>
  <c r="AW403" i="125" s="1"/>
  <c r="AW84" i="125" s="1"/>
  <c r="AW82" i="125" s="1"/>
  <c r="AW85" i="125" s="1"/>
  <c r="AW407" i="125"/>
  <c r="AR391" i="125"/>
  <c r="BC129" i="125"/>
  <c r="BG391" i="125"/>
  <c r="P391" i="125"/>
  <c r="W391" i="125"/>
  <c r="AJ400" i="125"/>
  <c r="AJ399" i="125"/>
  <c r="AQ391" i="125"/>
  <c r="O406" i="125"/>
  <c r="O403" i="125" s="1"/>
  <c r="O84" i="125" s="1"/>
  <c r="O82" i="125" s="1"/>
  <c r="O85" i="125" s="1"/>
  <c r="O407" i="125"/>
  <c r="R407" i="125"/>
  <c r="R406" i="125"/>
  <c r="BU408" i="125"/>
  <c r="AH407" i="125"/>
  <c r="AH406" i="125"/>
  <c r="AH403" i="125" s="1"/>
  <c r="AU406" i="125"/>
  <c r="AU403" i="125" s="1"/>
  <c r="AU84" i="125" s="1"/>
  <c r="AU82" i="125" s="1"/>
  <c r="AU85" i="125" s="1"/>
  <c r="AU407" i="125"/>
  <c r="BJ407" i="125"/>
  <c r="BJ406" i="125"/>
  <c r="BJ403" i="125" s="1"/>
  <c r="BJ84" i="125" s="1"/>
  <c r="BJ82" i="125" s="1"/>
  <c r="BJ85" i="125" s="1"/>
  <c r="BN407" i="125"/>
  <c r="BN406" i="125"/>
  <c r="BN403" i="125" s="1"/>
  <c r="BN84" i="125" s="1"/>
  <c r="BN82" i="125" s="1"/>
  <c r="BN85" i="125" s="1"/>
  <c r="BA407" i="125"/>
  <c r="BA406" i="125"/>
  <c r="BA403" i="125" s="1"/>
  <c r="BA84" i="125" s="1"/>
  <c r="BA82" i="125" s="1"/>
  <c r="BA85" i="125" s="1"/>
  <c r="X407" i="125"/>
  <c r="X406" i="125"/>
  <c r="X403" i="125" s="1"/>
  <c r="X84" i="125" s="1"/>
  <c r="X82" i="125" s="1"/>
  <c r="X85" i="125" s="1"/>
  <c r="BB391" i="125"/>
  <c r="CY138" i="125"/>
  <c r="G216" i="125"/>
  <c r="U252" i="125"/>
  <c r="V208" i="125"/>
  <c r="BS121" i="125"/>
  <c r="V210" i="125"/>
  <c r="BK391" i="125"/>
  <c r="AS391" i="125"/>
  <c r="BF54" i="125"/>
  <c r="BG50" i="125"/>
  <c r="BI391" i="125"/>
  <c r="T391" i="125"/>
  <c r="CY390" i="125"/>
  <c r="CY388" i="125" s="1"/>
  <c r="G159" i="125"/>
  <c r="BU394" i="125"/>
  <c r="V391" i="125"/>
  <c r="AF391" i="125"/>
  <c r="AY406" i="125"/>
  <c r="AY403" i="125" s="1"/>
  <c r="AY84" i="125" s="1"/>
  <c r="AY82" i="125" s="1"/>
  <c r="AY85" i="125" s="1"/>
  <c r="AY407" i="125"/>
  <c r="AB406" i="125"/>
  <c r="AB403" i="125" s="1"/>
  <c r="AB84" i="125" s="1"/>
  <c r="AB82" i="125" s="1"/>
  <c r="AB85" i="125" s="1"/>
  <c r="AB407" i="125"/>
  <c r="AD407" i="125"/>
  <c r="AD406" i="125"/>
  <c r="BV408" i="125"/>
  <c r="AT407" i="125"/>
  <c r="AT406" i="125"/>
  <c r="AT403" i="125" s="1"/>
  <c r="BH406" i="125"/>
  <c r="BH403" i="125" s="1"/>
  <c r="BH84" i="125" s="1"/>
  <c r="BH82" i="125" s="1"/>
  <c r="BH85" i="125" s="1"/>
  <c r="BH407" i="125"/>
  <c r="BI407" i="125"/>
  <c r="BI406" i="125"/>
  <c r="BI403" i="125" s="1"/>
  <c r="BI84" i="125" s="1"/>
  <c r="BI82" i="125" s="1"/>
  <c r="BI85" i="125" s="1"/>
  <c r="AF407" i="125"/>
  <c r="AF406" i="125"/>
  <c r="AF403" i="125" s="1"/>
  <c r="AF84" i="125" s="1"/>
  <c r="AF82" i="125" s="1"/>
  <c r="AF85" i="125" s="1"/>
  <c r="Q407" i="125"/>
  <c r="Q406" i="125"/>
  <c r="Q403" i="125" s="1"/>
  <c r="Q84" i="125" s="1"/>
  <c r="Q82" i="125" s="1"/>
  <c r="Q85" i="125" s="1"/>
  <c r="BF391" i="125"/>
  <c r="U213" i="125"/>
  <c r="AC391" i="125"/>
  <c r="U391" i="125"/>
  <c r="AH391" i="125"/>
  <c r="AM391" i="125"/>
  <c r="X391" i="125"/>
  <c r="BO406" i="125"/>
  <c r="BO403" i="125" s="1"/>
  <c r="BO84" i="125" s="1"/>
  <c r="BO82" i="125" s="1"/>
  <c r="BO85" i="125" s="1"/>
  <c r="BO407" i="125"/>
  <c r="AC407" i="125"/>
  <c r="AC406" i="125"/>
  <c r="AC403" i="125" s="1"/>
  <c r="AC84" i="125" s="1"/>
  <c r="AC82" i="125" s="1"/>
  <c r="AC85" i="125" s="1"/>
  <c r="AI391" i="125"/>
  <c r="L391" i="125"/>
  <c r="BU395" i="125"/>
  <c r="BD340" i="125"/>
  <c r="BD293" i="125"/>
  <c r="BD74" i="125"/>
  <c r="BK406" i="125"/>
  <c r="BK403" i="125" s="1"/>
  <c r="BK84" i="125" s="1"/>
  <c r="BK82" i="125" s="1"/>
  <c r="BK85" i="125" s="1"/>
  <c r="BK407" i="125"/>
  <c r="AQ406" i="125"/>
  <c r="AQ403" i="125" s="1"/>
  <c r="AQ84" i="125" s="1"/>
  <c r="AQ82" i="125" s="1"/>
  <c r="AQ85" i="125" s="1"/>
  <c r="AQ407" i="125"/>
  <c r="BG406" i="125"/>
  <c r="BG403" i="125" s="1"/>
  <c r="BG84" i="125" s="1"/>
  <c r="BG82" i="125" s="1"/>
  <c r="BG85" i="125" s="1"/>
  <c r="BG407" i="125"/>
  <c r="BQ407" i="125"/>
  <c r="BQ406" i="125"/>
  <c r="BQ403" i="125" s="1"/>
  <c r="BQ84" i="125" s="1"/>
  <c r="BQ82" i="125" s="1"/>
  <c r="BQ85" i="125" s="1"/>
  <c r="AN407" i="125"/>
  <c r="AN406" i="125"/>
  <c r="AN403" i="125" s="1"/>
  <c r="AN84" i="125" s="1"/>
  <c r="AN82" i="125" s="1"/>
  <c r="AN85" i="125" s="1"/>
  <c r="Y407" i="125"/>
  <c r="Y406" i="125"/>
  <c r="Y403" i="125" s="1"/>
  <c r="Y84" i="125" s="1"/>
  <c r="Y82" i="125" s="1"/>
  <c r="Y85" i="125" s="1"/>
  <c r="AK391" i="125"/>
  <c r="BL391" i="125"/>
  <c r="BS273" i="125"/>
  <c r="BS212" i="125"/>
  <c r="BV395" i="125"/>
  <c r="BT395" i="125"/>
  <c r="J391" i="125"/>
  <c r="BL407" i="125"/>
  <c r="BL406" i="125"/>
  <c r="BL403" i="125" s="1"/>
  <c r="BL84" i="125" s="1"/>
  <c r="BL82" i="125" s="1"/>
  <c r="BL85" i="125" s="1"/>
  <c r="M391" i="125"/>
  <c r="CA418" i="125"/>
  <c r="CA415" i="125" s="1"/>
  <c r="CA416" i="125" s="1"/>
  <c r="CB413" i="125" s="1"/>
  <c r="CA419" i="125"/>
  <c r="S406" i="125"/>
  <c r="S403" i="125" s="1"/>
  <c r="S84" i="125" s="1"/>
  <c r="S82" i="125" s="1"/>
  <c r="S85" i="125" s="1"/>
  <c r="S407" i="125"/>
  <c r="BC406" i="125"/>
  <c r="BC403" i="125" s="1"/>
  <c r="BC84" i="125" s="1"/>
  <c r="BC82" i="125" s="1"/>
  <c r="BC85" i="125" s="1"/>
  <c r="BC407" i="125"/>
  <c r="M407" i="125"/>
  <c r="M406" i="125"/>
  <c r="M403" i="125" s="1"/>
  <c r="M84" i="125" s="1"/>
  <c r="M82" i="125" s="1"/>
  <c r="M85" i="125" s="1"/>
  <c r="AV407" i="125"/>
  <c r="AV406" i="125"/>
  <c r="AV403" i="125" s="1"/>
  <c r="AV84" i="125" s="1"/>
  <c r="AV82" i="125" s="1"/>
  <c r="AV85" i="125" s="1"/>
  <c r="AG407" i="125"/>
  <c r="AG406" i="125"/>
  <c r="AG403" i="125" s="1"/>
  <c r="AG84" i="125" s="1"/>
  <c r="AG82" i="125" s="1"/>
  <c r="AG85" i="125" s="1"/>
  <c r="Q391" i="125"/>
  <c r="AP391" i="125"/>
  <c r="CX231" i="125"/>
  <c r="CY258" i="125"/>
  <c r="CY231" i="125" s="1"/>
  <c r="AA391" i="125"/>
  <c r="AT391" i="125"/>
  <c r="AN391" i="125"/>
  <c r="BC391" i="125"/>
  <c r="BV394" i="125"/>
  <c r="Z391" i="125"/>
  <c r="AG391" i="125"/>
  <c r="AO231" i="125"/>
  <c r="AP258" i="125"/>
  <c r="BO391" i="125"/>
  <c r="BT394" i="125"/>
  <c r="R391" i="125"/>
  <c r="AH411" i="125"/>
  <c r="AH412" i="125"/>
  <c r="BJ391" i="125"/>
  <c r="W406" i="125"/>
  <c r="W403" i="125" s="1"/>
  <c r="W84" i="125" s="1"/>
  <c r="W82" i="125" s="1"/>
  <c r="W85" i="125" s="1"/>
  <c r="W407" i="125"/>
  <c r="AH387" i="125"/>
  <c r="AH388" i="125"/>
  <c r="L407" i="125"/>
  <c r="L406" i="125"/>
  <c r="L403" i="125" s="1"/>
  <c r="L84" i="125" s="1"/>
  <c r="L82" i="125" s="1"/>
  <c r="L85" i="125" s="1"/>
  <c r="AE391" i="125"/>
  <c r="AO391" i="125"/>
  <c r="CW232" i="125"/>
  <c r="CX259" i="125"/>
  <c r="AK232" i="125"/>
  <c r="AL259" i="125"/>
  <c r="AY391" i="125"/>
  <c r="G177" i="125"/>
  <c r="BQ391" i="125"/>
  <c r="AR406" i="125"/>
  <c r="AR403" i="125" s="1"/>
  <c r="AR84" i="125" s="1"/>
  <c r="AR82" i="125" s="1"/>
  <c r="AR85" i="125" s="1"/>
  <c r="AR407" i="125"/>
  <c r="BB407" i="125"/>
  <c r="BB406" i="125"/>
  <c r="BB403" i="125" s="1"/>
  <c r="BB84" i="125" s="1"/>
  <c r="BB82" i="125" s="1"/>
  <c r="BB85" i="125" s="1"/>
  <c r="AE406" i="125"/>
  <c r="AE403" i="125" s="1"/>
  <c r="AE84" i="125" s="1"/>
  <c r="AE82" i="125" s="1"/>
  <c r="AE85" i="125" s="1"/>
  <c r="AE407" i="125"/>
  <c r="BP407" i="125"/>
  <c r="BP406" i="125"/>
  <c r="BP403" i="125" s="1"/>
  <c r="BP84" i="125" s="1"/>
  <c r="BP82" i="125" s="1"/>
  <c r="BP85" i="125" s="1"/>
  <c r="K406" i="125"/>
  <c r="K403" i="125" s="1"/>
  <c r="K84" i="125" s="1"/>
  <c r="K82" i="125" s="1"/>
  <c r="K85" i="125" s="1"/>
  <c r="K407" i="125"/>
  <c r="N407" i="125"/>
  <c r="N406" i="125"/>
  <c r="U407" i="125"/>
  <c r="U406" i="125"/>
  <c r="U403" i="125" s="1"/>
  <c r="U84" i="125" s="1"/>
  <c r="U82" i="125" s="1"/>
  <c r="U85" i="125" s="1"/>
  <c r="BD407" i="125"/>
  <c r="BD406" i="125"/>
  <c r="BD403" i="125" s="1"/>
  <c r="BD84" i="125" s="1"/>
  <c r="BD82" i="125" s="1"/>
  <c r="BD85" i="125" s="1"/>
  <c r="AO406" i="125"/>
  <c r="AO403" i="125" s="1"/>
  <c r="AO84" i="125" s="1"/>
  <c r="AO82" i="125" s="1"/>
  <c r="AO85" i="125" s="1"/>
  <c r="AO407" i="125"/>
  <c r="CY178" i="125"/>
  <c r="G69" i="125"/>
  <c r="CY126" i="125"/>
  <c r="C126" i="125" s="1"/>
  <c r="C119" i="125" s="1"/>
  <c r="AG119" i="125" s="1"/>
  <c r="BT119" i="125" s="1"/>
  <c r="G119" i="125" s="1"/>
  <c r="AJ391" i="125"/>
  <c r="CV209" i="125"/>
  <c r="CV272" i="125" s="1"/>
  <c r="CV200" i="125"/>
  <c r="CV193" i="125"/>
  <c r="BW395" i="125"/>
  <c r="CQ134" i="124"/>
  <c r="CQ176" i="124"/>
  <c r="CP193" i="124"/>
  <c r="CP200" i="124"/>
  <c r="AD56" i="124"/>
  <c r="AD74" i="124" s="1"/>
  <c r="AD293" i="124"/>
  <c r="CS116" i="124"/>
  <c r="CS190" i="124"/>
  <c r="CS182" i="124"/>
  <c r="AC343" i="124"/>
  <c r="AC342" i="124"/>
  <c r="AE46" i="124"/>
  <c r="AF42" i="124"/>
  <c r="CQ231" i="124"/>
  <c r="CR258" i="124"/>
  <c r="CQ194" i="124"/>
  <c r="CS159" i="124"/>
  <c r="AF30" i="124"/>
  <c r="AG26" i="124"/>
  <c r="CR178" i="124"/>
  <c r="CR402" i="124" s="1"/>
  <c r="CR400" i="124" s="1"/>
  <c r="CS399" i="124" s="1"/>
  <c r="CR126" i="124"/>
  <c r="AG54" i="124"/>
  <c r="BT54" i="124" s="1"/>
  <c r="AH50" i="124"/>
  <c r="CS215" i="124"/>
  <c r="CS17" i="124"/>
  <c r="CS177" i="124"/>
  <c r="CR271" i="124"/>
  <c r="AD400" i="124"/>
  <c r="AD399" i="124"/>
  <c r="CS69" i="124"/>
  <c r="CS96" i="124"/>
  <c r="AD232" i="124"/>
  <c r="AE259" i="124"/>
  <c r="R252" i="124"/>
  <c r="S208" i="124"/>
  <c r="S210" i="124"/>
  <c r="S273" i="124" s="1"/>
  <c r="CR90" i="124"/>
  <c r="CS101" i="124"/>
  <c r="CS106" i="124"/>
  <c r="AB412" i="124"/>
  <c r="AB411" i="124"/>
  <c r="AD231" i="124"/>
  <c r="AE258" i="124"/>
  <c r="R213" i="124"/>
  <c r="R183" i="124" s="1"/>
  <c r="CQ232" i="124"/>
  <c r="CR259" i="124"/>
  <c r="CT434" i="124"/>
  <c r="CT245" i="124" s="1"/>
  <c r="CT246" i="124" s="1"/>
  <c r="CT414" i="124"/>
  <c r="CT412" i="124" s="1"/>
  <c r="CU411" i="124" s="1"/>
  <c r="CT294" i="124"/>
  <c r="CT295" i="124"/>
  <c r="CT333" i="124"/>
  <c r="CT211" i="124"/>
  <c r="CT189" i="124"/>
  <c r="CT112" i="124" s="1"/>
  <c r="CT111" i="124" s="1"/>
  <c r="CT188" i="124"/>
  <c r="CT161" i="124"/>
  <c r="CT162" i="124" s="1"/>
  <c r="CT173" i="124"/>
  <c r="CT174" i="124" s="1"/>
  <c r="CT165" i="124"/>
  <c r="CT166" i="124" s="1"/>
  <c r="CT169" i="124"/>
  <c r="CT170" i="124" s="1"/>
  <c r="CT114" i="124"/>
  <c r="CT107" i="124"/>
  <c r="CT97" i="124"/>
  <c r="CT88" i="124"/>
  <c r="CT119" i="124"/>
  <c r="CT118" i="124"/>
  <c r="CT117" i="124"/>
  <c r="CT108" i="124"/>
  <c r="CT98" i="124"/>
  <c r="CT109" i="124"/>
  <c r="CT99" i="124"/>
  <c r="CT102" i="124"/>
  <c r="CT92" i="124"/>
  <c r="CT104" i="124"/>
  <c r="CT94" i="124"/>
  <c r="CT125" i="124"/>
  <c r="CT52" i="124"/>
  <c r="CT77" i="124"/>
  <c r="CT67" i="124"/>
  <c r="CT103" i="124"/>
  <c r="CT68" i="124"/>
  <c r="CT36" i="124"/>
  <c r="CT16" i="124"/>
  <c r="CT14" i="124"/>
  <c r="CT121" i="124" s="1"/>
  <c r="CT13" i="124"/>
  <c r="CU7" i="124"/>
  <c r="CT28" i="124"/>
  <c r="CT15" i="124"/>
  <c r="CT44" i="124"/>
  <c r="CT12" i="124"/>
  <c r="CT93" i="124"/>
  <c r="CS216" i="124"/>
  <c r="CS138" i="124" s="1"/>
  <c r="CS18" i="124"/>
  <c r="CS83" i="124"/>
  <c r="AC129" i="124"/>
  <c r="CR390" i="124"/>
  <c r="CR388" i="124" s="1"/>
  <c r="CS387" i="124" s="1"/>
  <c r="AB387" i="124"/>
  <c r="AB388" i="124"/>
  <c r="CS91" i="124"/>
  <c r="AE38" i="124"/>
  <c r="AF34" i="124"/>
  <c r="CC420" i="125" l="1"/>
  <c r="BS407" i="125"/>
  <c r="AG341" i="125"/>
  <c r="AG344" i="125" s="1"/>
  <c r="AG132" i="125"/>
  <c r="BT391" i="125"/>
  <c r="AO341" i="125"/>
  <c r="AO344" i="125" s="1"/>
  <c r="AO132" i="125"/>
  <c r="K341" i="125"/>
  <c r="K344" i="125" s="1"/>
  <c r="K132" i="125"/>
  <c r="AR341" i="125"/>
  <c r="AR344" i="125" s="1"/>
  <c r="AR132" i="125"/>
  <c r="W341" i="125"/>
  <c r="W344" i="125" s="1"/>
  <c r="W132" i="125"/>
  <c r="BC341" i="125"/>
  <c r="BC344" i="125" s="1"/>
  <c r="BC132" i="125"/>
  <c r="BS391" i="125"/>
  <c r="BS392" i="125" s="1"/>
  <c r="BT389" i="125" s="1"/>
  <c r="BT392" i="125" s="1"/>
  <c r="BU389" i="125" s="1"/>
  <c r="J392" i="125"/>
  <c r="BO341" i="125"/>
  <c r="BO132" i="125"/>
  <c r="BI341" i="125"/>
  <c r="BI132" i="125"/>
  <c r="BW407" i="125"/>
  <c r="G90" i="125"/>
  <c r="CY122" i="125"/>
  <c r="CY134" i="125" s="1"/>
  <c r="AJ341" i="125"/>
  <c r="AJ344" i="125" s="1"/>
  <c r="AJ132" i="125"/>
  <c r="J84" i="125"/>
  <c r="J404" i="125"/>
  <c r="K401" i="125" s="1"/>
  <c r="K404" i="125" s="1"/>
  <c r="L401" i="125" s="1"/>
  <c r="L404" i="125" s="1"/>
  <c r="M401" i="125" s="1"/>
  <c r="M404" i="125" s="1"/>
  <c r="N401" i="125" s="1"/>
  <c r="L341" i="125"/>
  <c r="L344" i="125" s="1"/>
  <c r="L132" i="125"/>
  <c r="BN341" i="125"/>
  <c r="BN132" i="125"/>
  <c r="AA341" i="125"/>
  <c r="AA344" i="125" s="1"/>
  <c r="AA132" i="125"/>
  <c r="S341" i="125"/>
  <c r="S344" i="125" s="1"/>
  <c r="S132" i="125"/>
  <c r="BS252" i="125"/>
  <c r="BT208" i="125"/>
  <c r="BG341" i="125"/>
  <c r="BG132" i="125"/>
  <c r="AB341" i="125"/>
  <c r="AB344" i="125" s="1"/>
  <c r="AB132" i="125"/>
  <c r="BG54" i="125"/>
  <c r="BH50" i="125"/>
  <c r="V273" i="125"/>
  <c r="BT406" i="125"/>
  <c r="R403" i="125"/>
  <c r="R84" i="125" s="1"/>
  <c r="R82" i="125" s="1"/>
  <c r="R85" i="125" s="1"/>
  <c r="AK399" i="125"/>
  <c r="AK400" i="125"/>
  <c r="BE341" i="125"/>
  <c r="BE132" i="125"/>
  <c r="BU406" i="125"/>
  <c r="V403" i="125"/>
  <c r="BX395" i="125"/>
  <c r="BX394" i="125"/>
  <c r="BP341" i="125"/>
  <c r="BP132" i="125"/>
  <c r="U341" i="125"/>
  <c r="U344" i="125" s="1"/>
  <c r="U132" i="125"/>
  <c r="CX232" i="125"/>
  <c r="CY259" i="125"/>
  <c r="CY232" i="125" s="1"/>
  <c r="AP231" i="125"/>
  <c r="AQ258" i="125"/>
  <c r="AV341" i="125"/>
  <c r="AV344" i="125" s="1"/>
  <c r="AV132" i="125"/>
  <c r="Y341" i="125"/>
  <c r="Y344" i="125" s="1"/>
  <c r="Y132" i="125"/>
  <c r="BH341" i="125"/>
  <c r="BH132" i="125"/>
  <c r="BJ341" i="125"/>
  <c r="BJ132" i="125"/>
  <c r="BT407" i="125"/>
  <c r="P341" i="125"/>
  <c r="P344" i="125" s="1"/>
  <c r="P132" i="125"/>
  <c r="BH46" i="125"/>
  <c r="BI42" i="125"/>
  <c r="AE341" i="125"/>
  <c r="AE344" i="125" s="1"/>
  <c r="AE132" i="125"/>
  <c r="AI411" i="125"/>
  <c r="AI412" i="125"/>
  <c r="AQ341" i="125"/>
  <c r="AQ344" i="125" s="1"/>
  <c r="AQ132" i="125"/>
  <c r="Q341" i="125"/>
  <c r="Q344" i="125" s="1"/>
  <c r="Q132" i="125"/>
  <c r="BV403" i="125"/>
  <c r="AT84" i="125"/>
  <c r="AY341" i="125"/>
  <c r="AY344" i="125" s="1"/>
  <c r="AY132" i="125"/>
  <c r="V212" i="125"/>
  <c r="BV56" i="125"/>
  <c r="AI341" i="125"/>
  <c r="AI344" i="125" s="1"/>
  <c r="AI132" i="125"/>
  <c r="AK341" i="125"/>
  <c r="AK344" i="125" s="1"/>
  <c r="AK132" i="125"/>
  <c r="BU407" i="125"/>
  <c r="BY396" i="125"/>
  <c r="BH38" i="125"/>
  <c r="BI34" i="125"/>
  <c r="AL232" i="125"/>
  <c r="AM259" i="125"/>
  <c r="BW391" i="125"/>
  <c r="BW403" i="125"/>
  <c r="BF84" i="125"/>
  <c r="BS406" i="125"/>
  <c r="N403" i="125"/>
  <c r="N84" i="125" s="1"/>
  <c r="N82" i="125" s="1"/>
  <c r="N85" i="125" s="1"/>
  <c r="BB341" i="125"/>
  <c r="BB344" i="125" s="1"/>
  <c r="BB132" i="125"/>
  <c r="AI388" i="125"/>
  <c r="AI387" i="125"/>
  <c r="M341" i="125"/>
  <c r="M344" i="125" s="1"/>
  <c r="M132" i="125"/>
  <c r="AN341" i="125"/>
  <c r="AN344" i="125" s="1"/>
  <c r="AN132" i="125"/>
  <c r="AC341" i="125"/>
  <c r="AC344" i="125" s="1"/>
  <c r="AC132" i="125"/>
  <c r="U253" i="125"/>
  <c r="U254" i="125" s="1"/>
  <c r="U230" i="125"/>
  <c r="U233" i="125" s="1"/>
  <c r="X341" i="125"/>
  <c r="X344" i="125" s="1"/>
  <c r="X132" i="125"/>
  <c r="O341" i="125"/>
  <c r="O344" i="125" s="1"/>
  <c r="O132" i="125"/>
  <c r="BE340" i="125"/>
  <c r="BE293" i="125"/>
  <c r="BV293" i="125" s="1"/>
  <c r="BE74" i="125"/>
  <c r="AS341" i="125"/>
  <c r="AS344" i="125" s="1"/>
  <c r="AS132" i="125"/>
  <c r="T341" i="125"/>
  <c r="T344" i="125" s="1"/>
  <c r="T132" i="125"/>
  <c r="Z403" i="125"/>
  <c r="Z84" i="125" s="1"/>
  <c r="Z82" i="125" s="1"/>
  <c r="Z85" i="125" s="1"/>
  <c r="BV406" i="125"/>
  <c r="BD342" i="125"/>
  <c r="BD343" i="125"/>
  <c r="AX341" i="125"/>
  <c r="AX344" i="125" s="1"/>
  <c r="AX132" i="125"/>
  <c r="CY402" i="125"/>
  <c r="CY400" i="125" s="1"/>
  <c r="C178" i="125"/>
  <c r="G178" i="125"/>
  <c r="CY176" i="125"/>
  <c r="BL341" i="125"/>
  <c r="BL132" i="125"/>
  <c r="BK341" i="125"/>
  <c r="BK132" i="125"/>
  <c r="BU391" i="125"/>
  <c r="AF341" i="125"/>
  <c r="AF344" i="125" s="1"/>
  <c r="AF132" i="125"/>
  <c r="AU341" i="125"/>
  <c r="AU344" i="125" s="1"/>
  <c r="AU132" i="125"/>
  <c r="BG30" i="125"/>
  <c r="BH26" i="125"/>
  <c r="BV407" i="125"/>
  <c r="BZ396" i="125"/>
  <c r="BD341" i="125"/>
  <c r="BD132" i="125"/>
  <c r="BM341" i="125"/>
  <c r="BM132" i="125"/>
  <c r="BX408" i="125"/>
  <c r="BY408" i="125" s="1"/>
  <c r="BV391" i="125"/>
  <c r="CC418" i="125"/>
  <c r="CC415" i="125" s="1"/>
  <c r="CC419" i="125"/>
  <c r="BQ341" i="125"/>
  <c r="BQ132" i="125"/>
  <c r="BD129" i="125"/>
  <c r="U183" i="125"/>
  <c r="BS183" i="125" s="1"/>
  <c r="BS213" i="125"/>
  <c r="BW406" i="125"/>
  <c r="AD403" i="125"/>
  <c r="AD84" i="125" s="1"/>
  <c r="AD82" i="125" s="1"/>
  <c r="AD85" i="125" s="1"/>
  <c r="CY271" i="125"/>
  <c r="G271" i="125" s="1"/>
  <c r="G138" i="125"/>
  <c r="BA341" i="125"/>
  <c r="BA344" i="125" s="1"/>
  <c r="BA132" i="125"/>
  <c r="BU403" i="125"/>
  <c r="AH84" i="125"/>
  <c r="AW341" i="125"/>
  <c r="AW344" i="125" s="1"/>
  <c r="AW132" i="125"/>
  <c r="CB418" i="125"/>
  <c r="CB415" i="125" s="1"/>
  <c r="CB416" i="125" s="1"/>
  <c r="CC413" i="125" s="1"/>
  <c r="CC416" i="125" s="1"/>
  <c r="CD413" i="125" s="1"/>
  <c r="CB419" i="125"/>
  <c r="AZ341" i="125"/>
  <c r="AZ344" i="125" s="1"/>
  <c r="AZ132" i="125"/>
  <c r="AL341" i="125"/>
  <c r="AL344" i="125" s="1"/>
  <c r="AL132" i="125"/>
  <c r="BF56" i="125"/>
  <c r="AM341" i="125"/>
  <c r="AM344" i="125" s="1"/>
  <c r="AM132" i="125"/>
  <c r="AP341" i="125"/>
  <c r="AP344" i="125" s="1"/>
  <c r="AP132" i="125"/>
  <c r="AE56" i="124"/>
  <c r="AE293" i="124" s="1"/>
  <c r="AD340" i="124"/>
  <c r="CR122" i="124"/>
  <c r="CR134" i="124" s="1"/>
  <c r="CT69" i="124"/>
  <c r="CT178" i="124" s="1"/>
  <c r="CT402" i="124" s="1"/>
  <c r="CS90" i="124"/>
  <c r="CT96" i="124"/>
  <c r="AE340" i="124"/>
  <c r="AE74" i="124"/>
  <c r="CU434" i="124"/>
  <c r="CU245" i="124" s="1"/>
  <c r="CU246" i="124" s="1"/>
  <c r="CU414" i="124"/>
  <c r="CU412" i="124" s="1"/>
  <c r="CV411" i="124" s="1"/>
  <c r="CU295" i="124"/>
  <c r="CU333" i="124"/>
  <c r="CU294" i="124"/>
  <c r="CU189" i="124"/>
  <c r="CU112" i="124" s="1"/>
  <c r="CU111" i="124" s="1"/>
  <c r="CU188" i="124"/>
  <c r="CU211" i="124"/>
  <c r="CU161" i="124"/>
  <c r="CU162" i="124" s="1"/>
  <c r="CU173" i="124"/>
  <c r="CU174" i="124" s="1"/>
  <c r="CU169" i="124"/>
  <c r="CU170" i="124" s="1"/>
  <c r="CU165" i="124"/>
  <c r="CU166" i="124" s="1"/>
  <c r="CU107" i="124"/>
  <c r="CU97" i="124"/>
  <c r="CU119" i="124"/>
  <c r="CU118" i="124"/>
  <c r="CU117" i="124"/>
  <c r="CU108" i="124"/>
  <c r="CU98" i="124"/>
  <c r="CU109" i="124"/>
  <c r="CU99" i="124"/>
  <c r="CU102" i="124"/>
  <c r="CU92" i="124"/>
  <c r="CU125" i="124"/>
  <c r="CU103" i="124"/>
  <c r="CU93" i="124"/>
  <c r="CU114" i="124"/>
  <c r="CU77" i="124"/>
  <c r="CU88" i="124"/>
  <c r="CU67" i="124"/>
  <c r="CU104" i="124"/>
  <c r="CU68" i="124"/>
  <c r="CU94" i="124"/>
  <c r="CU44" i="124"/>
  <c r="CU15" i="124"/>
  <c r="CU14" i="124"/>
  <c r="CU121" i="124" s="1"/>
  <c r="CU36" i="124"/>
  <c r="CU28" i="124"/>
  <c r="CU13" i="124"/>
  <c r="CU12" i="124"/>
  <c r="CU52" i="124"/>
  <c r="CU16" i="124"/>
  <c r="CV7" i="124"/>
  <c r="CT91" i="124"/>
  <c r="AF38" i="124"/>
  <c r="AG34" i="124"/>
  <c r="CS271" i="124"/>
  <c r="CT101" i="124"/>
  <c r="CT159" i="124"/>
  <c r="CS178" i="124"/>
  <c r="CS402" i="124" s="1"/>
  <c r="CS400" i="124" s="1"/>
  <c r="CT399" i="124" s="1"/>
  <c r="CT400" i="124" s="1"/>
  <c r="CU399" i="124" s="1"/>
  <c r="CS126" i="124"/>
  <c r="CS390" i="124"/>
  <c r="CS388" i="124" s="1"/>
  <c r="CT387" i="124" s="1"/>
  <c r="CT216" i="124"/>
  <c r="CT138" i="124" s="1"/>
  <c r="CT18" i="124"/>
  <c r="CT83" i="124"/>
  <c r="CT190" i="124"/>
  <c r="CT182" i="124"/>
  <c r="AC411" i="124"/>
  <c r="AC412" i="124"/>
  <c r="R253" i="124"/>
  <c r="R254" i="124" s="1"/>
  <c r="R230" i="124"/>
  <c r="R233" i="124" s="1"/>
  <c r="AE399" i="124"/>
  <c r="AE400" i="124"/>
  <c r="CQ193" i="124"/>
  <c r="CQ200" i="124"/>
  <c r="CQ209" i="124"/>
  <c r="CQ272" i="124" s="1"/>
  <c r="S212" i="124"/>
  <c r="S121" i="124" s="1"/>
  <c r="CT106" i="124"/>
  <c r="AC387" i="124"/>
  <c r="AC388" i="124"/>
  <c r="CT215" i="124"/>
  <c r="CT17" i="124"/>
  <c r="CT177" i="124"/>
  <c r="CR176" i="124"/>
  <c r="CR231" i="124"/>
  <c r="CS258" i="124"/>
  <c r="AH54" i="124"/>
  <c r="AI50" i="124"/>
  <c r="CR232" i="124"/>
  <c r="CS259" i="124"/>
  <c r="AD129" i="124"/>
  <c r="CT116" i="124"/>
  <c r="AE232" i="124"/>
  <c r="AF259" i="124"/>
  <c r="AG30" i="124"/>
  <c r="AH26" i="124"/>
  <c r="AD343" i="124"/>
  <c r="AD342" i="124"/>
  <c r="AE231" i="124"/>
  <c r="AF258" i="124"/>
  <c r="AF46" i="124"/>
  <c r="AF56" i="124" s="1"/>
  <c r="AG42" i="124"/>
  <c r="V213" i="125" l="1"/>
  <c r="V121" i="125"/>
  <c r="CD420" i="125"/>
  <c r="BG56" i="125"/>
  <c r="BD344" i="125"/>
  <c r="BD364" i="125" s="1"/>
  <c r="CT176" i="124"/>
  <c r="CT126" i="124"/>
  <c r="V183" i="125"/>
  <c r="AL364" i="125"/>
  <c r="BU84" i="125"/>
  <c r="AH82" i="125"/>
  <c r="BY407" i="125"/>
  <c r="BY406" i="125"/>
  <c r="BY403" i="125" s="1"/>
  <c r="BY84" i="125" s="1"/>
  <c r="BY82" i="125" s="1"/>
  <c r="BY85" i="125" s="1"/>
  <c r="BG340" i="125"/>
  <c r="BG293" i="125"/>
  <c r="BG74" i="125"/>
  <c r="BV301" i="125"/>
  <c r="BV296" i="125"/>
  <c r="M364" i="125"/>
  <c r="AQ231" i="125"/>
  <c r="AR258" i="125"/>
  <c r="BT403" i="125"/>
  <c r="V84" i="125"/>
  <c r="W364" i="125"/>
  <c r="AX364" i="125"/>
  <c r="BE342" i="125"/>
  <c r="BE343" i="125"/>
  <c r="Q364" i="125"/>
  <c r="P364" i="125"/>
  <c r="AJ364" i="125"/>
  <c r="AG364" i="125"/>
  <c r="AP364" i="125"/>
  <c r="AZ364" i="125"/>
  <c r="AU364" i="125"/>
  <c r="Z341" i="125"/>
  <c r="Z344" i="125" s="1"/>
  <c r="Z132" i="125"/>
  <c r="AJ388" i="125"/>
  <c r="AJ387" i="125"/>
  <c r="AM232" i="125"/>
  <c r="AN259" i="125"/>
  <c r="V252" i="125"/>
  <c r="W208" i="125"/>
  <c r="W210" i="125"/>
  <c r="AE364" i="125"/>
  <c r="BS230" i="125"/>
  <c r="BS253" i="125"/>
  <c r="BS254" i="125" s="1"/>
  <c r="L364" i="125"/>
  <c r="AR364" i="125"/>
  <c r="BA364" i="125"/>
  <c r="BZ408" i="125"/>
  <c r="BZ394" i="125"/>
  <c r="BZ395" i="125"/>
  <c r="AC364" i="125"/>
  <c r="AK364" i="125"/>
  <c r="AQ364" i="125"/>
  <c r="BI46" i="125"/>
  <c r="BJ42" i="125"/>
  <c r="BH54" i="125"/>
  <c r="BI50" i="125"/>
  <c r="N404" i="125"/>
  <c r="O401" i="125" s="1"/>
  <c r="O404" i="125" s="1"/>
  <c r="P401" i="125" s="1"/>
  <c r="P404" i="125" s="1"/>
  <c r="Q401" i="125" s="1"/>
  <c r="Q404" i="125" s="1"/>
  <c r="R401" i="125" s="1"/>
  <c r="R404" i="125" s="1"/>
  <c r="S401" i="125" s="1"/>
  <c r="S404" i="125" s="1"/>
  <c r="T401" i="125" s="1"/>
  <c r="T404" i="125" s="1"/>
  <c r="U401" i="125" s="1"/>
  <c r="U404" i="125" s="1"/>
  <c r="V401" i="125" s="1"/>
  <c r="V404" i="125" s="1"/>
  <c r="W401" i="125" s="1"/>
  <c r="W404" i="125" s="1"/>
  <c r="X401" i="125" s="1"/>
  <c r="X404" i="125" s="1"/>
  <c r="Y401" i="125" s="1"/>
  <c r="Y404" i="125" s="1"/>
  <c r="Z401" i="125" s="1"/>
  <c r="Z404" i="125" s="1"/>
  <c r="AA401" i="125" s="1"/>
  <c r="AA404" i="125" s="1"/>
  <c r="AB401" i="125" s="1"/>
  <c r="AB404" i="125" s="1"/>
  <c r="AC401" i="125" s="1"/>
  <c r="AC404" i="125" s="1"/>
  <c r="AD401" i="125" s="1"/>
  <c r="AD404" i="125" s="1"/>
  <c r="AE401" i="125" s="1"/>
  <c r="AE404" i="125" s="1"/>
  <c r="AF401" i="125" s="1"/>
  <c r="AF404" i="125" s="1"/>
  <c r="AG401" i="125" s="1"/>
  <c r="AG404" i="125" s="1"/>
  <c r="AH401" i="125" s="1"/>
  <c r="AH404" i="125" s="1"/>
  <c r="AI401" i="125" s="1"/>
  <c r="AI404" i="125" s="1"/>
  <c r="AJ401" i="125" s="1"/>
  <c r="AJ404" i="125" s="1"/>
  <c r="AK401" i="125" s="1"/>
  <c r="AK404" i="125" s="1"/>
  <c r="AL401" i="125" s="1"/>
  <c r="AL404" i="125" s="1"/>
  <c r="AM401" i="125" s="1"/>
  <c r="AM404" i="125" s="1"/>
  <c r="AN401" i="125" s="1"/>
  <c r="AN404" i="125" s="1"/>
  <c r="AO401" i="125" s="1"/>
  <c r="AO404" i="125" s="1"/>
  <c r="AP401" i="125" s="1"/>
  <c r="AP404" i="125" s="1"/>
  <c r="AQ401" i="125" s="1"/>
  <c r="AQ404" i="125" s="1"/>
  <c r="AR401" i="125" s="1"/>
  <c r="AR404" i="125" s="1"/>
  <c r="AS401" i="125" s="1"/>
  <c r="AS404" i="125" s="1"/>
  <c r="AT401" i="125" s="1"/>
  <c r="AT404" i="125" s="1"/>
  <c r="AU401" i="125" s="1"/>
  <c r="AU404" i="125" s="1"/>
  <c r="AV401" i="125" s="1"/>
  <c r="AV404" i="125" s="1"/>
  <c r="AW401" i="125" s="1"/>
  <c r="AW404" i="125" s="1"/>
  <c r="AX401" i="125" s="1"/>
  <c r="AX404" i="125" s="1"/>
  <c r="AY401" i="125" s="1"/>
  <c r="AY404" i="125" s="1"/>
  <c r="AZ401" i="125" s="1"/>
  <c r="AZ404" i="125" s="1"/>
  <c r="BA401" i="125" s="1"/>
  <c r="BA404" i="125" s="1"/>
  <c r="BB401" i="125" s="1"/>
  <c r="BB404" i="125" s="1"/>
  <c r="BC401" i="125" s="1"/>
  <c r="BC404" i="125" s="1"/>
  <c r="BD401" i="125" s="1"/>
  <c r="BD404" i="125" s="1"/>
  <c r="BE401" i="125" s="1"/>
  <c r="BE404" i="125" s="1"/>
  <c r="BF401" i="125" s="1"/>
  <c r="BF404" i="125" s="1"/>
  <c r="BG401" i="125" s="1"/>
  <c r="BG404" i="125" s="1"/>
  <c r="BH401" i="125" s="1"/>
  <c r="BH404" i="125" s="1"/>
  <c r="BI401" i="125" s="1"/>
  <c r="BI404" i="125" s="1"/>
  <c r="BJ401" i="125" s="1"/>
  <c r="BJ404" i="125" s="1"/>
  <c r="BK401" i="125" s="1"/>
  <c r="BK404" i="125" s="1"/>
  <c r="BL401" i="125" s="1"/>
  <c r="BL404" i="125" s="1"/>
  <c r="BM401" i="125" s="1"/>
  <c r="BM404" i="125" s="1"/>
  <c r="BN401" i="125" s="1"/>
  <c r="BN404" i="125" s="1"/>
  <c r="BO401" i="125" s="1"/>
  <c r="BO404" i="125" s="1"/>
  <c r="BP401" i="125" s="1"/>
  <c r="BP404" i="125" s="1"/>
  <c r="BQ401" i="125" s="1"/>
  <c r="BQ404" i="125" s="1"/>
  <c r="K389" i="125"/>
  <c r="K392" i="125" s="1"/>
  <c r="J181" i="125"/>
  <c r="AM364" i="125"/>
  <c r="Q187" i="125"/>
  <c r="G176" i="125"/>
  <c r="C176" i="125"/>
  <c r="CY194" i="125"/>
  <c r="T364" i="125"/>
  <c r="O364" i="125"/>
  <c r="BB364" i="125"/>
  <c r="BI38" i="125"/>
  <c r="BJ34" i="125"/>
  <c r="S364" i="125"/>
  <c r="BS84" i="125"/>
  <c r="J82" i="125"/>
  <c r="BU392" i="125"/>
  <c r="BV389" i="125" s="1"/>
  <c r="BV392" i="125" s="1"/>
  <c r="BW389" i="125" s="1"/>
  <c r="BW392" i="125" s="1"/>
  <c r="BX389" i="125" s="1"/>
  <c r="K364" i="125"/>
  <c r="AN364" i="125"/>
  <c r="N341" i="125"/>
  <c r="N344" i="125" s="1"/>
  <c r="N132" i="125"/>
  <c r="AI364" i="125"/>
  <c r="AY364" i="125"/>
  <c r="CA396" i="125"/>
  <c r="CB396" i="125" s="1"/>
  <c r="Y364" i="125"/>
  <c r="BX391" i="125"/>
  <c r="AL399" i="125"/>
  <c r="AL400" i="125"/>
  <c r="BS403" i="125"/>
  <c r="BS404" i="125" s="1"/>
  <c r="BT401" i="125" s="1"/>
  <c r="BF340" i="125"/>
  <c r="BF293" i="125"/>
  <c r="BF74" i="125"/>
  <c r="BX406" i="125"/>
  <c r="BX403" i="125" s="1"/>
  <c r="BX84" i="125" s="1"/>
  <c r="BX82" i="125" s="1"/>
  <c r="BX85" i="125" s="1"/>
  <c r="BX407" i="125"/>
  <c r="AF364" i="125"/>
  <c r="AS364" i="125"/>
  <c r="X364" i="125"/>
  <c r="BV84" i="125"/>
  <c r="AT82" i="125"/>
  <c r="AB364" i="125"/>
  <c r="AA364" i="125"/>
  <c r="BC364" i="125"/>
  <c r="AO364" i="125"/>
  <c r="AW364" i="125"/>
  <c r="AD341" i="125"/>
  <c r="AD344" i="125" s="1"/>
  <c r="AD132" i="125"/>
  <c r="CA408" i="125"/>
  <c r="BH30" i="125"/>
  <c r="BI26" i="125"/>
  <c r="BE129" i="125"/>
  <c r="BV74" i="125"/>
  <c r="BW84" i="125"/>
  <c r="BF82" i="125"/>
  <c r="BY395" i="125"/>
  <c r="BY394" i="125"/>
  <c r="BV340" i="125"/>
  <c r="AJ412" i="125"/>
  <c r="AJ411" i="125"/>
  <c r="AV364" i="125"/>
  <c r="U364" i="125"/>
  <c r="R341" i="125"/>
  <c r="R344" i="125" s="1"/>
  <c r="R132" i="125"/>
  <c r="CS122" i="124"/>
  <c r="CS134" i="124" s="1"/>
  <c r="CS176" i="124"/>
  <c r="CS194" i="124" s="1"/>
  <c r="CS193" i="124" s="1"/>
  <c r="CU101" i="124"/>
  <c r="CU96" i="124"/>
  <c r="CU106" i="124"/>
  <c r="CU116" i="124"/>
  <c r="AF340" i="124"/>
  <c r="AF293" i="124"/>
  <c r="AF74" i="124"/>
  <c r="CR194" i="124"/>
  <c r="AF399" i="124"/>
  <c r="AF400" i="124"/>
  <c r="CU215" i="124"/>
  <c r="CU17" i="124"/>
  <c r="CU177" i="124"/>
  <c r="BT30" i="124"/>
  <c r="AH30" i="124"/>
  <c r="AI26" i="124"/>
  <c r="AG46" i="124"/>
  <c r="BT46" i="124" s="1"/>
  <c r="AH42" i="124"/>
  <c r="S252" i="124"/>
  <c r="T208" i="124"/>
  <c r="T210" i="124"/>
  <c r="T273" i="124" s="1"/>
  <c r="CT271" i="124"/>
  <c r="CT90" i="124"/>
  <c r="CT122" i="124" s="1"/>
  <c r="CU159" i="124"/>
  <c r="AE129" i="124"/>
  <c r="CS231" i="124"/>
  <c r="CT258" i="124"/>
  <c r="AI54" i="124"/>
  <c r="AJ50" i="124"/>
  <c r="S213" i="124"/>
  <c r="S183" i="124" s="1"/>
  <c r="AD411" i="124"/>
  <c r="AD412" i="124"/>
  <c r="CV434" i="124"/>
  <c r="CV245" i="124" s="1"/>
  <c r="CV246" i="124" s="1"/>
  <c r="CV414" i="124"/>
  <c r="C414" i="124" s="1"/>
  <c r="CV333" i="124"/>
  <c r="CV294" i="124"/>
  <c r="CV295" i="124"/>
  <c r="CV211" i="124"/>
  <c r="CV189" i="124"/>
  <c r="CV112" i="124" s="1"/>
  <c r="CV111" i="124" s="1"/>
  <c r="CV188" i="124"/>
  <c r="CV173" i="124"/>
  <c r="CV174" i="124" s="1"/>
  <c r="CV169" i="124"/>
  <c r="CV170" i="124" s="1"/>
  <c r="CV165" i="124"/>
  <c r="CV166" i="124" s="1"/>
  <c r="CV161" i="124"/>
  <c r="CV162" i="124" s="1"/>
  <c r="CV119" i="124"/>
  <c r="CV118" i="124"/>
  <c r="CV117" i="124"/>
  <c r="CV108" i="124"/>
  <c r="CV98" i="124"/>
  <c r="CV109" i="124"/>
  <c r="CV99" i="124"/>
  <c r="CV102" i="124"/>
  <c r="CV92" i="124"/>
  <c r="CV125" i="124"/>
  <c r="CV103" i="124"/>
  <c r="CV93" i="124"/>
  <c r="CV104" i="124"/>
  <c r="CV94" i="124"/>
  <c r="CV107" i="124"/>
  <c r="CV97" i="124"/>
  <c r="CV77" i="124"/>
  <c r="CV114" i="124"/>
  <c r="CV88" i="124"/>
  <c r="CV67" i="124"/>
  <c r="CV68" i="124"/>
  <c r="CV36" i="124"/>
  <c r="CV44" i="124"/>
  <c r="CV52" i="124"/>
  <c r="CV28" i="124"/>
  <c r="CV13" i="124"/>
  <c r="CV14" i="124"/>
  <c r="CV121" i="124" s="1"/>
  <c r="CV12" i="124"/>
  <c r="CW7" i="124"/>
  <c r="CV16" i="124"/>
  <c r="CV15" i="124"/>
  <c r="CU216" i="124"/>
  <c r="CU138" i="124" s="1"/>
  <c r="CU18" i="124"/>
  <c r="CU83" i="124"/>
  <c r="CS232" i="124"/>
  <c r="CT259" i="124"/>
  <c r="AG38" i="124"/>
  <c r="BT38" i="124" s="1"/>
  <c r="AH34" i="124"/>
  <c r="AF231" i="124"/>
  <c r="AG258" i="124"/>
  <c r="AF232" i="124"/>
  <c r="AG259" i="124"/>
  <c r="CT390" i="124"/>
  <c r="CT388" i="124" s="1"/>
  <c r="CU387" i="124" s="1"/>
  <c r="CT194" i="124"/>
  <c r="CU69" i="124"/>
  <c r="CU91" i="124"/>
  <c r="CU190" i="124"/>
  <c r="CU182" i="124"/>
  <c r="AE342" i="124"/>
  <c r="AE343" i="124"/>
  <c r="AD387" i="124"/>
  <c r="AD388" i="124"/>
  <c r="C78" i="125" l="1"/>
  <c r="E30" i="114"/>
  <c r="BT404" i="125"/>
  <c r="BU401" i="125" s="1"/>
  <c r="BU404" i="125" s="1"/>
  <c r="BV401" i="125" s="1"/>
  <c r="BV404" i="125" s="1"/>
  <c r="BW401" i="125" s="1"/>
  <c r="BW404" i="125" s="1"/>
  <c r="BX401" i="125" s="1"/>
  <c r="CD418" i="125"/>
  <c r="CD415" i="125" s="1"/>
  <c r="CD416" i="125" s="1"/>
  <c r="CE413" i="125" s="1"/>
  <c r="CD419" i="125"/>
  <c r="CE420" i="125"/>
  <c r="BE344" i="125"/>
  <c r="BX404" i="125"/>
  <c r="BY401" i="125" s="1"/>
  <c r="BY404" i="125" s="1"/>
  <c r="BZ401" i="125" s="1"/>
  <c r="CB408" i="125"/>
  <c r="CB406" i="125" s="1"/>
  <c r="CB403" i="125" s="1"/>
  <c r="CB84" i="125" s="1"/>
  <c r="CB82" i="125" s="1"/>
  <c r="CB85" i="125" s="1"/>
  <c r="BX392" i="125"/>
  <c r="BY389" i="125" s="1"/>
  <c r="BV342" i="125"/>
  <c r="BV343" i="125"/>
  <c r="BF85" i="125"/>
  <c r="BW82" i="125"/>
  <c r="BW85" i="125" s="1"/>
  <c r="BH56" i="125"/>
  <c r="CB395" i="125"/>
  <c r="CB394" i="125"/>
  <c r="BZ391" i="125"/>
  <c r="AR231" i="125"/>
  <c r="AS258" i="125"/>
  <c r="BG342" i="125"/>
  <c r="BG343" i="125"/>
  <c r="BG344" i="125" s="1"/>
  <c r="BV82" i="125"/>
  <c r="BV85" i="125" s="1"/>
  <c r="AT85" i="125"/>
  <c r="BF129" i="125"/>
  <c r="AM400" i="125"/>
  <c r="AM399" i="125"/>
  <c r="BS233" i="125"/>
  <c r="W212" i="125"/>
  <c r="W121" i="125" s="1"/>
  <c r="Q188" i="125"/>
  <c r="Q189" i="125"/>
  <c r="Q112" i="125" s="1"/>
  <c r="Q111" i="125" s="1"/>
  <c r="Q122" i="125" s="1"/>
  <c r="Q134" i="125" s="1"/>
  <c r="CA407" i="125"/>
  <c r="CA406" i="125"/>
  <c r="CA403" i="125" s="1"/>
  <c r="CA84" i="125" s="1"/>
  <c r="CA82" i="125" s="1"/>
  <c r="CA85" i="125" s="1"/>
  <c r="J180" i="125"/>
  <c r="BJ46" i="125"/>
  <c r="BK42" i="125"/>
  <c r="BZ407" i="125"/>
  <c r="BZ406" i="125"/>
  <c r="BZ403" i="125" s="1"/>
  <c r="BZ84" i="125" s="1"/>
  <c r="BZ82" i="125" s="1"/>
  <c r="BZ85" i="125" s="1"/>
  <c r="V230" i="125"/>
  <c r="V233" i="125" s="1"/>
  <c r="V253" i="125"/>
  <c r="V254" i="125" s="1"/>
  <c r="Z364" i="125"/>
  <c r="BV129" i="125"/>
  <c r="CC396" i="125"/>
  <c r="BF342" i="125"/>
  <c r="BF343" i="125"/>
  <c r="L389" i="125"/>
  <c r="L392" i="125" s="1"/>
  <c r="K181" i="125"/>
  <c r="K180" i="125" s="1"/>
  <c r="J85" i="125"/>
  <c r="BS82" i="125"/>
  <c r="R187" i="125"/>
  <c r="S187" i="125" s="1"/>
  <c r="AN232" i="125"/>
  <c r="AO259" i="125"/>
  <c r="BY341" i="125"/>
  <c r="BY132" i="125"/>
  <c r="BE364" i="125"/>
  <c r="BT84" i="125"/>
  <c r="V82" i="125"/>
  <c r="AD364" i="125"/>
  <c r="AK412" i="125"/>
  <c r="AK411" i="125"/>
  <c r="N364" i="125"/>
  <c r="P189" i="125"/>
  <c r="BG129" i="125"/>
  <c r="BU82" i="125"/>
  <c r="BU85" i="125" s="1"/>
  <c r="AH85" i="125"/>
  <c r="BY391" i="125"/>
  <c r="BJ38" i="125"/>
  <c r="BK34" i="125"/>
  <c r="R364" i="125"/>
  <c r="BI30" i="125"/>
  <c r="BJ26" i="125"/>
  <c r="BX341" i="125"/>
  <c r="BX132" i="125"/>
  <c r="CA395" i="125"/>
  <c r="CA394" i="125"/>
  <c r="CY209" i="125"/>
  <c r="CY200" i="125"/>
  <c r="G200" i="125" s="1"/>
  <c r="CY193" i="125"/>
  <c r="G193" i="125" s="1"/>
  <c r="E35" i="114" s="1"/>
  <c r="E39" i="114" s="1"/>
  <c r="G194" i="125"/>
  <c r="BI54" i="125"/>
  <c r="BJ50" i="125"/>
  <c r="W273" i="125"/>
  <c r="AK388" i="125"/>
  <c r="AK387" i="125"/>
  <c r="CV412" i="124"/>
  <c r="CW411" i="124" s="1"/>
  <c r="CT134" i="124"/>
  <c r="CS200" i="124"/>
  <c r="CS209" i="124"/>
  <c r="CS272" i="124" s="1"/>
  <c r="AJ54" i="124"/>
  <c r="AK50" i="124"/>
  <c r="CV69" i="124"/>
  <c r="CU90" i="124"/>
  <c r="CV116" i="124"/>
  <c r="AF129" i="124"/>
  <c r="CV106" i="124"/>
  <c r="AE412" i="124"/>
  <c r="AE411" i="124"/>
  <c r="AG231" i="124"/>
  <c r="BT231" i="124" s="1"/>
  <c r="AH258" i="124"/>
  <c r="CU271" i="124"/>
  <c r="AG232" i="124"/>
  <c r="BT232" i="124" s="1"/>
  <c r="AH259" i="124"/>
  <c r="CV190" i="124"/>
  <c r="CV182" i="124"/>
  <c r="CT231" i="124"/>
  <c r="CU258" i="124"/>
  <c r="AF342" i="124"/>
  <c r="AF343" i="124"/>
  <c r="AE387" i="124"/>
  <c r="AE388" i="124"/>
  <c r="CU178" i="124"/>
  <c r="CU402" i="124" s="1"/>
  <c r="CU400" i="124" s="1"/>
  <c r="CV399" i="124" s="1"/>
  <c r="CU126" i="124"/>
  <c r="AH38" i="124"/>
  <c r="AI34" i="124"/>
  <c r="BL420" i="124"/>
  <c r="BD420" i="124"/>
  <c r="AV420" i="124"/>
  <c r="AN420" i="124"/>
  <c r="AF420" i="124"/>
  <c r="X420" i="124"/>
  <c r="P420" i="124"/>
  <c r="BP420" i="124"/>
  <c r="BH420" i="124"/>
  <c r="AZ420" i="124"/>
  <c r="AR420" i="124"/>
  <c r="AJ420" i="124"/>
  <c r="BG420" i="124"/>
  <c r="AW420" i="124"/>
  <c r="AL420" i="124"/>
  <c r="AB420" i="124"/>
  <c r="S420" i="124"/>
  <c r="J420" i="124"/>
  <c r="BQ420" i="124"/>
  <c r="BF420" i="124"/>
  <c r="AU420" i="124"/>
  <c r="AK420" i="124"/>
  <c r="AA420" i="124"/>
  <c r="R420" i="124"/>
  <c r="BO420" i="124"/>
  <c r="BE420" i="124"/>
  <c r="AT420" i="124"/>
  <c r="AI420" i="124"/>
  <c r="Z420" i="124"/>
  <c r="Q420" i="124"/>
  <c r="BN420" i="124"/>
  <c r="BC420" i="124"/>
  <c r="AS420" i="124"/>
  <c r="AH420" i="124"/>
  <c r="Y420" i="124"/>
  <c r="O420" i="124"/>
  <c r="BJ420" i="124"/>
  <c r="AY420" i="124"/>
  <c r="AO420" i="124"/>
  <c r="AD420" i="124"/>
  <c r="U420" i="124"/>
  <c r="L420" i="124"/>
  <c r="AP420" i="124"/>
  <c r="N420" i="124"/>
  <c r="BM420" i="124"/>
  <c r="AM420" i="124"/>
  <c r="M420" i="124"/>
  <c r="BB420" i="124"/>
  <c r="AC420" i="124"/>
  <c r="AX420" i="124"/>
  <c r="AQ420" i="124"/>
  <c r="AG420" i="124"/>
  <c r="AE420" i="124"/>
  <c r="W420" i="124"/>
  <c r="BK420" i="124"/>
  <c r="V420" i="124"/>
  <c r="K420" i="124"/>
  <c r="BI420" i="124"/>
  <c r="BA420" i="124"/>
  <c r="T420" i="124"/>
  <c r="BT56" i="124"/>
  <c r="CW434" i="124"/>
  <c r="CW245" i="124" s="1"/>
  <c r="CW246" i="124" s="1"/>
  <c r="CW414" i="124"/>
  <c r="CW412" i="124" s="1"/>
  <c r="CX411" i="124" s="1"/>
  <c r="CW333" i="124"/>
  <c r="CW294" i="124"/>
  <c r="CW295" i="124"/>
  <c r="CW211" i="124"/>
  <c r="CW189" i="124"/>
  <c r="CW112" i="124" s="1"/>
  <c r="CW111" i="124" s="1"/>
  <c r="CW188" i="124"/>
  <c r="CW173" i="124"/>
  <c r="CW174" i="124" s="1"/>
  <c r="CW165" i="124"/>
  <c r="CW166" i="124" s="1"/>
  <c r="CW161" i="124"/>
  <c r="CW162" i="124" s="1"/>
  <c r="CW169" i="124"/>
  <c r="CW170" i="124" s="1"/>
  <c r="CW109" i="124"/>
  <c r="CW99" i="124"/>
  <c r="CW102" i="124"/>
  <c r="CW92" i="124"/>
  <c r="CW125" i="124"/>
  <c r="CW103" i="124"/>
  <c r="CW93" i="124"/>
  <c r="CW104" i="124"/>
  <c r="CW94" i="124"/>
  <c r="CW114" i="124"/>
  <c r="CW119" i="124"/>
  <c r="CW118" i="124"/>
  <c r="CW117" i="124"/>
  <c r="CW108" i="124"/>
  <c r="CW98" i="124"/>
  <c r="CW77" i="124"/>
  <c r="CW88" i="124"/>
  <c r="CW67" i="124"/>
  <c r="CW28" i="124"/>
  <c r="CW68" i="124"/>
  <c r="CW36" i="124"/>
  <c r="CW107" i="124"/>
  <c r="CW44" i="124"/>
  <c r="CW97" i="124"/>
  <c r="CW52" i="124"/>
  <c r="CW13" i="124"/>
  <c r="CW12" i="124"/>
  <c r="CW16" i="124"/>
  <c r="CX7" i="124"/>
  <c r="CW15" i="124"/>
  <c r="CW14" i="124"/>
  <c r="CW121" i="124" s="1"/>
  <c r="T212" i="124"/>
  <c r="T121" i="124" s="1"/>
  <c r="AH46" i="124"/>
  <c r="AI42" i="124"/>
  <c r="AG56" i="124"/>
  <c r="AG399" i="124"/>
  <c r="AG400" i="124"/>
  <c r="CT209" i="124"/>
  <c r="CT272" i="124" s="1"/>
  <c r="CT200" i="124"/>
  <c r="CT193" i="124"/>
  <c r="CT232" i="124"/>
  <c r="CU259" i="124"/>
  <c r="CV215" i="124"/>
  <c r="CV17" i="124"/>
  <c r="CV177" i="124"/>
  <c r="CV91" i="124"/>
  <c r="S253" i="124"/>
  <c r="S254" i="124" s="1"/>
  <c r="S230" i="124"/>
  <c r="S233" i="124" s="1"/>
  <c r="CV216" i="124"/>
  <c r="CV138" i="124" s="1"/>
  <c r="CV18" i="124"/>
  <c r="CV83" i="124"/>
  <c r="CV96" i="124"/>
  <c r="CV101" i="124"/>
  <c r="CV159" i="124"/>
  <c r="CU390" i="124"/>
  <c r="CU388" i="124" s="1"/>
  <c r="CV387" i="124" s="1"/>
  <c r="AI30" i="124"/>
  <c r="AJ26" i="124"/>
  <c r="CR193" i="124"/>
  <c r="CR200" i="124"/>
  <c r="CR209" i="124"/>
  <c r="CR272" i="124" s="1"/>
  <c r="BZ404" i="125" l="1"/>
  <c r="CA401" i="125" s="1"/>
  <c r="CA404" i="125" s="1"/>
  <c r="CB401" i="125" s="1"/>
  <c r="CB407" i="125"/>
  <c r="CB404" i="125"/>
  <c r="CC401" i="125" s="1"/>
  <c r="CC408" i="125"/>
  <c r="CD408" i="125" s="1"/>
  <c r="CD407" i="125" s="1"/>
  <c r="CE419" i="125"/>
  <c r="CE418" i="125"/>
  <c r="CE415" i="125" s="1"/>
  <c r="CF420" i="125"/>
  <c r="CE416" i="125"/>
  <c r="CF413" i="125" s="1"/>
  <c r="E194" i="125"/>
  <c r="BI56" i="125"/>
  <c r="BX181" i="125"/>
  <c r="BG364" i="125"/>
  <c r="BV341" i="125"/>
  <c r="BV344" i="125" s="1"/>
  <c r="BV132" i="125"/>
  <c r="CA391" i="125"/>
  <c r="BI340" i="125"/>
  <c r="BI293" i="125"/>
  <c r="BI74" i="125"/>
  <c r="AH341" i="125"/>
  <c r="AH344" i="125" s="1"/>
  <c r="AH132" i="125"/>
  <c r="S188" i="125"/>
  <c r="S189" i="125"/>
  <c r="S112" i="125" s="1"/>
  <c r="S111" i="125" s="1"/>
  <c r="S122" i="125" s="1"/>
  <c r="S134" i="125" s="1"/>
  <c r="T187" i="125"/>
  <c r="U187" i="125" s="1"/>
  <c r="W252" i="125"/>
  <c r="X208" i="125"/>
  <c r="X210" i="125"/>
  <c r="AT341" i="125"/>
  <c r="AT344" i="125" s="1"/>
  <c r="AT132" i="125"/>
  <c r="BH340" i="125"/>
  <c r="BH293" i="125"/>
  <c r="BH74" i="125"/>
  <c r="CY272" i="125"/>
  <c r="G272" i="125" s="1"/>
  <c r="G209" i="125"/>
  <c r="C204" i="125"/>
  <c r="C207" i="125" s="1"/>
  <c r="AL412" i="125"/>
  <c r="AL411" i="125"/>
  <c r="J341" i="125"/>
  <c r="J344" i="125" s="1"/>
  <c r="J132" i="125"/>
  <c r="K426" i="125"/>
  <c r="K184" i="125"/>
  <c r="BK46" i="125"/>
  <c r="BL42" i="125"/>
  <c r="F315" i="125"/>
  <c r="F321" i="125" s="1"/>
  <c r="C77" i="125"/>
  <c r="E114" i="125" s="1"/>
  <c r="BF341" i="125"/>
  <c r="BF344" i="125" s="1"/>
  <c r="BF132" i="125"/>
  <c r="M389" i="125"/>
  <c r="M392" i="125" s="1"/>
  <c r="L181" i="125"/>
  <c r="L180" i="125" s="1"/>
  <c r="AN400" i="125"/>
  <c r="AN399" i="125"/>
  <c r="BS85" i="125"/>
  <c r="BK38" i="125"/>
  <c r="BL34" i="125"/>
  <c r="CC395" i="125"/>
  <c r="CC394" i="125"/>
  <c r="CD396" i="125"/>
  <c r="Q182" i="125"/>
  <c r="Q190" i="125"/>
  <c r="CB391" i="125"/>
  <c r="E198" i="125"/>
  <c r="E199" i="125"/>
  <c r="V85" i="125"/>
  <c r="BT82" i="125"/>
  <c r="BT85" i="125" s="1"/>
  <c r="BW341" i="125"/>
  <c r="BW132" i="125"/>
  <c r="P112" i="125"/>
  <c r="AO232" i="125"/>
  <c r="AP259" i="125"/>
  <c r="R188" i="125"/>
  <c r="R189" i="125"/>
  <c r="R112" i="125" s="1"/>
  <c r="R111" i="125" s="1"/>
  <c r="R122" i="125" s="1"/>
  <c r="R134" i="125" s="1"/>
  <c r="J426" i="125"/>
  <c r="J184" i="125"/>
  <c r="CB341" i="125"/>
  <c r="CB132" i="125"/>
  <c r="BU341" i="125"/>
  <c r="BU344" i="125" s="1"/>
  <c r="BU132" i="125"/>
  <c r="BJ54" i="125"/>
  <c r="BK50" i="125"/>
  <c r="P190" i="125"/>
  <c r="P180" i="125"/>
  <c r="P184" i="125" s="1"/>
  <c r="AS231" i="125"/>
  <c r="BU231" i="125" s="1"/>
  <c r="AT258" i="125"/>
  <c r="AL387" i="125"/>
  <c r="AL388" i="125"/>
  <c r="BJ30" i="125"/>
  <c r="BJ56" i="125" s="1"/>
  <c r="BK26" i="125"/>
  <c r="BY392" i="125"/>
  <c r="BZ341" i="125"/>
  <c r="BZ132" i="125"/>
  <c r="CA341" i="125"/>
  <c r="CA132" i="125"/>
  <c r="W213" i="125"/>
  <c r="T213" i="124"/>
  <c r="T183" i="124" s="1"/>
  <c r="CW69" i="124"/>
  <c r="CW178" i="124" s="1"/>
  <c r="CW402" i="124" s="1"/>
  <c r="CU122" i="124"/>
  <c r="CU134" i="124" s="1"/>
  <c r="CU176" i="124"/>
  <c r="CU194" i="124" s="1"/>
  <c r="CU200" i="124" s="1"/>
  <c r="AJ30" i="124"/>
  <c r="AK26" i="124"/>
  <c r="CV178" i="124"/>
  <c r="CV402" i="124" s="1"/>
  <c r="CV400" i="124" s="1"/>
  <c r="CW399" i="124" s="1"/>
  <c r="CV126" i="124"/>
  <c r="AL50" i="124"/>
  <c r="AK54" i="124"/>
  <c r="CV90" i="124"/>
  <c r="BD419" i="124"/>
  <c r="BD418" i="124"/>
  <c r="BD415" i="124" s="1"/>
  <c r="CV271" i="124"/>
  <c r="BA419" i="124"/>
  <c r="BA418" i="124"/>
  <c r="BA415" i="124" s="1"/>
  <c r="L419" i="124"/>
  <c r="L418" i="124"/>
  <c r="L415" i="124" s="1"/>
  <c r="CX434" i="124"/>
  <c r="CX245" i="124" s="1"/>
  <c r="CX246" i="124" s="1"/>
  <c r="CX414" i="124"/>
  <c r="CX412" i="124" s="1"/>
  <c r="CY411" i="124" s="1"/>
  <c r="CX333" i="124"/>
  <c r="CX295" i="124"/>
  <c r="CX294" i="124"/>
  <c r="CX211" i="124"/>
  <c r="CX188" i="124"/>
  <c r="CX173" i="124"/>
  <c r="CX174" i="124" s="1"/>
  <c r="CX169" i="124"/>
  <c r="CX170" i="124" s="1"/>
  <c r="CX165" i="124"/>
  <c r="CX166" i="124" s="1"/>
  <c r="CX189" i="124"/>
  <c r="CX112" i="124" s="1"/>
  <c r="CX111" i="124" s="1"/>
  <c r="CX161" i="124"/>
  <c r="CX162" i="124" s="1"/>
  <c r="CX102" i="124"/>
  <c r="CX92" i="124"/>
  <c r="CX125" i="124"/>
  <c r="CX103" i="124"/>
  <c r="CX93" i="124"/>
  <c r="CX104" i="124"/>
  <c r="CX94" i="124"/>
  <c r="CX114" i="124"/>
  <c r="CX107" i="124"/>
  <c r="CX97" i="124"/>
  <c r="CX88" i="124"/>
  <c r="CX109" i="124"/>
  <c r="CX99" i="124"/>
  <c r="CX118" i="124"/>
  <c r="CX108" i="124"/>
  <c r="CX117" i="124"/>
  <c r="CX98" i="124"/>
  <c r="CX67" i="124"/>
  <c r="CX68" i="124"/>
  <c r="CX36" i="124"/>
  <c r="CX16" i="124"/>
  <c r="CX44" i="124"/>
  <c r="CX52" i="124"/>
  <c r="CX77" i="124"/>
  <c r="CX28" i="124"/>
  <c r="CX12" i="124"/>
  <c r="CY7" i="124"/>
  <c r="CX13" i="124"/>
  <c r="CX15" i="124"/>
  <c r="CX14" i="124"/>
  <c r="CX121" i="124" s="1"/>
  <c r="CX119" i="124"/>
  <c r="CW106" i="124"/>
  <c r="BI419" i="124"/>
  <c r="BI418" i="124"/>
  <c r="BI415" i="124" s="1"/>
  <c r="M419" i="124"/>
  <c r="M418" i="124"/>
  <c r="M415" i="124" s="1"/>
  <c r="U419" i="124"/>
  <c r="U418" i="124"/>
  <c r="U415" i="124" s="1"/>
  <c r="Y419" i="124"/>
  <c r="Y418" i="124"/>
  <c r="Y415" i="124" s="1"/>
  <c r="Q418" i="124"/>
  <c r="Q415" i="124" s="1"/>
  <c r="Q419" i="124"/>
  <c r="AV419" i="124"/>
  <c r="AV418" i="124"/>
  <c r="AV415" i="124" s="1"/>
  <c r="AF412" i="124"/>
  <c r="AF411" i="124"/>
  <c r="AD419" i="124"/>
  <c r="AD418" i="124"/>
  <c r="T252" i="124"/>
  <c r="U208" i="124"/>
  <c r="U210" i="124"/>
  <c r="CW159" i="124"/>
  <c r="BM419" i="124"/>
  <c r="BM418" i="124"/>
  <c r="BM415" i="124" s="1"/>
  <c r="AO419" i="124"/>
  <c r="AO418" i="124"/>
  <c r="AO415" i="124" s="1"/>
  <c r="AI418" i="124"/>
  <c r="AI415" i="124" s="1"/>
  <c r="AI419" i="124"/>
  <c r="AA418" i="124"/>
  <c r="AA415" i="124" s="1"/>
  <c r="AA419" i="124"/>
  <c r="BS420" i="124"/>
  <c r="J418" i="124"/>
  <c r="J415" i="124" s="1"/>
  <c r="J419" i="124"/>
  <c r="BL419" i="124"/>
  <c r="BL418" i="124"/>
  <c r="BL415" i="124" s="1"/>
  <c r="CU231" i="124"/>
  <c r="CV258" i="124"/>
  <c r="AM419" i="124"/>
  <c r="AM418" i="124"/>
  <c r="AM415" i="124" s="1"/>
  <c r="R418" i="124"/>
  <c r="R419" i="124"/>
  <c r="CV390" i="124"/>
  <c r="C390" i="124" s="1"/>
  <c r="CW215" i="124"/>
  <c r="CW17" i="124"/>
  <c r="CW177" i="124"/>
  <c r="CW176" i="124" s="1"/>
  <c r="V419" i="124"/>
  <c r="BT420" i="124"/>
  <c r="V418" i="124"/>
  <c r="AS419" i="124"/>
  <c r="AS418" i="124"/>
  <c r="AS415" i="124" s="1"/>
  <c r="CW116" i="124"/>
  <c r="BK419" i="124"/>
  <c r="BK418" i="124"/>
  <c r="BK415" i="124" s="1"/>
  <c r="AX418" i="124"/>
  <c r="AX415" i="124" s="1"/>
  <c r="AX419" i="124"/>
  <c r="AY418" i="124"/>
  <c r="AY415" i="124" s="1"/>
  <c r="AY419" i="124"/>
  <c r="BC418" i="124"/>
  <c r="BC415" i="124" s="1"/>
  <c r="BC419" i="124"/>
  <c r="AT419" i="124"/>
  <c r="BV420" i="124"/>
  <c r="AT418" i="124"/>
  <c r="AT415" i="124" s="1"/>
  <c r="AK419" i="124"/>
  <c r="AK418" i="124"/>
  <c r="AK415" i="124" s="1"/>
  <c r="S418" i="124"/>
  <c r="S415" i="124" s="1"/>
  <c r="S419" i="124"/>
  <c r="AJ419" i="124"/>
  <c r="AJ418" i="124"/>
  <c r="AJ415" i="124" s="1"/>
  <c r="AF388" i="124"/>
  <c r="AF387" i="124"/>
  <c r="AH56" i="124"/>
  <c r="BU420" i="124"/>
  <c r="AH418" i="124"/>
  <c r="AH415" i="124" s="1"/>
  <c r="AH419" i="124"/>
  <c r="W419" i="124"/>
  <c r="W418" i="124"/>
  <c r="W415" i="124" s="1"/>
  <c r="BJ419" i="124"/>
  <c r="BJ418" i="124"/>
  <c r="BJ415" i="124" s="1"/>
  <c r="BN418" i="124"/>
  <c r="BN415" i="124" s="1"/>
  <c r="BN419" i="124"/>
  <c r="BE419" i="124"/>
  <c r="BE418" i="124"/>
  <c r="BE415" i="124" s="1"/>
  <c r="AU418" i="124"/>
  <c r="AU415" i="124" s="1"/>
  <c r="AU419" i="124"/>
  <c r="AB419" i="124"/>
  <c r="AB418" i="124"/>
  <c r="AB415" i="124" s="1"/>
  <c r="AR419" i="124"/>
  <c r="AR418" i="124"/>
  <c r="AR415" i="124" s="1"/>
  <c r="P419" i="124"/>
  <c r="P418" i="124"/>
  <c r="P415" i="124" s="1"/>
  <c r="AQ418" i="124"/>
  <c r="AQ415" i="124" s="1"/>
  <c r="AQ419" i="124"/>
  <c r="Z418" i="124"/>
  <c r="Z419" i="124"/>
  <c r="AH399" i="124"/>
  <c r="AH400" i="124"/>
  <c r="N419" i="124"/>
  <c r="N418" i="124"/>
  <c r="CW216" i="124"/>
  <c r="CW138" i="124" s="1"/>
  <c r="CW18" i="124"/>
  <c r="CW83" i="124"/>
  <c r="CW96" i="124"/>
  <c r="CW91" i="124"/>
  <c r="CW190" i="124"/>
  <c r="CW182" i="124"/>
  <c r="BT340" i="124"/>
  <c r="AE419" i="124"/>
  <c r="AE418" i="124"/>
  <c r="AE415" i="124" s="1"/>
  <c r="AC419" i="124"/>
  <c r="AC418" i="124"/>
  <c r="AC415" i="124" s="1"/>
  <c r="AP418" i="124"/>
  <c r="AP415" i="124" s="1"/>
  <c r="AP419" i="124"/>
  <c r="BO418" i="124"/>
  <c r="BO415" i="124" s="1"/>
  <c r="BO419" i="124"/>
  <c r="BF418" i="124"/>
  <c r="BF415" i="124" s="1"/>
  <c r="BF419" i="124"/>
  <c r="BW420" i="124"/>
  <c r="AL419" i="124"/>
  <c r="AL418" i="124"/>
  <c r="AL415" i="124" s="1"/>
  <c r="AZ419" i="124"/>
  <c r="AZ418" i="124"/>
  <c r="AZ415" i="124" s="1"/>
  <c r="X419" i="124"/>
  <c r="X418" i="124"/>
  <c r="X415" i="124" s="1"/>
  <c r="CU232" i="124"/>
  <c r="CV259" i="124"/>
  <c r="AG340" i="124"/>
  <c r="AG293" i="124"/>
  <c r="BT293" i="124" s="1"/>
  <c r="AG74" i="124"/>
  <c r="CW101" i="124"/>
  <c r="T419" i="124"/>
  <c r="T418" i="124"/>
  <c r="T415" i="124" s="1"/>
  <c r="BB419" i="124"/>
  <c r="BB418" i="124"/>
  <c r="BB415" i="124" s="1"/>
  <c r="BQ419" i="124"/>
  <c r="BQ418" i="124"/>
  <c r="BQ415" i="124" s="1"/>
  <c r="AW418" i="124"/>
  <c r="AW415" i="124" s="1"/>
  <c r="AW419" i="124"/>
  <c r="BH419" i="124"/>
  <c r="BH418" i="124"/>
  <c r="BH415" i="124" s="1"/>
  <c r="AF419" i="124"/>
  <c r="AF418" i="124"/>
  <c r="AF415" i="124" s="1"/>
  <c r="AH232" i="124"/>
  <c r="AI259" i="124"/>
  <c r="AH231" i="124"/>
  <c r="AI258" i="124"/>
  <c r="K418" i="124"/>
  <c r="K415" i="124" s="1"/>
  <c r="K419" i="124"/>
  <c r="AI46" i="124"/>
  <c r="AJ42" i="124"/>
  <c r="CW126" i="124"/>
  <c r="AG418" i="124"/>
  <c r="AG415" i="124" s="1"/>
  <c r="AG419" i="124"/>
  <c r="O418" i="124"/>
  <c r="O415" i="124" s="1"/>
  <c r="O419" i="124"/>
  <c r="BG418" i="124"/>
  <c r="BG415" i="124" s="1"/>
  <c r="BG419" i="124"/>
  <c r="BP419" i="124"/>
  <c r="BP418" i="124"/>
  <c r="BP415" i="124" s="1"/>
  <c r="AN419" i="124"/>
  <c r="AN418" i="124"/>
  <c r="AN415" i="124" s="1"/>
  <c r="AI38" i="124"/>
  <c r="AJ34" i="124"/>
  <c r="CU209" i="124" l="1"/>
  <c r="CU272" i="124" s="1"/>
  <c r="CC406" i="125"/>
  <c r="CC403" i="125" s="1"/>
  <c r="CC84" i="125" s="1"/>
  <c r="CD406" i="125"/>
  <c r="CD403" i="125" s="1"/>
  <c r="CD84" i="125" s="1"/>
  <c r="CD82" i="125" s="1"/>
  <c r="CD85" i="125" s="1"/>
  <c r="CC407" i="125"/>
  <c r="CE408" i="125"/>
  <c r="CE406" i="125" s="1"/>
  <c r="CE403" i="125" s="1"/>
  <c r="CE84" i="125" s="1"/>
  <c r="CE82" i="125" s="1"/>
  <c r="CE85" i="125" s="1"/>
  <c r="CG420" i="125"/>
  <c r="CF419" i="125"/>
  <c r="CF418" i="125"/>
  <c r="CF415" i="125" s="1"/>
  <c r="CF416" i="125" s="1"/>
  <c r="CG413" i="125" s="1"/>
  <c r="CH420" i="125"/>
  <c r="CC404" i="125"/>
  <c r="CD401" i="125" s="1"/>
  <c r="C270" i="125"/>
  <c r="E200" i="125"/>
  <c r="W183" i="125"/>
  <c r="BZ389" i="125"/>
  <c r="BZ392" i="125" s="1"/>
  <c r="BY181" i="125"/>
  <c r="CC391" i="125"/>
  <c r="K366" i="125"/>
  <c r="K226" i="125"/>
  <c r="AM411" i="125"/>
  <c r="AM412" i="125"/>
  <c r="BH342" i="125"/>
  <c r="BH343" i="125"/>
  <c r="BV364" i="125"/>
  <c r="BK54" i="125"/>
  <c r="BL50" i="125"/>
  <c r="X212" i="125"/>
  <c r="BK30" i="125"/>
  <c r="BL26" i="125"/>
  <c r="CC82" i="125"/>
  <c r="CC85" i="125" s="1"/>
  <c r="V341" i="125"/>
  <c r="V344" i="125" s="1"/>
  <c r="V132" i="125"/>
  <c r="C118" i="125"/>
  <c r="AG118" i="125" s="1"/>
  <c r="BT118" i="125" s="1"/>
  <c r="G118" i="125" s="1"/>
  <c r="C117" i="125"/>
  <c r="AG117" i="125" s="1"/>
  <c r="AG114" i="125"/>
  <c r="BT114" i="125" s="1"/>
  <c r="G114" i="125" s="1"/>
  <c r="AG77" i="125"/>
  <c r="E77" i="125"/>
  <c r="W253" i="125"/>
  <c r="W254" i="125" s="1"/>
  <c r="W230" i="125"/>
  <c r="W233" i="125" s="1"/>
  <c r="BI129" i="125"/>
  <c r="BT341" i="125"/>
  <c r="BT344" i="125" s="1"/>
  <c r="BT132" i="125"/>
  <c r="AH364" i="125"/>
  <c r="BJ340" i="125"/>
  <c r="BJ293" i="125"/>
  <c r="BJ74" i="125"/>
  <c r="AT231" i="125"/>
  <c r="AU258" i="125"/>
  <c r="P111" i="125"/>
  <c r="P122" i="125" s="1"/>
  <c r="P134" i="125" s="1"/>
  <c r="BS341" i="125"/>
  <c r="BS132" i="125"/>
  <c r="L426" i="125"/>
  <c r="L184" i="125"/>
  <c r="F320" i="125"/>
  <c r="AG333" i="125" s="1"/>
  <c r="F316" i="125"/>
  <c r="E78" i="125"/>
  <c r="CE407" i="125"/>
  <c r="T189" i="125"/>
  <c r="T112" i="125" s="1"/>
  <c r="T111" i="125" s="1"/>
  <c r="T122" i="125" s="1"/>
  <c r="T134" i="125" s="1"/>
  <c r="T188" i="125"/>
  <c r="BS187" i="125"/>
  <c r="J364" i="125"/>
  <c r="BI342" i="125"/>
  <c r="BI343" i="125"/>
  <c r="CD341" i="125"/>
  <c r="CD132" i="125"/>
  <c r="R190" i="125"/>
  <c r="R182" i="125"/>
  <c r="AM388" i="125"/>
  <c r="AM387" i="125"/>
  <c r="BU364" i="125"/>
  <c r="J366" i="125"/>
  <c r="J226" i="125"/>
  <c r="AP232" i="125"/>
  <c r="AQ259" i="125"/>
  <c r="BL46" i="125"/>
  <c r="BM42" i="125"/>
  <c r="AT364" i="125"/>
  <c r="S182" i="125"/>
  <c r="S190" i="125"/>
  <c r="U189" i="125"/>
  <c r="U112" i="125" s="1"/>
  <c r="U111" i="125" s="1"/>
  <c r="U122" i="125" s="1"/>
  <c r="U134" i="125" s="1"/>
  <c r="U188" i="125"/>
  <c r="BS188" i="125" s="1"/>
  <c r="V187" i="125"/>
  <c r="J424" i="125"/>
  <c r="CD394" i="125"/>
  <c r="CD395" i="125"/>
  <c r="CE396" i="125"/>
  <c r="BF364" i="125"/>
  <c r="BH129" i="125"/>
  <c r="N389" i="125"/>
  <c r="N392" i="125" s="1"/>
  <c r="M181" i="125"/>
  <c r="BL38" i="125"/>
  <c r="BM34" i="125"/>
  <c r="AO399" i="125"/>
  <c r="AO400" i="125"/>
  <c r="X273" i="125"/>
  <c r="CF408" i="125"/>
  <c r="CG408" i="125" s="1"/>
  <c r="AI56" i="124"/>
  <c r="AI340" i="124" s="1"/>
  <c r="C402" i="124"/>
  <c r="S408" i="124" s="1"/>
  <c r="CX69" i="124"/>
  <c r="CX178" i="124" s="1"/>
  <c r="CX402" i="124" s="1"/>
  <c r="CW400" i="124"/>
  <c r="CX399" i="124" s="1"/>
  <c r="CV122" i="124"/>
  <c r="CV134" i="124" s="1"/>
  <c r="CU193" i="124"/>
  <c r="AJ38" i="124"/>
  <c r="AK34" i="124"/>
  <c r="AL54" i="124"/>
  <c r="AM50" i="124"/>
  <c r="CV176" i="124"/>
  <c r="CV194" i="124" s="1"/>
  <c r="CV200" i="124" s="1"/>
  <c r="AJ46" i="124"/>
  <c r="AK42" i="124"/>
  <c r="AK30" i="124"/>
  <c r="AL26" i="124"/>
  <c r="CX106" i="124"/>
  <c r="CX159" i="124"/>
  <c r="CX390" i="124" s="1"/>
  <c r="BV419" i="124"/>
  <c r="CX96" i="124"/>
  <c r="CX91" i="124"/>
  <c r="BU415" i="124"/>
  <c r="AI74" i="124"/>
  <c r="AI231" i="124"/>
  <c r="AJ258" i="124"/>
  <c r="CW271" i="124"/>
  <c r="BU418" i="124"/>
  <c r="V415" i="124"/>
  <c r="CX216" i="124"/>
  <c r="CX138" i="124" s="1"/>
  <c r="CX18" i="124"/>
  <c r="CX83" i="124"/>
  <c r="BW415" i="124"/>
  <c r="CW390" i="124"/>
  <c r="CW194" i="124"/>
  <c r="AG411" i="124"/>
  <c r="AG412" i="124"/>
  <c r="BT343" i="124"/>
  <c r="BT342" i="124"/>
  <c r="BT419" i="124"/>
  <c r="CV388" i="124"/>
  <c r="CW387" i="124" s="1"/>
  <c r="AI232" i="124"/>
  <c r="AJ259" i="124"/>
  <c r="BS418" i="124"/>
  <c r="N415" i="124"/>
  <c r="AH340" i="124"/>
  <c r="AH293" i="124"/>
  <c r="AH74" i="124"/>
  <c r="BU419" i="124"/>
  <c r="R415" i="124"/>
  <c r="BT418" i="124"/>
  <c r="T253" i="124"/>
  <c r="T254" i="124" s="1"/>
  <c r="T230" i="124"/>
  <c r="T233" i="124" s="1"/>
  <c r="CX116" i="124"/>
  <c r="CX101" i="124"/>
  <c r="AG129" i="124"/>
  <c r="BT74" i="124"/>
  <c r="BO408" i="124"/>
  <c r="BC408" i="124"/>
  <c r="AL408" i="124"/>
  <c r="AF408" i="124"/>
  <c r="V408" i="124"/>
  <c r="BS419" i="124"/>
  <c r="BT296" i="124"/>
  <c r="CW90" i="124"/>
  <c r="AI399" i="124"/>
  <c r="AI400" i="124"/>
  <c r="BV415" i="124"/>
  <c r="J416" i="124"/>
  <c r="K413" i="124" s="1"/>
  <c r="K416" i="124" s="1"/>
  <c r="L413" i="124" s="1"/>
  <c r="L416" i="124" s="1"/>
  <c r="M413" i="124" s="1"/>
  <c r="M416" i="124" s="1"/>
  <c r="N413" i="124" s="1"/>
  <c r="BW418" i="124"/>
  <c r="AD415" i="124"/>
  <c r="CY434" i="124"/>
  <c r="CY245" i="124" s="1"/>
  <c r="CY246" i="124" s="1"/>
  <c r="CY414" i="124"/>
  <c r="CY412" i="124" s="1"/>
  <c r="CY333" i="124"/>
  <c r="CY294" i="124"/>
  <c r="G294" i="124" s="1"/>
  <c r="CY295" i="124"/>
  <c r="G295" i="124" s="1"/>
  <c r="CY211" i="124"/>
  <c r="CY188" i="124"/>
  <c r="CY189" i="124"/>
  <c r="CY112" i="124" s="1"/>
  <c r="CY111" i="124" s="1"/>
  <c r="CY169" i="124"/>
  <c r="CY170" i="124" s="1"/>
  <c r="G170" i="124" s="1"/>
  <c r="CY173" i="124"/>
  <c r="CY174" i="124" s="1"/>
  <c r="G174" i="124" s="1"/>
  <c r="CY102" i="124"/>
  <c r="CY92" i="124"/>
  <c r="CY125" i="124"/>
  <c r="C125" i="124" s="1"/>
  <c r="CY103" i="124"/>
  <c r="G103" i="124" s="1"/>
  <c r="CY93" i="124"/>
  <c r="G93" i="124" s="1"/>
  <c r="CY104" i="124"/>
  <c r="G104" i="124" s="1"/>
  <c r="CY94" i="124"/>
  <c r="G94" i="124" s="1"/>
  <c r="CY114" i="124"/>
  <c r="CY107" i="124"/>
  <c r="CY97" i="124"/>
  <c r="CY119" i="124"/>
  <c r="CY118" i="124"/>
  <c r="CY117" i="124"/>
  <c r="CY108" i="124"/>
  <c r="G108" i="124" s="1"/>
  <c r="CY98" i="124"/>
  <c r="G98" i="124" s="1"/>
  <c r="CY165" i="124"/>
  <c r="CY166" i="124" s="1"/>
  <c r="G166" i="124" s="1"/>
  <c r="CY161" i="124"/>
  <c r="CY162" i="124" s="1"/>
  <c r="CY99" i="124"/>
  <c r="G99" i="124" s="1"/>
  <c r="CY67" i="124"/>
  <c r="CY88" i="124"/>
  <c r="CY68" i="124"/>
  <c r="CY36" i="124"/>
  <c r="CY44" i="124"/>
  <c r="CY15" i="124"/>
  <c r="CY52" i="124"/>
  <c r="CY77" i="124"/>
  <c r="CY109" i="124"/>
  <c r="G109" i="124" s="1"/>
  <c r="CY16" i="124"/>
  <c r="CY28" i="124"/>
  <c r="CY12" i="124"/>
  <c r="CY14" i="124"/>
  <c r="CY121" i="124" s="1"/>
  <c r="CY13" i="124"/>
  <c r="U273" i="124"/>
  <c r="BS210" i="124"/>
  <c r="BV418" i="124"/>
  <c r="Z415" i="124"/>
  <c r="U212" i="124"/>
  <c r="U121" i="124" s="1"/>
  <c r="CX190" i="124"/>
  <c r="CX182" i="124"/>
  <c r="AG342" i="124"/>
  <c r="AG343" i="124"/>
  <c r="AG388" i="124"/>
  <c r="AG387" i="124"/>
  <c r="BX420" i="124"/>
  <c r="BW419" i="124"/>
  <c r="CX215" i="124"/>
  <c r="CX17" i="124"/>
  <c r="CX177" i="124"/>
  <c r="BQ396" i="124"/>
  <c r="BI396" i="124"/>
  <c r="BA396" i="124"/>
  <c r="AS396" i="124"/>
  <c r="AK396" i="124"/>
  <c r="AC396" i="124"/>
  <c r="U396" i="124"/>
  <c r="M396" i="124"/>
  <c r="BP396" i="124"/>
  <c r="BH396" i="124"/>
  <c r="AZ396" i="124"/>
  <c r="AR396" i="124"/>
  <c r="AJ396" i="124"/>
  <c r="AB396" i="124"/>
  <c r="T396" i="124"/>
  <c r="L396" i="124"/>
  <c r="BO396" i="124"/>
  <c r="BG396" i="124"/>
  <c r="AY396" i="124"/>
  <c r="AQ396" i="124"/>
  <c r="AI396" i="124"/>
  <c r="AA396" i="124"/>
  <c r="S396" i="124"/>
  <c r="K396" i="124"/>
  <c r="BN396" i="124"/>
  <c r="BF396" i="124"/>
  <c r="AX396" i="124"/>
  <c r="AP396" i="124"/>
  <c r="BL396" i="124"/>
  <c r="BD396" i="124"/>
  <c r="AV396" i="124"/>
  <c r="AN396" i="124"/>
  <c r="AF396" i="124"/>
  <c r="X396" i="124"/>
  <c r="P396" i="124"/>
  <c r="BC396" i="124"/>
  <c r="AH396" i="124"/>
  <c r="R396" i="124"/>
  <c r="BB396" i="124"/>
  <c r="AG396" i="124"/>
  <c r="Q396" i="124"/>
  <c r="AW396" i="124"/>
  <c r="AE396" i="124"/>
  <c r="O396" i="124"/>
  <c r="AU396" i="124"/>
  <c r="AD396" i="124"/>
  <c r="N396" i="124"/>
  <c r="BM396" i="124"/>
  <c r="AT396" i="124"/>
  <c r="Z396" i="124"/>
  <c r="J396" i="124"/>
  <c r="BK396" i="124"/>
  <c r="AO396" i="124"/>
  <c r="Y396" i="124"/>
  <c r="BE396" i="124"/>
  <c r="AL396" i="124"/>
  <c r="V396" i="124"/>
  <c r="BJ396" i="124"/>
  <c r="AM396" i="124"/>
  <c r="W396" i="124"/>
  <c r="CV232" i="124"/>
  <c r="CW259" i="124"/>
  <c r="CV231" i="124"/>
  <c r="CW258" i="124"/>
  <c r="CD404" i="125" l="1"/>
  <c r="CE401" i="125" s="1"/>
  <c r="X213" i="125"/>
  <c r="X183" i="125" s="1"/>
  <c r="X121" i="125"/>
  <c r="CH419" i="125"/>
  <c r="CH418" i="125"/>
  <c r="CH415" i="125" s="1"/>
  <c r="CI420" i="125"/>
  <c r="CG418" i="125"/>
  <c r="CG415" i="125" s="1"/>
  <c r="CG416" i="125" s="1"/>
  <c r="CH413" i="125" s="1"/>
  <c r="CG419" i="125"/>
  <c r="BI344" i="125"/>
  <c r="BI364" i="125" s="1"/>
  <c r="CX126" i="124"/>
  <c r="AH408" i="124"/>
  <c r="AI293" i="124"/>
  <c r="BH344" i="125"/>
  <c r="BH364" i="125" s="1"/>
  <c r="BP408" i="124"/>
  <c r="BK56" i="125"/>
  <c r="BK340" i="125" s="1"/>
  <c r="CX176" i="124"/>
  <c r="AD408" i="124"/>
  <c r="CX400" i="124"/>
  <c r="CY399" i="124" s="1"/>
  <c r="CG407" i="125"/>
  <c r="CG406" i="125"/>
  <c r="CG403" i="125" s="1"/>
  <c r="CG84" i="125" s="1"/>
  <c r="CG82" i="125" s="1"/>
  <c r="CG85" i="125" s="1"/>
  <c r="CH408" i="125"/>
  <c r="CD391" i="125"/>
  <c r="BS344" i="125"/>
  <c r="BT364" i="125"/>
  <c r="K268" i="125"/>
  <c r="K227" i="125"/>
  <c r="BJ129" i="125"/>
  <c r="V188" i="125"/>
  <c r="V189" i="125"/>
  <c r="BM46" i="125"/>
  <c r="BN42" i="125"/>
  <c r="BT333" i="125"/>
  <c r="AG335" i="125"/>
  <c r="BS112" i="125"/>
  <c r="V364" i="125"/>
  <c r="AP400" i="125"/>
  <c r="AP399" i="125"/>
  <c r="K424" i="125"/>
  <c r="K423" i="125"/>
  <c r="U190" i="125"/>
  <c r="U182" i="125"/>
  <c r="BV324" i="125"/>
  <c r="BW300" i="125"/>
  <c r="BU300" i="125"/>
  <c r="CU300" i="125"/>
  <c r="CS300" i="125"/>
  <c r="CM300" i="125"/>
  <c r="CK300" i="125"/>
  <c r="CE300" i="125"/>
  <c r="CC300" i="125"/>
  <c r="CG300" i="125"/>
  <c r="CI300" i="125"/>
  <c r="CD300" i="125"/>
  <c r="CQ300" i="125"/>
  <c r="CO300" i="125"/>
  <c r="CL300" i="125"/>
  <c r="BX300" i="125"/>
  <c r="BV300" i="125"/>
  <c r="CW300" i="125"/>
  <c r="CY300" i="125"/>
  <c r="CT300" i="125"/>
  <c r="CB300" i="125"/>
  <c r="BY300" i="125"/>
  <c r="BZ300" i="125"/>
  <c r="CH300" i="125"/>
  <c r="CJ300" i="125"/>
  <c r="CF300" i="125"/>
  <c r="CR300" i="125"/>
  <c r="CN300" i="125"/>
  <c r="CP300" i="125"/>
  <c r="CA300" i="125"/>
  <c r="CX300" i="125"/>
  <c r="CV300" i="125"/>
  <c r="BJ343" i="125"/>
  <c r="BJ342" i="125"/>
  <c r="BS189" i="125"/>
  <c r="BS190" i="125" s="1"/>
  <c r="X252" i="125"/>
  <c r="Y208" i="125"/>
  <c r="Y210" i="125"/>
  <c r="AN388" i="125"/>
  <c r="AN387" i="125"/>
  <c r="L366" i="125"/>
  <c r="L226" i="125"/>
  <c r="BT77" i="125"/>
  <c r="G77" i="125" s="1"/>
  <c r="W187" i="125"/>
  <c r="CE404" i="125"/>
  <c r="CF401" i="125" s="1"/>
  <c r="CF406" i="125"/>
  <c r="CF403" i="125" s="1"/>
  <c r="CF84" i="125" s="1"/>
  <c r="CF82" i="125" s="1"/>
  <c r="CF407" i="125"/>
  <c r="BM38" i="125"/>
  <c r="BN34" i="125"/>
  <c r="CE394" i="125"/>
  <c r="CE395" i="125"/>
  <c r="CF396" i="125"/>
  <c r="AQ232" i="125"/>
  <c r="AR259" i="125"/>
  <c r="CE341" i="125"/>
  <c r="CE132" i="125"/>
  <c r="BL54" i="125"/>
  <c r="BM50" i="125"/>
  <c r="M180" i="125"/>
  <c r="AG116" i="125"/>
  <c r="BT117" i="125"/>
  <c r="CC341" i="125"/>
  <c r="CC132" i="125"/>
  <c r="AN412" i="125"/>
  <c r="AN411" i="125"/>
  <c r="O389" i="125"/>
  <c r="O392" i="125" s="1"/>
  <c r="N181" i="125"/>
  <c r="N180" i="125" s="1"/>
  <c r="J268" i="125"/>
  <c r="J227" i="125"/>
  <c r="T190" i="125"/>
  <c r="T182" i="125"/>
  <c r="AU231" i="125"/>
  <c r="AV258" i="125"/>
  <c r="BL30" i="125"/>
  <c r="BM26" i="125"/>
  <c r="CA389" i="125"/>
  <c r="CA392" i="125" s="1"/>
  <c r="BZ181" i="125"/>
  <c r="BH408" i="124"/>
  <c r="AP408" i="124"/>
  <c r="AP407" i="124" s="1"/>
  <c r="AR408" i="124"/>
  <c r="AV408" i="124"/>
  <c r="AV407" i="124" s="1"/>
  <c r="AC408" i="124"/>
  <c r="AI408" i="124"/>
  <c r="AI407" i="124" s="1"/>
  <c r="P408" i="124"/>
  <c r="P407" i="124" s="1"/>
  <c r="BK408" i="124"/>
  <c r="BK406" i="124" s="1"/>
  <c r="BK403" i="124" s="1"/>
  <c r="BK84" i="124" s="1"/>
  <c r="BK82" i="124" s="1"/>
  <c r="BK85" i="124" s="1"/>
  <c r="Z408" i="124"/>
  <c r="AZ408" i="124"/>
  <c r="AZ407" i="124" s="1"/>
  <c r="R408" i="124"/>
  <c r="AA408" i="124"/>
  <c r="AA407" i="124" s="1"/>
  <c r="L408" i="124"/>
  <c r="W408" i="124"/>
  <c r="BB408" i="124"/>
  <c r="BB406" i="124" s="1"/>
  <c r="BB403" i="124" s="1"/>
  <c r="BB84" i="124" s="1"/>
  <c r="BB82" i="124" s="1"/>
  <c r="BB85" i="124" s="1"/>
  <c r="J408" i="124"/>
  <c r="J407" i="124" s="1"/>
  <c r="Y408" i="124"/>
  <c r="Y407" i="124" s="1"/>
  <c r="BF408" i="124"/>
  <c r="BF407" i="124" s="1"/>
  <c r="AX408" i="124"/>
  <c r="AE408" i="124"/>
  <c r="AE407" i="124" s="1"/>
  <c r="AQ408" i="124"/>
  <c r="AW408" i="124"/>
  <c r="AW406" i="124" s="1"/>
  <c r="AW403" i="124" s="1"/>
  <c r="AW84" i="124" s="1"/>
  <c r="AW82" i="124" s="1"/>
  <c r="AW85" i="124" s="1"/>
  <c r="BD408" i="124"/>
  <c r="BD407" i="124" s="1"/>
  <c r="AK408" i="124"/>
  <c r="U408" i="124"/>
  <c r="U407" i="124" s="1"/>
  <c r="BA408" i="124"/>
  <c r="BA406" i="124" s="1"/>
  <c r="BA403" i="124" s="1"/>
  <c r="BA84" i="124" s="1"/>
  <c r="BA82" i="124" s="1"/>
  <c r="BA85" i="124" s="1"/>
  <c r="AJ408" i="124"/>
  <c r="Q408" i="124"/>
  <c r="Q406" i="124" s="1"/>
  <c r="Q403" i="124" s="1"/>
  <c r="Q84" i="124" s="1"/>
  <c r="Q82" i="124" s="1"/>
  <c r="Q85" i="124" s="1"/>
  <c r="BI408" i="124"/>
  <c r="AM408" i="124"/>
  <c r="AM407" i="124" s="1"/>
  <c r="AY408" i="124"/>
  <c r="AY406" i="124" s="1"/>
  <c r="AY403" i="124" s="1"/>
  <c r="AY84" i="124" s="1"/>
  <c r="AY82" i="124" s="1"/>
  <c r="AY85" i="124" s="1"/>
  <c r="AS408" i="124"/>
  <c r="AS406" i="124" s="1"/>
  <c r="AS403" i="124" s="1"/>
  <c r="AS84" i="124" s="1"/>
  <c r="AS82" i="124" s="1"/>
  <c r="AS85" i="124" s="1"/>
  <c r="AO408" i="124"/>
  <c r="AO406" i="124" s="1"/>
  <c r="AO403" i="124" s="1"/>
  <c r="AO84" i="124" s="1"/>
  <c r="AO82" i="124" s="1"/>
  <c r="AO85" i="124" s="1"/>
  <c r="AG408" i="124"/>
  <c r="AG407" i="124" s="1"/>
  <c r="K408" i="124"/>
  <c r="BN408" i="124"/>
  <c r="BJ408" i="124"/>
  <c r="N408" i="124"/>
  <c r="BL408" i="124"/>
  <c r="BL406" i="124" s="1"/>
  <c r="BL403" i="124" s="1"/>
  <c r="BL84" i="124" s="1"/>
  <c r="BL82" i="124" s="1"/>
  <c r="BL85" i="124" s="1"/>
  <c r="M408" i="124"/>
  <c r="M406" i="124" s="1"/>
  <c r="M403" i="124" s="1"/>
  <c r="M84" i="124" s="1"/>
  <c r="M82" i="124" s="1"/>
  <c r="M85" i="124" s="1"/>
  <c r="BE408" i="124"/>
  <c r="BE407" i="124" s="1"/>
  <c r="AB408" i="124"/>
  <c r="AB407" i="124" s="1"/>
  <c r="T408" i="124"/>
  <c r="AU408" i="124"/>
  <c r="AU407" i="124" s="1"/>
  <c r="BG408" i="124"/>
  <c r="BM408" i="124"/>
  <c r="BM406" i="124" s="1"/>
  <c r="BM403" i="124" s="1"/>
  <c r="BM84" i="124" s="1"/>
  <c r="BM82" i="124" s="1"/>
  <c r="BM85" i="124" s="1"/>
  <c r="X408" i="124"/>
  <c r="X406" i="124" s="1"/>
  <c r="X403" i="124" s="1"/>
  <c r="X84" i="124" s="1"/>
  <c r="X82" i="124" s="1"/>
  <c r="X85" i="124" s="1"/>
  <c r="AT408" i="124"/>
  <c r="AT406" i="124" s="1"/>
  <c r="AT403" i="124" s="1"/>
  <c r="BQ408" i="124"/>
  <c r="BQ407" i="124" s="1"/>
  <c r="AN408" i="124"/>
  <c r="AN407" i="124" s="1"/>
  <c r="O408" i="124"/>
  <c r="U213" i="124"/>
  <c r="U183" i="124" s="1"/>
  <c r="BS183" i="124" s="1"/>
  <c r="BS121" i="124"/>
  <c r="CW122" i="124"/>
  <c r="CW134" i="124" s="1"/>
  <c r="CV209" i="124"/>
  <c r="CV272" i="124" s="1"/>
  <c r="BS415" i="124"/>
  <c r="BS416" i="124" s="1"/>
  <c r="BT413" i="124" s="1"/>
  <c r="BT416" i="124" s="1"/>
  <c r="BU413" i="124" s="1"/>
  <c r="BU416" i="124" s="1"/>
  <c r="BV413" i="124" s="1"/>
  <c r="BV416" i="124" s="1"/>
  <c r="BW413" i="124" s="1"/>
  <c r="BW416" i="124" s="1"/>
  <c r="BX413" i="124" s="1"/>
  <c r="CV193" i="124"/>
  <c r="AL42" i="124"/>
  <c r="AK46" i="124"/>
  <c r="N416" i="124"/>
  <c r="O413" i="124" s="1"/>
  <c r="O416" i="124" s="1"/>
  <c r="P413" i="124" s="1"/>
  <c r="P416" i="124" s="1"/>
  <c r="Q413" i="124" s="1"/>
  <c r="Q416" i="124" s="1"/>
  <c r="R413" i="124" s="1"/>
  <c r="R416" i="124" s="1"/>
  <c r="S413" i="124" s="1"/>
  <c r="S416" i="124" s="1"/>
  <c r="T413" i="124" s="1"/>
  <c r="T416" i="124" s="1"/>
  <c r="U413" i="124" s="1"/>
  <c r="U416" i="124" s="1"/>
  <c r="V413" i="124" s="1"/>
  <c r="V416" i="124" s="1"/>
  <c r="W413" i="124" s="1"/>
  <c r="W416" i="124" s="1"/>
  <c r="X413" i="124" s="1"/>
  <c r="X416" i="124" s="1"/>
  <c r="Y413" i="124" s="1"/>
  <c r="Y416" i="124" s="1"/>
  <c r="Z413" i="124" s="1"/>
  <c r="Z416" i="124" s="1"/>
  <c r="AA413" i="124" s="1"/>
  <c r="AA416" i="124" s="1"/>
  <c r="AB413" i="124" s="1"/>
  <c r="AB416" i="124" s="1"/>
  <c r="AC413" i="124" s="1"/>
  <c r="AC416" i="124" s="1"/>
  <c r="AD413" i="124" s="1"/>
  <c r="AD416" i="124" s="1"/>
  <c r="AE413" i="124" s="1"/>
  <c r="AE416" i="124" s="1"/>
  <c r="AF413" i="124" s="1"/>
  <c r="AF416" i="124" s="1"/>
  <c r="AG413" i="124" s="1"/>
  <c r="AG416" i="124" s="1"/>
  <c r="AH413" i="124" s="1"/>
  <c r="AH416" i="124" s="1"/>
  <c r="AI413" i="124" s="1"/>
  <c r="AI416" i="124" s="1"/>
  <c r="AJ413" i="124" s="1"/>
  <c r="AJ416" i="124" s="1"/>
  <c r="AK413" i="124" s="1"/>
  <c r="AK416" i="124" s="1"/>
  <c r="AL413" i="124" s="1"/>
  <c r="AL416" i="124" s="1"/>
  <c r="AM413" i="124" s="1"/>
  <c r="AM416" i="124" s="1"/>
  <c r="AN413" i="124" s="1"/>
  <c r="AN416" i="124" s="1"/>
  <c r="AO413" i="124" s="1"/>
  <c r="AO416" i="124" s="1"/>
  <c r="AP413" i="124" s="1"/>
  <c r="AP416" i="124" s="1"/>
  <c r="AQ413" i="124" s="1"/>
  <c r="AQ416" i="124" s="1"/>
  <c r="AR413" i="124" s="1"/>
  <c r="AR416" i="124" s="1"/>
  <c r="AS413" i="124" s="1"/>
  <c r="AS416" i="124" s="1"/>
  <c r="AT413" i="124" s="1"/>
  <c r="AT416" i="124" s="1"/>
  <c r="AU413" i="124" s="1"/>
  <c r="AU416" i="124" s="1"/>
  <c r="AV413" i="124" s="1"/>
  <c r="AV416" i="124" s="1"/>
  <c r="AW413" i="124" s="1"/>
  <c r="AW416" i="124" s="1"/>
  <c r="AX413" i="124" s="1"/>
  <c r="AX416" i="124" s="1"/>
  <c r="AY413" i="124" s="1"/>
  <c r="AY416" i="124" s="1"/>
  <c r="AZ413" i="124" s="1"/>
  <c r="AZ416" i="124" s="1"/>
  <c r="BA413" i="124" s="1"/>
  <c r="BA416" i="124" s="1"/>
  <c r="BB413" i="124" s="1"/>
  <c r="BB416" i="124" s="1"/>
  <c r="BC413" i="124" s="1"/>
  <c r="BC416" i="124" s="1"/>
  <c r="BD413" i="124" s="1"/>
  <c r="BD416" i="124" s="1"/>
  <c r="BE413" i="124" s="1"/>
  <c r="BE416" i="124" s="1"/>
  <c r="BF413" i="124" s="1"/>
  <c r="BF416" i="124" s="1"/>
  <c r="BG413" i="124" s="1"/>
  <c r="BG416" i="124" s="1"/>
  <c r="BH413" i="124" s="1"/>
  <c r="BH416" i="124" s="1"/>
  <c r="BI413" i="124" s="1"/>
  <c r="BI416" i="124" s="1"/>
  <c r="BJ413" i="124" s="1"/>
  <c r="BJ416" i="124" s="1"/>
  <c r="BK413" i="124" s="1"/>
  <c r="BK416" i="124" s="1"/>
  <c r="BL413" i="124" s="1"/>
  <c r="BL416" i="124" s="1"/>
  <c r="BM413" i="124" s="1"/>
  <c r="BM416" i="124" s="1"/>
  <c r="BN413" i="124" s="1"/>
  <c r="BN416" i="124" s="1"/>
  <c r="BO413" i="124" s="1"/>
  <c r="BO416" i="124" s="1"/>
  <c r="BP413" i="124" s="1"/>
  <c r="BP416" i="124" s="1"/>
  <c r="BQ413" i="124" s="1"/>
  <c r="BQ416" i="124" s="1"/>
  <c r="AM54" i="124"/>
  <c r="AN50" i="124"/>
  <c r="AM26" i="124"/>
  <c r="AL30" i="124"/>
  <c r="AK38" i="124"/>
  <c r="AL34" i="124"/>
  <c r="AJ56" i="124"/>
  <c r="CX90" i="124"/>
  <c r="CW388" i="124"/>
  <c r="CX387" i="124" s="1"/>
  <c r="CX388" i="124" s="1"/>
  <c r="CY387" i="124" s="1"/>
  <c r="BY420" i="124"/>
  <c r="CY116" i="124"/>
  <c r="BT305" i="124"/>
  <c r="CX194" i="124"/>
  <c r="AH407" i="124"/>
  <c r="AH406" i="124"/>
  <c r="AH403" i="124" s="1"/>
  <c r="T407" i="124"/>
  <c r="T406" i="124"/>
  <c r="T403" i="124" s="1"/>
  <c r="T84" i="124" s="1"/>
  <c r="T82" i="124" s="1"/>
  <c r="T85" i="124" s="1"/>
  <c r="W407" i="124"/>
  <c r="W406" i="124"/>
  <c r="W403" i="124" s="1"/>
  <c r="W84" i="124" s="1"/>
  <c r="W82" i="124" s="1"/>
  <c r="W85" i="124" s="1"/>
  <c r="BO407" i="124"/>
  <c r="BO406" i="124"/>
  <c r="BO403" i="124" s="1"/>
  <c r="BO84" i="124" s="1"/>
  <c r="BO82" i="124" s="1"/>
  <c r="BO85" i="124" s="1"/>
  <c r="AH129" i="124"/>
  <c r="AJ231" i="124"/>
  <c r="AK258" i="124"/>
  <c r="O395" i="124"/>
  <c r="O394" i="124"/>
  <c r="BD395" i="124"/>
  <c r="BD394" i="124"/>
  <c r="AT394" i="124"/>
  <c r="BV396" i="124"/>
  <c r="AT395" i="124"/>
  <c r="BW396" i="124"/>
  <c r="BF395" i="124"/>
  <c r="BF394" i="124"/>
  <c r="AK394" i="124"/>
  <c r="AK395" i="124"/>
  <c r="Q407" i="124"/>
  <c r="AW395" i="124"/>
  <c r="AW394" i="124"/>
  <c r="AQ395" i="124"/>
  <c r="AQ394" i="124"/>
  <c r="AH388" i="124"/>
  <c r="AH387" i="124"/>
  <c r="AC407" i="124"/>
  <c r="AC406" i="124"/>
  <c r="AC403" i="124" s="1"/>
  <c r="AC84" i="124" s="1"/>
  <c r="AC82" i="124" s="1"/>
  <c r="AC85" i="124" s="1"/>
  <c r="Y395" i="124"/>
  <c r="Y394" i="124"/>
  <c r="P395" i="124"/>
  <c r="P394" i="124"/>
  <c r="AY395" i="124"/>
  <c r="AY394" i="124"/>
  <c r="T395" i="124"/>
  <c r="T394" i="124"/>
  <c r="BA394" i="124"/>
  <c r="BA395" i="124"/>
  <c r="BM407" i="124"/>
  <c r="J406" i="124"/>
  <c r="J403" i="124" s="1"/>
  <c r="BN407" i="124"/>
  <c r="BN406" i="124"/>
  <c r="BN403" i="124" s="1"/>
  <c r="BN84" i="124" s="1"/>
  <c r="BN82" i="124" s="1"/>
  <c r="BN85" i="124" s="1"/>
  <c r="BE406" i="124"/>
  <c r="BE403" i="124" s="1"/>
  <c r="BE84" i="124" s="1"/>
  <c r="BE82" i="124" s="1"/>
  <c r="BE85" i="124" s="1"/>
  <c r="AL407" i="124"/>
  <c r="AL406" i="124"/>
  <c r="AL403" i="124" s="1"/>
  <c r="AL84" i="124" s="1"/>
  <c r="AL82" i="124" s="1"/>
  <c r="AL85" i="124" s="1"/>
  <c r="AA406" i="124"/>
  <c r="AA403" i="124" s="1"/>
  <c r="AA84" i="124" s="1"/>
  <c r="AA82" i="124" s="1"/>
  <c r="AA85" i="124" s="1"/>
  <c r="CX271" i="124"/>
  <c r="Z395" i="124"/>
  <c r="Z394" i="124"/>
  <c r="BL395" i="124"/>
  <c r="BL394" i="124"/>
  <c r="AR406" i="124"/>
  <c r="AR403" i="124" s="1"/>
  <c r="AR84" i="124" s="1"/>
  <c r="AR82" i="124" s="1"/>
  <c r="AR85" i="124" s="1"/>
  <c r="AR407" i="124"/>
  <c r="AE406" i="124"/>
  <c r="AE403" i="124" s="1"/>
  <c r="AE84" i="124" s="1"/>
  <c r="AE82" i="124" s="1"/>
  <c r="AE85" i="124" s="1"/>
  <c r="BN395" i="124"/>
  <c r="BN394" i="124"/>
  <c r="AO407" i="124"/>
  <c r="AH342" i="124"/>
  <c r="AH343" i="124"/>
  <c r="AM395" i="124"/>
  <c r="AM394" i="124"/>
  <c r="N395" i="124"/>
  <c r="N394" i="124"/>
  <c r="X395" i="124"/>
  <c r="X394" i="124"/>
  <c r="BG395" i="124"/>
  <c r="BG394" i="124"/>
  <c r="AB394" i="124"/>
  <c r="AB395" i="124"/>
  <c r="BI394" i="124"/>
  <c r="BI395" i="124"/>
  <c r="AJ399" i="124"/>
  <c r="AJ400" i="124"/>
  <c r="AF407" i="124"/>
  <c r="AF406" i="124"/>
  <c r="AF403" i="124" s="1"/>
  <c r="AF84" i="124" s="1"/>
  <c r="AF82" i="124" s="1"/>
  <c r="AF85" i="124" s="1"/>
  <c r="BP407" i="124"/>
  <c r="BP406" i="124"/>
  <c r="BP403" i="124" s="1"/>
  <c r="BP84" i="124" s="1"/>
  <c r="BP82" i="124" s="1"/>
  <c r="BP85" i="124" s="1"/>
  <c r="BF406" i="124"/>
  <c r="BF403" i="124" s="1"/>
  <c r="AW407" i="124"/>
  <c r="AX407" i="124"/>
  <c r="AX406" i="124"/>
  <c r="AX403" i="124" s="1"/>
  <c r="AX84" i="124" s="1"/>
  <c r="AX82" i="124" s="1"/>
  <c r="AX85" i="124" s="1"/>
  <c r="BJ406" i="124"/>
  <c r="BJ403" i="124" s="1"/>
  <c r="BJ84" i="124" s="1"/>
  <c r="BJ82" i="124" s="1"/>
  <c r="BJ85" i="124" s="1"/>
  <c r="BJ407" i="124"/>
  <c r="BC407" i="124"/>
  <c r="BC406" i="124"/>
  <c r="BC403" i="124" s="1"/>
  <c r="BC84" i="124" s="1"/>
  <c r="BC82" i="124" s="1"/>
  <c r="BC85" i="124" s="1"/>
  <c r="AI406" i="124"/>
  <c r="AI403" i="124" s="1"/>
  <c r="AI84" i="124" s="1"/>
  <c r="AI82" i="124" s="1"/>
  <c r="AI85" i="124" s="1"/>
  <c r="BT415" i="124"/>
  <c r="AL395" i="124"/>
  <c r="AL394" i="124"/>
  <c r="AA394" i="124"/>
  <c r="AA395" i="124"/>
  <c r="BH395" i="124"/>
  <c r="BH394" i="124"/>
  <c r="BE395" i="124"/>
  <c r="BE394" i="124"/>
  <c r="BC394" i="124"/>
  <c r="BC395" i="124"/>
  <c r="R406" i="124"/>
  <c r="R407" i="124"/>
  <c r="BM395" i="124"/>
  <c r="BM394" i="124"/>
  <c r="U252" i="124"/>
  <c r="V208" i="124"/>
  <c r="V210" i="124"/>
  <c r="V407" i="124"/>
  <c r="V406" i="124"/>
  <c r="AM406" i="124"/>
  <c r="AM403" i="124" s="1"/>
  <c r="AM84" i="124" s="1"/>
  <c r="AM82" i="124" s="1"/>
  <c r="AM85" i="124" s="1"/>
  <c r="W395" i="124"/>
  <c r="W394" i="124"/>
  <c r="AO395" i="124"/>
  <c r="AO394" i="124"/>
  <c r="Q395" i="124"/>
  <c r="Q394" i="124"/>
  <c r="BJ395" i="124"/>
  <c r="BJ394" i="124"/>
  <c r="BK394" i="124"/>
  <c r="BK395" i="124"/>
  <c r="AD395" i="124"/>
  <c r="AD394" i="124"/>
  <c r="AG395" i="124"/>
  <c r="AG394" i="124"/>
  <c r="AF395" i="124"/>
  <c r="AF394" i="124"/>
  <c r="BO395" i="124"/>
  <c r="BO394" i="124"/>
  <c r="AJ394" i="124"/>
  <c r="AJ395" i="124"/>
  <c r="BQ394" i="124"/>
  <c r="BQ395" i="124"/>
  <c r="BX418" i="124"/>
  <c r="BX415" i="124" s="1"/>
  <c r="BX419" i="124"/>
  <c r="CY216" i="124"/>
  <c r="CY18" i="124"/>
  <c r="CY83" i="124"/>
  <c r="CY69" i="124"/>
  <c r="CY190" i="124"/>
  <c r="CY182" i="124"/>
  <c r="L407" i="124"/>
  <c r="L406" i="124"/>
  <c r="L403" i="124" s="1"/>
  <c r="L84" i="124" s="1"/>
  <c r="L82" i="124" s="1"/>
  <c r="L85" i="124" s="1"/>
  <c r="BH407" i="124"/>
  <c r="BH406" i="124"/>
  <c r="BH403" i="124" s="1"/>
  <c r="BH84" i="124" s="1"/>
  <c r="BH82" i="124" s="1"/>
  <c r="BH85" i="124" s="1"/>
  <c r="BI406" i="124"/>
  <c r="BI403" i="124" s="1"/>
  <c r="BI84" i="124" s="1"/>
  <c r="BI82" i="124" s="1"/>
  <c r="BI85" i="124" s="1"/>
  <c r="BI407" i="124"/>
  <c r="BK407" i="124"/>
  <c r="AQ407" i="124"/>
  <c r="AQ406" i="124"/>
  <c r="AQ403" i="124" s="1"/>
  <c r="AQ84" i="124" s="1"/>
  <c r="AQ82" i="124" s="1"/>
  <c r="AQ85" i="124" s="1"/>
  <c r="BT129" i="124"/>
  <c r="AJ232" i="124"/>
  <c r="AK259" i="124"/>
  <c r="AI129" i="124"/>
  <c r="CW232" i="124"/>
  <c r="CX259" i="124"/>
  <c r="BU396" i="124"/>
  <c r="AH395" i="124"/>
  <c r="AH394" i="124"/>
  <c r="AX395" i="124"/>
  <c r="AX394" i="124"/>
  <c r="AC394" i="124"/>
  <c r="AC395" i="124"/>
  <c r="CY101" i="124"/>
  <c r="G101" i="124" s="1"/>
  <c r="G102" i="124"/>
  <c r="AE395" i="124"/>
  <c r="AE394" i="124"/>
  <c r="AI395" i="124"/>
  <c r="AI394" i="124"/>
  <c r="BP395" i="124"/>
  <c r="BP394" i="124"/>
  <c r="AJ407" i="124"/>
  <c r="AJ406" i="124"/>
  <c r="AJ403" i="124" s="1"/>
  <c r="AJ84" i="124" s="1"/>
  <c r="AJ82" i="124" s="1"/>
  <c r="AJ85" i="124" s="1"/>
  <c r="AD407" i="124"/>
  <c r="AD406" i="124"/>
  <c r="L395" i="124"/>
  <c r="L394" i="124"/>
  <c r="AS394" i="124"/>
  <c r="AS395" i="124"/>
  <c r="S406" i="124"/>
  <c r="S403" i="124" s="1"/>
  <c r="S84" i="124" s="1"/>
  <c r="S82" i="124" s="1"/>
  <c r="S85" i="124" s="1"/>
  <c r="S407" i="124"/>
  <c r="CW200" i="124"/>
  <c r="CW209" i="124"/>
  <c r="CW272" i="124" s="1"/>
  <c r="CW193" i="124"/>
  <c r="AU395" i="124"/>
  <c r="AU394" i="124"/>
  <c r="BB394" i="124"/>
  <c r="BB395" i="124"/>
  <c r="AN395" i="124"/>
  <c r="AN394" i="124"/>
  <c r="K395" i="124"/>
  <c r="K394" i="124"/>
  <c r="AR395" i="124"/>
  <c r="AR394" i="124"/>
  <c r="M394" i="124"/>
  <c r="M395" i="124"/>
  <c r="CY215" i="124"/>
  <c r="G215" i="124" s="1"/>
  <c r="CY17" i="124"/>
  <c r="CY177" i="124"/>
  <c r="CY96" i="124"/>
  <c r="G96" i="124" s="1"/>
  <c r="G97" i="124"/>
  <c r="M407" i="124"/>
  <c r="Z406" i="124"/>
  <c r="Z407" i="124"/>
  <c r="K406" i="124"/>
  <c r="K403" i="124" s="1"/>
  <c r="K84" i="124" s="1"/>
  <c r="K82" i="124" s="1"/>
  <c r="K85" i="124" s="1"/>
  <c r="K407" i="124"/>
  <c r="CW231" i="124"/>
  <c r="CX258" i="124"/>
  <c r="BT396" i="124"/>
  <c r="V395" i="124"/>
  <c r="V394" i="124"/>
  <c r="BS396" i="124"/>
  <c r="J394" i="124"/>
  <c r="J395" i="124"/>
  <c r="R394" i="124"/>
  <c r="R395" i="124"/>
  <c r="AV395" i="124"/>
  <c r="AV394" i="124"/>
  <c r="AP395" i="124"/>
  <c r="AP394" i="124"/>
  <c r="S394" i="124"/>
  <c r="S395" i="124"/>
  <c r="AZ395" i="124"/>
  <c r="AZ394" i="124"/>
  <c r="U394" i="124"/>
  <c r="U395" i="124"/>
  <c r="BY419" i="124"/>
  <c r="BY418" i="124"/>
  <c r="BY415" i="124" s="1"/>
  <c r="BS273" i="124"/>
  <c r="BS212" i="124"/>
  <c r="CY159" i="124"/>
  <c r="G162" i="124"/>
  <c r="CY106" i="124"/>
  <c r="G106" i="124" s="1"/>
  <c r="G107" i="124"/>
  <c r="CY91" i="124"/>
  <c r="G92" i="124"/>
  <c r="AP406" i="124"/>
  <c r="AP403" i="124" s="1"/>
  <c r="AP84" i="124" s="1"/>
  <c r="AP82" i="124" s="1"/>
  <c r="AP85" i="124" s="1"/>
  <c r="N407" i="124"/>
  <c r="N406" i="124"/>
  <c r="O407" i="124"/>
  <c r="O406" i="124"/>
  <c r="O403" i="124" s="1"/>
  <c r="O84" i="124" s="1"/>
  <c r="O82" i="124" s="1"/>
  <c r="O85" i="124" s="1"/>
  <c r="BG407" i="124"/>
  <c r="BG406" i="124"/>
  <c r="BG403" i="124" s="1"/>
  <c r="BG84" i="124" s="1"/>
  <c r="BG82" i="124" s="1"/>
  <c r="BG85" i="124" s="1"/>
  <c r="AH412" i="124"/>
  <c r="AH411" i="124"/>
  <c r="AI342" i="124"/>
  <c r="AI343" i="124"/>
  <c r="AG406" i="124" l="1"/>
  <c r="AG403" i="124" s="1"/>
  <c r="AG84" i="124" s="1"/>
  <c r="AG82" i="124" s="1"/>
  <c r="AG85" i="124" s="1"/>
  <c r="BU408" i="124"/>
  <c r="AB406" i="124"/>
  <c r="AB403" i="124" s="1"/>
  <c r="AB84" i="124" s="1"/>
  <c r="AB82" i="124" s="1"/>
  <c r="AB85" i="124" s="1"/>
  <c r="BA407" i="124"/>
  <c r="AZ406" i="124"/>
  <c r="AZ403" i="124" s="1"/>
  <c r="AZ84" i="124" s="1"/>
  <c r="AZ82" i="124" s="1"/>
  <c r="AZ85" i="124" s="1"/>
  <c r="AN406" i="124"/>
  <c r="AN403" i="124" s="1"/>
  <c r="AN84" i="124" s="1"/>
  <c r="AN82" i="124" s="1"/>
  <c r="AN85" i="124" s="1"/>
  <c r="BS182" i="125"/>
  <c r="CI418" i="125"/>
  <c r="CI415" i="125" s="1"/>
  <c r="CI419" i="125"/>
  <c r="CJ420" i="125"/>
  <c r="CH416" i="125"/>
  <c r="CI413" i="125" s="1"/>
  <c r="AY407" i="124"/>
  <c r="BQ406" i="124"/>
  <c r="BQ403" i="124" s="1"/>
  <c r="BQ84" i="124" s="1"/>
  <c r="BQ82" i="124" s="1"/>
  <c r="BQ85" i="124" s="1"/>
  <c r="U406" i="124"/>
  <c r="U403" i="124" s="1"/>
  <c r="U84" i="124" s="1"/>
  <c r="U82" i="124" s="1"/>
  <c r="U85" i="124" s="1"/>
  <c r="BJ344" i="125"/>
  <c r="BJ364" i="125" s="1"/>
  <c r="AK406" i="124"/>
  <c r="AK403" i="124" s="1"/>
  <c r="AK84" i="124" s="1"/>
  <c r="AK82" i="124" s="1"/>
  <c r="AK85" i="124" s="1"/>
  <c r="AK341" i="124" s="1"/>
  <c r="AT407" i="124"/>
  <c r="Y406" i="124"/>
  <c r="Y403" i="124" s="1"/>
  <c r="Y84" i="124" s="1"/>
  <c r="Y82" i="124" s="1"/>
  <c r="Y85" i="124" s="1"/>
  <c r="BS408" i="124"/>
  <c r="BK74" i="125"/>
  <c r="AS407" i="124"/>
  <c r="AK407" i="124"/>
  <c r="BK293" i="125"/>
  <c r="BM54" i="125"/>
  <c r="BN50" i="125"/>
  <c r="CE391" i="125"/>
  <c r="AH332" i="125"/>
  <c r="AG336" i="125"/>
  <c r="BT336" i="125" s="1"/>
  <c r="X187" i="125"/>
  <c r="BK129" i="125"/>
  <c r="BM30" i="125"/>
  <c r="BN26" i="125"/>
  <c r="C333" i="125"/>
  <c r="C334" i="125" s="1"/>
  <c r="G333" i="125"/>
  <c r="BT335" i="125"/>
  <c r="BU332" i="125" s="1"/>
  <c r="BU335" i="125" s="1"/>
  <c r="BV332" i="125" s="1"/>
  <c r="V112" i="125"/>
  <c r="CH407" i="125"/>
  <c r="CH406" i="125"/>
  <c r="CH403" i="125" s="1"/>
  <c r="CH84" i="125" s="1"/>
  <c r="CI408" i="125"/>
  <c r="BL56" i="125"/>
  <c r="AO411" i="125"/>
  <c r="AO412" i="125"/>
  <c r="BN38" i="125"/>
  <c r="BO34" i="125"/>
  <c r="AO387" i="125"/>
  <c r="AO388" i="125"/>
  <c r="G300" i="125"/>
  <c r="BK343" i="125"/>
  <c r="BK342" i="125"/>
  <c r="BK344" i="125" s="1"/>
  <c r="CG341" i="125"/>
  <c r="CG132" i="125"/>
  <c r="V190" i="125"/>
  <c r="V182" i="125"/>
  <c r="AV231" i="125"/>
  <c r="AW258" i="125"/>
  <c r="N426" i="125"/>
  <c r="N184" i="125"/>
  <c r="AR232" i="125"/>
  <c r="AS259" i="125"/>
  <c r="L268" i="125"/>
  <c r="L227" i="125"/>
  <c r="Y273" i="125"/>
  <c r="L423" i="125"/>
  <c r="L424" i="125"/>
  <c r="P389" i="125"/>
  <c r="P392" i="125" s="1"/>
  <c r="O181" i="125"/>
  <c r="O180" i="125" s="1"/>
  <c r="BT116" i="125"/>
  <c r="G116" i="125" s="1"/>
  <c r="G117" i="125"/>
  <c r="M426" i="125"/>
  <c r="M184" i="125"/>
  <c r="CF85" i="125"/>
  <c r="CF394" i="125"/>
  <c r="CF395" i="125"/>
  <c r="CG396" i="125"/>
  <c r="CF404" i="125"/>
  <c r="CG401" i="125" s="1"/>
  <c r="CG404" i="125" s="1"/>
  <c r="CH401" i="125" s="1"/>
  <c r="Y212" i="125"/>
  <c r="BN46" i="125"/>
  <c r="BO42" i="125"/>
  <c r="CB389" i="125"/>
  <c r="CB392" i="125" s="1"/>
  <c r="CA181" i="125"/>
  <c r="W188" i="125"/>
  <c r="W189" i="125"/>
  <c r="W112" i="125" s="1"/>
  <c r="W111" i="125" s="1"/>
  <c r="W122" i="125" s="1"/>
  <c r="W134" i="125" s="1"/>
  <c r="X253" i="125"/>
  <c r="X254" i="125" s="1"/>
  <c r="X230" i="125"/>
  <c r="X233" i="125" s="1"/>
  <c r="AQ400" i="125"/>
  <c r="AQ399" i="125"/>
  <c r="BS111" i="125"/>
  <c r="BS364" i="125"/>
  <c r="BV408" i="124"/>
  <c r="BL407" i="124"/>
  <c r="X407" i="124"/>
  <c r="BS213" i="124"/>
  <c r="BW408" i="124"/>
  <c r="BB407" i="124"/>
  <c r="BD406" i="124"/>
  <c r="BD403" i="124" s="1"/>
  <c r="BD84" i="124" s="1"/>
  <c r="BD82" i="124" s="1"/>
  <c r="BD85" i="124" s="1"/>
  <c r="BD341" i="124" s="1"/>
  <c r="BT408" i="124"/>
  <c r="AU406" i="124"/>
  <c r="AU403" i="124" s="1"/>
  <c r="AU84" i="124" s="1"/>
  <c r="AU82" i="124" s="1"/>
  <c r="AU85" i="124" s="1"/>
  <c r="AU341" i="124" s="1"/>
  <c r="AV406" i="124"/>
  <c r="AV403" i="124" s="1"/>
  <c r="AV84" i="124" s="1"/>
  <c r="AV82" i="124" s="1"/>
  <c r="AV85" i="124" s="1"/>
  <c r="P406" i="124"/>
  <c r="P403" i="124" s="1"/>
  <c r="P84" i="124" s="1"/>
  <c r="P82" i="124" s="1"/>
  <c r="P85" i="124" s="1"/>
  <c r="CX122" i="124"/>
  <c r="CX134" i="124" s="1"/>
  <c r="AJ74" i="124"/>
  <c r="AJ340" i="124"/>
  <c r="AJ293" i="124"/>
  <c r="AN54" i="124"/>
  <c r="AO50" i="124"/>
  <c r="AL38" i="124"/>
  <c r="AM34" i="124"/>
  <c r="AK56" i="124"/>
  <c r="AL46" i="124"/>
  <c r="AM42" i="124"/>
  <c r="AM30" i="124"/>
  <c r="AN26" i="124"/>
  <c r="BX416" i="124"/>
  <c r="BY413" i="124" s="1"/>
  <c r="BY416" i="124" s="1"/>
  <c r="BZ413" i="124" s="1"/>
  <c r="BW407" i="124"/>
  <c r="BZ420" i="124"/>
  <c r="BG341" i="124"/>
  <c r="BG132" i="124"/>
  <c r="BQ341" i="124"/>
  <c r="BQ132" i="124"/>
  <c r="X341" i="124"/>
  <c r="X344" i="124" s="1"/>
  <c r="X132" i="124"/>
  <c r="S391" i="124"/>
  <c r="BT395" i="124"/>
  <c r="BU395" i="124"/>
  <c r="BV407" i="124"/>
  <c r="AR391" i="124"/>
  <c r="AB341" i="124"/>
  <c r="AB344" i="124" s="1"/>
  <c r="AB132" i="124"/>
  <c r="BP391" i="124"/>
  <c r="AQ341" i="124"/>
  <c r="AQ132" i="124"/>
  <c r="CY178" i="124"/>
  <c r="G69" i="124"/>
  <c r="CY126" i="124"/>
  <c r="C126" i="124" s="1"/>
  <c r="AD391" i="124"/>
  <c r="BW394" i="124"/>
  <c r="AX341" i="124"/>
  <c r="AX132" i="124"/>
  <c r="BI391" i="124"/>
  <c r="X391" i="124"/>
  <c r="AZ341" i="124"/>
  <c r="AZ132" i="124"/>
  <c r="BE341" i="124"/>
  <c r="BE132" i="124"/>
  <c r="P341" i="124"/>
  <c r="P344" i="124" s="1"/>
  <c r="P132" i="124"/>
  <c r="CY390" i="124"/>
  <c r="CY388" i="124" s="1"/>
  <c r="G159" i="124"/>
  <c r="Z403" i="124"/>
  <c r="Z84" i="124" s="1"/>
  <c r="Z82" i="124" s="1"/>
  <c r="Z85" i="124" s="1"/>
  <c r="BV406" i="124"/>
  <c r="BM391" i="124"/>
  <c r="AK400" i="124"/>
  <c r="AK399" i="124"/>
  <c r="BS252" i="124"/>
  <c r="BT208" i="124"/>
  <c r="U391" i="124"/>
  <c r="AP391" i="124"/>
  <c r="BB341" i="124"/>
  <c r="BB132" i="124"/>
  <c r="BB391" i="124"/>
  <c r="AG341" i="124"/>
  <c r="AG344" i="124" s="1"/>
  <c r="AG132" i="124"/>
  <c r="BQ391" i="124"/>
  <c r="AF391" i="124"/>
  <c r="Q391" i="124"/>
  <c r="BU406" i="124"/>
  <c r="V403" i="124"/>
  <c r="BC391" i="124"/>
  <c r="AW341" i="124"/>
  <c r="AW132" i="124"/>
  <c r="BA341" i="124"/>
  <c r="BA132" i="124"/>
  <c r="AN341" i="124"/>
  <c r="AN132" i="124"/>
  <c r="BN341" i="124"/>
  <c r="BN132" i="124"/>
  <c r="O391" i="124"/>
  <c r="BO341" i="124"/>
  <c r="BO132" i="124"/>
  <c r="Y341" i="124"/>
  <c r="Y344" i="124" s="1"/>
  <c r="Y132" i="124"/>
  <c r="AH391" i="124"/>
  <c r="BW395" i="124"/>
  <c r="AI412" i="124"/>
  <c r="AI411" i="124"/>
  <c r="O341" i="124"/>
  <c r="O344" i="124" s="1"/>
  <c r="O132" i="124"/>
  <c r="CX231" i="124"/>
  <c r="CY258" i="124"/>
  <c r="CY231" i="124" s="1"/>
  <c r="AS341" i="124"/>
  <c r="AS132" i="124"/>
  <c r="K391" i="124"/>
  <c r="BW406" i="124"/>
  <c r="AD403" i="124"/>
  <c r="AD84" i="124" s="1"/>
  <c r="AD82" i="124" s="1"/>
  <c r="AD85" i="124" s="1"/>
  <c r="AI391" i="124"/>
  <c r="AK232" i="124"/>
  <c r="AL259" i="124"/>
  <c r="BK341" i="124"/>
  <c r="BK132" i="124"/>
  <c r="CY138" i="124"/>
  <c r="G216" i="124"/>
  <c r="W391" i="124"/>
  <c r="BU407" i="124"/>
  <c r="AA391" i="124"/>
  <c r="AI341" i="124"/>
  <c r="AI344" i="124" s="1"/>
  <c r="AI132" i="124"/>
  <c r="AF341" i="124"/>
  <c r="AF344" i="124" s="1"/>
  <c r="AF132" i="124"/>
  <c r="AB391" i="124"/>
  <c r="BS394" i="124"/>
  <c r="N391" i="124"/>
  <c r="BN391" i="124"/>
  <c r="BL391" i="124"/>
  <c r="AC341" i="124"/>
  <c r="AC344" i="124" s="1"/>
  <c r="AC132" i="124"/>
  <c r="AI388" i="124"/>
  <c r="AI387" i="124"/>
  <c r="AK391" i="124"/>
  <c r="AT391" i="124"/>
  <c r="AP341" i="124"/>
  <c r="AP132" i="124"/>
  <c r="AY391" i="124"/>
  <c r="CX209" i="124"/>
  <c r="CX272" i="124" s="1"/>
  <c r="CX200" i="124"/>
  <c r="CX193" i="124"/>
  <c r="AZ391" i="124"/>
  <c r="J391" i="124"/>
  <c r="AU391" i="124"/>
  <c r="AS391" i="124"/>
  <c r="AC391" i="124"/>
  <c r="L341" i="124"/>
  <c r="L344" i="124" s="1"/>
  <c r="L132" i="124"/>
  <c r="BK391" i="124"/>
  <c r="BT407" i="124"/>
  <c r="BE391" i="124"/>
  <c r="BC341" i="124"/>
  <c r="BC132" i="124"/>
  <c r="BS395" i="124"/>
  <c r="AO341" i="124"/>
  <c r="AO132" i="124"/>
  <c r="AL341" i="124"/>
  <c r="AL132" i="124"/>
  <c r="BA391" i="124"/>
  <c r="P391" i="124"/>
  <c r="AQ391" i="124"/>
  <c r="W341" i="124"/>
  <c r="W344" i="124" s="1"/>
  <c r="W132" i="124"/>
  <c r="AH84" i="124"/>
  <c r="R391" i="124"/>
  <c r="BT394" i="124"/>
  <c r="AR341" i="124"/>
  <c r="AR132" i="124"/>
  <c r="BS406" i="124"/>
  <c r="N403" i="124"/>
  <c r="N84" i="124" s="1"/>
  <c r="N82" i="124" s="1"/>
  <c r="N85" i="124" s="1"/>
  <c r="CY90" i="124"/>
  <c r="CY122" i="124" s="1"/>
  <c r="G91" i="124"/>
  <c r="AV391" i="124"/>
  <c r="BX396" i="124"/>
  <c r="BY396" i="124" s="1"/>
  <c r="AY341" i="124"/>
  <c r="AY132" i="124"/>
  <c r="AJ341" i="124"/>
  <c r="AJ132" i="124"/>
  <c r="CX232" i="124"/>
  <c r="CY259" i="124"/>
  <c r="CY232" i="124" s="1"/>
  <c r="BI341" i="124"/>
  <c r="BI132" i="124"/>
  <c r="AJ391" i="124"/>
  <c r="AG391" i="124"/>
  <c r="AO391" i="124"/>
  <c r="V273" i="124"/>
  <c r="BT406" i="124"/>
  <c r="R403" i="124"/>
  <c r="R84" i="124" s="1"/>
  <c r="R82" i="124" s="1"/>
  <c r="R85" i="124" s="1"/>
  <c r="AL391" i="124"/>
  <c r="BW403" i="124"/>
  <c r="BF84" i="124"/>
  <c r="BG391" i="124"/>
  <c r="AA341" i="124"/>
  <c r="AA344" i="124" s="1"/>
  <c r="AA132" i="124"/>
  <c r="J84" i="124"/>
  <c r="J404" i="124"/>
  <c r="K401" i="124" s="1"/>
  <c r="K404" i="124" s="1"/>
  <c r="L401" i="124" s="1"/>
  <c r="L404" i="124" s="1"/>
  <c r="M401" i="124" s="1"/>
  <c r="M404" i="124" s="1"/>
  <c r="N401" i="124" s="1"/>
  <c r="Q341" i="124"/>
  <c r="Q344" i="124" s="1"/>
  <c r="Q132" i="124"/>
  <c r="BF391" i="124"/>
  <c r="AK231" i="124"/>
  <c r="AL258" i="124"/>
  <c r="BS407" i="124"/>
  <c r="M391" i="124"/>
  <c r="AN391" i="124"/>
  <c r="L391" i="124"/>
  <c r="AE391" i="124"/>
  <c r="AX391" i="124"/>
  <c r="BH341" i="124"/>
  <c r="BH132" i="124"/>
  <c r="BJ391" i="124"/>
  <c r="AM341" i="124"/>
  <c r="AM132" i="124"/>
  <c r="V212" i="124"/>
  <c r="V121" i="124" s="1"/>
  <c r="AM391" i="124"/>
  <c r="AT84" i="124"/>
  <c r="AE341" i="124"/>
  <c r="AE344" i="124" s="1"/>
  <c r="AE132" i="124"/>
  <c r="BV394" i="124"/>
  <c r="Z391" i="124"/>
  <c r="AV341" i="124"/>
  <c r="AV132" i="124"/>
  <c r="T391" i="124"/>
  <c r="BL341" i="124"/>
  <c r="BL132" i="124"/>
  <c r="T341" i="124"/>
  <c r="T344" i="124" s="1"/>
  <c r="T132" i="124"/>
  <c r="G83" i="124"/>
  <c r="BU394" i="124"/>
  <c r="V391" i="124"/>
  <c r="K341" i="124"/>
  <c r="K344" i="124" s="1"/>
  <c r="K132" i="124"/>
  <c r="M341" i="124"/>
  <c r="M344" i="124" s="1"/>
  <c r="M132" i="124"/>
  <c r="G177" i="124"/>
  <c r="S341" i="124"/>
  <c r="S344" i="124" s="1"/>
  <c r="S132" i="124"/>
  <c r="BO391" i="124"/>
  <c r="U253" i="124"/>
  <c r="U254" i="124" s="1"/>
  <c r="U230" i="124"/>
  <c r="U233" i="124" s="1"/>
  <c r="BH391" i="124"/>
  <c r="BJ341" i="124"/>
  <c r="BJ132" i="124"/>
  <c r="BP341" i="124"/>
  <c r="BP132" i="124"/>
  <c r="BV395" i="124"/>
  <c r="BM341" i="124"/>
  <c r="BM132" i="124"/>
  <c r="Y391" i="124"/>
  <c r="AW391" i="124"/>
  <c r="BD391" i="124"/>
  <c r="U341" i="124"/>
  <c r="U344" i="124" s="1"/>
  <c r="U132" i="124"/>
  <c r="BU403" i="124" l="1"/>
  <c r="AK132" i="124"/>
  <c r="Y213" i="125"/>
  <c r="Y121" i="125"/>
  <c r="CJ418" i="125"/>
  <c r="CJ415" i="125" s="1"/>
  <c r="CJ419" i="125"/>
  <c r="CK420" i="125"/>
  <c r="CI416" i="125"/>
  <c r="CJ413" i="125" s="1"/>
  <c r="BD132" i="124"/>
  <c r="BV403" i="124"/>
  <c r="BX408" i="124"/>
  <c r="CH404" i="125"/>
  <c r="CI401" i="125" s="1"/>
  <c r="BK364" i="125"/>
  <c r="Y183" i="125"/>
  <c r="M366" i="125"/>
  <c r="M226" i="125"/>
  <c r="AS232" i="125"/>
  <c r="BU232" i="125" s="1"/>
  <c r="AT259" i="125"/>
  <c r="BL340" i="125"/>
  <c r="BL293" i="125"/>
  <c r="BL74" i="125"/>
  <c r="X188" i="125"/>
  <c r="X189" i="125"/>
  <c r="X112" i="125" s="1"/>
  <c r="X111" i="125" s="1"/>
  <c r="X122" i="125" s="1"/>
  <c r="X134" i="125" s="1"/>
  <c r="Y187" i="125"/>
  <c r="Y252" i="125"/>
  <c r="Z208" i="125"/>
  <c r="Z210" i="125"/>
  <c r="M424" i="125"/>
  <c r="M423" i="125"/>
  <c r="AP387" i="125"/>
  <c r="AP388" i="125"/>
  <c r="CI407" i="125"/>
  <c r="CI406" i="125"/>
  <c r="CI403" i="125" s="1"/>
  <c r="CI84" i="125" s="1"/>
  <c r="CI82" i="125" s="1"/>
  <c r="CI85" i="125" s="1"/>
  <c r="CJ408" i="125"/>
  <c r="AR400" i="125"/>
  <c r="AR399" i="125"/>
  <c r="CH82" i="125"/>
  <c r="BQ334" i="125"/>
  <c r="BP334" i="125"/>
  <c r="BG334" i="125"/>
  <c r="BF334" i="125"/>
  <c r="AV334" i="125"/>
  <c r="BM334" i="125"/>
  <c r="BE334" i="125"/>
  <c r="BO334" i="125"/>
  <c r="BI334" i="125"/>
  <c r="BH334" i="125"/>
  <c r="AY334" i="125"/>
  <c r="AX334" i="125"/>
  <c r="BA334" i="125"/>
  <c r="AZ334" i="125"/>
  <c r="AW334" i="125"/>
  <c r="BN334" i="125"/>
  <c r="BJ334" i="125"/>
  <c r="BK334" i="125"/>
  <c r="BC334" i="125"/>
  <c r="BB334" i="125"/>
  <c r="BD334" i="125"/>
  <c r="AU334" i="125"/>
  <c r="BL334" i="125"/>
  <c r="AT334" i="125"/>
  <c r="CC389" i="125"/>
  <c r="CC392" i="125" s="1"/>
  <c r="CB181" i="125"/>
  <c r="N366" i="125"/>
  <c r="N226" i="125"/>
  <c r="BO38" i="125"/>
  <c r="BP34" i="125"/>
  <c r="BN30" i="125"/>
  <c r="BO26" i="125"/>
  <c r="AH335" i="125"/>
  <c r="AI332" i="125" s="1"/>
  <c r="W190" i="125"/>
  <c r="W182" i="125"/>
  <c r="CG395" i="125"/>
  <c r="CG394" i="125"/>
  <c r="CH396" i="125"/>
  <c r="O426" i="125"/>
  <c r="O184" i="125"/>
  <c r="BM56" i="125"/>
  <c r="Q389" i="125"/>
  <c r="Q392" i="125" s="1"/>
  <c r="P181" i="125"/>
  <c r="AW231" i="125"/>
  <c r="AX258" i="125"/>
  <c r="AP411" i="125"/>
  <c r="AP412" i="125"/>
  <c r="BO46" i="125"/>
  <c r="BP42" i="125"/>
  <c r="CF391" i="125"/>
  <c r="CF341" i="125"/>
  <c r="CF132" i="125"/>
  <c r="V111" i="125"/>
  <c r="V122" i="125" s="1"/>
  <c r="V134" i="125" s="1"/>
  <c r="BS122" i="125"/>
  <c r="BN54" i="125"/>
  <c r="BO50" i="125"/>
  <c r="AU132" i="124"/>
  <c r="N404" i="124"/>
  <c r="O401" i="124" s="1"/>
  <c r="O404" i="124" s="1"/>
  <c r="P401" i="124" s="1"/>
  <c r="P404" i="124" s="1"/>
  <c r="Q401" i="124" s="1"/>
  <c r="Q404" i="124" s="1"/>
  <c r="R401" i="124" s="1"/>
  <c r="R404" i="124" s="1"/>
  <c r="S401" i="124" s="1"/>
  <c r="S404" i="124" s="1"/>
  <c r="T401" i="124" s="1"/>
  <c r="T404" i="124" s="1"/>
  <c r="U401" i="124" s="1"/>
  <c r="U404" i="124" s="1"/>
  <c r="V401" i="124" s="1"/>
  <c r="V404" i="124" s="1"/>
  <c r="W401" i="124" s="1"/>
  <c r="W404" i="124" s="1"/>
  <c r="X401" i="124" s="1"/>
  <c r="X404" i="124" s="1"/>
  <c r="Y401" i="124" s="1"/>
  <c r="Y404" i="124" s="1"/>
  <c r="Z401" i="124" s="1"/>
  <c r="Z404" i="124" s="1"/>
  <c r="AA401" i="124" s="1"/>
  <c r="AA404" i="124" s="1"/>
  <c r="AB401" i="124" s="1"/>
  <c r="AB404" i="124" s="1"/>
  <c r="AC401" i="124" s="1"/>
  <c r="AC404" i="124" s="1"/>
  <c r="AD401" i="124" s="1"/>
  <c r="AD404" i="124" s="1"/>
  <c r="AE401" i="124" s="1"/>
  <c r="AE404" i="124" s="1"/>
  <c r="AF401" i="124" s="1"/>
  <c r="AF404" i="124" s="1"/>
  <c r="AG401" i="124" s="1"/>
  <c r="AG404" i="124" s="1"/>
  <c r="AH401" i="124" s="1"/>
  <c r="AH404" i="124" s="1"/>
  <c r="AI401" i="124" s="1"/>
  <c r="AI404" i="124" s="1"/>
  <c r="AJ401" i="124" s="1"/>
  <c r="AJ404" i="124" s="1"/>
  <c r="AK401" i="124" s="1"/>
  <c r="AK404" i="124" s="1"/>
  <c r="AL401" i="124" s="1"/>
  <c r="AL404" i="124" s="1"/>
  <c r="AM401" i="124" s="1"/>
  <c r="AM404" i="124" s="1"/>
  <c r="AN401" i="124" s="1"/>
  <c r="AN404" i="124" s="1"/>
  <c r="AO401" i="124" s="1"/>
  <c r="AO404" i="124" s="1"/>
  <c r="AP401" i="124" s="1"/>
  <c r="AP404" i="124" s="1"/>
  <c r="AQ401" i="124" s="1"/>
  <c r="AQ404" i="124" s="1"/>
  <c r="AR401" i="124" s="1"/>
  <c r="AR404" i="124" s="1"/>
  <c r="AS401" i="124" s="1"/>
  <c r="AS404" i="124" s="1"/>
  <c r="AT401" i="124" s="1"/>
  <c r="AT404" i="124" s="1"/>
  <c r="AU401" i="124" s="1"/>
  <c r="AU404" i="124" s="1"/>
  <c r="AV401" i="124" s="1"/>
  <c r="AV404" i="124" s="1"/>
  <c r="AW401" i="124" s="1"/>
  <c r="AW404" i="124" s="1"/>
  <c r="AX401" i="124" s="1"/>
  <c r="AX404" i="124" s="1"/>
  <c r="AY401" i="124" s="1"/>
  <c r="AY404" i="124" s="1"/>
  <c r="AZ401" i="124" s="1"/>
  <c r="AZ404" i="124" s="1"/>
  <c r="BA401" i="124" s="1"/>
  <c r="BA404" i="124" s="1"/>
  <c r="BB401" i="124" s="1"/>
  <c r="BB404" i="124" s="1"/>
  <c r="BC401" i="124" s="1"/>
  <c r="BC404" i="124" s="1"/>
  <c r="BD401" i="124" s="1"/>
  <c r="BD404" i="124" s="1"/>
  <c r="BE401" i="124" s="1"/>
  <c r="BE404" i="124" s="1"/>
  <c r="BF401" i="124" s="1"/>
  <c r="BF404" i="124" s="1"/>
  <c r="BG401" i="124" s="1"/>
  <c r="BG404" i="124" s="1"/>
  <c r="BH401" i="124" s="1"/>
  <c r="BH404" i="124" s="1"/>
  <c r="BI401" i="124" s="1"/>
  <c r="BI404" i="124" s="1"/>
  <c r="BJ401" i="124" s="1"/>
  <c r="BJ404" i="124" s="1"/>
  <c r="BK401" i="124" s="1"/>
  <c r="BK404" i="124" s="1"/>
  <c r="BL401" i="124" s="1"/>
  <c r="BL404" i="124" s="1"/>
  <c r="BM401" i="124" s="1"/>
  <c r="BM404" i="124" s="1"/>
  <c r="BN401" i="124" s="1"/>
  <c r="BN404" i="124" s="1"/>
  <c r="BO401" i="124" s="1"/>
  <c r="BO404" i="124" s="1"/>
  <c r="BP401" i="124" s="1"/>
  <c r="BP404" i="124" s="1"/>
  <c r="BQ401" i="124" s="1"/>
  <c r="BQ404" i="124" s="1"/>
  <c r="AE119" i="124"/>
  <c r="AG119" i="124"/>
  <c r="AM38" i="124"/>
  <c r="AN34" i="124"/>
  <c r="AO54" i="124"/>
  <c r="AP50" i="124"/>
  <c r="AM46" i="124"/>
  <c r="AN42" i="124"/>
  <c r="AO26" i="124"/>
  <c r="AN30" i="124"/>
  <c r="AL56" i="124"/>
  <c r="AJ342" i="124"/>
  <c r="AJ343" i="124"/>
  <c r="AJ129" i="124"/>
  <c r="AK293" i="124"/>
  <c r="AK74" i="124"/>
  <c r="AK129" i="124" s="1"/>
  <c r="AK340" i="124"/>
  <c r="C31" i="114"/>
  <c r="C27" i="114"/>
  <c r="BS403" i="124"/>
  <c r="BS404" i="124" s="1"/>
  <c r="BT401" i="124" s="1"/>
  <c r="AS119" i="124"/>
  <c r="AK119" i="124"/>
  <c r="CA420" i="124"/>
  <c r="BZ419" i="124"/>
  <c r="BZ418" i="124"/>
  <c r="BZ415" i="124" s="1"/>
  <c r="BZ416" i="124" s="1"/>
  <c r="CA413" i="124" s="1"/>
  <c r="AL399" i="124"/>
  <c r="AL400" i="124"/>
  <c r="S364" i="124"/>
  <c r="BT391" i="124"/>
  <c r="V252" i="124"/>
  <c r="W208" i="124"/>
  <c r="W210" i="124"/>
  <c r="N341" i="124"/>
  <c r="N344" i="124" s="1"/>
  <c r="N132" i="124"/>
  <c r="AI364" i="124"/>
  <c r="AJ412" i="124"/>
  <c r="AJ411" i="124"/>
  <c r="AG364" i="124"/>
  <c r="C187" i="124"/>
  <c r="AC364" i="124"/>
  <c r="AL231" i="124"/>
  <c r="AM258" i="124"/>
  <c r="W364" i="124"/>
  <c r="CY271" i="124"/>
  <c r="G271" i="124" s="1"/>
  <c r="G138" i="124"/>
  <c r="CY402" i="124"/>
  <c r="CY400" i="124" s="1"/>
  <c r="G178" i="124"/>
  <c r="C178" i="124"/>
  <c r="AB364" i="124"/>
  <c r="AD341" i="124"/>
  <c r="AD344" i="124" s="1"/>
  <c r="AD132" i="124"/>
  <c r="CY176" i="124"/>
  <c r="AE364" i="124"/>
  <c r="R341" i="124"/>
  <c r="R344" i="124" s="1"/>
  <c r="R132" i="124"/>
  <c r="Y364" i="124"/>
  <c r="BS391" i="124"/>
  <c r="BS392" i="124" s="1"/>
  <c r="BT389" i="124" s="1"/>
  <c r="J392" i="124"/>
  <c r="BV84" i="124"/>
  <c r="AT82" i="124"/>
  <c r="BW391" i="124"/>
  <c r="BY394" i="124"/>
  <c r="BY395" i="124"/>
  <c r="M364" i="124"/>
  <c r="T364" i="124"/>
  <c r="BY408" i="124"/>
  <c r="L364" i="124"/>
  <c r="AL232" i="124"/>
  <c r="AM259" i="124"/>
  <c r="BU391" i="124"/>
  <c r="BT403" i="124"/>
  <c r="V84" i="124"/>
  <c r="P364" i="124"/>
  <c r="X364" i="124"/>
  <c r="BW84" i="124"/>
  <c r="BF82" i="124"/>
  <c r="BX395" i="124"/>
  <c r="BX394" i="124"/>
  <c r="AF364" i="124"/>
  <c r="O364" i="124"/>
  <c r="U364" i="124"/>
  <c r="BV391" i="124"/>
  <c r="AA364" i="124"/>
  <c r="K364" i="124"/>
  <c r="BX407" i="124"/>
  <c r="BX406" i="124"/>
  <c r="BX403" i="124" s="1"/>
  <c r="BX84" i="124" s="1"/>
  <c r="BX82" i="124" s="1"/>
  <c r="BX85" i="124" s="1"/>
  <c r="V213" i="124"/>
  <c r="Q364" i="124"/>
  <c r="BS84" i="124"/>
  <c r="J82" i="124"/>
  <c r="BZ396" i="124"/>
  <c r="G90" i="124"/>
  <c r="CY134" i="124"/>
  <c r="BU84" i="124"/>
  <c r="AH82" i="124"/>
  <c r="AJ387" i="124"/>
  <c r="AJ388" i="124"/>
  <c r="BS230" i="124"/>
  <c r="BS253" i="124"/>
  <c r="BS254" i="124" s="1"/>
  <c r="Z341" i="124"/>
  <c r="Z344" i="124" s="1"/>
  <c r="Z132" i="124"/>
  <c r="CI404" i="125" l="1"/>
  <c r="CJ401" i="125" s="1"/>
  <c r="CK418" i="125"/>
  <c r="CK415" i="125" s="1"/>
  <c r="CK419" i="125"/>
  <c r="CL420" i="125"/>
  <c r="CJ416" i="125"/>
  <c r="CK413" i="125" s="1"/>
  <c r="AH336" i="125"/>
  <c r="BP46" i="125"/>
  <c r="BQ42" i="125"/>
  <c r="AS399" i="125"/>
  <c r="AS400" i="125"/>
  <c r="P426" i="125"/>
  <c r="CH394" i="125"/>
  <c r="CH395" i="125"/>
  <c r="CI396" i="125"/>
  <c r="AI335" i="125"/>
  <c r="AJ332" i="125" s="1"/>
  <c r="CJ406" i="125"/>
  <c r="CJ403" i="125" s="1"/>
  <c r="CJ84" i="125" s="1"/>
  <c r="CJ82" i="125" s="1"/>
  <c r="CJ85" i="125" s="1"/>
  <c r="CJ407" i="125"/>
  <c r="CK408" i="125"/>
  <c r="Z273" i="125"/>
  <c r="BL129" i="125"/>
  <c r="R389" i="125"/>
  <c r="R392" i="125" s="1"/>
  <c r="Q181" i="125"/>
  <c r="Q180" i="125" s="1"/>
  <c r="CG391" i="125"/>
  <c r="CI341" i="125"/>
  <c r="CI132" i="125"/>
  <c r="BO30" i="125"/>
  <c r="BP26" i="125"/>
  <c r="CD389" i="125"/>
  <c r="CD392" i="125" s="1"/>
  <c r="CC181" i="125"/>
  <c r="BW334" i="125"/>
  <c r="BW303" i="125" s="1"/>
  <c r="Z212" i="125"/>
  <c r="BL342" i="125"/>
  <c r="BL343" i="125"/>
  <c r="BL344" i="125" s="1"/>
  <c r="BN56" i="125"/>
  <c r="CH85" i="125"/>
  <c r="AQ388" i="125"/>
  <c r="AQ387" i="125"/>
  <c r="Y253" i="125"/>
  <c r="Y254" i="125" s="1"/>
  <c r="Y230" i="125"/>
  <c r="Y233" i="125" s="1"/>
  <c r="Y188" i="125"/>
  <c r="Y189" i="125"/>
  <c r="Z187" i="125"/>
  <c r="BS134" i="125"/>
  <c r="AQ411" i="125"/>
  <c r="AQ412" i="125"/>
  <c r="BP38" i="125"/>
  <c r="BQ34" i="125"/>
  <c r="AT232" i="125"/>
  <c r="AU259" i="125"/>
  <c r="BM340" i="125"/>
  <c r="BM293" i="125"/>
  <c r="BM74" i="125"/>
  <c r="BO54" i="125"/>
  <c r="BP50" i="125"/>
  <c r="AX231" i="125"/>
  <c r="AY258" i="125"/>
  <c r="O366" i="125"/>
  <c r="O226" i="125"/>
  <c r="N268" i="125"/>
  <c r="N227" i="125"/>
  <c r="BV334" i="125"/>
  <c r="N424" i="125"/>
  <c r="N423" i="125"/>
  <c r="X182" i="125"/>
  <c r="X190" i="125"/>
  <c r="M268" i="125"/>
  <c r="M227" i="125"/>
  <c r="BT404" i="124"/>
  <c r="BU401" i="124" s="1"/>
  <c r="BU404" i="124" s="1"/>
  <c r="BV401" i="124" s="1"/>
  <c r="BV404" i="124" s="1"/>
  <c r="BW401" i="124" s="1"/>
  <c r="BW404" i="124" s="1"/>
  <c r="BX401" i="124" s="1"/>
  <c r="BX404" i="124" s="1"/>
  <c r="BY401" i="124" s="1"/>
  <c r="AM56" i="124"/>
  <c r="AM74" i="124" s="1"/>
  <c r="AM129" i="124" s="1"/>
  <c r="BT119" i="124"/>
  <c r="P187" i="124"/>
  <c r="Q187" i="124" s="1"/>
  <c r="AJ344" i="124"/>
  <c r="AJ364" i="124" s="1"/>
  <c r="AO30" i="124"/>
  <c r="AP26" i="124"/>
  <c r="AK343" i="124"/>
  <c r="AK342" i="124"/>
  <c r="AL293" i="124"/>
  <c r="AL74" i="124"/>
  <c r="AL340" i="124"/>
  <c r="AM340" i="124"/>
  <c r="AM293" i="124"/>
  <c r="AP54" i="124"/>
  <c r="AQ50" i="124"/>
  <c r="AO42" i="124"/>
  <c r="AN46" i="124"/>
  <c r="AN38" i="124"/>
  <c r="AO34" i="124"/>
  <c r="BT392" i="124"/>
  <c r="BU389" i="124" s="1"/>
  <c r="BU392" i="124" s="1"/>
  <c r="BV389" i="124" s="1"/>
  <c r="BV392" i="124" s="1"/>
  <c r="BW389" i="124" s="1"/>
  <c r="BW392" i="124" s="1"/>
  <c r="BX389" i="124" s="1"/>
  <c r="CA419" i="124"/>
  <c r="CA418" i="124"/>
  <c r="CA415" i="124" s="1"/>
  <c r="CA416" i="124" s="1"/>
  <c r="CB413" i="124" s="1"/>
  <c r="CB420" i="124"/>
  <c r="BU119" i="124"/>
  <c r="AT85" i="124"/>
  <c r="BV82" i="124"/>
  <c r="BV85" i="124" s="1"/>
  <c r="AK411" i="124"/>
  <c r="AK412" i="124"/>
  <c r="V183" i="124"/>
  <c r="AM232" i="124"/>
  <c r="AN259" i="124"/>
  <c r="BZ408" i="124"/>
  <c r="BS233" i="124"/>
  <c r="AK388" i="124"/>
  <c r="AK387" i="124"/>
  <c r="BT84" i="124"/>
  <c r="V82" i="124"/>
  <c r="AM399" i="124"/>
  <c r="AM400" i="124"/>
  <c r="W273" i="124"/>
  <c r="W212" i="124"/>
  <c r="W121" i="124" s="1"/>
  <c r="N364" i="124"/>
  <c r="BU82" i="124"/>
  <c r="BU85" i="124" s="1"/>
  <c r="AH85" i="124"/>
  <c r="BS82" i="124"/>
  <c r="J85" i="124"/>
  <c r="BX341" i="124"/>
  <c r="BX132" i="124"/>
  <c r="BF85" i="124"/>
  <c r="BW82" i="124"/>
  <c r="BW85" i="124" s="1"/>
  <c r="R364" i="124"/>
  <c r="AD364" i="124"/>
  <c r="V230" i="124"/>
  <c r="V233" i="124" s="1"/>
  <c r="V253" i="124"/>
  <c r="V254" i="124" s="1"/>
  <c r="BX391" i="124"/>
  <c r="Z364" i="124"/>
  <c r="BZ394" i="124"/>
  <c r="BZ395" i="124"/>
  <c r="CA396" i="124"/>
  <c r="CB396" i="124" s="1"/>
  <c r="BY407" i="124"/>
  <c r="BY406" i="124"/>
  <c r="BY403" i="124" s="1"/>
  <c r="BY84" i="124" s="1"/>
  <c r="BY82" i="124" s="1"/>
  <c r="BY85" i="124" s="1"/>
  <c r="K389" i="124"/>
  <c r="K392" i="124" s="1"/>
  <c r="J181" i="124"/>
  <c r="G176" i="124"/>
  <c r="C176" i="124"/>
  <c r="CY194" i="124"/>
  <c r="BY391" i="124"/>
  <c r="AM231" i="124"/>
  <c r="AN258" i="124"/>
  <c r="Z213" i="125" l="1"/>
  <c r="Z121" i="125"/>
  <c r="CL419" i="125"/>
  <c r="CL418" i="125"/>
  <c r="CL415" i="125" s="1"/>
  <c r="CM420" i="125"/>
  <c r="CK416" i="125"/>
  <c r="CL413" i="125" s="1"/>
  <c r="G119" i="124"/>
  <c r="BL364" i="125"/>
  <c r="Z183" i="125"/>
  <c r="BV303" i="125"/>
  <c r="BV335" i="125"/>
  <c r="BW332" i="125" s="1"/>
  <c r="BW335" i="125" s="1"/>
  <c r="BN340" i="125"/>
  <c r="BN293" i="125"/>
  <c r="BN74" i="125"/>
  <c r="O424" i="125"/>
  <c r="O423" i="125"/>
  <c r="BP54" i="125"/>
  <c r="BQ50" i="125"/>
  <c r="CE389" i="125"/>
  <c r="CE392" i="125" s="1"/>
  <c r="CD181" i="125"/>
  <c r="AI336" i="125"/>
  <c r="AT399" i="125"/>
  <c r="AT400" i="125"/>
  <c r="CI395" i="125"/>
  <c r="CI394" i="125"/>
  <c r="CJ396" i="125"/>
  <c r="BQ46" i="125"/>
  <c r="BW46" i="125" s="1"/>
  <c r="BX42" i="125"/>
  <c r="BM342" i="125"/>
  <c r="BM343" i="125"/>
  <c r="BP30" i="125"/>
  <c r="BQ26" i="125"/>
  <c r="BO56" i="125"/>
  <c r="AU232" i="125"/>
  <c r="AV259" i="125"/>
  <c r="AR388" i="125"/>
  <c r="AR387" i="125"/>
  <c r="O268" i="125"/>
  <c r="O227" i="125"/>
  <c r="BQ38" i="125"/>
  <c r="BW38" i="125" s="1"/>
  <c r="BX34" i="125"/>
  <c r="Z188" i="125"/>
  <c r="Z189" i="125"/>
  <c r="Z112" i="125" s="1"/>
  <c r="Z111" i="125" s="1"/>
  <c r="AA187" i="125"/>
  <c r="CH341" i="125"/>
  <c r="CH132" i="125"/>
  <c r="Q426" i="125"/>
  <c r="Q184" i="125"/>
  <c r="CK407" i="125"/>
  <c r="CK406" i="125"/>
  <c r="CK403" i="125" s="1"/>
  <c r="CK84" i="125" s="1"/>
  <c r="CK82" i="125" s="1"/>
  <c r="CL408" i="125"/>
  <c r="CH391" i="125"/>
  <c r="AJ335" i="125"/>
  <c r="AK332" i="125" s="1"/>
  <c r="Y112" i="125"/>
  <c r="Z252" i="125"/>
  <c r="AA208" i="125"/>
  <c r="AA210" i="125"/>
  <c r="AA273" i="125" s="1"/>
  <c r="S389" i="125"/>
  <c r="S392" i="125" s="1"/>
  <c r="R181" i="125"/>
  <c r="R180" i="125" s="1"/>
  <c r="AY231" i="125"/>
  <c r="AZ258" i="125"/>
  <c r="AR411" i="125"/>
  <c r="AR412" i="125"/>
  <c r="Y182" i="125"/>
  <c r="Y190" i="125"/>
  <c r="CJ341" i="125"/>
  <c r="CJ132" i="125"/>
  <c r="P366" i="125"/>
  <c r="P226" i="125"/>
  <c r="BM129" i="125"/>
  <c r="CJ404" i="125"/>
  <c r="CK401" i="125" s="1"/>
  <c r="AK344" i="124"/>
  <c r="AK364" i="124" s="1"/>
  <c r="AN56" i="124"/>
  <c r="AN293" i="124" s="1"/>
  <c r="W213" i="124"/>
  <c r="W183" i="124" s="1"/>
  <c r="R187" i="124"/>
  <c r="S187" i="124" s="1"/>
  <c r="Q189" i="124"/>
  <c r="Q112" i="124" s="1"/>
  <c r="Q111" i="124" s="1"/>
  <c r="Q188" i="124"/>
  <c r="P189" i="124"/>
  <c r="P188" i="124"/>
  <c r="AN340" i="124"/>
  <c r="AN74" i="124"/>
  <c r="AN129" i="124" s="1"/>
  <c r="C78" i="124"/>
  <c r="C30" i="114"/>
  <c r="C26" i="114"/>
  <c r="AP30" i="124"/>
  <c r="AQ26" i="124"/>
  <c r="AQ54" i="124"/>
  <c r="AR50" i="124"/>
  <c r="AO38" i="124"/>
  <c r="AP34" i="124"/>
  <c r="AM342" i="124"/>
  <c r="AM343" i="124"/>
  <c r="AL343" i="124"/>
  <c r="AL342" i="124"/>
  <c r="CA408" i="124"/>
  <c r="CB408" i="124" s="1"/>
  <c r="AL129" i="124"/>
  <c r="AO46" i="124"/>
  <c r="AP42" i="124"/>
  <c r="BX392" i="124"/>
  <c r="BY389" i="124" s="1"/>
  <c r="BY392" i="124" s="1"/>
  <c r="CB419" i="124"/>
  <c r="CB418" i="124"/>
  <c r="CB415" i="124" s="1"/>
  <c r="CB416" i="124" s="1"/>
  <c r="CC413" i="124" s="1"/>
  <c r="CC420" i="124"/>
  <c r="CD420" i="124" s="1"/>
  <c r="BY341" i="124"/>
  <c r="BY132" i="124"/>
  <c r="CY193" i="124"/>
  <c r="G193" i="124" s="1"/>
  <c r="C35" i="114" s="1"/>
  <c r="CY200" i="124"/>
  <c r="G200" i="124" s="1"/>
  <c r="CY209" i="124"/>
  <c r="G194" i="124"/>
  <c r="AL387" i="124"/>
  <c r="AL388" i="124"/>
  <c r="J341" i="124"/>
  <c r="J344" i="124" s="1"/>
  <c r="J132" i="124"/>
  <c r="BY404" i="124"/>
  <c r="BZ401" i="124" s="1"/>
  <c r="BS85" i="124"/>
  <c r="BW341" i="124"/>
  <c r="BW132" i="124"/>
  <c r="AH341" i="124"/>
  <c r="AH344" i="124" s="1"/>
  <c r="AH132" i="124"/>
  <c r="W252" i="124"/>
  <c r="X208" i="124"/>
  <c r="X210" i="124"/>
  <c r="BF341" i="124"/>
  <c r="BF132" i="124"/>
  <c r="BU341" i="124"/>
  <c r="BU132" i="124"/>
  <c r="AL411" i="124"/>
  <c r="AL412" i="124"/>
  <c r="V85" i="124"/>
  <c r="BT82" i="124"/>
  <c r="BT85" i="124" s="1"/>
  <c r="J180" i="124"/>
  <c r="AN231" i="124"/>
  <c r="AO258" i="124"/>
  <c r="L389" i="124"/>
  <c r="L392" i="124" s="1"/>
  <c r="K181" i="124"/>
  <c r="K180" i="124" s="1"/>
  <c r="CC396" i="124"/>
  <c r="CB395" i="124"/>
  <c r="CB394" i="124"/>
  <c r="BZ391" i="124"/>
  <c r="AN400" i="124"/>
  <c r="AN399" i="124"/>
  <c r="BZ406" i="124"/>
  <c r="BZ403" i="124" s="1"/>
  <c r="BZ84" i="124" s="1"/>
  <c r="BZ82" i="124" s="1"/>
  <c r="BZ85" i="124" s="1"/>
  <c r="BZ407" i="124"/>
  <c r="BV341" i="124"/>
  <c r="BV132" i="124"/>
  <c r="CA395" i="124"/>
  <c r="CA394" i="124"/>
  <c r="AN232" i="124"/>
  <c r="AO259" i="124"/>
  <c r="AT341" i="124"/>
  <c r="AT132" i="124"/>
  <c r="CM419" i="125" l="1"/>
  <c r="CM418" i="125"/>
  <c r="CM415" i="125" s="1"/>
  <c r="CN420" i="125"/>
  <c r="CO420" i="125" s="1"/>
  <c r="CL416" i="125"/>
  <c r="CM413" i="125" s="1"/>
  <c r="BM344" i="125"/>
  <c r="AJ336" i="125"/>
  <c r="Z122" i="125"/>
  <c r="Z134" i="125" s="1"/>
  <c r="AA188" i="125"/>
  <c r="AA189" i="125"/>
  <c r="AB187" i="125"/>
  <c r="AU399" i="125"/>
  <c r="AU400" i="125"/>
  <c r="AV232" i="125"/>
  <c r="AW259" i="125"/>
  <c r="CL407" i="125"/>
  <c r="CL406" i="125"/>
  <c r="CL403" i="125" s="1"/>
  <c r="CL84" i="125" s="1"/>
  <c r="CL82" i="125" s="1"/>
  <c r="CL85" i="125" s="1"/>
  <c r="CM408" i="125"/>
  <c r="CK85" i="125"/>
  <c r="CK404" i="125"/>
  <c r="CL401" i="125" s="1"/>
  <c r="R426" i="125"/>
  <c r="R184" i="125"/>
  <c r="Y111" i="125"/>
  <c r="Y122" i="125" s="1"/>
  <c r="Y134" i="125" s="1"/>
  <c r="Q366" i="125"/>
  <c r="Q226" i="125"/>
  <c r="Z190" i="125"/>
  <c r="Z182" i="125"/>
  <c r="BQ30" i="125"/>
  <c r="BX26" i="125"/>
  <c r="BX46" i="125"/>
  <c r="BY42" i="125"/>
  <c r="P424" i="125"/>
  <c r="P423" i="125"/>
  <c r="P268" i="125"/>
  <c r="P227" i="125"/>
  <c r="BO340" i="125"/>
  <c r="BO293" i="125"/>
  <c r="BO74" i="125"/>
  <c r="T389" i="125"/>
  <c r="T392" i="125" s="1"/>
  <c r="S181" i="125"/>
  <c r="S180" i="125" s="1"/>
  <c r="BX38" i="125"/>
  <c r="BY34" i="125"/>
  <c r="BP56" i="125"/>
  <c r="BN129" i="125"/>
  <c r="AA212" i="125"/>
  <c r="AA121" i="125" s="1"/>
  <c r="BQ54" i="125"/>
  <c r="BW54" i="125" s="1"/>
  <c r="BX50" i="125"/>
  <c r="Z230" i="125"/>
  <c r="Z233" i="125" s="1"/>
  <c r="Z253" i="125"/>
  <c r="Z254" i="125" s="1"/>
  <c r="CJ394" i="125"/>
  <c r="CJ395" i="125"/>
  <c r="CK396" i="125"/>
  <c r="CF389" i="125"/>
  <c r="CF392" i="125" s="1"/>
  <c r="CE181" i="125"/>
  <c r="AZ231" i="125"/>
  <c r="BA258" i="125"/>
  <c r="AS388" i="125"/>
  <c r="AS387" i="125"/>
  <c r="AK335" i="125"/>
  <c r="AL332" i="125" s="1"/>
  <c r="CI391" i="125"/>
  <c r="BN342" i="125"/>
  <c r="BN343" i="125"/>
  <c r="BN344" i="125"/>
  <c r="BM364" i="125"/>
  <c r="AS412" i="125"/>
  <c r="AS411" i="125"/>
  <c r="BX332" i="125"/>
  <c r="BX334" i="125"/>
  <c r="Q122" i="124"/>
  <c r="Q134" i="124" s="1"/>
  <c r="P182" i="124"/>
  <c r="P190" i="124"/>
  <c r="T187" i="124"/>
  <c r="S188" i="124"/>
  <c r="S189" i="124"/>
  <c r="S112" i="124" s="1"/>
  <c r="S111" i="124" s="1"/>
  <c r="R188" i="124"/>
  <c r="R189" i="124"/>
  <c r="R112" i="124" s="1"/>
  <c r="R111" i="124" s="1"/>
  <c r="P112" i="124"/>
  <c r="Q182" i="124"/>
  <c r="Q190" i="124"/>
  <c r="AM344" i="124"/>
  <c r="AM364" i="124" s="1"/>
  <c r="AL344" i="124"/>
  <c r="AL364" i="124" s="1"/>
  <c r="CA406" i="124"/>
  <c r="CA403" i="124" s="1"/>
  <c r="CA84" i="124" s="1"/>
  <c r="CA82" i="124" s="1"/>
  <c r="CA85" i="124" s="1"/>
  <c r="CA132" i="124" s="1"/>
  <c r="CA407" i="124"/>
  <c r="AO56" i="124"/>
  <c r="AO340" i="124" s="1"/>
  <c r="AO74" i="124"/>
  <c r="CB407" i="124"/>
  <c r="CB406" i="124"/>
  <c r="CB403" i="124" s="1"/>
  <c r="CB84" i="124" s="1"/>
  <c r="CB82" i="124" s="1"/>
  <c r="CB85" i="124" s="1"/>
  <c r="CB341" i="124" s="1"/>
  <c r="CC408" i="124"/>
  <c r="AP38" i="124"/>
  <c r="AQ34" i="124"/>
  <c r="AR54" i="124"/>
  <c r="AS50" i="124"/>
  <c r="AP46" i="124"/>
  <c r="AQ42" i="124"/>
  <c r="AQ30" i="124"/>
  <c r="AR26" i="124"/>
  <c r="AN343" i="124"/>
  <c r="AN342" i="124"/>
  <c r="BX181" i="124"/>
  <c r="CC418" i="124"/>
  <c r="CC415" i="124" s="1"/>
  <c r="CC416" i="124" s="1"/>
  <c r="CD413" i="124" s="1"/>
  <c r="CC419" i="124"/>
  <c r="CE420" i="124"/>
  <c r="CF420" i="124" s="1"/>
  <c r="CD419" i="124"/>
  <c r="CD418" i="124"/>
  <c r="CD415" i="124" s="1"/>
  <c r="BZ341" i="124"/>
  <c r="BZ132" i="124"/>
  <c r="AO400" i="124"/>
  <c r="AO399" i="124"/>
  <c r="BZ404" i="124"/>
  <c r="CA401" i="124" s="1"/>
  <c r="E194" i="124"/>
  <c r="CA391" i="124"/>
  <c r="CC395" i="124"/>
  <c r="CC394" i="124"/>
  <c r="CD396" i="124"/>
  <c r="CE396" i="124" s="1"/>
  <c r="CF396" i="124" s="1"/>
  <c r="AM387" i="124"/>
  <c r="AM388" i="124"/>
  <c r="CY272" i="124"/>
  <c r="G272" i="124" s="1"/>
  <c r="G209" i="124"/>
  <c r="C204" i="124"/>
  <c r="C207" i="124" s="1"/>
  <c r="BT341" i="124"/>
  <c r="BT344" i="124" s="1"/>
  <c r="BT132" i="124"/>
  <c r="X273" i="124"/>
  <c r="BS341" i="124"/>
  <c r="BS132" i="124"/>
  <c r="E198" i="124"/>
  <c r="E199" i="124"/>
  <c r="AO232" i="124"/>
  <c r="AP259" i="124"/>
  <c r="CB391" i="124"/>
  <c r="V341" i="124"/>
  <c r="V344" i="124" s="1"/>
  <c r="V132" i="124"/>
  <c r="X212" i="124"/>
  <c r="X121" i="124" s="1"/>
  <c r="AO231" i="124"/>
  <c r="AP258" i="124"/>
  <c r="W230" i="124"/>
  <c r="W233" i="124" s="1"/>
  <c r="W253" i="124"/>
  <c r="W254" i="124" s="1"/>
  <c r="BZ389" i="124"/>
  <c r="BZ392" i="124" s="1"/>
  <c r="BY181" i="124"/>
  <c r="AH364" i="124"/>
  <c r="K426" i="124"/>
  <c r="K184" i="124"/>
  <c r="J426" i="124"/>
  <c r="J184" i="124"/>
  <c r="M389" i="124"/>
  <c r="M392" i="124" s="1"/>
  <c r="L181" i="124"/>
  <c r="L180" i="124" s="1"/>
  <c r="AM412" i="124"/>
  <c r="AM411" i="124"/>
  <c r="J364" i="124"/>
  <c r="C39" i="114"/>
  <c r="CO418" i="125" l="1"/>
  <c r="CO415" i="125" s="1"/>
  <c r="CO419" i="125"/>
  <c r="CN419" i="125"/>
  <c r="CN418" i="125"/>
  <c r="CN415" i="125" s="1"/>
  <c r="CP420" i="125"/>
  <c r="CM416" i="125"/>
  <c r="CN413" i="125" s="1"/>
  <c r="AA252" i="125"/>
  <c r="AB208" i="125"/>
  <c r="AB210" i="125"/>
  <c r="AB273" i="125" s="1"/>
  <c r="U389" i="125"/>
  <c r="U392" i="125" s="1"/>
  <c r="T181" i="125"/>
  <c r="T180" i="125" s="1"/>
  <c r="BX303" i="125"/>
  <c r="BX335" i="125"/>
  <c r="BX336" i="125" s="1"/>
  <c r="BX302" i="125" s="1"/>
  <c r="CG389" i="125"/>
  <c r="CG392" i="125" s="1"/>
  <c r="CF181" i="125"/>
  <c r="Q423" i="125"/>
  <c r="Q424" i="125"/>
  <c r="Q268" i="125"/>
  <c r="Q227" i="125"/>
  <c r="CK341" i="125"/>
  <c r="CK132" i="125"/>
  <c r="AK336" i="125"/>
  <c r="BO129" i="125"/>
  <c r="CM406" i="125"/>
  <c r="CM403" i="125" s="1"/>
  <c r="CM84" i="125" s="1"/>
  <c r="CM82" i="125" s="1"/>
  <c r="CM85" i="125" s="1"/>
  <c r="CM407" i="125"/>
  <c r="CN408" i="125"/>
  <c r="AV400" i="125"/>
  <c r="AV399" i="125"/>
  <c r="BN364" i="125"/>
  <c r="AL335" i="125"/>
  <c r="AM332" i="125" s="1"/>
  <c r="CK395" i="125"/>
  <c r="CK394" i="125"/>
  <c r="CL396" i="125"/>
  <c r="BY46" i="125"/>
  <c r="BZ42" i="125"/>
  <c r="CL341" i="125"/>
  <c r="CL132" i="125"/>
  <c r="BP340" i="125"/>
  <c r="BP293" i="125"/>
  <c r="BP74" i="125"/>
  <c r="BO342" i="125"/>
  <c r="BO343" i="125"/>
  <c r="BO344" i="125"/>
  <c r="AB189" i="125"/>
  <c r="AB112" i="125" s="1"/>
  <c r="AB111" i="125" s="1"/>
  <c r="AB188" i="125"/>
  <c r="AC187" i="125"/>
  <c r="AT412" i="125"/>
  <c r="AT411" i="125"/>
  <c r="AT387" i="125"/>
  <c r="AT388" i="125"/>
  <c r="CJ391" i="125"/>
  <c r="BX54" i="125"/>
  <c r="BY50" i="125"/>
  <c r="BY38" i="125"/>
  <c r="BZ34" i="125"/>
  <c r="BX30" i="125"/>
  <c r="BY26" i="125"/>
  <c r="R366" i="125"/>
  <c r="R226" i="125"/>
  <c r="AA112" i="125"/>
  <c r="BA231" i="125"/>
  <c r="BB258" i="125"/>
  <c r="BQ56" i="125"/>
  <c r="BW30" i="125"/>
  <c r="AW232" i="125"/>
  <c r="AX259" i="125"/>
  <c r="AA182" i="125"/>
  <c r="AA190" i="125"/>
  <c r="AA213" i="125"/>
  <c r="AA183" i="125" s="1"/>
  <c r="S426" i="125"/>
  <c r="S184" i="125"/>
  <c r="CL404" i="125"/>
  <c r="CM401" i="125" s="1"/>
  <c r="AN344" i="124"/>
  <c r="AN364" i="124" s="1"/>
  <c r="AO293" i="124"/>
  <c r="S122" i="124"/>
  <c r="S134" i="124" s="1"/>
  <c r="X213" i="124"/>
  <c r="X183" i="124" s="1"/>
  <c r="R122" i="124"/>
  <c r="R134" i="124" s="1"/>
  <c r="CA341" i="124"/>
  <c r="CB132" i="124"/>
  <c r="CA404" i="124"/>
  <c r="CB401" i="124" s="1"/>
  <c r="CB404" i="124" s="1"/>
  <c r="CC401" i="124" s="1"/>
  <c r="U187" i="124"/>
  <c r="BS187" i="124" s="1"/>
  <c r="R190" i="124"/>
  <c r="R182" i="124"/>
  <c r="S190" i="124"/>
  <c r="S182" i="124"/>
  <c r="T188" i="124"/>
  <c r="T189" i="124"/>
  <c r="T112" i="124" s="1"/>
  <c r="T111" i="124" s="1"/>
  <c r="P111" i="124"/>
  <c r="CD416" i="124"/>
  <c r="CE413" i="124" s="1"/>
  <c r="AP56" i="124"/>
  <c r="AP293" i="124" s="1"/>
  <c r="CG420" i="124"/>
  <c r="CH420" i="124" s="1"/>
  <c r="CI420" i="124" s="1"/>
  <c r="AS54" i="124"/>
  <c r="BU54" i="124" s="1"/>
  <c r="AT50" i="124"/>
  <c r="AR30" i="124"/>
  <c r="AS26" i="124"/>
  <c r="CC406" i="124"/>
  <c r="CC403" i="124" s="1"/>
  <c r="CC84" i="124" s="1"/>
  <c r="CC82" i="124" s="1"/>
  <c r="CC85" i="124" s="1"/>
  <c r="CC132" i="124" s="1"/>
  <c r="CD408" i="124"/>
  <c r="CE408" i="124" s="1"/>
  <c r="CC407" i="124"/>
  <c r="AQ46" i="124"/>
  <c r="AR42" i="124"/>
  <c r="AQ38" i="124"/>
  <c r="AR34" i="124"/>
  <c r="AO342" i="124"/>
  <c r="AO343" i="124"/>
  <c r="AO129" i="124"/>
  <c r="CF419" i="124"/>
  <c r="CF418" i="124"/>
  <c r="CF415" i="124" s="1"/>
  <c r="CG418" i="124"/>
  <c r="CG415" i="124" s="1"/>
  <c r="CE418" i="124"/>
  <c r="CE415" i="124" s="1"/>
  <c r="CE419" i="124"/>
  <c r="J366" i="124"/>
  <c r="J226" i="124"/>
  <c r="AP231" i="124"/>
  <c r="AQ258" i="124"/>
  <c r="V364" i="124"/>
  <c r="AP232" i="124"/>
  <c r="AQ259" i="124"/>
  <c r="CD395" i="124"/>
  <c r="CD394" i="124"/>
  <c r="CC391" i="124"/>
  <c r="J424" i="124"/>
  <c r="CF395" i="124"/>
  <c r="CF394" i="124"/>
  <c r="CG396" i="124"/>
  <c r="AN412" i="124"/>
  <c r="AN411" i="124"/>
  <c r="K366" i="124"/>
  <c r="K226" i="124"/>
  <c r="X252" i="124"/>
  <c r="Y208" i="124"/>
  <c r="Y210" i="124"/>
  <c r="BT364" i="124"/>
  <c r="L426" i="124"/>
  <c r="L184" i="124"/>
  <c r="BS344" i="124"/>
  <c r="AN388" i="124"/>
  <c r="AN387" i="124"/>
  <c r="C270" i="124"/>
  <c r="E200" i="124"/>
  <c r="N389" i="124"/>
  <c r="N392" i="124" s="1"/>
  <c r="M181" i="124"/>
  <c r="M180" i="124" s="1"/>
  <c r="CA389" i="124"/>
  <c r="CA392" i="124" s="1"/>
  <c r="BZ181" i="124"/>
  <c r="CE394" i="124"/>
  <c r="CE395" i="124"/>
  <c r="AP399" i="124"/>
  <c r="AP400" i="124"/>
  <c r="CG419" i="124" l="1"/>
  <c r="CM404" i="125"/>
  <c r="CN401" i="125" s="1"/>
  <c r="CP419" i="125"/>
  <c r="CP418" i="125"/>
  <c r="CP415" i="125" s="1"/>
  <c r="CN416" i="125"/>
  <c r="CO413" i="125" s="1"/>
  <c r="CQ420" i="125"/>
  <c r="CR420" i="125"/>
  <c r="CR418" i="125" s="1"/>
  <c r="CR415" i="125" s="1"/>
  <c r="CO416" i="125"/>
  <c r="CP413" i="125" s="1"/>
  <c r="BX56" i="125"/>
  <c r="AL336" i="125"/>
  <c r="BY30" i="125"/>
  <c r="BZ26" i="125"/>
  <c r="BX340" i="125"/>
  <c r="BX293" i="125"/>
  <c r="BX74" i="125"/>
  <c r="AU388" i="125"/>
  <c r="AU387" i="125"/>
  <c r="CM341" i="125"/>
  <c r="CM132" i="125"/>
  <c r="BO364" i="125"/>
  <c r="BZ46" i="125"/>
  <c r="CA42" i="125"/>
  <c r="AM335" i="125"/>
  <c r="AN332" i="125" s="1"/>
  <c r="CR419" i="125"/>
  <c r="CS420" i="125"/>
  <c r="BZ38" i="125"/>
  <c r="CA34" i="125"/>
  <c r="BY332" i="125"/>
  <c r="BY334" i="125"/>
  <c r="AB212" i="125"/>
  <c r="AB121" i="125" s="1"/>
  <c r="BQ340" i="125"/>
  <c r="BQ293" i="125"/>
  <c r="BW293" i="125" s="1"/>
  <c r="BQ74" i="125"/>
  <c r="AU411" i="125"/>
  <c r="AU412" i="125"/>
  <c r="R424" i="125"/>
  <c r="R423" i="125"/>
  <c r="AA230" i="125"/>
  <c r="AA233" i="125" s="1"/>
  <c r="AA253" i="125"/>
  <c r="AA254" i="125" s="1"/>
  <c r="S366" i="125"/>
  <c r="S226" i="125"/>
  <c r="AX232" i="125"/>
  <c r="AY259" i="125"/>
  <c r="AA111" i="125"/>
  <c r="AA122" i="125" s="1"/>
  <c r="AA134" i="125" s="1"/>
  <c r="BY54" i="125"/>
  <c r="BZ50" i="125"/>
  <c r="BP129" i="125"/>
  <c r="CL394" i="125"/>
  <c r="CL395" i="125"/>
  <c r="CM396" i="125"/>
  <c r="R268" i="125"/>
  <c r="R227" i="125"/>
  <c r="AC189" i="125"/>
  <c r="AC112" i="125" s="1"/>
  <c r="AC111" i="125" s="1"/>
  <c r="AC188" i="125"/>
  <c r="AD187" i="125"/>
  <c r="CK391" i="125"/>
  <c r="AW399" i="125"/>
  <c r="AW400" i="125"/>
  <c r="T426" i="125"/>
  <c r="T184" i="125"/>
  <c r="BB231" i="125"/>
  <c r="BC258" i="125"/>
  <c r="BW56" i="125"/>
  <c r="AB190" i="125"/>
  <c r="AB182" i="125"/>
  <c r="BP342" i="125"/>
  <c r="BP343" i="125"/>
  <c r="BP344" i="125"/>
  <c r="CN406" i="125"/>
  <c r="CN403" i="125" s="1"/>
  <c r="CN84" i="125" s="1"/>
  <c r="CN82" i="125" s="1"/>
  <c r="CN85" i="125" s="1"/>
  <c r="CN407" i="125"/>
  <c r="CO408" i="125"/>
  <c r="CH389" i="125"/>
  <c r="CH392" i="125" s="1"/>
  <c r="CG181" i="125"/>
  <c r="V389" i="125"/>
  <c r="V392" i="125" s="1"/>
  <c r="U181" i="125"/>
  <c r="CE416" i="124"/>
  <c r="CF413" i="124" s="1"/>
  <c r="CF416" i="124" s="1"/>
  <c r="CG413" i="124" s="1"/>
  <c r="CG416" i="124" s="1"/>
  <c r="CH413" i="124" s="1"/>
  <c r="T122" i="124"/>
  <c r="T134" i="124" s="1"/>
  <c r="AO344" i="124"/>
  <c r="AO364" i="124" s="1"/>
  <c r="P122" i="124"/>
  <c r="P134" i="124" s="1"/>
  <c r="U189" i="124"/>
  <c r="U112" i="124" s="1"/>
  <c r="U111" i="124" s="1"/>
  <c r="U188" i="124"/>
  <c r="BS188" i="124" s="1"/>
  <c r="V187" i="124"/>
  <c r="V189" i="124" s="1"/>
  <c r="V112" i="124" s="1"/>
  <c r="V111" i="124" s="1"/>
  <c r="T190" i="124"/>
  <c r="T182" i="124"/>
  <c r="AQ56" i="124"/>
  <c r="AQ340" i="124" s="1"/>
  <c r="AP340" i="124"/>
  <c r="AP343" i="124" s="1"/>
  <c r="AP74" i="124"/>
  <c r="AP129" i="124" s="1"/>
  <c r="AS30" i="124"/>
  <c r="AT26" i="124"/>
  <c r="CC341" i="124"/>
  <c r="CE406" i="124"/>
  <c r="CE403" i="124" s="1"/>
  <c r="CE84" i="124" s="1"/>
  <c r="CE82" i="124" s="1"/>
  <c r="CE85" i="124" s="1"/>
  <c r="CE407" i="124"/>
  <c r="AT54" i="124"/>
  <c r="AU50" i="124"/>
  <c r="AR46" i="124"/>
  <c r="AS42" i="124"/>
  <c r="CC404" i="124"/>
  <c r="CD401" i="124" s="1"/>
  <c r="AS34" i="124"/>
  <c r="AR38" i="124"/>
  <c r="CD406" i="124"/>
  <c r="CD403" i="124" s="1"/>
  <c r="CD84" i="124" s="1"/>
  <c r="CD82" i="124" s="1"/>
  <c r="CD85" i="124" s="1"/>
  <c r="CD407" i="124"/>
  <c r="CF408" i="124"/>
  <c r="CI418" i="124"/>
  <c r="CI415" i="124" s="1"/>
  <c r="CI419" i="124"/>
  <c r="CJ420" i="124"/>
  <c r="CH419" i="124"/>
  <c r="CH418" i="124"/>
  <c r="CH415" i="124" s="1"/>
  <c r="BS364" i="124"/>
  <c r="Y273" i="124"/>
  <c r="CD391" i="124"/>
  <c r="M426" i="124"/>
  <c r="M184" i="124"/>
  <c r="Y212" i="124"/>
  <c r="Y121" i="124" s="1"/>
  <c r="X230" i="124"/>
  <c r="X233" i="124" s="1"/>
  <c r="X253" i="124"/>
  <c r="X254" i="124" s="1"/>
  <c r="K424" i="124"/>
  <c r="K423" i="124"/>
  <c r="AQ232" i="124"/>
  <c r="AR259" i="124"/>
  <c r="J268" i="124"/>
  <c r="J227" i="124"/>
  <c r="CB389" i="124"/>
  <c r="CB392" i="124" s="1"/>
  <c r="CA181" i="124"/>
  <c r="AO411" i="124"/>
  <c r="AO412" i="124"/>
  <c r="CG395" i="124"/>
  <c r="CG394" i="124"/>
  <c r="CH396" i="124"/>
  <c r="CE391" i="124"/>
  <c r="O389" i="124"/>
  <c r="O392" i="124" s="1"/>
  <c r="N181" i="124"/>
  <c r="AQ399" i="124"/>
  <c r="AQ400" i="124"/>
  <c r="AO388" i="124"/>
  <c r="AO387" i="124"/>
  <c r="K268" i="124"/>
  <c r="K227" i="124"/>
  <c r="CF391" i="124"/>
  <c r="L366" i="124"/>
  <c r="L226" i="124"/>
  <c r="AQ231" i="124"/>
  <c r="AR258" i="124"/>
  <c r="CQ418" i="125" l="1"/>
  <c r="CQ415" i="125" s="1"/>
  <c r="CQ419" i="125"/>
  <c r="CP416" i="125"/>
  <c r="CQ413" i="125" s="1"/>
  <c r="AM336" i="125"/>
  <c r="CN341" i="125"/>
  <c r="CN132" i="125"/>
  <c r="BW340" i="125"/>
  <c r="CM394" i="125"/>
  <c r="CM395" i="125"/>
  <c r="CN396" i="125"/>
  <c r="BW296" i="125"/>
  <c r="BW301" i="125"/>
  <c r="CA38" i="125"/>
  <c r="CB34" i="125"/>
  <c r="BX301" i="125"/>
  <c r="BX296" i="125"/>
  <c r="W389" i="125"/>
  <c r="W392" i="125" s="1"/>
  <c r="V181" i="125"/>
  <c r="BC231" i="125"/>
  <c r="BD258" i="125"/>
  <c r="S423" i="125"/>
  <c r="S424" i="125"/>
  <c r="BQ342" i="125"/>
  <c r="BQ343" i="125"/>
  <c r="BQ344" i="125" s="1"/>
  <c r="BX342" i="125"/>
  <c r="BX343" i="125"/>
  <c r="BP364" i="125"/>
  <c r="CL391" i="125"/>
  <c r="AY232" i="125"/>
  <c r="AZ259" i="125"/>
  <c r="AB252" i="125"/>
  <c r="AC208" i="125"/>
  <c r="AB122" i="125"/>
  <c r="AB134" i="125" s="1"/>
  <c r="AC210" i="125"/>
  <c r="AC273" i="125" s="1"/>
  <c r="CS419" i="125"/>
  <c r="CS418" i="125"/>
  <c r="CS415" i="125" s="1"/>
  <c r="CT420" i="125"/>
  <c r="T366" i="125"/>
  <c r="T226" i="125"/>
  <c r="AD188" i="125"/>
  <c r="AD189" i="125"/>
  <c r="AD112" i="125" s="1"/>
  <c r="AE187" i="125"/>
  <c r="AV412" i="125"/>
  <c r="AV411" i="125"/>
  <c r="AB213" i="125"/>
  <c r="AB183" i="125" s="1"/>
  <c r="CI389" i="125"/>
  <c r="CI392" i="125" s="1"/>
  <c r="CH181" i="125"/>
  <c r="AC190" i="125"/>
  <c r="AC182" i="125"/>
  <c r="S268" i="125"/>
  <c r="S227" i="125"/>
  <c r="BY303" i="125"/>
  <c r="BY335" i="125"/>
  <c r="BY336" i="125" s="1"/>
  <c r="BY302" i="125" s="1"/>
  <c r="BZ30" i="125"/>
  <c r="CA26" i="125"/>
  <c r="U180" i="125"/>
  <c r="BS181" i="125"/>
  <c r="CO406" i="125"/>
  <c r="CO403" i="125" s="1"/>
  <c r="CO84" i="125" s="1"/>
  <c r="CO82" i="125" s="1"/>
  <c r="CO85" i="125" s="1"/>
  <c r="CO407" i="125"/>
  <c r="CP408" i="125"/>
  <c r="BZ54" i="125"/>
  <c r="CA50" i="125"/>
  <c r="CN404" i="125"/>
  <c r="CO401" i="125" s="1"/>
  <c r="CO404" i="125" s="1"/>
  <c r="CP401" i="125" s="1"/>
  <c r="AN335" i="125"/>
  <c r="AO332" i="125" s="1"/>
  <c r="AV388" i="125"/>
  <c r="AV387" i="125"/>
  <c r="BY56" i="125"/>
  <c r="AX400" i="125"/>
  <c r="AX399" i="125"/>
  <c r="BQ129" i="125"/>
  <c r="BW74" i="125"/>
  <c r="CA46" i="125"/>
  <c r="CB42" i="125"/>
  <c r="BX129" i="125"/>
  <c r="U122" i="124"/>
  <c r="U134" i="124" s="1"/>
  <c r="U182" i="124"/>
  <c r="BS182" i="124" s="1"/>
  <c r="AP342" i="124"/>
  <c r="AP344" i="124" s="1"/>
  <c r="AP364" i="124" s="1"/>
  <c r="Y213" i="124"/>
  <c r="Y183" i="124" s="1"/>
  <c r="V122" i="124"/>
  <c r="V134" i="124" s="1"/>
  <c r="BS189" i="124"/>
  <c r="BS190" i="124" s="1"/>
  <c r="W187" i="124"/>
  <c r="W189" i="124" s="1"/>
  <c r="W112" i="124" s="1"/>
  <c r="W111" i="124" s="1"/>
  <c r="V188" i="124"/>
  <c r="V182" i="124" s="1"/>
  <c r="BS112" i="124"/>
  <c r="BS111" i="124" s="1"/>
  <c r="U190" i="124"/>
  <c r="AR56" i="124"/>
  <c r="AR74" i="124" s="1"/>
  <c r="AR129" i="124" s="1"/>
  <c r="AQ74" i="124"/>
  <c r="AQ129" i="124" s="1"/>
  <c r="AQ293" i="124"/>
  <c r="CH416" i="124"/>
  <c r="CI413" i="124" s="1"/>
  <c r="CI416" i="124" s="1"/>
  <c r="CJ413" i="124" s="1"/>
  <c r="CG408" i="124"/>
  <c r="CF407" i="124"/>
  <c r="CF406" i="124"/>
  <c r="CF403" i="124" s="1"/>
  <c r="CF84" i="124" s="1"/>
  <c r="CF82" i="124" s="1"/>
  <c r="CF85" i="124" s="1"/>
  <c r="AV50" i="124"/>
  <c r="AU54" i="124"/>
  <c r="CD341" i="124"/>
  <c r="CD132" i="124"/>
  <c r="AT30" i="124"/>
  <c r="AU26" i="124"/>
  <c r="BU30" i="124"/>
  <c r="AS38" i="124"/>
  <c r="BU38" i="124" s="1"/>
  <c r="AT34" i="124"/>
  <c r="CE341" i="124"/>
  <c r="CE132" i="124"/>
  <c r="AS46" i="124"/>
  <c r="BU46" i="124" s="1"/>
  <c r="AT42" i="124"/>
  <c r="CD404" i="124"/>
  <c r="CE401" i="124" s="1"/>
  <c r="CE404" i="124" s="1"/>
  <c r="CF401" i="124" s="1"/>
  <c r="AQ343" i="124"/>
  <c r="AQ342" i="124"/>
  <c r="CJ419" i="124"/>
  <c r="CJ418" i="124"/>
  <c r="CJ415" i="124" s="1"/>
  <c r="CK420" i="124"/>
  <c r="N180" i="124"/>
  <c r="CH394" i="124"/>
  <c r="CH395" i="124"/>
  <c r="CI396" i="124"/>
  <c r="AP411" i="124"/>
  <c r="AP412" i="124"/>
  <c r="M366" i="124"/>
  <c r="M226" i="124"/>
  <c r="L424" i="124"/>
  <c r="L423" i="124"/>
  <c r="AP388" i="124"/>
  <c r="AP387" i="124"/>
  <c r="CG391" i="124"/>
  <c r="AR399" i="124"/>
  <c r="AR400" i="124"/>
  <c r="Y252" i="124"/>
  <c r="Z208" i="124"/>
  <c r="Z210" i="124"/>
  <c r="P389" i="124"/>
  <c r="P392" i="124" s="1"/>
  <c r="O181" i="124"/>
  <c r="O180" i="124" s="1"/>
  <c r="AR231" i="124"/>
  <c r="AS258" i="124"/>
  <c r="L227" i="124"/>
  <c r="L268" i="124"/>
  <c r="CC389" i="124"/>
  <c r="CC392" i="124" s="1"/>
  <c r="CB181" i="124"/>
  <c r="AR232" i="124"/>
  <c r="AS259" i="124"/>
  <c r="CQ416" i="125" l="1"/>
  <c r="CR413" i="125" s="1"/>
  <c r="CR416" i="125" s="1"/>
  <c r="CS413" i="125" s="1"/>
  <c r="CS416" i="125" s="1"/>
  <c r="CT413" i="125" s="1"/>
  <c r="BX344" i="125"/>
  <c r="BX364" i="125" s="1"/>
  <c r="AN336" i="125"/>
  <c r="CJ389" i="125"/>
  <c r="CJ392" i="125" s="1"/>
  <c r="CI181" i="125"/>
  <c r="CA30" i="125"/>
  <c r="CB26" i="125"/>
  <c r="T268" i="125"/>
  <c r="T227" i="125"/>
  <c r="U426" i="125"/>
  <c r="BS426" i="125" s="1"/>
  <c r="U184" i="125"/>
  <c r="BZ56" i="125"/>
  <c r="AB230" i="125"/>
  <c r="AB233" i="125" s="1"/>
  <c r="AB253" i="125"/>
  <c r="AB254" i="125" s="1"/>
  <c r="CB38" i="125"/>
  <c r="CC34" i="125"/>
  <c r="T423" i="125"/>
  <c r="T424" i="125"/>
  <c r="CA54" i="125"/>
  <c r="CB50" i="125"/>
  <c r="AC212" i="125"/>
  <c r="AC121" i="125" s="1"/>
  <c r="CB46" i="125"/>
  <c r="CC42" i="125"/>
  <c r="CP407" i="125"/>
  <c r="CP406" i="125"/>
  <c r="CP403" i="125" s="1"/>
  <c r="CP84" i="125" s="1"/>
  <c r="CP82" i="125" s="1"/>
  <c r="CP85" i="125" s="1"/>
  <c r="CQ408" i="125"/>
  <c r="BZ332" i="125"/>
  <c r="BZ334" i="125"/>
  <c r="BZ303" i="125" s="1"/>
  <c r="AZ232" i="125"/>
  <c r="BA259" i="125"/>
  <c r="BD231" i="125"/>
  <c r="BE258" i="125"/>
  <c r="AY400" i="125"/>
  <c r="AY399" i="125"/>
  <c r="CM391" i="125"/>
  <c r="AW387" i="125"/>
  <c r="AW388" i="125"/>
  <c r="AW412" i="125"/>
  <c r="AW411" i="125"/>
  <c r="CT419" i="125"/>
  <c r="CT418" i="125"/>
  <c r="CT415" i="125" s="1"/>
  <c r="CU420" i="125"/>
  <c r="BQ364" i="125"/>
  <c r="BW342" i="125"/>
  <c r="BW343" i="125"/>
  <c r="CN395" i="125"/>
  <c r="CN394" i="125"/>
  <c r="CO396" i="125"/>
  <c r="BY340" i="125"/>
  <c r="BY293" i="125"/>
  <c r="BY74" i="125"/>
  <c r="BW129" i="125"/>
  <c r="CO341" i="125"/>
  <c r="CO132" i="125"/>
  <c r="AE188" i="125"/>
  <c r="AE189" i="125"/>
  <c r="AE112" i="125" s="1"/>
  <c r="AE111" i="125" s="1"/>
  <c r="AF187" i="125"/>
  <c r="V180" i="125"/>
  <c r="AD190" i="125"/>
  <c r="AD182" i="125"/>
  <c r="AO335" i="125"/>
  <c r="AP332" i="125" s="1"/>
  <c r="BS180" i="125"/>
  <c r="AD111" i="125"/>
  <c r="X389" i="125"/>
  <c r="X392" i="125" s="1"/>
  <c r="W181" i="125"/>
  <c r="W180" i="125" s="1"/>
  <c r="V190" i="124"/>
  <c r="AR293" i="124"/>
  <c r="BS122" i="124"/>
  <c r="BS134" i="124" s="1"/>
  <c r="W122" i="124"/>
  <c r="W134" i="124" s="1"/>
  <c r="X187" i="124"/>
  <c r="Y187" i="124" s="1"/>
  <c r="Z187" i="124" s="1"/>
  <c r="AA187" i="124" s="1"/>
  <c r="W188" i="124"/>
  <c r="W182" i="124" s="1"/>
  <c r="AQ344" i="124"/>
  <c r="AQ364" i="124" s="1"/>
  <c r="AR340" i="124"/>
  <c r="AR342" i="124" s="1"/>
  <c r="CJ416" i="124"/>
  <c r="CK413" i="124" s="1"/>
  <c r="CF404" i="124"/>
  <c r="CG401" i="124" s="1"/>
  <c r="BU56" i="124"/>
  <c r="BU340" i="124" s="1"/>
  <c r="BU343" i="124" s="1"/>
  <c r="AV54" i="124"/>
  <c r="AW50" i="124"/>
  <c r="AU42" i="124"/>
  <c r="AT46" i="124"/>
  <c r="AT56" i="124" s="1"/>
  <c r="CF341" i="124"/>
  <c r="CF132" i="124"/>
  <c r="AU34" i="124"/>
  <c r="AT38" i="124"/>
  <c r="AS56" i="124"/>
  <c r="AU30" i="124"/>
  <c r="AV26" i="124"/>
  <c r="CH408" i="124"/>
  <c r="CG406" i="124"/>
  <c r="CG403" i="124" s="1"/>
  <c r="CG84" i="124" s="1"/>
  <c r="CG82" i="124" s="1"/>
  <c r="CG85" i="124" s="1"/>
  <c r="CG341" i="124" s="1"/>
  <c r="CG407" i="124"/>
  <c r="CK418" i="124"/>
  <c r="CK415" i="124" s="1"/>
  <c r="CK419" i="124"/>
  <c r="CL420" i="124"/>
  <c r="CM420" i="124" s="1"/>
  <c r="CM419" i="124" s="1"/>
  <c r="CD389" i="124"/>
  <c r="CD392" i="124" s="1"/>
  <c r="CC181" i="124"/>
  <c r="AS231" i="124"/>
  <c r="BU231" i="124" s="1"/>
  <c r="AT258" i="124"/>
  <c r="Y230" i="124"/>
  <c r="Y233" i="124" s="1"/>
  <c r="Y253" i="124"/>
  <c r="Y254" i="124" s="1"/>
  <c r="CH391" i="124"/>
  <c r="M423" i="124"/>
  <c r="M424" i="124"/>
  <c r="AS232" i="124"/>
  <c r="BU232" i="124" s="1"/>
  <c r="AT259" i="124"/>
  <c r="AS400" i="124"/>
  <c r="AS399" i="124"/>
  <c r="O426" i="124"/>
  <c r="O184" i="124"/>
  <c r="Q389" i="124"/>
  <c r="Q392" i="124" s="1"/>
  <c r="P181" i="124"/>
  <c r="P180" i="124" s="1"/>
  <c r="N426" i="124"/>
  <c r="N184" i="124"/>
  <c r="Z273" i="124"/>
  <c r="AQ387" i="124"/>
  <c r="AQ388" i="124"/>
  <c r="M268" i="124"/>
  <c r="M227" i="124"/>
  <c r="CI394" i="124"/>
  <c r="CI395" i="124"/>
  <c r="CJ396" i="124"/>
  <c r="AQ412" i="124"/>
  <c r="AQ411" i="124"/>
  <c r="Z212" i="124"/>
  <c r="Z121" i="124" s="1"/>
  <c r="CT416" i="125" l="1"/>
  <c r="CU413" i="125" s="1"/>
  <c r="BW344" i="125"/>
  <c r="CA56" i="125"/>
  <c r="CA340" i="125" s="1"/>
  <c r="AO336" i="125"/>
  <c r="BS424" i="125"/>
  <c r="BT423" i="125" s="1"/>
  <c r="AE190" i="125"/>
  <c r="AE182" i="125"/>
  <c r="BY342" i="125"/>
  <c r="BY343" i="125"/>
  <c r="AZ400" i="125"/>
  <c r="AZ399" i="125"/>
  <c r="CP341" i="125"/>
  <c r="CP132" i="125"/>
  <c r="U424" i="125"/>
  <c r="U423" i="125"/>
  <c r="U366" i="125"/>
  <c r="U226" i="125"/>
  <c r="BS184" i="125"/>
  <c r="BW364" i="125"/>
  <c r="AX411" i="125"/>
  <c r="AX412" i="125"/>
  <c r="CC46" i="125"/>
  <c r="CD42" i="125"/>
  <c r="CC38" i="125"/>
  <c r="CD34" i="125"/>
  <c r="W426" i="125"/>
  <c r="W184" i="125"/>
  <c r="AP335" i="125"/>
  <c r="AQ332" i="125" s="1"/>
  <c r="CO395" i="125"/>
  <c r="CO394" i="125"/>
  <c r="CP396" i="125"/>
  <c r="AX387" i="125"/>
  <c r="AX388" i="125"/>
  <c r="BA232" i="125"/>
  <c r="BB259" i="125"/>
  <c r="CN391" i="125"/>
  <c r="AC252" i="125"/>
  <c r="AD208" i="125"/>
  <c r="AC122" i="125"/>
  <c r="AC134" i="125" s="1"/>
  <c r="AD210" i="125"/>
  <c r="AD273" i="125" s="1"/>
  <c r="CB30" i="125"/>
  <c r="CC26" i="125"/>
  <c r="Y389" i="125"/>
  <c r="Y392" i="125" s="1"/>
  <c r="X181" i="125"/>
  <c r="X180" i="125" s="1"/>
  <c r="V426" i="125"/>
  <c r="V184" i="125"/>
  <c r="AC213" i="125"/>
  <c r="AC183" i="125" s="1"/>
  <c r="CK389" i="125"/>
  <c r="CK392" i="125" s="1"/>
  <c r="CJ181" i="125"/>
  <c r="BE231" i="125"/>
  <c r="BV231" i="125" s="1"/>
  <c r="BF258" i="125"/>
  <c r="AF188" i="125"/>
  <c r="AF189" i="125"/>
  <c r="AF112" i="125" s="1"/>
  <c r="AG187" i="125"/>
  <c r="BY129" i="125"/>
  <c r="CU419" i="125"/>
  <c r="CU418" i="125"/>
  <c r="CU415" i="125" s="1"/>
  <c r="CU416" i="125" s="1"/>
  <c r="CV413" i="125" s="1"/>
  <c r="CV420" i="125"/>
  <c r="BZ335" i="125"/>
  <c r="BZ336" i="125"/>
  <c r="BZ302" i="125" s="1"/>
  <c r="CB54" i="125"/>
  <c r="CC50" i="125"/>
  <c r="BY296" i="125"/>
  <c r="BY301" i="125"/>
  <c r="CP404" i="125"/>
  <c r="CQ401" i="125" s="1"/>
  <c r="CQ407" i="125"/>
  <c r="CQ406" i="125"/>
  <c r="CQ403" i="125" s="1"/>
  <c r="CQ84" i="125" s="1"/>
  <c r="CQ82" i="125" s="1"/>
  <c r="CQ85" i="125" s="1"/>
  <c r="CR408" i="125"/>
  <c r="BZ340" i="125"/>
  <c r="BZ293" i="125"/>
  <c r="BZ74" i="125"/>
  <c r="Z213" i="124"/>
  <c r="Z183" i="124" s="1"/>
  <c r="CG132" i="124"/>
  <c r="W190" i="124"/>
  <c r="X189" i="124"/>
  <c r="X112" i="124" s="1"/>
  <c r="X111" i="124" s="1"/>
  <c r="X188" i="124"/>
  <c r="Y188" i="124"/>
  <c r="Y182" i="124" s="1"/>
  <c r="Y189" i="124"/>
  <c r="Y112" i="124" s="1"/>
  <c r="Y111" i="124" s="1"/>
  <c r="AR343" i="124"/>
  <c r="AR344" i="124" s="1"/>
  <c r="AR364" i="124" s="1"/>
  <c r="AA189" i="124"/>
  <c r="AA112" i="124" s="1"/>
  <c r="AA111" i="124" s="1"/>
  <c r="AA188" i="124"/>
  <c r="Z189" i="124"/>
  <c r="Z112" i="124" s="1"/>
  <c r="Z111" i="124" s="1"/>
  <c r="Z188" i="124"/>
  <c r="AB187" i="124"/>
  <c r="BU342" i="124"/>
  <c r="BU344" i="124" s="1"/>
  <c r="BU364" i="124" s="1"/>
  <c r="CK416" i="124"/>
  <c r="CL413" i="124" s="1"/>
  <c r="AT340" i="124"/>
  <c r="AT293" i="124"/>
  <c r="AT74" i="124"/>
  <c r="CN420" i="124"/>
  <c r="CO420" i="124" s="1"/>
  <c r="AV30" i="124"/>
  <c r="AW26" i="124"/>
  <c r="CM418" i="124"/>
  <c r="CM415" i="124" s="1"/>
  <c r="AU46" i="124"/>
  <c r="AV42" i="124"/>
  <c r="AU38" i="124"/>
  <c r="AV34" i="124"/>
  <c r="AW54" i="124"/>
  <c r="AX50" i="124"/>
  <c r="AS340" i="124"/>
  <c r="AS74" i="124"/>
  <c r="AS293" i="124"/>
  <c r="BU293" i="124" s="1"/>
  <c r="CI408" i="124"/>
  <c r="CH406" i="124"/>
  <c r="CH403" i="124" s="1"/>
  <c r="CH84" i="124" s="1"/>
  <c r="CH82" i="124" s="1"/>
  <c r="CH85" i="124" s="1"/>
  <c r="CH407" i="124"/>
  <c r="CG404" i="124"/>
  <c r="CH401" i="124" s="1"/>
  <c r="CL419" i="124"/>
  <c r="CL418" i="124"/>
  <c r="CL415" i="124" s="1"/>
  <c r="CE389" i="124"/>
  <c r="CE392" i="124" s="1"/>
  <c r="CD181" i="124"/>
  <c r="P426" i="124"/>
  <c r="P184" i="124"/>
  <c r="CI391" i="124"/>
  <c r="N423" i="124"/>
  <c r="N424" i="124"/>
  <c r="R389" i="124"/>
  <c r="R392" i="124" s="1"/>
  <c r="Q181" i="124"/>
  <c r="Q180" i="124" s="1"/>
  <c r="AR388" i="124"/>
  <c r="AR387" i="124"/>
  <c r="Z252" i="124"/>
  <c r="AA208" i="124"/>
  <c r="AA210" i="124"/>
  <c r="AA273" i="124" s="1"/>
  <c r="AR412" i="124"/>
  <c r="AR411" i="124"/>
  <c r="N366" i="124"/>
  <c r="N226" i="124"/>
  <c r="AT231" i="124"/>
  <c r="AU258" i="124"/>
  <c r="CJ394" i="124"/>
  <c r="CJ395" i="124"/>
  <c r="CK396" i="124"/>
  <c r="AT399" i="124"/>
  <c r="AT400" i="124"/>
  <c r="O366" i="124"/>
  <c r="O226" i="124"/>
  <c r="AT232" i="124"/>
  <c r="AU259" i="124"/>
  <c r="CA74" i="125" l="1"/>
  <c r="BY344" i="125"/>
  <c r="CA293" i="125"/>
  <c r="CQ404" i="125"/>
  <c r="CR401" i="125" s="1"/>
  <c r="BY364" i="125"/>
  <c r="CB56" i="125"/>
  <c r="CA343" i="125"/>
  <c r="CA342" i="125"/>
  <c r="CR406" i="125"/>
  <c r="CR403" i="125" s="1"/>
  <c r="CR84" i="125" s="1"/>
  <c r="CR82" i="125" s="1"/>
  <c r="CR85" i="125" s="1"/>
  <c r="CR407" i="125"/>
  <c r="CS408" i="125"/>
  <c r="CL389" i="125"/>
  <c r="CL392" i="125" s="1"/>
  <c r="CK181" i="125"/>
  <c r="BB232" i="125"/>
  <c r="BC259" i="125"/>
  <c r="AQ335" i="125"/>
  <c r="AR332" i="125" s="1"/>
  <c r="CD38" i="125"/>
  <c r="CE34" i="125"/>
  <c r="V424" i="125"/>
  <c r="V423" i="125"/>
  <c r="BZ342" i="125"/>
  <c r="BZ343" i="125"/>
  <c r="CQ341" i="125"/>
  <c r="CQ132" i="125"/>
  <c r="CC54" i="125"/>
  <c r="CD50" i="125"/>
  <c r="V366" i="125"/>
  <c r="V226" i="125"/>
  <c r="AP336" i="125"/>
  <c r="AG188" i="125"/>
  <c r="AG189" i="125"/>
  <c r="AH187" i="125"/>
  <c r="BT187" i="125"/>
  <c r="AY388" i="125"/>
  <c r="AY387" i="125"/>
  <c r="W366" i="125"/>
  <c r="W226" i="125"/>
  <c r="CD46" i="125"/>
  <c r="CE42" i="125"/>
  <c r="BS366" i="125"/>
  <c r="X426" i="125"/>
  <c r="X184" i="125"/>
  <c r="CA332" i="125"/>
  <c r="CA334" i="125"/>
  <c r="CA303" i="125" s="1"/>
  <c r="AF190" i="125"/>
  <c r="AF182" i="125"/>
  <c r="Z389" i="125"/>
  <c r="Z392" i="125" s="1"/>
  <c r="Y181" i="125"/>
  <c r="Y180" i="125" s="1"/>
  <c r="AD212" i="125"/>
  <c r="CP394" i="125"/>
  <c r="CP395" i="125"/>
  <c r="CQ396" i="125"/>
  <c r="AY411" i="125"/>
  <c r="AY412" i="125"/>
  <c r="BA399" i="125"/>
  <c r="BA400" i="125"/>
  <c r="AF111" i="125"/>
  <c r="BZ129" i="125"/>
  <c r="CV419" i="125"/>
  <c r="CV418" i="125"/>
  <c r="CV415" i="125" s="1"/>
  <c r="CV416" i="125" s="1"/>
  <c r="CW413" i="125" s="1"/>
  <c r="CW420" i="125"/>
  <c r="BF231" i="125"/>
  <c r="BG258" i="125"/>
  <c r="AC253" i="125"/>
  <c r="AC254" i="125" s="1"/>
  <c r="AC230" i="125"/>
  <c r="AC233" i="125" s="1"/>
  <c r="CO391" i="125"/>
  <c r="CA129" i="125"/>
  <c r="U268" i="125"/>
  <c r="U227" i="125"/>
  <c r="BS226" i="125"/>
  <c r="CR404" i="125"/>
  <c r="CS401" i="125" s="1"/>
  <c r="BZ301" i="125"/>
  <c r="BZ296" i="125"/>
  <c r="CC30" i="125"/>
  <c r="CD26" i="125"/>
  <c r="CA296" i="125"/>
  <c r="CA301" i="125"/>
  <c r="Y122" i="124"/>
  <c r="Y134" i="124" s="1"/>
  <c r="X122" i="124"/>
  <c r="X134" i="124" s="1"/>
  <c r="Z122" i="124"/>
  <c r="Z134" i="124" s="1"/>
  <c r="CH404" i="124"/>
  <c r="CI401" i="124" s="1"/>
  <c r="Y190" i="124"/>
  <c r="X190" i="124"/>
  <c r="X182" i="124"/>
  <c r="AU56" i="124"/>
  <c r="AU340" i="124" s="1"/>
  <c r="AA190" i="124"/>
  <c r="AA182" i="124"/>
  <c r="Z182" i="124"/>
  <c r="Z190" i="124"/>
  <c r="AC187" i="124"/>
  <c r="AB188" i="124"/>
  <c r="AB189" i="124"/>
  <c r="AB112" i="124" s="1"/>
  <c r="AB111" i="124" s="1"/>
  <c r="CL416" i="124"/>
  <c r="CM413" i="124" s="1"/>
  <c r="CM416" i="124" s="1"/>
  <c r="CN413" i="124" s="1"/>
  <c r="CN419" i="124"/>
  <c r="CN418" i="124"/>
  <c r="CN415" i="124" s="1"/>
  <c r="AW30" i="124"/>
  <c r="AX26" i="124"/>
  <c r="AX54" i="124"/>
  <c r="AY50" i="124"/>
  <c r="AW34" i="124"/>
  <c r="AV38" i="124"/>
  <c r="CH341" i="124"/>
  <c r="CH132" i="124"/>
  <c r="CI407" i="124"/>
  <c r="CI406" i="124"/>
  <c r="CI403" i="124" s="1"/>
  <c r="CI84" i="124" s="1"/>
  <c r="CI82" i="124" s="1"/>
  <c r="CI85" i="124" s="1"/>
  <c r="CI341" i="124" s="1"/>
  <c r="AW42" i="124"/>
  <c r="AV46" i="124"/>
  <c r="AT129" i="124"/>
  <c r="BU296" i="124"/>
  <c r="BU301" i="124"/>
  <c r="AS129" i="124"/>
  <c r="BU74" i="124"/>
  <c r="BU129" i="124" s="1"/>
  <c r="AT342" i="124"/>
  <c r="AT343" i="124"/>
  <c r="AS343" i="124"/>
  <c r="AS342" i="124"/>
  <c r="CJ408" i="124"/>
  <c r="AU232" i="124"/>
  <c r="AV259" i="124"/>
  <c r="CK395" i="124"/>
  <c r="CK394" i="124"/>
  <c r="CL396" i="124"/>
  <c r="AA212" i="124"/>
  <c r="O423" i="124"/>
  <c r="O424" i="124"/>
  <c r="O227" i="124"/>
  <c r="O268" i="124"/>
  <c r="Z253" i="124"/>
  <c r="Z254" i="124" s="1"/>
  <c r="Z230" i="124"/>
  <c r="Z233" i="124" s="1"/>
  <c r="AS388" i="124"/>
  <c r="AS387" i="124"/>
  <c r="CJ391" i="124"/>
  <c r="P366" i="124"/>
  <c r="P226" i="124"/>
  <c r="Q426" i="124"/>
  <c r="Q184" i="124"/>
  <c r="S389" i="124"/>
  <c r="S392" i="124" s="1"/>
  <c r="R181" i="124"/>
  <c r="R180" i="124" s="1"/>
  <c r="CO419" i="124"/>
  <c r="CO418" i="124"/>
  <c r="CO415" i="124" s="1"/>
  <c r="CP420" i="124"/>
  <c r="N227" i="124"/>
  <c r="N268" i="124"/>
  <c r="CF389" i="124"/>
  <c r="CF392" i="124" s="1"/>
  <c r="CE181" i="124"/>
  <c r="AU399" i="124"/>
  <c r="AU400" i="124"/>
  <c r="AU231" i="124"/>
  <c r="AV258" i="124"/>
  <c r="AS411" i="124"/>
  <c r="AS412" i="124"/>
  <c r="AA121" i="124" l="1"/>
  <c r="AA122" i="124" s="1"/>
  <c r="AA134" i="124" s="1"/>
  <c r="AD213" i="125"/>
  <c r="AD183" i="125" s="1"/>
  <c r="AD121" i="125"/>
  <c r="CA344" i="125"/>
  <c r="CA364" i="125" s="1"/>
  <c r="BZ344" i="125"/>
  <c r="CC56" i="125"/>
  <c r="AQ336" i="125"/>
  <c r="CC340" i="125"/>
  <c r="CC293" i="125"/>
  <c r="CC74" i="125"/>
  <c r="BB400" i="125"/>
  <c r="BB399" i="125"/>
  <c r="CA335" i="125"/>
  <c r="CA336" i="125" s="1"/>
  <c r="CA302" i="125" s="1"/>
  <c r="W268" i="125"/>
  <c r="W227" i="125"/>
  <c r="AG182" i="125"/>
  <c r="BT182" i="125" s="1"/>
  <c r="AG190" i="125"/>
  <c r="BT188" i="125"/>
  <c r="AD252" i="125"/>
  <c r="AE208" i="125"/>
  <c r="AD122" i="125"/>
  <c r="AD134" i="125" s="1"/>
  <c r="AE210" i="125"/>
  <c r="AE273" i="125" s="1"/>
  <c r="CD54" i="125"/>
  <c r="CE50" i="125"/>
  <c r="W424" i="125"/>
  <c r="W423" i="125"/>
  <c r="AZ412" i="125"/>
  <c r="AZ411" i="125"/>
  <c r="Y426" i="125"/>
  <c r="Y184" i="125"/>
  <c r="X366" i="125"/>
  <c r="X226" i="125"/>
  <c r="CE38" i="125"/>
  <c r="CF34" i="125"/>
  <c r="CM389" i="125"/>
  <c r="CM392" i="125" s="1"/>
  <c r="CL181" i="125"/>
  <c r="CB340" i="125"/>
  <c r="CB293" i="125"/>
  <c r="CB74" i="125"/>
  <c r="BS268" i="125"/>
  <c r="BS227" i="125"/>
  <c r="AA389" i="125"/>
  <c r="AA392" i="125" s="1"/>
  <c r="Z181" i="125"/>
  <c r="Z180" i="125" s="1"/>
  <c r="AZ388" i="125"/>
  <c r="AZ387" i="125"/>
  <c r="CQ394" i="125"/>
  <c r="CQ395" i="125"/>
  <c r="CR396" i="125"/>
  <c r="CS407" i="125"/>
  <c r="CS406" i="125"/>
  <c r="CS403" i="125" s="1"/>
  <c r="CS84" i="125" s="1"/>
  <c r="CS82" i="125" s="1"/>
  <c r="CS85" i="125" s="1"/>
  <c r="CT408" i="125"/>
  <c r="BG231" i="125"/>
  <c r="BH258" i="125"/>
  <c r="V268" i="125"/>
  <c r="V227" i="125"/>
  <c r="BZ364" i="125"/>
  <c r="AR335" i="125"/>
  <c r="AS332" i="125" s="1"/>
  <c r="CP391" i="125"/>
  <c r="CE46" i="125"/>
  <c r="CF42" i="125"/>
  <c r="AH188" i="125"/>
  <c r="AH189" i="125"/>
  <c r="AI187" i="125"/>
  <c r="BC232" i="125"/>
  <c r="BD259" i="125"/>
  <c r="CR341" i="125"/>
  <c r="CR132" i="125"/>
  <c r="CD30" i="125"/>
  <c r="CE26" i="125"/>
  <c r="CW418" i="125"/>
  <c r="CW415" i="125" s="1"/>
  <c r="CW416" i="125" s="1"/>
  <c r="CX413" i="125" s="1"/>
  <c r="CW419" i="125"/>
  <c r="CX420" i="125"/>
  <c r="AG112" i="125"/>
  <c r="BT189" i="125"/>
  <c r="AU293" i="124"/>
  <c r="CN416" i="124"/>
  <c r="CO413" i="124" s="1"/>
  <c r="AU74" i="124"/>
  <c r="AU129" i="124" s="1"/>
  <c r="AT344" i="124"/>
  <c r="AT364" i="124" s="1"/>
  <c r="AV56" i="124"/>
  <c r="AV74" i="124" s="1"/>
  <c r="AV129" i="124" s="1"/>
  <c r="AD187" i="124"/>
  <c r="AE187" i="124" s="1"/>
  <c r="AB190" i="124"/>
  <c r="AB182" i="124"/>
  <c r="AC188" i="124"/>
  <c r="AC189" i="124"/>
  <c r="AC112" i="124" s="1"/>
  <c r="AC111" i="124" s="1"/>
  <c r="CI132" i="124"/>
  <c r="AS344" i="124"/>
  <c r="AS364" i="124" s="1"/>
  <c r="AV340" i="124"/>
  <c r="CJ407" i="124"/>
  <c r="CJ406" i="124"/>
  <c r="CJ403" i="124" s="1"/>
  <c r="CJ84" i="124" s="1"/>
  <c r="CJ82" i="124" s="1"/>
  <c r="CJ85" i="124" s="1"/>
  <c r="CK408" i="124"/>
  <c r="AW46" i="124"/>
  <c r="AX42" i="124"/>
  <c r="CI404" i="124"/>
  <c r="CJ401" i="124" s="1"/>
  <c r="AU342" i="124"/>
  <c r="AU343" i="124"/>
  <c r="AY54" i="124"/>
  <c r="AZ50" i="124"/>
  <c r="AW38" i="124"/>
  <c r="AX34" i="124"/>
  <c r="AY26" i="124"/>
  <c r="AX30" i="124"/>
  <c r="CO416" i="124"/>
  <c r="CP413" i="124" s="1"/>
  <c r="R426" i="124"/>
  <c r="R184" i="124"/>
  <c r="P268" i="124"/>
  <c r="P227" i="124"/>
  <c r="CG389" i="124"/>
  <c r="CG392" i="124" s="1"/>
  <c r="CF181" i="124"/>
  <c r="AT412" i="124"/>
  <c r="AT411" i="124"/>
  <c r="AV231" i="124"/>
  <c r="AW258" i="124"/>
  <c r="CP419" i="124"/>
  <c r="CP418" i="124"/>
  <c r="CP415" i="124" s="1"/>
  <c r="CQ420" i="124"/>
  <c r="T389" i="124"/>
  <c r="T392" i="124" s="1"/>
  <c r="S181" i="124"/>
  <c r="S180" i="124" s="1"/>
  <c r="AS77" i="124"/>
  <c r="P424" i="124"/>
  <c r="P423" i="124"/>
  <c r="AV232" i="124"/>
  <c r="AW259" i="124"/>
  <c r="AA252" i="124"/>
  <c r="AB208" i="124"/>
  <c r="AB210" i="124"/>
  <c r="AB273" i="124" s="1"/>
  <c r="AV399" i="124"/>
  <c r="AV400" i="124"/>
  <c r="AA213" i="124"/>
  <c r="AA183" i="124" s="1"/>
  <c r="Q366" i="124"/>
  <c r="Q226" i="124"/>
  <c r="CL395" i="124"/>
  <c r="CL394" i="124"/>
  <c r="CM396" i="124"/>
  <c r="AT387" i="124"/>
  <c r="AT388" i="124"/>
  <c r="CK391" i="124"/>
  <c r="CD56" i="125" l="1"/>
  <c r="AV293" i="124"/>
  <c r="AR336" i="125"/>
  <c r="CT406" i="125"/>
  <c r="CT403" i="125" s="1"/>
  <c r="CT84" i="125" s="1"/>
  <c r="CT82" i="125" s="1"/>
  <c r="CT85" i="125" s="1"/>
  <c r="CT407" i="125"/>
  <c r="CU408" i="125"/>
  <c r="CN389" i="125"/>
  <c r="CN392" i="125" s="1"/>
  <c r="CM181" i="125"/>
  <c r="CS341" i="125"/>
  <c r="CS132" i="125"/>
  <c r="BA412" i="125"/>
  <c r="BA411" i="125"/>
  <c r="AG111" i="125"/>
  <c r="BT112" i="125"/>
  <c r="CF38" i="125"/>
  <c r="CG34" i="125"/>
  <c r="CS404" i="125"/>
  <c r="CT401" i="125" s="1"/>
  <c r="AE212" i="125"/>
  <c r="CC129" i="125"/>
  <c r="CD340" i="125"/>
  <c r="CD293" i="125"/>
  <c r="CD74" i="125"/>
  <c r="AH112" i="125"/>
  <c r="CX418" i="125"/>
  <c r="CX415" i="125" s="1"/>
  <c r="CX416" i="125" s="1"/>
  <c r="CY413" i="125" s="1"/>
  <c r="CX419" i="125"/>
  <c r="CY420" i="125"/>
  <c r="AH190" i="125"/>
  <c r="AH182" i="125"/>
  <c r="AS335" i="125"/>
  <c r="AT332" i="125" s="1"/>
  <c r="CR395" i="125"/>
  <c r="CR394" i="125"/>
  <c r="CS396" i="125"/>
  <c r="BA388" i="125"/>
  <c r="BA387" i="125"/>
  <c r="AD230" i="125"/>
  <c r="AD233" i="125" s="1"/>
  <c r="AD253" i="125"/>
  <c r="AD254" i="125" s="1"/>
  <c r="CC296" i="125"/>
  <c r="CC301" i="125"/>
  <c r="CF46" i="125"/>
  <c r="CG42" i="125"/>
  <c r="BH231" i="125"/>
  <c r="BI258" i="125"/>
  <c r="Z426" i="125"/>
  <c r="Z184" i="125"/>
  <c r="CB129" i="125"/>
  <c r="X268" i="125"/>
  <c r="X227" i="125"/>
  <c r="CC342" i="125"/>
  <c r="CC343" i="125"/>
  <c r="CE30" i="125"/>
  <c r="CF26" i="125"/>
  <c r="CQ391" i="125"/>
  <c r="AB389" i="125"/>
  <c r="AB392" i="125" s="1"/>
  <c r="AA181" i="125"/>
  <c r="AA180" i="125" s="1"/>
  <c r="CB301" i="125"/>
  <c r="CB296" i="125"/>
  <c r="X424" i="125"/>
  <c r="X423" i="125"/>
  <c r="CB332" i="125"/>
  <c r="CB334" i="125"/>
  <c r="CB303" i="125" s="1"/>
  <c r="AI188" i="125"/>
  <c r="AI189" i="125"/>
  <c r="AI112" i="125" s="1"/>
  <c r="AI111" i="125" s="1"/>
  <c r="AJ187" i="125"/>
  <c r="BD232" i="125"/>
  <c r="BE259" i="125"/>
  <c r="CB343" i="125"/>
  <c r="CB342" i="125"/>
  <c r="CB344" i="125" s="1"/>
  <c r="Y366" i="125"/>
  <c r="Y226" i="125"/>
  <c r="CE54" i="125"/>
  <c r="CF50" i="125"/>
  <c r="BT190" i="125"/>
  <c r="BC400" i="125"/>
  <c r="BC399" i="125"/>
  <c r="AU344" i="124"/>
  <c r="AU364" i="124" s="1"/>
  <c r="AW56" i="124"/>
  <c r="AW340" i="124" s="1"/>
  <c r="AE188" i="124"/>
  <c r="AE189" i="124"/>
  <c r="AE112" i="124" s="1"/>
  <c r="AE111" i="124" s="1"/>
  <c r="AF187" i="124"/>
  <c r="AC182" i="124"/>
  <c r="AC190" i="124"/>
  <c r="AD189" i="124"/>
  <c r="AD112" i="124" s="1"/>
  <c r="AD111" i="124" s="1"/>
  <c r="AD188" i="124"/>
  <c r="AX46" i="124"/>
  <c r="AY42" i="124"/>
  <c r="AZ54" i="124"/>
  <c r="BA50" i="124"/>
  <c r="CK406" i="124"/>
  <c r="CK403" i="124" s="1"/>
  <c r="CK84" i="124" s="1"/>
  <c r="CK82" i="124" s="1"/>
  <c r="CK85" i="124" s="1"/>
  <c r="CL408" i="124"/>
  <c r="CM408" i="124" s="1"/>
  <c r="CM406" i="124" s="1"/>
  <c r="CM403" i="124" s="1"/>
  <c r="CM84" i="124" s="1"/>
  <c r="CM82" i="124" s="1"/>
  <c r="CM85" i="124" s="1"/>
  <c r="CK407" i="124"/>
  <c r="CP416" i="124"/>
  <c r="CQ413" i="124" s="1"/>
  <c r="CJ341" i="124"/>
  <c r="CJ132" i="124"/>
  <c r="AY34" i="124"/>
  <c r="AX38" i="124"/>
  <c r="AX56" i="124" s="1"/>
  <c r="AY30" i="124"/>
  <c r="AZ26" i="124"/>
  <c r="AV342" i="124"/>
  <c r="AV343" i="124"/>
  <c r="CJ404" i="124"/>
  <c r="CK401" i="124" s="1"/>
  <c r="AS114" i="124"/>
  <c r="AS333" i="124"/>
  <c r="AS117" i="124"/>
  <c r="AS118" i="124"/>
  <c r="Q423" i="124"/>
  <c r="Q424" i="124"/>
  <c r="U389" i="124"/>
  <c r="U392" i="124" s="1"/>
  <c r="T181" i="124"/>
  <c r="T180" i="124" s="1"/>
  <c r="AW232" i="124"/>
  <c r="AX259" i="124"/>
  <c r="S426" i="124"/>
  <c r="S184" i="124"/>
  <c r="CM395" i="124"/>
  <c r="CM394" i="124"/>
  <c r="CN396" i="124"/>
  <c r="AW399" i="124"/>
  <c r="AW400" i="124"/>
  <c r="CL391" i="124"/>
  <c r="CQ419" i="124"/>
  <c r="CQ418" i="124"/>
  <c r="CQ415" i="124" s="1"/>
  <c r="CR420" i="124"/>
  <c r="AB212" i="124"/>
  <c r="AB121" i="124" s="1"/>
  <c r="AU412" i="124"/>
  <c r="AU411" i="124"/>
  <c r="AU387" i="124"/>
  <c r="AU388" i="124"/>
  <c r="Q268" i="124"/>
  <c r="Q227" i="124"/>
  <c r="AA230" i="124"/>
  <c r="AA233" i="124" s="1"/>
  <c r="AA253" i="124"/>
  <c r="AA254" i="124" s="1"/>
  <c r="AW231" i="124"/>
  <c r="AX258" i="124"/>
  <c r="R366" i="124"/>
  <c r="R226" i="124"/>
  <c r="CH389" i="124"/>
  <c r="CH392" i="124" s="1"/>
  <c r="CG181" i="124"/>
  <c r="AS336" i="125" l="1"/>
  <c r="BU336" i="125" s="1"/>
  <c r="AE213" i="125"/>
  <c r="AE183" i="125" s="1"/>
  <c r="AE121" i="125"/>
  <c r="CT404" i="125"/>
  <c r="CU401" i="125" s="1"/>
  <c r="CE56" i="125"/>
  <c r="CC344" i="125"/>
  <c r="CC364" i="125"/>
  <c r="CB364" i="125"/>
  <c r="CF30" i="125"/>
  <c r="CF56" i="125" s="1"/>
  <c r="CG26" i="125"/>
  <c r="CO389" i="125"/>
  <c r="CO392" i="125" s="1"/>
  <c r="CN181" i="125"/>
  <c r="AI182" i="125"/>
  <c r="AI190" i="125"/>
  <c r="AA426" i="125"/>
  <c r="AA184" i="125"/>
  <c r="CE340" i="125"/>
  <c r="CE293" i="125"/>
  <c r="CE74" i="125"/>
  <c r="Z366" i="125"/>
  <c r="Z226" i="125"/>
  <c r="BU302" i="125"/>
  <c r="AT335" i="125"/>
  <c r="AU332" i="125" s="1"/>
  <c r="CU406" i="125"/>
  <c r="CU403" i="125" s="1"/>
  <c r="CU84" i="125" s="1"/>
  <c r="CU82" i="125" s="1"/>
  <c r="CU85" i="125" s="1"/>
  <c r="CU407" i="125"/>
  <c r="CV408" i="125"/>
  <c r="AC389" i="125"/>
  <c r="AC392" i="125" s="1"/>
  <c r="AB181" i="125"/>
  <c r="AB180" i="125" s="1"/>
  <c r="AE252" i="125"/>
  <c r="AF208" i="125"/>
  <c r="AE122" i="125"/>
  <c r="AE134" i="125" s="1"/>
  <c r="AF210" i="125"/>
  <c r="AF273" i="125" s="1"/>
  <c r="BI231" i="125"/>
  <c r="BJ258" i="125"/>
  <c r="CD129" i="125"/>
  <c r="CG38" i="125"/>
  <c r="CH34" i="125"/>
  <c r="BB412" i="125"/>
  <c r="BB411" i="125"/>
  <c r="CB335" i="125"/>
  <c r="CB336" i="125" s="1"/>
  <c r="CB302" i="125" s="1"/>
  <c r="BE232" i="125"/>
  <c r="BV232" i="125" s="1"/>
  <c r="BF259" i="125"/>
  <c r="BB387" i="125"/>
  <c r="BB388" i="125"/>
  <c r="CD301" i="125"/>
  <c r="CD296" i="125"/>
  <c r="CT341" i="125"/>
  <c r="CT132" i="125"/>
  <c r="Y268" i="125"/>
  <c r="Y227" i="125"/>
  <c r="AH111" i="125"/>
  <c r="BD399" i="125"/>
  <c r="BD400" i="125"/>
  <c r="CF54" i="125"/>
  <c r="CG50" i="125"/>
  <c r="Y424" i="125"/>
  <c r="Y423" i="125"/>
  <c r="CG46" i="125"/>
  <c r="CH42" i="125"/>
  <c r="CS395" i="125"/>
  <c r="CS394" i="125"/>
  <c r="CT396" i="125"/>
  <c r="CD342" i="125"/>
  <c r="CD343" i="125"/>
  <c r="CD344" i="125"/>
  <c r="AJ189" i="125"/>
  <c r="AJ112" i="125" s="1"/>
  <c r="AJ111" i="125" s="1"/>
  <c r="AJ188" i="125"/>
  <c r="AK187" i="125"/>
  <c r="CR391" i="125"/>
  <c r="CY418" i="125"/>
  <c r="CY415" i="125" s="1"/>
  <c r="CY416" i="125" s="1"/>
  <c r="CY419" i="125"/>
  <c r="BT111" i="125"/>
  <c r="AB213" i="124"/>
  <c r="AB183" i="124" s="1"/>
  <c r="AB122" i="124"/>
  <c r="AB134" i="124" s="1"/>
  <c r="AW74" i="124"/>
  <c r="AW129" i="124" s="1"/>
  <c r="AW293" i="124"/>
  <c r="AF188" i="124"/>
  <c r="AF189" i="124"/>
  <c r="AF112" i="124" s="1"/>
  <c r="AF111" i="124" s="1"/>
  <c r="AG187" i="124"/>
  <c r="AH187" i="124" s="1"/>
  <c r="AD182" i="124"/>
  <c r="AD190" i="124"/>
  <c r="AE190" i="124"/>
  <c r="AE182" i="124"/>
  <c r="CQ416" i="124"/>
  <c r="CR413" i="124" s="1"/>
  <c r="CK404" i="124"/>
  <c r="CL401" i="124" s="1"/>
  <c r="AV344" i="124"/>
  <c r="AV364" i="124" s="1"/>
  <c r="AX340" i="124"/>
  <c r="AX293" i="124"/>
  <c r="AX74" i="124"/>
  <c r="AX129" i="124" s="1"/>
  <c r="BB50" i="124"/>
  <c r="BA54" i="124"/>
  <c r="AY38" i="124"/>
  <c r="AZ34" i="124"/>
  <c r="CN408" i="124"/>
  <c r="CN407" i="124" s="1"/>
  <c r="AY46" i="124"/>
  <c r="AZ42" i="124"/>
  <c r="CM407" i="124"/>
  <c r="BA26" i="124"/>
  <c r="AZ30" i="124"/>
  <c r="AW342" i="124"/>
  <c r="AW343" i="124"/>
  <c r="CK132" i="124"/>
  <c r="CK341" i="124"/>
  <c r="CL406" i="124"/>
  <c r="CL403" i="124" s="1"/>
  <c r="CL84" i="124" s="1"/>
  <c r="CL82" i="124" s="1"/>
  <c r="CL85" i="124" s="1"/>
  <c r="CL407" i="124"/>
  <c r="AS116" i="124"/>
  <c r="AX231" i="124"/>
  <c r="AY258" i="124"/>
  <c r="CI389" i="124"/>
  <c r="CI392" i="124" s="1"/>
  <c r="CH181" i="124"/>
  <c r="CM341" i="124"/>
  <c r="CM132" i="124"/>
  <c r="CN394" i="124"/>
  <c r="CN395" i="124"/>
  <c r="CO396" i="124"/>
  <c r="V389" i="124"/>
  <c r="V392" i="124" s="1"/>
  <c r="U181" i="124"/>
  <c r="AV388" i="124"/>
  <c r="AV387" i="124"/>
  <c r="CM391" i="124"/>
  <c r="AV412" i="124"/>
  <c r="AV411" i="124"/>
  <c r="AX399" i="124"/>
  <c r="AX400" i="124"/>
  <c r="R268" i="124"/>
  <c r="R227" i="124"/>
  <c r="AB252" i="124"/>
  <c r="AC208" i="124"/>
  <c r="AC210" i="124"/>
  <c r="AC273" i="124" s="1"/>
  <c r="S366" i="124"/>
  <c r="S226" i="124"/>
  <c r="CR418" i="124"/>
  <c r="CR415" i="124" s="1"/>
  <c r="CR419" i="124"/>
  <c r="CS420" i="124"/>
  <c r="T426" i="124"/>
  <c r="T184" i="124"/>
  <c r="AX232" i="124"/>
  <c r="AY259" i="124"/>
  <c r="R424" i="124"/>
  <c r="R423" i="124"/>
  <c r="AT336" i="125" l="1"/>
  <c r="CD364" i="125"/>
  <c r="CH46" i="125"/>
  <c r="CI42" i="125"/>
  <c r="CH38" i="125"/>
  <c r="CI34" i="125"/>
  <c r="AA366" i="125"/>
  <c r="AA226" i="125"/>
  <c r="CF340" i="125"/>
  <c r="CF293" i="125"/>
  <c r="CF74" i="125"/>
  <c r="CV406" i="125"/>
  <c r="CV403" i="125" s="1"/>
  <c r="CV84" i="125" s="1"/>
  <c r="CV82" i="125" s="1"/>
  <c r="CV85" i="125" s="1"/>
  <c r="CV407" i="125"/>
  <c r="CW408" i="125"/>
  <c r="BF232" i="125"/>
  <c r="BG259" i="125"/>
  <c r="AF212" i="125"/>
  <c r="CU341" i="125"/>
  <c r="CU132" i="125"/>
  <c r="CG30" i="125"/>
  <c r="CH26" i="125"/>
  <c r="AE253" i="125"/>
  <c r="AE254" i="125" s="1"/>
  <c r="AE230" i="125"/>
  <c r="AE233" i="125" s="1"/>
  <c r="CU404" i="125"/>
  <c r="CV401" i="125" s="1"/>
  <c r="BC411" i="125"/>
  <c r="BC412" i="125"/>
  <c r="AB426" i="125"/>
  <c r="AB184" i="125"/>
  <c r="Z268" i="125"/>
  <c r="Z227" i="125"/>
  <c r="AK189" i="125"/>
  <c r="AK112" i="125" s="1"/>
  <c r="AK188" i="125"/>
  <c r="AL187" i="125"/>
  <c r="CT394" i="125"/>
  <c r="CT395" i="125"/>
  <c r="CU396" i="125"/>
  <c r="CG54" i="125"/>
  <c r="CH50" i="125"/>
  <c r="CC332" i="125"/>
  <c r="CC334" i="125"/>
  <c r="CC303" i="125" s="1"/>
  <c r="AD389" i="125"/>
  <c r="AD392" i="125" s="1"/>
  <c r="AC181" i="125"/>
  <c r="AC180" i="125" s="1"/>
  <c r="AJ190" i="125"/>
  <c r="AJ182" i="125"/>
  <c r="CS391" i="125"/>
  <c r="BJ231" i="125"/>
  <c r="BK258" i="125"/>
  <c r="AU335" i="125"/>
  <c r="AV332" i="125" s="1"/>
  <c r="CE129" i="125"/>
  <c r="CP389" i="125"/>
  <c r="CP392" i="125" s="1"/>
  <c r="CO181" i="125"/>
  <c r="CE342" i="125"/>
  <c r="CE343" i="125"/>
  <c r="CE344" i="125" s="1"/>
  <c r="Z423" i="125"/>
  <c r="Z424" i="125"/>
  <c r="BE399" i="125"/>
  <c r="BE400" i="125"/>
  <c r="BC388" i="125"/>
  <c r="BC387" i="125"/>
  <c r="CE296" i="125"/>
  <c r="CE301" i="125"/>
  <c r="CO408" i="124"/>
  <c r="CO407" i="124" s="1"/>
  <c r="AI187" i="124"/>
  <c r="AI189" i="124" s="1"/>
  <c r="AI112" i="124" s="1"/>
  <c r="AI111" i="124" s="1"/>
  <c r="AW344" i="124"/>
  <c r="AW364" i="124" s="1"/>
  <c r="AG188" i="124"/>
  <c r="AG189" i="124"/>
  <c r="AH189" i="124"/>
  <c r="AH112" i="124" s="1"/>
  <c r="AH111" i="124" s="1"/>
  <c r="AH188" i="124"/>
  <c r="BT187" i="124"/>
  <c r="AF182" i="124"/>
  <c r="AF190" i="124"/>
  <c r="CR416" i="124"/>
  <c r="CS413" i="124" s="1"/>
  <c r="CL404" i="124"/>
  <c r="CM401" i="124" s="1"/>
  <c r="CM404" i="124" s="1"/>
  <c r="CN401" i="124" s="1"/>
  <c r="AY56" i="124"/>
  <c r="AY293" i="124" s="1"/>
  <c r="CL341" i="124"/>
  <c r="CL132" i="124"/>
  <c r="AZ38" i="124"/>
  <c r="BA34" i="124"/>
  <c r="BA30" i="124"/>
  <c r="BB26" i="124"/>
  <c r="BB54" i="124"/>
  <c r="BC50" i="124"/>
  <c r="CN406" i="124"/>
  <c r="CN403" i="124" s="1"/>
  <c r="CN84" i="124" s="1"/>
  <c r="CN82" i="124" s="1"/>
  <c r="CN85" i="124" s="1"/>
  <c r="CN341" i="124" s="1"/>
  <c r="AZ46" i="124"/>
  <c r="BA42" i="124"/>
  <c r="AX342" i="124"/>
  <c r="AX343" i="124"/>
  <c r="CN391" i="124"/>
  <c r="AC212" i="124"/>
  <c r="AC121" i="124" s="1"/>
  <c r="S268" i="124"/>
  <c r="S227" i="124"/>
  <c r="AB230" i="124"/>
  <c r="AB233" i="124" s="1"/>
  <c r="AB253" i="124"/>
  <c r="AB254" i="124" s="1"/>
  <c r="AW388" i="124"/>
  <c r="AW387" i="124"/>
  <c r="U180" i="124"/>
  <c r="BS181" i="124"/>
  <c r="CJ389" i="124"/>
  <c r="CJ392" i="124" s="1"/>
  <c r="CI181" i="124"/>
  <c r="AW411" i="124"/>
  <c r="AW412" i="124"/>
  <c r="S424" i="124"/>
  <c r="S423" i="124"/>
  <c r="AY232" i="124"/>
  <c r="AZ259" i="124"/>
  <c r="W389" i="124"/>
  <c r="W392" i="124" s="1"/>
  <c r="V181" i="124"/>
  <c r="AY231" i="124"/>
  <c r="AZ258" i="124"/>
  <c r="CS418" i="124"/>
  <c r="CS415" i="124" s="1"/>
  <c r="CS419" i="124"/>
  <c r="CT420" i="124"/>
  <c r="T366" i="124"/>
  <c r="T226" i="124"/>
  <c r="AY400" i="124"/>
  <c r="AY399" i="124"/>
  <c r="CO395" i="124"/>
  <c r="CO394" i="124"/>
  <c r="CP396" i="124"/>
  <c r="AF213" i="125" l="1"/>
  <c r="AF183" i="125" s="1"/>
  <c r="AF121" i="125"/>
  <c r="AF122" i="125" s="1"/>
  <c r="AF134" i="125" s="1"/>
  <c r="AU336" i="125"/>
  <c r="CI38" i="125"/>
  <c r="CJ34" i="125"/>
  <c r="CT391" i="125"/>
  <c r="CV341" i="125"/>
  <c r="CV132" i="125"/>
  <c r="AA424" i="125"/>
  <c r="AA423" i="125"/>
  <c r="BD388" i="125"/>
  <c r="BD387" i="125"/>
  <c r="CC335" i="125"/>
  <c r="CC336" i="125" s="1"/>
  <c r="CC302" i="125" s="1"/>
  <c r="AB366" i="125"/>
  <c r="AB226" i="125"/>
  <c r="CV404" i="125"/>
  <c r="CW401" i="125" s="1"/>
  <c r="CF129" i="125"/>
  <c r="CI46" i="125"/>
  <c r="CJ42" i="125"/>
  <c r="AL188" i="125"/>
  <c r="AL189" i="125"/>
  <c r="AM187" i="125"/>
  <c r="AF252" i="125"/>
  <c r="AG208" i="125"/>
  <c r="AG210" i="125"/>
  <c r="CF301" i="125"/>
  <c r="CF296" i="125"/>
  <c r="AK190" i="125"/>
  <c r="AK182" i="125"/>
  <c r="BG232" i="125"/>
  <c r="BH259" i="125"/>
  <c r="CF342" i="125"/>
  <c r="CF343" i="125"/>
  <c r="CQ389" i="125"/>
  <c r="CQ392" i="125" s="1"/>
  <c r="CP181" i="125"/>
  <c r="AV335" i="125"/>
  <c r="AW332" i="125" s="1"/>
  <c r="CH54" i="125"/>
  <c r="CI50" i="125"/>
  <c r="AK111" i="125"/>
  <c r="AA268" i="125"/>
  <c r="AA227" i="125"/>
  <c r="BF399" i="125"/>
  <c r="BF400" i="125"/>
  <c r="BK231" i="125"/>
  <c r="BL258" i="125"/>
  <c r="AC426" i="125"/>
  <c r="AC184" i="125"/>
  <c r="BD412" i="125"/>
  <c r="BD411" i="125"/>
  <c r="CH30" i="125"/>
  <c r="CI26" i="125"/>
  <c r="CE364" i="125"/>
  <c r="AE389" i="125"/>
  <c r="AE392" i="125" s="1"/>
  <c r="AD181" i="125"/>
  <c r="AD180" i="125" s="1"/>
  <c r="CU395" i="125"/>
  <c r="CU394" i="125"/>
  <c r="CV396" i="125"/>
  <c r="CG56" i="125"/>
  <c r="CW407" i="125"/>
  <c r="CW406" i="125"/>
  <c r="CW403" i="125" s="1"/>
  <c r="CW84" i="125" s="1"/>
  <c r="CW82" i="125" s="1"/>
  <c r="CW85" i="125" s="1"/>
  <c r="CX408" i="125"/>
  <c r="CP408" i="124"/>
  <c r="CP407" i="124" s="1"/>
  <c r="CO406" i="124"/>
  <c r="CO403" i="124" s="1"/>
  <c r="CO84" i="124" s="1"/>
  <c r="CO82" i="124" s="1"/>
  <c r="CO85" i="124" s="1"/>
  <c r="CO132" i="124" s="1"/>
  <c r="AC213" i="124"/>
  <c r="AC183" i="124" s="1"/>
  <c r="AC122" i="124"/>
  <c r="AC134" i="124" s="1"/>
  <c r="AY340" i="124"/>
  <c r="AY342" i="124" s="1"/>
  <c r="AI188" i="124"/>
  <c r="AI182" i="124" s="1"/>
  <c r="AJ187" i="124"/>
  <c r="AZ56" i="124"/>
  <c r="AZ74" i="124" s="1"/>
  <c r="AX344" i="124"/>
  <c r="AX364" i="124" s="1"/>
  <c r="AH190" i="124"/>
  <c r="AH182" i="124"/>
  <c r="AG112" i="124"/>
  <c r="BT189" i="124"/>
  <c r="AG182" i="124"/>
  <c r="BT182" i="124" s="1"/>
  <c r="AG190" i="124"/>
  <c r="BT188" i="124"/>
  <c r="CS416" i="124"/>
  <c r="CT413" i="124" s="1"/>
  <c r="AY74" i="124"/>
  <c r="AY129" i="124" s="1"/>
  <c r="CN404" i="124"/>
  <c r="CO401" i="124" s="1"/>
  <c r="BA46" i="124"/>
  <c r="BB42" i="124"/>
  <c r="BA38" i="124"/>
  <c r="BB34" i="124"/>
  <c r="BC54" i="124"/>
  <c r="BD50" i="124"/>
  <c r="AZ293" i="124"/>
  <c r="CN132" i="124"/>
  <c r="BB30" i="124"/>
  <c r="BC26" i="124"/>
  <c r="AZ232" i="124"/>
  <c r="BA259" i="124"/>
  <c r="BS180" i="124"/>
  <c r="AX388" i="124"/>
  <c r="AX387" i="124"/>
  <c r="AZ400" i="124"/>
  <c r="AZ399" i="124"/>
  <c r="U426" i="124"/>
  <c r="BS426" i="124" s="1"/>
  <c r="U184" i="124"/>
  <c r="T268" i="124"/>
  <c r="T227" i="124"/>
  <c r="AZ231" i="124"/>
  <c r="BA258" i="124"/>
  <c r="CK389" i="124"/>
  <c r="CK392" i="124" s="1"/>
  <c r="CJ181" i="124"/>
  <c r="CP394" i="124"/>
  <c r="CP395" i="124"/>
  <c r="CQ396" i="124"/>
  <c r="V180" i="124"/>
  <c r="T424" i="124"/>
  <c r="T423" i="124"/>
  <c r="CO391" i="124"/>
  <c r="X389" i="124"/>
  <c r="X392" i="124" s="1"/>
  <c r="W181" i="124"/>
  <c r="W180" i="124" s="1"/>
  <c r="CT419" i="124"/>
  <c r="CT418" i="124"/>
  <c r="CT415" i="124" s="1"/>
  <c r="CU420" i="124"/>
  <c r="AX411" i="124"/>
  <c r="AX412" i="124"/>
  <c r="AC252" i="124"/>
  <c r="AD208" i="124"/>
  <c r="AD210" i="124"/>
  <c r="AD273" i="124" s="1"/>
  <c r="AV336" i="125" l="1"/>
  <c r="CH56" i="125"/>
  <c r="CP406" i="124"/>
  <c r="CP403" i="124" s="1"/>
  <c r="CP84" i="124" s="1"/>
  <c r="CP82" i="124" s="1"/>
  <c r="CP85" i="124" s="1"/>
  <c r="CF344" i="125"/>
  <c r="CF364" i="125"/>
  <c r="BT210" i="125"/>
  <c r="AL190" i="125"/>
  <c r="AL182" i="125"/>
  <c r="CJ46" i="125"/>
  <c r="CK42" i="125"/>
  <c r="CD332" i="125"/>
  <c r="CD334" i="125"/>
  <c r="CD303" i="125" s="1"/>
  <c r="CR389" i="125"/>
  <c r="CR392" i="125" s="1"/>
  <c r="CQ181" i="125"/>
  <c r="AG211" i="125"/>
  <c r="BT211" i="125" s="1"/>
  <c r="G211" i="125" s="1"/>
  <c r="CU391" i="125"/>
  <c r="CI30" i="125"/>
  <c r="CJ26" i="125"/>
  <c r="BG400" i="125"/>
  <c r="BG399" i="125"/>
  <c r="CI54" i="125"/>
  <c r="CJ50" i="125"/>
  <c r="CW341" i="125"/>
  <c r="CW132" i="125"/>
  <c r="CH340" i="125"/>
  <c r="CH293" i="125"/>
  <c r="CH74" i="125"/>
  <c r="AF253" i="125"/>
  <c r="AF254" i="125" s="1"/>
  <c r="AF230" i="125"/>
  <c r="AF233" i="125" s="1"/>
  <c r="BE387" i="125"/>
  <c r="BE388" i="125"/>
  <c r="CJ38" i="125"/>
  <c r="CK34" i="125"/>
  <c r="CW404" i="125"/>
  <c r="CX401" i="125" s="1"/>
  <c r="CX407" i="125"/>
  <c r="CX406" i="125"/>
  <c r="CX403" i="125" s="1"/>
  <c r="CX84" i="125" s="1"/>
  <c r="CX82" i="125" s="1"/>
  <c r="CX85" i="125" s="1"/>
  <c r="CY408" i="125"/>
  <c r="AF389" i="125"/>
  <c r="AF392" i="125" s="1"/>
  <c r="AE181" i="125"/>
  <c r="AE180" i="125" s="1"/>
  <c r="AW335" i="125"/>
  <c r="AX332" i="125" s="1"/>
  <c r="AB268" i="125"/>
  <c r="AB227" i="125"/>
  <c r="BL231" i="125"/>
  <c r="BM258" i="125"/>
  <c r="AD426" i="125"/>
  <c r="AD184" i="125"/>
  <c r="CG340" i="125"/>
  <c r="CG293" i="125"/>
  <c r="CG74" i="125"/>
  <c r="BE411" i="125"/>
  <c r="BE412" i="125"/>
  <c r="AM188" i="125"/>
  <c r="AM189" i="125"/>
  <c r="AM112" i="125" s="1"/>
  <c r="AM111" i="125" s="1"/>
  <c r="AN187" i="125"/>
  <c r="AB423" i="125"/>
  <c r="AB424" i="125"/>
  <c r="CV394" i="125"/>
  <c r="CV395" i="125"/>
  <c r="CW396" i="125"/>
  <c r="AC366" i="125"/>
  <c r="AC226" i="125"/>
  <c r="BH232" i="125"/>
  <c r="BI259" i="125"/>
  <c r="AL112" i="125"/>
  <c r="CQ408" i="124"/>
  <c r="CQ406" i="124" s="1"/>
  <c r="CQ403" i="124" s="1"/>
  <c r="CQ84" i="124" s="1"/>
  <c r="CQ82" i="124" s="1"/>
  <c r="CQ85" i="124" s="1"/>
  <c r="CO341" i="124"/>
  <c r="CO404" i="124"/>
  <c r="CP401" i="124" s="1"/>
  <c r="AZ340" i="124"/>
  <c r="AZ343" i="124" s="1"/>
  <c r="AY343" i="124"/>
  <c r="AY344" i="124" s="1"/>
  <c r="AY364" i="124" s="1"/>
  <c r="AI190" i="124"/>
  <c r="AJ189" i="124"/>
  <c r="AJ112" i="124" s="1"/>
  <c r="AJ111" i="124" s="1"/>
  <c r="AJ188" i="124"/>
  <c r="AK187" i="124"/>
  <c r="BA56" i="124"/>
  <c r="BA340" i="124" s="1"/>
  <c r="AG111" i="124"/>
  <c r="BT112" i="124"/>
  <c r="BT111" i="124" s="1"/>
  <c r="BT190" i="124"/>
  <c r="CT416" i="124"/>
  <c r="CU413" i="124" s="1"/>
  <c r="BC30" i="124"/>
  <c r="BD26" i="124"/>
  <c r="AZ342" i="124"/>
  <c r="BB38" i="124"/>
  <c r="BC34" i="124"/>
  <c r="AZ129" i="124"/>
  <c r="BC42" i="124"/>
  <c r="BB46" i="124"/>
  <c r="BD54" i="124"/>
  <c r="BE50" i="124"/>
  <c r="CR408" i="124"/>
  <c r="BS424" i="124"/>
  <c r="BT423" i="124" s="1"/>
  <c r="AY387" i="124"/>
  <c r="AY388" i="124"/>
  <c r="AD212" i="124"/>
  <c r="CP391" i="124"/>
  <c r="BS184" i="124"/>
  <c r="BA232" i="124"/>
  <c r="BB259" i="124"/>
  <c r="AC253" i="124"/>
  <c r="AC254" i="124" s="1"/>
  <c r="AC230" i="124"/>
  <c r="AC233" i="124" s="1"/>
  <c r="U423" i="124"/>
  <c r="U424" i="124"/>
  <c r="CP341" i="124"/>
  <c r="CP132" i="124"/>
  <c r="W426" i="124"/>
  <c r="W184" i="124"/>
  <c r="V426" i="124"/>
  <c r="V184" i="124"/>
  <c r="BA231" i="124"/>
  <c r="BB258" i="124"/>
  <c r="BA400" i="124"/>
  <c r="BA399" i="124"/>
  <c r="CU418" i="124"/>
  <c r="CU415" i="124" s="1"/>
  <c r="CU419" i="124"/>
  <c r="CV420" i="124"/>
  <c r="Y389" i="124"/>
  <c r="Y392" i="124" s="1"/>
  <c r="X181" i="124"/>
  <c r="X180" i="124" s="1"/>
  <c r="AY411" i="124"/>
  <c r="AY412" i="124"/>
  <c r="CP404" i="124"/>
  <c r="CQ401" i="124" s="1"/>
  <c r="CQ395" i="124"/>
  <c r="CQ394" i="124"/>
  <c r="CR396" i="124"/>
  <c r="CL389" i="124"/>
  <c r="CL392" i="124" s="1"/>
  <c r="CK181" i="124"/>
  <c r="U366" i="124"/>
  <c r="U226" i="124"/>
  <c r="AD121" i="124" l="1"/>
  <c r="AD122" i="124" s="1"/>
  <c r="AD134" i="124" s="1"/>
  <c r="AG212" i="125"/>
  <c r="AG252" i="125" s="1"/>
  <c r="CX404" i="125"/>
  <c r="CY401" i="125" s="1"/>
  <c r="AW336" i="125"/>
  <c r="AN188" i="125"/>
  <c r="AN189" i="125"/>
  <c r="AN112" i="125" s="1"/>
  <c r="AN111" i="125" s="1"/>
  <c r="AO187" i="125"/>
  <c r="AD366" i="125"/>
  <c r="AD226" i="125"/>
  <c r="AX335" i="125"/>
  <c r="AY332" i="125" s="1"/>
  <c r="CD335" i="125"/>
  <c r="CJ54" i="125"/>
  <c r="CK50" i="125"/>
  <c r="CK46" i="125"/>
  <c r="CL42" i="125"/>
  <c r="AM190" i="125"/>
  <c r="AM182" i="125"/>
  <c r="BM231" i="125"/>
  <c r="BN258" i="125"/>
  <c r="AE426" i="125"/>
  <c r="AE184" i="125"/>
  <c r="CK38" i="125"/>
  <c r="CL34" i="125"/>
  <c r="CH129" i="125"/>
  <c r="BT273" i="125"/>
  <c r="BT212" i="125"/>
  <c r="CV391" i="125"/>
  <c r="BF411" i="125"/>
  <c r="BF412" i="125"/>
  <c r="AG389" i="125"/>
  <c r="AG392" i="125" s="1"/>
  <c r="AF181" i="125"/>
  <c r="AF180" i="125" s="1"/>
  <c r="CH301" i="125"/>
  <c r="CH296" i="125"/>
  <c r="AG273" i="125"/>
  <c r="AL111" i="125"/>
  <c r="BF387" i="125"/>
  <c r="BF388" i="125"/>
  <c r="CH342" i="125"/>
  <c r="CH343" i="125"/>
  <c r="BH400" i="125"/>
  <c r="BH399" i="125"/>
  <c r="CS389" i="125"/>
  <c r="CS392" i="125" s="1"/>
  <c r="CR181" i="125"/>
  <c r="CW395" i="125"/>
  <c r="CW394" i="125"/>
  <c r="CX396" i="125"/>
  <c r="BI232" i="125"/>
  <c r="BJ259" i="125"/>
  <c r="CG129" i="125"/>
  <c r="CY407" i="125"/>
  <c r="CY406" i="125"/>
  <c r="CY403" i="125" s="1"/>
  <c r="CY84" i="125" s="1"/>
  <c r="CJ30" i="125"/>
  <c r="CJ56" i="125" s="1"/>
  <c r="CK26" i="125"/>
  <c r="CG296" i="125"/>
  <c r="CG301" i="125"/>
  <c r="CX341" i="125"/>
  <c r="CX132" i="125"/>
  <c r="CI56" i="125"/>
  <c r="AC423" i="125"/>
  <c r="AC424" i="125"/>
  <c r="AC268" i="125"/>
  <c r="AC227" i="125"/>
  <c r="CG342" i="125"/>
  <c r="CG343" i="125"/>
  <c r="CQ407" i="124"/>
  <c r="BA74" i="124"/>
  <c r="BA129" i="124" s="1"/>
  <c r="AZ344" i="124"/>
  <c r="AZ364" i="124" s="1"/>
  <c r="BA293" i="124"/>
  <c r="AL187" i="124"/>
  <c r="AM187" i="124" s="1"/>
  <c r="AK188" i="124"/>
  <c r="AK189" i="124"/>
  <c r="AK112" i="124" s="1"/>
  <c r="AK111" i="124" s="1"/>
  <c r="AJ182" i="124"/>
  <c r="AJ190" i="124"/>
  <c r="CU416" i="124"/>
  <c r="CV413" i="124" s="1"/>
  <c r="AD213" i="124"/>
  <c r="AD183" i="124" s="1"/>
  <c r="BB56" i="124"/>
  <c r="BB293" i="124" s="1"/>
  <c r="CQ404" i="124"/>
  <c r="CR401" i="124" s="1"/>
  <c r="BD30" i="124"/>
  <c r="BE26" i="124"/>
  <c r="BD42" i="124"/>
  <c r="BC46" i="124"/>
  <c r="BC38" i="124"/>
  <c r="BD34" i="124"/>
  <c r="BE54" i="124"/>
  <c r="BV54" i="124" s="1"/>
  <c r="BF50" i="124"/>
  <c r="BA343" i="124"/>
  <c r="BA342" i="124"/>
  <c r="CR395" i="124"/>
  <c r="CR394" i="124"/>
  <c r="CS396" i="124"/>
  <c r="CV418" i="124"/>
  <c r="CV415" i="124" s="1"/>
  <c r="CV419" i="124"/>
  <c r="CW420" i="124"/>
  <c r="BS366" i="124"/>
  <c r="U268" i="124"/>
  <c r="U227" i="124"/>
  <c r="BS226" i="124"/>
  <c r="CQ391" i="124"/>
  <c r="W366" i="124"/>
  <c r="W226" i="124"/>
  <c r="AZ388" i="124"/>
  <c r="AZ387" i="124"/>
  <c r="CR406" i="124"/>
  <c r="CR403" i="124" s="1"/>
  <c r="CR84" i="124" s="1"/>
  <c r="CR82" i="124" s="1"/>
  <c r="CR85" i="124" s="1"/>
  <c r="CR407" i="124"/>
  <c r="CS408" i="124"/>
  <c r="Z389" i="124"/>
  <c r="Z392" i="124" s="1"/>
  <c r="Y181" i="124"/>
  <c r="Y180" i="124" s="1"/>
  <c r="V424" i="124"/>
  <c r="V423" i="124"/>
  <c r="AZ412" i="124"/>
  <c r="AZ411" i="124"/>
  <c r="X426" i="124"/>
  <c r="X184" i="124"/>
  <c r="BB231" i="124"/>
  <c r="BC258" i="124"/>
  <c r="AD252" i="124"/>
  <c r="AE208" i="124"/>
  <c r="AE210" i="124"/>
  <c r="CQ341" i="124"/>
  <c r="CQ132" i="124"/>
  <c r="V366" i="124"/>
  <c r="V226" i="124"/>
  <c r="CM389" i="124"/>
  <c r="CM392" i="124" s="1"/>
  <c r="CL181" i="124"/>
  <c r="BB232" i="124"/>
  <c r="BC259" i="124"/>
  <c r="BB399" i="124"/>
  <c r="BB400" i="124"/>
  <c r="AH210" i="125" l="1"/>
  <c r="AG213" i="125"/>
  <c r="BT213" i="125" s="1"/>
  <c r="AH208" i="125"/>
  <c r="AG121" i="125"/>
  <c r="CG344" i="125"/>
  <c r="CH344" i="125"/>
  <c r="CH364" i="125" s="1"/>
  <c r="CG364" i="125"/>
  <c r="AD424" i="125"/>
  <c r="AD423" i="125"/>
  <c r="BJ232" i="125"/>
  <c r="BK259" i="125"/>
  <c r="BN231" i="125"/>
  <c r="BO258" i="125"/>
  <c r="AG253" i="125"/>
  <c r="AG254" i="125" s="1"/>
  <c r="AG230" i="125"/>
  <c r="AG233" i="125" s="1"/>
  <c r="CK30" i="125"/>
  <c r="CL26" i="125"/>
  <c r="BG411" i="125"/>
  <c r="BG412" i="125"/>
  <c r="CY404" i="125"/>
  <c r="AY335" i="125"/>
  <c r="AZ332" i="125" s="1"/>
  <c r="AY336" i="125"/>
  <c r="CJ293" i="125"/>
  <c r="CJ340" i="125"/>
  <c r="CJ74" i="125"/>
  <c r="CX394" i="125"/>
  <c r="CX395" i="125"/>
  <c r="CY396" i="125"/>
  <c r="BI399" i="125"/>
  <c r="BI400" i="125"/>
  <c r="AX336" i="125"/>
  <c r="CI340" i="125"/>
  <c r="CI293" i="125"/>
  <c r="CI74" i="125"/>
  <c r="CW391" i="125"/>
  <c r="CE332" i="125"/>
  <c r="CE334" i="125"/>
  <c r="CE303" i="125" s="1"/>
  <c r="AD268" i="125"/>
  <c r="AD227" i="125"/>
  <c r="AG183" i="125"/>
  <c r="BT183" i="125" s="1"/>
  <c r="CY82" i="125"/>
  <c r="G84" i="125"/>
  <c r="CL38" i="125"/>
  <c r="CM34" i="125"/>
  <c r="CL46" i="125"/>
  <c r="CM42" i="125"/>
  <c r="CD336" i="125"/>
  <c r="CD302" i="125" s="1"/>
  <c r="AH273" i="125"/>
  <c r="AO188" i="125"/>
  <c r="AO189" i="125"/>
  <c r="AO112" i="125" s="1"/>
  <c r="AP187" i="125"/>
  <c r="AF426" i="125"/>
  <c r="AF184" i="125"/>
  <c r="BT252" i="125"/>
  <c r="BU208" i="125"/>
  <c r="AE366" i="125"/>
  <c r="AE226" i="125"/>
  <c r="CK54" i="125"/>
  <c r="CL50" i="125"/>
  <c r="BT121" i="125"/>
  <c r="AG122" i="125"/>
  <c r="AG134" i="125" s="1"/>
  <c r="BG388" i="125"/>
  <c r="BG387" i="125"/>
  <c r="CT389" i="125"/>
  <c r="CT392" i="125" s="1"/>
  <c r="CS181" i="125"/>
  <c r="AH389" i="125"/>
  <c r="AH392" i="125" s="1"/>
  <c r="AG181" i="125"/>
  <c r="AN190" i="125"/>
  <c r="AN182" i="125"/>
  <c r="AM189" i="124"/>
  <c r="AM112" i="124" s="1"/>
  <c r="AM111" i="124" s="1"/>
  <c r="AN187" i="124"/>
  <c r="AO187" i="124" s="1"/>
  <c r="AM188" i="124"/>
  <c r="AM182" i="124" s="1"/>
  <c r="AK182" i="124"/>
  <c r="AK190" i="124"/>
  <c r="AL188" i="124"/>
  <c r="AL189" i="124"/>
  <c r="AL112" i="124" s="1"/>
  <c r="AL111" i="124" s="1"/>
  <c r="BA344" i="124"/>
  <c r="BA364" i="124" s="1"/>
  <c r="BC56" i="124"/>
  <c r="BC293" i="124" s="1"/>
  <c r="CV416" i="124"/>
  <c r="CW413" i="124" s="1"/>
  <c r="AE211" i="124"/>
  <c r="AE212" i="124" s="1"/>
  <c r="AE121" i="124" s="1"/>
  <c r="CR404" i="124"/>
  <c r="CS401" i="124" s="1"/>
  <c r="BB74" i="124"/>
  <c r="BB129" i="124" s="1"/>
  <c r="BB340" i="124"/>
  <c r="BB342" i="124" s="1"/>
  <c r="BE30" i="124"/>
  <c r="BF26" i="124"/>
  <c r="BF54" i="124"/>
  <c r="BG50" i="124"/>
  <c r="BE34" i="124"/>
  <c r="BD38" i="124"/>
  <c r="BD46" i="124"/>
  <c r="BE42" i="124"/>
  <c r="V227" i="124"/>
  <c r="V268" i="124"/>
  <c r="CR341" i="124"/>
  <c r="CR132" i="124"/>
  <c r="AD230" i="124"/>
  <c r="AD233" i="124" s="1"/>
  <c r="AD253" i="124"/>
  <c r="AD254" i="124" s="1"/>
  <c r="W423" i="124"/>
  <c r="W424" i="124"/>
  <c r="CS395" i="124"/>
  <c r="CS394" i="124"/>
  <c r="CT396" i="124"/>
  <c r="BC232" i="124"/>
  <c r="BD259" i="124"/>
  <c r="BA411" i="124"/>
  <c r="BA412" i="124"/>
  <c r="BA387" i="124"/>
  <c r="BA388" i="124"/>
  <c r="BS227" i="124"/>
  <c r="BS268" i="124"/>
  <c r="CR391" i="124"/>
  <c r="BC231" i="124"/>
  <c r="BD258" i="124"/>
  <c r="Y426" i="124"/>
  <c r="Y184" i="124"/>
  <c r="BC399" i="124"/>
  <c r="BC400" i="124"/>
  <c r="AA389" i="124"/>
  <c r="AA392" i="124" s="1"/>
  <c r="Z181" i="124"/>
  <c r="Z180" i="124" s="1"/>
  <c r="W227" i="124"/>
  <c r="W268" i="124"/>
  <c r="CN389" i="124"/>
  <c r="CN392" i="124" s="1"/>
  <c r="CM181" i="124"/>
  <c r="CW419" i="124"/>
  <c r="CW418" i="124"/>
  <c r="CW415" i="124" s="1"/>
  <c r="CX420" i="124"/>
  <c r="CS407" i="124"/>
  <c r="CS406" i="124"/>
  <c r="CS403" i="124" s="1"/>
  <c r="CS84" i="124" s="1"/>
  <c r="CS82" i="124" s="1"/>
  <c r="CS85" i="124" s="1"/>
  <c r="CT408" i="124"/>
  <c r="X366" i="124"/>
  <c r="X226" i="124"/>
  <c r="CW416" i="124" l="1"/>
  <c r="CX413" i="124" s="1"/>
  <c r="AH212" i="125"/>
  <c r="AH213" i="125" s="1"/>
  <c r="AH183" i="125" s="1"/>
  <c r="AN189" i="124"/>
  <c r="AF366" i="125"/>
  <c r="AF226" i="125"/>
  <c r="CE335" i="125"/>
  <c r="CJ343" i="125"/>
  <c r="CJ342" i="125"/>
  <c r="CJ344" i="125" s="1"/>
  <c r="CL30" i="125"/>
  <c r="CM26" i="125"/>
  <c r="AI210" i="125"/>
  <c r="BT122" i="125"/>
  <c r="CM46" i="125"/>
  <c r="CN42" i="125"/>
  <c r="CY85" i="125"/>
  <c r="G82" i="125"/>
  <c r="BJ400" i="125"/>
  <c r="BJ399" i="125"/>
  <c r="CJ301" i="125"/>
  <c r="CJ296" i="125"/>
  <c r="CK56" i="125"/>
  <c r="CJ129" i="125"/>
  <c r="AG180" i="125"/>
  <c r="BT181" i="125"/>
  <c r="CL54" i="125"/>
  <c r="CM50" i="125"/>
  <c r="AE424" i="125"/>
  <c r="AE423" i="125"/>
  <c r="BK232" i="125"/>
  <c r="BL259" i="125"/>
  <c r="AP188" i="125"/>
  <c r="AP189" i="125"/>
  <c r="AP112" i="125" s="1"/>
  <c r="AP111" i="125" s="1"/>
  <c r="AQ187" i="125"/>
  <c r="CM38" i="125"/>
  <c r="CN34" i="125"/>
  <c r="CY394" i="125"/>
  <c r="CY395" i="125"/>
  <c r="AZ335" i="125"/>
  <c r="BA332" i="125" s="1"/>
  <c r="AE268" i="125"/>
  <c r="AE227" i="125"/>
  <c r="AO111" i="125"/>
  <c r="BO231" i="125"/>
  <c r="BP258" i="125"/>
  <c r="AI389" i="125"/>
  <c r="AI392" i="125" s="1"/>
  <c r="AH181" i="125"/>
  <c r="AO182" i="125"/>
  <c r="AO190" i="125"/>
  <c r="CI129" i="125"/>
  <c r="CX391" i="125"/>
  <c r="BH411" i="125"/>
  <c r="BH412" i="125"/>
  <c r="BT253" i="125"/>
  <c r="BT254" i="125" s="1"/>
  <c r="BT230" i="125"/>
  <c r="CI343" i="125"/>
  <c r="CI342" i="125"/>
  <c r="CU389" i="125"/>
  <c r="CU392" i="125" s="1"/>
  <c r="CT181" i="125"/>
  <c r="BH388" i="125"/>
  <c r="BH387" i="125"/>
  <c r="CI296" i="125"/>
  <c r="CI301" i="125"/>
  <c r="AN188" i="124"/>
  <c r="AN182" i="124" s="1"/>
  <c r="AM190" i="124"/>
  <c r="AL190" i="124"/>
  <c r="AL182" i="124"/>
  <c r="BB343" i="124"/>
  <c r="BB344" i="124" s="1"/>
  <c r="BB364" i="124" s="1"/>
  <c r="BC340" i="124"/>
  <c r="BC343" i="124" s="1"/>
  <c r="BC74" i="124"/>
  <c r="BC129" i="124" s="1"/>
  <c r="BD56" i="124"/>
  <c r="BD293" i="124" s="1"/>
  <c r="AE273" i="124"/>
  <c r="BF30" i="124"/>
  <c r="BG26" i="124"/>
  <c r="BH50" i="124"/>
  <c r="BG54" i="124"/>
  <c r="BV30" i="124"/>
  <c r="BF42" i="124"/>
  <c r="BE46" i="124"/>
  <c r="BV46" i="124" s="1"/>
  <c r="BF34" i="124"/>
  <c r="BE38" i="124"/>
  <c r="BV38" i="124" s="1"/>
  <c r="CS404" i="124"/>
  <c r="CT401" i="124" s="1"/>
  <c r="Z426" i="124"/>
  <c r="Z184" i="124"/>
  <c r="BD232" i="124"/>
  <c r="BE259" i="124"/>
  <c r="X424" i="124"/>
  <c r="X423" i="124"/>
  <c r="AE252" i="124"/>
  <c r="AF208" i="124"/>
  <c r="AF210" i="124"/>
  <c r="AF273" i="124" s="1"/>
  <c r="CX419" i="124"/>
  <c r="CX418" i="124"/>
  <c r="CX415" i="124" s="1"/>
  <c r="CX416" i="124" s="1"/>
  <c r="CY413" i="124" s="1"/>
  <c r="CY420" i="124"/>
  <c r="AB389" i="124"/>
  <c r="AB392" i="124" s="1"/>
  <c r="AA181" i="124"/>
  <c r="AA180" i="124" s="1"/>
  <c r="BB412" i="124"/>
  <c r="BB411" i="124"/>
  <c r="AN112" i="124"/>
  <c r="Y366" i="124"/>
  <c r="Y226" i="124"/>
  <c r="CT395" i="124"/>
  <c r="CT394" i="124"/>
  <c r="CU396" i="124"/>
  <c r="X268" i="124"/>
  <c r="X227" i="124"/>
  <c r="CO389" i="124"/>
  <c r="CO392" i="124" s="1"/>
  <c r="CN181" i="124"/>
  <c r="CS391" i="124"/>
  <c r="CT406" i="124"/>
  <c r="CT403" i="124" s="1"/>
  <c r="CT84" i="124" s="1"/>
  <c r="CT82" i="124" s="1"/>
  <c r="CT85" i="124" s="1"/>
  <c r="CT407" i="124"/>
  <c r="CU408" i="124"/>
  <c r="AO189" i="124"/>
  <c r="AO112" i="124" s="1"/>
  <c r="AO111" i="124" s="1"/>
  <c r="AO188" i="124"/>
  <c r="AP187" i="124"/>
  <c r="BD231" i="124"/>
  <c r="BE258" i="124"/>
  <c r="CS341" i="124"/>
  <c r="CS132" i="124"/>
  <c r="AN190" i="124"/>
  <c r="BD399" i="124"/>
  <c r="BD400" i="124"/>
  <c r="BB387" i="124"/>
  <c r="BB388" i="124"/>
  <c r="AE213" i="124"/>
  <c r="AE183" i="124" s="1"/>
  <c r="AI208" i="125" l="1"/>
  <c r="AI212" i="125" s="1"/>
  <c r="AI213" i="125" s="1"/>
  <c r="AH121" i="125"/>
  <c r="AH252" i="125"/>
  <c r="CI344" i="125"/>
  <c r="CL56" i="125"/>
  <c r="BA335" i="125"/>
  <c r="BB332" i="125" s="1"/>
  <c r="BT180" i="125"/>
  <c r="BK400" i="125"/>
  <c r="BK399" i="125"/>
  <c r="AH122" i="125"/>
  <c r="AH134" i="125" s="1"/>
  <c r="CJ364" i="125"/>
  <c r="BI412" i="125"/>
  <c r="BI411" i="125"/>
  <c r="AP190" i="125"/>
  <c r="AP182" i="125"/>
  <c r="AG426" i="125"/>
  <c r="BT426" i="125" s="1"/>
  <c r="AG184" i="125"/>
  <c r="CF332" i="125"/>
  <c r="CF334" i="125"/>
  <c r="CF303" i="125" s="1"/>
  <c r="CV389" i="125"/>
  <c r="CV392" i="125" s="1"/>
  <c r="CU181" i="125"/>
  <c r="AH180" i="125"/>
  <c r="CY391" i="125"/>
  <c r="BL232" i="125"/>
  <c r="BM259" i="125"/>
  <c r="CY341" i="125"/>
  <c r="G341" i="125" s="1"/>
  <c r="CY132" i="125"/>
  <c r="G85" i="125"/>
  <c r="AH230" i="125"/>
  <c r="AH233" i="125" s="1"/>
  <c r="AH253" i="125"/>
  <c r="AH254" i="125" s="1"/>
  <c r="CE336" i="125"/>
  <c r="CE302" i="125" s="1"/>
  <c r="CN46" i="125"/>
  <c r="CO42" i="125"/>
  <c r="AF268" i="125"/>
  <c r="AF227" i="125"/>
  <c r="BI388" i="125"/>
  <c r="BI387" i="125"/>
  <c r="AJ389" i="125"/>
  <c r="AJ392" i="125" s="1"/>
  <c r="AI181" i="125"/>
  <c r="CK340" i="125"/>
  <c r="CK293" i="125"/>
  <c r="CK74" i="125"/>
  <c r="CM30" i="125"/>
  <c r="CN26" i="125"/>
  <c r="CI364" i="125"/>
  <c r="CN38" i="125"/>
  <c r="CO34" i="125"/>
  <c r="AF424" i="125"/>
  <c r="AF423" i="125"/>
  <c r="BT134" i="125"/>
  <c r="CL340" i="125"/>
  <c r="CL293" i="125"/>
  <c r="CL74" i="125"/>
  <c r="BP231" i="125"/>
  <c r="BQ258" i="125"/>
  <c r="BQ231" i="125" s="1"/>
  <c r="CM54" i="125"/>
  <c r="CN50" i="125"/>
  <c r="BT233" i="125"/>
  <c r="AZ336" i="125"/>
  <c r="AQ188" i="125"/>
  <c r="AQ189" i="125"/>
  <c r="AQ112" i="125" s="1"/>
  <c r="AQ111" i="125" s="1"/>
  <c r="AR187" i="125"/>
  <c r="AI273" i="125"/>
  <c r="BC342" i="124"/>
  <c r="BC344" i="124" s="1"/>
  <c r="BC364" i="124" s="1"/>
  <c r="BD340" i="124"/>
  <c r="BD342" i="124" s="1"/>
  <c r="BD74" i="124"/>
  <c r="BD129" i="124" s="1"/>
  <c r="BE56" i="124"/>
  <c r="BH54" i="124"/>
  <c r="BI50" i="124"/>
  <c r="BG30" i="124"/>
  <c r="BH26" i="124"/>
  <c r="BF38" i="124"/>
  <c r="BG34" i="124"/>
  <c r="BD343" i="124"/>
  <c r="BF46" i="124"/>
  <c r="BG42" i="124"/>
  <c r="BV56" i="124"/>
  <c r="BV340" i="124" s="1"/>
  <c r="BE231" i="124"/>
  <c r="BV231" i="124" s="1"/>
  <c r="BF258" i="124"/>
  <c r="Z366" i="124"/>
  <c r="Z226" i="124"/>
  <c r="CP389" i="124"/>
  <c r="CP392" i="124" s="1"/>
  <c r="CO181" i="124"/>
  <c r="AN111" i="124"/>
  <c r="CT404" i="124"/>
  <c r="CU401" i="124" s="1"/>
  <c r="BE399" i="124"/>
  <c r="BE400" i="124"/>
  <c r="Y268" i="124"/>
  <c r="Y227" i="124"/>
  <c r="AP189" i="124"/>
  <c r="AP112" i="124" s="1"/>
  <c r="AP111" i="124" s="1"/>
  <c r="AP188" i="124"/>
  <c r="AQ187" i="124"/>
  <c r="CT341" i="124"/>
  <c r="CT132" i="124"/>
  <c r="AC389" i="124"/>
  <c r="AC392" i="124" s="1"/>
  <c r="AB181" i="124"/>
  <c r="AB180" i="124" s="1"/>
  <c r="AF212" i="124"/>
  <c r="AE230" i="124"/>
  <c r="AE233" i="124" s="1"/>
  <c r="AE253" i="124"/>
  <c r="AE254" i="124" s="1"/>
  <c r="AO190" i="124"/>
  <c r="AO182" i="124"/>
  <c r="CU395" i="124"/>
  <c r="CU394" i="124"/>
  <c r="CV396" i="124"/>
  <c r="CY419" i="124"/>
  <c r="CY418" i="124"/>
  <c r="CY415" i="124" s="1"/>
  <c r="CY416" i="124" s="1"/>
  <c r="Y423" i="124"/>
  <c r="Y424" i="124"/>
  <c r="CT391" i="124"/>
  <c r="BE232" i="124"/>
  <c r="BV232" i="124" s="1"/>
  <c r="BF259" i="124"/>
  <c r="BC412" i="124"/>
  <c r="BC411" i="124"/>
  <c r="CU406" i="124"/>
  <c r="CU403" i="124" s="1"/>
  <c r="CU84" i="124" s="1"/>
  <c r="CU82" i="124" s="1"/>
  <c r="CU85" i="124" s="1"/>
  <c r="CU407" i="124"/>
  <c r="CV408" i="124"/>
  <c r="BC387" i="124"/>
  <c r="BC388" i="124"/>
  <c r="AA426" i="124"/>
  <c r="AA184" i="124"/>
  <c r="AF121" i="124" l="1"/>
  <c r="AF122" i="124" s="1"/>
  <c r="AF134" i="124" s="1"/>
  <c r="BA336" i="125"/>
  <c r="BW231" i="125"/>
  <c r="G231" i="125" s="1"/>
  <c r="CM56" i="125"/>
  <c r="CM293" i="125" s="1"/>
  <c r="AI183" i="125"/>
  <c r="BJ387" i="125"/>
  <c r="BJ388" i="125"/>
  <c r="CN30" i="125"/>
  <c r="CO26" i="125"/>
  <c r="CM340" i="125"/>
  <c r="CK129" i="125"/>
  <c r="CF335" i="125"/>
  <c r="CF336" i="125" s="1"/>
  <c r="CF302" i="125" s="1"/>
  <c r="BL399" i="125"/>
  <c r="BL400" i="125"/>
  <c r="CL129" i="125"/>
  <c r="AG424" i="125"/>
  <c r="AG423" i="125"/>
  <c r="CK296" i="125"/>
  <c r="CK301" i="125"/>
  <c r="BJ412" i="125"/>
  <c r="BJ411" i="125"/>
  <c r="CN54" i="125"/>
  <c r="CO50" i="125"/>
  <c r="CL301" i="125"/>
  <c r="CL296" i="125"/>
  <c r="CO38" i="125"/>
  <c r="CP34" i="125"/>
  <c r="CK342" i="125"/>
  <c r="CK343" i="125"/>
  <c r="CO46" i="125"/>
  <c r="CP42" i="125"/>
  <c r="AI252" i="125"/>
  <c r="AJ208" i="125"/>
  <c r="AI121" i="125"/>
  <c r="AJ210" i="125"/>
  <c r="BT184" i="125"/>
  <c r="CL342" i="125"/>
  <c r="CL343" i="125"/>
  <c r="CL344" i="125"/>
  <c r="AI180" i="125"/>
  <c r="G132" i="125"/>
  <c r="AH426" i="125"/>
  <c r="AH184" i="125"/>
  <c r="AG366" i="125"/>
  <c r="AG226" i="125"/>
  <c r="AK389" i="125"/>
  <c r="AK392" i="125" s="1"/>
  <c r="AJ181" i="125"/>
  <c r="BT424" i="125"/>
  <c r="BU423" i="125" s="1"/>
  <c r="AR189" i="125"/>
  <c r="AR112" i="125" s="1"/>
  <c r="AR111" i="125" s="1"/>
  <c r="AR188" i="125"/>
  <c r="AS187" i="125"/>
  <c r="AQ182" i="125"/>
  <c r="AQ190" i="125"/>
  <c r="BM232" i="125"/>
  <c r="BN259" i="125"/>
  <c r="CW389" i="125"/>
  <c r="CW392" i="125" s="1"/>
  <c r="CV181" i="125"/>
  <c r="BB335" i="125"/>
  <c r="BC332" i="125" s="1"/>
  <c r="BF56" i="124"/>
  <c r="BF293" i="124" s="1"/>
  <c r="BD344" i="124"/>
  <c r="BD364" i="124" s="1"/>
  <c r="AF213" i="124"/>
  <c r="AF183" i="124" s="1"/>
  <c r="BG46" i="124"/>
  <c r="BH42" i="124"/>
  <c r="BH30" i="124"/>
  <c r="BI26" i="124"/>
  <c r="BI54" i="124"/>
  <c r="BJ50" i="124"/>
  <c r="BV342" i="124"/>
  <c r="BV343" i="124"/>
  <c r="BG38" i="124"/>
  <c r="BG56" i="124" s="1"/>
  <c r="BH34" i="124"/>
  <c r="BE293" i="124"/>
  <c r="BV293" i="124" s="1"/>
  <c r="BE74" i="124"/>
  <c r="BE340" i="124"/>
  <c r="BF232" i="124"/>
  <c r="BG259" i="124"/>
  <c r="CQ389" i="124"/>
  <c r="CQ392" i="124" s="1"/>
  <c r="CP181" i="124"/>
  <c r="CV394" i="124"/>
  <c r="CV395" i="124"/>
  <c r="CW396" i="124"/>
  <c r="AF252" i="124"/>
  <c r="AG208" i="124"/>
  <c r="AG210" i="124"/>
  <c r="AG211" i="124" s="1"/>
  <c r="BT211" i="124" s="1"/>
  <c r="CV406" i="124"/>
  <c r="CV403" i="124" s="1"/>
  <c r="CV84" i="124" s="1"/>
  <c r="CV82" i="124" s="1"/>
  <c r="CV85" i="124" s="1"/>
  <c r="CV407" i="124"/>
  <c r="CW408" i="124"/>
  <c r="CU391" i="124"/>
  <c r="AB426" i="124"/>
  <c r="AB184" i="124"/>
  <c r="CU404" i="124"/>
  <c r="CV401" i="124" s="1"/>
  <c r="Z268" i="124"/>
  <c r="Z227" i="124"/>
  <c r="AD389" i="124"/>
  <c r="AD392" i="124" s="1"/>
  <c r="AC181" i="124"/>
  <c r="AC180" i="124" s="1"/>
  <c r="CU341" i="124"/>
  <c r="CU132" i="124"/>
  <c r="BF399" i="124"/>
  <c r="BF400" i="124"/>
  <c r="BF231" i="124"/>
  <c r="BG258" i="124"/>
  <c r="AA366" i="124"/>
  <c r="AA226" i="124"/>
  <c r="BD388" i="124"/>
  <c r="BD387" i="124"/>
  <c r="Z423" i="124"/>
  <c r="Z424" i="124"/>
  <c r="AQ188" i="124"/>
  <c r="AQ189" i="124"/>
  <c r="AQ112" i="124" s="1"/>
  <c r="AQ111" i="124" s="1"/>
  <c r="AR187" i="124"/>
  <c r="BD412" i="124"/>
  <c r="BD411" i="124"/>
  <c r="AP190" i="124"/>
  <c r="AP182" i="124"/>
  <c r="CM74" i="125" l="1"/>
  <c r="CK344" i="125"/>
  <c r="CK364" i="125" s="1"/>
  <c r="CN56" i="125"/>
  <c r="BK411" i="125"/>
  <c r="BK412" i="125"/>
  <c r="CM342" i="125"/>
  <c r="CM343" i="125"/>
  <c r="AG268" i="125"/>
  <c r="AG227" i="125"/>
  <c r="BT226" i="125"/>
  <c r="AI122" i="125"/>
  <c r="AI134" i="125" s="1"/>
  <c r="CP38" i="125"/>
  <c r="CQ34" i="125"/>
  <c r="CO30" i="125"/>
  <c r="CP26" i="125"/>
  <c r="BB336" i="125"/>
  <c r="AJ212" i="125"/>
  <c r="CG332" i="125"/>
  <c r="CG334" i="125"/>
  <c r="CG303" i="125" s="1"/>
  <c r="CN340" i="125"/>
  <c r="CN293" i="125"/>
  <c r="CN74" i="125"/>
  <c r="CL364" i="125"/>
  <c r="BC335" i="125"/>
  <c r="BD332" i="125" s="1"/>
  <c r="BK388" i="125"/>
  <c r="BK387" i="125"/>
  <c r="CP46" i="125"/>
  <c r="CQ42" i="125"/>
  <c r="AH423" i="125"/>
  <c r="AH424" i="125"/>
  <c r="AR190" i="125"/>
  <c r="AR182" i="125"/>
  <c r="CO54" i="125"/>
  <c r="CP50" i="125"/>
  <c r="BN232" i="125"/>
  <c r="BO259" i="125"/>
  <c r="AH366" i="125"/>
  <c r="AH226" i="125"/>
  <c r="CX389" i="125"/>
  <c r="CX392" i="125" s="1"/>
  <c r="CW181" i="125"/>
  <c r="CM129" i="125"/>
  <c r="AJ273" i="125"/>
  <c r="AI230" i="125"/>
  <c r="AI233" i="125" s="1"/>
  <c r="AI253" i="125"/>
  <c r="AI254" i="125" s="1"/>
  <c r="AS189" i="125"/>
  <c r="AS188" i="125"/>
  <c r="AT187" i="125"/>
  <c r="BU187" i="125"/>
  <c r="AL389" i="125"/>
  <c r="AL392" i="125" s="1"/>
  <c r="AK181" i="125"/>
  <c r="AI426" i="125"/>
  <c r="AI184" i="125"/>
  <c r="BT366" i="125"/>
  <c r="BM399" i="125"/>
  <c r="BM400" i="125"/>
  <c r="CM296" i="125"/>
  <c r="CM301" i="125"/>
  <c r="BV344" i="124"/>
  <c r="BV364" i="124" s="1"/>
  <c r="BF340" i="124"/>
  <c r="BF342" i="124" s="1"/>
  <c r="BF74" i="124"/>
  <c r="CV404" i="124"/>
  <c r="CW401" i="124" s="1"/>
  <c r="BI34" i="124"/>
  <c r="BH38" i="124"/>
  <c r="BI30" i="124"/>
  <c r="BJ26" i="124"/>
  <c r="BH46" i="124"/>
  <c r="BI42" i="124"/>
  <c r="BV296" i="124"/>
  <c r="F317" i="124" s="1"/>
  <c r="BV301" i="124"/>
  <c r="BF129" i="124"/>
  <c r="BE342" i="124"/>
  <c r="BE343" i="124"/>
  <c r="BK50" i="124"/>
  <c r="BJ54" i="124"/>
  <c r="BG293" i="124"/>
  <c r="BG340" i="124"/>
  <c r="BG74" i="124"/>
  <c r="BG129" i="124" s="1"/>
  <c r="BE129" i="124"/>
  <c r="BV74" i="124"/>
  <c r="BV129" i="124" s="1"/>
  <c r="AR188" i="124"/>
  <c r="AR189" i="124"/>
  <c r="AR112" i="124" s="1"/>
  <c r="AR111" i="124" s="1"/>
  <c r="AS187" i="124"/>
  <c r="AA268" i="124"/>
  <c r="AA227" i="124"/>
  <c r="AE389" i="124"/>
  <c r="AE392" i="124" s="1"/>
  <c r="AD181" i="124"/>
  <c r="AD180" i="124" s="1"/>
  <c r="CV341" i="124"/>
  <c r="CV132" i="124"/>
  <c r="AG212" i="124"/>
  <c r="AB366" i="124"/>
  <c r="AB226" i="124"/>
  <c r="AF230" i="124"/>
  <c r="AF233" i="124" s="1"/>
  <c r="AF253" i="124"/>
  <c r="AF254" i="124" s="1"/>
  <c r="CR389" i="124"/>
  <c r="CR392" i="124" s="1"/>
  <c r="CQ181" i="124"/>
  <c r="AQ190" i="124"/>
  <c r="AQ182" i="124"/>
  <c r="BG231" i="124"/>
  <c r="BH258" i="124"/>
  <c r="CW394" i="124"/>
  <c r="CW395" i="124"/>
  <c r="CX396" i="124"/>
  <c r="BE411" i="124"/>
  <c r="BE412" i="124"/>
  <c r="AA423" i="124"/>
  <c r="AA424" i="124"/>
  <c r="BG399" i="124"/>
  <c r="BG400" i="124"/>
  <c r="CV391" i="124"/>
  <c r="BG232" i="124"/>
  <c r="BH259" i="124"/>
  <c r="CW407" i="124"/>
  <c r="CW406" i="124"/>
  <c r="CW403" i="124" s="1"/>
  <c r="CW84" i="124" s="1"/>
  <c r="CW82" i="124" s="1"/>
  <c r="CW85" i="124" s="1"/>
  <c r="CX408" i="124"/>
  <c r="BE388" i="124"/>
  <c r="BE387" i="124"/>
  <c r="AC426" i="124"/>
  <c r="AC184" i="124"/>
  <c r="AG273" i="124"/>
  <c r="BT210" i="124"/>
  <c r="CM344" i="125" l="1"/>
  <c r="BH56" i="124"/>
  <c r="BF343" i="124"/>
  <c r="BC336" i="125"/>
  <c r="AI423" i="125"/>
  <c r="AI424" i="125"/>
  <c r="CQ38" i="125"/>
  <c r="CR34" i="125"/>
  <c r="CM364" i="125"/>
  <c r="AM389" i="125"/>
  <c r="AM392" i="125" s="1"/>
  <c r="AL181" i="125"/>
  <c r="CG335" i="125"/>
  <c r="CG336" i="125" s="1"/>
  <c r="CG302" i="125" s="1"/>
  <c r="BN400" i="125"/>
  <c r="BN399" i="125"/>
  <c r="CY389" i="125"/>
  <c r="CY392" i="125" s="1"/>
  <c r="CX181" i="125"/>
  <c r="CP54" i="125"/>
  <c r="CQ50" i="125"/>
  <c r="CQ46" i="125"/>
  <c r="CR42" i="125"/>
  <c r="BD335" i="125"/>
  <c r="BE332" i="125" s="1"/>
  <c r="BD336" i="125"/>
  <c r="AJ252" i="125"/>
  <c r="AK208" i="125"/>
  <c r="AJ121" i="125"/>
  <c r="AK210" i="125"/>
  <c r="BL412" i="125"/>
  <c r="BL411" i="125"/>
  <c r="AH268" i="125"/>
  <c r="AH227" i="125"/>
  <c r="AJ213" i="125"/>
  <c r="BT268" i="125"/>
  <c r="BT227" i="125"/>
  <c r="AS190" i="125"/>
  <c r="AS182" i="125"/>
  <c r="BU182" i="125" s="1"/>
  <c r="BU188" i="125"/>
  <c r="CN129" i="125"/>
  <c r="AI366" i="125"/>
  <c r="AI226" i="125"/>
  <c r="AS112" i="125"/>
  <c r="BU189" i="125"/>
  <c r="BO232" i="125"/>
  <c r="BP259" i="125"/>
  <c r="BL388" i="125"/>
  <c r="BL387" i="125"/>
  <c r="CN301" i="125"/>
  <c r="CN296" i="125"/>
  <c r="CP30" i="125"/>
  <c r="CP56" i="125" s="1"/>
  <c r="CQ26" i="125"/>
  <c r="AT188" i="125"/>
  <c r="AT189" i="125"/>
  <c r="AU187" i="125"/>
  <c r="CN342" i="125"/>
  <c r="CN343" i="125"/>
  <c r="CN344" i="125"/>
  <c r="CO56" i="125"/>
  <c r="BE344" i="124"/>
  <c r="BE364" i="124" s="1"/>
  <c r="AG213" i="124"/>
  <c r="AG121" i="124"/>
  <c r="BT121" i="124" s="1"/>
  <c r="BF344" i="124"/>
  <c r="BF364" i="124" s="1"/>
  <c r="BH293" i="124"/>
  <c r="BH74" i="124"/>
  <c r="BH129" i="124" s="1"/>
  <c r="BH340" i="124"/>
  <c r="BK54" i="124"/>
  <c r="BL50" i="124"/>
  <c r="BI46" i="124"/>
  <c r="BJ42" i="124"/>
  <c r="BJ30" i="124"/>
  <c r="BK26" i="124"/>
  <c r="BG343" i="124"/>
  <c r="BG342" i="124"/>
  <c r="BG344" i="124" s="1"/>
  <c r="BG364" i="124" s="1"/>
  <c r="C8" i="114"/>
  <c r="C9" i="114" s="1"/>
  <c r="C77" i="124"/>
  <c r="F315" i="124"/>
  <c r="E78" i="124" s="1"/>
  <c r="BI38" i="124"/>
  <c r="BJ34" i="124"/>
  <c r="CW404" i="124"/>
  <c r="CX401" i="124" s="1"/>
  <c r="AC366" i="124"/>
  <c r="AC226" i="124"/>
  <c r="AB424" i="124"/>
  <c r="AB423" i="124"/>
  <c r="BH231" i="124"/>
  <c r="BI258" i="124"/>
  <c r="AS188" i="124"/>
  <c r="AS189" i="124"/>
  <c r="AT187" i="124"/>
  <c r="BU187" i="124"/>
  <c r="CX406" i="124"/>
  <c r="CX403" i="124" s="1"/>
  <c r="CX84" i="124" s="1"/>
  <c r="CX82" i="124" s="1"/>
  <c r="CX85" i="124" s="1"/>
  <c r="CX407" i="124"/>
  <c r="CY408" i="124"/>
  <c r="AD426" i="124"/>
  <c r="AD184" i="124"/>
  <c r="CW341" i="124"/>
  <c r="CW132" i="124"/>
  <c r="BF412" i="124"/>
  <c r="BF411" i="124"/>
  <c r="AF389" i="124"/>
  <c r="AF392" i="124" s="1"/>
  <c r="AE181" i="124"/>
  <c r="AE180" i="124" s="1"/>
  <c r="AR190" i="124"/>
  <c r="AR182" i="124"/>
  <c r="BF388" i="124"/>
  <c r="BF387" i="124"/>
  <c r="BH232" i="124"/>
  <c r="BI259" i="124"/>
  <c r="CS389" i="124"/>
  <c r="CS392" i="124" s="1"/>
  <c r="CR181" i="124"/>
  <c r="AG252" i="124"/>
  <c r="AH208" i="124"/>
  <c r="AH210" i="124"/>
  <c r="AB227" i="124"/>
  <c r="AB268" i="124"/>
  <c r="CX394" i="124"/>
  <c r="CX395" i="124"/>
  <c r="CY396" i="124"/>
  <c r="AG183" i="124"/>
  <c r="BT183" i="124" s="1"/>
  <c r="BT213" i="124"/>
  <c r="BT273" i="124"/>
  <c r="BT212" i="124"/>
  <c r="BH399" i="124"/>
  <c r="BH400" i="124"/>
  <c r="CW391" i="124"/>
  <c r="E114" i="124" l="1"/>
  <c r="E77" i="124"/>
  <c r="C117" i="124"/>
  <c r="AT190" i="125"/>
  <c r="AT182" i="125"/>
  <c r="AJ230" i="125"/>
  <c r="AJ233" i="125" s="1"/>
  <c r="AJ253" i="125"/>
  <c r="AJ254" i="125" s="1"/>
  <c r="CQ54" i="125"/>
  <c r="CR50" i="125"/>
  <c r="BM387" i="125"/>
  <c r="BM388" i="125"/>
  <c r="CH332" i="125"/>
  <c r="CH334" i="125"/>
  <c r="CH303" i="125" s="1"/>
  <c r="CN364" i="125"/>
  <c r="CR38" i="125"/>
  <c r="CS34" i="125"/>
  <c r="CQ30" i="125"/>
  <c r="CQ56" i="125" s="1"/>
  <c r="CR26" i="125"/>
  <c r="BM412" i="125"/>
  <c r="BM411" i="125"/>
  <c r="CY181" i="125"/>
  <c r="CO340" i="125"/>
  <c r="CO293" i="125"/>
  <c r="CO74" i="125"/>
  <c r="AJ183" i="125"/>
  <c r="AN389" i="125"/>
  <c r="AN392" i="125" s="1"/>
  <c r="AM181" i="125"/>
  <c r="AS111" i="125"/>
  <c r="BU112" i="125"/>
  <c r="BU190" i="125"/>
  <c r="AK273" i="125"/>
  <c r="BE335" i="125"/>
  <c r="BF332" i="125" s="1"/>
  <c r="AJ423" i="125"/>
  <c r="AU188" i="125"/>
  <c r="AU189" i="125"/>
  <c r="AU112" i="125" s="1"/>
  <c r="AU111" i="125" s="1"/>
  <c r="AV187" i="125"/>
  <c r="AI268" i="125"/>
  <c r="AI227" i="125"/>
  <c r="AJ122" i="125"/>
  <c r="AJ134" i="125" s="1"/>
  <c r="CR46" i="125"/>
  <c r="CS42" i="125"/>
  <c r="BO400" i="125"/>
  <c r="BO399" i="125"/>
  <c r="BP232" i="125"/>
  <c r="BQ259" i="125"/>
  <c r="BQ232" i="125" s="1"/>
  <c r="BW232" i="125" s="1"/>
  <c r="G232" i="125" s="1"/>
  <c r="CP340" i="125"/>
  <c r="CP293" i="125"/>
  <c r="CP74" i="125"/>
  <c r="AT112" i="125"/>
  <c r="AK212" i="125"/>
  <c r="AK213" i="125" s="1"/>
  <c r="AK183" i="125" s="1"/>
  <c r="AK180" i="125" s="1"/>
  <c r="BI56" i="124"/>
  <c r="BI340" i="124" s="1"/>
  <c r="AE77" i="124"/>
  <c r="AG77" i="124"/>
  <c r="AK77" i="124"/>
  <c r="BU77" i="124" s="1"/>
  <c r="AG114" i="124"/>
  <c r="C118" i="124"/>
  <c r="AG118" i="124" s="1"/>
  <c r="AG117" i="124"/>
  <c r="BL54" i="124"/>
  <c r="BM50" i="124"/>
  <c r="BJ46" i="124"/>
  <c r="BK42" i="124"/>
  <c r="BK34" i="124"/>
  <c r="BJ38" i="124"/>
  <c r="BJ56" i="124" s="1"/>
  <c r="BH342" i="124"/>
  <c r="BH343" i="124"/>
  <c r="BK30" i="124"/>
  <c r="BL26" i="124"/>
  <c r="CX404" i="124"/>
  <c r="CY401" i="124" s="1"/>
  <c r="F321" i="124"/>
  <c r="F320" i="124"/>
  <c r="AG333" i="124" s="1"/>
  <c r="F316" i="124"/>
  <c r="CT389" i="124"/>
  <c r="CT392" i="124" s="1"/>
  <c r="CS181" i="124"/>
  <c r="AD366" i="124"/>
  <c r="AD226" i="124"/>
  <c r="CX391" i="124"/>
  <c r="CX341" i="124"/>
  <c r="CX132" i="124"/>
  <c r="AH273" i="124"/>
  <c r="BG388" i="124"/>
  <c r="BG387" i="124"/>
  <c r="AT189" i="124"/>
  <c r="AT188" i="124"/>
  <c r="AU187" i="124"/>
  <c r="BI231" i="124"/>
  <c r="BJ258" i="124"/>
  <c r="BT252" i="124"/>
  <c r="BU208" i="124"/>
  <c r="BI232" i="124"/>
  <c r="BJ259" i="124"/>
  <c r="BG412" i="124"/>
  <c r="BG411" i="124"/>
  <c r="AS112" i="124"/>
  <c r="BU189" i="124"/>
  <c r="AH212" i="124"/>
  <c r="AH121" i="124" s="1"/>
  <c r="AG230" i="124"/>
  <c r="AG233" i="124" s="1"/>
  <c r="AG253" i="124"/>
  <c r="AG254" i="124" s="1"/>
  <c r="AS182" i="124"/>
  <c r="BU182" i="124" s="1"/>
  <c r="AS190" i="124"/>
  <c r="BU188" i="124"/>
  <c r="BI400" i="124"/>
  <c r="BI399" i="124"/>
  <c r="AE426" i="124"/>
  <c r="AE184" i="124"/>
  <c r="AC423" i="124"/>
  <c r="AC424" i="124"/>
  <c r="CY395" i="124"/>
  <c r="CY394" i="124"/>
  <c r="AG389" i="124"/>
  <c r="AG392" i="124" s="1"/>
  <c r="AF181" i="124"/>
  <c r="AF180" i="124" s="1"/>
  <c r="CY407" i="124"/>
  <c r="CY406" i="124"/>
  <c r="CY403" i="124" s="1"/>
  <c r="CY84" i="124" s="1"/>
  <c r="AC268" i="124"/>
  <c r="AC227" i="124"/>
  <c r="BU111" i="125" l="1"/>
  <c r="AT111" i="125"/>
  <c r="BN411" i="125"/>
  <c r="BN412" i="125"/>
  <c r="BF335" i="125"/>
  <c r="BG332" i="125" s="1"/>
  <c r="CO129" i="125"/>
  <c r="BP400" i="125"/>
  <c r="BP399" i="125"/>
  <c r="CP129" i="125"/>
  <c r="CS46" i="125"/>
  <c r="CT42" i="125"/>
  <c r="BE336" i="125"/>
  <c r="BV336" i="125" s="1"/>
  <c r="BV302" i="125" s="1"/>
  <c r="CO296" i="125"/>
  <c r="CO301" i="125"/>
  <c r="CR30" i="125"/>
  <c r="CR56" i="125" s="1"/>
  <c r="CS26" i="125"/>
  <c r="CR54" i="125"/>
  <c r="CS50" i="125"/>
  <c r="CO342" i="125"/>
  <c r="CO343" i="125"/>
  <c r="CQ340" i="125"/>
  <c r="CQ293" i="125"/>
  <c r="CQ74" i="125"/>
  <c r="CP301" i="125"/>
  <c r="CP296" i="125"/>
  <c r="CP342" i="125"/>
  <c r="CP343" i="125"/>
  <c r="CP344" i="125"/>
  <c r="AV188" i="125"/>
  <c r="AV189" i="125"/>
  <c r="AW187" i="125"/>
  <c r="AO389" i="125"/>
  <c r="AO392" i="125" s="1"/>
  <c r="AN181" i="125"/>
  <c r="CS38" i="125"/>
  <c r="CT34" i="125"/>
  <c r="CH335" i="125"/>
  <c r="CH336" i="125" s="1"/>
  <c r="CH302" i="125" s="1"/>
  <c r="AK426" i="125"/>
  <c r="AK184" i="125"/>
  <c r="AJ180" i="125"/>
  <c r="BN387" i="125"/>
  <c r="BN388" i="125"/>
  <c r="AK252" i="125"/>
  <c r="AL208" i="125"/>
  <c r="AK121" i="125"/>
  <c r="AL210" i="125"/>
  <c r="AU190" i="125"/>
  <c r="AU182" i="125"/>
  <c r="AH122" i="124"/>
  <c r="AH134" i="124" s="1"/>
  <c r="BI129" i="124"/>
  <c r="BI293" i="124"/>
  <c r="BH344" i="124"/>
  <c r="BH364" i="124" s="1"/>
  <c r="AG116" i="124"/>
  <c r="BT77" i="124"/>
  <c r="G77" i="124" s="1"/>
  <c r="AK333" i="124"/>
  <c r="BU333" i="124" s="1"/>
  <c r="AE333" i="124"/>
  <c r="AK117" i="124"/>
  <c r="BU117" i="124" s="1"/>
  <c r="AE117" i="124"/>
  <c r="AK118" i="124"/>
  <c r="BU118" i="124" s="1"/>
  <c r="AE118" i="124"/>
  <c r="BT118" i="124" s="1"/>
  <c r="AK114" i="124"/>
  <c r="BU114" i="124" s="1"/>
  <c r="AE114" i="124"/>
  <c r="BT114" i="124" s="1"/>
  <c r="BJ74" i="124"/>
  <c r="BJ129" i="124" s="1"/>
  <c r="BJ340" i="124"/>
  <c r="BJ293" i="124"/>
  <c r="CL300" i="124"/>
  <c r="CR300" i="124"/>
  <c r="CP300" i="124"/>
  <c r="BX300" i="124"/>
  <c r="CC300" i="124"/>
  <c r="CD300" i="124"/>
  <c r="CJ300" i="124"/>
  <c r="CH300" i="124"/>
  <c r="BW300" i="124"/>
  <c r="BV300" i="124"/>
  <c r="CB300" i="124"/>
  <c r="BZ300" i="124"/>
  <c r="CV300" i="124"/>
  <c r="CG300" i="124"/>
  <c r="CT300" i="124"/>
  <c r="CS300" i="124"/>
  <c r="CY300" i="124"/>
  <c r="CW300" i="124"/>
  <c r="CU300" i="124"/>
  <c r="CI300" i="124"/>
  <c r="CX300" i="124"/>
  <c r="CK300" i="124"/>
  <c r="CQ300" i="124"/>
  <c r="CO300" i="124"/>
  <c r="CN300" i="124"/>
  <c r="CM300" i="124"/>
  <c r="CE300" i="124"/>
  <c r="BV324" i="124"/>
  <c r="BU300" i="124"/>
  <c r="CA300" i="124"/>
  <c r="BY300" i="124"/>
  <c r="CF300" i="124"/>
  <c r="BL34" i="124"/>
  <c r="BK38" i="124"/>
  <c r="BK46" i="124"/>
  <c r="BL42" i="124"/>
  <c r="BI343" i="124"/>
  <c r="BI342" i="124"/>
  <c r="BL30" i="124"/>
  <c r="BM26" i="124"/>
  <c r="BM54" i="124"/>
  <c r="BN50" i="124"/>
  <c r="CY82" i="124"/>
  <c r="G84" i="124"/>
  <c r="BH411" i="124"/>
  <c r="BH412" i="124"/>
  <c r="AT112" i="124"/>
  <c r="AD424" i="124"/>
  <c r="AD423" i="124"/>
  <c r="BJ400" i="124"/>
  <c r="BJ399" i="124"/>
  <c r="BJ232" i="124"/>
  <c r="BK259" i="124"/>
  <c r="AD227" i="124"/>
  <c r="AD268" i="124"/>
  <c r="AF426" i="124"/>
  <c r="AF184" i="124"/>
  <c r="BU190" i="124"/>
  <c r="AS111" i="124"/>
  <c r="BU112" i="124"/>
  <c r="AH389" i="124"/>
  <c r="AH392" i="124" s="1"/>
  <c r="AG181" i="124"/>
  <c r="BJ231" i="124"/>
  <c r="BK258" i="124"/>
  <c r="CY404" i="124"/>
  <c r="AU189" i="124"/>
  <c r="AU112" i="124" s="1"/>
  <c r="AU111" i="124" s="1"/>
  <c r="AU188" i="124"/>
  <c r="AV187" i="124"/>
  <c r="BH388" i="124"/>
  <c r="BH387" i="124"/>
  <c r="CU389" i="124"/>
  <c r="CU392" i="124" s="1"/>
  <c r="CT181" i="124"/>
  <c r="AE366" i="124"/>
  <c r="AE226" i="124"/>
  <c r="AH252" i="124"/>
  <c r="AI208" i="124"/>
  <c r="AI210" i="124"/>
  <c r="AT190" i="124"/>
  <c r="AT182" i="124"/>
  <c r="CY391" i="124"/>
  <c r="AH213" i="124"/>
  <c r="BT230" i="124"/>
  <c r="BT253" i="124"/>
  <c r="BT254" i="124" s="1"/>
  <c r="CO344" i="125" l="1"/>
  <c r="CO364" i="125"/>
  <c r="AL273" i="125"/>
  <c r="CP364" i="125"/>
  <c r="CQ343" i="125"/>
  <c r="CQ342" i="125"/>
  <c r="CQ344" i="125" s="1"/>
  <c r="CR340" i="125"/>
  <c r="CR293" i="125"/>
  <c r="CR74" i="125"/>
  <c r="BO411" i="125"/>
  <c r="BO412" i="125"/>
  <c r="AK122" i="125"/>
  <c r="AK134" i="125" s="1"/>
  <c r="AJ426" i="125"/>
  <c r="AJ184" i="125"/>
  <c r="BQ399" i="125"/>
  <c r="BQ400" i="125"/>
  <c r="AL212" i="125"/>
  <c r="AP389" i="125"/>
  <c r="AP392" i="125" s="1"/>
  <c r="AO181" i="125"/>
  <c r="AK366" i="125"/>
  <c r="AK226" i="125"/>
  <c r="BO388" i="125"/>
  <c r="BO387" i="125"/>
  <c r="CT46" i="125"/>
  <c r="CU42" i="125"/>
  <c r="AW188" i="125"/>
  <c r="AW189" i="125"/>
  <c r="AW112" i="125" s="1"/>
  <c r="AW111" i="125" s="1"/>
  <c r="AX187" i="125"/>
  <c r="CS54" i="125"/>
  <c r="CT50" i="125"/>
  <c r="CI332" i="125"/>
  <c r="CI334" i="125"/>
  <c r="CI303" i="125" s="1"/>
  <c r="AV112" i="125"/>
  <c r="CQ129" i="125"/>
  <c r="BG335" i="125"/>
  <c r="BH332" i="125" s="1"/>
  <c r="AK253" i="125"/>
  <c r="AK254" i="125" s="1"/>
  <c r="AK230" i="125"/>
  <c r="AK233" i="125" s="1"/>
  <c r="CT38" i="125"/>
  <c r="CU34" i="125"/>
  <c r="AV190" i="125"/>
  <c r="AV182" i="125"/>
  <c r="CQ296" i="125"/>
  <c r="CQ301" i="125"/>
  <c r="CS30" i="125"/>
  <c r="CT26" i="125"/>
  <c r="BF336" i="125"/>
  <c r="AG122" i="124"/>
  <c r="AG134" i="124" s="1"/>
  <c r="BK56" i="124"/>
  <c r="BK293" i="124" s="1"/>
  <c r="AK116" i="124"/>
  <c r="G114" i="124"/>
  <c r="G118" i="124"/>
  <c r="AE116" i="124"/>
  <c r="BT117" i="124"/>
  <c r="BT116" i="124" s="1"/>
  <c r="BT333" i="124"/>
  <c r="BT335" i="124" s="1"/>
  <c r="BU332" i="124" s="1"/>
  <c r="AE335" i="124"/>
  <c r="BI344" i="124"/>
  <c r="BI364" i="124" s="1"/>
  <c r="BU116" i="124"/>
  <c r="BO50" i="124"/>
  <c r="BN54" i="124"/>
  <c r="G300" i="124"/>
  <c r="BL46" i="124"/>
  <c r="BM42" i="124"/>
  <c r="BL38" i="124"/>
  <c r="BM34" i="124"/>
  <c r="BJ343" i="124"/>
  <c r="BJ342" i="124"/>
  <c r="BM30" i="124"/>
  <c r="BN26" i="124"/>
  <c r="AH183" i="124"/>
  <c r="AI273" i="124"/>
  <c r="BK231" i="124"/>
  <c r="BL258" i="124"/>
  <c r="BK232" i="124"/>
  <c r="BL259" i="124"/>
  <c r="AT111" i="124"/>
  <c r="AI212" i="124"/>
  <c r="AI121" i="124" s="1"/>
  <c r="AH253" i="124"/>
  <c r="AH254" i="124" s="1"/>
  <c r="AH230" i="124"/>
  <c r="AH233" i="124" s="1"/>
  <c r="AG180" i="124"/>
  <c r="BT181" i="124"/>
  <c r="BI411" i="124"/>
  <c r="BI412" i="124"/>
  <c r="AE227" i="124"/>
  <c r="AE268" i="124"/>
  <c r="AI389" i="124"/>
  <c r="AI392" i="124" s="1"/>
  <c r="AH181" i="124"/>
  <c r="BK399" i="124"/>
  <c r="BK400" i="124"/>
  <c r="BI387" i="124"/>
  <c r="BI388" i="124"/>
  <c r="BU111" i="124"/>
  <c r="AV188" i="124"/>
  <c r="AV189" i="124"/>
  <c r="AV112" i="124" s="1"/>
  <c r="AV111" i="124" s="1"/>
  <c r="AW187" i="124"/>
  <c r="AE424" i="124"/>
  <c r="AE423" i="124"/>
  <c r="CY85" i="124"/>
  <c r="G82" i="124"/>
  <c r="AU190" i="124"/>
  <c r="AU182" i="124"/>
  <c r="AF366" i="124"/>
  <c r="AF226" i="124"/>
  <c r="BT233" i="124"/>
  <c r="CV389" i="124"/>
  <c r="CV392" i="124" s="1"/>
  <c r="CU181" i="124"/>
  <c r="BL56" i="124" l="1"/>
  <c r="CS56" i="125"/>
  <c r="BK340" i="124"/>
  <c r="CQ364" i="125"/>
  <c r="BG336" i="125"/>
  <c r="AW182" i="125"/>
  <c r="AW190" i="125"/>
  <c r="AL252" i="125"/>
  <c r="AM208" i="125"/>
  <c r="AL121" i="125"/>
  <c r="AM210" i="125"/>
  <c r="AM273" i="125" s="1"/>
  <c r="BP412" i="125"/>
  <c r="BP411" i="125"/>
  <c r="CU38" i="125"/>
  <c r="CV34" i="125"/>
  <c r="CR129" i="125"/>
  <c r="CR301" i="125"/>
  <c r="CR296" i="125"/>
  <c r="CU46" i="125"/>
  <c r="CV42" i="125"/>
  <c r="CT30" i="125"/>
  <c r="CU26" i="125"/>
  <c r="CT54" i="125"/>
  <c r="CU50" i="125"/>
  <c r="BP388" i="125"/>
  <c r="BP387" i="125"/>
  <c r="AJ366" i="125"/>
  <c r="AJ226" i="125"/>
  <c r="CR343" i="125"/>
  <c r="CR342" i="125"/>
  <c r="CR344" i="125" s="1"/>
  <c r="BH335" i="125"/>
  <c r="BI332" i="125" s="1"/>
  <c r="CI335" i="125"/>
  <c r="CI336" i="125" s="1"/>
  <c r="CI302" i="125" s="1"/>
  <c r="AK268" i="125"/>
  <c r="AK227" i="125"/>
  <c r="CS340" i="125"/>
  <c r="CS293" i="125"/>
  <c r="CS74" i="125"/>
  <c r="AQ389" i="125"/>
  <c r="AQ392" i="125" s="1"/>
  <c r="AP181" i="125"/>
  <c r="AJ424" i="125"/>
  <c r="AX188" i="125"/>
  <c r="AX189" i="125"/>
  <c r="AY187" i="125"/>
  <c r="AV111" i="125"/>
  <c r="AL213" i="125"/>
  <c r="BT122" i="124"/>
  <c r="BT134" i="124" s="1"/>
  <c r="AE122" i="124"/>
  <c r="AE134" i="124" s="1"/>
  <c r="AI122" i="124"/>
  <c r="AI134" i="124" s="1"/>
  <c r="BK74" i="124"/>
  <c r="BK129" i="124" s="1"/>
  <c r="AF332" i="124"/>
  <c r="AE336" i="124"/>
  <c r="G333" i="124"/>
  <c r="C333" i="124"/>
  <c r="C334" i="124" s="1"/>
  <c r="BK334" i="124" s="1"/>
  <c r="G117" i="124"/>
  <c r="G116" i="124"/>
  <c r="BL293" i="124"/>
  <c r="BL74" i="124"/>
  <c r="BL129" i="124" s="1"/>
  <c r="BL340" i="124"/>
  <c r="BN30" i="124"/>
  <c r="BO26" i="124"/>
  <c r="BJ344" i="124"/>
  <c r="BJ364" i="124" s="1"/>
  <c r="BM46" i="124"/>
  <c r="BN42" i="124"/>
  <c r="BK342" i="124"/>
  <c r="BK343" i="124"/>
  <c r="BM38" i="124"/>
  <c r="BN34" i="124"/>
  <c r="BO54" i="124"/>
  <c r="BP50" i="124"/>
  <c r="AF268" i="124"/>
  <c r="AF227" i="124"/>
  <c r="CY341" i="124"/>
  <c r="G341" i="124" s="1"/>
  <c r="CY132" i="124"/>
  <c r="G85" i="124"/>
  <c r="AV190" i="124"/>
  <c r="AV182" i="124"/>
  <c r="BL399" i="124"/>
  <c r="BL400" i="124"/>
  <c r="BT180" i="124"/>
  <c r="BL232" i="124"/>
  <c r="BM259" i="124"/>
  <c r="AF424" i="124"/>
  <c r="AF423" i="124"/>
  <c r="AH180" i="124"/>
  <c r="AG426" i="124"/>
  <c r="BT426" i="124" s="1"/>
  <c r="AG184" i="124"/>
  <c r="AJ389" i="124"/>
  <c r="AJ392" i="124" s="1"/>
  <c r="AI181" i="124"/>
  <c r="AI252" i="124"/>
  <c r="AJ208" i="124"/>
  <c r="AJ210" i="124"/>
  <c r="AI213" i="124"/>
  <c r="BJ387" i="124"/>
  <c r="BJ388" i="124"/>
  <c r="BJ411" i="124"/>
  <c r="BJ412" i="124"/>
  <c r="CW389" i="124"/>
  <c r="CW392" i="124" s="1"/>
  <c r="CV181" i="124"/>
  <c r="AW188" i="124"/>
  <c r="AW189" i="124"/>
  <c r="AW112" i="124" s="1"/>
  <c r="AW111" i="124" s="1"/>
  <c r="AX187" i="124"/>
  <c r="BL231" i="124"/>
  <c r="BM258" i="124"/>
  <c r="CT56" i="125" l="1"/>
  <c r="BH336" i="125"/>
  <c r="AK423" i="125"/>
  <c r="AK424" i="125"/>
  <c r="CS129" i="125"/>
  <c r="BI335" i="125"/>
  <c r="BJ332" i="125" s="1"/>
  <c r="BQ388" i="125"/>
  <c r="BQ387" i="125"/>
  <c r="CS296" i="125"/>
  <c r="CS301" i="125"/>
  <c r="CU54" i="125"/>
  <c r="CV50" i="125"/>
  <c r="BQ412" i="125"/>
  <c r="BQ411" i="125"/>
  <c r="CS342" i="125"/>
  <c r="CS343" i="125"/>
  <c r="AM212" i="125"/>
  <c r="AM213" i="125" s="1"/>
  <c r="AM183" i="125" s="1"/>
  <c r="AM180" i="125" s="1"/>
  <c r="AJ268" i="125"/>
  <c r="AJ227" i="125"/>
  <c r="AL183" i="125"/>
  <c r="AL180" i="125" s="1"/>
  <c r="AX112" i="125"/>
  <c r="CV46" i="125"/>
  <c r="CW42" i="125"/>
  <c r="AL230" i="125"/>
  <c r="AL233" i="125" s="1"/>
  <c r="AL253" i="125"/>
  <c r="AL254" i="125" s="1"/>
  <c r="AR389" i="125"/>
  <c r="AR392" i="125" s="1"/>
  <c r="AQ181" i="125"/>
  <c r="CR364" i="125"/>
  <c r="CU30" i="125"/>
  <c r="CU56" i="125" s="1"/>
  <c r="CV26" i="125"/>
  <c r="AL122" i="125"/>
  <c r="AL134" i="125" s="1"/>
  <c r="AY188" i="125"/>
  <c r="AY189" i="125"/>
  <c r="AY112" i="125" s="1"/>
  <c r="AY111" i="125" s="1"/>
  <c r="AZ187" i="125"/>
  <c r="CT340" i="125"/>
  <c r="CT293" i="125"/>
  <c r="CT74" i="125"/>
  <c r="AX190" i="125"/>
  <c r="AX182" i="125"/>
  <c r="CJ332" i="125"/>
  <c r="CJ334" i="125"/>
  <c r="CJ303" i="125" s="1"/>
  <c r="CV38" i="125"/>
  <c r="CW34" i="125"/>
  <c r="BO334" i="124"/>
  <c r="AX334" i="124"/>
  <c r="BE334" i="124"/>
  <c r="BL334" i="124"/>
  <c r="BD334" i="124"/>
  <c r="BK344" i="124"/>
  <c r="BK364" i="124" s="1"/>
  <c r="BI334" i="124"/>
  <c r="BG334" i="124"/>
  <c r="BH334" i="124"/>
  <c r="BA334" i="124"/>
  <c r="BJ334" i="124"/>
  <c r="BP334" i="124"/>
  <c r="AW334" i="124"/>
  <c r="AU334" i="124"/>
  <c r="AV334" i="124"/>
  <c r="AR334" i="124"/>
  <c r="AS334" i="124"/>
  <c r="AT334" i="124"/>
  <c r="BC334" i="124"/>
  <c r="BB334" i="124"/>
  <c r="BQ334" i="124"/>
  <c r="BF334" i="124"/>
  <c r="BN334" i="124"/>
  <c r="BM334" i="124"/>
  <c r="AF335" i="124"/>
  <c r="AG332" i="124" s="1"/>
  <c r="AY334" i="124"/>
  <c r="AZ334" i="124"/>
  <c r="BM56" i="124"/>
  <c r="BM340" i="124" s="1"/>
  <c r="BP54" i="124"/>
  <c r="BQ50" i="124"/>
  <c r="BO30" i="124"/>
  <c r="BP26" i="124"/>
  <c r="BN38" i="124"/>
  <c r="BO34" i="124"/>
  <c r="BN46" i="124"/>
  <c r="BO42" i="124"/>
  <c r="BL342" i="124"/>
  <c r="BL343" i="124"/>
  <c r="AG366" i="124"/>
  <c r="AG226" i="124"/>
  <c r="AW190" i="124"/>
  <c r="AW182" i="124"/>
  <c r="AG423" i="124"/>
  <c r="AG424" i="124"/>
  <c r="BT184" i="124"/>
  <c r="AX189" i="124"/>
  <c r="AX112" i="124" s="1"/>
  <c r="AX111" i="124" s="1"/>
  <c r="AX188" i="124"/>
  <c r="AY187" i="124"/>
  <c r="BM231" i="124"/>
  <c r="BN258" i="124"/>
  <c r="CX389" i="124"/>
  <c r="CX392" i="124" s="1"/>
  <c r="CW181" i="124"/>
  <c r="BM232" i="124"/>
  <c r="BN259" i="124"/>
  <c r="G132" i="124"/>
  <c r="AJ212" i="124"/>
  <c r="AJ121" i="124" s="1"/>
  <c r="BK412" i="124"/>
  <c r="BK411" i="124"/>
  <c r="AI183" i="124"/>
  <c r="AI180" i="124" s="1"/>
  <c r="AK389" i="124"/>
  <c r="AK392" i="124" s="1"/>
  <c r="AJ181" i="124"/>
  <c r="AH426" i="124"/>
  <c r="AH184" i="124"/>
  <c r="BM399" i="124"/>
  <c r="BM400" i="124"/>
  <c r="BK387" i="124"/>
  <c r="BK388" i="124"/>
  <c r="AJ273" i="124"/>
  <c r="AI253" i="124"/>
  <c r="AI254" i="124" s="1"/>
  <c r="AI230" i="124"/>
  <c r="AI233" i="124" s="1"/>
  <c r="BT424" i="124"/>
  <c r="BU423" i="124" s="1"/>
  <c r="CS344" i="125" l="1"/>
  <c r="BI336" i="125"/>
  <c r="AM426" i="125"/>
  <c r="AM184" i="125"/>
  <c r="CS364" i="125"/>
  <c r="CT342" i="125"/>
  <c r="CT343" i="125"/>
  <c r="CT344" i="125" s="1"/>
  <c r="CJ335" i="125"/>
  <c r="CJ336" i="125" s="1"/>
  <c r="CJ302" i="125" s="1"/>
  <c r="AZ189" i="125"/>
  <c r="AZ112" i="125" s="1"/>
  <c r="AZ111" i="125" s="1"/>
  <c r="AZ188" i="125"/>
  <c r="BA187" i="125"/>
  <c r="AL423" i="125"/>
  <c r="CW46" i="125"/>
  <c r="CX42" i="125"/>
  <c r="AY182" i="125"/>
  <c r="AY190" i="125"/>
  <c r="AS389" i="125"/>
  <c r="AS392" i="125" s="1"/>
  <c r="AR181" i="125"/>
  <c r="AM252" i="125"/>
  <c r="AN208" i="125"/>
  <c r="AM121" i="125"/>
  <c r="AM122" i="125" s="1"/>
  <c r="AM134" i="125" s="1"/>
  <c r="AN210" i="125"/>
  <c r="AN273" i="125" s="1"/>
  <c r="AX111" i="125"/>
  <c r="CW38" i="125"/>
  <c r="CX34" i="125"/>
  <c r="CT129" i="125"/>
  <c r="CV30" i="125"/>
  <c r="CW26" i="125"/>
  <c r="CV54" i="125"/>
  <c r="CW50" i="125"/>
  <c r="BJ335" i="125"/>
  <c r="BK332" i="125" s="1"/>
  <c r="BJ336" i="125"/>
  <c r="CT301" i="125"/>
  <c r="CT296" i="125"/>
  <c r="CU340" i="125"/>
  <c r="CU293" i="125"/>
  <c r="CU74" i="125"/>
  <c r="AL426" i="125"/>
  <c r="AL424" i="125" s="1"/>
  <c r="AL184" i="125"/>
  <c r="AF336" i="124"/>
  <c r="AJ122" i="124"/>
  <c r="AJ134" i="124" s="1"/>
  <c r="BW334" i="124"/>
  <c r="BW303" i="124" s="1"/>
  <c r="BV334" i="124"/>
  <c r="BV303" i="124" s="1"/>
  <c r="AG335" i="124"/>
  <c r="AH332" i="124" s="1"/>
  <c r="BU334" i="124"/>
  <c r="BM74" i="124"/>
  <c r="BM129" i="124" s="1"/>
  <c r="BM293" i="124"/>
  <c r="BN56" i="124"/>
  <c r="BN340" i="124" s="1"/>
  <c r="BL344" i="124"/>
  <c r="BL364" i="124" s="1"/>
  <c r="BP30" i="124"/>
  <c r="BQ26" i="124"/>
  <c r="BO46" i="124"/>
  <c r="BP42" i="124"/>
  <c r="BX50" i="124"/>
  <c r="BQ54" i="124"/>
  <c r="BW54" i="124" s="1"/>
  <c r="BO38" i="124"/>
  <c r="BP34" i="124"/>
  <c r="BM343" i="124"/>
  <c r="BM342" i="124"/>
  <c r="AI426" i="124"/>
  <c r="AI184" i="124"/>
  <c r="AH366" i="124"/>
  <c r="AH226" i="124"/>
  <c r="AJ252" i="124"/>
  <c r="AK208" i="124"/>
  <c r="AK210" i="124"/>
  <c r="AK211" i="124" s="1"/>
  <c r="BL412" i="124"/>
  <c r="BL411" i="124"/>
  <c r="CY389" i="124"/>
  <c r="CY392" i="124" s="1"/>
  <c r="CX181" i="124"/>
  <c r="AL389" i="124"/>
  <c r="AL392" i="124" s="1"/>
  <c r="AK181" i="124"/>
  <c r="AY188" i="124"/>
  <c r="AY189" i="124"/>
  <c r="AZ187" i="124"/>
  <c r="BT366" i="124"/>
  <c r="BN232" i="124"/>
  <c r="BO259" i="124"/>
  <c r="AX190" i="124"/>
  <c r="AX182" i="124"/>
  <c r="AH423" i="124"/>
  <c r="AH424" i="124"/>
  <c r="AG268" i="124"/>
  <c r="AG227" i="124"/>
  <c r="BT226" i="124"/>
  <c r="BN399" i="124"/>
  <c r="BN400" i="124"/>
  <c r="BL388" i="124"/>
  <c r="BL387" i="124"/>
  <c r="AJ213" i="124"/>
  <c r="BN231" i="124"/>
  <c r="BO258" i="124"/>
  <c r="AM424" i="125" l="1"/>
  <c r="AM423" i="125"/>
  <c r="AM253" i="125"/>
  <c r="AM254" i="125" s="1"/>
  <c r="AM230" i="125"/>
  <c r="AM233" i="125" s="1"/>
  <c r="CX46" i="125"/>
  <c r="CY42" i="125"/>
  <c r="CY46" i="125" s="1"/>
  <c r="G46" i="125" s="1"/>
  <c r="BA189" i="125"/>
  <c r="BA188" i="125"/>
  <c r="BB187" i="125"/>
  <c r="CW30" i="125"/>
  <c r="CX26" i="125"/>
  <c r="AZ190" i="125"/>
  <c r="AZ182" i="125"/>
  <c r="CU129" i="125"/>
  <c r="CT364" i="125"/>
  <c r="CU342" i="125"/>
  <c r="CU344" i="125" s="1"/>
  <c r="CU343" i="125"/>
  <c r="AT389" i="125"/>
  <c r="AT392" i="125" s="1"/>
  <c r="AS181" i="125"/>
  <c r="CK332" i="125"/>
  <c r="CK334" i="125"/>
  <c r="CK303" i="125" s="1"/>
  <c r="AM366" i="125"/>
  <c r="AM226" i="125"/>
  <c r="AN212" i="125"/>
  <c r="AN213" i="125" s="1"/>
  <c r="AN183" i="125" s="1"/>
  <c r="AN180" i="125" s="1"/>
  <c r="CV56" i="125"/>
  <c r="BK335" i="125"/>
  <c r="BL332" i="125" s="1"/>
  <c r="CX38" i="125"/>
  <c r="CY34" i="125"/>
  <c r="CY38" i="125" s="1"/>
  <c r="G38" i="125" s="1"/>
  <c r="CU296" i="125"/>
  <c r="CU301" i="125"/>
  <c r="AL366" i="125"/>
  <c r="AL226" i="125"/>
  <c r="CW54" i="125"/>
  <c r="CX50" i="125"/>
  <c r="BM344" i="124"/>
  <c r="BM364" i="124" s="1"/>
  <c r="BN74" i="124"/>
  <c r="BN129" i="124" s="1"/>
  <c r="BO56" i="124"/>
  <c r="BO74" i="124" s="1"/>
  <c r="BO129" i="124" s="1"/>
  <c r="BN293" i="124"/>
  <c r="AG336" i="124"/>
  <c r="BT336" i="124" s="1"/>
  <c r="BU303" i="124"/>
  <c r="BU335" i="124"/>
  <c r="BV332" i="124" s="1"/>
  <c r="BV335" i="124" s="1"/>
  <c r="BW332" i="124" s="1"/>
  <c r="BW335" i="124" s="1"/>
  <c r="BX334" i="124" s="1"/>
  <c r="BX303" i="124" s="1"/>
  <c r="AH335" i="124"/>
  <c r="AI332" i="124" s="1"/>
  <c r="BP38" i="124"/>
  <c r="BQ34" i="124"/>
  <c r="BY50" i="124"/>
  <c r="BX54" i="124"/>
  <c r="BQ42" i="124"/>
  <c r="BP46" i="124"/>
  <c r="BN342" i="124"/>
  <c r="BN343" i="124"/>
  <c r="BQ30" i="124"/>
  <c r="BX26" i="124"/>
  <c r="BO231" i="124"/>
  <c r="BP258" i="124"/>
  <c r="AJ183" i="124"/>
  <c r="BO232" i="124"/>
  <c r="BP259" i="124"/>
  <c r="CY181" i="124"/>
  <c r="AK273" i="124"/>
  <c r="BM388" i="124"/>
  <c r="BM387" i="124"/>
  <c r="BT268" i="124"/>
  <c r="BT227" i="124"/>
  <c r="AK212" i="124"/>
  <c r="AI423" i="124"/>
  <c r="AI424" i="124"/>
  <c r="AJ253" i="124"/>
  <c r="AJ254" i="124" s="1"/>
  <c r="AJ230" i="124"/>
  <c r="AJ233" i="124" s="1"/>
  <c r="AM389" i="124"/>
  <c r="AM392" i="124" s="1"/>
  <c r="AL181" i="124"/>
  <c r="AH268" i="124"/>
  <c r="AH227" i="124"/>
  <c r="BM411" i="124"/>
  <c r="BM412" i="124"/>
  <c r="AZ188" i="124"/>
  <c r="AZ189" i="124"/>
  <c r="AZ112" i="124" s="1"/>
  <c r="AZ111" i="124" s="1"/>
  <c r="BA187" i="124"/>
  <c r="BO399" i="124"/>
  <c r="BO400" i="124"/>
  <c r="AY112" i="124"/>
  <c r="AI366" i="124"/>
  <c r="AI226" i="124"/>
  <c r="AY190" i="124"/>
  <c r="AY182" i="124"/>
  <c r="BO340" i="124" l="1"/>
  <c r="CU364" i="125"/>
  <c r="AU389" i="125"/>
  <c r="AU392" i="125" s="1"/>
  <c r="AT181" i="125"/>
  <c r="AN426" i="125"/>
  <c r="AN424" i="125" s="1"/>
  <c r="AN184" i="125"/>
  <c r="BU181" i="125"/>
  <c r="BA112" i="125"/>
  <c r="AN252" i="125"/>
  <c r="AO208" i="125"/>
  <c r="AN121" i="125"/>
  <c r="AN122" i="125" s="1"/>
  <c r="AN134" i="125" s="1"/>
  <c r="AO210" i="125"/>
  <c r="AO273" i="125" s="1"/>
  <c r="AM268" i="125"/>
  <c r="AM227" i="125"/>
  <c r="CX30" i="125"/>
  <c r="CX56" i="125" s="1"/>
  <c r="CY26" i="125"/>
  <c r="CY30" i="125" s="1"/>
  <c r="BL335" i="125"/>
  <c r="BM332" i="125" s="1"/>
  <c r="CV340" i="125"/>
  <c r="CV293" i="125"/>
  <c r="CV74" i="125"/>
  <c r="CW56" i="125"/>
  <c r="BB188" i="125"/>
  <c r="BB189" i="125"/>
  <c r="BB112" i="125" s="1"/>
  <c r="BB111" i="125" s="1"/>
  <c r="BC187" i="125"/>
  <c r="CX54" i="125"/>
  <c r="CY50" i="125"/>
  <c r="CY54" i="125" s="1"/>
  <c r="G54" i="125" s="1"/>
  <c r="AL268" i="125"/>
  <c r="AL227" i="125"/>
  <c r="BK336" i="125"/>
  <c r="CK335" i="125"/>
  <c r="CK336" i="125" s="1"/>
  <c r="CK302" i="125" s="1"/>
  <c r="BA190" i="125"/>
  <c r="BA182" i="125"/>
  <c r="AN423" i="125"/>
  <c r="AK213" i="124"/>
  <c r="AK183" i="124" s="1"/>
  <c r="AK180" i="124" s="1"/>
  <c r="AK426" i="124" s="1"/>
  <c r="AK121" i="124"/>
  <c r="BO293" i="124"/>
  <c r="AH336" i="124"/>
  <c r="BX332" i="124"/>
  <c r="BX335" i="124" s="1"/>
  <c r="BX336" i="124" s="1"/>
  <c r="BX302" i="124" s="1"/>
  <c r="AI335" i="124"/>
  <c r="AJ332" i="124" s="1"/>
  <c r="BP56" i="124"/>
  <c r="BP340" i="124" s="1"/>
  <c r="BN344" i="124"/>
  <c r="BN364" i="124" s="1"/>
  <c r="BX42" i="124"/>
  <c r="BQ46" i="124"/>
  <c r="BW46" i="124" s="1"/>
  <c r="BY54" i="124"/>
  <c r="BZ50" i="124"/>
  <c r="BQ38" i="124"/>
  <c r="BW38" i="124" s="1"/>
  <c r="BX34" i="124"/>
  <c r="BY26" i="124"/>
  <c r="BX30" i="124"/>
  <c r="BO342" i="124"/>
  <c r="BO343" i="124"/>
  <c r="BW30" i="124"/>
  <c r="AI268" i="124"/>
  <c r="AI227" i="124"/>
  <c r="BP232" i="124"/>
  <c r="BQ259" i="124"/>
  <c r="BQ232" i="124" s="1"/>
  <c r="BA188" i="124"/>
  <c r="BA189" i="124"/>
  <c r="BA112" i="124" s="1"/>
  <c r="BA111" i="124" s="1"/>
  <c r="BB187" i="124"/>
  <c r="AN389" i="124"/>
  <c r="AN392" i="124" s="1"/>
  <c r="AM181" i="124"/>
  <c r="AZ190" i="124"/>
  <c r="AZ182" i="124"/>
  <c r="AJ423" i="124"/>
  <c r="BP231" i="124"/>
  <c r="BQ258" i="124"/>
  <c r="BQ231" i="124" s="1"/>
  <c r="BN412" i="124"/>
  <c r="BN411" i="124"/>
  <c r="AJ180" i="124"/>
  <c r="AY111" i="124"/>
  <c r="BP399" i="124"/>
  <c r="BP400" i="124"/>
  <c r="AK252" i="124"/>
  <c r="AL208" i="124"/>
  <c r="AL210" i="124"/>
  <c r="BN388" i="124"/>
  <c r="BN387" i="124"/>
  <c r="BL336" i="125" l="1"/>
  <c r="CY56" i="125"/>
  <c r="G30" i="125"/>
  <c r="AN366" i="125"/>
  <c r="AN226" i="125"/>
  <c r="CW340" i="125"/>
  <c r="CW293" i="125"/>
  <c r="CW74" i="125"/>
  <c r="CX340" i="125"/>
  <c r="CX293" i="125"/>
  <c r="CX74" i="125"/>
  <c r="AO212" i="125"/>
  <c r="AO213" i="125"/>
  <c r="AO183" i="125" s="1"/>
  <c r="AO180" i="125" s="1"/>
  <c r="CV129" i="125"/>
  <c r="AN253" i="125"/>
  <c r="AN254" i="125" s="1"/>
  <c r="AN230" i="125"/>
  <c r="AN233" i="125" s="1"/>
  <c r="AO423" i="125"/>
  <c r="CV301" i="125"/>
  <c r="CV296" i="125"/>
  <c r="AV389" i="125"/>
  <c r="AV392" i="125" s="1"/>
  <c r="AU181" i="125"/>
  <c r="CV342" i="125"/>
  <c r="CV343" i="125"/>
  <c r="BA111" i="125"/>
  <c r="CL332" i="125"/>
  <c r="CL334" i="125"/>
  <c r="CL303" i="125" s="1"/>
  <c r="BB190" i="125"/>
  <c r="BB182" i="125"/>
  <c r="BC188" i="125"/>
  <c r="BC189" i="125"/>
  <c r="BC112" i="125" s="1"/>
  <c r="BC111" i="125" s="1"/>
  <c r="BD187" i="125"/>
  <c r="BM335" i="125"/>
  <c r="BN332" i="125" s="1"/>
  <c r="BW231" i="124"/>
  <c r="G231" i="124" s="1"/>
  <c r="AK184" i="124"/>
  <c r="AK226" i="124" s="1"/>
  <c r="BW232" i="124"/>
  <c r="G232" i="124" s="1"/>
  <c r="AK122" i="124"/>
  <c r="AK134" i="124" s="1"/>
  <c r="BP74" i="124"/>
  <c r="BP129" i="124" s="1"/>
  <c r="BP293" i="124"/>
  <c r="BO344" i="124"/>
  <c r="BO364" i="124" s="1"/>
  <c r="AI336" i="124"/>
  <c r="AJ335" i="124"/>
  <c r="AK332" i="124" s="1"/>
  <c r="BW56" i="124"/>
  <c r="BW340" i="124" s="1"/>
  <c r="BW343" i="124" s="1"/>
  <c r="BZ54" i="124"/>
  <c r="CA50" i="124"/>
  <c r="BX38" i="124"/>
  <c r="BY34" i="124"/>
  <c r="BX46" i="124"/>
  <c r="BY42" i="124"/>
  <c r="BQ56" i="124"/>
  <c r="BY332" i="124"/>
  <c r="BY334" i="124"/>
  <c r="BY303" i="124" s="1"/>
  <c r="BY30" i="124"/>
  <c r="BZ26" i="124"/>
  <c r="BP342" i="124"/>
  <c r="BP343" i="124"/>
  <c r="BO388" i="124"/>
  <c r="BO387" i="124"/>
  <c r="BO412" i="124"/>
  <c r="BO411" i="124"/>
  <c r="AJ426" i="124"/>
  <c r="AJ184" i="124"/>
  <c r="AO389" i="124"/>
  <c r="AO392" i="124" s="1"/>
  <c r="AN181" i="124"/>
  <c r="BB189" i="124"/>
  <c r="BB112" i="124" s="1"/>
  <c r="BB188" i="124"/>
  <c r="BC187" i="124"/>
  <c r="BA182" i="124"/>
  <c r="BA190" i="124"/>
  <c r="AL273" i="124"/>
  <c r="AL212" i="124"/>
  <c r="AL121" i="124" s="1"/>
  <c r="AL122" i="124" s="1"/>
  <c r="AL134" i="124" s="1"/>
  <c r="AK366" i="124"/>
  <c r="BQ400" i="124"/>
  <c r="BQ399" i="124"/>
  <c r="AK253" i="124"/>
  <c r="AK254" i="124" s="1"/>
  <c r="AK230" i="124"/>
  <c r="AK233" i="124" s="1"/>
  <c r="CV344" i="125" l="1"/>
  <c r="BM336" i="125"/>
  <c r="CW129" i="125"/>
  <c r="CW296" i="125"/>
  <c r="CW301" i="125"/>
  <c r="CV364" i="125"/>
  <c r="CW342" i="125"/>
  <c r="CW343" i="125"/>
  <c r="AO426" i="125"/>
  <c r="AO424" i="125" s="1"/>
  <c r="AO184" i="125"/>
  <c r="AN227" i="125"/>
  <c r="AN268" i="125"/>
  <c r="AO252" i="125"/>
  <c r="AP208" i="125"/>
  <c r="AO121" i="125"/>
  <c r="AO122" i="125" s="1"/>
  <c r="AO134" i="125" s="1"/>
  <c r="AP210" i="125"/>
  <c r="AP273" i="125" s="1"/>
  <c r="BC190" i="125"/>
  <c r="BC182" i="125"/>
  <c r="BN335" i="125"/>
  <c r="BO332" i="125" s="1"/>
  <c r="CX129" i="125"/>
  <c r="CX301" i="125"/>
  <c r="CX296" i="125"/>
  <c r="BD188" i="125"/>
  <c r="BD189" i="125"/>
  <c r="BD112" i="125" s="1"/>
  <c r="BD111" i="125" s="1"/>
  <c r="BE187" i="125"/>
  <c r="CL335" i="125"/>
  <c r="CL336" i="125" s="1"/>
  <c r="CL302" i="125" s="1"/>
  <c r="AW389" i="125"/>
  <c r="AW392" i="125" s="1"/>
  <c r="AV181" i="125"/>
  <c r="CX342" i="125"/>
  <c r="CX343" i="125"/>
  <c r="CX344" i="125" s="1"/>
  <c r="CY340" i="125"/>
  <c r="CY293" i="125"/>
  <c r="CY74" i="125"/>
  <c r="G56" i="125"/>
  <c r="AJ336" i="124"/>
  <c r="BW342" i="124"/>
  <c r="BW344" i="124" s="1"/>
  <c r="BW364" i="124" s="1"/>
  <c r="AK335" i="124"/>
  <c r="AL332" i="124" s="1"/>
  <c r="AK336" i="124"/>
  <c r="BP344" i="124"/>
  <c r="BP364" i="124" s="1"/>
  <c r="BX56" i="124"/>
  <c r="BX340" i="124" s="1"/>
  <c r="CA26" i="124"/>
  <c r="BZ30" i="124"/>
  <c r="BY38" i="124"/>
  <c r="BZ34" i="124"/>
  <c r="BY335" i="124"/>
  <c r="BY336" i="124" s="1"/>
  <c r="BY302" i="124" s="1"/>
  <c r="BQ340" i="124"/>
  <c r="BQ74" i="124"/>
  <c r="BQ293" i="124"/>
  <c r="BW293" i="124" s="1"/>
  <c r="CA54" i="124"/>
  <c r="CB50" i="124"/>
  <c r="BY46" i="124"/>
  <c r="BZ42" i="124"/>
  <c r="AL252" i="124"/>
  <c r="AM208" i="124"/>
  <c r="AM210" i="124"/>
  <c r="AM273" i="124" s="1"/>
  <c r="AK268" i="124"/>
  <c r="AK227" i="124"/>
  <c r="AJ366" i="124"/>
  <c r="AJ226" i="124"/>
  <c r="AJ424" i="124"/>
  <c r="BP411" i="124"/>
  <c r="BP412" i="124"/>
  <c r="BC189" i="124"/>
  <c r="BC112" i="124" s="1"/>
  <c r="BC111" i="124" s="1"/>
  <c r="BC188" i="124"/>
  <c r="BD187" i="124"/>
  <c r="BB190" i="124"/>
  <c r="BB182" i="124"/>
  <c r="BP388" i="124"/>
  <c r="BP387" i="124"/>
  <c r="AL213" i="124"/>
  <c r="AP389" i="124"/>
  <c r="AP392" i="124" s="1"/>
  <c r="AO181" i="124"/>
  <c r="BB111" i="124"/>
  <c r="CW344" i="125" l="1"/>
  <c r="CW364" i="125"/>
  <c r="CX364" i="125"/>
  <c r="CY129" i="125"/>
  <c r="G74" i="125"/>
  <c r="CY343" i="125"/>
  <c r="G343" i="125" s="1"/>
  <c r="CY342" i="125"/>
  <c r="G342" i="125" s="1"/>
  <c r="G340" i="125"/>
  <c r="AP423" i="125"/>
  <c r="BE188" i="125"/>
  <c r="BE189" i="125"/>
  <c r="BF187" i="125"/>
  <c r="BV187" i="125"/>
  <c r="AP212" i="125"/>
  <c r="AP213" i="125"/>
  <c r="AP183" i="125" s="1"/>
  <c r="AP180" i="125" s="1"/>
  <c r="AO253" i="125"/>
  <c r="AO254" i="125" s="1"/>
  <c r="AO230" i="125"/>
  <c r="AO233" i="125" s="1"/>
  <c r="AO366" i="125"/>
  <c r="AO226" i="125"/>
  <c r="BO335" i="125"/>
  <c r="BP332" i="125" s="1"/>
  <c r="CM332" i="125"/>
  <c r="CM334" i="125"/>
  <c r="CM303" i="125" s="1"/>
  <c r="BN336" i="125"/>
  <c r="CY296" i="125"/>
  <c r="CU311" i="125" s="1"/>
  <c r="CY301" i="125"/>
  <c r="G301" i="125" s="1"/>
  <c r="G293" i="125"/>
  <c r="BD182" i="125"/>
  <c r="BD190" i="125"/>
  <c r="AX389" i="125"/>
  <c r="AX392" i="125" s="1"/>
  <c r="AW181" i="125"/>
  <c r="AL335" i="124"/>
  <c r="AM332" i="124" s="1"/>
  <c r="BY56" i="124"/>
  <c r="BY340" i="124" s="1"/>
  <c r="BX74" i="124"/>
  <c r="BX129" i="124" s="1"/>
  <c r="BX293" i="124"/>
  <c r="BX296" i="124" s="1"/>
  <c r="CB54" i="124"/>
  <c r="CC50" i="124"/>
  <c r="BW301" i="124"/>
  <c r="BW296" i="124"/>
  <c r="BQ129" i="124"/>
  <c r="BW74" i="124"/>
  <c r="BW129" i="124" s="1"/>
  <c r="CA30" i="124"/>
  <c r="CB26" i="124"/>
  <c r="BQ343" i="124"/>
  <c r="BQ342" i="124"/>
  <c r="BZ38" i="124"/>
  <c r="CA34" i="124"/>
  <c r="CA42" i="124"/>
  <c r="BZ46" i="124"/>
  <c r="BZ332" i="124"/>
  <c r="BZ334" i="124"/>
  <c r="BZ303" i="124" s="1"/>
  <c r="BX343" i="124"/>
  <c r="BX342" i="124"/>
  <c r="AL183" i="124"/>
  <c r="AL180" i="124" s="1"/>
  <c r="BD189" i="124"/>
  <c r="BD112" i="124" s="1"/>
  <c r="BD111" i="124" s="1"/>
  <c r="BD188" i="124"/>
  <c r="BE187" i="124"/>
  <c r="AJ268" i="124"/>
  <c r="AJ227" i="124"/>
  <c r="BC190" i="124"/>
  <c r="BC182" i="124"/>
  <c r="AQ389" i="124"/>
  <c r="AQ392" i="124" s="1"/>
  <c r="AP181" i="124"/>
  <c r="AM212" i="124"/>
  <c r="AK423" i="124"/>
  <c r="AK424" i="124"/>
  <c r="AL230" i="124"/>
  <c r="AL233" i="124" s="1"/>
  <c r="AL253" i="124"/>
  <c r="AL254" i="124" s="1"/>
  <c r="BQ388" i="124"/>
  <c r="BQ387" i="124"/>
  <c r="BQ411" i="124"/>
  <c r="BQ412" i="124"/>
  <c r="BO336" i="125" l="1"/>
  <c r="CU299" i="125"/>
  <c r="CU298" i="125"/>
  <c r="AP426" i="125"/>
  <c r="AP424" i="125" s="1"/>
  <c r="AP184" i="125"/>
  <c r="G129" i="125"/>
  <c r="BP335" i="125"/>
  <c r="BQ332" i="125" s="1"/>
  <c r="AP252" i="125"/>
  <c r="AQ208" i="125"/>
  <c r="AP121" i="125"/>
  <c r="AP122" i="125" s="1"/>
  <c r="AP134" i="125" s="1"/>
  <c r="AQ210" i="125"/>
  <c r="AQ273" i="125" s="1"/>
  <c r="CW311" i="125"/>
  <c r="AO268" i="125"/>
  <c r="AO227" i="125"/>
  <c r="CM335" i="125"/>
  <c r="CY311" i="125"/>
  <c r="G296" i="125"/>
  <c r="BU311" i="125"/>
  <c r="BX311" i="125"/>
  <c r="BV311" i="125"/>
  <c r="CC311" i="125"/>
  <c r="BW311" i="125"/>
  <c r="CD311" i="125"/>
  <c r="BY311" i="125"/>
  <c r="BZ311" i="125"/>
  <c r="CA311" i="125"/>
  <c r="CB311" i="125"/>
  <c r="CH311" i="125"/>
  <c r="CE311" i="125"/>
  <c r="CF311" i="125"/>
  <c r="CG311" i="125"/>
  <c r="CL311" i="125"/>
  <c r="CJ311" i="125"/>
  <c r="CK311" i="125"/>
  <c r="CM311" i="125"/>
  <c r="CI311" i="125"/>
  <c r="CO311" i="125"/>
  <c r="CN311" i="125"/>
  <c r="CS311" i="125"/>
  <c r="CQ311" i="125"/>
  <c r="CR311" i="125"/>
  <c r="CT311" i="125"/>
  <c r="CP311" i="125"/>
  <c r="AY389" i="125"/>
  <c r="AY392" i="125" s="1"/>
  <c r="AX181" i="125"/>
  <c r="BF188" i="125"/>
  <c r="BF189" i="125"/>
  <c r="BG187" i="125"/>
  <c r="CY344" i="125"/>
  <c r="BE182" i="125"/>
  <c r="BV182" i="125" s="1"/>
  <c r="BE190" i="125"/>
  <c r="BV188" i="125"/>
  <c r="CX311" i="125"/>
  <c r="BE112" i="125"/>
  <c r="BV189" i="125"/>
  <c r="CV311" i="125"/>
  <c r="AM213" i="124"/>
  <c r="AM183" i="124" s="1"/>
  <c r="AM180" i="124" s="1"/>
  <c r="AM426" i="124" s="1"/>
  <c r="AM121" i="124"/>
  <c r="AM122" i="124" s="1"/>
  <c r="AM134" i="124" s="1"/>
  <c r="BX344" i="124"/>
  <c r="BX364" i="124" s="1"/>
  <c r="AL336" i="124"/>
  <c r="BX301" i="124"/>
  <c r="AM335" i="124"/>
  <c r="AN332" i="124" s="1"/>
  <c r="BY293" i="124"/>
  <c r="BY301" i="124" s="1"/>
  <c r="BY74" i="124"/>
  <c r="BY129" i="124" s="1"/>
  <c r="BZ56" i="124"/>
  <c r="BZ340" i="124" s="1"/>
  <c r="BQ344" i="124"/>
  <c r="BQ364" i="124" s="1"/>
  <c r="BZ335" i="124"/>
  <c r="BZ336" i="124" s="1"/>
  <c r="BZ302" i="124" s="1"/>
  <c r="CA46" i="124"/>
  <c r="CB42" i="124"/>
  <c r="CD50" i="124"/>
  <c r="CC54" i="124"/>
  <c r="CC26" i="124"/>
  <c r="CB30" i="124"/>
  <c r="CA38" i="124"/>
  <c r="CB34" i="124"/>
  <c r="BY342" i="124"/>
  <c r="BY343" i="124"/>
  <c r="BE189" i="124"/>
  <c r="BE188" i="124"/>
  <c r="BF187" i="124"/>
  <c r="BV187" i="124"/>
  <c r="BD190" i="124"/>
  <c r="BD182" i="124"/>
  <c r="AL426" i="124"/>
  <c r="AL424" i="124" s="1"/>
  <c r="AL184" i="124"/>
  <c r="AL423" i="124"/>
  <c r="AM252" i="124"/>
  <c r="AN208" i="124"/>
  <c r="AN210" i="124"/>
  <c r="AN273" i="124" s="1"/>
  <c r="AR389" i="124"/>
  <c r="AR392" i="124" s="1"/>
  <c r="AQ181" i="124"/>
  <c r="CP298" i="125" l="1"/>
  <c r="CP299" i="125"/>
  <c r="CM299" i="125"/>
  <c r="CM298" i="125"/>
  <c r="CB298" i="125"/>
  <c r="CB299" i="125"/>
  <c r="BX298" i="125"/>
  <c r="BX299" i="125"/>
  <c r="BQ335" i="125"/>
  <c r="BQ336" i="125" s="1"/>
  <c r="CT298" i="125"/>
  <c r="CT299" i="125"/>
  <c r="CK299" i="125"/>
  <c r="CK298" i="125"/>
  <c r="CA299" i="125"/>
  <c r="CA298" i="125"/>
  <c r="BU299" i="125"/>
  <c r="BU298" i="125"/>
  <c r="CR298" i="125"/>
  <c r="CR299" i="125"/>
  <c r="CJ298" i="125"/>
  <c r="CJ299" i="125"/>
  <c r="BZ298" i="125"/>
  <c r="BZ299" i="125"/>
  <c r="CW299" i="125"/>
  <c r="CW298" i="125"/>
  <c r="BV190" i="125"/>
  <c r="CQ299" i="125"/>
  <c r="CQ298" i="125"/>
  <c r="CL298" i="125"/>
  <c r="CL299" i="125"/>
  <c r="BY299" i="125"/>
  <c r="BY298" i="125"/>
  <c r="CY299" i="125"/>
  <c r="CY298" i="125"/>
  <c r="CG299" i="125"/>
  <c r="CG298" i="125"/>
  <c r="CD298" i="125"/>
  <c r="CD299" i="125"/>
  <c r="AP366" i="125"/>
  <c r="AP226" i="125"/>
  <c r="BF190" i="125"/>
  <c r="BF182" i="125"/>
  <c r="CY364" i="125"/>
  <c r="G344" i="125"/>
  <c r="CN298" i="125"/>
  <c r="CN299" i="125"/>
  <c r="CF298" i="125"/>
  <c r="CF299" i="125"/>
  <c r="BW299" i="125"/>
  <c r="BW298" i="125"/>
  <c r="AQ212" i="125"/>
  <c r="AQ213" i="125" s="1"/>
  <c r="AQ183" i="125" s="1"/>
  <c r="AQ180" i="125" s="1"/>
  <c r="AQ423" i="125"/>
  <c r="CV298" i="125"/>
  <c r="CV299" i="125"/>
  <c r="CS299" i="125"/>
  <c r="CS298" i="125"/>
  <c r="BE111" i="125"/>
  <c r="BV112" i="125"/>
  <c r="AZ389" i="125"/>
  <c r="AZ392" i="125" s="1"/>
  <c r="AY181" i="125"/>
  <c r="CO299" i="125"/>
  <c r="CO298" i="125"/>
  <c r="CE299" i="125"/>
  <c r="CE298" i="125"/>
  <c r="CC299" i="125"/>
  <c r="CC298" i="125"/>
  <c r="CC305" i="125" s="1"/>
  <c r="CN332" i="125"/>
  <c r="CN334" i="125"/>
  <c r="CN303" i="125" s="1"/>
  <c r="AP230" i="125"/>
  <c r="AP233" i="125" s="1"/>
  <c r="AP253" i="125"/>
  <c r="AP254" i="125" s="1"/>
  <c r="BG188" i="125"/>
  <c r="BG189" i="125"/>
  <c r="BG112" i="125" s="1"/>
  <c r="BG111" i="125" s="1"/>
  <c r="BH187" i="125"/>
  <c r="CX298" i="125"/>
  <c r="CX299" i="125"/>
  <c r="BF112" i="125"/>
  <c r="CI299" i="125"/>
  <c r="CI298" i="125"/>
  <c r="CI305" i="125" s="1"/>
  <c r="CH298" i="125"/>
  <c r="CH299" i="125"/>
  <c r="BV298" i="125"/>
  <c r="BV299" i="125"/>
  <c r="CM336" i="125"/>
  <c r="CM302" i="125" s="1"/>
  <c r="BP336" i="125"/>
  <c r="AM184" i="124"/>
  <c r="AM366" i="124" s="1"/>
  <c r="AM336" i="124"/>
  <c r="BZ74" i="124"/>
  <c r="BZ129" i="124" s="1"/>
  <c r="BZ293" i="124"/>
  <c r="BZ296" i="124" s="1"/>
  <c r="BY296" i="124"/>
  <c r="AN335" i="124"/>
  <c r="AO332" i="124" s="1"/>
  <c r="BY344" i="124"/>
  <c r="BY364" i="124" s="1"/>
  <c r="CA56" i="124"/>
  <c r="CA340" i="124" s="1"/>
  <c r="CB46" i="124"/>
  <c r="CC42" i="124"/>
  <c r="CB38" i="124"/>
  <c r="CC34" i="124"/>
  <c r="CA332" i="124"/>
  <c r="CA334" i="124"/>
  <c r="CA303" i="124" s="1"/>
  <c r="CD26" i="124"/>
  <c r="CC30" i="124"/>
  <c r="BZ342" i="124"/>
  <c r="BZ343" i="124"/>
  <c r="CD54" i="124"/>
  <c r="CE50" i="124"/>
  <c r="AM230" i="124"/>
  <c r="AM233" i="124" s="1"/>
  <c r="AM253" i="124"/>
  <c r="AM254" i="124" s="1"/>
  <c r="AM424" i="124"/>
  <c r="AM423" i="124"/>
  <c r="BF189" i="124"/>
  <c r="BF188" i="124"/>
  <c r="BG187" i="124"/>
  <c r="AL366" i="124"/>
  <c r="AL226" i="124"/>
  <c r="BE190" i="124"/>
  <c r="BE182" i="124"/>
  <c r="BV182" i="124" s="1"/>
  <c r="BV188" i="124"/>
  <c r="BE112" i="124"/>
  <c r="BV189" i="124"/>
  <c r="AS389" i="124"/>
  <c r="AS392" i="124" s="1"/>
  <c r="AR181" i="124"/>
  <c r="AN212" i="124"/>
  <c r="AN336" i="124" l="1"/>
  <c r="CG305" i="125"/>
  <c r="CG325" i="125" s="1"/>
  <c r="CG326" i="125" s="1"/>
  <c r="CB305" i="125"/>
  <c r="CB325" i="125" s="1"/>
  <c r="CB326" i="125" s="1"/>
  <c r="BX305" i="125"/>
  <c r="BX325" i="125" s="1"/>
  <c r="BX326" i="125" s="1"/>
  <c r="CE305" i="125"/>
  <c r="CE309" i="125" s="1"/>
  <c r="BY305" i="125"/>
  <c r="BY325" i="125" s="1"/>
  <c r="BY326" i="125" s="1"/>
  <c r="AQ426" i="125"/>
  <c r="AQ424" i="125" s="1"/>
  <c r="AQ184" i="125"/>
  <c r="CF305" i="125"/>
  <c r="CJ305" i="125"/>
  <c r="CK305" i="125"/>
  <c r="BV305" i="125"/>
  <c r="BV309" i="125" s="1"/>
  <c r="CN335" i="125"/>
  <c r="CN336" i="125" s="1"/>
  <c r="CN302" i="125" s="1"/>
  <c r="CN305" i="125" s="1"/>
  <c r="BA389" i="125"/>
  <c r="BA392" i="125" s="1"/>
  <c r="AZ181" i="125"/>
  <c r="CB309" i="125"/>
  <c r="BH189" i="125"/>
  <c r="BH188" i="125"/>
  <c r="BI187" i="125"/>
  <c r="CC325" i="125"/>
  <c r="CC326" i="125" s="1"/>
  <c r="CC309" i="125"/>
  <c r="AP268" i="125"/>
  <c r="AP227" i="125"/>
  <c r="CM305" i="125"/>
  <c r="BV111" i="125"/>
  <c r="AQ252" i="125"/>
  <c r="AR208" i="125"/>
  <c r="AQ121" i="125"/>
  <c r="AQ122" i="125" s="1"/>
  <c r="AQ134" i="125" s="1"/>
  <c r="AR210" i="125"/>
  <c r="AR273" i="125" s="1"/>
  <c r="G298" i="125"/>
  <c r="BU305" i="125"/>
  <c r="BW336" i="125"/>
  <c r="BW302" i="125" s="1"/>
  <c r="BW305" i="125" s="1"/>
  <c r="CH305" i="125"/>
  <c r="BG182" i="125"/>
  <c r="BG190" i="125"/>
  <c r="G299" i="125"/>
  <c r="CI325" i="125"/>
  <c r="CI326" i="125" s="1"/>
  <c r="CI309" i="125"/>
  <c r="BF111" i="125"/>
  <c r="G364" i="125"/>
  <c r="CD305" i="125"/>
  <c r="CL305" i="125"/>
  <c r="BZ305" i="125"/>
  <c r="CA305" i="125"/>
  <c r="AM226" i="124"/>
  <c r="AM268" i="124" s="1"/>
  <c r="BZ301" i="124"/>
  <c r="AN213" i="124"/>
  <c r="AN183" i="124" s="1"/>
  <c r="AN180" i="124" s="1"/>
  <c r="AN426" i="124" s="1"/>
  <c r="AN424" i="124" s="1"/>
  <c r="AN121" i="124"/>
  <c r="AN122" i="124" s="1"/>
  <c r="AN134" i="124" s="1"/>
  <c r="CB56" i="124"/>
  <c r="CB293" i="124" s="1"/>
  <c r="AO335" i="124"/>
  <c r="AP332" i="124" s="1"/>
  <c r="BZ344" i="124"/>
  <c r="BZ364" i="124" s="1"/>
  <c r="CA293" i="124"/>
  <c r="CA296" i="124" s="1"/>
  <c r="CA74" i="124"/>
  <c r="CA129" i="124" s="1"/>
  <c r="CD34" i="124"/>
  <c r="CC38" i="124"/>
  <c r="CC46" i="124"/>
  <c r="CD42" i="124"/>
  <c r="CE54" i="124"/>
  <c r="CF50" i="124"/>
  <c r="CD30" i="124"/>
  <c r="CE26" i="124"/>
  <c r="CA335" i="124"/>
  <c r="CA343" i="124"/>
  <c r="CA342" i="124"/>
  <c r="AL227" i="124"/>
  <c r="AL268" i="124"/>
  <c r="BG188" i="124"/>
  <c r="BG189" i="124"/>
  <c r="BG112" i="124" s="1"/>
  <c r="BG111" i="124" s="1"/>
  <c r="BH187" i="124"/>
  <c r="BF190" i="124"/>
  <c r="BF182" i="124"/>
  <c r="AN423" i="124"/>
  <c r="AT389" i="124"/>
  <c r="AT392" i="124" s="1"/>
  <c r="AS181" i="124"/>
  <c r="BE111" i="124"/>
  <c r="BV112" i="124"/>
  <c r="BV190" i="124"/>
  <c r="BF112" i="124"/>
  <c r="AN252" i="124"/>
  <c r="AO208" i="124"/>
  <c r="AO210" i="124"/>
  <c r="AO273" i="124" s="1"/>
  <c r="CG309" i="125" l="1"/>
  <c r="C76" i="125"/>
  <c r="E10" i="114"/>
  <c r="BX309" i="125"/>
  <c r="CE325" i="125"/>
  <c r="CE326" i="125" s="1"/>
  <c r="BY309" i="125"/>
  <c r="BW309" i="125"/>
  <c r="BW325" i="125"/>
  <c r="BW326" i="125" s="1"/>
  <c r="CN325" i="125"/>
  <c r="CN326" i="125" s="1"/>
  <c r="CN309" i="125"/>
  <c r="BB389" i="125"/>
  <c r="BB392" i="125" s="1"/>
  <c r="BA181" i="125"/>
  <c r="CF325" i="125"/>
  <c r="CF326" i="125" s="1"/>
  <c r="CF309" i="125"/>
  <c r="BI189" i="125"/>
  <c r="BI112" i="125" s="1"/>
  <c r="BI111" i="125" s="1"/>
  <c r="BI188" i="125"/>
  <c r="BJ187" i="125"/>
  <c r="BU309" i="125"/>
  <c r="CM309" i="125"/>
  <c r="CM325" i="125"/>
  <c r="CM326" i="125" s="1"/>
  <c r="BH190" i="125"/>
  <c r="BH182" i="125"/>
  <c r="CA325" i="125"/>
  <c r="CA326" i="125" s="1"/>
  <c r="CA309" i="125"/>
  <c r="CL325" i="125"/>
  <c r="CL326" i="125" s="1"/>
  <c r="CL309" i="125"/>
  <c r="BH112" i="125"/>
  <c r="CO332" i="125"/>
  <c r="CO334" i="125"/>
  <c r="CO303" i="125" s="1"/>
  <c r="CD325" i="125"/>
  <c r="CD326" i="125" s="1"/>
  <c r="CD309" i="125"/>
  <c r="BZ325" i="125"/>
  <c r="BZ326" i="125" s="1"/>
  <c r="BZ309" i="125"/>
  <c r="BV325" i="125"/>
  <c r="BV326" i="125" s="1"/>
  <c r="AQ366" i="125"/>
  <c r="AQ226" i="125"/>
  <c r="AR212" i="125"/>
  <c r="CK325" i="125"/>
  <c r="CK326" i="125" s="1"/>
  <c r="CK309" i="125"/>
  <c r="AR423" i="125"/>
  <c r="CH325" i="125"/>
  <c r="CH326" i="125" s="1"/>
  <c r="CH309" i="125"/>
  <c r="AQ230" i="125"/>
  <c r="AQ233" i="125" s="1"/>
  <c r="AQ253" i="125"/>
  <c r="AQ254" i="125" s="1"/>
  <c r="CJ309" i="125"/>
  <c r="CJ325" i="125"/>
  <c r="CJ326" i="125" s="1"/>
  <c r="AN184" i="124"/>
  <c r="AN366" i="124" s="1"/>
  <c r="AM227" i="124"/>
  <c r="CB74" i="124"/>
  <c r="CB129" i="124" s="1"/>
  <c r="CB340" i="124"/>
  <c r="CB343" i="124" s="1"/>
  <c r="CC56" i="124"/>
  <c r="CC74" i="124" s="1"/>
  <c r="AO336" i="124"/>
  <c r="CA301" i="124"/>
  <c r="AP335" i="124"/>
  <c r="AQ332" i="124" s="1"/>
  <c r="CE30" i="124"/>
  <c r="CF26" i="124"/>
  <c r="CE34" i="124"/>
  <c r="CD38" i="124"/>
  <c r="CF54" i="124"/>
  <c r="CG50" i="124"/>
  <c r="CB301" i="124"/>
  <c r="CB296" i="124"/>
  <c r="CA344" i="124"/>
  <c r="CA336" i="124"/>
  <c r="CA302" i="124" s="1"/>
  <c r="CB332" i="124"/>
  <c r="CB334" i="124"/>
  <c r="CB303" i="124" s="1"/>
  <c r="CD46" i="124"/>
  <c r="CE42" i="124"/>
  <c r="AO423" i="124"/>
  <c r="BH188" i="124"/>
  <c r="BH189" i="124"/>
  <c r="BI187" i="124"/>
  <c r="AN230" i="124"/>
  <c r="AN233" i="124" s="1"/>
  <c r="AN253" i="124"/>
  <c r="AN254" i="124" s="1"/>
  <c r="BV111" i="124"/>
  <c r="BU181" i="124"/>
  <c r="BF111" i="124"/>
  <c r="AU389" i="124"/>
  <c r="AU392" i="124" s="1"/>
  <c r="AT181" i="124"/>
  <c r="BG190" i="124"/>
  <c r="BG182" i="124"/>
  <c r="AO212" i="124"/>
  <c r="CB342" i="124" l="1"/>
  <c r="AN226" i="124"/>
  <c r="AN268" i="124" s="1"/>
  <c r="BH111" i="125"/>
  <c r="BI190" i="125"/>
  <c r="BI182" i="125"/>
  <c r="AQ268" i="125"/>
  <c r="AQ227" i="125"/>
  <c r="AR252" i="125"/>
  <c r="AS208" i="125"/>
  <c r="AR121" i="125"/>
  <c r="AR122" i="125" s="1"/>
  <c r="AR134" i="125" s="1"/>
  <c r="AS210" i="125"/>
  <c r="BV329" i="125"/>
  <c r="BW329" i="125" s="1"/>
  <c r="BX329" i="125" s="1"/>
  <c r="BY329" i="125" s="1"/>
  <c r="BZ329" i="125" s="1"/>
  <c r="CA329" i="125" s="1"/>
  <c r="CB329" i="125" s="1"/>
  <c r="CC329" i="125" s="1"/>
  <c r="CD329" i="125" s="1"/>
  <c r="CE329" i="125" s="1"/>
  <c r="CF329" i="125" s="1"/>
  <c r="CG329" i="125" s="1"/>
  <c r="CH329" i="125" s="1"/>
  <c r="CI329" i="125" s="1"/>
  <c r="CJ329" i="125" s="1"/>
  <c r="AR213" i="125"/>
  <c r="AR183" i="125" s="1"/>
  <c r="AR180" i="125" s="1"/>
  <c r="CO335" i="125"/>
  <c r="CO336" i="125" s="1"/>
  <c r="CO302" i="125" s="1"/>
  <c r="CO305" i="125" s="1"/>
  <c r="BC389" i="125"/>
  <c r="BC392" i="125" s="1"/>
  <c r="BB181" i="125"/>
  <c r="BJ188" i="125"/>
  <c r="BJ189" i="125"/>
  <c r="BJ112" i="125" s="1"/>
  <c r="BJ111" i="125" s="1"/>
  <c r="BK187" i="125"/>
  <c r="CC293" i="124"/>
  <c r="CC296" i="124" s="1"/>
  <c r="CC340" i="124"/>
  <c r="CC342" i="124" s="1"/>
  <c r="AO213" i="124"/>
  <c r="AO183" i="124" s="1"/>
  <c r="AO180" i="124" s="1"/>
  <c r="AO426" i="124" s="1"/>
  <c r="AO424" i="124" s="1"/>
  <c r="AO121" i="124"/>
  <c r="AO122" i="124" s="1"/>
  <c r="AO134" i="124" s="1"/>
  <c r="CD56" i="124"/>
  <c r="CD340" i="124" s="1"/>
  <c r="AQ335" i="124"/>
  <c r="AR332" i="124" s="1"/>
  <c r="AP336" i="124"/>
  <c r="CB335" i="124"/>
  <c r="CG26" i="124"/>
  <c r="CF30" i="124"/>
  <c r="CB344" i="124"/>
  <c r="CB364" i="124" s="1"/>
  <c r="CC129" i="124"/>
  <c r="CF34" i="124"/>
  <c r="CE38" i="124"/>
  <c r="CE46" i="124"/>
  <c r="CF42" i="124"/>
  <c r="CH50" i="124"/>
  <c r="CG54" i="124"/>
  <c r="CA364" i="124"/>
  <c r="AV389" i="124"/>
  <c r="AV392" i="124" s="1"/>
  <c r="AU181" i="124"/>
  <c r="BI188" i="124"/>
  <c r="BI189" i="124"/>
  <c r="BI112" i="124" s="1"/>
  <c r="BI111" i="124" s="1"/>
  <c r="BJ187" i="124"/>
  <c r="BH112" i="124"/>
  <c r="AO252" i="124"/>
  <c r="AP208" i="124"/>
  <c r="AP210" i="124"/>
  <c r="AP273" i="124" s="1"/>
  <c r="BH190" i="124"/>
  <c r="BH182" i="124"/>
  <c r="AN227" i="124" l="1"/>
  <c r="AO184" i="124"/>
  <c r="CC343" i="124"/>
  <c r="CC344" i="124" s="1"/>
  <c r="CC364" i="124" s="1"/>
  <c r="CK329" i="125"/>
  <c r="CL329" i="125" s="1"/>
  <c r="CM329" i="125" s="1"/>
  <c r="CN329" i="125" s="1"/>
  <c r="AS212" i="125"/>
  <c r="BJ190" i="125"/>
  <c r="BJ182" i="125"/>
  <c r="AR426" i="125"/>
  <c r="AR424" i="125" s="1"/>
  <c r="AR184" i="125"/>
  <c r="AR230" i="125"/>
  <c r="AR233" i="125" s="1"/>
  <c r="AR253" i="125"/>
  <c r="AR254" i="125" s="1"/>
  <c r="BD389" i="125"/>
  <c r="BD392" i="125" s="1"/>
  <c r="BC181" i="125"/>
  <c r="CO325" i="125"/>
  <c r="CO326" i="125" s="1"/>
  <c r="CO309" i="125"/>
  <c r="AS273" i="125"/>
  <c r="BU210" i="125"/>
  <c r="BK188" i="125"/>
  <c r="BK189" i="125"/>
  <c r="BK112" i="125" s="1"/>
  <c r="BK111" i="125" s="1"/>
  <c r="BL187" i="125"/>
  <c r="CP332" i="125"/>
  <c r="CP334" i="125"/>
  <c r="CP303" i="125" s="1"/>
  <c r="CD74" i="124"/>
  <c r="CD129" i="124" s="1"/>
  <c r="CD293" i="124"/>
  <c r="CD301" i="124" s="1"/>
  <c r="CC301" i="124"/>
  <c r="AQ336" i="124"/>
  <c r="AR335" i="124"/>
  <c r="AS332" i="124" s="1"/>
  <c r="CE56" i="124"/>
  <c r="CE340" i="124" s="1"/>
  <c r="CF46" i="124"/>
  <c r="CG42" i="124"/>
  <c r="CG34" i="124"/>
  <c r="CF38" i="124"/>
  <c r="CH54" i="124"/>
  <c r="CI50" i="124"/>
  <c r="CH26" i="124"/>
  <c r="CG30" i="124"/>
  <c r="CD342" i="124"/>
  <c r="CD343" i="124"/>
  <c r="CB336" i="124"/>
  <c r="CB302" i="124" s="1"/>
  <c r="CC332" i="124"/>
  <c r="CC334" i="124"/>
  <c r="CC303" i="124" s="1"/>
  <c r="BJ189" i="124"/>
  <c r="BJ112" i="124" s="1"/>
  <c r="BJ111" i="124" s="1"/>
  <c r="BJ188" i="124"/>
  <c r="BK187" i="124"/>
  <c r="AP212" i="124"/>
  <c r="BI182" i="124"/>
  <c r="BI190" i="124"/>
  <c r="AW389" i="124"/>
  <c r="AW392" i="124" s="1"/>
  <c r="AV181" i="124"/>
  <c r="AO230" i="124"/>
  <c r="AO233" i="124" s="1"/>
  <c r="AO253" i="124"/>
  <c r="AO254" i="124" s="1"/>
  <c r="AO366" i="124"/>
  <c r="AO226" i="124"/>
  <c r="AP423" i="124"/>
  <c r="BH111" i="124"/>
  <c r="CD296" i="124" l="1"/>
  <c r="BU273" i="125"/>
  <c r="BU212" i="125"/>
  <c r="AS252" i="125"/>
  <c r="AT208" i="125"/>
  <c r="AS121" i="125"/>
  <c r="AT210" i="125"/>
  <c r="BK190" i="125"/>
  <c r="BK182" i="125"/>
  <c r="CO329" i="125"/>
  <c r="AS213" i="125"/>
  <c r="CP335" i="125"/>
  <c r="CP336" i="125" s="1"/>
  <c r="CP302" i="125" s="1"/>
  <c r="CP305" i="125" s="1"/>
  <c r="BL188" i="125"/>
  <c r="BL189" i="125"/>
  <c r="BL112" i="125" s="1"/>
  <c r="BL111" i="125" s="1"/>
  <c r="BM187" i="125"/>
  <c r="AR366" i="125"/>
  <c r="AR226" i="125"/>
  <c r="BE389" i="125"/>
  <c r="BE392" i="125" s="1"/>
  <c r="BD181" i="125"/>
  <c r="AS423" i="125"/>
  <c r="CE293" i="124"/>
  <c r="CE296" i="124" s="1"/>
  <c r="AP213" i="124"/>
  <c r="AP183" i="124" s="1"/>
  <c r="AP180" i="124" s="1"/>
  <c r="AP426" i="124" s="1"/>
  <c r="AP424" i="124" s="1"/>
  <c r="AP121" i="124"/>
  <c r="AP122" i="124" s="1"/>
  <c r="AP134" i="124" s="1"/>
  <c r="CF56" i="124"/>
  <c r="CF293" i="124" s="1"/>
  <c r="CE74" i="124"/>
  <c r="CE129" i="124" s="1"/>
  <c r="AR336" i="124"/>
  <c r="AS335" i="124"/>
  <c r="AT332" i="124" s="1"/>
  <c r="CI54" i="124"/>
  <c r="CJ50" i="124"/>
  <c r="CH42" i="124"/>
  <c r="CG46" i="124"/>
  <c r="CC335" i="124"/>
  <c r="CI26" i="124"/>
  <c r="CH30" i="124"/>
  <c r="CD344" i="124"/>
  <c r="CG38" i="124"/>
  <c r="CH34" i="124"/>
  <c r="CE342" i="124"/>
  <c r="CE343" i="124"/>
  <c r="CE344" i="124" s="1"/>
  <c r="CE364" i="124" s="1"/>
  <c r="BJ190" i="124"/>
  <c r="BJ182" i="124"/>
  <c r="AP252" i="124"/>
  <c r="AQ208" i="124"/>
  <c r="AQ210" i="124"/>
  <c r="AQ273" i="124" s="1"/>
  <c r="BK189" i="124"/>
  <c r="BK188" i="124"/>
  <c r="BL187" i="124"/>
  <c r="AO268" i="124"/>
  <c r="AO227" i="124"/>
  <c r="AX389" i="124"/>
  <c r="AX392" i="124" s="1"/>
  <c r="AW181" i="124"/>
  <c r="CE301" i="124" l="1"/>
  <c r="AP184" i="124"/>
  <c r="AP226" i="124" s="1"/>
  <c r="BF389" i="125"/>
  <c r="BF392" i="125" s="1"/>
  <c r="BE181" i="125"/>
  <c r="CP325" i="125"/>
  <c r="CP326" i="125" s="1"/>
  <c r="CP309" i="125"/>
  <c r="AT273" i="125"/>
  <c r="CQ332" i="125"/>
  <c r="CQ334" i="125"/>
  <c r="CQ303" i="125" s="1"/>
  <c r="AS122" i="125"/>
  <c r="AS134" i="125" s="1"/>
  <c r="BU121" i="125"/>
  <c r="AR268" i="125"/>
  <c r="AR227" i="125"/>
  <c r="AS253" i="125"/>
  <c r="AS254" i="125" s="1"/>
  <c r="AS230" i="125"/>
  <c r="AS233" i="125" s="1"/>
  <c r="BU252" i="125"/>
  <c r="BV208" i="125"/>
  <c r="AT212" i="125"/>
  <c r="AT213" i="125" s="1"/>
  <c r="BL182" i="125"/>
  <c r="BL190" i="125"/>
  <c r="AS183" i="125"/>
  <c r="BU213" i="125"/>
  <c r="BM188" i="125"/>
  <c r="BM189" i="125"/>
  <c r="BM112" i="125" s="1"/>
  <c r="BM111" i="125" s="1"/>
  <c r="BN187" i="125"/>
  <c r="AS336" i="124"/>
  <c r="BU336" i="124" s="1"/>
  <c r="BU302" i="124" s="1"/>
  <c r="CF74" i="124"/>
  <c r="CF129" i="124" s="1"/>
  <c r="CF340" i="124"/>
  <c r="CF343" i="124" s="1"/>
  <c r="AT335" i="124"/>
  <c r="AU332" i="124" s="1"/>
  <c r="CG56" i="124"/>
  <c r="CG74" i="124" s="1"/>
  <c r="CG129" i="124" s="1"/>
  <c r="CG293" i="124"/>
  <c r="CG340" i="124"/>
  <c r="CF296" i="124"/>
  <c r="CF301" i="124"/>
  <c r="CH38" i="124"/>
  <c r="CI34" i="124"/>
  <c r="CC336" i="124"/>
  <c r="CC302" i="124" s="1"/>
  <c r="CD334" i="124"/>
  <c r="CD303" i="124" s="1"/>
  <c r="CD332" i="124"/>
  <c r="CH46" i="124"/>
  <c r="CI42" i="124"/>
  <c r="CK50" i="124"/>
  <c r="CJ54" i="124"/>
  <c r="CD364" i="124"/>
  <c r="CI30" i="124"/>
  <c r="CJ26" i="124"/>
  <c r="BL189" i="124"/>
  <c r="BL112" i="124" s="1"/>
  <c r="BL111" i="124" s="1"/>
  <c r="BL188" i="124"/>
  <c r="BM187" i="124"/>
  <c r="AQ212" i="124"/>
  <c r="AQ121" i="124" s="1"/>
  <c r="AQ122" i="124" s="1"/>
  <c r="AQ134" i="124" s="1"/>
  <c r="BK190" i="124"/>
  <c r="BK182" i="124"/>
  <c r="AP253" i="124"/>
  <c r="AP254" i="124" s="1"/>
  <c r="AP230" i="124"/>
  <c r="AP233" i="124" s="1"/>
  <c r="BK112" i="124"/>
  <c r="AP366" i="124"/>
  <c r="AY389" i="124"/>
  <c r="AY392" i="124" s="1"/>
  <c r="AX181" i="124"/>
  <c r="AQ423" i="124"/>
  <c r="CP329" i="125" l="1"/>
  <c r="BU122" i="125"/>
  <c r="BV181" i="125"/>
  <c r="BG389" i="125"/>
  <c r="BG392" i="125" s="1"/>
  <c r="BF181" i="125"/>
  <c r="BN188" i="125"/>
  <c r="BN189" i="125"/>
  <c r="BN112" i="125" s="1"/>
  <c r="BN111" i="125" s="1"/>
  <c r="BO187" i="125"/>
  <c r="BM182" i="125"/>
  <c r="BM190" i="125"/>
  <c r="AT183" i="125"/>
  <c r="AT252" i="125"/>
  <c r="AU208" i="125"/>
  <c r="AT121" i="125"/>
  <c r="AU210" i="125"/>
  <c r="BU253" i="125"/>
  <c r="BU254" i="125" s="1"/>
  <c r="BU230" i="125"/>
  <c r="CQ335" i="125"/>
  <c r="BU183" i="125"/>
  <c r="AS180" i="125"/>
  <c r="CF342" i="124"/>
  <c r="CF344" i="124" s="1"/>
  <c r="CF364" i="124" s="1"/>
  <c r="AT336" i="124"/>
  <c r="CH56" i="124"/>
  <c r="CH293" i="124" s="1"/>
  <c r="AU335" i="124"/>
  <c r="AV332" i="124" s="1"/>
  <c r="CD335" i="124"/>
  <c r="CD336" i="124" s="1"/>
  <c r="CD302" i="124" s="1"/>
  <c r="CJ30" i="124"/>
  <c r="CK26" i="124"/>
  <c r="CJ42" i="124"/>
  <c r="CI46" i="124"/>
  <c r="CI38" i="124"/>
  <c r="CJ34" i="124"/>
  <c r="CH340" i="124"/>
  <c r="CL50" i="124"/>
  <c r="CK54" i="124"/>
  <c r="CG342" i="124"/>
  <c r="CG343" i="124"/>
  <c r="CG301" i="124"/>
  <c r="CG296" i="124"/>
  <c r="BM189" i="124"/>
  <c r="BM188" i="124"/>
  <c r="BN187" i="124"/>
  <c r="BK111" i="124"/>
  <c r="BL190" i="124"/>
  <c r="BL182" i="124"/>
  <c r="AP268" i="124"/>
  <c r="AP227" i="124"/>
  <c r="AQ252" i="124"/>
  <c r="AR208" i="124"/>
  <c r="AR210" i="124"/>
  <c r="AR273" i="124" s="1"/>
  <c r="AZ389" i="124"/>
  <c r="AZ392" i="124" s="1"/>
  <c r="AY181" i="124"/>
  <c r="AQ213" i="124"/>
  <c r="AQ183" i="124" s="1"/>
  <c r="AQ180" i="124" s="1"/>
  <c r="CH74" i="124" l="1"/>
  <c r="CR332" i="125"/>
  <c r="CR334" i="125"/>
  <c r="CR303" i="125" s="1"/>
  <c r="AT180" i="125"/>
  <c r="BH389" i="125"/>
  <c r="BH392" i="125" s="1"/>
  <c r="BG181" i="125"/>
  <c r="AS426" i="125"/>
  <c r="AS184" i="125"/>
  <c r="AU273" i="125"/>
  <c r="BU233" i="125"/>
  <c r="BU180" i="125"/>
  <c r="AT122" i="125"/>
  <c r="AT134" i="125" s="1"/>
  <c r="BO188" i="125"/>
  <c r="BO189" i="125"/>
  <c r="BO112" i="125" s="1"/>
  <c r="BO111" i="125" s="1"/>
  <c r="BP187" i="125"/>
  <c r="AU212" i="125"/>
  <c r="AU213" i="125" s="1"/>
  <c r="CQ336" i="125"/>
  <c r="CQ302" i="125" s="1"/>
  <c r="CQ305" i="125" s="1"/>
  <c r="AT230" i="125"/>
  <c r="AT233" i="125" s="1"/>
  <c r="AT253" i="125"/>
  <c r="AT254" i="125" s="1"/>
  <c r="BN190" i="125"/>
  <c r="BN182" i="125"/>
  <c r="BU134" i="125"/>
  <c r="AU336" i="124"/>
  <c r="AV335" i="124"/>
  <c r="AW332" i="124" s="1"/>
  <c r="CI56" i="124"/>
  <c r="CI74" i="124" s="1"/>
  <c r="CI129" i="124" s="1"/>
  <c r="CG344" i="124"/>
  <c r="CG364" i="124" s="1"/>
  <c r="CH301" i="124"/>
  <c r="CH296" i="124"/>
  <c r="CJ46" i="124"/>
  <c r="CK42" i="124"/>
  <c r="CK34" i="124"/>
  <c r="CJ38" i="124"/>
  <c r="CL26" i="124"/>
  <c r="CK30" i="124"/>
  <c r="CH129" i="124"/>
  <c r="CH342" i="124"/>
  <c r="CH343" i="124"/>
  <c r="CE332" i="124"/>
  <c r="CE334" i="124"/>
  <c r="CE303" i="124" s="1"/>
  <c r="CL54" i="124"/>
  <c r="CM50" i="124"/>
  <c r="AQ426" i="124"/>
  <c r="AQ424" i="124" s="1"/>
  <c r="AQ184" i="124"/>
  <c r="AR212" i="124"/>
  <c r="AQ253" i="124"/>
  <c r="AQ254" i="124" s="1"/>
  <c r="AQ230" i="124"/>
  <c r="AQ233" i="124" s="1"/>
  <c r="BN189" i="124"/>
  <c r="BN112" i="124" s="1"/>
  <c r="BN111" i="124" s="1"/>
  <c r="BN188" i="124"/>
  <c r="BO187" i="124"/>
  <c r="BM112" i="124"/>
  <c r="BA389" i="124"/>
  <c r="BA392" i="124" s="1"/>
  <c r="AZ181" i="124"/>
  <c r="BM190" i="124"/>
  <c r="BM182" i="124"/>
  <c r="BO182" i="125" l="1"/>
  <c r="BO190" i="125"/>
  <c r="BU426" i="125"/>
  <c r="AS424" i="125"/>
  <c r="BI389" i="125"/>
  <c r="BI392" i="125" s="1"/>
  <c r="BH181" i="125"/>
  <c r="CQ325" i="125"/>
  <c r="CQ326" i="125" s="1"/>
  <c r="CQ309" i="125"/>
  <c r="AU183" i="125"/>
  <c r="AT426" i="125"/>
  <c r="AT184" i="125"/>
  <c r="AU252" i="125"/>
  <c r="AV208" i="125"/>
  <c r="AU121" i="125"/>
  <c r="AV210" i="125"/>
  <c r="BU184" i="125"/>
  <c r="BP189" i="125"/>
  <c r="BP112" i="125" s="1"/>
  <c r="BP111" i="125" s="1"/>
  <c r="BP188" i="125"/>
  <c r="BQ187" i="125"/>
  <c r="AS366" i="125"/>
  <c r="AS226" i="125"/>
  <c r="CR335" i="125"/>
  <c r="CR336" i="125" s="1"/>
  <c r="CR302" i="125" s="1"/>
  <c r="CR305" i="125" s="1"/>
  <c r="AR213" i="124"/>
  <c r="AR183" i="124" s="1"/>
  <c r="AR180" i="124" s="1"/>
  <c r="AR426" i="124" s="1"/>
  <c r="AR424" i="124" s="1"/>
  <c r="AR121" i="124"/>
  <c r="AR122" i="124" s="1"/>
  <c r="AR134" i="124" s="1"/>
  <c r="AV336" i="124"/>
  <c r="CI340" i="124"/>
  <c r="CI343" i="124" s="1"/>
  <c r="CI293" i="124"/>
  <c r="CI296" i="124" s="1"/>
  <c r="CH344" i="124"/>
  <c r="CH364" i="124" s="1"/>
  <c r="AW335" i="124"/>
  <c r="AX332" i="124" s="1"/>
  <c r="CJ56" i="124"/>
  <c r="CJ293" i="124" s="1"/>
  <c r="CE335" i="124"/>
  <c r="CE336" i="124" s="1"/>
  <c r="CE302" i="124" s="1"/>
  <c r="CL42" i="124"/>
  <c r="CK46" i="124"/>
  <c r="CL30" i="124"/>
  <c r="CM26" i="124"/>
  <c r="CM54" i="124"/>
  <c r="CN50" i="124"/>
  <c r="CL34" i="124"/>
  <c r="CK38" i="124"/>
  <c r="BM111" i="124"/>
  <c r="BO189" i="124"/>
  <c r="BO112" i="124" s="1"/>
  <c r="BO111" i="124" s="1"/>
  <c r="BO188" i="124"/>
  <c r="BP187" i="124"/>
  <c r="BN190" i="124"/>
  <c r="BN182" i="124"/>
  <c r="AR252" i="124"/>
  <c r="AS208" i="124"/>
  <c r="AS210" i="124"/>
  <c r="AS211" i="124" s="1"/>
  <c r="BU211" i="124" s="1"/>
  <c r="G211" i="124" s="1"/>
  <c r="BB389" i="124"/>
  <c r="BB392" i="124" s="1"/>
  <c r="BA181" i="124"/>
  <c r="AQ366" i="124"/>
  <c r="AQ226" i="124"/>
  <c r="AR423" i="124"/>
  <c r="AR184" i="124" l="1"/>
  <c r="AR226" i="124" s="1"/>
  <c r="BJ389" i="125"/>
  <c r="BJ392" i="125" s="1"/>
  <c r="BI181" i="125"/>
  <c r="AV273" i="125"/>
  <c r="AU180" i="125"/>
  <c r="BU366" i="125"/>
  <c r="AU122" i="125"/>
  <c r="AU134" i="125" s="1"/>
  <c r="AT424" i="125"/>
  <c r="AT423" i="125"/>
  <c r="BQ189" i="125"/>
  <c r="BQ188" i="125"/>
  <c r="BW187" i="125"/>
  <c r="G187" i="125" s="1"/>
  <c r="AV212" i="125"/>
  <c r="AV213" i="125" s="1"/>
  <c r="BU424" i="125"/>
  <c r="BV423" i="125" s="1"/>
  <c r="CS332" i="125"/>
  <c r="CS334" i="125"/>
  <c r="CS303" i="125" s="1"/>
  <c r="BP190" i="125"/>
  <c r="BP182" i="125"/>
  <c r="AU253" i="125"/>
  <c r="AU254" i="125" s="1"/>
  <c r="AU230" i="125"/>
  <c r="AU233" i="125" s="1"/>
  <c r="CR309" i="125"/>
  <c r="CR325" i="125"/>
  <c r="CR326" i="125" s="1"/>
  <c r="CR329" i="125" s="1"/>
  <c r="C329" i="125" s="1"/>
  <c r="AS268" i="125"/>
  <c r="AS227" i="125"/>
  <c r="BU226" i="125"/>
  <c r="AT366" i="125"/>
  <c r="AT226" i="125"/>
  <c r="CQ329" i="125"/>
  <c r="CI342" i="124"/>
  <c r="CI344" i="124" s="1"/>
  <c r="CI364" i="124" s="1"/>
  <c r="AW336" i="124"/>
  <c r="CI301" i="124"/>
  <c r="CF334" i="124"/>
  <c r="CF303" i="124" s="1"/>
  <c r="CJ340" i="124"/>
  <c r="CJ343" i="124" s="1"/>
  <c r="CF332" i="124"/>
  <c r="CJ74" i="124"/>
  <c r="CJ129" i="124" s="1"/>
  <c r="AX335" i="124"/>
  <c r="AY332" i="124" s="1"/>
  <c r="CK56" i="124"/>
  <c r="CK293" i="124" s="1"/>
  <c r="CN54" i="124"/>
  <c r="CO50" i="124"/>
  <c r="CN26" i="124"/>
  <c r="CM30" i="124"/>
  <c r="CJ301" i="124"/>
  <c r="CJ296" i="124"/>
  <c r="CL38" i="124"/>
  <c r="CM34" i="124"/>
  <c r="CL46" i="124"/>
  <c r="CM42" i="124"/>
  <c r="AS423" i="124"/>
  <c r="AR366" i="124"/>
  <c r="AS212" i="124"/>
  <c r="BP189" i="124"/>
  <c r="BP112" i="124" s="1"/>
  <c r="BP188" i="124"/>
  <c r="BQ187" i="124"/>
  <c r="AQ268" i="124"/>
  <c r="AQ227" i="124"/>
  <c r="AR230" i="124"/>
  <c r="AR233" i="124" s="1"/>
  <c r="AR253" i="124"/>
  <c r="AR254" i="124" s="1"/>
  <c r="BO190" i="124"/>
  <c r="BO182" i="124"/>
  <c r="BC389" i="124"/>
  <c r="BC392" i="124" s="1"/>
  <c r="BB181" i="124"/>
  <c r="AS273" i="124"/>
  <c r="BU210" i="124"/>
  <c r="CS335" i="125" l="1"/>
  <c r="CS336" i="125" s="1"/>
  <c r="CS302" i="125" s="1"/>
  <c r="CS305" i="125" s="1"/>
  <c r="AU426" i="125"/>
  <c r="AU184" i="125"/>
  <c r="AU423" i="125"/>
  <c r="AV183" i="125"/>
  <c r="AV252" i="125"/>
  <c r="AW208" i="125"/>
  <c r="AV121" i="125"/>
  <c r="AW210" i="125"/>
  <c r="BK389" i="125"/>
  <c r="BK392" i="125" s="1"/>
  <c r="BJ181" i="125"/>
  <c r="AT268" i="125"/>
  <c r="AT227" i="125"/>
  <c r="BQ112" i="125"/>
  <c r="BW189" i="125"/>
  <c r="G189" i="125" s="1"/>
  <c r="BU227" i="125"/>
  <c r="BU268" i="125"/>
  <c r="BQ190" i="125"/>
  <c r="BQ182" i="125"/>
  <c r="BW182" i="125" s="1"/>
  <c r="G182" i="125" s="1"/>
  <c r="BW188" i="125"/>
  <c r="AX336" i="124"/>
  <c r="CJ342" i="124"/>
  <c r="AS213" i="124"/>
  <c r="AS183" i="124" s="1"/>
  <c r="AS121" i="124"/>
  <c r="CF335" i="124"/>
  <c r="CG334" i="124" s="1"/>
  <c r="CG303" i="124" s="1"/>
  <c r="CL56" i="124"/>
  <c r="CL293" i="124" s="1"/>
  <c r="CK340" i="124"/>
  <c r="CK343" i="124" s="1"/>
  <c r="CK74" i="124"/>
  <c r="CK129" i="124" s="1"/>
  <c r="AY335" i="124"/>
  <c r="AZ332" i="124" s="1"/>
  <c r="CJ344" i="124"/>
  <c r="CJ364" i="124" s="1"/>
  <c r="CN34" i="124"/>
  <c r="CM38" i="124"/>
  <c r="CO26" i="124"/>
  <c r="CN30" i="124"/>
  <c r="CO54" i="124"/>
  <c r="CP50" i="124"/>
  <c r="CK296" i="124"/>
  <c r="CK301" i="124"/>
  <c r="CN42" i="124"/>
  <c r="CM46" i="124"/>
  <c r="BD389" i="124"/>
  <c r="BD392" i="124" s="1"/>
  <c r="BC181" i="124"/>
  <c r="AS252" i="124"/>
  <c r="AT208" i="124"/>
  <c r="AT210" i="124"/>
  <c r="AR268" i="124"/>
  <c r="AR227" i="124"/>
  <c r="BU273" i="124"/>
  <c r="BU212" i="124"/>
  <c r="BQ188" i="124"/>
  <c r="BQ189" i="124"/>
  <c r="BW187" i="124"/>
  <c r="G187" i="124" s="1"/>
  <c r="BP190" i="124"/>
  <c r="BP182" i="124"/>
  <c r="BP111" i="124"/>
  <c r="BL389" i="125" l="1"/>
  <c r="BL392" i="125" s="1"/>
  <c r="BK181" i="125"/>
  <c r="AU366" i="125"/>
  <c r="AU226" i="125"/>
  <c r="BW190" i="125"/>
  <c r="G190" i="125" s="1"/>
  <c r="G188" i="125"/>
  <c r="AW273" i="125"/>
  <c r="AV180" i="125"/>
  <c r="AV122" i="125"/>
  <c r="AV134" i="125" s="1"/>
  <c r="CS325" i="125"/>
  <c r="CS326" i="125" s="1"/>
  <c r="CS309" i="125"/>
  <c r="BQ111" i="125"/>
  <c r="BW112" i="125"/>
  <c r="AW212" i="125"/>
  <c r="AW213" i="125" s="1"/>
  <c r="CT332" i="125"/>
  <c r="CT334" i="125"/>
  <c r="CT303" i="125" s="1"/>
  <c r="AV253" i="125"/>
  <c r="AV254" i="125" s="1"/>
  <c r="AV230" i="125"/>
  <c r="AV233" i="125" s="1"/>
  <c r="AU424" i="125"/>
  <c r="BU213" i="124"/>
  <c r="CK342" i="124"/>
  <c r="CK344" i="124" s="1"/>
  <c r="CK364" i="124" s="1"/>
  <c r="CF336" i="124"/>
  <c r="CF302" i="124" s="1"/>
  <c r="CL340" i="124"/>
  <c r="CL342" i="124" s="1"/>
  <c r="AS122" i="124"/>
  <c r="AS134" i="124" s="1"/>
  <c r="BU121" i="124"/>
  <c r="CL74" i="124"/>
  <c r="CL129" i="124" s="1"/>
  <c r="AY336" i="124"/>
  <c r="CG332" i="124"/>
  <c r="CG335" i="124" s="1"/>
  <c r="CG336" i="124" s="1"/>
  <c r="CG302" i="124" s="1"/>
  <c r="CM56" i="124"/>
  <c r="CM340" i="124" s="1"/>
  <c r="AZ335" i="124"/>
  <c r="BA332" i="124" s="1"/>
  <c r="CN38" i="124"/>
  <c r="CO34" i="124"/>
  <c r="CP54" i="124"/>
  <c r="CQ50" i="124"/>
  <c r="CO42" i="124"/>
  <c r="CN46" i="124"/>
  <c r="CL301" i="124"/>
  <c r="CL296" i="124"/>
  <c r="CO30" i="124"/>
  <c r="CP26" i="124"/>
  <c r="BQ112" i="124"/>
  <c r="BW189" i="124"/>
  <c r="G189" i="124" s="1"/>
  <c r="BQ190" i="124"/>
  <c r="BQ182" i="124"/>
  <c r="BW182" i="124" s="1"/>
  <c r="G182" i="124" s="1"/>
  <c r="BW188" i="124"/>
  <c r="BU252" i="124"/>
  <c r="BV208" i="124"/>
  <c r="BU183" i="124"/>
  <c r="AS180" i="124"/>
  <c r="AT273" i="124"/>
  <c r="AT212" i="124"/>
  <c r="AT121" i="124" s="1"/>
  <c r="BE389" i="124"/>
  <c r="BE392" i="124" s="1"/>
  <c r="BD181" i="124"/>
  <c r="AS253" i="124"/>
  <c r="AS254" i="124" s="1"/>
  <c r="AS230" i="124"/>
  <c r="AS233" i="124" s="1"/>
  <c r="CL343" i="124" l="1"/>
  <c r="AW183" i="125"/>
  <c r="BW111" i="125"/>
  <c r="G112" i="125"/>
  <c r="AU268" i="125"/>
  <c r="AU227" i="125"/>
  <c r="CT335" i="125"/>
  <c r="AW252" i="125"/>
  <c r="AX208" i="125"/>
  <c r="AW121" i="125"/>
  <c r="AX210" i="125"/>
  <c r="BM389" i="125"/>
  <c r="BM392" i="125" s="1"/>
  <c r="BL181" i="125"/>
  <c r="AV423" i="125"/>
  <c r="AV426" i="125"/>
  <c r="AV184" i="125"/>
  <c r="CS329" i="125"/>
  <c r="CM74" i="124"/>
  <c r="CM129" i="124" s="1"/>
  <c r="CM293" i="124"/>
  <c r="CM296" i="124" s="1"/>
  <c r="BU122" i="124"/>
  <c r="BU134" i="124" s="1"/>
  <c r="AT122" i="124"/>
  <c r="AT134" i="124" s="1"/>
  <c r="BA335" i="124"/>
  <c r="BB332" i="124" s="1"/>
  <c r="AZ336" i="124"/>
  <c r="CN56" i="124"/>
  <c r="CN340" i="124" s="1"/>
  <c r="CL344" i="124"/>
  <c r="CL364" i="124" s="1"/>
  <c r="CO38" i="124"/>
  <c r="CP34" i="124"/>
  <c r="CO46" i="124"/>
  <c r="CP42" i="124"/>
  <c r="CQ54" i="124"/>
  <c r="CR50" i="124"/>
  <c r="CM301" i="124"/>
  <c r="CP30" i="124"/>
  <c r="CQ26" i="124"/>
  <c r="CH332" i="124"/>
  <c r="CH334" i="124"/>
  <c r="CH303" i="124" s="1"/>
  <c r="CM342" i="124"/>
  <c r="CM343" i="124"/>
  <c r="BW190" i="124"/>
  <c r="G190" i="124" s="1"/>
  <c r="G188" i="124"/>
  <c r="BU180" i="124"/>
  <c r="BQ111" i="124"/>
  <c r="BW112" i="124"/>
  <c r="AT252" i="124"/>
  <c r="AU208" i="124"/>
  <c r="AU210" i="124"/>
  <c r="AS426" i="124"/>
  <c r="AS184" i="124"/>
  <c r="BF389" i="124"/>
  <c r="BF392" i="124" s="1"/>
  <c r="BE181" i="124"/>
  <c r="AT213" i="124"/>
  <c r="BU230" i="124"/>
  <c r="BU253" i="124"/>
  <c r="BU254" i="124" s="1"/>
  <c r="BN389" i="125" l="1"/>
  <c r="BN392" i="125" s="1"/>
  <c r="BM181" i="125"/>
  <c r="AV366" i="125"/>
  <c r="AV226" i="125"/>
  <c r="AW122" i="125"/>
  <c r="AW134" i="125" s="1"/>
  <c r="AX212" i="125"/>
  <c r="AX213" i="125"/>
  <c r="AX273" i="125"/>
  <c r="AV424" i="125"/>
  <c r="AW253" i="125"/>
  <c r="AW254" i="125" s="1"/>
  <c r="AW230" i="125"/>
  <c r="AW233" i="125" s="1"/>
  <c r="G111" i="125"/>
  <c r="CU332" i="125"/>
  <c r="CU334" i="125"/>
  <c r="CU303" i="125" s="1"/>
  <c r="CT336" i="125"/>
  <c r="CT302" i="125" s="1"/>
  <c r="CT305" i="125" s="1"/>
  <c r="AW180" i="125"/>
  <c r="CN74" i="124"/>
  <c r="CN129" i="124" s="1"/>
  <c r="CO56" i="124"/>
  <c r="CO340" i="124" s="1"/>
  <c r="CN293" i="124"/>
  <c r="CN296" i="124" s="1"/>
  <c r="BB335" i="124"/>
  <c r="BC332" i="124" s="1"/>
  <c r="BA336" i="124"/>
  <c r="CO74" i="124"/>
  <c r="CO129" i="124" s="1"/>
  <c r="CP38" i="124"/>
  <c r="CQ34" i="124"/>
  <c r="CQ30" i="124"/>
  <c r="CR26" i="124"/>
  <c r="CH335" i="124"/>
  <c r="CH336" i="124" s="1"/>
  <c r="CH302" i="124" s="1"/>
  <c r="CM344" i="124"/>
  <c r="CM364" i="124" s="1"/>
  <c r="CQ42" i="124"/>
  <c r="CP46" i="124"/>
  <c r="CR54" i="124"/>
  <c r="CS50" i="124"/>
  <c r="CN342" i="124"/>
  <c r="CN343" i="124"/>
  <c r="BW111" i="124"/>
  <c r="G112" i="124"/>
  <c r="AT183" i="124"/>
  <c r="BU426" i="124"/>
  <c r="AS424" i="124"/>
  <c r="BG389" i="124"/>
  <c r="BG392" i="124" s="1"/>
  <c r="BF181" i="124"/>
  <c r="AU273" i="124"/>
  <c r="BU233" i="124"/>
  <c r="AU212" i="124"/>
  <c r="BV181" i="124"/>
  <c r="AT230" i="124"/>
  <c r="AT233" i="124" s="1"/>
  <c r="AT253" i="124"/>
  <c r="AT254" i="124" s="1"/>
  <c r="BU184" i="124"/>
  <c r="AS366" i="124"/>
  <c r="AS226" i="124"/>
  <c r="AW423" i="125" l="1"/>
  <c r="AV268" i="125"/>
  <c r="AV227" i="125"/>
  <c r="AW426" i="125"/>
  <c r="AW424" i="125" s="1"/>
  <c r="AW184" i="125"/>
  <c r="CU335" i="125"/>
  <c r="AX183" i="125"/>
  <c r="BO389" i="125"/>
  <c r="BO392" i="125" s="1"/>
  <c r="BN181" i="125"/>
  <c r="CT325" i="125"/>
  <c r="CT326" i="125" s="1"/>
  <c r="CT329" i="125" s="1"/>
  <c r="CT309" i="125"/>
  <c r="AX252" i="125"/>
  <c r="AY208" i="125"/>
  <c r="AX121" i="125"/>
  <c r="AY210" i="125"/>
  <c r="AY273" i="125" s="1"/>
  <c r="CO293" i="124"/>
  <c r="CO296" i="124" s="1"/>
  <c r="AU213" i="124"/>
  <c r="AU183" i="124" s="1"/>
  <c r="AU180" i="124" s="1"/>
  <c r="AU426" i="124" s="1"/>
  <c r="AU121" i="124"/>
  <c r="CN301" i="124"/>
  <c r="BB336" i="124"/>
  <c r="BC335" i="124"/>
  <c r="BD332" i="124" s="1"/>
  <c r="CN344" i="124"/>
  <c r="CN364" i="124" s="1"/>
  <c r="CP56" i="124"/>
  <c r="CP74" i="124" s="1"/>
  <c r="CP129" i="124" s="1"/>
  <c r="CR30" i="124"/>
  <c r="CS26" i="124"/>
  <c r="CT50" i="124"/>
  <c r="CS54" i="124"/>
  <c r="CQ38" i="124"/>
  <c r="CR34" i="124"/>
  <c r="CI332" i="124"/>
  <c r="CI334" i="124"/>
  <c r="CI303" i="124" s="1"/>
  <c r="CQ46" i="124"/>
  <c r="CR42" i="124"/>
  <c r="CO343" i="124"/>
  <c r="CO342" i="124"/>
  <c r="CO344" i="124" s="1"/>
  <c r="CO364" i="124" s="1"/>
  <c r="G111" i="124"/>
  <c r="AU252" i="124"/>
  <c r="AV208" i="124"/>
  <c r="AV210" i="124"/>
  <c r="BH389" i="124"/>
  <c r="BH392" i="124" s="1"/>
  <c r="BG181" i="124"/>
  <c r="AT423" i="124"/>
  <c r="BU424" i="124"/>
  <c r="BV423" i="124" s="1"/>
  <c r="AS268" i="124"/>
  <c r="AS227" i="124"/>
  <c r="BU226" i="124"/>
  <c r="AT180" i="124"/>
  <c r="BU366" i="124"/>
  <c r="AU184" i="124" l="1"/>
  <c r="CO301" i="124"/>
  <c r="AX423" i="125"/>
  <c r="BP389" i="125"/>
  <c r="BP392" i="125" s="1"/>
  <c r="BO181" i="125"/>
  <c r="AW366" i="125"/>
  <c r="AW226" i="125"/>
  <c r="AY212" i="125"/>
  <c r="CV332" i="125"/>
  <c r="CV334" i="125"/>
  <c r="CV303" i="125" s="1"/>
  <c r="AX122" i="125"/>
  <c r="AX134" i="125" s="1"/>
  <c r="AX180" i="125"/>
  <c r="AX230" i="125"/>
  <c r="AX233" i="125" s="1"/>
  <c r="AX253" i="125"/>
  <c r="AX254" i="125" s="1"/>
  <c r="CU336" i="125"/>
  <c r="CU302" i="125" s="1"/>
  <c r="CU305" i="125" s="1"/>
  <c r="BC336" i="124"/>
  <c r="AU122" i="124"/>
  <c r="AU134" i="124" s="1"/>
  <c r="CP293" i="124"/>
  <c r="CP340" i="124"/>
  <c r="CP342" i="124" s="1"/>
  <c r="CQ56" i="124"/>
  <c r="CQ340" i="124" s="1"/>
  <c r="BD335" i="124"/>
  <c r="BE332" i="124" s="1"/>
  <c r="CT54" i="124"/>
  <c r="CU50" i="124"/>
  <c r="CT26" i="124"/>
  <c r="CS30" i="124"/>
  <c r="CI335" i="124"/>
  <c r="CP296" i="124"/>
  <c r="CP301" i="124"/>
  <c r="CS34" i="124"/>
  <c r="CR38" i="124"/>
  <c r="CS42" i="124"/>
  <c r="CR46" i="124"/>
  <c r="BI389" i="124"/>
  <c r="BI392" i="124" s="1"/>
  <c r="BH181" i="124"/>
  <c r="AV212" i="124"/>
  <c r="AU230" i="124"/>
  <c r="AU233" i="124" s="1"/>
  <c r="AU253" i="124"/>
  <c r="AU254" i="124" s="1"/>
  <c r="BU268" i="124"/>
  <c r="BU227" i="124"/>
  <c r="AV273" i="124"/>
  <c r="AT426" i="124"/>
  <c r="AT184" i="124"/>
  <c r="AU366" i="124"/>
  <c r="AU226" i="124"/>
  <c r="AY252" i="125" l="1"/>
  <c r="AZ208" i="125"/>
  <c r="AY121" i="125"/>
  <c r="AY122" i="125" s="1"/>
  <c r="AY134" i="125" s="1"/>
  <c r="AZ210" i="125"/>
  <c r="AZ273" i="125" s="1"/>
  <c r="BQ389" i="125"/>
  <c r="BQ392" i="125" s="1"/>
  <c r="BP181" i="125"/>
  <c r="CU309" i="125"/>
  <c r="CU325" i="125"/>
  <c r="CU326" i="125" s="1"/>
  <c r="CU329" i="125" s="1"/>
  <c r="AW268" i="125"/>
  <c r="AW227" i="125"/>
  <c r="CV335" i="125"/>
  <c r="CV336" i="125" s="1"/>
  <c r="CV302" i="125" s="1"/>
  <c r="CV305" i="125" s="1"/>
  <c r="AX426" i="125"/>
  <c r="AX424" i="125" s="1"/>
  <c r="AX184" i="125"/>
  <c r="AY213" i="125"/>
  <c r="AY183" i="125" s="1"/>
  <c r="AY180" i="125" s="1"/>
  <c r="CP343" i="124"/>
  <c r="CP344" i="124" s="1"/>
  <c r="CP364" i="124" s="1"/>
  <c r="AV213" i="124"/>
  <c r="AV183" i="124" s="1"/>
  <c r="AV121" i="124"/>
  <c r="CQ293" i="124"/>
  <c r="CQ301" i="124" s="1"/>
  <c r="CQ74" i="124"/>
  <c r="CQ129" i="124" s="1"/>
  <c r="BE335" i="124"/>
  <c r="BF332" i="124" s="1"/>
  <c r="BD336" i="124"/>
  <c r="CR56" i="124"/>
  <c r="CR74" i="124" s="1"/>
  <c r="CR129" i="124" s="1"/>
  <c r="CT34" i="124"/>
  <c r="CS38" i="124"/>
  <c r="CU54" i="124"/>
  <c r="CV50" i="124"/>
  <c r="CS46" i="124"/>
  <c r="CT42" i="124"/>
  <c r="CI336" i="124"/>
  <c r="CI302" i="124" s="1"/>
  <c r="CJ334" i="124"/>
  <c r="CJ303" i="124" s="1"/>
  <c r="CJ332" i="124"/>
  <c r="CT30" i="124"/>
  <c r="CU26" i="124"/>
  <c r="CQ343" i="124"/>
  <c r="CQ342" i="124"/>
  <c r="CQ344" i="124" s="1"/>
  <c r="CQ364" i="124" s="1"/>
  <c r="AU268" i="124"/>
  <c r="AU227" i="124"/>
  <c r="AT366" i="124"/>
  <c r="AT226" i="124"/>
  <c r="AT424" i="124"/>
  <c r="BJ389" i="124"/>
  <c r="BJ392" i="124" s="1"/>
  <c r="BI181" i="124"/>
  <c r="AV252" i="124"/>
  <c r="AW208" i="124"/>
  <c r="AW210" i="124"/>
  <c r="CW332" i="125" l="1"/>
  <c r="CW334" i="125"/>
  <c r="CW303" i="125" s="1"/>
  <c r="BQ181" i="125"/>
  <c r="CV325" i="125"/>
  <c r="CV326" i="125" s="1"/>
  <c r="CV329" i="125" s="1"/>
  <c r="CV309" i="125"/>
  <c r="AY426" i="125"/>
  <c r="AY424" i="125" s="1"/>
  <c r="AY184" i="125"/>
  <c r="AZ212" i="125"/>
  <c r="AX366" i="125"/>
  <c r="AX226" i="125"/>
  <c r="AY423" i="125"/>
  <c r="AY230" i="125"/>
  <c r="AY233" i="125" s="1"/>
  <c r="AY253" i="125"/>
  <c r="AY254" i="125" s="1"/>
  <c r="AV122" i="124"/>
  <c r="AV134" i="124" s="1"/>
  <c r="CQ296" i="124"/>
  <c r="CR293" i="124"/>
  <c r="CR301" i="124" s="1"/>
  <c r="CR340" i="124"/>
  <c r="CR342" i="124" s="1"/>
  <c r="CS56" i="124"/>
  <c r="CS293" i="124" s="1"/>
  <c r="BF335" i="124"/>
  <c r="BG332" i="124" s="1"/>
  <c r="BF336" i="124"/>
  <c r="BE336" i="124"/>
  <c r="BV336" i="124" s="1"/>
  <c r="BV302" i="124" s="1"/>
  <c r="CJ335" i="124"/>
  <c r="CJ336" i="124" s="1"/>
  <c r="CJ302" i="124" s="1"/>
  <c r="CV26" i="124"/>
  <c r="CU30" i="124"/>
  <c r="CT38" i="124"/>
  <c r="CU34" i="124"/>
  <c r="CT46" i="124"/>
  <c r="CT56" i="124" s="1"/>
  <c r="CU42" i="124"/>
  <c r="CW50" i="124"/>
  <c r="CV54" i="124"/>
  <c r="AW273" i="124"/>
  <c r="AW212" i="124"/>
  <c r="AW121" i="124" s="1"/>
  <c r="AW122" i="124" s="1"/>
  <c r="AW134" i="124" s="1"/>
  <c r="AV230" i="124"/>
  <c r="AV233" i="124" s="1"/>
  <c r="AV253" i="124"/>
  <c r="AV254" i="124" s="1"/>
  <c r="AU423" i="124"/>
  <c r="AU424" i="124"/>
  <c r="AV180" i="124"/>
  <c r="BK389" i="124"/>
  <c r="BK392" i="124" s="1"/>
  <c r="BJ181" i="124"/>
  <c r="AT227" i="124"/>
  <c r="AT268" i="124"/>
  <c r="BW181" i="125" l="1"/>
  <c r="AZ423" i="125"/>
  <c r="AX268" i="125"/>
  <c r="AX227" i="125"/>
  <c r="AZ252" i="125"/>
  <c r="BA208" i="125"/>
  <c r="AZ121" i="125"/>
  <c r="AZ122" i="125" s="1"/>
  <c r="AZ134" i="125" s="1"/>
  <c r="BA210" i="125"/>
  <c r="BA273" i="125" s="1"/>
  <c r="AZ213" i="125"/>
  <c r="AZ183" i="125" s="1"/>
  <c r="AZ180" i="125" s="1"/>
  <c r="AY366" i="125"/>
  <c r="AY226" i="125"/>
  <c r="CW335" i="125"/>
  <c r="CW336" i="125"/>
  <c r="CW302" i="125" s="1"/>
  <c r="CW305" i="125" s="1"/>
  <c r="CR343" i="124"/>
  <c r="CR344" i="124" s="1"/>
  <c r="CR364" i="124" s="1"/>
  <c r="CR296" i="124"/>
  <c r="CS74" i="124"/>
  <c r="CS129" i="124" s="1"/>
  <c r="AW213" i="124"/>
  <c r="AW183" i="124" s="1"/>
  <c r="CS340" i="124"/>
  <c r="BG335" i="124"/>
  <c r="BH332" i="124" s="1"/>
  <c r="CT340" i="124"/>
  <c r="CT293" i="124"/>
  <c r="CT74" i="124"/>
  <c r="CT129" i="124" s="1"/>
  <c r="CV42" i="124"/>
  <c r="CU46" i="124"/>
  <c r="CW54" i="124"/>
  <c r="CX50" i="124"/>
  <c r="CU38" i="124"/>
  <c r="CV34" i="124"/>
  <c r="CK332" i="124"/>
  <c r="CK334" i="124"/>
  <c r="CK303" i="124" s="1"/>
  <c r="CS296" i="124"/>
  <c r="CS301" i="124"/>
  <c r="CS343" i="124"/>
  <c r="CS342" i="124"/>
  <c r="CS344" i="124" s="1"/>
  <c r="CS364" i="124" s="1"/>
  <c r="CV30" i="124"/>
  <c r="CW26" i="124"/>
  <c r="AW252" i="124"/>
  <c r="AX208" i="124"/>
  <c r="AX210" i="124"/>
  <c r="AV426" i="124"/>
  <c r="AV184" i="124"/>
  <c r="BL389" i="124"/>
  <c r="BL392" i="124" s="1"/>
  <c r="BK181" i="124"/>
  <c r="AV423" i="124"/>
  <c r="AZ426" i="125" l="1"/>
  <c r="AZ424" i="125" s="1"/>
  <c r="AZ184" i="125"/>
  <c r="BA212" i="125"/>
  <c r="CW325" i="125"/>
  <c r="CW326" i="125" s="1"/>
  <c r="CW329" i="125" s="1"/>
  <c r="CW309" i="125"/>
  <c r="G181" i="125"/>
  <c r="AZ230" i="125"/>
  <c r="AZ233" i="125" s="1"/>
  <c r="AZ253" i="125"/>
  <c r="AZ254" i="125" s="1"/>
  <c r="CX332" i="125"/>
  <c r="CX334" i="125"/>
  <c r="CX303" i="125" s="1"/>
  <c r="AY268" i="125"/>
  <c r="AY227" i="125"/>
  <c r="CU56" i="124"/>
  <c r="CU340" i="124" s="1"/>
  <c r="BG336" i="124"/>
  <c r="BH335" i="124"/>
  <c r="BI332" i="124" s="1"/>
  <c r="CU293" i="124"/>
  <c r="CK335" i="124"/>
  <c r="CK336" i="124" s="1"/>
  <c r="CK302" i="124" s="1"/>
  <c r="CV38" i="124"/>
  <c r="CW34" i="124"/>
  <c r="CV46" i="124"/>
  <c r="CW42" i="124"/>
  <c r="CY50" i="124"/>
  <c r="CY54" i="124" s="1"/>
  <c r="CX54" i="124"/>
  <c r="CW30" i="124"/>
  <c r="CX26" i="124"/>
  <c r="CT301" i="124"/>
  <c r="CT296" i="124"/>
  <c r="CT342" i="124"/>
  <c r="CT343" i="124"/>
  <c r="CT344" i="124" s="1"/>
  <c r="CT364" i="124" s="1"/>
  <c r="AX273" i="124"/>
  <c r="AX212" i="124"/>
  <c r="AX121" i="124" s="1"/>
  <c r="AV366" i="124"/>
  <c r="AV226" i="124"/>
  <c r="AW180" i="124"/>
  <c r="BM389" i="124"/>
  <c r="BM392" i="124" s="1"/>
  <c r="BL181" i="124"/>
  <c r="AW230" i="124"/>
  <c r="AW233" i="124" s="1"/>
  <c r="AW253" i="124"/>
  <c r="AW254" i="124" s="1"/>
  <c r="AV424" i="124"/>
  <c r="CU74" i="124" l="1"/>
  <c r="CU129" i="124" s="1"/>
  <c r="BA252" i="125"/>
  <c r="BB208" i="125"/>
  <c r="BA121" i="125"/>
  <c r="BA122" i="125" s="1"/>
  <c r="BA134" i="125" s="1"/>
  <c r="BB210" i="125"/>
  <c r="BB273" i="125" s="1"/>
  <c r="BA213" i="125"/>
  <c r="BA183" i="125" s="1"/>
  <c r="BA180" i="125" s="1"/>
  <c r="CX335" i="125"/>
  <c r="CX336" i="125" s="1"/>
  <c r="CX302" i="125" s="1"/>
  <c r="CX305" i="125" s="1"/>
  <c r="AZ366" i="125"/>
  <c r="AZ226" i="125"/>
  <c r="BA423" i="125"/>
  <c r="G54" i="124"/>
  <c r="AX122" i="124"/>
  <c r="AX134" i="124" s="1"/>
  <c r="BH336" i="124"/>
  <c r="CV56" i="124"/>
  <c r="CV293" i="124" s="1"/>
  <c r="BI335" i="124"/>
  <c r="BJ332" i="124" s="1"/>
  <c r="CW46" i="124"/>
  <c r="CX42" i="124"/>
  <c r="CY26" i="124"/>
  <c r="CY30" i="124" s="1"/>
  <c r="CX30" i="124"/>
  <c r="CL332" i="124"/>
  <c r="CL334" i="124"/>
  <c r="CL303" i="124" s="1"/>
  <c r="CU342" i="124"/>
  <c r="CU343" i="124"/>
  <c r="CW38" i="124"/>
  <c r="CW56" i="124" s="1"/>
  <c r="CX34" i="124"/>
  <c r="CU301" i="124"/>
  <c r="CU296" i="124"/>
  <c r="BN389" i="124"/>
  <c r="BN392" i="124" s="1"/>
  <c r="BM181" i="124"/>
  <c r="AX252" i="124"/>
  <c r="AY208" i="124"/>
  <c r="AY210" i="124"/>
  <c r="AY273" i="124" s="1"/>
  <c r="AW426" i="124"/>
  <c r="AW424" i="124" s="1"/>
  <c r="AW184" i="124"/>
  <c r="AW423" i="124"/>
  <c r="AX213" i="124"/>
  <c r="AV268" i="124"/>
  <c r="AV227" i="124"/>
  <c r="AZ268" i="125" l="1"/>
  <c r="AZ227" i="125"/>
  <c r="CX325" i="125"/>
  <c r="CX326" i="125" s="1"/>
  <c r="CX329" i="125" s="1"/>
  <c r="CX309" i="125"/>
  <c r="CY304" i="125"/>
  <c r="G304" i="125" s="1"/>
  <c r="BA426" i="125"/>
  <c r="BA424" i="125" s="1"/>
  <c r="BA184" i="125"/>
  <c r="BB212" i="125"/>
  <c r="BB213" i="125" s="1"/>
  <c r="BB183" i="125" s="1"/>
  <c r="BB180" i="125" s="1"/>
  <c r="CY332" i="125"/>
  <c r="CY334" i="125"/>
  <c r="BA253" i="125"/>
  <c r="BA254" i="125" s="1"/>
  <c r="BA230" i="125"/>
  <c r="BA233" i="125" s="1"/>
  <c r="CV74" i="124"/>
  <c r="CV129" i="124" s="1"/>
  <c r="BI336" i="124"/>
  <c r="CV340" i="124"/>
  <c r="CV342" i="124" s="1"/>
  <c r="BJ335" i="124"/>
  <c r="BK332" i="124" s="1"/>
  <c r="CU344" i="124"/>
  <c r="CU364" i="124" s="1"/>
  <c r="CW74" i="124"/>
  <c r="CW129" i="124" s="1"/>
  <c r="CW340" i="124"/>
  <c r="CW293" i="124"/>
  <c r="G30" i="124"/>
  <c r="CL335" i="124"/>
  <c r="CY42" i="124"/>
  <c r="CY46" i="124" s="1"/>
  <c r="CX46" i="124"/>
  <c r="CX38" i="124"/>
  <c r="CY34" i="124"/>
  <c r="CY38" i="124" s="1"/>
  <c r="G38" i="124" s="1"/>
  <c r="CV301" i="124"/>
  <c r="CV296" i="124"/>
  <c r="AX183" i="124"/>
  <c r="BO389" i="124"/>
  <c r="BO392" i="124" s="1"/>
  <c r="BN181" i="124"/>
  <c r="AX253" i="124"/>
  <c r="AX254" i="124" s="1"/>
  <c r="AX230" i="124"/>
  <c r="AX233" i="124" s="1"/>
  <c r="AY212" i="124"/>
  <c r="AX423" i="124"/>
  <c r="AW366" i="124"/>
  <c r="AW226" i="124"/>
  <c r="BJ336" i="124" l="1"/>
  <c r="CY335" i="125"/>
  <c r="CY336" i="125" s="1"/>
  <c r="BB423" i="125"/>
  <c r="BB426" i="125"/>
  <c r="BB424" i="125" s="1"/>
  <c r="BB184" i="125"/>
  <c r="BA366" i="125"/>
  <c r="BA226" i="125"/>
  <c r="CY303" i="125"/>
  <c r="G303" i="125" s="1"/>
  <c r="G334" i="125"/>
  <c r="BB252" i="125"/>
  <c r="BC208" i="125"/>
  <c r="BB121" i="125"/>
  <c r="BB122" i="125" s="1"/>
  <c r="BB134" i="125" s="1"/>
  <c r="BC210" i="125"/>
  <c r="BC273" i="125" s="1"/>
  <c r="AY213" i="124"/>
  <c r="AY183" i="124" s="1"/>
  <c r="AY180" i="124" s="1"/>
  <c r="AY426" i="124" s="1"/>
  <c r="AY121" i="124"/>
  <c r="AY122" i="124" s="1"/>
  <c r="AY134" i="124" s="1"/>
  <c r="CV343" i="124"/>
  <c r="G46" i="124"/>
  <c r="BK335" i="124"/>
  <c r="BL332" i="124" s="1"/>
  <c r="BK336" i="124"/>
  <c r="CX56" i="124"/>
  <c r="CX74" i="124" s="1"/>
  <c r="CX129" i="124" s="1"/>
  <c r="CL336" i="124"/>
  <c r="CL302" i="124" s="1"/>
  <c r="CM334" i="124"/>
  <c r="CM303" i="124" s="1"/>
  <c r="CM332" i="124"/>
  <c r="CY56" i="124"/>
  <c r="CV344" i="124"/>
  <c r="CV364" i="124" s="1"/>
  <c r="CW301" i="124"/>
  <c r="CW296" i="124"/>
  <c r="CW342" i="124"/>
  <c r="CW343" i="124"/>
  <c r="AW268" i="124"/>
  <c r="AW227" i="124"/>
  <c r="BP389" i="124"/>
  <c r="BP392" i="124" s="1"/>
  <c r="BO181" i="124"/>
  <c r="AY252" i="124"/>
  <c r="AZ208" i="124"/>
  <c r="AZ210" i="124"/>
  <c r="AZ273" i="124" s="1"/>
  <c r="AX180" i="124"/>
  <c r="BC423" i="125" l="1"/>
  <c r="BA268" i="125"/>
  <c r="BA227" i="125"/>
  <c r="CY302" i="125"/>
  <c r="G336" i="125"/>
  <c r="BB366" i="125"/>
  <c r="BB226" i="125"/>
  <c r="BC212" i="125"/>
  <c r="BC213" i="125" s="1"/>
  <c r="BC183" i="125" s="1"/>
  <c r="BC180" i="125" s="1"/>
  <c r="BB230" i="125"/>
  <c r="BB233" i="125" s="1"/>
  <c r="BB253" i="125"/>
  <c r="BB254" i="125" s="1"/>
  <c r="CX293" i="124"/>
  <c r="CX296" i="124" s="1"/>
  <c r="AY184" i="124"/>
  <c r="AY366" i="124" s="1"/>
  <c r="CW344" i="124"/>
  <c r="CW364" i="124" s="1"/>
  <c r="CX340" i="124"/>
  <c r="CX343" i="124" s="1"/>
  <c r="BL335" i="124"/>
  <c r="BM332" i="124" s="1"/>
  <c r="CY340" i="124"/>
  <c r="CY293" i="124"/>
  <c r="CY74" i="124"/>
  <c r="G56" i="124"/>
  <c r="CM335" i="124"/>
  <c r="CX342" i="124"/>
  <c r="AZ212" i="124"/>
  <c r="AY253" i="124"/>
  <c r="AY254" i="124" s="1"/>
  <c r="AY230" i="124"/>
  <c r="AY233" i="124" s="1"/>
  <c r="BQ389" i="124"/>
  <c r="BQ392" i="124" s="1"/>
  <c r="BP181" i="124"/>
  <c r="AX426" i="124"/>
  <c r="AX424" i="124" s="1"/>
  <c r="AX184" i="124"/>
  <c r="G302" i="125" l="1"/>
  <c r="G306" i="125" s="1"/>
  <c r="CY305" i="125"/>
  <c r="BC426" i="125"/>
  <c r="BC424" i="125" s="1"/>
  <c r="BC184" i="125"/>
  <c r="BC252" i="125"/>
  <c r="BD208" i="125"/>
  <c r="BC121" i="125"/>
  <c r="BC122" i="125" s="1"/>
  <c r="BC134" i="125" s="1"/>
  <c r="BD210" i="125"/>
  <c r="BD273" i="125" s="1"/>
  <c r="BB268" i="125"/>
  <c r="BB227" i="125"/>
  <c r="AY226" i="124"/>
  <c r="AY268" i="124" s="1"/>
  <c r="CX301" i="124"/>
  <c r="AZ213" i="124"/>
  <c r="AZ183" i="124" s="1"/>
  <c r="AZ180" i="124" s="1"/>
  <c r="AZ121" i="124"/>
  <c r="AZ122" i="124" s="1"/>
  <c r="AZ134" i="124" s="1"/>
  <c r="BL336" i="124"/>
  <c r="BM335" i="124"/>
  <c r="BN332" i="124" s="1"/>
  <c r="CX344" i="124"/>
  <c r="CX364" i="124" s="1"/>
  <c r="CY129" i="124"/>
  <c r="G129" i="124" s="1"/>
  <c r="CY301" i="124"/>
  <c r="CY296" i="124"/>
  <c r="G293" i="124"/>
  <c r="CM336" i="124"/>
  <c r="CM302" i="124" s="1"/>
  <c r="CN334" i="124"/>
  <c r="CN303" i="124" s="1"/>
  <c r="CN332" i="124"/>
  <c r="CY342" i="124"/>
  <c r="G342" i="124" s="1"/>
  <c r="CY343" i="124"/>
  <c r="G343" i="124" s="1"/>
  <c r="G340" i="124"/>
  <c r="CX311" i="124"/>
  <c r="BQ181" i="124"/>
  <c r="AX366" i="124"/>
  <c r="AX226" i="124"/>
  <c r="AY423" i="124"/>
  <c r="AY424" i="124"/>
  <c r="AY227" i="124"/>
  <c r="AZ252" i="124"/>
  <c r="BA208" i="124"/>
  <c r="BA210" i="124"/>
  <c r="BA273" i="124" s="1"/>
  <c r="BM336" i="124" l="1"/>
  <c r="BC253" i="125"/>
  <c r="BC254" i="125" s="1"/>
  <c r="BC230" i="125"/>
  <c r="BC233" i="125" s="1"/>
  <c r="BC366" i="125"/>
  <c r="BC226" i="125"/>
  <c r="BD423" i="125"/>
  <c r="CY325" i="125"/>
  <c r="CY326" i="125" s="1"/>
  <c r="CY309" i="125"/>
  <c r="G305" i="125"/>
  <c r="BD212" i="125"/>
  <c r="BD213" i="125" s="1"/>
  <c r="BD183" i="125" s="1"/>
  <c r="BD180" i="125" s="1"/>
  <c r="G301" i="124"/>
  <c r="BN335" i="124"/>
  <c r="BO332" i="124" s="1"/>
  <c r="CN335" i="124"/>
  <c r="CX299" i="124"/>
  <c r="CX298" i="124"/>
  <c r="CP311" i="124"/>
  <c r="CY311" i="124"/>
  <c r="G296" i="124"/>
  <c r="BV311" i="124"/>
  <c r="BZ311" i="124"/>
  <c r="BU311" i="124"/>
  <c r="BY311" i="124"/>
  <c r="CA311" i="124"/>
  <c r="BX311" i="124"/>
  <c r="BW311" i="124"/>
  <c r="CB311" i="124"/>
  <c r="CC311" i="124"/>
  <c r="CD311" i="124"/>
  <c r="CH311" i="124"/>
  <c r="CE311" i="124"/>
  <c r="CF311" i="124"/>
  <c r="CJ311" i="124"/>
  <c r="CG311" i="124"/>
  <c r="CI311" i="124"/>
  <c r="CL311" i="124"/>
  <c r="CK311" i="124"/>
  <c r="CM311" i="124"/>
  <c r="CO311" i="124"/>
  <c r="CN311" i="124"/>
  <c r="CQ311" i="124"/>
  <c r="CR311" i="124"/>
  <c r="CU311" i="124"/>
  <c r="CT311" i="124"/>
  <c r="CW311" i="124"/>
  <c r="CS311" i="124"/>
  <c r="CV311" i="124"/>
  <c r="CY344" i="124"/>
  <c r="AZ426" i="124"/>
  <c r="AZ424" i="124" s="1"/>
  <c r="AZ184" i="124"/>
  <c r="BW181" i="124"/>
  <c r="AZ423" i="124"/>
  <c r="AX268" i="124"/>
  <c r="AX227" i="124"/>
  <c r="BA212" i="124"/>
  <c r="AZ230" i="124"/>
  <c r="AZ233" i="124" s="1"/>
  <c r="AZ253" i="124"/>
  <c r="AZ254" i="124" s="1"/>
  <c r="BD426" i="125" l="1"/>
  <c r="BD424" i="125" s="1"/>
  <c r="BD184" i="125"/>
  <c r="BC268" i="125"/>
  <c r="BC227" i="125"/>
  <c r="BD252" i="125"/>
  <c r="BE208" i="125"/>
  <c r="BD121" i="125"/>
  <c r="BD122" i="125" s="1"/>
  <c r="BD134" i="125" s="1"/>
  <c r="BE210" i="125"/>
  <c r="CY329" i="125"/>
  <c r="C328" i="125"/>
  <c r="CY310" i="125"/>
  <c r="CG310" i="125"/>
  <c r="CE310" i="125"/>
  <c r="BY310" i="125"/>
  <c r="BX310" i="125"/>
  <c r="CI310" i="125"/>
  <c r="CB310" i="125"/>
  <c r="BZ310" i="125"/>
  <c r="CC310" i="125"/>
  <c r="CD310" i="125"/>
  <c r="BU310" i="125"/>
  <c r="CA310" i="125"/>
  <c r="CF310" i="125"/>
  <c r="CM310" i="125"/>
  <c r="CN310" i="125"/>
  <c r="CK310" i="125"/>
  <c r="CJ310" i="125"/>
  <c r="CL310" i="125"/>
  <c r="CH310" i="125"/>
  <c r="BW310" i="125"/>
  <c r="BV310" i="125"/>
  <c r="CO310" i="125"/>
  <c r="CP310" i="125"/>
  <c r="CQ310" i="125"/>
  <c r="CR310" i="125"/>
  <c r="CS310" i="125"/>
  <c r="CX310" i="125"/>
  <c r="CT310" i="125"/>
  <c r="CV310" i="125"/>
  <c r="CU310" i="125"/>
  <c r="CW310" i="125"/>
  <c r="BA213" i="124"/>
  <c r="BA183" i="124" s="1"/>
  <c r="BA180" i="124" s="1"/>
  <c r="BA184" i="124" s="1"/>
  <c r="BA121" i="124"/>
  <c r="BA122" i="124" s="1"/>
  <c r="BA134" i="124" s="1"/>
  <c r="BN336" i="124"/>
  <c r="BO335" i="124"/>
  <c r="BP332" i="124" s="1"/>
  <c r="CW299" i="124"/>
  <c r="CW298" i="124"/>
  <c r="CK299" i="124"/>
  <c r="CK298" i="124"/>
  <c r="CD299" i="124"/>
  <c r="CD298" i="124"/>
  <c r="BZ298" i="124"/>
  <c r="BZ299" i="124"/>
  <c r="CT298" i="124"/>
  <c r="CT299" i="124"/>
  <c r="CL299" i="124"/>
  <c r="CL298" i="124"/>
  <c r="CC299" i="124"/>
  <c r="CC298" i="124"/>
  <c r="BV298" i="124"/>
  <c r="BV299" i="124"/>
  <c r="CB299" i="124"/>
  <c r="CB298" i="124"/>
  <c r="CR299" i="124"/>
  <c r="CR298" i="124"/>
  <c r="CG298" i="124"/>
  <c r="CG299" i="124"/>
  <c r="BW299" i="124"/>
  <c r="BW298" i="124"/>
  <c r="CY298" i="124"/>
  <c r="CY299" i="124"/>
  <c r="CY364" i="124"/>
  <c r="G364" i="124" s="1"/>
  <c r="G344" i="124"/>
  <c r="CQ298" i="124"/>
  <c r="CQ299" i="124"/>
  <c r="CJ298" i="124"/>
  <c r="CJ299" i="124"/>
  <c r="BX299" i="124"/>
  <c r="BX298" i="124"/>
  <c r="CP298" i="124"/>
  <c r="CP299" i="124"/>
  <c r="CI299" i="124"/>
  <c r="CI298" i="124"/>
  <c r="CN299" i="124"/>
  <c r="CN298" i="124"/>
  <c r="CF299" i="124"/>
  <c r="CF298" i="124"/>
  <c r="CA298" i="124"/>
  <c r="CA299" i="124"/>
  <c r="CO298" i="124"/>
  <c r="CO299" i="124"/>
  <c r="CU299" i="124"/>
  <c r="CU298" i="124"/>
  <c r="CV299" i="124"/>
  <c r="CV298" i="124"/>
  <c r="CE299" i="124"/>
  <c r="CE298" i="124"/>
  <c r="BY299" i="124"/>
  <c r="BY298" i="124"/>
  <c r="CS298" i="124"/>
  <c r="CS299" i="124"/>
  <c r="CM299" i="124"/>
  <c r="CM298" i="124"/>
  <c r="CH298" i="124"/>
  <c r="CH299" i="124"/>
  <c r="BU299" i="124"/>
  <c r="BU298" i="124"/>
  <c r="CN336" i="124"/>
  <c r="CN302" i="124" s="1"/>
  <c r="CO332" i="124"/>
  <c r="CO334" i="124"/>
  <c r="CO303" i="124" s="1"/>
  <c r="BA423" i="124"/>
  <c r="BA426" i="124"/>
  <c r="BA424" i="124" s="1"/>
  <c r="G181" i="124"/>
  <c r="AZ366" i="124"/>
  <c r="AZ226" i="124"/>
  <c r="BA252" i="124"/>
  <c r="BB208" i="124"/>
  <c r="BB210" i="124"/>
  <c r="BB273" i="124" s="1"/>
  <c r="CE305" i="124" l="1"/>
  <c r="CE325" i="124" s="1"/>
  <c r="CE326" i="124" s="1"/>
  <c r="BE273" i="125"/>
  <c r="BV210" i="125"/>
  <c r="BE212" i="125"/>
  <c r="BE213" i="125" s="1"/>
  <c r="BD253" i="125"/>
  <c r="BD254" i="125" s="1"/>
  <c r="BD230" i="125"/>
  <c r="BD233" i="125" s="1"/>
  <c r="BD366" i="125"/>
  <c r="BD226" i="125"/>
  <c r="BE423" i="125"/>
  <c r="CL305" i="124"/>
  <c r="CK305" i="124"/>
  <c r="CK325" i="124" s="1"/>
  <c r="CK326" i="124" s="1"/>
  <c r="CM305" i="124"/>
  <c r="CM325" i="124" s="1"/>
  <c r="CM326" i="124" s="1"/>
  <c r="CF305" i="124"/>
  <c r="CF309" i="124" s="1"/>
  <c r="BX305" i="124"/>
  <c r="BX325" i="124" s="1"/>
  <c r="BX326" i="124" s="1"/>
  <c r="CB305" i="124"/>
  <c r="CB309" i="124" s="1"/>
  <c r="CN305" i="124"/>
  <c r="CN309" i="124" s="1"/>
  <c r="CJ305" i="124"/>
  <c r="CJ325" i="124" s="1"/>
  <c r="CJ326" i="124" s="1"/>
  <c r="BV305" i="124"/>
  <c r="BV309" i="124" s="1"/>
  <c r="BP335" i="124"/>
  <c r="BQ332" i="124" s="1"/>
  <c r="BQ335" i="124" s="1"/>
  <c r="BQ336" i="124" s="1"/>
  <c r="BZ305" i="124"/>
  <c r="BZ309" i="124" s="1"/>
  <c r="BO336" i="124"/>
  <c r="BY305" i="124"/>
  <c r="BY309" i="124" s="1"/>
  <c r="CI305" i="124"/>
  <c r="CI325" i="124" s="1"/>
  <c r="CI326" i="124" s="1"/>
  <c r="CC305" i="124"/>
  <c r="CC325" i="124" s="1"/>
  <c r="CC326" i="124" s="1"/>
  <c r="CD305" i="124"/>
  <c r="CD309" i="124" s="1"/>
  <c r="CO335" i="124"/>
  <c r="CO336" i="124" s="1"/>
  <c r="CO302" i="124" s="1"/>
  <c r="CO305" i="124" s="1"/>
  <c r="G299" i="124"/>
  <c r="CG305" i="124"/>
  <c r="CL325" i="124"/>
  <c r="CL326" i="124" s="1"/>
  <c r="CL309" i="124"/>
  <c r="BU305" i="124"/>
  <c r="BU309" i="124" s="1"/>
  <c r="G298" i="124"/>
  <c r="CH305" i="124"/>
  <c r="CA305" i="124"/>
  <c r="BB423" i="124"/>
  <c r="BB212" i="124"/>
  <c r="BA366" i="124"/>
  <c r="BA226" i="124"/>
  <c r="BA253" i="124"/>
  <c r="BA254" i="124" s="1"/>
  <c r="BA230" i="124"/>
  <c r="BA233" i="124" s="1"/>
  <c r="AZ227" i="124"/>
  <c r="AZ268" i="124"/>
  <c r="CM309" i="124" l="1"/>
  <c r="CF325" i="124"/>
  <c r="CF326" i="124" s="1"/>
  <c r="CE309" i="124"/>
  <c r="BX309" i="124"/>
  <c r="CK309" i="124"/>
  <c r="BV273" i="125"/>
  <c r="BV212" i="125"/>
  <c r="BE183" i="125"/>
  <c r="BV213" i="125"/>
  <c r="BE252" i="125"/>
  <c r="BF208" i="125"/>
  <c r="BE121" i="125"/>
  <c r="BF210" i="125"/>
  <c r="BD268" i="125"/>
  <c r="BD227" i="125"/>
  <c r="BB213" i="124"/>
  <c r="BB183" i="124" s="1"/>
  <c r="BB180" i="124" s="1"/>
  <c r="BB426" i="124" s="1"/>
  <c r="BB424" i="124" s="1"/>
  <c r="BB121" i="124"/>
  <c r="BB122" i="124" s="1"/>
  <c r="BB134" i="124" s="1"/>
  <c r="CB325" i="124"/>
  <c r="CB326" i="124" s="1"/>
  <c r="CJ309" i="124"/>
  <c r="CN325" i="124"/>
  <c r="CN326" i="124" s="1"/>
  <c r="BV325" i="124"/>
  <c r="BV326" i="124" s="1"/>
  <c r="BV329" i="124" s="1"/>
  <c r="CD325" i="124"/>
  <c r="CD326" i="124" s="1"/>
  <c r="BZ325" i="124"/>
  <c r="BZ326" i="124" s="1"/>
  <c r="CI309" i="124"/>
  <c r="CC309" i="124"/>
  <c r="BY325" i="124"/>
  <c r="BY326" i="124" s="1"/>
  <c r="BP336" i="124"/>
  <c r="BW336" i="124" s="1"/>
  <c r="BW302" i="124" s="1"/>
  <c r="BW305" i="124" s="1"/>
  <c r="C10" i="114"/>
  <c r="C76" i="124"/>
  <c r="CA309" i="124"/>
  <c r="CA325" i="124"/>
  <c r="CA326" i="124" s="1"/>
  <c r="CH309" i="124"/>
  <c r="CH325" i="124"/>
  <c r="CH326" i="124" s="1"/>
  <c r="CG309" i="124"/>
  <c r="CG325" i="124"/>
  <c r="CG326" i="124" s="1"/>
  <c r="CO309" i="124"/>
  <c r="CO325" i="124"/>
  <c r="CO326" i="124" s="1"/>
  <c r="CP332" i="124"/>
  <c r="CP334" i="124"/>
  <c r="CP303" i="124" s="1"/>
  <c r="BB252" i="124"/>
  <c r="BC208" i="124"/>
  <c r="BC210" i="124"/>
  <c r="BC273" i="124" s="1"/>
  <c r="BA268" i="124"/>
  <c r="BA227" i="124"/>
  <c r="BB184" i="124" l="1"/>
  <c r="BV252" i="125"/>
  <c r="BW208" i="125"/>
  <c r="BF212" i="125"/>
  <c r="BF213" i="125"/>
  <c r="BE180" i="125"/>
  <c r="BV183" i="125"/>
  <c r="BV180" i="125" s="1"/>
  <c r="BF273" i="125"/>
  <c r="BE253" i="125"/>
  <c r="BE254" i="125" s="1"/>
  <c r="BE230" i="125"/>
  <c r="BE233" i="125" s="1"/>
  <c r="BE122" i="125"/>
  <c r="BE134" i="125" s="1"/>
  <c r="BV121" i="125"/>
  <c r="BW309" i="124"/>
  <c r="BW325" i="124"/>
  <c r="BW326" i="124" s="1"/>
  <c r="BW329" i="124" s="1"/>
  <c r="BX329" i="124" s="1"/>
  <c r="BY329" i="124" s="1"/>
  <c r="BZ329" i="124" s="1"/>
  <c r="CA329" i="124" s="1"/>
  <c r="CB329" i="124" s="1"/>
  <c r="CC329" i="124" s="1"/>
  <c r="CD329" i="124" s="1"/>
  <c r="CE329" i="124" s="1"/>
  <c r="CF329" i="124" s="1"/>
  <c r="CG329" i="124" s="1"/>
  <c r="CH329" i="124" s="1"/>
  <c r="CI329" i="124" s="1"/>
  <c r="CJ329" i="124" s="1"/>
  <c r="CK329" i="124" s="1"/>
  <c r="CL329" i="124" s="1"/>
  <c r="CM329" i="124" s="1"/>
  <c r="CN329" i="124" s="1"/>
  <c r="CO329" i="124" s="1"/>
  <c r="CP335" i="124"/>
  <c r="BB366" i="124"/>
  <c r="BB226" i="124"/>
  <c r="BC423" i="124"/>
  <c r="BB230" i="124"/>
  <c r="BB233" i="124" s="1"/>
  <c r="BB253" i="124"/>
  <c r="BB254" i="124" s="1"/>
  <c r="BC212" i="124"/>
  <c r="BV122" i="125" l="1"/>
  <c r="BE426" i="125"/>
  <c r="BE184" i="125"/>
  <c r="BF252" i="125"/>
  <c r="BG208" i="125"/>
  <c r="BF121" i="125"/>
  <c r="BG210" i="125"/>
  <c r="BV184" i="125"/>
  <c r="BF183" i="125"/>
  <c r="BV253" i="125"/>
  <c r="BV254" i="125" s="1"/>
  <c r="BV230" i="125"/>
  <c r="BC213" i="124"/>
  <c r="BC183" i="124" s="1"/>
  <c r="BC180" i="124" s="1"/>
  <c r="BC426" i="124" s="1"/>
  <c r="BC424" i="124" s="1"/>
  <c r="BC121" i="124"/>
  <c r="BC122" i="124" s="1"/>
  <c r="BC134" i="124" s="1"/>
  <c r="CP336" i="124"/>
  <c r="CP302" i="124" s="1"/>
  <c r="CP305" i="124" s="1"/>
  <c r="CQ334" i="124"/>
  <c r="CQ303" i="124" s="1"/>
  <c r="CQ332" i="124"/>
  <c r="BC252" i="124"/>
  <c r="BD208" i="124"/>
  <c r="BD210" i="124"/>
  <c r="BD273" i="124" s="1"/>
  <c r="BB227" i="124"/>
  <c r="BB268" i="124"/>
  <c r="BG212" i="125" l="1"/>
  <c r="BG213" i="125" s="1"/>
  <c r="BF180" i="125"/>
  <c r="BF230" i="125"/>
  <c r="BF233" i="125" s="1"/>
  <c r="BF253" i="125"/>
  <c r="BF254" i="125" s="1"/>
  <c r="BE366" i="125"/>
  <c r="BE226" i="125"/>
  <c r="BF122" i="125"/>
  <c r="BF134" i="125" s="1"/>
  <c r="BV426" i="125"/>
  <c r="BE424" i="125"/>
  <c r="BV233" i="125"/>
  <c r="BG273" i="125"/>
  <c r="BV366" i="125"/>
  <c r="BV134" i="125"/>
  <c r="BC184" i="124"/>
  <c r="BC366" i="124" s="1"/>
  <c r="CQ335" i="124"/>
  <c r="CP325" i="124"/>
  <c r="CP326" i="124" s="1"/>
  <c r="CP309" i="124"/>
  <c r="BD212" i="124"/>
  <c r="BC230" i="124"/>
  <c r="BC233" i="124" s="1"/>
  <c r="BC253" i="124"/>
  <c r="BC254" i="124" s="1"/>
  <c r="BD423" i="124"/>
  <c r="BC226" i="124" l="1"/>
  <c r="BF426" i="125"/>
  <c r="BF184" i="125"/>
  <c r="BF424" i="125"/>
  <c r="BF423" i="125"/>
  <c r="BV424" i="125"/>
  <c r="BW423" i="125" s="1"/>
  <c r="BG183" i="125"/>
  <c r="BE268" i="125"/>
  <c r="BE227" i="125"/>
  <c r="BV226" i="125"/>
  <c r="BG252" i="125"/>
  <c r="BH208" i="125"/>
  <c r="BG121" i="125"/>
  <c r="BH210" i="125"/>
  <c r="BD213" i="124"/>
  <c r="BD183" i="124" s="1"/>
  <c r="BD180" i="124" s="1"/>
  <c r="BD184" i="124" s="1"/>
  <c r="BD121" i="124"/>
  <c r="BD122" i="124" s="1"/>
  <c r="BD134" i="124" s="1"/>
  <c r="CP329" i="124"/>
  <c r="CQ336" i="124"/>
  <c r="CQ302" i="124" s="1"/>
  <c r="CQ305" i="124" s="1"/>
  <c r="CR332" i="124"/>
  <c r="CR334" i="124"/>
  <c r="CR303" i="124" s="1"/>
  <c r="BC268" i="124"/>
  <c r="BC227" i="124"/>
  <c r="BD252" i="124"/>
  <c r="BE208" i="124"/>
  <c r="BE210" i="124"/>
  <c r="BG423" i="125" l="1"/>
  <c r="BH273" i="125"/>
  <c r="BF366" i="125"/>
  <c r="BF226" i="125"/>
  <c r="BG230" i="125"/>
  <c r="BG233" i="125" s="1"/>
  <c r="BG253" i="125"/>
  <c r="BG254" i="125" s="1"/>
  <c r="BG122" i="125"/>
  <c r="BG134" i="125" s="1"/>
  <c r="BV268" i="125"/>
  <c r="BV227" i="125"/>
  <c r="BH212" i="125"/>
  <c r="BH213" i="125" s="1"/>
  <c r="BG180" i="125"/>
  <c r="BD426" i="124"/>
  <c r="BD424" i="124" s="1"/>
  <c r="BE423" i="124" s="1"/>
  <c r="CR335" i="124"/>
  <c r="CR336" i="124" s="1"/>
  <c r="CR302" i="124" s="1"/>
  <c r="CR305" i="124" s="1"/>
  <c r="CQ325" i="124"/>
  <c r="CQ326" i="124" s="1"/>
  <c r="CQ309" i="124"/>
  <c r="BD366" i="124"/>
  <c r="BD226" i="124"/>
  <c r="BE273" i="124"/>
  <c r="BV210" i="124"/>
  <c r="BE212" i="124"/>
  <c r="BD230" i="124"/>
  <c r="BD233" i="124" s="1"/>
  <c r="BD253" i="124"/>
  <c r="BD254" i="124" s="1"/>
  <c r="BF268" i="125" l="1"/>
  <c r="BF227" i="125"/>
  <c r="BG426" i="125"/>
  <c r="BG184" i="125"/>
  <c r="BH183" i="125"/>
  <c r="BH252" i="125"/>
  <c r="BI208" i="125"/>
  <c r="BH121" i="125"/>
  <c r="BI210" i="125"/>
  <c r="BE213" i="124"/>
  <c r="BE183" i="124" s="1"/>
  <c r="BE121" i="124"/>
  <c r="CQ329" i="124"/>
  <c r="CR309" i="124"/>
  <c r="CR325" i="124"/>
  <c r="CR326" i="124" s="1"/>
  <c r="CS332" i="124"/>
  <c r="CS334" i="124"/>
  <c r="CS303" i="124" s="1"/>
  <c r="BV273" i="124"/>
  <c r="BV212" i="124"/>
  <c r="BV213" i="124"/>
  <c r="BE252" i="124"/>
  <c r="BF208" i="124"/>
  <c r="BF210" i="124"/>
  <c r="BD268" i="124"/>
  <c r="BD227" i="124"/>
  <c r="BG424" i="125" l="1"/>
  <c r="BI273" i="125"/>
  <c r="BG366" i="125"/>
  <c r="BG226" i="125"/>
  <c r="BH122" i="125"/>
  <c r="BH134" i="125" s="1"/>
  <c r="BI212" i="125"/>
  <c r="BH180" i="125"/>
  <c r="BH230" i="125"/>
  <c r="BH233" i="125" s="1"/>
  <c r="BH253" i="125"/>
  <c r="BH254" i="125" s="1"/>
  <c r="BE122" i="124"/>
  <c r="BE134" i="124" s="1"/>
  <c r="BV121" i="124"/>
  <c r="BV122" i="124" s="1"/>
  <c r="CR329" i="124"/>
  <c r="C329" i="124" s="1"/>
  <c r="CS335" i="124"/>
  <c r="CS336" i="124"/>
  <c r="CS302" i="124" s="1"/>
  <c r="CS305" i="124" s="1"/>
  <c r="BE180" i="124"/>
  <c r="BV183" i="124"/>
  <c r="BV180" i="124" s="1"/>
  <c r="BW208" i="124"/>
  <c r="BV252" i="124"/>
  <c r="BF212" i="124"/>
  <c r="BE230" i="124"/>
  <c r="BE233" i="124" s="1"/>
  <c r="BE253" i="124"/>
  <c r="BE254" i="124" s="1"/>
  <c r="BF273" i="124"/>
  <c r="BG268" i="125" l="1"/>
  <c r="BG227" i="125"/>
  <c r="BH426" i="125"/>
  <c r="BH184" i="125"/>
  <c r="BI252" i="125"/>
  <c r="BJ208" i="125"/>
  <c r="BI121" i="125"/>
  <c r="BJ210" i="125"/>
  <c r="BI213" i="125"/>
  <c r="BH423" i="125"/>
  <c r="BH424" i="125"/>
  <c r="BV134" i="124"/>
  <c r="BF213" i="124"/>
  <c r="BF183" i="124" s="1"/>
  <c r="BF121" i="124"/>
  <c r="CS325" i="124"/>
  <c r="CS326" i="124" s="1"/>
  <c r="CS329" i="124" s="1"/>
  <c r="CS309" i="124"/>
  <c r="CT332" i="124"/>
  <c r="CT334" i="124"/>
  <c r="BV184" i="124"/>
  <c r="BE426" i="124"/>
  <c r="BE184" i="124"/>
  <c r="BV230" i="124"/>
  <c r="BV253" i="124"/>
  <c r="BV254" i="124" s="1"/>
  <c r="BF252" i="124"/>
  <c r="BG208" i="124"/>
  <c r="BG210" i="124"/>
  <c r="BJ212" i="125" l="1"/>
  <c r="BJ213" i="125"/>
  <c r="BJ183" i="125" s="1"/>
  <c r="BJ180" i="125" s="1"/>
  <c r="BH366" i="125"/>
  <c r="BH226" i="125"/>
  <c r="BJ273" i="125"/>
  <c r="BI253" i="125"/>
  <c r="BI254" i="125" s="1"/>
  <c r="BI230" i="125"/>
  <c r="BI233" i="125" s="1"/>
  <c r="BI423" i="125"/>
  <c r="BI183" i="125"/>
  <c r="BI122" i="125"/>
  <c r="BI134" i="125" s="1"/>
  <c r="BF122" i="124"/>
  <c r="BF134" i="124" s="1"/>
  <c r="CT303" i="124"/>
  <c r="CT335" i="124"/>
  <c r="CT336" i="124" s="1"/>
  <c r="BG273" i="124"/>
  <c r="BF253" i="124"/>
  <c r="BF254" i="124" s="1"/>
  <c r="BF230" i="124"/>
  <c r="BF233" i="124" s="1"/>
  <c r="BV366" i="124"/>
  <c r="BF180" i="124"/>
  <c r="BG212" i="124"/>
  <c r="BG121" i="124" s="1"/>
  <c r="BG122" i="124" s="1"/>
  <c r="BG134" i="124" s="1"/>
  <c r="BV233" i="124"/>
  <c r="BE366" i="124"/>
  <c r="BE226" i="124"/>
  <c r="BV426" i="124"/>
  <c r="BE424" i="124"/>
  <c r="BH268" i="125" l="1"/>
  <c r="BH227" i="125"/>
  <c r="BJ426" i="125"/>
  <c r="BJ184" i="125"/>
  <c r="BI180" i="125"/>
  <c r="BJ252" i="125"/>
  <c r="BK208" i="125"/>
  <c r="BJ121" i="125"/>
  <c r="BK210" i="125"/>
  <c r="BK273" i="125" s="1"/>
  <c r="CT302" i="124"/>
  <c r="CU332" i="124"/>
  <c r="CU334" i="124"/>
  <c r="BE268" i="124"/>
  <c r="BE227" i="124"/>
  <c r="BV226" i="124"/>
  <c r="BF426" i="124"/>
  <c r="BF424" i="124" s="1"/>
  <c r="BF184" i="124"/>
  <c r="BH208" i="124"/>
  <c r="BG252" i="124"/>
  <c r="BH210" i="124"/>
  <c r="BV424" i="124"/>
  <c r="BW423" i="124" s="1"/>
  <c r="BF423" i="124"/>
  <c r="BG213" i="124"/>
  <c r="BI426" i="125" l="1"/>
  <c r="BI424" i="125" s="1"/>
  <c r="BI184" i="125"/>
  <c r="BK212" i="125"/>
  <c r="BK213" i="125" s="1"/>
  <c r="BJ366" i="125"/>
  <c r="BJ226" i="125"/>
  <c r="BJ122" i="125"/>
  <c r="BJ134" i="125" s="1"/>
  <c r="BJ230" i="125"/>
  <c r="BJ233" i="125" s="1"/>
  <c r="BJ253" i="125"/>
  <c r="BJ254" i="125" s="1"/>
  <c r="CU303" i="124"/>
  <c r="CU335" i="124"/>
  <c r="CT305" i="124"/>
  <c r="BG423" i="124"/>
  <c r="BF366" i="124"/>
  <c r="BF226" i="124"/>
  <c r="BG253" i="124"/>
  <c r="BG254" i="124" s="1"/>
  <c r="BG230" i="124"/>
  <c r="BG233" i="124" s="1"/>
  <c r="BV268" i="124"/>
  <c r="BV227" i="124"/>
  <c r="BH273" i="124"/>
  <c r="BH212" i="124"/>
  <c r="BG183" i="124"/>
  <c r="BJ268" i="125" l="1"/>
  <c r="BJ227" i="125"/>
  <c r="BK252" i="125"/>
  <c r="BL208" i="125"/>
  <c r="BK121" i="125"/>
  <c r="BK122" i="125" s="1"/>
  <c r="BK134" i="125" s="1"/>
  <c r="BL210" i="125"/>
  <c r="BL273" i="125" s="1"/>
  <c r="BI366" i="125"/>
  <c r="BI226" i="125"/>
  <c r="BK183" i="125"/>
  <c r="BJ424" i="125"/>
  <c r="BJ423" i="125"/>
  <c r="BH213" i="124"/>
  <c r="BH183" i="124" s="1"/>
  <c r="BH180" i="124" s="1"/>
  <c r="BH426" i="124" s="1"/>
  <c r="BH121" i="124"/>
  <c r="CT309" i="124"/>
  <c r="CT325" i="124"/>
  <c r="CT326" i="124" s="1"/>
  <c r="CT329" i="124" s="1"/>
  <c r="CU336" i="124"/>
  <c r="CV332" i="124"/>
  <c r="CV334" i="124"/>
  <c r="BH252" i="124"/>
  <c r="BI208" i="124"/>
  <c r="BI210" i="124"/>
  <c r="BF268" i="124"/>
  <c r="BF227" i="124"/>
  <c r="BG180" i="124"/>
  <c r="BK423" i="125" l="1"/>
  <c r="BL212" i="125"/>
  <c r="BL213" i="125" s="1"/>
  <c r="BL183" i="125" s="1"/>
  <c r="BL180" i="125" s="1"/>
  <c r="BK180" i="125"/>
  <c r="BK253" i="125"/>
  <c r="BK254" i="125" s="1"/>
  <c r="BK230" i="125"/>
  <c r="BK233" i="125" s="1"/>
  <c r="BI268" i="125"/>
  <c r="BI227" i="125"/>
  <c r="BH184" i="124"/>
  <c r="BH226" i="124" s="1"/>
  <c r="BH122" i="124"/>
  <c r="BH134" i="124" s="1"/>
  <c r="CV335" i="124"/>
  <c r="CV303" i="124"/>
  <c r="CU302" i="124"/>
  <c r="BI212" i="124"/>
  <c r="BH253" i="124"/>
  <c r="BH254" i="124" s="1"/>
  <c r="BH230" i="124"/>
  <c r="BH233" i="124" s="1"/>
  <c r="BI273" i="124"/>
  <c r="BG426" i="124"/>
  <c r="BG184" i="124"/>
  <c r="BH366" i="124" l="1"/>
  <c r="BK426" i="125"/>
  <c r="BK424" i="125" s="1"/>
  <c r="BK184" i="125"/>
  <c r="BL252" i="125"/>
  <c r="BM208" i="125"/>
  <c r="BL121" i="125"/>
  <c r="BL122" i="125" s="1"/>
  <c r="BL134" i="125" s="1"/>
  <c r="BM210" i="125"/>
  <c r="BM273" i="125" s="1"/>
  <c r="BL426" i="125"/>
  <c r="BL184" i="125"/>
  <c r="BI213" i="124"/>
  <c r="BI183" i="124" s="1"/>
  <c r="BI121" i="124"/>
  <c r="CU305" i="124"/>
  <c r="CV336" i="124"/>
  <c r="CW332" i="124"/>
  <c r="CW334" i="124"/>
  <c r="BH268" i="124"/>
  <c r="BH227" i="124"/>
  <c r="BG366" i="124"/>
  <c r="BG226" i="124"/>
  <c r="BG424" i="124"/>
  <c r="BI252" i="124"/>
  <c r="BJ208" i="124"/>
  <c r="BJ210" i="124"/>
  <c r="BM212" i="125" l="1"/>
  <c r="BK366" i="125"/>
  <c r="BK226" i="125"/>
  <c r="BL253" i="125"/>
  <c r="BL254" i="125" s="1"/>
  <c r="BL230" i="125"/>
  <c r="BL233" i="125" s="1"/>
  <c r="BL366" i="125"/>
  <c r="BL226" i="125"/>
  <c r="BL424" i="125"/>
  <c r="BL423" i="125"/>
  <c r="BI122" i="124"/>
  <c r="BI134" i="124" s="1"/>
  <c r="CW335" i="124"/>
  <c r="CW336" i="124" s="1"/>
  <c r="CW302" i="124" s="1"/>
  <c r="CV302" i="124"/>
  <c r="CW303" i="124"/>
  <c r="CU309" i="124"/>
  <c r="CU325" i="124"/>
  <c r="CU326" i="124" s="1"/>
  <c r="CU329" i="124" s="1"/>
  <c r="BH424" i="124"/>
  <c r="BH423" i="124"/>
  <c r="BI180" i="124"/>
  <c r="BJ212" i="124"/>
  <c r="BI253" i="124"/>
  <c r="BI254" i="124" s="1"/>
  <c r="BI230" i="124"/>
  <c r="BI233" i="124" s="1"/>
  <c r="BG268" i="124"/>
  <c r="BG227" i="124"/>
  <c r="BJ273" i="124"/>
  <c r="BM252" i="125" l="1"/>
  <c r="BN208" i="125"/>
  <c r="BM121" i="125"/>
  <c r="BM122" i="125" s="1"/>
  <c r="BM134" i="125" s="1"/>
  <c r="BN210" i="125"/>
  <c r="BN273" i="125" s="1"/>
  <c r="BK268" i="125"/>
  <c r="BK227" i="125"/>
  <c r="BM213" i="125"/>
  <c r="BM183" i="125" s="1"/>
  <c r="BM180" i="125" s="1"/>
  <c r="BM423" i="125"/>
  <c r="BL268" i="125"/>
  <c r="BL227" i="125"/>
  <c r="BJ213" i="124"/>
  <c r="BJ183" i="124" s="1"/>
  <c r="BJ121" i="124"/>
  <c r="CV305" i="124"/>
  <c r="CW305" i="124"/>
  <c r="CX334" i="124"/>
  <c r="CX332" i="124"/>
  <c r="BI426" i="124"/>
  <c r="BI184" i="124"/>
  <c r="BJ252" i="124"/>
  <c r="BK208" i="124"/>
  <c r="BK210" i="124"/>
  <c r="BK273" i="124" s="1"/>
  <c r="BI423" i="124"/>
  <c r="BN212" i="125" l="1"/>
  <c r="BN213" i="125" s="1"/>
  <c r="BN183" i="125" s="1"/>
  <c r="BN180" i="125" s="1"/>
  <c r="BM253" i="125"/>
  <c r="BM254" i="125" s="1"/>
  <c r="BM230" i="125"/>
  <c r="BM233" i="125" s="1"/>
  <c r="BM426" i="125"/>
  <c r="BM424" i="125" s="1"/>
  <c r="BM184" i="125"/>
  <c r="BJ122" i="124"/>
  <c r="BJ134" i="124" s="1"/>
  <c r="CW325" i="124"/>
  <c r="CW326" i="124" s="1"/>
  <c r="CW309" i="124"/>
  <c r="CX303" i="124"/>
  <c r="CX335" i="124"/>
  <c r="CV309" i="124"/>
  <c r="CV325" i="124"/>
  <c r="CV326" i="124" s="1"/>
  <c r="CV329" i="124" s="1"/>
  <c r="BJ230" i="124"/>
  <c r="BJ233" i="124" s="1"/>
  <c r="BJ253" i="124"/>
  <c r="BJ254" i="124" s="1"/>
  <c r="BK212" i="124"/>
  <c r="BI366" i="124"/>
  <c r="BI226" i="124"/>
  <c r="BI424" i="124"/>
  <c r="BJ180" i="124"/>
  <c r="BM366" i="125" l="1"/>
  <c r="BM226" i="125"/>
  <c r="BN426" i="125"/>
  <c r="BN184" i="125"/>
  <c r="BN423" i="125"/>
  <c r="BN424" i="125"/>
  <c r="BN252" i="125"/>
  <c r="BO208" i="125"/>
  <c r="BN121" i="125"/>
  <c r="BN122" i="125" s="1"/>
  <c r="BN134" i="125" s="1"/>
  <c r="BO210" i="125"/>
  <c r="BO273" i="125" s="1"/>
  <c r="BK213" i="124"/>
  <c r="BK183" i="124" s="1"/>
  <c r="BK180" i="124" s="1"/>
  <c r="BK184" i="124" s="1"/>
  <c r="BK121" i="124"/>
  <c r="BK122" i="124" s="1"/>
  <c r="BK134" i="124" s="1"/>
  <c r="CX336" i="124"/>
  <c r="CY332" i="124"/>
  <c r="CY334" i="124"/>
  <c r="CW329" i="124"/>
  <c r="BJ423" i="124"/>
  <c r="BI268" i="124"/>
  <c r="BI227" i="124"/>
  <c r="BK252" i="124"/>
  <c r="BL208" i="124"/>
  <c r="BL210" i="124"/>
  <c r="BL273" i="124" s="1"/>
  <c r="BJ426" i="124"/>
  <c r="BJ424" i="124" s="1"/>
  <c r="BJ184" i="124"/>
  <c r="BN366" i="125" l="1"/>
  <c r="BN226" i="125"/>
  <c r="BN230" i="125"/>
  <c r="BN233" i="125" s="1"/>
  <c r="BN253" i="125"/>
  <c r="BN254" i="125" s="1"/>
  <c r="BO423" i="125"/>
  <c r="BM268" i="125"/>
  <c r="BM227" i="125"/>
  <c r="BO212" i="125"/>
  <c r="BO213" i="125" s="1"/>
  <c r="BO183" i="125" s="1"/>
  <c r="BO180" i="125" s="1"/>
  <c r="BK426" i="124"/>
  <c r="BK424" i="124" s="1"/>
  <c r="CY303" i="124"/>
  <c r="G303" i="124" s="1"/>
  <c r="G334" i="124"/>
  <c r="CX302" i="124"/>
  <c r="CY335" i="124"/>
  <c r="CY336" i="124" s="1"/>
  <c r="CY302" i="124" s="1"/>
  <c r="BK423" i="124"/>
  <c r="BJ366" i="124"/>
  <c r="BJ226" i="124"/>
  <c r="BK366" i="124"/>
  <c r="BK226" i="124"/>
  <c r="BL212" i="124"/>
  <c r="BK230" i="124"/>
  <c r="BK233" i="124" s="1"/>
  <c r="BK253" i="124"/>
  <c r="BK254" i="124" s="1"/>
  <c r="BO426" i="125" l="1"/>
  <c r="BO424" i="125" s="1"/>
  <c r="BO184" i="125"/>
  <c r="BO252" i="125"/>
  <c r="BP208" i="125"/>
  <c r="BO121" i="125"/>
  <c r="BO122" i="125" s="1"/>
  <c r="BO134" i="125" s="1"/>
  <c r="BP210" i="125"/>
  <c r="BP273" i="125" s="1"/>
  <c r="BN268" i="125"/>
  <c r="BN227" i="125"/>
  <c r="BL213" i="124"/>
  <c r="BL183" i="124" s="1"/>
  <c r="BL180" i="124" s="1"/>
  <c r="BL426" i="124" s="1"/>
  <c r="BL424" i="124" s="1"/>
  <c r="BL121" i="124"/>
  <c r="BL122" i="124" s="1"/>
  <c r="BL134" i="124" s="1"/>
  <c r="G336" i="124"/>
  <c r="CX305" i="124"/>
  <c r="G302" i="124"/>
  <c r="G306" i="124" s="1"/>
  <c r="BK268" i="124"/>
  <c r="BK227" i="124"/>
  <c r="BL252" i="124"/>
  <c r="BM208" i="124"/>
  <c r="BM210" i="124"/>
  <c r="BM273" i="124" s="1"/>
  <c r="BJ268" i="124"/>
  <c r="BJ227" i="124"/>
  <c r="BL423" i="124"/>
  <c r="BO366" i="125" l="1"/>
  <c r="BO226" i="125"/>
  <c r="BP212" i="125"/>
  <c r="BO230" i="125"/>
  <c r="BO233" i="125" s="1"/>
  <c r="BO253" i="125"/>
  <c r="BO254" i="125" s="1"/>
  <c r="BP423" i="125"/>
  <c r="BL184" i="124"/>
  <c r="BL366" i="124" s="1"/>
  <c r="CX325" i="124"/>
  <c r="CX326" i="124" s="1"/>
  <c r="CX329" i="124" s="1"/>
  <c r="CX309" i="124"/>
  <c r="CY304" i="124"/>
  <c r="BL230" i="124"/>
  <c r="BL233" i="124" s="1"/>
  <c r="BL253" i="124"/>
  <c r="BL254" i="124" s="1"/>
  <c r="BM212" i="124"/>
  <c r="BM121" i="124" s="1"/>
  <c r="BM122" i="124" s="1"/>
  <c r="BM134" i="124" s="1"/>
  <c r="BM423" i="124"/>
  <c r="BP252" i="125" l="1"/>
  <c r="BQ208" i="125"/>
  <c r="BP121" i="125"/>
  <c r="BP122" i="125" s="1"/>
  <c r="BP134" i="125" s="1"/>
  <c r="BQ210" i="125"/>
  <c r="BO268" i="125"/>
  <c r="BO227" i="125"/>
  <c r="BP213" i="125"/>
  <c r="BP183" i="125" s="1"/>
  <c r="BP180" i="125" s="1"/>
  <c r="BL226" i="124"/>
  <c r="BL268" i="124" s="1"/>
  <c r="G304" i="124"/>
  <c r="CY305" i="124"/>
  <c r="BM252" i="124"/>
  <c r="BN208" i="124"/>
  <c r="BN210" i="124"/>
  <c r="BN273" i="124" s="1"/>
  <c r="BM213" i="124"/>
  <c r="BM183" i="124" s="1"/>
  <c r="BM180" i="124" s="1"/>
  <c r="BP426" i="125" l="1"/>
  <c r="BP424" i="125" s="1"/>
  <c r="BP184" i="125"/>
  <c r="BQ273" i="125"/>
  <c r="BW210" i="125"/>
  <c r="BQ212" i="125"/>
  <c r="BP230" i="125"/>
  <c r="BP233" i="125" s="1"/>
  <c r="BP253" i="125"/>
  <c r="BP254" i="125" s="1"/>
  <c r="BL227" i="124"/>
  <c r="CY325" i="124"/>
  <c r="CY326" i="124" s="1"/>
  <c r="CY309" i="124"/>
  <c r="G305" i="124"/>
  <c r="BM426" i="124"/>
  <c r="BM424" i="124" s="1"/>
  <c r="BM184" i="124"/>
  <c r="BN212" i="124"/>
  <c r="BN121" i="124" s="1"/>
  <c r="BN122" i="124" s="1"/>
  <c r="BN134" i="124" s="1"/>
  <c r="BM230" i="124"/>
  <c r="BM233" i="124" s="1"/>
  <c r="BM253" i="124"/>
  <c r="BM254" i="124" s="1"/>
  <c r="BQ252" i="125" l="1"/>
  <c r="BQ121" i="125"/>
  <c r="BP366" i="125"/>
  <c r="BP226" i="125"/>
  <c r="BQ213" i="125"/>
  <c r="BW273" i="125"/>
  <c r="BW212" i="125"/>
  <c r="BQ423" i="125"/>
  <c r="CY310" i="124"/>
  <c r="CI310" i="124"/>
  <c r="CT310" i="124"/>
  <c r="BZ310" i="124"/>
  <c r="CN310" i="124"/>
  <c r="CP310" i="124"/>
  <c r="CA310" i="124"/>
  <c r="BY310" i="124"/>
  <c r="CX310" i="124"/>
  <c r="CU310" i="124"/>
  <c r="CB310" i="124"/>
  <c r="CK310" i="124"/>
  <c r="CC310" i="124"/>
  <c r="CW310" i="124"/>
  <c r="BV310" i="124"/>
  <c r="CV310" i="124"/>
  <c r="BW310" i="124"/>
  <c r="BX310" i="124"/>
  <c r="CS310" i="124"/>
  <c r="CL310" i="124"/>
  <c r="CD310" i="124"/>
  <c r="CF310" i="124"/>
  <c r="BU310" i="124"/>
  <c r="CH310" i="124"/>
  <c r="CE310" i="124"/>
  <c r="CR310" i="124"/>
  <c r="CG310" i="124"/>
  <c r="CJ310" i="124"/>
  <c r="CM310" i="124"/>
  <c r="CO310" i="124"/>
  <c r="CQ310" i="124"/>
  <c r="C328" i="124"/>
  <c r="CY329" i="124"/>
  <c r="BM366" i="124"/>
  <c r="BM226" i="124"/>
  <c r="BN252" i="124"/>
  <c r="BO208" i="124"/>
  <c r="BO210" i="124"/>
  <c r="BO273" i="124" s="1"/>
  <c r="BN213" i="124"/>
  <c r="BN183" i="124" s="1"/>
  <c r="BN180" i="124" s="1"/>
  <c r="BN423" i="124"/>
  <c r="BW252" i="125" l="1"/>
  <c r="BX208" i="125"/>
  <c r="BX210" i="125"/>
  <c r="BX273" i="125" s="1"/>
  <c r="BQ122" i="125"/>
  <c r="BQ134" i="125" s="1"/>
  <c r="BW121" i="125"/>
  <c r="BQ183" i="125"/>
  <c r="BW213" i="125"/>
  <c r="BP268" i="125"/>
  <c r="BP227" i="125"/>
  <c r="BQ253" i="125"/>
  <c r="BQ254" i="125" s="1"/>
  <c r="BQ230" i="125"/>
  <c r="BQ233" i="125" s="1"/>
  <c r="BM268" i="124"/>
  <c r="BM227" i="124"/>
  <c r="BN253" i="124"/>
  <c r="BN254" i="124" s="1"/>
  <c r="BN230" i="124"/>
  <c r="BN233" i="124" s="1"/>
  <c r="BN426" i="124"/>
  <c r="BN424" i="124" s="1"/>
  <c r="BN184" i="124"/>
  <c r="BO212" i="124"/>
  <c r="BO121" i="124" s="1"/>
  <c r="BO122" i="124" s="1"/>
  <c r="BO134" i="124" s="1"/>
  <c r="BW122" i="125" l="1"/>
  <c r="G121" i="125"/>
  <c r="BW230" i="125"/>
  <c r="BW253" i="125"/>
  <c r="BW254" i="125" s="1"/>
  <c r="BQ180" i="125"/>
  <c r="BW183" i="125"/>
  <c r="BW180" i="125" s="1"/>
  <c r="BX358" i="125"/>
  <c r="BX212" i="125"/>
  <c r="BX213" i="125" s="1"/>
  <c r="BX183" i="125" s="1"/>
  <c r="BX180" i="125" s="1"/>
  <c r="BO252" i="124"/>
  <c r="BP208" i="124"/>
  <c r="BP210" i="124"/>
  <c r="BP273" i="124" s="1"/>
  <c r="BO213" i="124"/>
  <c r="BO183" i="124" s="1"/>
  <c r="BO180" i="124" s="1"/>
  <c r="BN366" i="124"/>
  <c r="BN226" i="124"/>
  <c r="BO423" i="124"/>
  <c r="BQ426" i="125" l="1"/>
  <c r="BQ184" i="125"/>
  <c r="BX426" i="125"/>
  <c r="BX184" i="125"/>
  <c r="BW233" i="125"/>
  <c r="BW184" i="125"/>
  <c r="BX252" i="125"/>
  <c r="BY208" i="125"/>
  <c r="BY210" i="125"/>
  <c r="BY273" i="125" s="1"/>
  <c r="BX369" i="125"/>
  <c r="BW134" i="125"/>
  <c r="G122" i="125"/>
  <c r="BN268" i="124"/>
  <c r="BN227" i="124"/>
  <c r="BO426" i="124"/>
  <c r="BO424" i="124" s="1"/>
  <c r="BO184" i="124"/>
  <c r="BP212" i="124"/>
  <c r="BP121" i="124" s="1"/>
  <c r="BP122" i="124" s="1"/>
  <c r="BP134" i="124" s="1"/>
  <c r="BO253" i="124"/>
  <c r="BO254" i="124" s="1"/>
  <c r="BO230" i="124"/>
  <c r="BO233" i="124" s="1"/>
  <c r="G134" i="125" l="1"/>
  <c r="BX366" i="125"/>
  <c r="BX226" i="125"/>
  <c r="BX230" i="125"/>
  <c r="BX233" i="125" s="1"/>
  <c r="BX253" i="125"/>
  <c r="BX254" i="125" s="1"/>
  <c r="BQ366" i="125"/>
  <c r="BQ226" i="125"/>
  <c r="BW366" i="125"/>
  <c r="BY358" i="125"/>
  <c r="BY212" i="125"/>
  <c r="BW426" i="125"/>
  <c r="BQ424" i="125"/>
  <c r="BP252" i="124"/>
  <c r="BQ208" i="124"/>
  <c r="BQ210" i="124"/>
  <c r="BP213" i="124"/>
  <c r="BP183" i="124" s="1"/>
  <c r="BP180" i="124" s="1"/>
  <c r="BO366" i="124"/>
  <c r="BO226" i="124"/>
  <c r="BP423" i="124"/>
  <c r="BY369" i="125" l="1"/>
  <c r="BW424" i="125"/>
  <c r="BX423" i="125" s="1"/>
  <c r="BX424" i="125" s="1"/>
  <c r="BY423" i="125" s="1"/>
  <c r="BX268" i="125"/>
  <c r="BX227" i="125"/>
  <c r="BY252" i="125"/>
  <c r="BZ208" i="125"/>
  <c r="BZ210" i="125"/>
  <c r="BZ273" i="125" s="1"/>
  <c r="BY213" i="125"/>
  <c r="BY183" i="125" s="1"/>
  <c r="BY180" i="125" s="1"/>
  <c r="BQ268" i="125"/>
  <c r="BQ227" i="125"/>
  <c r="BW226" i="125"/>
  <c r="BO268" i="124"/>
  <c r="BO227" i="124"/>
  <c r="BP426" i="124"/>
  <c r="BP424" i="124" s="1"/>
  <c r="BP184" i="124"/>
  <c r="BQ273" i="124"/>
  <c r="BW210" i="124"/>
  <c r="BQ212" i="124"/>
  <c r="BP230" i="124"/>
  <c r="BP233" i="124" s="1"/>
  <c r="BP253" i="124"/>
  <c r="BP254" i="124" s="1"/>
  <c r="BW268" i="125" l="1"/>
  <c r="BW227" i="125"/>
  <c r="BY426" i="125"/>
  <c r="BY424" i="125" s="1"/>
  <c r="BZ423" i="125" s="1"/>
  <c r="BY184" i="125"/>
  <c r="BZ358" i="125"/>
  <c r="BZ212" i="125"/>
  <c r="BZ213" i="125" s="1"/>
  <c r="BZ183" i="125" s="1"/>
  <c r="BZ180" i="125" s="1"/>
  <c r="BY230" i="125"/>
  <c r="BY233" i="125" s="1"/>
  <c r="BY253" i="125"/>
  <c r="BY254" i="125" s="1"/>
  <c r="BQ252" i="124"/>
  <c r="BQ121" i="124"/>
  <c r="BQ213" i="124"/>
  <c r="BQ183" i="124" s="1"/>
  <c r="BP366" i="124"/>
  <c r="BP226" i="124"/>
  <c r="BW273" i="124"/>
  <c r="BW212" i="124"/>
  <c r="BQ423" i="124"/>
  <c r="BQ253" i="124"/>
  <c r="BQ254" i="124" s="1"/>
  <c r="BQ230" i="124"/>
  <c r="BQ233" i="124" s="1"/>
  <c r="BY366" i="125" l="1"/>
  <c r="BY226" i="125"/>
  <c r="BZ369" i="125"/>
  <c r="BZ426" i="125"/>
  <c r="BZ424" i="125" s="1"/>
  <c r="CA423" i="125" s="1"/>
  <c r="BZ184" i="125"/>
  <c r="BZ252" i="125"/>
  <c r="CA208" i="125"/>
  <c r="CA210" i="125"/>
  <c r="CA273" i="125" s="1"/>
  <c r="BQ122" i="124"/>
  <c r="BQ134" i="124" s="1"/>
  <c r="BW121" i="124"/>
  <c r="BW213" i="124"/>
  <c r="BQ180" i="124"/>
  <c r="BW183" i="124"/>
  <c r="BW180" i="124" s="1"/>
  <c r="BP227" i="124"/>
  <c r="BP268" i="124"/>
  <c r="BW252" i="124"/>
  <c r="BX208" i="124"/>
  <c r="BX210" i="124"/>
  <c r="BX273" i="124" s="1"/>
  <c r="BZ366" i="125" l="1"/>
  <c r="BZ226" i="125"/>
  <c r="CA358" i="125"/>
  <c r="CA369" i="125" s="1"/>
  <c r="CA212" i="125"/>
  <c r="CA213" i="125"/>
  <c r="CA183" i="125" s="1"/>
  <c r="CA180" i="125" s="1"/>
  <c r="BY268" i="125"/>
  <c r="BY227" i="125"/>
  <c r="BZ253" i="125"/>
  <c r="BZ254" i="125" s="1"/>
  <c r="BZ230" i="125"/>
  <c r="BZ233" i="125" s="1"/>
  <c r="G121" i="124"/>
  <c r="BW122" i="124"/>
  <c r="BW253" i="124"/>
  <c r="BW254" i="124" s="1"/>
  <c r="BW230" i="124"/>
  <c r="BX358" i="124"/>
  <c r="BX212" i="124"/>
  <c r="BW184" i="124"/>
  <c r="BQ426" i="124"/>
  <c r="BQ184" i="124"/>
  <c r="CA426" i="125" l="1"/>
  <c r="CA424" i="125" s="1"/>
  <c r="CB423" i="125" s="1"/>
  <c r="CA184" i="125"/>
  <c r="CA252" i="125"/>
  <c r="CB208" i="125"/>
  <c r="CB210" i="125"/>
  <c r="CB273" i="125" s="1"/>
  <c r="BZ268" i="125"/>
  <c r="BZ227" i="125"/>
  <c r="BW134" i="124"/>
  <c r="G134" i="124" s="1"/>
  <c r="G122" i="124"/>
  <c r="BX252" i="124"/>
  <c r="BY208" i="124"/>
  <c r="BY210" i="124"/>
  <c r="BY273" i="124" s="1"/>
  <c r="BX369" i="124"/>
  <c r="BQ366" i="124"/>
  <c r="BQ226" i="124"/>
  <c r="BW233" i="124"/>
  <c r="BW366" i="124"/>
  <c r="BX213" i="124"/>
  <c r="BX183" i="124" s="1"/>
  <c r="BX180" i="124" s="1"/>
  <c r="BW426" i="124"/>
  <c r="BQ424" i="124"/>
  <c r="CB358" i="125" l="1"/>
  <c r="CB369" i="125" s="1"/>
  <c r="CB212" i="125"/>
  <c r="CB213" i="125" s="1"/>
  <c r="CB183" i="125" s="1"/>
  <c r="CB180" i="125" s="1"/>
  <c r="CA366" i="125"/>
  <c r="CA226" i="125"/>
  <c r="CA230" i="125"/>
  <c r="CA233" i="125" s="1"/>
  <c r="CA253" i="125"/>
  <c r="CA254" i="125" s="1"/>
  <c r="BX426" i="124"/>
  <c r="BX184" i="124"/>
  <c r="BQ268" i="124"/>
  <c r="BQ227" i="124"/>
  <c r="BW226" i="124"/>
  <c r="BW424" i="124"/>
  <c r="BX423" i="124" s="1"/>
  <c r="BY358" i="124"/>
  <c r="BY212" i="124"/>
  <c r="BY213" i="124" s="1"/>
  <c r="BY183" i="124" s="1"/>
  <c r="BY180" i="124" s="1"/>
  <c r="BX230" i="124"/>
  <c r="BX233" i="124" s="1"/>
  <c r="BX253" i="124"/>
  <c r="BX254" i="124" s="1"/>
  <c r="CA268" i="125" l="1"/>
  <c r="CA227" i="125"/>
  <c r="CB252" i="125"/>
  <c r="CC208" i="125"/>
  <c r="CC210" i="125"/>
  <c r="CC273" i="125" s="1"/>
  <c r="CB426" i="125"/>
  <c r="CB424" i="125" s="1"/>
  <c r="CC423" i="125" s="1"/>
  <c r="CB184" i="125"/>
  <c r="BX424" i="124"/>
  <c r="BY423" i="124" s="1"/>
  <c r="BY369" i="124"/>
  <c r="BW268" i="124"/>
  <c r="BW227" i="124"/>
  <c r="BX366" i="124"/>
  <c r="BX226" i="124"/>
  <c r="BY426" i="124"/>
  <c r="BY184" i="124"/>
  <c r="BY252" i="124"/>
  <c r="BZ208" i="124"/>
  <c r="BZ210" i="124"/>
  <c r="BZ273" i="124" s="1"/>
  <c r="CB366" i="125" l="1"/>
  <c r="CB226" i="125"/>
  <c r="CC358" i="125"/>
  <c r="CC369" i="125" s="1"/>
  <c r="CC212" i="125"/>
  <c r="CC213" i="125"/>
  <c r="CC183" i="125" s="1"/>
  <c r="CC180" i="125" s="1"/>
  <c r="CB253" i="125"/>
  <c r="CB254" i="125" s="1"/>
  <c r="CB230" i="125"/>
  <c r="CB233" i="125" s="1"/>
  <c r="BY424" i="124"/>
  <c r="BZ423" i="124" s="1"/>
  <c r="BY366" i="124"/>
  <c r="BY226" i="124"/>
  <c r="BZ358" i="124"/>
  <c r="BZ369" i="124" s="1"/>
  <c r="BZ212" i="124"/>
  <c r="BZ213" i="124" s="1"/>
  <c r="BZ183" i="124" s="1"/>
  <c r="BZ180" i="124" s="1"/>
  <c r="BY230" i="124"/>
  <c r="BY233" i="124" s="1"/>
  <c r="BY253" i="124"/>
  <c r="BY254" i="124" s="1"/>
  <c r="BX268" i="124"/>
  <c r="BX227" i="124"/>
  <c r="CC252" i="125" l="1"/>
  <c r="CD208" i="125"/>
  <c r="CD210" i="125"/>
  <c r="CD273" i="125" s="1"/>
  <c r="CC426" i="125"/>
  <c r="CC424" i="125" s="1"/>
  <c r="CD423" i="125" s="1"/>
  <c r="CC184" i="125"/>
  <c r="CB268" i="125"/>
  <c r="CB227" i="125"/>
  <c r="BZ252" i="124"/>
  <c r="CA208" i="124"/>
  <c r="CA210" i="124"/>
  <c r="CA273" i="124" s="1"/>
  <c r="BY227" i="124"/>
  <c r="BY268" i="124"/>
  <c r="BZ426" i="124"/>
  <c r="BZ424" i="124" s="1"/>
  <c r="CA423" i="124" s="1"/>
  <c r="BZ184" i="124"/>
  <c r="CC253" i="125" l="1"/>
  <c r="CC254" i="125" s="1"/>
  <c r="CC230" i="125"/>
  <c r="CC233" i="125" s="1"/>
  <c r="CC366" i="125"/>
  <c r="CC226" i="125"/>
  <c r="CD358" i="125"/>
  <c r="CD369" i="125" s="1"/>
  <c r="CD212" i="125"/>
  <c r="CD213" i="125" s="1"/>
  <c r="CD183" i="125" s="1"/>
  <c r="CD180" i="125" s="1"/>
  <c r="BZ366" i="124"/>
  <c r="BZ226" i="124"/>
  <c r="BZ253" i="124"/>
  <c r="BZ254" i="124" s="1"/>
  <c r="BZ230" i="124"/>
  <c r="BZ233" i="124" s="1"/>
  <c r="CA358" i="124"/>
  <c r="CA369" i="124" s="1"/>
  <c r="CA212" i="124"/>
  <c r="CA213" i="124" s="1"/>
  <c r="CA183" i="124" s="1"/>
  <c r="CA180" i="124" s="1"/>
  <c r="CD426" i="125" l="1"/>
  <c r="CD424" i="125" s="1"/>
  <c r="CE423" i="125" s="1"/>
  <c r="CD184" i="125"/>
  <c r="CD252" i="125"/>
  <c r="CE208" i="125"/>
  <c r="CE210" i="125"/>
  <c r="CE273" i="125" s="1"/>
  <c r="CC268" i="125"/>
  <c r="CC227" i="125"/>
  <c r="CA426" i="124"/>
  <c r="CA424" i="124" s="1"/>
  <c r="CB423" i="124" s="1"/>
  <c r="CA184" i="124"/>
  <c r="CA252" i="124"/>
  <c r="CB208" i="124"/>
  <c r="CB210" i="124"/>
  <c r="CB273" i="124" s="1"/>
  <c r="BZ268" i="124"/>
  <c r="BZ227" i="124"/>
  <c r="CD366" i="125" l="1"/>
  <c r="CD226" i="125"/>
  <c r="CE358" i="125"/>
  <c r="CE369" i="125" s="1"/>
  <c r="CE212" i="125"/>
  <c r="CE213" i="125"/>
  <c r="CE183" i="125" s="1"/>
  <c r="CE180" i="125" s="1"/>
  <c r="CD253" i="125"/>
  <c r="CD254" i="125" s="1"/>
  <c r="CD230" i="125"/>
  <c r="CD233" i="125" s="1"/>
  <c r="CB358" i="124"/>
  <c r="CB369" i="124" s="1"/>
  <c r="CB212" i="124"/>
  <c r="CB213" i="124" s="1"/>
  <c r="CB183" i="124" s="1"/>
  <c r="CB180" i="124" s="1"/>
  <c r="CA230" i="124"/>
  <c r="CA233" i="124" s="1"/>
  <c r="CA253" i="124"/>
  <c r="CA254" i="124" s="1"/>
  <c r="CA366" i="124"/>
  <c r="CA226" i="124"/>
  <c r="CE426" i="125" l="1"/>
  <c r="CE424" i="125" s="1"/>
  <c r="CF423" i="125" s="1"/>
  <c r="CE184" i="125"/>
  <c r="CD268" i="125"/>
  <c r="CD227" i="125"/>
  <c r="CE252" i="125"/>
  <c r="CF208" i="125"/>
  <c r="CF210" i="125"/>
  <c r="CF273" i="125" s="1"/>
  <c r="CA227" i="124"/>
  <c r="CA268" i="124"/>
  <c r="CB426" i="124"/>
  <c r="CB424" i="124" s="1"/>
  <c r="CC423" i="124" s="1"/>
  <c r="CB184" i="124"/>
  <c r="CB252" i="124"/>
  <c r="CC208" i="124"/>
  <c r="CC210" i="124"/>
  <c r="CC273" i="124" s="1"/>
  <c r="CF358" i="125" l="1"/>
  <c r="CF369" i="125" s="1"/>
  <c r="CF212" i="125"/>
  <c r="CF213" i="125" s="1"/>
  <c r="CF183" i="125" s="1"/>
  <c r="CF180" i="125" s="1"/>
  <c r="CE366" i="125"/>
  <c r="CE226" i="125"/>
  <c r="CE230" i="125"/>
  <c r="CE233" i="125" s="1"/>
  <c r="CE253" i="125"/>
  <c r="CE254" i="125" s="1"/>
  <c r="CC358" i="124"/>
  <c r="CC369" i="124" s="1"/>
  <c r="CC212" i="124"/>
  <c r="CC213" i="124" s="1"/>
  <c r="CC183" i="124" s="1"/>
  <c r="CC180" i="124" s="1"/>
  <c r="CB366" i="124"/>
  <c r="CB226" i="124"/>
  <c r="CB230" i="124"/>
  <c r="CB233" i="124" s="1"/>
  <c r="CB253" i="124"/>
  <c r="CB254" i="124" s="1"/>
  <c r="CE268" i="125" l="1"/>
  <c r="CE227" i="125"/>
  <c r="CF426" i="125"/>
  <c r="CF424" i="125" s="1"/>
  <c r="CG423" i="125" s="1"/>
  <c r="CF184" i="125"/>
  <c r="CF252" i="125"/>
  <c r="CG208" i="125"/>
  <c r="CG210" i="125"/>
  <c r="CG273" i="125" s="1"/>
  <c r="CC426" i="124"/>
  <c r="CC424" i="124" s="1"/>
  <c r="CD423" i="124" s="1"/>
  <c r="CC184" i="124"/>
  <c r="CB268" i="124"/>
  <c r="CB227" i="124"/>
  <c r="CC252" i="124"/>
  <c r="CD208" i="124"/>
  <c r="CD210" i="124"/>
  <c r="CD273" i="124" s="1"/>
  <c r="CF230" i="125" l="1"/>
  <c r="CF233" i="125" s="1"/>
  <c r="CF253" i="125"/>
  <c r="CF254" i="125" s="1"/>
  <c r="CF366" i="125"/>
  <c r="CF226" i="125"/>
  <c r="CG358" i="125"/>
  <c r="CG369" i="125" s="1"/>
  <c r="CG212" i="125"/>
  <c r="CD358" i="124"/>
  <c r="CD369" i="124" s="1"/>
  <c r="CD212" i="124"/>
  <c r="CD213" i="124" s="1"/>
  <c r="CD183" i="124" s="1"/>
  <c r="CD180" i="124" s="1"/>
  <c r="CC230" i="124"/>
  <c r="CC233" i="124" s="1"/>
  <c r="CC253" i="124"/>
  <c r="CC254" i="124" s="1"/>
  <c r="CC366" i="124"/>
  <c r="CC226" i="124"/>
  <c r="CG252" i="125" l="1"/>
  <c r="CH208" i="125"/>
  <c r="CH210" i="125"/>
  <c r="CH273" i="125" s="1"/>
  <c r="CG213" i="125"/>
  <c r="CG183" i="125" s="1"/>
  <c r="CG180" i="125" s="1"/>
  <c r="CF268" i="125"/>
  <c r="CF227" i="125"/>
  <c r="CD426" i="124"/>
  <c r="CD424" i="124" s="1"/>
  <c r="CE423" i="124" s="1"/>
  <c r="CD184" i="124"/>
  <c r="CC268" i="124"/>
  <c r="CC227" i="124"/>
  <c r="CD252" i="124"/>
  <c r="CE208" i="124"/>
  <c r="CE210" i="124"/>
  <c r="CE273" i="124" s="1"/>
  <c r="CG426" i="125" l="1"/>
  <c r="CG424" i="125" s="1"/>
  <c r="CH423" i="125" s="1"/>
  <c r="CG184" i="125"/>
  <c r="CH358" i="125"/>
  <c r="CH369" i="125" s="1"/>
  <c r="CH212" i="125"/>
  <c r="CG230" i="125"/>
  <c r="CG233" i="125" s="1"/>
  <c r="CG253" i="125"/>
  <c r="CG254" i="125" s="1"/>
  <c r="CD230" i="124"/>
  <c r="CD233" i="124" s="1"/>
  <c r="CD253" i="124"/>
  <c r="CD254" i="124" s="1"/>
  <c r="CE358" i="124"/>
  <c r="CE369" i="124" s="1"/>
  <c r="CE212" i="124"/>
  <c r="CD366" i="124"/>
  <c r="CD226" i="124"/>
  <c r="CH252" i="125" l="1"/>
  <c r="CI208" i="125"/>
  <c r="CI210" i="125"/>
  <c r="CI273" i="125" s="1"/>
  <c r="CG366" i="125"/>
  <c r="CG226" i="125"/>
  <c r="CH213" i="125"/>
  <c r="CH183" i="125" s="1"/>
  <c r="CH180" i="125" s="1"/>
  <c r="CE252" i="124"/>
  <c r="CF208" i="124"/>
  <c r="CF210" i="124"/>
  <c r="CF273" i="124" s="1"/>
  <c r="CD268" i="124"/>
  <c r="CD227" i="124"/>
  <c r="CE213" i="124"/>
  <c r="CE183" i="124" s="1"/>
  <c r="CE180" i="124" s="1"/>
  <c r="CH426" i="125" l="1"/>
  <c r="CH424" i="125" s="1"/>
  <c r="CI423" i="125" s="1"/>
  <c r="CH184" i="125"/>
  <c r="CG268" i="125"/>
  <c r="CG227" i="125"/>
  <c r="CH253" i="125"/>
  <c r="CH254" i="125" s="1"/>
  <c r="CH230" i="125"/>
  <c r="CH233" i="125" s="1"/>
  <c r="CI358" i="125"/>
  <c r="CI369" i="125" s="1"/>
  <c r="CI212" i="125"/>
  <c r="CE426" i="124"/>
  <c r="CE424" i="124" s="1"/>
  <c r="CF423" i="124" s="1"/>
  <c r="CE184" i="124"/>
  <c r="CF358" i="124"/>
  <c r="CF369" i="124" s="1"/>
  <c r="CF212" i="124"/>
  <c r="CE253" i="124"/>
  <c r="CE254" i="124" s="1"/>
  <c r="CE230" i="124"/>
  <c r="CE233" i="124" s="1"/>
  <c r="CI252" i="125" l="1"/>
  <c r="CJ208" i="125"/>
  <c r="CJ210" i="125"/>
  <c r="CJ273" i="125" s="1"/>
  <c r="CH366" i="125"/>
  <c r="CH226" i="125"/>
  <c r="CI213" i="125"/>
  <c r="CI183" i="125" s="1"/>
  <c r="CI180" i="125" s="1"/>
  <c r="CF252" i="124"/>
  <c r="CG208" i="124"/>
  <c r="CG210" i="124"/>
  <c r="CG273" i="124" s="1"/>
  <c r="CE366" i="124"/>
  <c r="CE226" i="124"/>
  <c r="CF213" i="124"/>
  <c r="CF183" i="124" s="1"/>
  <c r="CF180" i="124" s="1"/>
  <c r="CH268" i="125" l="1"/>
  <c r="CH227" i="125"/>
  <c r="CI426" i="125"/>
  <c r="CI424" i="125" s="1"/>
  <c r="CJ423" i="125" s="1"/>
  <c r="CI184" i="125"/>
  <c r="CJ358" i="125"/>
  <c r="CJ369" i="125" s="1"/>
  <c r="CJ212" i="125"/>
  <c r="CJ213" i="125" s="1"/>
  <c r="CJ183" i="125" s="1"/>
  <c r="CJ180" i="125" s="1"/>
  <c r="CI230" i="125"/>
  <c r="CI233" i="125" s="1"/>
  <c r="CI253" i="125"/>
  <c r="CI254" i="125" s="1"/>
  <c r="CF426" i="124"/>
  <c r="CF424" i="124" s="1"/>
  <c r="CG423" i="124" s="1"/>
  <c r="CF184" i="124"/>
  <c r="CE268" i="124"/>
  <c r="CE227" i="124"/>
  <c r="CF253" i="124"/>
  <c r="CF254" i="124" s="1"/>
  <c r="CF230" i="124"/>
  <c r="CF233" i="124" s="1"/>
  <c r="CG358" i="124"/>
  <c r="CG369" i="124" s="1"/>
  <c r="CG212" i="124"/>
  <c r="CJ252" i="125" l="1"/>
  <c r="CK208" i="125"/>
  <c r="CK210" i="125"/>
  <c r="CK273" i="125" s="1"/>
  <c r="CJ426" i="125"/>
  <c r="CJ424" i="125" s="1"/>
  <c r="CK423" i="125" s="1"/>
  <c r="CJ184" i="125"/>
  <c r="CI366" i="125"/>
  <c r="CI226" i="125"/>
  <c r="CG252" i="124"/>
  <c r="CH208" i="124"/>
  <c r="CH210" i="124"/>
  <c r="CH273" i="124" s="1"/>
  <c r="CF366" i="124"/>
  <c r="CF226" i="124"/>
  <c r="CG213" i="124"/>
  <c r="CG183" i="124" s="1"/>
  <c r="CG180" i="124" s="1"/>
  <c r="CI268" i="125" l="1"/>
  <c r="CI227" i="125"/>
  <c r="CJ366" i="125"/>
  <c r="CJ226" i="125"/>
  <c r="CK358" i="125"/>
  <c r="CK369" i="125" s="1"/>
  <c r="CK212" i="125"/>
  <c r="CK213" i="125"/>
  <c r="CK183" i="125" s="1"/>
  <c r="CK180" i="125" s="1"/>
  <c r="CJ253" i="125"/>
  <c r="CJ254" i="125" s="1"/>
  <c r="CJ230" i="125"/>
  <c r="CJ233" i="125" s="1"/>
  <c r="CG426" i="124"/>
  <c r="CG424" i="124" s="1"/>
  <c r="CH423" i="124" s="1"/>
  <c r="CG184" i="124"/>
  <c r="CF268" i="124"/>
  <c r="CF227" i="124"/>
  <c r="CH358" i="124"/>
  <c r="CH369" i="124" s="1"/>
  <c r="CH212" i="124"/>
  <c r="CG253" i="124"/>
  <c r="CG254" i="124" s="1"/>
  <c r="CG230" i="124"/>
  <c r="CG233" i="124" s="1"/>
  <c r="CK426" i="125" l="1"/>
  <c r="CK424" i="125" s="1"/>
  <c r="CL423" i="125" s="1"/>
  <c r="CK184" i="125"/>
  <c r="CJ268" i="125"/>
  <c r="CJ227" i="125"/>
  <c r="CK252" i="125"/>
  <c r="CL208" i="125"/>
  <c r="CL210" i="125"/>
  <c r="CL273" i="125" s="1"/>
  <c r="CH252" i="124"/>
  <c r="CI208" i="124"/>
  <c r="CI210" i="124"/>
  <c r="CI273" i="124" s="1"/>
  <c r="CG366" i="124"/>
  <c r="CG226" i="124"/>
  <c r="CH213" i="124"/>
  <c r="CH183" i="124" s="1"/>
  <c r="CH180" i="124" s="1"/>
  <c r="CK253" i="125" l="1"/>
  <c r="CK254" i="125" s="1"/>
  <c r="CK230" i="125"/>
  <c r="CK233" i="125" s="1"/>
  <c r="CK366" i="125"/>
  <c r="CK226" i="125"/>
  <c r="CL358" i="125"/>
  <c r="CL369" i="125" s="1"/>
  <c r="CL212" i="125"/>
  <c r="CL213" i="125"/>
  <c r="CL183" i="125" s="1"/>
  <c r="CL180" i="125" s="1"/>
  <c r="CG268" i="124"/>
  <c r="CG227" i="124"/>
  <c r="CH253" i="124"/>
  <c r="CH254" i="124" s="1"/>
  <c r="CH230" i="124"/>
  <c r="CH233" i="124" s="1"/>
  <c r="CH426" i="124"/>
  <c r="CH424" i="124" s="1"/>
  <c r="CI423" i="124" s="1"/>
  <c r="CH184" i="124"/>
  <c r="CI358" i="124"/>
  <c r="CI369" i="124" s="1"/>
  <c r="CI212" i="124"/>
  <c r="CL426" i="125" l="1"/>
  <c r="CL424" i="125" s="1"/>
  <c r="CM423" i="125" s="1"/>
  <c r="CL184" i="125"/>
  <c r="CL252" i="125"/>
  <c r="CM208" i="125"/>
  <c r="CM210" i="125"/>
  <c r="CM273" i="125" s="1"/>
  <c r="CK268" i="125"/>
  <c r="CK227" i="125"/>
  <c r="CI252" i="124"/>
  <c r="CJ208" i="124"/>
  <c r="CJ210" i="124"/>
  <c r="CJ273" i="124" s="1"/>
  <c r="CH366" i="124"/>
  <c r="CH226" i="124"/>
  <c r="CI213" i="124"/>
  <c r="CI183" i="124" s="1"/>
  <c r="CI180" i="124" s="1"/>
  <c r="CL253" i="125" l="1"/>
  <c r="CL254" i="125" s="1"/>
  <c r="CL230" i="125"/>
  <c r="CL233" i="125" s="1"/>
  <c r="CL366" i="125"/>
  <c r="CL226" i="125"/>
  <c r="CM358" i="125"/>
  <c r="CM369" i="125" s="1"/>
  <c r="CM212" i="125"/>
  <c r="CM213" i="125" s="1"/>
  <c r="CM183" i="125" s="1"/>
  <c r="CM180" i="125" s="1"/>
  <c r="CI426" i="124"/>
  <c r="CI424" i="124" s="1"/>
  <c r="CJ423" i="124" s="1"/>
  <c r="CI184" i="124"/>
  <c r="CH268" i="124"/>
  <c r="CH227" i="124"/>
  <c r="CI230" i="124"/>
  <c r="CI233" i="124" s="1"/>
  <c r="CI253" i="124"/>
  <c r="CI254" i="124" s="1"/>
  <c r="CJ358" i="124"/>
  <c r="CJ369" i="124" s="1"/>
  <c r="CJ212" i="124"/>
  <c r="CM426" i="125" l="1"/>
  <c r="CM424" i="125" s="1"/>
  <c r="CN423" i="125" s="1"/>
  <c r="CM184" i="125"/>
  <c r="CL268" i="125"/>
  <c r="CL227" i="125"/>
  <c r="CM252" i="125"/>
  <c r="CN208" i="125"/>
  <c r="CN210" i="125"/>
  <c r="CN273" i="125" s="1"/>
  <c r="CJ252" i="124"/>
  <c r="CK208" i="124"/>
  <c r="CK210" i="124"/>
  <c r="CK273" i="124" s="1"/>
  <c r="CI366" i="124"/>
  <c r="CI226" i="124"/>
  <c r="CJ213" i="124"/>
  <c r="CJ183" i="124" s="1"/>
  <c r="CJ180" i="124" s="1"/>
  <c r="CM230" i="125" l="1"/>
  <c r="CM233" i="125" s="1"/>
  <c r="CM253" i="125"/>
  <c r="CM254" i="125" s="1"/>
  <c r="CN358" i="125"/>
  <c r="CN369" i="125" s="1"/>
  <c r="CN212" i="125"/>
  <c r="CN213" i="125" s="1"/>
  <c r="CN183" i="125" s="1"/>
  <c r="CN180" i="125" s="1"/>
  <c r="CM366" i="125"/>
  <c r="CM226" i="125"/>
  <c r="CI268" i="124"/>
  <c r="CI227" i="124"/>
  <c r="CJ426" i="124"/>
  <c r="CJ424" i="124" s="1"/>
  <c r="CK423" i="124" s="1"/>
  <c r="CJ184" i="124"/>
  <c r="CK358" i="124"/>
  <c r="CK369" i="124" s="1"/>
  <c r="CK212" i="124"/>
  <c r="CJ230" i="124"/>
  <c r="CJ233" i="124" s="1"/>
  <c r="CJ253" i="124"/>
  <c r="CJ254" i="124" s="1"/>
  <c r="CN426" i="125" l="1"/>
  <c r="CN424" i="125" s="1"/>
  <c r="CO423" i="125" s="1"/>
  <c r="CN184" i="125"/>
  <c r="CM268" i="125"/>
  <c r="CM227" i="125"/>
  <c r="CN252" i="125"/>
  <c r="CO208" i="125"/>
  <c r="CO210" i="125"/>
  <c r="CO273" i="125" s="1"/>
  <c r="CK252" i="124"/>
  <c r="CL208" i="124"/>
  <c r="CL210" i="124"/>
  <c r="CL273" i="124" s="1"/>
  <c r="CJ366" i="124"/>
  <c r="CJ226" i="124"/>
  <c r="CK213" i="124"/>
  <c r="CK183" i="124" s="1"/>
  <c r="CK180" i="124" s="1"/>
  <c r="CO358" i="125" l="1"/>
  <c r="CO369" i="125" s="1"/>
  <c r="CO212" i="125"/>
  <c r="CO213" i="125" s="1"/>
  <c r="CO183" i="125" s="1"/>
  <c r="CO180" i="125" s="1"/>
  <c r="CN230" i="125"/>
  <c r="CN233" i="125" s="1"/>
  <c r="CN253" i="125"/>
  <c r="CN254" i="125" s="1"/>
  <c r="CN366" i="125"/>
  <c r="CN226" i="125"/>
  <c r="CK426" i="124"/>
  <c r="CK424" i="124" s="1"/>
  <c r="CL423" i="124" s="1"/>
  <c r="CK184" i="124"/>
  <c r="CJ268" i="124"/>
  <c r="CJ227" i="124"/>
  <c r="CL358" i="124"/>
  <c r="CL369" i="124" s="1"/>
  <c r="CL212" i="124"/>
  <c r="CL213" i="124" s="1"/>
  <c r="CL183" i="124" s="1"/>
  <c r="CL180" i="124" s="1"/>
  <c r="CK230" i="124"/>
  <c r="CK233" i="124" s="1"/>
  <c r="CK253" i="124"/>
  <c r="CK254" i="124" s="1"/>
  <c r="CO426" i="125" l="1"/>
  <c r="CO424" i="125" s="1"/>
  <c r="CP423" i="125" s="1"/>
  <c r="CO184" i="125"/>
  <c r="CN268" i="125"/>
  <c r="CN227" i="125"/>
  <c r="CO252" i="125"/>
  <c r="CP208" i="125"/>
  <c r="CP210" i="125"/>
  <c r="CP273" i="125" s="1"/>
  <c r="CL426" i="124"/>
  <c r="CL424" i="124" s="1"/>
  <c r="CM423" i="124" s="1"/>
  <c r="CL184" i="124"/>
  <c r="CK366" i="124"/>
  <c r="CK226" i="124"/>
  <c r="CL252" i="124"/>
  <c r="CM208" i="124"/>
  <c r="CM210" i="124"/>
  <c r="CM273" i="124" s="1"/>
  <c r="CP358" i="125" l="1"/>
  <c r="CP369" i="125" s="1"/>
  <c r="CP212" i="125"/>
  <c r="CO366" i="125"/>
  <c r="CO226" i="125"/>
  <c r="CO230" i="125"/>
  <c r="CO233" i="125" s="1"/>
  <c r="CO253" i="125"/>
  <c r="CO254" i="125" s="1"/>
  <c r="CL230" i="124"/>
  <c r="CL233" i="124" s="1"/>
  <c r="CL253" i="124"/>
  <c r="CL254" i="124" s="1"/>
  <c r="CL366" i="124"/>
  <c r="CL226" i="124"/>
  <c r="CM358" i="124"/>
  <c r="CM369" i="124" s="1"/>
  <c r="CM212" i="124"/>
  <c r="CK268" i="124"/>
  <c r="CK227" i="124"/>
  <c r="CO268" i="125" l="1"/>
  <c r="CO227" i="125"/>
  <c r="CP252" i="125"/>
  <c r="CQ208" i="125"/>
  <c r="CQ210" i="125"/>
  <c r="CQ273" i="125" s="1"/>
  <c r="CP213" i="125"/>
  <c r="CP183" i="125" s="1"/>
  <c r="CP180" i="125" s="1"/>
  <c r="CM252" i="124"/>
  <c r="CN208" i="124"/>
  <c r="CN210" i="124"/>
  <c r="CN273" i="124" s="1"/>
  <c r="CM213" i="124"/>
  <c r="CM183" i="124" s="1"/>
  <c r="CM180" i="124" s="1"/>
  <c r="CL268" i="124"/>
  <c r="CL227" i="124"/>
  <c r="CP426" i="125" l="1"/>
  <c r="CP424" i="125" s="1"/>
  <c r="CQ423" i="125" s="1"/>
  <c r="CP184" i="125"/>
  <c r="CQ358" i="125"/>
  <c r="CQ369" i="125" s="1"/>
  <c r="CQ212" i="125"/>
  <c r="CQ213" i="125" s="1"/>
  <c r="CQ183" i="125" s="1"/>
  <c r="CQ180" i="125" s="1"/>
  <c r="CP253" i="125"/>
  <c r="CP254" i="125" s="1"/>
  <c r="CP230" i="125"/>
  <c r="CP233" i="125" s="1"/>
  <c r="CM426" i="124"/>
  <c r="CM424" i="124" s="1"/>
  <c r="CN423" i="124" s="1"/>
  <c r="CM184" i="124"/>
  <c r="CN358" i="124"/>
  <c r="CN369" i="124" s="1"/>
  <c r="CN212" i="124"/>
  <c r="CM253" i="124"/>
  <c r="CM254" i="124" s="1"/>
  <c r="CM230" i="124"/>
  <c r="CM233" i="124" s="1"/>
  <c r="CQ426" i="125" l="1"/>
  <c r="CQ184" i="125"/>
  <c r="CQ252" i="125"/>
  <c r="CR208" i="125"/>
  <c r="CR210" i="125"/>
  <c r="CR273" i="125" s="1"/>
  <c r="CP366" i="125"/>
  <c r="CP226" i="125"/>
  <c r="CQ424" i="125"/>
  <c r="CR423" i="125" s="1"/>
  <c r="CN252" i="124"/>
  <c r="CO208" i="124"/>
  <c r="CO210" i="124"/>
  <c r="CO273" i="124" s="1"/>
  <c r="CM366" i="124"/>
  <c r="CM226" i="124"/>
  <c r="CN213" i="124"/>
  <c r="CN183" i="124" s="1"/>
  <c r="CN180" i="124" s="1"/>
  <c r="CQ230" i="125" l="1"/>
  <c r="CQ233" i="125" s="1"/>
  <c r="CQ253" i="125"/>
  <c r="CQ254" i="125" s="1"/>
  <c r="CQ366" i="125"/>
  <c r="CQ226" i="125"/>
  <c r="CP268" i="125"/>
  <c r="CP227" i="125"/>
  <c r="CR358" i="125"/>
  <c r="CR369" i="125" s="1"/>
  <c r="CR212" i="125"/>
  <c r="CN426" i="124"/>
  <c r="CN424" i="124" s="1"/>
  <c r="CO423" i="124" s="1"/>
  <c r="CN184" i="124"/>
  <c r="CM268" i="124"/>
  <c r="CM227" i="124"/>
  <c r="CO358" i="124"/>
  <c r="CO369" i="124" s="1"/>
  <c r="CO212" i="124"/>
  <c r="CO213" i="124" s="1"/>
  <c r="CO183" i="124" s="1"/>
  <c r="CO180" i="124" s="1"/>
  <c r="CN230" i="124"/>
  <c r="CN233" i="124" s="1"/>
  <c r="CN253" i="124"/>
  <c r="CN254" i="124" s="1"/>
  <c r="CR252" i="125" l="1"/>
  <c r="CS208" i="125"/>
  <c r="CS210" i="125"/>
  <c r="CS273" i="125" s="1"/>
  <c r="CQ268" i="125"/>
  <c r="CQ227" i="125"/>
  <c r="CR213" i="125"/>
  <c r="CR183" i="125" s="1"/>
  <c r="CR180" i="125" s="1"/>
  <c r="CO426" i="124"/>
  <c r="CO424" i="124" s="1"/>
  <c r="CP423" i="124" s="1"/>
  <c r="CO184" i="124"/>
  <c r="CO252" i="124"/>
  <c r="CP208" i="124"/>
  <c r="CP210" i="124"/>
  <c r="CP273" i="124" s="1"/>
  <c r="CN366" i="124"/>
  <c r="CN226" i="124"/>
  <c r="CR253" i="125" l="1"/>
  <c r="CR254" i="125" s="1"/>
  <c r="CR230" i="125"/>
  <c r="CR233" i="125" s="1"/>
  <c r="CR426" i="125"/>
  <c r="CR424" i="125" s="1"/>
  <c r="CS423" i="125" s="1"/>
  <c r="CR184" i="125"/>
  <c r="CS358" i="125"/>
  <c r="CS369" i="125" s="1"/>
  <c r="CS212" i="125"/>
  <c r="CO230" i="124"/>
  <c r="CO233" i="124" s="1"/>
  <c r="CO253" i="124"/>
  <c r="CO254" i="124" s="1"/>
  <c r="CO366" i="124"/>
  <c r="CO226" i="124"/>
  <c r="CN227" i="124"/>
  <c r="CN268" i="124"/>
  <c r="CP358" i="124"/>
  <c r="CP369" i="124" s="1"/>
  <c r="CP212" i="124"/>
  <c r="CP213" i="124" s="1"/>
  <c r="CP183" i="124" s="1"/>
  <c r="CP180" i="124" s="1"/>
  <c r="CS252" i="125" l="1"/>
  <c r="CT208" i="125"/>
  <c r="CT210" i="125"/>
  <c r="CT273" i="125" s="1"/>
  <c r="CR366" i="125"/>
  <c r="CR226" i="125"/>
  <c r="CS213" i="125"/>
  <c r="CS183" i="125" s="1"/>
  <c r="CS180" i="125" s="1"/>
  <c r="CO227" i="124"/>
  <c r="CO268" i="124"/>
  <c r="CP426" i="124"/>
  <c r="CP424" i="124" s="1"/>
  <c r="CQ423" i="124" s="1"/>
  <c r="CP184" i="124"/>
  <c r="CP252" i="124"/>
  <c r="CQ208" i="124"/>
  <c r="CQ210" i="124"/>
  <c r="CQ273" i="124" s="1"/>
  <c r="CR268" i="125" l="1"/>
  <c r="CR227" i="125"/>
  <c r="CS426" i="125"/>
  <c r="CS424" i="125" s="1"/>
  <c r="CT423" i="125" s="1"/>
  <c r="CS184" i="125"/>
  <c r="CT358" i="125"/>
  <c r="CT369" i="125" s="1"/>
  <c r="CT212" i="125"/>
  <c r="CS253" i="125"/>
  <c r="CS254" i="125" s="1"/>
  <c r="CS230" i="125"/>
  <c r="CS233" i="125" s="1"/>
  <c r="CQ358" i="124"/>
  <c r="CQ369" i="124" s="1"/>
  <c r="CQ212" i="124"/>
  <c r="CQ213" i="124" s="1"/>
  <c r="CQ183" i="124" s="1"/>
  <c r="CQ180" i="124" s="1"/>
  <c r="CP366" i="124"/>
  <c r="CP226" i="124"/>
  <c r="CP253" i="124"/>
  <c r="CP254" i="124" s="1"/>
  <c r="CP230" i="124"/>
  <c r="CP233" i="124" s="1"/>
  <c r="CT252" i="125" l="1"/>
  <c r="CU208" i="125"/>
  <c r="CU210" i="125"/>
  <c r="CU273" i="125" s="1"/>
  <c r="CT213" i="125"/>
  <c r="CT183" i="125" s="1"/>
  <c r="CT180" i="125" s="1"/>
  <c r="CS366" i="125"/>
  <c r="CS226" i="125"/>
  <c r="CP268" i="124"/>
  <c r="CP227" i="124"/>
  <c r="CQ426" i="124"/>
  <c r="CQ424" i="124" s="1"/>
  <c r="CR423" i="124" s="1"/>
  <c r="CQ184" i="124"/>
  <c r="CQ252" i="124"/>
  <c r="CR208" i="124"/>
  <c r="CR210" i="124"/>
  <c r="CR273" i="124" s="1"/>
  <c r="CS268" i="125" l="1"/>
  <c r="CS227" i="125"/>
  <c r="CT426" i="125"/>
  <c r="CT424" i="125" s="1"/>
  <c r="CU423" i="125" s="1"/>
  <c r="CT184" i="125"/>
  <c r="CU358" i="125"/>
  <c r="CU369" i="125" s="1"/>
  <c r="CU212" i="125"/>
  <c r="CU213" i="125" s="1"/>
  <c r="CU183" i="125" s="1"/>
  <c r="CU180" i="125" s="1"/>
  <c r="CT253" i="125"/>
  <c r="CT254" i="125" s="1"/>
  <c r="CT230" i="125"/>
  <c r="CT233" i="125" s="1"/>
  <c r="CQ230" i="124"/>
  <c r="CQ233" i="124" s="1"/>
  <c r="CQ253" i="124"/>
  <c r="CQ254" i="124" s="1"/>
  <c r="CQ366" i="124"/>
  <c r="CQ226" i="124"/>
  <c r="CR358" i="124"/>
  <c r="CR369" i="124" s="1"/>
  <c r="CR212" i="124"/>
  <c r="CR213" i="124" s="1"/>
  <c r="CR183" i="124" s="1"/>
  <c r="CR180" i="124" s="1"/>
  <c r="CU426" i="125" l="1"/>
  <c r="CU424" i="125" s="1"/>
  <c r="CV423" i="125" s="1"/>
  <c r="CU184" i="125"/>
  <c r="CU252" i="125"/>
  <c r="CV208" i="125"/>
  <c r="CV210" i="125"/>
  <c r="CV273" i="125" s="1"/>
  <c r="CT366" i="125"/>
  <c r="CT226" i="125"/>
  <c r="CR252" i="124"/>
  <c r="CS208" i="124"/>
  <c r="CS210" i="124"/>
  <c r="CS273" i="124" s="1"/>
  <c r="CR426" i="124"/>
  <c r="CR424" i="124" s="1"/>
  <c r="CS423" i="124" s="1"/>
  <c r="CR184" i="124"/>
  <c r="CQ227" i="124"/>
  <c r="CQ268" i="124"/>
  <c r="CU230" i="125" l="1"/>
  <c r="CU233" i="125" s="1"/>
  <c r="CU253" i="125"/>
  <c r="CU254" i="125" s="1"/>
  <c r="CU366" i="125"/>
  <c r="CU226" i="125"/>
  <c r="CT268" i="125"/>
  <c r="CT227" i="125"/>
  <c r="CV358" i="125"/>
  <c r="CV369" i="125" s="1"/>
  <c r="CV212" i="125"/>
  <c r="CR366" i="124"/>
  <c r="CR226" i="124"/>
  <c r="CS358" i="124"/>
  <c r="CS369" i="124" s="1"/>
  <c r="CS212" i="124"/>
  <c r="CS213" i="124" s="1"/>
  <c r="CS183" i="124" s="1"/>
  <c r="CS180" i="124" s="1"/>
  <c r="CR230" i="124"/>
  <c r="CR233" i="124" s="1"/>
  <c r="CR253" i="124"/>
  <c r="CR254" i="124" s="1"/>
  <c r="CV252" i="125" l="1"/>
  <c r="CW208" i="125"/>
  <c r="CW210" i="125"/>
  <c r="CW273" i="125" s="1"/>
  <c r="CU268" i="125"/>
  <c r="CU227" i="125"/>
  <c r="CV213" i="125"/>
  <c r="CV183" i="125" s="1"/>
  <c r="CV180" i="125" s="1"/>
  <c r="CS426" i="124"/>
  <c r="CS424" i="124" s="1"/>
  <c r="CT423" i="124" s="1"/>
  <c r="CS184" i="124"/>
  <c r="CS252" i="124"/>
  <c r="CT208" i="124"/>
  <c r="CT210" i="124"/>
  <c r="CT273" i="124" s="1"/>
  <c r="CR268" i="124"/>
  <c r="CR227" i="124"/>
  <c r="CV426" i="125" l="1"/>
  <c r="CV184" i="125"/>
  <c r="CW358" i="125"/>
  <c r="CW212" i="125"/>
  <c r="CW213" i="125" s="1"/>
  <c r="CW183" i="125" s="1"/>
  <c r="CW180" i="125" s="1"/>
  <c r="CV230" i="125"/>
  <c r="CV233" i="125" s="1"/>
  <c r="CV253" i="125"/>
  <c r="CV254" i="125" s="1"/>
  <c r="CT358" i="124"/>
  <c r="CT369" i="124" s="1"/>
  <c r="CT212" i="124"/>
  <c r="CT213" i="124" s="1"/>
  <c r="CT183" i="124" s="1"/>
  <c r="CT180" i="124" s="1"/>
  <c r="CS366" i="124"/>
  <c r="CS226" i="124"/>
  <c r="CS230" i="124"/>
  <c r="CS233" i="124" s="1"/>
  <c r="CS253" i="124"/>
  <c r="CS254" i="124" s="1"/>
  <c r="CW426" i="125" l="1"/>
  <c r="CW184" i="125"/>
  <c r="CW369" i="125"/>
  <c r="C353" i="125"/>
  <c r="C356" i="125" s="1"/>
  <c r="CW252" i="125"/>
  <c r="CX208" i="125"/>
  <c r="CX210" i="125"/>
  <c r="CX273" i="125" s="1"/>
  <c r="CV366" i="125"/>
  <c r="CV226" i="125"/>
  <c r="C426" i="125"/>
  <c r="CV424" i="125"/>
  <c r="CW423" i="125" s="1"/>
  <c r="CT426" i="124"/>
  <c r="CT424" i="124" s="1"/>
  <c r="CU423" i="124" s="1"/>
  <c r="CT184" i="124"/>
  <c r="CS268" i="124"/>
  <c r="CS227" i="124"/>
  <c r="CT252" i="124"/>
  <c r="CU208" i="124"/>
  <c r="CU210" i="124"/>
  <c r="CU273" i="124" s="1"/>
  <c r="CW424" i="125" l="1"/>
  <c r="CX423" i="125" s="1"/>
  <c r="CX358" i="125"/>
  <c r="CX369" i="125" s="1"/>
  <c r="CX212" i="125"/>
  <c r="O359" i="125"/>
  <c r="O370" i="125" s="1"/>
  <c r="M359" i="125"/>
  <c r="M370" i="125" s="1"/>
  <c r="K359" i="125"/>
  <c r="K370" i="125" s="1"/>
  <c r="J359" i="125"/>
  <c r="L359" i="125"/>
  <c r="L370" i="125" s="1"/>
  <c r="N359" i="125"/>
  <c r="N370" i="125" s="1"/>
  <c r="CW230" i="125"/>
  <c r="CW233" i="125" s="1"/>
  <c r="CW253" i="125"/>
  <c r="CW254" i="125" s="1"/>
  <c r="BL432" i="125"/>
  <c r="BD432" i="125"/>
  <c r="AV432" i="125"/>
  <c r="AN432" i="125"/>
  <c r="AF432" i="125"/>
  <c r="X432" i="125"/>
  <c r="P432" i="125"/>
  <c r="BJ432" i="125"/>
  <c r="BB432" i="125"/>
  <c r="AT432" i="125"/>
  <c r="AL432" i="125"/>
  <c r="AD432" i="125"/>
  <c r="V432" i="125"/>
  <c r="N432" i="125"/>
  <c r="BP432" i="125"/>
  <c r="BH432" i="125"/>
  <c r="AZ432" i="125"/>
  <c r="AR432" i="125"/>
  <c r="AJ432" i="125"/>
  <c r="AB432" i="125"/>
  <c r="T432" i="125"/>
  <c r="L432" i="125"/>
  <c r="BF432" i="125"/>
  <c r="AS432" i="125"/>
  <c r="AG432" i="125"/>
  <c r="S432" i="125"/>
  <c r="BQ432" i="125"/>
  <c r="BE432" i="125"/>
  <c r="AQ432" i="125"/>
  <c r="AE432" i="125"/>
  <c r="R432" i="125"/>
  <c r="BO432" i="125"/>
  <c r="BC432" i="125"/>
  <c r="AP432" i="125"/>
  <c r="AC432" i="125"/>
  <c r="Q432" i="125"/>
  <c r="BN432" i="125"/>
  <c r="BA432" i="125"/>
  <c r="AO432" i="125"/>
  <c r="AA432" i="125"/>
  <c r="O432" i="125"/>
  <c r="BI432" i="125"/>
  <c r="AW432" i="125"/>
  <c r="AI432" i="125"/>
  <c r="W432" i="125"/>
  <c r="J432" i="125"/>
  <c r="AU432" i="125"/>
  <c r="K432" i="125"/>
  <c r="AM432" i="125"/>
  <c r="BM432" i="125"/>
  <c r="AH432" i="125"/>
  <c r="BK432" i="125"/>
  <c r="M432" i="125"/>
  <c r="BG432" i="125"/>
  <c r="AY432" i="125"/>
  <c r="AX432" i="125"/>
  <c r="AK432" i="125"/>
  <c r="Z432" i="125"/>
  <c r="Y432" i="125"/>
  <c r="U432" i="125"/>
  <c r="C437" i="125"/>
  <c r="C438" i="125"/>
  <c r="C439" i="125"/>
  <c r="CW366" i="125"/>
  <c r="CW226" i="125"/>
  <c r="CV268" i="125"/>
  <c r="CV227" i="125"/>
  <c r="CU358" i="124"/>
  <c r="CU369" i="124" s="1"/>
  <c r="CU212" i="124"/>
  <c r="CT366" i="124"/>
  <c r="CT226" i="124"/>
  <c r="CT230" i="124"/>
  <c r="CT233" i="124" s="1"/>
  <c r="CT253" i="124"/>
  <c r="CT254" i="124" s="1"/>
  <c r="BS432" i="125" l="1"/>
  <c r="J431" i="125"/>
  <c r="J438" i="125" s="1"/>
  <c r="J430" i="125"/>
  <c r="J439" i="125"/>
  <c r="BM431" i="125"/>
  <c r="BM438" i="125" s="1"/>
  <c r="BM430" i="125"/>
  <c r="BM439" i="125"/>
  <c r="BM345" i="125" s="1"/>
  <c r="BM346" i="125" s="1"/>
  <c r="W431" i="125"/>
  <c r="W438" i="125" s="1"/>
  <c r="W430" i="125"/>
  <c r="W439" i="125"/>
  <c r="W345" i="125" s="1"/>
  <c r="W346" i="125" s="1"/>
  <c r="AO431" i="125"/>
  <c r="AO438" i="125" s="1"/>
  <c r="AO430" i="125"/>
  <c r="AO439" i="125"/>
  <c r="AO345" i="125" s="1"/>
  <c r="AO346" i="125" s="1"/>
  <c r="BC430" i="125"/>
  <c r="BC431" i="125"/>
  <c r="BC438" i="125" s="1"/>
  <c r="BC439" i="125"/>
  <c r="BC345" i="125" s="1"/>
  <c r="BC346" i="125" s="1"/>
  <c r="BQ430" i="125"/>
  <c r="BQ431" i="125"/>
  <c r="BQ438" i="125" s="1"/>
  <c r="BQ439" i="125"/>
  <c r="BQ345" i="125" s="1"/>
  <c r="BQ346" i="125" s="1"/>
  <c r="BP430" i="125"/>
  <c r="BP431" i="125"/>
  <c r="BP438" i="125" s="1"/>
  <c r="BP439" i="125"/>
  <c r="BP345" i="125" s="1"/>
  <c r="BP346" i="125" s="1"/>
  <c r="AL431" i="125"/>
  <c r="AL438" i="125" s="1"/>
  <c r="AL430" i="125"/>
  <c r="AL439" i="125"/>
  <c r="AL345" i="125" s="1"/>
  <c r="AL346" i="125" s="1"/>
  <c r="P430" i="125"/>
  <c r="P431" i="125"/>
  <c r="P438" i="125" s="1"/>
  <c r="P439" i="125"/>
  <c r="P345" i="125" s="1"/>
  <c r="P346" i="125" s="1"/>
  <c r="AK430" i="125"/>
  <c r="AK431" i="125"/>
  <c r="AK438" i="125" s="1"/>
  <c r="AK439" i="125"/>
  <c r="AK345" i="125" s="1"/>
  <c r="AK346" i="125" s="1"/>
  <c r="BH430" i="125"/>
  <c r="BH431" i="125"/>
  <c r="BH438" i="125" s="1"/>
  <c r="BH439" i="125"/>
  <c r="BH345" i="125" s="1"/>
  <c r="BH346" i="125" s="1"/>
  <c r="AX430" i="125"/>
  <c r="AX431" i="125"/>
  <c r="AX438" i="125" s="1"/>
  <c r="AX439" i="125"/>
  <c r="AX345" i="125" s="1"/>
  <c r="AX346" i="125" s="1"/>
  <c r="AI431" i="125"/>
  <c r="AI438" i="125" s="1"/>
  <c r="AI430" i="125"/>
  <c r="AI439" i="125"/>
  <c r="AI345" i="125" s="1"/>
  <c r="AI346" i="125" s="1"/>
  <c r="BA431" i="125"/>
  <c r="BA438" i="125" s="1"/>
  <c r="BA430" i="125"/>
  <c r="BA439" i="125"/>
  <c r="BA345" i="125" s="1"/>
  <c r="BA346" i="125" s="1"/>
  <c r="BO431" i="125"/>
  <c r="BO438" i="125" s="1"/>
  <c r="BO430" i="125"/>
  <c r="BO439" i="125"/>
  <c r="BO345" i="125" s="1"/>
  <c r="BO346" i="125" s="1"/>
  <c r="L431" i="125"/>
  <c r="L438" i="125" s="1"/>
  <c r="L430" i="125"/>
  <c r="L439" i="125"/>
  <c r="L345" i="125" s="1"/>
  <c r="L346" i="125" s="1"/>
  <c r="AT430" i="125"/>
  <c r="AT431" i="125"/>
  <c r="AT438" i="125" s="1"/>
  <c r="BV432" i="125"/>
  <c r="AT439" i="125"/>
  <c r="X430" i="125"/>
  <c r="X431" i="125"/>
  <c r="X438" i="125" s="1"/>
  <c r="X439" i="125"/>
  <c r="X345" i="125" s="1"/>
  <c r="X346" i="125" s="1"/>
  <c r="AM431" i="125"/>
  <c r="AM438" i="125" s="1"/>
  <c r="AM430" i="125"/>
  <c r="AM439" i="125"/>
  <c r="AM345" i="125" s="1"/>
  <c r="AM346" i="125" s="1"/>
  <c r="T431" i="125"/>
  <c r="T438" i="125" s="1"/>
  <c r="T430" i="125"/>
  <c r="T439" i="125"/>
  <c r="T345" i="125" s="1"/>
  <c r="T346" i="125" s="1"/>
  <c r="BB430" i="125"/>
  <c r="BB431" i="125"/>
  <c r="BB438" i="125" s="1"/>
  <c r="BB439" i="125"/>
  <c r="BB345" i="125" s="1"/>
  <c r="BB346" i="125" s="1"/>
  <c r="AF431" i="125"/>
  <c r="AF438" i="125" s="1"/>
  <c r="AF430" i="125"/>
  <c r="AF439" i="125"/>
  <c r="AF345" i="125" s="1"/>
  <c r="AF346" i="125" s="1"/>
  <c r="BE431" i="125"/>
  <c r="BE438" i="125" s="1"/>
  <c r="BE430" i="125"/>
  <c r="BE439" i="125"/>
  <c r="BE345" i="125" s="1"/>
  <c r="BE346" i="125" s="1"/>
  <c r="AY431" i="125"/>
  <c r="AY438" i="125" s="1"/>
  <c r="AY430" i="125"/>
  <c r="AY439" i="125"/>
  <c r="AY345" i="125" s="1"/>
  <c r="AY346" i="125" s="1"/>
  <c r="BI430" i="125"/>
  <c r="BI431" i="125"/>
  <c r="BI438" i="125" s="1"/>
  <c r="BI439" i="125"/>
  <c r="BI345" i="125" s="1"/>
  <c r="BI346" i="125" s="1"/>
  <c r="S431" i="125"/>
  <c r="S438" i="125" s="1"/>
  <c r="S430" i="125"/>
  <c r="S439" i="125"/>
  <c r="S345" i="125" s="1"/>
  <c r="S346" i="125" s="1"/>
  <c r="AB430" i="125"/>
  <c r="AB431" i="125"/>
  <c r="AB438" i="125" s="1"/>
  <c r="AB439" i="125"/>
  <c r="AB345" i="125" s="1"/>
  <c r="AB346" i="125" s="1"/>
  <c r="BJ430" i="125"/>
  <c r="BJ431" i="125"/>
  <c r="BJ438" i="125" s="1"/>
  <c r="BJ439" i="125"/>
  <c r="BJ345" i="125" s="1"/>
  <c r="BJ346" i="125" s="1"/>
  <c r="AN431" i="125"/>
  <c r="AN438" i="125" s="1"/>
  <c r="AN430" i="125"/>
  <c r="AN439" i="125"/>
  <c r="AN345" i="125" s="1"/>
  <c r="AN346" i="125" s="1"/>
  <c r="AA431" i="125"/>
  <c r="AA438" i="125" s="1"/>
  <c r="AA430" i="125"/>
  <c r="AA439" i="125"/>
  <c r="AA345" i="125" s="1"/>
  <c r="AA346" i="125" s="1"/>
  <c r="U431" i="125"/>
  <c r="U438" i="125" s="1"/>
  <c r="U430" i="125"/>
  <c r="U439" i="125"/>
  <c r="U345" i="125" s="1"/>
  <c r="U346" i="125" s="1"/>
  <c r="BG431" i="125"/>
  <c r="BG438" i="125" s="1"/>
  <c r="BG430" i="125"/>
  <c r="BG439" i="125"/>
  <c r="BG345" i="125" s="1"/>
  <c r="BG346" i="125" s="1"/>
  <c r="K431" i="125"/>
  <c r="K438" i="125" s="1"/>
  <c r="K430" i="125"/>
  <c r="K439" i="125"/>
  <c r="K345" i="125" s="1"/>
  <c r="K346" i="125" s="1"/>
  <c r="R430" i="125"/>
  <c r="R431" i="125"/>
  <c r="R439" i="125"/>
  <c r="R345" i="125" s="1"/>
  <c r="R346" i="125" s="1"/>
  <c r="AG431" i="125"/>
  <c r="AG438" i="125" s="1"/>
  <c r="AG430" i="125"/>
  <c r="AG439" i="125"/>
  <c r="AG345" i="125" s="1"/>
  <c r="AG346" i="125" s="1"/>
  <c r="AJ431" i="125"/>
  <c r="AJ438" i="125" s="1"/>
  <c r="AJ430" i="125"/>
  <c r="AJ439" i="125"/>
  <c r="AJ345" i="125" s="1"/>
  <c r="AJ346" i="125" s="1"/>
  <c r="AV430" i="125"/>
  <c r="AV431" i="125"/>
  <c r="AV438" i="125" s="1"/>
  <c r="AV439" i="125"/>
  <c r="AV345" i="125" s="1"/>
  <c r="AV346" i="125" s="1"/>
  <c r="J370" i="125"/>
  <c r="J360" i="125"/>
  <c r="CX252" i="125"/>
  <c r="CY208" i="125"/>
  <c r="CY210" i="125"/>
  <c r="BU432" i="125"/>
  <c r="AH430" i="125"/>
  <c r="AH431" i="125"/>
  <c r="AH438" i="125" s="1"/>
  <c r="AH439" i="125"/>
  <c r="AD431" i="125"/>
  <c r="AD430" i="125"/>
  <c r="AD439" i="125"/>
  <c r="AD345" i="125" s="1"/>
  <c r="AD346" i="125" s="1"/>
  <c r="BN431" i="125"/>
  <c r="BN438" i="125" s="1"/>
  <c r="BN430" i="125"/>
  <c r="BN439" i="125"/>
  <c r="BN345" i="125" s="1"/>
  <c r="BN346" i="125" s="1"/>
  <c r="Y431" i="125"/>
  <c r="Y438" i="125" s="1"/>
  <c r="Y430" i="125"/>
  <c r="Y439" i="125"/>
  <c r="Y345" i="125" s="1"/>
  <c r="Y346" i="125" s="1"/>
  <c r="AU431" i="125"/>
  <c r="AU438" i="125" s="1"/>
  <c r="AU430" i="125"/>
  <c r="AU439" i="125"/>
  <c r="AU345" i="125" s="1"/>
  <c r="AU346" i="125" s="1"/>
  <c r="Q431" i="125"/>
  <c r="Q438" i="125" s="1"/>
  <c r="Q430" i="125"/>
  <c r="Q439" i="125"/>
  <c r="Q345" i="125" s="1"/>
  <c r="Q346" i="125" s="1"/>
  <c r="AE431" i="125"/>
  <c r="AE438" i="125" s="1"/>
  <c r="AE430" i="125"/>
  <c r="AE439" i="125"/>
  <c r="AE345" i="125" s="1"/>
  <c r="AE346" i="125" s="1"/>
  <c r="AS430" i="125"/>
  <c r="AS431" i="125"/>
  <c r="AS438" i="125" s="1"/>
  <c r="AS439" i="125"/>
  <c r="AS345" i="125" s="1"/>
  <c r="AS346" i="125" s="1"/>
  <c r="AR431" i="125"/>
  <c r="AR438" i="125" s="1"/>
  <c r="AR430" i="125"/>
  <c r="AR439" i="125"/>
  <c r="AR345" i="125" s="1"/>
  <c r="AR346" i="125" s="1"/>
  <c r="N431" i="125"/>
  <c r="N430" i="125"/>
  <c r="N439" i="125"/>
  <c r="N345" i="125" s="1"/>
  <c r="N346" i="125" s="1"/>
  <c r="BD431" i="125"/>
  <c r="BD438" i="125" s="1"/>
  <c r="BD430" i="125"/>
  <c r="BD439" i="125"/>
  <c r="BD345" i="125" s="1"/>
  <c r="BD346" i="125" s="1"/>
  <c r="CX213" i="125"/>
  <c r="CX183" i="125" s="1"/>
  <c r="CX180" i="125" s="1"/>
  <c r="AP431" i="125"/>
  <c r="AP438" i="125" s="1"/>
  <c r="AP430" i="125"/>
  <c r="AP439" i="125"/>
  <c r="AP345" i="125" s="1"/>
  <c r="AP346" i="125" s="1"/>
  <c r="AW431" i="125"/>
  <c r="AW438" i="125" s="1"/>
  <c r="AW430" i="125"/>
  <c r="AW439" i="125"/>
  <c r="AW345" i="125" s="1"/>
  <c r="AW346" i="125" s="1"/>
  <c r="CW268" i="125"/>
  <c r="CW227" i="125"/>
  <c r="M430" i="125"/>
  <c r="M431" i="125"/>
  <c r="M438" i="125" s="1"/>
  <c r="M439" i="125"/>
  <c r="M345" i="125" s="1"/>
  <c r="M346" i="125" s="1"/>
  <c r="Z430" i="125"/>
  <c r="Z431" i="125"/>
  <c r="Z439" i="125"/>
  <c r="Z345" i="125" s="1"/>
  <c r="Z346" i="125" s="1"/>
  <c r="BK431" i="125"/>
  <c r="BK438" i="125" s="1"/>
  <c r="BK430" i="125"/>
  <c r="BK439" i="125"/>
  <c r="BK345" i="125" s="1"/>
  <c r="BK346" i="125" s="1"/>
  <c r="O431" i="125"/>
  <c r="O438" i="125" s="1"/>
  <c r="O430" i="125"/>
  <c r="O439" i="125"/>
  <c r="O345" i="125" s="1"/>
  <c r="O346" i="125" s="1"/>
  <c r="AC431" i="125"/>
  <c r="AC438" i="125" s="1"/>
  <c r="AC430" i="125"/>
  <c r="AC439" i="125"/>
  <c r="AC345" i="125" s="1"/>
  <c r="AC346" i="125" s="1"/>
  <c r="AQ431" i="125"/>
  <c r="AQ438" i="125" s="1"/>
  <c r="AQ430" i="125"/>
  <c r="AQ439" i="125"/>
  <c r="AQ345" i="125" s="1"/>
  <c r="AQ346" i="125" s="1"/>
  <c r="BF430" i="125"/>
  <c r="BW432" i="125"/>
  <c r="BF431" i="125"/>
  <c r="BF438" i="125" s="1"/>
  <c r="BF439" i="125"/>
  <c r="AZ430" i="125"/>
  <c r="AZ431" i="125"/>
  <c r="AZ438" i="125" s="1"/>
  <c r="AZ439" i="125"/>
  <c r="AZ345" i="125" s="1"/>
  <c r="AZ346" i="125" s="1"/>
  <c r="BT432" i="125"/>
  <c r="V431" i="125"/>
  <c r="V430" i="125"/>
  <c r="V439" i="125"/>
  <c r="BL430" i="125"/>
  <c r="BL431" i="125"/>
  <c r="BL438" i="125" s="1"/>
  <c r="BL439" i="125"/>
  <c r="BL345" i="125" s="1"/>
  <c r="BL346" i="125" s="1"/>
  <c r="CT268" i="124"/>
  <c r="CT227" i="124"/>
  <c r="CU252" i="124"/>
  <c r="CV208" i="124"/>
  <c r="CV210" i="124"/>
  <c r="CV273" i="124" s="1"/>
  <c r="CU213" i="124"/>
  <c r="CU183" i="124" s="1"/>
  <c r="CU180" i="124" s="1"/>
  <c r="BW438" i="125" l="1"/>
  <c r="BT439" i="125"/>
  <c r="BT345" i="125" s="1"/>
  <c r="BT346" i="125" s="1"/>
  <c r="V345" i="125"/>
  <c r="V346" i="125" s="1"/>
  <c r="AW427" i="125"/>
  <c r="AW437" i="125"/>
  <c r="AW136" i="125" s="1"/>
  <c r="BH427" i="125"/>
  <c r="BH437" i="125"/>
  <c r="BH136" i="125" s="1"/>
  <c r="BU430" i="125"/>
  <c r="V427" i="125"/>
  <c r="V437" i="125"/>
  <c r="BV430" i="125"/>
  <c r="Z427" i="125"/>
  <c r="Z437" i="125"/>
  <c r="Z136" i="125" s="1"/>
  <c r="AS427" i="125"/>
  <c r="AS437" i="125"/>
  <c r="AS136" i="125" s="1"/>
  <c r="AU427" i="125"/>
  <c r="AU437" i="125"/>
  <c r="AU136" i="125" s="1"/>
  <c r="CY358" i="125"/>
  <c r="CY369" i="125" s="1"/>
  <c r="G369" i="125" s="1"/>
  <c r="CY212" i="125"/>
  <c r="CY252" i="125" s="1"/>
  <c r="BT430" i="125"/>
  <c r="R427" i="125"/>
  <c r="R437" i="125"/>
  <c r="R136" i="125" s="1"/>
  <c r="U427" i="125"/>
  <c r="U437" i="125"/>
  <c r="U136" i="125" s="1"/>
  <c r="BE427" i="125"/>
  <c r="BE437" i="125"/>
  <c r="BE136" i="125" s="1"/>
  <c r="BB427" i="125"/>
  <c r="BB437" i="125"/>
  <c r="BB136" i="125" s="1"/>
  <c r="AI427" i="125"/>
  <c r="AI437" i="125"/>
  <c r="AI136" i="125" s="1"/>
  <c r="AV427" i="125"/>
  <c r="AV437" i="125"/>
  <c r="AV136" i="125" s="1"/>
  <c r="L427" i="125"/>
  <c r="L437" i="125"/>
  <c r="L136" i="125" s="1"/>
  <c r="AL427" i="125"/>
  <c r="AL437" i="125"/>
  <c r="AL136" i="125" s="1"/>
  <c r="BF427" i="125"/>
  <c r="BF437" i="125"/>
  <c r="O427" i="125"/>
  <c r="O437" i="125"/>
  <c r="O136" i="125" s="1"/>
  <c r="BS430" i="125"/>
  <c r="N427" i="125"/>
  <c r="N437" i="125"/>
  <c r="N136" i="125" s="1"/>
  <c r="AD427" i="125"/>
  <c r="BW430" i="125"/>
  <c r="AD437" i="125"/>
  <c r="AD136" i="125" s="1"/>
  <c r="CX253" i="125"/>
  <c r="CX254" i="125" s="1"/>
  <c r="CX230" i="125"/>
  <c r="CX233" i="125" s="1"/>
  <c r="AJ427" i="125"/>
  <c r="AJ437" i="125"/>
  <c r="AJ136" i="125" s="1"/>
  <c r="X427" i="125"/>
  <c r="X437" i="125"/>
  <c r="X136" i="125" s="1"/>
  <c r="BC427" i="125"/>
  <c r="BC437" i="125"/>
  <c r="BC136" i="125" s="1"/>
  <c r="BM427" i="125"/>
  <c r="BM437" i="125"/>
  <c r="BM136" i="125" s="1"/>
  <c r="BU431" i="125"/>
  <c r="V438" i="125"/>
  <c r="AP427" i="125"/>
  <c r="AP437" i="125"/>
  <c r="AP136" i="125" s="1"/>
  <c r="BS431" i="125"/>
  <c r="N438" i="125"/>
  <c r="AE427" i="125"/>
  <c r="AE437" i="125"/>
  <c r="AE136" i="125" s="1"/>
  <c r="BW431" i="125"/>
  <c r="AD438" i="125"/>
  <c r="K357" i="125"/>
  <c r="J361" i="125"/>
  <c r="K427" i="125"/>
  <c r="K437" i="125"/>
  <c r="K136" i="125" s="1"/>
  <c r="BJ427" i="125"/>
  <c r="BJ437" i="125"/>
  <c r="BJ136" i="125" s="1"/>
  <c r="T427" i="125"/>
  <c r="T437" i="125"/>
  <c r="T136" i="125" s="1"/>
  <c r="BV439" i="125"/>
  <c r="BV345" i="125" s="1"/>
  <c r="BV346" i="125" s="1"/>
  <c r="AT345" i="125"/>
  <c r="AT346" i="125" s="1"/>
  <c r="BO427" i="125"/>
  <c r="BO437" i="125"/>
  <c r="BO136" i="125" s="1"/>
  <c r="AK427" i="125"/>
  <c r="AK437" i="125"/>
  <c r="AK136" i="125" s="1"/>
  <c r="AQ427" i="125"/>
  <c r="AQ437" i="125"/>
  <c r="AQ136" i="125" s="1"/>
  <c r="M427" i="125"/>
  <c r="M437" i="125"/>
  <c r="M136" i="125" s="1"/>
  <c r="Y427" i="125"/>
  <c r="Y437" i="125"/>
  <c r="Y136" i="125" s="1"/>
  <c r="BU439" i="125"/>
  <c r="BU345" i="125" s="1"/>
  <c r="BU346" i="125" s="1"/>
  <c r="AH345" i="125"/>
  <c r="AH346" i="125" s="1"/>
  <c r="AA427" i="125"/>
  <c r="AA437" i="125"/>
  <c r="AA136" i="125" s="1"/>
  <c r="BI427" i="125"/>
  <c r="BI437" i="125"/>
  <c r="BI136" i="125" s="1"/>
  <c r="BP427" i="125"/>
  <c r="BP437" i="125"/>
  <c r="BP136" i="125" s="1"/>
  <c r="AO427" i="125"/>
  <c r="AO437" i="125"/>
  <c r="AO136" i="125" s="1"/>
  <c r="BS439" i="125"/>
  <c r="BS345" i="125" s="1"/>
  <c r="J345" i="125"/>
  <c r="J346" i="125" s="1"/>
  <c r="BV431" i="125"/>
  <c r="Z438" i="125"/>
  <c r="BK427" i="125"/>
  <c r="BK437" i="125"/>
  <c r="BK136" i="125" s="1"/>
  <c r="CX426" i="125"/>
  <c r="CX424" i="125" s="1"/>
  <c r="CY423" i="125" s="1"/>
  <c r="CX184" i="125"/>
  <c r="AR427" i="125"/>
  <c r="AR437" i="125"/>
  <c r="AR136" i="125" s="1"/>
  <c r="BU438" i="125"/>
  <c r="AG427" i="125"/>
  <c r="AG437" i="125"/>
  <c r="AG136" i="125" s="1"/>
  <c r="AF427" i="125"/>
  <c r="AF437" i="125"/>
  <c r="AF136" i="125" s="1"/>
  <c r="BV438" i="125"/>
  <c r="AX427" i="125"/>
  <c r="AX437" i="125"/>
  <c r="AX136" i="125" s="1"/>
  <c r="J427" i="125"/>
  <c r="J437" i="125"/>
  <c r="BT431" i="125"/>
  <c r="R438" i="125"/>
  <c r="BS438" i="125" s="1"/>
  <c r="AZ427" i="125"/>
  <c r="AZ437" i="125"/>
  <c r="AZ136" i="125" s="1"/>
  <c r="Q427" i="125"/>
  <c r="Q437" i="125"/>
  <c r="Q136" i="125" s="1"/>
  <c r="AH427" i="125"/>
  <c r="AH437" i="125"/>
  <c r="BG427" i="125"/>
  <c r="BG437" i="125"/>
  <c r="BG136" i="125" s="1"/>
  <c r="AB427" i="125"/>
  <c r="AB437" i="125"/>
  <c r="AB136" i="125" s="1"/>
  <c r="AY427" i="125"/>
  <c r="AY437" i="125"/>
  <c r="AY136" i="125" s="1"/>
  <c r="AM427" i="125"/>
  <c r="AM437" i="125"/>
  <c r="AM136" i="125" s="1"/>
  <c r="AT427" i="125"/>
  <c r="AT437" i="125"/>
  <c r="BA427" i="125"/>
  <c r="BA437" i="125"/>
  <c r="BA136" i="125" s="1"/>
  <c r="P427" i="125"/>
  <c r="P437" i="125"/>
  <c r="P136" i="125" s="1"/>
  <c r="CY273" i="125"/>
  <c r="G273" i="125" s="1"/>
  <c r="G210" i="125"/>
  <c r="S427" i="125"/>
  <c r="S437" i="125"/>
  <c r="S136" i="125" s="1"/>
  <c r="BL427" i="125"/>
  <c r="BL437" i="125"/>
  <c r="BL136" i="125" s="1"/>
  <c r="BW439" i="125"/>
  <c r="BW345" i="125" s="1"/>
  <c r="BW346" i="125" s="1"/>
  <c r="BF345" i="125"/>
  <c r="BF346" i="125" s="1"/>
  <c r="AC427" i="125"/>
  <c r="AC437" i="125"/>
  <c r="AC136" i="125" s="1"/>
  <c r="BD427" i="125"/>
  <c r="BD437" i="125"/>
  <c r="BD136" i="125" s="1"/>
  <c r="BN427" i="125"/>
  <c r="BN437" i="125"/>
  <c r="BN136" i="125" s="1"/>
  <c r="AN427" i="125"/>
  <c r="AN437" i="125"/>
  <c r="AN136" i="125" s="1"/>
  <c r="BQ427" i="125"/>
  <c r="BQ437" i="125"/>
  <c r="BQ136" i="125" s="1"/>
  <c r="W427" i="125"/>
  <c r="W437" i="125"/>
  <c r="W136" i="125" s="1"/>
  <c r="BX432" i="125"/>
  <c r="BY432" i="125" s="1"/>
  <c r="CU426" i="124"/>
  <c r="CU424" i="124" s="1"/>
  <c r="CV423" i="124" s="1"/>
  <c r="CU184" i="124"/>
  <c r="CV358" i="124"/>
  <c r="CV369" i="124" s="1"/>
  <c r="CV212" i="124"/>
  <c r="CU253" i="124"/>
  <c r="CU254" i="124" s="1"/>
  <c r="CU230" i="124"/>
  <c r="CU233" i="124" s="1"/>
  <c r="BZ432" i="125" l="1"/>
  <c r="BZ430" i="125" s="1"/>
  <c r="BL221" i="125"/>
  <c r="P221" i="125"/>
  <c r="AZ221" i="125"/>
  <c r="AX221" i="125"/>
  <c r="AA221" i="125"/>
  <c r="M221" i="125"/>
  <c r="T221" i="125"/>
  <c r="K360" i="125"/>
  <c r="L357" i="125" s="1"/>
  <c r="AP221" i="125"/>
  <c r="BC221" i="125"/>
  <c r="BW437" i="125"/>
  <c r="BF136" i="125"/>
  <c r="CY213" i="125"/>
  <c r="BH221" i="125"/>
  <c r="AY221" i="125"/>
  <c r="BU437" i="125"/>
  <c r="AH136" i="125"/>
  <c r="AG221" i="125"/>
  <c r="BK221" i="125"/>
  <c r="BP221" i="125"/>
  <c r="AK221" i="125"/>
  <c r="AJ221" i="125"/>
  <c r="N221" i="125"/>
  <c r="BW427" i="125"/>
  <c r="CY230" i="125"/>
  <c r="CY253" i="125"/>
  <c r="CY254" i="125" s="1"/>
  <c r="Z221" i="125"/>
  <c r="BD221" i="125"/>
  <c r="BX431" i="125"/>
  <c r="BX438" i="125" s="1"/>
  <c r="BX430" i="125"/>
  <c r="BX439" i="125"/>
  <c r="BX345" i="125" s="1"/>
  <c r="BX346" i="125" s="1"/>
  <c r="W221" i="125"/>
  <c r="AN221" i="125"/>
  <c r="S221" i="125"/>
  <c r="BU427" i="125"/>
  <c r="BJ221" i="125"/>
  <c r="AL221" i="125"/>
  <c r="U221" i="125"/>
  <c r="BA221" i="125"/>
  <c r="AB221" i="125"/>
  <c r="AQ221" i="125"/>
  <c r="BT438" i="125"/>
  <c r="AI221" i="125"/>
  <c r="BY431" i="125"/>
  <c r="BY438" i="125" s="1"/>
  <c r="BY430" i="125"/>
  <c r="BY439" i="125"/>
  <c r="BY345" i="125" s="1"/>
  <c r="BY346" i="125" s="1"/>
  <c r="AC221" i="125"/>
  <c r="Q221" i="125"/>
  <c r="BO221" i="125"/>
  <c r="AE221" i="125"/>
  <c r="X221" i="125"/>
  <c r="L221" i="125"/>
  <c r="R221" i="125"/>
  <c r="AU221" i="125"/>
  <c r="AW221" i="125"/>
  <c r="BN221" i="125"/>
  <c r="BV437" i="125"/>
  <c r="AT136" i="125"/>
  <c r="BS437" i="125"/>
  <c r="J136" i="125"/>
  <c r="AF221" i="125"/>
  <c r="AR221" i="125"/>
  <c r="BI221" i="125"/>
  <c r="Y221" i="125"/>
  <c r="K221" i="125"/>
  <c r="AD221" i="125"/>
  <c r="BB221" i="125"/>
  <c r="BT437" i="125"/>
  <c r="V136" i="125"/>
  <c r="CA432" i="125"/>
  <c r="CB432" i="125" s="1"/>
  <c r="BV427" i="125"/>
  <c r="BG221" i="125"/>
  <c r="BS427" i="125"/>
  <c r="BS428" i="125" s="1"/>
  <c r="BT425" i="125" s="1"/>
  <c r="J428" i="125"/>
  <c r="BS346" i="125"/>
  <c r="BM221" i="125"/>
  <c r="O221" i="125"/>
  <c r="AS221" i="125"/>
  <c r="BT427" i="125"/>
  <c r="BQ221" i="125"/>
  <c r="AM221" i="125"/>
  <c r="CX366" i="125"/>
  <c r="CX226" i="125"/>
  <c r="AO221" i="125"/>
  <c r="J368" i="125"/>
  <c r="J347" i="125"/>
  <c r="J348" i="125" s="1"/>
  <c r="AV221" i="125"/>
  <c r="BE221" i="125"/>
  <c r="CV252" i="124"/>
  <c r="CW208" i="124"/>
  <c r="CW210" i="124"/>
  <c r="CW273" i="124" s="1"/>
  <c r="CU366" i="124"/>
  <c r="CU226" i="124"/>
  <c r="CV213" i="124"/>
  <c r="CV183" i="124" s="1"/>
  <c r="CV180" i="124" s="1"/>
  <c r="BZ439" i="125" l="1"/>
  <c r="BZ345" i="125" s="1"/>
  <c r="BZ346" i="125" s="1"/>
  <c r="BZ431" i="125"/>
  <c r="BZ438" i="125" s="1"/>
  <c r="BT428" i="125"/>
  <c r="BU425" i="125" s="1"/>
  <c r="BU428" i="125" s="1"/>
  <c r="BV425" i="125" s="1"/>
  <c r="BV428" i="125" s="1"/>
  <c r="BW425" i="125" s="1"/>
  <c r="BW428" i="125" s="1"/>
  <c r="BX425" i="125" s="1"/>
  <c r="J349" i="125"/>
  <c r="J365" i="125" s="1"/>
  <c r="J367" i="125" s="1"/>
  <c r="J371" i="125" s="1"/>
  <c r="CB430" i="125"/>
  <c r="CB431" i="125"/>
  <c r="CB438" i="125" s="1"/>
  <c r="CB439" i="125"/>
  <c r="CB345" i="125" s="1"/>
  <c r="CB346" i="125" s="1"/>
  <c r="CC432" i="125"/>
  <c r="BY427" i="125"/>
  <c r="BY437" i="125"/>
  <c r="BY136" i="125" s="1"/>
  <c r="V221" i="125"/>
  <c r="BT221" i="125" s="1"/>
  <c r="BT136" i="125"/>
  <c r="J221" i="125"/>
  <c r="BS221" i="125" s="1"/>
  <c r="BS136" i="125"/>
  <c r="L360" i="125"/>
  <c r="M357" i="125" s="1"/>
  <c r="K425" i="125"/>
  <c r="K428" i="125" s="1"/>
  <c r="J435" i="125"/>
  <c r="AT221" i="125"/>
  <c r="BV221" i="125" s="1"/>
  <c r="BV136" i="125"/>
  <c r="BX427" i="125"/>
  <c r="BX428" i="125" s="1"/>
  <c r="BX437" i="125"/>
  <c r="BX136" i="125" s="1"/>
  <c r="AH221" i="125"/>
  <c r="BU221" i="125" s="1"/>
  <c r="BU136" i="125"/>
  <c r="CY183" i="125"/>
  <c r="G213" i="125"/>
  <c r="K361" i="125"/>
  <c r="BF221" i="125"/>
  <c r="BW221" i="125" s="1"/>
  <c r="BW136" i="125"/>
  <c r="CX268" i="125"/>
  <c r="CX227" i="125"/>
  <c r="CA430" i="125"/>
  <c r="CA431" i="125"/>
  <c r="CA438" i="125" s="1"/>
  <c r="CA439" i="125"/>
  <c r="CA345" i="125" s="1"/>
  <c r="CY233" i="125"/>
  <c r="G233" i="125" s="1"/>
  <c r="G230" i="125"/>
  <c r="BZ427" i="125"/>
  <c r="BZ437" i="125"/>
  <c r="BZ136" i="125" s="1"/>
  <c r="CV426" i="124"/>
  <c r="CV184" i="124"/>
  <c r="CU268" i="124"/>
  <c r="CU227" i="124"/>
  <c r="CW358" i="124"/>
  <c r="CW212" i="124"/>
  <c r="CW213" i="124" s="1"/>
  <c r="CW183" i="124" s="1"/>
  <c r="CW180" i="124" s="1"/>
  <c r="CV253" i="124"/>
  <c r="CV254" i="124" s="1"/>
  <c r="CV230" i="124"/>
  <c r="CV233" i="124" s="1"/>
  <c r="J350" i="125" l="1"/>
  <c r="L361" i="125"/>
  <c r="K368" i="125"/>
  <c r="K347" i="125"/>
  <c r="K348" i="125" s="1"/>
  <c r="CY180" i="125"/>
  <c r="G183" i="125"/>
  <c r="J434" i="125"/>
  <c r="J245" i="125" s="1"/>
  <c r="J246" i="125" s="1"/>
  <c r="J78" i="125"/>
  <c r="CC430" i="125"/>
  <c r="CC431" i="125"/>
  <c r="CC438" i="125" s="1"/>
  <c r="CC439" i="125"/>
  <c r="CC345" i="125" s="1"/>
  <c r="CC346" i="125" s="1"/>
  <c r="CA346" i="125"/>
  <c r="L368" i="125"/>
  <c r="L347" i="125"/>
  <c r="L348" i="125" s="1"/>
  <c r="BY221" i="125"/>
  <c r="CD432" i="125"/>
  <c r="CB427" i="125"/>
  <c r="CB437" i="125"/>
  <c r="CB136" i="125" s="1"/>
  <c r="L425" i="125"/>
  <c r="L428" i="125" s="1"/>
  <c r="K435" i="125"/>
  <c r="BZ221" i="125"/>
  <c r="BY425" i="125"/>
  <c r="BY428" i="125" s="1"/>
  <c r="BX435" i="125"/>
  <c r="BX78" i="125" s="1"/>
  <c r="BX221" i="125"/>
  <c r="M360" i="125"/>
  <c r="N357" i="125" s="1"/>
  <c r="CA427" i="125"/>
  <c r="CA437" i="125"/>
  <c r="CA136" i="125" s="1"/>
  <c r="CW252" i="124"/>
  <c r="CX208" i="124"/>
  <c r="CX210" i="124"/>
  <c r="CX273" i="124" s="1"/>
  <c r="CW369" i="124"/>
  <c r="C353" i="124"/>
  <c r="C356" i="124" s="1"/>
  <c r="CV366" i="124"/>
  <c r="CV226" i="124"/>
  <c r="CW426" i="124"/>
  <c r="CW184" i="124"/>
  <c r="C426" i="124"/>
  <c r="CV424" i="124"/>
  <c r="CW423" i="124" s="1"/>
  <c r="CC427" i="125" l="1"/>
  <c r="CC437" i="125"/>
  <c r="CC136" i="125" s="1"/>
  <c r="CY426" i="125"/>
  <c r="CY424" i="125" s="1"/>
  <c r="CY184" i="125"/>
  <c r="C180" i="125"/>
  <c r="G180" i="125"/>
  <c r="E32" i="114" s="1"/>
  <c r="E33" i="114" s="1"/>
  <c r="BZ425" i="125"/>
  <c r="BZ428" i="125" s="1"/>
  <c r="BY435" i="125"/>
  <c r="BY78" i="125" s="1"/>
  <c r="CA221" i="125"/>
  <c r="L349" i="125"/>
  <c r="L365" i="125" s="1"/>
  <c r="L367" i="125" s="1"/>
  <c r="L371" i="125" s="1"/>
  <c r="CD431" i="125"/>
  <c r="CD438" i="125" s="1"/>
  <c r="CD430" i="125"/>
  <c r="CD439" i="125"/>
  <c r="CD345" i="125" s="1"/>
  <c r="CD346" i="125" s="1"/>
  <c r="CE432" i="125"/>
  <c r="N360" i="125"/>
  <c r="O357" i="125" s="1"/>
  <c r="K434" i="125"/>
  <c r="K245" i="125" s="1"/>
  <c r="K246" i="125" s="1"/>
  <c r="K78" i="125"/>
  <c r="M361" i="125"/>
  <c r="M425" i="125"/>
  <c r="M428" i="125" s="1"/>
  <c r="L435" i="125"/>
  <c r="K349" i="125"/>
  <c r="K365" i="125" s="1"/>
  <c r="K367" i="125" s="1"/>
  <c r="K371" i="125" s="1"/>
  <c r="BX222" i="125"/>
  <c r="BX269" i="125" s="1"/>
  <c r="BX76" i="125"/>
  <c r="CB221" i="125"/>
  <c r="J222" i="125"/>
  <c r="J76" i="125"/>
  <c r="CW424" i="124"/>
  <c r="CX423" i="124" s="1"/>
  <c r="CV268" i="124"/>
  <c r="CV227" i="124"/>
  <c r="O359" i="124"/>
  <c r="O370" i="124" s="1"/>
  <c r="K359" i="124"/>
  <c r="K370" i="124" s="1"/>
  <c r="N359" i="124"/>
  <c r="N370" i="124" s="1"/>
  <c r="M359" i="124"/>
  <c r="M370" i="124" s="1"/>
  <c r="L359" i="124"/>
  <c r="L370" i="124" s="1"/>
  <c r="J359" i="124"/>
  <c r="BL432" i="124"/>
  <c r="BD432" i="124"/>
  <c r="AV432" i="124"/>
  <c r="AN432" i="124"/>
  <c r="AF432" i="124"/>
  <c r="X432" i="124"/>
  <c r="P432" i="124"/>
  <c r="BK432" i="124"/>
  <c r="BC432" i="124"/>
  <c r="AU432" i="124"/>
  <c r="AM432" i="124"/>
  <c r="AE432" i="124"/>
  <c r="W432" i="124"/>
  <c r="O432" i="124"/>
  <c r="BP432" i="124"/>
  <c r="BH432" i="124"/>
  <c r="AZ432" i="124"/>
  <c r="AR432" i="124"/>
  <c r="AJ432" i="124"/>
  <c r="AB432" i="124"/>
  <c r="T432" i="124"/>
  <c r="L432" i="124"/>
  <c r="BM432" i="124"/>
  <c r="AY432" i="124"/>
  <c r="AL432" i="124"/>
  <c r="Z432" i="124"/>
  <c r="M432" i="124"/>
  <c r="BI432" i="124"/>
  <c r="AW432" i="124"/>
  <c r="AI432" i="124"/>
  <c r="V432" i="124"/>
  <c r="J432" i="124"/>
  <c r="BG432" i="124"/>
  <c r="AT432" i="124"/>
  <c r="AH432" i="124"/>
  <c r="U432" i="124"/>
  <c r="BQ432" i="124"/>
  <c r="BE432" i="124"/>
  <c r="AQ432" i="124"/>
  <c r="AD432" i="124"/>
  <c r="R432" i="124"/>
  <c r="BN432" i="124"/>
  <c r="AO432" i="124"/>
  <c r="N432" i="124"/>
  <c r="BJ432" i="124"/>
  <c r="AK432" i="124"/>
  <c r="K432" i="124"/>
  <c r="BF432" i="124"/>
  <c r="AG432" i="124"/>
  <c r="BB432" i="124"/>
  <c r="AC432" i="124"/>
  <c r="BA432" i="124"/>
  <c r="AA432" i="124"/>
  <c r="Q432" i="124"/>
  <c r="BO432" i="124"/>
  <c r="AX432" i="124"/>
  <c r="AS432" i="124"/>
  <c r="AP432" i="124"/>
  <c r="S432" i="124"/>
  <c r="Y432" i="124"/>
  <c r="C438" i="124"/>
  <c r="C439" i="124"/>
  <c r="C437" i="124"/>
  <c r="CX358" i="124"/>
  <c r="CX369" i="124" s="1"/>
  <c r="CX212" i="124"/>
  <c r="CW366" i="124"/>
  <c r="CW226" i="124"/>
  <c r="CW253" i="124"/>
  <c r="CW254" i="124" s="1"/>
  <c r="CW230" i="124"/>
  <c r="CW233" i="124" s="1"/>
  <c r="K350" i="125" l="1"/>
  <c r="L350" i="125"/>
  <c r="O360" i="125"/>
  <c r="CA425" i="125"/>
  <c r="CA428" i="125" s="1"/>
  <c r="BZ435" i="125"/>
  <c r="BZ78" i="125" s="1"/>
  <c r="L434" i="125"/>
  <c r="L245" i="125" s="1"/>
  <c r="L246" i="125" s="1"/>
  <c r="L78" i="125"/>
  <c r="CD427" i="125"/>
  <c r="CD437" i="125"/>
  <c r="CD136" i="125" s="1"/>
  <c r="N425" i="125"/>
  <c r="N428" i="125" s="1"/>
  <c r="M435" i="125"/>
  <c r="M368" i="125"/>
  <c r="M347" i="125"/>
  <c r="M348" i="125" s="1"/>
  <c r="CY366" i="125"/>
  <c r="G366" i="125" s="1"/>
  <c r="CY226" i="125"/>
  <c r="G184" i="125"/>
  <c r="BX130" i="125"/>
  <c r="BX79" i="125"/>
  <c r="K222" i="125"/>
  <c r="K269" i="125" s="1"/>
  <c r="K76" i="125"/>
  <c r="CC221" i="125"/>
  <c r="J130" i="125"/>
  <c r="J79" i="125"/>
  <c r="J269" i="125"/>
  <c r="N361" i="125"/>
  <c r="CE430" i="125"/>
  <c r="CE431" i="125"/>
  <c r="CE438" i="125" s="1"/>
  <c r="CE439" i="125"/>
  <c r="CE345" i="125" s="1"/>
  <c r="CF432" i="125"/>
  <c r="BY222" i="125"/>
  <c r="BY269" i="125" s="1"/>
  <c r="BY76" i="125"/>
  <c r="S430" i="124"/>
  <c r="S431" i="124"/>
  <c r="S438" i="124" s="1"/>
  <c r="S439" i="124"/>
  <c r="S345" i="124" s="1"/>
  <c r="S346" i="124" s="1"/>
  <c r="BF430" i="124"/>
  <c r="BW432" i="124"/>
  <c r="BF431" i="124"/>
  <c r="BF438" i="124" s="1"/>
  <c r="BF439" i="124"/>
  <c r="BN430" i="124"/>
  <c r="BN431" i="124"/>
  <c r="BN438" i="124" s="1"/>
  <c r="BN439" i="124"/>
  <c r="BN345" i="124" s="1"/>
  <c r="BN346" i="124" s="1"/>
  <c r="BT432" i="124"/>
  <c r="V430" i="124"/>
  <c r="V431" i="124"/>
  <c r="V439" i="124"/>
  <c r="AL431" i="124"/>
  <c r="AL438" i="124" s="1"/>
  <c r="AL430" i="124"/>
  <c r="AL439" i="124"/>
  <c r="AL345" i="124" s="1"/>
  <c r="AL346" i="124" s="1"/>
  <c r="AB430" i="124"/>
  <c r="AB431" i="124"/>
  <c r="AB438" i="124" s="1"/>
  <c r="AB439" i="124"/>
  <c r="AB345" i="124" s="1"/>
  <c r="AB346" i="124" s="1"/>
  <c r="BK430" i="124"/>
  <c r="BK431" i="124"/>
  <c r="BK438" i="124" s="1"/>
  <c r="BK439" i="124"/>
  <c r="BK345" i="124" s="1"/>
  <c r="BK346" i="124" s="1"/>
  <c r="AV431" i="124"/>
  <c r="AV438" i="124" s="1"/>
  <c r="AV430" i="124"/>
  <c r="AV439" i="124"/>
  <c r="AV345" i="124" s="1"/>
  <c r="AV346" i="124" s="1"/>
  <c r="U431" i="124"/>
  <c r="U438" i="124" s="1"/>
  <c r="U430" i="124"/>
  <c r="U439" i="124"/>
  <c r="U345" i="124" s="1"/>
  <c r="U346" i="124" s="1"/>
  <c r="AI431" i="124"/>
  <c r="AI438" i="124" s="1"/>
  <c r="AI430" i="124"/>
  <c r="AI439" i="124"/>
  <c r="AI345" i="124" s="1"/>
  <c r="AI346" i="124" s="1"/>
  <c r="AY430" i="124"/>
  <c r="AY431" i="124"/>
  <c r="AY438" i="124" s="1"/>
  <c r="AY439" i="124"/>
  <c r="AY345" i="124" s="1"/>
  <c r="AY346" i="124" s="1"/>
  <c r="AJ431" i="124"/>
  <c r="AJ438" i="124" s="1"/>
  <c r="AJ430" i="124"/>
  <c r="AJ439" i="124"/>
  <c r="AJ345" i="124" s="1"/>
  <c r="AJ346" i="124" s="1"/>
  <c r="BD430" i="124"/>
  <c r="BD431" i="124"/>
  <c r="BD438" i="124" s="1"/>
  <c r="BD439" i="124"/>
  <c r="BD345" i="124" s="1"/>
  <c r="BD346" i="124" s="1"/>
  <c r="AP431" i="124"/>
  <c r="AP438" i="124" s="1"/>
  <c r="AP430" i="124"/>
  <c r="AP439" i="124"/>
  <c r="AP345" i="124" s="1"/>
  <c r="AP346" i="124" s="1"/>
  <c r="BA431" i="124"/>
  <c r="BA438" i="124" s="1"/>
  <c r="BA430" i="124"/>
  <c r="BA439" i="124"/>
  <c r="BA345" i="124" s="1"/>
  <c r="BA346" i="124" s="1"/>
  <c r="K430" i="124"/>
  <c r="K431" i="124"/>
  <c r="K438" i="124" s="1"/>
  <c r="K439" i="124"/>
  <c r="K345" i="124" s="1"/>
  <c r="K346" i="124" s="1"/>
  <c r="R431" i="124"/>
  <c r="R430" i="124"/>
  <c r="R439" i="124"/>
  <c r="R345" i="124" s="1"/>
  <c r="R346" i="124" s="1"/>
  <c r="BU432" i="124"/>
  <c r="AH431" i="124"/>
  <c r="AH438" i="124" s="1"/>
  <c r="AH430" i="124"/>
  <c r="AH439" i="124"/>
  <c r="AW431" i="124"/>
  <c r="AW438" i="124" s="1"/>
  <c r="AW430" i="124"/>
  <c r="AW439" i="124"/>
  <c r="AW345" i="124" s="1"/>
  <c r="AW346" i="124" s="1"/>
  <c r="BM431" i="124"/>
  <c r="BM438" i="124" s="1"/>
  <c r="BM430" i="124"/>
  <c r="BM439" i="124"/>
  <c r="BM345" i="124" s="1"/>
  <c r="BM346" i="124" s="1"/>
  <c r="AR431" i="124"/>
  <c r="AR438" i="124" s="1"/>
  <c r="AR430" i="124"/>
  <c r="AR439" i="124"/>
  <c r="AR345" i="124" s="1"/>
  <c r="AR346" i="124" s="1"/>
  <c r="O431" i="124"/>
  <c r="O438" i="124" s="1"/>
  <c r="O430" i="124"/>
  <c r="O439" i="124"/>
  <c r="O345" i="124" s="1"/>
  <c r="O346" i="124" s="1"/>
  <c r="BL430" i="124"/>
  <c r="BL431" i="124"/>
  <c r="BL438" i="124" s="1"/>
  <c r="BL439" i="124"/>
  <c r="BL345" i="124" s="1"/>
  <c r="BL346" i="124" s="1"/>
  <c r="AK431" i="124"/>
  <c r="AK438" i="124" s="1"/>
  <c r="AK430" i="124"/>
  <c r="AK439" i="124"/>
  <c r="AK345" i="124" s="1"/>
  <c r="AK346" i="124" s="1"/>
  <c r="AD430" i="124"/>
  <c r="AD431" i="124"/>
  <c r="AD439" i="124"/>
  <c r="AD345" i="124" s="1"/>
  <c r="AD346" i="124" s="1"/>
  <c r="AT431" i="124"/>
  <c r="AT438" i="124" s="1"/>
  <c r="AT430" i="124"/>
  <c r="BV432" i="124"/>
  <c r="AT439" i="124"/>
  <c r="BI431" i="124"/>
  <c r="BI438" i="124" s="1"/>
  <c r="BI430" i="124"/>
  <c r="BI439" i="124"/>
  <c r="BI345" i="124" s="1"/>
  <c r="BI346" i="124" s="1"/>
  <c r="AZ431" i="124"/>
  <c r="AZ438" i="124" s="1"/>
  <c r="AZ430" i="124"/>
  <c r="AZ439" i="124"/>
  <c r="AZ345" i="124" s="1"/>
  <c r="AZ346" i="124" s="1"/>
  <c r="W431" i="124"/>
  <c r="W438" i="124" s="1"/>
  <c r="W430" i="124"/>
  <c r="W439" i="124"/>
  <c r="W345" i="124" s="1"/>
  <c r="W346" i="124" s="1"/>
  <c r="AA431" i="124"/>
  <c r="AA438" i="124" s="1"/>
  <c r="AA430" i="124"/>
  <c r="AA439" i="124"/>
  <c r="AA345" i="124" s="1"/>
  <c r="AA346" i="124" s="1"/>
  <c r="AS431" i="124"/>
  <c r="AS438" i="124" s="1"/>
  <c r="AS430" i="124"/>
  <c r="AS439" i="124"/>
  <c r="AS345" i="124" s="1"/>
  <c r="AS346" i="124" s="1"/>
  <c r="BG431" i="124"/>
  <c r="BG438" i="124" s="1"/>
  <c r="BG430" i="124"/>
  <c r="BG439" i="124"/>
  <c r="BG345" i="124" s="1"/>
  <c r="BG346" i="124" s="1"/>
  <c r="BH430" i="124"/>
  <c r="BH431" i="124"/>
  <c r="BH438" i="124" s="1"/>
  <c r="BH439" i="124"/>
  <c r="BH345" i="124" s="1"/>
  <c r="BH346" i="124" s="1"/>
  <c r="AE431" i="124"/>
  <c r="AE438" i="124" s="1"/>
  <c r="AE430" i="124"/>
  <c r="AE439" i="124"/>
  <c r="AE345" i="124" s="1"/>
  <c r="AE346" i="124" s="1"/>
  <c r="P431" i="124"/>
  <c r="P438" i="124" s="1"/>
  <c r="P430" i="124"/>
  <c r="P439" i="124"/>
  <c r="P345" i="124" s="1"/>
  <c r="P346" i="124" s="1"/>
  <c r="J370" i="124"/>
  <c r="J360" i="124"/>
  <c r="CX252" i="124"/>
  <c r="CY208" i="124"/>
  <c r="CY210" i="124"/>
  <c r="AC431" i="124"/>
  <c r="AC438" i="124" s="1"/>
  <c r="AC430" i="124"/>
  <c r="AC439" i="124"/>
  <c r="AC345" i="124" s="1"/>
  <c r="AC346" i="124" s="1"/>
  <c r="CW268" i="124"/>
  <c r="CW227" i="124"/>
  <c r="AX431" i="124"/>
  <c r="AX438" i="124" s="1"/>
  <c r="AX430" i="124"/>
  <c r="AX439" i="124"/>
  <c r="AX345" i="124" s="1"/>
  <c r="AX346" i="124" s="1"/>
  <c r="BB430" i="124"/>
  <c r="BB431" i="124"/>
  <c r="BB438" i="124" s="1"/>
  <c r="BB439" i="124"/>
  <c r="BB345" i="124" s="1"/>
  <c r="BB346" i="124" s="1"/>
  <c r="BE431" i="124"/>
  <c r="BE438" i="124" s="1"/>
  <c r="BE430" i="124"/>
  <c r="BE439" i="124"/>
  <c r="BE345" i="124" s="1"/>
  <c r="BE346" i="124" s="1"/>
  <c r="BP430" i="124"/>
  <c r="BP431" i="124"/>
  <c r="BP438" i="124" s="1"/>
  <c r="BP439" i="124"/>
  <c r="BP345" i="124" s="1"/>
  <c r="BP346" i="124" s="1"/>
  <c r="AM431" i="124"/>
  <c r="AM438" i="124" s="1"/>
  <c r="AM430" i="124"/>
  <c r="AM439" i="124"/>
  <c r="AM345" i="124" s="1"/>
  <c r="AM346" i="124" s="1"/>
  <c r="X430" i="124"/>
  <c r="X431" i="124"/>
  <c r="X438" i="124" s="1"/>
  <c r="X439" i="124"/>
  <c r="X345" i="124" s="1"/>
  <c r="X346" i="124" s="1"/>
  <c r="AQ430" i="124"/>
  <c r="AQ431" i="124"/>
  <c r="AQ438" i="124" s="1"/>
  <c r="AQ439" i="124"/>
  <c r="AQ345" i="124" s="1"/>
  <c r="AQ346" i="124" s="1"/>
  <c r="BO430" i="124"/>
  <c r="BO431" i="124"/>
  <c r="BO438" i="124" s="1"/>
  <c r="BO439" i="124"/>
  <c r="BO345" i="124" s="1"/>
  <c r="BO346" i="124" s="1"/>
  <c r="N431" i="124"/>
  <c r="N430" i="124"/>
  <c r="N439" i="124"/>
  <c r="N345" i="124" s="1"/>
  <c r="N346" i="124" s="1"/>
  <c r="BQ431" i="124"/>
  <c r="BQ438" i="124" s="1"/>
  <c r="BQ430" i="124"/>
  <c r="BQ439" i="124"/>
  <c r="BQ345" i="124" s="1"/>
  <c r="BQ346" i="124" s="1"/>
  <c r="M431" i="124"/>
  <c r="M438" i="124" s="1"/>
  <c r="M430" i="124"/>
  <c r="M439" i="124"/>
  <c r="M345" i="124" s="1"/>
  <c r="M346" i="124" s="1"/>
  <c r="L431" i="124"/>
  <c r="L438" i="124" s="1"/>
  <c r="L430" i="124"/>
  <c r="L439" i="124"/>
  <c r="L345" i="124" s="1"/>
  <c r="L346" i="124" s="1"/>
  <c r="AU430" i="124"/>
  <c r="AU431" i="124"/>
  <c r="AU438" i="124" s="1"/>
  <c r="AU439" i="124"/>
  <c r="AU345" i="124" s="1"/>
  <c r="AU346" i="124" s="1"/>
  <c r="AF430" i="124"/>
  <c r="AF431" i="124"/>
  <c r="AF438" i="124" s="1"/>
  <c r="AF439" i="124"/>
  <c r="AF345" i="124" s="1"/>
  <c r="AF346" i="124" s="1"/>
  <c r="CX213" i="124"/>
  <c r="CX183" i="124" s="1"/>
  <c r="CX180" i="124" s="1"/>
  <c r="BJ430" i="124"/>
  <c r="BJ431" i="124"/>
  <c r="BJ438" i="124" s="1"/>
  <c r="BJ439" i="124"/>
  <c r="BJ345" i="124" s="1"/>
  <c r="BJ346" i="124" s="1"/>
  <c r="Y431" i="124"/>
  <c r="Y438" i="124" s="1"/>
  <c r="Y430" i="124"/>
  <c r="Y439" i="124"/>
  <c r="Y345" i="124" s="1"/>
  <c r="Y346" i="124" s="1"/>
  <c r="Q431" i="124"/>
  <c r="Q438" i="124" s="1"/>
  <c r="Q430" i="124"/>
  <c r="Q439" i="124"/>
  <c r="Q345" i="124" s="1"/>
  <c r="Q346" i="124" s="1"/>
  <c r="AG431" i="124"/>
  <c r="AG438" i="124" s="1"/>
  <c r="AG430" i="124"/>
  <c r="AG439" i="124"/>
  <c r="AG345" i="124" s="1"/>
  <c r="AG346" i="124" s="1"/>
  <c r="AO431" i="124"/>
  <c r="AO438" i="124" s="1"/>
  <c r="AO430" i="124"/>
  <c r="AO439" i="124"/>
  <c r="AO345" i="124" s="1"/>
  <c r="AO346" i="124" s="1"/>
  <c r="J431" i="124"/>
  <c r="J438" i="124" s="1"/>
  <c r="BS432" i="124"/>
  <c r="J430" i="124"/>
  <c r="J439" i="124"/>
  <c r="Z430" i="124"/>
  <c r="Z431" i="124"/>
  <c r="Z439" i="124"/>
  <c r="Z345" i="124" s="1"/>
  <c r="Z346" i="124" s="1"/>
  <c r="T431" i="124"/>
  <c r="T438" i="124" s="1"/>
  <c r="T430" i="124"/>
  <c r="T439" i="124"/>
  <c r="T345" i="124" s="1"/>
  <c r="T346" i="124" s="1"/>
  <c r="BC431" i="124"/>
  <c r="BC438" i="124" s="1"/>
  <c r="BC430" i="124"/>
  <c r="BC439" i="124"/>
  <c r="BC345" i="124" s="1"/>
  <c r="BC346" i="124" s="1"/>
  <c r="AN430" i="124"/>
  <c r="AN431" i="124"/>
  <c r="AN438" i="124" s="1"/>
  <c r="AN439" i="124"/>
  <c r="AN345" i="124" s="1"/>
  <c r="AN346" i="124" s="1"/>
  <c r="CE346" i="125" l="1"/>
  <c r="J131" i="125"/>
  <c r="CY268" i="125"/>
  <c r="G268" i="125" s="1"/>
  <c r="CY227" i="125"/>
  <c r="G227" i="125" s="1"/>
  <c r="G226" i="125"/>
  <c r="L222" i="125"/>
  <c r="L76" i="125"/>
  <c r="CE427" i="125"/>
  <c r="CE437" i="125"/>
  <c r="CE136" i="125" s="1"/>
  <c r="M349" i="125"/>
  <c r="M365" i="125" s="1"/>
  <c r="M367" i="125" s="1"/>
  <c r="M371" i="125" s="1"/>
  <c r="BZ222" i="125"/>
  <c r="BZ269" i="125" s="1"/>
  <c r="BZ76" i="125"/>
  <c r="N368" i="125"/>
  <c r="N347" i="125"/>
  <c r="N348" i="125" s="1"/>
  <c r="K130" i="125"/>
  <c r="K79" i="125"/>
  <c r="CB425" i="125"/>
  <c r="CB428" i="125" s="1"/>
  <c r="CA435" i="125"/>
  <c r="CA78" i="125" s="1"/>
  <c r="M434" i="125"/>
  <c r="M245" i="125" s="1"/>
  <c r="M246" i="125" s="1"/>
  <c r="M78" i="125"/>
  <c r="BY130" i="125"/>
  <c r="BY79" i="125"/>
  <c r="O425" i="125"/>
  <c r="O428" i="125" s="1"/>
  <c r="N435" i="125"/>
  <c r="P357" i="125"/>
  <c r="P359" i="125"/>
  <c r="BX131" i="125"/>
  <c r="BX145" i="125" s="1"/>
  <c r="CD221" i="125"/>
  <c r="O361" i="125"/>
  <c r="CF431" i="125"/>
  <c r="CF438" i="125" s="1"/>
  <c r="CF430" i="125"/>
  <c r="CF439" i="125"/>
  <c r="CF345" i="125" s="1"/>
  <c r="CF346" i="125" s="1"/>
  <c r="CG432" i="125"/>
  <c r="X427" i="124"/>
  <c r="X437" i="124"/>
  <c r="X136" i="124" s="1"/>
  <c r="BE427" i="124"/>
  <c r="BE437" i="124"/>
  <c r="BE136" i="124" s="1"/>
  <c r="K357" i="124"/>
  <c r="J361" i="124"/>
  <c r="AS427" i="124"/>
  <c r="AS437" i="124"/>
  <c r="AS136" i="124" s="1"/>
  <c r="AT427" i="124"/>
  <c r="AT437" i="124"/>
  <c r="AH427" i="124"/>
  <c r="AH437" i="124"/>
  <c r="K427" i="124"/>
  <c r="K437" i="124"/>
  <c r="K136" i="124" s="1"/>
  <c r="AL427" i="124"/>
  <c r="AL437" i="124"/>
  <c r="AL136" i="124" s="1"/>
  <c r="BN427" i="124"/>
  <c r="BN437" i="124"/>
  <c r="BN136" i="124" s="1"/>
  <c r="BO427" i="124"/>
  <c r="BO437" i="124"/>
  <c r="BO136" i="124" s="1"/>
  <c r="AZ427" i="124"/>
  <c r="AZ437" i="124"/>
  <c r="AZ136" i="124" s="1"/>
  <c r="BV438" i="124"/>
  <c r="BU438" i="124"/>
  <c r="BD427" i="124"/>
  <c r="BD437" i="124"/>
  <c r="BD136" i="124" s="1"/>
  <c r="AI427" i="124"/>
  <c r="AI437" i="124"/>
  <c r="AI136" i="124" s="1"/>
  <c r="BW439" i="124"/>
  <c r="BW345" i="124" s="1"/>
  <c r="BW346" i="124" s="1"/>
  <c r="BF345" i="124"/>
  <c r="BF346" i="124" s="1"/>
  <c r="J427" i="124"/>
  <c r="J437" i="124"/>
  <c r="AU427" i="124"/>
  <c r="AU437" i="124"/>
  <c r="AU136" i="124" s="1"/>
  <c r="BQ427" i="124"/>
  <c r="BQ437" i="124"/>
  <c r="BQ136" i="124" s="1"/>
  <c r="AM427" i="124"/>
  <c r="AM437" i="124"/>
  <c r="AM136" i="124" s="1"/>
  <c r="BL427" i="124"/>
  <c r="BL437" i="124"/>
  <c r="BL136" i="124" s="1"/>
  <c r="BM427" i="124"/>
  <c r="BM437" i="124"/>
  <c r="BM136" i="124" s="1"/>
  <c r="BA427" i="124"/>
  <c r="BA437" i="124"/>
  <c r="BA136" i="124" s="1"/>
  <c r="BT439" i="124"/>
  <c r="BT345" i="124" s="1"/>
  <c r="BT346" i="124" s="1"/>
  <c r="V345" i="124"/>
  <c r="V346" i="124" s="1"/>
  <c r="BW438" i="124"/>
  <c r="BX432" i="124"/>
  <c r="BY432" i="124" s="1"/>
  <c r="BJ427" i="124"/>
  <c r="BJ437" i="124"/>
  <c r="BJ136" i="124" s="1"/>
  <c r="AC427" i="124"/>
  <c r="AC437" i="124"/>
  <c r="AC136" i="124" s="1"/>
  <c r="BH427" i="124"/>
  <c r="BH437" i="124"/>
  <c r="BH136" i="124" s="1"/>
  <c r="AA427" i="124"/>
  <c r="AA437" i="124"/>
  <c r="AA136" i="124" s="1"/>
  <c r="BW431" i="124"/>
  <c r="AD438" i="124"/>
  <c r="AJ427" i="124"/>
  <c r="AJ437" i="124"/>
  <c r="AJ136" i="124" s="1"/>
  <c r="BK427" i="124"/>
  <c r="BK437" i="124"/>
  <c r="BK136" i="124" s="1"/>
  <c r="BU431" i="124"/>
  <c r="V438" i="124"/>
  <c r="BS439" i="124"/>
  <c r="BS345" i="124" s="1"/>
  <c r="J345" i="124"/>
  <c r="J346" i="124" s="1"/>
  <c r="T427" i="124"/>
  <c r="T437" i="124"/>
  <c r="T136" i="124" s="1"/>
  <c r="Q427" i="124"/>
  <c r="Q437" i="124"/>
  <c r="Q136" i="124" s="1"/>
  <c r="CX426" i="124"/>
  <c r="CX424" i="124" s="1"/>
  <c r="CY423" i="124" s="1"/>
  <c r="CX184" i="124"/>
  <c r="L427" i="124"/>
  <c r="L437" i="124"/>
  <c r="L136" i="124" s="1"/>
  <c r="AQ427" i="124"/>
  <c r="AQ437" i="124"/>
  <c r="AQ136" i="124" s="1"/>
  <c r="BB427" i="124"/>
  <c r="BB437" i="124"/>
  <c r="BB136" i="124" s="1"/>
  <c r="P427" i="124"/>
  <c r="P437" i="124"/>
  <c r="P136" i="124" s="1"/>
  <c r="BI427" i="124"/>
  <c r="BI437" i="124"/>
  <c r="BI136" i="124" s="1"/>
  <c r="BW430" i="124"/>
  <c r="AD427" i="124"/>
  <c r="AD437" i="124"/>
  <c r="AD136" i="124" s="1"/>
  <c r="O427" i="124"/>
  <c r="O437" i="124"/>
  <c r="O136" i="124" s="1"/>
  <c r="BT430" i="124"/>
  <c r="R427" i="124"/>
  <c r="R437" i="124"/>
  <c r="R136" i="124" s="1"/>
  <c r="U427" i="124"/>
  <c r="U437" i="124"/>
  <c r="U136" i="124" s="1"/>
  <c r="V427" i="124"/>
  <c r="BU430" i="124"/>
  <c r="V437" i="124"/>
  <c r="BF427" i="124"/>
  <c r="BF437" i="124"/>
  <c r="BC427" i="124"/>
  <c r="BC437" i="124"/>
  <c r="BC136" i="124" s="1"/>
  <c r="BS430" i="124"/>
  <c r="N427" i="124"/>
  <c r="N437" i="124"/>
  <c r="N136" i="124" s="1"/>
  <c r="CY273" i="124"/>
  <c r="G273" i="124" s="1"/>
  <c r="G210" i="124"/>
  <c r="BG427" i="124"/>
  <c r="BG437" i="124"/>
  <c r="BG136" i="124" s="1"/>
  <c r="AW427" i="124"/>
  <c r="AW437" i="124"/>
  <c r="AW136" i="124" s="1"/>
  <c r="BT431" i="124"/>
  <c r="R438" i="124"/>
  <c r="AP427" i="124"/>
  <c r="AP437" i="124"/>
  <c r="AP136" i="124" s="1"/>
  <c r="BV430" i="124"/>
  <c r="Z427" i="124"/>
  <c r="Z437" i="124"/>
  <c r="Z136" i="124" s="1"/>
  <c r="BS431" i="124"/>
  <c r="N438" i="124"/>
  <c r="BP427" i="124"/>
  <c r="BP437" i="124"/>
  <c r="BP136" i="124" s="1"/>
  <c r="AX427" i="124"/>
  <c r="AX437" i="124"/>
  <c r="AX136" i="124" s="1"/>
  <c r="CY358" i="124"/>
  <c r="CY369" i="124" s="1"/>
  <c r="G369" i="124" s="1"/>
  <c r="CY212" i="124"/>
  <c r="CY252" i="124" s="1"/>
  <c r="W427" i="124"/>
  <c r="W437" i="124"/>
  <c r="W136" i="124" s="1"/>
  <c r="BV439" i="124"/>
  <c r="BV345" i="124" s="1"/>
  <c r="BV346" i="124" s="1"/>
  <c r="AT345" i="124"/>
  <c r="AT346" i="124" s="1"/>
  <c r="AK427" i="124"/>
  <c r="AK437" i="124"/>
  <c r="AK136" i="124" s="1"/>
  <c r="AB427" i="124"/>
  <c r="AB437" i="124"/>
  <c r="AB136" i="124" s="1"/>
  <c r="AG427" i="124"/>
  <c r="AG437" i="124"/>
  <c r="AG136" i="124" s="1"/>
  <c r="AO427" i="124"/>
  <c r="AO437" i="124"/>
  <c r="AO136" i="124" s="1"/>
  <c r="AN427" i="124"/>
  <c r="AN437" i="124"/>
  <c r="AN136" i="124" s="1"/>
  <c r="BV431" i="124"/>
  <c r="Z438" i="124"/>
  <c r="Y427" i="124"/>
  <c r="Y437" i="124"/>
  <c r="Y136" i="124" s="1"/>
  <c r="AF427" i="124"/>
  <c r="AF437" i="124"/>
  <c r="AF136" i="124" s="1"/>
  <c r="M427" i="124"/>
  <c r="M437" i="124"/>
  <c r="M136" i="124" s="1"/>
  <c r="CX253" i="124"/>
  <c r="CX254" i="124" s="1"/>
  <c r="CX230" i="124"/>
  <c r="CX233" i="124" s="1"/>
  <c r="AE427" i="124"/>
  <c r="AE437" i="124"/>
  <c r="AE136" i="124" s="1"/>
  <c r="AR427" i="124"/>
  <c r="AR437" i="124"/>
  <c r="AR136" i="124" s="1"/>
  <c r="BU439" i="124"/>
  <c r="BU345" i="124" s="1"/>
  <c r="BU346" i="124" s="1"/>
  <c r="AH345" i="124"/>
  <c r="AH346" i="124" s="1"/>
  <c r="AY427" i="124"/>
  <c r="AY437" i="124"/>
  <c r="AY136" i="124" s="1"/>
  <c r="AV427" i="124"/>
  <c r="AV437" i="124"/>
  <c r="AV136" i="124" s="1"/>
  <c r="S427" i="124"/>
  <c r="S437" i="124"/>
  <c r="S136" i="124" s="1"/>
  <c r="L269" i="125" l="1"/>
  <c r="CF427" i="125"/>
  <c r="CF437" i="125"/>
  <c r="CF136" i="125" s="1"/>
  <c r="P370" i="125"/>
  <c r="CA222" i="125"/>
  <c r="CA269" i="125" s="1"/>
  <c r="CA76" i="125"/>
  <c r="BX146" i="125"/>
  <c r="BX133" i="125"/>
  <c r="BX153" i="125"/>
  <c r="BX149" i="125"/>
  <c r="BX147" i="125"/>
  <c r="BX144" i="125"/>
  <c r="BX151" i="125"/>
  <c r="P360" i="125"/>
  <c r="P361" i="125" s="1"/>
  <c r="CC425" i="125"/>
  <c r="CC428" i="125" s="1"/>
  <c r="CB435" i="125"/>
  <c r="CB78" i="125" s="1"/>
  <c r="M350" i="125"/>
  <c r="M222" i="125"/>
  <c r="M269" i="125" s="1"/>
  <c r="M76" i="125"/>
  <c r="O368" i="125"/>
  <c r="O347" i="125"/>
  <c r="O348" i="125" s="1"/>
  <c r="N434" i="125"/>
  <c r="N245" i="125" s="1"/>
  <c r="N246" i="125" s="1"/>
  <c r="N78" i="125"/>
  <c r="CE221" i="125"/>
  <c r="J146" i="125"/>
  <c r="J133" i="125"/>
  <c r="J153" i="125"/>
  <c r="J144" i="125"/>
  <c r="J149" i="125"/>
  <c r="J147" i="125"/>
  <c r="J151" i="125"/>
  <c r="P425" i="125"/>
  <c r="P428" i="125" s="1"/>
  <c r="O435" i="125"/>
  <c r="K131" i="125"/>
  <c r="J145" i="125"/>
  <c r="BZ130" i="125"/>
  <c r="BZ79" i="125"/>
  <c r="CG431" i="125"/>
  <c r="CG438" i="125" s="1"/>
  <c r="CG430" i="125"/>
  <c r="CG439" i="125"/>
  <c r="CG345" i="125" s="1"/>
  <c r="CG346" i="125" s="1"/>
  <c r="CH432" i="125"/>
  <c r="N349" i="125"/>
  <c r="N365" i="125" s="1"/>
  <c r="N367" i="125" s="1"/>
  <c r="N371" i="125" s="1"/>
  <c r="BY131" i="125"/>
  <c r="L130" i="125"/>
  <c r="L79" i="125"/>
  <c r="CY213" i="124"/>
  <c r="CY183" i="124" s="1"/>
  <c r="BW427" i="124"/>
  <c r="BS438" i="124"/>
  <c r="AE221" i="124"/>
  <c r="AF221" i="124"/>
  <c r="AO221" i="124"/>
  <c r="AW221" i="124"/>
  <c r="BW437" i="124"/>
  <c r="BF136" i="124"/>
  <c r="BT438" i="124"/>
  <c r="BY431" i="124"/>
  <c r="BY438" i="124" s="1"/>
  <c r="BY430" i="124"/>
  <c r="BY439" i="124"/>
  <c r="BY345" i="124" s="1"/>
  <c r="BY346" i="124" s="1"/>
  <c r="AU221" i="124"/>
  <c r="BU437" i="124"/>
  <c r="AH136" i="124"/>
  <c r="J368" i="124"/>
  <c r="J347" i="124"/>
  <c r="J348" i="124" s="1"/>
  <c r="N221" i="124"/>
  <c r="R221" i="124"/>
  <c r="Q221" i="124"/>
  <c r="AC221" i="124"/>
  <c r="BA221" i="124"/>
  <c r="BD221" i="124"/>
  <c r="BN221" i="124"/>
  <c r="BU427" i="124"/>
  <c r="K360" i="124"/>
  <c r="L357" i="124" s="1"/>
  <c r="Y221" i="124"/>
  <c r="AG221" i="124"/>
  <c r="AK221" i="124"/>
  <c r="CY230" i="124"/>
  <c r="CY253" i="124"/>
  <c r="CY254" i="124" s="1"/>
  <c r="BT437" i="124"/>
  <c r="V136" i="124"/>
  <c r="BI221" i="124"/>
  <c r="AQ221" i="124"/>
  <c r="BK221" i="124"/>
  <c r="BZ432" i="124"/>
  <c r="BS437" i="124"/>
  <c r="J136" i="124"/>
  <c r="BE221" i="124"/>
  <c r="S221" i="124"/>
  <c r="BM221" i="124"/>
  <c r="AM221" i="124"/>
  <c r="BS427" i="124"/>
  <c r="BS428" i="124" s="1"/>
  <c r="BT425" i="124" s="1"/>
  <c r="J428" i="124"/>
  <c r="AL221" i="124"/>
  <c r="BV437" i="124"/>
  <c r="AT136" i="124"/>
  <c r="AY221" i="124"/>
  <c r="AX221" i="124"/>
  <c r="AP221" i="124"/>
  <c r="BG221" i="124"/>
  <c r="BT427" i="124"/>
  <c r="T221" i="124"/>
  <c r="AA221" i="124"/>
  <c r="BJ221" i="124"/>
  <c r="BV427" i="124"/>
  <c r="X221" i="124"/>
  <c r="AR221" i="124"/>
  <c r="AB221" i="124"/>
  <c r="O221" i="124"/>
  <c r="P221" i="124"/>
  <c r="L221" i="124"/>
  <c r="AJ221" i="124"/>
  <c r="BL221" i="124"/>
  <c r="BO221" i="124"/>
  <c r="BP221" i="124"/>
  <c r="BC221" i="124"/>
  <c r="U221" i="124"/>
  <c r="BH221" i="124"/>
  <c r="BQ221" i="124"/>
  <c r="K221" i="124"/>
  <c r="AS221" i="124"/>
  <c r="AV221" i="124"/>
  <c r="M221" i="124"/>
  <c r="AN221" i="124"/>
  <c r="W221" i="124"/>
  <c r="Z221" i="124"/>
  <c r="AD221" i="124"/>
  <c r="BB221" i="124"/>
  <c r="CX366" i="124"/>
  <c r="CX226" i="124"/>
  <c r="BS346" i="124"/>
  <c r="BX430" i="124"/>
  <c r="BX431" i="124"/>
  <c r="BX438" i="124" s="1"/>
  <c r="BX439" i="124"/>
  <c r="BX345" i="124" s="1"/>
  <c r="BX346" i="124" s="1"/>
  <c r="AI221" i="124"/>
  <c r="AZ221" i="124"/>
  <c r="K146" i="125" l="1"/>
  <c r="K133" i="125"/>
  <c r="K153" i="125"/>
  <c r="K144" i="125"/>
  <c r="K149" i="125"/>
  <c r="K147" i="125"/>
  <c r="K151" i="125"/>
  <c r="CH431" i="125"/>
  <c r="CH438" i="125" s="1"/>
  <c r="CH430" i="125"/>
  <c r="CH439" i="125"/>
  <c r="CH345" i="125" s="1"/>
  <c r="CH346" i="125" s="1"/>
  <c r="CI432" i="125"/>
  <c r="K145" i="125"/>
  <c r="J148" i="125"/>
  <c r="J135" i="125"/>
  <c r="M130" i="125"/>
  <c r="M79" i="125"/>
  <c r="L131" i="125"/>
  <c r="O434" i="125"/>
  <c r="O245" i="125" s="1"/>
  <c r="O246" i="125" s="1"/>
  <c r="O78" i="125"/>
  <c r="BY146" i="125"/>
  <c r="BY133" i="125"/>
  <c r="BY149" i="125"/>
  <c r="BY153" i="125"/>
  <c r="BY147" i="125"/>
  <c r="BY144" i="125"/>
  <c r="BY151" i="125"/>
  <c r="CG427" i="125"/>
  <c r="CG437" i="125"/>
  <c r="CG136" i="125" s="1"/>
  <c r="Q425" i="125"/>
  <c r="Q428" i="125" s="1"/>
  <c r="P435" i="125"/>
  <c r="CF221" i="125"/>
  <c r="BY145" i="125"/>
  <c r="CB222" i="125"/>
  <c r="CB269" i="125" s="1"/>
  <c r="CB76" i="125"/>
  <c r="N222" i="125"/>
  <c r="N269" i="125" s="1"/>
  <c r="N76" i="125"/>
  <c r="CD425" i="125"/>
  <c r="CD428" i="125" s="1"/>
  <c r="CC435" i="125"/>
  <c r="CC78" i="125" s="1"/>
  <c r="BX148" i="125"/>
  <c r="BX135" i="125"/>
  <c r="BZ131" i="125"/>
  <c r="P368" i="125"/>
  <c r="P347" i="125"/>
  <c r="P348" i="125" s="1"/>
  <c r="N350" i="125"/>
  <c r="O349" i="125"/>
  <c r="O365" i="125" s="1"/>
  <c r="O367" i="125" s="1"/>
  <c r="O371" i="125" s="1"/>
  <c r="Q357" i="125"/>
  <c r="Q359" i="125"/>
  <c r="CA130" i="125"/>
  <c r="CA79" i="125"/>
  <c r="G213" i="124"/>
  <c r="K361" i="124"/>
  <c r="K347" i="124" s="1"/>
  <c r="K348" i="124" s="1"/>
  <c r="J349" i="124"/>
  <c r="J365" i="124" s="1"/>
  <c r="J367" i="124" s="1"/>
  <c r="J371" i="124" s="1"/>
  <c r="CY233" i="124"/>
  <c r="G233" i="124" s="1"/>
  <c r="G230" i="124"/>
  <c r="J221" i="124"/>
  <c r="BS221" i="124" s="1"/>
  <c r="BS136" i="124"/>
  <c r="BT428" i="124"/>
  <c r="BU425" i="124" s="1"/>
  <c r="BU428" i="124" s="1"/>
  <c r="BV425" i="124" s="1"/>
  <c r="BV428" i="124" s="1"/>
  <c r="BW425" i="124" s="1"/>
  <c r="BW428" i="124" s="1"/>
  <c r="BX425" i="124" s="1"/>
  <c r="BX427" i="124"/>
  <c r="BX437" i="124"/>
  <c r="BX136" i="124" s="1"/>
  <c r="AT221" i="124"/>
  <c r="BV221" i="124" s="1"/>
  <c r="BV136" i="124"/>
  <c r="AH221" i="124"/>
  <c r="BU221" i="124" s="1"/>
  <c r="BU136" i="124"/>
  <c r="BY427" i="124"/>
  <c r="BY437" i="124"/>
  <c r="BY136" i="124" s="1"/>
  <c r="CX268" i="124"/>
  <c r="CX227" i="124"/>
  <c r="BZ431" i="124"/>
  <c r="BZ438" i="124" s="1"/>
  <c r="BZ430" i="124"/>
  <c r="BZ439" i="124"/>
  <c r="BZ345" i="124" s="1"/>
  <c r="BZ346" i="124" s="1"/>
  <c r="CA432" i="124"/>
  <c r="V221" i="124"/>
  <c r="BT221" i="124" s="1"/>
  <c r="BT136" i="124"/>
  <c r="BF221" i="124"/>
  <c r="BW221" i="124" s="1"/>
  <c r="BW136" i="124"/>
  <c r="CY180" i="124"/>
  <c r="G183" i="124"/>
  <c r="K425" i="124"/>
  <c r="K428" i="124" s="1"/>
  <c r="J435" i="124"/>
  <c r="L360" i="124"/>
  <c r="M357" i="124" s="1"/>
  <c r="Q370" i="125" l="1"/>
  <c r="BZ146" i="125"/>
  <c r="BZ133" i="125"/>
  <c r="BZ149" i="125"/>
  <c r="BZ153" i="125"/>
  <c r="BZ147" i="125"/>
  <c r="BZ144" i="125"/>
  <c r="BZ151" i="125"/>
  <c r="BZ145" i="125"/>
  <c r="CB130" i="125"/>
  <c r="CB79" i="125"/>
  <c r="CG221" i="125"/>
  <c r="M131" i="125"/>
  <c r="M145" i="125" s="1"/>
  <c r="O222" i="125"/>
  <c r="O269" i="125" s="1"/>
  <c r="O76" i="125"/>
  <c r="J266" i="125"/>
  <c r="J137" i="125"/>
  <c r="J150" i="125"/>
  <c r="O350" i="125"/>
  <c r="R425" i="125"/>
  <c r="R428" i="125" s="1"/>
  <c r="Q435" i="125"/>
  <c r="BX266" i="125"/>
  <c r="BX150" i="125"/>
  <c r="BX137" i="125"/>
  <c r="CC222" i="125"/>
  <c r="CC269" i="125" s="1"/>
  <c r="CC76" i="125"/>
  <c r="L146" i="125"/>
  <c r="L133" i="125"/>
  <c r="L153" i="125"/>
  <c r="L144" i="125"/>
  <c r="L149" i="125"/>
  <c r="L147" i="125"/>
  <c r="L151" i="125"/>
  <c r="CI430" i="125"/>
  <c r="CI431" i="125"/>
  <c r="CI438" i="125" s="1"/>
  <c r="CI439" i="125"/>
  <c r="CI345" i="125" s="1"/>
  <c r="CI346" i="125" s="1"/>
  <c r="CJ432" i="125"/>
  <c r="BY135" i="125"/>
  <c r="BY148" i="125"/>
  <c r="CE425" i="125"/>
  <c r="CE428" i="125" s="1"/>
  <c r="CD435" i="125"/>
  <c r="CD78" i="125" s="1"/>
  <c r="L145" i="125"/>
  <c r="K148" i="125"/>
  <c r="K135" i="125"/>
  <c r="Q360" i="125"/>
  <c r="P349" i="125"/>
  <c r="P365" i="125" s="1"/>
  <c r="P367" i="125" s="1"/>
  <c r="P371" i="125" s="1"/>
  <c r="CA131" i="125"/>
  <c r="CA145" i="125" s="1"/>
  <c r="N130" i="125"/>
  <c r="N79" i="125"/>
  <c r="P434" i="125"/>
  <c r="P245" i="125" s="1"/>
  <c r="P246" i="125" s="1"/>
  <c r="P78" i="125"/>
  <c r="CH427" i="125"/>
  <c r="CH437" i="125"/>
  <c r="CH136" i="125" s="1"/>
  <c r="K368" i="124"/>
  <c r="L361" i="124"/>
  <c r="L347" i="124" s="1"/>
  <c r="L348" i="124" s="1"/>
  <c r="BX428" i="124"/>
  <c r="BY425" i="124" s="1"/>
  <c r="BY428" i="124" s="1"/>
  <c r="J350" i="124"/>
  <c r="J434" i="124"/>
  <c r="J245" i="124" s="1"/>
  <c r="J246" i="124" s="1"/>
  <c r="J78" i="124"/>
  <c r="CA430" i="124"/>
  <c r="CA431" i="124"/>
  <c r="CA438" i="124" s="1"/>
  <c r="CA439" i="124"/>
  <c r="CA345" i="124" s="1"/>
  <c r="CB432" i="124"/>
  <c r="CC432" i="124" s="1"/>
  <c r="BY221" i="124"/>
  <c r="L425" i="124"/>
  <c r="L428" i="124" s="1"/>
  <c r="K435" i="124"/>
  <c r="K349" i="124"/>
  <c r="K365" i="124" s="1"/>
  <c r="K367" i="124" s="1"/>
  <c r="BX221" i="124"/>
  <c r="BZ427" i="124"/>
  <c r="BZ437" i="124"/>
  <c r="BZ136" i="124" s="1"/>
  <c r="CY426" i="124"/>
  <c r="CY424" i="124" s="1"/>
  <c r="CY184" i="124"/>
  <c r="G180" i="124"/>
  <c r="C32" i="114" s="1"/>
  <c r="C180" i="124"/>
  <c r="M360" i="124"/>
  <c r="N357" i="124" s="1"/>
  <c r="P350" i="125" l="1"/>
  <c r="K371" i="124"/>
  <c r="CD222" i="125"/>
  <c r="CD269" i="125" s="1"/>
  <c r="CD76" i="125"/>
  <c r="J152" i="125"/>
  <c r="J139" i="125"/>
  <c r="CH221" i="125"/>
  <c r="CC130" i="125"/>
  <c r="CC79" i="125"/>
  <c r="R357" i="125"/>
  <c r="R359" i="125"/>
  <c r="BX139" i="125"/>
  <c r="BX152" i="125"/>
  <c r="Q361" i="125"/>
  <c r="BY266" i="125"/>
  <c r="BY150" i="125"/>
  <c r="BY137" i="125"/>
  <c r="BZ148" i="125"/>
  <c r="BZ135" i="125"/>
  <c r="CJ431" i="125"/>
  <c r="CJ438" i="125" s="1"/>
  <c r="CJ430" i="125"/>
  <c r="CJ439" i="125"/>
  <c r="CJ345" i="125" s="1"/>
  <c r="CJ346" i="125" s="1"/>
  <c r="CK432" i="125"/>
  <c r="O130" i="125"/>
  <c r="O79" i="125"/>
  <c r="CB131" i="125"/>
  <c r="CI427" i="125"/>
  <c r="CI437" i="125"/>
  <c r="CI136" i="125" s="1"/>
  <c r="P222" i="125"/>
  <c r="P269" i="125" s="1"/>
  <c r="P76" i="125"/>
  <c r="N131" i="125"/>
  <c r="L148" i="125"/>
  <c r="L135" i="125"/>
  <c r="Q434" i="125"/>
  <c r="Q245" i="125" s="1"/>
  <c r="Q246" i="125" s="1"/>
  <c r="Q78" i="125"/>
  <c r="M146" i="125"/>
  <c r="M133" i="125"/>
  <c r="M153" i="125"/>
  <c r="M144" i="125"/>
  <c r="M149" i="125"/>
  <c r="M147" i="125"/>
  <c r="M151" i="125"/>
  <c r="CF425" i="125"/>
  <c r="CF428" i="125" s="1"/>
  <c r="CE435" i="125"/>
  <c r="CE78" i="125" s="1"/>
  <c r="K266" i="125"/>
  <c r="K150" i="125"/>
  <c r="K137" i="125"/>
  <c r="CA146" i="125"/>
  <c r="CA133" i="125"/>
  <c r="CA153" i="125"/>
  <c r="CA149" i="125"/>
  <c r="CA147" i="125"/>
  <c r="CA144" i="125"/>
  <c r="CA151" i="125"/>
  <c r="S425" i="125"/>
  <c r="S428" i="125" s="1"/>
  <c r="R435" i="125"/>
  <c r="L368" i="124"/>
  <c r="BX435" i="124"/>
  <c r="BX78" i="124" s="1"/>
  <c r="BX222" i="124" s="1"/>
  <c r="BX269" i="124" s="1"/>
  <c r="K350" i="124"/>
  <c r="BZ425" i="124"/>
  <c r="BZ428" i="124" s="1"/>
  <c r="BY435" i="124"/>
  <c r="BY78" i="124" s="1"/>
  <c r="BZ221" i="124"/>
  <c r="CA346" i="124"/>
  <c r="CY366" i="124"/>
  <c r="G366" i="124" s="1"/>
  <c r="CY226" i="124"/>
  <c r="G184" i="124"/>
  <c r="CC431" i="124"/>
  <c r="CC438" i="124" s="1"/>
  <c r="CC430" i="124"/>
  <c r="CC439" i="124"/>
  <c r="CC345" i="124" s="1"/>
  <c r="CC346" i="124" s="1"/>
  <c r="CD432" i="124"/>
  <c r="CA427" i="124"/>
  <c r="CA437" i="124"/>
  <c r="CA136" i="124" s="1"/>
  <c r="J76" i="124"/>
  <c r="N360" i="124"/>
  <c r="O357" i="124" s="1"/>
  <c r="L349" i="124"/>
  <c r="L365" i="124" s="1"/>
  <c r="L367" i="124" s="1"/>
  <c r="L371" i="124" s="1"/>
  <c r="K434" i="124"/>
  <c r="K245" i="124" s="1"/>
  <c r="K246" i="124" s="1"/>
  <c r="K78" i="124"/>
  <c r="M361" i="124"/>
  <c r="M425" i="124"/>
  <c r="M428" i="124" s="1"/>
  <c r="L435" i="124"/>
  <c r="CB431" i="124"/>
  <c r="CB438" i="124" s="1"/>
  <c r="CB430" i="124"/>
  <c r="CB439" i="124"/>
  <c r="CB345" i="124" s="1"/>
  <c r="CB346" i="124" s="1"/>
  <c r="Q347" i="125" l="1"/>
  <c r="Q348" i="125" s="1"/>
  <c r="Q368" i="125"/>
  <c r="R434" i="125"/>
  <c r="R245" i="125" s="1"/>
  <c r="R246" i="125" s="1"/>
  <c r="R78" i="125"/>
  <c r="CJ427" i="125"/>
  <c r="CJ437" i="125"/>
  <c r="CJ136" i="125" s="1"/>
  <c r="L266" i="125"/>
  <c r="L150" i="125"/>
  <c r="L137" i="125"/>
  <c r="CB146" i="125"/>
  <c r="CB133" i="125"/>
  <c r="CB153" i="125"/>
  <c r="CB149" i="125"/>
  <c r="CB147" i="125"/>
  <c r="CB144" i="125"/>
  <c r="CB151" i="125"/>
  <c r="J154" i="125"/>
  <c r="J140" i="125"/>
  <c r="CK430" i="125"/>
  <c r="CK431" i="125"/>
  <c r="CK438" i="125" s="1"/>
  <c r="CK439" i="125"/>
  <c r="CK345" i="125" s="1"/>
  <c r="CK346" i="125" s="1"/>
  <c r="CL432" i="125"/>
  <c r="K139" i="125"/>
  <c r="K152" i="125"/>
  <c r="CB145" i="125"/>
  <c r="BZ266" i="125"/>
  <c r="BZ150" i="125"/>
  <c r="BZ137" i="125"/>
  <c r="BX154" i="125"/>
  <c r="BX140" i="125"/>
  <c r="BX141" i="125" s="1"/>
  <c r="CC131" i="125"/>
  <c r="CA135" i="125"/>
  <c r="CA148" i="125"/>
  <c r="M148" i="125"/>
  <c r="M135" i="125"/>
  <c r="N146" i="125"/>
  <c r="N133" i="125"/>
  <c r="N153" i="125"/>
  <c r="N144" i="125"/>
  <c r="N149" i="125"/>
  <c r="N147" i="125"/>
  <c r="N151" i="125"/>
  <c r="R370" i="125"/>
  <c r="CD130" i="125"/>
  <c r="CD79" i="125"/>
  <c r="CI221" i="125"/>
  <c r="T425" i="125"/>
  <c r="T428" i="125" s="1"/>
  <c r="S435" i="125"/>
  <c r="CE222" i="125"/>
  <c r="CE269" i="125" s="1"/>
  <c r="CE76" i="125"/>
  <c r="N145" i="125"/>
  <c r="O131" i="125"/>
  <c r="BY139" i="125"/>
  <c r="BY152" i="125"/>
  <c r="R360" i="125"/>
  <c r="R361" i="125" s="1"/>
  <c r="CG425" i="125"/>
  <c r="CG428" i="125" s="1"/>
  <c r="CF435" i="125"/>
  <c r="CF78" i="125" s="1"/>
  <c r="Q222" i="125"/>
  <c r="Q269" i="125" s="1"/>
  <c r="Q76" i="125"/>
  <c r="P130" i="125"/>
  <c r="P79" i="125"/>
  <c r="L350" i="124"/>
  <c r="BX76" i="124"/>
  <c r="BX130" i="124" s="1"/>
  <c r="M368" i="124"/>
  <c r="M347" i="124"/>
  <c r="M348" i="124" s="1"/>
  <c r="O360" i="124"/>
  <c r="CD431" i="124"/>
  <c r="CD438" i="124" s="1"/>
  <c r="CD430" i="124"/>
  <c r="CD439" i="124"/>
  <c r="CD345" i="124" s="1"/>
  <c r="CD346" i="124" s="1"/>
  <c r="CE432" i="124"/>
  <c r="J130" i="124"/>
  <c r="J79" i="124"/>
  <c r="CB427" i="124"/>
  <c r="CB437" i="124"/>
  <c r="CB136" i="124" s="1"/>
  <c r="K222" i="124"/>
  <c r="K269" i="124" s="1"/>
  <c r="K76" i="124"/>
  <c r="J269" i="124"/>
  <c r="CC427" i="124"/>
  <c r="CC437" i="124"/>
  <c r="CC136" i="124" s="1"/>
  <c r="BY222" i="124"/>
  <c r="BY269" i="124" s="1"/>
  <c r="BY76" i="124"/>
  <c r="CA425" i="124"/>
  <c r="CA428" i="124" s="1"/>
  <c r="BZ435" i="124"/>
  <c r="BZ78" i="124" s="1"/>
  <c r="L434" i="124"/>
  <c r="L245" i="124" s="1"/>
  <c r="L246" i="124" s="1"/>
  <c r="L78" i="124"/>
  <c r="CA221" i="124"/>
  <c r="CY227" i="124"/>
  <c r="G227" i="124" s="1"/>
  <c r="CY268" i="124"/>
  <c r="G268" i="124" s="1"/>
  <c r="G226" i="124"/>
  <c r="N425" i="124"/>
  <c r="N428" i="124" s="1"/>
  <c r="M435" i="124"/>
  <c r="N361" i="124"/>
  <c r="BX79" i="124" l="1"/>
  <c r="R368" i="125"/>
  <c r="R347" i="125"/>
  <c r="R348" i="125" s="1"/>
  <c r="BZ152" i="125"/>
  <c r="BZ139" i="125"/>
  <c r="CJ221" i="125"/>
  <c r="M266" i="125"/>
  <c r="M150" i="125"/>
  <c r="M137" i="125"/>
  <c r="U425" i="125"/>
  <c r="U428" i="125" s="1"/>
  <c r="T435" i="125"/>
  <c r="CK427" i="125"/>
  <c r="CK437" i="125"/>
  <c r="CK136" i="125" s="1"/>
  <c r="CA266" i="125"/>
  <c r="CA150" i="125"/>
  <c r="CA137" i="125"/>
  <c r="J267" i="125"/>
  <c r="J270" i="125" s="1"/>
  <c r="J155" i="125"/>
  <c r="CB148" i="125"/>
  <c r="CB135" i="125"/>
  <c r="R222" i="125"/>
  <c r="R269" i="125" s="1"/>
  <c r="R76" i="125"/>
  <c r="Q130" i="125"/>
  <c r="Q79" i="125"/>
  <c r="O146" i="125"/>
  <c r="O133" i="125"/>
  <c r="O153" i="125"/>
  <c r="O144" i="125"/>
  <c r="O149" i="125"/>
  <c r="O147" i="125"/>
  <c r="O151" i="125"/>
  <c r="CC146" i="125"/>
  <c r="CC133" i="125"/>
  <c r="CC149" i="125"/>
  <c r="CC153" i="125"/>
  <c r="CC147" i="125"/>
  <c r="CC144" i="125"/>
  <c r="CC151" i="125"/>
  <c r="CF222" i="125"/>
  <c r="CF269" i="125" s="1"/>
  <c r="CF76" i="125"/>
  <c r="O145" i="125"/>
  <c r="CC145" i="125"/>
  <c r="J141" i="125"/>
  <c r="L139" i="125"/>
  <c r="L152" i="125"/>
  <c r="S434" i="125"/>
  <c r="S245" i="125" s="1"/>
  <c r="S246" i="125" s="1"/>
  <c r="S78" i="125"/>
  <c r="P131" i="125"/>
  <c r="P145" i="125" s="1"/>
  <c r="CH425" i="125"/>
  <c r="CH428" i="125" s="1"/>
  <c r="CG435" i="125"/>
  <c r="CG78" i="125" s="1"/>
  <c r="CD131" i="125"/>
  <c r="CD145" i="125" s="1"/>
  <c r="N135" i="125"/>
  <c r="N148" i="125"/>
  <c r="BX220" i="125"/>
  <c r="BX223" i="125" s="1"/>
  <c r="BX234" i="125" s="1"/>
  <c r="BX156" i="125"/>
  <c r="K154" i="125"/>
  <c r="K140" i="125"/>
  <c r="Q349" i="125"/>
  <c r="Q365" i="125" s="1"/>
  <c r="Q367" i="125" s="1"/>
  <c r="Q371" i="125" s="1"/>
  <c r="S357" i="125"/>
  <c r="S359" i="125"/>
  <c r="BY154" i="125"/>
  <c r="BY140" i="125"/>
  <c r="BY141" i="125" s="1"/>
  <c r="CE130" i="125"/>
  <c r="CE79" i="125"/>
  <c r="BX267" i="125"/>
  <c r="BX270" i="125" s="1"/>
  <c r="BX155" i="125"/>
  <c r="CL431" i="125"/>
  <c r="CL438" i="125" s="1"/>
  <c r="CL430" i="125"/>
  <c r="CL439" i="125"/>
  <c r="CL345" i="125" s="1"/>
  <c r="CL346" i="125" s="1"/>
  <c r="CM432" i="125"/>
  <c r="P357" i="124"/>
  <c r="P359" i="124"/>
  <c r="O361" i="124"/>
  <c r="O368" i="124" s="1"/>
  <c r="J131" i="124"/>
  <c r="CD427" i="124"/>
  <c r="CD437" i="124"/>
  <c r="CD136" i="124" s="1"/>
  <c r="CB425" i="124"/>
  <c r="CB428" i="124" s="1"/>
  <c r="CA435" i="124"/>
  <c r="CA78" i="124" s="1"/>
  <c r="BY130" i="124"/>
  <c r="BY79" i="124"/>
  <c r="M434" i="124"/>
  <c r="M245" i="124" s="1"/>
  <c r="M246" i="124" s="1"/>
  <c r="M78" i="124"/>
  <c r="CB221" i="124"/>
  <c r="CE430" i="124"/>
  <c r="CE431" i="124"/>
  <c r="CE438" i="124" s="1"/>
  <c r="CE439" i="124"/>
  <c r="CE345" i="124" s="1"/>
  <c r="CE346" i="124" s="1"/>
  <c r="CF432" i="124"/>
  <c r="K130" i="124"/>
  <c r="K79" i="124"/>
  <c r="O347" i="124"/>
  <c r="O348" i="124" s="1"/>
  <c r="L222" i="124"/>
  <c r="L269" i="124" s="1"/>
  <c r="L76" i="124"/>
  <c r="CC221" i="124"/>
  <c r="N368" i="124"/>
  <c r="N347" i="124"/>
  <c r="N348" i="124" s="1"/>
  <c r="O425" i="124"/>
  <c r="O428" i="124" s="1"/>
  <c r="N435" i="124"/>
  <c r="BX131" i="124"/>
  <c r="BX145" i="124" s="1"/>
  <c r="M349" i="124"/>
  <c r="M365" i="124" s="1"/>
  <c r="M367" i="124" s="1"/>
  <c r="M371" i="124" s="1"/>
  <c r="BZ222" i="124"/>
  <c r="BZ269" i="124" s="1"/>
  <c r="BZ76" i="124"/>
  <c r="C33" i="114"/>
  <c r="P360" i="124" l="1"/>
  <c r="Q350" i="125"/>
  <c r="CE131" i="125"/>
  <c r="K141" i="125"/>
  <c r="L154" i="125"/>
  <c r="L140" i="125"/>
  <c r="L141" i="125" s="1"/>
  <c r="CB266" i="125"/>
  <c r="CB137" i="125"/>
  <c r="CB150" i="125"/>
  <c r="CD146" i="125"/>
  <c r="CD133" i="125"/>
  <c r="CD149" i="125"/>
  <c r="CD153" i="125"/>
  <c r="CD147" i="125"/>
  <c r="CD144" i="125"/>
  <c r="CD151" i="125"/>
  <c r="CG222" i="125"/>
  <c r="CG269" i="125" s="1"/>
  <c r="CG76" i="125"/>
  <c r="CK221" i="125"/>
  <c r="BY267" i="125"/>
  <c r="BY270" i="125" s="1"/>
  <c r="BY155" i="125"/>
  <c r="CI425" i="125"/>
  <c r="CI428" i="125" s="1"/>
  <c r="CH435" i="125"/>
  <c r="CH78" i="125" s="1"/>
  <c r="O148" i="125"/>
  <c r="O135" i="125"/>
  <c r="BZ154" i="125"/>
  <c r="BZ140" i="125"/>
  <c r="BZ141" i="125" s="1"/>
  <c r="CM430" i="125"/>
  <c r="CM431" i="125"/>
  <c r="CM438" i="125" s="1"/>
  <c r="CM439" i="125"/>
  <c r="CM345" i="125" s="1"/>
  <c r="CM346" i="125" s="1"/>
  <c r="CN432" i="125"/>
  <c r="BY156" i="125"/>
  <c r="BY220" i="125"/>
  <c r="BY223" i="125" s="1"/>
  <c r="BY234" i="125" s="1"/>
  <c r="J257" i="125"/>
  <c r="J220" i="125"/>
  <c r="J156" i="125"/>
  <c r="CL427" i="125"/>
  <c r="CL437" i="125"/>
  <c r="CL136" i="125" s="1"/>
  <c r="P146" i="125"/>
  <c r="P133" i="125"/>
  <c r="P153" i="125"/>
  <c r="P144" i="125"/>
  <c r="P147" i="125"/>
  <c r="P149" i="125"/>
  <c r="P151" i="125"/>
  <c r="CC148" i="125"/>
  <c r="CC135" i="125"/>
  <c r="T434" i="125"/>
  <c r="T245" i="125" s="1"/>
  <c r="T246" i="125" s="1"/>
  <c r="T78" i="125"/>
  <c r="S370" i="125"/>
  <c r="CF130" i="125"/>
  <c r="CF79" i="125"/>
  <c r="J274" i="125"/>
  <c r="V425" i="125"/>
  <c r="V428" i="125" s="1"/>
  <c r="U435" i="125"/>
  <c r="K267" i="125"/>
  <c r="K270" i="125" s="1"/>
  <c r="K155" i="125"/>
  <c r="S360" i="125"/>
  <c r="S222" i="125"/>
  <c r="S269" i="125" s="1"/>
  <c r="S76" i="125"/>
  <c r="Q131" i="125"/>
  <c r="M152" i="125"/>
  <c r="M139" i="125"/>
  <c r="R349" i="125"/>
  <c r="R365" i="125" s="1"/>
  <c r="R367" i="125" s="1"/>
  <c r="R371" i="125" s="1"/>
  <c r="BX287" i="125"/>
  <c r="BX274" i="125"/>
  <c r="N266" i="125"/>
  <c r="N150" i="125"/>
  <c r="N137" i="125"/>
  <c r="R130" i="125"/>
  <c r="R79" i="125"/>
  <c r="CA139" i="125"/>
  <c r="CA152" i="125"/>
  <c r="Q357" i="124"/>
  <c r="Q360" i="124" s="1"/>
  <c r="Q359" i="124"/>
  <c r="Q370" i="124" s="1"/>
  <c r="P370" i="124"/>
  <c r="P361" i="124"/>
  <c r="P347" i="124" s="1"/>
  <c r="P348" i="124" s="1"/>
  <c r="M350" i="124"/>
  <c r="CA222" i="124"/>
  <c r="CA269" i="124" s="1"/>
  <c r="CA76" i="124"/>
  <c r="CC425" i="124"/>
  <c r="CC428" i="124" s="1"/>
  <c r="CB435" i="124"/>
  <c r="CB78" i="124" s="1"/>
  <c r="CD221" i="124"/>
  <c r="O349" i="124"/>
  <c r="O365" i="124" s="1"/>
  <c r="O367" i="124" s="1"/>
  <c r="O371" i="124" s="1"/>
  <c r="BX146" i="124"/>
  <c r="BX133" i="124"/>
  <c r="BX149" i="124"/>
  <c r="BX153" i="124"/>
  <c r="BX147" i="124"/>
  <c r="BX144" i="124"/>
  <c r="BX151" i="124"/>
  <c r="K131" i="124"/>
  <c r="M222" i="124"/>
  <c r="M76" i="124"/>
  <c r="CE427" i="124"/>
  <c r="CE437" i="124"/>
  <c r="CE136" i="124" s="1"/>
  <c r="J146" i="124"/>
  <c r="J133" i="124"/>
  <c r="J149" i="124"/>
  <c r="J153" i="124"/>
  <c r="J144" i="124"/>
  <c r="J147" i="124"/>
  <c r="J151" i="124"/>
  <c r="P425" i="124"/>
  <c r="P428" i="124" s="1"/>
  <c r="O435" i="124"/>
  <c r="L130" i="124"/>
  <c r="L79" i="124"/>
  <c r="CF430" i="124"/>
  <c r="CF431" i="124"/>
  <c r="CF438" i="124" s="1"/>
  <c r="CF439" i="124"/>
  <c r="CF345" i="124" s="1"/>
  <c r="CF346" i="124" s="1"/>
  <c r="CG432" i="124"/>
  <c r="J145" i="124"/>
  <c r="N434" i="124"/>
  <c r="N245" i="124" s="1"/>
  <c r="N246" i="124" s="1"/>
  <c r="N78" i="124"/>
  <c r="BZ130" i="124"/>
  <c r="BZ79" i="124"/>
  <c r="N349" i="124"/>
  <c r="N365" i="124" s="1"/>
  <c r="N367" i="124" s="1"/>
  <c r="N371" i="124" s="1"/>
  <c r="BY131" i="124"/>
  <c r="BX288" i="125" l="1"/>
  <c r="BX289" i="125" s="1"/>
  <c r="BZ220" i="125"/>
  <c r="BZ223" i="125" s="1"/>
  <c r="BZ234" i="125" s="1"/>
  <c r="BZ156" i="125"/>
  <c r="K274" i="125"/>
  <c r="J223" i="125"/>
  <c r="BY287" i="125"/>
  <c r="BY274" i="125"/>
  <c r="BY288" i="125" s="1"/>
  <c r="BY289" i="125" s="1"/>
  <c r="Q146" i="125"/>
  <c r="Q133" i="125"/>
  <c r="Q153" i="125"/>
  <c r="Q144" i="125"/>
  <c r="Q147" i="125"/>
  <c r="Q149" i="125"/>
  <c r="Q151" i="125"/>
  <c r="BZ267" i="125"/>
  <c r="BZ270" i="125" s="1"/>
  <c r="BZ155" i="125"/>
  <c r="Q145" i="125"/>
  <c r="W425" i="125"/>
  <c r="W428" i="125" s="1"/>
  <c r="V435" i="125"/>
  <c r="T222" i="125"/>
  <c r="T269" i="125" s="1"/>
  <c r="T76" i="125"/>
  <c r="L267" i="125"/>
  <c r="L270" i="125" s="1"/>
  <c r="L155" i="125"/>
  <c r="P148" i="125"/>
  <c r="P135" i="125"/>
  <c r="O266" i="125"/>
  <c r="O137" i="125"/>
  <c r="O150" i="125"/>
  <c r="CD148" i="125"/>
  <c r="CD135" i="125"/>
  <c r="S130" i="125"/>
  <c r="S79" i="125"/>
  <c r="CA154" i="125"/>
  <c r="CA140" i="125"/>
  <c r="CA141" i="125" s="1"/>
  <c r="CC266" i="125"/>
  <c r="CC137" i="125"/>
  <c r="CC150" i="125"/>
  <c r="CN431" i="125"/>
  <c r="CN438" i="125" s="1"/>
  <c r="CN430" i="125"/>
  <c r="CN439" i="125"/>
  <c r="CN345" i="125" s="1"/>
  <c r="CN346" i="125" s="1"/>
  <c r="CO432" i="125"/>
  <c r="CG130" i="125"/>
  <c r="CG79" i="125"/>
  <c r="K220" i="125"/>
  <c r="K223" i="125" s="1"/>
  <c r="K234" i="125" s="1"/>
  <c r="K156" i="125"/>
  <c r="L156" i="125"/>
  <c r="L220" i="125"/>
  <c r="L223" i="125" s="1"/>
  <c r="L234" i="125" s="1"/>
  <c r="T357" i="125"/>
  <c r="T359" i="125"/>
  <c r="T370" i="125" s="1"/>
  <c r="CL221" i="125"/>
  <c r="CH222" i="125"/>
  <c r="CH269" i="125" s="1"/>
  <c r="CH76" i="125"/>
  <c r="CE146" i="125"/>
  <c r="CE133" i="125"/>
  <c r="CE153" i="125"/>
  <c r="CE149" i="125"/>
  <c r="CE147" i="125"/>
  <c r="CE144" i="125"/>
  <c r="CE151" i="125"/>
  <c r="J260" i="125"/>
  <c r="J261" i="125" s="1"/>
  <c r="K257" i="125"/>
  <c r="R131" i="125"/>
  <c r="R145" i="125" s="1"/>
  <c r="R350" i="125"/>
  <c r="S361" i="125"/>
  <c r="CF131" i="125"/>
  <c r="CJ425" i="125"/>
  <c r="CJ428" i="125" s="1"/>
  <c r="CI435" i="125"/>
  <c r="CI78" i="125" s="1"/>
  <c r="CE145" i="125"/>
  <c r="BS435" i="125"/>
  <c r="U434" i="125"/>
  <c r="U78" i="125"/>
  <c r="N139" i="125"/>
  <c r="N152" i="125"/>
  <c r="M154" i="125"/>
  <c r="M140" i="125"/>
  <c r="M141" i="125"/>
  <c r="CM427" i="125"/>
  <c r="CM437" i="125"/>
  <c r="CM136" i="125" s="1"/>
  <c r="CB152" i="125"/>
  <c r="CB139" i="125"/>
  <c r="P368" i="124"/>
  <c r="R357" i="124"/>
  <c r="R359" i="124"/>
  <c r="O350" i="124"/>
  <c r="Q361" i="124"/>
  <c r="Q368" i="124" s="1"/>
  <c r="Q425" i="124"/>
  <c r="Q428" i="124" s="1"/>
  <c r="P435" i="124"/>
  <c r="CE221" i="124"/>
  <c r="M130" i="124"/>
  <c r="M79" i="124"/>
  <c r="N350" i="124"/>
  <c r="M269" i="124"/>
  <c r="CG431" i="124"/>
  <c r="CG438" i="124" s="1"/>
  <c r="CG430" i="124"/>
  <c r="CG439" i="124"/>
  <c r="CG345" i="124" s="1"/>
  <c r="CG346" i="124" s="1"/>
  <c r="CH432" i="124"/>
  <c r="N222" i="124"/>
  <c r="N269" i="124" s="1"/>
  <c r="N76" i="124"/>
  <c r="N79" i="124" s="1"/>
  <c r="P349" i="124"/>
  <c r="P365" i="124" s="1"/>
  <c r="P367" i="124" s="1"/>
  <c r="CB222" i="124"/>
  <c r="CB269" i="124" s="1"/>
  <c r="CB76" i="124"/>
  <c r="BZ131" i="124"/>
  <c r="BZ145" i="124" s="1"/>
  <c r="BY146" i="124"/>
  <c r="BY133" i="124"/>
  <c r="BY149" i="124"/>
  <c r="BY153" i="124"/>
  <c r="BY147" i="124"/>
  <c r="BY144" i="124"/>
  <c r="BY151" i="124"/>
  <c r="BY145" i="124"/>
  <c r="BX135" i="124"/>
  <c r="BX148" i="124"/>
  <c r="CD425" i="124"/>
  <c r="CD428" i="124" s="1"/>
  <c r="CC435" i="124"/>
  <c r="CC78" i="124" s="1"/>
  <c r="L131" i="124"/>
  <c r="L145" i="124" s="1"/>
  <c r="J135" i="124"/>
  <c r="J148" i="124"/>
  <c r="K146" i="124"/>
  <c r="K133" i="124"/>
  <c r="K149" i="124"/>
  <c r="K153" i="124"/>
  <c r="K144" i="124"/>
  <c r="K147" i="124"/>
  <c r="K151" i="124"/>
  <c r="CA130" i="124"/>
  <c r="CA79" i="124"/>
  <c r="CF427" i="124"/>
  <c r="CF437" i="124"/>
  <c r="CF136" i="124" s="1"/>
  <c r="O434" i="124"/>
  <c r="O245" i="124" s="1"/>
  <c r="O246" i="124" s="1"/>
  <c r="O78" i="124"/>
  <c r="K145" i="124"/>
  <c r="P371" i="124" l="1"/>
  <c r="CM221" i="125"/>
  <c r="BS434" i="125"/>
  <c r="U245" i="125"/>
  <c r="R146" i="125"/>
  <c r="R133" i="125"/>
  <c r="R153" i="125"/>
  <c r="R144" i="125"/>
  <c r="R147" i="125"/>
  <c r="R149" i="125"/>
  <c r="R151" i="125"/>
  <c r="CG131" i="125"/>
  <c r="CA220" i="125"/>
  <c r="CA223" i="125" s="1"/>
  <c r="CA234" i="125" s="1"/>
  <c r="CA156" i="125"/>
  <c r="O152" i="125"/>
  <c r="O139" i="125"/>
  <c r="T130" i="125"/>
  <c r="T79" i="125"/>
  <c r="CO430" i="125"/>
  <c r="CO431" i="125"/>
  <c r="CO438" i="125" s="1"/>
  <c r="CO439" i="125"/>
  <c r="CO345" i="125" s="1"/>
  <c r="CO346" i="125" s="1"/>
  <c r="CP432" i="125"/>
  <c r="CA267" i="125"/>
  <c r="CA270" i="125" s="1"/>
  <c r="CA155" i="125"/>
  <c r="CE148" i="125"/>
  <c r="CE135" i="125"/>
  <c r="T360" i="125"/>
  <c r="T361" i="125" s="1"/>
  <c r="P266" i="125"/>
  <c r="P137" i="125"/>
  <c r="P150" i="125"/>
  <c r="V434" i="125"/>
  <c r="V245" i="125" s="1"/>
  <c r="V246" i="125" s="1"/>
  <c r="V78" i="125"/>
  <c r="J234" i="125"/>
  <c r="J287" i="125"/>
  <c r="M267" i="125"/>
  <c r="M270" i="125" s="1"/>
  <c r="M155" i="125"/>
  <c r="CK425" i="125"/>
  <c r="CK428" i="125" s="1"/>
  <c r="CJ435" i="125"/>
  <c r="CJ78" i="125" s="1"/>
  <c r="CN427" i="125"/>
  <c r="CN437" i="125"/>
  <c r="CN136" i="125" s="1"/>
  <c r="X425" i="125"/>
  <c r="X428" i="125" s="1"/>
  <c r="W435" i="125"/>
  <c r="K288" i="125"/>
  <c r="K289" i="125" s="1"/>
  <c r="M220" i="125"/>
  <c r="M223" i="125" s="1"/>
  <c r="M234" i="125" s="1"/>
  <c r="M156" i="125"/>
  <c r="L257" i="125"/>
  <c r="K260" i="125"/>
  <c r="K261" i="125" s="1"/>
  <c r="CF146" i="125"/>
  <c r="CF133" i="125"/>
  <c r="CF149" i="125"/>
  <c r="CF153" i="125"/>
  <c r="CF147" i="125"/>
  <c r="CF144" i="125"/>
  <c r="CF151" i="125"/>
  <c r="CH130" i="125"/>
  <c r="CH79" i="125"/>
  <c r="S131" i="125"/>
  <c r="Q148" i="125"/>
  <c r="Q135" i="125"/>
  <c r="K287" i="125"/>
  <c r="CB154" i="125"/>
  <c r="CB140" i="125"/>
  <c r="N154" i="125"/>
  <c r="N140" i="125"/>
  <c r="N141" i="125" s="1"/>
  <c r="CF145" i="125"/>
  <c r="CD266" i="125"/>
  <c r="CD150" i="125"/>
  <c r="CD137" i="125"/>
  <c r="CI222" i="125"/>
  <c r="CI269" i="125" s="1"/>
  <c r="CI76" i="125"/>
  <c r="U222" i="125"/>
  <c r="U76" i="125"/>
  <c r="BS78" i="125"/>
  <c r="S368" i="125"/>
  <c r="S347" i="125"/>
  <c r="S348" i="125" s="1"/>
  <c r="CC152" i="125"/>
  <c r="CC139" i="125"/>
  <c r="L287" i="125"/>
  <c r="L274" i="125"/>
  <c r="L288" i="125" s="1"/>
  <c r="L289" i="125" s="1"/>
  <c r="BZ287" i="125"/>
  <c r="BZ274" i="125"/>
  <c r="BZ288" i="125" s="1"/>
  <c r="BZ289" i="125" s="1"/>
  <c r="R360" i="124"/>
  <c r="S357" i="124" s="1"/>
  <c r="R370" i="124"/>
  <c r="Q347" i="124"/>
  <c r="Q348" i="124" s="1"/>
  <c r="Q349" i="124" s="1"/>
  <c r="Q365" i="124" s="1"/>
  <c r="Q367" i="124" s="1"/>
  <c r="Q371" i="124" s="1"/>
  <c r="R361" i="124"/>
  <c r="R347" i="124" s="1"/>
  <c r="R348" i="124" s="1"/>
  <c r="P350" i="124"/>
  <c r="CH431" i="124"/>
  <c r="CH438" i="124" s="1"/>
  <c r="CH430" i="124"/>
  <c r="CH439" i="124"/>
  <c r="CH345" i="124" s="1"/>
  <c r="CH346" i="124" s="1"/>
  <c r="CI432" i="124"/>
  <c r="M131" i="124"/>
  <c r="M145" i="124" s="1"/>
  <c r="CG427" i="124"/>
  <c r="CG437" i="124"/>
  <c r="CG136" i="124" s="1"/>
  <c r="CB130" i="124"/>
  <c r="CB79" i="124"/>
  <c r="K135" i="124"/>
  <c r="K148" i="124"/>
  <c r="CF221" i="124"/>
  <c r="CA131" i="124"/>
  <c r="BY135" i="124"/>
  <c r="BY148" i="124"/>
  <c r="CC222" i="124"/>
  <c r="CC269" i="124" s="1"/>
  <c r="CC76" i="124"/>
  <c r="O222" i="124"/>
  <c r="O76" i="124"/>
  <c r="J266" i="124"/>
  <c r="J150" i="124"/>
  <c r="J137" i="124"/>
  <c r="BX266" i="124"/>
  <c r="BX150" i="124"/>
  <c r="BX137" i="124"/>
  <c r="N130" i="124"/>
  <c r="P434" i="124"/>
  <c r="P245" i="124" s="1"/>
  <c r="P246" i="124" s="1"/>
  <c r="P78" i="124"/>
  <c r="CE425" i="124"/>
  <c r="CE428" i="124" s="1"/>
  <c r="CD435" i="124"/>
  <c r="CD78" i="124" s="1"/>
  <c r="L146" i="124"/>
  <c r="L133" i="124"/>
  <c r="L149" i="124"/>
  <c r="L153" i="124"/>
  <c r="L144" i="124"/>
  <c r="L147" i="124"/>
  <c r="L151" i="124"/>
  <c r="BZ146" i="124"/>
  <c r="BZ133" i="124"/>
  <c r="BZ153" i="124"/>
  <c r="BZ149" i="124"/>
  <c r="BZ147" i="124"/>
  <c r="BZ144" i="124"/>
  <c r="BZ151" i="124"/>
  <c r="R425" i="124"/>
  <c r="R428" i="124" s="1"/>
  <c r="Q435" i="124"/>
  <c r="S359" i="124" l="1"/>
  <c r="S370" i="124" s="1"/>
  <c r="T368" i="125"/>
  <c r="T347" i="125"/>
  <c r="T348" i="125" s="1"/>
  <c r="CB267" i="125"/>
  <c r="CB270" i="125" s="1"/>
  <c r="CB155" i="125"/>
  <c r="Y425" i="125"/>
  <c r="Y428" i="125" s="1"/>
  <c r="X435" i="125"/>
  <c r="CP431" i="125"/>
  <c r="CP438" i="125" s="1"/>
  <c r="CP430" i="125"/>
  <c r="CP439" i="125"/>
  <c r="CP345" i="125" s="1"/>
  <c r="CP346" i="125" s="1"/>
  <c r="CQ432" i="125"/>
  <c r="CH131" i="125"/>
  <c r="CN221" i="125"/>
  <c r="J236" i="125"/>
  <c r="J288" i="125"/>
  <c r="J289" i="125" s="1"/>
  <c r="U357" i="125"/>
  <c r="U359" i="125"/>
  <c r="R148" i="125"/>
  <c r="R135" i="125"/>
  <c r="CB141" i="125"/>
  <c r="V222" i="125"/>
  <c r="V76" i="125"/>
  <c r="CE266" i="125"/>
  <c r="CE137" i="125"/>
  <c r="CE150" i="125"/>
  <c r="CG146" i="125"/>
  <c r="CG133" i="125"/>
  <c r="CG149" i="125"/>
  <c r="CG153" i="125"/>
  <c r="CG147" i="125"/>
  <c r="CG144" i="125"/>
  <c r="CG151" i="125"/>
  <c r="M257" i="125"/>
  <c r="L260" i="125"/>
  <c r="L261" i="125" s="1"/>
  <c r="CO427" i="125"/>
  <c r="CO437" i="125"/>
  <c r="CO136" i="125" s="1"/>
  <c r="CG145" i="125"/>
  <c r="U246" i="125"/>
  <c r="BS245" i="125"/>
  <c r="BS246" i="125" s="1"/>
  <c r="Q266" i="125"/>
  <c r="Q150" i="125"/>
  <c r="Q137" i="125"/>
  <c r="CJ222" i="125"/>
  <c r="CJ269" i="125" s="1"/>
  <c r="CJ76" i="125"/>
  <c r="N220" i="125"/>
  <c r="N156" i="125"/>
  <c r="CL425" i="125"/>
  <c r="CL428" i="125" s="1"/>
  <c r="CK435" i="125"/>
  <c r="CK78" i="125" s="1"/>
  <c r="P152" i="125"/>
  <c r="P139" i="125"/>
  <c r="T131" i="125"/>
  <c r="N267" i="125"/>
  <c r="N270" i="125" s="1"/>
  <c r="N155" i="125"/>
  <c r="O154" i="125"/>
  <c r="O140" i="125"/>
  <c r="CD152" i="125"/>
  <c r="CD139" i="125"/>
  <c r="S349" i="125"/>
  <c r="S365" i="125" s="1"/>
  <c r="S367" i="125" s="1"/>
  <c r="S371" i="125" s="1"/>
  <c r="U130" i="125"/>
  <c r="U79" i="125"/>
  <c r="BS76" i="125"/>
  <c r="U269" i="125"/>
  <c r="BS222" i="125"/>
  <c r="S146" i="125"/>
  <c r="S133" i="125"/>
  <c r="S153" i="125"/>
  <c r="S144" i="125"/>
  <c r="S147" i="125"/>
  <c r="S149" i="125"/>
  <c r="S151" i="125"/>
  <c r="CC140" i="125"/>
  <c r="CC141" i="125" s="1"/>
  <c r="CC154" i="125"/>
  <c r="CI130" i="125"/>
  <c r="CI79" i="125"/>
  <c r="S145" i="125"/>
  <c r="CF148" i="125"/>
  <c r="CF135" i="125"/>
  <c r="W434" i="125"/>
  <c r="W245" i="125" s="1"/>
  <c r="W246" i="125" s="1"/>
  <c r="W78" i="125"/>
  <c r="M287" i="125"/>
  <c r="M274" i="125"/>
  <c r="M288" i="125" s="1"/>
  <c r="M289" i="125" s="1"/>
  <c r="CA287" i="125"/>
  <c r="CA274" i="125"/>
  <c r="CA288" i="125" s="1"/>
  <c r="CA289" i="125" s="1"/>
  <c r="S360" i="124"/>
  <c r="T357" i="124" s="1"/>
  <c r="R368" i="124"/>
  <c r="Q350" i="124"/>
  <c r="P222" i="124"/>
  <c r="P269" i="124" s="1"/>
  <c r="P76" i="124"/>
  <c r="P79" i="124" s="1"/>
  <c r="CA133" i="124"/>
  <c r="CA146" i="124"/>
  <c r="CA153" i="124"/>
  <c r="CA149" i="124"/>
  <c r="CA147" i="124"/>
  <c r="CA144" i="124"/>
  <c r="CA151" i="124"/>
  <c r="CG221" i="124"/>
  <c r="CA145" i="124"/>
  <c r="CI430" i="124"/>
  <c r="CI431" i="124"/>
  <c r="CI438" i="124" s="1"/>
  <c r="CI439" i="124"/>
  <c r="CI345" i="124" s="1"/>
  <c r="CI346" i="124" s="1"/>
  <c r="CJ432" i="124"/>
  <c r="CB131" i="124"/>
  <c r="L148" i="124"/>
  <c r="L135" i="124"/>
  <c r="O130" i="124"/>
  <c r="O79" i="124"/>
  <c r="O269" i="124"/>
  <c r="CH427" i="124"/>
  <c r="CH437" i="124"/>
  <c r="CH136" i="124" s="1"/>
  <c r="J139" i="124"/>
  <c r="J152" i="124"/>
  <c r="CD222" i="124"/>
  <c r="CD269" i="124" s="1"/>
  <c r="CD76" i="124"/>
  <c r="BX139" i="124"/>
  <c r="BX152" i="124"/>
  <c r="CC130" i="124"/>
  <c r="CC79" i="124"/>
  <c r="BY266" i="124"/>
  <c r="BY150" i="124"/>
  <c r="BY137" i="124"/>
  <c r="Q434" i="124"/>
  <c r="Q245" i="124" s="1"/>
  <c r="Q246" i="124" s="1"/>
  <c r="Q78" i="124"/>
  <c r="N131" i="124"/>
  <c r="K266" i="124"/>
  <c r="K150" i="124"/>
  <c r="K137" i="124"/>
  <c r="BZ148" i="124"/>
  <c r="BZ135" i="124"/>
  <c r="S425" i="124"/>
  <c r="S428" i="124" s="1"/>
  <c r="R435" i="124"/>
  <c r="CF425" i="124"/>
  <c r="CF428" i="124" s="1"/>
  <c r="CE435" i="124"/>
  <c r="CE78" i="124" s="1"/>
  <c r="R349" i="124"/>
  <c r="R365" i="124" s="1"/>
  <c r="R367" i="124" s="1"/>
  <c r="R371" i="124" s="1"/>
  <c r="M146" i="124"/>
  <c r="M133" i="124"/>
  <c r="M149" i="124"/>
  <c r="M153" i="124"/>
  <c r="M144" i="124"/>
  <c r="M147" i="124"/>
  <c r="M151" i="124"/>
  <c r="S361" i="124" l="1"/>
  <c r="S368" i="124" s="1"/>
  <c r="BS130" i="125"/>
  <c r="BS79" i="125"/>
  <c r="O267" i="125"/>
  <c r="O270" i="125" s="1"/>
  <c r="O155" i="125"/>
  <c r="P140" i="125"/>
  <c r="P141" i="125" s="1"/>
  <c r="P154" i="125"/>
  <c r="CO221" i="125"/>
  <c r="V269" i="125"/>
  <c r="CP427" i="125"/>
  <c r="CP437" i="125"/>
  <c r="CP136" i="125" s="1"/>
  <c r="Q152" i="125"/>
  <c r="Q139" i="125"/>
  <c r="CK222" i="125"/>
  <c r="CK269" i="125" s="1"/>
  <c r="CK76" i="125"/>
  <c r="R266" i="125"/>
  <c r="R137" i="125"/>
  <c r="R150" i="125"/>
  <c r="X434" i="125"/>
  <c r="X245" i="125" s="1"/>
  <c r="X246" i="125" s="1"/>
  <c r="X78" i="125"/>
  <c r="CM425" i="125"/>
  <c r="CM428" i="125" s="1"/>
  <c r="CL435" i="125"/>
  <c r="CL78" i="125" s="1"/>
  <c r="M260" i="125"/>
  <c r="M261" i="125" s="1"/>
  <c r="N257" i="125"/>
  <c r="Z425" i="125"/>
  <c r="Z428" i="125" s="1"/>
  <c r="Y435" i="125"/>
  <c r="S148" i="125"/>
  <c r="S135" i="125"/>
  <c r="S350" i="125"/>
  <c r="CE152" i="125"/>
  <c r="CE139" i="125"/>
  <c r="CH146" i="125"/>
  <c r="CH133" i="125"/>
  <c r="CH153" i="125"/>
  <c r="CH149" i="125"/>
  <c r="CH147" i="125"/>
  <c r="CH144" i="125"/>
  <c r="CH151" i="125"/>
  <c r="CB220" i="125"/>
  <c r="CB223" i="125" s="1"/>
  <c r="CB234" i="125" s="1"/>
  <c r="CB156" i="125"/>
  <c r="O141" i="125"/>
  <c r="W222" i="125"/>
  <c r="W269" i="125" s="1"/>
  <c r="W76" i="125"/>
  <c r="N274" i="125"/>
  <c r="CH145" i="125"/>
  <c r="CB274" i="125"/>
  <c r="J241" i="125"/>
  <c r="J243" i="125" s="1"/>
  <c r="J247" i="125" s="1"/>
  <c r="J263" i="125" s="1"/>
  <c r="K235" i="125"/>
  <c r="K236" i="125" s="1"/>
  <c r="J201" i="125"/>
  <c r="U131" i="125"/>
  <c r="U145" i="125" s="1"/>
  <c r="CC267" i="125"/>
  <c r="CC270" i="125" s="1"/>
  <c r="CC155" i="125"/>
  <c r="BS269" i="125"/>
  <c r="CD154" i="125"/>
  <c r="CD140" i="125"/>
  <c r="CD141" i="125" s="1"/>
  <c r="T146" i="125"/>
  <c r="T133" i="125"/>
  <c r="T153" i="125"/>
  <c r="T144" i="125"/>
  <c r="T147" i="125"/>
  <c r="T149" i="125"/>
  <c r="T151" i="125"/>
  <c r="N223" i="125"/>
  <c r="N234" i="125" s="1"/>
  <c r="V130" i="125"/>
  <c r="V79" i="125"/>
  <c r="U370" i="125"/>
  <c r="BS359" i="125"/>
  <c r="CQ430" i="125"/>
  <c r="CQ431" i="125"/>
  <c r="CQ438" i="125" s="1"/>
  <c r="CQ439" i="125"/>
  <c r="CQ345" i="125" s="1"/>
  <c r="CQ346" i="125" s="1"/>
  <c r="CR432" i="125"/>
  <c r="T349" i="125"/>
  <c r="T365" i="125" s="1"/>
  <c r="T367" i="125" s="1"/>
  <c r="T371" i="125" s="1"/>
  <c r="CG135" i="125"/>
  <c r="CG148" i="125"/>
  <c r="CI131" i="125"/>
  <c r="CI145" i="125" s="1"/>
  <c r="CC220" i="125"/>
  <c r="CC223" i="125" s="1"/>
  <c r="CC234" i="125" s="1"/>
  <c r="CC156" i="125"/>
  <c r="CF266" i="125"/>
  <c r="CF150" i="125"/>
  <c r="CF137" i="125"/>
  <c r="T145" i="125"/>
  <c r="CJ130" i="125"/>
  <c r="CJ79" i="125"/>
  <c r="U360" i="125"/>
  <c r="T359" i="124"/>
  <c r="T360" i="124" s="1"/>
  <c r="CG425" i="124"/>
  <c r="CG428" i="124" s="1"/>
  <c r="CF435" i="124"/>
  <c r="CF78" i="124" s="1"/>
  <c r="N133" i="124"/>
  <c r="N146" i="124"/>
  <c r="N149" i="124"/>
  <c r="N153" i="124"/>
  <c r="N144" i="124"/>
  <c r="N147" i="124"/>
  <c r="N151" i="124"/>
  <c r="CC131" i="124"/>
  <c r="O131" i="124"/>
  <c r="O145" i="124" s="1"/>
  <c r="CI427" i="124"/>
  <c r="CI437" i="124"/>
  <c r="CI136" i="124" s="1"/>
  <c r="M148" i="124"/>
  <c r="M135" i="124"/>
  <c r="R434" i="124"/>
  <c r="R245" i="124" s="1"/>
  <c r="R246" i="124" s="1"/>
  <c r="R78" i="124"/>
  <c r="N145" i="124"/>
  <c r="L266" i="124"/>
  <c r="L150" i="124"/>
  <c r="L137" i="124"/>
  <c r="CE222" i="124"/>
  <c r="CE269" i="124" s="1"/>
  <c r="CE76" i="124"/>
  <c r="Q222" i="124"/>
  <c r="Q76" i="124"/>
  <c r="CH221" i="124"/>
  <c r="T425" i="124"/>
  <c r="T428" i="124" s="1"/>
  <c r="S435" i="124"/>
  <c r="BZ266" i="124"/>
  <c r="BZ137" i="124"/>
  <c r="BZ150" i="124"/>
  <c r="CD130" i="124"/>
  <c r="CD79" i="124"/>
  <c r="CB146" i="124"/>
  <c r="CB133" i="124"/>
  <c r="CB149" i="124"/>
  <c r="CB153" i="124"/>
  <c r="CB147" i="124"/>
  <c r="CB144" i="124"/>
  <c r="CB151" i="124"/>
  <c r="CA148" i="124"/>
  <c r="CA135" i="124"/>
  <c r="BX154" i="124"/>
  <c r="BX140" i="124"/>
  <c r="R350" i="124"/>
  <c r="BY139" i="124"/>
  <c r="BY152" i="124"/>
  <c r="CB145" i="124"/>
  <c r="P130" i="124"/>
  <c r="J154" i="124"/>
  <c r="J140" i="124"/>
  <c r="J141" i="124" s="1"/>
  <c r="K139" i="124"/>
  <c r="K152" i="124"/>
  <c r="CJ430" i="124"/>
  <c r="CJ431" i="124"/>
  <c r="CJ438" i="124" s="1"/>
  <c r="CJ439" i="124"/>
  <c r="CJ345" i="124" s="1"/>
  <c r="CJ346" i="124" s="1"/>
  <c r="CK432" i="124"/>
  <c r="S347" i="124" l="1"/>
  <c r="S348" i="124" s="1"/>
  <c r="T350" i="125"/>
  <c r="CB288" i="125"/>
  <c r="CB289" i="125" s="1"/>
  <c r="N287" i="125"/>
  <c r="CB287" i="125"/>
  <c r="CJ131" i="125"/>
  <c r="CQ427" i="125"/>
  <c r="CQ437" i="125"/>
  <c r="CQ136" i="125" s="1"/>
  <c r="S266" i="125"/>
  <c r="S150" i="125"/>
  <c r="S137" i="125"/>
  <c r="CN425" i="125"/>
  <c r="CN428" i="125" s="1"/>
  <c r="CM435" i="125"/>
  <c r="CM78" i="125" s="1"/>
  <c r="Q154" i="125"/>
  <c r="Q140" i="125"/>
  <c r="Q141" i="125" s="1"/>
  <c r="BS370" i="125"/>
  <c r="BS360" i="125"/>
  <c r="BT357" i="125" s="1"/>
  <c r="CD220" i="125"/>
  <c r="CD223" i="125" s="1"/>
  <c r="CD234" i="125" s="1"/>
  <c r="CD156" i="125"/>
  <c r="K241" i="125"/>
  <c r="K243" i="125" s="1"/>
  <c r="K247" i="125" s="1"/>
  <c r="K263" i="125" s="1"/>
  <c r="L235" i="125"/>
  <c r="L236" i="125" s="1"/>
  <c r="K201" i="125"/>
  <c r="W130" i="125"/>
  <c r="W79" i="125"/>
  <c r="X222" i="125"/>
  <c r="X269" i="125" s="1"/>
  <c r="X76" i="125"/>
  <c r="P220" i="125"/>
  <c r="P223" i="125" s="1"/>
  <c r="P234" i="125" s="1"/>
  <c r="P156" i="125"/>
  <c r="CF139" i="125"/>
  <c r="CF152" i="125"/>
  <c r="Y434" i="125"/>
  <c r="Y245" i="125" s="1"/>
  <c r="Y246" i="125" s="1"/>
  <c r="Y78" i="125"/>
  <c r="CP221" i="125"/>
  <c r="P267" i="125"/>
  <c r="P270" i="125" s="1"/>
  <c r="P274" i="125" s="1"/>
  <c r="P155" i="125"/>
  <c r="O220" i="125"/>
  <c r="O156" i="125"/>
  <c r="CH148" i="125"/>
  <c r="CH135" i="125"/>
  <c r="AA425" i="125"/>
  <c r="AA428" i="125" s="1"/>
  <c r="Z435" i="125"/>
  <c r="V357" i="125"/>
  <c r="V359" i="125"/>
  <c r="O257" i="125"/>
  <c r="N260" i="125"/>
  <c r="N261" i="125" s="1"/>
  <c r="R152" i="125"/>
  <c r="R139" i="125"/>
  <c r="O274" i="125"/>
  <c r="CG266" i="125"/>
  <c r="CG150" i="125"/>
  <c r="CG137" i="125"/>
  <c r="CR431" i="125"/>
  <c r="CR438" i="125" s="1"/>
  <c r="CR430" i="125"/>
  <c r="CR439" i="125"/>
  <c r="CR345" i="125" s="1"/>
  <c r="CR346" i="125" s="1"/>
  <c r="CS432" i="125"/>
  <c r="V131" i="125"/>
  <c r="T148" i="125"/>
  <c r="T135" i="125"/>
  <c r="CC287" i="125"/>
  <c r="CC274" i="125"/>
  <c r="CC288" i="125" s="1"/>
  <c r="CC289" i="125" s="1"/>
  <c r="CE154" i="125"/>
  <c r="CE140" i="125"/>
  <c r="U361" i="125"/>
  <c r="U146" i="125"/>
  <c r="U133" i="125"/>
  <c r="U153" i="125"/>
  <c r="U144" i="125"/>
  <c r="U147" i="125"/>
  <c r="U149" i="125"/>
  <c r="U151" i="125"/>
  <c r="CK130" i="125"/>
  <c r="CK79" i="125"/>
  <c r="CI146" i="125"/>
  <c r="CI133" i="125"/>
  <c r="CI149" i="125"/>
  <c r="CI153" i="125"/>
  <c r="CI147" i="125"/>
  <c r="CI144" i="125"/>
  <c r="CI151" i="125"/>
  <c r="CD267" i="125"/>
  <c r="CD270" i="125" s="1"/>
  <c r="CD155" i="125"/>
  <c r="N288" i="125"/>
  <c r="N289" i="125" s="1"/>
  <c r="CL222" i="125"/>
  <c r="CL269" i="125" s="1"/>
  <c r="CL76" i="125"/>
  <c r="BS131" i="125"/>
  <c r="BS145" i="125" s="1"/>
  <c r="U357" i="124"/>
  <c r="U359" i="124"/>
  <c r="U370" i="124" s="1"/>
  <c r="T361" i="124"/>
  <c r="T368" i="124" s="1"/>
  <c r="T370" i="124"/>
  <c r="S434" i="124"/>
  <c r="S245" i="124" s="1"/>
  <c r="S246" i="124" s="1"/>
  <c r="S78" i="124"/>
  <c r="CE130" i="124"/>
  <c r="CE79" i="124"/>
  <c r="R222" i="124"/>
  <c r="R269" i="124" s="1"/>
  <c r="R76" i="124"/>
  <c r="U425" i="124"/>
  <c r="U428" i="124" s="1"/>
  <c r="T435" i="124"/>
  <c r="CC146" i="124"/>
  <c r="CC133" i="124"/>
  <c r="CC153" i="124"/>
  <c r="CC149" i="124"/>
  <c r="CC147" i="124"/>
  <c r="CC144" i="124"/>
  <c r="CC151" i="124"/>
  <c r="N148" i="124"/>
  <c r="N135" i="124"/>
  <c r="BX267" i="124"/>
  <c r="BX270" i="124" s="1"/>
  <c r="BX155" i="124"/>
  <c r="L139" i="124"/>
  <c r="L152" i="124"/>
  <c r="M266" i="124"/>
  <c r="M137" i="124"/>
  <c r="M150" i="124"/>
  <c r="CC145" i="124"/>
  <c r="CF222" i="124"/>
  <c r="CF269" i="124" s="1"/>
  <c r="CF76" i="124"/>
  <c r="CH425" i="124"/>
  <c r="CH428" i="124" s="1"/>
  <c r="CG435" i="124"/>
  <c r="CG78" i="124" s="1"/>
  <c r="BY154" i="124"/>
  <c r="BY140" i="124"/>
  <c r="BY141" i="124" s="1"/>
  <c r="CI221" i="124"/>
  <c r="S349" i="124"/>
  <c r="S365" i="124" s="1"/>
  <c r="S367" i="124" s="1"/>
  <c r="S371" i="124" s="1"/>
  <c r="CK430" i="124"/>
  <c r="CK431" i="124"/>
  <c r="CK438" i="124" s="1"/>
  <c r="CK439" i="124"/>
  <c r="CK345" i="124" s="1"/>
  <c r="CK346" i="124" s="1"/>
  <c r="CL432" i="124"/>
  <c r="CA266" i="124"/>
  <c r="CA137" i="124"/>
  <c r="CA150" i="124"/>
  <c r="CJ427" i="124"/>
  <c r="CJ437" i="124"/>
  <c r="CJ136" i="124" s="1"/>
  <c r="CD131" i="124"/>
  <c r="CD145" i="124" s="1"/>
  <c r="J257" i="124"/>
  <c r="J220" i="124"/>
  <c r="J156" i="124"/>
  <c r="BZ152" i="124"/>
  <c r="BZ139" i="124"/>
  <c r="Q130" i="124"/>
  <c r="Q79" i="124"/>
  <c r="CB148" i="124"/>
  <c r="CB135" i="124"/>
  <c r="P131" i="124"/>
  <c r="P145" i="124" s="1"/>
  <c r="K154" i="124"/>
  <c r="K140" i="124"/>
  <c r="K141" i="124" s="1"/>
  <c r="J267" i="124"/>
  <c r="J270" i="124" s="1"/>
  <c r="J155" i="124"/>
  <c r="BX141" i="124"/>
  <c r="Q269" i="124"/>
  <c r="O146" i="124"/>
  <c r="O133" i="124"/>
  <c r="O149" i="124"/>
  <c r="O153" i="124"/>
  <c r="O144" i="124"/>
  <c r="O147" i="124"/>
  <c r="O151" i="124"/>
  <c r="CR427" i="125" l="1"/>
  <c r="CR437" i="125"/>
  <c r="CR136" i="125" s="1"/>
  <c r="R154" i="125"/>
  <c r="R140" i="125"/>
  <c r="Z434" i="125"/>
  <c r="Z245" i="125" s="1"/>
  <c r="Z246" i="125" s="1"/>
  <c r="Z78" i="125"/>
  <c r="P287" i="125"/>
  <c r="P288" i="125"/>
  <c r="P289" i="125" s="1"/>
  <c r="CO425" i="125"/>
  <c r="CO428" i="125" s="1"/>
  <c r="CN435" i="125"/>
  <c r="CN78" i="125" s="1"/>
  <c r="AB425" i="125"/>
  <c r="AB428" i="125" s="1"/>
  <c r="AA435" i="125"/>
  <c r="X130" i="125"/>
  <c r="X79" i="125"/>
  <c r="S139" i="125"/>
  <c r="S152" i="125"/>
  <c r="U368" i="125"/>
  <c r="U347" i="125"/>
  <c r="U348" i="125" s="1"/>
  <c r="T266" i="125"/>
  <c r="T150" i="125"/>
  <c r="T137" i="125"/>
  <c r="CG139" i="125"/>
  <c r="CG152" i="125"/>
  <c r="CH266" i="125"/>
  <c r="CH150" i="125"/>
  <c r="CH137" i="125"/>
  <c r="O260" i="125"/>
  <c r="O261" i="125" s="1"/>
  <c r="P257" i="125"/>
  <c r="Y222" i="125"/>
  <c r="Y269" i="125" s="1"/>
  <c r="Y76" i="125"/>
  <c r="CL130" i="125"/>
  <c r="CL79" i="125"/>
  <c r="CI135" i="125"/>
  <c r="CI148" i="125"/>
  <c r="CE267" i="125"/>
  <c r="CE270" i="125" s="1"/>
  <c r="CE155" i="125"/>
  <c r="V146" i="125"/>
  <c r="V133" i="125"/>
  <c r="V153" i="125"/>
  <c r="V144" i="125"/>
  <c r="V147" i="125"/>
  <c r="V149" i="125"/>
  <c r="V151" i="125"/>
  <c r="W131" i="125"/>
  <c r="Q220" i="125"/>
  <c r="Q223" i="125" s="1"/>
  <c r="Q234" i="125" s="1"/>
  <c r="Q156" i="125"/>
  <c r="CQ221" i="125"/>
  <c r="CD287" i="125"/>
  <c r="CD274" i="125"/>
  <c r="CD288" i="125" s="1"/>
  <c r="CD289" i="125" s="1"/>
  <c r="U148" i="125"/>
  <c r="U135" i="125"/>
  <c r="V145" i="125"/>
  <c r="O223" i="125"/>
  <c r="Q267" i="125"/>
  <c r="Q270" i="125" s="1"/>
  <c r="Q155" i="125"/>
  <c r="CE141" i="125"/>
  <c r="CS430" i="125"/>
  <c r="CS431" i="125"/>
  <c r="CS438" i="125" s="1"/>
  <c r="CS439" i="125"/>
  <c r="CS345" i="125" s="1"/>
  <c r="CS346" i="125" s="1"/>
  <c r="CT432" i="125"/>
  <c r="V370" i="125"/>
  <c r="CF154" i="125"/>
  <c r="CF140" i="125"/>
  <c r="CF141" i="125" s="1"/>
  <c r="L241" i="125"/>
  <c r="L243" i="125" s="1"/>
  <c r="L247" i="125" s="1"/>
  <c r="L263" i="125" s="1"/>
  <c r="M235" i="125"/>
  <c r="M236" i="125" s="1"/>
  <c r="L201" i="125"/>
  <c r="CJ146" i="125"/>
  <c r="CJ133" i="125"/>
  <c r="CJ149" i="125"/>
  <c r="CJ153" i="125"/>
  <c r="CJ147" i="125"/>
  <c r="CJ144" i="125"/>
  <c r="CJ151" i="125"/>
  <c r="BS146" i="125"/>
  <c r="BS133" i="125"/>
  <c r="BS153" i="125"/>
  <c r="BS144" i="125"/>
  <c r="BS147" i="125"/>
  <c r="BS149" i="125"/>
  <c r="BS151" i="125"/>
  <c r="CK131" i="125"/>
  <c r="V360" i="125"/>
  <c r="V361" i="125" s="1"/>
  <c r="CM222" i="125"/>
  <c r="CM269" i="125" s="1"/>
  <c r="CM76" i="125"/>
  <c r="CJ145" i="125"/>
  <c r="T347" i="124"/>
  <c r="T348" i="124" s="1"/>
  <c r="T349" i="124" s="1"/>
  <c r="T365" i="124" s="1"/>
  <c r="T367" i="124" s="1"/>
  <c r="T371" i="124" s="1"/>
  <c r="BS359" i="124"/>
  <c r="BS370" i="124" s="1"/>
  <c r="U360" i="124"/>
  <c r="BY220" i="124"/>
  <c r="BY223" i="124" s="1"/>
  <c r="BY234" i="124" s="1"/>
  <c r="BY156" i="124"/>
  <c r="T434" i="124"/>
  <c r="T245" i="124" s="1"/>
  <c r="T246" i="124" s="1"/>
  <c r="T78" i="124"/>
  <c r="CB266" i="124"/>
  <c r="CB137" i="124"/>
  <c r="CB150" i="124"/>
  <c r="CA152" i="124"/>
  <c r="CA139" i="124"/>
  <c r="M152" i="124"/>
  <c r="M139" i="124"/>
  <c r="V425" i="124"/>
  <c r="V428" i="124" s="1"/>
  <c r="U435" i="124"/>
  <c r="J223" i="124"/>
  <c r="J234" i="124" s="1"/>
  <c r="J236" i="124" s="1"/>
  <c r="R130" i="124"/>
  <c r="R79" i="124"/>
  <c r="O148" i="124"/>
  <c r="O135" i="124"/>
  <c r="CL431" i="124"/>
  <c r="CL438" i="124" s="1"/>
  <c r="CL430" i="124"/>
  <c r="CL439" i="124"/>
  <c r="CL345" i="124" s="1"/>
  <c r="CL346" i="124" s="1"/>
  <c r="CM432" i="124"/>
  <c r="CG222" i="124"/>
  <c r="CG269" i="124" s="1"/>
  <c r="CG76" i="124"/>
  <c r="CI425" i="124"/>
  <c r="CI428" i="124" s="1"/>
  <c r="CH435" i="124"/>
  <c r="CH78" i="124" s="1"/>
  <c r="L154" i="124"/>
  <c r="L140" i="124"/>
  <c r="L141" i="124" s="1"/>
  <c r="K257" i="124"/>
  <c r="J260" i="124"/>
  <c r="J261" i="124" s="1"/>
  <c r="K267" i="124"/>
  <c r="K270" i="124" s="1"/>
  <c r="K155" i="124"/>
  <c r="CF130" i="124"/>
  <c r="CF79" i="124"/>
  <c r="CE131" i="124"/>
  <c r="BX220" i="124"/>
  <c r="BX223" i="124" s="1"/>
  <c r="BX234" i="124" s="1"/>
  <c r="BX156" i="124"/>
  <c r="K220" i="124"/>
  <c r="K223" i="124" s="1"/>
  <c r="K234" i="124" s="1"/>
  <c r="K156" i="124"/>
  <c r="Q131" i="124"/>
  <c r="Q145" i="124" s="1"/>
  <c r="CJ221" i="124"/>
  <c r="CK427" i="124"/>
  <c r="CK437" i="124"/>
  <c r="CK136" i="124" s="1"/>
  <c r="BY267" i="124"/>
  <c r="BY270" i="124" s="1"/>
  <c r="BY155" i="124"/>
  <c r="BX274" i="124"/>
  <c r="BX454" i="124" s="1"/>
  <c r="CC148" i="124"/>
  <c r="CC135" i="124"/>
  <c r="S222" i="124"/>
  <c r="S269" i="124" s="1"/>
  <c r="S76" i="124"/>
  <c r="J274" i="124"/>
  <c r="J454" i="124" s="1"/>
  <c r="CD146" i="124"/>
  <c r="CD133" i="124"/>
  <c r="CD153" i="124"/>
  <c r="CD149" i="124"/>
  <c r="CD147" i="124"/>
  <c r="CD144" i="124"/>
  <c r="CD151" i="124"/>
  <c r="P146" i="124"/>
  <c r="P133" i="124"/>
  <c r="P149" i="124"/>
  <c r="P153" i="124"/>
  <c r="P144" i="124"/>
  <c r="P147" i="124"/>
  <c r="P151" i="124"/>
  <c r="BZ140" i="124"/>
  <c r="BZ141" i="124" s="1"/>
  <c r="BZ154" i="124"/>
  <c r="S350" i="124"/>
  <c r="N266" i="124"/>
  <c r="N137" i="124"/>
  <c r="N150" i="124"/>
  <c r="T350" i="124" l="1"/>
  <c r="CF220" i="125"/>
  <c r="CF223" i="125" s="1"/>
  <c r="CF234" i="125" s="1"/>
  <c r="CF156" i="125"/>
  <c r="V368" i="125"/>
  <c r="V347" i="125"/>
  <c r="V348" i="125" s="1"/>
  <c r="CK146" i="125"/>
  <c r="CK133" i="125"/>
  <c r="CK153" i="125"/>
  <c r="CK149" i="125"/>
  <c r="CK147" i="125"/>
  <c r="CK144" i="125"/>
  <c r="CK151" i="125"/>
  <c r="CK145" i="125"/>
  <c r="CT431" i="125"/>
  <c r="CT438" i="125" s="1"/>
  <c r="CT430" i="125"/>
  <c r="CT439" i="125"/>
  <c r="CT345" i="125" s="1"/>
  <c r="CT346" i="125" s="1"/>
  <c r="CU432" i="125"/>
  <c r="O234" i="125"/>
  <c r="O287" i="125"/>
  <c r="CI266" i="125"/>
  <c r="CI150" i="125"/>
  <c r="CI137" i="125"/>
  <c r="X131" i="125"/>
  <c r="Z222" i="125"/>
  <c r="Z76" i="125"/>
  <c r="AA434" i="125"/>
  <c r="AA245" i="125" s="1"/>
  <c r="AA246" i="125" s="1"/>
  <c r="AA78" i="125"/>
  <c r="CL131" i="125"/>
  <c r="CL145" i="125" s="1"/>
  <c r="CH152" i="125"/>
  <c r="CH139" i="125"/>
  <c r="U349" i="125"/>
  <c r="U365" i="125" s="1"/>
  <c r="U367" i="125" s="1"/>
  <c r="U371" i="125" s="1"/>
  <c r="AC425" i="125"/>
  <c r="AC428" i="125" s="1"/>
  <c r="AB435" i="125"/>
  <c r="R267" i="125"/>
  <c r="R270" i="125" s="1"/>
  <c r="R155" i="125"/>
  <c r="T139" i="125"/>
  <c r="T152" i="125"/>
  <c r="CS427" i="125"/>
  <c r="CS437" i="125"/>
  <c r="CS136" i="125" s="1"/>
  <c r="U266" i="125"/>
  <c r="U150" i="125"/>
  <c r="U137" i="125"/>
  <c r="W146" i="125"/>
  <c r="W133" i="125"/>
  <c r="W153" i="125"/>
  <c r="W144" i="125"/>
  <c r="W147" i="125"/>
  <c r="W149" i="125"/>
  <c r="W151" i="125"/>
  <c r="V135" i="125"/>
  <c r="V148" i="125"/>
  <c r="CN222" i="125"/>
  <c r="CN269" i="125" s="1"/>
  <c r="CN76" i="125"/>
  <c r="M241" i="125"/>
  <c r="M243" i="125" s="1"/>
  <c r="M247" i="125" s="1"/>
  <c r="M263" i="125" s="1"/>
  <c r="N235" i="125"/>
  <c r="N236" i="125" s="1"/>
  <c r="M201" i="125"/>
  <c r="W357" i="125"/>
  <c r="W359" i="125"/>
  <c r="CF267" i="125"/>
  <c r="CF270" i="125" s="1"/>
  <c r="CF155" i="125"/>
  <c r="CE220" i="125"/>
  <c r="CE223" i="125" s="1"/>
  <c r="CE234" i="125" s="1"/>
  <c r="CE156" i="125"/>
  <c r="W145" i="125"/>
  <c r="CP425" i="125"/>
  <c r="CP428" i="125" s="1"/>
  <c r="CO435" i="125"/>
  <c r="CO78" i="125" s="1"/>
  <c r="R141" i="125"/>
  <c r="BS135" i="125"/>
  <c r="BS148" i="125"/>
  <c r="P260" i="125"/>
  <c r="P261" i="125" s="1"/>
  <c r="Q257" i="125"/>
  <c r="Y130" i="125"/>
  <c r="Y79" i="125"/>
  <c r="S154" i="125"/>
  <c r="S140" i="125"/>
  <c r="S141" i="125" s="1"/>
  <c r="CR221" i="125"/>
  <c r="CM130" i="125"/>
  <c r="CM79" i="125"/>
  <c r="CJ148" i="125"/>
  <c r="CJ135" i="125"/>
  <c r="Q287" i="125"/>
  <c r="Q274" i="125"/>
  <c r="Q288" i="125" s="1"/>
  <c r="Q289" i="125" s="1"/>
  <c r="CE274" i="125"/>
  <c r="CG154" i="125"/>
  <c r="CG140" i="125"/>
  <c r="BS360" i="124"/>
  <c r="BT357" i="124" s="1"/>
  <c r="V357" i="124"/>
  <c r="V359" i="124"/>
  <c r="V370" i="124" s="1"/>
  <c r="U361" i="124"/>
  <c r="J287" i="124"/>
  <c r="J288" i="124"/>
  <c r="J289" i="124" s="1"/>
  <c r="BZ220" i="124"/>
  <c r="BZ223" i="124" s="1"/>
  <c r="BZ234" i="124" s="1"/>
  <c r="BZ156" i="124"/>
  <c r="K260" i="124"/>
  <c r="K261" i="124" s="1"/>
  <c r="L257" i="124"/>
  <c r="CC266" i="124"/>
  <c r="CC137" i="124"/>
  <c r="CC150" i="124"/>
  <c r="CE146" i="124"/>
  <c r="CE133" i="124"/>
  <c r="CE149" i="124"/>
  <c r="CE153" i="124"/>
  <c r="CE147" i="124"/>
  <c r="CE144" i="124"/>
  <c r="CE151" i="124"/>
  <c r="L220" i="124"/>
  <c r="L156" i="124"/>
  <c r="CL427" i="124"/>
  <c r="CL437" i="124"/>
  <c r="CL136" i="124" s="1"/>
  <c r="CE145" i="124"/>
  <c r="L267" i="124"/>
  <c r="L270" i="124" s="1"/>
  <c r="L155" i="124"/>
  <c r="K235" i="124"/>
  <c r="K236" i="124" s="1"/>
  <c r="J241" i="124"/>
  <c r="J243" i="124" s="1"/>
  <c r="J247" i="124" s="1"/>
  <c r="J263" i="124" s="1"/>
  <c r="J201" i="124"/>
  <c r="CB152" i="124"/>
  <c r="CB139" i="124"/>
  <c r="CD148" i="124"/>
  <c r="CD135" i="124"/>
  <c r="BX288" i="124"/>
  <c r="BX289" i="124" s="1"/>
  <c r="Q146" i="124"/>
  <c r="Q133" i="124"/>
  <c r="Q149" i="124"/>
  <c r="Q153" i="124"/>
  <c r="Q144" i="124"/>
  <c r="Q147" i="124"/>
  <c r="Q151" i="124"/>
  <c r="CG130" i="124"/>
  <c r="CG79" i="124"/>
  <c r="O266" i="124"/>
  <c r="O137" i="124"/>
  <c r="O150" i="124"/>
  <c r="U434" i="124"/>
  <c r="BS435" i="124"/>
  <c r="U78" i="124"/>
  <c r="BX287" i="124"/>
  <c r="CF131" i="124"/>
  <c r="CF145" i="124" s="1"/>
  <c r="CH222" i="124"/>
  <c r="CH269" i="124" s="1"/>
  <c r="CH76" i="124"/>
  <c r="W425" i="124"/>
  <c r="W428" i="124" s="1"/>
  <c r="V435" i="124"/>
  <c r="T222" i="124"/>
  <c r="T269" i="124" s="1"/>
  <c r="T76" i="124"/>
  <c r="P148" i="124"/>
  <c r="P135" i="124"/>
  <c r="CJ425" i="124"/>
  <c r="CJ428" i="124" s="1"/>
  <c r="CI435" i="124"/>
  <c r="CI78" i="124" s="1"/>
  <c r="M140" i="124"/>
  <c r="M141" i="124" s="1"/>
  <c r="M154" i="124"/>
  <c r="BZ267" i="124"/>
  <c r="BZ270" i="124" s="1"/>
  <c r="BZ155" i="124"/>
  <c r="BY287" i="124"/>
  <c r="BY274" i="124"/>
  <c r="K274" i="124"/>
  <c r="K287" i="124"/>
  <c r="R131" i="124"/>
  <c r="R145" i="124" s="1"/>
  <c r="N152" i="124"/>
  <c r="N139" i="124"/>
  <c r="S130" i="124"/>
  <c r="S79" i="124"/>
  <c r="CK221" i="124"/>
  <c r="CM430" i="124"/>
  <c r="CM431" i="124"/>
  <c r="CM438" i="124" s="1"/>
  <c r="CM439" i="124"/>
  <c r="CM345" i="124" s="1"/>
  <c r="CM346" i="124" s="1"/>
  <c r="CN432" i="124"/>
  <c r="CA140" i="124"/>
  <c r="CA141" i="124" s="1"/>
  <c r="CA154" i="124"/>
  <c r="BY288" i="124" l="1"/>
  <c r="BY289" i="124" s="1"/>
  <c r="BY454" i="124"/>
  <c r="K288" i="124"/>
  <c r="K289" i="124" s="1"/>
  <c r="K454" i="124"/>
  <c r="CE288" i="125"/>
  <c r="CE289" i="125" s="1"/>
  <c r="CE287" i="125"/>
  <c r="CG267" i="125"/>
  <c r="CG270" i="125" s="1"/>
  <c r="CG155" i="125"/>
  <c r="U152" i="125"/>
  <c r="U139" i="125"/>
  <c r="CM131" i="125"/>
  <c r="CQ425" i="125"/>
  <c r="CQ428" i="125" s="1"/>
  <c r="CP435" i="125"/>
  <c r="CP78" i="125" s="1"/>
  <c r="W360" i="125"/>
  <c r="AB434" i="125"/>
  <c r="AB245" i="125" s="1"/>
  <c r="AB246" i="125" s="1"/>
  <c r="AB78" i="125"/>
  <c r="X146" i="125"/>
  <c r="X133" i="125"/>
  <c r="X153" i="125"/>
  <c r="X144" i="125"/>
  <c r="X147" i="125"/>
  <c r="X149" i="125"/>
  <c r="X151" i="125"/>
  <c r="CU431" i="125"/>
  <c r="CU438" i="125" s="1"/>
  <c r="CU430" i="125"/>
  <c r="CU439" i="125"/>
  <c r="CU345" i="125" s="1"/>
  <c r="CU346" i="125" s="1"/>
  <c r="CV432" i="125"/>
  <c r="Y131" i="125"/>
  <c r="Q260" i="125"/>
  <c r="Q261" i="125" s="1"/>
  <c r="R257" i="125"/>
  <c r="AD425" i="125"/>
  <c r="AD428" i="125" s="1"/>
  <c r="AC435" i="125"/>
  <c r="AA222" i="125"/>
  <c r="AA269" i="125" s="1"/>
  <c r="AA76" i="125"/>
  <c r="X145" i="125"/>
  <c r="CT427" i="125"/>
  <c r="CT437" i="125"/>
  <c r="CT136" i="125" s="1"/>
  <c r="CK148" i="125"/>
  <c r="CK135" i="125"/>
  <c r="CO222" i="125"/>
  <c r="CO269" i="125" s="1"/>
  <c r="CO76" i="125"/>
  <c r="N241" i="125"/>
  <c r="N243" i="125" s="1"/>
  <c r="N247" i="125" s="1"/>
  <c r="N263" i="125" s="1"/>
  <c r="O235" i="125"/>
  <c r="O236" i="125" s="1"/>
  <c r="N201" i="125"/>
  <c r="CS221" i="125"/>
  <c r="CI139" i="125"/>
  <c r="CI152" i="125"/>
  <c r="V266" i="125"/>
  <c r="V150" i="125"/>
  <c r="V137" i="125"/>
  <c r="U350" i="125"/>
  <c r="V349" i="125"/>
  <c r="V365" i="125" s="1"/>
  <c r="V367" i="125" s="1"/>
  <c r="V371" i="125" s="1"/>
  <c r="W370" i="125"/>
  <c r="Z269" i="125"/>
  <c r="S267" i="125"/>
  <c r="S270" i="125" s="1"/>
  <c r="S155" i="125"/>
  <c r="CN130" i="125"/>
  <c r="CN79" i="125"/>
  <c r="CH154" i="125"/>
  <c r="CH140" i="125"/>
  <c r="S220" i="125"/>
  <c r="S223" i="125" s="1"/>
  <c r="S234" i="125" s="1"/>
  <c r="S156" i="125"/>
  <c r="CJ266" i="125"/>
  <c r="CJ137" i="125"/>
  <c r="CJ150" i="125"/>
  <c r="BS266" i="125"/>
  <c r="BS150" i="125"/>
  <c r="BS137" i="125"/>
  <c r="W148" i="125"/>
  <c r="W135" i="125"/>
  <c r="T154" i="125"/>
  <c r="T140" i="125"/>
  <c r="T141" i="125" s="1"/>
  <c r="R274" i="125"/>
  <c r="CG141" i="125"/>
  <c r="R220" i="125"/>
  <c r="R156" i="125"/>
  <c r="CF287" i="125"/>
  <c r="CF274" i="125"/>
  <c r="CF288" i="125" s="1"/>
  <c r="CF289" i="125" s="1"/>
  <c r="CL146" i="125"/>
  <c r="CL133" i="125"/>
  <c r="CL153" i="125"/>
  <c r="CL149" i="125"/>
  <c r="CL147" i="125"/>
  <c r="CL144" i="125"/>
  <c r="CL151" i="125"/>
  <c r="Z130" i="125"/>
  <c r="Z79" i="125"/>
  <c r="O288" i="125"/>
  <c r="O289" i="125" s="1"/>
  <c r="U368" i="124"/>
  <c r="U347" i="124"/>
  <c r="U348" i="124" s="1"/>
  <c r="U349" i="124" s="1"/>
  <c r="U365" i="124" s="1"/>
  <c r="U367" i="124" s="1"/>
  <c r="V360" i="124"/>
  <c r="N140" i="124"/>
  <c r="N141" i="124" s="1"/>
  <c r="N154" i="124"/>
  <c r="P266" i="124"/>
  <c r="P137" i="124"/>
  <c r="P150" i="124"/>
  <c r="CL221" i="124"/>
  <c r="CM427" i="124"/>
  <c r="CM437" i="124"/>
  <c r="CM136" i="124" s="1"/>
  <c r="CF146" i="124"/>
  <c r="CF133" i="124"/>
  <c r="CF149" i="124"/>
  <c r="CF153" i="124"/>
  <c r="CF147" i="124"/>
  <c r="CF144" i="124"/>
  <c r="CF151" i="124"/>
  <c r="O152" i="124"/>
  <c r="O139" i="124"/>
  <c r="L260" i="124"/>
  <c r="L261" i="124" s="1"/>
  <c r="M257" i="124"/>
  <c r="Q148" i="124"/>
  <c r="Q135" i="124"/>
  <c r="T130" i="124"/>
  <c r="T79" i="124"/>
  <c r="CE135" i="124"/>
  <c r="CE148" i="124"/>
  <c r="CA220" i="124"/>
  <c r="CA223" i="124" s="1"/>
  <c r="CA234" i="124" s="1"/>
  <c r="CA156" i="124"/>
  <c r="M220" i="124"/>
  <c r="M223" i="124" s="1"/>
  <c r="M234" i="124" s="1"/>
  <c r="M156" i="124"/>
  <c r="CG131" i="124"/>
  <c r="R146" i="124"/>
  <c r="R133" i="124"/>
  <c r="R149" i="124"/>
  <c r="R153" i="124"/>
  <c r="R144" i="124"/>
  <c r="R147" i="124"/>
  <c r="R151" i="124"/>
  <c r="CA267" i="124"/>
  <c r="CA270" i="124" s="1"/>
  <c r="CA155" i="124"/>
  <c r="M267" i="124"/>
  <c r="M270" i="124" s="1"/>
  <c r="M155" i="124"/>
  <c r="V434" i="124"/>
  <c r="V245" i="124" s="1"/>
  <c r="V246" i="124" s="1"/>
  <c r="V78" i="124"/>
  <c r="U222" i="124"/>
  <c r="U76" i="124"/>
  <c r="BS78" i="124"/>
  <c r="CD266" i="124"/>
  <c r="CD150" i="124"/>
  <c r="CD137" i="124"/>
  <c r="L223" i="124"/>
  <c r="L234" i="124" s="1"/>
  <c r="BZ287" i="124"/>
  <c r="BZ274" i="124"/>
  <c r="CN431" i="124"/>
  <c r="CN438" i="124" s="1"/>
  <c r="CN430" i="124"/>
  <c r="CN439" i="124"/>
  <c r="CN345" i="124" s="1"/>
  <c r="CN346" i="124" s="1"/>
  <c r="CO432" i="124"/>
  <c r="K241" i="124"/>
  <c r="K243" i="124" s="1"/>
  <c r="K247" i="124" s="1"/>
  <c r="K263" i="124" s="1"/>
  <c r="L235" i="124"/>
  <c r="K201" i="124"/>
  <c r="CI222" i="124"/>
  <c r="CI269" i="124" s="1"/>
  <c r="CI76" i="124"/>
  <c r="X425" i="124"/>
  <c r="X428" i="124" s="1"/>
  <c r="W435" i="124"/>
  <c r="L274" i="124"/>
  <c r="L454" i="124" s="1"/>
  <c r="CC152" i="124"/>
  <c r="CC139" i="124"/>
  <c r="S131" i="124"/>
  <c r="S145" i="124" s="1"/>
  <c r="CK425" i="124"/>
  <c r="CK428" i="124" s="1"/>
  <c r="CJ435" i="124"/>
  <c r="CJ78" i="124" s="1"/>
  <c r="CH130" i="124"/>
  <c r="CH79" i="124"/>
  <c r="BS434" i="124"/>
  <c r="U245" i="124"/>
  <c r="CB154" i="124"/>
  <c r="CB140" i="124"/>
  <c r="BZ288" i="124" l="1"/>
  <c r="BZ289" i="124" s="1"/>
  <c r="BZ454" i="124"/>
  <c r="T267" i="125"/>
  <c r="T270" i="125" s="1"/>
  <c r="T155" i="125"/>
  <c r="AC434" i="125"/>
  <c r="AC245" i="125" s="1"/>
  <c r="AC246" i="125" s="1"/>
  <c r="AC78" i="125"/>
  <c r="CR425" i="125"/>
  <c r="CR428" i="125" s="1"/>
  <c r="CQ435" i="125"/>
  <c r="CQ78" i="125" s="1"/>
  <c r="T156" i="125"/>
  <c r="T220" i="125"/>
  <c r="T223" i="125" s="1"/>
  <c r="T234" i="125" s="1"/>
  <c r="CO130" i="125"/>
  <c r="CO79" i="125"/>
  <c r="CJ152" i="125"/>
  <c r="CJ139" i="125"/>
  <c r="CI154" i="125"/>
  <c r="CI140" i="125"/>
  <c r="CI141" i="125" s="1"/>
  <c r="CK266" i="125"/>
  <c r="CK137" i="125"/>
  <c r="CK150" i="125"/>
  <c r="AE425" i="125"/>
  <c r="AE428" i="125" s="1"/>
  <c r="AD435" i="125"/>
  <c r="CU427" i="125"/>
  <c r="CU437" i="125"/>
  <c r="CU136" i="125" s="1"/>
  <c r="X148" i="125"/>
  <c r="X135" i="125"/>
  <c r="CM146" i="125"/>
  <c r="CM133" i="125"/>
  <c r="CM149" i="125"/>
  <c r="CM153" i="125"/>
  <c r="CM147" i="125"/>
  <c r="CM144" i="125"/>
  <c r="CM151" i="125"/>
  <c r="R223" i="125"/>
  <c r="W266" i="125"/>
  <c r="W137" i="125"/>
  <c r="W150" i="125"/>
  <c r="CN131" i="125"/>
  <c r="V350" i="125"/>
  <c r="CM145" i="125"/>
  <c r="CG156" i="125"/>
  <c r="CG220" i="125"/>
  <c r="CG223" i="125" s="1"/>
  <c r="CG234" i="125" s="1"/>
  <c r="CT221" i="125"/>
  <c r="R260" i="125"/>
  <c r="R261" i="125" s="1"/>
  <c r="S257" i="125"/>
  <c r="AB222" i="125"/>
  <c r="AB269" i="125" s="1"/>
  <c r="AB76" i="125"/>
  <c r="U154" i="125"/>
  <c r="U140" i="125"/>
  <c r="U141" i="125" s="1"/>
  <c r="CP222" i="125"/>
  <c r="CP269" i="125" s="1"/>
  <c r="CP76" i="125"/>
  <c r="CV431" i="125"/>
  <c r="CV438" i="125" s="1"/>
  <c r="CV430" i="125"/>
  <c r="CV439" i="125"/>
  <c r="CV345" i="125" s="1"/>
  <c r="CV346" i="125" s="1"/>
  <c r="CW432" i="125"/>
  <c r="O241" i="125"/>
  <c r="O243" i="125" s="1"/>
  <c r="O247" i="125" s="1"/>
  <c r="O263" i="125" s="1"/>
  <c r="P235" i="125"/>
  <c r="P236" i="125" s="1"/>
  <c r="O201" i="125"/>
  <c r="CL148" i="125"/>
  <c r="CL135" i="125"/>
  <c r="BS139" i="125"/>
  <c r="BS152" i="125"/>
  <c r="S287" i="125"/>
  <c r="S274" i="125"/>
  <c r="S288" i="125" s="1"/>
  <c r="S289" i="125" s="1"/>
  <c r="V139" i="125"/>
  <c r="V152" i="125"/>
  <c r="Y146" i="125"/>
  <c r="Y133" i="125"/>
  <c r="Y153" i="125"/>
  <c r="Y144" i="125"/>
  <c r="Y147" i="125"/>
  <c r="Y149" i="125"/>
  <c r="Y151" i="125"/>
  <c r="X357" i="125"/>
  <c r="X359" i="125"/>
  <c r="Z131" i="125"/>
  <c r="Z145" i="125" s="1"/>
  <c r="CH267" i="125"/>
  <c r="CH270" i="125" s="1"/>
  <c r="CH155" i="125"/>
  <c r="CH141" i="125"/>
  <c r="AA130" i="125"/>
  <c r="AA79" i="125"/>
  <c r="Y145" i="125"/>
  <c r="W361" i="125"/>
  <c r="CG274" i="125"/>
  <c r="U371" i="124"/>
  <c r="U350" i="124"/>
  <c r="V361" i="124"/>
  <c r="W357" i="124"/>
  <c r="W359" i="124"/>
  <c r="W370" i="124" s="1"/>
  <c r="L287" i="124"/>
  <c r="L288" i="124"/>
  <c r="L289" i="124" s="1"/>
  <c r="CD139" i="124"/>
  <c r="CD152" i="124"/>
  <c r="Y425" i="124"/>
  <c r="Y428" i="124" s="1"/>
  <c r="X435" i="124"/>
  <c r="CN427" i="124"/>
  <c r="CN437" i="124"/>
  <c r="CN136" i="124" s="1"/>
  <c r="M274" i="124"/>
  <c r="M287" i="124"/>
  <c r="R135" i="124"/>
  <c r="R148" i="124"/>
  <c r="CI130" i="124"/>
  <c r="CI79" i="124"/>
  <c r="CE266" i="124"/>
  <c r="CE150" i="124"/>
  <c r="CE137" i="124"/>
  <c r="N257" i="124"/>
  <c r="M260" i="124"/>
  <c r="M261" i="124" s="1"/>
  <c r="P152" i="124"/>
  <c r="P139" i="124"/>
  <c r="CJ222" i="124"/>
  <c r="CJ269" i="124" s="1"/>
  <c r="CJ76" i="124"/>
  <c r="CA287" i="124"/>
  <c r="CA274" i="124"/>
  <c r="CG146" i="124"/>
  <c r="CG133" i="124"/>
  <c r="CG149" i="124"/>
  <c r="CG153" i="124"/>
  <c r="CG147" i="124"/>
  <c r="CG144" i="124"/>
  <c r="CG151" i="124"/>
  <c r="CF135" i="124"/>
  <c r="CF148" i="124"/>
  <c r="CL425" i="124"/>
  <c r="CL428" i="124" s="1"/>
  <c r="CK435" i="124"/>
  <c r="CK78" i="124" s="1"/>
  <c r="CC154" i="124"/>
  <c r="CC140" i="124"/>
  <c r="CC141" i="124" s="1"/>
  <c r="U130" i="124"/>
  <c r="U79" i="124"/>
  <c r="BS76" i="124"/>
  <c r="CG145" i="124"/>
  <c r="T131" i="124"/>
  <c r="T145" i="124" s="1"/>
  <c r="O154" i="124"/>
  <c r="O140" i="124"/>
  <c r="CB267" i="124"/>
  <c r="CB270" i="124" s="1"/>
  <c r="CB155" i="124"/>
  <c r="S146" i="124"/>
  <c r="S133" i="124"/>
  <c r="S149" i="124"/>
  <c r="S153" i="124"/>
  <c r="S144" i="124"/>
  <c r="S147" i="124"/>
  <c r="S151" i="124"/>
  <c r="U269" i="124"/>
  <c r="BS222" i="124"/>
  <c r="CM221" i="124"/>
  <c r="N220" i="124"/>
  <c r="N156" i="124"/>
  <c r="W434" i="124"/>
  <c r="W245" i="124" s="1"/>
  <c r="W246" i="124" s="1"/>
  <c r="W78" i="124"/>
  <c r="CB141" i="124"/>
  <c r="V222" i="124"/>
  <c r="V76" i="124"/>
  <c r="N267" i="124"/>
  <c r="N270" i="124" s="1"/>
  <c r="N155" i="124"/>
  <c r="CH131" i="124"/>
  <c r="CH145" i="124" s="1"/>
  <c r="BS245" i="124"/>
  <c r="BS246" i="124" s="1"/>
  <c r="U246" i="124"/>
  <c r="CO431" i="124"/>
  <c r="CO438" i="124" s="1"/>
  <c r="CO430" i="124"/>
  <c r="CO439" i="124"/>
  <c r="CO345" i="124" s="1"/>
  <c r="CO346" i="124" s="1"/>
  <c r="CP432" i="124"/>
  <c r="L236" i="124"/>
  <c r="Q266" i="124"/>
  <c r="Q150" i="124"/>
  <c r="Q137" i="124"/>
  <c r="CA288" i="124" l="1"/>
  <c r="CA289" i="124" s="1"/>
  <c r="CA454" i="124"/>
  <c r="M288" i="124"/>
  <c r="M289" i="124" s="1"/>
  <c r="M454" i="124"/>
  <c r="U220" i="125"/>
  <c r="U156" i="125"/>
  <c r="W368" i="125"/>
  <c r="W347" i="125"/>
  <c r="W348" i="125" s="1"/>
  <c r="AD434" i="125"/>
  <c r="AD245" i="125" s="1"/>
  <c r="AD246" i="125" s="1"/>
  <c r="AD78" i="125"/>
  <c r="CJ154" i="125"/>
  <c r="CJ140" i="125"/>
  <c r="CJ141" i="125" s="1"/>
  <c r="CH274" i="125"/>
  <c r="CW431" i="125"/>
  <c r="CW438" i="125" s="1"/>
  <c r="CW430" i="125"/>
  <c r="CW439" i="125"/>
  <c r="CW345" i="125" s="1"/>
  <c r="CW346" i="125" s="1"/>
  <c r="CX432" i="125"/>
  <c r="U267" i="125"/>
  <c r="U270" i="125" s="1"/>
  <c r="U155" i="125"/>
  <c r="BS140" i="125"/>
  <c r="W152" i="125"/>
  <c r="W139" i="125"/>
  <c r="AF425" i="125"/>
  <c r="AF428" i="125" s="1"/>
  <c r="AE435" i="125"/>
  <c r="AC222" i="125"/>
  <c r="AC269" i="125" s="1"/>
  <c r="AC76" i="125"/>
  <c r="CM148" i="125"/>
  <c r="CM135" i="125"/>
  <c r="Y148" i="125"/>
  <c r="Y135" i="125"/>
  <c r="BS154" i="125"/>
  <c r="CV427" i="125"/>
  <c r="CV437" i="125"/>
  <c r="CV136" i="125" s="1"/>
  <c r="AB130" i="125"/>
  <c r="AB79" i="125"/>
  <c r="CK152" i="125"/>
  <c r="CK139" i="125"/>
  <c r="CO131" i="125"/>
  <c r="AA131" i="125"/>
  <c r="CL266" i="125"/>
  <c r="CL150" i="125"/>
  <c r="CL137" i="125"/>
  <c r="R234" i="125"/>
  <c r="R287" i="125"/>
  <c r="X266" i="125"/>
  <c r="X137" i="125"/>
  <c r="X150" i="125"/>
  <c r="T287" i="125"/>
  <c r="T274" i="125"/>
  <c r="T288" i="125" s="1"/>
  <c r="T289" i="125" s="1"/>
  <c r="Z146" i="125"/>
  <c r="Z133" i="125"/>
  <c r="Z153" i="125"/>
  <c r="Z144" i="125"/>
  <c r="Z147" i="125"/>
  <c r="Z149" i="125"/>
  <c r="Z151" i="125"/>
  <c r="X360" i="125"/>
  <c r="S260" i="125"/>
  <c r="S261" i="125" s="1"/>
  <c r="T257" i="125"/>
  <c r="CN146" i="125"/>
  <c r="CN133" i="125"/>
  <c r="CN153" i="125"/>
  <c r="CN149" i="125"/>
  <c r="CN147" i="125"/>
  <c r="CN144" i="125"/>
  <c r="CN151" i="125"/>
  <c r="CI220" i="125"/>
  <c r="CI223" i="125" s="1"/>
  <c r="CI234" i="125" s="1"/>
  <c r="CI156" i="125"/>
  <c r="CG288" i="125"/>
  <c r="CG289" i="125" s="1"/>
  <c r="CH220" i="125"/>
  <c r="CH223" i="125" s="1"/>
  <c r="CH234" i="125" s="1"/>
  <c r="CH156" i="125"/>
  <c r="V154" i="125"/>
  <c r="V140" i="125"/>
  <c r="V141" i="125" s="1"/>
  <c r="CP130" i="125"/>
  <c r="CP79" i="125"/>
  <c r="CN145" i="125"/>
  <c r="CU221" i="125"/>
  <c r="CI267" i="125"/>
  <c r="CI270" i="125" s="1"/>
  <c r="CI155" i="125"/>
  <c r="CQ222" i="125"/>
  <c r="CQ269" i="125" s="1"/>
  <c r="CQ76" i="125"/>
  <c r="X370" i="125"/>
  <c r="CG287" i="125"/>
  <c r="P241" i="125"/>
  <c r="P243" i="125" s="1"/>
  <c r="P247" i="125" s="1"/>
  <c r="P263" i="125" s="1"/>
  <c r="P201" i="125"/>
  <c r="Q235" i="125"/>
  <c r="Q236" i="125" s="1"/>
  <c r="CS425" i="125"/>
  <c r="CS428" i="125" s="1"/>
  <c r="CR435" i="125"/>
  <c r="CR78" i="125" s="1"/>
  <c r="W360" i="124"/>
  <c r="V368" i="124"/>
  <c r="V347" i="124"/>
  <c r="V348" i="124" s="1"/>
  <c r="CP431" i="124"/>
  <c r="CP438" i="124" s="1"/>
  <c r="CP430" i="124"/>
  <c r="CP439" i="124"/>
  <c r="CP345" i="124" s="1"/>
  <c r="CP346" i="124" s="1"/>
  <c r="CQ432" i="124"/>
  <c r="M235" i="124"/>
  <c r="M236" i="124" s="1"/>
  <c r="L241" i="124"/>
  <c r="L243" i="124" s="1"/>
  <c r="L247" i="124" s="1"/>
  <c r="L263" i="124" s="1"/>
  <c r="L201" i="124"/>
  <c r="CB220" i="124"/>
  <c r="CB223" i="124" s="1"/>
  <c r="CB234" i="124" s="1"/>
  <c r="CB156" i="124"/>
  <c r="S135" i="124"/>
  <c r="S148" i="124"/>
  <c r="T146" i="124"/>
  <c r="T133" i="124"/>
  <c r="T149" i="124"/>
  <c r="T153" i="124"/>
  <c r="T144" i="124"/>
  <c r="T147" i="124"/>
  <c r="T151" i="124"/>
  <c r="CC220" i="124"/>
  <c r="CC223" i="124" s="1"/>
  <c r="CC234" i="124" s="1"/>
  <c r="CC156" i="124"/>
  <c r="CK222" i="124"/>
  <c r="CK269" i="124" s="1"/>
  <c r="CK76" i="124"/>
  <c r="CJ130" i="124"/>
  <c r="CJ79" i="124"/>
  <c r="CM425" i="124"/>
  <c r="CM428" i="124" s="1"/>
  <c r="CL435" i="124"/>
  <c r="CL78" i="124" s="1"/>
  <c r="CN221" i="124"/>
  <c r="W222" i="124"/>
  <c r="W269" i="124" s="1"/>
  <c r="W76" i="124"/>
  <c r="CO427" i="124"/>
  <c r="CO437" i="124"/>
  <c r="CO136" i="124" s="1"/>
  <c r="CB274" i="124"/>
  <c r="CB454" i="124" s="1"/>
  <c r="BS130" i="124"/>
  <c r="BS79" i="124"/>
  <c r="CG135" i="124"/>
  <c r="CG148" i="124"/>
  <c r="P154" i="124"/>
  <c r="P140" i="124"/>
  <c r="BS269" i="124"/>
  <c r="N223" i="124"/>
  <c r="N234" i="124" s="1"/>
  <c r="CI131" i="124"/>
  <c r="X434" i="124"/>
  <c r="X245" i="124" s="1"/>
  <c r="X246" i="124" s="1"/>
  <c r="X78" i="124"/>
  <c r="N274" i="124"/>
  <c r="N454" i="124" s="1"/>
  <c r="U131" i="124"/>
  <c r="CF266" i="124"/>
  <c r="CF150" i="124"/>
  <c r="CF137" i="124"/>
  <c r="Z425" i="124"/>
  <c r="Z428" i="124" s="1"/>
  <c r="Y435" i="124"/>
  <c r="Q139" i="124"/>
  <c r="Q152" i="124"/>
  <c r="CC267" i="124"/>
  <c r="CC270" i="124" s="1"/>
  <c r="CC155" i="124"/>
  <c r="N260" i="124"/>
  <c r="N261" i="124" s="1"/>
  <c r="V130" i="124"/>
  <c r="V79" i="124"/>
  <c r="O267" i="124"/>
  <c r="O270" i="124" s="1"/>
  <c r="O155" i="124"/>
  <c r="CH146" i="124"/>
  <c r="CH133" i="124"/>
  <c r="CH149" i="124"/>
  <c r="CH153" i="124"/>
  <c r="CH147" i="124"/>
  <c r="CH144" i="124"/>
  <c r="CH151" i="124"/>
  <c r="V269" i="124"/>
  <c r="O141" i="124"/>
  <c r="O257" i="124" s="1"/>
  <c r="CE139" i="124"/>
  <c r="CE152" i="124"/>
  <c r="R266" i="124"/>
  <c r="R150" i="124"/>
  <c r="R137" i="124"/>
  <c r="CD154" i="124"/>
  <c r="CD140" i="124"/>
  <c r="CD141" i="124" s="1"/>
  <c r="CI287" i="125" l="1"/>
  <c r="CI274" i="125"/>
  <c r="CI288" i="125" s="1"/>
  <c r="CI289" i="125" s="1"/>
  <c r="Y357" i="125"/>
  <c r="Y359" i="125"/>
  <c r="R288" i="125"/>
  <c r="R289" i="125" s="1"/>
  <c r="CK140" i="125"/>
  <c r="CK141" i="125" s="1"/>
  <c r="CK154" i="125"/>
  <c r="U274" i="125"/>
  <c r="CL152" i="125"/>
  <c r="CL139" i="125"/>
  <c r="Y266" i="125"/>
  <c r="Y150" i="125"/>
  <c r="Y137" i="125"/>
  <c r="AE434" i="125"/>
  <c r="AE245" i="125" s="1"/>
  <c r="AE246" i="125" s="1"/>
  <c r="AE78" i="125"/>
  <c r="CX431" i="125"/>
  <c r="CX438" i="125" s="1"/>
  <c r="CX430" i="125"/>
  <c r="CX439" i="125"/>
  <c r="CX345" i="125" s="1"/>
  <c r="CX346" i="125" s="1"/>
  <c r="CY432" i="125"/>
  <c r="CJ220" i="125"/>
  <c r="CJ223" i="125" s="1"/>
  <c r="CJ234" i="125" s="1"/>
  <c r="CJ156" i="125"/>
  <c r="AG425" i="125"/>
  <c r="AG428" i="125" s="1"/>
  <c r="AF435" i="125"/>
  <c r="AD222" i="125"/>
  <c r="AD269" i="125" s="1"/>
  <c r="AD76" i="125"/>
  <c r="CN148" i="125"/>
  <c r="CN135" i="125"/>
  <c r="AB131" i="125"/>
  <c r="CM266" i="125"/>
  <c r="CM137" i="125"/>
  <c r="CM150" i="125"/>
  <c r="W154" i="125"/>
  <c r="W140" i="125"/>
  <c r="W141" i="125" s="1"/>
  <c r="CW427" i="125"/>
  <c r="CW437" i="125"/>
  <c r="CW136" i="125" s="1"/>
  <c r="AA146" i="125"/>
  <c r="AA133" i="125"/>
  <c r="AA153" i="125"/>
  <c r="AA144" i="125"/>
  <c r="AA147" i="125"/>
  <c r="AA149" i="125"/>
  <c r="AA151" i="125"/>
  <c r="CV221" i="125"/>
  <c r="W349" i="125"/>
  <c r="W365" i="125" s="1"/>
  <c r="W367" i="125" s="1"/>
  <c r="W371" i="125" s="1"/>
  <c r="CQ130" i="125"/>
  <c r="CQ79" i="125"/>
  <c r="T260" i="125"/>
  <c r="T261" i="125" s="1"/>
  <c r="U257" i="125"/>
  <c r="X152" i="125"/>
  <c r="X139" i="125"/>
  <c r="AA145" i="125"/>
  <c r="CH288" i="125"/>
  <c r="CH289" i="125" s="1"/>
  <c r="CT425" i="125"/>
  <c r="CT428" i="125" s="1"/>
  <c r="CS435" i="125"/>
  <c r="CS78" i="125" s="1"/>
  <c r="V220" i="125"/>
  <c r="V156" i="125"/>
  <c r="Z148" i="125"/>
  <c r="Z135" i="125"/>
  <c r="CO146" i="125"/>
  <c r="CO133" i="125"/>
  <c r="CO153" i="125"/>
  <c r="CO149" i="125"/>
  <c r="CO147" i="125"/>
  <c r="CO144" i="125"/>
  <c r="CO151" i="125"/>
  <c r="BS267" i="125"/>
  <c r="BS155" i="125"/>
  <c r="CH287" i="125"/>
  <c r="CR222" i="125"/>
  <c r="CR269" i="125" s="1"/>
  <c r="CR76" i="125"/>
  <c r="CP131" i="125"/>
  <c r="R235" i="125"/>
  <c r="R236" i="125" s="1"/>
  <c r="Q241" i="125"/>
  <c r="Q243" i="125" s="1"/>
  <c r="Q247" i="125" s="1"/>
  <c r="Q263" i="125" s="1"/>
  <c r="Q201" i="125"/>
  <c r="V267" i="125"/>
  <c r="V270" i="125" s="1"/>
  <c r="V155" i="125"/>
  <c r="X361" i="125"/>
  <c r="CO145" i="125"/>
  <c r="BS141" i="125"/>
  <c r="AC130" i="125"/>
  <c r="AC79" i="125"/>
  <c r="CJ267" i="125"/>
  <c r="CJ270" i="125" s="1"/>
  <c r="CJ155" i="125"/>
  <c r="U223" i="125"/>
  <c r="U234" i="125" s="1"/>
  <c r="BS220" i="125"/>
  <c r="X357" i="124"/>
  <c r="X359" i="124"/>
  <c r="X370" i="124" s="1"/>
  <c r="W361" i="124"/>
  <c r="V349" i="124"/>
  <c r="V365" i="124" s="1"/>
  <c r="V367" i="124" s="1"/>
  <c r="V371" i="124" s="1"/>
  <c r="CB287" i="124"/>
  <c r="CB288" i="124"/>
  <c r="CB289" i="124" s="1"/>
  <c r="N287" i="124"/>
  <c r="CH148" i="124"/>
  <c r="CH135" i="124"/>
  <c r="Y434" i="124"/>
  <c r="Y245" i="124" s="1"/>
  <c r="Y246" i="124" s="1"/>
  <c r="Y78" i="124"/>
  <c r="CK130" i="124"/>
  <c r="CK79" i="124"/>
  <c r="AA425" i="124"/>
  <c r="AA428" i="124" s="1"/>
  <c r="Z435" i="124"/>
  <c r="X222" i="124"/>
  <c r="X76" i="124"/>
  <c r="P267" i="124"/>
  <c r="P270" i="124" s="1"/>
  <c r="P155" i="124"/>
  <c r="T148" i="124"/>
  <c r="T135" i="124"/>
  <c r="P141" i="124"/>
  <c r="P257" i="124" s="1"/>
  <c r="CL222" i="124"/>
  <c r="CL269" i="124" s="1"/>
  <c r="CL76" i="124"/>
  <c r="M241" i="124"/>
  <c r="M243" i="124" s="1"/>
  <c r="M247" i="124" s="1"/>
  <c r="M263" i="124" s="1"/>
  <c r="N235" i="124"/>
  <c r="N236" i="124" s="1"/>
  <c r="M201" i="124"/>
  <c r="R139" i="124"/>
  <c r="R152" i="124"/>
  <c r="CF139" i="124"/>
  <c r="CF152" i="124"/>
  <c r="CN425" i="124"/>
  <c r="CN428" i="124" s="1"/>
  <c r="CM435" i="124"/>
  <c r="CM78" i="124" s="1"/>
  <c r="S266" i="124"/>
  <c r="S150" i="124"/>
  <c r="S137" i="124"/>
  <c r="CQ430" i="124"/>
  <c r="CQ431" i="124"/>
  <c r="CQ438" i="124" s="1"/>
  <c r="CQ439" i="124"/>
  <c r="CQ345" i="124" s="1"/>
  <c r="CQ346" i="124" s="1"/>
  <c r="CR432" i="124"/>
  <c r="CI133" i="124"/>
  <c r="CI146" i="124"/>
  <c r="CI149" i="124"/>
  <c r="CI153" i="124"/>
  <c r="CI147" i="124"/>
  <c r="CI144" i="124"/>
  <c r="CI151" i="124"/>
  <c r="CO221" i="124"/>
  <c r="O274" i="124"/>
  <c r="O454" i="124" s="1"/>
  <c r="CE154" i="124"/>
  <c r="CE140" i="124"/>
  <c r="CE141" i="124" s="1"/>
  <c r="U146" i="124"/>
  <c r="U133" i="124"/>
  <c r="U149" i="124"/>
  <c r="U153" i="124"/>
  <c r="U144" i="124"/>
  <c r="U147" i="124"/>
  <c r="U151" i="124"/>
  <c r="CG266" i="124"/>
  <c r="CG150" i="124"/>
  <c r="CG137" i="124"/>
  <c r="CD220" i="124"/>
  <c r="CD223" i="124" s="1"/>
  <c r="CD234" i="124" s="1"/>
  <c r="CD156" i="124"/>
  <c r="O220" i="124"/>
  <c r="O156" i="124"/>
  <c r="U145" i="124"/>
  <c r="CP427" i="124"/>
  <c r="CP437" i="124"/>
  <c r="CP136" i="124" s="1"/>
  <c r="O260" i="124"/>
  <c r="O261" i="124" s="1"/>
  <c r="CC274" i="124"/>
  <c r="CC287" i="124"/>
  <c r="CI145" i="124"/>
  <c r="CD267" i="124"/>
  <c r="CD270" i="124" s="1"/>
  <c r="CD155" i="124"/>
  <c r="V131" i="124"/>
  <c r="Q154" i="124"/>
  <c r="Q140" i="124"/>
  <c r="N288" i="124"/>
  <c r="N289" i="124" s="1"/>
  <c r="BS131" i="124"/>
  <c r="W130" i="124"/>
  <c r="W79" i="124"/>
  <c r="CJ131" i="124"/>
  <c r="CJ145" i="124" s="1"/>
  <c r="CC288" i="124" l="1"/>
  <c r="CC289" i="124" s="1"/>
  <c r="CC454" i="124"/>
  <c r="CK220" i="125"/>
  <c r="CK223" i="125" s="1"/>
  <c r="CK234" i="125" s="1"/>
  <c r="CK156" i="125"/>
  <c r="R241" i="125"/>
  <c r="R243" i="125" s="1"/>
  <c r="R247" i="125" s="1"/>
  <c r="R263" i="125" s="1"/>
  <c r="S235" i="125"/>
  <c r="S236" i="125" s="1"/>
  <c r="R201" i="125"/>
  <c r="BS257" i="125"/>
  <c r="BS156" i="125"/>
  <c r="BS270" i="125"/>
  <c r="CQ131" i="125"/>
  <c r="W220" i="125"/>
  <c r="W223" i="125" s="1"/>
  <c r="W234" i="125" s="1"/>
  <c r="W156" i="125"/>
  <c r="CO135" i="125"/>
  <c r="CO148" i="125"/>
  <c r="CU425" i="125"/>
  <c r="CU428" i="125" s="1"/>
  <c r="CT435" i="125"/>
  <c r="CT78" i="125" s="1"/>
  <c r="W267" i="125"/>
  <c r="W270" i="125" s="1"/>
  <c r="W155" i="125"/>
  <c r="Y152" i="125"/>
  <c r="Y139" i="125"/>
  <c r="AC131" i="125"/>
  <c r="AC145" i="125" s="1"/>
  <c r="CN266" i="125"/>
  <c r="CN150" i="125"/>
  <c r="CN137" i="125"/>
  <c r="CK267" i="125"/>
  <c r="CK270" i="125" s="1"/>
  <c r="CK155" i="125"/>
  <c r="BS223" i="125"/>
  <c r="CP146" i="125"/>
  <c r="CP133" i="125"/>
  <c r="CP149" i="125"/>
  <c r="CP153" i="125"/>
  <c r="CP147" i="125"/>
  <c r="CP144" i="125"/>
  <c r="CP151" i="125"/>
  <c r="Z266" i="125"/>
  <c r="Z137" i="125"/>
  <c r="Z150" i="125"/>
  <c r="AD130" i="125"/>
  <c r="AD79" i="125"/>
  <c r="CL154" i="125"/>
  <c r="CL140" i="125"/>
  <c r="CL141" i="125" s="1"/>
  <c r="CY430" i="125"/>
  <c r="CY431" i="125"/>
  <c r="CY438" i="125" s="1"/>
  <c r="CY439" i="125"/>
  <c r="CY345" i="125" s="1"/>
  <c r="X368" i="125"/>
  <c r="X347" i="125"/>
  <c r="X348" i="125" s="1"/>
  <c r="CP145" i="125"/>
  <c r="X140" i="125"/>
  <c r="X154" i="125"/>
  <c r="W350" i="125"/>
  <c r="AA148" i="125"/>
  <c r="AA135" i="125"/>
  <c r="CM152" i="125"/>
  <c r="CM139" i="125"/>
  <c r="CX427" i="125"/>
  <c r="CX437" i="125"/>
  <c r="CX136" i="125" s="1"/>
  <c r="Y370" i="125"/>
  <c r="CR130" i="125"/>
  <c r="CR79" i="125"/>
  <c r="U288" i="125"/>
  <c r="U289" i="125" s="1"/>
  <c r="Y360" i="125"/>
  <c r="Y361" i="125" s="1"/>
  <c r="CJ287" i="125"/>
  <c r="CJ274" i="125"/>
  <c r="CJ288" i="125" s="1"/>
  <c r="CJ289" i="125" s="1"/>
  <c r="V223" i="125"/>
  <c r="V234" i="125" s="1"/>
  <c r="U260" i="125"/>
  <c r="U261" i="125" s="1"/>
  <c r="V257" i="125"/>
  <c r="CW221" i="125"/>
  <c r="AB146" i="125"/>
  <c r="AB133" i="125"/>
  <c r="AB153" i="125"/>
  <c r="AB144" i="125"/>
  <c r="AB147" i="125"/>
  <c r="AB149" i="125"/>
  <c r="AB151" i="125"/>
  <c r="AF434" i="125"/>
  <c r="AF245" i="125" s="1"/>
  <c r="AF246" i="125" s="1"/>
  <c r="AF78" i="125"/>
  <c r="AE222" i="125"/>
  <c r="AE269" i="125" s="1"/>
  <c r="AE76" i="125"/>
  <c r="U287" i="125"/>
  <c r="V274" i="125"/>
  <c r="CS222" i="125"/>
  <c r="CS269" i="125" s="1"/>
  <c r="CS76" i="125"/>
  <c r="AB145" i="125"/>
  <c r="AH425" i="125"/>
  <c r="AH428" i="125" s="1"/>
  <c r="AG435" i="125"/>
  <c r="AG78" i="125" s="1"/>
  <c r="V350" i="124"/>
  <c r="W347" i="124"/>
  <c r="W348" i="124" s="1"/>
  <c r="W349" i="124" s="1"/>
  <c r="W365" i="124" s="1"/>
  <c r="W367" i="124" s="1"/>
  <c r="W368" i="124"/>
  <c r="X360" i="124"/>
  <c r="CE220" i="124"/>
  <c r="CE223" i="124" s="1"/>
  <c r="CE234" i="124" s="1"/>
  <c r="CE156" i="124"/>
  <c r="N241" i="124"/>
  <c r="N243" i="124" s="1"/>
  <c r="N247" i="124" s="1"/>
  <c r="N263" i="124" s="1"/>
  <c r="O235" i="124"/>
  <c r="N201" i="124"/>
  <c r="Q267" i="124"/>
  <c r="Q270" i="124" s="1"/>
  <c r="Q155" i="124"/>
  <c r="CI148" i="124"/>
  <c r="CI135" i="124"/>
  <c r="P220" i="124"/>
  <c r="P223" i="124" s="1"/>
  <c r="P234" i="124" s="1"/>
  <c r="P156" i="124"/>
  <c r="AB425" i="124"/>
  <c r="AB428" i="124" s="1"/>
  <c r="AA435" i="124"/>
  <c r="CE267" i="124"/>
  <c r="CE270" i="124" s="1"/>
  <c r="CE155" i="124"/>
  <c r="CM222" i="124"/>
  <c r="CM269" i="124" s="1"/>
  <c r="CM76" i="124"/>
  <c r="T266" i="124"/>
  <c r="T150" i="124"/>
  <c r="T137" i="124"/>
  <c r="P260" i="124"/>
  <c r="P261" i="124" s="1"/>
  <c r="CR430" i="124"/>
  <c r="CR431" i="124"/>
  <c r="CR438" i="124" s="1"/>
  <c r="CR439" i="124"/>
  <c r="CR345" i="124" s="1"/>
  <c r="CR346" i="124" s="1"/>
  <c r="CS432" i="124"/>
  <c r="CO425" i="124"/>
  <c r="CO428" i="124" s="1"/>
  <c r="CN435" i="124"/>
  <c r="CN78" i="124" s="1"/>
  <c r="CP221" i="124"/>
  <c r="CK131" i="124"/>
  <c r="V133" i="124"/>
  <c r="V146" i="124"/>
  <c r="V153" i="124"/>
  <c r="V144" i="124"/>
  <c r="V147" i="124"/>
  <c r="V149" i="124"/>
  <c r="V151" i="124"/>
  <c r="CL130" i="124"/>
  <c r="CL79" i="124"/>
  <c r="P274" i="124"/>
  <c r="P454" i="124" s="1"/>
  <c r="Y222" i="124"/>
  <c r="Y269" i="124" s="1"/>
  <c r="Y76" i="124"/>
  <c r="O223" i="124"/>
  <c r="CD274" i="124"/>
  <c r="CD287" i="124"/>
  <c r="CG139" i="124"/>
  <c r="CG152" i="124"/>
  <c r="U148" i="124"/>
  <c r="U135" i="124"/>
  <c r="CQ427" i="124"/>
  <c r="CQ437" i="124"/>
  <c r="CQ136" i="124" s="1"/>
  <c r="CF154" i="124"/>
  <c r="CF140" i="124"/>
  <c r="CF141" i="124" s="1"/>
  <c r="X130" i="124"/>
  <c r="X79" i="124"/>
  <c r="CJ146" i="124"/>
  <c r="CJ133" i="124"/>
  <c r="CJ153" i="124"/>
  <c r="CJ149" i="124"/>
  <c r="CJ147" i="124"/>
  <c r="CJ144" i="124"/>
  <c r="CJ151" i="124"/>
  <c r="S139" i="124"/>
  <c r="S152" i="124"/>
  <c r="X269" i="124"/>
  <c r="CH266" i="124"/>
  <c r="CH137" i="124"/>
  <c r="CH150" i="124"/>
  <c r="W131" i="124"/>
  <c r="BS133" i="124"/>
  <c r="BS146" i="124"/>
  <c r="BS149" i="124"/>
  <c r="BS153" i="124"/>
  <c r="BS144" i="124"/>
  <c r="BS147" i="124"/>
  <c r="BS151" i="124"/>
  <c r="V145" i="124"/>
  <c r="BS145" i="124"/>
  <c r="Q141" i="124"/>
  <c r="Q257" i="124" s="1"/>
  <c r="R154" i="124"/>
  <c r="R140" i="124"/>
  <c r="R141" i="124" s="1"/>
  <c r="Z434" i="124"/>
  <c r="Z245" i="124" s="1"/>
  <c r="Z246" i="124" s="1"/>
  <c r="Z78" i="124"/>
  <c r="W350" i="124" l="1"/>
  <c r="CD288" i="124"/>
  <c r="CD289" i="124" s="1"/>
  <c r="CD454" i="124"/>
  <c r="P459" i="124"/>
  <c r="P475" i="124"/>
  <c r="P478" i="124" s="1"/>
  <c r="P460" i="124"/>
  <c r="P469" i="124"/>
  <c r="P486" i="124"/>
  <c r="V287" i="125"/>
  <c r="V288" i="125"/>
  <c r="V289" i="125" s="1"/>
  <c r="CO266" i="125"/>
  <c r="CO150" i="125"/>
  <c r="CO137" i="125"/>
  <c r="V260" i="125"/>
  <c r="V261" i="125" s="1"/>
  <c r="W257" i="125"/>
  <c r="X267" i="125"/>
  <c r="X270" i="125" s="1"/>
  <c r="X155" i="125"/>
  <c r="CL267" i="125"/>
  <c r="CL270" i="125" s="1"/>
  <c r="CL155" i="125"/>
  <c r="AC146" i="125"/>
  <c r="AC133" i="125"/>
  <c r="AC153" i="125"/>
  <c r="AC144" i="125"/>
  <c r="AC147" i="125"/>
  <c r="AC149" i="125"/>
  <c r="AC151" i="125"/>
  <c r="X349" i="125"/>
  <c r="X365" i="125" s="1"/>
  <c r="X367" i="125" s="1"/>
  <c r="X371" i="125" s="1"/>
  <c r="CL220" i="125"/>
  <c r="CL223" i="125" s="1"/>
  <c r="CL234" i="125" s="1"/>
  <c r="CL156" i="125"/>
  <c r="Y154" i="125"/>
  <c r="Y140" i="125"/>
  <c r="BS260" i="125"/>
  <c r="BS261" i="125" s="1"/>
  <c r="BT435" i="125"/>
  <c r="AA266" i="125"/>
  <c r="AA150" i="125"/>
  <c r="AA137" i="125"/>
  <c r="CK287" i="125"/>
  <c r="CK274" i="125"/>
  <c r="CK288" i="125" s="1"/>
  <c r="CK289" i="125" s="1"/>
  <c r="CM154" i="125"/>
  <c r="CM140" i="125"/>
  <c r="BS234" i="125"/>
  <c r="AI425" i="125"/>
  <c r="AI428" i="125" s="1"/>
  <c r="AH435" i="125"/>
  <c r="AH78" i="125" s="1"/>
  <c r="CQ146" i="125"/>
  <c r="CQ133" i="125"/>
  <c r="CQ153" i="125"/>
  <c r="CQ149" i="125"/>
  <c r="CQ147" i="125"/>
  <c r="CQ144" i="125"/>
  <c r="CQ151" i="125"/>
  <c r="S241" i="125"/>
  <c r="S243" i="125" s="1"/>
  <c r="S247" i="125" s="1"/>
  <c r="S263" i="125" s="1"/>
  <c r="T235" i="125"/>
  <c r="T236" i="125" s="1"/>
  <c r="S201" i="125"/>
  <c r="AB148" i="125"/>
  <c r="AB135" i="125"/>
  <c r="AF222" i="125"/>
  <c r="AF269" i="125" s="1"/>
  <c r="AF76" i="125"/>
  <c r="CY346" i="125"/>
  <c r="G345" i="125"/>
  <c r="AD131" i="125"/>
  <c r="CN139" i="125"/>
  <c r="CN152" i="125"/>
  <c r="W287" i="125"/>
  <c r="W274" i="125"/>
  <c r="W288" i="125" s="1"/>
  <c r="W289" i="125" s="1"/>
  <c r="CQ145" i="125"/>
  <c r="CS130" i="125"/>
  <c r="CS79" i="125"/>
  <c r="Z357" i="125"/>
  <c r="Z359" i="125"/>
  <c r="CP148" i="125"/>
  <c r="CP135" i="125"/>
  <c r="CT222" i="125"/>
  <c r="CT269" i="125" s="1"/>
  <c r="CT76" i="125"/>
  <c r="BS287" i="125"/>
  <c r="BS274" i="125"/>
  <c r="BS279" i="125"/>
  <c r="AE130" i="125"/>
  <c r="AE79" i="125"/>
  <c r="CR131" i="125"/>
  <c r="CR145" i="125" s="1"/>
  <c r="Y368" i="125"/>
  <c r="Y347" i="125"/>
  <c r="Y348" i="125" s="1"/>
  <c r="CX221" i="125"/>
  <c r="X141" i="125"/>
  <c r="CY427" i="125"/>
  <c r="CY437" i="125"/>
  <c r="CY136" i="125" s="1"/>
  <c r="Z152" i="125"/>
  <c r="Z139" i="125"/>
  <c r="CV425" i="125"/>
  <c r="CV428" i="125" s="1"/>
  <c r="CU435" i="125"/>
  <c r="CU78" i="125" s="1"/>
  <c r="X361" i="124"/>
  <c r="Y357" i="124"/>
  <c r="Y359" i="124"/>
  <c r="Y370" i="124" s="1"/>
  <c r="W371" i="124"/>
  <c r="P287" i="124"/>
  <c r="P288" i="124"/>
  <c r="P289" i="124" s="1"/>
  <c r="R220" i="124"/>
  <c r="R223" i="124" s="1"/>
  <c r="R234" i="124" s="1"/>
  <c r="R156" i="124"/>
  <c r="CF220" i="124"/>
  <c r="CF223" i="124" s="1"/>
  <c r="CF234" i="124" s="1"/>
  <c r="CF156" i="124"/>
  <c r="Q260" i="124"/>
  <c r="Q261" i="124" s="1"/>
  <c r="R257" i="124"/>
  <c r="W146" i="124"/>
  <c r="W133" i="124"/>
  <c r="W153" i="124"/>
  <c r="W144" i="124"/>
  <c r="W147" i="124"/>
  <c r="W149" i="124"/>
  <c r="W151" i="124"/>
  <c r="X131" i="124"/>
  <c r="Y130" i="124"/>
  <c r="Y79" i="124"/>
  <c r="CR427" i="124"/>
  <c r="CR437" i="124"/>
  <c r="CR136" i="124" s="1"/>
  <c r="W145" i="124"/>
  <c r="S154" i="124"/>
  <c r="S140" i="124"/>
  <c r="S141" i="124" s="1"/>
  <c r="CG154" i="124"/>
  <c r="CG140" i="124"/>
  <c r="CG141" i="124" s="1"/>
  <c r="CE274" i="124"/>
  <c r="CE287" i="124"/>
  <c r="CF267" i="124"/>
  <c r="CF270" i="124" s="1"/>
  <c r="CF155" i="124"/>
  <c r="AA434" i="124"/>
  <c r="AA245" i="124" s="1"/>
  <c r="AA246" i="124" s="1"/>
  <c r="AA78" i="124"/>
  <c r="Q274" i="124"/>
  <c r="Q454" i="124" s="1"/>
  <c r="CH152" i="124"/>
  <c r="CH139" i="124"/>
  <c r="CJ148" i="124"/>
  <c r="CJ135" i="124"/>
  <c r="CN222" i="124"/>
  <c r="CN269" i="124" s="1"/>
  <c r="CN76" i="124"/>
  <c r="T139" i="124"/>
  <c r="T152" i="124"/>
  <c r="AC425" i="124"/>
  <c r="AC428" i="124" s="1"/>
  <c r="AB435" i="124"/>
  <c r="CQ221" i="124"/>
  <c r="V148" i="124"/>
  <c r="V135" i="124"/>
  <c r="CP425" i="124"/>
  <c r="CP428" i="124" s="1"/>
  <c r="CO435" i="124"/>
  <c r="CO78" i="124" s="1"/>
  <c r="R267" i="124"/>
  <c r="R270" i="124" s="1"/>
  <c r="R155" i="124"/>
  <c r="Q220" i="124"/>
  <c r="Q156" i="124"/>
  <c r="CL131" i="124"/>
  <c r="CK146" i="124"/>
  <c r="CK133" i="124"/>
  <c r="CK153" i="124"/>
  <c r="CK149" i="124"/>
  <c r="CK147" i="124"/>
  <c r="CK144" i="124"/>
  <c r="CK151" i="124"/>
  <c r="CS430" i="124"/>
  <c r="CS431" i="124"/>
  <c r="CS438" i="124" s="1"/>
  <c r="CS439" i="124"/>
  <c r="CS345" i="124" s="1"/>
  <c r="CS346" i="124" s="1"/>
  <c r="CT432" i="124"/>
  <c r="U266" i="124"/>
  <c r="U137" i="124"/>
  <c r="U150" i="124"/>
  <c r="CK145" i="124"/>
  <c r="CM130" i="124"/>
  <c r="CM79" i="124"/>
  <c r="Z222" i="124"/>
  <c r="Z76" i="124"/>
  <c r="BS148" i="124"/>
  <c r="BS135" i="124"/>
  <c r="O234" i="124"/>
  <c r="O287" i="124"/>
  <c r="CI266" i="124"/>
  <c r="CI137" i="124"/>
  <c r="CI150" i="124"/>
  <c r="P464" i="124" l="1"/>
  <c r="P465" i="124"/>
  <c r="Q474" i="124"/>
  <c r="Q473" i="124"/>
  <c r="P461" i="124"/>
  <c r="Q486" i="124"/>
  <c r="Q469" i="124"/>
  <c r="Q459" i="124"/>
  <c r="Q475" i="124"/>
  <c r="CE288" i="124"/>
  <c r="CE289" i="124" s="1"/>
  <c r="CE454" i="124"/>
  <c r="X350" i="125"/>
  <c r="AA139" i="125"/>
  <c r="AA152" i="125"/>
  <c r="Y267" i="125"/>
  <c r="Y270" i="125" s="1"/>
  <c r="Y155" i="125"/>
  <c r="BS236" i="125"/>
  <c r="Y349" i="125"/>
  <c r="Y365" i="125" s="1"/>
  <c r="Y367" i="125" s="1"/>
  <c r="Y371" i="125" s="1"/>
  <c r="Z370" i="125"/>
  <c r="CN154" i="125"/>
  <c r="CN140" i="125"/>
  <c r="CN141" i="125" s="1"/>
  <c r="CM267" i="125"/>
  <c r="CM270" i="125" s="1"/>
  <c r="CM155" i="125"/>
  <c r="X274" i="125"/>
  <c r="CU222" i="125"/>
  <c r="CU269" i="125" s="1"/>
  <c r="CU76" i="125"/>
  <c r="BS284" i="125"/>
  <c r="BS288" i="125"/>
  <c r="BS289" i="125" s="1"/>
  <c r="Z360" i="125"/>
  <c r="Z361" i="125" s="1"/>
  <c r="AD146" i="125"/>
  <c r="AD133" i="125"/>
  <c r="AD153" i="125"/>
  <c r="AD144" i="125"/>
  <c r="AD147" i="125"/>
  <c r="AD149" i="125"/>
  <c r="AD151" i="125"/>
  <c r="AG222" i="125"/>
  <c r="AG76" i="125"/>
  <c r="BT78" i="125"/>
  <c r="AC148" i="125"/>
  <c r="AC135" i="125"/>
  <c r="W260" i="125"/>
  <c r="W261" i="125" s="1"/>
  <c r="X257" i="125"/>
  <c r="AD145" i="125"/>
  <c r="CQ135" i="125"/>
  <c r="CQ148" i="125"/>
  <c r="CM141" i="125"/>
  <c r="CS131" i="125"/>
  <c r="T241" i="125"/>
  <c r="T243" i="125" s="1"/>
  <c r="T247" i="125" s="1"/>
  <c r="T263" i="125" s="1"/>
  <c r="U235" i="125"/>
  <c r="U236" i="125" s="1"/>
  <c r="T201" i="125"/>
  <c r="CO139" i="125"/>
  <c r="CO152" i="125"/>
  <c r="CW425" i="125"/>
  <c r="CW428" i="125" s="1"/>
  <c r="CV435" i="125"/>
  <c r="CV78" i="125" s="1"/>
  <c r="AB266" i="125"/>
  <c r="AB150" i="125"/>
  <c r="AB137" i="125"/>
  <c r="CY221" i="125"/>
  <c r="G221" i="125" s="1"/>
  <c r="G136" i="125"/>
  <c r="CT130" i="125"/>
  <c r="CT79" i="125"/>
  <c r="G346" i="125"/>
  <c r="AH222" i="125"/>
  <c r="AH76" i="125"/>
  <c r="CP266" i="125"/>
  <c r="CP150" i="125"/>
  <c r="CP137" i="125"/>
  <c r="Z154" i="125"/>
  <c r="Z140" i="125"/>
  <c r="Z141" i="125" s="1"/>
  <c r="CR146" i="125"/>
  <c r="CR133" i="125"/>
  <c r="CR153" i="125"/>
  <c r="CR149" i="125"/>
  <c r="CR147" i="125"/>
  <c r="CR144" i="125"/>
  <c r="CR151" i="125"/>
  <c r="X220" i="125"/>
  <c r="X156" i="125"/>
  <c r="AE131" i="125"/>
  <c r="AE145" i="125" s="1"/>
  <c r="AF130" i="125"/>
  <c r="AF79" i="125"/>
  <c r="AJ425" i="125"/>
  <c r="AJ428" i="125" s="1"/>
  <c r="AI435" i="125"/>
  <c r="AI78" i="125" s="1"/>
  <c r="Y141" i="125"/>
  <c r="CL287" i="125"/>
  <c r="CL274" i="125"/>
  <c r="CL288" i="125" s="1"/>
  <c r="CL289" i="125" s="1"/>
  <c r="Y360" i="124"/>
  <c r="X368" i="124"/>
  <c r="X347" i="124"/>
  <c r="X348" i="124" s="1"/>
  <c r="CG220" i="124"/>
  <c r="CG223" i="124" s="1"/>
  <c r="CG234" i="124" s="1"/>
  <c r="CG156" i="124"/>
  <c r="CK148" i="124"/>
  <c r="CK135" i="124"/>
  <c r="AA222" i="124"/>
  <c r="AA269" i="124" s="1"/>
  <c r="AA76" i="124"/>
  <c r="Y131" i="124"/>
  <c r="W148" i="124"/>
  <c r="W135" i="124"/>
  <c r="R274" i="124"/>
  <c r="R287" i="124"/>
  <c r="CJ266" i="124"/>
  <c r="CJ137" i="124"/>
  <c r="CJ150" i="124"/>
  <c r="S220" i="124"/>
  <c r="S223" i="124" s="1"/>
  <c r="S234" i="124" s="1"/>
  <c r="S156" i="124"/>
  <c r="X146" i="124"/>
  <c r="X133" i="124"/>
  <c r="X153" i="124"/>
  <c r="X144" i="124"/>
  <c r="X147" i="124"/>
  <c r="X149" i="124"/>
  <c r="X151" i="124"/>
  <c r="BS266" i="124"/>
  <c r="BS137" i="124"/>
  <c r="BS150" i="124"/>
  <c r="U152" i="124"/>
  <c r="U139" i="124"/>
  <c r="CS427" i="124"/>
  <c r="CS437" i="124"/>
  <c r="CS136" i="124" s="1"/>
  <c r="CL146" i="124"/>
  <c r="CL133" i="124"/>
  <c r="CL153" i="124"/>
  <c r="CL149" i="124"/>
  <c r="CL147" i="124"/>
  <c r="CL144" i="124"/>
  <c r="CL151" i="124"/>
  <c r="CO222" i="124"/>
  <c r="CO269" i="124" s="1"/>
  <c r="CO76" i="124"/>
  <c r="S267" i="124"/>
  <c r="S270" i="124" s="1"/>
  <c r="S155" i="124"/>
  <c r="X145" i="124"/>
  <c r="R260" i="124"/>
  <c r="R261" i="124" s="1"/>
  <c r="S257" i="124"/>
  <c r="CI152" i="124"/>
  <c r="CI139" i="124"/>
  <c r="Z130" i="124"/>
  <c r="Z79" i="124"/>
  <c r="CL145" i="124"/>
  <c r="CQ425" i="124"/>
  <c r="CQ428" i="124" s="1"/>
  <c r="CP435" i="124"/>
  <c r="CP78" i="124" s="1"/>
  <c r="AB434" i="124"/>
  <c r="AB245" i="124" s="1"/>
  <c r="AB246" i="124" s="1"/>
  <c r="AB78" i="124"/>
  <c r="CF287" i="124"/>
  <c r="CF274" i="124"/>
  <c r="Z269" i="124"/>
  <c r="V266" i="124"/>
  <c r="V137" i="124"/>
  <c r="V150" i="124"/>
  <c r="AD425" i="124"/>
  <c r="AD428" i="124" s="1"/>
  <c r="AC435" i="124"/>
  <c r="CH140" i="124"/>
  <c r="CH154" i="124"/>
  <c r="CR221" i="124"/>
  <c r="O236" i="124"/>
  <c r="O288" i="124"/>
  <c r="O289" i="124" s="1"/>
  <c r="CM131" i="124"/>
  <c r="T154" i="124"/>
  <c r="T140" i="124"/>
  <c r="T141" i="124" s="1"/>
  <c r="CT431" i="124"/>
  <c r="CT438" i="124" s="1"/>
  <c r="CT430" i="124"/>
  <c r="CT439" i="124"/>
  <c r="CT345" i="124" s="1"/>
  <c r="CT346" i="124" s="1"/>
  <c r="CU432" i="124"/>
  <c r="Q223" i="124"/>
  <c r="CN130" i="124"/>
  <c r="CN79" i="124"/>
  <c r="CG267" i="124"/>
  <c r="CG270" i="124" s="1"/>
  <c r="CG155" i="124"/>
  <c r="Q476" i="124" l="1"/>
  <c r="Q478" i="124" s="1"/>
  <c r="R473" i="124" s="1"/>
  <c r="R288" i="124"/>
  <c r="R289" i="124" s="1"/>
  <c r="R454" i="124"/>
  <c r="Q458" i="124"/>
  <c r="Q457" i="124"/>
  <c r="R474" i="124"/>
  <c r="CF288" i="124"/>
  <c r="CF289" i="124" s="1"/>
  <c r="CF454" i="124"/>
  <c r="P466" i="124"/>
  <c r="P468" i="124" s="1"/>
  <c r="P477" i="124" s="1"/>
  <c r="Z220" i="125"/>
  <c r="Z223" i="125" s="1"/>
  <c r="Z234" i="125" s="1"/>
  <c r="Z156" i="125"/>
  <c r="Z368" i="125"/>
  <c r="Z347" i="125"/>
  <c r="Z348" i="125" s="1"/>
  <c r="CN220" i="125"/>
  <c r="CN223" i="125" s="1"/>
  <c r="CN234" i="125" s="1"/>
  <c r="CN156" i="125"/>
  <c r="BT235" i="125"/>
  <c r="BS241" i="125"/>
  <c r="BS243" i="125" s="1"/>
  <c r="BS247" i="125" s="1"/>
  <c r="BS263" i="125" s="1"/>
  <c r="BS201" i="125"/>
  <c r="CR148" i="125"/>
  <c r="CR135" i="125"/>
  <c r="CO154" i="125"/>
  <c r="CO140" i="125"/>
  <c r="CO141" i="125" s="1"/>
  <c r="CQ266" i="125"/>
  <c r="CQ150" i="125"/>
  <c r="CQ137" i="125"/>
  <c r="AG130" i="125"/>
  <c r="AG79" i="125"/>
  <c r="BT76" i="125"/>
  <c r="CU130" i="125"/>
  <c r="CU79" i="125"/>
  <c r="CN267" i="125"/>
  <c r="CN270" i="125" s="1"/>
  <c r="CN155" i="125"/>
  <c r="CM220" i="125"/>
  <c r="CM223" i="125" s="1"/>
  <c r="CM234" i="125" s="1"/>
  <c r="CM156" i="125"/>
  <c r="AH130" i="125"/>
  <c r="AH79" i="125"/>
  <c r="AG269" i="125"/>
  <c r="BT222" i="125"/>
  <c r="CT131" i="125"/>
  <c r="AE146" i="125"/>
  <c r="AE133" i="125"/>
  <c r="AE153" i="125"/>
  <c r="AE144" i="125"/>
  <c r="AE147" i="125"/>
  <c r="AE149" i="125"/>
  <c r="AE151" i="125"/>
  <c r="AH269" i="125"/>
  <c r="AB139" i="125"/>
  <c r="AB152" i="125"/>
  <c r="U241" i="125"/>
  <c r="U243" i="125" s="1"/>
  <c r="U247" i="125" s="1"/>
  <c r="U263" i="125" s="1"/>
  <c r="V235" i="125"/>
  <c r="V236" i="125" s="1"/>
  <c r="U201" i="125"/>
  <c r="AA357" i="125"/>
  <c r="AA359" i="125"/>
  <c r="AA370" i="125" s="1"/>
  <c r="CX425" i="125"/>
  <c r="CX428" i="125" s="1"/>
  <c r="CW435" i="125"/>
  <c r="CW78" i="125" s="1"/>
  <c r="CM274" i="125"/>
  <c r="AD135" i="125"/>
  <c r="AD148" i="125"/>
  <c r="X223" i="125"/>
  <c r="AI222" i="125"/>
  <c r="AI269" i="125" s="1"/>
  <c r="AI76" i="125"/>
  <c r="Y274" i="125"/>
  <c r="Y220" i="125"/>
  <c r="Y223" i="125" s="1"/>
  <c r="Y234" i="125" s="1"/>
  <c r="Y156" i="125"/>
  <c r="X260" i="125"/>
  <c r="X261" i="125" s="1"/>
  <c r="Y257" i="125"/>
  <c r="AK425" i="125"/>
  <c r="AK428" i="125" s="1"/>
  <c r="AJ435" i="125"/>
  <c r="AJ78" i="125" s="1"/>
  <c r="CS146" i="125"/>
  <c r="CS133" i="125"/>
  <c r="CS153" i="125"/>
  <c r="CS149" i="125"/>
  <c r="CS147" i="125"/>
  <c r="CS144" i="125"/>
  <c r="CS151" i="125"/>
  <c r="AC266" i="125"/>
  <c r="AC150" i="125"/>
  <c r="AC137" i="125"/>
  <c r="AF131" i="125"/>
  <c r="AF145" i="125" s="1"/>
  <c r="Z267" i="125"/>
  <c r="Z270" i="125" s="1"/>
  <c r="Z155" i="125"/>
  <c r="CP152" i="125"/>
  <c r="CP139" i="125"/>
  <c r="CV222" i="125"/>
  <c r="CV269" i="125" s="1"/>
  <c r="CV76" i="125"/>
  <c r="CS145" i="125"/>
  <c r="Y350" i="125"/>
  <c r="AA154" i="125"/>
  <c r="AA140" i="125"/>
  <c r="X349" i="124"/>
  <c r="X365" i="124" s="1"/>
  <c r="X367" i="124" s="1"/>
  <c r="X371" i="124" s="1"/>
  <c r="Y361" i="124"/>
  <c r="Z359" i="124"/>
  <c r="Z370" i="124" s="1"/>
  <c r="Z357" i="124"/>
  <c r="O241" i="124"/>
  <c r="O243" i="124" s="1"/>
  <c r="O247" i="124" s="1"/>
  <c r="O263" i="124" s="1"/>
  <c r="P235" i="124"/>
  <c r="P236" i="124" s="1"/>
  <c r="O201" i="124"/>
  <c r="CH267" i="124"/>
  <c r="CH270" i="124" s="1"/>
  <c r="CH155" i="124"/>
  <c r="X148" i="124"/>
  <c r="X135" i="124"/>
  <c r="S274" i="124"/>
  <c r="S287" i="124"/>
  <c r="T220" i="124"/>
  <c r="T223" i="124" s="1"/>
  <c r="T234" i="124" s="1"/>
  <c r="T156" i="124"/>
  <c r="AE425" i="124"/>
  <c r="AE428" i="124" s="1"/>
  <c r="AD435" i="124"/>
  <c r="Z131" i="124"/>
  <c r="Z145" i="124" s="1"/>
  <c r="CO130" i="124"/>
  <c r="CO79" i="124"/>
  <c r="T267" i="124"/>
  <c r="T270" i="124" s="1"/>
  <c r="T155" i="124"/>
  <c r="AB222" i="124"/>
  <c r="AB269" i="124" s="1"/>
  <c r="AB76" i="124"/>
  <c r="CI140" i="124"/>
  <c r="CI141" i="124" s="1"/>
  <c r="CI154" i="124"/>
  <c r="CS221" i="124"/>
  <c r="W266" i="124"/>
  <c r="W137" i="124"/>
  <c r="W150" i="124"/>
  <c r="CK266" i="124"/>
  <c r="CK137" i="124"/>
  <c r="CK150" i="124"/>
  <c r="AC434" i="124"/>
  <c r="AC245" i="124" s="1"/>
  <c r="AC246" i="124" s="1"/>
  <c r="AC78" i="124"/>
  <c r="CN131" i="124"/>
  <c r="Q234" i="124"/>
  <c r="Q287" i="124"/>
  <c r="V152" i="124"/>
  <c r="V139" i="124"/>
  <c r="BS152" i="124"/>
  <c r="BS139" i="124"/>
  <c r="CU430" i="124"/>
  <c r="CU431" i="124"/>
  <c r="CU438" i="124" s="1"/>
  <c r="CU439" i="124"/>
  <c r="CU345" i="124" s="1"/>
  <c r="CU346" i="124" s="1"/>
  <c r="CV432" i="124"/>
  <c r="CM146" i="124"/>
  <c r="CM133" i="124"/>
  <c r="CM153" i="124"/>
  <c r="CM149" i="124"/>
  <c r="CM147" i="124"/>
  <c r="CM144" i="124"/>
  <c r="CM151" i="124"/>
  <c r="CP222" i="124"/>
  <c r="CP269" i="124" s="1"/>
  <c r="CP76" i="124"/>
  <c r="S260" i="124"/>
  <c r="S261" i="124" s="1"/>
  <c r="T257" i="124"/>
  <c r="U140" i="124"/>
  <c r="U141" i="124" s="1"/>
  <c r="U154" i="124"/>
  <c r="CJ152" i="124"/>
  <c r="CJ139" i="124"/>
  <c r="Y146" i="124"/>
  <c r="Y133" i="124"/>
  <c r="Y153" i="124"/>
  <c r="Y144" i="124"/>
  <c r="Y147" i="124"/>
  <c r="Y149" i="124"/>
  <c r="Y151" i="124"/>
  <c r="CM145" i="124"/>
  <c r="CR425" i="124"/>
  <c r="CR428" i="124" s="1"/>
  <c r="CQ435" i="124"/>
  <c r="CQ78" i="124" s="1"/>
  <c r="Y145" i="124"/>
  <c r="CL148" i="124"/>
  <c r="CL135" i="124"/>
  <c r="CG274" i="124"/>
  <c r="CG287" i="124"/>
  <c r="CT427" i="124"/>
  <c r="CT437" i="124"/>
  <c r="CT136" i="124" s="1"/>
  <c r="CH141" i="124"/>
  <c r="AA130" i="124"/>
  <c r="AA79" i="124"/>
  <c r="R476" i="124" l="1"/>
  <c r="Q460" i="124"/>
  <c r="Q461" i="124" s="1"/>
  <c r="R475" i="124"/>
  <c r="R469" i="124"/>
  <c r="R486" i="124"/>
  <c r="R459" i="124"/>
  <c r="P481" i="124"/>
  <c r="P482" i="124"/>
  <c r="P507" i="124" s="1"/>
  <c r="CG288" i="124"/>
  <c r="CG289" i="124" s="1"/>
  <c r="CG454" i="124"/>
  <c r="S288" i="124"/>
  <c r="S289" i="124" s="1"/>
  <c r="S454" i="124"/>
  <c r="Y287" i="125"/>
  <c r="CM287" i="125"/>
  <c r="CM288" i="125"/>
  <c r="CM289" i="125" s="1"/>
  <c r="Y288" i="125"/>
  <c r="Y289" i="125" s="1"/>
  <c r="AL425" i="125"/>
  <c r="AL428" i="125" s="1"/>
  <c r="AK435" i="125"/>
  <c r="AK78" i="125" s="1"/>
  <c r="Z257" i="125"/>
  <c r="Y260" i="125"/>
  <c r="Y261" i="125" s="1"/>
  <c r="CY425" i="125"/>
  <c r="CY428" i="125" s="1"/>
  <c r="CY435" i="125" s="1"/>
  <c r="CY78" i="125" s="1"/>
  <c r="CX435" i="125"/>
  <c r="CX78" i="125" s="1"/>
  <c r="AB154" i="125"/>
  <c r="AB140" i="125"/>
  <c r="AB141" i="125" s="1"/>
  <c r="AE148" i="125"/>
  <c r="AE135" i="125"/>
  <c r="CU131" i="125"/>
  <c r="CO267" i="125"/>
  <c r="CO270" i="125" s="1"/>
  <c r="CO155" i="125"/>
  <c r="Z287" i="125"/>
  <c r="Z274" i="125"/>
  <c r="Z288" i="125" s="1"/>
  <c r="Z289" i="125" s="1"/>
  <c r="AF146" i="125"/>
  <c r="AF133" i="125"/>
  <c r="AF153" i="125"/>
  <c r="AF144" i="125"/>
  <c r="AF147" i="125"/>
  <c r="AF149" i="125"/>
  <c r="AF151" i="125"/>
  <c r="X234" i="125"/>
  <c r="X287" i="125"/>
  <c r="AH131" i="125"/>
  <c r="BT130" i="125"/>
  <c r="BT79" i="125"/>
  <c r="CT146" i="125"/>
  <c r="CT133" i="125"/>
  <c r="CT153" i="125"/>
  <c r="CT149" i="125"/>
  <c r="CT147" i="125"/>
  <c r="CT144" i="125"/>
  <c r="CT151" i="125"/>
  <c r="CR266" i="125"/>
  <c r="CR137" i="125"/>
  <c r="CR150" i="125"/>
  <c r="CV130" i="125"/>
  <c r="CV79" i="125"/>
  <c r="AC152" i="125"/>
  <c r="AC139" i="125"/>
  <c r="CS148" i="125"/>
  <c r="CS135" i="125"/>
  <c r="AD266" i="125"/>
  <c r="AD150" i="125"/>
  <c r="AD137" i="125"/>
  <c r="AA360" i="125"/>
  <c r="AA361" i="125" s="1"/>
  <c r="CT145" i="125"/>
  <c r="AG131" i="125"/>
  <c r="AG145" i="125" s="1"/>
  <c r="Z349" i="125"/>
  <c r="Z365" i="125" s="1"/>
  <c r="Z367" i="125" s="1"/>
  <c r="Z371" i="125" s="1"/>
  <c r="AA141" i="125"/>
  <c r="CP154" i="125"/>
  <c r="CP140" i="125"/>
  <c r="CP141" i="125" s="1"/>
  <c r="CQ139" i="125"/>
  <c r="CQ152" i="125"/>
  <c r="CO156" i="125"/>
  <c r="CO220" i="125"/>
  <c r="CO223" i="125" s="1"/>
  <c r="CO234" i="125" s="1"/>
  <c r="AA267" i="125"/>
  <c r="AA270" i="125" s="1"/>
  <c r="AA155" i="125"/>
  <c r="W235" i="125"/>
  <c r="W236" i="125" s="1"/>
  <c r="V241" i="125"/>
  <c r="V243" i="125" s="1"/>
  <c r="V247" i="125" s="1"/>
  <c r="V263" i="125" s="1"/>
  <c r="V201" i="125"/>
  <c r="BT269" i="125"/>
  <c r="CW222" i="125"/>
  <c r="CW269" i="125" s="1"/>
  <c r="CW76" i="125"/>
  <c r="AJ222" i="125"/>
  <c r="AJ269" i="125" s="1"/>
  <c r="AJ76" i="125"/>
  <c r="AI130" i="125"/>
  <c r="AI79" i="125"/>
  <c r="CN287" i="125"/>
  <c r="CN274" i="125"/>
  <c r="CN288" i="125" s="1"/>
  <c r="CN289" i="125" s="1"/>
  <c r="X350" i="124"/>
  <c r="Z360" i="124"/>
  <c r="Y368" i="124"/>
  <c r="Y347" i="124"/>
  <c r="Y348" i="124" s="1"/>
  <c r="U220" i="124"/>
  <c r="U156" i="124"/>
  <c r="CS425" i="124"/>
  <c r="CS428" i="124" s="1"/>
  <c r="CR435" i="124"/>
  <c r="CR78" i="124" s="1"/>
  <c r="Y148" i="124"/>
  <c r="Y135" i="124"/>
  <c r="BS154" i="124"/>
  <c r="AC222" i="124"/>
  <c r="AC76" i="124"/>
  <c r="CP130" i="124"/>
  <c r="CP79" i="124"/>
  <c r="CM135" i="124"/>
  <c r="CM148" i="124"/>
  <c r="AD434" i="124"/>
  <c r="AD245" i="124" s="1"/>
  <c r="AD246" i="124" s="1"/>
  <c r="AD78" i="124"/>
  <c r="X266" i="124"/>
  <c r="X137" i="124"/>
  <c r="X150" i="124"/>
  <c r="CJ154" i="124"/>
  <c r="CJ140" i="124"/>
  <c r="CJ141" i="124" s="1"/>
  <c r="V140" i="124"/>
  <c r="V141" i="124" s="1"/>
  <c r="V154" i="124"/>
  <c r="T274" i="124"/>
  <c r="T287" i="124"/>
  <c r="AF425" i="124"/>
  <c r="AF428" i="124" s="1"/>
  <c r="AE435" i="124"/>
  <c r="AA131" i="124"/>
  <c r="CL266" i="124"/>
  <c r="CL150" i="124"/>
  <c r="CL137" i="124"/>
  <c r="CV430" i="124"/>
  <c r="CV431" i="124"/>
  <c r="CV438" i="124" s="1"/>
  <c r="CV439" i="124"/>
  <c r="CV345" i="124" s="1"/>
  <c r="CV346" i="124" s="1"/>
  <c r="CW432" i="124"/>
  <c r="CK152" i="124"/>
  <c r="CK139" i="124"/>
  <c r="CI220" i="124"/>
  <c r="CI223" i="124" s="1"/>
  <c r="CI234" i="124" s="1"/>
  <c r="CI156" i="124"/>
  <c r="CH274" i="124"/>
  <c r="CH454" i="124" s="1"/>
  <c r="Q288" i="124"/>
  <c r="Q289" i="124" s="1"/>
  <c r="CI267" i="124"/>
  <c r="CI270" i="124" s="1"/>
  <c r="CI155" i="124"/>
  <c r="CH220" i="124"/>
  <c r="CH223" i="124" s="1"/>
  <c r="CH234" i="124" s="1"/>
  <c r="CH156" i="124"/>
  <c r="U267" i="124"/>
  <c r="U270" i="124" s="1"/>
  <c r="U155" i="124"/>
  <c r="BS140" i="124"/>
  <c r="BS141" i="124" s="1"/>
  <c r="CU427" i="124"/>
  <c r="CU437" i="124"/>
  <c r="CU136" i="124" s="1"/>
  <c r="CN146" i="124"/>
  <c r="CN133" i="124"/>
  <c r="CN153" i="124"/>
  <c r="CN149" i="124"/>
  <c r="CN147" i="124"/>
  <c r="CN144" i="124"/>
  <c r="CN151" i="124"/>
  <c r="W152" i="124"/>
  <c r="W139" i="124"/>
  <c r="CO131" i="124"/>
  <c r="P241" i="124"/>
  <c r="P243" i="124" s="1"/>
  <c r="P247" i="124" s="1"/>
  <c r="P263" i="124" s="1"/>
  <c r="Q235" i="124"/>
  <c r="Q236" i="124" s="1"/>
  <c r="P201" i="124"/>
  <c r="CT221" i="124"/>
  <c r="CQ222" i="124"/>
  <c r="CQ269" i="124" s="1"/>
  <c r="CQ76" i="124"/>
  <c r="T260" i="124"/>
  <c r="T261" i="124" s="1"/>
  <c r="U257" i="124"/>
  <c r="CN145" i="124"/>
  <c r="AB130" i="124"/>
  <c r="AB79" i="124"/>
  <c r="Z146" i="124"/>
  <c r="Z133" i="124"/>
  <c r="Z153" i="124"/>
  <c r="Z144" i="124"/>
  <c r="Z147" i="124"/>
  <c r="Z149" i="124"/>
  <c r="Z151" i="124"/>
  <c r="R478" i="124" l="1"/>
  <c r="S474" i="124" s="1"/>
  <c r="S473" i="124"/>
  <c r="S486" i="124"/>
  <c r="S469" i="124"/>
  <c r="S459" i="124"/>
  <c r="S475" i="124"/>
  <c r="T288" i="124"/>
  <c r="T289" i="124" s="1"/>
  <c r="T454" i="124"/>
  <c r="R458" i="124"/>
  <c r="R457" i="124"/>
  <c r="Q464" i="124"/>
  <c r="Q465" i="124"/>
  <c r="P483" i="124"/>
  <c r="P485" i="124" s="1"/>
  <c r="P506" i="124"/>
  <c r="Z350" i="125"/>
  <c r="AA368" i="125"/>
  <c r="AA347" i="125"/>
  <c r="AA348" i="125" s="1"/>
  <c r="AA220" i="125"/>
  <c r="AA156" i="125"/>
  <c r="AD139" i="125"/>
  <c r="AD152" i="125"/>
  <c r="AH146" i="125"/>
  <c r="AH133" i="125"/>
  <c r="AH153" i="125"/>
  <c r="AH144" i="125"/>
  <c r="AH147" i="125"/>
  <c r="AH149" i="125"/>
  <c r="AH151" i="125"/>
  <c r="CU146" i="125"/>
  <c r="CU133" i="125"/>
  <c r="CU149" i="125"/>
  <c r="CU153" i="125"/>
  <c r="CU147" i="125"/>
  <c r="CU144" i="125"/>
  <c r="CU151" i="125"/>
  <c r="CY222" i="125"/>
  <c r="CY269" i="125" s="1"/>
  <c r="CY76" i="125"/>
  <c r="CO287" i="125"/>
  <c r="CO274" i="125"/>
  <c r="CO288" i="125" s="1"/>
  <c r="CO289" i="125" s="1"/>
  <c r="CV131" i="125"/>
  <c r="AH145" i="125"/>
  <c r="CU145" i="125"/>
  <c r="CT148" i="125"/>
  <c r="CT135" i="125"/>
  <c r="AF148" i="125"/>
  <c r="AF135" i="125"/>
  <c r="AE266" i="125"/>
  <c r="AE137" i="125"/>
  <c r="AE150" i="125"/>
  <c r="AA257" i="125"/>
  <c r="Z260" i="125"/>
  <c r="Z261" i="125" s="1"/>
  <c r="AA274" i="125"/>
  <c r="BT131" i="125"/>
  <c r="AI131" i="125"/>
  <c r="CQ154" i="125"/>
  <c r="CQ140" i="125"/>
  <c r="CQ141" i="125" s="1"/>
  <c r="AG146" i="125"/>
  <c r="AG133" i="125"/>
  <c r="AG153" i="125"/>
  <c r="AG144" i="125"/>
  <c r="AG147" i="125"/>
  <c r="AG149" i="125"/>
  <c r="AG151" i="125"/>
  <c r="CR152" i="125"/>
  <c r="CR139" i="125"/>
  <c r="AK222" i="125"/>
  <c r="AK76" i="125"/>
  <c r="W241" i="125"/>
  <c r="W243" i="125" s="1"/>
  <c r="W247" i="125" s="1"/>
  <c r="W263" i="125" s="1"/>
  <c r="X235" i="125"/>
  <c r="X236" i="125" s="1"/>
  <c r="W201" i="125"/>
  <c r="CS266" i="125"/>
  <c r="CS137" i="125"/>
  <c r="CS150" i="125"/>
  <c r="X288" i="125"/>
  <c r="X289" i="125" s="1"/>
  <c r="AB156" i="125"/>
  <c r="AB220" i="125"/>
  <c r="AB223" i="125" s="1"/>
  <c r="AB234" i="125" s="1"/>
  <c r="AM425" i="125"/>
  <c r="AM428" i="125" s="1"/>
  <c r="AL435" i="125"/>
  <c r="AL78" i="125" s="1"/>
  <c r="CP220" i="125"/>
  <c r="CP223" i="125" s="1"/>
  <c r="CP234" i="125" s="1"/>
  <c r="CP156" i="125"/>
  <c r="AB267" i="125"/>
  <c r="AB270" i="125" s="1"/>
  <c r="AB155" i="125"/>
  <c r="CX222" i="125"/>
  <c r="CX269" i="125" s="1"/>
  <c r="CX76" i="125"/>
  <c r="AJ130" i="125"/>
  <c r="AJ79" i="125"/>
  <c r="CW130" i="125"/>
  <c r="CW79" i="125"/>
  <c r="CP267" i="125"/>
  <c r="CP270" i="125" s="1"/>
  <c r="CP155" i="125"/>
  <c r="AB357" i="125"/>
  <c r="AB359" i="125"/>
  <c r="AB370" i="125" s="1"/>
  <c r="AC154" i="125"/>
  <c r="AC140" i="125"/>
  <c r="AC141" i="125" s="1"/>
  <c r="Y349" i="124"/>
  <c r="Y365" i="124" s="1"/>
  <c r="Y367" i="124" s="1"/>
  <c r="Y371" i="124" s="1"/>
  <c r="Z361" i="124"/>
  <c r="AA359" i="124"/>
  <c r="AA370" i="124" s="1"/>
  <c r="AA357" i="124"/>
  <c r="CH287" i="124"/>
  <c r="CH288" i="124"/>
  <c r="CH289" i="124" s="1"/>
  <c r="R235" i="124"/>
  <c r="R236" i="124" s="1"/>
  <c r="Q241" i="124"/>
  <c r="Q243" i="124" s="1"/>
  <c r="Q247" i="124" s="1"/>
  <c r="Q263" i="124" s="1"/>
  <c r="Q201" i="124"/>
  <c r="BS257" i="124"/>
  <c r="BS156" i="124"/>
  <c r="CU221" i="124"/>
  <c r="CI287" i="124"/>
  <c r="CI274" i="124"/>
  <c r="AG425" i="124"/>
  <c r="AG428" i="124" s="1"/>
  <c r="AF435" i="124"/>
  <c r="CJ220" i="124"/>
  <c r="CJ223" i="124" s="1"/>
  <c r="CJ234" i="124" s="1"/>
  <c r="CJ156" i="124"/>
  <c r="AB131" i="124"/>
  <c r="CV427" i="124"/>
  <c r="CV437" i="124"/>
  <c r="CV136" i="124" s="1"/>
  <c r="CP131" i="124"/>
  <c r="Y266" i="124"/>
  <c r="Y150" i="124"/>
  <c r="Y137" i="124"/>
  <c r="BS267" i="124"/>
  <c r="BS155" i="124"/>
  <c r="CL139" i="124"/>
  <c r="CL152" i="124"/>
  <c r="X152" i="124"/>
  <c r="X139" i="124"/>
  <c r="CR222" i="124"/>
  <c r="CR269" i="124" s="1"/>
  <c r="CR76" i="124"/>
  <c r="U274" i="124"/>
  <c r="U454" i="124" s="1"/>
  <c r="CK154" i="124"/>
  <c r="CK140" i="124"/>
  <c r="V220" i="124"/>
  <c r="V156" i="124"/>
  <c r="AD222" i="124"/>
  <c r="AD269" i="124" s="1"/>
  <c r="AD76" i="124"/>
  <c r="AC130" i="124"/>
  <c r="AC79" i="124"/>
  <c r="CT425" i="124"/>
  <c r="CT428" i="124" s="1"/>
  <c r="CS435" i="124"/>
  <c r="CS78" i="124" s="1"/>
  <c r="AE434" i="124"/>
  <c r="AE245" i="124" s="1"/>
  <c r="AE246" i="124" s="1"/>
  <c r="AE78" i="124"/>
  <c r="Z135" i="124"/>
  <c r="Z148" i="124"/>
  <c r="CO146" i="124"/>
  <c r="CO133" i="124"/>
  <c r="CO153" i="124"/>
  <c r="CO149" i="124"/>
  <c r="CO147" i="124"/>
  <c r="CO144" i="124"/>
  <c r="CO151" i="124"/>
  <c r="AA146" i="124"/>
  <c r="AA133" i="124"/>
  <c r="AA153" i="124"/>
  <c r="AA144" i="124"/>
  <c r="AA147" i="124"/>
  <c r="AA149" i="124"/>
  <c r="AA151" i="124"/>
  <c r="V267" i="124"/>
  <c r="V270" i="124" s="1"/>
  <c r="V155" i="124"/>
  <c r="AC269" i="124"/>
  <c r="W154" i="124"/>
  <c r="W140" i="124"/>
  <c r="W141" i="124" s="1"/>
  <c r="CM266" i="124"/>
  <c r="CM150" i="124"/>
  <c r="CM137" i="124"/>
  <c r="V257" i="124"/>
  <c r="U260" i="124"/>
  <c r="U261" i="124" s="1"/>
  <c r="CQ130" i="124"/>
  <c r="CQ79" i="124"/>
  <c r="CO145" i="124"/>
  <c r="CN135" i="124"/>
  <c r="CN148" i="124"/>
  <c r="CW431" i="124"/>
  <c r="CW438" i="124" s="1"/>
  <c r="CW430" i="124"/>
  <c r="CW439" i="124"/>
  <c r="CW345" i="124" s="1"/>
  <c r="CW346" i="124" s="1"/>
  <c r="CX432" i="124"/>
  <c r="AA145" i="124"/>
  <c r="CJ267" i="124"/>
  <c r="CJ270" i="124" s="1"/>
  <c r="CJ155" i="124"/>
  <c r="U223" i="124"/>
  <c r="U234" i="124" s="1"/>
  <c r="BS220" i="124"/>
  <c r="S476" i="124" l="1"/>
  <c r="CI288" i="124"/>
  <c r="CI289" i="124" s="1"/>
  <c r="CI454" i="124"/>
  <c r="Q466" i="124"/>
  <c r="Q468" i="124" s="1"/>
  <c r="Q477" i="124" s="1"/>
  <c r="R460" i="124"/>
  <c r="R461" i="124" s="1"/>
  <c r="U475" i="124"/>
  <c r="U469" i="124"/>
  <c r="U486" i="124"/>
  <c r="U459" i="124"/>
  <c r="T486" i="124"/>
  <c r="T469" i="124"/>
  <c r="T459" i="124"/>
  <c r="T475" i="124"/>
  <c r="S478" i="124"/>
  <c r="P508" i="124"/>
  <c r="P516" i="124" s="1"/>
  <c r="AC220" i="125"/>
  <c r="AC223" i="125" s="1"/>
  <c r="AC234" i="125" s="1"/>
  <c r="AC156" i="125"/>
  <c r="X241" i="125"/>
  <c r="X243" i="125" s="1"/>
  <c r="X247" i="125" s="1"/>
  <c r="X263" i="125" s="1"/>
  <c r="X201" i="125"/>
  <c r="Y235" i="125"/>
  <c r="Y236" i="125" s="1"/>
  <c r="AI146" i="125"/>
  <c r="AI133" i="125"/>
  <c r="AI153" i="125"/>
  <c r="AI144" i="125"/>
  <c r="AI147" i="125"/>
  <c r="AI149" i="125"/>
  <c r="AI151" i="125"/>
  <c r="AA260" i="125"/>
  <c r="AA261" i="125" s="1"/>
  <c r="AB257" i="125"/>
  <c r="CY130" i="125"/>
  <c r="CY79" i="125"/>
  <c r="CP287" i="125"/>
  <c r="CP274" i="125"/>
  <c r="CP288" i="125" s="1"/>
  <c r="CP289" i="125" s="1"/>
  <c r="AI145" i="125"/>
  <c r="AD154" i="125"/>
  <c r="AD140" i="125"/>
  <c r="AD141" i="125" s="1"/>
  <c r="AB287" i="125"/>
  <c r="AB274" i="125"/>
  <c r="AB288" i="125" s="1"/>
  <c r="AB289" i="125" s="1"/>
  <c r="AE152" i="125"/>
  <c r="AE139" i="125"/>
  <c r="CX130" i="125"/>
  <c r="CX79" i="125"/>
  <c r="AK130" i="125"/>
  <c r="AK79" i="125"/>
  <c r="CW131" i="125"/>
  <c r="CW145" i="125" s="1"/>
  <c r="AK269" i="125"/>
  <c r="AG148" i="125"/>
  <c r="AG135" i="125"/>
  <c r="BT146" i="125"/>
  <c r="BT133" i="125"/>
  <c r="BT153" i="125"/>
  <c r="BT144" i="125"/>
  <c r="BT147" i="125"/>
  <c r="BT149" i="125"/>
  <c r="BT151" i="125"/>
  <c r="CV146" i="125"/>
  <c r="CV133" i="125"/>
  <c r="CV153" i="125"/>
  <c r="CV149" i="125"/>
  <c r="CV147" i="125"/>
  <c r="CV144" i="125"/>
  <c r="CV151" i="125"/>
  <c r="AA223" i="125"/>
  <c r="AB360" i="125"/>
  <c r="AB361" i="125" s="1"/>
  <c r="CU148" i="125"/>
  <c r="CU135" i="125"/>
  <c r="AC267" i="125"/>
  <c r="AC270" i="125" s="1"/>
  <c r="AC155" i="125"/>
  <c r="CR154" i="125"/>
  <c r="CR140" i="125"/>
  <c r="CR141" i="125" s="1"/>
  <c r="BT145" i="125"/>
  <c r="AF266" i="125"/>
  <c r="AF137" i="125"/>
  <c r="AF150" i="125"/>
  <c r="CV145" i="125"/>
  <c r="AL222" i="125"/>
  <c r="AL269" i="125" s="1"/>
  <c r="AL76" i="125"/>
  <c r="CS152" i="125"/>
  <c r="CS139" i="125"/>
  <c r="CQ220" i="125"/>
  <c r="CQ223" i="125" s="1"/>
  <c r="CQ234" i="125" s="1"/>
  <c r="CQ156" i="125"/>
  <c r="AA349" i="125"/>
  <c r="AA365" i="125" s="1"/>
  <c r="AA367" i="125" s="1"/>
  <c r="AA371" i="125" s="1"/>
  <c r="AJ131" i="125"/>
  <c r="AN425" i="125"/>
  <c r="AN428" i="125" s="1"/>
  <c r="AM435" i="125"/>
  <c r="AM78" i="125" s="1"/>
  <c r="CQ267" i="125"/>
  <c r="CQ270" i="125" s="1"/>
  <c r="CQ155" i="125"/>
  <c r="CT266" i="125"/>
  <c r="CT150" i="125"/>
  <c r="CT137" i="125"/>
  <c r="AH148" i="125"/>
  <c r="AH135" i="125"/>
  <c r="Y350" i="124"/>
  <c r="AA360" i="124"/>
  <c r="Z368" i="124"/>
  <c r="Z347" i="124"/>
  <c r="Z348" i="124" s="1"/>
  <c r="Z349" i="124" s="1"/>
  <c r="Z365" i="124" s="1"/>
  <c r="Z367" i="124" s="1"/>
  <c r="CX431" i="124"/>
  <c r="CX438" i="124" s="1"/>
  <c r="CX430" i="124"/>
  <c r="CX439" i="124"/>
  <c r="CX345" i="124" s="1"/>
  <c r="CX346" i="124" s="1"/>
  <c r="CY432" i="124"/>
  <c r="V223" i="124"/>
  <c r="V234" i="124" s="1"/>
  <c r="CP146" i="124"/>
  <c r="CP133" i="124"/>
  <c r="CP153" i="124"/>
  <c r="CP149" i="124"/>
  <c r="CP147" i="124"/>
  <c r="CP144" i="124"/>
  <c r="CP151" i="124"/>
  <c r="CS222" i="124"/>
  <c r="CS269" i="124" s="1"/>
  <c r="CS76" i="124"/>
  <c r="CP145" i="124"/>
  <c r="AF434" i="124"/>
  <c r="AF245" i="124" s="1"/>
  <c r="AF246" i="124" s="1"/>
  <c r="AF78" i="124"/>
  <c r="CU425" i="124"/>
  <c r="CU428" i="124" s="1"/>
  <c r="CT435" i="124"/>
  <c r="CT78" i="124" s="1"/>
  <c r="CK267" i="124"/>
  <c r="CK270" i="124" s="1"/>
  <c r="CK155" i="124"/>
  <c r="CV221" i="124"/>
  <c r="AH425" i="124"/>
  <c r="AH428" i="124" s="1"/>
  <c r="AG435" i="124"/>
  <c r="BS260" i="124"/>
  <c r="BS261" i="124" s="1"/>
  <c r="W220" i="124"/>
  <c r="W223" i="124" s="1"/>
  <c r="W234" i="124" s="1"/>
  <c r="W156" i="124"/>
  <c r="W257" i="124"/>
  <c r="V260" i="124"/>
  <c r="V261" i="124" s="1"/>
  <c r="CO135" i="124"/>
  <c r="CO148" i="124"/>
  <c r="CQ131" i="124"/>
  <c r="CW427" i="124"/>
  <c r="CW437" i="124"/>
  <c r="CW136" i="124" s="1"/>
  <c r="CM139" i="124"/>
  <c r="CM152" i="124"/>
  <c r="AA135" i="124"/>
  <c r="AA148" i="124"/>
  <c r="AC131" i="124"/>
  <c r="CK141" i="124"/>
  <c r="X154" i="124"/>
  <c r="X140" i="124"/>
  <c r="BS270" i="124"/>
  <c r="AB146" i="124"/>
  <c r="AB133" i="124"/>
  <c r="AB153" i="124"/>
  <c r="AB144" i="124"/>
  <c r="AB147" i="124"/>
  <c r="AB149" i="124"/>
  <c r="AB151" i="124"/>
  <c r="AD130" i="124"/>
  <c r="AD79" i="124"/>
  <c r="U287" i="124"/>
  <c r="Y139" i="124"/>
  <c r="Y152" i="124"/>
  <c r="AB145" i="124"/>
  <c r="CJ287" i="124"/>
  <c r="CJ274" i="124"/>
  <c r="CJ288" i="124" s="1"/>
  <c r="CJ289" i="124" s="1"/>
  <c r="CN266" i="124"/>
  <c r="CN150" i="124"/>
  <c r="CN137" i="124"/>
  <c r="V274" i="124"/>
  <c r="V454" i="124" s="1"/>
  <c r="Z266" i="124"/>
  <c r="Z150" i="124"/>
  <c r="Z137" i="124"/>
  <c r="U288" i="124"/>
  <c r="U289" i="124" s="1"/>
  <c r="BS223" i="124"/>
  <c r="W267" i="124"/>
  <c r="W270" i="124" s="1"/>
  <c r="W155" i="124"/>
  <c r="AE222" i="124"/>
  <c r="AE269" i="124" s="1"/>
  <c r="AE76" i="124"/>
  <c r="CR130" i="124"/>
  <c r="CR79" i="124"/>
  <c r="CL154" i="124"/>
  <c r="CL140" i="124"/>
  <c r="CL141" i="124" s="1"/>
  <c r="S235" i="124"/>
  <c r="S236" i="124" s="1"/>
  <c r="R241" i="124"/>
  <c r="R243" i="124" s="1"/>
  <c r="R247" i="124" s="1"/>
  <c r="R263" i="124" s="1"/>
  <c r="R201" i="124"/>
  <c r="AA350" i="125" l="1"/>
  <c r="S458" i="124"/>
  <c r="S457" i="124"/>
  <c r="V486" i="124"/>
  <c r="V475" i="124"/>
  <c r="V469" i="124"/>
  <c r="V459" i="124"/>
  <c r="R464" i="124"/>
  <c r="R465" i="124"/>
  <c r="Q481" i="124"/>
  <c r="Q482" i="124"/>
  <c r="Q507" i="124" s="1"/>
  <c r="T473" i="124"/>
  <c r="T474" i="124"/>
  <c r="Z371" i="124"/>
  <c r="AD220" i="125"/>
  <c r="AD156" i="125"/>
  <c r="CR220" i="125"/>
  <c r="CR223" i="125" s="1"/>
  <c r="CR234" i="125" s="1"/>
  <c r="CR156" i="125"/>
  <c r="AC357" i="125"/>
  <c r="AC359" i="125"/>
  <c r="AC370" i="125" s="1"/>
  <c r="CV148" i="125"/>
  <c r="CV135" i="125"/>
  <c r="CY131" i="125"/>
  <c r="AI148" i="125"/>
  <c r="AI135" i="125"/>
  <c r="AB368" i="125"/>
  <c r="AB347" i="125"/>
  <c r="AB348" i="125" s="1"/>
  <c r="CQ287" i="125"/>
  <c r="CQ274" i="125"/>
  <c r="CQ288" i="125" s="1"/>
  <c r="CQ289" i="125" s="1"/>
  <c r="BT148" i="125"/>
  <c r="BT135" i="125"/>
  <c r="AC257" i="125"/>
  <c r="AB260" i="125"/>
  <c r="AB261" i="125" s="1"/>
  <c r="AA234" i="125"/>
  <c r="AA287" i="125"/>
  <c r="AK131" i="125"/>
  <c r="AK145" i="125" s="1"/>
  <c r="AD267" i="125"/>
  <c r="AD270" i="125" s="1"/>
  <c r="AD155" i="125"/>
  <c r="Z235" i="125"/>
  <c r="Z236" i="125" s="1"/>
  <c r="Y241" i="125"/>
  <c r="Y243" i="125" s="1"/>
  <c r="Y247" i="125" s="1"/>
  <c r="Y263" i="125" s="1"/>
  <c r="Y201" i="125"/>
  <c r="AH266" i="125"/>
  <c r="AH137" i="125"/>
  <c r="AH150" i="125"/>
  <c r="AM222" i="125"/>
  <c r="AM269" i="125" s="1"/>
  <c r="AM76" i="125"/>
  <c r="AF152" i="125"/>
  <c r="AF139" i="125"/>
  <c r="AG266" i="125"/>
  <c r="AG150" i="125"/>
  <c r="AG137" i="125"/>
  <c r="AO425" i="125"/>
  <c r="AO428" i="125" s="1"/>
  <c r="AN435" i="125"/>
  <c r="AN78" i="125" s="1"/>
  <c r="CS140" i="125"/>
  <c r="CS141" i="125" s="1"/>
  <c r="CS154" i="125"/>
  <c r="AC287" i="125"/>
  <c r="AC274" i="125"/>
  <c r="AC288" i="125" s="1"/>
  <c r="AC289" i="125" s="1"/>
  <c r="CX131" i="125"/>
  <c r="CT152" i="125"/>
  <c r="CT139" i="125"/>
  <c r="AJ146" i="125"/>
  <c r="AJ133" i="125"/>
  <c r="AJ153" i="125"/>
  <c r="AJ144" i="125"/>
  <c r="AJ147" i="125"/>
  <c r="AJ149" i="125"/>
  <c r="AJ151" i="125"/>
  <c r="CU266" i="125"/>
  <c r="CU137" i="125"/>
  <c r="CU150" i="125"/>
  <c r="AE154" i="125"/>
  <c r="AE140" i="125"/>
  <c r="CW146" i="125"/>
  <c r="CW133" i="125"/>
  <c r="CW153" i="125"/>
  <c r="CW149" i="125"/>
  <c r="CW147" i="125"/>
  <c r="CW144" i="125"/>
  <c r="CW151" i="125"/>
  <c r="AJ145" i="125"/>
  <c r="AL130" i="125"/>
  <c r="AL79" i="125"/>
  <c r="CR267" i="125"/>
  <c r="CR270" i="125" s="1"/>
  <c r="CR155" i="125"/>
  <c r="Z350" i="124"/>
  <c r="AA361" i="124"/>
  <c r="AB357" i="124"/>
  <c r="AB359" i="124"/>
  <c r="AB370" i="124" s="1"/>
  <c r="V288" i="124"/>
  <c r="V289" i="124" s="1"/>
  <c r="V287" i="124"/>
  <c r="X267" i="124"/>
  <c r="X270" i="124" s="1"/>
  <c r="X155" i="124"/>
  <c r="CK274" i="124"/>
  <c r="CM154" i="124"/>
  <c r="CM140" i="124"/>
  <c r="AG434" i="124"/>
  <c r="BT435" i="124"/>
  <c r="AG78" i="124"/>
  <c r="CT222" i="124"/>
  <c r="CT269" i="124" s="1"/>
  <c r="CT76" i="124"/>
  <c r="W287" i="124"/>
  <c r="W274" i="124"/>
  <c r="X141" i="124"/>
  <c r="X257" i="124" s="1"/>
  <c r="CO266" i="124"/>
  <c r="CO150" i="124"/>
  <c r="CO137" i="124"/>
  <c r="AI425" i="124"/>
  <c r="AI428" i="124" s="1"/>
  <c r="AH435" i="124"/>
  <c r="CV425" i="124"/>
  <c r="CV428" i="124" s="1"/>
  <c r="CU435" i="124"/>
  <c r="CU78" i="124" s="1"/>
  <c r="CL267" i="124"/>
  <c r="CL270" i="124" s="1"/>
  <c r="CL155" i="124"/>
  <c r="BS234" i="124"/>
  <c r="Y154" i="124"/>
  <c r="Y140" i="124"/>
  <c r="Y141" i="124" s="1"/>
  <c r="CK220" i="124"/>
  <c r="CK223" i="124" s="1"/>
  <c r="CK234" i="124" s="1"/>
  <c r="CK156" i="124"/>
  <c r="CW221" i="124"/>
  <c r="AF222" i="124"/>
  <c r="AF269" i="124" s="1"/>
  <c r="AF76" i="124"/>
  <c r="AB148" i="124"/>
  <c r="AB135" i="124"/>
  <c r="AC146" i="124"/>
  <c r="AC133" i="124"/>
  <c r="AC153" i="124"/>
  <c r="AC144" i="124"/>
  <c r="AC147" i="124"/>
  <c r="AC149" i="124"/>
  <c r="AC151" i="124"/>
  <c r="W260" i="124"/>
  <c r="W261" i="124" s="1"/>
  <c r="CY430" i="124"/>
  <c r="CY431" i="124"/>
  <c r="CY438" i="124" s="1"/>
  <c r="CY439" i="124"/>
  <c r="CY345" i="124" s="1"/>
  <c r="AC145" i="124"/>
  <c r="CQ133" i="124"/>
  <c r="CQ146" i="124"/>
  <c r="CQ153" i="124"/>
  <c r="CQ149" i="124"/>
  <c r="CQ147" i="124"/>
  <c r="CQ144" i="124"/>
  <c r="CQ151" i="124"/>
  <c r="CL220" i="124"/>
  <c r="CL223" i="124" s="1"/>
  <c r="CL234" i="124" s="1"/>
  <c r="CL156" i="124"/>
  <c r="CN139" i="124"/>
  <c r="CN152" i="124"/>
  <c r="CR131" i="124"/>
  <c r="Z139" i="124"/>
  <c r="Z152" i="124"/>
  <c r="AD131" i="124"/>
  <c r="BS287" i="124"/>
  <c r="BS279" i="124"/>
  <c r="BS274" i="124"/>
  <c r="BS454" i="124" s="1"/>
  <c r="CQ145" i="124"/>
  <c r="CS130" i="124"/>
  <c r="CS79" i="124"/>
  <c r="CX427" i="124"/>
  <c r="CX437" i="124"/>
  <c r="CX136" i="124" s="1"/>
  <c r="S241" i="124"/>
  <c r="S243" i="124" s="1"/>
  <c r="S247" i="124" s="1"/>
  <c r="S263" i="124" s="1"/>
  <c r="T235" i="124"/>
  <c r="T236" i="124" s="1"/>
  <c r="S201" i="124"/>
  <c r="AE130" i="124"/>
  <c r="AE79" i="124"/>
  <c r="AA266" i="124"/>
  <c r="AA150" i="124"/>
  <c r="AA137" i="124"/>
  <c r="CP148" i="124"/>
  <c r="CP135" i="124"/>
  <c r="R466" i="124" l="1"/>
  <c r="R468" i="124" s="1"/>
  <c r="R477" i="124" s="1"/>
  <c r="T476" i="124"/>
  <c r="T478" i="124" s="1"/>
  <c r="W288" i="124"/>
  <c r="W289" i="124" s="1"/>
  <c r="W454" i="124"/>
  <c r="Q483" i="124"/>
  <c r="Q485" i="124" s="1"/>
  <c r="Q506" i="124"/>
  <c r="S460" i="124"/>
  <c r="S461" i="124" s="1"/>
  <c r="AH152" i="125"/>
  <c r="AH139" i="125"/>
  <c r="CV266" i="125"/>
  <c r="CV150" i="125"/>
  <c r="CV137" i="125"/>
  <c r="CR287" i="125"/>
  <c r="CR274" i="125"/>
  <c r="CR288" i="125" s="1"/>
  <c r="CR289" i="125" s="1"/>
  <c r="AJ148" i="125"/>
  <c r="AJ135" i="125"/>
  <c r="CW135" i="125"/>
  <c r="CW148" i="125"/>
  <c r="CU152" i="125"/>
  <c r="CU139" i="125"/>
  <c r="AF140" i="125"/>
  <c r="AF154" i="125"/>
  <c r="AA288" i="125"/>
  <c r="AA289" i="125" s="1"/>
  <c r="AB349" i="125"/>
  <c r="AB365" i="125" s="1"/>
  <c r="AB367" i="125" s="1"/>
  <c r="AB371" i="125" s="1"/>
  <c r="CT154" i="125"/>
  <c r="CT140" i="125"/>
  <c r="CT141" i="125" s="1"/>
  <c r="CS220" i="125"/>
  <c r="CS223" i="125" s="1"/>
  <c r="CS234" i="125" s="1"/>
  <c r="CS156" i="125"/>
  <c r="AC360" i="125"/>
  <c r="CS267" i="125"/>
  <c r="CS270" i="125" s="1"/>
  <c r="CS155" i="125"/>
  <c r="Z241" i="125"/>
  <c r="Z243" i="125" s="1"/>
  <c r="Z247" i="125" s="1"/>
  <c r="Z263" i="125" s="1"/>
  <c r="AA235" i="125"/>
  <c r="AA236" i="125" s="1"/>
  <c r="Z201" i="125"/>
  <c r="AC260" i="125"/>
  <c r="AC261" i="125" s="1"/>
  <c r="AD257" i="125"/>
  <c r="AI266" i="125"/>
  <c r="AI150" i="125"/>
  <c r="AI137" i="125"/>
  <c r="AE267" i="125"/>
  <c r="AE270" i="125" s="1"/>
  <c r="AE155" i="125"/>
  <c r="AN222" i="125"/>
  <c r="AN76" i="125"/>
  <c r="AM130" i="125"/>
  <c r="AM79" i="125"/>
  <c r="CX146" i="125"/>
  <c r="CX133" i="125"/>
  <c r="CX149" i="125"/>
  <c r="CX153" i="125"/>
  <c r="CX147" i="125"/>
  <c r="CX144" i="125"/>
  <c r="CX151" i="125"/>
  <c r="CX145" i="125"/>
  <c r="AP425" i="125"/>
  <c r="AP428" i="125" s="1"/>
  <c r="AO435" i="125"/>
  <c r="AO78" i="125" s="1"/>
  <c r="AD274" i="125"/>
  <c r="BT266" i="125"/>
  <c r="BT137" i="125"/>
  <c r="BT150" i="125"/>
  <c r="CY146" i="125"/>
  <c r="CY133" i="125"/>
  <c r="CY153" i="125"/>
  <c r="CY149" i="125"/>
  <c r="CY147" i="125"/>
  <c r="CY144" i="125"/>
  <c r="CY151" i="125"/>
  <c r="AL131" i="125"/>
  <c r="AL145" i="125" s="1"/>
  <c r="AE141" i="125"/>
  <c r="AG152" i="125"/>
  <c r="AG139" i="125"/>
  <c r="AK146" i="125"/>
  <c r="AK133" i="125"/>
  <c r="AK153" i="125"/>
  <c r="AK144" i="125"/>
  <c r="AK147" i="125"/>
  <c r="AK149" i="125"/>
  <c r="AK151" i="125"/>
  <c r="CY145" i="125"/>
  <c r="AD223" i="125"/>
  <c r="AD234" i="125" s="1"/>
  <c r="AB360" i="124"/>
  <c r="AA368" i="124"/>
  <c r="AA347" i="124"/>
  <c r="AA348" i="124" s="1"/>
  <c r="CK288" i="124"/>
  <c r="CK289" i="124" s="1"/>
  <c r="CK287" i="124"/>
  <c r="X260" i="124"/>
  <c r="X261" i="124" s="1"/>
  <c r="Y257" i="124"/>
  <c r="AB266" i="124"/>
  <c r="AB150" i="124"/>
  <c r="AB137" i="124"/>
  <c r="Y220" i="124"/>
  <c r="Y223" i="124" s="1"/>
  <c r="Y234" i="124" s="1"/>
  <c r="Y156" i="124"/>
  <c r="CU222" i="124"/>
  <c r="CU269" i="124" s="1"/>
  <c r="CU76" i="124"/>
  <c r="CM267" i="124"/>
  <c r="CM270" i="124" s="1"/>
  <c r="CM155" i="124"/>
  <c r="Y267" i="124"/>
  <c r="Y270" i="124" s="1"/>
  <c r="Y155" i="124"/>
  <c r="CW425" i="124"/>
  <c r="CW428" i="124" s="1"/>
  <c r="CV435" i="124"/>
  <c r="CV78" i="124" s="1"/>
  <c r="BS288" i="124"/>
  <c r="BS289" i="124" s="1"/>
  <c r="BS284" i="124"/>
  <c r="Z154" i="124"/>
  <c r="Z140" i="124"/>
  <c r="CQ148" i="124"/>
  <c r="CQ135" i="124"/>
  <c r="AF130" i="124"/>
  <c r="AF79" i="124"/>
  <c r="AH434" i="124"/>
  <c r="AH245" i="124" s="1"/>
  <c r="AH246" i="124" s="1"/>
  <c r="AH78" i="124"/>
  <c r="CT130" i="124"/>
  <c r="CT79" i="124"/>
  <c r="CR146" i="124"/>
  <c r="CR133" i="124"/>
  <c r="CR153" i="124"/>
  <c r="CR149" i="124"/>
  <c r="CR147" i="124"/>
  <c r="CR144" i="124"/>
  <c r="CR151" i="124"/>
  <c r="BS236" i="124"/>
  <c r="AJ425" i="124"/>
  <c r="AJ428" i="124" s="1"/>
  <c r="AI435" i="124"/>
  <c r="CX221" i="124"/>
  <c r="CR145" i="124"/>
  <c r="CY346" i="124"/>
  <c r="G345" i="124"/>
  <c r="CO139" i="124"/>
  <c r="CO152" i="124"/>
  <c r="AG222" i="124"/>
  <c r="AG76" i="124"/>
  <c r="BT78" i="124"/>
  <c r="CS131" i="124"/>
  <c r="CS145" i="124" s="1"/>
  <c r="CP266" i="124"/>
  <c r="CP137" i="124"/>
  <c r="CP150" i="124"/>
  <c r="T241" i="124"/>
  <c r="T243" i="124" s="1"/>
  <c r="T247" i="124" s="1"/>
  <c r="T263" i="124" s="1"/>
  <c r="U235" i="124"/>
  <c r="U236" i="124" s="1"/>
  <c r="T201" i="124"/>
  <c r="AD133" i="124"/>
  <c r="AD146" i="124"/>
  <c r="AD153" i="124"/>
  <c r="AD144" i="124"/>
  <c r="AD147" i="124"/>
  <c r="AD149" i="124"/>
  <c r="AD151" i="124"/>
  <c r="CN154" i="124"/>
  <c r="CN140" i="124"/>
  <c r="CN141" i="124" s="1"/>
  <c r="CY427" i="124"/>
  <c r="CY437" i="124"/>
  <c r="CY136" i="124" s="1"/>
  <c r="AC148" i="124"/>
  <c r="AC135" i="124"/>
  <c r="CL274" i="124"/>
  <c r="CL288" i="124" s="1"/>
  <c r="CL289" i="124" s="1"/>
  <c r="CL287" i="124"/>
  <c r="BT434" i="124"/>
  <c r="AG245" i="124"/>
  <c r="X274" i="124"/>
  <c r="X454" i="124" s="1"/>
  <c r="AA139" i="124"/>
  <c r="AA152" i="124"/>
  <c r="AE131" i="124"/>
  <c r="AD145" i="124"/>
  <c r="X220" i="124"/>
  <c r="X156" i="124"/>
  <c r="CM141" i="124"/>
  <c r="Q508" i="124" l="1"/>
  <c r="Q516" i="124" s="1"/>
  <c r="W486" i="124"/>
  <c r="W469" i="124"/>
  <c r="W459" i="124"/>
  <c r="W475" i="124"/>
  <c r="X459" i="124"/>
  <c r="X475" i="124"/>
  <c r="X469" i="124"/>
  <c r="X486" i="124"/>
  <c r="U473" i="124"/>
  <c r="U474" i="124"/>
  <c r="T457" i="124"/>
  <c r="T458" i="124"/>
  <c r="S464" i="124"/>
  <c r="S465" i="124"/>
  <c r="R481" i="124"/>
  <c r="R482" i="124"/>
  <c r="R507" i="124" s="1"/>
  <c r="AB350" i="125"/>
  <c r="AA241" i="125"/>
  <c r="AA243" i="125" s="1"/>
  <c r="AA247" i="125" s="1"/>
  <c r="AA263" i="125" s="1"/>
  <c r="AB235" i="125"/>
  <c r="AB236" i="125" s="1"/>
  <c r="AA201" i="125"/>
  <c r="CS287" i="125"/>
  <c r="CS274" i="125"/>
  <c r="CS288" i="125" s="1"/>
  <c r="CS289" i="125" s="1"/>
  <c r="CU154" i="125"/>
  <c r="CU140" i="125"/>
  <c r="BT152" i="125"/>
  <c r="BT139" i="125"/>
  <c r="AD357" i="125"/>
  <c r="AD359" i="125"/>
  <c r="AD370" i="125" s="1"/>
  <c r="CT220" i="125"/>
  <c r="CT223" i="125" s="1"/>
  <c r="CT234" i="125" s="1"/>
  <c r="CT156" i="125"/>
  <c r="AM131" i="125"/>
  <c r="AE257" i="125"/>
  <c r="AD260" i="125"/>
  <c r="AD261" i="125" s="1"/>
  <c r="AC361" i="125"/>
  <c r="CV139" i="125"/>
  <c r="CV152" i="125"/>
  <c r="AG154" i="125"/>
  <c r="AG140" i="125"/>
  <c r="AG141" i="125" s="1"/>
  <c r="AD288" i="125"/>
  <c r="AD289" i="125" s="1"/>
  <c r="AN130" i="125"/>
  <c r="AN79" i="125"/>
  <c r="CW266" i="125"/>
  <c r="CW150" i="125"/>
  <c r="CW137" i="125"/>
  <c r="AD287" i="125"/>
  <c r="AN269" i="125"/>
  <c r="AI139" i="125"/>
  <c r="AI152" i="125"/>
  <c r="AK148" i="125"/>
  <c r="AK135" i="125"/>
  <c r="AE220" i="125"/>
  <c r="AE156" i="125"/>
  <c r="CY135" i="125"/>
  <c r="CY148" i="125"/>
  <c r="AO222" i="125"/>
  <c r="AO269" i="125" s="1"/>
  <c r="AO76" i="125"/>
  <c r="CX148" i="125"/>
  <c r="CX135" i="125"/>
  <c r="CT267" i="125"/>
  <c r="CT270" i="125" s="1"/>
  <c r="CT155" i="125"/>
  <c r="AH154" i="125"/>
  <c r="AH140" i="125"/>
  <c r="AF267" i="125"/>
  <c r="AF270" i="125" s="1"/>
  <c r="AF155" i="125"/>
  <c r="AL146" i="125"/>
  <c r="AL133" i="125"/>
  <c r="AL153" i="125"/>
  <c r="AL144" i="125"/>
  <c r="AL147" i="125"/>
  <c r="AL149" i="125"/>
  <c r="AL151" i="125"/>
  <c r="AQ425" i="125"/>
  <c r="AQ428" i="125" s="1"/>
  <c r="AP435" i="125"/>
  <c r="AP78" i="125" s="1"/>
  <c r="AE274" i="125"/>
  <c r="AF141" i="125"/>
  <c r="AJ266" i="125"/>
  <c r="AJ150" i="125"/>
  <c r="AJ137" i="125"/>
  <c r="AA349" i="124"/>
  <c r="AA365" i="124" s="1"/>
  <c r="AA367" i="124" s="1"/>
  <c r="AA371" i="124" s="1"/>
  <c r="AB361" i="124"/>
  <c r="AC357" i="124"/>
  <c r="AC359" i="124"/>
  <c r="AC370" i="124" s="1"/>
  <c r="AG246" i="124"/>
  <c r="BT245" i="124"/>
  <c r="BT246" i="124" s="1"/>
  <c r="AG269" i="124"/>
  <c r="BT222" i="124"/>
  <c r="Z267" i="124"/>
  <c r="Z270" i="124" s="1"/>
  <c r="Z155" i="124"/>
  <c r="CV222" i="124"/>
  <c r="CV269" i="124" s="1"/>
  <c r="CV76" i="124"/>
  <c r="AI434" i="124"/>
  <c r="AI245" i="124" s="1"/>
  <c r="AI246" i="124" s="1"/>
  <c r="AI78" i="124"/>
  <c r="CX425" i="124"/>
  <c r="CX428" i="124" s="1"/>
  <c r="CW435" i="124"/>
  <c r="CW78" i="124" s="1"/>
  <c r="AE146" i="124"/>
  <c r="AE133" i="124"/>
  <c r="AE153" i="124"/>
  <c r="AE144" i="124"/>
  <c r="AE147" i="124"/>
  <c r="AE149" i="124"/>
  <c r="AE151" i="124"/>
  <c r="CN267" i="124"/>
  <c r="CN270" i="124" s="1"/>
  <c r="CN155" i="124"/>
  <c r="AD148" i="124"/>
  <c r="AD135" i="124"/>
  <c r="CO154" i="124"/>
  <c r="CO140" i="124"/>
  <c r="CO141" i="124" s="1"/>
  <c r="AK425" i="124"/>
  <c r="AK428" i="124" s="1"/>
  <c r="AJ435" i="124"/>
  <c r="AF131" i="124"/>
  <c r="AF145" i="124" s="1"/>
  <c r="AB139" i="124"/>
  <c r="AB152" i="124"/>
  <c r="AE145" i="124"/>
  <c r="CS146" i="124"/>
  <c r="CS133" i="124"/>
  <c r="CS153" i="124"/>
  <c r="CS149" i="124"/>
  <c r="CS147" i="124"/>
  <c r="CS144" i="124"/>
  <c r="CS151" i="124"/>
  <c r="BS241" i="124"/>
  <c r="BS243" i="124" s="1"/>
  <c r="BS247" i="124" s="1"/>
  <c r="BS263" i="124" s="1"/>
  <c r="BS201" i="124"/>
  <c r="BT235" i="124"/>
  <c r="CR148" i="124"/>
  <c r="CR135" i="124"/>
  <c r="CQ266" i="124"/>
  <c r="CQ137" i="124"/>
  <c r="CQ150" i="124"/>
  <c r="Y274" i="124"/>
  <c r="Y287" i="124"/>
  <c r="U241" i="124"/>
  <c r="U243" i="124" s="1"/>
  <c r="U247" i="124" s="1"/>
  <c r="U263" i="124" s="1"/>
  <c r="V235" i="124"/>
  <c r="V236" i="124" s="1"/>
  <c r="U201" i="124"/>
  <c r="G346" i="124"/>
  <c r="CN220" i="124"/>
  <c r="CN223" i="124" s="1"/>
  <c r="CN234" i="124" s="1"/>
  <c r="CN156" i="124"/>
  <c r="CM220" i="124"/>
  <c r="CM223" i="124" s="1"/>
  <c r="CM234" i="124" s="1"/>
  <c r="CM156" i="124"/>
  <c r="AA154" i="124"/>
  <c r="AA140" i="124"/>
  <c r="AA141" i="124" s="1"/>
  <c r="AC266" i="124"/>
  <c r="AC137" i="124"/>
  <c r="AC150" i="124"/>
  <c r="CM274" i="124"/>
  <c r="Y260" i="124"/>
  <c r="Y261" i="124" s="1"/>
  <c r="CT131" i="124"/>
  <c r="CT145" i="124" s="1"/>
  <c r="CU130" i="124"/>
  <c r="CU79" i="124"/>
  <c r="CP152" i="124"/>
  <c r="CP139" i="124"/>
  <c r="X223" i="124"/>
  <c r="CY221" i="124"/>
  <c r="G221" i="124" s="1"/>
  <c r="G136" i="124"/>
  <c r="AG130" i="124"/>
  <c r="AG79" i="124"/>
  <c r="BT76" i="124"/>
  <c r="AH222" i="124"/>
  <c r="AH76" i="124"/>
  <c r="Z141" i="124"/>
  <c r="Z257" i="124" s="1"/>
  <c r="AA350" i="124" l="1"/>
  <c r="T460" i="124"/>
  <c r="T461" i="124" s="1"/>
  <c r="U476" i="124"/>
  <c r="U478" i="124" s="1"/>
  <c r="R483" i="124"/>
  <c r="R485" i="124" s="1"/>
  <c r="R506" i="124"/>
  <c r="Y288" i="124"/>
  <c r="Y289" i="124" s="1"/>
  <c r="Y454" i="124"/>
  <c r="S466" i="124"/>
  <c r="S468" i="124" s="1"/>
  <c r="S477" i="124" s="1"/>
  <c r="AF220" i="125"/>
  <c r="AF223" i="125" s="1"/>
  <c r="AF234" i="125" s="1"/>
  <c r="AF156" i="125"/>
  <c r="AC368" i="125"/>
  <c r="AC347" i="125"/>
  <c r="AC348" i="125" s="1"/>
  <c r="CU267" i="125"/>
  <c r="CU270" i="125" s="1"/>
  <c r="CU155" i="125"/>
  <c r="CY266" i="125"/>
  <c r="CY150" i="125"/>
  <c r="CY137" i="125"/>
  <c r="AE260" i="125"/>
  <c r="AE261" i="125" s="1"/>
  <c r="AF257" i="125"/>
  <c r="AD360" i="125"/>
  <c r="AD361" i="125" s="1"/>
  <c r="AH267" i="125"/>
  <c r="AH270" i="125" s="1"/>
  <c r="AH155" i="125"/>
  <c r="CV154" i="125"/>
  <c r="CV140" i="125"/>
  <c r="CV141" i="125" s="1"/>
  <c r="AN131" i="125"/>
  <c r="AL135" i="125"/>
  <c r="AL148" i="125"/>
  <c r="AP222" i="125"/>
  <c r="AP269" i="125" s="1"/>
  <c r="AP76" i="125"/>
  <c r="CT287" i="125"/>
  <c r="CT274" i="125"/>
  <c r="CT288" i="125" s="1"/>
  <c r="CT289" i="125" s="1"/>
  <c r="AE223" i="125"/>
  <c r="AG220" i="125"/>
  <c r="AG223" i="125" s="1"/>
  <c r="AG234" i="125" s="1"/>
  <c r="AG156" i="125"/>
  <c r="AM146" i="125"/>
  <c r="AM133" i="125"/>
  <c r="AM153" i="125"/>
  <c r="AM144" i="125"/>
  <c r="AM147" i="125"/>
  <c r="AM149" i="125"/>
  <c r="AM151" i="125"/>
  <c r="AH141" i="125"/>
  <c r="CU141" i="125"/>
  <c r="AR425" i="125"/>
  <c r="AR428" i="125" s="1"/>
  <c r="AQ435" i="125"/>
  <c r="AQ78" i="125" s="1"/>
  <c r="CX266" i="125"/>
  <c r="CX150" i="125"/>
  <c r="CX137" i="125"/>
  <c r="AK266" i="125"/>
  <c r="AK150" i="125"/>
  <c r="AK137" i="125"/>
  <c r="AG267" i="125"/>
  <c r="AG270" i="125" s="1"/>
  <c r="AG155" i="125"/>
  <c r="BT140" i="125"/>
  <c r="BT141" i="125" s="1"/>
  <c r="AM145" i="125"/>
  <c r="AI154" i="125"/>
  <c r="AI140" i="125"/>
  <c r="AI141" i="125" s="1"/>
  <c r="AJ139" i="125"/>
  <c r="AJ152" i="125"/>
  <c r="CW139" i="125"/>
  <c r="CW152" i="125"/>
  <c r="BT154" i="125"/>
  <c r="AB241" i="125"/>
  <c r="AB243" i="125" s="1"/>
  <c r="AB247" i="125" s="1"/>
  <c r="AB263" i="125" s="1"/>
  <c r="AC235" i="125"/>
  <c r="AC236" i="125" s="1"/>
  <c r="AB201" i="125"/>
  <c r="AF287" i="125"/>
  <c r="AF274" i="125"/>
  <c r="AO130" i="125"/>
  <c r="AO79" i="125"/>
  <c r="AC360" i="124"/>
  <c r="AB368" i="124"/>
  <c r="AB347" i="124"/>
  <c r="AB348" i="124" s="1"/>
  <c r="Z260" i="124"/>
  <c r="Z261" i="124" s="1"/>
  <c r="AA257" i="124"/>
  <c r="AA220" i="124"/>
  <c r="AA223" i="124" s="1"/>
  <c r="AA234" i="124" s="1"/>
  <c r="AA156" i="124"/>
  <c r="AH130" i="124"/>
  <c r="AH79" i="124"/>
  <c r="CT146" i="124"/>
  <c r="CT133" i="124"/>
  <c r="CT153" i="124"/>
  <c r="CT149" i="124"/>
  <c r="CT147" i="124"/>
  <c r="CT144" i="124"/>
  <c r="CT151" i="124"/>
  <c r="CM288" i="124"/>
  <c r="CM289" i="124" s="1"/>
  <c r="V241" i="124"/>
  <c r="V243" i="124" s="1"/>
  <c r="V247" i="124" s="1"/>
  <c r="V263" i="124" s="1"/>
  <c r="V201" i="124"/>
  <c r="W235" i="124"/>
  <c r="W236" i="124" s="1"/>
  <c r="AF146" i="124"/>
  <c r="AF133" i="124"/>
  <c r="AF153" i="124"/>
  <c r="AF144" i="124"/>
  <c r="AF147" i="124"/>
  <c r="AF149" i="124"/>
  <c r="AF151" i="124"/>
  <c r="AD266" i="124"/>
  <c r="AD137" i="124"/>
  <c r="AD150" i="124"/>
  <c r="CV130" i="124"/>
  <c r="CV79" i="124"/>
  <c r="AH269" i="124"/>
  <c r="AE148" i="124"/>
  <c r="AE135" i="124"/>
  <c r="BT130" i="124"/>
  <c r="BT79" i="124"/>
  <c r="X234" i="124"/>
  <c r="X287" i="124"/>
  <c r="CS148" i="124"/>
  <c r="CS135" i="124"/>
  <c r="AJ434" i="124"/>
  <c r="AJ245" i="124" s="1"/>
  <c r="AJ246" i="124" s="1"/>
  <c r="AJ78" i="124"/>
  <c r="AC152" i="124"/>
  <c r="AC139" i="124"/>
  <c r="AL425" i="124"/>
  <c r="AL428" i="124" s="1"/>
  <c r="AK435" i="124"/>
  <c r="CN287" i="124"/>
  <c r="CN274" i="124"/>
  <c r="CN288" i="124" s="1"/>
  <c r="CN289" i="124" s="1"/>
  <c r="Z274" i="124"/>
  <c r="Z454" i="124" s="1"/>
  <c r="CO220" i="124"/>
  <c r="CO223" i="124" s="1"/>
  <c r="CO234" i="124" s="1"/>
  <c r="CO156" i="124"/>
  <c r="CW222" i="124"/>
  <c r="CW269" i="124" s="1"/>
  <c r="CW76" i="124"/>
  <c r="BT269" i="124"/>
  <c r="CQ152" i="124"/>
  <c r="CQ139" i="124"/>
  <c r="CO267" i="124"/>
  <c r="CO270" i="124" s="1"/>
  <c r="CO155" i="124"/>
  <c r="CY425" i="124"/>
  <c r="CY428" i="124" s="1"/>
  <c r="CY435" i="124" s="1"/>
  <c r="CY78" i="124" s="1"/>
  <c r="CX435" i="124"/>
  <c r="CX78" i="124" s="1"/>
  <c r="CP140" i="124"/>
  <c r="CP154" i="124"/>
  <c r="AA267" i="124"/>
  <c r="AA270" i="124" s="1"/>
  <c r="AA155" i="124"/>
  <c r="AB154" i="124"/>
  <c r="AB140" i="124"/>
  <c r="AI222" i="124"/>
  <c r="AI269" i="124" s="1"/>
  <c r="AI76" i="124"/>
  <c r="AG131" i="124"/>
  <c r="AG145" i="124" s="1"/>
  <c r="Z220" i="124"/>
  <c r="Z156" i="124"/>
  <c r="CU131" i="124"/>
  <c r="CU145" i="124" s="1"/>
  <c r="CM287" i="124"/>
  <c r="CR266" i="124"/>
  <c r="CR137" i="124"/>
  <c r="CR150" i="124"/>
  <c r="Y459" i="124" l="1"/>
  <c r="Y486" i="124"/>
  <c r="Y475" i="124"/>
  <c r="Y469" i="124"/>
  <c r="R508" i="124"/>
  <c r="R516" i="124" s="1"/>
  <c r="V473" i="124"/>
  <c r="V474" i="124"/>
  <c r="U458" i="124"/>
  <c r="U457" i="124"/>
  <c r="Z475" i="124"/>
  <c r="Z469" i="124"/>
  <c r="Z459" i="124"/>
  <c r="Z486" i="124"/>
  <c r="S481" i="124"/>
  <c r="S482" i="124"/>
  <c r="S507" i="124" s="1"/>
  <c r="T464" i="124"/>
  <c r="T465" i="124"/>
  <c r="AF288" i="125"/>
  <c r="AF289" i="125" s="1"/>
  <c r="BT156" i="125"/>
  <c r="BT257" i="125"/>
  <c r="AL266" i="125"/>
  <c r="AL150" i="125"/>
  <c r="AL137" i="125"/>
  <c r="AH274" i="125"/>
  <c r="AO131" i="125"/>
  <c r="AH220" i="125"/>
  <c r="AH156" i="125"/>
  <c r="AI267" i="125"/>
  <c r="AI270" i="125" s="1"/>
  <c r="AI155" i="125"/>
  <c r="CX152" i="125"/>
  <c r="CX139" i="125"/>
  <c r="BT220" i="125"/>
  <c r="AN146" i="125"/>
  <c r="AN133" i="125"/>
  <c r="AN153" i="125"/>
  <c r="AN144" i="125"/>
  <c r="AN147" i="125"/>
  <c r="AN149" i="125"/>
  <c r="AN151" i="125"/>
  <c r="AD368" i="125"/>
  <c r="AD347" i="125"/>
  <c r="AD348" i="125" s="1"/>
  <c r="CU274" i="125"/>
  <c r="AE234" i="125"/>
  <c r="AE287" i="125"/>
  <c r="AN145" i="125"/>
  <c r="AE357" i="125"/>
  <c r="AE359" i="125"/>
  <c r="AE370" i="125" s="1"/>
  <c r="BT267" i="125"/>
  <c r="BT155" i="125"/>
  <c r="CV220" i="125"/>
  <c r="CV223" i="125" s="1"/>
  <c r="CV234" i="125" s="1"/>
  <c r="CV156" i="125"/>
  <c r="AF260" i="125"/>
  <c r="AF261" i="125" s="1"/>
  <c r="AG257" i="125"/>
  <c r="AC349" i="125"/>
  <c r="AC365" i="125" s="1"/>
  <c r="AC367" i="125" s="1"/>
  <c r="AC371" i="125" s="1"/>
  <c r="AI220" i="125"/>
  <c r="AI223" i="125" s="1"/>
  <c r="AI234" i="125" s="1"/>
  <c r="AI156" i="125"/>
  <c r="AQ222" i="125"/>
  <c r="AQ269" i="125" s="1"/>
  <c r="AQ76" i="125"/>
  <c r="CV267" i="125"/>
  <c r="CV270" i="125" s="1"/>
  <c r="CV155" i="125"/>
  <c r="AG287" i="125"/>
  <c r="AG274" i="125"/>
  <c r="AG288" i="125" s="1"/>
  <c r="AG289" i="125" s="1"/>
  <c r="AS425" i="125"/>
  <c r="AS428" i="125" s="1"/>
  <c r="AR435" i="125"/>
  <c r="AR78" i="125" s="1"/>
  <c r="AM148" i="125"/>
  <c r="AM135" i="125"/>
  <c r="AP130" i="125"/>
  <c r="AP79" i="125"/>
  <c r="CY139" i="125"/>
  <c r="CY152" i="125"/>
  <c r="CW154" i="125"/>
  <c r="CW140" i="125"/>
  <c r="AC241" i="125"/>
  <c r="AC243" i="125" s="1"/>
  <c r="AC247" i="125" s="1"/>
  <c r="AC263" i="125" s="1"/>
  <c r="AD235" i="125"/>
  <c r="AD236" i="125" s="1"/>
  <c r="AC201" i="125"/>
  <c r="AJ154" i="125"/>
  <c r="AJ140" i="125"/>
  <c r="AJ141" i="125" s="1"/>
  <c r="AK152" i="125"/>
  <c r="AK139" i="125"/>
  <c r="CU220" i="125"/>
  <c r="CU223" i="125" s="1"/>
  <c r="CU234" i="125" s="1"/>
  <c r="CU156" i="125"/>
  <c r="AB349" i="124"/>
  <c r="AB365" i="124" s="1"/>
  <c r="AB367" i="124" s="1"/>
  <c r="AB371" i="124" s="1"/>
  <c r="AC361" i="124"/>
  <c r="AD357" i="124"/>
  <c r="AD359" i="124"/>
  <c r="AD370" i="124" s="1"/>
  <c r="AB267" i="124"/>
  <c r="AB270" i="124" s="1"/>
  <c r="AB155" i="124"/>
  <c r="CP267" i="124"/>
  <c r="CP270" i="124" s="1"/>
  <c r="CP155" i="124"/>
  <c r="CX222" i="124"/>
  <c r="CX269" i="124" s="1"/>
  <c r="CX76" i="124"/>
  <c r="AC140" i="124"/>
  <c r="AC141" i="124" s="1"/>
  <c r="AC154" i="124"/>
  <c r="X288" i="124"/>
  <c r="X289" i="124" s="1"/>
  <c r="CY222" i="124"/>
  <c r="CY269" i="124" s="1"/>
  <c r="CY76" i="124"/>
  <c r="AG146" i="124"/>
  <c r="AG133" i="124"/>
  <c r="AG153" i="124"/>
  <c r="AG144" i="124"/>
  <c r="AG147" i="124"/>
  <c r="AG149" i="124"/>
  <c r="AG151" i="124"/>
  <c r="AJ222" i="124"/>
  <c r="AJ269" i="124" s="1"/>
  <c r="AJ76" i="124"/>
  <c r="CV131" i="124"/>
  <c r="AH131" i="124"/>
  <c r="CO274" i="124"/>
  <c r="CO288" i="124" s="1"/>
  <c r="CO289" i="124" s="1"/>
  <c r="CO287" i="124"/>
  <c r="CW130" i="124"/>
  <c r="CW79" i="124"/>
  <c r="BT131" i="124"/>
  <c r="AF148" i="124"/>
  <c r="AF135" i="124"/>
  <c r="Z223" i="124"/>
  <c r="CR152" i="124"/>
  <c r="CR139" i="124"/>
  <c r="AA287" i="124"/>
  <c r="AA274" i="124"/>
  <c r="AI130" i="124"/>
  <c r="AI79" i="124"/>
  <c r="CQ140" i="124"/>
  <c r="CQ141" i="124" s="1"/>
  <c r="CQ154" i="124"/>
  <c r="CS266" i="124"/>
  <c r="CS137" i="124"/>
  <c r="CS150" i="124"/>
  <c r="AE266" i="124"/>
  <c r="AE137" i="124"/>
  <c r="AE150" i="124"/>
  <c r="AD152" i="124"/>
  <c r="AD139" i="124"/>
  <c r="AK434" i="124"/>
  <c r="AK245" i="124" s="1"/>
  <c r="AK246" i="124" s="1"/>
  <c r="AK78" i="124"/>
  <c r="W241" i="124"/>
  <c r="W243" i="124" s="1"/>
  <c r="W247" i="124" s="1"/>
  <c r="W263" i="124" s="1"/>
  <c r="X235" i="124"/>
  <c r="X236" i="124" s="1"/>
  <c r="W201" i="124"/>
  <c r="AA260" i="124"/>
  <c r="AA261" i="124" s="1"/>
  <c r="CU146" i="124"/>
  <c r="CU133" i="124"/>
  <c r="CU153" i="124"/>
  <c r="CU149" i="124"/>
  <c r="CU147" i="124"/>
  <c r="CU144" i="124"/>
  <c r="CU151" i="124"/>
  <c r="AB141" i="124"/>
  <c r="AB257" i="124" s="1"/>
  <c r="CP141" i="124"/>
  <c r="AM425" i="124"/>
  <c r="AM428" i="124" s="1"/>
  <c r="AL435" i="124"/>
  <c r="CT135" i="124"/>
  <c r="CT148" i="124"/>
  <c r="V476" i="124" l="1"/>
  <c r="V478" i="124" s="1"/>
  <c r="W474" i="124" s="1"/>
  <c r="AA288" i="124"/>
  <c r="AA289" i="124" s="1"/>
  <c r="AA454" i="124"/>
  <c r="T466" i="124"/>
  <c r="T468" i="124" s="1"/>
  <c r="T477" i="124" s="1"/>
  <c r="U460" i="124"/>
  <c r="U461" i="124" s="1"/>
  <c r="S483" i="124"/>
  <c r="S485" i="124" s="1"/>
  <c r="S506" i="124"/>
  <c r="AB350" i="124"/>
  <c r="AC350" i="125"/>
  <c r="CU288" i="125"/>
  <c r="CU289" i="125" s="1"/>
  <c r="AR222" i="125"/>
  <c r="AR269" i="125" s="1"/>
  <c r="AR76" i="125"/>
  <c r="AE288" i="125"/>
  <c r="AE289" i="125" s="1"/>
  <c r="AI287" i="125"/>
  <c r="AI274" i="125"/>
  <c r="AI288" i="125" s="1"/>
  <c r="AI289" i="125" s="1"/>
  <c r="AJ267" i="125"/>
  <c r="AJ270" i="125" s="1"/>
  <c r="AJ155" i="125"/>
  <c r="CU287" i="125"/>
  <c r="AN148" i="125"/>
  <c r="AN135" i="125"/>
  <c r="AH223" i="125"/>
  <c r="CY154" i="125"/>
  <c r="CY140" i="125"/>
  <c r="CY141" i="125" s="1"/>
  <c r="BT270" i="125"/>
  <c r="AD349" i="125"/>
  <c r="AD365" i="125" s="1"/>
  <c r="AD367" i="125" s="1"/>
  <c r="AD371" i="125" s="1"/>
  <c r="AD350" i="125"/>
  <c r="AO146" i="125"/>
  <c r="AO133" i="125"/>
  <c r="AO153" i="125"/>
  <c r="AO144" i="125"/>
  <c r="AO147" i="125"/>
  <c r="AO149" i="125"/>
  <c r="AO151" i="125"/>
  <c r="CW267" i="125"/>
  <c r="CW270" i="125" s="1"/>
  <c r="CW155" i="125"/>
  <c r="AG260" i="125"/>
  <c r="AG261" i="125" s="1"/>
  <c r="AH257" i="125"/>
  <c r="BT223" i="125"/>
  <c r="AO145" i="125"/>
  <c r="AT425" i="125"/>
  <c r="AT428" i="125" s="1"/>
  <c r="AS435" i="125"/>
  <c r="AE235" i="125"/>
  <c r="AE236" i="125" s="1"/>
  <c r="AD241" i="125"/>
  <c r="AD243" i="125" s="1"/>
  <c r="AD247" i="125" s="1"/>
  <c r="AD263" i="125" s="1"/>
  <c r="AD201" i="125"/>
  <c r="AP131" i="125"/>
  <c r="CV287" i="125"/>
  <c r="CV274" i="125"/>
  <c r="CV288" i="125" s="1"/>
  <c r="CV289" i="125" s="1"/>
  <c r="AE360" i="125"/>
  <c r="AE361" i="125" s="1"/>
  <c r="CX154" i="125"/>
  <c r="CX140" i="125"/>
  <c r="CX141" i="125" s="1"/>
  <c r="BT260" i="125"/>
  <c r="BT261" i="125" s="1"/>
  <c r="AM266" i="125"/>
  <c r="AM137" i="125"/>
  <c r="AM150" i="125"/>
  <c r="AQ130" i="125"/>
  <c r="AQ79" i="125"/>
  <c r="AJ156" i="125"/>
  <c r="AJ220" i="125"/>
  <c r="AJ223" i="125" s="1"/>
  <c r="AJ234" i="125" s="1"/>
  <c r="AK154" i="125"/>
  <c r="AK140" i="125"/>
  <c r="CW141" i="125"/>
  <c r="AL139" i="125"/>
  <c r="AL152" i="125"/>
  <c r="AD360" i="124"/>
  <c r="AC368" i="124"/>
  <c r="AC347" i="124"/>
  <c r="AC348" i="124" s="1"/>
  <c r="AC349" i="124" s="1"/>
  <c r="AC365" i="124" s="1"/>
  <c r="AC367" i="124" s="1"/>
  <c r="AC371" i="124" s="1"/>
  <c r="X241" i="124"/>
  <c r="X243" i="124" s="1"/>
  <c r="X247" i="124" s="1"/>
  <c r="X263" i="124" s="1"/>
  <c r="Y235" i="124"/>
  <c r="Y236" i="124" s="1"/>
  <c r="X201" i="124"/>
  <c r="AB260" i="124"/>
  <c r="AB261" i="124" s="1"/>
  <c r="AC257" i="124"/>
  <c r="CQ220" i="124"/>
  <c r="CQ223" i="124" s="1"/>
  <c r="CQ234" i="124" s="1"/>
  <c r="CQ156" i="124"/>
  <c r="CW131" i="124"/>
  <c r="CW145" i="124" s="1"/>
  <c r="AE152" i="124"/>
  <c r="AE139" i="124"/>
  <c r="Z234" i="124"/>
  <c r="Z287" i="124"/>
  <c r="AG148" i="124"/>
  <c r="AG135" i="124"/>
  <c r="AC267" i="124"/>
  <c r="AC270" i="124" s="1"/>
  <c r="AC155" i="124"/>
  <c r="CP274" i="124"/>
  <c r="AI131" i="124"/>
  <c r="AF266" i="124"/>
  <c r="AF137" i="124"/>
  <c r="AF150" i="124"/>
  <c r="CQ267" i="124"/>
  <c r="CQ270" i="124" s="1"/>
  <c r="CQ155" i="124"/>
  <c r="AJ130" i="124"/>
  <c r="AJ79" i="124"/>
  <c r="CU135" i="124"/>
  <c r="CU148" i="124"/>
  <c r="AK222" i="124"/>
  <c r="AK269" i="124" s="1"/>
  <c r="AK76" i="124"/>
  <c r="AH146" i="124"/>
  <c r="AH133" i="124"/>
  <c r="AH153" i="124"/>
  <c r="AH144" i="124"/>
  <c r="AH147" i="124"/>
  <c r="AH149" i="124"/>
  <c r="AH151" i="124"/>
  <c r="CY130" i="124"/>
  <c r="CY79" i="124"/>
  <c r="AB274" i="124"/>
  <c r="AB454" i="124" s="1"/>
  <c r="CP220" i="124"/>
  <c r="CP223" i="124" s="1"/>
  <c r="CP234" i="124" s="1"/>
  <c r="CP156" i="124"/>
  <c r="CS152" i="124"/>
  <c r="CS139" i="124"/>
  <c r="AH145" i="124"/>
  <c r="CX130" i="124"/>
  <c r="CX79" i="124"/>
  <c r="AN425" i="124"/>
  <c r="AN428" i="124" s="1"/>
  <c r="AM435" i="124"/>
  <c r="AC220" i="124"/>
  <c r="AC223" i="124" s="1"/>
  <c r="AC234" i="124" s="1"/>
  <c r="AC156" i="124"/>
  <c r="BT146" i="124"/>
  <c r="BT133" i="124"/>
  <c r="BT153" i="124"/>
  <c r="BT144" i="124"/>
  <c r="BT147" i="124"/>
  <c r="BT149" i="124"/>
  <c r="BT151" i="124"/>
  <c r="CV146" i="124"/>
  <c r="CV133" i="124"/>
  <c r="CV153" i="124"/>
  <c r="CV149" i="124"/>
  <c r="CV147" i="124"/>
  <c r="CV144" i="124"/>
  <c r="CV151" i="124"/>
  <c r="AL434" i="124"/>
  <c r="AL245" i="124" s="1"/>
  <c r="AL246" i="124" s="1"/>
  <c r="AL78" i="124"/>
  <c r="AB220" i="124"/>
  <c r="AB156" i="124"/>
  <c r="CT266" i="124"/>
  <c r="CT150" i="124"/>
  <c r="CT137" i="124"/>
  <c r="AD140" i="124"/>
  <c r="AD141" i="124" s="1"/>
  <c r="AD154" i="124"/>
  <c r="CR154" i="124"/>
  <c r="CR140" i="124"/>
  <c r="CR141" i="124" s="1"/>
  <c r="BT145" i="124"/>
  <c r="CV145" i="124"/>
  <c r="W473" i="124" l="1"/>
  <c r="W476" i="124"/>
  <c r="W478" i="124" s="1"/>
  <c r="X474" i="124" s="1"/>
  <c r="U464" i="124"/>
  <c r="U465" i="124"/>
  <c r="T481" i="124"/>
  <c r="T482" i="124"/>
  <c r="T507" i="124" s="1"/>
  <c r="AB486" i="124"/>
  <c r="AB469" i="124"/>
  <c r="AB459" i="124"/>
  <c r="AB475" i="124"/>
  <c r="AA486" i="124"/>
  <c r="AA475" i="124"/>
  <c r="AA469" i="124"/>
  <c r="AA459" i="124"/>
  <c r="V458" i="124"/>
  <c r="V457" i="124"/>
  <c r="S508" i="124"/>
  <c r="S516" i="124" s="1"/>
  <c r="X473" i="124"/>
  <c r="AE241" i="125"/>
  <c r="AE243" i="125" s="1"/>
  <c r="AE247" i="125" s="1"/>
  <c r="AE263" i="125" s="1"/>
  <c r="AF235" i="125"/>
  <c r="AF236" i="125" s="1"/>
  <c r="AE201" i="125"/>
  <c r="AF357" i="125"/>
  <c r="AF359" i="125"/>
  <c r="AF370" i="125" s="1"/>
  <c r="BU435" i="125"/>
  <c r="AS78" i="125"/>
  <c r="CW274" i="125"/>
  <c r="AH234" i="125"/>
  <c r="AH287" i="125"/>
  <c r="AO148" i="125"/>
  <c r="AO135" i="125"/>
  <c r="AU425" i="125"/>
  <c r="AU428" i="125" s="1"/>
  <c r="AT435" i="125"/>
  <c r="AT78" i="125" s="1"/>
  <c r="AN266" i="125"/>
  <c r="AN137" i="125"/>
  <c r="AN150" i="125"/>
  <c r="AK267" i="125"/>
  <c r="AK270" i="125" s="1"/>
  <c r="AK155" i="125"/>
  <c r="AL154" i="125"/>
  <c r="AL140" i="125"/>
  <c r="BT287" i="125"/>
  <c r="BT274" i="125"/>
  <c r="BT279" i="125"/>
  <c r="AE368" i="125"/>
  <c r="AE347" i="125"/>
  <c r="AE348" i="125" s="1"/>
  <c r="AP146" i="125"/>
  <c r="AP133" i="125"/>
  <c r="AP153" i="125"/>
  <c r="AP144" i="125"/>
  <c r="AP147" i="125"/>
  <c r="AP149" i="125"/>
  <c r="AP151" i="125"/>
  <c r="CW156" i="125"/>
  <c r="CW220" i="125"/>
  <c r="CW223" i="125" s="1"/>
  <c r="CW234" i="125" s="1"/>
  <c r="CX220" i="125"/>
  <c r="CX223" i="125" s="1"/>
  <c r="CX234" i="125" s="1"/>
  <c r="CX156" i="125"/>
  <c r="AP145" i="125"/>
  <c r="BT234" i="125"/>
  <c r="CY220" i="125"/>
  <c r="CY223" i="125" s="1"/>
  <c r="CY234" i="125" s="1"/>
  <c r="CY156" i="125"/>
  <c r="AR130" i="125"/>
  <c r="AR79" i="125"/>
  <c r="AQ131" i="125"/>
  <c r="AK141" i="125"/>
  <c r="AM152" i="125"/>
  <c r="AM139" i="125"/>
  <c r="CX267" i="125"/>
  <c r="CX270" i="125" s="1"/>
  <c r="CX155" i="125"/>
  <c r="AH260" i="125"/>
  <c r="AH261" i="125" s="1"/>
  <c r="AI257" i="125"/>
  <c r="CY267" i="125"/>
  <c r="CY270" i="125" s="1"/>
  <c r="CY155" i="125"/>
  <c r="AJ287" i="125"/>
  <c r="AJ274" i="125"/>
  <c r="AJ288" i="125" s="1"/>
  <c r="AJ289" i="125" s="1"/>
  <c r="AC350" i="124"/>
  <c r="AD361" i="124"/>
  <c r="AE357" i="124"/>
  <c r="AE359" i="124"/>
  <c r="AE370" i="124" s="1"/>
  <c r="AM434" i="124"/>
  <c r="AM245" i="124" s="1"/>
  <c r="AM246" i="124" s="1"/>
  <c r="AM78" i="124"/>
  <c r="AF152" i="124"/>
  <c r="AF139" i="124"/>
  <c r="AC274" i="124"/>
  <c r="AC287" i="124"/>
  <c r="CR220" i="124"/>
  <c r="CR223" i="124" s="1"/>
  <c r="CR234" i="124" s="1"/>
  <c r="CR156" i="124"/>
  <c r="AO425" i="124"/>
  <c r="AO428" i="124" s="1"/>
  <c r="AN435" i="124"/>
  <c r="AG266" i="124"/>
  <c r="AG150" i="124"/>
  <c r="AG137" i="124"/>
  <c r="CU266" i="124"/>
  <c r="CU150" i="124"/>
  <c r="CU137" i="124"/>
  <c r="AI146" i="124"/>
  <c r="AI133" i="124"/>
  <c r="AI153" i="124"/>
  <c r="AI144" i="124"/>
  <c r="AI147" i="124"/>
  <c r="AI149" i="124"/>
  <c r="AI151" i="124"/>
  <c r="AB223" i="124"/>
  <c r="CV135" i="124"/>
  <c r="CV148" i="124"/>
  <c r="BT148" i="124"/>
  <c r="BT135" i="124"/>
  <c r="AI145" i="124"/>
  <c r="AC260" i="124"/>
  <c r="AC261" i="124" s="1"/>
  <c r="AD257" i="124"/>
  <c r="CX131" i="124"/>
  <c r="AJ131" i="124"/>
  <c r="Z288" i="124"/>
  <c r="Z289" i="124" s="1"/>
  <c r="AL222" i="124"/>
  <c r="AL76" i="124"/>
  <c r="CT139" i="124"/>
  <c r="CT152" i="124"/>
  <c r="AH135" i="124"/>
  <c r="AH148" i="124"/>
  <c r="CP287" i="124"/>
  <c r="AE154" i="124"/>
  <c r="AE140" i="124"/>
  <c r="AE141" i="124" s="1"/>
  <c r="AD220" i="124"/>
  <c r="AD223" i="124" s="1"/>
  <c r="AD234" i="124" s="1"/>
  <c r="AD156" i="124"/>
  <c r="AD267" i="124"/>
  <c r="AD270" i="124" s="1"/>
  <c r="AD155" i="124"/>
  <c r="CS154" i="124"/>
  <c r="CS140" i="124"/>
  <c r="CS141" i="124" s="1"/>
  <c r="CQ287" i="124"/>
  <c r="CQ274" i="124"/>
  <c r="CQ288" i="124" s="1"/>
  <c r="CQ289" i="124" s="1"/>
  <c r="CP288" i="124"/>
  <c r="CP289" i="124" s="1"/>
  <c r="Z235" i="124"/>
  <c r="Z236" i="124" s="1"/>
  <c r="Y201" i="124"/>
  <c r="Y241" i="124"/>
  <c r="Y243" i="124" s="1"/>
  <c r="Y247" i="124" s="1"/>
  <c r="Y263" i="124" s="1"/>
  <c r="CR267" i="124"/>
  <c r="CR270" i="124" s="1"/>
  <c r="CR155" i="124"/>
  <c r="CY131" i="124"/>
  <c r="AK130" i="124"/>
  <c r="AK79" i="124"/>
  <c r="CW146" i="124"/>
  <c r="CW133" i="124"/>
  <c r="CW153" i="124"/>
  <c r="CW149" i="124"/>
  <c r="CW147" i="124"/>
  <c r="CW144" i="124"/>
  <c r="CW151" i="124"/>
  <c r="X476" i="124" l="1"/>
  <c r="X478" i="124" s="1"/>
  <c r="AC288" i="124"/>
  <c r="AC289" i="124" s="1"/>
  <c r="AC454" i="124"/>
  <c r="Y473" i="124"/>
  <c r="Y474" i="124"/>
  <c r="T483" i="124"/>
  <c r="T485" i="124" s="1"/>
  <c r="T506" i="124"/>
  <c r="V460" i="124"/>
  <c r="V461" i="124" s="1"/>
  <c r="U466" i="124"/>
  <c r="U468" i="124" s="1"/>
  <c r="U477" i="124" s="1"/>
  <c r="AK220" i="125"/>
  <c r="AK156" i="125"/>
  <c r="AL267" i="125"/>
  <c r="AL270" i="125" s="1"/>
  <c r="AL155" i="125"/>
  <c r="AV425" i="125"/>
  <c r="AV428" i="125" s="1"/>
  <c r="AU435" i="125"/>
  <c r="AU78" i="125" s="1"/>
  <c r="CY287" i="125"/>
  <c r="CY274" i="125"/>
  <c r="AQ146" i="125"/>
  <c r="AQ133" i="125"/>
  <c r="AQ153" i="125"/>
  <c r="AQ144" i="125"/>
  <c r="AQ147" i="125"/>
  <c r="AQ149" i="125"/>
  <c r="AQ151" i="125"/>
  <c r="AO266" i="125"/>
  <c r="AO150" i="125"/>
  <c r="AO137" i="125"/>
  <c r="BT236" i="125"/>
  <c r="AI260" i="125"/>
  <c r="AI261" i="125" s="1"/>
  <c r="AJ257" i="125"/>
  <c r="AQ145" i="125"/>
  <c r="AK274" i="125"/>
  <c r="AP148" i="125"/>
  <c r="AP135" i="125"/>
  <c r="AH288" i="125"/>
  <c r="AH289" i="125" s="1"/>
  <c r="AF360" i="125"/>
  <c r="CX274" i="125"/>
  <c r="CX288" i="125" s="1"/>
  <c r="CX289" i="125" s="1"/>
  <c r="CX287" i="125"/>
  <c r="AR131" i="125"/>
  <c r="BT288" i="125"/>
  <c r="BT289" i="125" s="1"/>
  <c r="BT284" i="125"/>
  <c r="AN152" i="125"/>
  <c r="AN139" i="125"/>
  <c r="CW288" i="125"/>
  <c r="CW289" i="125" s="1"/>
  <c r="AM154" i="125"/>
  <c r="AM140" i="125"/>
  <c r="AM141" i="125" s="1"/>
  <c r="AE349" i="125"/>
  <c r="AE365" i="125" s="1"/>
  <c r="AE367" i="125" s="1"/>
  <c r="AE371" i="125" s="1"/>
  <c r="CW287" i="125"/>
  <c r="AF241" i="125"/>
  <c r="AF243" i="125" s="1"/>
  <c r="AF247" i="125" s="1"/>
  <c r="AF263" i="125" s="1"/>
  <c r="AG235" i="125"/>
  <c r="AG236" i="125" s="1"/>
  <c r="AF201" i="125"/>
  <c r="AL141" i="125"/>
  <c r="AT222" i="125"/>
  <c r="AT76" i="125"/>
  <c r="AS222" i="125"/>
  <c r="AS76" i="125"/>
  <c r="BU78" i="125"/>
  <c r="AE360" i="124"/>
  <c r="AD368" i="124"/>
  <c r="AD347" i="124"/>
  <c r="AD348" i="124" s="1"/>
  <c r="AA235" i="124"/>
  <c r="AA236" i="124" s="1"/>
  <c r="Z241" i="124"/>
  <c r="Z243" i="124" s="1"/>
  <c r="Z247" i="124" s="1"/>
  <c r="Z263" i="124" s="1"/>
  <c r="Z201" i="124"/>
  <c r="CR287" i="124"/>
  <c r="CR274" i="124"/>
  <c r="CR288" i="124" s="1"/>
  <c r="CR289" i="124" s="1"/>
  <c r="AE220" i="124"/>
  <c r="AE223" i="124" s="1"/>
  <c r="AE234" i="124" s="1"/>
  <c r="AE156" i="124"/>
  <c r="BT266" i="124"/>
  <c r="BT137" i="124"/>
  <c r="BT150" i="124"/>
  <c r="AL130" i="124"/>
  <c r="AL79" i="124"/>
  <c r="CX133" i="124"/>
  <c r="CX146" i="124"/>
  <c r="CX153" i="124"/>
  <c r="CX149" i="124"/>
  <c r="CX147" i="124"/>
  <c r="CX144" i="124"/>
  <c r="CX151" i="124"/>
  <c r="AG139" i="124"/>
  <c r="AG152" i="124"/>
  <c r="CS220" i="124"/>
  <c r="CS223" i="124" s="1"/>
  <c r="CS234" i="124" s="1"/>
  <c r="CS156" i="124"/>
  <c r="AK131" i="124"/>
  <c r="AL269" i="124"/>
  <c r="CX145" i="124"/>
  <c r="CY133" i="124"/>
  <c r="CY146" i="124"/>
  <c r="CY153" i="124"/>
  <c r="CY149" i="124"/>
  <c r="CY147" i="124"/>
  <c r="CY144" i="124"/>
  <c r="CY151" i="124"/>
  <c r="AH266" i="124"/>
  <c r="AH150" i="124"/>
  <c r="AH137" i="124"/>
  <c r="AE257" i="124"/>
  <c r="AD260" i="124"/>
  <c r="AD261" i="124" s="1"/>
  <c r="CV266" i="124"/>
  <c r="CV150" i="124"/>
  <c r="CV137" i="124"/>
  <c r="CY145" i="124"/>
  <c r="AI135" i="124"/>
  <c r="AI148" i="124"/>
  <c r="AF154" i="124"/>
  <c r="AF140" i="124"/>
  <c r="AF141" i="124" s="1"/>
  <c r="AJ146" i="124"/>
  <c r="AJ133" i="124"/>
  <c r="AJ153" i="124"/>
  <c r="AJ144" i="124"/>
  <c r="AJ147" i="124"/>
  <c r="AJ149" i="124"/>
  <c r="AJ151" i="124"/>
  <c r="AB234" i="124"/>
  <c r="AB287" i="124"/>
  <c r="AE267" i="124"/>
  <c r="AE270" i="124" s="1"/>
  <c r="AE155" i="124"/>
  <c r="AJ145" i="124"/>
  <c r="CU139" i="124"/>
  <c r="CU152" i="124"/>
  <c r="AN434" i="124"/>
  <c r="AN245" i="124" s="1"/>
  <c r="AN246" i="124" s="1"/>
  <c r="AN78" i="124"/>
  <c r="AM222" i="124"/>
  <c r="AM269" i="124" s="1"/>
  <c r="AM76" i="124"/>
  <c r="AD287" i="124"/>
  <c r="AD274" i="124"/>
  <c r="CW135" i="124"/>
  <c r="CW148" i="124"/>
  <c r="CS267" i="124"/>
  <c r="CS270" i="124" s="1"/>
  <c r="CS155" i="124"/>
  <c r="CT154" i="124"/>
  <c r="CT140" i="124"/>
  <c r="CT141" i="124" s="1"/>
  <c r="AP425" i="124"/>
  <c r="AP428" i="124" s="1"/>
  <c r="AO435" i="124"/>
  <c r="W457" i="124" l="1"/>
  <c r="W458" i="124"/>
  <c r="V464" i="124"/>
  <c r="V465" i="124"/>
  <c r="T508" i="124"/>
  <c r="T516" i="124" s="1"/>
  <c r="AD288" i="124"/>
  <c r="AD289" i="124" s="1"/>
  <c r="AD454" i="124"/>
  <c r="Y476" i="124"/>
  <c r="Y478" i="124" s="1"/>
  <c r="AC469" i="124"/>
  <c r="AC475" i="124"/>
  <c r="AC486" i="124"/>
  <c r="AC459" i="124"/>
  <c r="U482" i="124"/>
  <c r="U507" i="124" s="1"/>
  <c r="U481" i="124"/>
  <c r="CY288" i="125"/>
  <c r="CY289" i="125" s="1"/>
  <c r="AE350" i="125"/>
  <c r="AG357" i="125"/>
  <c r="AG359" i="125"/>
  <c r="AS130" i="125"/>
  <c r="AS79" i="125"/>
  <c r="BU76" i="125"/>
  <c r="AJ260" i="125"/>
  <c r="AJ261" i="125" s="1"/>
  <c r="AK257" i="125"/>
  <c r="AS269" i="125"/>
  <c r="BU222" i="125"/>
  <c r="AU222" i="125"/>
  <c r="AU269" i="125" s="1"/>
  <c r="AU76" i="125"/>
  <c r="AM220" i="125"/>
  <c r="AM223" i="125" s="1"/>
  <c r="AM234" i="125" s="1"/>
  <c r="AM156" i="125"/>
  <c r="AT130" i="125"/>
  <c r="AT79" i="125"/>
  <c r="AN140" i="125"/>
  <c r="AN141" i="125" s="1"/>
  <c r="AN154" i="125"/>
  <c r="AR146" i="125"/>
  <c r="AR133" i="125"/>
  <c r="AR153" i="125"/>
  <c r="AR144" i="125"/>
  <c r="AR147" i="125"/>
  <c r="AR149" i="125"/>
  <c r="AR151" i="125"/>
  <c r="AP266" i="125"/>
  <c r="AP137" i="125"/>
  <c r="AP150" i="125"/>
  <c r="AW425" i="125"/>
  <c r="AW428" i="125" s="1"/>
  <c r="AV435" i="125"/>
  <c r="AV78" i="125" s="1"/>
  <c r="AH235" i="125"/>
  <c r="AH236" i="125" s="1"/>
  <c r="AG241" i="125"/>
  <c r="AG243" i="125" s="1"/>
  <c r="AG247" i="125" s="1"/>
  <c r="AG263" i="125" s="1"/>
  <c r="AG201" i="125"/>
  <c r="AR145" i="125"/>
  <c r="BT241" i="125"/>
  <c r="BT243" i="125" s="1"/>
  <c r="BT247" i="125" s="1"/>
  <c r="BT263" i="125" s="1"/>
  <c r="BU235" i="125"/>
  <c r="BT201" i="125"/>
  <c r="AO152" i="125"/>
  <c r="AO139" i="125"/>
  <c r="AL274" i="125"/>
  <c r="AL220" i="125"/>
  <c r="AL223" i="125" s="1"/>
  <c r="AL234" i="125" s="1"/>
  <c r="AL156" i="125"/>
  <c r="AQ148" i="125"/>
  <c r="AQ135" i="125"/>
  <c r="AT269" i="125"/>
  <c r="AM267" i="125"/>
  <c r="AM270" i="125" s="1"/>
  <c r="AM155" i="125"/>
  <c r="AF361" i="125"/>
  <c r="AK223" i="125"/>
  <c r="AD349" i="124"/>
  <c r="AD365" i="124" s="1"/>
  <c r="AD367" i="124" s="1"/>
  <c r="AD371" i="124" s="1"/>
  <c r="AF357" i="124"/>
  <c r="AF359" i="124"/>
  <c r="AF370" i="124" s="1"/>
  <c r="AE361" i="124"/>
  <c r="AQ425" i="124"/>
  <c r="AQ428" i="124" s="1"/>
  <c r="AP435" i="124"/>
  <c r="CT220" i="124"/>
  <c r="CT223" i="124" s="1"/>
  <c r="CT234" i="124" s="1"/>
  <c r="CT156" i="124"/>
  <c r="AI266" i="124"/>
  <c r="AI150" i="124"/>
  <c r="AI137" i="124"/>
  <c r="AK133" i="124"/>
  <c r="AK146" i="124"/>
  <c r="AK153" i="124"/>
  <c r="AK144" i="124"/>
  <c r="AK147" i="124"/>
  <c r="AK149" i="124"/>
  <c r="AK151" i="124"/>
  <c r="AL131" i="124"/>
  <c r="AK145" i="124"/>
  <c r="AF257" i="124"/>
  <c r="AE260" i="124"/>
  <c r="AE261" i="124" s="1"/>
  <c r="AM130" i="124"/>
  <c r="AM79" i="124"/>
  <c r="AB288" i="124"/>
  <c r="AB289" i="124" s="1"/>
  <c r="AH139" i="124"/>
  <c r="AH152" i="124"/>
  <c r="AE287" i="124"/>
  <c r="AE274" i="124"/>
  <c r="CS287" i="124"/>
  <c r="CS274" i="124"/>
  <c r="CS288" i="124" s="1"/>
  <c r="CS289" i="124" s="1"/>
  <c r="AF267" i="124"/>
  <c r="AF270" i="124" s="1"/>
  <c r="AF155" i="124"/>
  <c r="CY148" i="124"/>
  <c r="CY135" i="124"/>
  <c r="BT152" i="124"/>
  <c r="BT139" i="124"/>
  <c r="AJ148" i="124"/>
  <c r="AJ135" i="124"/>
  <c r="AN222" i="124"/>
  <c r="AN269" i="124" s="1"/>
  <c r="AN76" i="124"/>
  <c r="CX148" i="124"/>
  <c r="CX135" i="124"/>
  <c r="CT267" i="124"/>
  <c r="CT270" i="124" s="1"/>
  <c r="CT155" i="124"/>
  <c r="AO434" i="124"/>
  <c r="AO245" i="124" s="1"/>
  <c r="AO246" i="124" s="1"/>
  <c r="AO78" i="124"/>
  <c r="CW266" i="124"/>
  <c r="CW150" i="124"/>
  <c r="CW137" i="124"/>
  <c r="CU154" i="124"/>
  <c r="CU140" i="124"/>
  <c r="CU141" i="124" s="1"/>
  <c r="AF220" i="124"/>
  <c r="AF223" i="124" s="1"/>
  <c r="AF234" i="124" s="1"/>
  <c r="AF156" i="124"/>
  <c r="CV139" i="124"/>
  <c r="CV152" i="124"/>
  <c r="AG154" i="124"/>
  <c r="AG140" i="124"/>
  <c r="AG141" i="124" s="1"/>
  <c r="AA241" i="124"/>
  <c r="AA243" i="124" s="1"/>
  <c r="AA247" i="124" s="1"/>
  <c r="AA263" i="124" s="1"/>
  <c r="AA201" i="124"/>
  <c r="AB235" i="124"/>
  <c r="AB236" i="124" s="1"/>
  <c r="AD486" i="124" l="1"/>
  <c r="AD469" i="124"/>
  <c r="AD459" i="124"/>
  <c r="AD475" i="124"/>
  <c r="AE288" i="124"/>
  <c r="AE289" i="124" s="1"/>
  <c r="AE454" i="124"/>
  <c r="U483" i="124"/>
  <c r="U485" i="124" s="1"/>
  <c r="U506" i="124"/>
  <c r="U508" i="124" s="1"/>
  <c r="U516" i="124" s="1"/>
  <c r="V466" i="124"/>
  <c r="V468" i="124" s="1"/>
  <c r="V477" i="124" s="1"/>
  <c r="Z473" i="124"/>
  <c r="Z474" i="124"/>
  <c r="W460" i="124"/>
  <c r="W461" i="124" s="1"/>
  <c r="AL287" i="125"/>
  <c r="AL288" i="125"/>
  <c r="AL289" i="125" s="1"/>
  <c r="AN220" i="125"/>
  <c r="AN223" i="125" s="1"/>
  <c r="AN234" i="125" s="1"/>
  <c r="AN156" i="125"/>
  <c r="AF368" i="125"/>
  <c r="AF347" i="125"/>
  <c r="AF348" i="125" s="1"/>
  <c r="AV222" i="125"/>
  <c r="AV76" i="125"/>
  <c r="AK260" i="125"/>
  <c r="AK261" i="125" s="1"/>
  <c r="AL257" i="125"/>
  <c r="AR148" i="125"/>
  <c r="AR135" i="125"/>
  <c r="AP152" i="125"/>
  <c r="AP139" i="125"/>
  <c r="BU130" i="125"/>
  <c r="BU79" i="125"/>
  <c r="AO154" i="125"/>
  <c r="AO140" i="125"/>
  <c r="AU130" i="125"/>
  <c r="AU79" i="125"/>
  <c r="AS131" i="125"/>
  <c r="AT131" i="125"/>
  <c r="AK234" i="125"/>
  <c r="AK287" i="125"/>
  <c r="AQ266" i="125"/>
  <c r="AQ150" i="125"/>
  <c r="AQ137" i="125"/>
  <c r="AN267" i="125"/>
  <c r="AN270" i="125" s="1"/>
  <c r="AN155" i="125"/>
  <c r="AG370" i="125"/>
  <c r="BT359" i="125"/>
  <c r="AX425" i="125"/>
  <c r="AX428" i="125" s="1"/>
  <c r="AW435" i="125"/>
  <c r="AW78" i="125" s="1"/>
  <c r="AM287" i="125"/>
  <c r="AM274" i="125"/>
  <c r="AM288" i="125" s="1"/>
  <c r="AM289" i="125" s="1"/>
  <c r="AH241" i="125"/>
  <c r="AH243" i="125" s="1"/>
  <c r="AH247" i="125" s="1"/>
  <c r="AH263" i="125" s="1"/>
  <c r="AI235" i="125"/>
  <c r="AI236" i="125" s="1"/>
  <c r="AH201" i="125"/>
  <c r="BU269" i="125"/>
  <c r="AG360" i="125"/>
  <c r="AD350" i="124"/>
  <c r="AE368" i="124"/>
  <c r="AE347" i="124"/>
  <c r="AE348" i="124" s="1"/>
  <c r="AE349" i="124" s="1"/>
  <c r="AE365" i="124" s="1"/>
  <c r="AE367" i="124" s="1"/>
  <c r="AE371" i="124" s="1"/>
  <c r="AF360" i="124"/>
  <c r="AC235" i="124"/>
  <c r="AC236" i="124" s="1"/>
  <c r="AB241" i="124"/>
  <c r="AB243" i="124" s="1"/>
  <c r="AB247" i="124" s="1"/>
  <c r="AB263" i="124" s="1"/>
  <c r="AB201" i="124"/>
  <c r="AG220" i="124"/>
  <c r="AG156" i="124"/>
  <c r="CU220" i="124"/>
  <c r="CU223" i="124" s="1"/>
  <c r="CU234" i="124" s="1"/>
  <c r="CU156" i="124"/>
  <c r="AN130" i="124"/>
  <c r="AN79" i="124"/>
  <c r="AG267" i="124"/>
  <c r="AG270" i="124" s="1"/>
  <c r="AG155" i="124"/>
  <c r="BT140" i="124"/>
  <c r="BT141" i="124" s="1"/>
  <c r="CU267" i="124"/>
  <c r="CU270" i="124" s="1"/>
  <c r="CU155" i="124"/>
  <c r="CT287" i="124"/>
  <c r="CT274" i="124"/>
  <c r="CT288" i="124" s="1"/>
  <c r="CT289" i="124" s="1"/>
  <c r="AH154" i="124"/>
  <c r="AH140" i="124"/>
  <c r="AH141" i="124" s="1"/>
  <c r="AJ266" i="124"/>
  <c r="AJ150" i="124"/>
  <c r="AJ137" i="124"/>
  <c r="AF287" i="124"/>
  <c r="AF274" i="124"/>
  <c r="CW139" i="124"/>
  <c r="CW152" i="124"/>
  <c r="CX266" i="124"/>
  <c r="CX137" i="124"/>
  <c r="CX150" i="124"/>
  <c r="AL133" i="124"/>
  <c r="AL146" i="124"/>
  <c r="AL153" i="124"/>
  <c r="AL144" i="124"/>
  <c r="AL147" i="124"/>
  <c r="AL149" i="124"/>
  <c r="AL151" i="124"/>
  <c r="AK148" i="124"/>
  <c r="AK135" i="124"/>
  <c r="CV154" i="124"/>
  <c r="CV140" i="124"/>
  <c r="CV141" i="124" s="1"/>
  <c r="BT154" i="124"/>
  <c r="AM131" i="124"/>
  <c r="AM145" i="124" s="1"/>
  <c r="AL145" i="124"/>
  <c r="AO222" i="124"/>
  <c r="AO269" i="124" s="1"/>
  <c r="AO76" i="124"/>
  <c r="AI139" i="124"/>
  <c r="AI152" i="124"/>
  <c r="AP434" i="124"/>
  <c r="AP245" i="124" s="1"/>
  <c r="AP246" i="124" s="1"/>
  <c r="AP78" i="124"/>
  <c r="CY266" i="124"/>
  <c r="CY137" i="124"/>
  <c r="CY150" i="124"/>
  <c r="AF260" i="124"/>
  <c r="AF261" i="124" s="1"/>
  <c r="AG257" i="124"/>
  <c r="AR425" i="124"/>
  <c r="AR428" i="124" s="1"/>
  <c r="AQ435" i="124"/>
  <c r="AE350" i="124" l="1"/>
  <c r="Z476" i="124"/>
  <c r="Z478" i="124" s="1"/>
  <c r="AA474" i="124" s="1"/>
  <c r="X458" i="124"/>
  <c r="X457" i="124"/>
  <c r="AE459" i="124"/>
  <c r="AE475" i="124"/>
  <c r="W465" i="124"/>
  <c r="W464" i="124"/>
  <c r="V481" i="124"/>
  <c r="V482" i="124"/>
  <c r="V507" i="124" s="1"/>
  <c r="AF288" i="124"/>
  <c r="AF289" i="124" s="1"/>
  <c r="AF454" i="124"/>
  <c r="BT370" i="125"/>
  <c r="BT360" i="125"/>
  <c r="BU357" i="125" s="1"/>
  <c r="AK288" i="125"/>
  <c r="AK289" i="125" s="1"/>
  <c r="AO267" i="125"/>
  <c r="AO270" i="125" s="1"/>
  <c r="AO155" i="125"/>
  <c r="AP154" i="125"/>
  <c r="AP140" i="125"/>
  <c r="AP141" i="125" s="1"/>
  <c r="AT146" i="125"/>
  <c r="AT133" i="125"/>
  <c r="AT153" i="125"/>
  <c r="AT144" i="125"/>
  <c r="AT147" i="125"/>
  <c r="AT149" i="125"/>
  <c r="AT151" i="125"/>
  <c r="AV130" i="125"/>
  <c r="AV79" i="125"/>
  <c r="AI241" i="125"/>
  <c r="AI243" i="125" s="1"/>
  <c r="AI247" i="125" s="1"/>
  <c r="AI263" i="125" s="1"/>
  <c r="AJ235" i="125"/>
  <c r="AJ236" i="125" s="1"/>
  <c r="AI201" i="125"/>
  <c r="AT145" i="125"/>
  <c r="AR266" i="125"/>
  <c r="AR150" i="125"/>
  <c r="AR137" i="125"/>
  <c r="AV269" i="125"/>
  <c r="AN287" i="125"/>
  <c r="AN274" i="125"/>
  <c r="AN288" i="125" s="1"/>
  <c r="AN289" i="125" s="1"/>
  <c r="AS146" i="125"/>
  <c r="AS133" i="125"/>
  <c r="AS153" i="125"/>
  <c r="AS144" i="125"/>
  <c r="AS147" i="125"/>
  <c r="AS149" i="125"/>
  <c r="AS151" i="125"/>
  <c r="AF349" i="125"/>
  <c r="AF365" i="125" s="1"/>
  <c r="AF367" i="125" s="1"/>
  <c r="AF371" i="125" s="1"/>
  <c r="AQ139" i="125"/>
  <c r="AQ152" i="125"/>
  <c r="AS145" i="125"/>
  <c r="AH357" i="125"/>
  <c r="AH359" i="125"/>
  <c r="AG361" i="125"/>
  <c r="AW222" i="125"/>
  <c r="AW269" i="125" s="1"/>
  <c r="AW76" i="125"/>
  <c r="AU131" i="125"/>
  <c r="BU131" i="125"/>
  <c r="AL260" i="125"/>
  <c r="AL261" i="125" s="1"/>
  <c r="AM257" i="125"/>
  <c r="AY425" i="125"/>
  <c r="AY428" i="125" s="1"/>
  <c r="AX435" i="125"/>
  <c r="AX78" i="125" s="1"/>
  <c r="AO141" i="125"/>
  <c r="AF361" i="124"/>
  <c r="AG357" i="124"/>
  <c r="AG359" i="124"/>
  <c r="AO130" i="124"/>
  <c r="AO79" i="124"/>
  <c r="AK266" i="124"/>
  <c r="AK137" i="124"/>
  <c r="AK150" i="124"/>
  <c r="AL148" i="124"/>
  <c r="AL135" i="124"/>
  <c r="AN131" i="124"/>
  <c r="AN145" i="124" s="1"/>
  <c r="BT156" i="124"/>
  <c r="BT257" i="124"/>
  <c r="CX152" i="124"/>
  <c r="CX139" i="124"/>
  <c r="CU287" i="124"/>
  <c r="CU274" i="124"/>
  <c r="CU288" i="124" s="1"/>
  <c r="CU289" i="124" s="1"/>
  <c r="CV220" i="124"/>
  <c r="CV223" i="124" s="1"/>
  <c r="CV234" i="124" s="1"/>
  <c r="CV156" i="124"/>
  <c r="BT267" i="124"/>
  <c r="BT155" i="124"/>
  <c r="AG223" i="124"/>
  <c r="AG234" i="124" s="1"/>
  <c r="BT220" i="124"/>
  <c r="AS425" i="124"/>
  <c r="AS428" i="124" s="1"/>
  <c r="AR435" i="124"/>
  <c r="AG260" i="124"/>
  <c r="AG261" i="124" s="1"/>
  <c r="AH257" i="124"/>
  <c r="AP222" i="124"/>
  <c r="AP269" i="124" s="1"/>
  <c r="AP76" i="124"/>
  <c r="CW154" i="124"/>
  <c r="CW140" i="124"/>
  <c r="CW141" i="124" s="1"/>
  <c r="AG274" i="124"/>
  <c r="AG454" i="124" s="1"/>
  <c r="AJ139" i="124"/>
  <c r="AJ152" i="124"/>
  <c r="CV267" i="124"/>
  <c r="CV270" i="124" s="1"/>
  <c r="CV155" i="124"/>
  <c r="AH220" i="124"/>
  <c r="AH156" i="124"/>
  <c r="CY152" i="124"/>
  <c r="CY139" i="124"/>
  <c r="AQ434" i="124"/>
  <c r="AQ245" i="124" s="1"/>
  <c r="AQ246" i="124" s="1"/>
  <c r="AQ78" i="124"/>
  <c r="AM146" i="124"/>
  <c r="AM133" i="124"/>
  <c r="AM153" i="124"/>
  <c r="AM144" i="124"/>
  <c r="AM147" i="124"/>
  <c r="AM149" i="124"/>
  <c r="AM151" i="124"/>
  <c r="AH267" i="124"/>
  <c r="AH270" i="124" s="1"/>
  <c r="AH155" i="124"/>
  <c r="AI154" i="124"/>
  <c r="AI140" i="124"/>
  <c r="AI141" i="124" s="1"/>
  <c r="AC241" i="124"/>
  <c r="AC243" i="124" s="1"/>
  <c r="AC247" i="124" s="1"/>
  <c r="AC263" i="124" s="1"/>
  <c r="AD235" i="124"/>
  <c r="AD236" i="124" s="1"/>
  <c r="AC201" i="124"/>
  <c r="AA473" i="124" l="1"/>
  <c r="AA476" i="124"/>
  <c r="AA478" i="124" s="1"/>
  <c r="AB473" i="124" s="1"/>
  <c r="W466" i="124"/>
  <c r="W468" i="124" s="1"/>
  <c r="W477" i="124" s="1"/>
  <c r="AG459" i="124"/>
  <c r="AG475" i="124"/>
  <c r="AF459" i="124"/>
  <c r="AF475" i="124"/>
  <c r="AB474" i="124"/>
  <c r="X460" i="124"/>
  <c r="X461" i="124" s="1"/>
  <c r="V483" i="124"/>
  <c r="V485" i="124" s="1"/>
  <c r="V506" i="124"/>
  <c r="V508" i="124" s="1"/>
  <c r="V516" i="124" s="1"/>
  <c r="AM260" i="125"/>
  <c r="AM261" i="125" s="1"/>
  <c r="AN257" i="125"/>
  <c r="AW130" i="125"/>
  <c r="AW79" i="125"/>
  <c r="AF350" i="125"/>
  <c r="AP220" i="125"/>
  <c r="AP223" i="125" s="1"/>
  <c r="AP234" i="125" s="1"/>
  <c r="AP156" i="125"/>
  <c r="AG368" i="125"/>
  <c r="AG347" i="125"/>
  <c r="AG348" i="125" s="1"/>
  <c r="AJ241" i="125"/>
  <c r="AJ243" i="125" s="1"/>
  <c r="AJ247" i="125" s="1"/>
  <c r="AJ263" i="125" s="1"/>
  <c r="AK235" i="125"/>
  <c r="AK236" i="125" s="1"/>
  <c r="AJ201" i="125"/>
  <c r="BU146" i="125"/>
  <c r="BU133" i="125"/>
  <c r="BU153" i="125"/>
  <c r="BU144" i="125"/>
  <c r="BU147" i="125"/>
  <c r="BU149" i="125"/>
  <c r="BU151" i="125"/>
  <c r="AO274" i="125"/>
  <c r="AH370" i="125"/>
  <c r="BU145" i="125"/>
  <c r="AH360" i="125"/>
  <c r="AH361" i="125" s="1"/>
  <c r="AT135" i="125"/>
  <c r="AT148" i="125"/>
  <c r="AO220" i="125"/>
  <c r="AO156" i="125"/>
  <c r="AU146" i="125"/>
  <c r="AU133" i="125"/>
  <c r="AU153" i="125"/>
  <c r="AU144" i="125"/>
  <c r="AU147" i="125"/>
  <c r="AU149" i="125"/>
  <c r="AU151" i="125"/>
  <c r="AR139" i="125"/>
  <c r="AR152" i="125"/>
  <c r="AX222" i="125"/>
  <c r="AX269" i="125" s="1"/>
  <c r="AX76" i="125"/>
  <c r="AU145" i="125"/>
  <c r="AV131" i="125"/>
  <c r="AV145" i="125" s="1"/>
  <c r="AZ425" i="125"/>
  <c r="AZ428" i="125" s="1"/>
  <c r="AY435" i="125"/>
  <c r="AY78" i="125" s="1"/>
  <c r="AQ154" i="125"/>
  <c r="AQ140" i="125"/>
  <c r="AQ141" i="125" s="1"/>
  <c r="AS148" i="125"/>
  <c r="AS135" i="125"/>
  <c r="AP267" i="125"/>
  <c r="AP270" i="125" s="1"/>
  <c r="AP155" i="125"/>
  <c r="AG370" i="124"/>
  <c r="BT359" i="124"/>
  <c r="AG360" i="124"/>
  <c r="AF368" i="124"/>
  <c r="AF347" i="124"/>
  <c r="AF348" i="124" s="1"/>
  <c r="AG287" i="124"/>
  <c r="AG288" i="124"/>
  <c r="AG289" i="124" s="1"/>
  <c r="CW220" i="124"/>
  <c r="CW223" i="124" s="1"/>
  <c r="CW234" i="124" s="1"/>
  <c r="CW156" i="124"/>
  <c r="AJ154" i="124"/>
  <c r="AJ140" i="124"/>
  <c r="AJ141" i="124" s="1"/>
  <c r="AI257" i="124"/>
  <c r="AH260" i="124"/>
  <c r="AH261" i="124" s="1"/>
  <c r="BT270" i="124"/>
  <c r="CX140" i="124"/>
  <c r="CX141" i="124" s="1"/>
  <c r="CX154" i="124"/>
  <c r="AL266" i="124"/>
  <c r="AL137" i="124"/>
  <c r="AL150" i="124"/>
  <c r="AM148" i="124"/>
  <c r="AM135" i="124"/>
  <c r="AR434" i="124"/>
  <c r="AR245" i="124" s="1"/>
  <c r="AR246" i="124" s="1"/>
  <c r="AR78" i="124"/>
  <c r="AD241" i="124"/>
  <c r="AD243" i="124" s="1"/>
  <c r="AD247" i="124" s="1"/>
  <c r="AD263" i="124" s="1"/>
  <c r="AD201" i="124"/>
  <c r="AE235" i="124"/>
  <c r="AE236" i="124" s="1"/>
  <c r="AT425" i="124"/>
  <c r="AT428" i="124" s="1"/>
  <c r="AS435" i="124"/>
  <c r="AH274" i="124"/>
  <c r="AH454" i="124" s="1"/>
  <c r="CW267" i="124"/>
  <c r="CW270" i="124" s="1"/>
  <c r="CW155" i="124"/>
  <c r="BT223" i="124"/>
  <c r="BT260" i="124"/>
  <c r="BT261" i="124" s="1"/>
  <c r="AK152" i="124"/>
  <c r="AK139" i="124"/>
  <c r="AI220" i="124"/>
  <c r="AI223" i="124" s="1"/>
  <c r="AI234" i="124" s="1"/>
  <c r="AI156" i="124"/>
  <c r="CV287" i="124"/>
  <c r="CV274" i="124"/>
  <c r="CV288" i="124" s="1"/>
  <c r="CV289" i="124" s="1"/>
  <c r="AP130" i="124"/>
  <c r="AP79" i="124"/>
  <c r="CY140" i="124"/>
  <c r="CY141" i="124" s="1"/>
  <c r="CY154" i="124"/>
  <c r="AH223" i="124"/>
  <c r="AH234" i="124" s="1"/>
  <c r="AI267" i="124"/>
  <c r="AI270" i="124" s="1"/>
  <c r="AI155" i="124"/>
  <c r="AQ222" i="124"/>
  <c r="AQ269" i="124" s="1"/>
  <c r="AQ76" i="124"/>
  <c r="AN146" i="124"/>
  <c r="AN133" i="124"/>
  <c r="AN153" i="124"/>
  <c r="AN144" i="124"/>
  <c r="AN147" i="124"/>
  <c r="AN149" i="124"/>
  <c r="AN151" i="124"/>
  <c r="AO131" i="124"/>
  <c r="AO145" i="124" s="1"/>
  <c r="AB476" i="124" l="1"/>
  <c r="AB478" i="124" s="1"/>
  <c r="Y457" i="124"/>
  <c r="Y458" i="124"/>
  <c r="X465" i="124"/>
  <c r="X464" i="124"/>
  <c r="AC474" i="124"/>
  <c r="AC473" i="124"/>
  <c r="W482" i="124"/>
  <c r="W507" i="124" s="1"/>
  <c r="W481" i="124"/>
  <c r="AH368" i="125"/>
  <c r="AH347" i="125"/>
  <c r="AH348" i="125" s="1"/>
  <c r="AU148" i="125"/>
  <c r="AU135" i="125"/>
  <c r="AI357" i="125"/>
  <c r="AI359" i="125"/>
  <c r="AK241" i="125"/>
  <c r="AK243" i="125" s="1"/>
  <c r="AK247" i="125" s="1"/>
  <c r="AK263" i="125" s="1"/>
  <c r="AL235" i="125"/>
  <c r="AL236" i="125" s="1"/>
  <c r="AK201" i="125"/>
  <c r="AX130" i="125"/>
  <c r="AX79" i="125"/>
  <c r="BA425" i="125"/>
  <c r="BA428" i="125" s="1"/>
  <c r="AZ435" i="125"/>
  <c r="AZ78" i="125" s="1"/>
  <c r="AW131" i="125"/>
  <c r="AW145" i="125" s="1"/>
  <c r="AQ220" i="125"/>
  <c r="AQ223" i="125" s="1"/>
  <c r="AQ234" i="125" s="1"/>
  <c r="AQ156" i="125"/>
  <c r="BU148" i="125"/>
  <c r="BU135" i="125"/>
  <c r="AY222" i="125"/>
  <c r="AY76" i="125"/>
  <c r="AR154" i="125"/>
  <c r="AR140" i="125"/>
  <c r="AR141" i="125"/>
  <c r="AN260" i="125"/>
  <c r="AN261" i="125" s="1"/>
  <c r="AO257" i="125"/>
  <c r="AT266" i="125"/>
  <c r="AT150" i="125"/>
  <c r="AT137" i="125"/>
  <c r="AQ267" i="125"/>
  <c r="AQ270" i="125" s="1"/>
  <c r="AQ155" i="125"/>
  <c r="AP287" i="125"/>
  <c r="AP274" i="125"/>
  <c r="AP288" i="125" s="1"/>
  <c r="AP289" i="125" s="1"/>
  <c r="AS266" i="125"/>
  <c r="AS150" i="125"/>
  <c r="AS137" i="125"/>
  <c r="AV146" i="125"/>
  <c r="AV133" i="125"/>
  <c r="AV153" i="125"/>
  <c r="AV144" i="125"/>
  <c r="AV147" i="125"/>
  <c r="AV149" i="125"/>
  <c r="AV151" i="125"/>
  <c r="AO223" i="125"/>
  <c r="AG349" i="125"/>
  <c r="AG365" i="125" s="1"/>
  <c r="AG367" i="125" s="1"/>
  <c r="AG371" i="125" s="1"/>
  <c r="AF349" i="124"/>
  <c r="AF365" i="124" s="1"/>
  <c r="AF367" i="124" s="1"/>
  <c r="AF371" i="124" s="1"/>
  <c r="BT360" i="124"/>
  <c r="BU357" i="124" s="1"/>
  <c r="BT370" i="124"/>
  <c r="AH357" i="124"/>
  <c r="AH359" i="124"/>
  <c r="AH370" i="124" s="1"/>
  <c r="AG361" i="124"/>
  <c r="CY220" i="124"/>
  <c r="CY223" i="124" s="1"/>
  <c r="CY234" i="124" s="1"/>
  <c r="CY156" i="124"/>
  <c r="AU425" i="124"/>
  <c r="AU428" i="124" s="1"/>
  <c r="AT435" i="124"/>
  <c r="AT78" i="124" s="1"/>
  <c r="BT234" i="124"/>
  <c r="AE241" i="124"/>
  <c r="AE243" i="124" s="1"/>
  <c r="AE247" i="124" s="1"/>
  <c r="AE263" i="124" s="1"/>
  <c r="AF235" i="124"/>
  <c r="AF236" i="124" s="1"/>
  <c r="AE201" i="124"/>
  <c r="AL152" i="124"/>
  <c r="AL139" i="124"/>
  <c r="AI260" i="124"/>
  <c r="AI261" i="124" s="1"/>
  <c r="AJ257" i="124"/>
  <c r="AK140" i="124"/>
  <c r="AK141" i="124" s="1"/>
  <c r="AK154" i="124"/>
  <c r="CW274" i="124"/>
  <c r="CW288" i="124" s="1"/>
  <c r="CW289" i="124" s="1"/>
  <c r="CW287" i="124"/>
  <c r="AJ220" i="124"/>
  <c r="AJ223" i="124" s="1"/>
  <c r="AJ234" i="124" s="1"/>
  <c r="AJ156" i="124"/>
  <c r="AH288" i="124"/>
  <c r="AH289" i="124" s="1"/>
  <c r="AJ267" i="124"/>
  <c r="AJ270" i="124" s="1"/>
  <c r="AJ155" i="124"/>
  <c r="AO146" i="124"/>
  <c r="AO133" i="124"/>
  <c r="AO153" i="124"/>
  <c r="AO144" i="124"/>
  <c r="AO147" i="124"/>
  <c r="AO149" i="124"/>
  <c r="AO151" i="124"/>
  <c r="AP131" i="124"/>
  <c r="AP145" i="124" s="1"/>
  <c r="AH287" i="124"/>
  <c r="AR222" i="124"/>
  <c r="AR269" i="124" s="1"/>
  <c r="AR76" i="124"/>
  <c r="CX220" i="124"/>
  <c r="CX223" i="124" s="1"/>
  <c r="CX234" i="124" s="1"/>
  <c r="CX156" i="124"/>
  <c r="AQ130" i="124"/>
  <c r="AQ79" i="124"/>
  <c r="AI287" i="124"/>
  <c r="AI274" i="124"/>
  <c r="CX267" i="124"/>
  <c r="CX270" i="124" s="1"/>
  <c r="CX155" i="124"/>
  <c r="AN148" i="124"/>
  <c r="AN135" i="124"/>
  <c r="CY267" i="124"/>
  <c r="CY270" i="124" s="1"/>
  <c r="CY155" i="124"/>
  <c r="BU435" i="124"/>
  <c r="AS78" i="124"/>
  <c r="AM266" i="124"/>
  <c r="AM137" i="124"/>
  <c r="AM150" i="124"/>
  <c r="BT287" i="124"/>
  <c r="BT274" i="124"/>
  <c r="BT454" i="124" s="1"/>
  <c r="BT279" i="124"/>
  <c r="AC476" i="124" l="1"/>
  <c r="AC478" i="124" s="1"/>
  <c r="AD474" i="124" s="1"/>
  <c r="W483" i="124"/>
  <c r="W485" i="124" s="1"/>
  <c r="W506" i="124"/>
  <c r="W508" i="124" s="1"/>
  <c r="W516" i="124" s="1"/>
  <c r="X466" i="124"/>
  <c r="X468" i="124" s="1"/>
  <c r="X477" i="124" s="1"/>
  <c r="AI288" i="124"/>
  <c r="AI289" i="124" s="1"/>
  <c r="AI454" i="124"/>
  <c r="Y460" i="124"/>
  <c r="Y461" i="124" s="1"/>
  <c r="AO234" i="125"/>
  <c r="AO287" i="125"/>
  <c r="AS152" i="125"/>
  <c r="AS139" i="125"/>
  <c r="AY130" i="125"/>
  <c r="AY79" i="125"/>
  <c r="AI370" i="125"/>
  <c r="AI360" i="125"/>
  <c r="BU266" i="125"/>
  <c r="BU137" i="125"/>
  <c r="BU150" i="125"/>
  <c r="AX131" i="125"/>
  <c r="AH349" i="125"/>
  <c r="AH365" i="125" s="1"/>
  <c r="AH367" i="125" s="1"/>
  <c r="AH371" i="125" s="1"/>
  <c r="AO260" i="125"/>
  <c r="AO261" i="125" s="1"/>
  <c r="AP257" i="125"/>
  <c r="AR156" i="125"/>
  <c r="AR220" i="125"/>
  <c r="AR223" i="125" s="1"/>
  <c r="AR234" i="125" s="1"/>
  <c r="AZ222" i="125"/>
  <c r="AZ269" i="125" s="1"/>
  <c r="AZ76" i="125"/>
  <c r="BB425" i="125"/>
  <c r="BB428" i="125" s="1"/>
  <c r="BA435" i="125"/>
  <c r="BA78" i="125" s="1"/>
  <c r="AG350" i="125"/>
  <c r="AV148" i="125"/>
  <c r="AV135" i="125"/>
  <c r="AQ287" i="125"/>
  <c r="AQ274" i="125"/>
  <c r="AQ288" i="125" s="1"/>
  <c r="AQ289" i="125" s="1"/>
  <c r="AR267" i="125"/>
  <c r="AR270" i="125" s="1"/>
  <c r="AR155" i="125"/>
  <c r="AL241" i="125"/>
  <c r="AL243" i="125" s="1"/>
  <c r="AL247" i="125" s="1"/>
  <c r="AL263" i="125" s="1"/>
  <c r="AM235" i="125"/>
  <c r="AM236" i="125" s="1"/>
  <c r="AL201" i="125"/>
  <c r="AY269" i="125"/>
  <c r="AU266" i="125"/>
  <c r="AU137" i="125"/>
  <c r="AU150" i="125"/>
  <c r="AT139" i="125"/>
  <c r="AT152" i="125"/>
  <c r="AW146" i="125"/>
  <c r="AW133" i="125"/>
  <c r="AW153" i="125"/>
  <c r="AW144" i="125"/>
  <c r="AW147" i="125"/>
  <c r="AW149" i="125"/>
  <c r="AW151" i="125"/>
  <c r="AF350" i="124"/>
  <c r="AG368" i="124"/>
  <c r="AG347" i="124"/>
  <c r="AG348" i="124" s="1"/>
  <c r="AG349" i="124" s="1"/>
  <c r="AG365" i="124" s="1"/>
  <c r="AG367" i="124" s="1"/>
  <c r="AG371" i="124" s="1"/>
  <c r="AH360" i="124"/>
  <c r="AK220" i="124"/>
  <c r="AK156" i="124"/>
  <c r="AT222" i="124"/>
  <c r="AT76" i="124"/>
  <c r="AV425" i="124"/>
  <c r="AV428" i="124" s="1"/>
  <c r="AU435" i="124"/>
  <c r="AU78" i="124" s="1"/>
  <c r="AR130" i="124"/>
  <c r="AR79" i="124"/>
  <c r="AJ274" i="124"/>
  <c r="AJ287" i="124"/>
  <c r="AF241" i="124"/>
  <c r="AF243" i="124" s="1"/>
  <c r="AF247" i="124" s="1"/>
  <c r="AF263" i="124" s="1"/>
  <c r="AG235" i="124"/>
  <c r="AG236" i="124" s="1"/>
  <c r="AF201" i="124"/>
  <c r="AS222" i="124"/>
  <c r="AS76" i="124"/>
  <c r="BU78" i="124"/>
  <c r="AK267" i="124"/>
  <c r="AK270" i="124" s="1"/>
  <c r="AK155" i="124"/>
  <c r="AN266" i="124"/>
  <c r="AN137" i="124"/>
  <c r="AN150" i="124"/>
  <c r="AJ260" i="124"/>
  <c r="AJ261" i="124" s="1"/>
  <c r="AK257" i="124"/>
  <c r="BT236" i="124"/>
  <c r="AM152" i="124"/>
  <c r="AM139" i="124"/>
  <c r="BT288" i="124"/>
  <c r="BT289" i="124" s="1"/>
  <c r="BT284" i="124"/>
  <c r="AO135" i="124"/>
  <c r="AO148" i="124"/>
  <c r="CX274" i="124"/>
  <c r="CX288" i="124" s="1"/>
  <c r="CX289" i="124" s="1"/>
  <c r="CX287" i="124"/>
  <c r="CY287" i="124"/>
  <c r="CY274" i="124"/>
  <c r="CY288" i="124" s="1"/>
  <c r="CY289" i="124" s="1"/>
  <c r="AQ131" i="124"/>
  <c r="AP146" i="124"/>
  <c r="AP133" i="124"/>
  <c r="AP153" i="124"/>
  <c r="AP144" i="124"/>
  <c r="AP147" i="124"/>
  <c r="AP149" i="124"/>
  <c r="AP151" i="124"/>
  <c r="AL140" i="124"/>
  <c r="AL141" i="124" s="1"/>
  <c r="AL154" i="124"/>
  <c r="AD473" i="124" l="1"/>
  <c r="AD476" i="124"/>
  <c r="AD478" i="124" s="1"/>
  <c r="AE474" i="124" s="1"/>
  <c r="X481" i="124"/>
  <c r="X482" i="124"/>
  <c r="X507" i="124" s="1"/>
  <c r="AJ288" i="124"/>
  <c r="AJ289" i="124" s="1"/>
  <c r="AJ454" i="124"/>
  <c r="Z458" i="124"/>
  <c r="Z457" i="124"/>
  <c r="Y465" i="124"/>
  <c r="Y464" i="124"/>
  <c r="AG350" i="124"/>
  <c r="AV266" i="125"/>
  <c r="AV137" i="125"/>
  <c r="AV150" i="125"/>
  <c r="AQ257" i="125"/>
  <c r="AP260" i="125"/>
  <c r="AP261" i="125" s="1"/>
  <c r="BA222" i="125"/>
  <c r="BA76" i="125"/>
  <c r="BU152" i="125"/>
  <c r="BU139" i="125"/>
  <c r="AY131" i="125"/>
  <c r="AU152" i="125"/>
  <c r="AU139" i="125"/>
  <c r="BC425" i="125"/>
  <c r="BC428" i="125" s="1"/>
  <c r="BB435" i="125"/>
  <c r="BB78" i="125" s="1"/>
  <c r="AS154" i="125"/>
  <c r="AS140" i="125"/>
  <c r="AS141" i="125" s="1"/>
  <c r="AR287" i="125"/>
  <c r="AR274" i="125"/>
  <c r="AR288" i="125" s="1"/>
  <c r="AR289" i="125" s="1"/>
  <c r="AH350" i="125"/>
  <c r="AJ357" i="125"/>
  <c r="AJ359" i="125"/>
  <c r="AT154" i="125"/>
  <c r="AT140" i="125"/>
  <c r="AT141" i="125" s="1"/>
  <c r="AW148" i="125"/>
  <c r="AW135" i="125"/>
  <c r="AZ130" i="125"/>
  <c r="AZ79" i="125"/>
  <c r="AX146" i="125"/>
  <c r="AX133" i="125"/>
  <c r="AX153" i="125"/>
  <c r="AX144" i="125"/>
  <c r="AX147" i="125"/>
  <c r="AX149" i="125"/>
  <c r="AX151" i="125"/>
  <c r="AI361" i="125"/>
  <c r="AM241" i="125"/>
  <c r="AM243" i="125" s="1"/>
  <c r="AM247" i="125" s="1"/>
  <c r="AM263" i="125" s="1"/>
  <c r="AN235" i="125"/>
  <c r="AN236" i="125" s="1"/>
  <c r="AM201" i="125"/>
  <c r="AX145" i="125"/>
  <c r="AO288" i="125"/>
  <c r="AO289" i="125" s="1"/>
  <c r="AH361" i="124"/>
  <c r="AI357" i="124"/>
  <c r="AI359" i="124"/>
  <c r="AI370" i="124" s="1"/>
  <c r="AO266" i="124"/>
  <c r="AO150" i="124"/>
  <c r="AO137" i="124"/>
  <c r="AN152" i="124"/>
  <c r="AN139" i="124"/>
  <c r="AH235" i="124"/>
  <c r="AH236" i="124" s="1"/>
  <c r="AG241" i="124"/>
  <c r="AG243" i="124" s="1"/>
  <c r="AG247" i="124" s="1"/>
  <c r="AG263" i="124" s="1"/>
  <c r="AG201" i="124"/>
  <c r="AU222" i="124"/>
  <c r="AU269" i="124" s="1"/>
  <c r="AU76" i="124"/>
  <c r="AW425" i="124"/>
  <c r="AW428" i="124" s="1"/>
  <c r="AV435" i="124"/>
  <c r="AV78" i="124" s="1"/>
  <c r="BT241" i="124"/>
  <c r="BT243" i="124" s="1"/>
  <c r="BT247" i="124" s="1"/>
  <c r="BT263" i="124" s="1"/>
  <c r="BU235" i="124"/>
  <c r="BT201" i="124"/>
  <c r="AK260" i="124"/>
  <c r="AK261" i="124" s="1"/>
  <c r="AL257" i="124"/>
  <c r="AK274" i="124"/>
  <c r="AK454" i="124" s="1"/>
  <c r="AT130" i="124"/>
  <c r="AT79" i="124"/>
  <c r="AP135" i="124"/>
  <c r="AP148" i="124"/>
  <c r="AL220" i="124"/>
  <c r="AL223" i="124" s="1"/>
  <c r="AL234" i="124" s="1"/>
  <c r="AL156" i="124"/>
  <c r="AL267" i="124"/>
  <c r="AL270" i="124" s="1"/>
  <c r="AL155" i="124"/>
  <c r="AQ146" i="124"/>
  <c r="AQ133" i="124"/>
  <c r="AQ153" i="124"/>
  <c r="AQ144" i="124"/>
  <c r="AQ147" i="124"/>
  <c r="AQ149" i="124"/>
  <c r="AQ151" i="124"/>
  <c r="AS130" i="124"/>
  <c r="AS79" i="124"/>
  <c r="BU76" i="124"/>
  <c r="AR131" i="124"/>
  <c r="AT269" i="124"/>
  <c r="AQ145" i="124"/>
  <c r="AM154" i="124"/>
  <c r="AM140" i="124"/>
  <c r="AS269" i="124"/>
  <c r="BU222" i="124"/>
  <c r="AK223" i="124"/>
  <c r="AK234" i="124" s="1"/>
  <c r="AE473" i="124" l="1"/>
  <c r="Z460" i="124"/>
  <c r="Z461" i="124" s="1"/>
  <c r="Y466" i="124"/>
  <c r="Y468" i="124" s="1"/>
  <c r="Y477" i="124" s="1"/>
  <c r="X483" i="124"/>
  <c r="X485" i="124" s="1"/>
  <c r="X506" i="124"/>
  <c r="X508" i="124" s="1"/>
  <c r="X516" i="124" s="1"/>
  <c r="BD425" i="125"/>
  <c r="BD428" i="125" s="1"/>
  <c r="BC435" i="125"/>
  <c r="BC78" i="125" s="1"/>
  <c r="BA130" i="125"/>
  <c r="BA79" i="125"/>
  <c r="AT220" i="125"/>
  <c r="AT156" i="125"/>
  <c r="AU154" i="125"/>
  <c r="AU140" i="125"/>
  <c r="AU141" i="125" s="1"/>
  <c r="AX148" i="125"/>
  <c r="AX135" i="125"/>
  <c r="AS267" i="125"/>
  <c r="AS270" i="125" s="1"/>
  <c r="AS155" i="125"/>
  <c r="BU140" i="125"/>
  <c r="AY146" i="125"/>
  <c r="AY133" i="125"/>
  <c r="AY153" i="125"/>
  <c r="AY144" i="125"/>
  <c r="AY147" i="125"/>
  <c r="AY149" i="125"/>
  <c r="AY151" i="125"/>
  <c r="AQ260" i="125"/>
  <c r="AQ261" i="125" s="1"/>
  <c r="AR257" i="125"/>
  <c r="AS220" i="125"/>
  <c r="AS156" i="125"/>
  <c r="AJ370" i="125"/>
  <c r="AY145" i="125"/>
  <c r="AI368" i="125"/>
  <c r="AI347" i="125"/>
  <c r="AI348" i="125" s="1"/>
  <c r="AJ360" i="125"/>
  <c r="AJ361" i="125"/>
  <c r="AT267" i="125"/>
  <c r="AT270" i="125" s="1"/>
  <c r="AT155" i="125"/>
  <c r="AN241" i="125"/>
  <c r="AN243" i="125" s="1"/>
  <c r="AN247" i="125" s="1"/>
  <c r="AN263" i="125" s="1"/>
  <c r="AN201" i="125"/>
  <c r="AO235" i="125"/>
  <c r="AO236" i="125" s="1"/>
  <c r="AZ131" i="125"/>
  <c r="BU154" i="125"/>
  <c r="AV152" i="125"/>
  <c r="AV139" i="125"/>
  <c r="BA269" i="125"/>
  <c r="AW266" i="125"/>
  <c r="AW150" i="125"/>
  <c r="AW137" i="125"/>
  <c r="BB222" i="125"/>
  <c r="BB269" i="125" s="1"/>
  <c r="BB76" i="125"/>
  <c r="AI360" i="124"/>
  <c r="AH368" i="124"/>
  <c r="AH347" i="124"/>
  <c r="AH348" i="124" s="1"/>
  <c r="AL287" i="124"/>
  <c r="AL274" i="124"/>
  <c r="AR146" i="124"/>
  <c r="AR133" i="124"/>
  <c r="AR153" i="124"/>
  <c r="AR144" i="124"/>
  <c r="AR147" i="124"/>
  <c r="AR149" i="124"/>
  <c r="AR151" i="124"/>
  <c r="AI235" i="124"/>
  <c r="AI236" i="124" s="1"/>
  <c r="AH241" i="124"/>
  <c r="AH243" i="124" s="1"/>
  <c r="AH247" i="124" s="1"/>
  <c r="AH263" i="124" s="1"/>
  <c r="AH201" i="124"/>
  <c r="AR145" i="124"/>
  <c r="AT131" i="124"/>
  <c r="AN154" i="124"/>
  <c r="AN140" i="124"/>
  <c r="BU130" i="124"/>
  <c r="BU79" i="124"/>
  <c r="AP266" i="124"/>
  <c r="AP150" i="124"/>
  <c r="AP137" i="124"/>
  <c r="AK287" i="124"/>
  <c r="AV222" i="124"/>
  <c r="AV76" i="124"/>
  <c r="AK288" i="124"/>
  <c r="AK289" i="124" s="1"/>
  <c r="AX425" i="124"/>
  <c r="AX428" i="124" s="1"/>
  <c r="AW435" i="124"/>
  <c r="AW78" i="124" s="1"/>
  <c r="AO139" i="124"/>
  <c r="AO152" i="124"/>
  <c r="AM267" i="124"/>
  <c r="AM270" i="124" s="1"/>
  <c r="AM155" i="124"/>
  <c r="AQ135" i="124"/>
  <c r="AQ148" i="124"/>
  <c r="AM141" i="124"/>
  <c r="AS131" i="124"/>
  <c r="AS145" i="124" s="1"/>
  <c r="AL260" i="124"/>
  <c r="AL261" i="124" s="1"/>
  <c r="AU130" i="124"/>
  <c r="AU79" i="124"/>
  <c r="BU269" i="124"/>
  <c r="Y481" i="124" l="1"/>
  <c r="Y482" i="124"/>
  <c r="Y507" i="124" s="1"/>
  <c r="Z464" i="124"/>
  <c r="Z465" i="124"/>
  <c r="AA458" i="124"/>
  <c r="AA457" i="124"/>
  <c r="AL288" i="124"/>
  <c r="AL289" i="124" s="1"/>
  <c r="AL454" i="124"/>
  <c r="AP235" i="125"/>
  <c r="AP236" i="125" s="1"/>
  <c r="AO241" i="125"/>
  <c r="AO243" i="125" s="1"/>
  <c r="AO247" i="125" s="1"/>
  <c r="AO263" i="125" s="1"/>
  <c r="AO201" i="125"/>
  <c r="AS257" i="125"/>
  <c r="AR260" i="125"/>
  <c r="AR261" i="125" s="1"/>
  <c r="AU220" i="125"/>
  <c r="AU223" i="125" s="1"/>
  <c r="AU234" i="125" s="1"/>
  <c r="AU156" i="125"/>
  <c r="AV140" i="125"/>
  <c r="AV141" i="125" s="1"/>
  <c r="AV154" i="125"/>
  <c r="BU267" i="125"/>
  <c r="BU155" i="125"/>
  <c r="AT223" i="125"/>
  <c r="AT234" i="125" s="1"/>
  <c r="AI349" i="125"/>
  <c r="AI365" i="125" s="1"/>
  <c r="AI367" i="125" s="1"/>
  <c r="AI371" i="125" s="1"/>
  <c r="AI350" i="125"/>
  <c r="AW152" i="125"/>
  <c r="AW139" i="125"/>
  <c r="AX266" i="125"/>
  <c r="AX137" i="125"/>
  <c r="AX150" i="125"/>
  <c r="BB130" i="125"/>
  <c r="BB79" i="125"/>
  <c r="BU141" i="125"/>
  <c r="AT274" i="125"/>
  <c r="BA131" i="125"/>
  <c r="AJ368" i="125"/>
  <c r="AJ347" i="125"/>
  <c r="AJ348" i="125" s="1"/>
  <c r="AU267" i="125"/>
  <c r="AU270" i="125" s="1"/>
  <c r="AU155" i="125"/>
  <c r="BC222" i="125"/>
  <c r="BC269" i="125" s="1"/>
  <c r="BC76" i="125"/>
  <c r="AS274" i="125"/>
  <c r="AZ146" i="125"/>
  <c r="AZ133" i="125"/>
  <c r="AZ153" i="125"/>
  <c r="AZ144" i="125"/>
  <c r="AZ147" i="125"/>
  <c r="AZ149" i="125"/>
  <c r="AZ151" i="125"/>
  <c r="AZ145" i="125"/>
  <c r="AK357" i="125"/>
  <c r="AK359" i="125"/>
  <c r="AS223" i="125"/>
  <c r="AS234" i="125" s="1"/>
  <c r="BU220" i="125"/>
  <c r="AY148" i="125"/>
  <c r="AY135" i="125"/>
  <c r="BE425" i="125"/>
  <c r="BE428" i="125" s="1"/>
  <c r="BD435" i="125"/>
  <c r="BD78" i="125" s="1"/>
  <c r="AH349" i="124"/>
  <c r="AH365" i="124" s="1"/>
  <c r="AH367" i="124" s="1"/>
  <c r="AH371" i="124" s="1"/>
  <c r="AI361" i="124"/>
  <c r="AJ359" i="124"/>
  <c r="AJ370" i="124" s="1"/>
  <c r="AJ357" i="124"/>
  <c r="AS133" i="124"/>
  <c r="AS146" i="124"/>
  <c r="AS153" i="124"/>
  <c r="AS144" i="124"/>
  <c r="AS147" i="124"/>
  <c r="AS149" i="124"/>
  <c r="AS151" i="124"/>
  <c r="AM274" i="124"/>
  <c r="AM454" i="124" s="1"/>
  <c r="AM220" i="124"/>
  <c r="AM156" i="124"/>
  <c r="AO154" i="124"/>
  <c r="AO140" i="124"/>
  <c r="AO141" i="124" s="1"/>
  <c r="AV269" i="124"/>
  <c r="AN267" i="124"/>
  <c r="AN270" i="124" s="1"/>
  <c r="AN155" i="124"/>
  <c r="AI241" i="124"/>
  <c r="AI243" i="124" s="1"/>
  <c r="AI247" i="124" s="1"/>
  <c r="AI263" i="124" s="1"/>
  <c r="AJ235" i="124"/>
  <c r="AJ236" i="124" s="1"/>
  <c r="AI201" i="124"/>
  <c r="AR135" i="124"/>
  <c r="AR148" i="124"/>
  <c r="AW222" i="124"/>
  <c r="AW269" i="124" s="1"/>
  <c r="AW76" i="124"/>
  <c r="AY425" i="124"/>
  <c r="AY428" i="124" s="1"/>
  <c r="AX435" i="124"/>
  <c r="AX78" i="124" s="1"/>
  <c r="BU131" i="124"/>
  <c r="AT133" i="124"/>
  <c r="AT146" i="124"/>
  <c r="AT153" i="124"/>
  <c r="AT144" i="124"/>
  <c r="AT147" i="124"/>
  <c r="AT149" i="124"/>
  <c r="AT151" i="124"/>
  <c r="AN141" i="124"/>
  <c r="AQ266" i="124"/>
  <c r="AQ150" i="124"/>
  <c r="AQ137" i="124"/>
  <c r="AT145" i="124"/>
  <c r="AV130" i="124"/>
  <c r="AV79" i="124"/>
  <c r="AU131" i="124"/>
  <c r="AM257" i="124"/>
  <c r="AP139" i="124"/>
  <c r="AP152" i="124"/>
  <c r="AA460" i="124" l="1"/>
  <c r="AA461" i="124" s="1"/>
  <c r="Z466" i="124"/>
  <c r="Z468" i="124" s="1"/>
  <c r="Z477" i="124" s="1"/>
  <c r="Y483" i="124"/>
  <c r="Y485" i="124" s="1"/>
  <c r="Y506" i="124"/>
  <c r="Y508" i="124" s="1"/>
  <c r="Y516" i="124" s="1"/>
  <c r="AZ148" i="125"/>
  <c r="AZ135" i="125"/>
  <c r="AU287" i="125"/>
  <c r="AU274" i="125"/>
  <c r="AU288" i="125" s="1"/>
  <c r="AU289" i="125" s="1"/>
  <c r="AV267" i="125"/>
  <c r="AV270" i="125" s="1"/>
  <c r="AV155" i="125"/>
  <c r="BU156" i="125"/>
  <c r="BU257" i="125"/>
  <c r="AK360" i="125"/>
  <c r="AJ349" i="125"/>
  <c r="AJ365" i="125" s="1"/>
  <c r="AJ367" i="125" s="1"/>
  <c r="AJ371" i="125" s="1"/>
  <c r="BB131" i="125"/>
  <c r="BB145" i="125" s="1"/>
  <c r="BD222" i="125"/>
  <c r="BD269" i="125" s="1"/>
  <c r="BD76" i="125"/>
  <c r="AS288" i="125"/>
  <c r="AS289" i="125" s="1"/>
  <c r="BA146" i="125"/>
  <c r="BA133" i="125"/>
  <c r="BA153" i="125"/>
  <c r="BA144" i="125"/>
  <c r="BA147" i="125"/>
  <c r="BA149" i="125"/>
  <c r="BA151" i="125"/>
  <c r="AX152" i="125"/>
  <c r="AX139" i="125"/>
  <c r="AK370" i="125"/>
  <c r="AY266" i="125"/>
  <c r="AY150" i="125"/>
  <c r="AY137" i="125"/>
  <c r="AS287" i="125"/>
  <c r="BA145" i="125"/>
  <c r="AS260" i="125"/>
  <c r="AS261" i="125" s="1"/>
  <c r="AT257" i="125"/>
  <c r="BF425" i="125"/>
  <c r="BF428" i="125" s="1"/>
  <c r="BE435" i="125"/>
  <c r="BC130" i="125"/>
  <c r="BC79" i="125"/>
  <c r="AT288" i="125"/>
  <c r="AT289" i="125" s="1"/>
  <c r="AW154" i="125"/>
  <c r="AW140" i="125"/>
  <c r="AW141" i="125" s="1"/>
  <c r="BU270" i="125"/>
  <c r="BU223" i="125"/>
  <c r="AT287" i="125"/>
  <c r="AV220" i="125"/>
  <c r="AV156" i="125"/>
  <c r="AP241" i="125"/>
  <c r="AP243" i="125" s="1"/>
  <c r="AP247" i="125" s="1"/>
  <c r="AP263" i="125" s="1"/>
  <c r="AQ235" i="125"/>
  <c r="AQ236" i="125" s="1"/>
  <c r="AP201" i="125"/>
  <c r="AH350" i="124"/>
  <c r="AJ360" i="124"/>
  <c r="AI368" i="124"/>
  <c r="AI347" i="124"/>
  <c r="AI348" i="124" s="1"/>
  <c r="AO220" i="124"/>
  <c r="AO223" i="124" s="1"/>
  <c r="AO234" i="124" s="1"/>
  <c r="AO156" i="124"/>
  <c r="AU146" i="124"/>
  <c r="AU133" i="124"/>
  <c r="AU153" i="124"/>
  <c r="AU144" i="124"/>
  <c r="AU147" i="124"/>
  <c r="AU149" i="124"/>
  <c r="AU151" i="124"/>
  <c r="AR266" i="124"/>
  <c r="AR150" i="124"/>
  <c r="AR137" i="124"/>
  <c r="BU146" i="124"/>
  <c r="BU133" i="124"/>
  <c r="BU153" i="124"/>
  <c r="BU144" i="124"/>
  <c r="BU147" i="124"/>
  <c r="BU149" i="124"/>
  <c r="BU151" i="124"/>
  <c r="AO267" i="124"/>
  <c r="AO270" i="124" s="1"/>
  <c r="AO155" i="124"/>
  <c r="AQ139" i="124"/>
  <c r="AQ152" i="124"/>
  <c r="AU145" i="124"/>
  <c r="BU145" i="124"/>
  <c r="AK235" i="124"/>
  <c r="AK236" i="124" s="1"/>
  <c r="AJ241" i="124"/>
  <c r="AJ243" i="124" s="1"/>
  <c r="AJ247" i="124" s="1"/>
  <c r="AJ263" i="124" s="1"/>
  <c r="AJ201" i="124"/>
  <c r="AN220" i="124"/>
  <c r="AN223" i="124" s="1"/>
  <c r="AN234" i="124" s="1"/>
  <c r="AN156" i="124"/>
  <c r="AZ425" i="124"/>
  <c r="AZ428" i="124" s="1"/>
  <c r="AY435" i="124"/>
  <c r="AY78" i="124" s="1"/>
  <c r="AM223" i="124"/>
  <c r="AX222" i="124"/>
  <c r="AX269" i="124" s="1"/>
  <c r="AX76" i="124"/>
  <c r="AT148" i="124"/>
  <c r="AT135" i="124"/>
  <c r="AW130" i="124"/>
  <c r="AW79" i="124"/>
  <c r="AN274" i="124"/>
  <c r="AN454" i="124" s="1"/>
  <c r="AM260" i="124"/>
  <c r="AM261" i="124" s="1"/>
  <c r="AN257" i="124"/>
  <c r="AV131" i="124"/>
  <c r="AV145" i="124" s="1"/>
  <c r="AP154" i="124"/>
  <c r="AP140" i="124"/>
  <c r="AS148" i="124"/>
  <c r="AS135" i="124"/>
  <c r="Z481" i="124" l="1"/>
  <c r="Z482" i="124"/>
  <c r="Z507" i="124" s="1"/>
  <c r="AB458" i="124"/>
  <c r="AB457" i="124"/>
  <c r="AA464" i="124"/>
  <c r="AA465" i="124"/>
  <c r="AJ350" i="125"/>
  <c r="AW220" i="125"/>
  <c r="AW223" i="125" s="1"/>
  <c r="AW234" i="125" s="1"/>
  <c r="AW156" i="125"/>
  <c r="AW267" i="125"/>
  <c r="AW270" i="125" s="1"/>
  <c r="AW155" i="125"/>
  <c r="BA148" i="125"/>
  <c r="BA135" i="125"/>
  <c r="AX154" i="125"/>
  <c r="AX140" i="125"/>
  <c r="AX141" i="125" s="1"/>
  <c r="BB146" i="125"/>
  <c r="BB133" i="125"/>
  <c r="BB153" i="125"/>
  <c r="BB144" i="125"/>
  <c r="BB147" i="125"/>
  <c r="BB149" i="125"/>
  <c r="BB151" i="125"/>
  <c r="AV274" i="125"/>
  <c r="AU257" i="125"/>
  <c r="AT260" i="125"/>
  <c r="AT261" i="125" s="1"/>
  <c r="AV223" i="125"/>
  <c r="AV234" i="125" s="1"/>
  <c r="AL357" i="125"/>
  <c r="AL359" i="125"/>
  <c r="BC131" i="125"/>
  <c r="AY139" i="125"/>
  <c r="AY152" i="125"/>
  <c r="AK361" i="125"/>
  <c r="AQ241" i="125"/>
  <c r="AQ243" i="125" s="1"/>
  <c r="AQ247" i="125" s="1"/>
  <c r="AQ263" i="125" s="1"/>
  <c r="AR235" i="125"/>
  <c r="AR236" i="125" s="1"/>
  <c r="AQ201" i="125"/>
  <c r="BU287" i="125"/>
  <c r="BU274" i="125"/>
  <c r="BU279" i="125"/>
  <c r="BV435" i="125"/>
  <c r="BE78" i="125"/>
  <c r="BD130" i="125"/>
  <c r="BD79" i="125"/>
  <c r="BU260" i="125"/>
  <c r="BU261" i="125" s="1"/>
  <c r="AZ266" i="125"/>
  <c r="AZ150" i="125"/>
  <c r="AZ137" i="125"/>
  <c r="BU234" i="125"/>
  <c r="BG425" i="125"/>
  <c r="BG428" i="125" s="1"/>
  <c r="BF435" i="125"/>
  <c r="BF78" i="125" s="1"/>
  <c r="AI349" i="124"/>
  <c r="AI365" i="124" s="1"/>
  <c r="AI367" i="124" s="1"/>
  <c r="AI371" i="124" s="1"/>
  <c r="AJ361" i="124"/>
  <c r="AK357" i="124"/>
  <c r="AK359" i="124"/>
  <c r="AK370" i="124" s="1"/>
  <c r="AN287" i="124"/>
  <c r="AK241" i="124"/>
  <c r="AK243" i="124" s="1"/>
  <c r="AK247" i="124" s="1"/>
  <c r="AK263" i="124" s="1"/>
  <c r="AL235" i="124"/>
  <c r="AL236" i="124" s="1"/>
  <c r="AK201" i="124"/>
  <c r="AS266" i="124"/>
  <c r="AS137" i="124"/>
  <c r="AS150" i="124"/>
  <c r="AW131" i="124"/>
  <c r="AM234" i="124"/>
  <c r="AM287" i="124"/>
  <c r="AP267" i="124"/>
  <c r="AP270" i="124" s="1"/>
  <c r="AP155" i="124"/>
  <c r="AV146" i="124"/>
  <c r="AV133" i="124"/>
  <c r="AV153" i="124"/>
  <c r="AV144" i="124"/>
  <c r="AV147" i="124"/>
  <c r="AV149" i="124"/>
  <c r="AV151" i="124"/>
  <c r="AT266" i="124"/>
  <c r="AT137" i="124"/>
  <c r="AT150" i="124"/>
  <c r="AY222" i="124"/>
  <c r="AY269" i="124" s="1"/>
  <c r="AY76" i="124"/>
  <c r="AR139" i="124"/>
  <c r="AR152" i="124"/>
  <c r="AU148" i="124"/>
  <c r="AU135" i="124"/>
  <c r="BA425" i="124"/>
  <c r="BA428" i="124" s="1"/>
  <c r="AZ435" i="124"/>
  <c r="AZ78" i="124" s="1"/>
  <c r="AN260" i="124"/>
  <c r="AN261" i="124" s="1"/>
  <c r="AO257" i="124"/>
  <c r="AQ154" i="124"/>
  <c r="AQ140" i="124"/>
  <c r="AQ141" i="124" s="1"/>
  <c r="BU148" i="124"/>
  <c r="BU135" i="124"/>
  <c r="AP141" i="124"/>
  <c r="AN288" i="124"/>
  <c r="AN289" i="124" s="1"/>
  <c r="AX130" i="124"/>
  <c r="AX79" i="124"/>
  <c r="AO287" i="124"/>
  <c r="AO274" i="124"/>
  <c r="AA466" i="124" l="1"/>
  <c r="AA468" i="124" s="1"/>
  <c r="AA477" i="124" s="1"/>
  <c r="AB460" i="124"/>
  <c r="AB461" i="124" s="1"/>
  <c r="AO288" i="124"/>
  <c r="AO289" i="124" s="1"/>
  <c r="AO454" i="124"/>
  <c r="Z483" i="124"/>
  <c r="Z485" i="124" s="1"/>
  <c r="Z506" i="124"/>
  <c r="Z508" i="124" s="1"/>
  <c r="Z516" i="124" s="1"/>
  <c r="AZ139" i="125"/>
  <c r="AZ152" i="125"/>
  <c r="AR241" i="125"/>
  <c r="AR243" i="125" s="1"/>
  <c r="AR247" i="125" s="1"/>
  <c r="AR263" i="125" s="1"/>
  <c r="AS235" i="125"/>
  <c r="AS236" i="125" s="1"/>
  <c r="AR201" i="125"/>
  <c r="AL360" i="125"/>
  <c r="AX220" i="125"/>
  <c r="AX156" i="125"/>
  <c r="AK368" i="125"/>
  <c r="AK347" i="125"/>
  <c r="AK348" i="125" s="1"/>
  <c r="BA266" i="125"/>
  <c r="BA150" i="125"/>
  <c r="BA137" i="125"/>
  <c r="AY154" i="125"/>
  <c r="AY140" i="125"/>
  <c r="AY141" i="125" s="1"/>
  <c r="AU260" i="125"/>
  <c r="AU261" i="125" s="1"/>
  <c r="AV257" i="125"/>
  <c r="BB135" i="125"/>
  <c r="BB148" i="125"/>
  <c r="BU288" i="125"/>
  <c r="BU289" i="125" s="1"/>
  <c r="BU284" i="125"/>
  <c r="BC146" i="125"/>
  <c r="BC133" i="125"/>
  <c r="BC153" i="125"/>
  <c r="BC144" i="125"/>
  <c r="BC147" i="125"/>
  <c r="BC149" i="125"/>
  <c r="BC151" i="125"/>
  <c r="AV288" i="125"/>
  <c r="AV289" i="125" s="1"/>
  <c r="AW287" i="125"/>
  <c r="AW274" i="125"/>
  <c r="AW288" i="125" s="1"/>
  <c r="AW289" i="125" s="1"/>
  <c r="BD131" i="125"/>
  <c r="BD145" i="125" s="1"/>
  <c r="BC145" i="125"/>
  <c r="AV287" i="125"/>
  <c r="AX267" i="125"/>
  <c r="AX270" i="125" s="1"/>
  <c r="AX155" i="125"/>
  <c r="BF222" i="125"/>
  <c r="BF76" i="125"/>
  <c r="BH425" i="125"/>
  <c r="BH428" i="125" s="1"/>
  <c r="BG435" i="125"/>
  <c r="BG78" i="125" s="1"/>
  <c r="BU236" i="125"/>
  <c r="BE222" i="125"/>
  <c r="BE76" i="125"/>
  <c r="BV78" i="125"/>
  <c r="AL370" i="125"/>
  <c r="AI350" i="124"/>
  <c r="AK360" i="124"/>
  <c r="AL357" i="124" s="1"/>
  <c r="AL359" i="124"/>
  <c r="AL360" i="124" s="1"/>
  <c r="AJ347" i="124"/>
  <c r="AJ348" i="124" s="1"/>
  <c r="AJ368" i="124"/>
  <c r="AQ220" i="124"/>
  <c r="AQ223" i="124" s="1"/>
  <c r="AQ234" i="124" s="1"/>
  <c r="AQ156" i="124"/>
  <c r="BB425" i="124"/>
  <c r="BB428" i="124" s="1"/>
  <c r="BA435" i="124"/>
  <c r="BA78" i="124" s="1"/>
  <c r="AT152" i="124"/>
  <c r="AT139" i="124"/>
  <c r="AS152" i="124"/>
  <c r="AS139" i="124"/>
  <c r="AP274" i="124"/>
  <c r="AP454" i="124" s="1"/>
  <c r="AP220" i="124"/>
  <c r="AP156" i="124"/>
  <c r="AO260" i="124"/>
  <c r="AO261" i="124" s="1"/>
  <c r="AP257" i="124"/>
  <c r="AR154" i="124"/>
  <c r="AR140" i="124"/>
  <c r="AR141" i="124" s="1"/>
  <c r="AU266" i="124"/>
  <c r="AU137" i="124"/>
  <c r="AU150" i="124"/>
  <c r="BU266" i="124"/>
  <c r="BU137" i="124"/>
  <c r="BU150" i="124"/>
  <c r="AY130" i="124"/>
  <c r="AY79" i="124"/>
  <c r="AM288" i="124"/>
  <c r="AM289" i="124" s="1"/>
  <c r="AQ267" i="124"/>
  <c r="AQ270" i="124" s="1"/>
  <c r="AQ155" i="124"/>
  <c r="AW146" i="124"/>
  <c r="AW133" i="124"/>
  <c r="AW153" i="124"/>
  <c r="AW144" i="124"/>
  <c r="AW147" i="124"/>
  <c r="AW149" i="124"/>
  <c r="AW151" i="124"/>
  <c r="AL241" i="124"/>
  <c r="AL243" i="124" s="1"/>
  <c r="AL247" i="124" s="1"/>
  <c r="AL263" i="124" s="1"/>
  <c r="AL201" i="124"/>
  <c r="AM235" i="124"/>
  <c r="AM236" i="124" s="1"/>
  <c r="AX131" i="124"/>
  <c r="AZ222" i="124"/>
  <c r="AZ76" i="124"/>
  <c r="AV148" i="124"/>
  <c r="AV135" i="124"/>
  <c r="AW145" i="124"/>
  <c r="AC458" i="124" l="1"/>
  <c r="AC457" i="124"/>
  <c r="AB464" i="124"/>
  <c r="AB465" i="124"/>
  <c r="AA481" i="124"/>
  <c r="AA482" i="124"/>
  <c r="AA507" i="124" s="1"/>
  <c r="AK361" i="124"/>
  <c r="AX223" i="125"/>
  <c r="AX234" i="125" s="1"/>
  <c r="BE130" i="125"/>
  <c r="BE79" i="125"/>
  <c r="BV76" i="125"/>
  <c r="BB266" i="125"/>
  <c r="BB150" i="125"/>
  <c r="BB137" i="125"/>
  <c r="AM357" i="125"/>
  <c r="AM359" i="125"/>
  <c r="AM370" i="125" s="1"/>
  <c r="BE269" i="125"/>
  <c r="BV222" i="125"/>
  <c r="AV260" i="125"/>
  <c r="AV261" i="125" s="1"/>
  <c r="AW257" i="125"/>
  <c r="AL361" i="125"/>
  <c r="BU241" i="125"/>
  <c r="BU243" i="125" s="1"/>
  <c r="BU247" i="125" s="1"/>
  <c r="BU263" i="125" s="1"/>
  <c r="BV235" i="125"/>
  <c r="BU201" i="125"/>
  <c r="AY220" i="125"/>
  <c r="AY223" i="125" s="1"/>
  <c r="AY234" i="125" s="1"/>
  <c r="AY156" i="125"/>
  <c r="AK349" i="125"/>
  <c r="AK365" i="125" s="1"/>
  <c r="AK367" i="125" s="1"/>
  <c r="AK371" i="125" s="1"/>
  <c r="AS241" i="125"/>
  <c r="AS243" i="125" s="1"/>
  <c r="AS247" i="125" s="1"/>
  <c r="AS263" i="125" s="1"/>
  <c r="AT235" i="125"/>
  <c r="AT236" i="125" s="1"/>
  <c r="AS201" i="125"/>
  <c r="BF269" i="125"/>
  <c r="BG222" i="125"/>
  <c r="BG269" i="125" s="1"/>
  <c r="BG76" i="125"/>
  <c r="AY267" i="125"/>
  <c r="AY270" i="125" s="1"/>
  <c r="AY155" i="125"/>
  <c r="BC148" i="125"/>
  <c r="BC135" i="125"/>
  <c r="BI425" i="125"/>
  <c r="BI428" i="125" s="1"/>
  <c r="BH435" i="125"/>
  <c r="BH78" i="125" s="1"/>
  <c r="AX274" i="125"/>
  <c r="BF130" i="125"/>
  <c r="BF79" i="125"/>
  <c r="BD146" i="125"/>
  <c r="BD133" i="125"/>
  <c r="BD153" i="125"/>
  <c r="BD144" i="125"/>
  <c r="BD147" i="125"/>
  <c r="BD149" i="125"/>
  <c r="BD151" i="125"/>
  <c r="BA152" i="125"/>
  <c r="BA139" i="125"/>
  <c r="AZ154" i="125"/>
  <c r="AZ140" i="125"/>
  <c r="AZ141" i="125" s="1"/>
  <c r="AL370" i="124"/>
  <c r="AJ349" i="124"/>
  <c r="AJ365" i="124" s="1"/>
  <c r="AJ367" i="124" s="1"/>
  <c r="AJ371" i="124" s="1"/>
  <c r="AM241" i="124"/>
  <c r="AM243" i="124" s="1"/>
  <c r="AM247" i="124" s="1"/>
  <c r="AM263" i="124" s="1"/>
  <c r="AN235" i="124"/>
  <c r="AN236" i="124" s="1"/>
  <c r="AM201" i="124"/>
  <c r="AR220" i="124"/>
  <c r="AR223" i="124" s="1"/>
  <c r="AR234" i="124" s="1"/>
  <c r="AR156" i="124"/>
  <c r="BU152" i="124"/>
  <c r="BU139" i="124"/>
  <c r="AR267" i="124"/>
  <c r="AR270" i="124" s="1"/>
  <c r="AR155" i="124"/>
  <c r="AT140" i="124"/>
  <c r="AT141" i="124" s="1"/>
  <c r="AT154" i="124"/>
  <c r="AQ287" i="124"/>
  <c r="AQ274" i="124"/>
  <c r="AM357" i="124"/>
  <c r="AM359" i="124"/>
  <c r="AM370" i="124" s="1"/>
  <c r="BA222" i="124"/>
  <c r="BA269" i="124" s="1"/>
  <c r="BA76" i="124"/>
  <c r="AW135" i="124"/>
  <c r="AW148" i="124"/>
  <c r="AV266" i="124"/>
  <c r="AV137" i="124"/>
  <c r="AV150" i="124"/>
  <c r="AZ269" i="124"/>
  <c r="AU152" i="124"/>
  <c r="AU139" i="124"/>
  <c r="BC425" i="124"/>
  <c r="BC428" i="124" s="1"/>
  <c r="BB435" i="124"/>
  <c r="BB78" i="124" s="1"/>
  <c r="AX146" i="124"/>
  <c r="AX133" i="124"/>
  <c r="AX153" i="124"/>
  <c r="AX144" i="124"/>
  <c r="AX147" i="124"/>
  <c r="AX149" i="124"/>
  <c r="AX151" i="124"/>
  <c r="AZ130" i="124"/>
  <c r="AZ79" i="124"/>
  <c r="AQ257" i="124"/>
  <c r="AP260" i="124"/>
  <c r="AP261" i="124" s="1"/>
  <c r="AX145" i="124"/>
  <c r="AY131" i="124"/>
  <c r="AL361" i="124"/>
  <c r="AP223" i="124"/>
  <c r="AS140" i="124"/>
  <c r="AS141" i="124" s="1"/>
  <c r="AS154" i="124"/>
  <c r="AX287" i="125" l="1"/>
  <c r="AA483" i="124"/>
  <c r="AA485" i="124" s="1"/>
  <c r="AA506" i="124"/>
  <c r="AA508" i="124" s="1"/>
  <c r="AA516" i="124" s="1"/>
  <c r="AB466" i="124"/>
  <c r="AB468" i="124" s="1"/>
  <c r="AB477" i="124" s="1"/>
  <c r="AQ288" i="124"/>
  <c r="AQ289" i="124" s="1"/>
  <c r="AQ454" i="124"/>
  <c r="AC460" i="124"/>
  <c r="AC461" i="124" s="1"/>
  <c r="AX288" i="125"/>
  <c r="AX289" i="125" s="1"/>
  <c r="AK347" i="124"/>
  <c r="AK348" i="124" s="1"/>
  <c r="AK349" i="124" s="1"/>
  <c r="AK365" i="124" s="1"/>
  <c r="AK367" i="124" s="1"/>
  <c r="AK368" i="124"/>
  <c r="AK350" i="125"/>
  <c r="AZ156" i="125"/>
  <c r="AZ220" i="125"/>
  <c r="AZ223" i="125" s="1"/>
  <c r="AZ234" i="125" s="1"/>
  <c r="AY287" i="125"/>
  <c r="AY274" i="125"/>
  <c r="AY288" i="125" s="1"/>
  <c r="AY289" i="125" s="1"/>
  <c r="BB139" i="125"/>
  <c r="BB152" i="125"/>
  <c r="BH222" i="125"/>
  <c r="BH76" i="125"/>
  <c r="AW260" i="125"/>
  <c r="AW261" i="125" s="1"/>
  <c r="AX257" i="125"/>
  <c r="BV130" i="125"/>
  <c r="BV79" i="125"/>
  <c r="AL368" i="125"/>
  <c r="AL347" i="125"/>
  <c r="AL348" i="125" s="1"/>
  <c r="BV269" i="125"/>
  <c r="AZ267" i="125"/>
  <c r="AZ270" i="125" s="1"/>
  <c r="AZ155" i="125"/>
  <c r="BG130" i="125"/>
  <c r="BG79" i="125"/>
  <c r="BD148" i="125"/>
  <c r="BD135" i="125"/>
  <c r="BE131" i="125"/>
  <c r="BJ425" i="125"/>
  <c r="BJ428" i="125" s="1"/>
  <c r="BI435" i="125"/>
  <c r="BI78" i="125" s="1"/>
  <c r="BC266" i="125"/>
  <c r="BC137" i="125"/>
  <c r="BC150" i="125"/>
  <c r="BF131" i="125"/>
  <c r="AT241" i="125"/>
  <c r="AT243" i="125" s="1"/>
  <c r="AT247" i="125" s="1"/>
  <c r="AT263" i="125" s="1"/>
  <c r="AU235" i="125"/>
  <c r="AU236" i="125" s="1"/>
  <c r="AT201" i="125"/>
  <c r="BA154" i="125"/>
  <c r="BA140" i="125"/>
  <c r="BA141" i="125" s="1"/>
  <c r="AM360" i="125"/>
  <c r="AJ350" i="124"/>
  <c r="AK350" i="124"/>
  <c r="AU154" i="124"/>
  <c r="AU140" i="124"/>
  <c r="AW266" i="124"/>
  <c r="AW150" i="124"/>
  <c r="AW137" i="124"/>
  <c r="AS267" i="124"/>
  <c r="AS270" i="124" s="1"/>
  <c r="AS155" i="124"/>
  <c r="BU140" i="124"/>
  <c r="BU141" i="124" s="1"/>
  <c r="BA130" i="124"/>
  <c r="BA79" i="124"/>
  <c r="BU154" i="124"/>
  <c r="AT220" i="124"/>
  <c r="AT156" i="124"/>
  <c r="AQ260" i="124"/>
  <c r="AQ261" i="124" s="1"/>
  <c r="AR257" i="124"/>
  <c r="AP234" i="124"/>
  <c r="AP287" i="124"/>
  <c r="AX135" i="124"/>
  <c r="AX148" i="124"/>
  <c r="AT267" i="124"/>
  <c r="AT270" i="124" s="1"/>
  <c r="AT155" i="124"/>
  <c r="AS220" i="124"/>
  <c r="AS156" i="124"/>
  <c r="AL368" i="124"/>
  <c r="AL347" i="124"/>
  <c r="AL348" i="124" s="1"/>
  <c r="AM360" i="124"/>
  <c r="AM361" i="124" s="1"/>
  <c r="AY146" i="124"/>
  <c r="AY133" i="124"/>
  <c r="AY153" i="124"/>
  <c r="AY144" i="124"/>
  <c r="AY147" i="124"/>
  <c r="AY149" i="124"/>
  <c r="AY151" i="124"/>
  <c r="BB222" i="124"/>
  <c r="BB269" i="124" s="1"/>
  <c r="BB76" i="124"/>
  <c r="AV152" i="124"/>
  <c r="AV139" i="124"/>
  <c r="AY145" i="124"/>
  <c r="BD425" i="124"/>
  <c r="BD428" i="124" s="1"/>
  <c r="BC435" i="124"/>
  <c r="BC78" i="124" s="1"/>
  <c r="AN241" i="124"/>
  <c r="AN243" i="124" s="1"/>
  <c r="AN247" i="124" s="1"/>
  <c r="AN263" i="124" s="1"/>
  <c r="AO235" i="124"/>
  <c r="AO236" i="124" s="1"/>
  <c r="AN201" i="124"/>
  <c r="AZ131" i="124"/>
  <c r="AR287" i="124"/>
  <c r="AR274" i="124"/>
  <c r="AD458" i="124" l="1"/>
  <c r="AD457" i="124"/>
  <c r="AC464" i="124"/>
  <c r="AC465" i="124"/>
  <c r="AB481" i="124"/>
  <c r="AB482" i="124"/>
  <c r="AB507" i="124" s="1"/>
  <c r="AR288" i="124"/>
  <c r="AR289" i="124" s="1"/>
  <c r="AR454" i="124"/>
  <c r="AK371" i="124"/>
  <c r="BH130" i="125"/>
  <c r="BH79" i="125"/>
  <c r="BK425" i="125"/>
  <c r="BK428" i="125" s="1"/>
  <c r="BJ435" i="125"/>
  <c r="BJ78" i="125" s="1"/>
  <c r="BV131" i="125"/>
  <c r="BE146" i="125"/>
  <c r="BE133" i="125"/>
  <c r="BE153" i="125"/>
  <c r="BE147" i="125"/>
  <c r="BE144" i="125"/>
  <c r="BE149" i="125"/>
  <c r="BE151" i="125"/>
  <c r="AZ287" i="125"/>
  <c r="AZ274" i="125"/>
  <c r="AZ288" i="125" s="1"/>
  <c r="AZ289" i="125" s="1"/>
  <c r="BB154" i="125"/>
  <c r="BB140" i="125"/>
  <c r="BB141" i="125" s="1"/>
  <c r="AN357" i="125"/>
  <c r="AN359" i="125"/>
  <c r="AN370" i="125" s="1"/>
  <c r="BG131" i="125"/>
  <c r="BI222" i="125"/>
  <c r="BI269" i="125" s="1"/>
  <c r="BI76" i="125"/>
  <c r="AM361" i="125"/>
  <c r="BF146" i="125"/>
  <c r="BF133" i="125"/>
  <c r="BF153" i="125"/>
  <c r="BF144" i="125"/>
  <c r="BF147" i="125"/>
  <c r="BF149" i="125"/>
  <c r="BF151" i="125"/>
  <c r="BF145" i="125"/>
  <c r="AX260" i="125"/>
  <c r="AX261" i="125" s="1"/>
  <c r="AY257" i="125"/>
  <c r="BA267" i="125"/>
  <c r="BA270" i="125" s="1"/>
  <c r="BA155" i="125"/>
  <c r="AL349" i="125"/>
  <c r="AL365" i="125" s="1"/>
  <c r="AL367" i="125" s="1"/>
  <c r="AL371" i="125" s="1"/>
  <c r="AU241" i="125"/>
  <c r="AU243" i="125" s="1"/>
  <c r="AU247" i="125" s="1"/>
  <c r="AU263" i="125" s="1"/>
  <c r="AV235" i="125"/>
  <c r="AV236" i="125" s="1"/>
  <c r="AU201" i="125"/>
  <c r="BH269" i="125"/>
  <c r="BA220" i="125"/>
  <c r="BA156" i="125"/>
  <c r="BE145" i="125"/>
  <c r="BD266" i="125"/>
  <c r="BD137" i="125"/>
  <c r="BD150" i="125"/>
  <c r="BC152" i="125"/>
  <c r="BC139" i="125"/>
  <c r="AT223" i="124"/>
  <c r="AT234" i="124" s="1"/>
  <c r="AS274" i="124"/>
  <c r="AS454" i="124" s="1"/>
  <c r="AN357" i="124"/>
  <c r="AN359" i="124"/>
  <c r="AN370" i="124" s="1"/>
  <c r="AW139" i="124"/>
  <c r="AW152" i="124"/>
  <c r="BC222" i="124"/>
  <c r="BC269" i="124" s="1"/>
  <c r="BC76" i="124"/>
  <c r="AL349" i="124"/>
  <c r="AL365" i="124" s="1"/>
  <c r="AL367" i="124" s="1"/>
  <c r="AL371" i="124" s="1"/>
  <c r="AX266" i="124"/>
  <c r="AX150" i="124"/>
  <c r="AX137" i="124"/>
  <c r="AZ146" i="124"/>
  <c r="AZ133" i="124"/>
  <c r="AZ153" i="124"/>
  <c r="AZ144" i="124"/>
  <c r="AZ147" i="124"/>
  <c r="AZ149" i="124"/>
  <c r="AZ151" i="124"/>
  <c r="BU156" i="124"/>
  <c r="BU257" i="124"/>
  <c r="AZ145" i="124"/>
  <c r="AV154" i="124"/>
  <c r="AV140" i="124"/>
  <c r="AP288" i="124"/>
  <c r="AP289" i="124" s="1"/>
  <c r="AU267" i="124"/>
  <c r="AU270" i="124" s="1"/>
  <c r="AU155" i="124"/>
  <c r="AM368" i="124"/>
  <c r="AM347" i="124"/>
  <c r="AM348" i="124" s="1"/>
  <c r="BE425" i="124"/>
  <c r="BE428" i="124" s="1"/>
  <c r="BD435" i="124"/>
  <c r="BD78" i="124" s="1"/>
  <c r="AY135" i="124"/>
  <c r="AY148" i="124"/>
  <c r="AS223" i="124"/>
  <c r="AS234" i="124" s="1"/>
  <c r="BU220" i="124"/>
  <c r="AR260" i="124"/>
  <c r="AR261" i="124" s="1"/>
  <c r="AS257" i="124"/>
  <c r="BA131" i="124"/>
  <c r="BA145" i="124" s="1"/>
  <c r="AT274" i="124"/>
  <c r="AT454" i="124" s="1"/>
  <c r="AP235" i="124"/>
  <c r="AP236" i="124" s="1"/>
  <c r="AO241" i="124"/>
  <c r="AO243" i="124" s="1"/>
  <c r="AO247" i="124" s="1"/>
  <c r="AO263" i="124" s="1"/>
  <c r="AO201" i="124"/>
  <c r="BB130" i="124"/>
  <c r="BB79" i="124"/>
  <c r="BU267" i="124"/>
  <c r="BU155" i="124"/>
  <c r="AU141" i="124"/>
  <c r="AB483" i="124" l="1"/>
  <c r="AB485" i="124" s="1"/>
  <c r="AB506" i="124"/>
  <c r="AB508" i="124" s="1"/>
  <c r="AB516" i="124" s="1"/>
  <c r="AC466" i="124"/>
  <c r="AC468" i="124" s="1"/>
  <c r="AC477" i="124" s="1"/>
  <c r="AD460" i="124"/>
  <c r="AD461" i="124" s="1"/>
  <c r="BG146" i="125"/>
  <c r="BG133" i="125"/>
  <c r="BG153" i="125"/>
  <c r="BG147" i="125"/>
  <c r="BG144" i="125"/>
  <c r="BG149" i="125"/>
  <c r="BG151" i="125"/>
  <c r="BA274" i="125"/>
  <c r="BG145" i="125"/>
  <c r="BV146" i="125"/>
  <c r="BV133" i="125"/>
  <c r="BV153" i="125"/>
  <c r="BV144" i="125"/>
  <c r="BV147" i="125"/>
  <c r="BV149" i="125"/>
  <c r="BV151" i="125"/>
  <c r="AY260" i="125"/>
  <c r="AY261" i="125" s="1"/>
  <c r="AZ257" i="125"/>
  <c r="BV145" i="125"/>
  <c r="BF148" i="125"/>
  <c r="BF135" i="125"/>
  <c r="AN360" i="125"/>
  <c r="BJ222" i="125"/>
  <c r="BJ76" i="125"/>
  <c r="BB220" i="125"/>
  <c r="BB223" i="125" s="1"/>
  <c r="BB234" i="125" s="1"/>
  <c r="BB156" i="125"/>
  <c r="BL425" i="125"/>
  <c r="BL428" i="125" s="1"/>
  <c r="BK435" i="125"/>
  <c r="BK78" i="125" s="1"/>
  <c r="AV241" i="125"/>
  <c r="AV243" i="125" s="1"/>
  <c r="AV247" i="125" s="1"/>
  <c r="AV263" i="125" s="1"/>
  <c r="AV201" i="125"/>
  <c r="AW235" i="125"/>
  <c r="AW236" i="125" s="1"/>
  <c r="AM368" i="125"/>
  <c r="AM347" i="125"/>
  <c r="AM348" i="125" s="1"/>
  <c r="BB267" i="125"/>
  <c r="BB270" i="125" s="1"/>
  <c r="BB155" i="125"/>
  <c r="BC154" i="125"/>
  <c r="BC140" i="125"/>
  <c r="BC141" i="125" s="1"/>
  <c r="AL350" i="125"/>
  <c r="BI130" i="125"/>
  <c r="BI79" i="125"/>
  <c r="BE148" i="125"/>
  <c r="BE135" i="125"/>
  <c r="BH131" i="125"/>
  <c r="BH145" i="125" s="1"/>
  <c r="BD152" i="125"/>
  <c r="BD139" i="125"/>
  <c r="BA223" i="125"/>
  <c r="BA234" i="125" s="1"/>
  <c r="AT287" i="124"/>
  <c r="AT288" i="124"/>
  <c r="AT289" i="124" s="1"/>
  <c r="AS288" i="124"/>
  <c r="AS289" i="124" s="1"/>
  <c r="AY266" i="124"/>
  <c r="AY150" i="124"/>
  <c r="AY137" i="124"/>
  <c r="AQ235" i="124"/>
  <c r="AQ236" i="124" s="1"/>
  <c r="AP201" i="124"/>
  <c r="AP241" i="124"/>
  <c r="AP243" i="124" s="1"/>
  <c r="AP247" i="124" s="1"/>
  <c r="AP263" i="124" s="1"/>
  <c r="AX139" i="124"/>
  <c r="AX152" i="124"/>
  <c r="AW154" i="124"/>
  <c r="AW140" i="124"/>
  <c r="AW141" i="124" s="1"/>
  <c r="AV267" i="124"/>
  <c r="AV270" i="124" s="1"/>
  <c r="AV155" i="124"/>
  <c r="BF425" i="124"/>
  <c r="BF428" i="124" s="1"/>
  <c r="BE435" i="124"/>
  <c r="AN360" i="124"/>
  <c r="AN361" i="124" s="1"/>
  <c r="BB131" i="124"/>
  <c r="AV141" i="124"/>
  <c r="BU270" i="124"/>
  <c r="BA146" i="124"/>
  <c r="BA133" i="124"/>
  <c r="BA153" i="124"/>
  <c r="BA144" i="124"/>
  <c r="BA147" i="124"/>
  <c r="BA149" i="124"/>
  <c r="BA151" i="124"/>
  <c r="AT257" i="124"/>
  <c r="AS260" i="124"/>
  <c r="AS261" i="124" s="1"/>
  <c r="AL350" i="124"/>
  <c r="AS287" i="124"/>
  <c r="BD222" i="124"/>
  <c r="BD269" i="124" s="1"/>
  <c r="BD76" i="124"/>
  <c r="BU223" i="124"/>
  <c r="BC130" i="124"/>
  <c r="BC79" i="124"/>
  <c r="AM349" i="124"/>
  <c r="AM365" i="124" s="1"/>
  <c r="AM367" i="124" s="1"/>
  <c r="AM371" i="124" s="1"/>
  <c r="AU220" i="124"/>
  <c r="AU156" i="124"/>
  <c r="AU274" i="124"/>
  <c r="AU454" i="124" s="1"/>
  <c r="BU260" i="124"/>
  <c r="BU261" i="124" s="1"/>
  <c r="AZ135" i="124"/>
  <c r="AZ148" i="124"/>
  <c r="AD464" i="124" l="1"/>
  <c r="AD465" i="124"/>
  <c r="AE458" i="124"/>
  <c r="AE457" i="124"/>
  <c r="AC481" i="124"/>
  <c r="AC482" i="124"/>
  <c r="AC507" i="124" s="1"/>
  <c r="BK222" i="125"/>
  <c r="BK269" i="125" s="1"/>
  <c r="BK76" i="125"/>
  <c r="AO357" i="125"/>
  <c r="AO359" i="125"/>
  <c r="AO370" i="125" s="1"/>
  <c r="BA287" i="125"/>
  <c r="BM425" i="125"/>
  <c r="BM428" i="125" s="1"/>
  <c r="BL435" i="125"/>
  <c r="BL78" i="125" s="1"/>
  <c r="BF266" i="125"/>
  <c r="BF137" i="125"/>
  <c r="BF150" i="125"/>
  <c r="BC220" i="125"/>
  <c r="BC223" i="125" s="1"/>
  <c r="BC234" i="125" s="1"/>
  <c r="BC156" i="125"/>
  <c r="BB287" i="125"/>
  <c r="BB274" i="125"/>
  <c r="BB288" i="125" s="1"/>
  <c r="BB289" i="125" s="1"/>
  <c r="BE266" i="125"/>
  <c r="BE150" i="125"/>
  <c r="BE137" i="125"/>
  <c r="BA257" i="125"/>
  <c r="AZ260" i="125"/>
  <c r="AZ261" i="125" s="1"/>
  <c r="BV148" i="125"/>
  <c r="BV135" i="125"/>
  <c r="AM349" i="125"/>
  <c r="AM365" i="125" s="1"/>
  <c r="AM367" i="125" s="1"/>
  <c r="AM371" i="125" s="1"/>
  <c r="BJ130" i="125"/>
  <c r="BJ79" i="125"/>
  <c r="BI131" i="125"/>
  <c r="BI145" i="125" s="1"/>
  <c r="BD140" i="125"/>
  <c r="BD141" i="125" s="1"/>
  <c r="BD154" i="125"/>
  <c r="AX235" i="125"/>
  <c r="AX236" i="125" s="1"/>
  <c r="AW241" i="125"/>
  <c r="AW243" i="125" s="1"/>
  <c r="AW247" i="125" s="1"/>
  <c r="AW263" i="125" s="1"/>
  <c r="AW201" i="125"/>
  <c r="BC267" i="125"/>
  <c r="BC270" i="125" s="1"/>
  <c r="BC155" i="125"/>
  <c r="BJ269" i="125"/>
  <c r="BG148" i="125"/>
  <c r="BG135" i="125"/>
  <c r="BH146" i="125"/>
  <c r="BH133" i="125"/>
  <c r="BH153" i="125"/>
  <c r="BH147" i="125"/>
  <c r="BH144" i="125"/>
  <c r="BH149" i="125"/>
  <c r="BH151" i="125"/>
  <c r="AN361" i="125"/>
  <c r="BA288" i="125"/>
  <c r="BA289" i="125" s="1"/>
  <c r="AM350" i="124"/>
  <c r="AU257" i="124"/>
  <c r="AT260" i="124"/>
  <c r="AT261" i="124" s="1"/>
  <c r="BU287" i="124"/>
  <c r="BU274" i="124"/>
  <c r="BU454" i="124" s="1"/>
  <c r="BU279" i="124"/>
  <c r="BV435" i="124"/>
  <c r="BE78" i="124"/>
  <c r="BG425" i="124"/>
  <c r="BG428" i="124" s="1"/>
  <c r="BF435" i="124"/>
  <c r="BF78" i="124" s="1"/>
  <c r="AX154" i="124"/>
  <c r="AX140" i="124"/>
  <c r="AX141" i="124" s="1"/>
  <c r="AU223" i="124"/>
  <c r="BD130" i="124"/>
  <c r="BD79" i="124"/>
  <c r="BB133" i="124"/>
  <c r="BB146" i="124"/>
  <c r="BB153" i="124"/>
  <c r="BB144" i="124"/>
  <c r="BB147" i="124"/>
  <c r="BB149" i="124"/>
  <c r="BB151" i="124"/>
  <c r="BB145" i="124"/>
  <c r="AV274" i="124"/>
  <c r="AV454" i="124" s="1"/>
  <c r="AQ241" i="124"/>
  <c r="AQ243" i="124" s="1"/>
  <c r="AQ247" i="124" s="1"/>
  <c r="AQ263" i="124" s="1"/>
  <c r="AR235" i="124"/>
  <c r="AR236" i="124" s="1"/>
  <c r="AQ201" i="124"/>
  <c r="BC131" i="124"/>
  <c r="AN368" i="124"/>
  <c r="AN347" i="124"/>
  <c r="AN348" i="124" s="1"/>
  <c r="AW220" i="124"/>
  <c r="AW223" i="124" s="1"/>
  <c r="AW234" i="124" s="1"/>
  <c r="AW156" i="124"/>
  <c r="AY139" i="124"/>
  <c r="AY152" i="124"/>
  <c r="AV220" i="124"/>
  <c r="AV223" i="124" s="1"/>
  <c r="AV234" i="124" s="1"/>
  <c r="AV156" i="124"/>
  <c r="AZ266" i="124"/>
  <c r="AZ150" i="124"/>
  <c r="AZ137" i="124"/>
  <c r="BA148" i="124"/>
  <c r="BA135" i="124"/>
  <c r="AO357" i="124"/>
  <c r="AO359" i="124"/>
  <c r="AO370" i="124" s="1"/>
  <c r="AW267" i="124"/>
  <c r="AW270" i="124" s="1"/>
  <c r="AW155" i="124"/>
  <c r="BU234" i="124"/>
  <c r="AE460" i="124" l="1"/>
  <c r="AC483" i="124"/>
  <c r="AC485" i="124" s="1"/>
  <c r="AC506" i="124"/>
  <c r="AC508" i="124" s="1"/>
  <c r="AC516" i="124" s="1"/>
  <c r="AD466" i="124"/>
  <c r="AD468" i="124" s="1"/>
  <c r="AD477" i="124" s="1"/>
  <c r="AM350" i="125"/>
  <c r="BL222" i="125"/>
  <c r="BL76" i="125"/>
  <c r="BH148" i="125"/>
  <c r="BH135" i="125"/>
  <c r="BN425" i="125"/>
  <c r="BN428" i="125" s="1"/>
  <c r="BM435" i="125"/>
  <c r="BM78" i="125" s="1"/>
  <c r="BI146" i="125"/>
  <c r="BI133" i="125"/>
  <c r="BI153" i="125"/>
  <c r="BI147" i="125"/>
  <c r="BI144" i="125"/>
  <c r="BI149" i="125"/>
  <c r="BI151" i="125"/>
  <c r="BG266" i="125"/>
  <c r="BG150" i="125"/>
  <c r="BG137" i="125"/>
  <c r="BC287" i="125"/>
  <c r="BC274" i="125"/>
  <c r="BC288" i="125" s="1"/>
  <c r="BC289" i="125" s="1"/>
  <c r="BA260" i="125"/>
  <c r="BA261" i="125" s="1"/>
  <c r="BB257" i="125"/>
  <c r="AO360" i="125"/>
  <c r="AO361" i="125" s="1"/>
  <c r="AX241" i="125"/>
  <c r="AX243" i="125" s="1"/>
  <c r="AX247" i="125" s="1"/>
  <c r="AX263" i="125" s="1"/>
  <c r="AY235" i="125"/>
  <c r="AY236" i="125" s="1"/>
  <c r="AX201" i="125"/>
  <c r="BD220" i="125"/>
  <c r="BD223" i="125" s="1"/>
  <c r="BD234" i="125" s="1"/>
  <c r="BD156" i="125"/>
  <c r="BJ131" i="125"/>
  <c r="BJ145" i="125" s="1"/>
  <c r="BK130" i="125"/>
  <c r="BK79" i="125"/>
  <c r="BV266" i="125"/>
  <c r="BV150" i="125"/>
  <c r="BV137" i="125"/>
  <c r="AN368" i="125"/>
  <c r="AN347" i="125"/>
  <c r="AN348" i="125" s="1"/>
  <c r="BD267" i="125"/>
  <c r="BD270" i="125" s="1"/>
  <c r="BD155" i="125"/>
  <c r="BE152" i="125"/>
  <c r="BE139" i="125"/>
  <c r="BF152" i="125"/>
  <c r="BF139" i="125"/>
  <c r="AV288" i="124"/>
  <c r="AV289" i="124" s="1"/>
  <c r="AV287" i="124"/>
  <c r="AS235" i="124"/>
  <c r="AS236" i="124" s="1"/>
  <c r="AR241" i="124"/>
  <c r="AR243" i="124" s="1"/>
  <c r="AR247" i="124" s="1"/>
  <c r="AR263" i="124" s="1"/>
  <c r="AR201" i="124"/>
  <c r="AX220" i="124"/>
  <c r="AX223" i="124" s="1"/>
  <c r="AX234" i="124" s="1"/>
  <c r="AX156" i="124"/>
  <c r="BA266" i="124"/>
  <c r="BA137" i="124"/>
  <c r="BA150" i="124"/>
  <c r="AX267" i="124"/>
  <c r="AX270" i="124" s="1"/>
  <c r="AX155" i="124"/>
  <c r="AY154" i="124"/>
  <c r="AY140" i="124"/>
  <c r="AY141" i="124" s="1"/>
  <c r="BU236" i="124"/>
  <c r="AN349" i="124"/>
  <c r="AN365" i="124" s="1"/>
  <c r="AN367" i="124" s="1"/>
  <c r="AN371" i="124" s="1"/>
  <c r="BF222" i="124"/>
  <c r="BF76" i="124"/>
  <c r="BU288" i="124"/>
  <c r="BU289" i="124" s="1"/>
  <c r="BU284" i="124"/>
  <c r="AU234" i="124"/>
  <c r="AU287" i="124"/>
  <c r="AZ139" i="124"/>
  <c r="AZ152" i="124"/>
  <c r="BH425" i="124"/>
  <c r="BH428" i="124" s="1"/>
  <c r="BG435" i="124"/>
  <c r="BG78" i="124" s="1"/>
  <c r="BB148" i="124"/>
  <c r="BB135" i="124"/>
  <c r="BC146" i="124"/>
  <c r="BC133" i="124"/>
  <c r="BC153" i="124"/>
  <c r="BC144" i="124"/>
  <c r="BC147" i="124"/>
  <c r="BC149" i="124"/>
  <c r="BC151" i="124"/>
  <c r="BD131" i="124"/>
  <c r="BE222" i="124"/>
  <c r="BE76" i="124"/>
  <c r="BV78" i="124"/>
  <c r="AW274" i="124"/>
  <c r="AW287" i="124"/>
  <c r="AO360" i="124"/>
  <c r="BC145" i="124"/>
  <c r="AV257" i="124"/>
  <c r="AU260" i="124"/>
  <c r="AU261" i="124" s="1"/>
  <c r="AW288" i="124" l="1"/>
  <c r="AW289" i="124" s="1"/>
  <c r="AW454" i="124"/>
  <c r="AD481" i="124"/>
  <c r="AD482" i="124"/>
  <c r="AD507" i="124" s="1"/>
  <c r="AE464" i="124"/>
  <c r="AE465" i="124"/>
  <c r="AE461" i="124"/>
  <c r="AN349" i="125"/>
  <c r="AN365" i="125" s="1"/>
  <c r="AN367" i="125" s="1"/>
  <c r="AN371" i="125" s="1"/>
  <c r="BJ146" i="125"/>
  <c r="BJ133" i="125"/>
  <c r="BJ153" i="125"/>
  <c r="BJ147" i="125"/>
  <c r="BJ144" i="125"/>
  <c r="BJ149" i="125"/>
  <c r="BJ151" i="125"/>
  <c r="AO368" i="125"/>
  <c r="AO347" i="125"/>
  <c r="AO348" i="125" s="1"/>
  <c r="BF154" i="125"/>
  <c r="BF140" i="125"/>
  <c r="BC257" i="125"/>
  <c r="BB260" i="125"/>
  <c r="BB261" i="125" s="1"/>
  <c r="BO425" i="125"/>
  <c r="BO428" i="125" s="1"/>
  <c r="BN435" i="125"/>
  <c r="BN78" i="125" s="1"/>
  <c r="BH266" i="125"/>
  <c r="BH150" i="125"/>
  <c r="BH137" i="125"/>
  <c r="AY241" i="125"/>
  <c r="AY243" i="125" s="1"/>
  <c r="AY247" i="125" s="1"/>
  <c r="AY263" i="125" s="1"/>
  <c r="AZ235" i="125"/>
  <c r="AZ236" i="125" s="1"/>
  <c r="AY201" i="125"/>
  <c r="BL130" i="125"/>
  <c r="BL79" i="125"/>
  <c r="BE154" i="125"/>
  <c r="BE140" i="125"/>
  <c r="BE141" i="125" s="1"/>
  <c r="BG139" i="125"/>
  <c r="BG152" i="125"/>
  <c r="BI148" i="125"/>
  <c r="BI135" i="125"/>
  <c r="BL269" i="125"/>
  <c r="BM222" i="125"/>
  <c r="BM269" i="125" s="1"/>
  <c r="BM76" i="125"/>
  <c r="BV152" i="125"/>
  <c r="BV139" i="125"/>
  <c r="BD287" i="125"/>
  <c r="BD274" i="125"/>
  <c r="BD288" i="125" s="1"/>
  <c r="BD289" i="125" s="1"/>
  <c r="BK131" i="125"/>
  <c r="BK145" i="125" s="1"/>
  <c r="AP357" i="125"/>
  <c r="AP359" i="125"/>
  <c r="AP370" i="125" s="1"/>
  <c r="AN350" i="124"/>
  <c r="AP357" i="124"/>
  <c r="AP359" i="124"/>
  <c r="AP370" i="124" s="1"/>
  <c r="BD146" i="124"/>
  <c r="BD133" i="124"/>
  <c r="BD153" i="124"/>
  <c r="BD144" i="124"/>
  <c r="BD147" i="124"/>
  <c r="BD149" i="124"/>
  <c r="BD151" i="124"/>
  <c r="AZ154" i="124"/>
  <c r="AZ140" i="124"/>
  <c r="AZ141" i="124" s="1"/>
  <c r="BF130" i="124"/>
  <c r="BF79" i="124"/>
  <c r="BU241" i="124"/>
  <c r="BU243" i="124" s="1"/>
  <c r="BU247" i="124" s="1"/>
  <c r="BU263" i="124" s="1"/>
  <c r="BV235" i="124"/>
  <c r="BU201" i="124"/>
  <c r="BA152" i="124"/>
  <c r="BA139" i="124"/>
  <c r="BC148" i="124"/>
  <c r="BC135" i="124"/>
  <c r="BD145" i="124"/>
  <c r="BB266" i="124"/>
  <c r="BB137" i="124"/>
  <c r="BB150" i="124"/>
  <c r="AY220" i="124"/>
  <c r="AY156" i="124"/>
  <c r="AO361" i="124"/>
  <c r="AU288" i="124"/>
  <c r="AU289" i="124" s="1"/>
  <c r="BF269" i="124"/>
  <c r="AY267" i="124"/>
  <c r="AY270" i="124" s="1"/>
  <c r="AY155" i="124"/>
  <c r="BG222" i="124"/>
  <c r="BG269" i="124" s="1"/>
  <c r="BG76" i="124"/>
  <c r="BE269" i="124"/>
  <c r="BV222" i="124"/>
  <c r="AV260" i="124"/>
  <c r="AV261" i="124" s="1"/>
  <c r="AW257" i="124"/>
  <c r="BE130" i="124"/>
  <c r="BE79" i="124"/>
  <c r="BV76" i="124"/>
  <c r="BI425" i="124"/>
  <c r="BI428" i="124" s="1"/>
  <c r="BH435" i="124"/>
  <c r="BH78" i="124" s="1"/>
  <c r="AX274" i="124"/>
  <c r="AX287" i="124"/>
  <c r="AS241" i="124"/>
  <c r="AS243" i="124" s="1"/>
  <c r="AS247" i="124" s="1"/>
  <c r="AS263" i="124" s="1"/>
  <c r="AT235" i="124"/>
  <c r="AT236" i="124" s="1"/>
  <c r="AS201" i="124"/>
  <c r="AF458" i="124" l="1"/>
  <c r="AF457" i="124"/>
  <c r="AE466" i="124"/>
  <c r="AD483" i="124"/>
  <c r="AD485" i="124" s="1"/>
  <c r="AD506" i="124"/>
  <c r="AD508" i="124" s="1"/>
  <c r="AD516" i="124" s="1"/>
  <c r="AX288" i="124"/>
  <c r="AX289" i="124" s="1"/>
  <c r="AX454" i="124"/>
  <c r="AN350" i="125"/>
  <c r="BC260" i="125"/>
  <c r="BC261" i="125" s="1"/>
  <c r="BD257" i="125"/>
  <c r="BE267" i="125"/>
  <c r="BE270" i="125" s="1"/>
  <c r="BE155" i="125"/>
  <c r="BV140" i="125"/>
  <c r="BV141" i="125" s="1"/>
  <c r="BH139" i="125"/>
  <c r="BH152" i="125"/>
  <c r="BF267" i="125"/>
  <c r="BF270" i="125" s="1"/>
  <c r="BF155" i="125"/>
  <c r="BF141" i="125"/>
  <c r="BI266" i="125"/>
  <c r="BI150" i="125"/>
  <c r="BI137" i="125"/>
  <c r="BJ135" i="125"/>
  <c r="BJ148" i="125"/>
  <c r="BE220" i="125"/>
  <c r="BE156" i="125"/>
  <c r="BL131" i="125"/>
  <c r="BN222" i="125"/>
  <c r="BN269" i="125" s="1"/>
  <c r="BN76" i="125"/>
  <c r="AO349" i="125"/>
  <c r="AO365" i="125" s="1"/>
  <c r="AO367" i="125" s="1"/>
  <c r="AO371" i="125" s="1"/>
  <c r="AP360" i="125"/>
  <c r="AP361" i="125" s="1"/>
  <c r="BV154" i="125"/>
  <c r="BP425" i="125"/>
  <c r="BP428" i="125" s="1"/>
  <c r="BO435" i="125"/>
  <c r="BO78" i="125" s="1"/>
  <c r="BM130" i="125"/>
  <c r="BM79" i="125"/>
  <c r="BK146" i="125"/>
  <c r="BK133" i="125"/>
  <c r="BK153" i="125"/>
  <c r="BK147" i="125"/>
  <c r="BK144" i="125"/>
  <c r="BK149" i="125"/>
  <c r="BK151" i="125"/>
  <c r="BG154" i="125"/>
  <c r="BG140" i="125"/>
  <c r="BG141" i="125" s="1"/>
  <c r="AZ241" i="125"/>
  <c r="AZ243" i="125" s="1"/>
  <c r="AZ247" i="125" s="1"/>
  <c r="AZ263" i="125" s="1"/>
  <c r="BA235" i="125"/>
  <c r="BA236" i="125" s="1"/>
  <c r="AZ201" i="125"/>
  <c r="BE131" i="124"/>
  <c r="BC266" i="124"/>
  <c r="BC137" i="124"/>
  <c r="BC150" i="124"/>
  <c r="BA140" i="124"/>
  <c r="BA141" i="124" s="1"/>
  <c r="BA154" i="124"/>
  <c r="BF131" i="124"/>
  <c r="AT241" i="124"/>
  <c r="AT243" i="124" s="1"/>
  <c r="AT247" i="124" s="1"/>
  <c r="AT263" i="124" s="1"/>
  <c r="AT201" i="124"/>
  <c r="AU235" i="124"/>
  <c r="AU236" i="124" s="1"/>
  <c r="BV269" i="124"/>
  <c r="AY274" i="124"/>
  <c r="AY454" i="124" s="1"/>
  <c r="AY223" i="124"/>
  <c r="AY234" i="124" s="1"/>
  <c r="AZ220" i="124"/>
  <c r="AZ223" i="124" s="1"/>
  <c r="AZ234" i="124" s="1"/>
  <c r="AZ156" i="124"/>
  <c r="BD148" i="124"/>
  <c r="BD135" i="124"/>
  <c r="AO347" i="124"/>
  <c r="AO348" i="124" s="1"/>
  <c r="AO368" i="124"/>
  <c r="AW260" i="124"/>
  <c r="AW261" i="124" s="1"/>
  <c r="AX257" i="124"/>
  <c r="BH222" i="124"/>
  <c r="BH76" i="124"/>
  <c r="AZ267" i="124"/>
  <c r="AZ270" i="124" s="1"/>
  <c r="AZ155" i="124"/>
  <c r="BG130" i="124"/>
  <c r="BG79" i="124"/>
  <c r="BB152" i="124"/>
  <c r="BB139" i="124"/>
  <c r="BJ425" i="124"/>
  <c r="BJ428" i="124" s="1"/>
  <c r="BI435" i="124"/>
  <c r="BI78" i="124" s="1"/>
  <c r="BV130" i="124"/>
  <c r="BV79" i="124"/>
  <c r="AP360" i="124"/>
  <c r="AP361" i="124" s="1"/>
  <c r="AF460" i="124" l="1"/>
  <c r="AE469" i="124"/>
  <c r="AE476" i="124"/>
  <c r="AE468" i="124"/>
  <c r="AF461" i="124"/>
  <c r="AF464" i="124"/>
  <c r="AF465" i="124"/>
  <c r="AP368" i="125"/>
  <c r="AP347" i="125"/>
  <c r="AP348" i="125" s="1"/>
  <c r="BQ425" i="125"/>
  <c r="BQ428" i="125" s="1"/>
  <c r="BQ435" i="125" s="1"/>
  <c r="BP435" i="125"/>
  <c r="BP78" i="125" s="1"/>
  <c r="BN130" i="125"/>
  <c r="BN79" i="125"/>
  <c r="BI152" i="125"/>
  <c r="BI139" i="125"/>
  <c r="BF274" i="125"/>
  <c r="BA241" i="125"/>
  <c r="BA243" i="125" s="1"/>
  <c r="BA247" i="125" s="1"/>
  <c r="BA263" i="125" s="1"/>
  <c r="BB235" i="125"/>
  <c r="BB236" i="125" s="1"/>
  <c r="BA201" i="125"/>
  <c r="BL146" i="125"/>
  <c r="BL133" i="125"/>
  <c r="BL153" i="125"/>
  <c r="BL147" i="125"/>
  <c r="BL144" i="125"/>
  <c r="BL149" i="125"/>
  <c r="BL151" i="125"/>
  <c r="BH154" i="125"/>
  <c r="BH140" i="125"/>
  <c r="BH141" i="125"/>
  <c r="BG220" i="125"/>
  <c r="BG223" i="125" s="1"/>
  <c r="BG234" i="125" s="1"/>
  <c r="BG156" i="125"/>
  <c r="BK148" i="125"/>
  <c r="BK135" i="125"/>
  <c r="BV156" i="125"/>
  <c r="BV257" i="125"/>
  <c r="BL145" i="125"/>
  <c r="BF220" i="125"/>
  <c r="BF156" i="125"/>
  <c r="BV267" i="125"/>
  <c r="BV155" i="125"/>
  <c r="BG267" i="125"/>
  <c r="BG270" i="125" s="1"/>
  <c r="BG155" i="125"/>
  <c r="AQ357" i="125"/>
  <c r="AQ359" i="125"/>
  <c r="AQ370" i="125" s="1"/>
  <c r="BE223" i="125"/>
  <c r="BE234" i="125" s="1"/>
  <c r="BV220" i="125"/>
  <c r="BE274" i="125"/>
  <c r="BM131" i="125"/>
  <c r="BM145" i="125" s="1"/>
  <c r="BD260" i="125"/>
  <c r="BD261" i="125" s="1"/>
  <c r="BE257" i="125"/>
  <c r="BO222" i="125"/>
  <c r="BO269" i="125" s="1"/>
  <c r="BO76" i="125"/>
  <c r="AO350" i="125"/>
  <c r="BJ266" i="125"/>
  <c r="BJ150" i="125"/>
  <c r="BJ137" i="125"/>
  <c r="AY287" i="124"/>
  <c r="BD266" i="124"/>
  <c r="BD137" i="124"/>
  <c r="BD150" i="124"/>
  <c r="BA220" i="124"/>
  <c r="BA156" i="124"/>
  <c r="BI222" i="124"/>
  <c r="BI269" i="124" s="1"/>
  <c r="BI76" i="124"/>
  <c r="BA267" i="124"/>
  <c r="BA270" i="124" s="1"/>
  <c r="BA155" i="124"/>
  <c r="BK425" i="124"/>
  <c r="BK428" i="124" s="1"/>
  <c r="BJ435" i="124"/>
  <c r="BJ78" i="124" s="1"/>
  <c r="BH130" i="124"/>
  <c r="BH79" i="124"/>
  <c r="AU241" i="124"/>
  <c r="AU243" i="124" s="1"/>
  <c r="AU247" i="124" s="1"/>
  <c r="AU263" i="124" s="1"/>
  <c r="AV235" i="124"/>
  <c r="AV236" i="124" s="1"/>
  <c r="AU201" i="124"/>
  <c r="AP368" i="124"/>
  <c r="AP347" i="124"/>
  <c r="AP348" i="124" s="1"/>
  <c r="BC152" i="124"/>
  <c r="BC139" i="124"/>
  <c r="AO349" i="124"/>
  <c r="AO365" i="124" s="1"/>
  <c r="AO367" i="124" s="1"/>
  <c r="AO371" i="124" s="1"/>
  <c r="BV131" i="124"/>
  <c r="AX260" i="124"/>
  <c r="AX261" i="124" s="1"/>
  <c r="AY257" i="124"/>
  <c r="BB140" i="124"/>
  <c r="BB141" i="124" s="1"/>
  <c r="BB154" i="124"/>
  <c r="AQ357" i="124"/>
  <c r="AQ359" i="124"/>
  <c r="AQ370" i="124" s="1"/>
  <c r="BF146" i="124"/>
  <c r="BF133" i="124"/>
  <c r="BF153" i="124"/>
  <c r="BF144" i="124"/>
  <c r="BF147" i="124"/>
  <c r="BF149" i="124"/>
  <c r="BF151" i="124"/>
  <c r="BE146" i="124"/>
  <c r="BE133" i="124"/>
  <c r="BE153" i="124"/>
  <c r="BE144" i="124"/>
  <c r="BE147" i="124"/>
  <c r="BE149" i="124"/>
  <c r="BE151" i="124"/>
  <c r="AZ274" i="124"/>
  <c r="AZ287" i="124"/>
  <c r="BH269" i="124"/>
  <c r="BG131" i="124"/>
  <c r="BG145" i="124" s="1"/>
  <c r="AY288" i="124"/>
  <c r="AY289" i="124" s="1"/>
  <c r="BF145" i="124"/>
  <c r="BE145" i="124"/>
  <c r="BE287" i="125" l="1"/>
  <c r="AF466" i="124"/>
  <c r="AF469" i="124" s="1"/>
  <c r="AG457" i="124"/>
  <c r="AG458" i="124"/>
  <c r="AZ288" i="124"/>
  <c r="AZ289" i="124" s="1"/>
  <c r="AZ454" i="124"/>
  <c r="AE477" i="124"/>
  <c r="AE478" i="124"/>
  <c r="AF476" i="124"/>
  <c r="AF468" i="124"/>
  <c r="BE288" i="125"/>
  <c r="BE289" i="125" s="1"/>
  <c r="AQ360" i="125"/>
  <c r="BH220" i="125"/>
  <c r="BH223" i="125" s="1"/>
  <c r="BH234" i="125" s="1"/>
  <c r="BH156" i="125"/>
  <c r="BI154" i="125"/>
  <c r="BI140" i="125"/>
  <c r="BI141" i="125" s="1"/>
  <c r="BM146" i="125"/>
  <c r="BM133" i="125"/>
  <c r="BM153" i="125"/>
  <c r="BM147" i="125"/>
  <c r="BM144" i="125"/>
  <c r="BM149" i="125"/>
  <c r="BM151" i="125"/>
  <c r="BV260" i="125"/>
  <c r="BV261" i="125" s="1"/>
  <c r="BH267" i="125"/>
  <c r="BH270" i="125" s="1"/>
  <c r="BH155" i="125"/>
  <c r="BL148" i="125"/>
  <c r="BL135" i="125"/>
  <c r="BG287" i="125"/>
  <c r="BG274" i="125"/>
  <c r="BG288" i="125" s="1"/>
  <c r="BG289" i="125" s="1"/>
  <c r="BN131" i="125"/>
  <c r="BN145" i="125" s="1"/>
  <c r="BO130" i="125"/>
  <c r="BO79" i="125"/>
  <c r="BK266" i="125"/>
  <c r="BK137" i="125"/>
  <c r="BK150" i="125"/>
  <c r="BC235" i="125"/>
  <c r="BC236" i="125" s="1"/>
  <c r="BB241" i="125"/>
  <c r="BB243" i="125" s="1"/>
  <c r="BB247" i="125" s="1"/>
  <c r="BB263" i="125" s="1"/>
  <c r="BB201" i="125"/>
  <c r="BP222" i="125"/>
  <c r="BP269" i="125" s="1"/>
  <c r="BP76" i="125"/>
  <c r="BV223" i="125"/>
  <c r="BV270" i="125"/>
  <c r="BW435" i="125"/>
  <c r="BQ78" i="125"/>
  <c r="BE260" i="125"/>
  <c r="BE261" i="125" s="1"/>
  <c r="BF257" i="125"/>
  <c r="AP349" i="125"/>
  <c r="AP365" i="125" s="1"/>
  <c r="AP367" i="125" s="1"/>
  <c r="AP371" i="125" s="1"/>
  <c r="BJ139" i="125"/>
  <c r="BJ152" i="125"/>
  <c r="BF223" i="125"/>
  <c r="BB220" i="124"/>
  <c r="BB223" i="124" s="1"/>
  <c r="BB234" i="124" s="1"/>
  <c r="BB156" i="124"/>
  <c r="BE135" i="124"/>
  <c r="BE148" i="124"/>
  <c r="AZ257" i="124"/>
  <c r="AY260" i="124"/>
  <c r="AY261" i="124" s="1"/>
  <c r="BI130" i="124"/>
  <c r="BI79" i="124"/>
  <c r="BH131" i="124"/>
  <c r="BH145" i="124" s="1"/>
  <c r="BC154" i="124"/>
  <c r="BC140" i="124"/>
  <c r="AP349" i="124"/>
  <c r="AP365" i="124" s="1"/>
  <c r="AP367" i="124" s="1"/>
  <c r="AP371" i="124" s="1"/>
  <c r="BJ222" i="124"/>
  <c r="BJ76" i="124"/>
  <c r="AQ360" i="124"/>
  <c r="BV146" i="124"/>
  <c r="BV133" i="124"/>
  <c r="BV153" i="124"/>
  <c r="BV144" i="124"/>
  <c r="BV147" i="124"/>
  <c r="BV149" i="124"/>
  <c r="BV151" i="124"/>
  <c r="BL425" i="124"/>
  <c r="BL428" i="124" s="1"/>
  <c r="BK435" i="124"/>
  <c r="BK78" i="124" s="1"/>
  <c r="BA223" i="124"/>
  <c r="BA234" i="124" s="1"/>
  <c r="BF135" i="124"/>
  <c r="BF148" i="124"/>
  <c r="BV145" i="124"/>
  <c r="BG146" i="124"/>
  <c r="BG133" i="124"/>
  <c r="BG153" i="124"/>
  <c r="BG144" i="124"/>
  <c r="BG147" i="124"/>
  <c r="BG149" i="124"/>
  <c r="BG151" i="124"/>
  <c r="AO350" i="124"/>
  <c r="AV241" i="124"/>
  <c r="AV243" i="124" s="1"/>
  <c r="AV247" i="124" s="1"/>
  <c r="AV263" i="124" s="1"/>
  <c r="AW235" i="124"/>
  <c r="AW236" i="124" s="1"/>
  <c r="AV201" i="124"/>
  <c r="BD152" i="124"/>
  <c r="BD139" i="124"/>
  <c r="BB267" i="124"/>
  <c r="BB270" i="124" s="1"/>
  <c r="BB155" i="124"/>
  <c r="BA274" i="124"/>
  <c r="BA454" i="124" s="1"/>
  <c r="AE486" i="124" l="1"/>
  <c r="C486" i="124" s="1"/>
  <c r="AF474" i="124"/>
  <c r="AF473" i="124"/>
  <c r="AE482" i="124"/>
  <c r="AE481" i="124"/>
  <c r="AG460" i="124"/>
  <c r="AG461" i="124" s="1"/>
  <c r="BJ154" i="125"/>
  <c r="BJ140" i="125"/>
  <c r="BJ141" i="125" s="1"/>
  <c r="BI267" i="125"/>
  <c r="BI270" i="125" s="1"/>
  <c r="BI155" i="125"/>
  <c r="BV287" i="125"/>
  <c r="BV274" i="125"/>
  <c r="BV279" i="125"/>
  <c r="BK152" i="125"/>
  <c r="BK139" i="125"/>
  <c r="AP350" i="125"/>
  <c r="BV234" i="125"/>
  <c r="BL266" i="125"/>
  <c r="BL137" i="125"/>
  <c r="BL150" i="125"/>
  <c r="BF260" i="125"/>
  <c r="BF261" i="125" s="1"/>
  <c r="BG257" i="125"/>
  <c r="BC241" i="125"/>
  <c r="BC243" i="125" s="1"/>
  <c r="BC247" i="125" s="1"/>
  <c r="BC263" i="125" s="1"/>
  <c r="BD235" i="125"/>
  <c r="BD236" i="125" s="1"/>
  <c r="BC201" i="125"/>
  <c r="BO131" i="125"/>
  <c r="AR357" i="125"/>
  <c r="AR359" i="125"/>
  <c r="AR370" i="125" s="1"/>
  <c r="BI220" i="125"/>
  <c r="BI156" i="125"/>
  <c r="BP130" i="125"/>
  <c r="BP79" i="125"/>
  <c r="BF234" i="125"/>
  <c r="BF287" i="125"/>
  <c r="BQ222" i="125"/>
  <c r="BQ76" i="125"/>
  <c r="BW78" i="125"/>
  <c r="G78" i="125" s="1"/>
  <c r="BN146" i="125"/>
  <c r="BN133" i="125"/>
  <c r="BN153" i="125"/>
  <c r="BN147" i="125"/>
  <c r="BN144" i="125"/>
  <c r="BN149" i="125"/>
  <c r="BN151" i="125"/>
  <c r="BH287" i="125"/>
  <c r="BH274" i="125"/>
  <c r="BH288" i="125" s="1"/>
  <c r="BH289" i="125" s="1"/>
  <c r="BM148" i="125"/>
  <c r="BM135" i="125"/>
  <c r="AQ361" i="125"/>
  <c r="AP350" i="124"/>
  <c r="BI131" i="124"/>
  <c r="BK222" i="124"/>
  <c r="BK269" i="124" s="1"/>
  <c r="BK76" i="124"/>
  <c r="BV135" i="124"/>
  <c r="BV148" i="124"/>
  <c r="BC267" i="124"/>
  <c r="BC270" i="124" s="1"/>
  <c r="BC155" i="124"/>
  <c r="AZ260" i="124"/>
  <c r="AZ261" i="124" s="1"/>
  <c r="BA257" i="124"/>
  <c r="AX235" i="124"/>
  <c r="AX236" i="124" s="1"/>
  <c r="AW241" i="124"/>
  <c r="AW243" i="124" s="1"/>
  <c r="AW247" i="124" s="1"/>
  <c r="AW263" i="124" s="1"/>
  <c r="AW201" i="124"/>
  <c r="BG135" i="124"/>
  <c r="BG148" i="124"/>
  <c r="BM425" i="124"/>
  <c r="BM428" i="124" s="1"/>
  <c r="BL435" i="124"/>
  <c r="BL78" i="124" s="1"/>
  <c r="BB287" i="124"/>
  <c r="BB274" i="124"/>
  <c r="BJ269" i="124"/>
  <c r="AR357" i="124"/>
  <c r="AR359" i="124"/>
  <c r="AR370" i="124" s="1"/>
  <c r="BC141" i="124"/>
  <c r="BE266" i="124"/>
  <c r="BE150" i="124"/>
  <c r="BE137" i="124"/>
  <c r="BF266" i="124"/>
  <c r="BF150" i="124"/>
  <c r="BF137" i="124"/>
  <c r="BD154" i="124"/>
  <c r="BD140" i="124"/>
  <c r="BA287" i="124"/>
  <c r="BA288" i="124"/>
  <c r="BA289" i="124" s="1"/>
  <c r="AQ361" i="124"/>
  <c r="BH146" i="124"/>
  <c r="BH133" i="124"/>
  <c r="BH153" i="124"/>
  <c r="BH144" i="124"/>
  <c r="BH147" i="124"/>
  <c r="BH149" i="124"/>
  <c r="BH151" i="124"/>
  <c r="BJ130" i="124"/>
  <c r="BJ79" i="124"/>
  <c r="BB288" i="124" l="1"/>
  <c r="BB289" i="124" s="1"/>
  <c r="BB454" i="124"/>
  <c r="AG465" i="124"/>
  <c r="AG464" i="124"/>
  <c r="AE483" i="124"/>
  <c r="AF477" i="124"/>
  <c r="AF478" i="124"/>
  <c r="BV288" i="125"/>
  <c r="BV289" i="125" s="1"/>
  <c r="BV284" i="125"/>
  <c r="BV236" i="125"/>
  <c r="BG260" i="125"/>
  <c r="BG261" i="125" s="1"/>
  <c r="BH257" i="125"/>
  <c r="BK154" i="125"/>
  <c r="BK140" i="125"/>
  <c r="BI223" i="125"/>
  <c r="BI234" i="125" s="1"/>
  <c r="BO146" i="125"/>
  <c r="BO133" i="125"/>
  <c r="BO153" i="125"/>
  <c r="BO147" i="125"/>
  <c r="BO144" i="125"/>
  <c r="BO149" i="125"/>
  <c r="BO151" i="125"/>
  <c r="BI274" i="125"/>
  <c r="AQ368" i="125"/>
  <c r="AQ347" i="125"/>
  <c r="AQ348" i="125" s="1"/>
  <c r="BS361" i="125"/>
  <c r="BF288" i="125"/>
  <c r="BF289" i="125" s="1"/>
  <c r="BO145" i="125"/>
  <c r="BL152" i="125"/>
  <c r="BL139" i="125"/>
  <c r="BJ220" i="125"/>
  <c r="BJ223" i="125" s="1"/>
  <c r="BJ234" i="125" s="1"/>
  <c r="BJ156" i="125"/>
  <c r="AR360" i="125"/>
  <c r="AR361" i="125" s="1"/>
  <c r="BJ267" i="125"/>
  <c r="BJ270" i="125" s="1"/>
  <c r="BJ155" i="125"/>
  <c r="BQ130" i="125"/>
  <c r="BQ79" i="125"/>
  <c r="BW76" i="125"/>
  <c r="BQ269" i="125"/>
  <c r="BW222" i="125"/>
  <c r="BM266" i="125"/>
  <c r="BM150" i="125"/>
  <c r="BM137" i="125"/>
  <c r="BN148" i="125"/>
  <c r="BN135" i="125"/>
  <c r="BP131" i="125"/>
  <c r="BD241" i="125"/>
  <c r="BD243" i="125" s="1"/>
  <c r="BD247" i="125" s="1"/>
  <c r="BD263" i="125" s="1"/>
  <c r="BD201" i="125"/>
  <c r="BE235" i="125"/>
  <c r="BE236" i="125" s="1"/>
  <c r="AQ368" i="124"/>
  <c r="AQ347" i="124"/>
  <c r="AQ348" i="124" s="1"/>
  <c r="BS361" i="124"/>
  <c r="AY235" i="124"/>
  <c r="AY236" i="124" s="1"/>
  <c r="AX201" i="124"/>
  <c r="AX241" i="124"/>
  <c r="AX243" i="124" s="1"/>
  <c r="AX247" i="124" s="1"/>
  <c r="AX263" i="124" s="1"/>
  <c r="BD267" i="124"/>
  <c r="BD270" i="124" s="1"/>
  <c r="BD155" i="124"/>
  <c r="BL222" i="124"/>
  <c r="BL269" i="124" s="1"/>
  <c r="BL76" i="124"/>
  <c r="BB257" i="124"/>
  <c r="BA260" i="124"/>
  <c r="BA261" i="124" s="1"/>
  <c r="BK130" i="124"/>
  <c r="BK79" i="124"/>
  <c r="BN425" i="124"/>
  <c r="BN428" i="124" s="1"/>
  <c r="BM435" i="124"/>
  <c r="BM78" i="124" s="1"/>
  <c r="BE139" i="124"/>
  <c r="BE152" i="124"/>
  <c r="BI133" i="124"/>
  <c r="BI146" i="124"/>
  <c r="BI153" i="124"/>
  <c r="BI144" i="124"/>
  <c r="BI147" i="124"/>
  <c r="BI149" i="124"/>
  <c r="BI151" i="124"/>
  <c r="BV266" i="124"/>
  <c r="BV150" i="124"/>
  <c r="BV137" i="124"/>
  <c r="BH135" i="124"/>
  <c r="BH148" i="124"/>
  <c r="BF139" i="124"/>
  <c r="BF152" i="124"/>
  <c r="AR360" i="124"/>
  <c r="AR361" i="124" s="1"/>
  <c r="BG266" i="124"/>
  <c r="BG150" i="124"/>
  <c r="BG137" i="124"/>
  <c r="BC274" i="124"/>
  <c r="BC454" i="124" s="1"/>
  <c r="BI145" i="124"/>
  <c r="BJ131" i="124"/>
  <c r="BJ145" i="124" s="1"/>
  <c r="BC220" i="124"/>
  <c r="BC223" i="124" s="1"/>
  <c r="BC234" i="124" s="1"/>
  <c r="BC156" i="124"/>
  <c r="BD141" i="124"/>
  <c r="AF481" i="124" l="1"/>
  <c r="AF482" i="124"/>
  <c r="AF486" i="124"/>
  <c r="AG473" i="124"/>
  <c r="AG474" i="124"/>
  <c r="AG466" i="124"/>
  <c r="AE485" i="124"/>
  <c r="AE494" i="124" s="1"/>
  <c r="AE493" i="124"/>
  <c r="BI287" i="125"/>
  <c r="BI288" i="125"/>
  <c r="BI289" i="125" s="1"/>
  <c r="BO148" i="125"/>
  <c r="BO135" i="125"/>
  <c r="BQ131" i="125"/>
  <c r="BM152" i="125"/>
  <c r="BM139" i="125"/>
  <c r="BW235" i="125"/>
  <c r="BV241" i="125"/>
  <c r="BV243" i="125" s="1"/>
  <c r="BV247" i="125" s="1"/>
  <c r="BV263" i="125" s="1"/>
  <c r="BV201" i="125"/>
  <c r="BK267" i="125"/>
  <c r="BK270" i="125" s="1"/>
  <c r="BK155" i="125"/>
  <c r="BJ287" i="125"/>
  <c r="BJ274" i="125"/>
  <c r="BJ288" i="125" s="1"/>
  <c r="BJ289" i="125" s="1"/>
  <c r="BL140" i="125"/>
  <c r="BL141" i="125" s="1"/>
  <c r="BL154" i="125"/>
  <c r="BF235" i="125"/>
  <c r="BF236" i="125" s="1"/>
  <c r="BE241" i="125"/>
  <c r="BE243" i="125" s="1"/>
  <c r="BE247" i="125" s="1"/>
  <c r="BE263" i="125" s="1"/>
  <c r="BE201" i="125"/>
  <c r="AR368" i="125"/>
  <c r="AR347" i="125"/>
  <c r="AR348" i="125" s="1"/>
  <c r="BP146" i="125"/>
  <c r="BP133" i="125"/>
  <c r="BP153" i="125"/>
  <c r="BP147" i="125"/>
  <c r="BP144" i="125"/>
  <c r="BP149" i="125"/>
  <c r="BP151" i="125"/>
  <c r="AS357" i="125"/>
  <c r="AS359" i="125"/>
  <c r="BP145" i="125"/>
  <c r="BS368" i="125"/>
  <c r="BS347" i="125"/>
  <c r="BK141" i="125"/>
  <c r="BW269" i="125"/>
  <c r="G269" i="125" s="1"/>
  <c r="G222" i="125"/>
  <c r="BN266" i="125"/>
  <c r="BN137" i="125"/>
  <c r="BN150" i="125"/>
  <c r="BW130" i="125"/>
  <c r="BW79" i="125"/>
  <c r="G76" i="125"/>
  <c r="AQ349" i="125"/>
  <c r="AQ365" i="125" s="1"/>
  <c r="AQ367" i="125" s="1"/>
  <c r="AQ371" i="125" s="1"/>
  <c r="BH260" i="125"/>
  <c r="BH261" i="125" s="1"/>
  <c r="BI257" i="125"/>
  <c r="AY241" i="124"/>
  <c r="AY243" i="124" s="1"/>
  <c r="AY247" i="124" s="1"/>
  <c r="AY263" i="124" s="1"/>
  <c r="AZ235" i="124"/>
  <c r="AZ236" i="124" s="1"/>
  <c r="AY201" i="124"/>
  <c r="BI148" i="124"/>
  <c r="BI135" i="124"/>
  <c r="BC257" i="124"/>
  <c r="BB260" i="124"/>
  <c r="BB261" i="124" s="1"/>
  <c r="BC288" i="124"/>
  <c r="BC289" i="124" s="1"/>
  <c r="BL130" i="124"/>
  <c r="BL79" i="124"/>
  <c r="BS368" i="124"/>
  <c r="BS347" i="124"/>
  <c r="AR368" i="124"/>
  <c r="AR347" i="124"/>
  <c r="AR348" i="124" s="1"/>
  <c r="BK131" i="124"/>
  <c r="BC287" i="124"/>
  <c r="BE154" i="124"/>
  <c r="BE140" i="124"/>
  <c r="BE141" i="124" s="1"/>
  <c r="AQ349" i="124"/>
  <c r="AQ365" i="124" s="1"/>
  <c r="AQ367" i="124" s="1"/>
  <c r="AQ371" i="124" s="1"/>
  <c r="BJ133" i="124"/>
  <c r="BJ146" i="124"/>
  <c r="BJ153" i="124"/>
  <c r="BJ147" i="124"/>
  <c r="BJ144" i="124"/>
  <c r="BJ149" i="124"/>
  <c r="BJ151" i="124"/>
  <c r="BV139" i="124"/>
  <c r="BV152" i="124"/>
  <c r="BD220" i="124"/>
  <c r="BD223" i="124" s="1"/>
  <c r="BD234" i="124" s="1"/>
  <c r="BD156" i="124"/>
  <c r="BG139" i="124"/>
  <c r="BG152" i="124"/>
  <c r="BH266" i="124"/>
  <c r="BH150" i="124"/>
  <c r="BH137" i="124"/>
  <c r="BM222" i="124"/>
  <c r="BM76" i="124"/>
  <c r="AS357" i="124"/>
  <c r="AS359" i="124"/>
  <c r="BF154" i="124"/>
  <c r="BF140" i="124"/>
  <c r="BF141" i="124" s="1"/>
  <c r="BO425" i="124"/>
  <c r="BO428" i="124" s="1"/>
  <c r="BN435" i="124"/>
  <c r="BN78" i="124" s="1"/>
  <c r="BD274" i="124"/>
  <c r="BD454" i="124" s="1"/>
  <c r="AG476" i="124" l="1"/>
  <c r="AG469" i="124"/>
  <c r="C469" i="124" s="1"/>
  <c r="AG468" i="124"/>
  <c r="AE498" i="124"/>
  <c r="AE499" i="124"/>
  <c r="AE507" i="124" s="1"/>
  <c r="AG477" i="124"/>
  <c r="AG478" i="124"/>
  <c r="AG486" i="124" s="1"/>
  <c r="AE495" i="124"/>
  <c r="AF483" i="124"/>
  <c r="BS348" i="125"/>
  <c r="BW131" i="125"/>
  <c r="G130" i="125"/>
  <c r="BF241" i="125"/>
  <c r="BF243" i="125" s="1"/>
  <c r="BF247" i="125" s="1"/>
  <c r="BF263" i="125" s="1"/>
  <c r="BG235" i="125"/>
  <c r="BG236" i="125" s="1"/>
  <c r="BF201" i="125"/>
  <c r="BK274" i="125"/>
  <c r="BM154" i="125"/>
  <c r="BM140" i="125"/>
  <c r="BM141" i="125" s="1"/>
  <c r="BP148" i="125"/>
  <c r="BP135" i="125"/>
  <c r="BN152" i="125"/>
  <c r="BN139" i="125"/>
  <c r="AS370" i="125"/>
  <c r="BU359" i="125"/>
  <c r="BL220" i="125"/>
  <c r="BL223" i="125" s="1"/>
  <c r="BL234" i="125" s="1"/>
  <c r="BL156" i="125"/>
  <c r="BQ146" i="125"/>
  <c r="BQ133" i="125"/>
  <c r="BQ153" i="125"/>
  <c r="BQ147" i="125"/>
  <c r="BQ144" i="125"/>
  <c r="BQ149" i="125"/>
  <c r="BQ151" i="125"/>
  <c r="BK220" i="125"/>
  <c r="BK156" i="125"/>
  <c r="BI260" i="125"/>
  <c r="BI261" i="125" s="1"/>
  <c r="BJ257" i="125"/>
  <c r="AQ350" i="125"/>
  <c r="AS360" i="125"/>
  <c r="AR349" i="125"/>
  <c r="AR365" i="125" s="1"/>
  <c r="AR367" i="125" s="1"/>
  <c r="AR371" i="125" s="1"/>
  <c r="BL267" i="125"/>
  <c r="BL270" i="125" s="1"/>
  <c r="BL155" i="125"/>
  <c r="BQ145" i="125"/>
  <c r="BO266" i="125"/>
  <c r="BO150" i="125"/>
  <c r="BO137" i="125"/>
  <c r="AQ350" i="124"/>
  <c r="BD288" i="124"/>
  <c r="BD289" i="124" s="1"/>
  <c r="BD287" i="124"/>
  <c r="AR349" i="124"/>
  <c r="AR365" i="124" s="1"/>
  <c r="AR367" i="124" s="1"/>
  <c r="AR371" i="124" s="1"/>
  <c r="BM130" i="124"/>
  <c r="BM79" i="124"/>
  <c r="BE220" i="124"/>
  <c r="BE156" i="124"/>
  <c r="BI266" i="124"/>
  <c r="BI137" i="124"/>
  <c r="BI150" i="124"/>
  <c r="BN222" i="124"/>
  <c r="BN269" i="124" s="1"/>
  <c r="BN76" i="124"/>
  <c r="BM269" i="124"/>
  <c r="BE267" i="124"/>
  <c r="BE270" i="124" s="1"/>
  <c r="BE155" i="124"/>
  <c r="BV140" i="124"/>
  <c r="BV141" i="124" s="1"/>
  <c r="BS348" i="124"/>
  <c r="BG154" i="124"/>
  <c r="BG140" i="124"/>
  <c r="BG141" i="124" s="1"/>
  <c r="AS370" i="124"/>
  <c r="BU359" i="124"/>
  <c r="BP425" i="124"/>
  <c r="BP428" i="124" s="1"/>
  <c r="BO435" i="124"/>
  <c r="BO78" i="124" s="1"/>
  <c r="BH139" i="124"/>
  <c r="BH152" i="124"/>
  <c r="BF220" i="124"/>
  <c r="BF156" i="124"/>
  <c r="BF267" i="124"/>
  <c r="BF270" i="124" s="1"/>
  <c r="BF155" i="124"/>
  <c r="BJ148" i="124"/>
  <c r="BJ135" i="124"/>
  <c r="BK146" i="124"/>
  <c r="BK133" i="124"/>
  <c r="BK153" i="124"/>
  <c r="BK147" i="124"/>
  <c r="BK144" i="124"/>
  <c r="BK149" i="124"/>
  <c r="BK151" i="124"/>
  <c r="BL131" i="124"/>
  <c r="BA235" i="124"/>
  <c r="BA236" i="124" s="1"/>
  <c r="AZ241" i="124"/>
  <c r="AZ243" i="124" s="1"/>
  <c r="AZ247" i="124" s="1"/>
  <c r="AZ263" i="124" s="1"/>
  <c r="AZ201" i="124"/>
  <c r="AS360" i="124"/>
  <c r="AS361" i="124" s="1"/>
  <c r="BD257" i="124"/>
  <c r="BC260" i="124"/>
  <c r="BC261" i="124" s="1"/>
  <c r="BV154" i="124"/>
  <c r="BK145" i="124"/>
  <c r="AG481" i="124" l="1"/>
  <c r="AG482" i="124"/>
  <c r="AE500" i="124"/>
  <c r="AE506" i="124"/>
  <c r="AF485" i="124"/>
  <c r="AF494" i="124" s="1"/>
  <c r="AF493" i="124"/>
  <c r="AF495" i="124" s="1"/>
  <c r="BM220" i="125"/>
  <c r="BM223" i="125" s="1"/>
  <c r="BM234" i="125" s="1"/>
  <c r="BM156" i="125"/>
  <c r="BQ148" i="125"/>
  <c r="BQ135" i="125"/>
  <c r="BP266" i="125"/>
  <c r="BP150" i="125"/>
  <c r="BP137" i="125"/>
  <c r="BG241" i="125"/>
  <c r="BG243" i="125" s="1"/>
  <c r="BG247" i="125" s="1"/>
  <c r="BG263" i="125" s="1"/>
  <c r="BH235" i="125"/>
  <c r="BH236" i="125" s="1"/>
  <c r="BG201" i="125"/>
  <c r="BK223" i="125"/>
  <c r="AT357" i="125"/>
  <c r="AT359" i="125"/>
  <c r="BM267" i="125"/>
  <c r="BM270" i="125" s="1"/>
  <c r="BM155" i="125"/>
  <c r="BO139" i="125"/>
  <c r="BO152" i="125"/>
  <c r="AS361" i="125"/>
  <c r="BU370" i="125"/>
  <c r="BU360" i="125"/>
  <c r="BV357" i="125" s="1"/>
  <c r="BW146" i="125"/>
  <c r="BW133" i="125"/>
  <c r="BW153" i="125"/>
  <c r="BW147" i="125"/>
  <c r="BW144" i="125"/>
  <c r="BW149" i="125"/>
  <c r="BW151" i="125"/>
  <c r="G131" i="125"/>
  <c r="BW145" i="125"/>
  <c r="BN154" i="125"/>
  <c r="BN140" i="125"/>
  <c r="BS349" i="125"/>
  <c r="BS350" i="125" s="1"/>
  <c r="BL287" i="125"/>
  <c r="BL274" i="125"/>
  <c r="BL288" i="125" s="1"/>
  <c r="BL289" i="125" s="1"/>
  <c r="AR350" i="125"/>
  <c r="BK257" i="125"/>
  <c r="BJ260" i="125"/>
  <c r="BJ261" i="125" s="1"/>
  <c r="AR350" i="124"/>
  <c r="AS368" i="124"/>
  <c r="AS347" i="124"/>
  <c r="AS348" i="124" s="1"/>
  <c r="BF274" i="124"/>
  <c r="BF454" i="124" s="1"/>
  <c r="BV267" i="124"/>
  <c r="BV155" i="124"/>
  <c r="BI152" i="124"/>
  <c r="BI139" i="124"/>
  <c r="BJ266" i="124"/>
  <c r="BJ137" i="124"/>
  <c r="BJ150" i="124"/>
  <c r="BG267" i="124"/>
  <c r="BG270" i="124" s="1"/>
  <c r="BG155" i="124"/>
  <c r="BE223" i="124"/>
  <c r="BE234" i="124" s="1"/>
  <c r="BV220" i="124"/>
  <c r="BF223" i="124"/>
  <c r="BF234" i="124" s="1"/>
  <c r="BD260" i="124"/>
  <c r="BD261" i="124" s="1"/>
  <c r="BE257" i="124"/>
  <c r="BH154" i="124"/>
  <c r="BH140" i="124"/>
  <c r="BH141" i="124" s="1"/>
  <c r="BA241" i="124"/>
  <c r="BA243" i="124" s="1"/>
  <c r="BA247" i="124" s="1"/>
  <c r="BA263" i="124" s="1"/>
  <c r="BB235" i="124"/>
  <c r="BB236" i="124" s="1"/>
  <c r="BA201" i="124"/>
  <c r="BL146" i="124"/>
  <c r="BL133" i="124"/>
  <c r="BL153" i="124"/>
  <c r="BL147" i="124"/>
  <c r="BL144" i="124"/>
  <c r="BL149" i="124"/>
  <c r="BL151" i="124"/>
  <c r="BG220" i="124"/>
  <c r="BG223" i="124" s="1"/>
  <c r="BG234" i="124" s="1"/>
  <c r="BG156" i="124"/>
  <c r="BO222" i="124"/>
  <c r="BO269" i="124" s="1"/>
  <c r="BO76" i="124"/>
  <c r="BN130" i="124"/>
  <c r="BN79" i="124"/>
  <c r="BM131" i="124"/>
  <c r="BE274" i="124"/>
  <c r="BE454" i="124" s="1"/>
  <c r="BQ425" i="124"/>
  <c r="BQ428" i="124" s="1"/>
  <c r="BQ435" i="124" s="1"/>
  <c r="BP435" i="124"/>
  <c r="BP78" i="124" s="1"/>
  <c r="BS349" i="124"/>
  <c r="BV156" i="124"/>
  <c r="BV257" i="124"/>
  <c r="BK148" i="124"/>
  <c r="BK135" i="124"/>
  <c r="BL145" i="124"/>
  <c r="AT357" i="124"/>
  <c r="AT359" i="124"/>
  <c r="BU370" i="124"/>
  <c r="BU360" i="124"/>
  <c r="BV357" i="124" s="1"/>
  <c r="AF498" i="124" l="1"/>
  <c r="AF499" i="124"/>
  <c r="AF507" i="124" s="1"/>
  <c r="AE508" i="124"/>
  <c r="AE516" i="124" s="1"/>
  <c r="AG483" i="124"/>
  <c r="G146" i="125"/>
  <c r="G153" i="125"/>
  <c r="G147" i="125"/>
  <c r="G144" i="125"/>
  <c r="G149" i="125"/>
  <c r="G151" i="125"/>
  <c r="BM287" i="125"/>
  <c r="BM274" i="125"/>
  <c r="BM288" i="125" s="1"/>
  <c r="BM289" i="125" s="1"/>
  <c r="BP139" i="125"/>
  <c r="BP152" i="125"/>
  <c r="AT370" i="125"/>
  <c r="BN267" i="125"/>
  <c r="BN270" i="125" s="1"/>
  <c r="BN155" i="125"/>
  <c r="AS368" i="125"/>
  <c r="AS347" i="125"/>
  <c r="AS348" i="125" s="1"/>
  <c r="AT360" i="125"/>
  <c r="BK260" i="125"/>
  <c r="BK261" i="125" s="1"/>
  <c r="BL257" i="125"/>
  <c r="BN141" i="125"/>
  <c r="BQ266" i="125"/>
  <c r="BQ150" i="125"/>
  <c r="BQ137" i="125"/>
  <c r="BS365" i="125"/>
  <c r="BO154" i="125"/>
  <c r="BO140" i="125"/>
  <c r="BK234" i="125"/>
  <c r="BK287" i="125"/>
  <c r="G145" i="125"/>
  <c r="BW148" i="125"/>
  <c r="BW135" i="125"/>
  <c r="G133" i="125"/>
  <c r="G148" i="125" s="1"/>
  <c r="BH241" i="125"/>
  <c r="BH243" i="125" s="1"/>
  <c r="BH247" i="125" s="1"/>
  <c r="BH263" i="125" s="1"/>
  <c r="BI235" i="125"/>
  <c r="BI236" i="125" s="1"/>
  <c r="BH201" i="125"/>
  <c r="BF287" i="124"/>
  <c r="BF288" i="124"/>
  <c r="BF289" i="124" s="1"/>
  <c r="BK266" i="124"/>
  <c r="BK137" i="124"/>
  <c r="BK150" i="124"/>
  <c r="BW435" i="124"/>
  <c r="BQ78" i="124"/>
  <c r="BN131" i="124"/>
  <c r="BN145" i="124" s="1"/>
  <c r="BH267" i="124"/>
  <c r="BH270" i="124" s="1"/>
  <c r="BH155" i="124"/>
  <c r="BO130" i="124"/>
  <c r="BO79" i="124"/>
  <c r="BG287" i="124"/>
  <c r="BG274" i="124"/>
  <c r="BV270" i="124"/>
  <c r="BE287" i="124"/>
  <c r="BL148" i="124"/>
  <c r="BL135" i="124"/>
  <c r="BE260" i="124"/>
  <c r="BE261" i="124" s="1"/>
  <c r="BF257" i="124"/>
  <c r="BH220" i="124"/>
  <c r="BH223" i="124" s="1"/>
  <c r="BH234" i="124" s="1"/>
  <c r="BH156" i="124"/>
  <c r="BE288" i="124"/>
  <c r="BE289" i="124" s="1"/>
  <c r="BJ152" i="124"/>
  <c r="BJ139" i="124"/>
  <c r="AT370" i="124"/>
  <c r="BS365" i="124"/>
  <c r="BM146" i="124"/>
  <c r="BM133" i="124"/>
  <c r="BM153" i="124"/>
  <c r="BM147" i="124"/>
  <c r="BM144" i="124"/>
  <c r="BM149" i="124"/>
  <c r="BM151" i="124"/>
  <c r="BB241" i="124"/>
  <c r="BB243" i="124" s="1"/>
  <c r="BB247" i="124" s="1"/>
  <c r="BB263" i="124" s="1"/>
  <c r="BC235" i="124"/>
  <c r="BC236" i="124" s="1"/>
  <c r="BB201" i="124"/>
  <c r="BI140" i="124"/>
  <c r="BI141" i="124" s="1"/>
  <c r="BI154" i="124"/>
  <c r="AS349" i="124"/>
  <c r="AS365" i="124" s="1"/>
  <c r="AS367" i="124" s="1"/>
  <c r="AS371" i="124" s="1"/>
  <c r="BP222" i="124"/>
  <c r="BP269" i="124" s="1"/>
  <c r="BP76" i="124"/>
  <c r="BV260" i="124"/>
  <c r="BV261" i="124" s="1"/>
  <c r="AT360" i="124"/>
  <c r="AT361" i="124" s="1"/>
  <c r="BS350" i="124"/>
  <c r="BM145" i="124"/>
  <c r="BV223" i="124"/>
  <c r="BG288" i="124" l="1"/>
  <c r="BG289" i="124" s="1"/>
  <c r="BG454" i="124"/>
  <c r="AG485" i="124"/>
  <c r="AG494" i="124" s="1"/>
  <c r="AG493" i="124"/>
  <c r="AF500" i="124"/>
  <c r="AF506" i="124"/>
  <c r="BN274" i="125"/>
  <c r="BW266" i="125"/>
  <c r="BW137" i="125"/>
  <c r="BW150" i="125"/>
  <c r="G135" i="125"/>
  <c r="G150" i="125" s="1"/>
  <c r="AU357" i="125"/>
  <c r="AU359" i="125"/>
  <c r="BL260" i="125"/>
  <c r="BL261" i="125" s="1"/>
  <c r="BM257" i="125"/>
  <c r="BQ152" i="125"/>
  <c r="BQ139" i="125"/>
  <c r="AT361" i="125"/>
  <c r="BO267" i="125"/>
  <c r="BO270" i="125" s="1"/>
  <c r="BO155" i="125"/>
  <c r="BI241" i="125"/>
  <c r="BI243" i="125" s="1"/>
  <c r="BI247" i="125" s="1"/>
  <c r="BI263" i="125" s="1"/>
  <c r="BJ235" i="125"/>
  <c r="BJ236" i="125" s="1"/>
  <c r="BI201" i="125"/>
  <c r="BP154" i="125"/>
  <c r="BP140" i="125"/>
  <c r="BP141" i="125" s="1"/>
  <c r="BS367" i="125"/>
  <c r="AS349" i="125"/>
  <c r="AS365" i="125" s="1"/>
  <c r="AS367" i="125" s="1"/>
  <c r="AS371" i="125" s="1"/>
  <c r="BK288" i="125"/>
  <c r="BK289" i="125" s="1"/>
  <c r="BO141" i="125"/>
  <c r="BN220" i="125"/>
  <c r="BN156" i="125"/>
  <c r="AS350" i="124"/>
  <c r="BI220" i="124"/>
  <c r="BI156" i="124"/>
  <c r="BH274" i="124"/>
  <c r="BH287" i="124"/>
  <c r="BI267" i="124"/>
  <c r="BI270" i="124" s="1"/>
  <c r="BI155" i="124"/>
  <c r="BQ222" i="124"/>
  <c r="BQ76" i="124"/>
  <c r="BW78" i="124"/>
  <c r="G78" i="124" s="1"/>
  <c r="BF260" i="124"/>
  <c r="BF261" i="124" s="1"/>
  <c r="BG257" i="124"/>
  <c r="BV287" i="124"/>
  <c r="BV274" i="124"/>
  <c r="BV454" i="124" s="1"/>
  <c r="BV279" i="124"/>
  <c r="BP130" i="124"/>
  <c r="BP79" i="124"/>
  <c r="BM135" i="124"/>
  <c r="BM148" i="124"/>
  <c r="BN146" i="124"/>
  <c r="BN133" i="124"/>
  <c r="BN153" i="124"/>
  <c r="BN147" i="124"/>
  <c r="BN144" i="124"/>
  <c r="BN149" i="124"/>
  <c r="BN151" i="124"/>
  <c r="BV234" i="124"/>
  <c r="BS367" i="124"/>
  <c r="BC241" i="124"/>
  <c r="BC243" i="124" s="1"/>
  <c r="BC247" i="124" s="1"/>
  <c r="BC263" i="124" s="1"/>
  <c r="BD235" i="124"/>
  <c r="BD236" i="124" s="1"/>
  <c r="BC201" i="124"/>
  <c r="BL266" i="124"/>
  <c r="BL137" i="124"/>
  <c r="BL150" i="124"/>
  <c r="BO131" i="124"/>
  <c r="BO145" i="124" s="1"/>
  <c r="BK152" i="124"/>
  <c r="BK139" i="124"/>
  <c r="AT368" i="124"/>
  <c r="AT347" i="124"/>
  <c r="AT348" i="124" s="1"/>
  <c r="AU357" i="124"/>
  <c r="AU359" i="124"/>
  <c r="BJ140" i="124"/>
  <c r="BJ141" i="124" s="1"/>
  <c r="BJ154" i="124"/>
  <c r="AG495" i="124" l="1"/>
  <c r="AF508" i="124"/>
  <c r="AF516" i="124" s="1"/>
  <c r="AG498" i="124"/>
  <c r="AG499" i="124"/>
  <c r="AG507" i="124" s="1"/>
  <c r="BH288" i="124"/>
  <c r="BH289" i="124" s="1"/>
  <c r="BH454" i="124"/>
  <c r="BS371" i="125"/>
  <c r="AU360" i="125"/>
  <c r="AU361" i="125" s="1"/>
  <c r="AU370" i="125"/>
  <c r="AT368" i="125"/>
  <c r="AT347" i="125"/>
  <c r="AT348" i="125" s="1"/>
  <c r="BP267" i="125"/>
  <c r="BP270" i="125" s="1"/>
  <c r="BP155" i="125"/>
  <c r="BQ154" i="125"/>
  <c r="BQ140" i="125"/>
  <c r="BQ141" i="125" s="1"/>
  <c r="BW152" i="125"/>
  <c r="BW139" i="125"/>
  <c r="G137" i="125"/>
  <c r="G152" i="125" s="1"/>
  <c r="BO274" i="125"/>
  <c r="G266" i="125"/>
  <c r="BO220" i="125"/>
  <c r="BO223" i="125" s="1"/>
  <c r="BO234" i="125" s="1"/>
  <c r="BO156" i="125"/>
  <c r="BM260" i="125"/>
  <c r="BM261" i="125" s="1"/>
  <c r="BN257" i="125"/>
  <c r="BN223" i="125"/>
  <c r="BP156" i="125"/>
  <c r="BP220" i="125"/>
  <c r="BP223" i="125" s="1"/>
  <c r="BP234" i="125" s="1"/>
  <c r="AS350" i="125"/>
  <c r="BK235" i="125"/>
  <c r="BK236" i="125" s="1"/>
  <c r="BJ241" i="125"/>
  <c r="BJ243" i="125" s="1"/>
  <c r="BJ247" i="125" s="1"/>
  <c r="BJ263" i="125" s="1"/>
  <c r="BJ201" i="125"/>
  <c r="AU360" i="124"/>
  <c r="AU361" i="124" s="1"/>
  <c r="BN135" i="124"/>
  <c r="BN148" i="124"/>
  <c r="AT349" i="124"/>
  <c r="AT365" i="124" s="1"/>
  <c r="AT367" i="124" s="1"/>
  <c r="AT371" i="124" s="1"/>
  <c r="BL152" i="124"/>
  <c r="BL139" i="124"/>
  <c r="BV236" i="124"/>
  <c r="BM266" i="124"/>
  <c r="BM150" i="124"/>
  <c r="BM137" i="124"/>
  <c r="BG260" i="124"/>
  <c r="BG261" i="124" s="1"/>
  <c r="BH257" i="124"/>
  <c r="BI274" i="124"/>
  <c r="BI454" i="124" s="1"/>
  <c r="BJ220" i="124"/>
  <c r="BJ223" i="124" s="1"/>
  <c r="BJ234" i="124" s="1"/>
  <c r="BJ156" i="124"/>
  <c r="BD241" i="124"/>
  <c r="BD243" i="124" s="1"/>
  <c r="BD247" i="124" s="1"/>
  <c r="BD263" i="124" s="1"/>
  <c r="BE235" i="124"/>
  <c r="BE236" i="124" s="1"/>
  <c r="BD201" i="124"/>
  <c r="BP131" i="124"/>
  <c r="BV288" i="124"/>
  <c r="BV289" i="124" s="1"/>
  <c r="BV284" i="124"/>
  <c r="BJ267" i="124"/>
  <c r="BJ270" i="124" s="1"/>
  <c r="BJ155" i="124"/>
  <c r="BQ130" i="124"/>
  <c r="BQ79" i="124"/>
  <c r="BW76" i="124"/>
  <c r="G76" i="124" s="1"/>
  <c r="BK154" i="124"/>
  <c r="BK140" i="124"/>
  <c r="BK141" i="124" s="1"/>
  <c r="AU370" i="124"/>
  <c r="BO146" i="124"/>
  <c r="BO133" i="124"/>
  <c r="BO153" i="124"/>
  <c r="BO147" i="124"/>
  <c r="BO144" i="124"/>
  <c r="BO149" i="124"/>
  <c r="BO151" i="124"/>
  <c r="BS371" i="124"/>
  <c r="BQ269" i="124"/>
  <c r="BW222" i="124"/>
  <c r="BI223" i="124"/>
  <c r="BI234" i="124" s="1"/>
  <c r="D511" i="124" l="1"/>
  <c r="D50" i="114" s="1"/>
  <c r="D513" i="124" a="1"/>
  <c r="D513" i="124" s="1"/>
  <c r="D52" i="114" s="1"/>
  <c r="D512" i="124"/>
  <c r="AG500" i="124"/>
  <c r="AG506" i="124"/>
  <c r="AU368" i="125"/>
  <c r="AU347" i="125"/>
  <c r="AU348" i="125" s="1"/>
  <c r="BQ220" i="125"/>
  <c r="BQ156" i="125"/>
  <c r="AT349" i="125"/>
  <c r="AT365" i="125" s="1"/>
  <c r="AT367" i="125" s="1"/>
  <c r="AT371" i="125" s="1"/>
  <c r="BQ267" i="125"/>
  <c r="BQ270" i="125" s="1"/>
  <c r="BQ155" i="125"/>
  <c r="BW140" i="125"/>
  <c r="BW141" i="125" s="1"/>
  <c r="BK241" i="125"/>
  <c r="BK243" i="125" s="1"/>
  <c r="BK247" i="125" s="1"/>
  <c r="BK263" i="125" s="1"/>
  <c r="BL235" i="125"/>
  <c r="BL236" i="125" s="1"/>
  <c r="BK201" i="125"/>
  <c r="BO288" i="125"/>
  <c r="BO289" i="125" s="1"/>
  <c r="AV357" i="125"/>
  <c r="AV359" i="125"/>
  <c r="BO287" i="125"/>
  <c r="BP287" i="125"/>
  <c r="BP274" i="125"/>
  <c r="BP288" i="125" s="1"/>
  <c r="BP289" i="125" s="1"/>
  <c r="BW154" i="125"/>
  <c r="G139" i="125"/>
  <c r="G154" i="125" s="1"/>
  <c r="BN234" i="125"/>
  <c r="BN287" i="125"/>
  <c r="BO257" i="125"/>
  <c r="BN260" i="125"/>
  <c r="BN261" i="125" s="1"/>
  <c r="BS376" i="125"/>
  <c r="BS381" i="125" s="1"/>
  <c r="BK267" i="124"/>
  <c r="BK270" i="124" s="1"/>
  <c r="BK155" i="124"/>
  <c r="BJ287" i="124"/>
  <c r="BJ274" i="124"/>
  <c r="BL154" i="124"/>
  <c r="BL140" i="124"/>
  <c r="BK220" i="124"/>
  <c r="BK156" i="124"/>
  <c r="BW130" i="124"/>
  <c r="BW79" i="124"/>
  <c r="AT350" i="124"/>
  <c r="BF235" i="124"/>
  <c r="BF236" i="124" s="1"/>
  <c r="BE241" i="124"/>
  <c r="BE243" i="124" s="1"/>
  <c r="BE247" i="124" s="1"/>
  <c r="BE263" i="124" s="1"/>
  <c r="BE201" i="124"/>
  <c r="BQ131" i="124"/>
  <c r="BQ145" i="124" s="1"/>
  <c r="BI287" i="124"/>
  <c r="BN266" i="124"/>
  <c r="BN150" i="124"/>
  <c r="BN137" i="124"/>
  <c r="BM139" i="124"/>
  <c r="BM152" i="124"/>
  <c r="BO135" i="124"/>
  <c r="BO148" i="124"/>
  <c r="BS376" i="124"/>
  <c r="BS381" i="124" s="1"/>
  <c r="BP146" i="124"/>
  <c r="BP133" i="124"/>
  <c r="BP153" i="124"/>
  <c r="BP147" i="124"/>
  <c r="BP144" i="124"/>
  <c r="BP149" i="124"/>
  <c r="BP151" i="124"/>
  <c r="BI288" i="124"/>
  <c r="BI289" i="124" s="1"/>
  <c r="AU347" i="124"/>
  <c r="AU348" i="124" s="1"/>
  <c r="AU368" i="124"/>
  <c r="BW269" i="124"/>
  <c r="G269" i="124" s="1"/>
  <c r="G222" i="124"/>
  <c r="BP145" i="124"/>
  <c r="BH260" i="124"/>
  <c r="BH261" i="124" s="1"/>
  <c r="BI257" i="124"/>
  <c r="BW235" i="124"/>
  <c r="BV241" i="124"/>
  <c r="BV243" i="124" s="1"/>
  <c r="BV247" i="124" s="1"/>
  <c r="BV263" i="124" s="1"/>
  <c r="BV201" i="124"/>
  <c r="AV357" i="124"/>
  <c r="AV359" i="124"/>
  <c r="AG508" i="124" l="1"/>
  <c r="AG516" i="124" s="1"/>
  <c r="C511" i="124"/>
  <c r="C50" i="114" s="1"/>
  <c r="C513" i="124" a="1"/>
  <c r="C513" i="124" s="1"/>
  <c r="C52" i="114" s="1"/>
  <c r="C512" i="124"/>
  <c r="BJ288" i="124"/>
  <c r="BJ289" i="124" s="1"/>
  <c r="BJ454" i="124"/>
  <c r="D51" i="114"/>
  <c r="D54" i="114" s="1"/>
  <c r="D55" i="114" s="1"/>
  <c r="D519" i="124"/>
  <c r="D520" i="124" s="1"/>
  <c r="BW156" i="125"/>
  <c r="G141" i="125"/>
  <c r="G156" i="125" s="1"/>
  <c r="BW257" i="125"/>
  <c r="BW267" i="125"/>
  <c r="BW155" i="125"/>
  <c r="G140" i="125"/>
  <c r="G155" i="125" s="1"/>
  <c r="BQ223" i="125"/>
  <c r="BQ234" i="125" s="1"/>
  <c r="BW220" i="125"/>
  <c r="BL241" i="125"/>
  <c r="BL243" i="125" s="1"/>
  <c r="BL247" i="125" s="1"/>
  <c r="BL263" i="125" s="1"/>
  <c r="BL201" i="125"/>
  <c r="BM235" i="125"/>
  <c r="BM236" i="125" s="1"/>
  <c r="BO260" i="125"/>
  <c r="BO261" i="125" s="1"/>
  <c r="BP257" i="125"/>
  <c r="BQ274" i="125"/>
  <c r="AU349" i="125"/>
  <c r="AU365" i="125" s="1"/>
  <c r="AU367" i="125" s="1"/>
  <c r="AU371" i="125" s="1"/>
  <c r="AV370" i="125"/>
  <c r="BN288" i="125"/>
  <c r="BN289" i="125" s="1"/>
  <c r="AV360" i="125"/>
  <c r="AV361" i="125" s="1"/>
  <c r="AT350" i="125"/>
  <c r="BL267" i="124"/>
  <c r="BL270" i="124" s="1"/>
  <c r="BL155" i="124"/>
  <c r="AV360" i="124"/>
  <c r="AV361" i="124" s="1"/>
  <c r="BO266" i="124"/>
  <c r="BO150" i="124"/>
  <c r="BO137" i="124"/>
  <c r="BL141" i="124"/>
  <c r="AV370" i="124"/>
  <c r="BM154" i="124"/>
  <c r="BM140" i="124"/>
  <c r="BM141" i="124" s="1"/>
  <c r="BP135" i="124"/>
  <c r="BP148" i="124"/>
  <c r="BN139" i="124"/>
  <c r="BN152" i="124"/>
  <c r="AU349" i="124"/>
  <c r="AU365" i="124" s="1"/>
  <c r="AU367" i="124" s="1"/>
  <c r="AU371" i="124" s="1"/>
  <c r="BQ146" i="124"/>
  <c r="BQ133" i="124"/>
  <c r="BQ153" i="124"/>
  <c r="BQ147" i="124"/>
  <c r="BQ144" i="124"/>
  <c r="BQ149" i="124"/>
  <c r="BQ151" i="124"/>
  <c r="BW131" i="124"/>
  <c r="G130" i="124"/>
  <c r="BI260" i="124"/>
  <c r="BI261" i="124" s="1"/>
  <c r="BJ257" i="124"/>
  <c r="BG235" i="124"/>
  <c r="BG236" i="124" s="1"/>
  <c r="BF241" i="124"/>
  <c r="BF243" i="124" s="1"/>
  <c r="BF247" i="124" s="1"/>
  <c r="BF263" i="124" s="1"/>
  <c r="BF201" i="124"/>
  <c r="BK223" i="124"/>
  <c r="BK234" i="124" s="1"/>
  <c r="BK274" i="124"/>
  <c r="BK454" i="124" s="1"/>
  <c r="C51" i="114" l="1"/>
  <c r="C54" i="114" s="1"/>
  <c r="C55" i="114" s="1"/>
  <c r="C519" i="124"/>
  <c r="C520" i="124" s="1"/>
  <c r="AU350" i="125"/>
  <c r="BQ288" i="125"/>
  <c r="BQ289" i="125" s="1"/>
  <c r="BW223" i="125"/>
  <c r="G220" i="125"/>
  <c r="AW357" i="125"/>
  <c r="AW359" i="125"/>
  <c r="G267" i="125"/>
  <c r="BW270" i="125"/>
  <c r="AV368" i="125"/>
  <c r="AV347" i="125"/>
  <c r="AV348" i="125" s="1"/>
  <c r="BN235" i="125"/>
  <c r="BN236" i="125" s="1"/>
  <c r="BM241" i="125"/>
  <c r="BM243" i="125" s="1"/>
  <c r="BM247" i="125" s="1"/>
  <c r="BM263" i="125" s="1"/>
  <c r="BM201" i="125"/>
  <c r="BW260" i="125"/>
  <c r="BW261" i="125" s="1"/>
  <c r="BX257" i="125"/>
  <c r="BQ287" i="125"/>
  <c r="BQ257" i="125"/>
  <c r="BQ260" i="125" s="1"/>
  <c r="BQ261" i="125" s="1"/>
  <c r="BP260" i="125"/>
  <c r="BP261" i="125" s="1"/>
  <c r="BK288" i="124"/>
  <c r="BK289" i="124" s="1"/>
  <c r="BK287" i="124"/>
  <c r="BQ148" i="124"/>
  <c r="BQ135" i="124"/>
  <c r="BN154" i="124"/>
  <c r="BN140" i="124"/>
  <c r="BN141" i="124" s="1"/>
  <c r="BM220" i="124"/>
  <c r="BM223" i="124" s="1"/>
  <c r="BM234" i="124" s="1"/>
  <c r="BM156" i="124"/>
  <c r="BO139" i="124"/>
  <c r="BO152" i="124"/>
  <c r="BM267" i="124"/>
  <c r="BM270" i="124" s="1"/>
  <c r="BM155" i="124"/>
  <c r="AV368" i="124"/>
  <c r="AV347" i="124"/>
  <c r="AV348" i="124" s="1"/>
  <c r="AU350" i="124"/>
  <c r="AW357" i="124"/>
  <c r="AW359" i="124"/>
  <c r="BK257" i="124"/>
  <c r="BJ260" i="124"/>
  <c r="BJ261" i="124" s="1"/>
  <c r="BP266" i="124"/>
  <c r="BP150" i="124"/>
  <c r="BP137" i="124"/>
  <c r="BG241" i="124"/>
  <c r="BG243" i="124" s="1"/>
  <c r="BG247" i="124" s="1"/>
  <c r="BG263" i="124" s="1"/>
  <c r="BH235" i="124"/>
  <c r="BH236" i="124" s="1"/>
  <c r="BG201" i="124"/>
  <c r="BL220" i="124"/>
  <c r="BL156" i="124"/>
  <c r="BW146" i="124"/>
  <c r="BW133" i="124"/>
  <c r="BW153" i="124"/>
  <c r="BW147" i="124"/>
  <c r="BW144" i="124"/>
  <c r="BW149" i="124"/>
  <c r="BW151" i="124"/>
  <c r="G131" i="124"/>
  <c r="G145" i="124" s="1"/>
  <c r="BW145" i="124"/>
  <c r="BL274" i="124"/>
  <c r="BL454" i="124" s="1"/>
  <c r="BW287" i="125" l="1"/>
  <c r="BW274" i="125"/>
  <c r="C282" i="125" s="1"/>
  <c r="E42" i="114" s="1"/>
  <c r="C276" i="125"/>
  <c r="G270" i="125"/>
  <c r="C277" i="125"/>
  <c r="BW279" i="125"/>
  <c r="BX279" i="125" s="1"/>
  <c r="BY279" i="125" s="1"/>
  <c r="BZ279" i="125" s="1"/>
  <c r="CA279" i="125" s="1"/>
  <c r="CB279" i="125" s="1"/>
  <c r="CC279" i="125" s="1"/>
  <c r="CD279" i="125" s="1"/>
  <c r="CE279" i="125" s="1"/>
  <c r="CF279" i="125" s="1"/>
  <c r="CG279" i="125" s="1"/>
  <c r="CH279" i="125" s="1"/>
  <c r="CI279" i="125" s="1"/>
  <c r="BX260" i="125"/>
  <c r="BX261" i="125" s="1"/>
  <c r="BY257" i="125"/>
  <c r="AW360" i="125"/>
  <c r="AW370" i="125"/>
  <c r="BW234" i="125"/>
  <c r="G223" i="125"/>
  <c r="BN241" i="125"/>
  <c r="BN243" i="125" s="1"/>
  <c r="BN247" i="125" s="1"/>
  <c r="BN263" i="125" s="1"/>
  <c r="BO235" i="125"/>
  <c r="BO236" i="125" s="1"/>
  <c r="BN201" i="125"/>
  <c r="AV349" i="125"/>
  <c r="AV365" i="125" s="1"/>
  <c r="AV367" i="125" s="1"/>
  <c r="AV371" i="125" s="1"/>
  <c r="BW135" i="124"/>
  <c r="BW148" i="124"/>
  <c r="G133" i="124"/>
  <c r="G148" i="124" s="1"/>
  <c r="AV349" i="124"/>
  <c r="AV365" i="124" s="1"/>
  <c r="AV367" i="124" s="1"/>
  <c r="AV371" i="124" s="1"/>
  <c r="BN220" i="124"/>
  <c r="BN223" i="124" s="1"/>
  <c r="BN234" i="124" s="1"/>
  <c r="BN156" i="124"/>
  <c r="BL223" i="124"/>
  <c r="BL257" i="124"/>
  <c r="BK260" i="124"/>
  <c r="BK261" i="124" s="1"/>
  <c r="BM287" i="124"/>
  <c r="BM274" i="124"/>
  <c r="BN267" i="124"/>
  <c r="BN270" i="124" s="1"/>
  <c r="BN155" i="124"/>
  <c r="BP139" i="124"/>
  <c r="BP152" i="124"/>
  <c r="AW370" i="124"/>
  <c r="BH241" i="124"/>
  <c r="BH243" i="124" s="1"/>
  <c r="BH247" i="124" s="1"/>
  <c r="BH263" i="124" s="1"/>
  <c r="BI235" i="124"/>
  <c r="BI236" i="124" s="1"/>
  <c r="BH201" i="124"/>
  <c r="AW360" i="124"/>
  <c r="BO154" i="124"/>
  <c r="BO140" i="124"/>
  <c r="BO141" i="124" s="1"/>
  <c r="BQ266" i="124"/>
  <c r="BQ137" i="124"/>
  <c r="BQ150" i="124"/>
  <c r="G146" i="124"/>
  <c r="G153" i="124"/>
  <c r="G147" i="124"/>
  <c r="G144" i="124"/>
  <c r="G149" i="124"/>
  <c r="G151" i="124"/>
  <c r="BM288" i="124" l="1"/>
  <c r="BM289" i="124" s="1"/>
  <c r="BM454" i="124"/>
  <c r="C3" i="125"/>
  <c r="E41" i="114"/>
  <c r="AV350" i="125"/>
  <c r="BZ257" i="125"/>
  <c r="BY260" i="125"/>
  <c r="BY261" i="125" s="1"/>
  <c r="BO241" i="125"/>
  <c r="BO243" i="125" s="1"/>
  <c r="BO247" i="125" s="1"/>
  <c r="BO263" i="125" s="1"/>
  <c r="BP235" i="125"/>
  <c r="BP236" i="125" s="1"/>
  <c r="BO201" i="125"/>
  <c r="BW236" i="125"/>
  <c r="G234" i="125"/>
  <c r="AX357" i="125"/>
  <c r="AX359" i="125"/>
  <c r="BW288" i="125"/>
  <c r="BW289" i="125" s="1"/>
  <c r="G274" i="125"/>
  <c r="G275" i="125" s="1"/>
  <c r="E3" i="125"/>
  <c r="C281" i="125"/>
  <c r="BW284" i="125"/>
  <c r="BX284" i="125" s="1"/>
  <c r="BY284" i="125" s="1"/>
  <c r="BZ284" i="125" s="1"/>
  <c r="CA284" i="125" s="1"/>
  <c r="CB284" i="125" s="1"/>
  <c r="CC284" i="125" s="1"/>
  <c r="CD284" i="125" s="1"/>
  <c r="CE284" i="125" s="1"/>
  <c r="CF284" i="125" s="1"/>
  <c r="CG284" i="125" s="1"/>
  <c r="CH284" i="125" s="1"/>
  <c r="CI284" i="125" s="1"/>
  <c r="C278" i="125"/>
  <c r="CJ279" i="125"/>
  <c r="CK279" i="125" s="1"/>
  <c r="CL279" i="125" s="1"/>
  <c r="CM279" i="125" s="1"/>
  <c r="CN279" i="125" s="1"/>
  <c r="CO279" i="125" s="1"/>
  <c r="CP279" i="125" s="1"/>
  <c r="CQ279" i="125" s="1"/>
  <c r="CR279" i="125" s="1"/>
  <c r="CS279" i="125" s="1"/>
  <c r="CT279" i="125" s="1"/>
  <c r="CU279" i="125" s="1"/>
  <c r="CV279" i="125" s="1"/>
  <c r="CW279" i="125" s="1"/>
  <c r="CX279" i="125" s="1"/>
  <c r="CY279" i="125" s="1"/>
  <c r="AW361" i="125"/>
  <c r="BN287" i="124"/>
  <c r="BN274" i="124"/>
  <c r="BI241" i="124"/>
  <c r="BI243" i="124" s="1"/>
  <c r="BI247" i="124" s="1"/>
  <c r="BI263" i="124" s="1"/>
  <c r="BJ235" i="124"/>
  <c r="BJ236" i="124" s="1"/>
  <c r="BI201" i="124"/>
  <c r="BO220" i="124"/>
  <c r="BO223" i="124" s="1"/>
  <c r="BO234" i="124" s="1"/>
  <c r="BO156" i="124"/>
  <c r="BO267" i="124"/>
  <c r="BO270" i="124" s="1"/>
  <c r="BO155" i="124"/>
  <c r="AV350" i="124"/>
  <c r="BL260" i="124"/>
  <c r="BL261" i="124" s="1"/>
  <c r="BM257" i="124"/>
  <c r="BQ152" i="124"/>
  <c r="BQ139" i="124"/>
  <c r="AX357" i="124"/>
  <c r="AX359" i="124"/>
  <c r="AW361" i="124"/>
  <c r="BP154" i="124"/>
  <c r="BP140" i="124"/>
  <c r="BP141" i="124" s="1"/>
  <c r="BL234" i="124"/>
  <c r="BL287" i="124"/>
  <c r="BW266" i="124"/>
  <c r="BW150" i="124"/>
  <c r="BW137" i="124"/>
  <c r="G135" i="124"/>
  <c r="G150" i="124" s="1"/>
  <c r="BN288" i="124" l="1"/>
  <c r="BN289" i="124" s="1"/>
  <c r="BN454" i="124"/>
  <c r="AX360" i="125"/>
  <c r="AX361" i="125"/>
  <c r="CJ284" i="125"/>
  <c r="CK284" i="125" s="1"/>
  <c r="CL284" i="125" s="1"/>
  <c r="CM284" i="125" s="1"/>
  <c r="CN284" i="125" s="1"/>
  <c r="CO284" i="125" s="1"/>
  <c r="CP284" i="125" s="1"/>
  <c r="CQ284" i="125" s="1"/>
  <c r="CR284" i="125" s="1"/>
  <c r="CS284" i="125" s="1"/>
  <c r="CT284" i="125" s="1"/>
  <c r="CU284" i="125" s="1"/>
  <c r="CV284" i="125" s="1"/>
  <c r="CW284" i="125" s="1"/>
  <c r="CX284" i="125" s="1"/>
  <c r="CY284" i="125" s="1"/>
  <c r="C283" i="125"/>
  <c r="E43" i="114" s="1"/>
  <c r="BP241" i="125"/>
  <c r="BP243" i="125" s="1"/>
  <c r="BP247" i="125" s="1"/>
  <c r="BP263" i="125" s="1"/>
  <c r="BQ235" i="125"/>
  <c r="BQ236" i="125" s="1"/>
  <c r="BP201" i="125"/>
  <c r="BW241" i="125"/>
  <c r="BW243" i="125" s="1"/>
  <c r="BW247" i="125" s="1"/>
  <c r="BW263" i="125" s="1"/>
  <c r="BX235" i="125"/>
  <c r="BX236" i="125" s="1"/>
  <c r="BW201" i="125"/>
  <c r="AW347" i="125"/>
  <c r="AW348" i="125" s="1"/>
  <c r="AW368" i="125"/>
  <c r="AX370" i="125"/>
  <c r="BZ260" i="125"/>
  <c r="BZ261" i="125" s="1"/>
  <c r="CA257" i="125"/>
  <c r="BM260" i="124"/>
  <c r="BM261" i="124" s="1"/>
  <c r="BN257" i="124"/>
  <c r="BQ140" i="124"/>
  <c r="BQ141" i="124" s="1"/>
  <c r="BQ154" i="124"/>
  <c r="BJ241" i="124"/>
  <c r="BJ243" i="124" s="1"/>
  <c r="BJ247" i="124" s="1"/>
  <c r="BJ263" i="124" s="1"/>
  <c r="BJ201" i="124"/>
  <c r="BK235" i="124"/>
  <c r="BK236" i="124" s="1"/>
  <c r="BP220" i="124"/>
  <c r="BP223" i="124" s="1"/>
  <c r="BP234" i="124" s="1"/>
  <c r="BP156" i="124"/>
  <c r="BL288" i="124"/>
  <c r="BL289" i="124" s="1"/>
  <c r="BP267" i="124"/>
  <c r="BP270" i="124" s="1"/>
  <c r="BP155" i="124"/>
  <c r="BW139" i="124"/>
  <c r="BW152" i="124"/>
  <c r="G137" i="124"/>
  <c r="G152" i="124" s="1"/>
  <c r="AX370" i="124"/>
  <c r="BO287" i="124"/>
  <c r="BO274" i="124"/>
  <c r="AW347" i="124"/>
  <c r="AW348" i="124" s="1"/>
  <c r="AW368" i="124"/>
  <c r="G266" i="124"/>
  <c r="AX360" i="124"/>
  <c r="AX361" i="124" s="1"/>
  <c r="BO288" i="124" l="1"/>
  <c r="BO289" i="124" s="1"/>
  <c r="BO454" i="124"/>
  <c r="BQ241" i="125"/>
  <c r="BQ243" i="125" s="1"/>
  <c r="BQ247" i="125" s="1"/>
  <c r="BQ263" i="125" s="1"/>
  <c r="BQ201" i="125"/>
  <c r="AX368" i="125"/>
  <c r="AX347" i="125"/>
  <c r="AX348" i="125" s="1"/>
  <c r="AW349" i="125"/>
  <c r="AW365" i="125" s="1"/>
  <c r="AW367" i="125" s="1"/>
  <c r="AW371" i="125" s="1"/>
  <c r="CA260" i="125"/>
  <c r="CA261" i="125" s="1"/>
  <c r="CB257" i="125"/>
  <c r="BX241" i="125"/>
  <c r="BX243" i="125" s="1"/>
  <c r="BX247" i="125" s="1"/>
  <c r="BX263" i="125" s="1"/>
  <c r="BY235" i="125"/>
  <c r="BY236" i="125" s="1"/>
  <c r="BX201" i="125"/>
  <c r="AY357" i="125"/>
  <c r="AY359" i="125"/>
  <c r="AY370" i="125" s="1"/>
  <c r="BW154" i="124"/>
  <c r="G139" i="124"/>
  <c r="G154" i="124" s="1"/>
  <c r="BK241" i="124"/>
  <c r="BK243" i="124" s="1"/>
  <c r="BK247" i="124" s="1"/>
  <c r="BK263" i="124" s="1"/>
  <c r="BL235" i="124"/>
  <c r="BL236" i="124" s="1"/>
  <c r="BK201" i="124"/>
  <c r="BP274" i="124"/>
  <c r="BP287" i="124"/>
  <c r="BQ220" i="124"/>
  <c r="BQ156" i="124"/>
  <c r="AX368" i="124"/>
  <c r="AX347" i="124"/>
  <c r="AX348" i="124" s="1"/>
  <c r="BQ267" i="124"/>
  <c r="BQ270" i="124" s="1"/>
  <c r="BQ155" i="124"/>
  <c r="BW140" i="124"/>
  <c r="BO257" i="124"/>
  <c r="BN260" i="124"/>
  <c r="BN261" i="124" s="1"/>
  <c r="AW349" i="124"/>
  <c r="AW365" i="124" s="1"/>
  <c r="AW367" i="124" s="1"/>
  <c r="AW371" i="124" s="1"/>
  <c r="AY357" i="124"/>
  <c r="AY359" i="124"/>
  <c r="AY370" i="124" s="1"/>
  <c r="BP288" i="124" l="1"/>
  <c r="BP289" i="124" s="1"/>
  <c r="BP454" i="124"/>
  <c r="AY360" i="125"/>
  <c r="CB260" i="125"/>
  <c r="CB261" i="125" s="1"/>
  <c r="CC257" i="125"/>
  <c r="AX349" i="125"/>
  <c r="AX365" i="125" s="1"/>
  <c r="AX367" i="125" s="1"/>
  <c r="AX371" i="125" s="1"/>
  <c r="BY241" i="125"/>
  <c r="BY243" i="125" s="1"/>
  <c r="BY247" i="125" s="1"/>
  <c r="BY263" i="125" s="1"/>
  <c r="BZ235" i="125"/>
  <c r="BZ236" i="125" s="1"/>
  <c r="BY201" i="125"/>
  <c r="AW350" i="125"/>
  <c r="AW350" i="124"/>
  <c r="BO260" i="124"/>
  <c r="BO261" i="124" s="1"/>
  <c r="BP257" i="124"/>
  <c r="BW267" i="124"/>
  <c r="BW155" i="124"/>
  <c r="G140" i="124"/>
  <c r="G155" i="124" s="1"/>
  <c r="BQ274" i="124"/>
  <c r="BQ454" i="124" s="1"/>
  <c r="BL241" i="124"/>
  <c r="BL243" i="124" s="1"/>
  <c r="BL247" i="124" s="1"/>
  <c r="BL263" i="124" s="1"/>
  <c r="BM235" i="124"/>
  <c r="BM236" i="124" s="1"/>
  <c r="BL201" i="124"/>
  <c r="AY360" i="124"/>
  <c r="AY361" i="124" s="1"/>
  <c r="AX349" i="124"/>
  <c r="AX365" i="124" s="1"/>
  <c r="AX367" i="124" s="1"/>
  <c r="AX371" i="124" s="1"/>
  <c r="BW141" i="124"/>
  <c r="BQ223" i="124"/>
  <c r="BQ234" i="124" s="1"/>
  <c r="BW220" i="124"/>
  <c r="CC260" i="125" l="1"/>
  <c r="CC261" i="125" s="1"/>
  <c r="CD257" i="125"/>
  <c r="AZ357" i="125"/>
  <c r="AZ359" i="125"/>
  <c r="AZ370" i="125" s="1"/>
  <c r="BZ241" i="125"/>
  <c r="BZ243" i="125" s="1"/>
  <c r="BZ247" i="125" s="1"/>
  <c r="BZ263" i="125" s="1"/>
  <c r="CA235" i="125"/>
  <c r="CA236" i="125" s="1"/>
  <c r="BZ201" i="125"/>
  <c r="AX350" i="125"/>
  <c r="AY361" i="125"/>
  <c r="AX350" i="124"/>
  <c r="BW156" i="124"/>
  <c r="G141" i="124"/>
  <c r="G156" i="124" s="1"/>
  <c r="BW257" i="124"/>
  <c r="AY368" i="124"/>
  <c r="AY347" i="124"/>
  <c r="AY348" i="124" s="1"/>
  <c r="BQ288" i="124"/>
  <c r="BQ289" i="124" s="1"/>
  <c r="G267" i="124"/>
  <c r="BW270" i="124"/>
  <c r="BQ287" i="124"/>
  <c r="AZ357" i="124"/>
  <c r="AZ359" i="124"/>
  <c r="AZ370" i="124" s="1"/>
  <c r="BP260" i="124"/>
  <c r="BP261" i="124" s="1"/>
  <c r="BQ257" i="124"/>
  <c r="BQ260" i="124" s="1"/>
  <c r="BQ261" i="124" s="1"/>
  <c r="BW223" i="124"/>
  <c r="G220" i="124"/>
  <c r="BN235" i="124"/>
  <c r="BN236" i="124" s="1"/>
  <c r="BM241" i="124"/>
  <c r="BM243" i="124" s="1"/>
  <c r="BM247" i="124" s="1"/>
  <c r="BM263" i="124" s="1"/>
  <c r="BM201" i="124"/>
  <c r="CB235" i="125" l="1"/>
  <c r="CB236" i="125" s="1"/>
  <c r="CA241" i="125"/>
  <c r="CA243" i="125" s="1"/>
  <c r="CA247" i="125" s="1"/>
  <c r="CA263" i="125" s="1"/>
  <c r="CA201" i="125"/>
  <c r="CD260" i="125"/>
  <c r="CD261" i="125" s="1"/>
  <c r="CE257" i="125"/>
  <c r="AZ360" i="125"/>
  <c r="AZ361" i="125" s="1"/>
  <c r="AY368" i="125"/>
  <c r="AY347" i="125"/>
  <c r="AY348" i="125" s="1"/>
  <c r="BW234" i="124"/>
  <c r="G223" i="124"/>
  <c r="AY349" i="124"/>
  <c r="AY365" i="124" s="1"/>
  <c r="AY367" i="124" s="1"/>
  <c r="AY371" i="124" s="1"/>
  <c r="BX257" i="124"/>
  <c r="BW260" i="124"/>
  <c r="BW261" i="124" s="1"/>
  <c r="AZ360" i="124"/>
  <c r="BW287" i="124"/>
  <c r="BW274" i="124"/>
  <c r="BW454" i="124" s="1"/>
  <c r="C276" i="124"/>
  <c r="C277" i="124"/>
  <c r="G270" i="124"/>
  <c r="BW279" i="124"/>
  <c r="BX279" i="124" s="1"/>
  <c r="BY279" i="124" s="1"/>
  <c r="BZ279" i="124" s="1"/>
  <c r="CA279" i="124" s="1"/>
  <c r="CB279" i="124" s="1"/>
  <c r="CC279" i="124" s="1"/>
  <c r="CD279" i="124" s="1"/>
  <c r="CE279" i="124" s="1"/>
  <c r="CF279" i="124" s="1"/>
  <c r="CG279" i="124" s="1"/>
  <c r="CH279" i="124" s="1"/>
  <c r="CI279" i="124" s="1"/>
  <c r="BO235" i="124"/>
  <c r="BO236" i="124" s="1"/>
  <c r="BN201" i="124"/>
  <c r="BN241" i="124"/>
  <c r="BN243" i="124" s="1"/>
  <c r="BN247" i="124" s="1"/>
  <c r="BN263" i="124" s="1"/>
  <c r="CE260" i="125" l="1"/>
  <c r="CE261" i="125" s="1"/>
  <c r="CF257" i="125"/>
  <c r="AZ368" i="125"/>
  <c r="AZ347" i="125"/>
  <c r="AZ348" i="125" s="1"/>
  <c r="BA357" i="125"/>
  <c r="BA359" i="125"/>
  <c r="BA370" i="125" s="1"/>
  <c r="AY349" i="125"/>
  <c r="AY365" i="125" s="1"/>
  <c r="AY367" i="125" s="1"/>
  <c r="AY371" i="125" s="1"/>
  <c r="CB241" i="125"/>
  <c r="CB243" i="125" s="1"/>
  <c r="CB247" i="125" s="1"/>
  <c r="CB263" i="125" s="1"/>
  <c r="CC235" i="125"/>
  <c r="CC236" i="125" s="1"/>
  <c r="CB201" i="125"/>
  <c r="C3" i="124"/>
  <c r="C41" i="114"/>
  <c r="AY350" i="124"/>
  <c r="BA357" i="124"/>
  <c r="BA359" i="124"/>
  <c r="BA370" i="124" s="1"/>
  <c r="BO241" i="124"/>
  <c r="BO243" i="124" s="1"/>
  <c r="BO247" i="124" s="1"/>
  <c r="BO263" i="124" s="1"/>
  <c r="BP235" i="124"/>
  <c r="BP236" i="124" s="1"/>
  <c r="BO201" i="124"/>
  <c r="BX260" i="124"/>
  <c r="BX261" i="124" s="1"/>
  <c r="BY257" i="124"/>
  <c r="AZ361" i="124"/>
  <c r="BW288" i="124"/>
  <c r="BW289" i="124" s="1"/>
  <c r="C282" i="124"/>
  <c r="G274" i="124"/>
  <c r="C281" i="124"/>
  <c r="BW284" i="124"/>
  <c r="BX284" i="124" s="1"/>
  <c r="BY284" i="124" s="1"/>
  <c r="BZ284" i="124" s="1"/>
  <c r="CA284" i="124" s="1"/>
  <c r="CB284" i="124" s="1"/>
  <c r="CC284" i="124" s="1"/>
  <c r="CD284" i="124" s="1"/>
  <c r="CE284" i="124" s="1"/>
  <c r="CF284" i="124" s="1"/>
  <c r="CG284" i="124" s="1"/>
  <c r="CH284" i="124" s="1"/>
  <c r="CI284" i="124" s="1"/>
  <c r="CJ279" i="124"/>
  <c r="CK279" i="124" s="1"/>
  <c r="CL279" i="124" s="1"/>
  <c r="CM279" i="124" s="1"/>
  <c r="CN279" i="124" s="1"/>
  <c r="CO279" i="124" s="1"/>
  <c r="CP279" i="124" s="1"/>
  <c r="CQ279" i="124" s="1"/>
  <c r="CR279" i="124" s="1"/>
  <c r="CS279" i="124" s="1"/>
  <c r="CT279" i="124" s="1"/>
  <c r="CU279" i="124" s="1"/>
  <c r="CV279" i="124" s="1"/>
  <c r="CW279" i="124" s="1"/>
  <c r="CX279" i="124" s="1"/>
  <c r="CY279" i="124" s="1"/>
  <c r="C278" i="124"/>
  <c r="BW236" i="124"/>
  <c r="G234" i="124"/>
  <c r="G275" i="124" l="1"/>
  <c r="G454" i="124"/>
  <c r="AY350" i="125"/>
  <c r="BA360" i="125"/>
  <c r="AZ349" i="125"/>
  <c r="AZ365" i="125" s="1"/>
  <c r="AZ367" i="125" s="1"/>
  <c r="AZ371" i="125" s="1"/>
  <c r="CC241" i="125"/>
  <c r="CC243" i="125" s="1"/>
  <c r="CC247" i="125" s="1"/>
  <c r="CC263" i="125" s="1"/>
  <c r="CC201" i="125"/>
  <c r="CD235" i="125"/>
  <c r="CD236" i="125" s="1"/>
  <c r="CF260" i="125"/>
  <c r="CF261" i="125" s="1"/>
  <c r="CG257" i="125"/>
  <c r="E3" i="124"/>
  <c r="C42" i="114"/>
  <c r="BY260" i="124"/>
  <c r="BY261" i="124" s="1"/>
  <c r="BZ257" i="124"/>
  <c r="AZ368" i="124"/>
  <c r="AZ347" i="124"/>
  <c r="AZ348" i="124" s="1"/>
  <c r="CJ284" i="124"/>
  <c r="CK284" i="124" s="1"/>
  <c r="CL284" i="124" s="1"/>
  <c r="CM284" i="124" s="1"/>
  <c r="CN284" i="124" s="1"/>
  <c r="CO284" i="124" s="1"/>
  <c r="CP284" i="124" s="1"/>
  <c r="CQ284" i="124" s="1"/>
  <c r="CR284" i="124" s="1"/>
  <c r="CS284" i="124" s="1"/>
  <c r="CT284" i="124" s="1"/>
  <c r="CU284" i="124" s="1"/>
  <c r="CV284" i="124" s="1"/>
  <c r="CW284" i="124" s="1"/>
  <c r="CX284" i="124" s="1"/>
  <c r="CY284" i="124" s="1"/>
  <c r="C283" i="124"/>
  <c r="C43" i="114" s="1"/>
  <c r="BX235" i="124"/>
  <c r="BX236" i="124" s="1"/>
  <c r="BW241" i="124"/>
  <c r="BW243" i="124" s="1"/>
  <c r="BW247" i="124" s="1"/>
  <c r="BW263" i="124" s="1"/>
  <c r="BW201" i="124"/>
  <c r="BP241" i="124"/>
  <c r="BP243" i="124" s="1"/>
  <c r="BP247" i="124" s="1"/>
  <c r="BP263" i="124" s="1"/>
  <c r="BP201" i="124"/>
  <c r="BQ235" i="124"/>
  <c r="BQ236" i="124" s="1"/>
  <c r="BA360" i="124"/>
  <c r="BA361" i="124" s="1"/>
  <c r="AZ350" i="125" l="1"/>
  <c r="CE235" i="125"/>
  <c r="CE236" i="125" s="1"/>
  <c r="CD241" i="125"/>
  <c r="CD243" i="125" s="1"/>
  <c r="CD247" i="125" s="1"/>
  <c r="CD263" i="125" s="1"/>
  <c r="CD201" i="125"/>
  <c r="BB357" i="125"/>
  <c r="BB359" i="125"/>
  <c r="BB370" i="125" s="1"/>
  <c r="CG260" i="125"/>
  <c r="CG261" i="125" s="1"/>
  <c r="CH257" i="125"/>
  <c r="BA361" i="125"/>
  <c r="BA368" i="124"/>
  <c r="BA347" i="124"/>
  <c r="BA348" i="124" s="1"/>
  <c r="AZ349" i="124"/>
  <c r="AZ365" i="124" s="1"/>
  <c r="AZ367" i="124" s="1"/>
  <c r="AZ371" i="124" s="1"/>
  <c r="CA257" i="124"/>
  <c r="BZ260" i="124"/>
  <c r="BZ261" i="124" s="1"/>
  <c r="BX241" i="124"/>
  <c r="BX243" i="124" s="1"/>
  <c r="BX247" i="124" s="1"/>
  <c r="BX263" i="124" s="1"/>
  <c r="BY235" i="124"/>
  <c r="BY236" i="124" s="1"/>
  <c r="BX201" i="124"/>
  <c r="BQ241" i="124"/>
  <c r="BQ243" i="124" s="1"/>
  <c r="BQ247" i="124" s="1"/>
  <c r="BQ263" i="124" s="1"/>
  <c r="BQ201" i="124"/>
  <c r="BB357" i="124"/>
  <c r="BB359" i="124"/>
  <c r="BB370" i="124" s="1"/>
  <c r="CH260" i="125" l="1"/>
  <c r="CH261" i="125" s="1"/>
  <c r="CI257" i="125"/>
  <c r="BA368" i="125"/>
  <c r="BA347" i="125"/>
  <c r="BA348" i="125" s="1"/>
  <c r="BB360" i="125"/>
  <c r="CE241" i="125"/>
  <c r="CE243" i="125" s="1"/>
  <c r="CE247" i="125" s="1"/>
  <c r="CE263" i="125" s="1"/>
  <c r="CF235" i="125"/>
  <c r="CF236" i="125" s="1"/>
  <c r="CE201" i="125"/>
  <c r="AZ350" i="124"/>
  <c r="BB360" i="124"/>
  <c r="BB361" i="124" s="1"/>
  <c r="CA260" i="124"/>
  <c r="CA261" i="124" s="1"/>
  <c r="CB257" i="124"/>
  <c r="BZ235" i="124"/>
  <c r="BZ236" i="124" s="1"/>
  <c r="BY241" i="124"/>
  <c r="BY243" i="124" s="1"/>
  <c r="BY247" i="124" s="1"/>
  <c r="BY263" i="124" s="1"/>
  <c r="BY201" i="124"/>
  <c r="BA349" i="124"/>
  <c r="BA365" i="124" s="1"/>
  <c r="BA367" i="124" s="1"/>
  <c r="BA371" i="124" s="1"/>
  <c r="CF241" i="125" l="1"/>
  <c r="CF243" i="125" s="1"/>
  <c r="CF247" i="125" s="1"/>
  <c r="CF263" i="125" s="1"/>
  <c r="CG235" i="125"/>
  <c r="CG236" i="125" s="1"/>
  <c r="CF201" i="125"/>
  <c r="BC357" i="125"/>
  <c r="BC359" i="125"/>
  <c r="BC370" i="125" s="1"/>
  <c r="CI260" i="125"/>
  <c r="CI261" i="125" s="1"/>
  <c r="CJ257" i="125"/>
  <c r="BB361" i="125"/>
  <c r="BA349" i="125"/>
  <c r="BA365" i="125" s="1"/>
  <c r="BA367" i="125" s="1"/>
  <c r="BA371" i="125" s="1"/>
  <c r="BA350" i="124"/>
  <c r="CC257" i="124"/>
  <c r="CB260" i="124"/>
  <c r="CB261" i="124" s="1"/>
  <c r="BZ241" i="124"/>
  <c r="BZ243" i="124" s="1"/>
  <c r="BZ247" i="124" s="1"/>
  <c r="BZ263" i="124" s="1"/>
  <c r="CA235" i="124"/>
  <c r="CA236" i="124" s="1"/>
  <c r="BZ201" i="124"/>
  <c r="BC357" i="124"/>
  <c r="BC359" i="124"/>
  <c r="BC370" i="124" s="1"/>
  <c r="BB368" i="124"/>
  <c r="BB347" i="124"/>
  <c r="BB348" i="124" s="1"/>
  <c r="CJ260" i="125" l="1"/>
  <c r="CJ261" i="125" s="1"/>
  <c r="CK257" i="125"/>
  <c r="CG241" i="125"/>
  <c r="CG243" i="125" s="1"/>
  <c r="CG247" i="125" s="1"/>
  <c r="CG263" i="125" s="1"/>
  <c r="CH235" i="125"/>
  <c r="CH236" i="125" s="1"/>
  <c r="CG201" i="125"/>
  <c r="BB368" i="125"/>
  <c r="BB347" i="125"/>
  <c r="BB348" i="125" s="1"/>
  <c r="BC360" i="125"/>
  <c r="BC361" i="125" s="1"/>
  <c r="BA350" i="125"/>
  <c r="CA241" i="124"/>
  <c r="CA243" i="124" s="1"/>
  <c r="CA247" i="124" s="1"/>
  <c r="CA263" i="124" s="1"/>
  <c r="CA201" i="124"/>
  <c r="CB235" i="124"/>
  <c r="CB236" i="124" s="1"/>
  <c r="BC360" i="124"/>
  <c r="BB349" i="124"/>
  <c r="BB365" i="124" s="1"/>
  <c r="BB367" i="124" s="1"/>
  <c r="BB371" i="124" s="1"/>
  <c r="CC260" i="124"/>
  <c r="CC261" i="124" s="1"/>
  <c r="CD257" i="124"/>
  <c r="BC368" i="125" l="1"/>
  <c r="BC347" i="125"/>
  <c r="BC348" i="125" s="1"/>
  <c r="BT361" i="125"/>
  <c r="CH241" i="125"/>
  <c r="CH243" i="125" s="1"/>
  <c r="CH247" i="125" s="1"/>
  <c r="CH263" i="125" s="1"/>
  <c r="CI235" i="125"/>
  <c r="CI236" i="125" s="1"/>
  <c r="CH201" i="125"/>
  <c r="CK260" i="125"/>
  <c r="CK261" i="125" s="1"/>
  <c r="CL257" i="125"/>
  <c r="BB349" i="125"/>
  <c r="BB365" i="125" s="1"/>
  <c r="BB367" i="125" s="1"/>
  <c r="BB371" i="125" s="1"/>
  <c r="BD357" i="125"/>
  <c r="BD359" i="125"/>
  <c r="BD370" i="125" s="1"/>
  <c r="BD357" i="124"/>
  <c r="BD359" i="124"/>
  <c r="BD370" i="124" s="1"/>
  <c r="CB241" i="124"/>
  <c r="CB243" i="124" s="1"/>
  <c r="CB247" i="124" s="1"/>
  <c r="CB263" i="124" s="1"/>
  <c r="CC235" i="124"/>
  <c r="CC236" i="124" s="1"/>
  <c r="CB201" i="124"/>
  <c r="BB350" i="124"/>
  <c r="BC361" i="124"/>
  <c r="CD260" i="124"/>
  <c r="CD261" i="124" s="1"/>
  <c r="CE257" i="124"/>
  <c r="BB350" i="125" l="1"/>
  <c r="CL260" i="125"/>
  <c r="CL261" i="125" s="1"/>
  <c r="CM257" i="125"/>
  <c r="CJ235" i="125"/>
  <c r="CJ236" i="125" s="1"/>
  <c r="CI201" i="125"/>
  <c r="CI241" i="125"/>
  <c r="CI243" i="125" s="1"/>
  <c r="CI247" i="125" s="1"/>
  <c r="CI263" i="125" s="1"/>
  <c r="BC349" i="125"/>
  <c r="BC365" i="125" s="1"/>
  <c r="BC367" i="125" s="1"/>
  <c r="BC371" i="125" s="1"/>
  <c r="BD360" i="125"/>
  <c r="BT368" i="125"/>
  <c r="BT347" i="125"/>
  <c r="BC368" i="124"/>
  <c r="BC347" i="124"/>
  <c r="BC348" i="124" s="1"/>
  <c r="BT361" i="124"/>
  <c r="CC241" i="124"/>
  <c r="CC243" i="124" s="1"/>
  <c r="CC247" i="124" s="1"/>
  <c r="CC263" i="124" s="1"/>
  <c r="CD235" i="124"/>
  <c r="CD236" i="124" s="1"/>
  <c r="CC201" i="124"/>
  <c r="CF257" i="124"/>
  <c r="CE260" i="124"/>
  <c r="CE261" i="124" s="1"/>
  <c r="BD360" i="124"/>
  <c r="BD361" i="124" s="1"/>
  <c r="CJ241" i="125" l="1"/>
  <c r="CJ243" i="125" s="1"/>
  <c r="CJ247" i="125" s="1"/>
  <c r="CJ263" i="125" s="1"/>
  <c r="CK235" i="125"/>
  <c r="CK236" i="125" s="1"/>
  <c r="CJ201" i="125"/>
  <c r="BE357" i="125"/>
  <c r="BE359" i="125"/>
  <c r="BC350" i="125"/>
  <c r="CM260" i="125"/>
  <c r="CM261" i="125" s="1"/>
  <c r="CN257" i="125"/>
  <c r="BT348" i="125"/>
  <c r="BD361" i="125"/>
  <c r="CG257" i="124"/>
  <c r="CF260" i="124"/>
  <c r="CF261" i="124" s="1"/>
  <c r="CE235" i="124"/>
  <c r="CE236" i="124" s="1"/>
  <c r="CD241" i="124"/>
  <c r="CD243" i="124" s="1"/>
  <c r="CD247" i="124" s="1"/>
  <c r="CD263" i="124" s="1"/>
  <c r="CD201" i="124"/>
  <c r="BD368" i="124"/>
  <c r="BD347" i="124"/>
  <c r="BD348" i="124" s="1"/>
  <c r="BC349" i="124"/>
  <c r="BC365" i="124" s="1"/>
  <c r="BC367" i="124" s="1"/>
  <c r="BC371" i="124" s="1"/>
  <c r="BT368" i="124"/>
  <c r="BT347" i="124"/>
  <c r="BE357" i="124"/>
  <c r="BE359" i="124"/>
  <c r="BE370" i="125" l="1"/>
  <c r="BV359" i="125"/>
  <c r="BE360" i="125"/>
  <c r="CK241" i="125"/>
  <c r="CK243" i="125" s="1"/>
  <c r="CK247" i="125" s="1"/>
  <c r="CK263" i="125" s="1"/>
  <c r="CK201" i="125"/>
  <c r="CL235" i="125"/>
  <c r="CL236" i="125" s="1"/>
  <c r="BD368" i="125"/>
  <c r="BD347" i="125"/>
  <c r="BD348" i="125" s="1"/>
  <c r="BT349" i="125"/>
  <c r="CN260" i="125"/>
  <c r="CN261" i="125" s="1"/>
  <c r="CO257" i="125"/>
  <c r="BD349" i="124"/>
  <c r="BD365" i="124" s="1"/>
  <c r="BD367" i="124" s="1"/>
  <c r="BD371" i="124" s="1"/>
  <c r="CF235" i="124"/>
  <c r="CF236" i="124" s="1"/>
  <c r="CE241" i="124"/>
  <c r="CE243" i="124" s="1"/>
  <c r="CE247" i="124" s="1"/>
  <c r="CE263" i="124" s="1"/>
  <c r="CE201" i="124"/>
  <c r="BE370" i="124"/>
  <c r="BV359" i="124"/>
  <c r="BE360" i="124"/>
  <c r="BT348" i="124"/>
  <c r="BC350" i="124"/>
  <c r="CG260" i="124"/>
  <c r="CG261" i="124" s="1"/>
  <c r="CH257" i="124"/>
  <c r="CP257" i="125" l="1"/>
  <c r="CO260" i="125"/>
  <c r="CO261" i="125" s="1"/>
  <c r="BT365" i="125"/>
  <c r="BT350" i="125"/>
  <c r="BD349" i="125"/>
  <c r="BD365" i="125" s="1"/>
  <c r="BD367" i="125" s="1"/>
  <c r="BD371" i="125" s="1"/>
  <c r="BV370" i="125"/>
  <c r="BV360" i="125"/>
  <c r="CM235" i="125"/>
  <c r="CM236" i="125" s="1"/>
  <c r="CL241" i="125"/>
  <c r="CL243" i="125" s="1"/>
  <c r="CL247" i="125" s="1"/>
  <c r="CL263" i="125" s="1"/>
  <c r="CL201" i="125"/>
  <c r="BF357" i="125"/>
  <c r="BF359" i="125"/>
  <c r="BE361" i="125"/>
  <c r="CI257" i="124"/>
  <c r="CH260" i="124"/>
  <c r="CH261" i="124" s="1"/>
  <c r="BV370" i="124"/>
  <c r="BV360" i="124"/>
  <c r="BT349" i="124"/>
  <c r="BT350" i="124" s="1"/>
  <c r="CF241" i="124"/>
  <c r="CF243" i="124" s="1"/>
  <c r="CF247" i="124" s="1"/>
  <c r="CF263" i="124" s="1"/>
  <c r="CG235" i="124"/>
  <c r="CG236" i="124" s="1"/>
  <c r="CF201" i="124"/>
  <c r="BF357" i="124"/>
  <c r="BF359" i="124"/>
  <c r="BE361" i="124"/>
  <c r="BD350" i="124"/>
  <c r="BD350" i="125" l="1"/>
  <c r="BF360" i="125"/>
  <c r="BF361" i="125" s="1"/>
  <c r="BW357" i="125"/>
  <c r="BV361" i="125"/>
  <c r="BE368" i="125"/>
  <c r="BE347" i="125"/>
  <c r="BE348" i="125" s="1"/>
  <c r="BT367" i="125"/>
  <c r="CP260" i="125"/>
  <c r="CP261" i="125" s="1"/>
  <c r="CQ257" i="125"/>
  <c r="BF370" i="125"/>
  <c r="CM241" i="125"/>
  <c r="CM243" i="125" s="1"/>
  <c r="CM247" i="125" s="1"/>
  <c r="CM263" i="125" s="1"/>
  <c r="CN235" i="125"/>
  <c r="CN236" i="125" s="1"/>
  <c r="CM201" i="125"/>
  <c r="BT365" i="124"/>
  <c r="BF370" i="124"/>
  <c r="BF360" i="124"/>
  <c r="BF361" i="124" s="1"/>
  <c r="BE347" i="124"/>
  <c r="BE348" i="124" s="1"/>
  <c r="BE368" i="124"/>
  <c r="BW357" i="124"/>
  <c r="BV361" i="124"/>
  <c r="CH235" i="124"/>
  <c r="CH236" i="124" s="1"/>
  <c r="CG201" i="124"/>
  <c r="CG241" i="124"/>
  <c r="CG243" i="124" s="1"/>
  <c r="CG247" i="124" s="1"/>
  <c r="CG263" i="124" s="1"/>
  <c r="CI260" i="124"/>
  <c r="CI261" i="124" s="1"/>
  <c r="CJ257" i="124"/>
  <c r="CN241" i="125" l="1"/>
  <c r="CN243" i="125" s="1"/>
  <c r="CN247" i="125" s="1"/>
  <c r="CN263" i="125" s="1"/>
  <c r="CO235" i="125"/>
  <c r="CO236" i="125" s="1"/>
  <c r="CN201" i="125"/>
  <c r="BE349" i="125"/>
  <c r="BE365" i="125" s="1"/>
  <c r="BE367" i="125" s="1"/>
  <c r="BE371" i="125" s="1"/>
  <c r="BT371" i="125"/>
  <c r="CQ260" i="125"/>
  <c r="CQ261" i="125" s="1"/>
  <c r="CR257" i="125"/>
  <c r="BF368" i="125"/>
  <c r="BF347" i="125"/>
  <c r="BF348" i="125" s="1"/>
  <c r="BV368" i="125"/>
  <c r="BV347" i="125"/>
  <c r="BV348" i="125" s="1"/>
  <c r="BG357" i="125"/>
  <c r="BG359" i="125"/>
  <c r="BE349" i="124"/>
  <c r="BE365" i="124" s="1"/>
  <c r="BE367" i="124" s="1"/>
  <c r="BE371" i="124" s="1"/>
  <c r="BG357" i="124"/>
  <c r="BG359" i="124"/>
  <c r="BF368" i="124"/>
  <c r="BF347" i="124"/>
  <c r="BF348" i="124" s="1"/>
  <c r="BV347" i="124"/>
  <c r="BV348" i="124" s="1"/>
  <c r="BV368" i="124"/>
  <c r="BT367" i="124"/>
  <c r="CH241" i="124"/>
  <c r="CH243" i="124" s="1"/>
  <c r="CH247" i="124" s="1"/>
  <c r="CH263" i="124" s="1"/>
  <c r="CI235" i="124"/>
  <c r="CI236" i="124" s="1"/>
  <c r="CH201" i="124"/>
  <c r="CK257" i="124"/>
  <c r="CJ260" i="124"/>
  <c r="CJ261" i="124" s="1"/>
  <c r="BV349" i="125" l="1"/>
  <c r="BV365" i="125" s="1"/>
  <c r="BV367" i="125" s="1"/>
  <c r="BV371" i="125" s="1"/>
  <c r="BT376" i="125"/>
  <c r="BT381" i="125" s="1"/>
  <c r="BG360" i="125"/>
  <c r="BF349" i="125"/>
  <c r="BF365" i="125" s="1"/>
  <c r="BF367" i="125" s="1"/>
  <c r="BF371" i="125" s="1"/>
  <c r="BE350" i="125"/>
  <c r="CO241" i="125"/>
  <c r="CO243" i="125" s="1"/>
  <c r="CO247" i="125" s="1"/>
  <c r="CO263" i="125" s="1"/>
  <c r="CP235" i="125"/>
  <c r="CP236" i="125" s="1"/>
  <c r="CO201" i="125"/>
  <c r="BG370" i="125"/>
  <c r="CR260" i="125"/>
  <c r="CR261" i="125" s="1"/>
  <c r="CS257" i="125"/>
  <c r="BE350" i="124"/>
  <c r="CI241" i="124"/>
  <c r="CI243" i="124" s="1"/>
  <c r="CI247" i="124" s="1"/>
  <c r="CI263" i="124" s="1"/>
  <c r="CI201" i="124"/>
  <c r="CJ235" i="124"/>
  <c r="CJ236" i="124" s="1"/>
  <c r="BV349" i="124"/>
  <c r="BV365" i="124" s="1"/>
  <c r="BV367" i="124" s="1"/>
  <c r="BV371" i="124" s="1"/>
  <c r="BG360" i="124"/>
  <c r="BG361" i="124" s="1"/>
  <c r="BT371" i="124"/>
  <c r="BF349" i="124"/>
  <c r="BF365" i="124" s="1"/>
  <c r="BF367" i="124" s="1"/>
  <c r="BF371" i="124" s="1"/>
  <c r="BG370" i="124"/>
  <c r="CK260" i="124"/>
  <c r="CK261" i="124" s="1"/>
  <c r="CL257" i="124"/>
  <c r="CS260" i="125" l="1"/>
  <c r="CS261" i="125" s="1"/>
  <c r="CT257" i="125"/>
  <c r="BF350" i="125"/>
  <c r="BH357" i="125"/>
  <c r="BH359" i="125"/>
  <c r="BG361" i="125"/>
  <c r="CP241" i="125"/>
  <c r="CP243" i="125" s="1"/>
  <c r="CP247" i="125" s="1"/>
  <c r="CP263" i="125" s="1"/>
  <c r="CQ235" i="125"/>
  <c r="CQ236" i="125" s="1"/>
  <c r="CP201" i="125"/>
  <c r="BV350" i="125"/>
  <c r="BV350" i="124"/>
  <c r="BF350" i="124"/>
  <c r="CL260" i="124"/>
  <c r="CL261" i="124" s="1"/>
  <c r="CM257" i="124"/>
  <c r="BG368" i="124"/>
  <c r="BG347" i="124"/>
  <c r="BG348" i="124" s="1"/>
  <c r="BH357" i="124"/>
  <c r="BH359" i="124"/>
  <c r="BT376" i="124"/>
  <c r="BT381" i="124" s="1"/>
  <c r="CJ241" i="124"/>
  <c r="CJ243" i="124" s="1"/>
  <c r="CJ247" i="124" s="1"/>
  <c r="CJ263" i="124" s="1"/>
  <c r="CK235" i="124"/>
  <c r="CK236" i="124" s="1"/>
  <c r="CJ201" i="124"/>
  <c r="BG368" i="125" l="1"/>
  <c r="BG347" i="125"/>
  <c r="BG348" i="125" s="1"/>
  <c r="BH370" i="125"/>
  <c r="CT260" i="125"/>
  <c r="CT261" i="125" s="1"/>
  <c r="CU257" i="125"/>
  <c r="BH360" i="125"/>
  <c r="CR235" i="125"/>
  <c r="CR236" i="125" s="1"/>
  <c r="CQ201" i="125"/>
  <c r="CQ241" i="125"/>
  <c r="CQ243" i="125" s="1"/>
  <c r="CQ247" i="125" s="1"/>
  <c r="CQ263" i="125" s="1"/>
  <c r="BH360" i="124"/>
  <c r="BH361" i="124" s="1"/>
  <c r="CK241" i="124"/>
  <c r="CK243" i="124" s="1"/>
  <c r="CK247" i="124" s="1"/>
  <c r="CK263" i="124" s="1"/>
  <c r="CL235" i="124"/>
  <c r="CL236" i="124" s="1"/>
  <c r="CK201" i="124"/>
  <c r="CN257" i="124"/>
  <c r="CM260" i="124"/>
  <c r="CM261" i="124" s="1"/>
  <c r="BH370" i="124"/>
  <c r="BG349" i="124"/>
  <c r="BG365" i="124" s="1"/>
  <c r="BG367" i="124" s="1"/>
  <c r="BG371" i="124" s="1"/>
  <c r="BI357" i="125" l="1"/>
  <c r="BI359" i="125"/>
  <c r="BG349" i="125"/>
  <c r="BG365" i="125" s="1"/>
  <c r="BG367" i="125" s="1"/>
  <c r="BG371" i="125" s="1"/>
  <c r="CV257" i="125"/>
  <c r="CU260" i="125"/>
  <c r="CU261" i="125" s="1"/>
  <c r="CR241" i="125"/>
  <c r="CR243" i="125" s="1"/>
  <c r="CR247" i="125" s="1"/>
  <c r="CR263" i="125" s="1"/>
  <c r="CS235" i="125"/>
  <c r="CS236" i="125" s="1"/>
  <c r="CR201" i="125"/>
  <c r="BH361" i="125"/>
  <c r="BG350" i="124"/>
  <c r="CN260" i="124"/>
  <c r="CN261" i="124" s="1"/>
  <c r="CO257" i="124"/>
  <c r="BH368" i="124"/>
  <c r="BH347" i="124"/>
  <c r="BH348" i="124" s="1"/>
  <c r="CM235" i="124"/>
  <c r="CM236" i="124" s="1"/>
  <c r="CL201" i="124"/>
  <c r="CL241" i="124"/>
  <c r="CL243" i="124" s="1"/>
  <c r="CL247" i="124" s="1"/>
  <c r="CL263" i="124" s="1"/>
  <c r="BI357" i="124"/>
  <c r="BI359" i="124"/>
  <c r="BG350" i="125" l="1"/>
  <c r="CS241" i="125"/>
  <c r="CS243" i="125" s="1"/>
  <c r="CS247" i="125" s="1"/>
  <c r="CS263" i="125" s="1"/>
  <c r="CS201" i="125"/>
  <c r="CT235" i="125"/>
  <c r="CT236" i="125" s="1"/>
  <c r="CV260" i="125"/>
  <c r="CV261" i="125" s="1"/>
  <c r="CW257" i="125"/>
  <c r="BH368" i="125"/>
  <c r="BH347" i="125"/>
  <c r="BH348" i="125" s="1"/>
  <c r="BI370" i="125"/>
  <c r="BI360" i="125"/>
  <c r="CN235" i="124"/>
  <c r="CN236" i="124" s="1"/>
  <c r="CM241" i="124"/>
  <c r="CM243" i="124" s="1"/>
  <c r="CM247" i="124" s="1"/>
  <c r="CM263" i="124" s="1"/>
  <c r="CM201" i="124"/>
  <c r="BI370" i="124"/>
  <c r="CO260" i="124"/>
  <c r="CO261" i="124" s="1"/>
  <c r="CP257" i="124"/>
  <c r="BH349" i="124"/>
  <c r="BH365" i="124" s="1"/>
  <c r="BH367" i="124" s="1"/>
  <c r="BH371" i="124" s="1"/>
  <c r="BI360" i="124"/>
  <c r="BH349" i="125" l="1"/>
  <c r="BH365" i="125" s="1"/>
  <c r="BH367" i="125" s="1"/>
  <c r="BH371" i="125" s="1"/>
  <c r="CX257" i="125"/>
  <c r="CW260" i="125"/>
  <c r="CW261" i="125" s="1"/>
  <c r="CU235" i="125"/>
  <c r="CU236" i="125" s="1"/>
  <c r="CT241" i="125"/>
  <c r="CT243" i="125" s="1"/>
  <c r="CT247" i="125" s="1"/>
  <c r="CT263" i="125" s="1"/>
  <c r="CT201" i="125"/>
  <c r="BJ357" i="125"/>
  <c r="BJ359" i="125"/>
  <c r="BI361" i="125"/>
  <c r="CP260" i="124"/>
  <c r="CP261" i="124" s="1"/>
  <c r="CQ257" i="124"/>
  <c r="BJ357" i="124"/>
  <c r="BJ359" i="124"/>
  <c r="BI361" i="124"/>
  <c r="BH350" i="124"/>
  <c r="CN241" i="124"/>
  <c r="CN243" i="124" s="1"/>
  <c r="CN247" i="124" s="1"/>
  <c r="CN263" i="124" s="1"/>
  <c r="CO235" i="124"/>
  <c r="CO236" i="124" s="1"/>
  <c r="CN201" i="124"/>
  <c r="BH350" i="125" l="1"/>
  <c r="CU241" i="125"/>
  <c r="CU243" i="125" s="1"/>
  <c r="CU247" i="125" s="1"/>
  <c r="CU263" i="125" s="1"/>
  <c r="CV235" i="125"/>
  <c r="CV236" i="125" s="1"/>
  <c r="CU201" i="125"/>
  <c r="CX260" i="125"/>
  <c r="CX261" i="125" s="1"/>
  <c r="CY257" i="125"/>
  <c r="CY260" i="125" s="1"/>
  <c r="CY261" i="125" s="1"/>
  <c r="BJ360" i="125"/>
  <c r="BJ361" i="125" s="1"/>
  <c r="BI368" i="125"/>
  <c r="BI347" i="125"/>
  <c r="BI348" i="125" s="1"/>
  <c r="BJ370" i="125"/>
  <c r="CP235" i="124"/>
  <c r="CP236" i="124" s="1"/>
  <c r="CO241" i="124"/>
  <c r="CO243" i="124" s="1"/>
  <c r="CO247" i="124" s="1"/>
  <c r="CO263" i="124" s="1"/>
  <c r="CO201" i="124"/>
  <c r="BJ370" i="124"/>
  <c r="CR257" i="124"/>
  <c r="CQ260" i="124"/>
  <c r="CQ261" i="124" s="1"/>
  <c r="BI368" i="124"/>
  <c r="BI347" i="124"/>
  <c r="BI348" i="124" s="1"/>
  <c r="BJ360" i="124"/>
  <c r="BJ361" i="124" s="1"/>
  <c r="BJ368" i="125" l="1"/>
  <c r="BJ347" i="125"/>
  <c r="BJ348" i="125" s="1"/>
  <c r="BK357" i="125"/>
  <c r="BK359" i="125"/>
  <c r="BK370" i="125" s="1"/>
  <c r="CV241" i="125"/>
  <c r="CV243" i="125" s="1"/>
  <c r="CV247" i="125" s="1"/>
  <c r="CV263" i="125" s="1"/>
  <c r="CW235" i="125"/>
  <c r="CW236" i="125" s="1"/>
  <c r="CV201" i="125"/>
  <c r="BI349" i="125"/>
  <c r="BI365" i="125" s="1"/>
  <c r="BI367" i="125" s="1"/>
  <c r="BI371" i="125" s="1"/>
  <c r="CS257" i="124"/>
  <c r="CR260" i="124"/>
  <c r="CR261" i="124" s="1"/>
  <c r="BJ368" i="124"/>
  <c r="BJ347" i="124"/>
  <c r="BJ348" i="124" s="1"/>
  <c r="BK357" i="124"/>
  <c r="BK359" i="124"/>
  <c r="BK370" i="124" s="1"/>
  <c r="BI349" i="124"/>
  <c r="BI365" i="124" s="1"/>
  <c r="BI367" i="124" s="1"/>
  <c r="BI371" i="124" s="1"/>
  <c r="CP241" i="124"/>
  <c r="CP243" i="124" s="1"/>
  <c r="CP247" i="124" s="1"/>
  <c r="CP263" i="124" s="1"/>
  <c r="CQ235" i="124"/>
  <c r="CQ236" i="124" s="1"/>
  <c r="CP201" i="124"/>
  <c r="BI350" i="125" l="1"/>
  <c r="CW241" i="125"/>
  <c r="CW243" i="125" s="1"/>
  <c r="CW247" i="125" s="1"/>
  <c r="CW263" i="125" s="1"/>
  <c r="CX235" i="125"/>
  <c r="CX236" i="125" s="1"/>
  <c r="CW201" i="125"/>
  <c r="BK360" i="125"/>
  <c r="BK361" i="125" s="1"/>
  <c r="BJ349" i="125"/>
  <c r="BJ365" i="125" s="1"/>
  <c r="BJ367" i="125" s="1"/>
  <c r="BJ371" i="125" s="1"/>
  <c r="BJ349" i="124"/>
  <c r="BJ365" i="124" s="1"/>
  <c r="BJ367" i="124" s="1"/>
  <c r="BJ371" i="124" s="1"/>
  <c r="CQ241" i="124"/>
  <c r="CQ243" i="124" s="1"/>
  <c r="CQ247" i="124" s="1"/>
  <c r="CQ263" i="124" s="1"/>
  <c r="CR235" i="124"/>
  <c r="CR236" i="124" s="1"/>
  <c r="CQ201" i="124"/>
  <c r="BI350" i="124"/>
  <c r="BK360" i="124"/>
  <c r="CS260" i="124"/>
  <c r="CS261" i="124" s="1"/>
  <c r="CT257" i="124"/>
  <c r="BJ350" i="125" l="1"/>
  <c r="BK368" i="125"/>
  <c r="BK347" i="125"/>
  <c r="BK348" i="125" s="1"/>
  <c r="CX241" i="125"/>
  <c r="CX243" i="125" s="1"/>
  <c r="CX247" i="125" s="1"/>
  <c r="CX263" i="125" s="1"/>
  <c r="CY235" i="125"/>
  <c r="CX201" i="125"/>
  <c r="BL357" i="125"/>
  <c r="BL359" i="125"/>
  <c r="BL370" i="125" s="1"/>
  <c r="BL357" i="124"/>
  <c r="BL359" i="124"/>
  <c r="BL370" i="124" s="1"/>
  <c r="CR241" i="124"/>
  <c r="CR243" i="124" s="1"/>
  <c r="CR247" i="124" s="1"/>
  <c r="CR263" i="124" s="1"/>
  <c r="CS235" i="124"/>
  <c r="CS236" i="124" s="1"/>
  <c r="CR201" i="124"/>
  <c r="BK361" i="124"/>
  <c r="CT260" i="124"/>
  <c r="CT261" i="124" s="1"/>
  <c r="CU257" i="124"/>
  <c r="BJ350" i="124"/>
  <c r="BL360" i="125" l="1"/>
  <c r="BL361" i="125" s="1"/>
  <c r="CY236" i="125"/>
  <c r="G235" i="125"/>
  <c r="BK349" i="125"/>
  <c r="BK365" i="125" s="1"/>
  <c r="BK367" i="125" s="1"/>
  <c r="BK371" i="125" s="1"/>
  <c r="BK368" i="124"/>
  <c r="BK347" i="124"/>
  <c r="BK348" i="124" s="1"/>
  <c r="CV257" i="124"/>
  <c r="CU260" i="124"/>
  <c r="CU261" i="124" s="1"/>
  <c r="CS241" i="124"/>
  <c r="CS243" i="124" s="1"/>
  <c r="CS247" i="124" s="1"/>
  <c r="CS263" i="124" s="1"/>
  <c r="CT235" i="124"/>
  <c r="CT236" i="124" s="1"/>
  <c r="CS201" i="124"/>
  <c r="BL360" i="124"/>
  <c r="BL361" i="124" s="1"/>
  <c r="BK350" i="125" l="1"/>
  <c r="CY201" i="125"/>
  <c r="CY241" i="125"/>
  <c r="CY243" i="125" s="1"/>
  <c r="CY247" i="125" s="1"/>
  <c r="CY263" i="125" s="1"/>
  <c r="G236" i="125"/>
  <c r="BL368" i="125"/>
  <c r="BL347" i="125"/>
  <c r="BL348" i="125" s="1"/>
  <c r="BM357" i="125"/>
  <c r="BM359" i="125"/>
  <c r="BM370" i="125" s="1"/>
  <c r="CU235" i="124"/>
  <c r="CU236" i="124" s="1"/>
  <c r="CT241" i="124"/>
  <c r="CT243" i="124" s="1"/>
  <c r="CT247" i="124" s="1"/>
  <c r="CT263" i="124" s="1"/>
  <c r="CT201" i="124"/>
  <c r="BK349" i="124"/>
  <c r="BK365" i="124" s="1"/>
  <c r="BK367" i="124" s="1"/>
  <c r="BK371" i="124" s="1"/>
  <c r="BL368" i="124"/>
  <c r="BL347" i="124"/>
  <c r="BL348" i="124" s="1"/>
  <c r="CV260" i="124"/>
  <c r="CV261" i="124" s="1"/>
  <c r="CW257" i="124"/>
  <c r="BM357" i="124"/>
  <c r="BM359" i="124"/>
  <c r="BM370" i="124" s="1"/>
  <c r="BM360" i="125" l="1"/>
  <c r="BL349" i="125"/>
  <c r="BL365" i="125" s="1"/>
  <c r="BL367" i="125" s="1"/>
  <c r="BL371" i="125" s="1"/>
  <c r="BL350" i="125"/>
  <c r="BK350" i="124"/>
  <c r="BL349" i="124"/>
  <c r="BL365" i="124" s="1"/>
  <c r="BL367" i="124" s="1"/>
  <c r="BL371" i="124" s="1"/>
  <c r="BM360" i="124"/>
  <c r="BM361" i="124" s="1"/>
  <c r="CW260" i="124"/>
  <c r="CW261" i="124" s="1"/>
  <c r="CX257" i="124"/>
  <c r="CV235" i="124"/>
  <c r="CV236" i="124" s="1"/>
  <c r="CU241" i="124"/>
  <c r="CU243" i="124" s="1"/>
  <c r="CU247" i="124" s="1"/>
  <c r="CU263" i="124" s="1"/>
  <c r="CU201" i="124"/>
  <c r="BN357" i="125" l="1"/>
  <c r="BN359" i="125"/>
  <c r="BN370" i="125" s="1"/>
  <c r="BM361" i="125"/>
  <c r="BL350" i="124"/>
  <c r="BM368" i="124"/>
  <c r="BM347" i="124"/>
  <c r="BM348" i="124" s="1"/>
  <c r="CV241" i="124"/>
  <c r="CV243" i="124" s="1"/>
  <c r="CV247" i="124" s="1"/>
  <c r="CV263" i="124" s="1"/>
  <c r="CW235" i="124"/>
  <c r="CW236" i="124" s="1"/>
  <c r="CV201" i="124"/>
  <c r="CX260" i="124"/>
  <c r="CX261" i="124" s="1"/>
  <c r="CY257" i="124"/>
  <c r="CY260" i="124" s="1"/>
  <c r="CY261" i="124" s="1"/>
  <c r="BN357" i="124"/>
  <c r="BN359" i="124"/>
  <c r="BN370" i="124" s="1"/>
  <c r="BM368" i="125" l="1"/>
  <c r="BM347" i="125"/>
  <c r="BM348" i="125" s="1"/>
  <c r="BN360" i="125"/>
  <c r="BN361" i="125"/>
  <c r="CW241" i="124"/>
  <c r="CW243" i="124" s="1"/>
  <c r="CW247" i="124" s="1"/>
  <c r="CW263" i="124" s="1"/>
  <c r="CW201" i="124"/>
  <c r="CX235" i="124"/>
  <c r="CX236" i="124" s="1"/>
  <c r="BM349" i="124"/>
  <c r="BM365" i="124" s="1"/>
  <c r="BM367" i="124" s="1"/>
  <c r="BM371" i="124" s="1"/>
  <c r="BN360" i="124"/>
  <c r="BN361" i="124" s="1"/>
  <c r="BN368" i="125" l="1"/>
  <c r="BN347" i="125"/>
  <c r="BN348" i="125" s="1"/>
  <c r="BO357" i="125"/>
  <c r="BO359" i="125"/>
  <c r="BO370" i="125" s="1"/>
  <c r="BM349" i="125"/>
  <c r="BM365" i="125" s="1"/>
  <c r="BM367" i="125" s="1"/>
  <c r="BM371" i="125" s="1"/>
  <c r="BM350" i="124"/>
  <c r="BN368" i="124"/>
  <c r="BN347" i="124"/>
  <c r="BN348" i="124" s="1"/>
  <c r="BO357" i="124"/>
  <c r="BO359" i="124"/>
  <c r="BO370" i="124" s="1"/>
  <c r="CX241" i="124"/>
  <c r="CX243" i="124" s="1"/>
  <c r="CX247" i="124" s="1"/>
  <c r="CX263" i="124" s="1"/>
  <c r="CY235" i="124"/>
  <c r="CX201" i="124"/>
  <c r="BM350" i="125" l="1"/>
  <c r="BO360" i="125"/>
  <c r="BN349" i="125"/>
  <c r="BN365" i="125" s="1"/>
  <c r="BN367" i="125" s="1"/>
  <c r="BN371" i="125" s="1"/>
  <c r="BO360" i="124"/>
  <c r="BO361" i="124" s="1"/>
  <c r="CY236" i="124"/>
  <c r="G235" i="124"/>
  <c r="BN349" i="124"/>
  <c r="BN365" i="124" s="1"/>
  <c r="BN367" i="124" s="1"/>
  <c r="BN371" i="124" s="1"/>
  <c r="BN350" i="125" l="1"/>
  <c r="BP357" i="125"/>
  <c r="BP359" i="125"/>
  <c r="BP370" i="125" s="1"/>
  <c r="BO361" i="125"/>
  <c r="BN350" i="124"/>
  <c r="CY241" i="124"/>
  <c r="CY243" i="124" s="1"/>
  <c r="CY247" i="124" s="1"/>
  <c r="CY263" i="124" s="1"/>
  <c r="CY201" i="124"/>
  <c r="G236" i="124"/>
  <c r="BO368" i="124"/>
  <c r="BO347" i="124"/>
  <c r="BO348" i="124" s="1"/>
  <c r="BU361" i="124"/>
  <c r="BP357" i="124"/>
  <c r="BP359" i="124"/>
  <c r="BP370" i="124" s="1"/>
  <c r="BO368" i="125" l="1"/>
  <c r="BO347" i="125"/>
  <c r="BO348" i="125" s="1"/>
  <c r="BU361" i="125"/>
  <c r="BP360" i="125"/>
  <c r="BP361" i="125" s="1"/>
  <c r="BP360" i="124"/>
  <c r="BP361" i="124" s="1"/>
  <c r="BU368" i="124"/>
  <c r="BU347" i="124"/>
  <c r="BO349" i="124"/>
  <c r="BO365" i="124" s="1"/>
  <c r="BO367" i="124" s="1"/>
  <c r="BO371" i="124" s="1"/>
  <c r="BQ357" i="125" l="1"/>
  <c r="BQ359" i="125"/>
  <c r="BP368" i="125"/>
  <c r="BP347" i="125"/>
  <c r="BP348" i="125" s="1"/>
  <c r="BU368" i="125"/>
  <c r="BU347" i="125"/>
  <c r="BO349" i="125"/>
  <c r="BO365" i="125" s="1"/>
  <c r="BO367" i="125" s="1"/>
  <c r="BO371" i="125" s="1"/>
  <c r="BO350" i="124"/>
  <c r="BU348" i="124"/>
  <c r="BP368" i="124"/>
  <c r="BP347" i="124"/>
  <c r="BP348" i="124" s="1"/>
  <c r="BQ357" i="124"/>
  <c r="BQ359" i="124"/>
  <c r="BO350" i="125" l="1"/>
  <c r="BU348" i="125"/>
  <c r="BP349" i="125"/>
  <c r="BP365" i="125" s="1"/>
  <c r="BP367" i="125" s="1"/>
  <c r="BP371" i="125" s="1"/>
  <c r="BQ370" i="125"/>
  <c r="BW359" i="125"/>
  <c r="BQ360" i="125"/>
  <c r="BQ361" i="125" s="1"/>
  <c r="BP349" i="124"/>
  <c r="BP365" i="124" s="1"/>
  <c r="BP367" i="124" s="1"/>
  <c r="BP371" i="124" s="1"/>
  <c r="BU349" i="124"/>
  <c r="BU350" i="124" s="1"/>
  <c r="BQ370" i="124"/>
  <c r="BW359" i="124"/>
  <c r="BQ360" i="124"/>
  <c r="BQ361" i="124" s="1"/>
  <c r="BP350" i="125" l="1"/>
  <c r="BW370" i="125"/>
  <c r="BW360" i="125"/>
  <c r="BQ368" i="125"/>
  <c r="BQ347" i="125"/>
  <c r="BQ348" i="125" s="1"/>
  <c r="BU349" i="125"/>
  <c r="BU350" i="125" s="1"/>
  <c r="BP350" i="124"/>
  <c r="BQ368" i="124"/>
  <c r="BQ347" i="124"/>
  <c r="BQ348" i="124" s="1"/>
  <c r="BW370" i="124"/>
  <c r="BW360" i="124"/>
  <c r="BU365" i="124"/>
  <c r="BU365" i="125" l="1"/>
  <c r="BQ349" i="125"/>
  <c r="BQ365" i="125" s="1"/>
  <c r="BQ367" i="125" s="1"/>
  <c r="BX357" i="125"/>
  <c r="BX359" i="125"/>
  <c r="BX370" i="125" s="1"/>
  <c r="BW361" i="125"/>
  <c r="BX357" i="124"/>
  <c r="BX359" i="124"/>
  <c r="BX370" i="124" s="1"/>
  <c r="BW361" i="124"/>
  <c r="BU367" i="124"/>
  <c r="BQ349" i="124"/>
  <c r="BQ365" i="124" s="1"/>
  <c r="BQ367" i="124" s="1"/>
  <c r="BQ350" i="125" l="1"/>
  <c r="BX360" i="125"/>
  <c r="BQ371" i="125"/>
  <c r="BU367" i="125"/>
  <c r="BW368" i="125"/>
  <c r="BW347" i="125"/>
  <c r="BQ350" i="124"/>
  <c r="BQ371" i="124"/>
  <c r="BW368" i="124"/>
  <c r="BW347" i="124"/>
  <c r="BU371" i="124"/>
  <c r="BX360" i="124"/>
  <c r="BX361" i="124" s="1"/>
  <c r="BU371" i="125" l="1"/>
  <c r="BY357" i="125"/>
  <c r="BY359" i="125"/>
  <c r="BY370" i="125" s="1"/>
  <c r="BW348" i="125"/>
  <c r="BX361" i="125"/>
  <c r="BU376" i="124"/>
  <c r="BX368" i="124"/>
  <c r="BX347" i="124"/>
  <c r="BX348" i="124" s="1"/>
  <c r="BW348" i="124"/>
  <c r="BY357" i="124"/>
  <c r="BY359" i="124"/>
  <c r="BY370" i="124" s="1"/>
  <c r="BX368" i="125" l="1"/>
  <c r="BX347" i="125"/>
  <c r="BY360" i="125"/>
  <c r="BY361" i="125"/>
  <c r="BW349" i="125"/>
  <c r="BU376" i="125"/>
  <c r="BX349" i="124"/>
  <c r="BX365" i="124" s="1"/>
  <c r="BX367" i="124" s="1"/>
  <c r="BX371" i="124" s="1"/>
  <c r="BW349" i="124"/>
  <c r="BW350" i="124" s="1"/>
  <c r="BY360" i="124"/>
  <c r="BU381" i="124"/>
  <c r="BV376" i="124"/>
  <c r="BW365" i="125" l="1"/>
  <c r="BU381" i="125"/>
  <c r="BV376" i="125"/>
  <c r="BV381" i="125" s="1"/>
  <c r="BW350" i="125"/>
  <c r="BZ357" i="125"/>
  <c r="BZ359" i="125"/>
  <c r="BZ370" i="125" s="1"/>
  <c r="BX348" i="125"/>
  <c r="BY368" i="125"/>
  <c r="BY347" i="125"/>
  <c r="BY348" i="125" s="1"/>
  <c r="BX350" i="124"/>
  <c r="BZ357" i="124"/>
  <c r="BZ359" i="124"/>
  <c r="BZ370" i="124" s="1"/>
  <c r="BW365" i="124"/>
  <c r="BY361" i="124"/>
  <c r="BV381" i="124"/>
  <c r="BX349" i="125" l="1"/>
  <c r="BX350" i="125" s="1"/>
  <c r="BZ360" i="125"/>
  <c r="BZ361" i="125" s="1"/>
  <c r="BY349" i="125"/>
  <c r="BY365" i="125" s="1"/>
  <c r="BY367" i="125" s="1"/>
  <c r="BY371" i="125" s="1"/>
  <c r="BW367" i="125"/>
  <c r="BY368" i="124"/>
  <c r="BY347" i="124"/>
  <c r="BW367" i="124"/>
  <c r="BZ360" i="124"/>
  <c r="BY350" i="125" l="1"/>
  <c r="BZ368" i="125"/>
  <c r="BZ347" i="125"/>
  <c r="BZ348" i="125" s="1"/>
  <c r="BW371" i="125"/>
  <c r="CA357" i="125"/>
  <c r="CA359" i="125"/>
  <c r="CA370" i="125" s="1"/>
  <c r="BX365" i="125"/>
  <c r="CA357" i="124"/>
  <c r="CA359" i="124"/>
  <c r="CA370" i="124" s="1"/>
  <c r="BZ361" i="124"/>
  <c r="BW371" i="124"/>
  <c r="BY348" i="124"/>
  <c r="CA360" i="125" l="1"/>
  <c r="BW376" i="125"/>
  <c r="BW381" i="125" s="1"/>
  <c r="BZ349" i="125"/>
  <c r="BZ365" i="125" s="1"/>
  <c r="BZ367" i="125" s="1"/>
  <c r="BZ371" i="125" s="1"/>
  <c r="BX367" i="125"/>
  <c r="BW376" i="124"/>
  <c r="BY349" i="124"/>
  <c r="BY350" i="124" s="1"/>
  <c r="BZ368" i="124"/>
  <c r="BZ347" i="124"/>
  <c r="BZ348" i="124" s="1"/>
  <c r="CA360" i="124"/>
  <c r="CA361" i="124" s="1"/>
  <c r="BZ350" i="125" l="1"/>
  <c r="CB357" i="125"/>
  <c r="CB359" i="125"/>
  <c r="CB370" i="125" s="1"/>
  <c r="BX371" i="125"/>
  <c r="CA361" i="125"/>
  <c r="CA368" i="124"/>
  <c r="CA347" i="124"/>
  <c r="CA348" i="124" s="1"/>
  <c r="BY365" i="124"/>
  <c r="CB357" i="124"/>
  <c r="CB359" i="124"/>
  <c r="CB370" i="124" s="1"/>
  <c r="BZ349" i="124"/>
  <c r="BZ365" i="124" s="1"/>
  <c r="BZ367" i="124" s="1"/>
  <c r="BZ371" i="124" s="1"/>
  <c r="BW381" i="124"/>
  <c r="BX376" i="124"/>
  <c r="BX376" i="125" l="1"/>
  <c r="CB360" i="125"/>
  <c r="CA368" i="125"/>
  <c r="CA347" i="125"/>
  <c r="CA348" i="125" s="1"/>
  <c r="BZ350" i="124"/>
  <c r="BX381" i="124"/>
  <c r="CB360" i="124"/>
  <c r="CB361" i="124" s="1"/>
  <c r="CA349" i="124"/>
  <c r="CA365" i="124" s="1"/>
  <c r="CA367" i="124" s="1"/>
  <c r="CA371" i="124" s="1"/>
  <c r="BY367" i="124"/>
  <c r="CC357" i="125" l="1"/>
  <c r="CC359" i="125"/>
  <c r="CC370" i="125" s="1"/>
  <c r="CB361" i="125"/>
  <c r="CA349" i="125"/>
  <c r="CA365" i="125" s="1"/>
  <c r="CA367" i="125" s="1"/>
  <c r="BX381" i="125"/>
  <c r="BY376" i="125"/>
  <c r="BY371" i="124"/>
  <c r="CA350" i="124"/>
  <c r="CB347" i="124"/>
  <c r="CB348" i="124" s="1"/>
  <c r="CB368" i="124"/>
  <c r="CC357" i="124"/>
  <c r="CC359" i="124"/>
  <c r="CC370" i="124" s="1"/>
  <c r="CA350" i="125" l="1"/>
  <c r="CB368" i="125"/>
  <c r="CB347" i="125"/>
  <c r="CB348" i="125" s="1"/>
  <c r="BY381" i="125"/>
  <c r="BZ376" i="125"/>
  <c r="BZ381" i="125" s="1"/>
  <c r="CA371" i="125"/>
  <c r="CC360" i="125"/>
  <c r="CC361" i="125" s="1"/>
  <c r="CB349" i="124"/>
  <c r="CB365" i="124" s="1"/>
  <c r="CB367" i="124" s="1"/>
  <c r="CC360" i="124"/>
  <c r="CC361" i="124" s="1"/>
  <c r="BY376" i="124"/>
  <c r="CC368" i="125" l="1"/>
  <c r="CC347" i="125"/>
  <c r="CC348" i="125" s="1"/>
  <c r="CD357" i="125"/>
  <c r="CD359" i="125"/>
  <c r="CD370" i="125" s="1"/>
  <c r="CA376" i="125"/>
  <c r="CA381" i="125" s="1"/>
  <c r="CB349" i="125"/>
  <c r="CB365" i="125" s="1"/>
  <c r="CB367" i="125" s="1"/>
  <c r="CB371" i="125" s="1"/>
  <c r="CC368" i="124"/>
  <c r="CC347" i="124"/>
  <c r="CC348" i="124" s="1"/>
  <c r="CD357" i="124"/>
  <c r="CD359" i="124"/>
  <c r="CD370" i="124" s="1"/>
  <c r="BY381" i="124"/>
  <c r="BZ376" i="124"/>
  <c r="CB371" i="124"/>
  <c r="CB350" i="124"/>
  <c r="CB350" i="125" l="1"/>
  <c r="CD360" i="125"/>
  <c r="CC349" i="125"/>
  <c r="CC365" i="125" s="1"/>
  <c r="CC367" i="125" s="1"/>
  <c r="CC371" i="125" s="1"/>
  <c r="CB376" i="125"/>
  <c r="CB381" i="125" s="1"/>
  <c r="BZ381" i="124"/>
  <c r="CA376" i="124"/>
  <c r="CD360" i="124"/>
  <c r="CC349" i="124"/>
  <c r="CC365" i="124" s="1"/>
  <c r="CC367" i="124" s="1"/>
  <c r="CC350" i="125" l="1"/>
  <c r="CC376" i="125"/>
  <c r="CC381" i="125" s="1"/>
  <c r="CE357" i="125"/>
  <c r="CE359" i="125"/>
  <c r="CE370" i="125" s="1"/>
  <c r="CD361" i="125"/>
  <c r="CA381" i="124"/>
  <c r="CE357" i="124"/>
  <c r="CE359" i="124"/>
  <c r="CE370" i="124" s="1"/>
  <c r="CC371" i="124"/>
  <c r="CD361" i="124"/>
  <c r="CC350" i="124"/>
  <c r="CB376" i="124"/>
  <c r="CD368" i="125" l="1"/>
  <c r="CD347" i="125"/>
  <c r="CD348" i="125" s="1"/>
  <c r="CE360" i="125"/>
  <c r="CE361" i="125" s="1"/>
  <c r="CB381" i="124"/>
  <c r="CD347" i="124"/>
  <c r="CD348" i="124" s="1"/>
  <c r="CD368" i="124"/>
  <c r="CC376" i="124"/>
  <c r="CE360" i="124"/>
  <c r="CE361" i="124" s="1"/>
  <c r="CE368" i="125" l="1"/>
  <c r="CE347" i="125"/>
  <c r="CE348" i="125" s="1"/>
  <c r="CF357" i="125"/>
  <c r="CF359" i="125"/>
  <c r="CF370" i="125" s="1"/>
  <c r="CD349" i="125"/>
  <c r="CD365" i="125" s="1"/>
  <c r="CD367" i="125" s="1"/>
  <c r="CD371" i="125" s="1"/>
  <c r="CD376" i="125" s="1"/>
  <c r="CD381" i="125" s="1"/>
  <c r="CC381" i="124"/>
  <c r="CE368" i="124"/>
  <c r="CE347" i="124"/>
  <c r="CE348" i="124" s="1"/>
  <c r="CF357" i="124"/>
  <c r="CF359" i="124"/>
  <c r="CF370" i="124" s="1"/>
  <c r="CD349" i="124"/>
  <c r="CD365" i="124" s="1"/>
  <c r="CD367" i="124" s="1"/>
  <c r="CD371" i="124" s="1"/>
  <c r="CD376" i="124" s="1"/>
  <c r="CD381" i="124" l="1"/>
  <c r="CD350" i="125"/>
  <c r="CF360" i="125"/>
  <c r="CE349" i="125"/>
  <c r="CE365" i="125" s="1"/>
  <c r="CE367" i="125" s="1"/>
  <c r="CE371" i="125" s="1"/>
  <c r="CE376" i="125" s="1"/>
  <c r="CE381" i="125" s="1"/>
  <c r="CD350" i="124"/>
  <c r="CF360" i="124"/>
  <c r="CF361" i="124"/>
  <c r="CE349" i="124"/>
  <c r="CE365" i="124" s="1"/>
  <c r="CE367" i="124" s="1"/>
  <c r="CE371" i="124" s="1"/>
  <c r="CE376" i="124" s="1"/>
  <c r="CE381" i="124" s="1"/>
  <c r="CE350" i="125" l="1"/>
  <c r="CG357" i="125"/>
  <c r="CG359" i="125"/>
  <c r="CG370" i="125" s="1"/>
  <c r="CF361" i="125"/>
  <c r="CE350" i="124"/>
  <c r="CF368" i="124"/>
  <c r="CF347" i="124"/>
  <c r="CF348" i="124" s="1"/>
  <c r="CG357" i="124"/>
  <c r="CG359" i="124"/>
  <c r="CG370" i="124" s="1"/>
  <c r="CF368" i="125" l="1"/>
  <c r="CF347" i="125"/>
  <c r="CF348" i="125" s="1"/>
  <c r="CG360" i="125"/>
  <c r="CG361" i="125"/>
  <c r="CG360" i="124"/>
  <c r="CF349" i="124"/>
  <c r="CF365" i="124" s="1"/>
  <c r="CF367" i="124" s="1"/>
  <c r="CF371" i="124" s="1"/>
  <c r="CF376" i="124" s="1"/>
  <c r="CF381" i="124" s="1"/>
  <c r="CG368" i="125" l="1"/>
  <c r="CG347" i="125"/>
  <c r="CG348" i="125" s="1"/>
  <c r="CH357" i="125"/>
  <c r="CH359" i="125"/>
  <c r="CH370" i="125" s="1"/>
  <c r="CF349" i="125"/>
  <c r="CF365" i="125" s="1"/>
  <c r="CF367" i="125" s="1"/>
  <c r="CF371" i="125" s="1"/>
  <c r="CF376" i="125" s="1"/>
  <c r="CF381" i="125" s="1"/>
  <c r="CH357" i="124"/>
  <c r="CH359" i="124"/>
  <c r="CH370" i="124" s="1"/>
  <c r="CF350" i="124"/>
  <c r="CG361" i="124"/>
  <c r="CF350" i="125" l="1"/>
  <c r="CH360" i="125"/>
  <c r="CG349" i="125"/>
  <c r="CG365" i="125" s="1"/>
  <c r="CG367" i="125" s="1"/>
  <c r="CG371" i="125" s="1"/>
  <c r="CG376" i="125" s="1"/>
  <c r="CG368" i="124"/>
  <c r="CG347" i="124"/>
  <c r="CG348" i="124" s="1"/>
  <c r="CH360" i="124"/>
  <c r="CG381" i="125" l="1"/>
  <c r="CG350" i="125"/>
  <c r="CI357" i="125"/>
  <c r="CI359" i="125"/>
  <c r="CI370" i="125" s="1"/>
  <c r="CH361" i="125"/>
  <c r="CI357" i="124"/>
  <c r="CI359" i="124"/>
  <c r="CI370" i="124" s="1"/>
  <c r="CH361" i="124"/>
  <c r="CG349" i="124"/>
  <c r="CG365" i="124" s="1"/>
  <c r="CG367" i="124" s="1"/>
  <c r="CG371" i="124" s="1"/>
  <c r="CG376" i="124" s="1"/>
  <c r="CH368" i="125" l="1"/>
  <c r="CH347" i="125"/>
  <c r="CH348" i="125" s="1"/>
  <c r="CI360" i="125"/>
  <c r="CG381" i="124"/>
  <c r="CH368" i="124"/>
  <c r="CH347" i="124"/>
  <c r="CH348" i="124" s="1"/>
  <c r="CG350" i="124"/>
  <c r="CI360" i="124"/>
  <c r="CI361" i="124" s="1"/>
  <c r="CJ357" i="125" l="1"/>
  <c r="CJ359" i="125"/>
  <c r="CJ370" i="125" s="1"/>
  <c r="CI361" i="125"/>
  <c r="CH349" i="125"/>
  <c r="CH365" i="125" s="1"/>
  <c r="CH367" i="125" s="1"/>
  <c r="CH371" i="125" s="1"/>
  <c r="CH376" i="125" s="1"/>
  <c r="CH381" i="125" s="1"/>
  <c r="CH349" i="124"/>
  <c r="CH365" i="124" s="1"/>
  <c r="CH367" i="124" s="1"/>
  <c r="CH371" i="124" s="1"/>
  <c r="CH376" i="124" s="1"/>
  <c r="CH381" i="124" s="1"/>
  <c r="CJ357" i="124"/>
  <c r="CJ359" i="124"/>
  <c r="CJ370" i="124" s="1"/>
  <c r="CI368" i="124"/>
  <c r="CI347" i="124"/>
  <c r="CI348" i="124" s="1"/>
  <c r="CH350" i="125" l="1"/>
  <c r="CI368" i="125"/>
  <c r="CI347" i="125"/>
  <c r="CI348" i="125" s="1"/>
  <c r="CJ360" i="125"/>
  <c r="CJ361" i="125" s="1"/>
  <c r="CH350" i="124"/>
  <c r="CI349" i="124"/>
  <c r="CI365" i="124" s="1"/>
  <c r="CI367" i="124" s="1"/>
  <c r="CI371" i="124" s="1"/>
  <c r="CI376" i="124" s="1"/>
  <c r="CI381" i="124" s="1"/>
  <c r="CJ360" i="124"/>
  <c r="CJ368" i="125" l="1"/>
  <c r="CJ347" i="125"/>
  <c r="CJ348" i="125" s="1"/>
  <c r="CK357" i="125"/>
  <c r="CK359" i="125"/>
  <c r="CK370" i="125" s="1"/>
  <c r="CI349" i="125"/>
  <c r="CI365" i="125" s="1"/>
  <c r="CI367" i="125" s="1"/>
  <c r="CI371" i="125" s="1"/>
  <c r="CI376" i="125" s="1"/>
  <c r="CI381" i="125" s="1"/>
  <c r="CK357" i="124"/>
  <c r="CK359" i="124"/>
  <c r="CK370" i="124" s="1"/>
  <c r="CJ361" i="124"/>
  <c r="CI350" i="124"/>
  <c r="CI350" i="125" l="1"/>
  <c r="CK360" i="125"/>
  <c r="CK361" i="125"/>
  <c r="CJ349" i="125"/>
  <c r="CJ365" i="125" s="1"/>
  <c r="CJ367" i="125" s="1"/>
  <c r="CJ371" i="125" s="1"/>
  <c r="CJ376" i="125" s="1"/>
  <c r="CJ381" i="125" s="1"/>
  <c r="CJ368" i="124"/>
  <c r="CJ347" i="124"/>
  <c r="CJ348" i="124" s="1"/>
  <c r="CK360" i="124"/>
  <c r="CK361" i="124" s="1"/>
  <c r="CJ350" i="125" l="1"/>
  <c r="CK368" i="125"/>
  <c r="CK347" i="125"/>
  <c r="CK348" i="125" s="1"/>
  <c r="CL357" i="125"/>
  <c r="CL359" i="125"/>
  <c r="CL370" i="125" s="1"/>
  <c r="CK368" i="124"/>
  <c r="CK347" i="124"/>
  <c r="CK348" i="124" s="1"/>
  <c r="CL357" i="124"/>
  <c r="CL359" i="124"/>
  <c r="CL370" i="124" s="1"/>
  <c r="CJ349" i="124"/>
  <c r="CJ365" i="124" s="1"/>
  <c r="CJ367" i="124" s="1"/>
  <c r="CJ371" i="124" s="1"/>
  <c r="CJ376" i="124" s="1"/>
  <c r="CJ381" i="124" s="1"/>
  <c r="CL360" i="125" l="1"/>
  <c r="CK349" i="125"/>
  <c r="CK365" i="125" s="1"/>
  <c r="CK367" i="125" s="1"/>
  <c r="CK371" i="125" s="1"/>
  <c r="CK376" i="125" s="1"/>
  <c r="CK381" i="125" s="1"/>
  <c r="CJ350" i="124"/>
  <c r="CL360" i="124"/>
  <c r="CK349" i="124"/>
  <c r="CK365" i="124" s="1"/>
  <c r="CK367" i="124" s="1"/>
  <c r="CK371" i="124" s="1"/>
  <c r="CK376" i="124" s="1"/>
  <c r="CK381" i="124" s="1"/>
  <c r="CK350" i="125" l="1"/>
  <c r="CM357" i="125"/>
  <c r="CM359" i="125"/>
  <c r="CM370" i="125" s="1"/>
  <c r="CL361" i="125"/>
  <c r="CK350" i="124"/>
  <c r="CM357" i="124"/>
  <c r="CM359" i="124"/>
  <c r="CM370" i="124" s="1"/>
  <c r="CL361" i="124"/>
  <c r="CL368" i="125" l="1"/>
  <c r="CL347" i="125"/>
  <c r="CL348" i="125" s="1"/>
  <c r="CM360" i="125"/>
  <c r="CM361" i="125"/>
  <c r="CL347" i="124"/>
  <c r="CL348" i="124" s="1"/>
  <c r="CL368" i="124"/>
  <c r="CM360" i="124"/>
  <c r="CM361" i="124" s="1"/>
  <c r="CM368" i="125" l="1"/>
  <c r="CM347" i="125"/>
  <c r="CM348" i="125" s="1"/>
  <c r="CN357" i="125"/>
  <c r="CN359" i="125"/>
  <c r="CN370" i="125" s="1"/>
  <c r="CL349" i="125"/>
  <c r="CL365" i="125" s="1"/>
  <c r="CL367" i="125" s="1"/>
  <c r="CL371" i="125" s="1"/>
  <c r="CL376" i="125" s="1"/>
  <c r="CL381" i="125" s="1"/>
  <c r="CM368" i="124"/>
  <c r="CM347" i="124"/>
  <c r="CM348" i="124" s="1"/>
  <c r="CN357" i="124"/>
  <c r="CN359" i="124"/>
  <c r="CN370" i="124" s="1"/>
  <c r="CL349" i="124"/>
  <c r="CL365" i="124" s="1"/>
  <c r="CL367" i="124" s="1"/>
  <c r="CL371" i="124" s="1"/>
  <c r="CL376" i="124" s="1"/>
  <c r="CL381" i="124" s="1"/>
  <c r="CL350" i="125" l="1"/>
  <c r="CN360" i="125"/>
  <c r="CM349" i="125"/>
  <c r="CM365" i="125" s="1"/>
  <c r="CM367" i="125" s="1"/>
  <c r="CM371" i="125" s="1"/>
  <c r="CM376" i="125" s="1"/>
  <c r="CM381" i="125" s="1"/>
  <c r="CL350" i="124"/>
  <c r="CN360" i="124"/>
  <c r="CN361" i="124" s="1"/>
  <c r="CM349" i="124"/>
  <c r="CM365" i="124" s="1"/>
  <c r="CM367" i="124" s="1"/>
  <c r="CM371" i="124" s="1"/>
  <c r="CM376" i="124" s="1"/>
  <c r="CM381" i="124" s="1"/>
  <c r="CM350" i="125" l="1"/>
  <c r="CO357" i="125"/>
  <c r="CO359" i="125"/>
  <c r="CO370" i="125" s="1"/>
  <c r="CN361" i="125"/>
  <c r="CM350" i="124"/>
  <c r="CN368" i="124"/>
  <c r="CN347" i="124"/>
  <c r="CN348" i="124" s="1"/>
  <c r="CO357" i="124"/>
  <c r="CO359" i="124"/>
  <c r="CO370" i="124" s="1"/>
  <c r="CN368" i="125" l="1"/>
  <c r="CN347" i="125"/>
  <c r="CN348" i="125" s="1"/>
  <c r="CO360" i="125"/>
  <c r="CO361" i="125"/>
  <c r="CO360" i="124"/>
  <c r="CO361" i="124" s="1"/>
  <c r="CN349" i="124"/>
  <c r="CN365" i="124" s="1"/>
  <c r="CN367" i="124" s="1"/>
  <c r="CN371" i="124" s="1"/>
  <c r="CN376" i="124" s="1"/>
  <c r="CN381" i="124" s="1"/>
  <c r="CP357" i="125" l="1"/>
  <c r="CP359" i="125"/>
  <c r="CP370" i="125" s="1"/>
  <c r="CO368" i="125"/>
  <c r="CO347" i="125"/>
  <c r="CO348" i="125" s="1"/>
  <c r="CN349" i="125"/>
  <c r="CN365" i="125" s="1"/>
  <c r="CN367" i="125" s="1"/>
  <c r="CN371" i="125" s="1"/>
  <c r="CN376" i="125" s="1"/>
  <c r="CN381" i="125" s="1"/>
  <c r="CN350" i="124"/>
  <c r="CO368" i="124"/>
  <c r="CO347" i="124"/>
  <c r="CO348" i="124" s="1"/>
  <c r="CP357" i="124"/>
  <c r="CP359" i="124"/>
  <c r="CP370" i="124" s="1"/>
  <c r="CN350" i="125" l="1"/>
  <c r="CO349" i="125"/>
  <c r="CO365" i="125" s="1"/>
  <c r="CO367" i="125" s="1"/>
  <c r="CO371" i="125" s="1"/>
  <c r="CO376" i="125" s="1"/>
  <c r="CO350" i="125"/>
  <c r="CP360" i="125"/>
  <c r="CP360" i="124"/>
  <c r="CO349" i="124"/>
  <c r="CO365" i="124" s="1"/>
  <c r="CO367" i="124" s="1"/>
  <c r="CO371" i="124" s="1"/>
  <c r="CO376" i="124" s="1"/>
  <c r="CO381" i="125" l="1"/>
  <c r="C375" i="125"/>
  <c r="CQ357" i="125"/>
  <c r="CQ359" i="125"/>
  <c r="CQ370" i="125" s="1"/>
  <c r="CP361" i="125"/>
  <c r="CO381" i="124"/>
  <c r="C375" i="124"/>
  <c r="CO350" i="124"/>
  <c r="CQ357" i="124"/>
  <c r="CQ359" i="124"/>
  <c r="CQ370" i="124" s="1"/>
  <c r="CP361" i="124"/>
  <c r="CP368" i="125" l="1"/>
  <c r="CP347" i="125"/>
  <c r="CP348" i="125" s="1"/>
  <c r="CQ360" i="125"/>
  <c r="CP368" i="124"/>
  <c r="CP347" i="124"/>
  <c r="CP348" i="124" s="1"/>
  <c r="CQ360" i="124"/>
  <c r="CQ361" i="124"/>
  <c r="CR357" i="125" l="1"/>
  <c r="CR359" i="125"/>
  <c r="CR370" i="125" s="1"/>
  <c r="CQ361" i="125"/>
  <c r="CP349" i="125"/>
  <c r="CP365" i="125" s="1"/>
  <c r="CP367" i="125" s="1"/>
  <c r="CP371" i="125" s="1"/>
  <c r="CP376" i="125" s="1"/>
  <c r="CP381" i="125" s="1"/>
  <c r="CQ368" i="124"/>
  <c r="CQ347" i="124"/>
  <c r="CQ348" i="124" s="1"/>
  <c r="CP349" i="124"/>
  <c r="CP365" i="124" s="1"/>
  <c r="CP367" i="124" s="1"/>
  <c r="CP371" i="124" s="1"/>
  <c r="CP376" i="124" s="1"/>
  <c r="CP381" i="124" s="1"/>
  <c r="CR357" i="124"/>
  <c r="CR359" i="124"/>
  <c r="CR370" i="124" s="1"/>
  <c r="CP350" i="125" l="1"/>
  <c r="CQ368" i="125"/>
  <c r="CQ347" i="125"/>
  <c r="CQ348" i="125" s="1"/>
  <c r="CR360" i="125"/>
  <c r="CP350" i="124"/>
  <c r="CR360" i="124"/>
  <c r="CQ349" i="124"/>
  <c r="CQ365" i="124" s="1"/>
  <c r="CQ367" i="124" s="1"/>
  <c r="CQ371" i="124" s="1"/>
  <c r="CQ376" i="124" s="1"/>
  <c r="CQ381" i="124" s="1"/>
  <c r="CS357" i="125" l="1"/>
  <c r="CS359" i="125"/>
  <c r="CS370" i="125" s="1"/>
  <c r="CR361" i="125"/>
  <c r="CQ349" i="125"/>
  <c r="CQ365" i="125" s="1"/>
  <c r="CQ367" i="125" s="1"/>
  <c r="CQ371" i="125" s="1"/>
  <c r="CQ376" i="125" s="1"/>
  <c r="CQ381" i="125" s="1"/>
  <c r="CQ350" i="124"/>
  <c r="CS357" i="124"/>
  <c r="CS359" i="124"/>
  <c r="CS370" i="124" s="1"/>
  <c r="CR361" i="124"/>
  <c r="CQ350" i="125" l="1"/>
  <c r="CR368" i="125"/>
  <c r="CR347" i="125"/>
  <c r="CR348" i="125" s="1"/>
  <c r="CS360" i="125"/>
  <c r="CS361" i="125"/>
  <c r="CR368" i="124"/>
  <c r="CR347" i="124"/>
  <c r="CR348" i="124" s="1"/>
  <c r="CS360" i="124"/>
  <c r="CS368" i="125" l="1"/>
  <c r="CS347" i="125"/>
  <c r="CS348" i="125" s="1"/>
  <c r="CT357" i="125"/>
  <c r="CT359" i="125"/>
  <c r="CT370" i="125" s="1"/>
  <c r="CR349" i="125"/>
  <c r="CR365" i="125" s="1"/>
  <c r="CR367" i="125" s="1"/>
  <c r="CR371" i="125" s="1"/>
  <c r="CR376" i="125" s="1"/>
  <c r="CR381" i="125" s="1"/>
  <c r="CT357" i="124"/>
  <c r="CT359" i="124"/>
  <c r="CT370" i="124" s="1"/>
  <c r="CS361" i="124"/>
  <c r="CR349" i="124"/>
  <c r="CR365" i="124" s="1"/>
  <c r="CR367" i="124" s="1"/>
  <c r="CR371" i="124" s="1"/>
  <c r="CR376" i="124" s="1"/>
  <c r="CR381" i="124" s="1"/>
  <c r="CR350" i="125" l="1"/>
  <c r="CT360" i="125"/>
  <c r="CS349" i="125"/>
  <c r="CS365" i="125" s="1"/>
  <c r="CS367" i="125" s="1"/>
  <c r="CS371" i="125" s="1"/>
  <c r="CS376" i="125" s="1"/>
  <c r="CS381" i="125" s="1"/>
  <c r="CS368" i="124"/>
  <c r="CS347" i="124"/>
  <c r="CS348" i="124" s="1"/>
  <c r="CR350" i="124"/>
  <c r="CT360" i="124"/>
  <c r="CT361" i="124" s="1"/>
  <c r="CS350" i="125" l="1"/>
  <c r="CU357" i="125"/>
  <c r="CU359" i="125"/>
  <c r="CU370" i="125" s="1"/>
  <c r="CT361" i="125"/>
  <c r="CT368" i="124"/>
  <c r="CT347" i="124"/>
  <c r="CT348" i="124" s="1"/>
  <c r="CU357" i="124"/>
  <c r="CU359" i="124"/>
  <c r="CU370" i="124" s="1"/>
  <c r="CS349" i="124"/>
  <c r="CS365" i="124" s="1"/>
  <c r="CS367" i="124" s="1"/>
  <c r="CS371" i="124" s="1"/>
  <c r="CS376" i="124" s="1"/>
  <c r="CS381" i="124" s="1"/>
  <c r="C380" i="124" s="1"/>
  <c r="CT368" i="125" l="1"/>
  <c r="CT347" i="125"/>
  <c r="CT348" i="125" s="1"/>
  <c r="CU360" i="125"/>
  <c r="CU361" i="125"/>
  <c r="CS350" i="124"/>
  <c r="CU360" i="124"/>
  <c r="CU361" i="124"/>
  <c r="CT349" i="124"/>
  <c r="CT365" i="124" s="1"/>
  <c r="CT367" i="124" s="1"/>
  <c r="CT371" i="124" s="1"/>
  <c r="CT376" i="124" s="1"/>
  <c r="CT381" i="124" s="1"/>
  <c r="CU368" i="125" l="1"/>
  <c r="CU347" i="125"/>
  <c r="CU348" i="125" s="1"/>
  <c r="CV357" i="125"/>
  <c r="CV359" i="125"/>
  <c r="CV370" i="125" s="1"/>
  <c r="CT349" i="125"/>
  <c r="CT365" i="125" s="1"/>
  <c r="CT367" i="125" s="1"/>
  <c r="CT371" i="125" s="1"/>
  <c r="CT376" i="125" s="1"/>
  <c r="CT381" i="125" s="1"/>
  <c r="CT350" i="124"/>
  <c r="CU368" i="124"/>
  <c r="CU347" i="124"/>
  <c r="CU348" i="124" s="1"/>
  <c r="CV357" i="124"/>
  <c r="CV359" i="124"/>
  <c r="CV370" i="124" s="1"/>
  <c r="CT350" i="125" l="1"/>
  <c r="CV360" i="125"/>
  <c r="CU349" i="125"/>
  <c r="CU365" i="125" s="1"/>
  <c r="CU367" i="125" s="1"/>
  <c r="CU371" i="125" s="1"/>
  <c r="CU376" i="125" s="1"/>
  <c r="CU381" i="125" s="1"/>
  <c r="C380" i="125" s="1"/>
  <c r="CV360" i="124"/>
  <c r="CU349" i="124"/>
  <c r="CU365" i="124" s="1"/>
  <c r="CU367" i="124" s="1"/>
  <c r="CU371" i="124" s="1"/>
  <c r="CU376" i="124" s="1"/>
  <c r="CU381" i="124" s="1"/>
  <c r="CU350" i="125" l="1"/>
  <c r="CW357" i="125"/>
  <c r="CW359" i="125"/>
  <c r="CW370" i="125" s="1"/>
  <c r="CV361" i="125"/>
  <c r="CU350" i="124"/>
  <c r="CW357" i="124"/>
  <c r="CW359" i="124"/>
  <c r="CW370" i="124" s="1"/>
  <c r="CV361" i="124"/>
  <c r="CV368" i="125" l="1"/>
  <c r="CV347" i="125"/>
  <c r="CV348" i="125" s="1"/>
  <c r="CW360" i="125"/>
  <c r="CW361" i="125" s="1"/>
  <c r="CV368" i="124"/>
  <c r="CV347" i="124"/>
  <c r="CV348" i="124" s="1"/>
  <c r="CW360" i="124"/>
  <c r="CW368" i="125" l="1"/>
  <c r="CW347" i="125"/>
  <c r="CW348" i="125" s="1"/>
  <c r="CX357" i="125"/>
  <c r="CX359" i="125"/>
  <c r="CX370" i="125" s="1"/>
  <c r="CV349" i="125"/>
  <c r="CV365" i="125" s="1"/>
  <c r="CV367" i="125" s="1"/>
  <c r="CV371" i="125" s="1"/>
  <c r="CV376" i="125" s="1"/>
  <c r="CV381" i="125" s="1"/>
  <c r="CX357" i="124"/>
  <c r="CX359" i="124"/>
  <c r="CX370" i="124" s="1"/>
  <c r="CW361" i="124"/>
  <c r="CV349" i="124"/>
  <c r="CV365" i="124" s="1"/>
  <c r="CV367" i="124" s="1"/>
  <c r="CV371" i="124" s="1"/>
  <c r="CV376" i="124" s="1"/>
  <c r="CV381" i="124" s="1"/>
  <c r="CV350" i="125" l="1"/>
  <c r="CX360" i="125"/>
  <c r="CW349" i="125"/>
  <c r="CW365" i="125" s="1"/>
  <c r="CW367" i="125" s="1"/>
  <c r="CV350" i="124"/>
  <c r="CW368" i="124"/>
  <c r="CW347" i="124"/>
  <c r="CW348" i="124" s="1"/>
  <c r="CX360" i="124"/>
  <c r="CW350" i="125" l="1"/>
  <c r="CY357" i="125"/>
  <c r="CY359" i="125"/>
  <c r="CY370" i="125" s="1"/>
  <c r="G370" i="125" s="1"/>
  <c r="CW371" i="125"/>
  <c r="C373" i="125"/>
  <c r="C374" i="125"/>
  <c r="CX361" i="125"/>
  <c r="CY357" i="124"/>
  <c r="CY359" i="124"/>
  <c r="CY370" i="124" s="1"/>
  <c r="G370" i="124" s="1"/>
  <c r="CX361" i="124"/>
  <c r="CW349" i="124"/>
  <c r="CW365" i="124" s="1"/>
  <c r="CW367" i="124" s="1"/>
  <c r="CX368" i="125" l="1"/>
  <c r="CX347" i="125"/>
  <c r="CX348" i="125" s="1"/>
  <c r="CW376" i="125"/>
  <c r="CW381" i="125" s="1"/>
  <c r="C379" i="125"/>
  <c r="C378" i="125"/>
  <c r="CY360" i="125"/>
  <c r="CY361" i="125" s="1"/>
  <c r="CW371" i="124"/>
  <c r="C373" i="124"/>
  <c r="C374" i="124"/>
  <c r="CX368" i="124"/>
  <c r="CX347" i="124"/>
  <c r="CX348" i="124" s="1"/>
  <c r="CW350" i="124"/>
  <c r="CY360" i="124"/>
  <c r="CY361" i="124" s="1"/>
  <c r="CY368" i="125" l="1"/>
  <c r="G368" i="125" s="1"/>
  <c r="CY347" i="125"/>
  <c r="CX349" i="125"/>
  <c r="CX365" i="125" s="1"/>
  <c r="CX367" i="125" s="1"/>
  <c r="CX371" i="125" s="1"/>
  <c r="CX376" i="125" s="1"/>
  <c r="CX381" i="125" s="1"/>
  <c r="CX349" i="124"/>
  <c r="CX365" i="124" s="1"/>
  <c r="CX367" i="124" s="1"/>
  <c r="CX371" i="124" s="1"/>
  <c r="CY368" i="124"/>
  <c r="G368" i="124" s="1"/>
  <c r="CY347" i="124"/>
  <c r="CW376" i="124"/>
  <c r="CW381" i="124" s="1"/>
  <c r="C379" i="124"/>
  <c r="C378" i="124"/>
  <c r="CY348" i="125" l="1"/>
  <c r="G347" i="125"/>
  <c r="CX350" i="125"/>
  <c r="CX350" i="124"/>
  <c r="CY348" i="124"/>
  <c r="G347" i="124"/>
  <c r="CX376" i="124"/>
  <c r="CX381" i="124" s="1"/>
  <c r="CY349" i="125" l="1"/>
  <c r="CY350" i="125" s="1"/>
  <c r="G350" i="125" s="1"/>
  <c r="G348" i="125"/>
  <c r="CY349" i="124"/>
  <c r="G348" i="124"/>
  <c r="CY365" i="125" l="1"/>
  <c r="G349" i="125"/>
  <c r="CY365" i="124"/>
  <c r="G349" i="124"/>
  <c r="CY350" i="124"/>
  <c r="G350" i="124" s="1"/>
  <c r="CY367" i="125" l="1"/>
  <c r="G365" i="125"/>
  <c r="CY367" i="124"/>
  <c r="G365" i="124"/>
  <c r="CY371" i="125" l="1"/>
  <c r="G367" i="125"/>
  <c r="CY371" i="124"/>
  <c r="G367" i="124"/>
  <c r="CY376" i="125" l="1"/>
  <c r="CY381" i="125" s="1"/>
  <c r="G371" i="125"/>
  <c r="G372" i="125" s="1"/>
  <c r="CY376" i="124"/>
  <c r="CY381" i="124" s="1"/>
  <c r="G371" i="124"/>
  <c r="G372" i="1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Chonthicha Praditthakul</author>
  </authors>
  <commentList>
    <comment ref="C114" authorId="0" shapeId="0" xr:uid="{F9405840-02BC-4AA0-9FEE-D0A35ADC6C36}">
      <text>
        <r>
          <rPr>
            <b/>
            <sz val="9"/>
            <color indexed="81"/>
            <rFont val="Tahoma"/>
            <charset val="1"/>
          </rPr>
          <t>Chonthicha Praditthakul:</t>
        </r>
        <r>
          <rPr>
            <sz val="9"/>
            <color indexed="81"/>
            <rFont val="Tahoma"/>
            <charset val="1"/>
          </rPr>
          <t xml:space="preserve">
Selling Fee 1.5%
Legal Fee 0.5%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tc={2910CDE4-DD52-44DA-85BA-4A780BF479AC}</author>
    <author>tc={6D00D363-5666-4591-820D-EB7B82911ABF}</author>
    <author>Chonthicha Praditthakul</author>
  </authors>
  <commentList>
    <comment ref="E68" authorId="0" shapeId="0" xr:uid="{2910CDE4-DD52-44DA-85BA-4A780BF479AC}">
      <text>
        <t>[Threaded comment]
Your version of Excel allows you to read this threaded comment; however, any edits to it will get removed if the file is opened in a newer version of Excel. Learn more: https://go.microsoft.com/fwlink/?linkid=870924
Comment:
    SIM assume land is at THB6.15m/rai and transfer fee of 3.3%</t>
      </text>
    </comment>
    <comment ref="P69" authorId="1" shapeId="0" xr:uid="{6D00D363-5666-4591-820D-EB7B82911ABF}">
      <text>
        <t>[Threaded comment]
Your version of Excel allows you to read this threaded comment; however, any edits to it will get removed if the file is opened in a newer version of Excel. Learn more: https://go.microsoft.com/fwlink/?linkid=870924
Comment:
    SIM total land and pre construction cost THB582.7m (including 3m DD, 2m legal/structuring, 2m consulting)</t>
      </text>
    </comment>
    <comment ref="C114" authorId="2" shapeId="0" xr:uid="{CBB28678-F52F-4B59-8DCB-84AD689F6741}">
      <text>
        <r>
          <rPr>
            <b/>
            <sz val="9"/>
            <color indexed="81"/>
            <rFont val="Tahoma"/>
            <charset val="1"/>
          </rPr>
          <t>Chonthicha Praditthakul:</t>
        </r>
        <r>
          <rPr>
            <sz val="9"/>
            <color indexed="81"/>
            <rFont val="Tahoma"/>
            <charset val="1"/>
          </rPr>
          <t xml:space="preserve">
Selling Fee 1.5%
Legal Fee 0.5%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tc={2E80D18C-6B95-48C5-9AB7-26DCF582E98A}</author>
    <author>tc={122B66D7-8335-4269-8C53-1C1B2D099312}</author>
    <author>Chonthicha Praditthakul</author>
    <author>tc={D90F1A5C-F93A-4FD8-9445-230B0FDE4737}</author>
  </authors>
  <commentList>
    <comment ref="E68" authorId="0" shapeId="0" xr:uid="{2E80D18C-6B95-48C5-9AB7-26DCF582E98A}">
      <text>
        <t>[Threaded comment]
Your version of Excel allows you to read this threaded comment; however, any edits to it will get removed if the file is opened in a newer version of Excel. Learn more: https://go.microsoft.com/fwlink/?linkid=870924
Comment:
    SIM assume land is at THB6.15m/rai and transfer fee of 3.3%</t>
      </text>
    </comment>
    <comment ref="P69" authorId="1" shapeId="0" xr:uid="{122B66D7-8335-4269-8C53-1C1B2D099312}">
      <text>
        <t>[Threaded comment]
Your version of Excel allows you to read this threaded comment; however, any edits to it will get removed if the file is opened in a newer version of Excel. Learn more: https://go.microsoft.com/fwlink/?linkid=870924
Comment:
    SIM total land and pre construction cost THB582.7m (including 3m DD, 2m legal/structuring, 2m consulting)</t>
      </text>
    </comment>
    <comment ref="C114" authorId="2" shapeId="0" xr:uid="{CDD3CA9A-9073-4503-B8AB-67ED29AB51FF}">
      <text>
        <r>
          <rPr>
            <b/>
            <sz val="9"/>
            <color indexed="81"/>
            <rFont val="Tahoma"/>
            <charset val="1"/>
          </rPr>
          <t>Chonthicha Praditthakul:</t>
        </r>
        <r>
          <rPr>
            <sz val="9"/>
            <color indexed="81"/>
            <rFont val="Tahoma"/>
            <charset val="1"/>
          </rPr>
          <t xml:space="preserve">
Selling Fee 1.5%
Legal Fee 0.5%</t>
        </r>
      </text>
    </comment>
    <comment ref="F322" authorId="3" shapeId="0" xr:uid="{D90F1A5C-F93A-4FD8-9445-230B0FDE4737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front end month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<sst xmlns="http://schemas.openxmlformats.org/spreadsheetml/2006/main" count="2439" uniqueCount="342">
  <si>
    <t>Total</t>
  </si>
  <si>
    <t>Check</t>
  </si>
  <si>
    <t>Drawdown</t>
  </si>
  <si>
    <t>Repayment</t>
  </si>
  <si>
    <t>Interest</t>
  </si>
  <si>
    <t>Revenue</t>
  </si>
  <si>
    <t>EBITDA</t>
  </si>
  <si>
    <t>EBIT</t>
  </si>
  <si>
    <t>Net Profit</t>
  </si>
  <si>
    <t>FCFF</t>
  </si>
  <si>
    <t>FCFE</t>
  </si>
  <si>
    <t>Tax</t>
  </si>
  <si>
    <t>WACC</t>
  </si>
  <si>
    <t>Cost</t>
  </si>
  <si>
    <t>Total Cost</t>
  </si>
  <si>
    <t>Depreciation</t>
  </si>
  <si>
    <t>Capital Expenditure</t>
  </si>
  <si>
    <t>Source of Fund</t>
  </si>
  <si>
    <t>Total Source of Fund</t>
  </si>
  <si>
    <t>Beginning Loan</t>
  </si>
  <si>
    <t>Ending Loan</t>
  </si>
  <si>
    <t>Profit and Loss Statement</t>
  </si>
  <si>
    <t>Gross Profit</t>
  </si>
  <si>
    <t>SG&amp;A</t>
  </si>
  <si>
    <t>Interest Expenses</t>
  </si>
  <si>
    <t>Earning Before Tax</t>
  </si>
  <si>
    <t>Income Tax</t>
  </si>
  <si>
    <t>Cashflow Statement</t>
  </si>
  <si>
    <t>CAPEX</t>
  </si>
  <si>
    <t>Paid-up Capital</t>
  </si>
  <si>
    <t>Net increase (decrease) in cash and cash equivalents</t>
  </si>
  <si>
    <t>Cash and cash equivalents at beginning of the year</t>
  </si>
  <si>
    <t>Cash and cash equivalents at end of the year</t>
  </si>
  <si>
    <t>Balance Sheet</t>
  </si>
  <si>
    <t>Cash and cash equivalents</t>
  </si>
  <si>
    <t>Assets</t>
  </si>
  <si>
    <t>Current Assets</t>
  </si>
  <si>
    <t>Total Current Assets</t>
  </si>
  <si>
    <t>Non-current Assets</t>
  </si>
  <si>
    <t>Property, plant and equipment</t>
  </si>
  <si>
    <t>Total Non-current Assets</t>
  </si>
  <si>
    <t>Total Assets</t>
  </si>
  <si>
    <t>Liability</t>
  </si>
  <si>
    <t>Non-current Liabilities</t>
  </si>
  <si>
    <t>Total Non-current Liabilities</t>
  </si>
  <si>
    <t>Total Liabilities</t>
  </si>
  <si>
    <t>Shareholders' Equity</t>
  </si>
  <si>
    <t>Total Shareholders' Equity</t>
  </si>
  <si>
    <t>Total Liabilities and Equity</t>
  </si>
  <si>
    <t>Loan from Financial Institution</t>
  </si>
  <si>
    <t>Retain Earning</t>
  </si>
  <si>
    <t>Borrowing</t>
  </si>
  <si>
    <t>Cost of Equity</t>
  </si>
  <si>
    <t>Project Payback Period</t>
  </si>
  <si>
    <t>Accumulated of FCFF</t>
  </si>
  <si>
    <t>Equity NPV</t>
  </si>
  <si>
    <t>Equity Payback Period</t>
  </si>
  <si>
    <t>Project IRR</t>
  </si>
  <si>
    <t>Project NPV</t>
  </si>
  <si>
    <t>Equity IRR</t>
  </si>
  <si>
    <t>Cost Starting</t>
  </si>
  <si>
    <t>Cost Ending</t>
  </si>
  <si>
    <t xml:space="preserve">Book Value Starting </t>
  </si>
  <si>
    <t>Purchases of Equipments</t>
  </si>
  <si>
    <t xml:space="preserve">Depreciation of Equipment </t>
  </si>
  <si>
    <t xml:space="preserve">Book Value Ending  </t>
  </si>
  <si>
    <t>*</t>
  </si>
  <si>
    <t>Commonsize P&amp;L</t>
  </si>
  <si>
    <t>Current Liabilities</t>
  </si>
  <si>
    <t>Total Current Liabilities</t>
  </si>
  <si>
    <t>Accumulated of FCFE</t>
  </si>
  <si>
    <t>Revenue from Rental</t>
  </si>
  <si>
    <t>Construction Cost</t>
  </si>
  <si>
    <t>Development Space</t>
  </si>
  <si>
    <t>Rental Cost</t>
  </si>
  <si>
    <t>Rental Rate</t>
  </si>
  <si>
    <t>Equity</t>
  </si>
  <si>
    <t>Loan</t>
  </si>
  <si>
    <t>Tenor</t>
  </si>
  <si>
    <t>Interest During Construction</t>
  </si>
  <si>
    <t>Interest Expense</t>
  </si>
  <si>
    <t>Book Value Ending (BS)</t>
  </si>
  <si>
    <t>Cost of Assets for Sales (Non-Cash)</t>
  </si>
  <si>
    <t>of Rental Rev</t>
  </si>
  <si>
    <t>Total Revenue</t>
  </si>
  <si>
    <t>REIT</t>
  </si>
  <si>
    <t>Reserve Maintainance</t>
  </si>
  <si>
    <t>REIT Value</t>
  </si>
  <si>
    <t>Transfer Fee</t>
  </si>
  <si>
    <t>Specific Business Tax</t>
  </si>
  <si>
    <t>Gain from Sale Assets</t>
  </si>
  <si>
    <t>Revenue from Sale Assets to REIT</t>
  </si>
  <si>
    <t>Repayment (All)</t>
  </si>
  <si>
    <t>Area</t>
  </si>
  <si>
    <t>Valuation: Sale Assets to REIT</t>
  </si>
  <si>
    <t>Reserve</t>
  </si>
  <si>
    <t>FCFF (REIT) Freehold</t>
  </si>
  <si>
    <t>FreeHold</t>
  </si>
  <si>
    <t>% Yield</t>
  </si>
  <si>
    <t>% Avg.Yield</t>
  </si>
  <si>
    <t>Fund Value (REIT)_FreeHold</t>
  </si>
  <si>
    <t>Upfront</t>
  </si>
  <si>
    <t>Month/Period</t>
  </si>
  <si>
    <t>Rental</t>
  </si>
  <si>
    <t>Agreement Value</t>
  </si>
  <si>
    <t>of Agreement Value</t>
  </si>
  <si>
    <t>Remaining Agreement Value Calculation</t>
  </si>
  <si>
    <t>Land Cost</t>
  </si>
  <si>
    <t>Book Value Ending (All)</t>
  </si>
  <si>
    <t>Total Capex</t>
  </si>
  <si>
    <t>Require Rate of Return</t>
  </si>
  <si>
    <t>Depreciation (REIT)</t>
  </si>
  <si>
    <t>Useful Life (Year)</t>
  </si>
  <si>
    <t>Transfer Leasehold Right Tax</t>
  </si>
  <si>
    <t>Depreciation (Self Operating)</t>
  </si>
  <si>
    <t>Self Operating</t>
  </si>
  <si>
    <t>Self Operating (For Depreciation)</t>
  </si>
  <si>
    <t>Depreciation (Sale Asset to REIT)</t>
  </si>
  <si>
    <t>Growth Rate</t>
  </si>
  <si>
    <t>of Building Value</t>
  </si>
  <si>
    <t>Land Area</t>
  </si>
  <si>
    <t>Process</t>
  </si>
  <si>
    <t>Plot 1</t>
  </si>
  <si>
    <t>Operating</t>
  </si>
  <si>
    <t>Net cash flows from operating</t>
  </si>
  <si>
    <t>Investing</t>
  </si>
  <si>
    <t>Net cash flows from investing</t>
  </si>
  <si>
    <t>Financing</t>
  </si>
  <si>
    <t>Net cash flows from financing</t>
  </si>
  <si>
    <t>Land Cost (Upfront)</t>
  </si>
  <si>
    <t>% Growth</t>
  </si>
  <si>
    <t>Rental/Month</t>
  </si>
  <si>
    <t>Month</t>
  </si>
  <si>
    <t>Rental/Year</t>
  </si>
  <si>
    <t>Total Upfront</t>
  </si>
  <si>
    <t>Land Cost (Rental)</t>
  </si>
  <si>
    <t>MB</t>
  </si>
  <si>
    <t>Model</t>
  </si>
  <si>
    <t>Remaining Agreement Value</t>
  </si>
  <si>
    <t>Cost of Assets for Sales (Non-cash)</t>
  </si>
  <si>
    <t>Occupancy</t>
  </si>
  <si>
    <t>Management Fee</t>
  </si>
  <si>
    <t>Bank Loan</t>
  </si>
  <si>
    <t xml:space="preserve">Equity </t>
  </si>
  <si>
    <t>Expense Portion</t>
  </si>
  <si>
    <t>ALPHA INDUSTRIAL SOLUTIONS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</si>
  <si>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</si>
  <si>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</si>
  <si>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</si>
  <si>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</si>
  <si>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</si>
  <si>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</si>
  <si>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</si>
  <si>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</si>
  <si>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</si>
  <si>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</si>
  <si>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</si>
  <si>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</si>
  <si>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</si>
  <si>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</si>
  <si>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</si>
  <si>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</si>
  <si>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</si>
  <si>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</si>
  <si>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</si>
  <si>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</si>
  <si>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</si>
  <si>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</si>
  <si>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</si>
  <si>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</si>
  <si>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</si>
  <si>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</si>
  <si>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</si>
  <si>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</si>
  <si>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</si>
  <si>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</si>
  <si>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</si>
  <si>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</si>
  <si>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</si>
  <si>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Year</t>
  </si>
  <si>
    <t>Period</t>
  </si>
  <si>
    <t>Number of Period</t>
  </si>
  <si>
    <t>Construction</t>
  </si>
  <si>
    <t>Sale Assets to REIT</t>
  </si>
  <si>
    <t>Revenue Recognization</t>
  </si>
  <si>
    <t>WH/Land</t>
  </si>
  <si>
    <t>SQM</t>
  </si>
  <si>
    <t>THB/SQM</t>
  </si>
  <si>
    <t>of Upfront</t>
  </si>
  <si>
    <t>IDC-Bank Loan</t>
  </si>
  <si>
    <t>Expense</t>
  </si>
  <si>
    <t>Other CAPEX</t>
  </si>
  <si>
    <t>Mgt Fee from Success Work</t>
  </si>
  <si>
    <t>Commission to Sale</t>
  </si>
  <si>
    <t>Total Expense</t>
  </si>
  <si>
    <t>Marketing Expense</t>
  </si>
  <si>
    <t>Prepaid Expenses</t>
  </si>
  <si>
    <t>Ending Cash</t>
  </si>
  <si>
    <t>Rental Revenue</t>
  </si>
  <si>
    <t>Total Rental Revenue</t>
  </si>
  <si>
    <t>Loan from Bank</t>
  </si>
  <si>
    <t>Paid-up Capital-ALPHA</t>
  </si>
  <si>
    <t>Equity-ALPHA</t>
  </si>
  <si>
    <t>Non-VAT</t>
  </si>
  <si>
    <t>JV Partner</t>
  </si>
  <si>
    <t>Sale Price</t>
  </si>
  <si>
    <t>of Sale Price</t>
  </si>
  <si>
    <t>of MGT Fee</t>
  </si>
  <si>
    <t>Y</t>
  </si>
  <si>
    <t>MB/Y</t>
  </si>
  <si>
    <t>Equity-Partner</t>
  </si>
  <si>
    <t>Paid-up Capital-Partner</t>
  </si>
  <si>
    <t>EIRR</t>
  </si>
  <si>
    <t>Land (SQM)</t>
  </si>
  <si>
    <t>WH (SQM)</t>
  </si>
  <si>
    <t>PM Fee</t>
  </si>
  <si>
    <t>of TAV</t>
  </si>
  <si>
    <t>of Revenue</t>
  </si>
  <si>
    <t>Building Insurance</t>
  </si>
  <si>
    <t>REIT Expenses</t>
  </si>
  <si>
    <t>of Equity</t>
  </si>
  <si>
    <t>Principal Repayment</t>
  </si>
  <si>
    <t>Terminal Value (Freehold)</t>
  </si>
  <si>
    <r>
      <rPr>
        <u/>
        <sz val="9"/>
        <color theme="1"/>
        <rFont val="Arial"/>
        <family val="2"/>
      </rPr>
      <t>Deduct</t>
    </r>
    <r>
      <rPr>
        <sz val="9"/>
        <color theme="1"/>
        <rFont val="Arial"/>
        <family val="2"/>
      </rPr>
      <t xml:space="preserve"> Setup cost</t>
    </r>
  </si>
  <si>
    <t>Net Proceed from REIT</t>
  </si>
  <si>
    <t>Capital Structure</t>
  </si>
  <si>
    <t>Debt</t>
  </si>
  <si>
    <t>Loan for REIT</t>
  </si>
  <si>
    <t>Grace Period 1Y</t>
  </si>
  <si>
    <t xml:space="preserve"> - RM fee</t>
  </si>
  <si>
    <t xml:space="preserve"> - Trustee fee</t>
  </si>
  <si>
    <t xml:space="preserve"> - Registrafee</t>
  </si>
  <si>
    <t>1st Year Yield</t>
  </si>
  <si>
    <t>Freehold</t>
  </si>
  <si>
    <t>Bht/rai/month</t>
  </si>
  <si>
    <t>Bht/rai</t>
  </si>
  <si>
    <t>Project Information</t>
  </si>
  <si>
    <t>Rental Area</t>
  </si>
  <si>
    <t>%Efficiency</t>
  </si>
  <si>
    <t>Main Assumption</t>
  </si>
  <si>
    <t>Use&amp;Source of funds</t>
  </si>
  <si>
    <t>Use of funds</t>
  </si>
  <si>
    <t>Land cost</t>
  </si>
  <si>
    <t xml:space="preserve">Development Cost </t>
  </si>
  <si>
    <t>IDC+Reserve</t>
  </si>
  <si>
    <t>Total Use of funds</t>
  </si>
  <si>
    <t>Source of funds</t>
  </si>
  <si>
    <t>Total Source of funds</t>
  </si>
  <si>
    <t>Financial Return</t>
  </si>
  <si>
    <t>Profit and Loss Statement: Self Operate</t>
  </si>
  <si>
    <t>EBT</t>
  </si>
  <si>
    <t>Valuation: Self Operate</t>
  </si>
  <si>
    <t>% Equity</t>
  </si>
  <si>
    <t>Summary Information</t>
  </si>
  <si>
    <t>Baht/SQM</t>
  </si>
  <si>
    <t>Escalation</t>
  </si>
  <si>
    <t>Baht/Rai</t>
  </si>
  <si>
    <t>Project Savills (Freehold)</t>
  </si>
  <si>
    <t>Annual</t>
  </si>
  <si>
    <t>Growth/1Y</t>
  </si>
  <si>
    <t>- Alpha (50%)</t>
  </si>
  <si>
    <t>- JV Partner (50%)</t>
  </si>
  <si>
    <t>W2</t>
  </si>
  <si>
    <t>W3</t>
  </si>
  <si>
    <t>Incentive</t>
  </si>
  <si>
    <t>Valuation: Private Fund</t>
  </si>
  <si>
    <t>Fitting Out</t>
  </si>
  <si>
    <t>Baht/Month</t>
  </si>
  <si>
    <t xml:space="preserve"> </t>
  </si>
  <si>
    <t>2) Property Expenses</t>
  </si>
  <si>
    <t>1) Due Diligence Expenses</t>
  </si>
  <si>
    <t>3) Management Fee</t>
  </si>
  <si>
    <t>4) Commission</t>
  </si>
  <si>
    <t>5) Transfer Fee&amp;Tax</t>
  </si>
  <si>
    <t>Baht</t>
  </si>
  <si>
    <t>W1</t>
  </si>
  <si>
    <t>W4</t>
  </si>
  <si>
    <t>REIT Return</t>
  </si>
  <si>
    <t>Investment</t>
  </si>
  <si>
    <t>Cash Flow for Dividend</t>
  </si>
  <si>
    <t>Net Cash Flow</t>
  </si>
  <si>
    <t>YTM</t>
  </si>
  <si>
    <t>Payback Period</t>
  </si>
  <si>
    <t>Alpha x Savills</t>
  </si>
  <si>
    <t>Version Cap Rate 7.0%</t>
  </si>
  <si>
    <t>Selling Assets to APACIG</t>
  </si>
  <si>
    <t>W1: Built to suit</t>
  </si>
  <si>
    <t>W2: Built to suit</t>
  </si>
  <si>
    <t>W3: Built to suit</t>
  </si>
  <si>
    <t>W4: Ready Built</t>
  </si>
  <si>
    <t>Fitting out 17 months</t>
  </si>
  <si>
    <t>6) Undertaking Fee</t>
  </si>
  <si>
    <t>Version Cap Rate 6.5%</t>
  </si>
  <si>
    <t>Selling Assets to AIA</t>
  </si>
  <si>
    <t>Confirm paid by the current landowner</t>
  </si>
  <si>
    <t>Include in fitting out when selling assets</t>
  </si>
  <si>
    <t>Rent Free</t>
  </si>
  <si>
    <t>Version Cap Rate 6.1%</t>
  </si>
  <si>
    <t>Waterfall</t>
  </si>
  <si>
    <t>IRR Hurdles</t>
  </si>
  <si>
    <t>IRR Hurdle</t>
  </si>
  <si>
    <t>&gt;25%</t>
  </si>
  <si>
    <t>APACIG / Alpha Split</t>
  </si>
  <si>
    <t>APACIG</t>
  </si>
  <si>
    <t>Alpha</t>
  </si>
  <si>
    <r>
      <rPr>
        <b/>
        <sz val="11"/>
        <color theme="1"/>
        <rFont val="Calibri"/>
        <family val="2"/>
        <scheme val="minor"/>
      </rPr>
      <t>Beg. Balance:</t>
    </r>
    <r>
      <rPr>
        <sz val="11"/>
        <color theme="1"/>
        <rFont val="Calibri"/>
        <family val="2"/>
        <scheme val="minor"/>
      </rPr>
      <t xml:space="preserve"> LP Capital Account</t>
    </r>
  </si>
  <si>
    <t>Preferred Return</t>
  </si>
  <si>
    <t>LP Contribution</t>
  </si>
  <si>
    <t>Distributions to LP</t>
  </si>
  <si>
    <r>
      <rPr>
        <b/>
        <sz val="11"/>
        <color theme="1"/>
        <rFont val="Calibri"/>
        <family val="2"/>
        <scheme val="minor"/>
      </rPr>
      <t>End Balance:</t>
    </r>
    <r>
      <rPr>
        <sz val="11"/>
        <color theme="1"/>
        <rFont val="Calibri"/>
        <family val="2"/>
        <scheme val="minor"/>
      </rPr>
      <t xml:space="preserve"> LP Capital Account</t>
    </r>
  </si>
  <si>
    <t>Hurdle 1</t>
  </si>
  <si>
    <t>Distributions</t>
  </si>
  <si>
    <t>Cash Flow Remaining for Distribution</t>
  </si>
  <si>
    <t>IRR Check</t>
  </si>
  <si>
    <t>Hurdle 2</t>
  </si>
  <si>
    <t>Prior Distributions to LP</t>
  </si>
  <si>
    <t>WATERFALL SUMMARY</t>
  </si>
  <si>
    <t>LP Summary</t>
  </si>
  <si>
    <t>Profit</t>
  </si>
  <si>
    <t>MOIC</t>
  </si>
  <si>
    <t>Check (Should Zero Out)</t>
  </si>
  <si>
    <t>LTC</t>
  </si>
  <si>
    <t>Bank Loan Assuptions</t>
  </si>
  <si>
    <t xml:space="preserve">Term </t>
  </si>
  <si>
    <t>Equity Invested</t>
  </si>
  <si>
    <t>Profit THB</t>
  </si>
  <si>
    <t>Pofit USD</t>
  </si>
  <si>
    <t>Waterfall Returns</t>
  </si>
  <si>
    <t>XIRR</t>
  </si>
  <si>
    <t>to change it to 65%</t>
  </si>
  <si>
    <t>Scenario 1</t>
  </si>
  <si>
    <t>Scenario 2</t>
  </si>
  <si>
    <t>Scenario 3</t>
  </si>
  <si>
    <t xml:space="preserve">to change to 4.9% for small buffer </t>
  </si>
  <si>
    <t>Proceed</t>
  </si>
  <si>
    <t>Project IRR (target 11%)</t>
  </si>
  <si>
    <t>Y34</t>
  </si>
  <si>
    <t>Y35</t>
  </si>
  <si>
    <t>Y36</t>
  </si>
  <si>
    <t>Y37</t>
  </si>
  <si>
    <t>Y38</t>
  </si>
  <si>
    <t>Y39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</si>
</sst>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 * #,##0.0000_ ;_ * \-#,##0.0000_ ;_ * &quot;-&quot;??_ ;_ @_ "/>
    <numFmt numFmtId="166" formatCode="_-* #,##0.00_-;\-* #,##0.00_-;_-* &quot;-&quot;??_-;_-@_-"/>
    <numFmt numFmtId="167" formatCode="_(* #,##0.00,,_);_(* \(#,##0.00,,\);_(* &quot;-&quot;??_);_(@_)"/>
    <numFmt numFmtId="168" formatCode="#,##0.00,,_);\(#,##0.00,,\)"/>
    <numFmt numFmtId="169" formatCode="_-* #,##0.00,,_-;\-* #,##0.00,,_-;_-* &quot;-&quot;??_-;_-@_-"/>
    <numFmt numFmtId="170" formatCode="0.0%"/>
    <numFmt numFmtId="171" formatCode="_(* #,##0.000_);_(* \(#,##0.000\);_(* &quot;-&quot;??_);_(@_)"/>
    <numFmt numFmtId="172" formatCode="&quot;Y&quot;0"/>
    <numFmt numFmtId="173" formatCode="&quot; Every&quot;\ #,##0\ &quot;Y&quot;"/>
    <numFmt numFmtId="174" formatCode="[$-409]mmm/yy;@"/>
    <numFmt numFmtId="175" formatCode="#,###.0,,_);[Red]\(#,###.0,,\);_(* &quot;-&quot;??_);_(@_)"/>
    <numFmt numFmtId="176" formatCode="#,###.00,,_);[Red]\(#,###.00,,\);_(* &quot;-&quot;??_);_(@_)"/>
    <numFmt numFmtId="177" formatCode="#,##0,,"/>
    <numFmt numFmtId="178" formatCode="#,###,,_);[Red]\(#,###,,\);_(* &quot;-&quot;??_);_(@_)"/>
    <numFmt numFmtId="179" formatCode="_(* #,##0,,_);_(* \(#,##0,,\);_(* &quot;-&quot;??_);_(@_)"/>
    <numFmt numFmtId="180" formatCode="#,##0.0\ &quot;Y&quot;"/>
    <numFmt numFmtId="181" formatCode="&quot;IRR Hurdle&quot;\ #"/>
    <numFmt numFmtId="182" formatCode="&quot;Year&quot;\ 0"/>
    <numFmt numFmtId="183" formatCode="_(* #,##0_);[Red]_(* \(#,##0\);_(* &quot;-&quot;_);_(@_)"/>
    <numFmt numFmtId="184" formatCode="#,##0.0,,&quot;m&quot;;_(* \(#,##0.0,,&quot;m&quot;\);_(* &quot;-&quot;_);_(@_)"/>
    <numFmt numFmtId="185" formatCode="#,##0.0_);\(#,##0.0\)"/>
    <numFmt numFmtId="186" formatCode="0.00\x"/>
    <numFmt numFmtId="187" formatCode="#,##0.00,,&quot;m&quot;;_(* \(#,##0.00,,&quot;m&quot;\);_(* &quot;-&quot;_);_(@_)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4"/>
      <name val="AngsanaUPC"/>
      <family val="1"/>
    </font>
    <font>
      <sz val="14"/>
      <name val="AngsanaUPC"/>
      <family val="1"/>
      <charset val="22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  <charset val="222"/>
      <scheme val="minor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b/>
      <sz val="9"/>
      <color rgb="FF00B050"/>
      <name val="Arial"/>
      <family val="2"/>
    </font>
    <font>
      <sz val="10"/>
      <name val="Arial"/>
      <family val="2"/>
    </font>
    <font>
      <sz val="11"/>
      <color indexed="8"/>
      <name val="Tahoma"/>
      <family val="2"/>
      <charset val="222"/>
    </font>
    <font>
      <sz val="16"/>
      <color theme="1"/>
      <name val="AngsanaUPC"/>
      <family val="2"/>
      <charset val="222"/>
    </font>
    <font>
      <sz val="9"/>
      <color rgb="FF0070C0"/>
      <name val="Arial"/>
      <family val="2"/>
    </font>
    <font>
      <b/>
      <sz val="9"/>
      <color rgb="FF0070C0"/>
      <name val="Arial"/>
      <family val="2"/>
    </font>
    <font>
      <sz val="9"/>
      <color theme="1"/>
      <name val="Calibri"/>
      <family val="2"/>
      <scheme val="minor"/>
    </font>
    <font>
      <sz val="9"/>
      <name val="Arial"/>
      <family val="2"/>
    </font>
    <font>
      <b/>
      <sz val="10"/>
      <color theme="0"/>
      <name val="Arial"/>
      <family val="2"/>
    </font>
    <font>
      <b/>
      <sz val="9"/>
      <color theme="5" tint="-0.249977111117893"/>
      <name val="Arial"/>
      <family val="2"/>
    </font>
    <font>
      <b/>
      <u/>
      <sz val="9"/>
      <color theme="1"/>
      <name val="Arial"/>
      <family val="2"/>
    </font>
    <font>
      <u/>
      <sz val="9"/>
      <color theme="1"/>
      <name val="Arial"/>
      <family val="2"/>
    </font>
    <font>
      <sz val="9"/>
      <color rgb="FFFF0000"/>
      <name val="Arial"/>
      <family val="2"/>
    </font>
    <font>
      <b/>
      <sz val="15"/>
      <color theme="3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0"/>
      <color rgb="FFFFC000"/>
      <name val="Arial"/>
      <family val="2"/>
    </font>
    <font>
      <b/>
      <u/>
      <sz val="10"/>
      <color theme="1"/>
      <name val="Arial"/>
      <family val="2"/>
    </font>
    <font>
      <b/>
      <sz val="10"/>
      <color theme="4" tint="-0.249977111117893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9"/>
      <color rgb="FFFF0000"/>
      <name val="Arial"/>
      <family val="2"/>
    </font>
    <font>
      <sz val="9"/>
      <color rgb="FFC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</font>
    <font>
      <sz val="10"/>
      <name val="Arial"/>
    </font>
    <font>
      <sz val="9"/>
      <color theme="1"/>
      <name val="Arial"/>
    </font>
    <font>
      <b/>
      <sz val="9"/>
      <color theme="1"/>
      <name val="Arial"/>
    </font>
    <font>
      <b/>
      <sz val="9"/>
      <color rgb="FF0070C0"/>
      <name val="Arial"/>
    </font>
    <font>
      <b/>
      <sz val="10"/>
      <color theme="0"/>
      <name val="Arial"/>
    </font>
    <font>
      <b/>
      <sz val="10"/>
      <color theme="1"/>
      <name val="Arial"/>
    </font>
    <font>
      <b/>
      <sz val="9"/>
      <color theme="0"/>
      <name val="Arial"/>
    </font>
    <font>
      <b/>
      <u/>
      <sz val="9"/>
      <color theme="1"/>
      <name val="Arial"/>
    </font>
    <font>
      <sz val="9"/>
      <color rgb="FFFF0000"/>
      <name val="Arial"/>
    </font>
    <font>
      <sz val="9"/>
      <color rgb="FFC00000"/>
      <name val="Arial"/>
    </font>
    <font>
      <b/>
      <sz val="9"/>
      <color rgb="FFFF0000"/>
      <name val="Arial"/>
    </font>
    <font>
      <b/>
      <sz val="9"/>
      <color rgb="FF00B050"/>
      <name val="Arial"/>
    </font>
    <font>
      <b/>
      <sz val="9"/>
      <color theme="5" tint="-0.249977111117893"/>
      <name val="Arial"/>
    </font>
    <font>
      <sz val="9"/>
      <name val="Arial"/>
    </font>
    <font>
      <u/>
      <sz val="9"/>
      <color theme="1"/>
      <name val="Arial"/>
    </font>
    <font>
      <sz val="9"/>
      <color theme="0"/>
      <name val="Arial"/>
    </font>
    <font>
      <sz val="9"/>
      <color rgb="FF0070C0"/>
      <name val="Arial"/>
    </font>
    <font>
      <b/>
      <sz val="10"/>
      <color rgb="FFFFC000"/>
      <name val="Arial"/>
    </font>
    <font>
      <sz val="10"/>
      <color theme="0"/>
      <name val="Arial"/>
    </font>
    <font>
      <b/>
      <sz val="10"/>
      <color theme="4" tint="-0.249977111117893"/>
      <name val="Arial"/>
    </font>
    <font>
      <b/>
      <sz val="9"/>
      <name val="Arial"/>
      <family val="2"/>
    </font>
    <font>
      <sz val="12"/>
      <name val="Arial"/>
      <family val="2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4546A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 style="thin">
        <color theme="4" tint="-0.249977111117893"/>
      </top>
      <bottom/>
      <diagonal/>
    </border>
    <border>
      <left/>
      <right style="medium">
        <color theme="4" tint="-0.249977111117893"/>
      </right>
      <top style="thin">
        <color theme="4" tint="-0.249977111117893"/>
      </top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 style="medium">
        <color theme="4" tint="-0.249977111117893"/>
      </right>
      <top style="medium">
        <color theme="4" tint="-0.249977111117893"/>
      </top>
      <bottom style="medium">
        <color theme="4" tint="-0.24997711111789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165" fontId="4" fillId="0" borderId="0" applyFont="0" applyFill="0" applyBorder="0" applyAlignment="0" applyProtection="0"/>
    <xf numFmtId="0" fontId="5" fillId="0" borderId="0"/>
    <xf numFmtId="0" fontId="5" fillId="0" borderId="0"/>
    <xf numFmtId="0" fontId="6" fillId="0" borderId="0"/>
    <xf numFmtId="166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9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5" fillId="0" borderId="0"/>
    <xf numFmtId="9" fontId="1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0" fontId="15" fillId="0" borderId="0"/>
    <xf numFmtId="0" fontId="17" fillId="0" borderId="0"/>
    <xf numFmtId="43" fontId="1" fillId="0" borderId="0" applyFont="0" applyFill="0" applyBorder="0" applyAlignment="0" applyProtection="0"/>
    <xf numFmtId="0" fontId="27" fillId="0" borderId="16" applyNumberFormat="0" applyFill="0" applyAlignment="0" applyProtection="0"/>
    <xf numFmtId="0" fontId="62" fillId="0" borderId="0"/>
  </cellStyleXfs>
  <cellXfs count="793">
    <xf numFmtId="0" fontId="0" fillId="0" borderId="0" xfId="0"/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Fill="1" applyAlignment="1">
      <alignment horizontal="center"/>
    </xf>
    <xf numFmtId="0" fontId="11" fillId="0" borderId="0" xfId="0" applyFont="1" applyFill="1"/>
    <xf numFmtId="0" fontId="11" fillId="0" borderId="0" xfId="0" applyFont="1" applyFill="1" applyAlignment="1">
      <alignment horizontal="center"/>
    </xf>
    <xf numFmtId="0" fontId="10" fillId="0" borderId="0" xfId="0" applyFont="1" applyFill="1"/>
    <xf numFmtId="164" fontId="12" fillId="0" borderId="0" xfId="0" applyNumberFormat="1" applyFont="1"/>
    <xf numFmtId="164" fontId="12" fillId="0" borderId="0" xfId="1" applyNumberFormat="1" applyFont="1"/>
    <xf numFmtId="167" fontId="12" fillId="0" borderId="0" xfId="1" applyNumberFormat="1" applyFont="1" applyFill="1"/>
    <xf numFmtId="0" fontId="12" fillId="0" borderId="0" xfId="0" applyFont="1" applyFill="1"/>
    <xf numFmtId="164" fontId="10" fillId="0" borderId="0" xfId="1" applyNumberFormat="1" applyFont="1" applyFill="1"/>
    <xf numFmtId="0" fontId="12" fillId="0" borderId="0" xfId="0" applyFont="1" applyFill="1" applyAlignment="1">
      <alignment horizontal="center"/>
    </xf>
    <xf numFmtId="0" fontId="10" fillId="0" borderId="0" xfId="0" applyFont="1" applyFill="1" applyAlignment="1">
      <alignment horizontal="left" indent="2"/>
    </xf>
    <xf numFmtId="0" fontId="12" fillId="0" borderId="0" xfId="0" applyFont="1" applyFill="1" applyAlignment="1">
      <alignment horizontal="left"/>
    </xf>
    <xf numFmtId="167" fontId="10" fillId="0" borderId="0" xfId="1" applyNumberFormat="1" applyFont="1"/>
    <xf numFmtId="0" fontId="12" fillId="0" borderId="0" xfId="0" applyFont="1" applyAlignment="1">
      <alignment horizontal="center"/>
    </xf>
    <xf numFmtId="0" fontId="12" fillId="3" borderId="0" xfId="0" applyFont="1" applyFill="1"/>
    <xf numFmtId="167" fontId="12" fillId="3" borderId="0" xfId="1" applyNumberFormat="1" applyFont="1" applyFill="1"/>
    <xf numFmtId="0" fontId="12" fillId="0" borderId="0" xfId="0" applyFont="1"/>
    <xf numFmtId="0" fontId="11" fillId="7" borderId="0" xfId="0" applyFont="1" applyFill="1"/>
    <xf numFmtId="0" fontId="11" fillId="5" borderId="0" xfId="0" applyFont="1" applyFill="1"/>
    <xf numFmtId="167" fontId="10" fillId="0" borderId="0" xfId="0" applyNumberFormat="1" applyFont="1" applyFill="1"/>
    <xf numFmtId="167" fontId="10" fillId="0" borderId="0" xfId="1" applyNumberFormat="1" applyFont="1" applyFill="1"/>
    <xf numFmtId="164" fontId="12" fillId="0" borderId="0" xfId="0" applyNumberFormat="1" applyFont="1" applyFill="1"/>
    <xf numFmtId="0" fontId="11" fillId="4" borderId="0" xfId="0" applyFont="1" applyFill="1"/>
    <xf numFmtId="164" fontId="10" fillId="0" borderId="0" xfId="0" applyNumberFormat="1" applyFont="1"/>
    <xf numFmtId="0" fontId="10" fillId="0" borderId="0" xfId="0" applyFont="1" applyAlignment="1">
      <alignment horizontal="left"/>
    </xf>
    <xf numFmtId="10" fontId="12" fillId="0" borderId="0" xfId="0" applyNumberFormat="1" applyFont="1" applyFill="1"/>
    <xf numFmtId="168" fontId="10" fillId="0" borderId="0" xfId="0" applyNumberFormat="1" applyFont="1"/>
    <xf numFmtId="168" fontId="10" fillId="0" borderId="0" xfId="1" applyNumberFormat="1" applyFont="1"/>
    <xf numFmtId="0" fontId="11" fillId="8" borderId="0" xfId="0" applyFont="1" applyFill="1"/>
    <xf numFmtId="0" fontId="13" fillId="0" borderId="0" xfId="0" applyFont="1"/>
    <xf numFmtId="167" fontId="10" fillId="0" borderId="0" xfId="0" applyNumberFormat="1" applyFont="1"/>
    <xf numFmtId="0" fontId="11" fillId="6" borderId="0" xfId="0" applyFont="1" applyFill="1"/>
    <xf numFmtId="0" fontId="10" fillId="0" borderId="0" xfId="0" applyFont="1" applyBorder="1"/>
    <xf numFmtId="167" fontId="10" fillId="0" borderId="0" xfId="0" applyNumberFormat="1" applyFont="1" applyBorder="1"/>
    <xf numFmtId="9" fontId="12" fillId="0" borderId="0" xfId="0" applyNumberFormat="1" applyFont="1" applyFill="1"/>
    <xf numFmtId="43" fontId="12" fillId="0" borderId="0" xfId="0" applyNumberFormat="1" applyFont="1" applyFill="1"/>
    <xf numFmtId="167" fontId="12" fillId="0" borderId="0" xfId="1" applyNumberFormat="1" applyFont="1" applyFill="1" applyAlignment="1">
      <alignment horizontal="right"/>
    </xf>
    <xf numFmtId="167" fontId="12" fillId="0" borderId="0" xfId="0" applyNumberFormat="1" applyFont="1" applyFill="1"/>
    <xf numFmtId="164" fontId="12" fillId="0" borderId="0" xfId="1" applyNumberFormat="1" applyFont="1" applyFill="1" applyAlignment="1">
      <alignment horizontal="right"/>
    </xf>
    <xf numFmtId="9" fontId="12" fillId="0" borderId="0" xfId="2" applyFont="1" applyFill="1" applyAlignment="1">
      <alignment horizontal="right"/>
    </xf>
    <xf numFmtId="0" fontId="10" fillId="0" borderId="0" xfId="0" applyFont="1" applyFill="1" applyBorder="1"/>
    <xf numFmtId="0" fontId="9" fillId="0" borderId="0" xfId="0" applyFont="1" applyFill="1"/>
    <xf numFmtId="164" fontId="10" fillId="0" borderId="0" xfId="1" applyNumberFormat="1" applyFont="1" applyFill="1" applyAlignment="1">
      <alignment horizontal="left"/>
    </xf>
    <xf numFmtId="0" fontId="11" fillId="10" borderId="0" xfId="0" applyFont="1" applyFill="1" applyAlignment="1">
      <alignment horizontal="center"/>
    </xf>
    <xf numFmtId="167" fontId="10" fillId="0" borderId="0" xfId="1" applyNumberFormat="1" applyFont="1" applyAlignment="1">
      <alignment horizontal="right" wrapText="1"/>
    </xf>
    <xf numFmtId="167" fontId="10" fillId="0" borderId="0" xfId="0" applyNumberFormat="1" applyFont="1" applyAlignment="1">
      <alignment horizontal="right" wrapText="1"/>
    </xf>
    <xf numFmtId="164" fontId="12" fillId="3" borderId="0" xfId="0" applyNumberFormat="1" applyFont="1" applyFill="1"/>
    <xf numFmtId="0" fontId="11" fillId="9" borderId="0" xfId="0" applyFont="1" applyFill="1" applyAlignment="1">
      <alignment horizontal="right"/>
    </xf>
    <xf numFmtId="164" fontId="14" fillId="0" borderId="0" xfId="0" applyNumberFormat="1" applyFont="1" applyFill="1"/>
    <xf numFmtId="164" fontId="14" fillId="0" borderId="0" xfId="1" applyNumberFormat="1" applyFont="1" applyFill="1" applyAlignment="1">
      <alignment horizontal="left"/>
    </xf>
    <xf numFmtId="164" fontId="10" fillId="0" borderId="0" xfId="0" applyNumberFormat="1" applyFont="1" applyFill="1"/>
    <xf numFmtId="164" fontId="10" fillId="0" borderId="0" xfId="0" applyNumberFormat="1" applyFont="1" applyFill="1" applyAlignment="1">
      <alignment horizontal="right"/>
    </xf>
    <xf numFmtId="164" fontId="10" fillId="0" borderId="0" xfId="1" applyNumberFormat="1" applyFont="1" applyFill="1" applyAlignment="1">
      <alignment horizontal="right"/>
    </xf>
    <xf numFmtId="164" fontId="12" fillId="3" borderId="0" xfId="1" applyNumberFormat="1" applyFont="1" applyFill="1" applyAlignment="1">
      <alignment horizontal="right"/>
    </xf>
    <xf numFmtId="17" fontId="11" fillId="0" borderId="0" xfId="0" applyNumberFormat="1" applyFont="1" applyFill="1" applyAlignment="1">
      <alignment horizontal="right"/>
    </xf>
    <xf numFmtId="0" fontId="11" fillId="0" borderId="0" xfId="0" applyFont="1" applyFill="1" applyAlignment="1">
      <alignment horizontal="right"/>
    </xf>
    <xf numFmtId="43" fontId="10" fillId="0" borderId="0" xfId="1" applyFont="1" applyFill="1" applyAlignment="1">
      <alignment horizontal="right"/>
    </xf>
    <xf numFmtId="43" fontId="12" fillId="0" borderId="0" xfId="1" applyFont="1" applyFill="1"/>
    <xf numFmtId="43" fontId="10" fillId="0" borderId="0" xfId="1" applyFont="1" applyFill="1"/>
    <xf numFmtId="167" fontId="12" fillId="0" borderId="0" xfId="1" applyNumberFormat="1" applyFont="1"/>
    <xf numFmtId="9" fontId="12" fillId="3" borderId="0" xfId="0" applyNumberFormat="1" applyFont="1" applyFill="1"/>
    <xf numFmtId="0" fontId="12" fillId="0" borderId="1" xfId="0" applyFont="1" applyFill="1" applyBorder="1"/>
    <xf numFmtId="164" fontId="10" fillId="0" borderId="2" xfId="1" applyNumberFormat="1" applyFont="1" applyFill="1" applyBorder="1" applyAlignment="1">
      <alignment horizontal="left"/>
    </xf>
    <xf numFmtId="0" fontId="10" fillId="0" borderId="2" xfId="0" applyFont="1" applyFill="1" applyBorder="1"/>
    <xf numFmtId="164" fontId="10" fillId="0" borderId="2" xfId="1" applyNumberFormat="1" applyFont="1" applyFill="1" applyBorder="1" applyAlignment="1">
      <alignment horizontal="right"/>
    </xf>
    <xf numFmtId="0" fontId="10" fillId="0" borderId="4" xfId="0" applyFont="1" applyFill="1" applyBorder="1" applyAlignment="1">
      <alignment horizontal="left" indent="2"/>
    </xf>
    <xf numFmtId="164" fontId="10" fillId="0" borderId="0" xfId="1" applyNumberFormat="1" applyFont="1" applyFill="1" applyBorder="1" applyAlignment="1">
      <alignment horizontal="right"/>
    </xf>
    <xf numFmtId="164" fontId="10" fillId="0" borderId="0" xfId="1" applyNumberFormat="1" applyFont="1" applyFill="1" applyBorder="1" applyAlignment="1">
      <alignment horizontal="left"/>
    </xf>
    <xf numFmtId="0" fontId="10" fillId="0" borderId="6" xfId="0" applyFont="1" applyFill="1" applyBorder="1" applyAlignment="1">
      <alignment horizontal="left" indent="2"/>
    </xf>
    <xf numFmtId="164" fontId="10" fillId="0" borderId="7" xfId="1" applyNumberFormat="1" applyFont="1" applyFill="1" applyBorder="1" applyAlignment="1">
      <alignment horizontal="left"/>
    </xf>
    <xf numFmtId="0" fontId="10" fillId="0" borderId="7" xfId="0" applyFont="1" applyFill="1" applyBorder="1"/>
    <xf numFmtId="164" fontId="10" fillId="0" borderId="7" xfId="1" applyNumberFormat="1" applyFont="1" applyFill="1" applyBorder="1" applyAlignment="1">
      <alignment horizontal="right"/>
    </xf>
    <xf numFmtId="0" fontId="12" fillId="0" borderId="9" xfId="0" applyFont="1" applyBorder="1"/>
    <xf numFmtId="0" fontId="12" fillId="0" borderId="10" xfId="0" applyFont="1" applyBorder="1"/>
    <xf numFmtId="167" fontId="12" fillId="0" borderId="10" xfId="1" applyNumberFormat="1" applyFont="1" applyBorder="1"/>
    <xf numFmtId="0" fontId="13" fillId="3" borderId="0" xfId="0" applyFont="1" applyFill="1"/>
    <xf numFmtId="167" fontId="12" fillId="3" borderId="0" xfId="0" applyNumberFormat="1" applyFont="1" applyFill="1"/>
    <xf numFmtId="43" fontId="10" fillId="0" borderId="0" xfId="0" applyNumberFormat="1" applyFont="1" applyFill="1"/>
    <xf numFmtId="164" fontId="10" fillId="0" borderId="2" xfId="1" applyNumberFormat="1" applyFont="1" applyFill="1" applyBorder="1"/>
    <xf numFmtId="164" fontId="10" fillId="0" borderId="0" xfId="1" applyNumberFormat="1" applyFont="1" applyFill="1" applyBorder="1"/>
    <xf numFmtId="164" fontId="10" fillId="0" borderId="7" xfId="1" applyNumberFormat="1" applyFont="1" applyFill="1" applyBorder="1"/>
    <xf numFmtId="9" fontId="10" fillId="0" borderId="0" xfId="2" applyFont="1" applyFill="1"/>
    <xf numFmtId="167" fontId="10" fillId="0" borderId="0" xfId="1" applyNumberFormat="1" applyFont="1" applyFill="1" applyAlignment="1">
      <alignment horizontal="right"/>
    </xf>
    <xf numFmtId="43" fontId="10" fillId="0" borderId="0" xfId="1" applyNumberFormat="1" applyFont="1" applyFill="1" applyAlignment="1">
      <alignment horizontal="right"/>
    </xf>
    <xf numFmtId="167" fontId="12" fillId="3" borderId="0" xfId="1" applyNumberFormat="1" applyFont="1" applyFill="1" applyAlignment="1">
      <alignment horizontal="right"/>
    </xf>
    <xf numFmtId="0" fontId="11" fillId="4" borderId="0" xfId="0" applyFont="1" applyFill="1" applyAlignment="1">
      <alignment horizontal="center"/>
    </xf>
    <xf numFmtId="10" fontId="10" fillId="0" borderId="0" xfId="0" applyNumberFormat="1" applyFont="1"/>
    <xf numFmtId="167" fontId="12" fillId="3" borderId="0" xfId="0" applyNumberFormat="1" applyFont="1" applyFill="1" applyAlignment="1">
      <alignment horizontal="right" wrapText="1"/>
    </xf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164" fontId="12" fillId="0" borderId="0" xfId="0" applyNumberFormat="1" applyFont="1" applyBorder="1"/>
    <xf numFmtId="0" fontId="10" fillId="0" borderId="0" xfId="0" applyFont="1" applyBorder="1" applyAlignment="1">
      <alignment horizontal="center"/>
    </xf>
    <xf numFmtId="0" fontId="10" fillId="0" borderId="6" xfId="0" applyFont="1" applyBorder="1"/>
    <xf numFmtId="0" fontId="10" fillId="0" borderId="7" xfId="0" applyFont="1" applyBorder="1"/>
    <xf numFmtId="0" fontId="10" fillId="0" borderId="0" xfId="0" applyFont="1" applyFill="1" applyBorder="1" applyAlignment="1">
      <alignment horizontal="center"/>
    </xf>
    <xf numFmtId="167" fontId="10" fillId="0" borderId="5" xfId="0" applyNumberFormat="1" applyFont="1" applyBorder="1"/>
    <xf numFmtId="164" fontId="12" fillId="0" borderId="0" xfId="0" applyNumberFormat="1" applyFont="1" applyFill="1" applyAlignment="1">
      <alignment horizontal="right"/>
    </xf>
    <xf numFmtId="0" fontId="12" fillId="0" borderId="1" xfId="0" applyFont="1" applyBorder="1"/>
    <xf numFmtId="0" fontId="12" fillId="0" borderId="2" xfId="0" applyFont="1" applyBorder="1"/>
    <xf numFmtId="164" fontId="12" fillId="0" borderId="2" xfId="0" applyNumberFormat="1" applyFont="1" applyBorder="1"/>
    <xf numFmtId="0" fontId="12" fillId="0" borderId="3" xfId="0" applyFont="1" applyBorder="1"/>
    <xf numFmtId="0" fontId="10" fillId="0" borderId="4" xfId="0" applyFont="1" applyBorder="1"/>
    <xf numFmtId="0" fontId="10" fillId="0" borderId="1" xfId="0" applyFont="1" applyBorder="1"/>
    <xf numFmtId="164" fontId="14" fillId="0" borderId="2" xfId="0" applyNumberFormat="1" applyFont="1" applyFill="1" applyBorder="1"/>
    <xf numFmtId="164" fontId="14" fillId="0" borderId="2" xfId="1" applyNumberFormat="1" applyFont="1" applyFill="1" applyBorder="1" applyAlignment="1">
      <alignment horizontal="left"/>
    </xf>
    <xf numFmtId="167" fontId="10" fillId="0" borderId="2" xfId="1" applyNumberFormat="1" applyFont="1" applyBorder="1"/>
    <xf numFmtId="164" fontId="14" fillId="0" borderId="7" xfId="0" applyNumberFormat="1" applyFont="1" applyFill="1" applyBorder="1"/>
    <xf numFmtId="164" fontId="14" fillId="0" borderId="7" xfId="1" applyNumberFormat="1" applyFont="1" applyFill="1" applyBorder="1" applyAlignment="1">
      <alignment horizontal="left"/>
    </xf>
    <xf numFmtId="167" fontId="10" fillId="0" borderId="7" xfId="1" applyNumberFormat="1" applyFont="1" applyBorder="1"/>
    <xf numFmtId="167" fontId="10" fillId="0" borderId="8" xfId="1" applyNumberFormat="1" applyFont="1" applyBorder="1"/>
    <xf numFmtId="168" fontId="12" fillId="3" borderId="0" xfId="0" applyNumberFormat="1" applyFont="1" applyFill="1"/>
    <xf numFmtId="168" fontId="12" fillId="0" borderId="0" xfId="0" applyNumberFormat="1" applyFont="1" applyFill="1"/>
    <xf numFmtId="9" fontId="12" fillId="0" borderId="0" xfId="2" applyFont="1" applyFill="1"/>
    <xf numFmtId="0" fontId="10" fillId="3" borderId="0" xfId="0" applyFont="1" applyFill="1"/>
    <xf numFmtId="9" fontId="12" fillId="3" borderId="0" xfId="2" applyFont="1" applyFill="1"/>
    <xf numFmtId="9" fontId="10" fillId="3" borderId="0" xfId="2" applyFont="1" applyFill="1"/>
    <xf numFmtId="168" fontId="12" fillId="3" borderId="0" xfId="1" applyNumberFormat="1" applyFont="1" applyFill="1"/>
    <xf numFmtId="0" fontId="10" fillId="0" borderId="2" xfId="0" applyFont="1" applyBorder="1"/>
    <xf numFmtId="164" fontId="11" fillId="9" borderId="0" xfId="1" applyNumberFormat="1" applyFont="1" applyFill="1" applyAlignment="1">
      <alignment horizontal="right"/>
    </xf>
    <xf numFmtId="9" fontId="10" fillId="0" borderId="0" xfId="2" applyFont="1"/>
    <xf numFmtId="164" fontId="10" fillId="0" borderId="0" xfId="0" applyNumberFormat="1" applyFont="1" applyFill="1" applyBorder="1"/>
    <xf numFmtId="164" fontId="10" fillId="0" borderId="7" xfId="0" applyNumberFormat="1" applyFont="1" applyFill="1" applyBorder="1"/>
    <xf numFmtId="0" fontId="11" fillId="9" borderId="0" xfId="0" applyFont="1" applyFill="1" applyAlignment="1">
      <alignment horizontal="center"/>
    </xf>
    <xf numFmtId="167" fontId="10" fillId="0" borderId="7" xfId="0" applyNumberFormat="1" applyFont="1" applyBorder="1"/>
    <xf numFmtId="167" fontId="10" fillId="0" borderId="8" xfId="0" applyNumberFormat="1" applyFont="1" applyBorder="1"/>
    <xf numFmtId="0" fontId="12" fillId="0" borderId="0" xfId="0" applyFont="1" applyFill="1" applyBorder="1"/>
    <xf numFmtId="0" fontId="10" fillId="0" borderId="0" xfId="0" applyFont="1" applyFill="1" applyBorder="1" applyAlignment="1">
      <alignment horizontal="left" indent="2"/>
    </xf>
    <xf numFmtId="167" fontId="12" fillId="0" borderId="0" xfId="0" applyNumberFormat="1" applyFont="1" applyFill="1" applyAlignment="1">
      <alignment horizontal="right" wrapText="1"/>
    </xf>
    <xf numFmtId="167" fontId="10" fillId="0" borderId="0" xfId="0" applyNumberFormat="1" applyFont="1" applyFill="1" applyAlignment="1">
      <alignment horizontal="right" wrapText="1"/>
    </xf>
    <xf numFmtId="164" fontId="10" fillId="0" borderId="2" xfId="0" applyNumberFormat="1" applyFont="1" applyFill="1" applyBorder="1"/>
    <xf numFmtId="0" fontId="12" fillId="0" borderId="0" xfId="0" applyFont="1" applyFill="1" applyAlignment="1">
      <alignment horizontal="right"/>
    </xf>
    <xf numFmtId="0" fontId="19" fillId="0" borderId="0" xfId="0" applyFont="1" applyFill="1"/>
    <xf numFmtId="0" fontId="18" fillId="0" borderId="0" xfId="0" applyFont="1" applyFill="1"/>
    <xf numFmtId="164" fontId="12" fillId="0" borderId="2" xfId="1" applyNumberFormat="1" applyFont="1" applyFill="1" applyBorder="1" applyAlignment="1">
      <alignment horizontal="right"/>
    </xf>
    <xf numFmtId="0" fontId="10" fillId="0" borderId="4" xfId="0" applyFont="1" applyFill="1" applyBorder="1"/>
    <xf numFmtId="167" fontId="10" fillId="0" borderId="0" xfId="0" applyNumberFormat="1" applyFont="1" applyFill="1" applyBorder="1"/>
    <xf numFmtId="43" fontId="10" fillId="0" borderId="0" xfId="1" applyFont="1" applyFill="1" applyBorder="1"/>
    <xf numFmtId="0" fontId="10" fillId="0" borderId="6" xfId="0" applyFont="1" applyFill="1" applyBorder="1"/>
    <xf numFmtId="164" fontId="10" fillId="0" borderId="0" xfId="0" applyNumberFormat="1" applyFont="1" applyFill="1" applyAlignment="1">
      <alignment horizontal="left"/>
    </xf>
    <xf numFmtId="10" fontId="12" fillId="0" borderId="0" xfId="2" applyNumberFormat="1" applyFont="1" applyFill="1"/>
    <xf numFmtId="10" fontId="10" fillId="0" borderId="0" xfId="2" applyNumberFormat="1" applyFont="1"/>
    <xf numFmtId="0" fontId="10" fillId="0" borderId="0" xfId="0" applyFont="1" applyFill="1" applyAlignment="1">
      <alignment horizontal="left"/>
    </xf>
    <xf numFmtId="164" fontId="10" fillId="0" borderId="0" xfId="1" applyNumberFormat="1" applyFont="1" applyFill="1" applyAlignment="1"/>
    <xf numFmtId="0" fontId="10" fillId="0" borderId="0" xfId="0" applyFont="1" applyFill="1" applyAlignment="1"/>
    <xf numFmtId="167" fontId="10" fillId="0" borderId="0" xfId="2" applyNumberFormat="1" applyFont="1" applyFill="1" applyBorder="1"/>
    <xf numFmtId="43" fontId="10" fillId="0" borderId="0" xfId="1" applyFont="1" applyFill="1" applyBorder="1" applyAlignment="1">
      <alignment horizontal="left"/>
    </xf>
    <xf numFmtId="167" fontId="10" fillId="0" borderId="0" xfId="1" applyNumberFormat="1" applyFont="1" applyFill="1" applyBorder="1" applyAlignment="1">
      <alignment horizontal="right"/>
    </xf>
    <xf numFmtId="0" fontId="19" fillId="0" borderId="0" xfId="0" applyFont="1" applyFill="1" applyAlignment="1">
      <alignment horizontal="center"/>
    </xf>
    <xf numFmtId="164" fontId="19" fillId="0" borderId="0" xfId="0" applyNumberFormat="1" applyFont="1" applyFill="1"/>
    <xf numFmtId="167" fontId="19" fillId="0" borderId="0" xfId="1" applyNumberFormat="1" applyFont="1" applyFill="1" applyAlignment="1">
      <alignment horizontal="right"/>
    </xf>
    <xf numFmtId="167" fontId="10" fillId="0" borderId="2" xfId="1" applyNumberFormat="1" applyFont="1" applyFill="1" applyBorder="1" applyAlignment="1">
      <alignment horizontal="right"/>
    </xf>
    <xf numFmtId="0" fontId="12" fillId="0" borderId="2" xfId="0" applyFont="1" applyFill="1" applyBorder="1"/>
    <xf numFmtId="167" fontId="12" fillId="0" borderId="2" xfId="0" applyNumberFormat="1" applyFont="1" applyFill="1" applyBorder="1"/>
    <xf numFmtId="167" fontId="10" fillId="0" borderId="5" xfId="0" applyNumberFormat="1" applyFont="1" applyFill="1" applyBorder="1"/>
    <xf numFmtId="43" fontId="10" fillId="0" borderId="7" xfId="1" applyFont="1" applyFill="1" applyBorder="1" applyAlignment="1">
      <alignment horizontal="left"/>
    </xf>
    <xf numFmtId="167" fontId="10" fillId="0" borderId="7" xfId="0" applyNumberFormat="1" applyFont="1" applyFill="1" applyBorder="1"/>
    <xf numFmtId="167" fontId="10" fillId="0" borderId="7" xfId="1" applyNumberFormat="1" applyFont="1" applyFill="1" applyBorder="1" applyAlignment="1">
      <alignment horizontal="right"/>
    </xf>
    <xf numFmtId="167" fontId="10" fillId="0" borderId="8" xfId="0" applyNumberFormat="1" applyFont="1" applyFill="1" applyBorder="1"/>
    <xf numFmtId="0" fontId="10" fillId="0" borderId="3" xfId="0" applyFont="1" applyFill="1" applyBorder="1"/>
    <xf numFmtId="43" fontId="12" fillId="0" borderId="3" xfId="1" applyFont="1" applyFill="1" applyBorder="1"/>
    <xf numFmtId="0" fontId="11" fillId="4" borderId="1" xfId="0" applyFont="1" applyFill="1" applyBorder="1"/>
    <xf numFmtId="169" fontId="12" fillId="3" borderId="3" xfId="0" applyNumberFormat="1" applyFont="1" applyFill="1" applyBorder="1"/>
    <xf numFmtId="0" fontId="11" fillId="4" borderId="4" xfId="0" applyFont="1" applyFill="1" applyBorder="1"/>
    <xf numFmtId="10" fontId="12" fillId="3" borderId="5" xfId="0" applyNumberFormat="1" applyFont="1" applyFill="1" applyBorder="1"/>
    <xf numFmtId="0" fontId="11" fillId="4" borderId="6" xfId="0" applyFont="1" applyFill="1" applyBorder="1"/>
    <xf numFmtId="43" fontId="12" fillId="3" borderId="8" xfId="0" applyNumberFormat="1" applyFont="1" applyFill="1" applyBorder="1"/>
    <xf numFmtId="0" fontId="11" fillId="2" borderId="1" xfId="0" applyFont="1" applyFill="1" applyBorder="1"/>
    <xf numFmtId="0" fontId="11" fillId="2" borderId="4" xfId="0" applyFont="1" applyFill="1" applyBorder="1"/>
    <xf numFmtId="0" fontId="11" fillId="2" borderId="6" xfId="0" applyFont="1" applyFill="1" applyBorder="1"/>
    <xf numFmtId="0" fontId="10" fillId="0" borderId="13" xfId="0" applyFont="1" applyBorder="1"/>
    <xf numFmtId="0" fontId="10" fillId="0" borderId="14" xfId="0" applyFont="1" applyBorder="1"/>
    <xf numFmtId="10" fontId="10" fillId="0" borderId="14" xfId="2" applyNumberFormat="1" applyFont="1" applyFill="1" applyBorder="1"/>
    <xf numFmtId="167" fontId="10" fillId="0" borderId="14" xfId="0" applyNumberFormat="1" applyFont="1" applyBorder="1"/>
    <xf numFmtId="167" fontId="10" fillId="0" borderId="14" xfId="0" applyNumberFormat="1" applyFont="1" applyFill="1" applyBorder="1"/>
    <xf numFmtId="164" fontId="18" fillId="0" borderId="0" xfId="0" applyNumberFormat="1" applyFont="1" applyFill="1"/>
    <xf numFmtId="167" fontId="18" fillId="0" borderId="0" xfId="1" applyNumberFormat="1" applyFont="1" applyFill="1" applyAlignment="1">
      <alignment horizontal="right"/>
    </xf>
    <xf numFmtId="167" fontId="18" fillId="0" borderId="0" xfId="0" applyNumberFormat="1" applyFont="1"/>
    <xf numFmtId="167" fontId="18" fillId="0" borderId="0" xfId="1" applyNumberFormat="1" applyFont="1" applyFill="1"/>
    <xf numFmtId="0" fontId="10" fillId="0" borderId="1" xfId="0" applyFont="1" applyFill="1" applyBorder="1"/>
    <xf numFmtId="167" fontId="10" fillId="0" borderId="2" xfId="0" applyNumberFormat="1" applyFont="1" applyBorder="1"/>
    <xf numFmtId="167" fontId="10" fillId="0" borderId="2" xfId="1" applyNumberFormat="1" applyFont="1" applyFill="1" applyBorder="1"/>
    <xf numFmtId="167" fontId="10" fillId="0" borderId="3" xfId="0" applyNumberFormat="1" applyFont="1" applyBorder="1"/>
    <xf numFmtId="167" fontId="10" fillId="0" borderId="0" xfId="1" applyNumberFormat="1" applyFont="1" applyFill="1" applyBorder="1"/>
    <xf numFmtId="167" fontId="10" fillId="0" borderId="5" xfId="1" applyNumberFormat="1" applyFont="1" applyFill="1" applyBorder="1" applyAlignment="1">
      <alignment horizontal="right"/>
    </xf>
    <xf numFmtId="167" fontId="10" fillId="0" borderId="8" xfId="1" applyNumberFormat="1" applyFont="1" applyFill="1" applyBorder="1" applyAlignment="1">
      <alignment horizontal="right"/>
    </xf>
    <xf numFmtId="8" fontId="12" fillId="0" borderId="0" xfId="0" applyNumberFormat="1" applyFont="1" applyFill="1"/>
    <xf numFmtId="164" fontId="12" fillId="0" borderId="0" xfId="1" applyNumberFormat="1" applyFont="1" applyFill="1" applyAlignment="1">
      <alignment horizontal="left"/>
    </xf>
    <xf numFmtId="9" fontId="12" fillId="0" borderId="0" xfId="2" applyFont="1" applyFill="1" applyAlignment="1">
      <alignment horizontal="right" wrapText="1"/>
    </xf>
    <xf numFmtId="10" fontId="14" fillId="0" borderId="0" xfId="2" applyNumberFormat="1" applyFont="1" applyFill="1" applyAlignment="1">
      <alignment horizontal="right"/>
    </xf>
    <xf numFmtId="43" fontId="10" fillId="0" borderId="0" xfId="0" applyNumberFormat="1" applyFont="1"/>
    <xf numFmtId="9" fontId="10" fillId="0" borderId="0" xfId="2" applyNumberFormat="1" applyFont="1" applyFill="1"/>
    <xf numFmtId="167" fontId="10" fillId="0" borderId="12" xfId="1" applyNumberFormat="1" applyFont="1" applyFill="1" applyBorder="1" applyAlignment="1">
      <alignment horizontal="right"/>
    </xf>
    <xf numFmtId="10" fontId="19" fillId="0" borderId="12" xfId="2" applyNumberFormat="1" applyFont="1" applyFill="1" applyBorder="1" applyAlignment="1">
      <alignment horizontal="right"/>
    </xf>
    <xf numFmtId="167" fontId="10" fillId="0" borderId="12" xfId="2" applyNumberFormat="1" applyFont="1" applyFill="1" applyBorder="1"/>
    <xf numFmtId="167" fontId="10" fillId="0" borderId="12" xfId="0" applyNumberFormat="1" applyFont="1" applyFill="1" applyBorder="1"/>
    <xf numFmtId="9" fontId="10" fillId="0" borderId="0" xfId="2" applyFont="1" applyFill="1" applyBorder="1" applyAlignment="1">
      <alignment horizontal="right"/>
    </xf>
    <xf numFmtId="171" fontId="10" fillId="0" borderId="0" xfId="1" applyNumberFormat="1" applyFont="1" applyFill="1" applyAlignment="1">
      <alignment horizontal="right"/>
    </xf>
    <xf numFmtId="0" fontId="11" fillId="9" borderId="0" xfId="0" applyFont="1" applyFill="1"/>
    <xf numFmtId="43" fontId="20" fillId="0" borderId="0" xfId="1" applyFont="1" applyFill="1" applyAlignment="1">
      <alignment horizontal="center" vertical="center"/>
    </xf>
    <xf numFmtId="164" fontId="10" fillId="0" borderId="12" xfId="1" applyNumberFormat="1" applyFont="1" applyFill="1" applyBorder="1"/>
    <xf numFmtId="0" fontId="10" fillId="0" borderId="0" xfId="0" applyFont="1" applyBorder="1" applyAlignment="1">
      <alignment horizontal="left" vertical="center"/>
    </xf>
    <xf numFmtId="164" fontId="10" fillId="13" borderId="0" xfId="1" applyNumberFormat="1" applyFont="1" applyFill="1" applyBorder="1" applyAlignment="1">
      <alignment horizontal="right"/>
    </xf>
    <xf numFmtId="10" fontId="10" fillId="13" borderId="12" xfId="2" applyNumberFormat="1" applyFont="1" applyFill="1" applyBorder="1"/>
    <xf numFmtId="43" fontId="10" fillId="13" borderId="12" xfId="0" applyNumberFormat="1" applyFont="1" applyFill="1" applyBorder="1" applyAlignment="1">
      <alignment horizontal="right"/>
    </xf>
    <xf numFmtId="10" fontId="10" fillId="13" borderId="12" xfId="2" applyNumberFormat="1" applyFont="1" applyFill="1" applyBorder="1" applyAlignment="1">
      <alignment horizontal="right"/>
    </xf>
    <xf numFmtId="9" fontId="10" fillId="13" borderId="12" xfId="2" applyFont="1" applyFill="1" applyBorder="1" applyAlignment="1">
      <alignment horizontal="right"/>
    </xf>
    <xf numFmtId="164" fontId="10" fillId="13" borderId="12" xfId="1" applyNumberFormat="1" applyFont="1" applyFill="1" applyBorder="1"/>
    <xf numFmtId="10" fontId="10" fillId="13" borderId="12" xfId="0" applyNumberFormat="1" applyFont="1" applyFill="1" applyBorder="1"/>
    <xf numFmtId="9" fontId="10" fillId="13" borderId="12" xfId="2" applyFont="1" applyFill="1" applyBorder="1"/>
    <xf numFmtId="2" fontId="10" fillId="13" borderId="12" xfId="0" applyNumberFormat="1" applyFont="1" applyFill="1" applyBorder="1"/>
    <xf numFmtId="167" fontId="10" fillId="13" borderId="12" xfId="1" applyNumberFormat="1" applyFont="1" applyFill="1" applyBorder="1"/>
    <xf numFmtId="164" fontId="10" fillId="0" borderId="12" xfId="0" applyNumberFormat="1" applyFont="1" applyFill="1" applyBorder="1"/>
    <xf numFmtId="10" fontId="10" fillId="0" borderId="0" xfId="2" applyNumberFormat="1" applyFont="1" applyFill="1" applyBorder="1"/>
    <xf numFmtId="164" fontId="10" fillId="0" borderId="0" xfId="1" applyNumberFormat="1" applyFont="1" applyFill="1" applyBorder="1" applyAlignment="1"/>
    <xf numFmtId="0" fontId="11" fillId="14" borderId="0" xfId="0" applyFont="1" applyFill="1"/>
    <xf numFmtId="43" fontId="10" fillId="0" borderId="0" xfId="0" applyNumberFormat="1" applyFont="1" applyFill="1" applyBorder="1" applyAlignment="1">
      <alignment horizontal="right"/>
    </xf>
    <xf numFmtId="10" fontId="10" fillId="0" borderId="0" xfId="2" applyNumberFormat="1" applyFont="1" applyFill="1"/>
    <xf numFmtId="43" fontId="12" fillId="0" borderId="2" xfId="1" applyFont="1" applyFill="1" applyBorder="1"/>
    <xf numFmtId="43" fontId="10" fillId="0" borderId="7" xfId="1" applyFont="1" applyFill="1" applyBorder="1"/>
    <xf numFmtId="167" fontId="10" fillId="13" borderId="0" xfId="0" applyNumberFormat="1" applyFont="1" applyFill="1" applyBorder="1"/>
    <xf numFmtId="167" fontId="10" fillId="13" borderId="2" xfId="0" applyNumberFormat="1" applyFont="1" applyFill="1" applyBorder="1"/>
    <xf numFmtId="167" fontId="10" fillId="13" borderId="7" xfId="0" applyNumberFormat="1" applyFont="1" applyFill="1" applyBorder="1"/>
    <xf numFmtId="43" fontId="12" fillId="0" borderId="0" xfId="1" applyFont="1"/>
    <xf numFmtId="10" fontId="11" fillId="0" borderId="0" xfId="2" applyNumberFormat="1" applyFont="1" applyFill="1" applyAlignment="1">
      <alignment horizontal="right"/>
    </xf>
    <xf numFmtId="10" fontId="11" fillId="0" borderId="0" xfId="2" applyNumberFormat="1" applyFont="1" applyFill="1"/>
    <xf numFmtId="9" fontId="10" fillId="0" borderId="0" xfId="2" applyFont="1" applyFill="1" applyAlignment="1"/>
    <xf numFmtId="0" fontId="12" fillId="3" borderId="0" xfId="0" applyFont="1" applyFill="1" applyBorder="1"/>
    <xf numFmtId="167" fontId="12" fillId="3" borderId="0" xfId="0" applyNumberFormat="1" applyFont="1" applyFill="1" applyBorder="1"/>
    <xf numFmtId="10" fontId="12" fillId="0" borderId="0" xfId="2" applyNumberFormat="1" applyFont="1"/>
    <xf numFmtId="0" fontId="21" fillId="0" borderId="0" xfId="0" applyFont="1"/>
    <xf numFmtId="167" fontId="10" fillId="13" borderId="12" xfId="0" applyNumberFormat="1" applyFont="1" applyFill="1" applyBorder="1"/>
    <xf numFmtId="9" fontId="10" fillId="0" borderId="0" xfId="2" applyFont="1" applyFill="1" applyBorder="1"/>
    <xf numFmtId="167" fontId="10" fillId="0" borderId="0" xfId="0" applyNumberFormat="1" applyFont="1" applyAlignment="1">
      <alignment horizontal="right"/>
    </xf>
    <xf numFmtId="9" fontId="10" fillId="0" borderId="0" xfId="0" applyNumberFormat="1" applyFont="1" applyFill="1" applyBorder="1" applyAlignment="1">
      <alignment horizontal="left"/>
    </xf>
    <xf numFmtId="9" fontId="10" fillId="0" borderId="12" xfId="2" applyFont="1" applyFill="1" applyBorder="1"/>
    <xf numFmtId="167" fontId="10" fillId="0" borderId="3" xfId="1" applyNumberFormat="1" applyFont="1" applyBorder="1"/>
    <xf numFmtId="170" fontId="10" fillId="0" borderId="0" xfId="2" applyNumberFormat="1" applyFont="1" applyBorder="1"/>
    <xf numFmtId="167" fontId="12" fillId="0" borderId="0" xfId="0" applyNumberFormat="1" applyFont="1"/>
    <xf numFmtId="43" fontId="12" fillId="0" borderId="0" xfId="1" applyFont="1" applyFill="1" applyAlignment="1">
      <alignment horizontal="right" wrapText="1"/>
    </xf>
    <xf numFmtId="10" fontId="23" fillId="0" borderId="0" xfId="2" applyNumberFormat="1" applyFont="1" applyFill="1"/>
    <xf numFmtId="0" fontId="10" fillId="0" borderId="0" xfId="0" applyFont="1" applyFill="1" applyBorder="1" applyAlignment="1">
      <alignment horizontal="right"/>
    </xf>
    <xf numFmtId="43" fontId="10" fillId="0" borderId="0" xfId="1" applyFont="1" applyFill="1" applyBorder="1" applyAlignment="1">
      <alignment horizontal="right"/>
    </xf>
    <xf numFmtId="167" fontId="12" fillId="0" borderId="0" xfId="0" applyNumberFormat="1" applyFont="1" applyFill="1" applyBorder="1"/>
    <xf numFmtId="164" fontId="11" fillId="16" borderId="0" xfId="1" applyNumberFormat="1" applyFont="1" applyFill="1" applyAlignment="1">
      <alignment horizontal="right"/>
    </xf>
    <xf numFmtId="167" fontId="10" fillId="0" borderId="2" xfId="0" applyNumberFormat="1" applyFont="1" applyFill="1" applyBorder="1"/>
    <xf numFmtId="164" fontId="11" fillId="9" borderId="0" xfId="0" applyNumberFormat="1" applyFont="1" applyFill="1" applyAlignment="1">
      <alignment horizontal="right"/>
    </xf>
    <xf numFmtId="0" fontId="22" fillId="9" borderId="0" xfId="0" applyFont="1" applyFill="1"/>
    <xf numFmtId="0" fontId="11" fillId="10" borderId="0" xfId="0" applyFont="1" applyFill="1"/>
    <xf numFmtId="164" fontId="10" fillId="0" borderId="5" xfId="1" applyNumberFormat="1" applyFont="1" applyFill="1" applyBorder="1"/>
    <xf numFmtId="164" fontId="10" fillId="0" borderId="8" xfId="1" applyNumberFormat="1" applyFont="1" applyFill="1" applyBorder="1"/>
    <xf numFmtId="0" fontId="11" fillId="16" borderId="0" xfId="0" applyFont="1" applyFill="1" applyAlignment="1">
      <alignment horizontal="right"/>
    </xf>
    <xf numFmtId="0" fontId="10" fillId="0" borderId="0" xfId="0" applyFont="1" applyFill="1" applyAlignment="1">
      <alignment horizontal="right"/>
    </xf>
    <xf numFmtId="0" fontId="11" fillId="17" borderId="0" xfId="0" applyFont="1" applyFill="1"/>
    <xf numFmtId="0" fontId="24" fillId="0" borderId="0" xfId="0" applyFont="1" applyFill="1"/>
    <xf numFmtId="173" fontId="10" fillId="0" borderId="0" xfId="1" applyNumberFormat="1" applyFont="1" applyFill="1" applyBorder="1" applyAlignment="1">
      <alignment horizontal="left"/>
    </xf>
    <xf numFmtId="164" fontId="10" fillId="13" borderId="12" xfId="0" applyNumberFormat="1" applyFont="1" applyFill="1" applyBorder="1"/>
    <xf numFmtId="174" fontId="11" fillId="9" borderId="0" xfId="0" applyNumberFormat="1" applyFont="1" applyFill="1" applyAlignment="1">
      <alignment horizontal="right"/>
    </xf>
    <xf numFmtId="174" fontId="11" fillId="16" borderId="0" xfId="0" applyNumberFormat="1" applyFont="1" applyFill="1" applyAlignment="1">
      <alignment horizontal="right"/>
    </xf>
    <xf numFmtId="9" fontId="10" fillId="13" borderId="12" xfId="1" applyNumberFormat="1" applyFont="1" applyFill="1" applyBorder="1" applyAlignment="1">
      <alignment horizontal="right"/>
    </xf>
    <xf numFmtId="43" fontId="10" fillId="0" borderId="0" xfId="1" applyFont="1"/>
    <xf numFmtId="9" fontId="10" fillId="0" borderId="0" xfId="1" applyNumberFormat="1" applyFont="1" applyFill="1" applyBorder="1" applyAlignment="1">
      <alignment horizontal="right"/>
    </xf>
    <xf numFmtId="0" fontId="12" fillId="0" borderId="0" xfId="0" applyFont="1" applyFill="1" applyBorder="1" applyAlignment="1">
      <alignment horizontal="center"/>
    </xf>
    <xf numFmtId="167" fontId="12" fillId="0" borderId="0" xfId="2" applyNumberFormat="1" applyFont="1" applyFill="1" applyBorder="1"/>
    <xf numFmtId="43" fontId="12" fillId="0" borderId="0" xfId="1" applyFont="1" applyFill="1" applyBorder="1"/>
    <xf numFmtId="43" fontId="12" fillId="0" borderId="0" xfId="1" applyFont="1" applyFill="1" applyBorder="1" applyAlignment="1">
      <alignment horizontal="left"/>
    </xf>
    <xf numFmtId="167" fontId="12" fillId="0" borderId="0" xfId="1" applyNumberFormat="1" applyFont="1" applyFill="1" applyBorder="1" applyAlignment="1">
      <alignment horizontal="right"/>
    </xf>
    <xf numFmtId="164" fontId="12" fillId="0" borderId="0" xfId="1" applyNumberFormat="1" applyFont="1" applyFill="1" applyBorder="1" applyAlignment="1">
      <alignment horizontal="right"/>
    </xf>
    <xf numFmtId="9" fontId="10" fillId="0" borderId="0" xfId="2" applyFont="1" applyFill="1" applyBorder="1" applyAlignment="1"/>
    <xf numFmtId="168" fontId="10" fillId="0" borderId="0" xfId="0" applyNumberFormat="1" applyFont="1" applyFill="1"/>
    <xf numFmtId="0" fontId="12" fillId="0" borderId="0" xfId="0" applyFont="1" applyAlignment="1">
      <alignment horizontal="right"/>
    </xf>
    <xf numFmtId="167" fontId="12" fillId="0" borderId="0" xfId="0" applyNumberFormat="1" applyFont="1" applyAlignment="1">
      <alignment horizontal="right"/>
    </xf>
    <xf numFmtId="0" fontId="24" fillId="0" borderId="0" xfId="0" applyFont="1" applyFill="1" applyBorder="1"/>
    <xf numFmtId="0" fontId="13" fillId="0" borderId="0" xfId="0" applyFont="1" applyFill="1"/>
    <xf numFmtId="9" fontId="12" fillId="0" borderId="0" xfId="2" applyFont="1" applyFill="1" applyBorder="1"/>
    <xf numFmtId="9" fontId="12" fillId="0" borderId="0" xfId="0" applyNumberFormat="1" applyFont="1" applyFill="1" applyBorder="1" applyAlignment="1">
      <alignment horizontal="left"/>
    </xf>
    <xf numFmtId="167" fontId="12" fillId="0" borderId="0" xfId="1" applyNumberFormat="1" applyFont="1" applyFill="1" applyBorder="1"/>
    <xf numFmtId="164" fontId="10" fillId="13" borderId="0" xfId="0" applyNumberFormat="1" applyFont="1" applyFill="1" applyBorder="1"/>
    <xf numFmtId="164" fontId="12" fillId="3" borderId="0" xfId="1" applyNumberFormat="1" applyFont="1" applyFill="1" applyBorder="1" applyAlignment="1">
      <alignment horizontal="left"/>
    </xf>
    <xf numFmtId="0" fontId="10" fillId="0" borderId="0" xfId="0" applyFont="1" applyAlignment="1"/>
    <xf numFmtId="0" fontId="12" fillId="3" borderId="0" xfId="0" applyFont="1" applyFill="1" applyAlignment="1"/>
    <xf numFmtId="0" fontId="10" fillId="0" borderId="0" xfId="0" quotePrefix="1" applyFont="1" applyFill="1"/>
    <xf numFmtId="9" fontId="10" fillId="0" borderId="0" xfId="0" applyNumberFormat="1" applyFont="1" applyFill="1"/>
    <xf numFmtId="171" fontId="10" fillId="0" borderId="0" xfId="1" applyNumberFormat="1" applyFont="1"/>
    <xf numFmtId="0" fontId="24" fillId="0" borderId="0" xfId="0" applyFont="1" applyFill="1" applyAlignment="1">
      <alignment horizontal="left" indent="2"/>
    </xf>
    <xf numFmtId="43" fontId="10" fillId="0" borderId="0" xfId="0" applyNumberFormat="1" applyFont="1" applyBorder="1"/>
    <xf numFmtId="0" fontId="10" fillId="13" borderId="0" xfId="0" applyFont="1" applyFill="1" applyBorder="1"/>
    <xf numFmtId="1" fontId="10" fillId="13" borderId="0" xfId="0" applyNumberFormat="1" applyFont="1" applyFill="1" applyBorder="1"/>
    <xf numFmtId="10" fontId="10" fillId="13" borderId="0" xfId="0" applyNumberFormat="1" applyFont="1" applyFill="1" applyBorder="1"/>
    <xf numFmtId="10" fontId="10" fillId="15" borderId="12" xfId="0" applyNumberFormat="1" applyFont="1" applyFill="1" applyBorder="1"/>
    <xf numFmtId="172" fontId="12" fillId="0" borderId="0" xfId="0" applyNumberFormat="1" applyFont="1" applyFill="1" applyBorder="1" applyAlignment="1">
      <alignment horizontal="right"/>
    </xf>
    <xf numFmtId="167" fontId="12" fillId="3" borderId="0" xfId="1" applyNumberFormat="1" applyFont="1" applyFill="1" applyBorder="1"/>
    <xf numFmtId="0" fontId="24" fillId="18" borderId="0" xfId="0" applyFont="1" applyFill="1" applyBorder="1"/>
    <xf numFmtId="0" fontId="12" fillId="19" borderId="0" xfId="0" applyFont="1" applyFill="1"/>
    <xf numFmtId="164" fontId="10" fillId="0" borderId="12" xfId="2" applyNumberFormat="1" applyFont="1" applyFill="1" applyBorder="1" applyAlignment="1">
      <alignment horizontal="right"/>
    </xf>
    <xf numFmtId="43" fontId="12" fillId="0" borderId="0" xfId="1" applyFont="1" applyFill="1" applyBorder="1" applyAlignment="1"/>
    <xf numFmtId="43" fontId="10" fillId="0" borderId="0" xfId="1" applyFont="1" applyFill="1" applyAlignment="1"/>
    <xf numFmtId="43" fontId="10" fillId="0" borderId="0" xfId="1" applyFont="1" applyFill="1" applyBorder="1" applyAlignment="1"/>
    <xf numFmtId="164" fontId="10" fillId="0" borderId="0" xfId="0" applyNumberFormat="1" applyFont="1" applyFill="1" applyAlignment="1"/>
    <xf numFmtId="0" fontId="9" fillId="15" borderId="0" xfId="0" applyFont="1" applyFill="1"/>
    <xf numFmtId="0" fontId="10" fillId="3" borderId="0" xfId="0" applyFont="1" applyFill="1" applyBorder="1"/>
    <xf numFmtId="0" fontId="10" fillId="0" borderId="0" xfId="0" applyFont="1" applyBorder="1" applyAlignment="1">
      <alignment horizontal="left"/>
    </xf>
    <xf numFmtId="10" fontId="10" fillId="0" borderId="0" xfId="2" applyNumberFormat="1" applyFont="1" applyFill="1" applyAlignment="1">
      <alignment horizontal="right"/>
    </xf>
    <xf numFmtId="9" fontId="10" fillId="12" borderId="0" xfId="2" applyFont="1" applyFill="1" applyBorder="1"/>
    <xf numFmtId="9" fontId="10" fillId="0" borderId="0" xfId="2" applyFont="1" applyFill="1" applyAlignment="1">
      <alignment horizontal="right" wrapText="1"/>
    </xf>
    <xf numFmtId="10" fontId="10" fillId="0" borderId="0" xfId="2" applyNumberFormat="1" applyFont="1" applyFill="1" applyAlignment="1">
      <alignment horizontal="right" wrapText="1"/>
    </xf>
    <xf numFmtId="10" fontId="26" fillId="0" borderId="14" xfId="0" applyNumberFormat="1" applyFont="1" applyFill="1" applyBorder="1"/>
    <xf numFmtId="10" fontId="26" fillId="0" borderId="14" xfId="0" applyNumberFormat="1" applyFont="1" applyBorder="1"/>
    <xf numFmtId="10" fontId="26" fillId="0" borderId="14" xfId="2" applyNumberFormat="1" applyFont="1" applyBorder="1"/>
    <xf numFmtId="167" fontId="10" fillId="0" borderId="7" xfId="2" applyNumberFormat="1" applyFont="1" applyFill="1" applyBorder="1"/>
    <xf numFmtId="10" fontId="26" fillId="0" borderId="14" xfId="2" applyNumberFormat="1" applyFont="1" applyFill="1" applyBorder="1"/>
    <xf numFmtId="10" fontId="10" fillId="0" borderId="0" xfId="2" applyNumberFormat="1" applyFont="1" applyFill="1" applyBorder="1" applyAlignment="1">
      <alignment horizontal="right"/>
    </xf>
    <xf numFmtId="43" fontId="12" fillId="0" borderId="10" xfId="1" applyFont="1" applyBorder="1"/>
    <xf numFmtId="43" fontId="12" fillId="0" borderId="11" xfId="1" applyFont="1" applyBorder="1"/>
    <xf numFmtId="43" fontId="10" fillId="0" borderId="14" xfId="0" applyNumberFormat="1" applyFont="1" applyBorder="1"/>
    <xf numFmtId="0" fontId="12" fillId="0" borderId="0" xfId="0" applyFont="1" applyBorder="1" applyAlignment="1">
      <alignment horizontal="right"/>
    </xf>
    <xf numFmtId="164" fontId="26" fillId="0" borderId="0" xfId="1" applyNumberFormat="1" applyFont="1" applyFill="1"/>
    <xf numFmtId="164" fontId="26" fillId="0" borderId="0" xfId="1" applyNumberFormat="1" applyFont="1"/>
    <xf numFmtId="0" fontId="26" fillId="0" borderId="0" xfId="0" applyFont="1"/>
    <xf numFmtId="167" fontId="10" fillId="13" borderId="12" xfId="1" applyNumberFormat="1" applyFont="1" applyFill="1" applyBorder="1" applyAlignment="1">
      <alignment horizontal="right"/>
    </xf>
    <xf numFmtId="10" fontId="10" fillId="0" borderId="0" xfId="2" applyNumberFormat="1" applyFont="1" applyAlignment="1">
      <alignment horizontal="right"/>
    </xf>
    <xf numFmtId="172" fontId="12" fillId="11" borderId="0" xfId="0" applyNumberFormat="1" applyFont="1" applyFill="1" applyBorder="1" applyAlignment="1">
      <alignment horizontal="right"/>
    </xf>
    <xf numFmtId="164" fontId="10" fillId="13" borderId="12" xfId="0" applyNumberFormat="1" applyFont="1" applyFill="1" applyBorder="1" applyAlignment="1">
      <alignment horizontal="right"/>
    </xf>
    <xf numFmtId="167" fontId="10" fillId="13" borderId="12" xfId="2" applyNumberFormat="1" applyFont="1" applyFill="1" applyBorder="1" applyAlignment="1">
      <alignment horizontal="right"/>
    </xf>
    <xf numFmtId="10" fontId="10" fillId="0" borderId="0" xfId="0" applyNumberFormat="1" applyFont="1" applyFill="1" applyBorder="1"/>
    <xf numFmtId="0" fontId="28" fillId="0" borderId="0" xfId="0" applyFont="1" applyBorder="1"/>
    <xf numFmtId="0" fontId="12" fillId="22" borderId="0" xfId="0" applyFont="1" applyFill="1"/>
    <xf numFmtId="10" fontId="12" fillId="3" borderId="0" xfId="2" applyNumberFormat="1" applyFont="1" applyFill="1" applyBorder="1"/>
    <xf numFmtId="0" fontId="12" fillId="23" borderId="1" xfId="0" applyFont="1" applyFill="1" applyBorder="1"/>
    <xf numFmtId="0" fontId="12" fillId="23" borderId="4" xfId="0" applyFont="1" applyFill="1" applyBorder="1"/>
    <xf numFmtId="0" fontId="12" fillId="23" borderId="6" xfId="0" applyFont="1" applyFill="1" applyBorder="1"/>
    <xf numFmtId="0" fontId="12" fillId="22" borderId="1" xfId="0" applyFont="1" applyFill="1" applyBorder="1"/>
    <xf numFmtId="0" fontId="12" fillId="22" borderId="4" xfId="0" applyFont="1" applyFill="1" applyBorder="1"/>
    <xf numFmtId="0" fontId="12" fillId="22" borderId="6" xfId="0" applyFont="1" applyFill="1" applyBorder="1"/>
    <xf numFmtId="0" fontId="25" fillId="0" borderId="0" xfId="0" applyFont="1" applyFill="1" applyBorder="1"/>
    <xf numFmtId="43" fontId="10" fillId="0" borderId="0" xfId="0" applyNumberFormat="1" applyFont="1" applyFill="1" applyBorder="1"/>
    <xf numFmtId="10" fontId="10" fillId="0" borderId="0" xfId="2" applyNumberFormat="1" applyFont="1" applyBorder="1"/>
    <xf numFmtId="0" fontId="28" fillId="0" borderId="0" xfId="0" applyFont="1"/>
    <xf numFmtId="0" fontId="22" fillId="9" borderId="17" xfId="0" applyFont="1" applyFill="1" applyBorder="1"/>
    <xf numFmtId="0" fontId="22" fillId="9" borderId="17" xfId="25" applyFont="1" applyFill="1" applyBorder="1" applyAlignment="1">
      <alignment horizontal="left" vertical="center"/>
    </xf>
    <xf numFmtId="0" fontId="9" fillId="9" borderId="18" xfId="25" applyFont="1" applyFill="1" applyBorder="1" applyAlignment="1">
      <alignment horizontal="left" vertical="center"/>
    </xf>
    <xf numFmtId="0" fontId="29" fillId="9" borderId="19" xfId="25" applyFont="1" applyFill="1" applyBorder="1" applyAlignment="1">
      <alignment vertical="center"/>
    </xf>
    <xf numFmtId="0" fontId="28" fillId="20" borderId="20" xfId="0" applyFont="1" applyFill="1" applyBorder="1"/>
    <xf numFmtId="0" fontId="28" fillId="20" borderId="21" xfId="0" applyFont="1" applyFill="1" applyBorder="1"/>
    <xf numFmtId="0" fontId="28" fillId="20" borderId="18" xfId="0" applyFont="1" applyFill="1" applyBorder="1"/>
    <xf numFmtId="3" fontId="28" fillId="20" borderId="18" xfId="0" applyNumberFormat="1" applyFont="1" applyFill="1" applyBorder="1" applyAlignment="1">
      <alignment horizontal="right"/>
    </xf>
    <xf numFmtId="0" fontId="28" fillId="20" borderId="19" xfId="0" applyFont="1" applyFill="1" applyBorder="1"/>
    <xf numFmtId="170" fontId="28" fillId="20" borderId="18" xfId="2" applyNumberFormat="1" applyFont="1" applyFill="1" applyBorder="1" applyAlignment="1">
      <alignment horizontal="right"/>
    </xf>
    <xf numFmtId="0" fontId="30" fillId="20" borderId="19" xfId="0" applyFont="1" applyFill="1" applyBorder="1"/>
    <xf numFmtId="177" fontId="28" fillId="20" borderId="18" xfId="0" applyNumberFormat="1" applyFont="1" applyFill="1" applyBorder="1" applyAlignment="1">
      <alignment horizontal="right"/>
    </xf>
    <xf numFmtId="164" fontId="28" fillId="20" borderId="18" xfId="1" applyNumberFormat="1" applyFont="1" applyFill="1" applyBorder="1" applyAlignment="1">
      <alignment horizontal="right"/>
    </xf>
    <xf numFmtId="0" fontId="28" fillId="20" borderId="19" xfId="0" applyFont="1" applyFill="1" applyBorder="1" applyAlignment="1">
      <alignment horizontal="left"/>
    </xf>
    <xf numFmtId="0" fontId="22" fillId="9" borderId="22" xfId="25" applyFont="1" applyFill="1" applyBorder="1" applyAlignment="1">
      <alignment horizontal="left" vertical="center"/>
    </xf>
    <xf numFmtId="0" fontId="9" fillId="9" borderId="22" xfId="25" applyFont="1" applyFill="1" applyBorder="1" applyAlignment="1">
      <alignment horizontal="left" vertical="center"/>
    </xf>
    <xf numFmtId="0" fontId="29" fillId="9" borderId="23" xfId="25" applyFont="1" applyFill="1" applyBorder="1" applyAlignment="1">
      <alignment vertical="center"/>
    </xf>
    <xf numFmtId="0" fontId="31" fillId="20" borderId="18" xfId="0" applyFont="1" applyFill="1" applyBorder="1"/>
    <xf numFmtId="0" fontId="9" fillId="20" borderId="18" xfId="25" applyFont="1" applyFill="1" applyBorder="1" applyAlignment="1">
      <alignment horizontal="left" vertical="center"/>
    </xf>
    <xf numFmtId="0" fontId="29" fillId="20" borderId="19" xfId="25" applyFont="1" applyFill="1" applyBorder="1" applyAlignment="1">
      <alignment vertical="center"/>
    </xf>
    <xf numFmtId="0" fontId="32" fillId="20" borderId="18" xfId="0" applyFont="1" applyFill="1" applyBorder="1"/>
    <xf numFmtId="3" fontId="32" fillId="20" borderId="18" xfId="0" applyNumberFormat="1" applyFont="1" applyFill="1" applyBorder="1" applyAlignment="1">
      <alignment horizontal="right"/>
    </xf>
    <xf numFmtId="0" fontId="32" fillId="20" borderId="19" xfId="0" applyFont="1" applyFill="1" applyBorder="1"/>
    <xf numFmtId="164" fontId="28" fillId="20" borderId="18" xfId="0" applyNumberFormat="1" applyFont="1" applyFill="1" applyBorder="1"/>
    <xf numFmtId="170" fontId="28" fillId="20" borderId="18" xfId="0" applyNumberFormat="1" applyFont="1" applyFill="1" applyBorder="1"/>
    <xf numFmtId="0" fontId="28" fillId="20" borderId="19" xfId="0" applyFont="1" applyFill="1" applyBorder="1" applyAlignment="1">
      <alignment horizontal="right"/>
    </xf>
    <xf numFmtId="0" fontId="28" fillId="20" borderId="18" xfId="0" applyFont="1" applyFill="1" applyBorder="1" applyAlignment="1">
      <alignment horizontal="left"/>
    </xf>
    <xf numFmtId="164" fontId="28" fillId="20" borderId="18" xfId="1" applyNumberFormat="1" applyFont="1" applyFill="1" applyBorder="1"/>
    <xf numFmtId="0" fontId="22" fillId="9" borderId="20" xfId="25" applyFont="1" applyFill="1" applyBorder="1" applyAlignment="1">
      <alignment horizontal="left" vertical="center"/>
    </xf>
    <xf numFmtId="0" fontId="9" fillId="9" borderId="20" xfId="25" applyFont="1" applyFill="1" applyBorder="1" applyAlignment="1">
      <alignment horizontal="left" vertical="center"/>
    </xf>
    <xf numFmtId="0" fontId="29" fillId="9" borderId="21" xfId="25" applyFont="1" applyFill="1" applyBorder="1" applyAlignment="1">
      <alignment vertical="center"/>
    </xf>
    <xf numFmtId="0" fontId="31" fillId="20" borderId="20" xfId="0" applyFont="1" applyFill="1" applyBorder="1"/>
    <xf numFmtId="175" fontId="28" fillId="20" borderId="20" xfId="0" applyNumberFormat="1" applyFont="1" applyFill="1" applyBorder="1"/>
    <xf numFmtId="178" fontId="28" fillId="20" borderId="18" xfId="0" applyNumberFormat="1" applyFont="1" applyFill="1" applyBorder="1" applyAlignment="1">
      <alignment horizontal="right"/>
    </xf>
    <xf numFmtId="179" fontId="28" fillId="20" borderId="18" xfId="1" applyNumberFormat="1" applyFont="1" applyFill="1" applyBorder="1" applyAlignment="1">
      <alignment horizontal="right"/>
    </xf>
    <xf numFmtId="0" fontId="9" fillId="21" borderId="24" xfId="0" applyFont="1" applyFill="1" applyBorder="1"/>
    <xf numFmtId="178" fontId="9" fillId="21" borderId="24" xfId="0" applyNumberFormat="1" applyFont="1" applyFill="1" applyBorder="1" applyAlignment="1">
      <alignment horizontal="right"/>
    </xf>
    <xf numFmtId="0" fontId="9" fillId="21" borderId="25" xfId="0" applyFont="1" applyFill="1" applyBorder="1"/>
    <xf numFmtId="176" fontId="28" fillId="20" borderId="18" xfId="0" applyNumberFormat="1" applyFont="1" applyFill="1" applyBorder="1" applyAlignment="1">
      <alignment horizontal="right"/>
    </xf>
    <xf numFmtId="0" fontId="28" fillId="20" borderId="18" xfId="0" quotePrefix="1" applyFont="1" applyFill="1" applyBorder="1" applyAlignment="1">
      <alignment horizontal="left" indent="1"/>
    </xf>
    <xf numFmtId="0" fontId="22" fillId="9" borderId="18" xfId="25" applyFont="1" applyFill="1" applyBorder="1" applyAlignment="1">
      <alignment horizontal="left" vertical="center"/>
    </xf>
    <xf numFmtId="176" fontId="28" fillId="20" borderId="21" xfId="0" applyNumberFormat="1" applyFont="1" applyFill="1" applyBorder="1" applyAlignment="1">
      <alignment horizontal="right"/>
    </xf>
    <xf numFmtId="170" fontId="15" fillId="20" borderId="18" xfId="2" applyNumberFormat="1" applyFont="1" applyFill="1" applyBorder="1" applyAlignment="1">
      <alignment horizontal="right"/>
    </xf>
    <xf numFmtId="176" fontId="28" fillId="20" borderId="19" xfId="0" applyNumberFormat="1" applyFont="1" applyFill="1" applyBorder="1" applyAlignment="1">
      <alignment horizontal="right"/>
    </xf>
    <xf numFmtId="0" fontId="28" fillId="20" borderId="22" xfId="0" applyFont="1" applyFill="1" applyBorder="1"/>
    <xf numFmtId="180" fontId="15" fillId="20" borderId="22" xfId="2" applyNumberFormat="1" applyFont="1" applyFill="1" applyBorder="1" applyAlignment="1">
      <alignment horizontal="right"/>
    </xf>
    <xf numFmtId="176" fontId="28" fillId="20" borderId="23" xfId="0" applyNumberFormat="1" applyFont="1" applyFill="1" applyBorder="1" applyAlignment="1">
      <alignment horizontal="right"/>
    </xf>
    <xf numFmtId="0" fontId="9" fillId="15" borderId="18" xfId="0" applyFont="1" applyFill="1" applyBorder="1"/>
    <xf numFmtId="9" fontId="10" fillId="12" borderId="0" xfId="2" applyFont="1" applyFill="1"/>
    <xf numFmtId="170" fontId="28" fillId="20" borderId="18" xfId="2" applyNumberFormat="1" applyFont="1" applyFill="1" applyBorder="1"/>
    <xf numFmtId="170" fontId="10" fillId="13" borderId="12" xfId="2" applyNumberFormat="1" applyFont="1" applyFill="1" applyBorder="1" applyAlignment="1">
      <alignment horizontal="right"/>
    </xf>
    <xf numFmtId="9" fontId="10" fillId="0" borderId="0" xfId="2" applyFont="1" applyBorder="1"/>
    <xf numFmtId="43" fontId="10" fillId="13" borderId="12" xfId="1" applyNumberFormat="1" applyFont="1" applyFill="1" applyBorder="1" applyAlignment="1">
      <alignment horizontal="right"/>
    </xf>
    <xf numFmtId="164" fontId="10" fillId="0" borderId="12" xfId="1" applyNumberFormat="1" applyFont="1" applyFill="1" applyBorder="1" applyAlignment="1">
      <alignment horizontal="right"/>
    </xf>
    <xf numFmtId="164" fontId="10" fillId="13" borderId="12" xfId="1" applyNumberFormat="1" applyFont="1" applyFill="1" applyBorder="1" applyAlignment="1">
      <alignment horizontal="right"/>
    </xf>
    <xf numFmtId="43" fontId="10" fillId="13" borderId="12" xfId="1" applyFont="1" applyFill="1" applyBorder="1" applyAlignment="1">
      <alignment horizontal="right"/>
    </xf>
    <xf numFmtId="9" fontId="10" fillId="13" borderId="12" xfId="0" applyNumberFormat="1" applyFont="1" applyFill="1" applyBorder="1"/>
    <xf numFmtId="179" fontId="10" fillId="13" borderId="12" xfId="2" applyNumberFormat="1" applyFont="1" applyFill="1" applyBorder="1"/>
    <xf numFmtId="170" fontId="15" fillId="24" borderId="20" xfId="2" applyNumberFormat="1" applyFont="1" applyFill="1" applyBorder="1" applyAlignment="1">
      <alignment horizontal="right"/>
    </xf>
    <xf numFmtId="0" fontId="11" fillId="6" borderId="0" xfId="0" applyFont="1" applyFill="1" applyBorder="1"/>
    <xf numFmtId="10" fontId="12" fillId="12" borderId="12" xfId="2" applyNumberFormat="1" applyFont="1" applyFill="1" applyBorder="1"/>
    <xf numFmtId="43" fontId="12" fillId="12" borderId="12" xfId="1" applyFont="1" applyFill="1" applyBorder="1"/>
    <xf numFmtId="10" fontId="12" fillId="0" borderId="0" xfId="2" applyNumberFormat="1" applyFont="1" applyFill="1" applyAlignment="1">
      <alignment horizontal="right" wrapText="1"/>
    </xf>
    <xf numFmtId="167" fontId="12" fillId="11" borderId="15" xfId="2" applyNumberFormat="1" applyFont="1" applyFill="1" applyBorder="1"/>
    <xf numFmtId="9" fontId="10" fillId="0" borderId="0" xfId="0" applyNumberFormat="1" applyFont="1"/>
    <xf numFmtId="167" fontId="35" fillId="0" borderId="0" xfId="1" applyNumberFormat="1" applyFont="1" applyFill="1"/>
    <xf numFmtId="164" fontId="10" fillId="7" borderId="0" xfId="0" applyNumberFormat="1" applyFont="1" applyFill="1"/>
    <xf numFmtId="164" fontId="12" fillId="0" borderId="0" xfId="0" applyNumberFormat="1" applyFont="1" applyFill="1" applyAlignment="1"/>
    <xf numFmtId="170" fontId="12" fillId="13" borderId="12" xfId="2" applyNumberFormat="1" applyFont="1" applyFill="1" applyBorder="1"/>
    <xf numFmtId="10" fontId="12" fillId="0" borderId="0" xfId="2" applyNumberFormat="1" applyFont="1" applyFill="1" applyBorder="1"/>
    <xf numFmtId="164" fontId="12" fillId="0" borderId="0" xfId="0" applyNumberFormat="1" applyFont="1" applyFill="1" applyAlignment="1">
      <alignment horizontal="left"/>
    </xf>
    <xf numFmtId="0" fontId="36" fillId="0" borderId="0" xfId="0" applyFont="1" applyAlignment="1"/>
    <xf numFmtId="43" fontId="26" fillId="13" borderId="12" xfId="0" applyNumberFormat="1" applyFont="1" applyFill="1" applyBorder="1" applyAlignment="1">
      <alignment horizontal="right"/>
    </xf>
    <xf numFmtId="10" fontId="26" fillId="13" borderId="12" xfId="2" applyNumberFormat="1" applyFont="1" applyFill="1" applyBorder="1" applyAlignment="1">
      <alignment horizontal="right"/>
    </xf>
    <xf numFmtId="9" fontId="26" fillId="13" borderId="12" xfId="2" applyFont="1" applyFill="1" applyBorder="1"/>
    <xf numFmtId="167" fontId="35" fillId="11" borderId="15" xfId="2" applyNumberFormat="1" applyFont="1" applyFill="1" applyBorder="1"/>
    <xf numFmtId="170" fontId="35" fillId="13" borderId="12" xfId="2" applyNumberFormat="1" applyFont="1" applyFill="1" applyBorder="1"/>
    <xf numFmtId="167" fontId="35" fillId="3" borderId="0" xfId="0" applyNumberFormat="1" applyFont="1" applyFill="1"/>
    <xf numFmtId="164" fontId="26" fillId="0" borderId="12" xfId="1" applyNumberFormat="1" applyFont="1" applyFill="1" applyBorder="1" applyAlignment="1">
      <alignment horizontal="right"/>
    </xf>
    <xf numFmtId="0" fontId="12" fillId="11" borderId="0" xfId="0" applyFont="1" applyFill="1"/>
    <xf numFmtId="0" fontId="12" fillId="11" borderId="0" xfId="0" applyFont="1" applyFill="1" applyAlignment="1">
      <alignment horizontal="center"/>
    </xf>
    <xf numFmtId="167" fontId="12" fillId="11" borderId="0" xfId="1" applyNumberFormat="1" applyFont="1" applyFill="1" applyAlignment="1">
      <alignment horizontal="right"/>
    </xf>
    <xf numFmtId="167" fontId="12" fillId="11" borderId="0" xfId="0" applyNumberFormat="1" applyFont="1" applyFill="1"/>
    <xf numFmtId="164" fontId="40" fillId="20" borderId="18" xfId="0" applyNumberFormat="1" applyFont="1" applyFill="1" applyBorder="1"/>
    <xf numFmtId="10" fontId="40" fillId="20" borderId="18" xfId="0" applyNumberFormat="1" applyFont="1" applyFill="1" applyBorder="1"/>
    <xf numFmtId="170" fontId="41" fillId="20" borderId="18" xfId="2" applyNumberFormat="1" applyFont="1" applyFill="1" applyBorder="1" applyAlignment="1">
      <alignment horizontal="right"/>
    </xf>
    <xf numFmtId="180" fontId="41" fillId="20" borderId="22" xfId="2" applyNumberFormat="1" applyFont="1" applyFill="1" applyBorder="1" applyAlignment="1">
      <alignment horizontal="right"/>
    </xf>
    <xf numFmtId="0" fontId="42" fillId="0" borderId="0" xfId="0" applyFont="1"/>
    <xf numFmtId="0" fontId="43" fillId="0" borderId="0" xfId="0" applyFont="1"/>
    <xf numFmtId="43" fontId="42" fillId="0" borderId="0" xfId="1" applyFont="1"/>
    <xf numFmtId="43" fontId="43" fillId="0" borderId="0" xfId="1" applyFont="1"/>
    <xf numFmtId="0" fontId="44" fillId="0" borderId="0" xfId="0" applyFont="1"/>
    <xf numFmtId="0" fontId="42" fillId="0" borderId="0" xfId="0" applyFont="1" applyAlignment="1">
      <alignment horizontal="center"/>
    </xf>
    <xf numFmtId="0" fontId="42" fillId="0" borderId="0" xfId="0" applyFont="1" applyAlignment="1">
      <alignment horizontal="right"/>
    </xf>
    <xf numFmtId="0" fontId="45" fillId="9" borderId="0" xfId="0" applyFont="1" applyFill="1"/>
    <xf numFmtId="0" fontId="46" fillId="0" borderId="0" xfId="0" applyFont="1"/>
    <xf numFmtId="9" fontId="42" fillId="0" borderId="0" xfId="0" applyNumberFormat="1" applyFont="1"/>
    <xf numFmtId="9" fontId="42" fillId="0" borderId="0" xfId="2" applyFont="1"/>
    <xf numFmtId="0" fontId="46" fillId="15" borderId="0" xfId="0" applyFont="1" applyFill="1"/>
    <xf numFmtId="10" fontId="42" fillId="15" borderId="12" xfId="0" applyNumberFormat="1" applyFont="1" applyFill="1" applyBorder="1"/>
    <xf numFmtId="164" fontId="42" fillId="0" borderId="0" xfId="1" applyNumberFormat="1" applyFont="1" applyAlignment="1">
      <alignment horizontal="left"/>
    </xf>
    <xf numFmtId="43" fontId="20" fillId="0" borderId="0" xfId="1" applyFont="1" applyAlignment="1">
      <alignment horizontal="center" vertical="center"/>
    </xf>
    <xf numFmtId="167" fontId="42" fillId="0" borderId="0" xfId="0" applyNumberFormat="1" applyFont="1"/>
    <xf numFmtId="167" fontId="43" fillId="0" borderId="0" xfId="1" applyNumberFormat="1" applyFont="1" applyAlignment="1">
      <alignment horizontal="right"/>
    </xf>
    <xf numFmtId="0" fontId="47" fillId="9" borderId="0" xfId="0" applyFont="1" applyFill="1"/>
    <xf numFmtId="0" fontId="47" fillId="10" borderId="0" xfId="0" applyFont="1" applyFill="1"/>
    <xf numFmtId="0" fontId="47" fillId="9" borderId="0" xfId="0" applyFont="1" applyFill="1" applyAlignment="1">
      <alignment horizontal="right"/>
    </xf>
    <xf numFmtId="0" fontId="47" fillId="16" borderId="0" xfId="0" applyFont="1" applyFill="1" applyAlignment="1">
      <alignment horizontal="right"/>
    </xf>
    <xf numFmtId="0" fontId="47" fillId="4" borderId="0" xfId="0" applyFont="1" applyFill="1"/>
    <xf numFmtId="0" fontId="47" fillId="9" borderId="0" xfId="0" applyFont="1" applyFill="1" applyAlignment="1">
      <alignment horizontal="center"/>
    </xf>
    <xf numFmtId="0" fontId="47" fillId="10" borderId="0" xfId="0" applyFont="1" applyFill="1" applyAlignment="1">
      <alignment horizontal="center"/>
    </xf>
    <xf numFmtId="174" fontId="47" fillId="9" borderId="0" xfId="0" applyNumberFormat="1" applyFont="1" applyFill="1" applyAlignment="1">
      <alignment horizontal="right"/>
    </xf>
    <xf numFmtId="174" fontId="47" fillId="16" borderId="0" xfId="0" applyNumberFormat="1" applyFont="1" applyFill="1" applyAlignment="1">
      <alignment horizontal="right"/>
    </xf>
    <xf numFmtId="164" fontId="47" fillId="9" borderId="0" xfId="1" applyNumberFormat="1" applyFont="1" applyFill="1" applyAlignment="1">
      <alignment horizontal="right"/>
    </xf>
    <xf numFmtId="164" fontId="47" fillId="16" borderId="0" xfId="1" applyNumberFormat="1" applyFont="1" applyFill="1" applyAlignment="1">
      <alignment horizontal="right"/>
    </xf>
    <xf numFmtId="164" fontId="47" fillId="9" borderId="0" xfId="0" applyNumberFormat="1" applyFont="1" applyFill="1" applyAlignment="1">
      <alignment horizontal="right"/>
    </xf>
    <xf numFmtId="0" fontId="47" fillId="0" borderId="0" xfId="0" applyFont="1"/>
    <xf numFmtId="0" fontId="47" fillId="0" borderId="0" xfId="0" applyFont="1" applyAlignment="1">
      <alignment horizontal="center"/>
    </xf>
    <xf numFmtId="17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3" fillId="0" borderId="0" xfId="0" applyFont="1" applyAlignment="1">
      <alignment horizontal="center"/>
    </xf>
    <xf numFmtId="164" fontId="43" fillId="0" borderId="0" xfId="1" applyNumberFormat="1" applyFont="1" applyAlignment="1">
      <alignment horizontal="right"/>
    </xf>
    <xf numFmtId="164" fontId="43" fillId="0" borderId="0" xfId="0" applyNumberFormat="1" applyFont="1" applyAlignment="1">
      <alignment horizontal="right"/>
    </xf>
    <xf numFmtId="0" fontId="43" fillId="0" borderId="0" xfId="0" applyFont="1" applyAlignment="1">
      <alignment horizontal="right"/>
    </xf>
    <xf numFmtId="164" fontId="42" fillId="0" borderId="0" xfId="0" applyNumberFormat="1" applyFont="1"/>
    <xf numFmtId="164" fontId="42" fillId="0" borderId="0" xfId="1" applyNumberFormat="1" applyFont="1" applyAlignment="1">
      <alignment horizontal="right"/>
    </xf>
    <xf numFmtId="0" fontId="43" fillId="0" borderId="1" xfId="0" applyFont="1" applyBorder="1"/>
    <xf numFmtId="164" fontId="42" fillId="0" borderId="2" xfId="0" applyNumberFormat="1" applyFont="1" applyBorder="1"/>
    <xf numFmtId="164" fontId="42" fillId="0" borderId="2" xfId="1" applyNumberFormat="1" applyFont="1" applyBorder="1" applyAlignment="1">
      <alignment horizontal="left"/>
    </xf>
    <xf numFmtId="0" fontId="42" fillId="0" borderId="2" xfId="0" applyFont="1" applyBorder="1"/>
    <xf numFmtId="164" fontId="42" fillId="0" borderId="2" xfId="1" applyNumberFormat="1" applyFont="1" applyBorder="1"/>
    <xf numFmtId="164" fontId="42" fillId="0" borderId="2" xfId="1" applyNumberFormat="1" applyFont="1" applyBorder="1" applyAlignment="1">
      <alignment horizontal="right"/>
    </xf>
    <xf numFmtId="0" fontId="42" fillId="0" borderId="3" xfId="0" applyFont="1" applyBorder="1"/>
    <xf numFmtId="0" fontId="42" fillId="0" borderId="4" xfId="0" applyFont="1" applyBorder="1" applyAlignment="1">
      <alignment horizontal="left" indent="2"/>
    </xf>
    <xf numFmtId="164" fontId="42" fillId="13" borderId="0" xfId="1" applyNumberFormat="1" applyFont="1" applyFill="1" applyAlignment="1">
      <alignment horizontal="right"/>
    </xf>
    <xf numFmtId="164" fontId="42" fillId="0" borderId="0" xfId="1" applyNumberFormat="1" applyFont="1"/>
    <xf numFmtId="164" fontId="42" fillId="0" borderId="5" xfId="1" applyNumberFormat="1" applyFont="1" applyBorder="1"/>
    <xf numFmtId="0" fontId="42" fillId="0" borderId="6" xfId="0" applyFont="1" applyBorder="1" applyAlignment="1">
      <alignment horizontal="left" indent="2"/>
    </xf>
    <xf numFmtId="164" fontId="42" fillId="0" borderId="7" xfId="0" applyNumberFormat="1" applyFont="1" applyBorder="1"/>
    <xf numFmtId="164" fontId="42" fillId="0" borderId="7" xfId="1" applyNumberFormat="1" applyFont="1" applyBorder="1" applyAlignment="1">
      <alignment horizontal="left"/>
    </xf>
    <xf numFmtId="0" fontId="42" fillId="0" borderId="7" xfId="0" applyFont="1" applyBorder="1"/>
    <xf numFmtId="164" fontId="42" fillId="0" borderId="7" xfId="1" applyNumberFormat="1" applyFont="1" applyBorder="1"/>
    <xf numFmtId="164" fontId="42" fillId="0" borderId="7" xfId="1" applyNumberFormat="1" applyFont="1" applyBorder="1" applyAlignment="1">
      <alignment horizontal="right"/>
    </xf>
    <xf numFmtId="164" fontId="42" fillId="0" borderId="8" xfId="1" applyNumberFormat="1" applyFont="1" applyBorder="1"/>
    <xf numFmtId="0" fontId="42" fillId="0" borderId="0" xfId="0" applyFont="1" applyAlignment="1">
      <alignment horizontal="left" indent="2"/>
    </xf>
    <xf numFmtId="43" fontId="42" fillId="0" borderId="0" xfId="0" applyNumberFormat="1" applyFont="1"/>
    <xf numFmtId="164" fontId="42" fillId="13" borderId="12" xfId="0" applyNumberFormat="1" applyFont="1" applyFill="1" applyBorder="1"/>
    <xf numFmtId="9" fontId="42" fillId="13" borderId="12" xfId="2" applyFont="1" applyFill="1" applyBorder="1" applyAlignment="1">
      <alignment horizontal="right"/>
    </xf>
    <xf numFmtId="0" fontId="42" fillId="0" borderId="0" xfId="0" applyFont="1" applyAlignment="1">
      <alignment horizontal="left"/>
    </xf>
    <xf numFmtId="10" fontId="42" fillId="0" borderId="0" xfId="2" applyNumberFormat="1" applyFont="1" applyAlignment="1">
      <alignment horizontal="right"/>
    </xf>
    <xf numFmtId="0" fontId="47" fillId="17" borderId="0" xfId="0" applyFont="1" applyFill="1"/>
    <xf numFmtId="10" fontId="42" fillId="0" borderId="0" xfId="0" applyNumberFormat="1" applyFont="1"/>
    <xf numFmtId="0" fontId="48" fillId="18" borderId="0" xfId="0" applyFont="1" applyFill="1"/>
    <xf numFmtId="172" fontId="43" fillId="0" borderId="0" xfId="0" applyNumberFormat="1" applyFont="1" applyAlignment="1">
      <alignment horizontal="right"/>
    </xf>
    <xf numFmtId="172" fontId="43" fillId="11" borderId="0" xfId="0" applyNumberFormat="1" applyFont="1" applyFill="1" applyAlignment="1">
      <alignment horizontal="right"/>
    </xf>
    <xf numFmtId="164" fontId="42" fillId="13" borderId="12" xfId="1" applyNumberFormat="1" applyFont="1" applyFill="1" applyBorder="1"/>
    <xf numFmtId="43" fontId="49" fillId="13" borderId="12" xfId="0" applyNumberFormat="1" applyFont="1" applyFill="1" applyBorder="1" applyAlignment="1">
      <alignment horizontal="right"/>
    </xf>
    <xf numFmtId="43" fontId="42" fillId="0" borderId="0" xfId="0" applyNumberFormat="1" applyFont="1" applyAlignment="1">
      <alignment horizontal="right"/>
    </xf>
    <xf numFmtId="10" fontId="49" fillId="13" borderId="12" xfId="2" applyNumberFormat="1" applyFont="1" applyFill="1" applyBorder="1" applyAlignment="1">
      <alignment horizontal="right"/>
    </xf>
    <xf numFmtId="173" fontId="42" fillId="0" borderId="0" xfId="1" applyNumberFormat="1" applyFont="1" applyAlignment="1">
      <alignment horizontal="left"/>
    </xf>
    <xf numFmtId="0" fontId="42" fillId="13" borderId="0" xfId="0" applyFont="1" applyFill="1"/>
    <xf numFmtId="1" fontId="42" fillId="13" borderId="0" xfId="0" applyNumberFormat="1" applyFont="1" applyFill="1"/>
    <xf numFmtId="10" fontId="42" fillId="13" borderId="0" xfId="0" applyNumberFormat="1" applyFont="1" applyFill="1"/>
    <xf numFmtId="43" fontId="42" fillId="13" borderId="12" xfId="1" applyFont="1" applyFill="1" applyBorder="1" applyAlignment="1">
      <alignment horizontal="right"/>
    </xf>
    <xf numFmtId="0" fontId="50" fillId="0" borderId="0" xfId="0" applyFont="1"/>
    <xf numFmtId="9" fontId="42" fillId="12" borderId="0" xfId="2" applyFont="1" applyFill="1"/>
    <xf numFmtId="0" fontId="43" fillId="3" borderId="0" xfId="0" applyFont="1" applyFill="1"/>
    <xf numFmtId="167" fontId="43" fillId="3" borderId="0" xfId="0" applyNumberFormat="1" applyFont="1" applyFill="1"/>
    <xf numFmtId="164" fontId="43" fillId="3" borderId="0" xfId="1" applyNumberFormat="1" applyFont="1" applyFill="1" applyAlignment="1">
      <alignment horizontal="left"/>
    </xf>
    <xf numFmtId="167" fontId="43" fillId="3" borderId="0" xfId="1" applyNumberFormat="1" applyFont="1" applyFill="1"/>
    <xf numFmtId="9" fontId="42" fillId="0" borderId="0" xfId="2" applyFont="1" applyAlignment="1">
      <alignment horizontal="right"/>
    </xf>
    <xf numFmtId="43" fontId="42" fillId="13" borderId="12" xfId="0" applyNumberFormat="1" applyFont="1" applyFill="1" applyBorder="1" applyAlignment="1">
      <alignment horizontal="right"/>
    </xf>
    <xf numFmtId="10" fontId="42" fillId="13" borderId="12" xfId="2" applyNumberFormat="1" applyFont="1" applyFill="1" applyBorder="1" applyAlignment="1">
      <alignment horizontal="right"/>
    </xf>
    <xf numFmtId="0" fontId="42" fillId="3" borderId="0" xfId="0" applyFont="1" applyFill="1"/>
    <xf numFmtId="167" fontId="43" fillId="0" borderId="0" xfId="0" applyNumberFormat="1" applyFont="1"/>
    <xf numFmtId="167" fontId="43" fillId="0" borderId="0" xfId="1" applyNumberFormat="1" applyFont="1"/>
    <xf numFmtId="0" fontId="47" fillId="5" borderId="0" xfId="0" applyFont="1" applyFill="1"/>
    <xf numFmtId="0" fontId="43" fillId="19" borderId="0" xfId="0" applyFont="1" applyFill="1"/>
    <xf numFmtId="164" fontId="42" fillId="0" borderId="12" xfId="2" applyNumberFormat="1" applyFont="1" applyBorder="1" applyAlignment="1">
      <alignment horizontal="right"/>
    </xf>
    <xf numFmtId="164" fontId="49" fillId="0" borderId="0" xfId="1" applyNumberFormat="1" applyFont="1"/>
    <xf numFmtId="167" fontId="42" fillId="0" borderId="0" xfId="1" applyNumberFormat="1" applyFont="1"/>
    <xf numFmtId="167" fontId="42" fillId="13" borderId="12" xfId="0" applyNumberFormat="1" applyFont="1" applyFill="1" applyBorder="1"/>
    <xf numFmtId="0" fontId="49" fillId="0" borderId="0" xfId="0" applyFont="1"/>
    <xf numFmtId="167" fontId="42" fillId="0" borderId="12" xfId="0" applyNumberFormat="1" applyFont="1" applyBorder="1"/>
    <xf numFmtId="167" fontId="51" fillId="3" borderId="0" xfId="0" applyNumberFormat="1" applyFont="1" applyFill="1"/>
    <xf numFmtId="171" fontId="42" fillId="0" borderId="0" xfId="1" applyNumberFormat="1" applyFont="1" applyAlignment="1">
      <alignment horizontal="right"/>
    </xf>
    <xf numFmtId="9" fontId="43" fillId="0" borderId="0" xfId="2" applyFont="1"/>
    <xf numFmtId="164" fontId="43" fillId="0" borderId="0" xfId="1" applyNumberFormat="1" applyFont="1" applyAlignment="1">
      <alignment horizontal="left"/>
    </xf>
    <xf numFmtId="10" fontId="47" fillId="0" borderId="0" xfId="2" applyNumberFormat="1" applyFont="1" applyAlignment="1">
      <alignment horizontal="right"/>
    </xf>
    <xf numFmtId="164" fontId="42" fillId="0" borderId="0" xfId="0" applyNumberFormat="1" applyFont="1" applyAlignment="1">
      <alignment horizontal="right"/>
    </xf>
    <xf numFmtId="10" fontId="52" fillId="0" borderId="0" xfId="2" applyNumberFormat="1" applyFont="1" applyAlignment="1">
      <alignment horizontal="right"/>
    </xf>
    <xf numFmtId="0" fontId="43" fillId="0" borderId="0" xfId="0" applyFont="1" applyAlignment="1">
      <alignment horizontal="left"/>
    </xf>
    <xf numFmtId="10" fontId="53" fillId="0" borderId="0" xfId="2" applyNumberFormat="1" applyFont="1"/>
    <xf numFmtId="167" fontId="42" fillId="0" borderId="12" xfId="2" applyNumberFormat="1" applyFont="1" applyBorder="1"/>
    <xf numFmtId="10" fontId="44" fillId="0" borderId="12" xfId="2" applyNumberFormat="1" applyFont="1" applyBorder="1" applyAlignment="1">
      <alignment horizontal="right"/>
    </xf>
    <xf numFmtId="167" fontId="42" fillId="0" borderId="0" xfId="1" applyNumberFormat="1" applyFont="1" applyAlignment="1">
      <alignment horizontal="right"/>
    </xf>
    <xf numFmtId="164" fontId="42" fillId="0" borderId="12" xfId="0" applyNumberFormat="1" applyFont="1" applyBorder="1"/>
    <xf numFmtId="164" fontId="43" fillId="3" borderId="0" xfId="1" applyNumberFormat="1" applyFont="1" applyFill="1" applyAlignment="1">
      <alignment horizontal="right"/>
    </xf>
    <xf numFmtId="164" fontId="43" fillId="0" borderId="0" xfId="0" applyNumberFormat="1" applyFont="1"/>
    <xf numFmtId="9" fontId="43" fillId="0" borderId="0" xfId="2" applyFont="1" applyAlignment="1">
      <alignment horizontal="right"/>
    </xf>
    <xf numFmtId="10" fontId="42" fillId="0" borderId="0" xfId="2" applyNumberFormat="1" applyFont="1"/>
    <xf numFmtId="167" fontId="42" fillId="0" borderId="0" xfId="2" applyNumberFormat="1" applyFont="1"/>
    <xf numFmtId="43" fontId="42" fillId="0" borderId="0" xfId="1" applyFont="1" applyAlignment="1">
      <alignment horizontal="left"/>
    </xf>
    <xf numFmtId="164" fontId="49" fillId="0" borderId="12" xfId="1" applyNumberFormat="1" applyFont="1" applyBorder="1" applyAlignment="1">
      <alignment horizontal="right"/>
    </xf>
    <xf numFmtId="167" fontId="43" fillId="0" borderId="0" xfId="2" applyNumberFormat="1" applyFont="1"/>
    <xf numFmtId="43" fontId="43" fillId="0" borderId="0" xfId="1" applyFont="1" applyAlignment="1">
      <alignment horizontal="left"/>
    </xf>
    <xf numFmtId="164" fontId="42" fillId="0" borderId="12" xfId="1" applyNumberFormat="1" applyFont="1" applyBorder="1" applyAlignment="1">
      <alignment horizontal="right"/>
    </xf>
    <xf numFmtId="164" fontId="42" fillId="13" borderId="12" xfId="1" applyNumberFormat="1" applyFont="1" applyFill="1" applyBorder="1" applyAlignment="1">
      <alignment horizontal="right"/>
    </xf>
    <xf numFmtId="9" fontId="42" fillId="0" borderId="0" xfId="1" applyNumberFormat="1" applyFont="1" applyAlignment="1">
      <alignment horizontal="right"/>
    </xf>
    <xf numFmtId="43" fontId="42" fillId="0" borderId="0" xfId="1" applyFont="1" applyAlignment="1">
      <alignment horizontal="right"/>
    </xf>
    <xf numFmtId="170" fontId="42" fillId="13" borderId="12" xfId="2" applyNumberFormat="1" applyFont="1" applyFill="1" applyBorder="1" applyAlignment="1">
      <alignment horizontal="right"/>
    </xf>
    <xf numFmtId="167" fontId="42" fillId="13" borderId="12" xfId="2" applyNumberFormat="1" applyFont="1" applyFill="1" applyBorder="1" applyAlignment="1">
      <alignment horizontal="right"/>
    </xf>
    <xf numFmtId="167" fontId="42" fillId="0" borderId="12" xfId="1" applyNumberFormat="1" applyFont="1" applyBorder="1" applyAlignment="1">
      <alignment horizontal="right"/>
    </xf>
    <xf numFmtId="10" fontId="42" fillId="13" borderId="12" xfId="2" applyNumberFormat="1" applyFont="1" applyFill="1" applyBorder="1"/>
    <xf numFmtId="164" fontId="42" fillId="0" borderId="0" xfId="0" applyNumberFormat="1" applyFont="1" applyAlignment="1">
      <alignment horizontal="left"/>
    </xf>
    <xf numFmtId="170" fontId="51" fillId="13" borderId="12" xfId="2" applyNumberFormat="1" applyFont="1" applyFill="1" applyBorder="1"/>
    <xf numFmtId="10" fontId="43" fillId="0" borderId="0" xfId="2" applyNumberFormat="1" applyFont="1"/>
    <xf numFmtId="164" fontId="43" fillId="0" borderId="0" xfId="0" applyNumberFormat="1" applyFont="1" applyAlignment="1">
      <alignment horizontal="left"/>
    </xf>
    <xf numFmtId="164" fontId="43" fillId="3" borderId="0" xfId="0" applyNumberFormat="1" applyFont="1" applyFill="1"/>
    <xf numFmtId="167" fontId="42" fillId="0" borderId="2" xfId="1" applyNumberFormat="1" applyFont="1" applyBorder="1" applyAlignment="1">
      <alignment horizontal="right"/>
    </xf>
    <xf numFmtId="164" fontId="43" fillId="0" borderId="2" xfId="1" applyNumberFormat="1" applyFont="1" applyBorder="1" applyAlignment="1">
      <alignment horizontal="right"/>
    </xf>
    <xf numFmtId="0" fontId="43" fillId="0" borderId="2" xfId="0" applyFont="1" applyBorder="1"/>
    <xf numFmtId="167" fontId="43" fillId="0" borderId="2" xfId="0" applyNumberFormat="1" applyFont="1" applyBorder="1"/>
    <xf numFmtId="43" fontId="43" fillId="0" borderId="2" xfId="1" applyFont="1" applyBorder="1"/>
    <xf numFmtId="43" fontId="43" fillId="0" borderId="3" xfId="1" applyFont="1" applyBorder="1"/>
    <xf numFmtId="0" fontId="42" fillId="0" borderId="4" xfId="0" applyFont="1" applyBorder="1"/>
    <xf numFmtId="167" fontId="42" fillId="0" borderId="5" xfId="0" applyNumberFormat="1" applyFont="1" applyBorder="1"/>
    <xf numFmtId="0" fontId="42" fillId="0" borderId="6" xfId="0" applyFont="1" applyBorder="1"/>
    <xf numFmtId="43" fontId="42" fillId="0" borderId="7" xfId="1" applyFont="1" applyBorder="1" applyAlignment="1">
      <alignment horizontal="left"/>
    </xf>
    <xf numFmtId="43" fontId="42" fillId="0" borderId="7" xfId="1" applyFont="1" applyBorder="1"/>
    <xf numFmtId="167" fontId="42" fillId="0" borderId="7" xfId="0" applyNumberFormat="1" applyFont="1" applyBorder="1"/>
    <xf numFmtId="167" fontId="42" fillId="0" borderId="8" xfId="0" applyNumberFormat="1" applyFont="1" applyBorder="1"/>
    <xf numFmtId="164" fontId="52" fillId="0" borderId="0" xfId="0" applyNumberFormat="1" applyFont="1"/>
    <xf numFmtId="164" fontId="52" fillId="0" borderId="0" xfId="1" applyNumberFormat="1" applyFont="1" applyAlignment="1">
      <alignment horizontal="left"/>
    </xf>
    <xf numFmtId="168" fontId="43" fillId="3" borderId="0" xfId="0" applyNumberFormat="1" applyFont="1" applyFill="1"/>
    <xf numFmtId="168" fontId="42" fillId="0" borderId="0" xfId="0" applyNumberFormat="1" applyFont="1"/>
    <xf numFmtId="168" fontId="42" fillId="0" borderId="0" xfId="1" applyNumberFormat="1" applyFont="1"/>
    <xf numFmtId="9" fontId="43" fillId="3" borderId="0" xfId="2" applyFont="1" applyFill="1"/>
    <xf numFmtId="9" fontId="42" fillId="3" borderId="0" xfId="2" applyFont="1" applyFill="1"/>
    <xf numFmtId="168" fontId="43" fillId="0" borderId="0" xfId="0" applyNumberFormat="1" applyFont="1"/>
    <xf numFmtId="168" fontId="43" fillId="3" borderId="0" xfId="1" applyNumberFormat="1" applyFont="1" applyFill="1"/>
    <xf numFmtId="0" fontId="47" fillId="8" borderId="0" xfId="0" applyFont="1" applyFill="1"/>
    <xf numFmtId="167" fontId="43" fillId="0" borderId="0" xfId="0" applyNumberFormat="1" applyFont="1" applyAlignment="1">
      <alignment horizontal="right"/>
    </xf>
    <xf numFmtId="167" fontId="43" fillId="11" borderId="0" xfId="1" applyNumberFormat="1" applyFont="1" applyFill="1" applyAlignment="1">
      <alignment horizontal="right"/>
    </xf>
    <xf numFmtId="0" fontId="48" fillId="0" borderId="0" xfId="0" applyFont="1" applyAlignment="1">
      <alignment horizontal="left" indent="2"/>
    </xf>
    <xf numFmtId="164" fontId="42" fillId="13" borderId="12" xfId="0" applyNumberFormat="1" applyFont="1" applyFill="1" applyBorder="1" applyAlignment="1">
      <alignment horizontal="right"/>
    </xf>
    <xf numFmtId="10" fontId="42" fillId="13" borderId="12" xfId="0" applyNumberFormat="1" applyFont="1" applyFill="1" applyBorder="1"/>
    <xf numFmtId="167" fontId="42" fillId="0" borderId="0" xfId="0" applyNumberFormat="1" applyFont="1" applyAlignment="1">
      <alignment horizontal="right"/>
    </xf>
    <xf numFmtId="164" fontId="42" fillId="0" borderId="12" xfId="1" applyNumberFormat="1" applyFont="1" applyBorder="1"/>
    <xf numFmtId="164" fontId="43" fillId="0" borderId="0" xfId="1" applyNumberFormat="1" applyFont="1"/>
    <xf numFmtId="167" fontId="43" fillId="11" borderId="0" xfId="0" applyNumberFormat="1" applyFont="1" applyFill="1"/>
    <xf numFmtId="0" fontId="54" fillId="0" borderId="0" xfId="0" applyFont="1"/>
    <xf numFmtId="167" fontId="43" fillId="3" borderId="0" xfId="1" applyNumberFormat="1" applyFont="1" applyFill="1" applyAlignment="1">
      <alignment horizontal="right"/>
    </xf>
    <xf numFmtId="0" fontId="47" fillId="6" borderId="0" xfId="0" applyFont="1" applyFill="1"/>
    <xf numFmtId="167" fontId="42" fillId="13" borderId="12" xfId="1" applyNumberFormat="1" applyFont="1" applyFill="1" applyBorder="1" applyAlignment="1">
      <alignment horizontal="right"/>
    </xf>
    <xf numFmtId="0" fontId="48" fillId="0" borderId="0" xfId="0" applyFont="1"/>
    <xf numFmtId="9" fontId="49" fillId="13" borderId="12" xfId="2" applyFont="1" applyFill="1" applyBorder="1"/>
    <xf numFmtId="9" fontId="42" fillId="0" borderId="0" xfId="0" applyNumberFormat="1" applyFont="1" applyAlignment="1">
      <alignment horizontal="left"/>
    </xf>
    <xf numFmtId="9" fontId="42" fillId="0" borderId="12" xfId="2" applyFont="1" applyBorder="1"/>
    <xf numFmtId="9" fontId="43" fillId="0" borderId="0" xfId="0" applyNumberFormat="1" applyFont="1" applyAlignment="1">
      <alignment horizontal="left"/>
    </xf>
    <xf numFmtId="0" fontId="55" fillId="0" borderId="0" xfId="0" applyFont="1"/>
    <xf numFmtId="179" fontId="42" fillId="13" borderId="12" xfId="2" applyNumberFormat="1" applyFont="1" applyFill="1" applyBorder="1"/>
    <xf numFmtId="9" fontId="42" fillId="13" borderId="12" xfId="2" applyFont="1" applyFill="1" applyBorder="1"/>
    <xf numFmtId="9" fontId="43" fillId="3" borderId="0" xfId="0" applyNumberFormat="1" applyFont="1" applyFill="1"/>
    <xf numFmtId="171" fontId="42" fillId="0" borderId="0" xfId="1" applyNumberFormat="1" applyFont="1"/>
    <xf numFmtId="2" fontId="42" fillId="13" borderId="12" xfId="0" applyNumberFormat="1" applyFont="1" applyFill="1" applyBorder="1"/>
    <xf numFmtId="0" fontId="42" fillId="0" borderId="1" xfId="0" applyFont="1" applyBorder="1"/>
    <xf numFmtId="164" fontId="52" fillId="0" borderId="2" xfId="0" applyNumberFormat="1" applyFont="1" applyBorder="1"/>
    <xf numFmtId="164" fontId="52" fillId="0" borderId="2" xfId="1" applyNumberFormat="1" applyFont="1" applyBorder="1" applyAlignment="1">
      <alignment horizontal="left"/>
    </xf>
    <xf numFmtId="167" fontId="42" fillId="0" borderId="2" xfId="0" applyNumberFormat="1" applyFont="1" applyBorder="1"/>
    <xf numFmtId="167" fontId="42" fillId="0" borderId="2" xfId="1" applyNumberFormat="1" applyFont="1" applyBorder="1"/>
    <xf numFmtId="167" fontId="42" fillId="0" borderId="3" xfId="1" applyNumberFormat="1" applyFont="1" applyBorder="1"/>
    <xf numFmtId="164" fontId="52" fillId="0" borderId="7" xfId="0" applyNumberFormat="1" applyFont="1" applyBorder="1"/>
    <xf numFmtId="164" fontId="52" fillId="0" borderId="7" xfId="1" applyNumberFormat="1" applyFont="1" applyBorder="1" applyAlignment="1">
      <alignment horizontal="left"/>
    </xf>
    <xf numFmtId="167" fontId="42" fillId="0" borderId="7" xfId="1" applyNumberFormat="1" applyFont="1" applyBorder="1"/>
    <xf numFmtId="167" fontId="42" fillId="0" borderId="8" xfId="1" applyNumberFormat="1" applyFont="1" applyBorder="1"/>
    <xf numFmtId="0" fontId="56" fillId="0" borderId="0" xfId="0" applyFont="1"/>
    <xf numFmtId="0" fontId="56" fillId="3" borderId="0" xfId="0" applyFont="1" applyFill="1"/>
    <xf numFmtId="0" fontId="43" fillId="0" borderId="9" xfId="0" applyFont="1" applyBorder="1"/>
    <xf numFmtId="0" fontId="43" fillId="0" borderId="10" xfId="0" applyFont="1" applyBorder="1"/>
    <xf numFmtId="167" fontId="43" fillId="0" borderId="10" xfId="1" applyNumberFormat="1" applyFont="1" applyBorder="1"/>
    <xf numFmtId="43" fontId="43" fillId="0" borderId="10" xfId="1" applyFont="1" applyBorder="1"/>
    <xf numFmtId="43" fontId="43" fillId="0" borderId="11" xfId="1" applyFont="1" applyBorder="1"/>
    <xf numFmtId="167" fontId="43" fillId="3" borderId="0" xfId="0" applyNumberFormat="1" applyFont="1" applyFill="1" applyAlignment="1">
      <alignment horizontal="right" wrapText="1"/>
    </xf>
    <xf numFmtId="167" fontId="42" fillId="0" borderId="0" xfId="1" applyNumberFormat="1" applyFont="1" applyAlignment="1">
      <alignment horizontal="right" wrapText="1"/>
    </xf>
    <xf numFmtId="167" fontId="42" fillId="0" borderId="0" xfId="0" applyNumberFormat="1" applyFont="1" applyAlignment="1">
      <alignment horizontal="right" wrapText="1"/>
    </xf>
    <xf numFmtId="0" fontId="43" fillId="11" borderId="0" xfId="0" applyFont="1" applyFill="1" applyAlignment="1">
      <alignment horizontal="center"/>
    </xf>
    <xf numFmtId="0" fontId="43" fillId="11" borderId="0" xfId="0" applyFont="1" applyFill="1"/>
    <xf numFmtId="0" fontId="47" fillId="4" borderId="1" xfId="0" applyFont="1" applyFill="1" applyBorder="1"/>
    <xf numFmtId="169" fontId="43" fillId="3" borderId="3" xfId="0" applyNumberFormat="1" applyFont="1" applyFill="1" applyBorder="1"/>
    <xf numFmtId="8" fontId="43" fillId="0" borderId="0" xfId="0" applyNumberFormat="1" applyFont="1"/>
    <xf numFmtId="43" fontId="43" fillId="0" borderId="0" xfId="0" applyNumberFormat="1" applyFont="1"/>
    <xf numFmtId="0" fontId="47" fillId="4" borderId="4" xfId="0" applyFont="1" applyFill="1" applyBorder="1"/>
    <xf numFmtId="10" fontId="43" fillId="3" borderId="5" xfId="0" applyNumberFormat="1" applyFont="1" applyFill="1" applyBorder="1"/>
    <xf numFmtId="10" fontId="43" fillId="0" borderId="0" xfId="0" applyNumberFormat="1" applyFont="1"/>
    <xf numFmtId="0" fontId="47" fillId="4" borderId="6" xfId="0" applyFont="1" applyFill="1" applyBorder="1"/>
    <xf numFmtId="43" fontId="43" fillId="3" borderId="8" xfId="0" applyNumberFormat="1" applyFont="1" applyFill="1" applyBorder="1"/>
    <xf numFmtId="0" fontId="47" fillId="2" borderId="1" xfId="0" applyFont="1" applyFill="1" applyBorder="1"/>
    <xf numFmtId="0" fontId="47" fillId="2" borderId="4" xfId="0" applyFont="1" applyFill="1" applyBorder="1"/>
    <xf numFmtId="0" fontId="47" fillId="2" borderId="6" xfId="0" applyFont="1" applyFill="1" applyBorder="1"/>
    <xf numFmtId="164" fontId="43" fillId="0" borderId="2" xfId="0" applyNumberFormat="1" applyFont="1" applyBorder="1"/>
    <xf numFmtId="0" fontId="43" fillId="0" borderId="3" xfId="0" applyFont="1" applyBorder="1"/>
    <xf numFmtId="0" fontId="42" fillId="0" borderId="14" xfId="0" applyFont="1" applyBorder="1"/>
    <xf numFmtId="0" fontId="42" fillId="0" borderId="13" xfId="0" applyFont="1" applyBorder="1"/>
    <xf numFmtId="170" fontId="42" fillId="0" borderId="0" xfId="2" applyNumberFormat="1" applyFont="1"/>
    <xf numFmtId="0" fontId="42" fillId="0" borderId="0" xfId="0" applyFont="1" applyAlignment="1">
      <alignment horizontal="left" vertical="center"/>
    </xf>
    <xf numFmtId="167" fontId="43" fillId="0" borderId="0" xfId="0" applyNumberFormat="1" applyFont="1" applyAlignment="1">
      <alignment horizontal="right" wrapText="1"/>
    </xf>
    <xf numFmtId="167" fontId="51" fillId="0" borderId="0" xfId="1" applyNumberFormat="1" applyFont="1"/>
    <xf numFmtId="10" fontId="43" fillId="0" borderId="0" xfId="2" applyNumberFormat="1" applyFont="1" applyAlignment="1">
      <alignment horizontal="right" wrapText="1"/>
    </xf>
    <xf numFmtId="43" fontId="43" fillId="0" borderId="0" xfId="1" applyFont="1" applyAlignment="1">
      <alignment horizontal="right" wrapText="1"/>
    </xf>
    <xf numFmtId="9" fontId="43" fillId="0" borderId="0" xfId="2" applyFont="1" applyAlignment="1">
      <alignment horizontal="right" wrapText="1"/>
    </xf>
    <xf numFmtId="10" fontId="42" fillId="0" borderId="14" xfId="2" applyNumberFormat="1" applyFont="1" applyBorder="1"/>
    <xf numFmtId="167" fontId="42" fillId="0" borderId="14" xfId="0" applyNumberFormat="1" applyFont="1" applyBorder="1"/>
    <xf numFmtId="43" fontId="42" fillId="0" borderId="14" xfId="0" applyNumberFormat="1" applyFont="1" applyBorder="1"/>
    <xf numFmtId="167" fontId="42" fillId="0" borderId="7" xfId="2" applyNumberFormat="1" applyFont="1" applyBorder="1"/>
    <xf numFmtId="167" fontId="51" fillId="11" borderId="15" xfId="2" applyNumberFormat="1" applyFont="1" applyFill="1" applyBorder="1"/>
    <xf numFmtId="164" fontId="42" fillId="7" borderId="0" xfId="0" applyNumberFormat="1" applyFont="1" applyFill="1"/>
    <xf numFmtId="9" fontId="42" fillId="13" borderId="12" xfId="0" applyNumberFormat="1" applyFont="1" applyFill="1" applyBorder="1"/>
    <xf numFmtId="9" fontId="42" fillId="0" borderId="0" xfId="2" applyFont="1" applyAlignment="1">
      <alignment horizontal="right" wrapText="1"/>
    </xf>
    <xf numFmtId="10" fontId="42" fillId="0" borderId="0" xfId="2" applyNumberFormat="1" applyFont="1" applyAlignment="1">
      <alignment horizontal="right" wrapText="1"/>
    </xf>
    <xf numFmtId="10" fontId="43" fillId="12" borderId="12" xfId="2" applyNumberFormat="1" applyFont="1" applyFill="1" applyBorder="1"/>
    <xf numFmtId="43" fontId="43" fillId="12" borderId="12" xfId="1" applyFont="1" applyFill="1" applyBorder="1"/>
    <xf numFmtId="10" fontId="49" fillId="0" borderId="14" xfId="0" applyNumberFormat="1" applyFont="1" applyBorder="1"/>
    <xf numFmtId="10" fontId="49" fillId="0" borderId="14" xfId="2" applyNumberFormat="1" applyFont="1" applyBorder="1"/>
    <xf numFmtId="0" fontId="43" fillId="22" borderId="0" xfId="0" applyFont="1" applyFill="1"/>
    <xf numFmtId="9" fontId="42" fillId="13" borderId="12" xfId="1" applyNumberFormat="1" applyFont="1" applyFill="1" applyBorder="1" applyAlignment="1">
      <alignment horizontal="right"/>
    </xf>
    <xf numFmtId="10" fontId="43" fillId="3" borderId="0" xfId="2" applyNumberFormat="1" applyFont="1" applyFill="1"/>
    <xf numFmtId="0" fontId="43" fillId="23" borderId="1" xfId="0" applyFont="1" applyFill="1" applyBorder="1"/>
    <xf numFmtId="0" fontId="43" fillId="23" borderId="4" xfId="0" applyFont="1" applyFill="1" applyBorder="1"/>
    <xf numFmtId="0" fontId="43" fillId="23" borderId="6" xfId="0" applyFont="1" applyFill="1" applyBorder="1"/>
    <xf numFmtId="0" fontId="43" fillId="22" borderId="1" xfId="0" applyFont="1" applyFill="1" applyBorder="1"/>
    <xf numFmtId="0" fontId="43" fillId="22" borderId="4" xfId="0" applyFont="1" applyFill="1" applyBorder="1"/>
    <xf numFmtId="0" fontId="43" fillId="22" borderId="6" xfId="0" applyFont="1" applyFill="1" applyBorder="1"/>
    <xf numFmtId="0" fontId="47" fillId="7" borderId="0" xfId="0" applyFont="1" applyFill="1"/>
    <xf numFmtId="9" fontId="43" fillId="0" borderId="0" xfId="0" applyNumberFormat="1" applyFont="1"/>
    <xf numFmtId="167" fontId="42" fillId="13" borderId="12" xfId="1" applyNumberFormat="1" applyFont="1" applyFill="1" applyBorder="1"/>
    <xf numFmtId="0" fontId="44" fillId="0" borderId="0" xfId="0" applyFont="1" applyAlignment="1">
      <alignment horizontal="center"/>
    </xf>
    <xf numFmtId="164" fontId="44" fillId="0" borderId="0" xfId="0" applyNumberFormat="1" applyFont="1"/>
    <xf numFmtId="167" fontId="44" fillId="0" borderId="0" xfId="1" applyNumberFormat="1" applyFont="1" applyAlignment="1">
      <alignment horizontal="right"/>
    </xf>
    <xf numFmtId="167" fontId="42" fillId="0" borderId="3" xfId="0" applyNumberFormat="1" applyFont="1" applyBorder="1"/>
    <xf numFmtId="167" fontId="42" fillId="0" borderId="5" xfId="1" applyNumberFormat="1" applyFont="1" applyBorder="1" applyAlignment="1">
      <alignment horizontal="right"/>
    </xf>
    <xf numFmtId="167" fontId="42" fillId="0" borderId="7" xfId="1" applyNumberFormat="1" applyFont="1" applyBorder="1" applyAlignment="1">
      <alignment horizontal="right"/>
    </xf>
    <xf numFmtId="167" fontId="42" fillId="0" borderId="8" xfId="1" applyNumberFormat="1" applyFont="1" applyBorder="1" applyAlignment="1">
      <alignment horizontal="right"/>
    </xf>
    <xf numFmtId="0" fontId="47" fillId="14" borderId="0" xfId="0" applyFont="1" applyFill="1"/>
    <xf numFmtId="0" fontId="57" fillId="0" borderId="0" xfId="0" applyFont="1"/>
    <xf numFmtId="164" fontId="57" fillId="0" borderId="0" xfId="0" applyNumberFormat="1" applyFont="1"/>
    <xf numFmtId="167" fontId="57" fillId="0" borderId="0" xfId="1" applyNumberFormat="1" applyFont="1" applyAlignment="1">
      <alignment horizontal="right"/>
    </xf>
    <xf numFmtId="167" fontId="57" fillId="0" borderId="0" xfId="0" applyNumberFormat="1" applyFont="1"/>
    <xf numFmtId="167" fontId="57" fillId="0" borderId="0" xfId="1" applyNumberFormat="1" applyFont="1"/>
    <xf numFmtId="167" fontId="42" fillId="13" borderId="2" xfId="0" applyNumberFormat="1" applyFont="1" applyFill="1" applyBorder="1"/>
    <xf numFmtId="167" fontId="42" fillId="13" borderId="0" xfId="0" applyNumberFormat="1" applyFont="1" applyFill="1"/>
    <xf numFmtId="167" fontId="42" fillId="13" borderId="7" xfId="0" applyNumberFormat="1" applyFont="1" applyFill="1" applyBorder="1"/>
    <xf numFmtId="0" fontId="42" fillId="0" borderId="0" xfId="0" quotePrefix="1" applyFont="1"/>
    <xf numFmtId="3" fontId="40" fillId="20" borderId="18" xfId="0" applyNumberFormat="1" applyFont="1" applyFill="1" applyBorder="1" applyAlignment="1">
      <alignment horizontal="right"/>
    </xf>
    <xf numFmtId="0" fontId="40" fillId="20" borderId="19" xfId="0" applyFont="1" applyFill="1" applyBorder="1"/>
    <xf numFmtId="170" fontId="40" fillId="20" borderId="18" xfId="2" applyNumberFormat="1" applyFont="1" applyFill="1" applyBorder="1" applyAlignment="1">
      <alignment horizontal="right"/>
    </xf>
    <xf numFmtId="0" fontId="58" fillId="20" borderId="19" xfId="0" applyFont="1" applyFill="1" applyBorder="1"/>
    <xf numFmtId="177" fontId="40" fillId="20" borderId="18" xfId="0" applyNumberFormat="1" applyFont="1" applyFill="1" applyBorder="1" applyAlignment="1">
      <alignment horizontal="right"/>
    </xf>
    <xf numFmtId="164" fontId="40" fillId="20" borderId="18" xfId="1" applyNumberFormat="1" applyFont="1" applyFill="1" applyBorder="1" applyAlignment="1">
      <alignment horizontal="right"/>
    </xf>
    <xf numFmtId="0" fontId="40" fillId="20" borderId="19" xfId="0" applyFont="1" applyFill="1" applyBorder="1" applyAlignment="1">
      <alignment horizontal="left"/>
    </xf>
    <xf numFmtId="0" fontId="46" fillId="9" borderId="22" xfId="25" applyFont="1" applyFill="1" applyBorder="1" applyAlignment="1">
      <alignment horizontal="left" vertical="center"/>
    </xf>
    <xf numFmtId="0" fontId="59" fillId="9" borderId="23" xfId="25" applyFont="1" applyFill="1" applyBorder="1" applyAlignment="1">
      <alignment vertical="center"/>
    </xf>
    <xf numFmtId="0" fontId="46" fillId="20" borderId="18" xfId="25" applyFont="1" applyFill="1" applyBorder="1" applyAlignment="1">
      <alignment horizontal="left" vertical="center"/>
    </xf>
    <xf numFmtId="0" fontId="59" fillId="20" borderId="19" xfId="25" applyFont="1" applyFill="1" applyBorder="1" applyAlignment="1">
      <alignment vertical="center"/>
    </xf>
    <xf numFmtId="3" fontId="60" fillId="20" borderId="18" xfId="0" applyNumberFormat="1" applyFont="1" applyFill="1" applyBorder="1" applyAlignment="1">
      <alignment horizontal="right"/>
    </xf>
    <xf numFmtId="0" fontId="60" fillId="20" borderId="19" xfId="0" applyFont="1" applyFill="1" applyBorder="1"/>
    <xf numFmtId="0" fontId="40" fillId="20" borderId="19" xfId="0" applyFont="1" applyFill="1" applyBorder="1" applyAlignment="1">
      <alignment horizontal="right"/>
    </xf>
    <xf numFmtId="164" fontId="40" fillId="20" borderId="18" xfId="1" applyNumberFormat="1" applyFont="1" applyFill="1" applyBorder="1"/>
    <xf numFmtId="0" fontId="46" fillId="9" borderId="20" xfId="25" applyFont="1" applyFill="1" applyBorder="1" applyAlignment="1">
      <alignment horizontal="left" vertical="center"/>
    </xf>
    <xf numFmtId="0" fontId="59" fillId="9" borderId="21" xfId="25" applyFont="1" applyFill="1" applyBorder="1" applyAlignment="1">
      <alignment vertical="center"/>
    </xf>
    <xf numFmtId="175" fontId="40" fillId="20" borderId="20" xfId="0" applyNumberFormat="1" applyFont="1" applyFill="1" applyBorder="1"/>
    <xf numFmtId="0" fontId="40" fillId="20" borderId="21" xfId="0" applyFont="1" applyFill="1" applyBorder="1"/>
    <xf numFmtId="178" fontId="40" fillId="20" borderId="18" xfId="0" applyNumberFormat="1" applyFont="1" applyFill="1" applyBorder="1" applyAlignment="1">
      <alignment horizontal="right"/>
    </xf>
    <xf numFmtId="179" fontId="40" fillId="20" borderId="18" xfId="1" applyNumberFormat="1" applyFont="1" applyFill="1" applyBorder="1" applyAlignment="1">
      <alignment horizontal="right"/>
    </xf>
    <xf numFmtId="178" fontId="46" fillId="21" borderId="24" xfId="0" applyNumberFormat="1" applyFont="1" applyFill="1" applyBorder="1" applyAlignment="1">
      <alignment horizontal="right"/>
    </xf>
    <xf numFmtId="0" fontId="46" fillId="21" borderId="25" xfId="0" applyFont="1" applyFill="1" applyBorder="1"/>
    <xf numFmtId="176" fontId="40" fillId="20" borderId="18" xfId="0" applyNumberFormat="1" applyFont="1" applyFill="1" applyBorder="1" applyAlignment="1">
      <alignment horizontal="right"/>
    </xf>
    <xf numFmtId="0" fontId="46" fillId="9" borderId="18" xfId="25" applyFont="1" applyFill="1" applyBorder="1" applyAlignment="1">
      <alignment horizontal="left" vertical="center"/>
    </xf>
    <xf numFmtId="0" fontId="59" fillId="9" borderId="19" xfId="25" applyFont="1" applyFill="1" applyBorder="1" applyAlignment="1">
      <alignment vertical="center"/>
    </xf>
    <xf numFmtId="170" fontId="41" fillId="24" borderId="20" xfId="2" applyNumberFormat="1" applyFont="1" applyFill="1" applyBorder="1" applyAlignment="1">
      <alignment horizontal="right"/>
    </xf>
    <xf numFmtId="176" fontId="40" fillId="20" borderId="21" xfId="0" applyNumberFormat="1" applyFont="1" applyFill="1" applyBorder="1" applyAlignment="1">
      <alignment horizontal="right"/>
    </xf>
    <xf numFmtId="176" fontId="40" fillId="20" borderId="19" xfId="0" applyNumberFormat="1" applyFont="1" applyFill="1" applyBorder="1" applyAlignment="1">
      <alignment horizontal="right"/>
    </xf>
    <xf numFmtId="176" fontId="40" fillId="20" borderId="23" xfId="0" applyNumberFormat="1" applyFont="1" applyFill="1" applyBorder="1" applyAlignment="1">
      <alignment horizontal="right"/>
    </xf>
    <xf numFmtId="10" fontId="61" fillId="0" borderId="0" xfId="2" applyNumberFormat="1" applyFont="1"/>
    <xf numFmtId="0" fontId="38" fillId="20" borderId="7" xfId="8" applyFont="1" applyFill="1" applyBorder="1"/>
    <xf numFmtId="181" fontId="5" fillId="0" borderId="0" xfId="8" applyNumberFormat="1" applyAlignment="1">
      <alignment horizontal="left"/>
    </xf>
    <xf numFmtId="0" fontId="5" fillId="0" borderId="0" xfId="8" applyAlignment="1">
      <alignment horizontal="center"/>
    </xf>
    <xf numFmtId="170" fontId="63" fillId="0" borderId="0" xfId="26" applyNumberFormat="1" applyFont="1" applyAlignment="1">
      <alignment horizontal="center"/>
    </xf>
    <xf numFmtId="0" fontId="5" fillId="0" borderId="7" xfId="8" applyBorder="1" applyAlignment="1" applyProtection="1">
      <alignment horizontal="centerContinuous"/>
      <protection locked="0"/>
    </xf>
    <xf numFmtId="0" fontId="0" fillId="0" borderId="0" xfId="26" applyFont="1" applyAlignment="1">
      <alignment horizontal="center"/>
    </xf>
    <xf numFmtId="0" fontId="5" fillId="0" borderId="0" xfId="8" applyAlignment="1" applyProtection="1">
      <alignment horizontal="center"/>
      <protection locked="0"/>
    </xf>
    <xf numFmtId="170" fontId="64" fillId="0" borderId="0" xfId="26" applyNumberFormat="1" applyFont="1" applyAlignment="1">
      <alignment horizontal="center"/>
    </xf>
    <xf numFmtId="0" fontId="5" fillId="20" borderId="0" xfId="8" applyFill="1" applyProtection="1">
      <protection locked="0"/>
    </xf>
    <xf numFmtId="0" fontId="5" fillId="20" borderId="0" xfId="8" applyFill="1" applyAlignment="1" applyProtection="1">
      <alignment horizontal="left" indent="1"/>
      <protection locked="0"/>
    </xf>
    <xf numFmtId="0" fontId="5" fillId="0" borderId="0" xfId="8" applyProtection="1">
      <protection locked="0"/>
    </xf>
    <xf numFmtId="0" fontId="37" fillId="25" borderId="0" xfId="8" applyFont="1" applyFill="1" applyProtection="1">
      <protection locked="0"/>
    </xf>
    <xf numFmtId="170" fontId="37" fillId="25" borderId="0" xfId="8" applyNumberFormat="1" applyFont="1" applyFill="1" applyProtection="1">
      <protection locked="0"/>
    </xf>
    <xf numFmtId="0" fontId="39" fillId="25" borderId="0" xfId="8" applyFont="1" applyFill="1" applyProtection="1">
      <protection locked="0"/>
    </xf>
    <xf numFmtId="0" fontId="39" fillId="25" borderId="0" xfId="8" applyFont="1" applyFill="1" applyAlignment="1" applyProtection="1">
      <alignment horizontal="center"/>
      <protection locked="0"/>
    </xf>
    <xf numFmtId="0" fontId="38" fillId="20" borderId="0" xfId="8" applyFont="1" applyFill="1" applyProtection="1">
      <protection locked="0"/>
    </xf>
    <xf numFmtId="0" fontId="5" fillId="20" borderId="2" xfId="8" applyFill="1" applyBorder="1" applyProtection="1">
      <protection locked="0"/>
    </xf>
    <xf numFmtId="0" fontId="5" fillId="3" borderId="0" xfId="8" applyFill="1" applyProtection="1">
      <protection locked="0"/>
    </xf>
    <xf numFmtId="43" fontId="12" fillId="0" borderId="10" xfId="0" applyNumberFormat="1" applyFont="1" applyBorder="1"/>
    <xf numFmtId="167" fontId="12" fillId="0" borderId="10" xfId="0" applyNumberFormat="1" applyFont="1" applyBorder="1"/>
    <xf numFmtId="164" fontId="26" fillId="13" borderId="0" xfId="0" applyNumberFormat="1" applyFont="1" applyFill="1"/>
    <xf numFmtId="164" fontId="26" fillId="0" borderId="0" xfId="0" applyNumberFormat="1" applyFont="1"/>
    <xf numFmtId="9" fontId="5" fillId="3" borderId="0" xfId="2" applyFont="1" applyFill="1" applyProtection="1">
      <protection locked="0"/>
    </xf>
    <xf numFmtId="170" fontId="37" fillId="25" borderId="0" xfId="8" applyNumberFormat="1" applyFont="1" applyFill="1" applyAlignment="1" applyProtection="1">
      <alignment horizontal="center"/>
      <protection locked="0"/>
    </xf>
    <xf numFmtId="0" fontId="38" fillId="0" borderId="0" xfId="8" applyFont="1" applyProtection="1">
      <protection locked="0"/>
    </xf>
    <xf numFmtId="170" fontId="65" fillId="0" borderId="0" xfId="8" applyNumberFormat="1" applyFont="1" applyProtection="1">
      <protection locked="0"/>
    </xf>
    <xf numFmtId="43" fontId="42" fillId="0" borderId="10" xfId="0" applyNumberFormat="1" applyFont="1" applyBorder="1"/>
    <xf numFmtId="182" fontId="5" fillId="0" borderId="0" xfId="8" applyNumberFormat="1" applyAlignment="1" applyProtection="1">
      <alignment horizontal="center"/>
      <protection locked="0"/>
    </xf>
    <xf numFmtId="0" fontId="5" fillId="20" borderId="0" xfId="8" applyFill="1" applyAlignment="1" applyProtection="1">
      <alignment horizontal="center"/>
      <protection locked="0"/>
    </xf>
    <xf numFmtId="182" fontId="5" fillId="20" borderId="0" xfId="8" applyNumberFormat="1" applyFill="1" applyAlignment="1" applyProtection="1">
      <alignment horizontal="center"/>
      <protection locked="0"/>
    </xf>
    <xf numFmtId="183" fontId="5" fillId="20" borderId="0" xfId="8" applyNumberFormat="1" applyFill="1" applyAlignment="1" applyProtection="1">
      <alignment horizontal="right"/>
      <protection locked="0"/>
    </xf>
    <xf numFmtId="184" fontId="0" fillId="20" borderId="0" xfId="0" applyNumberFormat="1" applyFill="1"/>
    <xf numFmtId="183" fontId="5" fillId="20" borderId="0" xfId="8" applyNumberFormat="1" applyFill="1" applyProtection="1">
      <protection locked="0"/>
    </xf>
    <xf numFmtId="183" fontId="5" fillId="20" borderId="0" xfId="8" applyNumberFormat="1" applyFill="1" applyAlignment="1" applyProtection="1">
      <alignment horizontal="center"/>
      <protection locked="0"/>
    </xf>
    <xf numFmtId="184" fontId="0" fillId="20" borderId="7" xfId="0" applyNumberFormat="1" applyFill="1" applyBorder="1"/>
    <xf numFmtId="183" fontId="5" fillId="20" borderId="2" xfId="8" applyNumberFormat="1" applyFill="1" applyBorder="1" applyProtection="1">
      <protection locked="0"/>
    </xf>
    <xf numFmtId="183" fontId="5" fillId="20" borderId="2" xfId="8" applyNumberFormat="1" applyFill="1" applyBorder="1" applyAlignment="1" applyProtection="1">
      <alignment horizontal="center"/>
      <protection locked="0"/>
    </xf>
    <xf numFmtId="0" fontId="38" fillId="20" borderId="0" xfId="8" applyFont="1" applyFill="1" applyAlignment="1" applyProtection="1">
      <alignment horizontal="center"/>
      <protection locked="0"/>
    </xf>
    <xf numFmtId="184" fontId="38" fillId="3" borderId="12" xfId="0" applyNumberFormat="1" applyFont="1" applyFill="1" applyBorder="1" applyAlignment="1">
      <alignment horizontal="center"/>
    </xf>
    <xf numFmtId="185" fontId="5" fillId="20" borderId="0" xfId="8" applyNumberFormat="1" applyFill="1" applyProtection="1">
      <protection locked="0"/>
    </xf>
    <xf numFmtId="186" fontId="9" fillId="3" borderId="12" xfId="0" applyNumberFormat="1" applyFont="1" applyFill="1" applyBorder="1" applyAlignment="1">
      <alignment horizontal="center"/>
    </xf>
    <xf numFmtId="183" fontId="5" fillId="0" borderId="0" xfId="8" applyNumberFormat="1" applyProtection="1">
      <protection locked="0"/>
    </xf>
    <xf numFmtId="183" fontId="5" fillId="0" borderId="0" xfId="8" applyNumberFormat="1" applyAlignment="1" applyProtection="1">
      <alignment horizontal="center"/>
      <protection locked="0"/>
    </xf>
    <xf numFmtId="170" fontId="38" fillId="3" borderId="0" xfId="8" applyNumberFormat="1" applyFont="1" applyFill="1" applyAlignment="1" applyProtection="1">
      <alignment horizontal="center"/>
      <protection locked="0"/>
    </xf>
    <xf numFmtId="183" fontId="5" fillId="3" borderId="0" xfId="8" applyNumberFormat="1" applyFill="1" applyAlignment="1" applyProtection="1">
      <alignment horizontal="right"/>
      <protection locked="0"/>
    </xf>
    <xf numFmtId="184" fontId="0" fillId="20" borderId="0" xfId="0" applyNumberFormat="1" applyFill="1" applyBorder="1"/>
    <xf numFmtId="10" fontId="15" fillId="20" borderId="18" xfId="2" applyNumberFormat="1" applyFont="1" applyFill="1" applyBorder="1" applyAlignment="1">
      <alignment horizontal="right"/>
    </xf>
    <xf numFmtId="10" fontId="28" fillId="20" borderId="19" xfId="0" applyNumberFormat="1" applyFont="1" applyFill="1" applyBorder="1" applyAlignment="1">
      <alignment horizontal="right"/>
    </xf>
    <xf numFmtId="9" fontId="38" fillId="3" borderId="12" xfId="2" applyFont="1" applyFill="1" applyBorder="1" applyAlignment="1" applyProtection="1">
      <alignment horizontal="center"/>
      <protection locked="0"/>
    </xf>
    <xf numFmtId="0" fontId="0" fillId="20" borderId="0" xfId="8" applyFont="1" applyFill="1" applyProtection="1">
      <protection locked="0"/>
    </xf>
    <xf numFmtId="164" fontId="28" fillId="0" borderId="0" xfId="0" applyNumberFormat="1" applyFont="1"/>
    <xf numFmtId="0" fontId="42" fillId="0" borderId="32" xfId="0" applyFont="1" applyBorder="1"/>
    <xf numFmtId="164" fontId="42" fillId="0" borderId="32" xfId="0" applyNumberFormat="1" applyFont="1" applyBorder="1"/>
    <xf numFmtId="0" fontId="42" fillId="0" borderId="33" xfId="0" applyFont="1" applyBorder="1"/>
    <xf numFmtId="187" fontId="38" fillId="3" borderId="12" xfId="0" applyNumberFormat="1" applyFont="1" applyFill="1" applyBorder="1" applyAlignment="1">
      <alignment horizontal="center"/>
    </xf>
    <xf numFmtId="187" fontId="28" fillId="0" borderId="0" xfId="0" applyNumberFormat="1" applyFont="1"/>
    <xf numFmtId="170" fontId="38" fillId="3" borderId="12" xfId="2" applyNumberFormat="1" applyFont="1" applyFill="1" applyBorder="1" applyAlignment="1" applyProtection="1">
      <alignment horizontal="center"/>
      <protection locked="0"/>
    </xf>
    <xf numFmtId="0" fontId="45" fillId="9" borderId="26" xfId="0" applyFont="1" applyFill="1" applyBorder="1" applyAlignment="1">
      <alignment horizontal="center"/>
    </xf>
    <xf numFmtId="0" fontId="45" fillId="9" borderId="27" xfId="0" applyFont="1" applyFill="1" applyBorder="1" applyAlignment="1">
      <alignment horizontal="center"/>
    </xf>
    <xf numFmtId="0" fontId="45" fillId="9" borderId="28" xfId="0" applyFont="1" applyFill="1" applyBorder="1" applyAlignment="1">
      <alignment horizontal="center"/>
    </xf>
    <xf numFmtId="0" fontId="45" fillId="9" borderId="29" xfId="0" applyFont="1" applyFill="1" applyBorder="1" applyAlignment="1">
      <alignment horizontal="center"/>
    </xf>
    <xf numFmtId="0" fontId="45" fillId="9" borderId="30" xfId="25" applyFont="1" applyFill="1" applyBorder="1" applyAlignment="1">
      <alignment horizontal="center" vertical="center"/>
    </xf>
    <xf numFmtId="0" fontId="45" fillId="9" borderId="31" xfId="25" applyFont="1" applyFill="1" applyBorder="1" applyAlignment="1">
      <alignment horizontal="center" vertical="center"/>
    </xf>
    <xf numFmtId="0" fontId="22" fillId="9" borderId="26" xfId="0" applyFont="1" applyFill="1" applyBorder="1" applyAlignment="1">
      <alignment horizontal="center"/>
    </xf>
    <xf numFmtId="0" fontId="22" fillId="9" borderId="27" xfId="0" applyFont="1" applyFill="1" applyBorder="1" applyAlignment="1">
      <alignment horizontal="center"/>
    </xf>
    <xf numFmtId="0" fontId="22" fillId="9" borderId="28" xfId="0" applyFont="1" applyFill="1" applyBorder="1" applyAlignment="1">
      <alignment horizontal="center"/>
    </xf>
    <xf numFmtId="0" fontId="22" fillId="9" borderId="29" xfId="0" applyFont="1" applyFill="1" applyBorder="1" applyAlignment="1">
      <alignment horizontal="center"/>
    </xf>
    <xf numFmtId="0" fontId="22" fillId="9" borderId="30" xfId="25" applyFont="1" applyFill="1" applyBorder="1" applyAlignment="1">
      <alignment horizontal="center" vertical="center"/>
    </xf>
    <xf numFmtId="0" fontId="22" fillId="9" borderId="31" xfId="25" applyFont="1" applyFill="1" applyBorder="1" applyAlignment="1">
      <alignment horizontal="center" vertical="center"/>
    </xf>
  </cellXfs>
  <cellStyles count="27">
    <cellStyle name="Comma" xfId="1" builtinId="3"/>
    <cellStyle name="Comma 2" xfId="4" xr:uid="{00000000-0005-0000-0000-000001000000}"/>
    <cellStyle name="Comma 2 2" xfId="19" xr:uid="{00000000-0005-0000-0000-000002000000}"/>
    <cellStyle name="Comma 2 5" xfId="15" xr:uid="{00000000-0005-0000-0000-000003000000}"/>
    <cellStyle name="Comma 3 2" xfId="21" xr:uid="{00000000-0005-0000-0000-000004000000}"/>
    <cellStyle name="Comma 4" xfId="24" xr:uid="{E7A78C44-AE0D-4AAE-A225-DBBB2DB8E07E}"/>
    <cellStyle name="Comma 6" xfId="11" xr:uid="{00000000-0005-0000-0000-000005000000}"/>
    <cellStyle name="Comma 7" xfId="18" xr:uid="{00000000-0005-0000-0000-000006000000}"/>
    <cellStyle name="Heading 1" xfId="25" builtinId="16"/>
    <cellStyle name="Hyperlink 2" xfId="13" xr:uid="{00000000-0005-0000-0000-000007000000}"/>
    <cellStyle name="Normal" xfId="0" builtinId="0"/>
    <cellStyle name="Normal 11" xfId="9" xr:uid="{00000000-0005-0000-0000-000009000000}"/>
    <cellStyle name="Normal 169" xfId="10" xr:uid="{00000000-0005-0000-0000-00000A000000}"/>
    <cellStyle name="Normal 2" xfId="3" xr:uid="{00000000-0005-0000-0000-00000B000000}"/>
    <cellStyle name="Normal 2 2" xfId="16" xr:uid="{00000000-0005-0000-0000-00000C000000}"/>
    <cellStyle name="Normal 2 2 2" xfId="22" xr:uid="{00000000-0005-0000-0000-00000D000000}"/>
    <cellStyle name="Normal 2 3 2" xfId="26" xr:uid="{BF53CE56-6AD7-48F6-92BE-1809F04BFF80}"/>
    <cellStyle name="Normal 7" xfId="8" xr:uid="{00000000-0005-0000-0000-00000E000000}"/>
    <cellStyle name="Normal 8" xfId="23" xr:uid="{00000000-0005-0000-0000-00000F000000}"/>
    <cellStyle name="Percent" xfId="2" builtinId="5"/>
    <cellStyle name="Percent 2" xfId="5" xr:uid="{00000000-0005-0000-0000-000011000000}"/>
    <cellStyle name="Percent 2 2" xfId="20" xr:uid="{00000000-0005-0000-0000-000012000000}"/>
    <cellStyle name="Percent 2 3" xfId="17" xr:uid="{00000000-0005-0000-0000-000013000000}"/>
    <cellStyle name="Percent 4" xfId="14" xr:uid="{00000000-0005-0000-0000-000014000000}"/>
    <cellStyle name="Percent 51" xfId="12" xr:uid="{00000000-0005-0000-0000-000015000000}"/>
    <cellStyle name="เครื่องหมายจุลภาค_BOQ_สัญญา SPL" xfId="7" xr:uid="{00000000-0005-0000-0000-000016000000}"/>
    <cellStyle name="ปกติ_Sheet1_BOQ_สัญญา SPL" xfId="6" xr:uid="{00000000-0005-0000-0000-000017000000}"/>
  </cellStyles>
  <dxfs count="0"/>
  <tableStyles count="0" defaultTableStyle="TableStyleMedium2" defaultPivotStyle="PivotStyleLight16"/>
  <colors>
    <mruColors>
      <color rgb="FFFFC9C9"/>
      <color rgb="FFFFA7A7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7.xml"/><Relationship Id="rId138" Type="http://schemas.openxmlformats.org/officeDocument/2006/relationships/externalLink" Target="externalLinks/externalLink131.xml"/><Relationship Id="rId159" Type="http://schemas.openxmlformats.org/officeDocument/2006/relationships/externalLink" Target="externalLinks/externalLink152.xml"/><Relationship Id="rId170" Type="http://schemas.openxmlformats.org/officeDocument/2006/relationships/externalLink" Target="externalLinks/externalLink163.xml"/><Relationship Id="rId191" Type="http://schemas.openxmlformats.org/officeDocument/2006/relationships/externalLink" Target="externalLinks/externalLink184.xml"/><Relationship Id="rId205" Type="http://schemas.openxmlformats.org/officeDocument/2006/relationships/customXml" Target="../customXml/item1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7.xml"/><Relationship Id="rId128" Type="http://schemas.openxmlformats.org/officeDocument/2006/relationships/externalLink" Target="externalLinks/externalLink121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8.xml"/><Relationship Id="rId160" Type="http://schemas.openxmlformats.org/officeDocument/2006/relationships/externalLink" Target="externalLinks/externalLink153.xml"/><Relationship Id="rId181" Type="http://schemas.openxmlformats.org/officeDocument/2006/relationships/externalLink" Target="externalLinks/externalLink174.xml"/><Relationship Id="rId22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7.xml"/><Relationship Id="rId118" Type="http://schemas.openxmlformats.org/officeDocument/2006/relationships/externalLink" Target="externalLinks/externalLink111.xml"/><Relationship Id="rId139" Type="http://schemas.openxmlformats.org/officeDocument/2006/relationships/externalLink" Target="externalLinks/externalLink132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71" Type="http://schemas.openxmlformats.org/officeDocument/2006/relationships/externalLink" Target="externalLinks/externalLink164.xml"/><Relationship Id="rId192" Type="http://schemas.openxmlformats.org/officeDocument/2006/relationships/externalLink" Target="externalLinks/externalLink185.xml"/><Relationship Id="rId206" Type="http://schemas.openxmlformats.org/officeDocument/2006/relationships/customXml" Target="../customXml/item2.xml"/><Relationship Id="rId12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6.xml"/><Relationship Id="rId108" Type="http://schemas.openxmlformats.org/officeDocument/2006/relationships/externalLink" Target="externalLinks/externalLink101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5" Type="http://schemas.openxmlformats.org/officeDocument/2006/relationships/externalLink" Target="externalLinks/externalLink68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61" Type="http://schemas.openxmlformats.org/officeDocument/2006/relationships/externalLink" Target="externalLinks/externalLink154.xml"/><Relationship Id="rId182" Type="http://schemas.openxmlformats.org/officeDocument/2006/relationships/externalLink" Target="externalLinks/externalLink175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5" Type="http://schemas.openxmlformats.org/officeDocument/2006/relationships/externalLink" Target="externalLinks/externalLink58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44.xml"/><Relationship Id="rId172" Type="http://schemas.openxmlformats.org/officeDocument/2006/relationships/externalLink" Target="externalLinks/externalLink165.xml"/><Relationship Id="rId193" Type="http://schemas.openxmlformats.org/officeDocument/2006/relationships/externalLink" Target="externalLinks/externalLink186.xml"/><Relationship Id="rId207" Type="http://schemas.openxmlformats.org/officeDocument/2006/relationships/customXml" Target="../customXml/item3.xml"/><Relationship Id="rId13" Type="http://schemas.openxmlformats.org/officeDocument/2006/relationships/externalLink" Target="externalLinks/externalLink6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20" Type="http://schemas.openxmlformats.org/officeDocument/2006/relationships/externalLink" Target="externalLinks/externalLink113.xml"/><Relationship Id="rId141" Type="http://schemas.openxmlformats.org/officeDocument/2006/relationships/externalLink" Target="externalLinks/externalLink134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55.xml"/><Relationship Id="rId183" Type="http://schemas.openxmlformats.org/officeDocument/2006/relationships/externalLink" Target="externalLinks/externalLink176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externalLink" Target="externalLinks/externalLink150.xml"/><Relationship Id="rId178" Type="http://schemas.openxmlformats.org/officeDocument/2006/relationships/externalLink" Target="externalLinks/externalLink171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73" Type="http://schemas.openxmlformats.org/officeDocument/2006/relationships/externalLink" Target="externalLinks/externalLink166.xml"/><Relationship Id="rId194" Type="http://schemas.openxmlformats.org/officeDocument/2006/relationships/externalLink" Target="externalLinks/externalLink187.xml"/><Relationship Id="rId199" Type="http://schemas.openxmlformats.org/officeDocument/2006/relationships/theme" Target="theme/theme1.xml"/><Relationship Id="rId203" Type="http://schemas.microsoft.com/office/2017/10/relationships/person" Target="persons/person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168" Type="http://schemas.openxmlformats.org/officeDocument/2006/relationships/externalLink" Target="externalLinks/externalLink16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163" Type="http://schemas.openxmlformats.org/officeDocument/2006/relationships/externalLink" Target="externalLinks/externalLink156.xml"/><Relationship Id="rId184" Type="http://schemas.openxmlformats.org/officeDocument/2006/relationships/externalLink" Target="externalLinks/externalLink177.xml"/><Relationship Id="rId189" Type="http://schemas.openxmlformats.org/officeDocument/2006/relationships/externalLink" Target="externalLinks/externalLink182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externalLink" Target="externalLinks/externalLink151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74" Type="http://schemas.openxmlformats.org/officeDocument/2006/relationships/externalLink" Target="externalLinks/externalLink167.xml"/><Relationship Id="rId179" Type="http://schemas.openxmlformats.org/officeDocument/2006/relationships/externalLink" Target="externalLinks/externalLink172.xml"/><Relationship Id="rId195" Type="http://schemas.openxmlformats.org/officeDocument/2006/relationships/externalLink" Target="externalLinks/externalLink188.xml"/><Relationship Id="rId190" Type="http://schemas.openxmlformats.org/officeDocument/2006/relationships/externalLink" Target="externalLinks/externalLink183.xml"/><Relationship Id="rId204" Type="http://schemas.openxmlformats.org/officeDocument/2006/relationships/calcChain" Target="calcChain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164" Type="http://schemas.openxmlformats.org/officeDocument/2006/relationships/externalLink" Target="externalLinks/externalLink157.xml"/><Relationship Id="rId169" Type="http://schemas.openxmlformats.org/officeDocument/2006/relationships/externalLink" Target="externalLinks/externalLink162.xml"/><Relationship Id="rId185" Type="http://schemas.openxmlformats.org/officeDocument/2006/relationships/externalLink" Target="externalLinks/externalLink178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80" Type="http://schemas.openxmlformats.org/officeDocument/2006/relationships/externalLink" Target="externalLinks/externalLink173.xml"/><Relationship Id="rId26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40.xml"/><Relationship Id="rId68" Type="http://schemas.openxmlformats.org/officeDocument/2006/relationships/externalLink" Target="externalLinks/externalLink61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54" Type="http://schemas.openxmlformats.org/officeDocument/2006/relationships/externalLink" Target="externalLinks/externalLink147.xml"/><Relationship Id="rId175" Type="http://schemas.openxmlformats.org/officeDocument/2006/relationships/externalLink" Target="externalLinks/externalLink168.xml"/><Relationship Id="rId196" Type="http://schemas.openxmlformats.org/officeDocument/2006/relationships/externalLink" Target="externalLinks/externalLink189.xml"/><Relationship Id="rId200" Type="http://schemas.openxmlformats.org/officeDocument/2006/relationships/styles" Target="styles.xml"/><Relationship Id="rId16" Type="http://schemas.openxmlformats.org/officeDocument/2006/relationships/externalLink" Target="externalLinks/externalLink9.xml"/><Relationship Id="rId37" Type="http://schemas.openxmlformats.org/officeDocument/2006/relationships/externalLink" Target="externalLinks/externalLink30.xml"/><Relationship Id="rId58" Type="http://schemas.openxmlformats.org/officeDocument/2006/relationships/externalLink" Target="externalLinks/externalLink51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44" Type="http://schemas.openxmlformats.org/officeDocument/2006/relationships/externalLink" Target="externalLinks/externalLink137.xml"/><Relationship Id="rId90" Type="http://schemas.openxmlformats.org/officeDocument/2006/relationships/externalLink" Target="externalLinks/externalLink83.xml"/><Relationship Id="rId165" Type="http://schemas.openxmlformats.org/officeDocument/2006/relationships/externalLink" Target="externalLinks/externalLink158.xml"/><Relationship Id="rId186" Type="http://schemas.openxmlformats.org/officeDocument/2006/relationships/externalLink" Target="externalLinks/externalLink179.xml"/><Relationship Id="rId27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41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73.xml"/><Relationship Id="rId155" Type="http://schemas.openxmlformats.org/officeDocument/2006/relationships/externalLink" Target="externalLinks/externalLink148.xml"/><Relationship Id="rId176" Type="http://schemas.openxmlformats.org/officeDocument/2006/relationships/externalLink" Target="externalLinks/externalLink169.xml"/><Relationship Id="rId197" Type="http://schemas.openxmlformats.org/officeDocument/2006/relationships/externalLink" Target="externalLinks/externalLink190.xml"/><Relationship Id="rId201" Type="http://schemas.openxmlformats.org/officeDocument/2006/relationships/sharedStrings" Target="sharedStrings.xml"/><Relationship Id="rId17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7.xml"/><Relationship Id="rId70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84.xml"/><Relationship Id="rId145" Type="http://schemas.openxmlformats.org/officeDocument/2006/relationships/externalLink" Target="externalLinks/externalLink138.xml"/><Relationship Id="rId166" Type="http://schemas.openxmlformats.org/officeDocument/2006/relationships/externalLink" Target="externalLinks/externalLink159.xml"/><Relationship Id="rId187" Type="http://schemas.openxmlformats.org/officeDocument/2006/relationships/externalLink" Target="externalLinks/externalLink180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60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74.xml"/><Relationship Id="rId135" Type="http://schemas.openxmlformats.org/officeDocument/2006/relationships/externalLink" Target="externalLinks/externalLink128.xml"/><Relationship Id="rId156" Type="http://schemas.openxmlformats.org/officeDocument/2006/relationships/externalLink" Target="externalLinks/externalLink149.xml"/><Relationship Id="rId177" Type="http://schemas.openxmlformats.org/officeDocument/2006/relationships/externalLink" Target="externalLinks/externalLink170.xml"/><Relationship Id="rId198" Type="http://schemas.openxmlformats.org/officeDocument/2006/relationships/externalLink" Target="externalLinks/externalLink191.xml"/><Relationship Id="rId202" Type="http://schemas.openxmlformats.org/officeDocument/2006/relationships/sheetMetadata" Target="metadata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3.xml"/><Relationship Id="rId104" Type="http://schemas.openxmlformats.org/officeDocument/2006/relationships/externalLink" Target="externalLinks/externalLink97.xml"/><Relationship Id="rId125" Type="http://schemas.openxmlformats.org/officeDocument/2006/relationships/externalLink" Target="externalLinks/externalLink118.xml"/><Relationship Id="rId146" Type="http://schemas.openxmlformats.org/officeDocument/2006/relationships/externalLink" Target="externalLinks/externalLink139.xml"/><Relationship Id="rId167" Type="http://schemas.openxmlformats.org/officeDocument/2006/relationships/externalLink" Target="externalLinks/externalLink160.xml"/><Relationship Id="rId188" Type="http://schemas.openxmlformats.org/officeDocument/2006/relationships/externalLink" Target="externalLinks/externalLink181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0</xdr:row>
      <xdr:rowOff>83820</xdr:rowOff>
    </xdr:from>
    <xdr:to>
      <xdr:col>19</xdr:col>
      <xdr:colOff>286242</xdr:colOff>
      <xdr:row>44</xdr:row>
      <xdr:rowOff>84719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52FD3-1C4E-4256-B7E8-7DB9F3CAD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83820"/>
          <a:ext cx="11304762" cy="8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124197</xdr:colOff>
      <xdr:row>0</xdr:row>
      <xdr:rowOff>91440</xdr:rowOff>
    </xdr:from>
    <xdr:to>
      <xdr:col>15</xdr:col>
      <xdr:colOff>342901</xdr:colOff>
      <xdr:row>30</xdr:row>
      <xdr:rowOff>85904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36A777-670F-4741-A22E-1882837D9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197" y="91440"/>
          <a:ext cx="8958844" cy="5480864"/>
        </a:xfrm>
        <a:prstGeom prst="rect">
          <a:avLst/>
        </a:prstGeom>
      </xdr:spPr>
    </xdr:pic>
    <xdr:clientData/>
  </xdr:twoCellAnchor>
  <xdr:twoCellAnchor editAs="oneCell">
    <xdr:from>
      <xdr:col>15</xdr:col>
      <xdr:colOff>293369</xdr:colOff>
      <xdr:row>0</xdr:row>
      <xdr:rowOff>143248</xdr:rowOff>
    </xdr:from>
    <xdr:to>
      <xdr:col>28</xdr:col>
      <xdr:colOff>132117</xdr:colOff>
      <xdr:row>25</xdr:row>
      <xdr:rowOff>180251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9E7F0-2918-4D1A-86B6-A6CFF5512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7319" y="143248"/>
          <a:ext cx="7763548" cy="45613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15240</xdr:rowOff>
    </xdr:from>
    <xdr:to>
      <xdr:col>14</xdr:col>
      <xdr:colOff>246630</xdr:colOff>
      <xdr:row>25</xdr:row>
      <xdr:rowOff>170858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19675E-208E-4923-8856-8A20894BB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565" y="196215"/>
          <a:ext cx="8163810" cy="4506638"/>
        </a:xfrm>
        <a:prstGeom prst="rect">
          <a:avLst/>
        </a:prstGeom>
        <a:ln w="28575">
          <a:solidFill>
            <a:schemeClr val="accent1">
              <a:lumMod val="7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ll%20Users\Documents\AWS\Engagements\Modernform%20Group%20Plc\Modernform2003\Documents\TPP-C%20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Sec.Q_LH%20Q3'06\LHLOAN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rcuriath-my.sharepoint.com/Documents%20and%20Settings/Thita.Theanprued/Desktop/Sec.Q_LH%20Q3'06/LHLOAN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dministrator\My%20Documents\&#3609;&#3636;&#3588;&#3617;&#3629;&#3640;&#3605;&#3626;&#3634;&#3627;&#3585;&#3619;&#3619;&#3617;\&#3609;&#3636;&#3588;&#3617;%20&#3648;&#3623;&#3621;&#3650;&#3585;&#3619;&#3623;&#3660;\&#3608;&#3640;&#3619;&#3585;&#3636;&#3592;&#3607;&#3637;&#3656;&#3609;&#3656;&#3634;&#3626;&#3609;&#3651;&#359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bj\My%20Documents\My%20Works\JOB\PA%20Group\PAH%20YE'04\PA_Q1'04_working%20papers\BTN,%20PAH,%20PMR,%20PRHG\ELEC45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ternal\AA\aA%20-%20Top\MEETING%20&amp;%20COMMITTEE\BOARD%20OF%20DIRECTOR%20-%20RENTAL\2013\BOD%2006-2013\Documents%20and%20Settings\user-\Local%20Settings\Temporary%20Internet%20Files\Content.IE5\GZI1KUMN\March%20200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8.99.99\Available%20stock\Wait%20for%20Load_Std_Apr%20(25%20Apr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jitra%20Srisuphan\Documents\Book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tement%2006-05%20Revised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S07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laya2\d_salaya2\WINDOWS\TEMP\Cost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uillotine1\D\Order%20&amp;%20Production\July%2004\july%20%20Producti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1%20CMC-&#3648;&#3592;&#3657;&#3634;&#3614;&#3619;&#3632;&#3618;&#3634;&#3617;&#3627;&#3634;&#3609;&#3588;&#3619;\CMC%202549\Cmc%20&#3591;&#3610;%2012-49\WINDOWS\Desktop\Ess\done\AP.XLS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Y:\Documents%20and%20Settings\bkppm\My%20Documents\My%20Job\Mida%20leasing\Mida%20leasing31.12.04\Mida%20Leasing%20YE04\Mida%20leasing%2030.6.04\PPM\Mida%20leasing%2031.3.04\JOB\ASIMAR\Year-ended\YE_2002\WPK\OTHER\LeadYE2002_&#3648;&#3614;&#3636;&#3656;&#3617;&#3594;&#3656;&#3629;&#3591;%20Q3'02.xls?4072F0D1" TargetMode="External"/><Relationship Id="rId1" Type="http://schemas.openxmlformats.org/officeDocument/2006/relationships/externalLinkPath" Target="file:///\\4072F0D1\LeadYE2002_&#3648;&#3614;&#3636;&#3656;&#3617;&#3594;&#3656;&#3629;&#3591;%20Q3'0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ipat\chaipatd\Financial98\BS970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ipat\chaipatd\CHAIPATD\FIN97\BS970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1%20CMC-&#3648;&#3592;&#3657;&#3634;&#3614;&#3619;&#3632;&#3618;&#3634;&#3617;&#3627;&#3634;&#3609;&#3588;&#3619;\CMC%202549\Cmc%20&#3591;&#3610;%2012-49\Documents%20and%20Settings\bkppm\My%20Documents\My%20Job\BOL\BOL%20Q3'04\30.9.04\BOL%20by%20ppm%2031.10.03\JOB\ASIMAR\Quarter\Q3'2002\LeadQ3_20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B00234\aws\Engagements\Modernform%20Group%20Plc\Modernform2002\Documents\Data\BANK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NT\Temp\AP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bkchp\My%20Documents\My%20Jobs@ey.com\Behn%20Meyer%20Group\Others\ASSET%20200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~1\khanitta\LOCALS~1\Temp\FS_NOT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1%20CMC-&#3648;&#3592;&#3657;&#3634;&#3614;&#3619;&#3632;&#3618;&#3634;&#3617;&#3627;&#3634;&#3609;&#3588;&#3619;\CMC%202549\Cmc%20&#3591;&#3610;%2012-49\WINDOWS\Desktop\Ess\done\AP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file:///U:\Documents%20and%20Settings\bkppm\My%20Documents\My%20Job\Mida%20leasing\Mida%20leasing31.12.04\Mida%20Leasing%20YE04\Mida%20leasing%2030.6.04\PPM\Mida%20leasing%2031.3.04\JOB\ASIMAR\Year-ended\YE_2002\WPK\OTHER\LeadYE2002_&#3648;&#3614;&#3636;&#3656;&#3617;&#3594;&#3656;&#3629;&#3591;%20Q3'02.xls?5F43ECF9" TargetMode="External"/><Relationship Id="rId1" Type="http://schemas.openxmlformats.org/officeDocument/2006/relationships/externalLinkPath" Target="file:///\\5F43ECF9\LeadYE2002_&#3648;&#3614;&#3636;&#3656;&#3617;&#3594;&#3656;&#3629;&#3591;%20Q3'0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1%20CMC-&#3648;&#3592;&#3657;&#3634;&#3614;&#3619;&#3632;&#3618;&#3634;&#3617;&#3627;&#3634;&#3609;&#3588;&#3619;\CMC%202549\Cmc%20&#3591;&#3610;%2012-49\Documents%20and%20Settings\bkppm\My%20Documents\My%20Job\BOL\BOL%20Q3'04\30.9.04\BOL%20by%20ppm%2031.10.03\JOB\ASIMAR\Quarter\Q3'2002\LeadQ3_200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FCD5CD\PPG_MOB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Temporary%20Directory%201%20for%20Nichiyu.zip\Nichiyu\CSC%202005\C230_2005_Act10\C230_2005_Act10_Section%20N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confirm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Wilaiporn.Chaowiwatk\My%20Documents\My%20Jobs\Siam%20Yachiyo\Siam%20Yachiyo%20YE%20'04\Working%20Paper\Section%20U\My%20Job\BRC\BRC-YE'03%20AKR\U-YE'03\WINDOWS\Desktop\DETAILAC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chp\My%20Documents\My%20Jobs@ey.com\Behn%20Meyer%20Group\Others\ASSET%20200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&#3591;&#3634;&#3609;&#3621;&#3636;&#3609;&#3604;&#3634;\ANANDA\AD4\&#3619;&#3634;&#3588;&#3634;&#3627;&#3621;&#3633;&#3591;&#3592;&#3634;&#3585;&#3626;&#3619;&#3640;&#3611;&#3649;&#3610;&#3610;%20Unti%20Type\DESIGN2\AMNAJ-U.WK1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khanitta\LOCALS~1\Temp\FS_NO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Documents%20and%20Settings\bktys\My%20Documents\My%20jobs\Intronics\Intronics%202003_TYS\Documents%20and%20Settings\bknys\My%20Documents\Jobs\Salee\Salee%20I\YE%202003\A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&#3591;&#3634;&#3609;&#3621;&#3636;&#3609;&#3604;&#3634;\ANANDA\AD4\&#3619;&#3634;&#3588;&#3634;&#3627;&#3621;&#3633;&#3591;&#3592;&#3634;&#3585;&#3626;&#3619;&#3640;&#3611;&#3649;&#3610;&#3610;%20Unti%20Type\AMNAJ\KRUNGT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Desktop\JOB\ASIMAR\Quarter\Q3'2002\LeadQ3_200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Temporary%20Directory%201%20for%20Nichiyu.zip\Nichiyu\CSC%202005\C230_2005_Act10\C230_2005_Act10_Section%20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PS%20Report\03-07\Documents%20and%20Settings\Administrator\My%20Documents\&#3609;&#3636;&#3588;&#3617;&#3629;&#3640;&#3605;&#3626;&#3634;&#3627;&#3585;&#3619;&#3619;&#3617;\&#3609;&#3636;&#3588;&#3617;%20&#3648;&#3623;&#3621;&#3650;&#3585;&#3619;&#3623;&#3660;\&#3608;&#3640;&#3619;&#3585;&#3636;&#3592;&#3607;&#3637;&#3656;&#3609;&#3656;&#3634;&#3626;&#3609;&#3651;&#3592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ternal\AA\aA%20-%20Top\MEETING%20&amp;%20COMMITTEE\BOARD%20OF%20DIRECTOR%20-%20RENTAL\2013\BOD%2006-2013\My%20Job\3.Export\Folder%20All\Year%20'05-48\report%20ex_2005\Daily%20Ex_Sale%20at%202005,%20Dec%20(Revised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Temp\A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RUDEEW\Local%20Settings\Temporary%20Internet%20Files\OLK88\IT%20Leasing%20TPM%20(2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Wilaiporn.Chaowiwatk\My%20Documents\My%20Jobs\Siam%20Yachiyo\Siam%20Yachiyo%20YE%20'04\Working%20Paper\Section%20U\My%20Job\BRC\BRC-YE'03%20AKR\U-YE'03\WINDOWS\Desktop\DETAILAC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PS%20Report\03-07\Documents%20and%20Settings\Administrator\My%20Documents\&#3621;&#3641;&#3585;&#3588;&#3657;&#3634;(&#3648;&#3614;&#3639;&#3656;&#3629;&#3621;&#3604;&#3585;&#3634;&#3619;&#3623;&#3636;&#3656;&#3591;&#3591;&#3634;&#3609;&#3648;&#3607;&#3637;&#3656;&#3618;&#3623;&#3648;&#3611;&#3621;&#3656;&#3634;)\&#3648;&#3592;&#3634;&#3632;&#3621;&#3641;&#3585;&#3588;&#3657;&#3634;&#3648;&#3626;&#3657;&#3609;&#3607;&#3634;&#3591;&#3605;&#3637;&#3648;&#3611;&#3621;&#3656;&#3634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chp\My%20Documents\My%20Jobs@ey.com\Behn%20Meyer%20Group\Others\ASSET%202003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anokon.Pattaratanas\My%20Documents\My%20job\SANSIRI\2009_Q1\S663_2009_Q1_Sansiri\S663_2009_Q1_Conso\2009_Consol%20Mar09_04.05.09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BA7D25\Pur-fg-vat-4-99gt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WINDOWS\TEMP\FS_NO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Documents%20and%20Settings\bktys\My%20Documents\My%20jobs\Intronics\Intronics%202003_TYS\Documents%20and%20Settings\bknys\My%20Documents\Jobs\Salee\Salee%20I\YE%202003\AP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Desktop\Ess\done\AP.XLS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ocuments%20and%20Settings\bkppm\My%20Documents\My%20Job\Mida%20leasing\Mida%20leasing31.12.04\Mida%20Leasing%20YE04\Mida%20leasing%2030.6.04\PPM\Mida%20leasing%2031.3.04\JOB\ASIMAR\Year-ended\YE_2002\WPK\OTHER\LeadYE2002_&#3648;&#3614;&#3636;&#3656;&#3617;&#3594;&#3656;&#3629;&#3591;%20Q3'02.xls?89A85DD9" TargetMode="External"/><Relationship Id="rId1" Type="http://schemas.openxmlformats.org/officeDocument/2006/relationships/externalLinkPath" Target="file:///\\89A85DD9\LeadYE2002_&#3648;&#3614;&#3636;&#3656;&#3617;&#3594;&#3656;&#3629;&#3591;%20Q3'0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ternal\AA\aA%20-%20Top\MEETING%20&amp;%20COMMITTEE\BOARD%20OF%20DIRECTOR%20-%20RENTAL\2013\BOD%2006-2013\Documents%20and%20Settings\asus\Local%20Settings\Temporary%20Internet%20Files\Content.IE5\452J4XUF\korkai\Report\VAT\Pur-fg-vat-4-99gt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dministrator\My%20Documents\&#3621;&#3641;&#3585;&#3588;&#3657;&#3634;(&#3648;&#3614;&#3639;&#3656;&#3629;&#3621;&#3604;&#3585;&#3634;&#3619;&#3623;&#3636;&#3656;&#3591;&#3591;&#3634;&#3609;&#3648;&#3607;&#3637;&#3656;&#3618;&#3623;&#3648;&#3611;&#3621;&#3656;&#3634;)\&#3648;&#3592;&#3634;&#3632;&#3621;&#3641;&#3585;&#3588;&#3657;&#3634;&#3648;&#3626;&#3657;&#3609;&#3607;&#3634;&#3591;&#3605;&#3637;&#3648;&#3611;&#3621;&#3656;&#3634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1314\CMC%20YE2007\Documents%20and%20Settings\bkppm\My%20Documents\My%20Job\BOL\BOL%20Q3'04\30.9.04\BOL%20by%20ppm%2031.10.03\JOB\ASIMAR\Quarter\Q3'2002\LeadQ3_200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s\team\Nora%20buri\Bidding\Souther%20Outer%20Bangkok%20Ring%20Rd\Cost%20SOBRR\UnitSOBRR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Desktop\JOB\ASIMAR\Quarter\Q3'2002\LeadQ3_20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chp\My%20Documents\My%20Jobs@ey.com\Somboon\BSK-B203\BSK%20Year%202004\BSK%20YE'04\Lead&amp;TB\Documents%20and%20Settings\bkchp\My%20Documents\M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Documents%20and%20Settings\paowarin.whangsatian\Desktop\CSC%202005\C230_2005_Act10\C230_2005_Act10_Section%20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cr\My%20Documents\Job\ASIMAR\YE%202003\ASIMAR\Working%20paper%20for%20FS\JOB\ASIMAR\Quarter\Q3'2002\LeadQ3_200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5B1B3A9\Payment%20BT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cr\My%20Documents\Job\ASIMAR\YE%202003\ASIMAR\Working%20paper%20for%20FS\Q2'03\LeadQ2-2003%20for%20ey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TEMP\Asimar%20YE'03\Lead_YE%2020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kanchanaa\My%20Documents\ann\Phu%20Khieo\Accounting\financial%20statement\financial%20statement\4748\Q.2\FS_044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user\LOCALS~1\Temp\notesAE2D45\mis006\oh0006.xls" TargetMode="External"/></Relationships>
</file>

<file path=xl/externalLinks/_rels/externalLink6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thn1314\CMC%20YE2007\Documents%20and%20Settings\bkwcw\My%20Documents\My%20Jobs\Distri%20Thai\YE%202003_DTL_03\section%20E\Documents%20and%20Settings\bkwcw\My%20Documents\My%20Jobs\SCBP%202003\Documents%20and%20Settings\bkkon\My%20Documents\Job\MFEC\AP.XLS?BC2B5481" TargetMode="External"/><Relationship Id="rId1" Type="http://schemas.openxmlformats.org/officeDocument/2006/relationships/externalLinkPath" Target="file:///\\BC2B5481\AP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TL&amp;Aluta\DTL-KLL\section%20K\Documents%20and%20Settings\bkkll\Desktop\Distri-thai%20YE2003\E\Documents%20and%20Settings\bkwcw\My%20Documents\My%20Jobs\SCBP%202003\Documents%20and%20Settings\bkkon\My%20Documents\Job\MFEC\AP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amfon\audit2001\Inventory%20De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953\DE%20Capital\WINDOWS\Temp\Documents%20and%20Settings\bkpns\My%20Documents\My%20jobs\DMG\ARAC\DETAILA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Desktop\WP%20TTT\k\Asset\AssetAllocation_200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inya\documents\QS\THW\Blank%20Boq%2039%20BLV%20(VE)%2004-08-08\DOCUME~1\Aood\LOCALS~1\Temp\Rar$DI95.015\BOQ.&#3612;&#3641;&#3657;&#3619;&#3633;&#3610;&#3648;&#3627;&#3617;&#3634;%2039BLV%20&#3619;&#3623;&#3617;\&#3595;&#3636;&#3609;&#3648;&#3607;&#3655;&#3588;\BOQ%20_Apartment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A56995\&#3626;&#3635;&#3648;&#3609;&#3634;&#3586;&#3629;&#3591;%20&#3619;&#3634;&#3588;&#3634;&#3585;&#3621;&#3634;&#3591;_&#3624;&#3634;&#3621;&#3611;&#3585;&#3588;&#3619;&#3629;&#3591;&#3626;&#3591;&#3586;&#3621;&#363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rcuriath-my.sharepoint.com/Documents%20and%20Settings/bkchp/My%20Documents/My%20Jobs@ey.com/Behn%20Meyer%20Group/Others/ASSET%20200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TL&amp;Aluta\DTL-KLL\section%20K\WINDOWS\Temp\Documents%20and%20Settings\bkwcw\My%20Documents\My%20Jobs\MIDA\Mida%20Asset\Mida%20Asset%20Q1'04\working%20paper\Documents%20and%20Settings\bkkon\My%20Documents\Job\MFEC\AP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pac\My%20Documents\JOB\Samui%20Leam\Evason\FixAsset\Asset41-42(07-03-01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nchai\documents\KNOWLEDGE\KORD\BUSINESS%20MANAGEMENT%20SPREADSHEET\PFK_Working_Copy_AES_RIACostMasterPM(1).00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B00178\aws\Documents%20and%20Settings\bktph.THNB00255\Desktop\TR_AP12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0092DEE\IP%20Lead%20Generation%20(as%20of%2026%2010%202010)mv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kantha.Siriruangam\Desktop\MyJob\Sansiri\2009\Sansiri%20Group_Q3'09\Conso\Group%20FS\S454_31.10.2006\S454_31.10.2006_section%20K\S454_31.10.2006_Act10_WP_Section%20K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\Work%20Sheet\&#3650;&#3588;&#3619;&#3591;&#3585;&#3634;&#3619;&#3627;&#3607;&#3633;&#3618;&#3619;&#3634;&#3625;&#3619;&#3660;\Area%20&#3649;&#3585;&#3657;&#3588;&#3619;&#3633;&#3657;&#3591;&#3607;&#3637;&#3656;%202\&#3627;&#3607;&#3633;&#3618;&#3619;&#3634;&#3625;&#3598;&#3619;&#3660;\&#3614;&#3633;&#3602;&#3609;&#3634;&#3585;&#3634;&#3619;\RK-Data\Project\3-Bridge\Cost%20Center\Note%20For%20COST%2001-18-0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gro\Local%20Settings\Temporary%20Internet%20Files\Content.IE5\MT8VED4X\AGF\Board%20Meeting\Dec'05\&#3591;&#3610;&#3585;&#3634;&#3619;&#3648;&#3591;&#3636;&#3609;%201048%20AGF_v1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Cost\tot_332\cost\revised\data\tot_332\M-Assump-5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\&#3619;&#3633;&#3610;-&#3626;&#3656;&#3591;%20FILE%20(Saran)\RK-Data\Project\&#3614;&#3627;&#3621;&#3650;&#3618;&#3608;&#3636;&#3609;%20-%20&#3606;&#3609;&#3609;&#3585;&#3635;&#3649;&#3614;&#3591;&#3648;&#3614;&#3594;&#3619;\Cover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\&#3619;&#3633;&#3610;-&#3626;&#3656;&#3591;%20FILE%20(Saran)\RK-Data\Project\3-Bridge\Cost%20Center\Note%20For%20COST%2001-18-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1\Libary\Documents%20and%20Settings\sa\My%20Documents\WINDOWS\Temporary%20Internet%20Files\Content.IE5\ELJSD4RM\cover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1%20CMC-&#3648;&#3592;&#3657;&#3634;&#3614;&#3619;&#3632;&#3618;&#3634;&#3617;&#3627;&#3634;&#3609;&#3588;&#3619;\CMC%202549\Cmc%20&#3591;&#3610;%2012-49\Documents%20and%20Settings\bkwck\My%20Documents\JOB\TPP\TPP%20Q2'04\ELEC450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CKUPDATA\ac_gl\details\Realization%202011\FS%20Sep11\FS%20for%20consol%20SANSIRI%20Sep11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urchase%20Order1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EYJob\ThaiKawanishi\YE'2002\WINNT\TEMP\DETAILAC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kbp\My%20Documents\my%20job\Seafresh%20Group\SFI%20Group%20Q2'04\DETAILAC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844\aws\Engagements\Modernform%20Group%20Plc\Modernform2002\Documents\AP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Temp\DETAILA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Wilaiporn.Chaowiwatk\My%20Documents\My%20Jobs\Vejthani\V044_2005_act10_GAM\V044_2005_act10_WP_Section%20U\cost%20and%20admin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ll%20Users\Documents\AWS\Engagements\Modernform%20Group%20Plc\Modernform2003\Documents\TPP-C%202003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OB\ASIMAR\Quarter\Q3'2002\LeadQ3_20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345\BSK_Lead_WWS_Please%20use%20this%20file\Documents%20and%20Settings\bkwws\Desktop\Working\WINNT\Profiles\a-twarya\Personal\INVOICEprototype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wipada.boonlarp\Desktop\BOW_WBL\BECL&amp;NECL\BECL&amp;NECL%20YE\WBL\BECL\Bow\NECL%20y%2005\AP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\kitty\Kitty\consolidated%20Financial%20Statement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B00234\aws\Engagements\Modernform%20Group%20Plc\Modernform2002\Documents\TR_A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ttr\Desktop\SFI%20YE'03\AP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1314\CMC%20YE2007\Documents%20and%20Settings\bktpr\Desktop\Major%20DevelopmentQ1'04\working%20paper%20Q1'04\WINDOWS\Desktop\AP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s\team\Nora%20buri\kk\THSR%20C-250\Old%20Price%20Schedule\Boq-JV\maj-eq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DOCUME~1\ADMINI~1\LOCALS~1\Temp\FS_NOT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teos-firvehjs\&#3625;&#3599;&#3634;%20&#3623;&#3636;&#3624;&#3623;&#3585;&#3619;&#3619;&#3617;%202009\KRIST%20EXPRESS\QUOTATION\No.143.08.BOQ.&#3629;&#3634;&#3588;&#3634;&#3619;&#3614;&#3633;&#3585;&#3629;&#3634;&#3624;&#3633;&#3618;%208%20&#3594;&#3633;&#3657;&#3609;%20&#3648;&#3604;&#3629;&#3632;%20&#3588;&#3619;&#3636;&#3626;%20&#3648;&#3629;&#3655;&#3585;&#3595;&#3660;&#3648;&#3614;&#3619;&#3626;%202%20&#3619;&#3633;&#3594;&#3604;&#3634;%20(%20M%20&amp;%20E%20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953\DE%20Capital\WINDOWS\Temp\Documents%20and%20Settings\bkwcw\My%20Documents\My%20Jobs\Autoliv\AUTOLIV%20hard%20close%2024.9.04\Lead%2024.9.04\WINDOWS\Desktop\AP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Ratanaprukphan\Desktop\work\&#3586;&#3629;&#3629;&#3609;&#3640;&#3617;&#3633;&#3605;&#3636;&#3591;&#3610;%20IT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866\bsk\Documents%20and%20Settings\bktdi\My%20Documents\RECONCILIATION%20TSD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bj\Desktop\PA%20Group_YE'04\BTN\Lead_PA%20Q2'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ko\charing\SKO\TN82492%20BLCP%20Power\Sep18%20Estimate%20%23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wpt\Desktop\@BFIT%20SEC\30.06.05\Act%209&amp;10\not%20update\@Far%20east\Far%20East%20YE%2002\AP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wcw\My%20Documents\My%20Jobs\Distri%20Thai\YE%202003_DTL_03\section%20E\Documents%20and%20Settings\bkwcw\My%20Documents\My%20Jobs\SCBP%202003\Documents%20and%20Settings\bkkon\My%20Documents\Job\MFEC\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P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s\team\Nora%20buri\Suvarnabhumi%20International%20Airport\Document%20from%20TT\DOCUME~1\CH-CHA~1\LOCALS~1\Temp\B1%20P2%20BQ%20Book%2001%20Summary%20etcPTC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EYJob\ThaiKawanishi\YE'2002\WINNT\TEMP\A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NT\TEMP\SBA_Dragoco2002(up%20date)\AP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bkptu\My%20Documents\Ufic\PK%20Bio%20-%20Q2'05\Documents%20and%20Settings\bkktr\Desktop\Densei\Densei\densei%2030.09.02\SALES\S-SEP'02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FCFAA08\Doc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46loan\3Manege-Statement_1045HKL_refinal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ternal\AA\aA%20-%20Top\MEETING%20&amp;%20COMMITTEE\BOARD%20OF%20DIRECTOR%20-%20RENTAL\2013\BOD%2006-2013\My%20Job\3.Export\Year%202006\Daily%20DAIB%20Dec'05.3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bkwcw\My%20Documents\My%20Jobs\MIDA\Mida%20Asset\Mida%20Asset%20Q1'04\working%20paper\Documents%20and%20Settings\bkkon\My%20Documents\Job\MFEC\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wtt\My%20Documents\My%20Works\VTN_YE'04\Documents%20and%20Settings\bkwcw\My%20Documents\My%20Jobs\MIDA\Mida%20leasing%2030.9.04\JOB\ASIMAR\Year-ended\YE_2002\WPK\OTHER\LeadYE2002_&#3648;&#3614;&#3636;&#3656;&#3617;&#3594;&#3656;&#3629;&#3591;%20Q3'02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kon\My%20Documents\Job\MFEC\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n1314\CMC%20YE2007\Mida\Mida%20leasing%2030.6.04\JOB\ASIMAR\Year-ended\YE_2002\WPK\OTHER\LeadYE2002_&#3648;&#3614;&#3636;&#3656;&#3617;&#3594;&#3656;&#3629;&#3591;%20Q3'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bkkso\Desktop\Salee%20I%20old%20file\Year-ended%202003\working%20papers\K\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wannaporch01\Local%20Settings\Temporary%20Internet%20Files\OLKAD\Combined%20Leadsheet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&#3591;&#3634;&#3609;&#3621;&#3636;&#3609;&#3604;&#3634;\ANANDA\AD4\&#3619;&#3634;&#3588;&#3634;&#3627;&#3621;&#3633;&#3591;&#3592;&#3634;&#3585;&#3626;&#3619;&#3640;&#3611;&#3649;&#3610;&#3610;%20Unti%20Type\Comcon12\Samian\The%20Beach\Furniture%20By%20Poy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Trial\DETAILAC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Desktop\WINDOWS\Desktop\Ess\done\AP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Desktop\WINDOWS\Desktop\Ess\done\AP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atamaporn.srinualde\Desktop\2006_Q2_PMTE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s\team\Nora%20buri\kk\THSR%20C-250\Old%20Price%20Schedule\Boq-JV\maj-m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s\team\Nora%20buri\kk\THSR%20C-250\Old%20Price%20Schedule\Boq-JV\maj-m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Temp\Documents%20and%20Settings\bksac\My%20Documents\Job\Trinity%20Group\2003\TAC\Q3'03\AP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itikarn.watcharavat\Desktop\AGB_YE'09\Client%20File\compare%20PL%20&amp;audit%20Dec%2009_for%20EY%20Lead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lp\Desktop\Documents%20and%20Settings\bkklc\My%20Documents\Job\TPC\TPC%202003\TPC%20Q3'03\AP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kantha.Siriruangam\Desktop\MyJob\Sansiri\2009\Sansiri%20Group_Q3'09\Conso\Group%20FS\Lead%20Sansiri\Documents%20and%20Settings\bkklc\My%20Documents\Job\TPC\TPC%202003\TPC%20Q3'03\AP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kan\My%20Documents\SCS-S382\Substantive\301-TB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ternal\AA\aA%20-%20Top\MEETING%20&amp;%20COMMITTEE\BOARD%20OF%20DIRECTOR%20-%20RENTAL\2013\BOD%2006-2013\My%20Job\3.Export\Year%20'05-48\data%20daily%20report\Daily%20DAIB%20Dec'05.20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kan\My%20Documents\SCS-S382\Substantive\301-TB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bj\Desktop\PA%20Group_YE'04\BTN\BTN,%20PAH,%20PMR,%20PRHG\ELEC450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OB\ASIMAR\Quarter\Q3'2002\LeadQ3_200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riax.anl.gov/Documents%20and%20Settings/Tmyers/My%20Documents/AES%20Stuff/Programs/RIA/Costing%20support/May%2004/RIA%20Driver%20Cost%20(Update%20#1) Rev A 5-19-0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0953\DE%20Capital\WINDOWS\Temp\Documents%20and%20Settings\bkwcw\My%20Documents\My%20Jobs\MIDA\Mida%20Asset\Mida%20Asset%20Q1'04\working%20paper\Documents%20and%20Settings\bkkon\My%20Documents\Job\MFEC\AP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OB\ASIMAR\Quarter\Q3'2002\LeadQ3_2002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rcuriath-my.sharepoint.com/&#3591;&#3634;&#3609;&#3648;&#3609;&#3639;&#3657;&#3629;&#3588;&#3641;&#3656;&#3585;&#3610;&#3609;&#3657;&#3629;&#3610;&#3588;&#3658;&#3634;&#3610;/Show%20room%20HONDA%20(&#3626;&#3619;&#3632;&#3610;&#3640;&#3619;&#3637;)/PROJECT/SBIA/5JUNE00/TKC-NET/AC/PACKAGE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&#3591;&#3634;&#3609;&#3648;&#3609;&#3639;&#3657;&#3629;&#3588;&#3641;&#3656;&#3585;&#3610;&#3609;&#3657;&#3629;&#3610;&#3588;&#3658;&#3634;&#3610;\Show%20room%20HONDA%20(&#3626;&#3619;&#3632;&#3610;&#3640;&#3619;&#3637;)\PROJECT\SBIA\5JUNE00\TKC-NET\AC\PACKAGE3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ttaphol\gong\Documents%20and%20Settings\sasithorn.chaisirin\Desktop\PRG\YE'05-06\P333_2006_YE\P333_2006_act10\P333_2006_act10_K\P333_2006_act10_WP_sectionK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Temp\10130104%202004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RGV\BUDGET\1997\SUBMIS1\97B_RET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ac\My%20Documents\Job\Trinity%20Group\2003\TAC\Q3'03\AP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at\shareddocs\Documents%20and%20Settings\Administrator\Local%20Settings\Temporary%20Internet%20Files\Content.IE5\JFYCK3OJ\27-08-07\BOQ%20Phuphatara%20Cost%20Rev.3(27&#3626;&#3588;50)%2013%20M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6\D\Documents%20and%20Settings\Mr.D\My%20Documents\INDEX%20&#3626;&#3606;&#3634;&#3611;&#3633;&#3605;&#3618;&#3660;\&#3591;&#3634;&#3609;&#3648;&#3614;&#3636;&#3656;&#3617;&#3648;&#3605;&#3636;&#3617;%20&#3619;&#3614;.&#3616;&#3641;&#3648;&#3585;&#3655;&#3605;\&#3591;&#3634;&#3609;&#3648;&#3626;&#3609;&#3629;&#3619;&#3634;&#3588;&#3634;&#3649;&#3621;&#3657;&#3623;\&#3591;&#3634;&#3609;&#3650;&#3588;&#3619;&#3591;&#3626;&#3619;&#3657;&#3634;&#3591;-&#3626;&#3606;&#3634;&#3611;&#3633;&#3605;&#3618;&#3660;\ESTIMATE\BOQ\BOQ_&#3648;&#3629;&#3585;&#3594;&#3609;\BIG-C\Radamri_rev106\Bill%20No.%202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TN_Bouyg_2007_049_TheRiver\The%20River%20(RLRI)\BOQ\Substructure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\d\Financial%20Statements\LeadQ1_2002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Documents%20and%20Settings\bkwcw\My%20Documents\My%20Jobs\MIDA\Mida%20Asset\Mida%20Asset%20Q1'04\working%20paper\Documents%20and%20Settings\bkkon\My%20Documents\Job\MFEC\AP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wijuck\documents\Project\IVY%20CHAINA%20TOWN\Boq\PROJECT\SAD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unchanok.hirunstit\Desktop\THI\YE2006\TRSK_2006\Documents%20and%20Settings\bktci\Desktop\G%20Steel%20Lead%20Q1'05%2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bpj\Desktop\BFITQ3\K_Q2\Documents%20and%20Settings\bkptr\My%20Documents\Job\K-AM\AP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Srisakul\Monthly\Stock%20Movement\Stock%20Movement%2310(revise)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ork%20in%20process\non%20move\Stock%20Movement%2310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bkdpp\My%20Documents\My%20jobs\GSP\YE%2031.12.03\&#3591;&#3610;&#3585;&#3634;&#3619;&#3648;&#3591;&#3636;&#3609;0244_4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GDP095\3&#3591;&#3610;Au_Reno1624_3Final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\Nicha\&#3591;&#3610;&#3585;&#3634;&#3619;&#3648;&#3591;&#3636;&#3609;\&#3591;&#3610;&#3585;&#3634;&#3619;&#3648;&#3591;&#3636;&#3609;45\OH_Report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\Nicha\&#3591;&#3610;&#3585;&#3634;&#3619;&#3648;&#3591;&#3636;&#3609;\&#3591;&#3610;&#3585;&#3634;&#3619;&#3648;&#3591;&#3636;&#3609;0145_T77HKT3UK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asset-2\GDEP1231_45PDasset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ip\Atip\ESTIMAT\HOUSE-G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soj\My%20Documents\My%20jobs\BT%20Leasiing\BT%20Leasing%20Q2'05\Evason%20Phuket\JOB\ASIMAR\Quarter\Q2'2002\LeadQ2_2002_update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\d\JOB\ASIMAR\Quarter\Q3'2002\LeadQ3_200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anokon.pattaratanas\My%20Documents\My%20job\SANSIRI\2008_YE\S663_2008_YE_Sansiri\S663_2008_YE_Conso\Consol%20Dec08-5_18.02.09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AJE,%20RJE,%20PJE%20and%20Pending%20documents%20%20%20AGB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wct\My%20Documents\Q'3%20(2004)\Rayong%20Q'3\K\WINDOWS\Desktop\Ess\done\AP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2B4D68F\ELE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wct\My%20Documents\Jobs\2004\Sompo%20Japan%20Insurance\Sompo%20YE'04\Workdone%2031.12.04\Sompo%20Q'3\WINNT\TEMP\AP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heeter1\Local%20Settings\Temporary%20Internet%20Files\OLKB\&#3634;&#3619;&#3648;&#3636;&#3609;&#3619;&#3623;&#3617;%20apc-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nchai\documents\PROJECT\PIROON%20HOUSE\KNOWLEDGE\Estimate%20sheet\BnQExcelTrial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ttr\Desktop\Lead_ASIMAR_30092004-filled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t\d\Financial%20Statements\LeadQ2-2003%20for%20ey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bkwcw\My%20Documents\My%20Jobs\Distri%20Thai\YE%202003_DTL_03\section%20E\Documents%20and%20Settings\bkwcw\My%20Documents\My%20Jobs\SCBP%202003\JOB\ASIMAR\Quarter\Q3'2002\LeadQ3_2002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Board%20Metting\RATIOS-Present-Q4-2002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PS%20Report\03-07\&#3648;&#3617;&#3625;&#3634;&#3618;&#3609;%202549\Documents%20and%20Settings\Administrator\Local%20Settings\Temporary%20Internet%20Files\Content.IE5\QVYLYHGJ\&#3621;&#3641;&#3585;&#3627;&#3609;&#3637;&#3657;%20&#3603;%2019%20&#3608;.&#3588;.48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PS\A02-Ivy%20&#3619;&#3634;&#3625;&#3598;&#3619;&#3660;&#3610;&#3641;&#3619;&#3603;&#3632;\&#3629;&#3634;&#3588;&#3634;&#3619;%20A\DevPgm\erp\2006\2006%20&#3611;&#3619;&#3633;&#3610;&#3611;&#3619;&#3640;&#3591;&#3619;&#3632;&#3610;&#3610;&#3585;&#3634;&#3619;%20import%20WBS%20&#3651;&#3609;%20Softpro\upload\20070321\DATA-EXPORT_PK-28-2_2-3-50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2\ONEORIGIN\&#3591;&#3634;&#3609;&#3621;&#3636;&#3609;&#3604;&#3634;\ANANDA\AD4\&#3619;&#3634;&#3588;&#3634;&#3627;&#3621;&#3633;&#3591;&#3592;&#3634;&#3585;&#3626;&#3619;&#3640;&#3611;&#3649;&#3610;&#3610;%20Unti%20Type\EXCEL5\BOOK1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mboon\IDEO\Documents%20and%20Settings\Pun\My%20Documents\N.B.S\B.O.Q&#3588;&#3641;&#3656;&#3626;&#3633;&#3597;&#3597;&#3634;\500626SOLO&#3626;&#3656;&#3623;&#3609;&#3607;&#3637;&#3656;1_&#3649;&#3609;&#3610;&#3607;&#3657;&#3634;&#3618;&#3626;&#3633;&#3597;&#3597;&#3634;_Final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ai%20document\PF\2547\FS_NOTE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kai%20document\PF\2547\FS_NOTE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microsoft.com/office/2006/relationships/xlExternalLinkPath/xlStartup" Target="FAI/list%20price/LPCNAVY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rcuriath-my.sharepoint.com/Documents%20and%20Settings/Thita.Theanprued/Desktop/Q2'04F,K,J,S%20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mct\d\&#3591;&#3634;&#3609;&#3648;&#3614;&#3636;&#3656;&#3617;_&#3621;&#3604;-pi%20&#3605;&#3657;&#3609;\Documents%20and%20Settings\Torque\My%20Documents\TNTCON\04-TTCL-TOC\04%20TOC-Q\Project%202000%20.xls\Somchai15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hita.Theanprued\Desktop\Q2'04F,K,J,S%20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Naticha\AppData\Local\Microsoft\Windows\Temporary%20Internet%20Files\Content.IE5\719X5TE3\Local%20Settings\Temporary%20Internet%20Files\Content.IE5\QVYLYHGJ\&#3621;&#3641;&#3585;&#3627;&#3609;&#3637;&#3657;%20&#3603;%2019%20&#3608;.&#3588;.48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re%20Boq%20struc.LHR%20rev.4\New%20Folder\Documents%20and%20Settings\02\Desktop\BH.ST.%20L&amp;H\Documents%20and%20Settings\All%20Users.WINDOWS\Documents\Documents%20and%20Settings\All%20Users.WINDOWS\Documents\Doc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mboon\IDEO\IDEO\IDEO%20&#3626;&#3634;&#3608;&#3619;\BOQ\510913_BOQ%20IST%20(Final)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kpac\My%20Documents\JOB\Samui%20Leam\Evason\Documents%20and%20Settings\bkbps\My%20Documents\RAV\wp%20rav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rcuriath-my.sharepoint.com/WINDOWS/TEMP/notesE1EF34/0CMC%20Conso%2030_06_11_250711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notesE1EF34\0CMC%20Conso%2030_06_11_2507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1"/>
      <sheetName val="C-3"/>
      <sheetName val="C-5"/>
      <sheetName val="C-11"/>
      <sheetName val="#REF"/>
      <sheetName val="TPP-C 2003"/>
      <sheetName val="ตั๋วเงินรับ"/>
      <sheetName val="K120"/>
      <sheetName val="K-1A"/>
      <sheetName val="Trial Balance"/>
      <sheetName val="เงินกู้ธนชาติ"/>
      <sheetName val="TrialBalance Q3-2002"/>
      <sheetName val="PA"/>
      <sheetName val="ELEC45-01"/>
      <sheetName val="Macro1"/>
      <sheetName val="O400"/>
      <sheetName val="CRITERIA2"/>
      <sheetName val="desc"/>
      <sheetName val="type"/>
      <sheetName val="BUILD95"/>
    </sheetNames>
    <sheetDataSet>
      <sheetData sheetId="0">
        <row r="1">
          <cell r="F1" t="str">
            <v>Ref :-</v>
          </cell>
        </row>
      </sheetData>
      <sheetData sheetId="1">
        <row r="1">
          <cell r="F1" t="str">
            <v>Ref :-</v>
          </cell>
        </row>
        <row r="2">
          <cell r="F2" t="str">
            <v xml:space="preserve">Period : </v>
          </cell>
          <cell r="G2" t="str">
            <v>31.12.03</v>
          </cell>
        </row>
        <row r="3">
          <cell r="A3" t="str">
            <v>Client :</v>
          </cell>
          <cell r="B3" t="str">
            <v>TPP</v>
          </cell>
          <cell r="F3" t="str">
            <v xml:space="preserve">Prepared By : </v>
          </cell>
          <cell r="G3" t="str">
            <v>KAC</v>
          </cell>
        </row>
        <row r="4">
          <cell r="A4" t="str">
            <v xml:space="preserve">Subject :    </v>
          </cell>
          <cell r="B4" t="str">
            <v>Cash &amp; Bank</v>
          </cell>
          <cell r="F4" t="str">
            <v xml:space="preserve">Date : </v>
          </cell>
          <cell r="G4" t="str">
            <v>31.01.04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CO-OTHER"/>
      <sheetName val="TISCO-OTHER (2)"/>
      <sheetName val=" APS  APS-DI ING"/>
      <sheetName val="FS_Project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CO-OTHER"/>
      <sheetName val="TISCO-OTHER (2)"/>
      <sheetName val=" APS  APS-DI ING"/>
      <sheetName val="FS_Project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ขตทั่วไป"/>
      <sheetName val="เขตการค้าย่อย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45-01"/>
      <sheetName val="ELEC45-02"/>
      <sheetName val="ELEC45-03"/>
      <sheetName val="ELEC45-04"/>
      <sheetName val="ELEC45-05"/>
      <sheetName val="ELEC45-06"/>
      <sheetName val="ELEC45-07"/>
      <sheetName val="ELEC4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VB"/>
      <sheetName val="SKA"/>
      <sheetName val="Graph DMG"/>
      <sheetName val="BALANCE SHEET "/>
      <sheetName val="DATA"/>
      <sheetName val="BS"/>
      <sheetName val="Seal 1-07-04"/>
      <sheetName val="SCB 1 - Current"/>
      <sheetName val="SCB 2 - Current"/>
      <sheetName val="เขตการค้าย่อย"/>
      <sheetName val="Exp"/>
      <sheetName val="เอกอุดร"/>
      <sheetName val="Sheet2"/>
      <sheetName val="Sheet5"/>
      <sheetName val="Sheet3"/>
      <sheetName val="รวม"/>
      <sheetName val="Master"/>
      <sheetName val="สรุปรวม"/>
      <sheetName val="HPL"/>
      <sheetName val="HBS"/>
      <sheetName val="7"/>
      <sheetName val="บุคคล"/>
      <sheetName val="InputPO_Del"/>
      <sheetName val="Check"/>
      <sheetName val="BS ATTACH"/>
      <sheetName val="อมตะCiyt"/>
      <sheetName val="นิคม เวลโกรว์"/>
      <sheetName val="นิคม อีสเทิร์นชีบอร์ด"/>
      <sheetName val="Sheet1"/>
      <sheetName val="sum_amt_mount"/>
      <sheetName val="코드"/>
      <sheetName val="เขตส่งออก"/>
      <sheetName val="ยอดkill1005"/>
      <sheetName val="ข้อมูล PM"/>
      <sheetName val="19-05"/>
      <sheetName val="TB SAP"/>
      <sheetName val="Ratio"/>
      <sheetName val="Drop List"/>
      <sheetName val=" Direct load "/>
      <sheetName val="Graph_DMG"/>
      <sheetName val="BALANCE_SHEET_"/>
      <sheetName val="Seal_1-07-04"/>
      <sheetName val="SCB_1_-_Current"/>
      <sheetName val="SCB_2_-_Current"/>
      <sheetName val="BS_ATTACH"/>
      <sheetName val="นิคม_เวลโกรว์"/>
      <sheetName val="นิคม_อีสเทิร์นชีบอร์ด"/>
      <sheetName val="ข้อมูล_PM"/>
      <sheetName val="TB_SAP"/>
      <sheetName val="_Direct_load_"/>
      <sheetName val="CUSTOMER"/>
      <sheetName val="con2"/>
      <sheetName val="Input"/>
      <sheetName val="Balance Sheet"/>
      <sheetName val="ADJ - RATE"/>
      <sheetName val="FRECEFECBAILEYS"/>
      <sheetName val="เงินกู้ธนชาติ"/>
      <sheetName val="เงินกู้ MGC"/>
      <sheetName val="Oct"/>
      <sheetName val="Sheet1 (2)"/>
      <sheetName val="ลูกค้า"/>
      <sheetName val="List"/>
      <sheetName val="DT112300"/>
      <sheetName val="Balance_Sheet"/>
      <sheetName val="ADJ_-_RATE"/>
      <sheetName val="เงินกู้_MGC"/>
      <sheetName val="Sheet1_(2)"/>
      <sheetName val="Staff - use"/>
      <sheetName val="Pending_Std."/>
      <sheetName val=" Engineer Top5 "/>
      <sheetName val="Page 2"/>
      <sheetName val="March 2005"/>
      <sheetName val="3_กราฟ EUT"/>
      <sheetName val="CZ Feb13"/>
      <sheetName val="F Feb,13"/>
      <sheetName val="FG Joint"/>
      <sheetName val="ลูกค้าใหม่ 2005"/>
      <sheetName val="Standing Data"/>
      <sheetName val="Asset &amp; Liability"/>
      <sheetName val="Net asset value"/>
      <sheetName val="AA"/>
      <sheetName val="รายละเอียด มิ.ย"/>
      <sheetName val="FLASH"/>
      <sheetName val="34"/>
      <sheetName val="Seal_1-07-042"/>
      <sheetName val="Balance_Sheet2"/>
      <sheetName val="ADJ_-_RATE2"/>
      <sheetName val="เงินกู้_MGC2"/>
      <sheetName val="BALANCE_SHEET_2"/>
      <sheetName val="Sheet1_(2)2"/>
      <sheetName val="BS_ATTACH2"/>
      <sheetName val="Graph_DMG2"/>
      <sheetName val="SCB_1_-_Current2"/>
      <sheetName val="SCB_2_-_Current2"/>
      <sheetName val="นิคม_เวลโกรว์2"/>
      <sheetName val="นิคม_อีสเทิร์นชีบอร์ด2"/>
      <sheetName val="ข้อมูล_PM2"/>
      <sheetName val="TB_SAP2"/>
      <sheetName val="Staff_-_use1"/>
      <sheetName val="Drop_List1"/>
      <sheetName val="_Direct_load_2"/>
      <sheetName val="_Engineer_Top5_1"/>
      <sheetName val="Page_21"/>
      <sheetName val="Pending_Std_1"/>
      <sheetName val="March_20051"/>
      <sheetName val="3_กราฟ_EUT1"/>
      <sheetName val="CZ_Feb131"/>
      <sheetName val="F_Feb,131"/>
      <sheetName val="Seal_1-07-041"/>
      <sheetName val="Balance_Sheet1"/>
      <sheetName val="ADJ_-_RATE1"/>
      <sheetName val="เงินกู้_MGC1"/>
      <sheetName val="BALANCE_SHEET_1"/>
      <sheetName val="Sheet1_(2)1"/>
      <sheetName val="BS_ATTACH1"/>
      <sheetName val="Graph_DMG1"/>
      <sheetName val="SCB_1_-_Current1"/>
      <sheetName val="SCB_2_-_Current1"/>
      <sheetName val="นิคม_เวลโกรว์1"/>
      <sheetName val="นิคม_อีสเทิร์นชีบอร์ด1"/>
      <sheetName val="ข้อมูล_PM1"/>
      <sheetName val="TB_SAP1"/>
      <sheetName val="Staff_-_use"/>
      <sheetName val="Drop_List"/>
      <sheetName val="_Direct_load_1"/>
      <sheetName val="_Engineer_Top5_"/>
      <sheetName val="Page_2"/>
      <sheetName val="Pending_Std_"/>
      <sheetName val="March_2005"/>
      <sheetName val="3_กราฟ_EUT"/>
      <sheetName val="CZ_Feb13"/>
      <sheetName val="F_Feb,13"/>
      <sheetName val="Data55X"/>
      <sheetName val="1.งบทดลอง 55"/>
      <sheetName val="3.งบกำไรขาดทุน"/>
      <sheetName val="กราฟ "/>
      <sheetName val="ลูกค้าใหม่_20051"/>
      <sheetName val="ลูกค้าใหม่_2005"/>
      <sheetName val="Sheet3 (2)"/>
      <sheetName val="Dry-As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/>
      <sheetData sheetId="138" refreshError="1"/>
      <sheetData sheetId="13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Std."/>
      <sheetName val="Pending_Std."/>
      <sheetName val="Wait for PM"/>
      <sheetName val="Order"/>
      <sheetName val="Pending_Mar."/>
      <sheetName val="SKA"/>
      <sheetName val="Seal 1-07-04"/>
      <sheetName val="Pending_Std_"/>
      <sheetName val="Dat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Book1"/>
    </sheetNames>
    <definedNames>
      <definedName name="FSB" refersTo="#REF!"/>
      <definedName name="FST" refersTo="#REF!"/>
      <definedName name="HAJIME" refersTo="#REF!"/>
      <definedName name="OWARI" refersTo="#REF!"/>
      <definedName name="STOP" refersTo="#REF!"/>
      <definedName name="STOP2" refersTo="#REF!"/>
      <definedName name="STOP2E" refersTo="#REF!"/>
      <definedName name="STOPE" refersTo="#REF!"/>
    </definedNames>
    <sheetDataSet>
      <sheetData sheetId="0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รายวันขาย"/>
      <sheetName val="code"/>
      <sheetName val="GL"/>
      <sheetName val="Feb"/>
      <sheetName val="WT 47"/>
      <sheetName val="รายวันทั่วไป"/>
      <sheetName val="รายวันรับ"/>
      <sheetName val="รายวันจ่าย"/>
      <sheetName val="Cost "/>
      <sheetName val="Sheet1 (2)"/>
      <sheetName val="Sheet3"/>
      <sheetName val="Sheet1"/>
      <sheetName val="BALANCE SHEET"/>
      <sheetName val="INCOME STATEMENT"/>
      <sheetName val="NOTES"/>
      <sheetName val="NOTES (2)"/>
      <sheetName val="Graph"/>
      <sheetName val="FS0605"/>
      <sheetName val="BS ATTACH"/>
      <sheetName val="DATA"/>
      <sheetName val="Matrix Print"/>
      <sheetName val="PLAN"/>
      <sheetName val="Matrix 2"/>
      <sheetName val="Matrix Free all"/>
      <sheetName val="icon"/>
      <sheetName val="สำรอง Icon"/>
      <sheetName val="BG"/>
      <sheetName val="icon2"/>
      <sheetName val="เบญ"/>
      <sheetName val="ตำแหน่ง12,13 ติดBudget"/>
      <sheetName val="ใบแทรก"/>
      <sheetName val="AQ 3 y"/>
      <sheetName val="AK BG"/>
      <sheetName val="ใบเสนอราคา"/>
      <sheetName val="ส่วนต่าง"/>
      <sheetName val="ราคาประเมิน"/>
      <sheetName val="115 ส่วนต่าง 14.12.17"/>
      <sheetName val="คุณป๋วย"/>
      <sheetName val="คุณแหม่ม"/>
      <sheetName val="คุณเยาว์"/>
      <sheetName val="จำนอง"/>
      <sheetName val="ชื่อหุ้น"/>
      <sheetName val="Seal 1-07-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ets"/>
      <sheetName val="Liabilities"/>
      <sheetName val="IS"/>
      <sheetName val="Ratio_SFI"/>
      <sheetName val="Cost Sheet"/>
      <sheetName val="Graph"/>
      <sheetName val="GL Sheet"/>
      <sheetName val="FS0705"/>
      <sheetName val="FS0605"/>
      <sheetName val="Sheet1 (2)"/>
      <sheetName val="FS07"/>
      <sheetName val="Sheet1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"/>
      <sheetName val="ศูนย์การแพทย์"/>
      <sheetName val="หอพักผู้ป่วย"/>
      <sheetName val="อาคารบริการ"/>
      <sheetName val="สรศป"/>
      <sheetName val="FR"/>
      <sheetName val="วัดใต้"/>
      <sheetName val="Cost2"/>
      <sheetName val="Sheet1"/>
      <sheetName val="#REF"/>
      <sheetName val="封面 "/>
      <sheetName val="粉刷"/>
      <sheetName val="裝修"/>
      <sheetName val="風管工程"/>
      <sheetName val="合約價"/>
      <sheetName val="산근"/>
      <sheetName val="ราคาต่อหน่วย2-9"/>
      <sheetName val="รวมราคาทั้งสิ้น"/>
      <sheetName val="????"/>
      <sheetName val="_x0000__x0000__x0000__x0000__x0000_@_x001c__x0014__x0000__x0000__x0000__x0000__x0000__x0002__x0011__x0014__x0000__x0000__x0000__x0000__x0000_ñCe?_x0001__x0000__x0000__x0000_0_x0000_"/>
      <sheetName val=""/>
      <sheetName val="SUM-AIR-Submit"/>
      <sheetName val="SUMMERY (BOQ)"/>
      <sheetName val="FIRST FLOOR"/>
      <sheetName val="SECOND FLOOR"/>
      <sheetName val="3RD FLOOR"/>
      <sheetName val="4 TH FLOOR"/>
      <sheetName val="1ST-4TH DOOR WORK"/>
      <sheetName val="1ST-4TH MAIL&amp;FEMALE TOILET"/>
      <sheetName val="5THFLOOR LIFT LOBBY&amp;CORRIDOR"/>
      <sheetName val="Back Up"/>
      <sheetName val="Matt_Guest"/>
      <sheetName val="FAB별"/>
      <sheetName val="?????@_x001c__x0014_?????_x0002__x0011__x0014_?????ñCe?_x0001_???0?"/>
      <sheetName val="Boq(1)"/>
      <sheetName val="Concrete Beam"/>
      <sheetName val="boq"/>
      <sheetName val="AR(AUF)"/>
      <sheetName val="D&amp;W(AUF)"/>
      <sheetName val="EE"/>
      <sheetName val="RO(AUF)"/>
      <sheetName val="SAN(AUF)"/>
      <sheetName val="SUM_ALL"/>
      <sheetName val="Road&amp;Fence(AUF)"/>
      <sheetName val="ถนน+รั้ว"/>
      <sheetName val="JUNE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____"/>
      <sheetName val="_____@_x001c__x0014_______x0002__x0011__x0014______ñCe__x0001____0_"/>
      <sheetName val="封面_"/>
      <sheetName val="@ñCe?0"/>
      <sheetName val="封面_1"/>
      <sheetName val="封面_2"/>
      <sheetName val="封面_3"/>
      <sheetName val="SCIB_Proforma"/>
      <sheetName val="SCIB_Data"/>
      <sheetName val="PL"/>
      <sheetName val="ส่งมอบงาน "/>
      <sheetName val="ปก"/>
      <sheetName val="ใบแจ้งหนี้"/>
      <sheetName val="Grand Summary (2)"/>
      <sheetName val="Grand Summary "/>
      <sheetName val=" BOQ WELCOME "/>
      <sheetName val="Grand_Sum"/>
      <sheetName val="Sum_TC"/>
      <sheetName val="002"/>
      <sheetName val="003"/>
      <sheetName val="004"/>
      <sheetName val="Grand_Sum VO"/>
      <sheetName val="Sum_VIP VO"/>
      <sheetName val="SUMMERY_(BOQ)"/>
      <sheetName val="FIRST_FLOOR"/>
      <sheetName val="SECOND_FLOOR"/>
      <sheetName val="3RD_FLOOR"/>
      <sheetName val="4_TH_FLOOR"/>
      <sheetName val="1ST-4TH_DOOR_WORK"/>
      <sheetName val="1ST-4TH_MAIL&amp;FEMALE_TOILET"/>
      <sheetName val="5THFLOOR_LIFT_LOBBY&amp;CORRIDOR"/>
      <sheetName val="Back_Up"/>
      <sheetName val="@ñCe_0"/>
      <sheetName val="Invoice"/>
      <sheetName val="SAN REDUCED 1"/>
      <sheetName val="_x005f_x0000__x005f_x0000__x005f_x0000__x005f_x0000__x0"/>
      <sheetName val="_____@_x005f_x001c__x005f_x0014_______x0002"/>
      <sheetName val="S3 Architectural"/>
      <sheetName val="?????@??????????ñCe????0?"/>
      <sheetName val="Concrete_Beam"/>
      <sheetName val="SUMMERY_(BOQ)1"/>
      <sheetName val="FIRST_FLOOR1"/>
      <sheetName val="SECOND_FLOOR1"/>
      <sheetName val="3RD_FLOOR1"/>
      <sheetName val="4_TH_FLOOR1"/>
      <sheetName val="1ST-4TH_DOOR_WORK1"/>
      <sheetName val="1ST-4TH_MAIL&amp;FEMALE_TOILET1"/>
      <sheetName val="5THFLOOR_LIFT_LOBBY&amp;CORRIDOR1"/>
      <sheetName val="Back_Up1"/>
      <sheetName val="Concrete_Beam1"/>
      <sheetName val="Struc"/>
      <sheetName val="Ratio"/>
      <sheetName val="Ratio Quantities"/>
      <sheetName val="Foundation_VE"/>
      <sheetName val="Column_VE (Coppper)"/>
      <sheetName val="CORE WALL (GL 38-39 I-R)VE"/>
      <sheetName val="CORE WALL (GL 14-19 I-R)VE"/>
      <sheetName val="CORE WALL (GL 27-28 C-F)VE"/>
      <sheetName val="CORE WALL (GL 53-54 J)VE"/>
      <sheetName val="CORE WALL (GL 56-57 J-P)VE"/>
      <sheetName val="CORE WALL (GL 33 C-L)VE"/>
      <sheetName val="Staircase"/>
      <sheetName val="RC Wall"/>
      <sheetName val="Struc. Steel"/>
      <sheetName val="Std.RC Wall"/>
      <sheetName val="Std. Column "/>
      <sheetName val="Foundation"/>
      <sheetName val="Column_VE"/>
      <sheetName val="GFAไม้แบบท้องพื้น"/>
      <sheetName val="Struc Check Table อาคาร 1"/>
      <sheetName val="STR"/>
      <sheetName val="Sheet2"/>
      <sheetName val="SUMMERY_(BOQ)2"/>
      <sheetName val="FIRST_FLOOR2"/>
      <sheetName val="SECOND_FLOOR2"/>
      <sheetName val="3RD_FLOOR2"/>
      <sheetName val="4_TH_FLOOR2"/>
      <sheetName val="1ST-4TH_DOOR_WORK2"/>
      <sheetName val="1ST-4TH_MAIL&amp;FEMALE_TOILET2"/>
      <sheetName val="5THFLOOR_LIFT_LOBBY&amp;CORRIDOR2"/>
      <sheetName val="Back_Up2"/>
      <sheetName val="Concrete_Beam2"/>
      <sheetName val="SUMMERY_(BOQ)3"/>
      <sheetName val="FIRST_FLOOR3"/>
      <sheetName val="SECOND_FLOOR3"/>
      <sheetName val="3RD_FLOOR3"/>
      <sheetName val="4_TH_FLOOR3"/>
      <sheetName val="1ST-4TH_DOOR_WORK3"/>
      <sheetName val="1ST-4TH_MAIL&amp;FEMALE_TOILET3"/>
      <sheetName val="5THFLOOR_LIFT_LOBBY&amp;CORRIDOR3"/>
      <sheetName val="Back_Up3"/>
      <sheetName val="Concrete_Beam3"/>
      <sheetName val="7IFS-5A"/>
      <sheetName val="封面_4"/>
      <sheetName val="Recovered_Sheet1"/>
      <sheetName val="TOTAL -BUILDING E1"/>
      <sheetName val="SUM - MEP(E1) "/>
      <sheetName val="EE(E1)"/>
      <sheetName val="Com(E1)"/>
      <sheetName val="Air(E1 )"/>
      <sheetName val="San(E1)"/>
      <sheetName val="Fp(E1)   "/>
      <sheetName val="SUMMARY MEP"/>
      <sheetName val="Prelim"/>
      <sheetName val="พื้นที่อาคาร"/>
      <sheetName val="SUM - MEP BUILDING"/>
      <sheetName val="Electrical System "/>
      <sheetName val="Commuication System"/>
      <sheetName val="Air Conditioning  System  "/>
      <sheetName val="Sanitary System "/>
      <sheetName val="Fire Protection System "/>
      <sheetName val="Check"/>
      <sheetName val="stair"/>
      <sheetName val="ปี 2562"/>
      <sheetName val="จ่ายเงิน"/>
      <sheetName val="ข้อมูลประตู T1"/>
      <sheetName val="ข้อมูลหน้าต่าง T1"/>
      <sheetName val="ข้อมูลหน้าต่าง T3"/>
      <sheetName val="ข้อมูลประตู T2"/>
      <sheetName val=" FS"/>
      <sheetName val="Sch_1_EE"/>
      <sheetName val="Sch.2 SN"/>
      <sheetName val="Sch.3 FP"/>
      <sheetName val="Sch.4 AC"/>
      <sheetName val="Sch.6 Prelim"/>
      <sheetName val="Data Sheet"/>
      <sheetName val="Interial"/>
      <sheetName val="EST-FOOTING (G)"/>
      <sheetName val="Cost per SQM_M&amp;E"/>
      <sheetName val="Sum.ALL"/>
      <sheetName val="รายการ VE"/>
      <sheetName val="PILE"/>
      <sheetName val="sum_ARC"/>
      <sheetName val="Public"/>
      <sheetName val="รวมห้องพัก"/>
      <sheetName val="HS"/>
      <sheetName val="Type A-1"/>
      <sheetName val="Type A-1M"/>
      <sheetName val="Type B-1"/>
      <sheetName val="Type C1"/>
      <sheetName val="Type C-2"/>
      <sheetName val="Type C-3"/>
      <sheetName val="Type C-5"/>
      <sheetName val="Type DP-5"/>
      <sheetName val="Type LOFT-1"/>
      <sheetName val="Type LOFT-2 "/>
      <sheetName val="Type LOFT-2M"/>
      <sheetName val="Type LOFT 3"/>
      <sheetName val="Type LOFT-4"/>
      <sheetName val="Type LOFT-5"/>
      <sheetName val="Type LOFT-6"/>
      <sheetName val="Type LOFT-7"/>
      <sheetName val="Type PH-A"/>
      <sheetName val="Type PH-B"/>
      <sheetName val="Type PH-C"/>
      <sheetName val="Type PH-D"/>
      <sheetName val="Type PH-E"/>
      <sheetName val="Hard"/>
      <sheetName val="Sum LAND"/>
      <sheetName val="Landscape"/>
      <sheetName val="SUM M&amp;E"/>
      <sheetName val="SN"/>
      <sheetName val="AC"/>
      <sheetName val="EX-WORK"/>
      <sheetName val="KKC Brkdwn"/>
      <sheetName val="Factor F Data"/>
      <sheetName val="Construction"/>
      <sheetName val="schedule_1"/>
      <sheetName val="_x0000__x0000__x0000__x0000__x0"/>
      <sheetName val="_____@_x001c__x0014_______x0002"/>
      <sheetName val="?????@_x005f_x001c__x005f_x0014_?????_x0002"/>
      <sheetName val="_x005f_x005f_x005f_x0000__x005f_x005f_x005f_x0000__x005"/>
      <sheetName val="_____@_x005f_x005f_x005f_x001c__x005f_x005f_x0014"/>
      <sheetName val="Garph Work-Cost"/>
      <sheetName val="ค่าใช้จ่ายและแผนการเบิก"/>
      <sheetName val="Grand Summary ( Variation)"/>
      <sheetName val="ค่าใช้จ่ายและแผนการเบิกolan"/>
      <sheetName val="ST work con.M"/>
      <sheetName val="ST work con.carpark"/>
      <sheetName val="ST work M"/>
      <sheetName val="ST work Facad(M) "/>
      <sheetName val="ST work carpark"/>
      <sheetName val="back up arc.Car Park"/>
      <sheetName val="backup str.carpark"/>
      <sheetName val="back up arc. M"/>
      <sheetName val="แยกงาน ผนัง พื้น ฝ้า สี"/>
      <sheetName val="Grand SUMMARY MEP "/>
      <sheetName val="แยกงาน"/>
      <sheetName val="แยกงาน (2)"/>
      <sheetName val="Discounted Cash Flow"/>
      <sheetName val="index"/>
      <sheetName val="合成単価作成・-BLDG"/>
      <sheetName val="A"/>
      <sheetName val="mat"/>
      <sheetName val="QuantitySegment"/>
      <sheetName val="Cctmst"/>
      <sheetName val="l-fixer"/>
      <sheetName val="Bill No. 2 - Carpark"/>
      <sheetName val="_x005f_x0000__x005f_x0000__x005"/>
      <sheetName val="_____@_x005f_x001c__x0014"/>
      <sheetName val="_____@_x005f_x005f_x005f_x001c__x0014"/>
      <sheetName val="_x005f_x005f_x005f_x005f_x005f_x005f_x005f_x0000__x005f"/>
      <sheetName val="_____@_x005f_x005f_x005f_x005f_x005f_x005f_x005f_x001c_"/>
      <sheetName val="_____@_x005f_x001c__x005f_x005f_x0014"/>
      <sheetName val="_x005f_x005f_x005f_x0000__x005f"/>
      <sheetName val="_____@_x005f_x005f_x005f_x001c_"/>
      <sheetName val="cov-estimate"/>
      <sheetName val="Fee Rate Summary"/>
      <sheetName val="ปร5"/>
      <sheetName val="ราคาวัสดุ"/>
      <sheetName val="10 ข้อมูลวัสดุ-ค่าดำเนิน"/>
      <sheetName val="REF ONLY2"/>
      <sheetName val="แผนงาน อบต ท่าลาน(ส่งเทศบาล)"/>
      <sheetName val="King 1"/>
      <sheetName val="Sheet5"/>
      <sheetName val="_____@__________ñCe____0_"/>
      <sheetName val="A1.2"/>
      <sheetName val="Construction cost assumption"/>
      <sheetName val="JLL Assumption"/>
      <sheetName val="Retail Program&amp;Rev Assumption"/>
      <sheetName val="OR21 Final Forecast Rev.2"/>
      <sheetName val="Summary Forecast Budget 1&amp;2"/>
      <sheetName val="Summary Forecast Budget Rev 2"/>
      <sheetName val="Backup OR21 "/>
      <sheetName val="BOQ  VI 03.09.19 "/>
      <sheetName val="Backup BR.BMA"/>
      <sheetName val="Budget for ENT"/>
      <sheetName val="ADJ. D-Wall&amp;BR Ent. Rev.2.1"/>
      <sheetName val="Rebar+Conพื้น Waste10%"/>
      <sheetName val="Backup D-Wall Ent. 13.07.19"/>
      <sheetName val="Backup BR.ENT. 13.07.19"/>
      <sheetName val="IMP OR21 2019.07.11"/>
      <sheetName val="Car."/>
      <sheetName val="TDC COA Sumry"/>
      <sheetName val="COA Sumry by Area"/>
      <sheetName val="COA Sumry by Contr"/>
      <sheetName val="COA Sumry by RG"/>
      <sheetName val="TDC COA Grp Sumry"/>
      <sheetName val="TDC Item Dets-Full"/>
      <sheetName val="TDC Item Dets-IPM-Full"/>
      <sheetName val="TDC Item Dets"/>
      <sheetName val="TDC Item Sumry"/>
      <sheetName val="TDC Key Qty Sumry"/>
      <sheetName val="List - Components"/>
      <sheetName val="List - Equipment"/>
      <sheetName val="Project Metrics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FitOutConfCentre"/>
      <sheetName val="bp bill-mark"/>
      <sheetName val="vo"/>
      <sheetName val="PRICE LIST"/>
      <sheetName val="Quotation-B1"/>
      <sheetName val="Summary"/>
      <sheetName val="Site OH-Main Construction"/>
      <sheetName val="Site OH-HMA"/>
      <sheetName val="DB-Material"/>
      <sheetName val="DB-Equipment_Man"/>
      <sheetName val="DB-Manpower"/>
      <sheetName val="Para Slurry Seal"/>
      <sheetName val="Agg. for Para Type III"/>
      <sheetName val="Agg. for Para TypeIII Haulage"/>
      <sheetName val="Mobilization-Equip"/>
      <sheetName val="Tack Coat-16+400A,B"/>
      <sheetName val="Earth Excavation"/>
      <sheetName val="B1_Embankment"/>
      <sheetName val="B1_Selected Mat"/>
      <sheetName val="B1_Subbase"/>
      <sheetName val="B1_CTB_In-Place"/>
      <sheetName val="B1_CTB In-Plant"/>
      <sheetName val="B1_CTB-Haulage"/>
      <sheetName val="HMA-Production-16+400A,B"/>
      <sheetName val="HMA-Paving-16+400A,B"/>
      <sheetName val="HMA-Haulage-16+400AB"/>
      <sheetName val="Tack Coat-17+100B"/>
      <sheetName val="HMA-Production-17+100B"/>
      <sheetName val="HMA-Paving-17+100B"/>
      <sheetName val="HMA-Haulage-17+100B"/>
      <sheetName val="Milling 5cm-ทางลงเชียงราก"/>
      <sheetName val="Tack Coat-ทางลงเชียงราก"/>
      <sheetName val="HMA-Production-ทางลงเชียงราก"/>
      <sheetName val="HMA-Paving-ทางลงเชียงราก"/>
      <sheetName val="HMA-Haulage-ทางลงเชียงราก"/>
      <sheetName val="Toll Fee"/>
      <sheetName val="Traffic Management"/>
      <sheetName val="กำพงกันตก"/>
      <sheetName val="รางระบายน้ำ"/>
      <sheetName val="Factor F งาน DB."/>
      <sheetName val="detail "/>
      <sheetName val="5-2"/>
      <sheetName val="ค่าขนส่ง-1"/>
      <sheetName val="Q190802"/>
      <sheetName val="Total"/>
      <sheetName val="back up FL.4"/>
      <sheetName val="一発シート"/>
      <sheetName val="BOX Cryostat Details"/>
      <sheetName val="Driver Linac Layout"/>
      <sheetName val="Inputs"/>
      <sheetName val="Magnet Details"/>
      <sheetName val="Mat_Source"/>
      <sheetName val="Unit_Div6"/>
      <sheetName val="ทำนบดิน 4"/>
      <sheetName val="Purchase Order"/>
      <sheetName val="Customize Your Purchase Order"/>
      <sheetName val="______________________Ce______2"/>
      <sheetName val="?????@_x005f_x005f_x005f_x001c__x005f_x005f_x0014"/>
      <sheetName val="_x005f_x005f_x005F"/>
      <sheetName val="ตกแต่ง-อาคาร A"/>
      <sheetName val="ตกแต่ง-อาคาร B"/>
      <sheetName val="ตกแต่ง-อาคาร C"/>
      <sheetName val="ตกแต่ง-อาคาร E"/>
      <sheetName val="封面_5"/>
      <sheetName val="SUMMERY_(BOQ)4"/>
      <sheetName val="FIRST_FLOOR4"/>
      <sheetName val="SECOND_FLOOR4"/>
      <sheetName val="3RD_FLOOR4"/>
      <sheetName val="4_TH_FLOOR4"/>
      <sheetName val="1ST-4TH_DOOR_WORK4"/>
      <sheetName val="1ST-4TH_MAIL&amp;FEMALE_TOILET4"/>
      <sheetName val="5THFLOOR_LIFT_LOBBY&amp;CORRIDOR4"/>
      <sheetName val="Back_Up4"/>
      <sheetName val="Concrete_Beam4"/>
      <sheetName val="ส่งมอบงาน_"/>
      <sheetName val="Grand_Summary_(2)"/>
      <sheetName val="Grand_Summary_"/>
      <sheetName val="_BOQ_WELCOME_"/>
      <sheetName val="Grand_Sum_VO"/>
      <sheetName val="Sum_VIP_VO"/>
      <sheetName val="SAN_REDUCED_1"/>
      <sheetName val="S3_Architectural"/>
      <sheetName val="Ratio_Quantities"/>
      <sheetName val="Column_VE_(Coppper)"/>
      <sheetName val="CORE_WALL_(GL_38-39_I-R)VE"/>
      <sheetName val="CORE_WALL_(GL_14-19_I-R)VE"/>
      <sheetName val="CORE_WALL_(GL_27-28_C-F)VE"/>
      <sheetName val="CORE_WALL_(GL_53-54_J)VE"/>
      <sheetName val="CORE_WALL_(GL_56-57_J-P)VE"/>
      <sheetName val="CORE_WALL_(GL_33_C-L)VE"/>
      <sheetName val="RC_Wall"/>
      <sheetName val="Struc__Steel"/>
      <sheetName val="Std_RC_Wall"/>
      <sheetName val="Std__Column_"/>
      <sheetName val="Struc_Check_Table_อาคาร_1"/>
      <sheetName val="Data_Sheet"/>
      <sheetName val="ข้อมูลประตู_T1"/>
      <sheetName val="ข้อมูลหน้าต่าง_T1"/>
      <sheetName val="TOTAL_-BUILDING_E1"/>
      <sheetName val="SUM_-_MEP(E1)_"/>
      <sheetName val="Air(E1_)"/>
      <sheetName val="Fp(E1)___"/>
      <sheetName val="ข้อมูลหน้าต่าง_T3"/>
      <sheetName val="ข้อมูลประตู_T2"/>
      <sheetName val="EST-FOOTING_(G)"/>
      <sheetName val="SUMMARY_MEP"/>
      <sheetName val="SUM_-_MEP_BUILDING"/>
      <sheetName val="Electrical_System_"/>
      <sheetName val="Commuication_System"/>
      <sheetName val="Air_Conditioning__System__"/>
      <sheetName val="Sanitary_System_"/>
      <sheetName val="Fire_Protection_System_"/>
      <sheetName val="Cost_per_SQM_M&amp;E"/>
      <sheetName val="_x0"/>
      <sheetName val="_____@______x0002"/>
      <sheetName val="ปี_2562"/>
      <sheetName val="_FS"/>
      <sheetName val="Sch_2_SN"/>
      <sheetName val="Sch_3_FP"/>
      <sheetName val="Sch_4_AC"/>
      <sheetName val="Sch_6_Prelim"/>
      <sheetName val="KKC_Brkdwn"/>
      <sheetName val="Factor_F_Data"/>
      <sheetName val="รายการ_VE"/>
      <sheetName val="Type_A-1"/>
      <sheetName val="Type_A-1M"/>
      <sheetName val="Type_B-1"/>
      <sheetName val="Type_C1"/>
      <sheetName val="Type_C-2"/>
      <sheetName val="Type_C-3"/>
      <sheetName val="Type_C-5"/>
      <sheetName val="Type_DP-5"/>
      <sheetName val="Type_LOFT-1"/>
      <sheetName val="Type_LOFT-2_"/>
      <sheetName val="Type_LOFT-2M"/>
      <sheetName val="Type_LOFT_3"/>
      <sheetName val="Type_LOFT-4"/>
      <sheetName val="Type_LOFT-5"/>
      <sheetName val="Type_LOFT-6"/>
      <sheetName val="Type_LOFT-7"/>
      <sheetName val="Type_PH-A"/>
      <sheetName val="Type_PH-B"/>
      <sheetName val="Type_PH-C"/>
      <sheetName val="Type_PH-D"/>
      <sheetName val="Type_PH-E"/>
      <sheetName val="Sum_LAND"/>
      <sheetName val="SUM_M&amp;E"/>
      <sheetName val="Grand_Summary_(_Variation)"/>
      <sheetName val="ST_work_con_M"/>
      <sheetName val="ST_work_con_carpark"/>
      <sheetName val="ST_work_M"/>
      <sheetName val="Sap_Actual"/>
      <sheetName val="wa"/>
      <sheetName val="Attach1(สรุปรวม) "/>
      <sheetName val="Attach2(BOQ Detail) "/>
      <sheetName val="Attach3(Measurement)Footing"/>
      <sheetName val="Attach3(Measurement) (Topping)"/>
      <sheetName val="Attach3(Measurement) (FL FINISH"/>
      <sheetName val="Attach3(Check Sheet)"/>
      <sheetName val="Sheet3"/>
      <sheetName val=" (FL Finis)"/>
      <sheetName val="field"/>
      <sheetName val="_x005f_x0000__x005f"/>
      <sheetName val="_____@_x005f_x001c_"/>
      <sheetName val="structure"/>
      <sheetName val="exf"/>
      <sheetName val="List"/>
      <sheetName val="book 1 summary"/>
      <sheetName val="construction cost summary"/>
      <sheetName val="Material"/>
      <sheetName val="sum 1-4"/>
      <sheetName val="A_DW"/>
      <sheetName val="rate"/>
      <sheetName val="ส่งมอบงาน_1"/>
      <sheetName val="Grand_Summary_(2)1"/>
      <sheetName val="Grand_Summary_1"/>
      <sheetName val="_BOQ_WELCOME_1"/>
      <sheetName val="Grand_Sum_VO1"/>
      <sheetName val="Sum_VIP_VO1"/>
      <sheetName val="SAN_REDUCED_11"/>
      <sheetName val="S3_Architectural1"/>
      <sheetName val="????_x0"/>
      <sheetName val="11 ข้อมูลงานCon"/>
      <sheetName val="12 ข้อมูลงานไม้แบบ"/>
      <sheetName val="MS Box"/>
      <sheetName val="MOLP C"/>
      <sheetName val="?????@_x005f_x001c__x005f_x005f_x0014"/>
      <sheetName val="STMspry"/>
      <sheetName val="PsychroData"/>
      <sheetName val="Sch 2"/>
      <sheetName val="ST_work_Facad(M)_"/>
      <sheetName val="ST_work_carpark"/>
      <sheetName val="back_up_arc_Car_Park"/>
      <sheetName val="backup_str_carpark"/>
      <sheetName val="back_up_arc__M"/>
      <sheetName val="แยกงาน_ผนัง_พื้น_ฝ้า_สี"/>
      <sheetName val="Grand_SUMMARY_MEP_"/>
      <sheetName val="แยกงาน_(2)"/>
      <sheetName val="King_1"/>
      <sheetName val="Discounted_Cash_Flow"/>
      <sheetName val="Garph_Work-Cost"/>
      <sheetName val="10_ข้อมูลวัสดุ-ค่าดำเนิน"/>
      <sheetName val="REF_ONLY2"/>
      <sheetName val="Fee_Rate_Summary"/>
      <sheetName val="A1_2"/>
      <sheetName val="Bill_No__2_-_Carpark"/>
      <sheetName val="แผนงาน_อบต_ท่าลาน(ส่งเทศบาล)"/>
      <sheetName val="OR21_Final_Forecast_Rev_2"/>
      <sheetName val="Summary_Forecast_Budget_1&amp;2"/>
      <sheetName val="Summary_Forecast_Budget_Rev_2"/>
      <sheetName val="Backup_OR21_"/>
      <sheetName val="BOQ__VI_03_09_19_"/>
      <sheetName val="Backup_BR_BMA"/>
      <sheetName val="Budget_for_ENT"/>
      <sheetName val="ADJ__D-Wall&amp;BR_Ent__Rev_2_1"/>
      <sheetName val="Rebar+Conพื้น_Waste10%"/>
      <sheetName val="Backup_D-Wall_Ent__13_07_19"/>
      <sheetName val="Backup_BR_ENT__13_07_19"/>
      <sheetName val="IMP_OR21_2019_07_11"/>
      <sheetName val="detail_"/>
      <sheetName val="Construction_cost_assumption"/>
      <sheetName val="JLL_Assumption"/>
      <sheetName val="basic rate"/>
      <sheetName val="Retail_Program&amp;Rev_Assumption"/>
      <sheetName val="Car_"/>
      <sheetName val="TDC_COA_Sumry"/>
      <sheetName val="COA_Sumry_by_Area"/>
      <sheetName val="COA_Sumry_by_Contr"/>
      <sheetName val="COA_Sumry_by_RG"/>
      <sheetName val="TDC_COA_Grp_Sumry"/>
      <sheetName val="TDC_Item_Dets-Full"/>
      <sheetName val="TDC_Item_Dets-IPM-Full"/>
      <sheetName val="TDC_Item_Dets"/>
      <sheetName val="TDC_Item_Sumry"/>
      <sheetName val="TDC_Key_Qty_Sumry"/>
      <sheetName val="List_-_Components"/>
      <sheetName val="List_-_Equipment"/>
      <sheetName val="Project_Metrics"/>
      <sheetName val="COA_Sumry_-_Std_Imp"/>
      <sheetName val="Contr_TDC_-_Std_Imp"/>
      <sheetName val="Item_Sumry_-_Std_Imp"/>
      <sheetName val="Proj_TIC_-_Std_Imp"/>
      <sheetName val="Unit_Costs_-_Std_Imp"/>
      <sheetName val="Unit_MH_-_Std_Imp"/>
      <sheetName val="封面_6"/>
      <sheetName val="SUMMERY_(BOQ)5"/>
      <sheetName val="FIRST_FLOOR5"/>
      <sheetName val="SECOND_FLOOR5"/>
      <sheetName val="footing"/>
      <sheetName val="BOX_Cryostat_Details"/>
      <sheetName val="Driver_Linac_Layout"/>
      <sheetName val="Magnet_Details"/>
      <sheetName val="3RD_FLOOR5"/>
      <sheetName val="4_TH_FLOOR5"/>
      <sheetName val="1ST-4TH_DOOR_WORK5"/>
      <sheetName val="1ST-4TH_MAIL&amp;FEMALE_TOILET5"/>
      <sheetName val="5THFLOOR_LIFT_LOBBY&amp;CORRIDOR5"/>
      <sheetName val="Back_Up5"/>
      <sheetName val="Concrete_Beam5"/>
      <sheetName val="Ratio_Quantities1"/>
      <sheetName val="Column_VE_(Coppper)1"/>
      <sheetName val="CORE_WALL_(GL_38-39_I-R)VE1"/>
      <sheetName val="CORE_WALL_(GL_14-19_I-R)VE1"/>
      <sheetName val="CORE_WALL_(GL_27-28_C-F)VE1"/>
      <sheetName val="CORE_WALL_(GL_53-54_J)VE1"/>
      <sheetName val="CORE_WALL_(GL_56-57_J-P)VE1"/>
      <sheetName val="CORE_WALL_(GL_33_C-L)VE1"/>
      <sheetName val="RC_Wall1"/>
      <sheetName val="Struc__Steel1"/>
      <sheetName val="Std_RC_Wall1"/>
      <sheetName val="Std__Column_1"/>
      <sheetName val="Struc_Check_Table_อาคาร_11"/>
      <sheetName val="ข้อมูลประตู_T11"/>
      <sheetName val="ข้อมูลหน้าต่าง_T11"/>
      <sheetName val="ข้อมูลหน้าต่าง_T31"/>
      <sheetName val="ข้อมูลประตู_T21"/>
      <sheetName val="_FS1"/>
      <sheetName val="Sch_2_SN1"/>
      <sheetName val="Sch_3_FP1"/>
      <sheetName val="Sch_4_AC1"/>
      <sheetName val="Sch_6_Prelim1"/>
      <sheetName val="ปี_25621"/>
      <sheetName val="TOTAL_-BUILDING_E11"/>
      <sheetName val="SUM_-_MEP(E1)_1"/>
      <sheetName val="Air(E1_)1"/>
      <sheetName val="Fp(E1)___1"/>
      <sheetName val="Data_Sheet1"/>
      <sheetName val="SUMMARY_MEP1"/>
      <sheetName val="SUM_-_MEP_BUILDING1"/>
      <sheetName val="Electrical_System_1"/>
      <sheetName val="Commuication_System1"/>
      <sheetName val="Air_Conditioning__System__1"/>
      <sheetName val="Sanitary_System_1"/>
      <sheetName val="Fire_Protection_System_1"/>
      <sheetName val="EST-FOOTING_(G)1"/>
      <sheetName val="Cost_per_SQM_M&amp;E1"/>
      <sheetName val="รายการ_VE1"/>
      <sheetName val="Type_A-11"/>
      <sheetName val="Type_A-1M1"/>
      <sheetName val="Type_B-11"/>
      <sheetName val="Type_C11"/>
      <sheetName val="Type_C-21"/>
      <sheetName val="Type_C-31"/>
      <sheetName val="Type_C-51"/>
      <sheetName val="Type_DP-51"/>
      <sheetName val="Type_LOFT-11"/>
      <sheetName val="Type_LOFT-2_1"/>
      <sheetName val="Type_LOFT-2M1"/>
      <sheetName val="Type_LOFT_31"/>
      <sheetName val="Type_LOFT-41"/>
      <sheetName val="Type_LOFT-51"/>
      <sheetName val="Type_LOFT-61"/>
      <sheetName val="Type_LOFT-71"/>
      <sheetName val="Type_PH-A1"/>
      <sheetName val="Type_PH-B1"/>
      <sheetName val="Type_PH-C1"/>
      <sheetName val="Type_PH-D1"/>
      <sheetName val="Type_PH-E1"/>
      <sheetName val="Sum_LAND1"/>
      <sheetName val="SUM_M&amp;E1"/>
      <sheetName val="Grand_Summary_(_Variation)1"/>
      <sheetName val="ST_work_con_M1"/>
      <sheetName val="ST_work_con_carpark1"/>
      <sheetName val="ST_work_M1"/>
      <sheetName val="ST_work_Facad(M)_1"/>
      <sheetName val="ST_work_carpark1"/>
      <sheetName val="back_up_arc_Car_Park1"/>
      <sheetName val="backup_str_carpark1"/>
      <sheetName val="back_up_arc__M1"/>
      <sheetName val="แยกงาน_ผนัง_พื้น_ฝ้า_สี1"/>
      <sheetName val="Grand_SUMMARY_MEP_1"/>
      <sheetName val="แยกงาน_(2)1"/>
      <sheetName val="KKC_Brkdwn1"/>
      <sheetName val="Factor_F_Data1"/>
      <sheetName val="Garph_Work-Cost1"/>
      <sheetName val="Discounted_Cash_Flow1"/>
      <sheetName val="Bill_No__2_-_Carpark1"/>
      <sheetName val="King_11"/>
      <sheetName val="Fee_Rate_Summary1"/>
      <sheetName val="10_ข้อมูลวัสดุ-ค่าดำเนิน1"/>
      <sheetName val="REF_ONLY21"/>
      <sheetName val="A1_21"/>
      <sheetName val="OR21_Final_Forecast_Rev_21"/>
      <sheetName val="Summary_Forecast_Budget_1&amp;21"/>
      <sheetName val="Summary_Forecast_Budget_Rev_21"/>
      <sheetName val="Backup_OR21_1"/>
      <sheetName val="BOQ__VI_03_09_19_1"/>
      <sheetName val="Backup_BR_BMA1"/>
      <sheetName val="Budget_for_ENT1"/>
      <sheetName val="ADJ__D-Wall&amp;BR_Ent__Rev_2_11"/>
      <sheetName val="Rebar+Conพื้น_Waste10%1"/>
      <sheetName val="Backup_D-Wall_Ent__13_07_191"/>
      <sheetName val="Backup_BR_ENT__13_07_191"/>
      <sheetName val="IMP_OR21_2019_07_111"/>
      <sheetName val="Car_1"/>
      <sheetName val="TDC_COA_Sumry1"/>
      <sheetName val="COA_Sumry_by_Area1"/>
      <sheetName val="COA_Sumry_by_Contr1"/>
      <sheetName val="COA_Sumry_by_RG1"/>
      <sheetName val="TDC_COA_Grp_Sumry1"/>
      <sheetName val="TDC_Item_Dets-Full1"/>
      <sheetName val="TDC_Item_Dets-IPM-Full1"/>
      <sheetName val="TDC_Item_Dets1"/>
      <sheetName val="TDC_Item_Sumry1"/>
      <sheetName val="TDC_Key_Qty_Sumry1"/>
      <sheetName val="List_-_Components1"/>
      <sheetName val="List_-_Equipment1"/>
      <sheetName val="Project_Metrics1"/>
      <sheetName val="COA_Sumry_-_Std_Imp1"/>
      <sheetName val="Contr_TDC_-_Std_Imp1"/>
      <sheetName val="Item_Sumry_-_Std_Imp1"/>
      <sheetName val="Proj_TIC_-_Std_Imp1"/>
      <sheetName val="Unit_Costs_-_Std_Imp1"/>
      <sheetName val="Unit_MH_-_Std_Imp1"/>
      <sheetName val="แผนงาน_อบต_ท่าลาน(ส่งเทศบาล)1"/>
      <sheetName val="Construction_cost_assumption1"/>
      <sheetName val="JLL_Assumption1"/>
      <sheetName val="Retail_Program&amp;Rev_Assumption1"/>
      <sheetName val="code"/>
      <sheetName val="bk unit rate"/>
      <sheetName val="Equipment"/>
      <sheetName val="back_up_FL_4"/>
      <sheetName val="ทำนบดิน_4"/>
      <sheetName val="Purchase_Order"/>
      <sheetName val="Customize_Your_Purchase_Order"/>
      <sheetName val="detail_1"/>
      <sheetName val="back_up_FL_41"/>
      <sheetName val="BOX_Cryostat_Details1"/>
      <sheetName val="Driver_Linac_Layout1"/>
      <sheetName val="Magnet_Details1"/>
      <sheetName val="ทำนบดิน_41"/>
      <sheetName val="Purchase_Order1"/>
      <sheetName val="Customize_Your_Purchase_Order1"/>
      <sheetName val="封面_7"/>
      <sheetName val="SUMMERY_(BOQ)6"/>
      <sheetName val="FIRST_FLOOR6"/>
      <sheetName val="SECOND_FLOOR6"/>
      <sheetName val="3RD_FLOOR6"/>
      <sheetName val="4_TH_FLOOR6"/>
      <sheetName val="1ST-4TH_DOOR_WORK6"/>
      <sheetName val="1ST-4TH_MAIL&amp;FEMALE_TOILET6"/>
      <sheetName val="5THFLOOR_LIFT_LOBBY&amp;CORRIDOR6"/>
      <sheetName val="Back_Up6"/>
      <sheetName val="Concrete_Beam6"/>
      <sheetName val="ส่งมอบงาน_2"/>
      <sheetName val="Grand_Summary_(2)2"/>
      <sheetName val="Grand_Summary_2"/>
      <sheetName val="_BOQ_WELCOME_2"/>
      <sheetName val="Grand_Sum_VO2"/>
      <sheetName val="Sum_VIP_VO2"/>
      <sheetName val="SAN_REDUCED_12"/>
      <sheetName val="S3_Architectural2"/>
      <sheetName val="Ratio_Quantities2"/>
      <sheetName val="Column_VE_(Coppper)2"/>
      <sheetName val="CORE_WALL_(GL_38-39_I-R)VE2"/>
      <sheetName val="CORE_WALL_(GL_14-19_I-R)VE2"/>
      <sheetName val="CORE_WALL_(GL_27-28_C-F)VE2"/>
      <sheetName val="CORE_WALL_(GL_53-54_J)VE2"/>
      <sheetName val="CORE_WALL_(GL_56-57_J-P)VE2"/>
      <sheetName val="CORE_WALL_(GL_33_C-L)VE2"/>
      <sheetName val="RC_Wall2"/>
      <sheetName val="Struc__Steel2"/>
      <sheetName val="Std_RC_Wall2"/>
      <sheetName val="Std__Column_2"/>
      <sheetName val="Struc_Check_Table_อาคาร_12"/>
      <sheetName val="ข้อมูลประตู_T12"/>
      <sheetName val="ข้อมูลหน้าต่าง_T12"/>
      <sheetName val="ข้อมูลหน้าต่าง_T32"/>
      <sheetName val="ข้อมูลประตู_T22"/>
      <sheetName val="_FS2"/>
      <sheetName val="Sch_2_SN2"/>
      <sheetName val="Sch_3_FP2"/>
      <sheetName val="Sch_4_AC2"/>
      <sheetName val="Sch_6_Prelim2"/>
      <sheetName val="รายการ_VE2"/>
      <sheetName val="Type_A-12"/>
      <sheetName val="Type_A-1M2"/>
      <sheetName val="Type_B-12"/>
      <sheetName val="Type_C12"/>
      <sheetName val="Type_C-22"/>
      <sheetName val="Type_C-32"/>
      <sheetName val="Type_C-52"/>
      <sheetName val="Type_DP-52"/>
      <sheetName val="Type_LOFT-12"/>
      <sheetName val="Type_LOFT-2_2"/>
      <sheetName val="Type_LOFT-2M2"/>
      <sheetName val="Type_LOFT_32"/>
      <sheetName val="Type_LOFT-42"/>
      <sheetName val="Type_LOFT-52"/>
      <sheetName val="Type_LOFT-62"/>
      <sheetName val="Type_LOFT-72"/>
      <sheetName val="Type_PH-A2"/>
      <sheetName val="Type_PH-B2"/>
      <sheetName val="Type_PH-C2"/>
      <sheetName val="Type_PH-D2"/>
      <sheetName val="Type_PH-E2"/>
      <sheetName val="Sum_LAND2"/>
      <sheetName val="SUM_M&amp;E2"/>
      <sheetName val="TOTAL_-BUILDING_E12"/>
      <sheetName val="SUM_-_MEP(E1)_2"/>
      <sheetName val="Air(E1_)2"/>
      <sheetName val="Fp(E1)___2"/>
      <sheetName val="SUMMARY_MEP2"/>
      <sheetName val="SUM_-_MEP_BUILDING2"/>
      <sheetName val="Electrical_System_2"/>
      <sheetName val="Commuication_System2"/>
      <sheetName val="Air_Conditioning__System__2"/>
      <sheetName val="Sanitary_System_2"/>
      <sheetName val="Fire_Protection_System_2"/>
      <sheetName val="ปี_25622"/>
      <sheetName val="Data_Sheet2"/>
      <sheetName val="EST-FOOTING_(G)2"/>
      <sheetName val="Cost_per_SQM_M&amp;E2"/>
      <sheetName val="KKC_Brkdwn2"/>
      <sheetName val="Factor_F_Data2"/>
      <sheetName val="Grand_Summary_(_Variation)2"/>
      <sheetName val="ST_work_con_M2"/>
      <sheetName val="ST_work_con_carpark2"/>
      <sheetName val="ST_work_M2"/>
      <sheetName val="ST_work_Facad(M)_2"/>
      <sheetName val="ST_work_carpark2"/>
      <sheetName val="back_up_arc_Car_Park2"/>
      <sheetName val="backup_str_carpark2"/>
      <sheetName val="back_up_arc__M2"/>
      <sheetName val="แยกงาน_ผนัง_พื้น_ฝ้า_สี2"/>
      <sheetName val="Grand_SUMMARY_MEP_2"/>
      <sheetName val="แยกงาน_(2)2"/>
      <sheetName val="King_12"/>
      <sheetName val="Discounted_Cash_Flow2"/>
      <sheetName val="Garph_Work-Cost2"/>
      <sheetName val="10_ข้อมูลวัสดุ-ค่าดำเนิน2"/>
      <sheetName val="REF_ONLY22"/>
      <sheetName val="Fee_Rate_Summary2"/>
      <sheetName val="A1_22"/>
      <sheetName val="Bill_No__2_-_Carpark2"/>
      <sheetName val="แผนงาน_อบต_ท่าลาน(ส่งเทศบาล)2"/>
      <sheetName val="OR21_Final_Forecast_Rev_22"/>
      <sheetName val="Summary_Forecast_Budget_1&amp;22"/>
      <sheetName val="Summary_Forecast_Budget_Rev_22"/>
      <sheetName val="Backup_OR21_2"/>
      <sheetName val="BOQ__VI_03_09_19_2"/>
      <sheetName val="Backup_BR_BMA2"/>
      <sheetName val="Budget_for_ENT2"/>
      <sheetName val="ADJ__D-Wall&amp;BR_Ent__Rev_2_12"/>
      <sheetName val="Rebar+Conพื้น_Waste10%2"/>
      <sheetName val="Backup_D-Wall_Ent__13_07_192"/>
      <sheetName val="Backup_BR_ENT__13_07_192"/>
      <sheetName val="IMP_OR21_2019_07_112"/>
      <sheetName val="detail_2"/>
      <sheetName val="Construction_cost_assumption2"/>
      <sheetName val="JLL_Assumption2"/>
      <sheetName val="Retail_Program&amp;Rev_Assumption2"/>
      <sheetName val="Car_2"/>
      <sheetName val="TDC_COA_Sumry2"/>
      <sheetName val="COA_Sumry_by_Area2"/>
      <sheetName val="COA_Sumry_by_Contr2"/>
      <sheetName val="COA_Sumry_by_RG2"/>
      <sheetName val="TDC_COA_Grp_Sumry2"/>
      <sheetName val="TDC_Item_Dets-Full2"/>
      <sheetName val="TDC_Item_Dets-IPM-Full2"/>
      <sheetName val="TDC_Item_Dets2"/>
      <sheetName val="TDC_Item_Sumry2"/>
      <sheetName val="TDC_Key_Qty_Sumry2"/>
      <sheetName val="List_-_Components2"/>
      <sheetName val="List_-_Equipment2"/>
      <sheetName val="Project_Metrics2"/>
      <sheetName val="COA_Sumry_-_Std_Imp2"/>
      <sheetName val="Contr_TDC_-_Std_Imp2"/>
      <sheetName val="Item_Sumry_-_Std_Imp2"/>
      <sheetName val="Proj_TIC_-_Std_Imp2"/>
      <sheetName val="Unit_Costs_-_Std_Imp2"/>
      <sheetName val="Unit_MH_-_Std_Imp2"/>
      <sheetName val="back_up_FL_42"/>
      <sheetName val="BOX_Cryostat_Details2"/>
      <sheetName val="Driver_Linac_Layout2"/>
      <sheetName val="Magnet_Details2"/>
      <sheetName val="ทำนบดิน_42"/>
      <sheetName val="Purchase_Order2"/>
      <sheetName val="Customize_Your_Purchase_Order2"/>
      <sheetName val="splinkler"/>
      <sheetName val="FS"/>
      <sheetName val="3-145 input plan"/>
      <sheetName val="A.O.R."/>
      <sheetName val="SH-G"/>
      <sheetName val="สรุปราคา (EMC)"/>
      <sheetName val="Form"/>
      <sheetName val="master01"/>
      <sheetName val="Status Budget"/>
      <sheetName val="summary sn fp"/>
      <sheetName val="Spread"/>
      <sheetName val="หน้าปกล่าสุด"/>
      <sheetName val="ราคารวม"/>
      <sheetName val="รื้อถอน"/>
      <sheetName val="หน้าปกล่าสุด (2)"/>
      <sheetName val="Cover (2)"/>
      <sheetName val="งานตกแต่งภายใน (ตัดSCOPE)"/>
      <sheetName val="หมวดงานสถาปัตยกรรม (พาส)ต้นฉบับ"/>
      <sheetName val="หมวดงานตกแต่งภายใน(พาส)ต้นฉบับ"/>
      <sheetName val="หมวดงานสถาปัตยกรรม(ต้นฉบับ)"/>
      <sheetName val="หมวดงานตกแต่งภายใน(ต้นฉบับ)"/>
      <sheetName val="EE "/>
      <sheetName val="AC (2)"/>
      <sheetName val="36.rc. pipe(2หน้า)"/>
      <sheetName val="SCHEDULE_6"/>
      <sheetName val="SCHEDULE_4"/>
      <sheetName val="bill 2"/>
      <sheetName val="입찰내역 발주처 양식"/>
      <sheetName val="D"/>
      <sheetName val="封面_8"/>
      <sheetName val="SUMMERY_(BOQ)7"/>
      <sheetName val="FIRST_FLOOR7"/>
      <sheetName val="SECOND_FLOOR7"/>
      <sheetName val="3RD_FLOOR7"/>
      <sheetName val="4_TH_FLOOR7"/>
      <sheetName val="1ST-4TH_DOOR_WORK7"/>
      <sheetName val="1ST-4TH_MAIL&amp;FEMALE_TOILET7"/>
      <sheetName val="5THFLOOR_LIFT_LOBBY&amp;CORRIDOR7"/>
      <sheetName val="Back_Up7"/>
      <sheetName val="Concrete_Beam7"/>
      <sheetName val="ส่งมอบงาน_3"/>
      <sheetName val="Grand_Summary_(2)3"/>
      <sheetName val="Grand_Summary_3"/>
      <sheetName val="_BOQ_WELCOME_3"/>
      <sheetName val="Grand_Sum_VO3"/>
      <sheetName val="Sum_VIP_VO3"/>
      <sheetName val="Ratio_Quantities3"/>
      <sheetName val="Column_VE_(Coppper)3"/>
      <sheetName val="CORE_WALL_(GL_38-39_I-R)VE3"/>
      <sheetName val="CORE_WALL_(GL_14-19_I-R)VE3"/>
      <sheetName val="CORE_WALL_(GL_27-28_C-F)VE3"/>
      <sheetName val="CORE_WALL_(GL_53-54_J)VE3"/>
      <sheetName val="CORE_WALL_(GL_56-57_J-P)VE3"/>
      <sheetName val="CORE_WALL_(GL_33_C-L)VE3"/>
      <sheetName val="RC_Wall3"/>
      <sheetName val="Struc__Steel3"/>
      <sheetName val="Std_RC_Wall3"/>
      <sheetName val="Std__Column_3"/>
      <sheetName val="Struc_Check_Table_อาคาร_13"/>
      <sheetName val="SAN_REDUCED_13"/>
      <sheetName val="S3_Architectural3"/>
      <sheetName val="TOTAL_-BUILDING_E13"/>
      <sheetName val="SUM_-_MEP(E1)_3"/>
      <sheetName val="Air(E1_)3"/>
      <sheetName val="Fp(E1)___3"/>
      <sheetName val="SUMMARY_MEP3"/>
      <sheetName val="SUM_-_MEP_BUILDING3"/>
      <sheetName val="Electrical_System_3"/>
      <sheetName val="Commuication_System3"/>
      <sheetName val="Air_Conditioning__System__3"/>
      <sheetName val="Sanitary_System_3"/>
      <sheetName val="Fire_Protection_System_3"/>
      <sheetName val="ข้อมูลประตู_T13"/>
      <sheetName val="ข้อมูลหน้าต่าง_T13"/>
      <sheetName val="_FS3"/>
      <sheetName val="Sch_2_SN3"/>
      <sheetName val="Sch_3_FP3"/>
      <sheetName val="Sch_4_AC3"/>
      <sheetName val="Sch_6_Prelim3"/>
      <sheetName val="EST-FOOTING_(G)3"/>
      <sheetName val="Data_Sheet3"/>
      <sheetName val="ข้อมูลหน้าต่าง_T33"/>
      <sheetName val="ข้อมูลประตู_T23"/>
      <sheetName val="Cost_per_SQM_M&amp;E3"/>
      <sheetName val="ปี_25623"/>
      <sheetName val="Garph_Work-Cost3"/>
      <sheetName val="price per model"/>
      <sheetName val="SH-A"/>
      <sheetName val="SH-B"/>
      <sheetName val="SH-D"/>
      <sheetName val="SH-E"/>
      <sheetName val="SH-F"/>
      <sheetName val="SH-C"/>
      <sheetName val="Cost Data"/>
      <sheetName val="2_Building"/>
      <sheetName val="Backup Rev"/>
      <sheetName val="bk_unit_rate"/>
      <sheetName val="Factor_F_งาน_DB_"/>
      <sheetName val="Site_OH-Main_Construction"/>
      <sheetName val="Site_OH-HMA"/>
      <sheetName val="Para_Slurry_Seal"/>
      <sheetName val="Agg__for_Para_Type_III"/>
      <sheetName val="Agg__for_Para_TypeIII_Haulage"/>
      <sheetName val="Tack_Coat-16+400A,B"/>
      <sheetName val="Earth_Excavation"/>
      <sheetName val="B1_Selected_Mat"/>
      <sheetName val="B1_CTB_In-Plant"/>
      <sheetName val="Tack_Coat-17+100B"/>
      <sheetName val="Milling_5cm-ทางลงเชียงราก"/>
      <sheetName val="Tack_Coat-ทางลงเชียงราก"/>
      <sheetName val="Toll_Fee"/>
      <sheetName val="Traffic_Management"/>
      <sheetName val="ตกแต่ง-อาคาร_A"/>
      <sheetName val="ตกแต่ง-อาคาร_B"/>
      <sheetName val="ตกแต่ง-อาคาร_C"/>
      <sheetName val="ตกแต่ง-อาคาร_E"/>
      <sheetName val="สรุปราคา_(EMC)"/>
      <sheetName val="Status_Budget"/>
      <sheetName val="11_ข้อมูลงานCon"/>
      <sheetName val="12_ข้อมูลงานไม้แบบ"/>
      <sheetName val="MS_Box"/>
      <sheetName val="MOLP_C"/>
      <sheetName val="Sch_2"/>
      <sheetName val="Attach1(สรุปรวม)_"/>
      <sheetName val="Attach2(BOQ_Detail)_"/>
      <sheetName val="Attach3(Measurement)_(Topping)"/>
      <sheetName val="Attach3(Measurement)_(FL_FINISH"/>
      <sheetName val="Attach3(Check_Sheet)"/>
      <sheetName val="_(FL_Finis)"/>
      <sheetName val="basic_rate"/>
      <sheetName val="bp_bill-mark"/>
      <sheetName val="Fill-up"/>
      <sheetName val="Discount"/>
      <sheetName val="ทดห้องพัก"/>
      <sheetName val="nHDD"/>
      <sheetName val="GR55-2395"/>
      <sheetName val="profit_budget"/>
      <sheetName val="JPN-Salary"/>
      <sheetName val="ExcRate"/>
      <sheetName val="GR55-2377"/>
      <sheetName val="@ñCe?0`"/>
    </sheetNames>
    <sheetDataSet>
      <sheetData sheetId="0"/>
      <sheetData sheetId="1"/>
      <sheetData sheetId="2"/>
      <sheetData sheetId="3">
        <row r="307">
          <cell r="C30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307">
          <cell r="C307">
            <v>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>
        <row r="307">
          <cell r="C307">
            <v>0</v>
          </cell>
        </row>
      </sheetData>
      <sheetData sheetId="82">
        <row r="307">
          <cell r="C307">
            <v>0</v>
          </cell>
        </row>
      </sheetData>
      <sheetData sheetId="83">
        <row r="307">
          <cell r="C307">
            <v>0</v>
          </cell>
        </row>
      </sheetData>
      <sheetData sheetId="84">
        <row r="307">
          <cell r="C307">
            <v>0</v>
          </cell>
        </row>
      </sheetData>
      <sheetData sheetId="85">
        <row r="307">
          <cell r="C307">
            <v>0</v>
          </cell>
        </row>
      </sheetData>
      <sheetData sheetId="86">
        <row r="307">
          <cell r="C307">
            <v>0</v>
          </cell>
        </row>
      </sheetData>
      <sheetData sheetId="87">
        <row r="307">
          <cell r="C307">
            <v>0</v>
          </cell>
        </row>
      </sheetData>
      <sheetData sheetId="88">
        <row r="307">
          <cell r="C307">
            <v>0</v>
          </cell>
        </row>
      </sheetData>
      <sheetData sheetId="89">
        <row r="307">
          <cell r="C307">
            <v>0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>
        <row r="307">
          <cell r="C307">
            <v>0</v>
          </cell>
        </row>
      </sheetData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307">
          <cell r="C307">
            <v>0</v>
          </cell>
        </row>
      </sheetData>
      <sheetData sheetId="109">
        <row r="307">
          <cell r="C307">
            <v>0</v>
          </cell>
        </row>
      </sheetData>
      <sheetData sheetId="110">
        <row r="307">
          <cell r="C307">
            <v>0</v>
          </cell>
        </row>
      </sheetData>
      <sheetData sheetId="111">
        <row r="307">
          <cell r="C307">
            <v>0</v>
          </cell>
        </row>
      </sheetData>
      <sheetData sheetId="112">
        <row r="307">
          <cell r="C307">
            <v>0</v>
          </cell>
        </row>
      </sheetData>
      <sheetData sheetId="113">
        <row r="307">
          <cell r="C307">
            <v>0</v>
          </cell>
        </row>
      </sheetData>
      <sheetData sheetId="114">
        <row r="307">
          <cell r="C307">
            <v>0</v>
          </cell>
        </row>
      </sheetData>
      <sheetData sheetId="115">
        <row r="307">
          <cell r="C307">
            <v>0</v>
          </cell>
        </row>
      </sheetData>
      <sheetData sheetId="116">
        <row r="307">
          <cell r="C307">
            <v>0</v>
          </cell>
        </row>
      </sheetData>
      <sheetData sheetId="117">
        <row r="307">
          <cell r="C307">
            <v>0</v>
          </cell>
        </row>
      </sheetData>
      <sheetData sheetId="118">
        <row r="307">
          <cell r="C307">
            <v>0</v>
          </cell>
        </row>
      </sheetData>
      <sheetData sheetId="119">
        <row r="307">
          <cell r="C307">
            <v>0</v>
          </cell>
        </row>
      </sheetData>
      <sheetData sheetId="120">
        <row r="307">
          <cell r="C307">
            <v>0</v>
          </cell>
        </row>
      </sheetData>
      <sheetData sheetId="121">
        <row r="307">
          <cell r="C307">
            <v>0</v>
          </cell>
        </row>
      </sheetData>
      <sheetData sheetId="122">
        <row r="307">
          <cell r="C307">
            <v>0</v>
          </cell>
        </row>
      </sheetData>
      <sheetData sheetId="123">
        <row r="307">
          <cell r="C307">
            <v>0</v>
          </cell>
        </row>
      </sheetData>
      <sheetData sheetId="124">
        <row r="307">
          <cell r="C307">
            <v>0</v>
          </cell>
        </row>
      </sheetData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>
        <row r="307">
          <cell r="C307">
            <v>0</v>
          </cell>
        </row>
      </sheetData>
      <sheetData sheetId="131">
        <row r="307">
          <cell r="C307">
            <v>0</v>
          </cell>
        </row>
      </sheetData>
      <sheetData sheetId="132">
        <row r="307">
          <cell r="C307">
            <v>0</v>
          </cell>
        </row>
      </sheetData>
      <sheetData sheetId="133">
        <row r="307">
          <cell r="C307">
            <v>0</v>
          </cell>
        </row>
      </sheetData>
      <sheetData sheetId="134">
        <row r="307">
          <cell r="C307">
            <v>0</v>
          </cell>
        </row>
      </sheetData>
      <sheetData sheetId="135">
        <row r="307">
          <cell r="C307">
            <v>0</v>
          </cell>
        </row>
      </sheetData>
      <sheetData sheetId="136">
        <row r="307">
          <cell r="C307">
            <v>0</v>
          </cell>
        </row>
      </sheetData>
      <sheetData sheetId="137">
        <row r="307">
          <cell r="C307">
            <v>0</v>
          </cell>
        </row>
      </sheetData>
      <sheetData sheetId="138">
        <row r="307">
          <cell r="C307">
            <v>0</v>
          </cell>
        </row>
      </sheetData>
      <sheetData sheetId="139">
        <row r="307">
          <cell r="C307">
            <v>0</v>
          </cell>
        </row>
      </sheetData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>
        <row r="307">
          <cell r="C307">
            <v>0</v>
          </cell>
        </row>
      </sheetData>
      <sheetData sheetId="153">
        <row r="307">
          <cell r="C307">
            <v>0</v>
          </cell>
        </row>
      </sheetData>
      <sheetData sheetId="154">
        <row r="307">
          <cell r="C307">
            <v>0</v>
          </cell>
        </row>
      </sheetData>
      <sheetData sheetId="155">
        <row r="307">
          <cell r="C307">
            <v>0</v>
          </cell>
        </row>
      </sheetData>
      <sheetData sheetId="156">
        <row r="307">
          <cell r="C307">
            <v>0</v>
          </cell>
        </row>
      </sheetData>
      <sheetData sheetId="157">
        <row r="307">
          <cell r="C307">
            <v>0</v>
          </cell>
        </row>
      </sheetData>
      <sheetData sheetId="158">
        <row r="307">
          <cell r="C307">
            <v>0</v>
          </cell>
        </row>
      </sheetData>
      <sheetData sheetId="159">
        <row r="307">
          <cell r="C307">
            <v>0</v>
          </cell>
        </row>
      </sheetData>
      <sheetData sheetId="160">
        <row r="307">
          <cell r="C307">
            <v>0</v>
          </cell>
        </row>
      </sheetData>
      <sheetData sheetId="161">
        <row r="307">
          <cell r="C307">
            <v>0</v>
          </cell>
        </row>
      </sheetData>
      <sheetData sheetId="162">
        <row r="307">
          <cell r="C307">
            <v>0</v>
          </cell>
        </row>
      </sheetData>
      <sheetData sheetId="163">
        <row r="307">
          <cell r="C307">
            <v>0</v>
          </cell>
        </row>
      </sheetData>
      <sheetData sheetId="164">
        <row r="307">
          <cell r="C307">
            <v>0</v>
          </cell>
        </row>
      </sheetData>
      <sheetData sheetId="165">
        <row r="307">
          <cell r="C307">
            <v>0</v>
          </cell>
        </row>
      </sheetData>
      <sheetData sheetId="166">
        <row r="307">
          <cell r="C307">
            <v>0</v>
          </cell>
        </row>
      </sheetData>
      <sheetData sheetId="167">
        <row r="307">
          <cell r="C307">
            <v>0</v>
          </cell>
        </row>
      </sheetData>
      <sheetData sheetId="168">
        <row r="307">
          <cell r="C307">
            <v>0</v>
          </cell>
        </row>
      </sheetData>
      <sheetData sheetId="169">
        <row r="307">
          <cell r="C307">
            <v>0</v>
          </cell>
        </row>
      </sheetData>
      <sheetData sheetId="170" refreshError="1"/>
      <sheetData sheetId="171">
        <row r="307">
          <cell r="C307">
            <v>0</v>
          </cell>
        </row>
      </sheetData>
      <sheetData sheetId="172">
        <row r="307">
          <cell r="C307">
            <v>0</v>
          </cell>
        </row>
      </sheetData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307">
          <cell r="C307">
            <v>0</v>
          </cell>
        </row>
      </sheetData>
      <sheetData sheetId="179">
        <row r="307">
          <cell r="C307">
            <v>0</v>
          </cell>
        </row>
      </sheetData>
      <sheetData sheetId="180">
        <row r="307">
          <cell r="C307">
            <v>0</v>
          </cell>
        </row>
      </sheetData>
      <sheetData sheetId="181">
        <row r="307">
          <cell r="C307">
            <v>0</v>
          </cell>
        </row>
      </sheetData>
      <sheetData sheetId="182">
        <row r="307">
          <cell r="C307">
            <v>0</v>
          </cell>
        </row>
      </sheetData>
      <sheetData sheetId="183" refreshError="1"/>
      <sheetData sheetId="184" refreshError="1"/>
      <sheetData sheetId="185" refreshError="1"/>
      <sheetData sheetId="186" refreshError="1"/>
      <sheetData sheetId="187">
        <row r="307">
          <cell r="C307">
            <v>0</v>
          </cell>
        </row>
      </sheetData>
      <sheetData sheetId="188">
        <row r="307">
          <cell r="C307">
            <v>0</v>
          </cell>
        </row>
      </sheetData>
      <sheetData sheetId="189">
        <row r="307">
          <cell r="C307">
            <v>0</v>
          </cell>
        </row>
      </sheetData>
      <sheetData sheetId="190">
        <row r="307">
          <cell r="C307">
            <v>0</v>
          </cell>
        </row>
      </sheetData>
      <sheetData sheetId="191">
        <row r="307">
          <cell r="C307">
            <v>0</v>
          </cell>
        </row>
      </sheetData>
      <sheetData sheetId="192">
        <row r="307">
          <cell r="C307">
            <v>0</v>
          </cell>
        </row>
      </sheetData>
      <sheetData sheetId="193">
        <row r="307">
          <cell r="C307">
            <v>0</v>
          </cell>
        </row>
      </sheetData>
      <sheetData sheetId="194">
        <row r="307">
          <cell r="C307">
            <v>0</v>
          </cell>
        </row>
      </sheetData>
      <sheetData sheetId="195">
        <row r="307">
          <cell r="C307">
            <v>0</v>
          </cell>
        </row>
      </sheetData>
      <sheetData sheetId="196">
        <row r="307">
          <cell r="C307">
            <v>0</v>
          </cell>
        </row>
      </sheetData>
      <sheetData sheetId="197">
        <row r="307">
          <cell r="C307">
            <v>0</v>
          </cell>
        </row>
      </sheetData>
      <sheetData sheetId="198">
        <row r="307">
          <cell r="C307">
            <v>0</v>
          </cell>
        </row>
      </sheetData>
      <sheetData sheetId="199">
        <row r="307">
          <cell r="C307">
            <v>0</v>
          </cell>
        </row>
      </sheetData>
      <sheetData sheetId="200">
        <row r="307">
          <cell r="C307">
            <v>0</v>
          </cell>
        </row>
      </sheetData>
      <sheetData sheetId="201">
        <row r="307">
          <cell r="C307">
            <v>0</v>
          </cell>
        </row>
      </sheetData>
      <sheetData sheetId="202">
        <row r="307">
          <cell r="C307">
            <v>0</v>
          </cell>
        </row>
      </sheetData>
      <sheetData sheetId="203">
        <row r="307">
          <cell r="C307">
            <v>0</v>
          </cell>
        </row>
      </sheetData>
      <sheetData sheetId="204">
        <row r="307">
          <cell r="C307">
            <v>0</v>
          </cell>
        </row>
      </sheetData>
      <sheetData sheetId="205">
        <row r="307">
          <cell r="C307">
            <v>0</v>
          </cell>
        </row>
      </sheetData>
      <sheetData sheetId="206">
        <row r="307">
          <cell r="C307">
            <v>0</v>
          </cell>
        </row>
      </sheetData>
      <sheetData sheetId="207">
        <row r="307">
          <cell r="C307">
            <v>0</v>
          </cell>
        </row>
      </sheetData>
      <sheetData sheetId="208">
        <row r="307">
          <cell r="C307">
            <v>0</v>
          </cell>
        </row>
      </sheetData>
      <sheetData sheetId="209">
        <row r="307">
          <cell r="C307">
            <v>0</v>
          </cell>
        </row>
      </sheetData>
      <sheetData sheetId="210">
        <row r="307">
          <cell r="C307">
            <v>0</v>
          </cell>
        </row>
      </sheetData>
      <sheetData sheetId="211">
        <row r="307">
          <cell r="C307">
            <v>0</v>
          </cell>
        </row>
      </sheetData>
      <sheetData sheetId="212">
        <row r="307">
          <cell r="C307">
            <v>0</v>
          </cell>
        </row>
      </sheetData>
      <sheetData sheetId="213">
        <row r="307">
          <cell r="C307">
            <v>0</v>
          </cell>
        </row>
      </sheetData>
      <sheetData sheetId="214">
        <row r="307">
          <cell r="C307">
            <v>0</v>
          </cell>
        </row>
      </sheetData>
      <sheetData sheetId="215">
        <row r="307">
          <cell r="C307">
            <v>0</v>
          </cell>
        </row>
      </sheetData>
      <sheetData sheetId="216">
        <row r="307">
          <cell r="C307">
            <v>0</v>
          </cell>
        </row>
      </sheetData>
      <sheetData sheetId="217">
        <row r="307">
          <cell r="C307" t="str">
            <v>Lean Concrete  ( 0.10 cm.)</v>
          </cell>
        </row>
      </sheetData>
      <sheetData sheetId="218">
        <row r="307">
          <cell r="C307">
            <v>0</v>
          </cell>
        </row>
      </sheetData>
      <sheetData sheetId="219">
        <row r="307">
          <cell r="C307" t="str">
            <v>Lean Concrete  ( 0.10 cm.)</v>
          </cell>
        </row>
      </sheetData>
      <sheetData sheetId="220">
        <row r="307">
          <cell r="C307">
            <v>0</v>
          </cell>
        </row>
      </sheetData>
      <sheetData sheetId="221">
        <row r="307">
          <cell r="C307" t="str">
            <v>Lean Concrete  ( 0.10 cm.)</v>
          </cell>
        </row>
      </sheetData>
      <sheetData sheetId="222" refreshError="1"/>
      <sheetData sheetId="223" refreshError="1"/>
      <sheetData sheetId="224">
        <row r="307">
          <cell r="C307">
            <v>0</v>
          </cell>
        </row>
      </sheetData>
      <sheetData sheetId="225">
        <row r="307">
          <cell r="C307">
            <v>0</v>
          </cell>
        </row>
      </sheetData>
      <sheetData sheetId="226">
        <row r="307">
          <cell r="C307" t="str">
            <v>Lean Concrete  ( 0.10 cm.)</v>
          </cell>
        </row>
      </sheetData>
      <sheetData sheetId="227">
        <row r="307">
          <cell r="C307">
            <v>0</v>
          </cell>
        </row>
      </sheetData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>
        <row r="307">
          <cell r="C307">
            <v>0</v>
          </cell>
        </row>
      </sheetData>
      <sheetData sheetId="252">
        <row r="307">
          <cell r="C307">
            <v>0</v>
          </cell>
        </row>
      </sheetData>
      <sheetData sheetId="253" refreshError="1"/>
      <sheetData sheetId="254" refreshError="1"/>
      <sheetData sheetId="255" refreshError="1"/>
      <sheetData sheetId="256">
        <row r="307">
          <cell r="C307" t="str">
            <v>Lean Concrete  ( 0.10 cm.)</v>
          </cell>
        </row>
      </sheetData>
      <sheetData sheetId="257">
        <row r="307">
          <cell r="C307" t="str">
            <v>Lean Concrete  ( 0.10 cm.)</v>
          </cell>
        </row>
      </sheetData>
      <sheetData sheetId="258">
        <row r="307">
          <cell r="C307" t="str">
            <v>Lean Concrete  ( 0.10 cm.)</v>
          </cell>
        </row>
      </sheetData>
      <sheetData sheetId="259">
        <row r="307">
          <cell r="C307" t="str">
            <v>Lean Concrete  ( 0.10 cm.)</v>
          </cell>
        </row>
      </sheetData>
      <sheetData sheetId="260" refreshError="1"/>
      <sheetData sheetId="261">
        <row r="307">
          <cell r="C307" t="str">
            <v>Lean Concrete  ( 0.10 cm.)</v>
          </cell>
        </row>
      </sheetData>
      <sheetData sheetId="262">
        <row r="307">
          <cell r="C307">
            <v>0</v>
          </cell>
        </row>
      </sheetData>
      <sheetData sheetId="263">
        <row r="307">
          <cell r="C307">
            <v>0</v>
          </cell>
        </row>
      </sheetData>
      <sheetData sheetId="264" refreshError="1"/>
      <sheetData sheetId="265" refreshError="1"/>
      <sheetData sheetId="266">
        <row r="307">
          <cell r="C307">
            <v>0</v>
          </cell>
        </row>
      </sheetData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>
        <row r="307">
          <cell r="C307">
            <v>0</v>
          </cell>
        </row>
      </sheetData>
      <sheetData sheetId="274">
        <row r="307">
          <cell r="C307" t="str">
            <v>Lean Concrete  ( 0.10 cm.)</v>
          </cell>
        </row>
      </sheetData>
      <sheetData sheetId="275" refreshError="1"/>
      <sheetData sheetId="276" refreshError="1"/>
      <sheetData sheetId="277" refreshError="1"/>
      <sheetData sheetId="278">
        <row r="307">
          <cell r="C307" t="str">
            <v>Lean Concrete  ( 0.10 cm.)</v>
          </cell>
        </row>
      </sheetData>
      <sheetData sheetId="279">
        <row r="307">
          <cell r="C307" t="str">
            <v>Lean Concrete  ( 0.10 cm.)</v>
          </cell>
        </row>
      </sheetData>
      <sheetData sheetId="280">
        <row r="307">
          <cell r="C307" t="str">
            <v>Lean Concrete  ( 0.10 cm.)</v>
          </cell>
        </row>
      </sheetData>
      <sheetData sheetId="281">
        <row r="307">
          <cell r="C307" t="str">
            <v>Lean Concrete  ( 0.10 cm.)</v>
          </cell>
        </row>
      </sheetData>
      <sheetData sheetId="282">
        <row r="307">
          <cell r="C307" t="str">
            <v>Lean Concrete  ( 0.10 cm.)</v>
          </cell>
        </row>
      </sheetData>
      <sheetData sheetId="283">
        <row r="307">
          <cell r="C307" t="str">
            <v>Lean Concrete  ( 0.10 cm.)</v>
          </cell>
        </row>
      </sheetData>
      <sheetData sheetId="284">
        <row r="307">
          <cell r="C307" t="str">
            <v>Lean Concrete  ( 0.10 cm.)</v>
          </cell>
        </row>
      </sheetData>
      <sheetData sheetId="285">
        <row r="307">
          <cell r="C307" t="str">
            <v>Lean Concrete  ( 0.10 cm.)</v>
          </cell>
        </row>
      </sheetData>
      <sheetData sheetId="286">
        <row r="307">
          <cell r="C307" t="str">
            <v>Lean Concrete  ( 0.10 cm.)</v>
          </cell>
        </row>
      </sheetData>
      <sheetData sheetId="287">
        <row r="307">
          <cell r="C307" t="str">
            <v>Lean Concrete  ( 0.10 cm.)</v>
          </cell>
        </row>
      </sheetData>
      <sheetData sheetId="288">
        <row r="307">
          <cell r="C307" t="str">
            <v>Lean Concrete  ( 0.10 cm.)</v>
          </cell>
        </row>
      </sheetData>
      <sheetData sheetId="289">
        <row r="307">
          <cell r="C307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>
        <row r="307">
          <cell r="C307" t="str">
            <v>Lean Concrete  ( 0.10 cm.)</v>
          </cell>
        </row>
      </sheetData>
      <sheetData sheetId="315">
        <row r="307">
          <cell r="C307" t="str">
            <v>Lean Concrete  ( 0.10 cm.)</v>
          </cell>
        </row>
      </sheetData>
      <sheetData sheetId="316">
        <row r="307">
          <cell r="C307" t="str">
            <v>Lean Concrete  ( 0.10 cm.)</v>
          </cell>
        </row>
      </sheetData>
      <sheetData sheetId="317">
        <row r="307">
          <cell r="C307">
            <v>0</v>
          </cell>
        </row>
      </sheetData>
      <sheetData sheetId="318">
        <row r="307">
          <cell r="C307" t="str">
            <v>Lean Concrete  ( 0.10 cm.)</v>
          </cell>
        </row>
      </sheetData>
      <sheetData sheetId="319">
        <row r="307">
          <cell r="C307">
            <v>0</v>
          </cell>
        </row>
      </sheetData>
      <sheetData sheetId="320">
        <row r="307">
          <cell r="C307">
            <v>0</v>
          </cell>
        </row>
      </sheetData>
      <sheetData sheetId="321">
        <row r="307">
          <cell r="C307" t="str">
            <v>Lean Concrete  ( 0.10 cm.)</v>
          </cell>
        </row>
      </sheetData>
      <sheetData sheetId="322">
        <row r="307">
          <cell r="C307">
            <v>0</v>
          </cell>
        </row>
      </sheetData>
      <sheetData sheetId="323">
        <row r="307">
          <cell r="C307">
            <v>0</v>
          </cell>
        </row>
      </sheetData>
      <sheetData sheetId="324">
        <row r="307">
          <cell r="C307" t="str">
            <v>Lean Concrete  ( 0.10 cm.)</v>
          </cell>
        </row>
      </sheetData>
      <sheetData sheetId="325">
        <row r="307">
          <cell r="C307">
            <v>0</v>
          </cell>
        </row>
      </sheetData>
      <sheetData sheetId="326">
        <row r="307">
          <cell r="C307" t="str">
            <v>Lean Concrete  ( 0.10 cm.)</v>
          </cell>
        </row>
      </sheetData>
      <sheetData sheetId="327">
        <row r="307">
          <cell r="C307">
            <v>0</v>
          </cell>
        </row>
      </sheetData>
      <sheetData sheetId="328">
        <row r="307">
          <cell r="C307" t="str">
            <v>Lean Concrete  ( 0.10 cm.)</v>
          </cell>
        </row>
      </sheetData>
      <sheetData sheetId="329">
        <row r="307">
          <cell r="C307" t="str">
            <v>Lean Concrete  ( 0.10 cm.)</v>
          </cell>
        </row>
      </sheetData>
      <sheetData sheetId="330">
        <row r="307">
          <cell r="C307">
            <v>0</v>
          </cell>
        </row>
      </sheetData>
      <sheetData sheetId="331">
        <row r="307">
          <cell r="C307">
            <v>0</v>
          </cell>
        </row>
      </sheetData>
      <sheetData sheetId="332">
        <row r="307">
          <cell r="C307" t="str">
            <v>Lean Concrete  ( 0.10 cm.)</v>
          </cell>
        </row>
      </sheetData>
      <sheetData sheetId="333">
        <row r="307">
          <cell r="C307" t="str">
            <v>Lean Concrete  ( 0.10 cm.)</v>
          </cell>
        </row>
      </sheetData>
      <sheetData sheetId="334">
        <row r="307">
          <cell r="C307">
            <v>0</v>
          </cell>
        </row>
      </sheetData>
      <sheetData sheetId="335">
        <row r="307">
          <cell r="C307" t="str">
            <v>Lean Concrete  ( 0.10 cm.)</v>
          </cell>
        </row>
      </sheetData>
      <sheetData sheetId="336">
        <row r="307">
          <cell r="C307" t="str">
            <v>Lean Concrete  ( 0.10 cm.)</v>
          </cell>
        </row>
      </sheetData>
      <sheetData sheetId="337">
        <row r="307">
          <cell r="C307" t="str">
            <v>Lean Concrete  ( 0.10 cm.)</v>
          </cell>
        </row>
      </sheetData>
      <sheetData sheetId="338">
        <row r="307">
          <cell r="C307" t="str">
            <v>Lean Concrete  ( 0.10 cm.)</v>
          </cell>
        </row>
      </sheetData>
      <sheetData sheetId="339">
        <row r="307">
          <cell r="C307" t="str">
            <v>Lean Concrete  ( 0.10 cm.)</v>
          </cell>
        </row>
      </sheetData>
      <sheetData sheetId="340">
        <row r="307">
          <cell r="C307" t="str">
            <v>Lean Concrete  ( 0.10 cm.)</v>
          </cell>
        </row>
      </sheetData>
      <sheetData sheetId="341">
        <row r="307">
          <cell r="C307" t="str">
            <v>Lean Concrete  ( 0.10 cm.)</v>
          </cell>
        </row>
      </sheetData>
      <sheetData sheetId="342">
        <row r="307">
          <cell r="C307" t="str">
            <v>Lean Concrete  ( 0.10 cm.)</v>
          </cell>
        </row>
      </sheetData>
      <sheetData sheetId="343">
        <row r="307">
          <cell r="C307">
            <v>0</v>
          </cell>
        </row>
      </sheetData>
      <sheetData sheetId="344">
        <row r="307">
          <cell r="C307">
            <v>0</v>
          </cell>
        </row>
      </sheetData>
      <sheetData sheetId="345">
        <row r="307">
          <cell r="C307" t="str">
            <v>Lean Concrete  ( 0.10 cm.)</v>
          </cell>
        </row>
      </sheetData>
      <sheetData sheetId="346">
        <row r="307">
          <cell r="C307">
            <v>0</v>
          </cell>
        </row>
      </sheetData>
      <sheetData sheetId="347">
        <row r="307">
          <cell r="C307" t="str">
            <v>Lean Concrete  ( 0.10 cm.)</v>
          </cell>
        </row>
      </sheetData>
      <sheetData sheetId="348" refreshError="1"/>
      <sheetData sheetId="349" refreshError="1"/>
      <sheetData sheetId="350">
        <row r="307">
          <cell r="C307" t="str">
            <v>Lean Concrete  ( 0.10 cm.)</v>
          </cell>
        </row>
      </sheetData>
      <sheetData sheetId="351" refreshError="1"/>
      <sheetData sheetId="352">
        <row r="307">
          <cell r="C307">
            <v>0</v>
          </cell>
        </row>
      </sheetData>
      <sheetData sheetId="353" refreshError="1"/>
      <sheetData sheetId="354" refreshError="1"/>
      <sheetData sheetId="355" refreshError="1"/>
      <sheetData sheetId="356">
        <row r="307">
          <cell r="C307">
            <v>0</v>
          </cell>
        </row>
      </sheetData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>
        <row r="307">
          <cell r="C307">
            <v>0</v>
          </cell>
        </row>
      </sheetData>
      <sheetData sheetId="374">
        <row r="307">
          <cell r="C307">
            <v>0</v>
          </cell>
        </row>
      </sheetData>
      <sheetData sheetId="375">
        <row r="307">
          <cell r="C307" t="str">
            <v>Lean Concrete  ( 0.10 cm.)</v>
          </cell>
        </row>
      </sheetData>
      <sheetData sheetId="376">
        <row r="307">
          <cell r="C307">
            <v>0</v>
          </cell>
        </row>
      </sheetData>
      <sheetData sheetId="377">
        <row r="307">
          <cell r="C307">
            <v>0</v>
          </cell>
        </row>
      </sheetData>
      <sheetData sheetId="378">
        <row r="307">
          <cell r="C307">
            <v>0</v>
          </cell>
        </row>
      </sheetData>
      <sheetData sheetId="379">
        <row r="307">
          <cell r="C307">
            <v>0</v>
          </cell>
        </row>
      </sheetData>
      <sheetData sheetId="380">
        <row r="307">
          <cell r="C307" t="str">
            <v>Lean Concrete  ( 0.10 cm.)</v>
          </cell>
        </row>
      </sheetData>
      <sheetData sheetId="381">
        <row r="307">
          <cell r="C307">
            <v>0</v>
          </cell>
        </row>
      </sheetData>
      <sheetData sheetId="382">
        <row r="307">
          <cell r="C307">
            <v>0</v>
          </cell>
        </row>
      </sheetData>
      <sheetData sheetId="383">
        <row r="307">
          <cell r="C307">
            <v>0</v>
          </cell>
        </row>
      </sheetData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>
        <row r="307">
          <cell r="C307" t="str">
            <v>Lean Concrete  ( 0.10 cm.)</v>
          </cell>
        </row>
      </sheetData>
      <sheetData sheetId="391">
        <row r="307">
          <cell r="C307">
            <v>0</v>
          </cell>
        </row>
      </sheetData>
      <sheetData sheetId="392">
        <row r="307">
          <cell r="C307">
            <v>0</v>
          </cell>
        </row>
      </sheetData>
      <sheetData sheetId="393">
        <row r="307">
          <cell r="C307" t="str">
            <v>Lean Concrete  ( 0.10 cm.)</v>
          </cell>
        </row>
      </sheetData>
      <sheetData sheetId="394">
        <row r="307">
          <cell r="C307">
            <v>0</v>
          </cell>
        </row>
      </sheetData>
      <sheetData sheetId="395">
        <row r="307">
          <cell r="C307">
            <v>0</v>
          </cell>
        </row>
      </sheetData>
      <sheetData sheetId="396">
        <row r="307">
          <cell r="C307">
            <v>0</v>
          </cell>
        </row>
      </sheetData>
      <sheetData sheetId="397">
        <row r="307">
          <cell r="C307">
            <v>0</v>
          </cell>
        </row>
      </sheetData>
      <sheetData sheetId="398">
        <row r="307">
          <cell r="C307">
            <v>0</v>
          </cell>
        </row>
      </sheetData>
      <sheetData sheetId="399">
        <row r="307">
          <cell r="C307">
            <v>0</v>
          </cell>
        </row>
      </sheetData>
      <sheetData sheetId="400">
        <row r="307">
          <cell r="C307">
            <v>0</v>
          </cell>
        </row>
      </sheetData>
      <sheetData sheetId="401">
        <row r="307">
          <cell r="C307">
            <v>0</v>
          </cell>
        </row>
      </sheetData>
      <sheetData sheetId="402">
        <row r="307">
          <cell r="C307">
            <v>0</v>
          </cell>
        </row>
      </sheetData>
      <sheetData sheetId="403">
        <row r="307">
          <cell r="C307">
            <v>0</v>
          </cell>
        </row>
      </sheetData>
      <sheetData sheetId="404">
        <row r="307">
          <cell r="C307">
            <v>0</v>
          </cell>
        </row>
      </sheetData>
      <sheetData sheetId="405">
        <row r="307">
          <cell r="C307">
            <v>0</v>
          </cell>
        </row>
      </sheetData>
      <sheetData sheetId="406">
        <row r="307">
          <cell r="C307">
            <v>0</v>
          </cell>
        </row>
      </sheetData>
      <sheetData sheetId="407">
        <row r="307">
          <cell r="C307">
            <v>0</v>
          </cell>
        </row>
      </sheetData>
      <sheetData sheetId="408">
        <row r="307">
          <cell r="C307">
            <v>0</v>
          </cell>
        </row>
      </sheetData>
      <sheetData sheetId="409">
        <row r="307">
          <cell r="C307">
            <v>0</v>
          </cell>
        </row>
      </sheetData>
      <sheetData sheetId="410">
        <row r="307">
          <cell r="C307">
            <v>0</v>
          </cell>
        </row>
      </sheetData>
      <sheetData sheetId="411">
        <row r="307">
          <cell r="C307">
            <v>0</v>
          </cell>
        </row>
      </sheetData>
      <sheetData sheetId="412">
        <row r="307">
          <cell r="C307">
            <v>0</v>
          </cell>
        </row>
      </sheetData>
      <sheetData sheetId="413">
        <row r="307">
          <cell r="C307">
            <v>0</v>
          </cell>
        </row>
      </sheetData>
      <sheetData sheetId="414">
        <row r="307">
          <cell r="C307">
            <v>0</v>
          </cell>
        </row>
      </sheetData>
      <sheetData sheetId="415">
        <row r="307">
          <cell r="C307">
            <v>0</v>
          </cell>
        </row>
      </sheetData>
      <sheetData sheetId="416">
        <row r="307">
          <cell r="C307">
            <v>0</v>
          </cell>
        </row>
      </sheetData>
      <sheetData sheetId="417">
        <row r="307">
          <cell r="C307">
            <v>0</v>
          </cell>
        </row>
      </sheetData>
      <sheetData sheetId="418">
        <row r="307">
          <cell r="C307">
            <v>0</v>
          </cell>
        </row>
      </sheetData>
      <sheetData sheetId="419">
        <row r="307">
          <cell r="C307">
            <v>0</v>
          </cell>
        </row>
      </sheetData>
      <sheetData sheetId="420">
        <row r="307">
          <cell r="C307">
            <v>0</v>
          </cell>
        </row>
      </sheetData>
      <sheetData sheetId="421">
        <row r="307">
          <cell r="C307">
            <v>0</v>
          </cell>
        </row>
      </sheetData>
      <sheetData sheetId="422">
        <row r="307">
          <cell r="C307">
            <v>0</v>
          </cell>
        </row>
      </sheetData>
      <sheetData sheetId="423">
        <row r="307">
          <cell r="C307">
            <v>0</v>
          </cell>
        </row>
      </sheetData>
      <sheetData sheetId="424">
        <row r="307">
          <cell r="C307">
            <v>0</v>
          </cell>
        </row>
      </sheetData>
      <sheetData sheetId="425">
        <row r="307">
          <cell r="C307">
            <v>0</v>
          </cell>
        </row>
      </sheetData>
      <sheetData sheetId="426">
        <row r="307">
          <cell r="C307">
            <v>0</v>
          </cell>
        </row>
      </sheetData>
      <sheetData sheetId="427">
        <row r="307">
          <cell r="C307">
            <v>0</v>
          </cell>
        </row>
      </sheetData>
      <sheetData sheetId="428">
        <row r="307">
          <cell r="C307">
            <v>0</v>
          </cell>
        </row>
      </sheetData>
      <sheetData sheetId="429">
        <row r="307">
          <cell r="C307">
            <v>0</v>
          </cell>
        </row>
      </sheetData>
      <sheetData sheetId="430">
        <row r="307">
          <cell r="C307">
            <v>0</v>
          </cell>
        </row>
      </sheetData>
      <sheetData sheetId="431">
        <row r="307">
          <cell r="C307">
            <v>0</v>
          </cell>
        </row>
      </sheetData>
      <sheetData sheetId="432">
        <row r="307">
          <cell r="C307">
            <v>0</v>
          </cell>
        </row>
      </sheetData>
      <sheetData sheetId="433">
        <row r="307">
          <cell r="C307">
            <v>0</v>
          </cell>
        </row>
      </sheetData>
      <sheetData sheetId="434">
        <row r="307">
          <cell r="C307">
            <v>0</v>
          </cell>
        </row>
      </sheetData>
      <sheetData sheetId="435">
        <row r="307">
          <cell r="C307">
            <v>0</v>
          </cell>
        </row>
      </sheetData>
      <sheetData sheetId="436">
        <row r="307">
          <cell r="C307">
            <v>0</v>
          </cell>
        </row>
      </sheetData>
      <sheetData sheetId="437">
        <row r="307">
          <cell r="C307">
            <v>0</v>
          </cell>
        </row>
      </sheetData>
      <sheetData sheetId="438">
        <row r="307">
          <cell r="C307">
            <v>0</v>
          </cell>
        </row>
      </sheetData>
      <sheetData sheetId="439">
        <row r="307">
          <cell r="C307">
            <v>0</v>
          </cell>
        </row>
      </sheetData>
      <sheetData sheetId="440">
        <row r="307">
          <cell r="C307">
            <v>0</v>
          </cell>
        </row>
      </sheetData>
      <sheetData sheetId="441">
        <row r="307">
          <cell r="C307">
            <v>0</v>
          </cell>
        </row>
      </sheetData>
      <sheetData sheetId="442">
        <row r="307">
          <cell r="C307">
            <v>0</v>
          </cell>
        </row>
      </sheetData>
      <sheetData sheetId="443">
        <row r="307">
          <cell r="C307">
            <v>0</v>
          </cell>
        </row>
      </sheetData>
      <sheetData sheetId="444">
        <row r="307">
          <cell r="C307">
            <v>0</v>
          </cell>
        </row>
      </sheetData>
      <sheetData sheetId="445">
        <row r="307">
          <cell r="C307">
            <v>0</v>
          </cell>
        </row>
      </sheetData>
      <sheetData sheetId="446">
        <row r="307">
          <cell r="C307">
            <v>0</v>
          </cell>
        </row>
      </sheetData>
      <sheetData sheetId="447">
        <row r="307">
          <cell r="C307">
            <v>0</v>
          </cell>
        </row>
      </sheetData>
      <sheetData sheetId="448">
        <row r="307">
          <cell r="C307">
            <v>0</v>
          </cell>
        </row>
      </sheetData>
      <sheetData sheetId="449">
        <row r="307">
          <cell r="C307">
            <v>0</v>
          </cell>
        </row>
      </sheetData>
      <sheetData sheetId="450">
        <row r="307">
          <cell r="C307">
            <v>0</v>
          </cell>
        </row>
      </sheetData>
      <sheetData sheetId="451">
        <row r="307">
          <cell r="C307">
            <v>0</v>
          </cell>
        </row>
      </sheetData>
      <sheetData sheetId="452">
        <row r="307">
          <cell r="C307">
            <v>0</v>
          </cell>
        </row>
      </sheetData>
      <sheetData sheetId="453">
        <row r="307">
          <cell r="C307">
            <v>0</v>
          </cell>
        </row>
      </sheetData>
      <sheetData sheetId="454">
        <row r="307">
          <cell r="C307">
            <v>0</v>
          </cell>
        </row>
      </sheetData>
      <sheetData sheetId="455">
        <row r="307">
          <cell r="C307">
            <v>0</v>
          </cell>
        </row>
      </sheetData>
      <sheetData sheetId="456">
        <row r="307">
          <cell r="C307">
            <v>0</v>
          </cell>
        </row>
      </sheetData>
      <sheetData sheetId="457">
        <row r="307">
          <cell r="C307">
            <v>0</v>
          </cell>
        </row>
      </sheetData>
      <sheetData sheetId="458">
        <row r="307">
          <cell r="C307">
            <v>0</v>
          </cell>
        </row>
      </sheetData>
      <sheetData sheetId="459">
        <row r="307">
          <cell r="C307">
            <v>0</v>
          </cell>
        </row>
      </sheetData>
      <sheetData sheetId="460">
        <row r="307">
          <cell r="C307">
            <v>0</v>
          </cell>
        </row>
      </sheetData>
      <sheetData sheetId="461" refreshError="1"/>
      <sheetData sheetId="462" refreshError="1"/>
      <sheetData sheetId="463">
        <row r="307">
          <cell r="C307">
            <v>0</v>
          </cell>
        </row>
      </sheetData>
      <sheetData sheetId="464"/>
      <sheetData sheetId="465"/>
      <sheetData sheetId="466">
        <row r="307">
          <cell r="C307">
            <v>0</v>
          </cell>
        </row>
      </sheetData>
      <sheetData sheetId="467">
        <row r="307">
          <cell r="C307">
            <v>0</v>
          </cell>
        </row>
      </sheetData>
      <sheetData sheetId="468">
        <row r="307">
          <cell r="C307">
            <v>0</v>
          </cell>
        </row>
      </sheetData>
      <sheetData sheetId="469">
        <row r="307">
          <cell r="C307">
            <v>0</v>
          </cell>
        </row>
      </sheetData>
      <sheetData sheetId="470">
        <row r="307">
          <cell r="C307">
            <v>0</v>
          </cell>
        </row>
      </sheetData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>
        <row r="307">
          <cell r="C307">
            <v>0</v>
          </cell>
        </row>
      </sheetData>
      <sheetData sheetId="484">
        <row r="307">
          <cell r="C307">
            <v>0</v>
          </cell>
        </row>
      </sheetData>
      <sheetData sheetId="485">
        <row r="307">
          <cell r="C307">
            <v>0</v>
          </cell>
        </row>
      </sheetData>
      <sheetData sheetId="486">
        <row r="307">
          <cell r="C307">
            <v>0</v>
          </cell>
        </row>
      </sheetData>
      <sheetData sheetId="487">
        <row r="307">
          <cell r="C307">
            <v>0</v>
          </cell>
        </row>
      </sheetData>
      <sheetData sheetId="488">
        <row r="307">
          <cell r="C307">
            <v>0</v>
          </cell>
        </row>
      </sheetData>
      <sheetData sheetId="489">
        <row r="307">
          <cell r="C307">
            <v>0</v>
          </cell>
        </row>
      </sheetData>
      <sheetData sheetId="490">
        <row r="307">
          <cell r="C307">
            <v>0</v>
          </cell>
        </row>
      </sheetData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>
        <row r="307">
          <cell r="C307">
            <v>0</v>
          </cell>
        </row>
      </sheetData>
      <sheetData sheetId="497" refreshError="1"/>
      <sheetData sheetId="498" refreshError="1"/>
      <sheetData sheetId="499" refreshError="1"/>
      <sheetData sheetId="500">
        <row r="307">
          <cell r="C307">
            <v>0</v>
          </cell>
        </row>
      </sheetData>
      <sheetData sheetId="501">
        <row r="307">
          <cell r="C307">
            <v>0</v>
          </cell>
        </row>
      </sheetData>
      <sheetData sheetId="502">
        <row r="307">
          <cell r="C307">
            <v>0</v>
          </cell>
        </row>
      </sheetData>
      <sheetData sheetId="503">
        <row r="307">
          <cell r="C307">
            <v>0</v>
          </cell>
        </row>
      </sheetData>
      <sheetData sheetId="504">
        <row r="307">
          <cell r="C307">
            <v>0</v>
          </cell>
        </row>
      </sheetData>
      <sheetData sheetId="505">
        <row r="307">
          <cell r="C307">
            <v>0</v>
          </cell>
        </row>
      </sheetData>
      <sheetData sheetId="506">
        <row r="307">
          <cell r="C307">
            <v>0</v>
          </cell>
        </row>
      </sheetData>
      <sheetData sheetId="507">
        <row r="307">
          <cell r="C307">
            <v>0</v>
          </cell>
        </row>
      </sheetData>
      <sheetData sheetId="508">
        <row r="307">
          <cell r="C307">
            <v>0</v>
          </cell>
        </row>
      </sheetData>
      <sheetData sheetId="509">
        <row r="307">
          <cell r="C307">
            <v>0</v>
          </cell>
        </row>
      </sheetData>
      <sheetData sheetId="510">
        <row r="307">
          <cell r="C307">
            <v>0</v>
          </cell>
        </row>
      </sheetData>
      <sheetData sheetId="511">
        <row r="307">
          <cell r="C307">
            <v>0</v>
          </cell>
        </row>
      </sheetData>
      <sheetData sheetId="512">
        <row r="307">
          <cell r="C307">
            <v>0</v>
          </cell>
        </row>
      </sheetData>
      <sheetData sheetId="513">
        <row r="307">
          <cell r="C307">
            <v>0</v>
          </cell>
        </row>
      </sheetData>
      <sheetData sheetId="514">
        <row r="307">
          <cell r="C307">
            <v>0</v>
          </cell>
        </row>
      </sheetData>
      <sheetData sheetId="515">
        <row r="307">
          <cell r="C307">
            <v>0</v>
          </cell>
        </row>
      </sheetData>
      <sheetData sheetId="516">
        <row r="307">
          <cell r="C307">
            <v>0</v>
          </cell>
        </row>
      </sheetData>
      <sheetData sheetId="517">
        <row r="307">
          <cell r="C307" t="str">
            <v>Lean Concrete  ( 0.10 cm.)</v>
          </cell>
        </row>
      </sheetData>
      <sheetData sheetId="518">
        <row r="307">
          <cell r="C307" t="str">
            <v>Lean Concrete  ( 0.10 cm.)</v>
          </cell>
        </row>
      </sheetData>
      <sheetData sheetId="519">
        <row r="307">
          <cell r="C307" t="str">
            <v>Lean Concrete  ( 0.10 cm.)</v>
          </cell>
        </row>
      </sheetData>
      <sheetData sheetId="520">
        <row r="307">
          <cell r="C307" t="str">
            <v>Lean Concrete  ( 0.10 cm.)</v>
          </cell>
        </row>
      </sheetData>
      <sheetData sheetId="521">
        <row r="307">
          <cell r="C307" t="str">
            <v>Lean Concrete  ( 0.10 cm.)</v>
          </cell>
        </row>
      </sheetData>
      <sheetData sheetId="522">
        <row r="307">
          <cell r="C307" t="str">
            <v>Lean Concrete  ( 0.10 cm.)</v>
          </cell>
        </row>
      </sheetData>
      <sheetData sheetId="523">
        <row r="307">
          <cell r="C307" t="str">
            <v>Lean Concrete  ( 0.10 cm.)</v>
          </cell>
        </row>
      </sheetData>
      <sheetData sheetId="524">
        <row r="307">
          <cell r="C307" t="str">
            <v>Lean Concrete  ( 0.10 cm.)</v>
          </cell>
        </row>
      </sheetData>
      <sheetData sheetId="525">
        <row r="307">
          <cell r="C307" t="str">
            <v>Lean Concrete  ( 0.10 cm.)</v>
          </cell>
        </row>
      </sheetData>
      <sheetData sheetId="526">
        <row r="307">
          <cell r="C307" t="str">
            <v>Lean Concrete  ( 0.10 cm.)</v>
          </cell>
        </row>
      </sheetData>
      <sheetData sheetId="527">
        <row r="307">
          <cell r="C307">
            <v>0</v>
          </cell>
        </row>
      </sheetData>
      <sheetData sheetId="528">
        <row r="307">
          <cell r="C307">
            <v>0</v>
          </cell>
        </row>
      </sheetData>
      <sheetData sheetId="529">
        <row r="307">
          <cell r="C307">
            <v>0</v>
          </cell>
        </row>
      </sheetData>
      <sheetData sheetId="530">
        <row r="307">
          <cell r="C307" t="str">
            <v>Lean Concrete  ( 0.10 cm.)</v>
          </cell>
        </row>
      </sheetData>
      <sheetData sheetId="531">
        <row r="307">
          <cell r="C307" t="str">
            <v>Lean Concrete  ( 0.10 cm.)</v>
          </cell>
        </row>
      </sheetData>
      <sheetData sheetId="532" refreshError="1"/>
      <sheetData sheetId="533">
        <row r="307">
          <cell r="C307">
            <v>0</v>
          </cell>
        </row>
      </sheetData>
      <sheetData sheetId="534">
        <row r="307">
          <cell r="C307">
            <v>0</v>
          </cell>
        </row>
      </sheetData>
      <sheetData sheetId="535">
        <row r="307">
          <cell r="C307">
            <v>0</v>
          </cell>
        </row>
      </sheetData>
      <sheetData sheetId="536">
        <row r="307">
          <cell r="C307">
            <v>0</v>
          </cell>
        </row>
      </sheetData>
      <sheetData sheetId="537">
        <row r="307">
          <cell r="C307">
            <v>0</v>
          </cell>
        </row>
      </sheetData>
      <sheetData sheetId="538">
        <row r="307">
          <cell r="C307">
            <v>0</v>
          </cell>
        </row>
      </sheetData>
      <sheetData sheetId="539">
        <row r="307">
          <cell r="C307">
            <v>0</v>
          </cell>
        </row>
      </sheetData>
      <sheetData sheetId="540">
        <row r="307">
          <cell r="C307">
            <v>0</v>
          </cell>
        </row>
      </sheetData>
      <sheetData sheetId="541">
        <row r="307">
          <cell r="C307">
            <v>0</v>
          </cell>
        </row>
      </sheetData>
      <sheetData sheetId="542">
        <row r="307">
          <cell r="C307">
            <v>0</v>
          </cell>
        </row>
      </sheetData>
      <sheetData sheetId="543">
        <row r="307">
          <cell r="C307">
            <v>0</v>
          </cell>
        </row>
      </sheetData>
      <sheetData sheetId="544">
        <row r="307">
          <cell r="C307">
            <v>0</v>
          </cell>
        </row>
      </sheetData>
      <sheetData sheetId="545">
        <row r="307">
          <cell r="C307">
            <v>0</v>
          </cell>
        </row>
      </sheetData>
      <sheetData sheetId="546">
        <row r="307">
          <cell r="C307">
            <v>0</v>
          </cell>
        </row>
      </sheetData>
      <sheetData sheetId="547">
        <row r="307">
          <cell r="C307">
            <v>0</v>
          </cell>
        </row>
      </sheetData>
      <sheetData sheetId="548">
        <row r="307">
          <cell r="C307">
            <v>0</v>
          </cell>
        </row>
      </sheetData>
      <sheetData sheetId="549">
        <row r="307">
          <cell r="C307">
            <v>0</v>
          </cell>
        </row>
      </sheetData>
      <sheetData sheetId="550">
        <row r="307">
          <cell r="C307">
            <v>0</v>
          </cell>
        </row>
      </sheetData>
      <sheetData sheetId="551">
        <row r="307">
          <cell r="C307">
            <v>0</v>
          </cell>
        </row>
      </sheetData>
      <sheetData sheetId="552">
        <row r="307">
          <cell r="C307">
            <v>0</v>
          </cell>
        </row>
      </sheetData>
      <sheetData sheetId="553">
        <row r="307">
          <cell r="C307">
            <v>0</v>
          </cell>
        </row>
      </sheetData>
      <sheetData sheetId="554">
        <row r="307">
          <cell r="C307">
            <v>0</v>
          </cell>
        </row>
      </sheetData>
      <sheetData sheetId="555">
        <row r="307">
          <cell r="C307">
            <v>0</v>
          </cell>
        </row>
      </sheetData>
      <sheetData sheetId="556">
        <row r="307">
          <cell r="C307">
            <v>0</v>
          </cell>
        </row>
      </sheetData>
      <sheetData sheetId="557">
        <row r="307">
          <cell r="C307">
            <v>0</v>
          </cell>
        </row>
      </sheetData>
      <sheetData sheetId="558" refreshError="1"/>
      <sheetData sheetId="559">
        <row r="307">
          <cell r="C307">
            <v>0</v>
          </cell>
        </row>
      </sheetData>
      <sheetData sheetId="560">
        <row r="307">
          <cell r="C307">
            <v>0</v>
          </cell>
        </row>
      </sheetData>
      <sheetData sheetId="561">
        <row r="307">
          <cell r="C307">
            <v>0</v>
          </cell>
        </row>
      </sheetData>
      <sheetData sheetId="562">
        <row r="307">
          <cell r="C307">
            <v>0</v>
          </cell>
        </row>
      </sheetData>
      <sheetData sheetId="563">
        <row r="307">
          <cell r="C307">
            <v>0</v>
          </cell>
        </row>
      </sheetData>
      <sheetData sheetId="564">
        <row r="307">
          <cell r="C307">
            <v>0</v>
          </cell>
        </row>
      </sheetData>
      <sheetData sheetId="565">
        <row r="307">
          <cell r="C307">
            <v>0</v>
          </cell>
        </row>
      </sheetData>
      <sheetData sheetId="566">
        <row r="307">
          <cell r="C307">
            <v>0</v>
          </cell>
        </row>
      </sheetData>
      <sheetData sheetId="567">
        <row r="307">
          <cell r="C307">
            <v>0</v>
          </cell>
        </row>
      </sheetData>
      <sheetData sheetId="568">
        <row r="307">
          <cell r="C307">
            <v>0</v>
          </cell>
        </row>
      </sheetData>
      <sheetData sheetId="569">
        <row r="307">
          <cell r="C307">
            <v>0</v>
          </cell>
        </row>
      </sheetData>
      <sheetData sheetId="570">
        <row r="307">
          <cell r="C307">
            <v>0</v>
          </cell>
        </row>
      </sheetData>
      <sheetData sheetId="571">
        <row r="307">
          <cell r="C307">
            <v>0</v>
          </cell>
        </row>
      </sheetData>
      <sheetData sheetId="572">
        <row r="307">
          <cell r="C307">
            <v>0</v>
          </cell>
        </row>
      </sheetData>
      <sheetData sheetId="573">
        <row r="307">
          <cell r="C307">
            <v>0</v>
          </cell>
        </row>
      </sheetData>
      <sheetData sheetId="574">
        <row r="307">
          <cell r="C307" t="str">
            <v>Lean Concrete  ( 0.10 cm.)</v>
          </cell>
        </row>
      </sheetData>
      <sheetData sheetId="575">
        <row r="307">
          <cell r="C307" t="str">
            <v>Lean Concrete  ( 0.10 cm.)</v>
          </cell>
        </row>
      </sheetData>
      <sheetData sheetId="576">
        <row r="307">
          <cell r="C307" t="str">
            <v>Lean Concrete  ( 0.10 cm.)</v>
          </cell>
        </row>
      </sheetData>
      <sheetData sheetId="577">
        <row r="307">
          <cell r="C307" t="str">
            <v>Lean Concrete  ( 0.10 cm.)</v>
          </cell>
        </row>
      </sheetData>
      <sheetData sheetId="578">
        <row r="307">
          <cell r="C307" t="str">
            <v>Lean Concrete  ( 0.10 cm.)</v>
          </cell>
        </row>
      </sheetData>
      <sheetData sheetId="579">
        <row r="307">
          <cell r="C307" t="str">
            <v>Lean Concrete  ( 0.10 cm.)</v>
          </cell>
        </row>
      </sheetData>
      <sheetData sheetId="580">
        <row r="307">
          <cell r="C307" t="str">
            <v>Lean Concrete  ( 0.10 cm.)</v>
          </cell>
        </row>
      </sheetData>
      <sheetData sheetId="581">
        <row r="307">
          <cell r="C307" t="str">
            <v>Lean Concrete  ( 0.10 cm.)</v>
          </cell>
        </row>
      </sheetData>
      <sheetData sheetId="582">
        <row r="307">
          <cell r="C307" t="str">
            <v>Lean Concrete  ( 0.10 cm.)</v>
          </cell>
        </row>
      </sheetData>
      <sheetData sheetId="583">
        <row r="307">
          <cell r="C307" t="str">
            <v>Lean Concrete  ( 0.10 cm.)</v>
          </cell>
        </row>
      </sheetData>
      <sheetData sheetId="584">
        <row r="307">
          <cell r="C307" t="str">
            <v>Lean Concrete  ( 0.10 cm.)</v>
          </cell>
        </row>
      </sheetData>
      <sheetData sheetId="585">
        <row r="307">
          <cell r="C307" t="str">
            <v>Lean Concrete  ( 0.10 cm.)</v>
          </cell>
        </row>
      </sheetData>
      <sheetData sheetId="586">
        <row r="307">
          <cell r="C307">
            <v>0</v>
          </cell>
        </row>
      </sheetData>
      <sheetData sheetId="587">
        <row r="307">
          <cell r="C307" t="str">
            <v>Lean Concrete  ( 0.10 cm.)</v>
          </cell>
        </row>
      </sheetData>
      <sheetData sheetId="588">
        <row r="307">
          <cell r="C307" t="str">
            <v>Lean Concrete  ( 0.10 cm.)</v>
          </cell>
        </row>
      </sheetData>
      <sheetData sheetId="589">
        <row r="307">
          <cell r="C307" t="str">
            <v>Lean Concrete  ( 0.10 cm.)</v>
          </cell>
        </row>
      </sheetData>
      <sheetData sheetId="590">
        <row r="307">
          <cell r="C307" t="str">
            <v>Lean Concrete  ( 0.10 cm.)</v>
          </cell>
        </row>
      </sheetData>
      <sheetData sheetId="591">
        <row r="307">
          <cell r="C307" t="str">
            <v>Lean Concrete  ( 0.10 cm.)</v>
          </cell>
        </row>
      </sheetData>
      <sheetData sheetId="592">
        <row r="307">
          <cell r="C307" t="str">
            <v>Lean Concrete  ( 0.10 cm.)</v>
          </cell>
        </row>
      </sheetData>
      <sheetData sheetId="593">
        <row r="307">
          <cell r="C307" t="str">
            <v>Lean Concrete  ( 0.10 cm.)</v>
          </cell>
        </row>
      </sheetData>
      <sheetData sheetId="594">
        <row r="307">
          <cell r="C307" t="str">
            <v>Lean Concrete  ( 0.10 cm.)</v>
          </cell>
        </row>
      </sheetData>
      <sheetData sheetId="595">
        <row r="307">
          <cell r="C307">
            <v>0</v>
          </cell>
        </row>
      </sheetData>
      <sheetData sheetId="596">
        <row r="307">
          <cell r="C307" t="str">
            <v>Lean Concrete  ( 0.10 cm.)</v>
          </cell>
        </row>
      </sheetData>
      <sheetData sheetId="597">
        <row r="307">
          <cell r="C307" t="str">
            <v>Lean Concrete  ( 0.10 cm.)</v>
          </cell>
        </row>
      </sheetData>
      <sheetData sheetId="598">
        <row r="307">
          <cell r="C307">
            <v>0</v>
          </cell>
        </row>
      </sheetData>
      <sheetData sheetId="599">
        <row r="307">
          <cell r="C307" t="str">
            <v>Lean Concrete  ( 0.10 cm.)</v>
          </cell>
        </row>
      </sheetData>
      <sheetData sheetId="600">
        <row r="307">
          <cell r="C307" t="str">
            <v>Lean Concrete  ( 0.10 cm.)</v>
          </cell>
        </row>
      </sheetData>
      <sheetData sheetId="601">
        <row r="307">
          <cell r="C307" t="str">
            <v>Lean Concrete  ( 0.10 cm.)</v>
          </cell>
        </row>
      </sheetData>
      <sheetData sheetId="602">
        <row r="307">
          <cell r="C307">
            <v>0</v>
          </cell>
        </row>
      </sheetData>
      <sheetData sheetId="603">
        <row r="307">
          <cell r="C307" t="str">
            <v>Lean Concrete  ( 0.10 cm.)</v>
          </cell>
        </row>
      </sheetData>
      <sheetData sheetId="604">
        <row r="307">
          <cell r="C307" t="str">
            <v>Lean Concrete  ( 0.10 cm.)</v>
          </cell>
        </row>
      </sheetData>
      <sheetData sheetId="605">
        <row r="307">
          <cell r="C307">
            <v>0</v>
          </cell>
        </row>
      </sheetData>
      <sheetData sheetId="606">
        <row r="307">
          <cell r="C307">
            <v>0</v>
          </cell>
        </row>
      </sheetData>
      <sheetData sheetId="607">
        <row r="307">
          <cell r="C307">
            <v>0</v>
          </cell>
        </row>
      </sheetData>
      <sheetData sheetId="608">
        <row r="307">
          <cell r="C307">
            <v>0</v>
          </cell>
        </row>
      </sheetData>
      <sheetData sheetId="609"/>
      <sheetData sheetId="610"/>
      <sheetData sheetId="611"/>
      <sheetData sheetId="612"/>
      <sheetData sheetId="613"/>
      <sheetData sheetId="614">
        <row r="307">
          <cell r="C307">
            <v>0</v>
          </cell>
        </row>
      </sheetData>
      <sheetData sheetId="615">
        <row r="307">
          <cell r="C307">
            <v>0</v>
          </cell>
        </row>
      </sheetData>
      <sheetData sheetId="616">
        <row r="307">
          <cell r="C307" t="str">
            <v>Lean Concrete  ( 0.10 cm.)</v>
          </cell>
        </row>
      </sheetData>
      <sheetData sheetId="617">
        <row r="307">
          <cell r="C307">
            <v>0</v>
          </cell>
        </row>
      </sheetData>
      <sheetData sheetId="618">
        <row r="307">
          <cell r="C307" t="str">
            <v>Lean Concrete  ( 0.10 cm.)</v>
          </cell>
        </row>
      </sheetData>
      <sheetData sheetId="619">
        <row r="307">
          <cell r="C307">
            <v>0</v>
          </cell>
        </row>
      </sheetData>
      <sheetData sheetId="620">
        <row r="307">
          <cell r="C307">
            <v>0</v>
          </cell>
        </row>
      </sheetData>
      <sheetData sheetId="621">
        <row r="307">
          <cell r="C307">
            <v>0</v>
          </cell>
        </row>
      </sheetData>
      <sheetData sheetId="622">
        <row r="307">
          <cell r="C307" t="str">
            <v>Lean Concrete  ( 0.10 cm.)</v>
          </cell>
        </row>
      </sheetData>
      <sheetData sheetId="623">
        <row r="307">
          <cell r="C307" t="str">
            <v>Lean Concrete  ( 0.10 cm.)</v>
          </cell>
        </row>
      </sheetData>
      <sheetData sheetId="624">
        <row r="307">
          <cell r="C307" t="str">
            <v>Lean Concrete  ( 0.10 cm.)</v>
          </cell>
        </row>
      </sheetData>
      <sheetData sheetId="625">
        <row r="307">
          <cell r="C307" t="str">
            <v>Lean Concrete  ( 0.10 cm.)</v>
          </cell>
        </row>
      </sheetData>
      <sheetData sheetId="626">
        <row r="307">
          <cell r="C307" t="str">
            <v>Lean Concrete  ( 0.10 cm.)</v>
          </cell>
        </row>
      </sheetData>
      <sheetData sheetId="627">
        <row r="307">
          <cell r="C307" t="str">
            <v>Lean Concrete  ( 0.10 cm.)</v>
          </cell>
        </row>
      </sheetData>
      <sheetData sheetId="628">
        <row r="307">
          <cell r="C307" t="str">
            <v>Lean Concrete  ( 0.10 cm.)</v>
          </cell>
        </row>
      </sheetData>
      <sheetData sheetId="629">
        <row r="307">
          <cell r="C307" t="str">
            <v>Lean Concrete  ( 0.10 cm.)</v>
          </cell>
        </row>
      </sheetData>
      <sheetData sheetId="630">
        <row r="307">
          <cell r="C307">
            <v>0</v>
          </cell>
        </row>
      </sheetData>
      <sheetData sheetId="631">
        <row r="307">
          <cell r="C307" t="str">
            <v>Lean Concrete  ( 0.10 cm.)</v>
          </cell>
        </row>
      </sheetData>
      <sheetData sheetId="632">
        <row r="307">
          <cell r="C307" t="str">
            <v>Lean Concrete  ( 0.10 cm.)</v>
          </cell>
        </row>
      </sheetData>
      <sheetData sheetId="633">
        <row r="307">
          <cell r="C307" t="str">
            <v>Lean Concrete  ( 0.10 cm.)</v>
          </cell>
        </row>
      </sheetData>
      <sheetData sheetId="634">
        <row r="307">
          <cell r="C307">
            <v>0</v>
          </cell>
        </row>
      </sheetData>
      <sheetData sheetId="635">
        <row r="307">
          <cell r="C307" t="str">
            <v>Lean Concrete  ( 0.10 cm.)</v>
          </cell>
        </row>
      </sheetData>
      <sheetData sheetId="636">
        <row r="307">
          <cell r="C307">
            <v>0</v>
          </cell>
        </row>
      </sheetData>
      <sheetData sheetId="637">
        <row r="307">
          <cell r="C307">
            <v>0</v>
          </cell>
        </row>
      </sheetData>
      <sheetData sheetId="638">
        <row r="307">
          <cell r="C307" t="str">
            <v>Lean Concrete  ( 0.10 cm.)</v>
          </cell>
        </row>
      </sheetData>
      <sheetData sheetId="639">
        <row r="307">
          <cell r="C307" t="str">
            <v>Lean Concrete  ( 0.10 cm.)</v>
          </cell>
        </row>
      </sheetData>
      <sheetData sheetId="640">
        <row r="307">
          <cell r="C307" t="str">
            <v>Lean Concrete  ( 0.10 cm.)</v>
          </cell>
        </row>
      </sheetData>
      <sheetData sheetId="641">
        <row r="307">
          <cell r="C307">
            <v>0</v>
          </cell>
        </row>
      </sheetData>
      <sheetData sheetId="642">
        <row r="307">
          <cell r="C307">
            <v>0</v>
          </cell>
        </row>
      </sheetData>
      <sheetData sheetId="643">
        <row r="307">
          <cell r="C307">
            <v>0</v>
          </cell>
        </row>
      </sheetData>
      <sheetData sheetId="644">
        <row r="307">
          <cell r="C307" t="str">
            <v>Lean Concrete  ( 0.10 cm.)</v>
          </cell>
        </row>
      </sheetData>
      <sheetData sheetId="645">
        <row r="307">
          <cell r="C307">
            <v>0</v>
          </cell>
        </row>
      </sheetData>
      <sheetData sheetId="646">
        <row r="307">
          <cell r="C307">
            <v>0</v>
          </cell>
        </row>
      </sheetData>
      <sheetData sheetId="647">
        <row r="307">
          <cell r="C307">
            <v>0</v>
          </cell>
        </row>
      </sheetData>
      <sheetData sheetId="648">
        <row r="307">
          <cell r="C307" t="str">
            <v>Lean Concrete  ( 0.10 cm.)</v>
          </cell>
        </row>
      </sheetData>
      <sheetData sheetId="649">
        <row r="307">
          <cell r="C307" t="str">
            <v>Lean Concrete  ( 0.10 cm.)</v>
          </cell>
        </row>
      </sheetData>
      <sheetData sheetId="650">
        <row r="307">
          <cell r="C307">
            <v>0</v>
          </cell>
        </row>
      </sheetData>
      <sheetData sheetId="651">
        <row r="307">
          <cell r="C307">
            <v>0</v>
          </cell>
        </row>
      </sheetData>
      <sheetData sheetId="652">
        <row r="307">
          <cell r="C307">
            <v>0</v>
          </cell>
        </row>
      </sheetData>
      <sheetData sheetId="653">
        <row r="307">
          <cell r="C307" t="str">
            <v>Lean Concrete  ( 0.10 cm.)</v>
          </cell>
        </row>
      </sheetData>
      <sheetData sheetId="654">
        <row r="307">
          <cell r="C307" t="str">
            <v>Lean Concrete  ( 0.10 cm.)</v>
          </cell>
        </row>
      </sheetData>
      <sheetData sheetId="655">
        <row r="307">
          <cell r="C307" t="str">
            <v>Lean Concrete  ( 0.10 cm.)</v>
          </cell>
        </row>
      </sheetData>
      <sheetData sheetId="656">
        <row r="307">
          <cell r="C307">
            <v>0</v>
          </cell>
        </row>
      </sheetData>
      <sheetData sheetId="657">
        <row r="307">
          <cell r="C307" t="str">
            <v>Lean Concrete  ( 0.10 cm.)</v>
          </cell>
        </row>
      </sheetData>
      <sheetData sheetId="658">
        <row r="307">
          <cell r="C307" t="str">
            <v>Lean Concrete  ( 0.10 cm.)</v>
          </cell>
        </row>
      </sheetData>
      <sheetData sheetId="659">
        <row r="307">
          <cell r="C307">
            <v>0</v>
          </cell>
        </row>
      </sheetData>
      <sheetData sheetId="660">
        <row r="307">
          <cell r="C307">
            <v>0</v>
          </cell>
        </row>
      </sheetData>
      <sheetData sheetId="661">
        <row r="307">
          <cell r="C307" t="str">
            <v>Lean Concrete  ( 0.10 cm.)</v>
          </cell>
        </row>
      </sheetData>
      <sheetData sheetId="662">
        <row r="307">
          <cell r="C307">
            <v>0</v>
          </cell>
        </row>
      </sheetData>
      <sheetData sheetId="663">
        <row r="307">
          <cell r="C307" t="str">
            <v>Lean Concrete  ( 0.10 cm.)</v>
          </cell>
        </row>
      </sheetData>
      <sheetData sheetId="664">
        <row r="307">
          <cell r="C307">
            <v>0</v>
          </cell>
        </row>
      </sheetData>
      <sheetData sheetId="665">
        <row r="307">
          <cell r="C307">
            <v>0</v>
          </cell>
        </row>
      </sheetData>
      <sheetData sheetId="666">
        <row r="307">
          <cell r="C307">
            <v>0</v>
          </cell>
        </row>
      </sheetData>
      <sheetData sheetId="667">
        <row r="307">
          <cell r="C307">
            <v>0</v>
          </cell>
        </row>
      </sheetData>
      <sheetData sheetId="668">
        <row r="307">
          <cell r="C307">
            <v>0</v>
          </cell>
        </row>
      </sheetData>
      <sheetData sheetId="669">
        <row r="307">
          <cell r="C307">
            <v>0</v>
          </cell>
        </row>
      </sheetData>
      <sheetData sheetId="670">
        <row r="307">
          <cell r="C307">
            <v>0</v>
          </cell>
        </row>
      </sheetData>
      <sheetData sheetId="671">
        <row r="307">
          <cell r="C307">
            <v>0</v>
          </cell>
        </row>
      </sheetData>
      <sheetData sheetId="672">
        <row r="307">
          <cell r="C307">
            <v>0</v>
          </cell>
        </row>
      </sheetData>
      <sheetData sheetId="673">
        <row r="307">
          <cell r="C307">
            <v>0</v>
          </cell>
        </row>
      </sheetData>
      <sheetData sheetId="674">
        <row r="307">
          <cell r="C307">
            <v>0</v>
          </cell>
        </row>
      </sheetData>
      <sheetData sheetId="675">
        <row r="307">
          <cell r="C307">
            <v>0</v>
          </cell>
        </row>
      </sheetData>
      <sheetData sheetId="676">
        <row r="307">
          <cell r="C307">
            <v>0</v>
          </cell>
        </row>
      </sheetData>
      <sheetData sheetId="677">
        <row r="307">
          <cell r="C307">
            <v>0</v>
          </cell>
        </row>
      </sheetData>
      <sheetData sheetId="678">
        <row r="307">
          <cell r="C307">
            <v>0</v>
          </cell>
        </row>
      </sheetData>
      <sheetData sheetId="679">
        <row r="307">
          <cell r="C307">
            <v>0</v>
          </cell>
        </row>
      </sheetData>
      <sheetData sheetId="680">
        <row r="307">
          <cell r="C307">
            <v>0</v>
          </cell>
        </row>
      </sheetData>
      <sheetData sheetId="681">
        <row r="307">
          <cell r="C307">
            <v>0</v>
          </cell>
        </row>
      </sheetData>
      <sheetData sheetId="682">
        <row r="307">
          <cell r="C307">
            <v>0</v>
          </cell>
        </row>
      </sheetData>
      <sheetData sheetId="683">
        <row r="307">
          <cell r="C307">
            <v>0</v>
          </cell>
        </row>
      </sheetData>
      <sheetData sheetId="684">
        <row r="307">
          <cell r="C307">
            <v>0</v>
          </cell>
        </row>
      </sheetData>
      <sheetData sheetId="685">
        <row r="307">
          <cell r="C307">
            <v>0</v>
          </cell>
        </row>
      </sheetData>
      <sheetData sheetId="686">
        <row r="307">
          <cell r="C307">
            <v>0</v>
          </cell>
        </row>
      </sheetData>
      <sheetData sheetId="687">
        <row r="307">
          <cell r="C307">
            <v>0</v>
          </cell>
        </row>
      </sheetData>
      <sheetData sheetId="688" refreshError="1"/>
      <sheetData sheetId="689" refreshError="1"/>
      <sheetData sheetId="690" refreshError="1"/>
      <sheetData sheetId="691">
        <row r="307">
          <cell r="C307">
            <v>0</v>
          </cell>
        </row>
      </sheetData>
      <sheetData sheetId="692">
        <row r="307">
          <cell r="C307">
            <v>0</v>
          </cell>
        </row>
      </sheetData>
      <sheetData sheetId="693">
        <row r="307">
          <cell r="C307">
            <v>0</v>
          </cell>
        </row>
      </sheetData>
      <sheetData sheetId="694">
        <row r="307">
          <cell r="C307">
            <v>0</v>
          </cell>
        </row>
      </sheetData>
      <sheetData sheetId="695">
        <row r="307">
          <cell r="C307">
            <v>0</v>
          </cell>
        </row>
      </sheetData>
      <sheetData sheetId="696">
        <row r="307">
          <cell r="C307">
            <v>0</v>
          </cell>
        </row>
      </sheetData>
      <sheetData sheetId="697">
        <row r="307">
          <cell r="C307">
            <v>0</v>
          </cell>
        </row>
      </sheetData>
      <sheetData sheetId="698">
        <row r="307">
          <cell r="C307">
            <v>0</v>
          </cell>
        </row>
      </sheetData>
      <sheetData sheetId="699">
        <row r="307">
          <cell r="C307">
            <v>0</v>
          </cell>
        </row>
      </sheetData>
      <sheetData sheetId="700">
        <row r="307">
          <cell r="C307">
            <v>0</v>
          </cell>
        </row>
      </sheetData>
      <sheetData sheetId="701">
        <row r="307">
          <cell r="C307">
            <v>0</v>
          </cell>
        </row>
      </sheetData>
      <sheetData sheetId="702">
        <row r="307">
          <cell r="C307">
            <v>0</v>
          </cell>
        </row>
      </sheetData>
      <sheetData sheetId="703">
        <row r="307">
          <cell r="C307">
            <v>0</v>
          </cell>
        </row>
      </sheetData>
      <sheetData sheetId="704">
        <row r="307">
          <cell r="C307">
            <v>0</v>
          </cell>
        </row>
      </sheetData>
      <sheetData sheetId="705">
        <row r="307">
          <cell r="C307">
            <v>0</v>
          </cell>
        </row>
      </sheetData>
      <sheetData sheetId="706">
        <row r="307">
          <cell r="C307">
            <v>0</v>
          </cell>
        </row>
      </sheetData>
      <sheetData sheetId="707">
        <row r="307">
          <cell r="C307">
            <v>0</v>
          </cell>
        </row>
      </sheetData>
      <sheetData sheetId="708">
        <row r="307">
          <cell r="C307">
            <v>0</v>
          </cell>
        </row>
      </sheetData>
      <sheetData sheetId="709">
        <row r="307">
          <cell r="C307">
            <v>0</v>
          </cell>
        </row>
      </sheetData>
      <sheetData sheetId="710">
        <row r="307">
          <cell r="C307">
            <v>0</v>
          </cell>
        </row>
      </sheetData>
      <sheetData sheetId="711">
        <row r="307">
          <cell r="C307">
            <v>0</v>
          </cell>
        </row>
      </sheetData>
      <sheetData sheetId="712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>
        <row r="307">
          <cell r="C307">
            <v>0</v>
          </cell>
        </row>
      </sheetData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>
        <row r="307">
          <cell r="C307">
            <v>0</v>
          </cell>
        </row>
      </sheetData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/>
      <sheetData sheetId="949"/>
      <sheetData sheetId="950"/>
      <sheetData sheetId="951"/>
      <sheetData sheetId="952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>
        <row r="307">
          <cell r="C307">
            <v>0</v>
          </cell>
        </row>
      </sheetData>
      <sheetData sheetId="969" refreshError="1"/>
      <sheetData sheetId="970">
        <row r="307">
          <cell r="C307">
            <v>0</v>
          </cell>
        </row>
      </sheetData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l 1-07-04"/>
      <sheetName val="A4"/>
      <sheetName val="NonA4"/>
      <sheetName val="Roll03.07.04  (2)"/>
      <sheetName val="Roll"/>
      <sheetName val="Separate by Order"/>
      <sheetName val="01-07-04"/>
      <sheetName val="MILL  ORDER"/>
      <sheetName val="Block"/>
      <sheetName val="plan "/>
      <sheetName val="Concude"/>
      <sheetName val="Seal 1_07_04"/>
      <sheetName val="SKA"/>
      <sheetName val="Master"/>
      <sheetName val="InputPO_Del"/>
      <sheetName val="appendix4"/>
      <sheetName val="Sheet1 (2)"/>
      <sheetName val="BS ATTACH"/>
      <sheetName val="BALANCE SHEET "/>
      <sheetName val="14"/>
      <sheetName val="DET UNC"/>
      <sheetName val="DET UNC2"/>
      <sheetName val="DET COAT"/>
      <sheetName val="SOURCE UNC"/>
      <sheetName val="SOURCE COAT"/>
      <sheetName val="15"/>
      <sheetName val="16"/>
      <sheetName val="TITLE"/>
      <sheetName val="17"/>
      <sheetName val="18"/>
      <sheetName val="21"/>
      <sheetName val="22"/>
      <sheetName val="23"/>
      <sheetName val="28"/>
      <sheetName val="29"/>
      <sheetName val="QRT UNC"/>
      <sheetName val="50"/>
      <sheetName val="QRT COAT"/>
      <sheetName val="8.2 วิเคราะห์งบการเงิน"/>
      <sheetName val="Seal_1-07-04"/>
      <sheetName val="Roll03_07_04__(2)"/>
      <sheetName val="Separate_by_Order"/>
      <sheetName val="MILL__ORDER"/>
      <sheetName val="plan_"/>
      <sheetName val="Seal_1_07_04"/>
      <sheetName val="Sheet1_(2)"/>
      <sheetName val="BS_ATTACH"/>
      <sheetName val="BALANCE_SHEET_"/>
      <sheetName val="DET_UNC"/>
      <sheetName val="DET_UNC2"/>
      <sheetName val="DET_COAT"/>
      <sheetName val="SOURCE_UNC"/>
      <sheetName val="SOURCE_COAT"/>
      <sheetName val="QRT_UNC"/>
      <sheetName val="QRT_COAT"/>
      <sheetName val="Sheet1"/>
      <sheetName val=" Engineer Top5 "/>
      <sheetName val="Graph DMG"/>
      <sheetName val="Revise UTAMI Master Plan"/>
      <sheetName val="Seal_1-07-042"/>
      <sheetName val="Roll03_07_04__(2)2"/>
      <sheetName val="Separate_by_Order2"/>
      <sheetName val="MILL__ORDER2"/>
      <sheetName val="plan_2"/>
      <sheetName val="Seal_1_07_042"/>
      <sheetName val="Sheet1_(2)2"/>
      <sheetName val="BS_ATTACH2"/>
      <sheetName val="BALANCE_SHEET_2"/>
      <sheetName val="DET_UNC3"/>
      <sheetName val="DET_UNC22"/>
      <sheetName val="DET_COAT2"/>
      <sheetName val="SOURCE_UNC2"/>
      <sheetName val="SOURCE_COAT2"/>
      <sheetName val="QRT_UNC2"/>
      <sheetName val="QRT_COAT2"/>
      <sheetName val="8_2_วิเคราะห์งบการเงิน1"/>
      <sheetName val="_Engineer_Top5_1"/>
      <sheetName val="Graph_DMG1"/>
      <sheetName val="Seal_1-07-041"/>
      <sheetName val="Roll03_07_04__(2)1"/>
      <sheetName val="Separate_by_Order1"/>
      <sheetName val="MILL__ORDER1"/>
      <sheetName val="plan_1"/>
      <sheetName val="Seal_1_07_041"/>
      <sheetName val="Sheet1_(2)1"/>
      <sheetName val="BS_ATTACH1"/>
      <sheetName val="BALANCE_SHEET_1"/>
      <sheetName val="DET_UNC1"/>
      <sheetName val="DET_UNC21"/>
      <sheetName val="DET_COAT1"/>
      <sheetName val="SOURCE_UNC1"/>
      <sheetName val="SOURCE_COAT1"/>
      <sheetName val="QRT_UNC1"/>
      <sheetName val="QRT_COAT1"/>
      <sheetName val="8_2_วิเคราะห์งบการเงิน"/>
      <sheetName val="_Engineer_Top5_"/>
      <sheetName val="Graph_DMG"/>
      <sheetName val="Page 2"/>
      <sheetName val="FRECEFECBAILEYS"/>
      <sheetName val="กราฟ "/>
      <sheetName val="Sheet3 (2)"/>
      <sheetName val="3_กราฟ EUT"/>
      <sheetName val="เงินเดือน"/>
      <sheetName val=""/>
      <sheetName val="กราฟ ผลิต"/>
      <sheetName val="3"/>
      <sheetName val="TB SAP"/>
      <sheetName val="เขตการค้าย่อย"/>
      <sheetName val="4"/>
      <sheetName val="july  Production"/>
      <sheetName val="Vlook"/>
      <sheetName val="Drop Down"/>
      <sheetName val="สูตรDrop Down"/>
      <sheetName val="Dropdown data"/>
      <sheetName val="Event  กค-สค"/>
      <sheetName val="เหตุผลการลาออก"/>
      <sheetName val="Seal_1-07-043"/>
      <sheetName val="Roll03_07_04__(2)3"/>
      <sheetName val="Separate_by_Order3"/>
      <sheetName val="MILL__ORDER3"/>
      <sheetName val="plan_3"/>
      <sheetName val="Seal_1_07_043"/>
      <sheetName val="Sheet1_(2)3"/>
      <sheetName val="BS_ATTACH3"/>
      <sheetName val="BALANCE_SHEET_3"/>
      <sheetName val="DET_UNC4"/>
      <sheetName val="DET_UNC23"/>
      <sheetName val="DET_COAT3"/>
      <sheetName val="SOURCE_UNC3"/>
      <sheetName val="SOURCE_COAT3"/>
      <sheetName val="QRT_UNC3"/>
      <sheetName val="QRT_COAT3"/>
      <sheetName val="8_2_วิเคราะห์งบการเงิน2"/>
      <sheetName val="_Engineer_Top5_2"/>
      <sheetName val="Graph_DMG2"/>
      <sheetName val="Revise_UTAMI_Master_Plan"/>
      <sheetName val="Page_2"/>
      <sheetName val="กราฟ_"/>
      <sheetName val="Sheet3_(2)"/>
      <sheetName val="3_กราฟ_EUT"/>
      <sheetName val="กราฟ_ผลิต"/>
      <sheetName val="TB_SAP"/>
      <sheetName val="Drop_Down"/>
      <sheetName val="Seal_1-07-044"/>
      <sheetName val="Roll03_07_04__(2)4"/>
      <sheetName val="Separate_by_Order4"/>
      <sheetName val="MILL__ORDER4"/>
      <sheetName val="plan_4"/>
      <sheetName val="Seal_1_07_044"/>
      <sheetName val="Sheet1_(2)4"/>
      <sheetName val="BS_ATTACH4"/>
      <sheetName val="BALANCE_SHEET_4"/>
      <sheetName val="DET_UNC5"/>
      <sheetName val="DET_UNC24"/>
      <sheetName val="DET_COAT4"/>
      <sheetName val="SOURCE_UNC4"/>
      <sheetName val="SOURCE_COAT4"/>
      <sheetName val="QRT_UNC4"/>
      <sheetName val="QRT_COAT4"/>
      <sheetName val="8_2_วิเคราะห์งบการเงิน3"/>
      <sheetName val="_Engineer_Top5_3"/>
      <sheetName val="Graph_DMG3"/>
      <sheetName val="Revise_UTAMI_Master_Plan1"/>
      <sheetName val="Page_21"/>
      <sheetName val="กราฟ_1"/>
      <sheetName val="Sheet3_(2)1"/>
      <sheetName val="3_กราฟ_EUT1"/>
      <sheetName val="กราฟ_ผลิต1"/>
      <sheetName val="TB_SAP1"/>
      <sheetName val="Drop_Down1"/>
      <sheetName val="สูตรDrop_Down"/>
      <sheetName val="Dropdown_data"/>
      <sheetName val="Event__กค-สค"/>
      <sheetName val="Summary"/>
      <sheetName val="Daily Graph"/>
      <sheetName val="ELEC45-01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LEC45-01"/>
      <sheetName val="M-1-1"/>
      <sheetName val="Sheet1"/>
      <sheetName val="ชื่อหุ้น"/>
      <sheetName val="B&amp;S 1999"/>
      <sheetName val="detail(sum)"/>
      <sheetName val="ตั๋วเงินรับ"/>
      <sheetName val="ADJ - RATE"/>
      <sheetName val="database"/>
      <sheetName val="Trial Balance"/>
      <sheetName val="K-5"/>
      <sheetName val="AP Interco."/>
      <sheetName val="Details for Keppel Sin"/>
      <sheetName val="Details for tri"/>
      <sheetName val="MajorAP"/>
      <sheetName val="Q1'04"/>
      <sheetName val="Q2'04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FX rates"/>
      <sheetName val="table"/>
      <sheetName val="LS매입채무"/>
      <sheetName val="외상매입금명세"/>
      <sheetName val="지급어음명세"/>
      <sheetName val="Standing Data"/>
      <sheetName val="Asset &amp; Liability"/>
      <sheetName val="Net asset value"/>
      <sheetName val="_x0000_"/>
      <sheetName val="2002"/>
      <sheetName val="PM-TE"/>
      <sheetName val="TrialBalance Q3-2002"/>
      <sheetName val=" IB-PL-00-01 SUMMARY"/>
      <sheetName val=" IBPL0001"/>
      <sheetName val="PA"/>
      <sheetName val="Config"/>
      <sheetName val="Invoice"/>
      <sheetName val="fxrates"/>
      <sheetName val="BMCT2003"/>
      <sheetName val="Loan Data"/>
      <sheetName val="Allocate96-98"/>
      <sheetName val="ค่าวัสดุ"/>
      <sheetName val="K-5 YE"/>
      <sheetName val="Asset 31-12-47"/>
      <sheetName val="Customize Your Invoice"/>
      <sheetName val="CODE"/>
      <sheetName val="Purchase Order"/>
      <sheetName val="Customize Your Purchase Order"/>
      <sheetName val="?????????????"/>
      <sheetName val="??????? MGC"/>
      <sheetName val="VariableII  period"/>
      <sheetName val="standard cost "/>
      <sheetName val="C-1"/>
      <sheetName val="K-1"/>
      <sheetName val="K-1A"/>
      <sheetName val="ภาระผูกพันตามโครงการผลประโยชน์"/>
      <sheetName val="211901_คชจ.ค้างจ่าย"/>
      <sheetName val="グラフデータ"/>
      <sheetName val="Call Down Data OLD"/>
      <sheetName val="Parameters"/>
      <sheetName val="GL"/>
      <sheetName val="CANADA"/>
      <sheetName val="Assumption Data"/>
      <sheetName val="Links"/>
      <sheetName val="Lead"/>
      <sheetName val="BL - GL - RJ"/>
      <sheetName val="10-1 Media"/>
      <sheetName val="10-cut"/>
      <sheetName val="Base Rental"/>
      <sheetName val="F_OH"/>
      <sheetName val="COST (ACC.ขาย10-2005)"/>
      <sheetName val="B1"/>
      <sheetName val="Month"/>
      <sheetName val="DEP12"/>
      <sheetName val="Book 1 Summary"/>
      <sheetName val="J2"/>
      <sheetName val="group-expense"/>
      <sheetName val="Global Cover"/>
      <sheetName val="Anniversary at Multi Group"/>
      <sheetName val="TheMall_Empo_Sep04"/>
      <sheetName val="T&amp;E GL"/>
      <sheetName val="T&amp;E System"/>
      <sheetName val="1020 FF"/>
      <sheetName val="BRAZIL"/>
      <sheetName val="RFC-GRE"/>
      <sheetName val="PHSB-GL-TB"/>
      <sheetName val="BS"/>
      <sheetName val="FY02 Fcst"/>
      <sheetName val="HR"/>
      <sheetName val="Aging"/>
      <sheetName val="Variables"/>
      <sheetName val="SCB 1 - Current"/>
      <sheetName val="SCB 2 - Current"/>
      <sheetName val="P13-R"/>
      <sheetName val="Operational Plan"/>
      <sheetName val="CRITERIA1"/>
      <sheetName val="เงินกู้_MGC"/>
      <sheetName val="Index"/>
      <sheetName val="Header"/>
      <sheetName val="Main Menu"/>
      <sheetName val="Lookup"/>
      <sheetName val="AOP Summary-2"/>
      <sheetName val="Burden exp"/>
      <sheetName val="Menu"/>
      <sheetName val="AFEMAI"/>
      <sheetName val="stockทุน"/>
      <sheetName val="Thailand"/>
      <sheetName val="BE"/>
      <sheetName val="MatMan"/>
      <sheetName val="Master"/>
      <sheetName val="MA"/>
      <sheetName val="FACTORS"/>
      <sheetName val="Purchase"/>
      <sheetName val="ALL KSFC RIGS EXCEPT R-5"/>
      <sheetName val="GLdownload"/>
      <sheetName val="Entity List"/>
      <sheetName val="เงินกู้ธนช"/>
      <sheetName val="data"/>
      <sheetName val="General"/>
      <sheetName val="A_TODDI &amp; B_TODDI"/>
      <sheetName val="노무비"/>
      <sheetName val="Common"/>
      <sheetName val="Genetica Molecular '07"/>
      <sheetName val="SUM RV-November"/>
      <sheetName val="E-1D"/>
      <sheetName val="BAX Export 25mar07 - 31mar07"/>
      <sheetName val="ADJ_-_RATE"/>
      <sheetName val="Call_Down_Data_OLD"/>
      <sheetName val="_IB-PL-00-01_SUMMARY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???????_MGC"/>
      <sheetName val="SCB_1_-_Current"/>
      <sheetName val="SCB_2_-_Current"/>
      <sheetName val="Operational_Plan"/>
      <sheetName val="AOP_Summary-2"/>
      <sheetName val="Burden_exp"/>
      <sheetName val="_IBPL00011"/>
      <sheetName val="GL Code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CST1198"/>
      <sheetName val="เครื่องตกแต่ง"/>
      <sheetName val="อาคาร"/>
      <sheetName val="เครื่องมือ"/>
      <sheetName val="INFORM"/>
      <sheetName val=""/>
      <sheetName val="Addition_AUC"/>
      <sheetName val="BUILD95"/>
      <sheetName val="desc"/>
      <sheetName val="type"/>
      <sheetName val="Heads"/>
      <sheetName val="A-4Sum Lead "/>
      <sheetName val="Pivot_BS"/>
      <sheetName val="K001"/>
      <sheetName val="S-5"/>
      <sheetName val="คชจ.ดำเนินงาน6-43"/>
      <sheetName val="11_เงินลงทุน"/>
      <sheetName val="oresreqsum"/>
      <sheetName val="1602-97"/>
      <sheetName val="รายการกับบริษัทในเครือ "/>
      <sheetName val="TB"/>
      <sheetName val="Invoice Summary-Ops"/>
      <sheetName val="Consolidated"/>
      <sheetName val="Reest_Budget"/>
      <sheetName val="Product_Category_Input"/>
      <sheetName val="Drop Down Lists"/>
      <sheetName val="CAPEX Import"/>
      <sheetName val="Disposal"/>
      <sheetName val="IR66N"/>
      <sheetName val="Value"/>
      <sheetName val="Rates Table"/>
      <sheetName val="PARAMETER"/>
      <sheetName val="lgth adj fine"/>
      <sheetName val="Gauge Accuracy"/>
      <sheetName val="PG8"/>
      <sheetName val="PG7"/>
      <sheetName val="Drop Down"/>
      <sheetName val="Lookups"/>
      <sheetName val="legal_h"/>
      <sheetName val="Download"/>
      <sheetName val="AUDIT FEE"/>
      <sheetName val="99年度原単位"/>
      <sheetName val="P&amp;L-RT"/>
      <sheetName val="Pkg"/>
      <sheetName val="Raw Mat"/>
      <sheetName val="Thai better foods"/>
      <sheetName val="Cross Ref"/>
      <sheetName val="PRODUCT"/>
      <sheetName val="Jung step down (60)"/>
      <sheetName val="SRO"/>
      <sheetName val="Stock"/>
      <sheetName val="10"/>
      <sheetName val="ACC_MASTER"/>
      <sheetName val="Link data"/>
      <sheetName val="detail_profit&amp;loss"/>
      <sheetName val="Drop down list"/>
      <sheetName val="Assumptions"/>
      <sheetName val="A"/>
      <sheetName val="Dimensions"/>
      <sheetName val="ctrl"/>
      <sheetName val="Tax Calculation"/>
      <sheetName val="RIG 134-ASSETS APR 97"/>
      <sheetName val="RIG 027-ASSETS-AFTER 30 JUN 97"/>
      <sheetName val="BASIC"/>
      <sheetName val="V303"/>
      <sheetName val="J1"/>
      <sheetName val="Home Page"/>
      <sheetName val="Interest Rate Projection"/>
      <sheetName val="U-5"/>
      <sheetName val="P&amp;L"/>
      <sheetName val="CASA-PLAN"/>
      <sheetName val="W-현원가"/>
      <sheetName val="Accure"/>
      <sheetName val="FF7"/>
      <sheetName val="Drop_Down_Lists"/>
      <sheetName val="CAPEX_Import"/>
      <sheetName val="Rates_Table"/>
      <sheetName val="lgth_adj_fine"/>
      <sheetName val="Gauge_Accuracy"/>
      <sheetName val="Drop_Down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Data2"/>
      <sheetName val="ar_billwise_age"/>
      <sheetName val="DEMO"/>
      <sheetName val="Mapping table"/>
      <sheetName val="feb"/>
      <sheetName val="Basic_Information"/>
      <sheetName val="New Hire Input &amp; Calc"/>
      <sheetName val="On Board Headcount Changes"/>
      <sheetName val="HO"/>
      <sheetName val="BALANCE SHEET "/>
      <sheetName val="ARAC99"/>
      <sheetName val="p***"/>
      <sheetName val="Exp"/>
      <sheetName val="Template"/>
      <sheetName val="0506合并附注"/>
      <sheetName val="2动力设备"/>
      <sheetName val="TB-2001-Apr'01"/>
      <sheetName val="TH00_12080000"/>
      <sheetName val="Dates"/>
      <sheetName val="재무가정"/>
      <sheetName val="selling mec+msc"/>
      <sheetName val="DEC08"/>
      <sheetName val="Data Sources"/>
      <sheetName val="XREF"/>
      <sheetName val="외상매출금현황-수정분 A2"/>
      <sheetName val="Master Updated(517)"/>
      <sheetName val="Tooling list T lite"/>
      <sheetName val="FY04 budget vol"/>
      <sheetName val="TO - SP"/>
      <sheetName val="N-2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U-3"/>
      <sheetName val="VData"/>
      <sheetName val="STD_RESERVE"/>
      <sheetName val="DEP C2001"/>
      <sheetName val="Control"/>
      <sheetName val="K2"/>
      <sheetName val="M_Maincomp"/>
      <sheetName val="M_CT_OUT"/>
      <sheetName val="ยานพาหนะ"/>
      <sheetName val="BARS"/>
      <sheetName val="AC日程"/>
      <sheetName val="Required"/>
      <sheetName val="MATT"/>
      <sheetName val="FF-1"/>
      <sheetName val="BIL"/>
      <sheetName val="Detail"/>
      <sheetName val="FA-LISTING"/>
      <sheetName val="INP"/>
      <sheetName val="CFROI"/>
      <sheetName val="31.12.04"/>
      <sheetName val="sheetNO"/>
      <sheetName val="5. Sales Sources Summary"/>
      <sheetName val="Status 1 - Contract signed"/>
      <sheetName val="Non Movement"/>
      <sheetName val="DATABASE -sumifTB"/>
      <sheetName val="?????"/>
      <sheetName val="????-??"/>
      <sheetName val="GROUP1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Submission Form"/>
      <sheetName val="Wkgs_BS Lead"/>
      <sheetName val="Final"/>
      <sheetName val="resumen"/>
      <sheetName val="CF RECONCILE - 1"/>
      <sheetName val="N-4 Patent right"/>
      <sheetName val="_2_ส่งข้อมูลต้นทุนฉีดให้บัญชี"/>
      <sheetName val="7Long term liabilities"/>
      <sheetName val="Detail-Sep"/>
      <sheetName val="Appendix E"/>
      <sheetName val="공사개요"/>
      <sheetName val="เงินกู้_MGC1"/>
      <sheetName val="B&amp;S_1999"/>
      <sheetName val="Trial_Balance"/>
      <sheetName val="TrialBalance_Q3-2002"/>
      <sheetName val="VariableII__period"/>
      <sheetName val="Download_Grp_Branch"/>
      <sheetName val="Download_Lcl_Branch"/>
      <sheetName val="Supporting_Tool"/>
      <sheetName val="Customize_Your_Invoice"/>
      <sheetName val="Std_06"/>
      <sheetName val="Debt_Info"/>
      <sheetName val="Purchase_Order"/>
      <sheetName val="Customize_Your_Purchase_Order"/>
      <sheetName val="Main_Menu"/>
      <sheetName val="Investment_Database"/>
      <sheetName val="Submission_Form"/>
      <sheetName val="Wkgs_BS_Lead"/>
      <sheetName val="CF_RECONCILE_-_1"/>
      <sheetName val="N-4_Patent_right"/>
      <sheetName val="Loan_Data"/>
      <sheetName val="K-5_YE"/>
      <sheetName val="Asset_31-12-47"/>
      <sheetName val="ALL_KSFC_RIGS_EXCEPT_R-5"/>
      <sheetName val="Base_Rental"/>
      <sheetName val="10-1_Media"/>
      <sheetName val="COST_(ACC_ขาย10-2005)"/>
      <sheetName val="Entity_List"/>
      <sheetName val="7Long_term_liabilities"/>
      <sheetName val="Appendix_E"/>
      <sheetName val=" IB-PL-YTD"/>
      <sheetName val="recon"/>
      <sheetName val="Account List"/>
      <sheetName val="Company codes"/>
      <sheetName val="Stock Aging"/>
      <sheetName val="97년추정손익계산서"/>
      <sheetName val="Saptco00"/>
      <sheetName val="On hand - 31 Mar 03"/>
      <sheetName val="Id"/>
      <sheetName val="Intro2"/>
      <sheetName val="IRELAND"/>
      <sheetName val="conso46"/>
      <sheetName val="JV"/>
      <sheetName val="TB Data base"/>
      <sheetName val="Purchases"/>
      <sheetName val="Scenarios"/>
      <sheetName val="NEW ZEALAND"/>
      <sheetName val="@RISK Correlations"/>
      <sheetName val="Revenue"/>
      <sheetName val="ต้นฉบับ"/>
      <sheetName val="LookupTable"/>
      <sheetName val="MCS_P&amp;L_By_Sub_ USD"/>
      <sheetName val="lab paced"/>
      <sheetName val="TEST"/>
      <sheetName val="03中"/>
      <sheetName val="NAR-Pistons (2)"/>
      <sheetName val="FDR-Jan-99 "/>
      <sheetName val="Main"/>
      <sheetName val="Elimination"/>
      <sheetName val="TAUX MONNAIES"/>
      <sheetName val="Equity Rec."/>
      <sheetName val="PKT_sales"/>
      <sheetName val="เงินกู้_MGC2"/>
      <sheetName val="SCB_1_-_Current1"/>
      <sheetName val="SCB_2_-_Current1"/>
      <sheetName val="B&amp;S_19991"/>
      <sheetName val="Trial_Balance1"/>
      <sheetName val="ADJ_-_RATE1"/>
      <sheetName val="AP_Interco_1"/>
      <sheetName val="Details_for_Keppel_Sin1"/>
      <sheetName val="Details_for_tri1"/>
      <sheetName val="เง_นก___MGC1"/>
      <sheetName val="TrialBalance_Q3-20021"/>
      <sheetName val="VariableII__period1"/>
      <sheetName val="6_weeks_rolling_forecast1"/>
      <sheetName val="FX_rates1"/>
      <sheetName val="Standing_Data1"/>
      <sheetName val="Asset_&amp;_Liability1"/>
      <sheetName val="Net_asset_value1"/>
      <sheetName val="???????_MGC1"/>
      <sheetName val="Download_Grp_Branch1"/>
      <sheetName val="Download_Lcl_Branch1"/>
      <sheetName val="Supporting_Tool1"/>
      <sheetName val="Customize_Your_Invoice1"/>
      <sheetName val="Std_061"/>
      <sheetName val="Debt_Info1"/>
      <sheetName val="Purchase_Order1"/>
      <sheetName val="Customize_Your_Purchase_Order1"/>
      <sheetName val="_IB-PL-00-01_SUMMARY1"/>
      <sheetName val="Call_Down_Data_OLD1"/>
      <sheetName val="Assumption_Data1"/>
      <sheetName val="BL_-_GL_-_RJ1"/>
      <sheetName val="T&amp;E_GL1"/>
      <sheetName val="T&amp;E_System1"/>
      <sheetName val="1020_FF1"/>
      <sheetName val="FY02_Fcst1"/>
      <sheetName val="Operational_Plan1"/>
      <sheetName val="Main_Menu1"/>
      <sheetName val="AOP_Summary-21"/>
      <sheetName val="Burden_exp1"/>
      <sheetName val="Investment_Database1"/>
      <sheetName val="Submission_Form1"/>
      <sheetName val="Wkgs_BS_Lead1"/>
      <sheetName val="CF_RECONCILE_-_11"/>
      <sheetName val="N-4_Patent_right1"/>
      <sheetName val="Loan_Data1"/>
      <sheetName val="K-5_YE1"/>
      <sheetName val="Asset_31-12-471"/>
      <sheetName val="ALL_KSFC_RIGS_EXCEPT_R-51"/>
      <sheetName val="Base_Rental1"/>
      <sheetName val="10-1_Media1"/>
      <sheetName val="COST_(ACC_ขาย10-2005)1"/>
      <sheetName val="Entity_List1"/>
      <sheetName val="7Long_term_liabilities1"/>
      <sheetName val="Appendix_E1"/>
      <sheetName val="Amort Table Building I"/>
      <sheetName val="list"/>
      <sheetName val="Market Segment"/>
      <sheetName val="Owner Unit"/>
      <sheetName val="vendor name"/>
      <sheetName val="MasterSheet"/>
      <sheetName val="HQ"/>
      <sheetName val="Sheet10"/>
      <sheetName val="Content Page"/>
      <sheetName val="Setup"/>
      <sheetName val="PU+MSS+ESS"/>
      <sheetName val="PLSUMM"/>
      <sheetName val="Elim Seg LM"/>
      <sheetName val="Elim Seg BM"/>
      <sheetName val="Elim Seg AM"/>
      <sheetName val="Table Array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Account Code_E"/>
      <sheetName val="CUSTOMER"/>
      <sheetName val="ADJ_-_RATE2"/>
      <sheetName val="Trial_Balance2"/>
      <sheetName val="Loan_Data2"/>
      <sheetName val="Database_PL"/>
      <sheetName val="Submit"/>
      <sheetName val="ADJ_-_RATE6"/>
      <sheetName val="Plant_Overhead"/>
      <sheetName val="Setup 2008"/>
      <sheetName val="Output"/>
      <sheetName val="Content"/>
      <sheetName val="Summary"/>
      <sheetName val="GMI"/>
      <sheetName val="Setup 2009"/>
      <sheetName val="EBANOV96"/>
      <sheetName val="f&amp;b (2)"/>
      <sheetName val="P&amp;LSUM"/>
      <sheetName val="1"/>
      <sheetName val="7251-06540"/>
      <sheetName val="Asset41_42"/>
      <sheetName val="Casual2003"/>
      <sheetName val="Master table"/>
      <sheetName val="Nominal Wizard"/>
      <sheetName val="Jan.05"/>
      <sheetName val="BS-Q1'04"/>
      <sheetName val="set_"/>
      <sheetName val="FCT 2008 - HM ok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03100(SS)"/>
      <sheetName val="RECY"/>
      <sheetName val="INV"/>
      <sheetName val="FA(NEW)"/>
      <sheetName val="???"/>
      <sheetName val="ADJ _ RATE"/>
      <sheetName val="Summary Comparison SGD"/>
      <sheetName val="인원계획-미화"/>
      <sheetName val="U-7.1"/>
      <sheetName val="anaysis_sheet"/>
      <sheetName val="Ratchada"/>
      <sheetName val="N-4.4"/>
      <sheetName val="7 Jan 02"/>
      <sheetName val="Tke"/>
      <sheetName val="DOMESTIC"/>
      <sheetName val="Mkt Dev 1291 ONL 1290 - 1010"/>
      <sheetName val="GAAP Pru"/>
      <sheetName val="PGMMNG"/>
      <sheetName val="SwapData"/>
      <sheetName val="Bill No. 2 - Carpark"/>
      <sheetName val="TB_Hotel"/>
      <sheetName val="sum to LRH"/>
      <sheetName val="6เครื่อง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S8"/>
      <sheetName val="Permanent info"/>
      <sheetName val="STart"/>
      <sheetName val="SAP COMPANY CODES"/>
      <sheetName val="Cover2"/>
      <sheetName val="ana u5"/>
      <sheetName val="p___"/>
      <sheetName val="Q_TS_AERP_MONTHLY"/>
      <sheetName val="Cost Center"/>
      <sheetName val="AP-FAsb"/>
      <sheetName val="21 Ocl"/>
      <sheetName val="acc.depre-report-old"/>
      <sheetName val="FC"/>
      <sheetName val="Actual"/>
      <sheetName val="Parameters2"/>
      <sheetName val="PL12M"/>
      <sheetName val="Data_Sources"/>
      <sheetName val="외상매출금현황-수정분_A2"/>
      <sheetName val="Master_Updated(517)"/>
      <sheetName val="_9DOZep{"/>
      <sheetName val="_"/>
      <sheetName val="?_?????????9?D?????O?Z?e?p?{??"/>
      <sheetName val="_?9?D?O?Z?e?p?{??_x000a_"/>
      <sheetName val="________MGC"/>
      <sheetName val="Tooling_list_T_lite"/>
      <sheetName val="_9DOZep{_x000a_"/>
      <sheetName val="FY04_budget_vol"/>
      <sheetName val="DEP_C2001"/>
      <sheetName val="AP_Interco_2"/>
      <sheetName val="Details_for_Keppel_Sin2"/>
      <sheetName val="Details_for_tri2"/>
      <sheetName val="เง_นก___MGC2"/>
      <sheetName val="6_weeks_rolling_forecast2"/>
      <sheetName val="FX_rates2"/>
      <sheetName val="Standing_Data2"/>
      <sheetName val="Asset_&amp;_Liability2"/>
      <sheetName val="Net_asset_value2"/>
      <sheetName val="Data_Sources1"/>
      <sheetName val="외상매출금현황-수정분_A21"/>
      <sheetName val="Master_Updated(517)1"/>
      <sheetName val="_1"/>
      <sheetName val="?_?????????9?D?????O?Z?e?p?{?1"/>
      <sheetName val="_?9?D?O?Z?e?p?{??_x000a_1"/>
      <sheetName val="________MGC1"/>
      <sheetName val="Tooling_list_T_lite1"/>
      <sheetName val="FY04_budget_vol1"/>
      <sheetName val="Drop_Down_Lists1"/>
      <sheetName val="CAPEX_Import1"/>
      <sheetName val="Rates_Table1"/>
      <sheetName val="lgth_adj_fine1"/>
      <sheetName val="Gauge_Accuracy1"/>
      <sheetName val="Drop_Down1"/>
      <sheetName val="Raw_Mat1"/>
      <sheetName val="AUDIT_FEE1"/>
      <sheetName val="Thai_better_foods1"/>
      <sheetName val="Cross_Ref1"/>
      <sheetName val="DEP_C20011"/>
      <sheetName val="Co.26 Unfinished P&amp;E"/>
      <sheetName val="Master_table"/>
      <sheetName val="_0510"/>
      <sheetName val="BSLA"/>
      <sheetName val="매출"/>
      <sheetName val="Landing Factors"/>
      <sheetName val="Agency Walker ID"/>
      <sheetName val="MC3(main)"/>
      <sheetName val="MC1"/>
      <sheetName val="QUANTITY COMPARISON"/>
      <sheetName val="Int. SanRam"/>
      <sheetName val="Adj. AR oversea"/>
      <sheetName val="Memo"/>
      <sheetName val="Stator"/>
      <sheetName val="DW"/>
      <sheetName val="SH-E"/>
      <sheetName val="SH-C"/>
      <sheetName val="Valid Account Element"/>
      <sheetName val="Valid Product"/>
      <sheetName val="Total Revenue"/>
      <sheetName val="98FORECAST (1)"/>
      <sheetName val="เงินกู้_MGC3"/>
      <sheetName val="ADJ_-_RATE3"/>
      <sheetName val="Trial_Balance3"/>
      <sheetName val="Loan_Data3"/>
      <sheetName val="SAP_COMPANY_CODES"/>
      <sheetName val="E001 Lead"/>
      <sheetName val="E100 Subledger with GL"/>
      <sheetName val="31_12_04"/>
      <sheetName val="設計通知"/>
      <sheetName val="NL+Lcombine"/>
    </sheetNames>
    <sheetDataSet>
      <sheetData sheetId="0">
        <row r="2">
          <cell r="G2">
            <v>36525</v>
          </cell>
        </row>
      </sheetData>
      <sheetData sheetId="1">
        <row r="2">
          <cell r="G2">
            <v>36525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G2">
            <v>36525</v>
          </cell>
        </row>
      </sheetData>
      <sheetData sheetId="349"/>
      <sheetData sheetId="350" refreshError="1"/>
      <sheetData sheetId="351">
        <row r="4">
          <cell r="B4">
            <v>8500000</v>
          </cell>
        </row>
      </sheetData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/>
      <sheetData sheetId="369"/>
      <sheetData sheetId="370"/>
      <sheetData sheetId="371"/>
      <sheetData sheetId="372"/>
      <sheetData sheetId="373"/>
      <sheetData sheetId="374"/>
      <sheetData sheetId="375">
        <row r="4">
          <cell r="B4">
            <v>8500000</v>
          </cell>
        </row>
      </sheetData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>
        <row r="4">
          <cell r="B4">
            <v>8500000</v>
          </cell>
        </row>
      </sheetData>
      <sheetData sheetId="410"/>
      <sheetData sheetId="411"/>
      <sheetData sheetId="412"/>
      <sheetData sheetId="413"/>
      <sheetData sheetId="414">
        <row r="4">
          <cell r="B4">
            <v>8500000</v>
          </cell>
        </row>
      </sheetData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>
        <row r="4">
          <cell r="B4">
            <v>8500000</v>
          </cell>
        </row>
      </sheetData>
      <sheetData sheetId="453"/>
      <sheetData sheetId="454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>
        <row r="2">
          <cell r="G2">
            <v>36525</v>
          </cell>
        </row>
      </sheetData>
      <sheetData sheetId="475"/>
      <sheetData sheetId="476">
        <row r="2">
          <cell r="G2">
            <v>36525</v>
          </cell>
        </row>
      </sheetData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>
        <row r="4">
          <cell r="B4">
            <v>8500000</v>
          </cell>
        </row>
      </sheetData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/>
      <sheetData sheetId="637"/>
      <sheetData sheetId="638"/>
      <sheetData sheetId="639"/>
      <sheetData sheetId="640"/>
      <sheetData sheetId="641">
        <row r="17">
          <cell r="E17">
            <v>3000000</v>
          </cell>
        </row>
      </sheetData>
      <sheetData sheetId="642"/>
      <sheetData sheetId="643" refreshError="1"/>
      <sheetData sheetId="644" refreshError="1"/>
      <sheetData sheetId="64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เงินกู้ธนชาต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e</v>
          </cell>
        </row>
        <row r="2">
          <cell r="C2" t="str">
            <v>ยอดยกมา</v>
          </cell>
          <cell r="E2" t="str">
            <v>ยอดงวดปัจจุบัน</v>
          </cell>
          <cell r="G2" t="str">
            <v>ยอดยกไป</v>
          </cell>
        </row>
        <row r="3">
          <cell r="A3" t="str">
            <v>รหัสบัญชี</v>
          </cell>
          <cell r="B3" t="str">
            <v>ชื่อบัญชี</v>
          </cell>
          <cell r="C3" t="str">
            <v>เดบิต</v>
          </cell>
          <cell r="D3" t="str">
            <v>เครดิต</v>
          </cell>
          <cell r="E3" t="str">
            <v>เดบิต</v>
          </cell>
          <cell r="F3" t="str">
            <v>Period 31.12.2002</v>
          </cell>
          <cell r="G3" t="str">
            <v>เดบิต</v>
          </cell>
          <cell r="H3" t="str">
            <v>เครดิต</v>
          </cell>
        </row>
        <row r="4">
          <cell r="A4" t="str">
            <v>11101</v>
          </cell>
          <cell r="B4" t="str">
            <v>เงินสด</v>
          </cell>
          <cell r="C4">
            <v>100000</v>
          </cell>
          <cell r="D4">
            <v>0</v>
          </cell>
          <cell r="E4">
            <v>0</v>
          </cell>
          <cell r="F4">
            <v>0</v>
          </cell>
          <cell r="G4">
            <v>100000</v>
          </cell>
          <cell r="H4">
            <v>0</v>
          </cell>
        </row>
        <row r="5">
          <cell r="A5" t="str">
            <v>11102</v>
          </cell>
          <cell r="B5" t="str">
            <v>เงินฝากประจำ - ธ.ทหารไทย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11103</v>
          </cell>
          <cell r="B6" t="str">
            <v>เงินฝากกระแสรายวัน - ธ.ไทยพาณิชย์ สาขาเจริญนคร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11104</v>
          </cell>
          <cell r="B7" t="str">
            <v>เงินฝากกระแสรายวัน - ธ.กสิกรไทย สาขาบางครุ</v>
          </cell>
          <cell r="C7">
            <v>0</v>
          </cell>
          <cell r="D7">
            <v>4704.58</v>
          </cell>
          <cell r="E7">
            <v>34714</v>
          </cell>
          <cell r="F7">
            <v>0</v>
          </cell>
          <cell r="G7">
            <v>30009.42</v>
          </cell>
          <cell r="H7">
            <v>0</v>
          </cell>
        </row>
        <row r="8">
          <cell r="A8" t="str">
            <v>11105</v>
          </cell>
          <cell r="B8" t="str">
            <v>เงินฝากออมทรัพย์ - ธ.ไทยพาณิชย์</v>
          </cell>
          <cell r="C8">
            <v>2015.22</v>
          </cell>
          <cell r="D8">
            <v>0</v>
          </cell>
          <cell r="E8">
            <v>870646.88</v>
          </cell>
          <cell r="F8">
            <v>0</v>
          </cell>
          <cell r="G8">
            <v>872662.1</v>
          </cell>
          <cell r="H8">
            <v>0</v>
          </cell>
        </row>
        <row r="9">
          <cell r="A9" t="str">
            <v>11106</v>
          </cell>
          <cell r="B9" t="str">
            <v>เงินฝากระหว่างทาง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11107</v>
          </cell>
          <cell r="B10" t="str">
            <v>เงินฝากเงินตราต่างประเทศ - ธ.ไทยพาณิชย์ (US$)</v>
          </cell>
          <cell r="C10">
            <v>3313710.87</v>
          </cell>
          <cell r="D10">
            <v>0</v>
          </cell>
          <cell r="E10">
            <v>0</v>
          </cell>
          <cell r="F10">
            <v>2216574.27</v>
          </cell>
          <cell r="G10">
            <v>1097136.6000000001</v>
          </cell>
          <cell r="H10">
            <v>0</v>
          </cell>
        </row>
        <row r="11">
          <cell r="A11" t="str">
            <v>11108</v>
          </cell>
          <cell r="B11" t="str">
            <v>เงินฝากออมทรัพย์ - ธ.กรุงไทย สาขาบางครุ</v>
          </cell>
          <cell r="C11">
            <v>16007083.08</v>
          </cell>
          <cell r="D11">
            <v>0</v>
          </cell>
          <cell r="E11">
            <v>0</v>
          </cell>
          <cell r="F11">
            <v>7621728.0700000003</v>
          </cell>
          <cell r="G11">
            <v>8385355.0099999998</v>
          </cell>
          <cell r="H11">
            <v>0</v>
          </cell>
        </row>
        <row r="12">
          <cell r="A12" t="str">
            <v>11109</v>
          </cell>
          <cell r="B12" t="str">
            <v>เงินฝากออมทรัพย์ - ธ.กสิกรไทย สาขาบางครุ</v>
          </cell>
          <cell r="C12">
            <v>5129141.24</v>
          </cell>
          <cell r="D12">
            <v>0</v>
          </cell>
          <cell r="E12">
            <v>0</v>
          </cell>
          <cell r="F12">
            <v>2471473.85</v>
          </cell>
          <cell r="G12">
            <v>2657667.39</v>
          </cell>
          <cell r="H12">
            <v>0</v>
          </cell>
        </row>
        <row r="13">
          <cell r="A13" t="str">
            <v>11110</v>
          </cell>
          <cell r="B13" t="str">
            <v>เงินฝากประจำ - ธ.กสิกรไทย สาขาบางครุ</v>
          </cell>
          <cell r="C13">
            <v>1009900</v>
          </cell>
          <cell r="D13">
            <v>0</v>
          </cell>
          <cell r="E13">
            <v>9998.01</v>
          </cell>
          <cell r="F13">
            <v>0</v>
          </cell>
          <cell r="G13">
            <v>1019898.01</v>
          </cell>
          <cell r="H13">
            <v>0</v>
          </cell>
        </row>
        <row r="14">
          <cell r="A14" t="str">
            <v>11111</v>
          </cell>
          <cell r="B14" t="str">
            <v>เงินฝากกระแสรายวัน - CITIBANK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11112</v>
          </cell>
          <cell r="B15" t="str">
            <v>เงินฝากออมทรัพย์ - CITIBANK</v>
          </cell>
          <cell r="C15">
            <v>18266.060000000001</v>
          </cell>
          <cell r="D15">
            <v>0</v>
          </cell>
          <cell r="E15">
            <v>0</v>
          </cell>
          <cell r="F15">
            <v>16134.98</v>
          </cell>
          <cell r="G15">
            <v>2131.08</v>
          </cell>
          <cell r="H15">
            <v>0</v>
          </cell>
        </row>
        <row r="16">
          <cell r="A16" t="str">
            <v>11113</v>
          </cell>
          <cell r="B16" t="str">
            <v>เงินฝากเงินตราต่างประเทศ - CITIBANK</v>
          </cell>
          <cell r="C16">
            <v>6046505.25</v>
          </cell>
          <cell r="D16">
            <v>0</v>
          </cell>
          <cell r="E16">
            <v>0</v>
          </cell>
          <cell r="F16">
            <v>1426099.49</v>
          </cell>
          <cell r="G16">
            <v>4620405.76</v>
          </cell>
          <cell r="H16">
            <v>0</v>
          </cell>
        </row>
        <row r="17">
          <cell r="A17" t="str">
            <v>11114</v>
          </cell>
          <cell r="B17" t="str">
            <v>เงินสด - เงินตราต่างประเทศ</v>
          </cell>
          <cell r="C17">
            <v>25701.48</v>
          </cell>
          <cell r="D17">
            <v>0</v>
          </cell>
          <cell r="E17">
            <v>0</v>
          </cell>
          <cell r="F17">
            <v>25701.48</v>
          </cell>
          <cell r="G17">
            <v>0</v>
          </cell>
          <cell r="H17">
            <v>0</v>
          </cell>
        </row>
        <row r="18">
          <cell r="A18" t="str">
            <v>11115</v>
          </cell>
          <cell r="B18" t="str">
            <v>เงินฝากประจำ - CITIBANK</v>
          </cell>
          <cell r="C18">
            <v>2000000</v>
          </cell>
          <cell r="D18">
            <v>0</v>
          </cell>
          <cell r="E18">
            <v>0</v>
          </cell>
          <cell r="F18">
            <v>0</v>
          </cell>
          <cell r="G18">
            <v>2000000</v>
          </cell>
          <cell r="H18">
            <v>0</v>
          </cell>
        </row>
        <row r="19">
          <cell r="A19" t="str">
            <v>11116</v>
          </cell>
          <cell r="B19" t="str">
            <v>เงินฝากออมทรัพย์ - ธ.ไทยพาณิชย์ สาขาบางครุ</v>
          </cell>
          <cell r="C19">
            <v>500</v>
          </cell>
          <cell r="D19">
            <v>0</v>
          </cell>
          <cell r="E19">
            <v>0</v>
          </cell>
          <cell r="F19">
            <v>500</v>
          </cell>
          <cell r="G19">
            <v>0</v>
          </cell>
          <cell r="H19">
            <v>0</v>
          </cell>
        </row>
        <row r="20">
          <cell r="A20" t="str">
            <v>11117</v>
          </cell>
          <cell r="B20" t="str">
            <v>เงินฝากกระแสรายวัน - ธ.ไทยพาณิชย์ สาขาบางครุ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11119</v>
          </cell>
          <cell r="B21" t="str">
            <v>อากรแสตมป์</v>
          </cell>
          <cell r="C21">
            <v>860</v>
          </cell>
          <cell r="D21">
            <v>0</v>
          </cell>
          <cell r="E21">
            <v>0</v>
          </cell>
          <cell r="F21">
            <v>215</v>
          </cell>
          <cell r="G21">
            <v>645</v>
          </cell>
          <cell r="H21">
            <v>0</v>
          </cell>
        </row>
        <row r="22">
          <cell r="A22" t="str">
            <v>11120</v>
          </cell>
          <cell r="B22" t="str">
            <v>เงินฝากออมทรัพย์ - ธ.กสิกรไทย สาขาพระสมุทรเจดีย์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11121</v>
          </cell>
          <cell r="B23" t="str">
            <v>เงินฝากกระแสรายวัน - ธ.กสิกรไทย สาขาพระสมุทรเจดีย์</v>
          </cell>
          <cell r="C23">
            <v>110900.41</v>
          </cell>
          <cell r="D23">
            <v>0</v>
          </cell>
          <cell r="E23">
            <v>0</v>
          </cell>
          <cell r="F23">
            <v>13664.72</v>
          </cell>
          <cell r="G23">
            <v>97235.69</v>
          </cell>
          <cell r="H23">
            <v>0</v>
          </cell>
        </row>
        <row r="24">
          <cell r="A24" t="str">
            <v>11122</v>
          </cell>
          <cell r="B24" t="str">
            <v>เงินฝากกระแสรายวัน - ธ.ไทยพาณิชย์ สาขาพระประแดง</v>
          </cell>
          <cell r="C24">
            <v>37410.32</v>
          </cell>
          <cell r="D24">
            <v>0</v>
          </cell>
          <cell r="E24">
            <v>0</v>
          </cell>
          <cell r="F24">
            <v>23542.29</v>
          </cell>
          <cell r="G24">
            <v>13868.03</v>
          </cell>
          <cell r="H24">
            <v>0</v>
          </cell>
        </row>
        <row r="25">
          <cell r="A25">
            <v>11123</v>
          </cell>
          <cell r="B25" t="str">
            <v>เงินฝากกระแสรายวัน - ธ.กรุงไทย สาขาบางครุ</v>
          </cell>
          <cell r="C25">
            <v>0</v>
          </cell>
          <cell r="D25">
            <v>0</v>
          </cell>
          <cell r="E25">
            <v>10000</v>
          </cell>
          <cell r="F25">
            <v>0</v>
          </cell>
          <cell r="G25">
            <v>10000</v>
          </cell>
          <cell r="H25">
            <v>0</v>
          </cell>
        </row>
        <row r="26">
          <cell r="A26" t="str">
            <v>11201</v>
          </cell>
          <cell r="B26" t="str">
            <v>เงินลงทุน - ตั๋วสัญญาใช้เงิน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11202</v>
          </cell>
          <cell r="B27" t="str">
            <v>เงินลงทุนชั่วคราว</v>
          </cell>
          <cell r="C27">
            <v>55744013.990000002</v>
          </cell>
          <cell r="D27">
            <v>0</v>
          </cell>
          <cell r="E27">
            <v>0</v>
          </cell>
          <cell r="F27">
            <v>27467228.16</v>
          </cell>
          <cell r="G27">
            <v>28276785.829999998</v>
          </cell>
          <cell r="H27">
            <v>0</v>
          </cell>
        </row>
        <row r="28">
          <cell r="A28" t="str">
            <v>11301</v>
          </cell>
          <cell r="B28" t="str">
            <v>ลูกหนี้การค้า</v>
          </cell>
          <cell r="C28">
            <v>56023663.880000003</v>
          </cell>
          <cell r="D28">
            <v>0</v>
          </cell>
          <cell r="E28">
            <v>30068620.100000001</v>
          </cell>
          <cell r="F28">
            <v>0</v>
          </cell>
          <cell r="G28">
            <v>86092283.980000004</v>
          </cell>
          <cell r="H28">
            <v>0</v>
          </cell>
        </row>
        <row r="29">
          <cell r="A29" t="str">
            <v>11302</v>
          </cell>
          <cell r="B29" t="str">
            <v>ลูกหนี้ต่อเรือ</v>
          </cell>
          <cell r="C29">
            <v>1777971.84</v>
          </cell>
          <cell r="D29">
            <v>0</v>
          </cell>
          <cell r="E29">
            <v>4123918.21</v>
          </cell>
          <cell r="F29">
            <v>0</v>
          </cell>
          <cell r="G29">
            <v>5901890.0499999998</v>
          </cell>
          <cell r="H29">
            <v>0</v>
          </cell>
        </row>
        <row r="30">
          <cell r="A30" t="str">
            <v>11303</v>
          </cell>
          <cell r="B30" t="str">
            <v>ค่าเผื่อหนี้สงสัยจะสูญ</v>
          </cell>
          <cell r="C30">
            <v>0</v>
          </cell>
          <cell r="D30">
            <v>17855735.34</v>
          </cell>
          <cell r="E30">
            <v>0</v>
          </cell>
          <cell r="F30">
            <v>2980073.88</v>
          </cell>
          <cell r="G30">
            <v>0</v>
          </cell>
          <cell r="H30">
            <v>20835809.219999999</v>
          </cell>
        </row>
        <row r="31">
          <cell r="A31" t="str">
            <v>11304</v>
          </cell>
          <cell r="B31" t="str">
            <v>เช็คลงวันที่รับล่วงหน้า</v>
          </cell>
          <cell r="C31">
            <v>44572.4</v>
          </cell>
          <cell r="D31">
            <v>0</v>
          </cell>
          <cell r="E31">
            <v>0</v>
          </cell>
          <cell r="F31">
            <v>0</v>
          </cell>
          <cell r="G31">
            <v>44572.4</v>
          </cell>
          <cell r="H31">
            <v>0</v>
          </cell>
        </row>
        <row r="32">
          <cell r="A32" t="str">
            <v>11305</v>
          </cell>
          <cell r="B32" t="str">
            <v>งานระหว่างก่อสร้างตามสัญญา</v>
          </cell>
          <cell r="C32">
            <v>0</v>
          </cell>
          <cell r="D32">
            <v>0</v>
          </cell>
          <cell r="E32">
            <v>11902500</v>
          </cell>
          <cell r="F32">
            <v>0</v>
          </cell>
          <cell r="G32">
            <v>11902500</v>
          </cell>
          <cell r="H32">
            <v>0</v>
          </cell>
        </row>
        <row r="33">
          <cell r="A33" t="str">
            <v>11306</v>
          </cell>
          <cell r="B33" t="str">
            <v>ลูกหนี้ - Forward Exchange</v>
          </cell>
          <cell r="C33">
            <v>1630049.21</v>
          </cell>
          <cell r="D33">
            <v>0</v>
          </cell>
          <cell r="E33">
            <v>0</v>
          </cell>
          <cell r="F33">
            <v>1630049.21</v>
          </cell>
          <cell r="G33">
            <v>0</v>
          </cell>
          <cell r="H33">
            <v>0</v>
          </cell>
        </row>
        <row r="34">
          <cell r="A34" t="str">
            <v>11307</v>
          </cell>
          <cell r="B34" t="str">
            <v>เช็ครับยังไม่นำเข้า</v>
          </cell>
          <cell r="C34">
            <v>16786028.43</v>
          </cell>
          <cell r="D34">
            <v>0</v>
          </cell>
          <cell r="E34">
            <v>0</v>
          </cell>
          <cell r="F34">
            <v>1665518.48</v>
          </cell>
          <cell r="G34">
            <v>15120509.949999999</v>
          </cell>
          <cell r="H34">
            <v>0</v>
          </cell>
        </row>
        <row r="35">
          <cell r="A35" t="str">
            <v>11319</v>
          </cell>
          <cell r="B35" t="str">
            <v>ลูกหนี้อื่น ๆ</v>
          </cell>
          <cell r="C35">
            <v>0</v>
          </cell>
          <cell r="D35">
            <v>0</v>
          </cell>
          <cell r="E35">
            <v>364262.48</v>
          </cell>
          <cell r="F35">
            <v>0</v>
          </cell>
          <cell r="G35">
            <v>364262.48</v>
          </cell>
          <cell r="H35">
            <v>0</v>
          </cell>
        </row>
        <row r="36">
          <cell r="A36" t="str">
            <v>11401</v>
          </cell>
          <cell r="B36" t="str">
            <v>วัตถุดิบคงเหลือ</v>
          </cell>
          <cell r="C36">
            <v>32575560.98</v>
          </cell>
          <cell r="D36">
            <v>0</v>
          </cell>
          <cell r="E36">
            <v>447440.64000000001</v>
          </cell>
          <cell r="F36">
            <v>0</v>
          </cell>
          <cell r="G36">
            <v>33023001.620000001</v>
          </cell>
          <cell r="H36">
            <v>0</v>
          </cell>
        </row>
        <row r="37">
          <cell r="A37" t="str">
            <v>11402</v>
          </cell>
          <cell r="B37" t="str">
            <v>วัตถุดิบระหว่างทาง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A38" t="str">
            <v>11403</v>
          </cell>
          <cell r="B38" t="str">
            <v>วัสดุแปรสภาพ</v>
          </cell>
          <cell r="C38">
            <v>0</v>
          </cell>
          <cell r="D38">
            <v>0</v>
          </cell>
          <cell r="E38">
            <v>377288.57</v>
          </cell>
          <cell r="F38">
            <v>0</v>
          </cell>
          <cell r="G38">
            <v>377288.57</v>
          </cell>
          <cell r="H38">
            <v>0</v>
          </cell>
        </row>
        <row r="39">
          <cell r="A39" t="str">
            <v>11404</v>
          </cell>
          <cell r="B39" t="str">
            <v>วัสดุสำนักงานคงคลัง</v>
          </cell>
          <cell r="C39">
            <v>36908.129999999997</v>
          </cell>
          <cell r="D39">
            <v>0</v>
          </cell>
          <cell r="E39">
            <v>6943.08</v>
          </cell>
          <cell r="F39">
            <v>0</v>
          </cell>
          <cell r="G39">
            <v>43851.21</v>
          </cell>
          <cell r="H39">
            <v>0</v>
          </cell>
        </row>
        <row r="40">
          <cell r="A40" t="str">
            <v>11501</v>
          </cell>
          <cell r="B40" t="str">
            <v>เงินให้กู้ยืมแก่บริษัท เจนเนอรัลคลังสินค้า จำกัด</v>
          </cell>
          <cell r="C40">
            <v>10800000</v>
          </cell>
          <cell r="D40">
            <v>0</v>
          </cell>
          <cell r="E40">
            <v>0</v>
          </cell>
          <cell r="F40">
            <v>0</v>
          </cell>
          <cell r="G40">
            <v>10800000</v>
          </cell>
          <cell r="H40">
            <v>0</v>
          </cell>
        </row>
        <row r="41">
          <cell r="A41" t="str">
            <v>11601</v>
          </cell>
          <cell r="B41" t="str">
            <v>เงินจ่ายล่วงหน้าค่าสินค้า</v>
          </cell>
          <cell r="C41">
            <v>0</v>
          </cell>
          <cell r="D41">
            <v>0</v>
          </cell>
          <cell r="E41">
            <v>12261965.210000001</v>
          </cell>
          <cell r="F41">
            <v>0</v>
          </cell>
          <cell r="G41">
            <v>12261965.210000001</v>
          </cell>
          <cell r="H41">
            <v>0</v>
          </cell>
        </row>
        <row r="42">
          <cell r="A42" t="str">
            <v>11602</v>
          </cell>
          <cell r="B42" t="str">
            <v>ค่าเบี้ยประกันจ่ายล่วงหน้า</v>
          </cell>
          <cell r="C42">
            <v>452201.97</v>
          </cell>
          <cell r="D42">
            <v>0</v>
          </cell>
          <cell r="E42">
            <v>102961.35</v>
          </cell>
          <cell r="F42">
            <v>0</v>
          </cell>
          <cell r="G42">
            <v>555163.31999999995</v>
          </cell>
          <cell r="H42">
            <v>0</v>
          </cell>
        </row>
        <row r="43">
          <cell r="A43" t="str">
            <v>11603</v>
          </cell>
          <cell r="B43" t="str">
            <v>ค่าแรงจ่ายล่วงหน้า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11604</v>
          </cell>
          <cell r="B44" t="str">
            <v>เงินทดรองจ่าย - คุณสุเทพ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11605</v>
          </cell>
          <cell r="B45" t="str">
            <v>เงินทดรองจ่าย - คุณจรัล</v>
          </cell>
          <cell r="C45">
            <v>80000</v>
          </cell>
          <cell r="D45">
            <v>0</v>
          </cell>
          <cell r="E45">
            <v>20000</v>
          </cell>
          <cell r="F45">
            <v>0</v>
          </cell>
          <cell r="G45">
            <v>100000</v>
          </cell>
          <cell r="H45">
            <v>0</v>
          </cell>
        </row>
        <row r="46">
          <cell r="A46" t="str">
            <v>11606</v>
          </cell>
          <cell r="B46" t="str">
            <v>เงินทดรองจ่าย - พนักงานอื่น ๆ</v>
          </cell>
          <cell r="C46">
            <v>22271</v>
          </cell>
          <cell r="D46">
            <v>0</v>
          </cell>
          <cell r="E46">
            <v>266404.13</v>
          </cell>
          <cell r="F46">
            <v>0</v>
          </cell>
          <cell r="G46">
            <v>288675.13</v>
          </cell>
          <cell r="H46">
            <v>0</v>
          </cell>
        </row>
        <row r="47">
          <cell r="A47" t="str">
            <v>11608</v>
          </cell>
          <cell r="B47" t="str">
            <v>ค่าใช้จ่ายจ่ายล่วงหน้า</v>
          </cell>
          <cell r="C47">
            <v>410866.22</v>
          </cell>
          <cell r="D47">
            <v>0</v>
          </cell>
          <cell r="E47">
            <v>545368.61</v>
          </cell>
          <cell r="F47">
            <v>0</v>
          </cell>
          <cell r="G47">
            <v>956234.83</v>
          </cell>
          <cell r="H47">
            <v>0</v>
          </cell>
        </row>
        <row r="48">
          <cell r="A48" t="str">
            <v>11609</v>
          </cell>
          <cell r="B48" t="str">
            <v>ดอกเบี้ยค้างรับ</v>
          </cell>
          <cell r="C48">
            <v>119835.66</v>
          </cell>
          <cell r="D48">
            <v>0</v>
          </cell>
          <cell r="E48">
            <v>0</v>
          </cell>
          <cell r="F48">
            <v>116194.22</v>
          </cell>
          <cell r="G48">
            <v>3641.44</v>
          </cell>
          <cell r="H48">
            <v>0</v>
          </cell>
        </row>
        <row r="49">
          <cell r="A49" t="str">
            <v>11610</v>
          </cell>
          <cell r="B49" t="str">
            <v>เงินทดรองจ่ายบริษัทในเครือ</v>
          </cell>
          <cell r="C49">
            <v>0</v>
          </cell>
          <cell r="D49">
            <v>1234915.42</v>
          </cell>
          <cell r="E49">
            <v>87706.64</v>
          </cell>
          <cell r="F49">
            <v>0</v>
          </cell>
          <cell r="G49">
            <v>0</v>
          </cell>
          <cell r="H49">
            <v>1147208.78</v>
          </cell>
        </row>
        <row r="50">
          <cell r="A50" t="str">
            <v>11611</v>
          </cell>
          <cell r="B50" t="str">
            <v>ภาษีซื้อ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11612</v>
          </cell>
          <cell r="B51" t="str">
            <v>ภาษีซื้อยังไม่ถึงกำหนด</v>
          </cell>
          <cell r="C51">
            <v>3298.33</v>
          </cell>
          <cell r="D51">
            <v>0</v>
          </cell>
          <cell r="E51">
            <v>7929.71</v>
          </cell>
          <cell r="F51">
            <v>0</v>
          </cell>
          <cell r="G51">
            <v>11228.04</v>
          </cell>
          <cell r="H51">
            <v>0</v>
          </cell>
        </row>
        <row r="52">
          <cell r="A52" t="str">
            <v>11613</v>
          </cell>
          <cell r="B52" t="str">
            <v>ลูกหนี้กรมสรรพากร</v>
          </cell>
          <cell r="C52">
            <v>213167.17</v>
          </cell>
          <cell r="D52">
            <v>0</v>
          </cell>
          <cell r="E52">
            <v>0</v>
          </cell>
          <cell r="F52">
            <v>213167.17</v>
          </cell>
          <cell r="G52">
            <v>0</v>
          </cell>
          <cell r="H52">
            <v>0</v>
          </cell>
        </row>
        <row r="53">
          <cell r="A53" t="str">
            <v>11614</v>
          </cell>
          <cell r="B53" t="str">
            <v>เงินให้กู้ยืมแก่บริษัทอื่น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11615</v>
          </cell>
          <cell r="B54" t="str">
            <v>ดอกผลเช่าซื้อรอตัดบัญชี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11616</v>
          </cell>
          <cell r="B55" t="str">
            <v>ส่วนเพิ่มจากการซื้อเงินตราต่างประเทศล่วงหน้ารอตัดบ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11617</v>
          </cell>
          <cell r="B56" t="str">
            <v>ภาษีซื้อขอคืนเป็นเงินสด</v>
          </cell>
          <cell r="C56">
            <v>144969.04</v>
          </cell>
          <cell r="D56">
            <v>0</v>
          </cell>
          <cell r="E56">
            <v>0</v>
          </cell>
          <cell r="F56">
            <v>144969.04</v>
          </cell>
          <cell r="G56">
            <v>0</v>
          </cell>
          <cell r="H56">
            <v>0</v>
          </cell>
        </row>
        <row r="57">
          <cell r="A57" t="str">
            <v>11618</v>
          </cell>
          <cell r="B57" t="str">
            <v>ค่าวัสดุรอหักเงินผู้รับเหมา</v>
          </cell>
          <cell r="C57">
            <v>4800</v>
          </cell>
          <cell r="D57">
            <v>0</v>
          </cell>
          <cell r="E57">
            <v>0</v>
          </cell>
          <cell r="F57">
            <v>4800</v>
          </cell>
          <cell r="G57">
            <v>0</v>
          </cell>
          <cell r="H57">
            <v>0</v>
          </cell>
        </row>
        <row r="58">
          <cell r="A58" t="str">
            <v>11619</v>
          </cell>
          <cell r="B58" t="str">
            <v>ลูกหนี้-ผู้รับเหมา</v>
          </cell>
          <cell r="C58">
            <v>77363.22</v>
          </cell>
          <cell r="D58">
            <v>0</v>
          </cell>
          <cell r="E58">
            <v>61137.26</v>
          </cell>
          <cell r="F58">
            <v>0</v>
          </cell>
          <cell r="G58">
            <v>138500.48000000001</v>
          </cell>
          <cell r="H58">
            <v>0</v>
          </cell>
        </row>
        <row r="59">
          <cell r="A59" t="str">
            <v>11620</v>
          </cell>
          <cell r="B59" t="str">
            <v>ภาษีรอหัก ณ ที่จ่าย</v>
          </cell>
          <cell r="C59">
            <v>7841.26</v>
          </cell>
          <cell r="D59">
            <v>0</v>
          </cell>
          <cell r="E59">
            <v>0</v>
          </cell>
          <cell r="F59">
            <v>7382.91</v>
          </cell>
          <cell r="G59">
            <v>458.35</v>
          </cell>
          <cell r="H59">
            <v>0</v>
          </cell>
        </row>
        <row r="60">
          <cell r="A60" t="str">
            <v>12001</v>
          </cell>
          <cell r="B60" t="str">
            <v>เงินลงทุนในบริษัท เจนเนอรัล คลังสินค้า จำกัด</v>
          </cell>
          <cell r="C60">
            <v>9460000</v>
          </cell>
          <cell r="D60">
            <v>0</v>
          </cell>
          <cell r="E60">
            <v>0</v>
          </cell>
          <cell r="F60">
            <v>0</v>
          </cell>
          <cell r="G60">
            <v>9460000</v>
          </cell>
          <cell r="H60">
            <v>0</v>
          </cell>
        </row>
        <row r="61">
          <cell r="A61" t="str">
            <v>12002</v>
          </cell>
          <cell r="B61" t="str">
            <v>เงินลงทุน ร.ร.นาวิกวาณิชย์</v>
          </cell>
          <cell r="C61">
            <v>500000</v>
          </cell>
          <cell r="D61">
            <v>0</v>
          </cell>
          <cell r="E61">
            <v>0</v>
          </cell>
          <cell r="F61">
            <v>0</v>
          </cell>
          <cell r="G61">
            <v>500000</v>
          </cell>
          <cell r="H61">
            <v>0</v>
          </cell>
        </row>
        <row r="62">
          <cell r="A62" t="str">
            <v>12003</v>
          </cell>
          <cell r="B62" t="str">
            <v>เงินลงทุนในบริษัท แปซิฟิค ซีทราน ไลน์ จำกัด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 t="str">
            <v>12004</v>
          </cell>
          <cell r="B63" t="str">
            <v>ส่วนได้เสียในเงินลงทุนตามวิธีส่วนได้เสีย</v>
          </cell>
          <cell r="C63">
            <v>0</v>
          </cell>
          <cell r="D63">
            <v>7895769.8399999999</v>
          </cell>
          <cell r="E63">
            <v>166376.31</v>
          </cell>
          <cell r="F63">
            <v>0</v>
          </cell>
          <cell r="G63">
            <v>0</v>
          </cell>
          <cell r="H63">
            <v>7729393.5300000003</v>
          </cell>
        </row>
        <row r="64">
          <cell r="A64" t="str">
            <v>12005</v>
          </cell>
          <cell r="B64" t="str">
            <v>ส่วนเกินกว่ามูลค่าเงินลงทุนระยะยาว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 t="str">
            <v>12006</v>
          </cell>
          <cell r="B65" t="str">
            <v>เงินฝากสถาบันการเงิน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12007</v>
          </cell>
          <cell r="B66" t="str">
            <v>เงินลงทุนระยะยาว</v>
          </cell>
          <cell r="C66">
            <v>2909100</v>
          </cell>
          <cell r="D66">
            <v>0</v>
          </cell>
          <cell r="E66">
            <v>729400</v>
          </cell>
          <cell r="F66">
            <v>0</v>
          </cell>
          <cell r="G66">
            <v>3638500</v>
          </cell>
          <cell r="H66">
            <v>0</v>
          </cell>
        </row>
        <row r="67">
          <cell r="A67" t="str">
            <v>12008</v>
          </cell>
          <cell r="B67" t="str">
            <v>เงินลงทุนในบริษัท อู่เรือมารีน แอ็คมี ไทย จำกัด</v>
          </cell>
          <cell r="C67">
            <v>0</v>
          </cell>
          <cell r="D67">
            <v>0</v>
          </cell>
          <cell r="E67">
            <v>10000000</v>
          </cell>
          <cell r="F67">
            <v>0</v>
          </cell>
          <cell r="G67">
            <v>10000000</v>
          </cell>
          <cell r="H67">
            <v>0</v>
          </cell>
        </row>
        <row r="68">
          <cell r="A68" t="str">
            <v>13101</v>
          </cell>
          <cell r="B68" t="str">
            <v>ที่ดิน</v>
          </cell>
          <cell r="C68">
            <v>58413086</v>
          </cell>
          <cell r="D68">
            <v>0</v>
          </cell>
          <cell r="E68">
            <v>0</v>
          </cell>
          <cell r="F68">
            <v>55680000</v>
          </cell>
          <cell r="G68">
            <v>2733086</v>
          </cell>
          <cell r="H68">
            <v>0</v>
          </cell>
        </row>
        <row r="69">
          <cell r="A69" t="str">
            <v>13110</v>
          </cell>
          <cell r="B69" t="str">
            <v>อู่ลอย 1</v>
          </cell>
          <cell r="C69">
            <v>35759835.32</v>
          </cell>
          <cell r="D69">
            <v>0</v>
          </cell>
          <cell r="E69">
            <v>0</v>
          </cell>
          <cell r="F69">
            <v>35759835.32</v>
          </cell>
          <cell r="G69">
            <v>0</v>
          </cell>
          <cell r="H69">
            <v>0</v>
          </cell>
        </row>
        <row r="70">
          <cell r="A70" t="str">
            <v>13111</v>
          </cell>
          <cell r="B70" t="str">
            <v>อู่ลอย 1 - ส่วนเพิ่มเติม</v>
          </cell>
          <cell r="C70">
            <v>10674560.289999999</v>
          </cell>
          <cell r="D70">
            <v>0</v>
          </cell>
          <cell r="E70">
            <v>0</v>
          </cell>
          <cell r="F70">
            <v>10674560.289999999</v>
          </cell>
          <cell r="G70">
            <v>0</v>
          </cell>
          <cell r="H70">
            <v>0</v>
          </cell>
        </row>
        <row r="71">
          <cell r="A71" t="str">
            <v>13112</v>
          </cell>
          <cell r="B71" t="str">
            <v>อู่ลอย 2</v>
          </cell>
          <cell r="C71">
            <v>163642749.90000001</v>
          </cell>
          <cell r="D71">
            <v>0</v>
          </cell>
          <cell r="E71">
            <v>0</v>
          </cell>
          <cell r="F71">
            <v>0</v>
          </cell>
          <cell r="G71">
            <v>163642749.90000001</v>
          </cell>
          <cell r="H71">
            <v>0</v>
          </cell>
        </row>
        <row r="72">
          <cell r="A72" t="str">
            <v>13121</v>
          </cell>
          <cell r="B72" t="str">
            <v>อาคารสำนักงาน</v>
          </cell>
          <cell r="C72">
            <v>32196582.579999998</v>
          </cell>
          <cell r="D72">
            <v>0</v>
          </cell>
          <cell r="E72">
            <v>0</v>
          </cell>
          <cell r="F72">
            <v>1758085.4</v>
          </cell>
          <cell r="G72">
            <v>30438497.18</v>
          </cell>
          <cell r="H72">
            <v>0</v>
          </cell>
        </row>
        <row r="73">
          <cell r="A73" t="str">
            <v>13122</v>
          </cell>
          <cell r="B73" t="str">
            <v>อาคารโรงงาน</v>
          </cell>
          <cell r="C73">
            <v>15178642.92</v>
          </cell>
          <cell r="D73">
            <v>0</v>
          </cell>
          <cell r="E73">
            <v>0</v>
          </cell>
          <cell r="F73">
            <v>1991704.35</v>
          </cell>
          <cell r="G73">
            <v>13186938.57</v>
          </cell>
          <cell r="H73">
            <v>0</v>
          </cell>
        </row>
        <row r="74">
          <cell r="A74" t="str">
            <v>13123</v>
          </cell>
          <cell r="B74" t="str">
            <v>สิ่งปลูกสร้างอื่น</v>
          </cell>
          <cell r="C74">
            <v>58140541.280000001</v>
          </cell>
          <cell r="D74">
            <v>0</v>
          </cell>
          <cell r="E74">
            <v>0</v>
          </cell>
          <cell r="F74">
            <v>6369165.0499999998</v>
          </cell>
          <cell r="G74">
            <v>51771376.229999997</v>
          </cell>
          <cell r="H74">
            <v>0</v>
          </cell>
        </row>
        <row r="75">
          <cell r="A75" t="str">
            <v>13124</v>
          </cell>
          <cell r="B75" t="str">
            <v>ออฟฟิศลอยน้ำ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13131</v>
          </cell>
          <cell r="B76" t="str">
            <v>ค่าปรับปรุงท่าเทียบเก่า</v>
          </cell>
          <cell r="C76">
            <v>194021.6</v>
          </cell>
          <cell r="D76">
            <v>0</v>
          </cell>
          <cell r="E76">
            <v>0</v>
          </cell>
          <cell r="F76">
            <v>194021.6</v>
          </cell>
          <cell r="G76">
            <v>0</v>
          </cell>
          <cell r="H76">
            <v>0</v>
          </cell>
        </row>
        <row r="77">
          <cell r="A77" t="str">
            <v>13132</v>
          </cell>
          <cell r="B77" t="str">
            <v>ค่าปรับปรุงท่าเทียบใหม่</v>
          </cell>
          <cell r="C77">
            <v>4287139.22</v>
          </cell>
          <cell r="D77">
            <v>0</v>
          </cell>
          <cell r="E77">
            <v>0</v>
          </cell>
          <cell r="F77">
            <v>1094989.22</v>
          </cell>
          <cell r="G77">
            <v>3192150</v>
          </cell>
          <cell r="H77">
            <v>0</v>
          </cell>
        </row>
        <row r="78">
          <cell r="A78" t="str">
            <v>13133</v>
          </cell>
          <cell r="B78" t="str">
            <v>ค่าปรับปรุงอาคารสำนักงาน</v>
          </cell>
          <cell r="C78">
            <v>6694433.96</v>
          </cell>
          <cell r="D78">
            <v>0</v>
          </cell>
          <cell r="E78">
            <v>2540.87</v>
          </cell>
          <cell r="F78">
            <v>0</v>
          </cell>
          <cell r="G78">
            <v>6696974.8300000001</v>
          </cell>
          <cell r="H78">
            <v>0</v>
          </cell>
        </row>
        <row r="79">
          <cell r="A79" t="str">
            <v>13134</v>
          </cell>
          <cell r="B79" t="str">
            <v>ค่าปรับปรุงอาคารโรงงาน</v>
          </cell>
          <cell r="C79">
            <v>2706815.1</v>
          </cell>
          <cell r="D79">
            <v>0</v>
          </cell>
          <cell r="E79">
            <v>0</v>
          </cell>
          <cell r="F79">
            <v>0</v>
          </cell>
          <cell r="G79">
            <v>2706815.1</v>
          </cell>
          <cell r="H79">
            <v>0</v>
          </cell>
        </row>
        <row r="80">
          <cell r="A80" t="str">
            <v>13135</v>
          </cell>
          <cell r="B80" t="str">
            <v>ค่าปรับปรุงอู่ลอย</v>
          </cell>
          <cell r="C80">
            <v>6839901.46</v>
          </cell>
          <cell r="D80">
            <v>0</v>
          </cell>
          <cell r="E80">
            <v>0</v>
          </cell>
          <cell r="F80">
            <v>4399748.1900000004</v>
          </cell>
          <cell r="G80">
            <v>2440153.27</v>
          </cell>
          <cell r="H80">
            <v>0</v>
          </cell>
        </row>
        <row r="81">
          <cell r="A81" t="str">
            <v>13136</v>
          </cell>
          <cell r="B81" t="str">
            <v>ค่าปรับปรุงสถานที่เช่า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13140</v>
          </cell>
          <cell r="B82" t="str">
            <v>เครื่องจักรกล</v>
          </cell>
          <cell r="C82">
            <v>43079540.810000002</v>
          </cell>
          <cell r="D82">
            <v>0</v>
          </cell>
          <cell r="E82">
            <v>0</v>
          </cell>
          <cell r="F82">
            <v>0</v>
          </cell>
          <cell r="G82">
            <v>43079540.810000002</v>
          </cell>
          <cell r="H82">
            <v>0</v>
          </cell>
        </row>
        <row r="83">
          <cell r="A83" t="str">
            <v>13151</v>
          </cell>
          <cell r="B83" t="str">
            <v>อุปกรณ์ไฟฟ้าและเครื่องมือ</v>
          </cell>
          <cell r="C83">
            <v>32128555.940000001</v>
          </cell>
          <cell r="D83">
            <v>0</v>
          </cell>
          <cell r="E83">
            <v>759575.41</v>
          </cell>
          <cell r="F83">
            <v>0</v>
          </cell>
          <cell r="G83">
            <v>32888131.350000001</v>
          </cell>
          <cell r="H83">
            <v>0</v>
          </cell>
        </row>
        <row r="84">
          <cell r="A84" t="str">
            <v>13152</v>
          </cell>
          <cell r="B84" t="str">
            <v>อุปกรณ์ต่อเรือไฟเบอร์</v>
          </cell>
          <cell r="C84">
            <v>9554234.4299999997</v>
          </cell>
          <cell r="D84">
            <v>0</v>
          </cell>
          <cell r="E84">
            <v>0</v>
          </cell>
          <cell r="F84">
            <v>0</v>
          </cell>
          <cell r="G84">
            <v>9554234.4299999997</v>
          </cell>
          <cell r="H84">
            <v>0</v>
          </cell>
        </row>
        <row r="85">
          <cell r="A85" t="str">
            <v>13161</v>
          </cell>
          <cell r="B85" t="str">
            <v>เครื่องใช้สำนักงาน</v>
          </cell>
          <cell r="C85">
            <v>13353312.27</v>
          </cell>
          <cell r="D85">
            <v>0</v>
          </cell>
          <cell r="E85">
            <v>0</v>
          </cell>
          <cell r="F85">
            <v>227119.31</v>
          </cell>
          <cell r="G85">
            <v>13126192.960000001</v>
          </cell>
          <cell r="H85">
            <v>0</v>
          </cell>
        </row>
        <row r="86">
          <cell r="A86" t="str">
            <v>13162</v>
          </cell>
          <cell r="B86" t="str">
            <v>เครื่องเฟอร์นิเจอร์</v>
          </cell>
          <cell r="C86">
            <v>7182900.2000000002</v>
          </cell>
          <cell r="D86">
            <v>0</v>
          </cell>
          <cell r="E86">
            <v>59864.959999999999</v>
          </cell>
          <cell r="F86">
            <v>0</v>
          </cell>
          <cell r="G86">
            <v>7242765.1600000001</v>
          </cell>
          <cell r="H86">
            <v>0</v>
          </cell>
        </row>
        <row r="87">
          <cell r="A87" t="str">
            <v>13163</v>
          </cell>
          <cell r="B87" t="str">
            <v>เครื่องปรับอากาศ</v>
          </cell>
          <cell r="C87">
            <v>4259533.29</v>
          </cell>
          <cell r="D87">
            <v>0</v>
          </cell>
          <cell r="E87">
            <v>0</v>
          </cell>
          <cell r="F87">
            <v>0</v>
          </cell>
          <cell r="G87">
            <v>4259533.29</v>
          </cell>
          <cell r="H87">
            <v>0</v>
          </cell>
        </row>
        <row r="88">
          <cell r="A88" t="str">
            <v>13171</v>
          </cell>
          <cell r="B88" t="str">
            <v>รถยนต์</v>
          </cell>
          <cell r="C88">
            <v>12710637.98</v>
          </cell>
          <cell r="D88">
            <v>0</v>
          </cell>
          <cell r="E88">
            <v>30000</v>
          </cell>
          <cell r="F88">
            <v>0</v>
          </cell>
          <cell r="G88">
            <v>12740637.98</v>
          </cell>
          <cell r="H88">
            <v>0</v>
          </cell>
        </row>
        <row r="89">
          <cell r="A89" t="str">
            <v>13172</v>
          </cell>
          <cell r="B89" t="str">
            <v>รถจักรยานยนต์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13181</v>
          </cell>
          <cell r="B90" t="str">
            <v>เรือทัก</v>
          </cell>
          <cell r="C90">
            <v>886755.98</v>
          </cell>
          <cell r="D90">
            <v>0</v>
          </cell>
          <cell r="E90">
            <v>0</v>
          </cell>
          <cell r="F90">
            <v>0</v>
          </cell>
          <cell r="G90">
            <v>886755.98</v>
          </cell>
          <cell r="H90">
            <v>0</v>
          </cell>
        </row>
        <row r="91">
          <cell r="A91" t="str">
            <v>13182</v>
          </cell>
          <cell r="B91" t="str">
            <v>เรือบดและเรือบริการ</v>
          </cell>
          <cell r="C91">
            <v>12616350.619999999</v>
          </cell>
          <cell r="D91">
            <v>0</v>
          </cell>
          <cell r="E91">
            <v>0</v>
          </cell>
          <cell r="F91">
            <v>0</v>
          </cell>
          <cell r="G91">
            <v>12616350.619999999</v>
          </cell>
          <cell r="H91">
            <v>0</v>
          </cell>
        </row>
        <row r="92">
          <cell r="A92" t="str">
            <v>13191</v>
          </cell>
          <cell r="B92" t="str">
            <v>สิ่งระหว่างปลูกสร้าง</v>
          </cell>
          <cell r="C92">
            <v>0</v>
          </cell>
          <cell r="D92">
            <v>0</v>
          </cell>
          <cell r="E92">
            <v>1396991.71</v>
          </cell>
          <cell r="F92">
            <v>0</v>
          </cell>
          <cell r="G92">
            <v>1396991.71</v>
          </cell>
          <cell r="H92">
            <v>0</v>
          </cell>
        </row>
        <row r="93">
          <cell r="A93" t="str">
            <v>13192</v>
          </cell>
          <cell r="B93" t="str">
            <v>เรือระหว่างสร้าง</v>
          </cell>
          <cell r="C93">
            <v>2915546.98</v>
          </cell>
          <cell r="D93">
            <v>0</v>
          </cell>
          <cell r="E93">
            <v>78513.58</v>
          </cell>
          <cell r="F93">
            <v>0</v>
          </cell>
          <cell r="G93">
            <v>2994060.56</v>
          </cell>
          <cell r="H93">
            <v>0</v>
          </cell>
        </row>
        <row r="94">
          <cell r="A94" t="str">
            <v>13210</v>
          </cell>
          <cell r="B94" t="str">
            <v>ค่าเสื่อมราคาสะสม - อู่ลอย</v>
          </cell>
          <cell r="C94">
            <v>0</v>
          </cell>
          <cell r="D94">
            <v>86256397.769999996</v>
          </cell>
          <cell r="E94">
            <v>23031936.27</v>
          </cell>
          <cell r="F94">
            <v>0</v>
          </cell>
          <cell r="G94">
            <v>0</v>
          </cell>
          <cell r="H94">
            <v>63224461.5</v>
          </cell>
        </row>
        <row r="95">
          <cell r="A95" t="str">
            <v>13211</v>
          </cell>
          <cell r="B95" t="str">
            <v>ค่าเสื่อมราคาสะสม - อู่ลอยเพิ่มเติม</v>
          </cell>
          <cell r="C95">
            <v>0</v>
          </cell>
          <cell r="D95">
            <v>7734767.6500000004</v>
          </cell>
          <cell r="E95">
            <v>7734767.6500000004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13221</v>
          </cell>
          <cell r="B96" t="str">
            <v>ค่าเสื่อมราคาสะสม - อาคารสำนักงาน</v>
          </cell>
          <cell r="C96">
            <v>0</v>
          </cell>
          <cell r="D96">
            <v>5466294.0300000003</v>
          </cell>
          <cell r="E96">
            <v>0</v>
          </cell>
          <cell r="F96">
            <v>355869.12</v>
          </cell>
          <cell r="G96">
            <v>0</v>
          </cell>
          <cell r="H96">
            <v>5822163.1500000004</v>
          </cell>
        </row>
        <row r="97">
          <cell r="A97" t="str">
            <v>13222</v>
          </cell>
          <cell r="B97" t="str">
            <v>ค่าเสื่อมราคาสะสม - อาคารโรงงาน</v>
          </cell>
          <cell r="C97">
            <v>0</v>
          </cell>
          <cell r="D97">
            <v>2969875.96</v>
          </cell>
          <cell r="E97">
            <v>573914.62</v>
          </cell>
          <cell r="F97">
            <v>0</v>
          </cell>
          <cell r="G97">
            <v>0</v>
          </cell>
          <cell r="H97">
            <v>2395961.34</v>
          </cell>
        </row>
        <row r="98">
          <cell r="A98" t="str">
            <v>13223</v>
          </cell>
          <cell r="B98" t="str">
            <v>ค่าเสื่อมราคาสะสม - สิ่งปลูกสร้างอื่น</v>
          </cell>
          <cell r="C98">
            <v>0</v>
          </cell>
          <cell r="D98">
            <v>12696906.82</v>
          </cell>
          <cell r="E98">
            <v>677233.11</v>
          </cell>
          <cell r="F98">
            <v>0</v>
          </cell>
          <cell r="G98">
            <v>0</v>
          </cell>
          <cell r="H98">
            <v>12019673.710000001</v>
          </cell>
        </row>
        <row r="99">
          <cell r="A99" t="str">
            <v>13224</v>
          </cell>
          <cell r="B99" t="str">
            <v>ค่าเสื่อมราคาสะสม - ออฟฟิศลอยน้ำ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13231</v>
          </cell>
          <cell r="B100" t="str">
            <v>ค่าเสื่อมราคาสะสม - ท่าเทียบเก่า</v>
          </cell>
          <cell r="C100">
            <v>0</v>
          </cell>
          <cell r="D100">
            <v>194021.6</v>
          </cell>
          <cell r="E100">
            <v>194021.6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13232</v>
          </cell>
          <cell r="B101" t="str">
            <v>ค่าเสื่อมราคาสะสม - ท่าเทียบอู่ใหม่</v>
          </cell>
          <cell r="C101">
            <v>0</v>
          </cell>
          <cell r="D101">
            <v>1540141.1</v>
          </cell>
          <cell r="E101">
            <v>935381.72</v>
          </cell>
          <cell r="F101">
            <v>0</v>
          </cell>
          <cell r="G101">
            <v>0</v>
          </cell>
          <cell r="H101">
            <v>604759.38</v>
          </cell>
        </row>
        <row r="102">
          <cell r="A102" t="str">
            <v>13233</v>
          </cell>
          <cell r="B102" t="str">
            <v>ค่าเสื่อมราคาสะสม - ส่วนปรับปรุงอาคารสำนักงาน</v>
          </cell>
          <cell r="C102">
            <v>0</v>
          </cell>
          <cell r="D102">
            <v>1921422.3</v>
          </cell>
          <cell r="E102">
            <v>0</v>
          </cell>
          <cell r="F102">
            <v>334374.46999999997</v>
          </cell>
          <cell r="G102">
            <v>0</v>
          </cell>
          <cell r="H102">
            <v>2255796.77</v>
          </cell>
        </row>
        <row r="103">
          <cell r="A103" t="str">
            <v>13234</v>
          </cell>
          <cell r="B103" t="str">
            <v>ค่าเสื่อมราคาสะสม - ส่วนปรับปรุงอาคารโรงงาน</v>
          </cell>
          <cell r="C103">
            <v>0</v>
          </cell>
          <cell r="D103">
            <v>735779.07</v>
          </cell>
          <cell r="E103">
            <v>0</v>
          </cell>
          <cell r="F103">
            <v>135340.76</v>
          </cell>
          <cell r="G103">
            <v>0</v>
          </cell>
          <cell r="H103">
            <v>871119.83</v>
          </cell>
        </row>
        <row r="104">
          <cell r="A104" t="str">
            <v>13235</v>
          </cell>
          <cell r="B104" t="str">
            <v>ค่าเสื่อมราคาสะสม - ส่วนปรับปรุงอู่ลอย</v>
          </cell>
          <cell r="C104">
            <v>0</v>
          </cell>
          <cell r="D104">
            <v>1678614.93</v>
          </cell>
          <cell r="E104">
            <v>934063.54</v>
          </cell>
          <cell r="F104">
            <v>0</v>
          </cell>
          <cell r="G104">
            <v>0</v>
          </cell>
          <cell r="H104">
            <v>744551.39</v>
          </cell>
        </row>
        <row r="105">
          <cell r="A105" t="str">
            <v>13240</v>
          </cell>
          <cell r="B105" t="str">
            <v>ค่าเสื่อมราคาสะสม - เครื่องจักรกล</v>
          </cell>
          <cell r="C105">
            <v>0</v>
          </cell>
          <cell r="D105">
            <v>35771515.740000002</v>
          </cell>
          <cell r="E105">
            <v>0</v>
          </cell>
          <cell r="F105">
            <v>3502287.23</v>
          </cell>
          <cell r="G105">
            <v>0</v>
          </cell>
          <cell r="H105">
            <v>39273802.969999999</v>
          </cell>
        </row>
        <row r="106">
          <cell r="A106" t="str">
            <v>13251</v>
          </cell>
          <cell r="B106" t="str">
            <v>ค่าเสื่อมราคาสะสม - อุปกรณ์ไฟฟ้าและเครื่องมือ</v>
          </cell>
          <cell r="C106">
            <v>0</v>
          </cell>
          <cell r="D106">
            <v>28318307.989999998</v>
          </cell>
          <cell r="E106">
            <v>0</v>
          </cell>
          <cell r="F106">
            <v>1078779.25</v>
          </cell>
          <cell r="G106">
            <v>0</v>
          </cell>
          <cell r="H106">
            <v>29397087.239999998</v>
          </cell>
        </row>
        <row r="107">
          <cell r="A107" t="str">
            <v>13252</v>
          </cell>
          <cell r="B107" t="str">
            <v>ค่าเสื่อมราคาสะสม - อุปกรณ์ต่อเรือไฟเบอร์</v>
          </cell>
          <cell r="C107">
            <v>0</v>
          </cell>
          <cell r="D107">
            <v>9076522.6999999993</v>
          </cell>
          <cell r="E107">
            <v>0</v>
          </cell>
          <cell r="F107">
            <v>0</v>
          </cell>
          <cell r="G107">
            <v>0</v>
          </cell>
          <cell r="H107">
            <v>9076522.6999999993</v>
          </cell>
        </row>
        <row r="108">
          <cell r="A108" t="str">
            <v>13261</v>
          </cell>
          <cell r="B108" t="str">
            <v>ค่าเสื่อมราคาสะสม - เครื่องใช้สำนักงาน</v>
          </cell>
          <cell r="C108">
            <v>0</v>
          </cell>
          <cell r="D108">
            <v>9571489.6400000006</v>
          </cell>
          <cell r="E108">
            <v>0</v>
          </cell>
          <cell r="F108">
            <v>943007.53</v>
          </cell>
          <cell r="G108">
            <v>0</v>
          </cell>
          <cell r="H108">
            <v>10514497.17</v>
          </cell>
        </row>
        <row r="109">
          <cell r="A109" t="str">
            <v>13262</v>
          </cell>
          <cell r="B109" t="str">
            <v>ค่าเสื่อมราคาสะสม - เครื่องเฟอร์นิเจอร์</v>
          </cell>
          <cell r="C109">
            <v>0</v>
          </cell>
          <cell r="D109">
            <v>5699257.29</v>
          </cell>
          <cell r="E109">
            <v>0</v>
          </cell>
          <cell r="F109">
            <v>747445.72</v>
          </cell>
          <cell r="G109">
            <v>0</v>
          </cell>
          <cell r="H109">
            <v>6446703.0099999998</v>
          </cell>
        </row>
        <row r="110">
          <cell r="A110" t="str">
            <v>13263</v>
          </cell>
          <cell r="B110" t="str">
            <v>ค่าเสื่อมราคาสะสม - เครื่องปรับอากาศ</v>
          </cell>
          <cell r="C110">
            <v>0</v>
          </cell>
          <cell r="D110">
            <v>3396304.76</v>
          </cell>
          <cell r="E110">
            <v>0</v>
          </cell>
          <cell r="F110">
            <v>540234.97</v>
          </cell>
          <cell r="G110">
            <v>0</v>
          </cell>
          <cell r="H110">
            <v>3936539.73</v>
          </cell>
        </row>
        <row r="111">
          <cell r="A111" t="str">
            <v>13271</v>
          </cell>
          <cell r="B111" t="str">
            <v>ค่าเสื่อมราคาสะสม - รถยนต์</v>
          </cell>
          <cell r="C111">
            <v>0</v>
          </cell>
          <cell r="D111">
            <v>6959062.9100000001</v>
          </cell>
          <cell r="E111">
            <v>0</v>
          </cell>
          <cell r="F111">
            <v>1309961.4099999999</v>
          </cell>
          <cell r="G111">
            <v>0</v>
          </cell>
          <cell r="H111">
            <v>8269024.3200000003</v>
          </cell>
        </row>
        <row r="112">
          <cell r="A112" t="str">
            <v>13272</v>
          </cell>
          <cell r="B112" t="str">
            <v>ค่าเสื่อมราคาสะสม - รถจักรยานยนต์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13281</v>
          </cell>
          <cell r="B113" t="str">
            <v>ค่าเสื่อมราคาสะสม - เรือทัก</v>
          </cell>
          <cell r="C113">
            <v>0</v>
          </cell>
          <cell r="D113">
            <v>692066.41</v>
          </cell>
          <cell r="E113">
            <v>0</v>
          </cell>
          <cell r="F113">
            <v>65253.75</v>
          </cell>
          <cell r="G113">
            <v>0</v>
          </cell>
          <cell r="H113">
            <v>757320.16</v>
          </cell>
        </row>
        <row r="114">
          <cell r="A114" t="str">
            <v>13282</v>
          </cell>
          <cell r="B114" t="str">
            <v>ค่าเสื่อมราคาสะสม - เรือบดและเรือบริการ</v>
          </cell>
          <cell r="C114">
            <v>0</v>
          </cell>
          <cell r="D114">
            <v>11339678.34</v>
          </cell>
          <cell r="E114">
            <v>0</v>
          </cell>
          <cell r="F114">
            <v>223923.46</v>
          </cell>
          <cell r="G114">
            <v>0</v>
          </cell>
          <cell r="H114">
            <v>11563601.800000001</v>
          </cell>
        </row>
        <row r="115">
          <cell r="A115" t="str">
            <v>19001</v>
          </cell>
          <cell r="B115" t="str">
            <v>เงินมัดจำ</v>
          </cell>
          <cell r="C115">
            <v>11887382.539999999</v>
          </cell>
          <cell r="D115">
            <v>0</v>
          </cell>
          <cell r="E115">
            <v>0</v>
          </cell>
          <cell r="F115">
            <v>6925840.46</v>
          </cell>
          <cell r="G115">
            <v>4961542.08</v>
          </cell>
          <cell r="H115">
            <v>0</v>
          </cell>
        </row>
        <row r="116">
          <cell r="A116" t="str">
            <v>19002</v>
          </cell>
          <cell r="B116" t="str">
            <v>เงินประกันโทรศัพท์</v>
          </cell>
          <cell r="C116">
            <v>67000</v>
          </cell>
          <cell r="D116">
            <v>0</v>
          </cell>
          <cell r="E116">
            <v>0</v>
          </cell>
          <cell r="F116">
            <v>0</v>
          </cell>
          <cell r="G116">
            <v>67000</v>
          </cell>
          <cell r="H116">
            <v>0</v>
          </cell>
        </row>
        <row r="117">
          <cell r="A117" t="str">
            <v>19003</v>
          </cell>
          <cell r="B117" t="str">
            <v>ภาษีหัก ณ ที่จ่าย</v>
          </cell>
          <cell r="C117">
            <v>5755112.2300000004</v>
          </cell>
          <cell r="D117">
            <v>0</v>
          </cell>
          <cell r="E117">
            <v>5355388.3600000003</v>
          </cell>
          <cell r="F117">
            <v>0</v>
          </cell>
          <cell r="G117">
            <v>11110500.59</v>
          </cell>
          <cell r="H117">
            <v>0</v>
          </cell>
        </row>
        <row r="118">
          <cell r="A118" t="str">
            <v>19004</v>
          </cell>
          <cell r="B118" t="str">
            <v>พันธบัตรองค์การโทรศัพท์</v>
          </cell>
          <cell r="C118">
            <v>15000</v>
          </cell>
          <cell r="D118">
            <v>0</v>
          </cell>
          <cell r="E118">
            <v>0</v>
          </cell>
          <cell r="F118">
            <v>0</v>
          </cell>
          <cell r="G118">
            <v>15000</v>
          </cell>
          <cell r="H118">
            <v>0</v>
          </cell>
        </row>
        <row r="119">
          <cell r="A119" t="str">
            <v>19005</v>
          </cell>
          <cell r="B119" t="str">
            <v>ค่าใช้จ่ายรอตัดจ่าย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19007</v>
          </cell>
          <cell r="B120" t="str">
            <v>เงินทดรองจ่ายแทนลูกค้า</v>
          </cell>
          <cell r="C120">
            <v>0</v>
          </cell>
          <cell r="D120">
            <v>0</v>
          </cell>
          <cell r="E120">
            <v>32744.880000000001</v>
          </cell>
          <cell r="F120">
            <v>0</v>
          </cell>
          <cell r="G120">
            <v>32744.880000000001</v>
          </cell>
          <cell r="H120">
            <v>0</v>
          </cell>
        </row>
        <row r="121">
          <cell r="A121" t="str">
            <v>19008</v>
          </cell>
          <cell r="B121" t="str">
            <v>ค่าบริการซ่อมเรือค้างรับ</v>
          </cell>
          <cell r="C121">
            <v>39983819.130000003</v>
          </cell>
          <cell r="D121">
            <v>0</v>
          </cell>
          <cell r="E121">
            <v>0</v>
          </cell>
          <cell r="F121">
            <v>7415768.0899999999</v>
          </cell>
          <cell r="G121">
            <v>32568051.039999999</v>
          </cell>
          <cell r="H121">
            <v>0</v>
          </cell>
        </row>
        <row r="122">
          <cell r="A122" t="str">
            <v>19009</v>
          </cell>
          <cell r="B122" t="str">
            <v>รายได้ค่าต่อเรือค้างรับ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19010</v>
          </cell>
          <cell r="B123" t="str">
            <v>เงินมัดจำค่าสินค้า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19012</v>
          </cell>
          <cell r="B124" t="str">
            <v>รายได้เงินปันผลค้างรับ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21101</v>
          </cell>
          <cell r="B125" t="str">
            <v>เงินเบิกเกินบัญชี - ธ.ไทยพาณิชย์ สาขาพระประแดง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21102</v>
          </cell>
          <cell r="B126" t="str">
            <v>เจ้าหนี้ T/R</v>
          </cell>
          <cell r="C126">
            <v>0</v>
          </cell>
          <cell r="D126">
            <v>8031524.7599999998</v>
          </cell>
          <cell r="E126">
            <v>7138036.71</v>
          </cell>
          <cell r="F126">
            <v>0</v>
          </cell>
          <cell r="G126">
            <v>0</v>
          </cell>
          <cell r="H126">
            <v>893488.05</v>
          </cell>
        </row>
        <row r="127">
          <cell r="A127" t="str">
            <v>21103</v>
          </cell>
          <cell r="B127" t="str">
            <v>เงินเบิกเกินบัญชี - ธ.ไทยพาณิชย์ สาขาบางครุ</v>
          </cell>
          <cell r="C127">
            <v>0</v>
          </cell>
          <cell r="D127">
            <v>3950828.62</v>
          </cell>
          <cell r="E127">
            <v>0</v>
          </cell>
          <cell r="F127">
            <v>2456425.1</v>
          </cell>
          <cell r="G127">
            <v>0</v>
          </cell>
          <cell r="H127">
            <v>6407253.7199999997</v>
          </cell>
        </row>
        <row r="128">
          <cell r="A128" t="str">
            <v>21201</v>
          </cell>
          <cell r="B128" t="str">
            <v>เจ้าหนี้การค้า</v>
          </cell>
          <cell r="C128">
            <v>0</v>
          </cell>
          <cell r="D128">
            <v>7151880.1100000003</v>
          </cell>
          <cell r="E128">
            <v>0</v>
          </cell>
          <cell r="F128">
            <v>767296.59</v>
          </cell>
          <cell r="G128">
            <v>0</v>
          </cell>
          <cell r="H128">
            <v>7919176.7000000002</v>
          </cell>
        </row>
        <row r="129">
          <cell r="A129" t="str">
            <v>21202</v>
          </cell>
          <cell r="B129" t="str">
            <v>เช็คค้างจ่าย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21203</v>
          </cell>
          <cell r="B130" t="str">
            <v>เจ้าหนี้ - Forward Exchange</v>
          </cell>
          <cell r="C130">
            <v>0</v>
          </cell>
          <cell r="D130">
            <v>1611229.37</v>
          </cell>
          <cell r="E130">
            <v>1611229.37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21204</v>
          </cell>
          <cell r="B131" t="str">
            <v>ตั๋วสัญญาใช้เงิน</v>
          </cell>
          <cell r="C131">
            <v>0</v>
          </cell>
          <cell r="D131">
            <v>271544000</v>
          </cell>
          <cell r="E131">
            <v>90000000</v>
          </cell>
          <cell r="F131">
            <v>0</v>
          </cell>
          <cell r="G131">
            <v>0</v>
          </cell>
          <cell r="H131">
            <v>181544000</v>
          </cell>
        </row>
        <row r="132">
          <cell r="A132" t="str">
            <v>21301</v>
          </cell>
          <cell r="B132" t="str">
            <v>เงินกู้ระยะยาวที่ถึงกำหนดชำระภายในหนึ่งปี</v>
          </cell>
          <cell r="C132">
            <v>0</v>
          </cell>
          <cell r="D132">
            <v>21963200</v>
          </cell>
          <cell r="E132">
            <v>21963200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21401</v>
          </cell>
          <cell r="B133" t="str">
            <v>เงินรับล่วงหน้า - ค่าต่อเรือและซ่อมเรือ</v>
          </cell>
          <cell r="C133">
            <v>0</v>
          </cell>
          <cell r="D133">
            <v>24913836.289999999</v>
          </cell>
          <cell r="E133">
            <v>0</v>
          </cell>
          <cell r="F133">
            <v>20178242.210000001</v>
          </cell>
          <cell r="G133">
            <v>0</v>
          </cell>
          <cell r="H133">
            <v>45092078.5</v>
          </cell>
        </row>
        <row r="134">
          <cell r="A134" t="str">
            <v>21402</v>
          </cell>
          <cell r="B134" t="str">
            <v>เช็ครับลงวันที่รับล่วงหน้า</v>
          </cell>
          <cell r="C134">
            <v>0</v>
          </cell>
          <cell r="D134">
            <v>16136028.42</v>
          </cell>
          <cell r="E134">
            <v>1358798.24</v>
          </cell>
          <cell r="F134">
            <v>0</v>
          </cell>
          <cell r="G134">
            <v>0</v>
          </cell>
          <cell r="H134">
            <v>14777230.18</v>
          </cell>
        </row>
        <row r="135">
          <cell r="A135" t="str">
            <v>21901</v>
          </cell>
          <cell r="B135" t="str">
            <v>เจ้าหนี้-บริษัทอื่นในเครือ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21902</v>
          </cell>
          <cell r="B136" t="str">
            <v>ดอกเบี้ยเงินกู้ค้างจ่าย</v>
          </cell>
          <cell r="C136">
            <v>0</v>
          </cell>
          <cell r="D136">
            <v>224219.18</v>
          </cell>
          <cell r="E136">
            <v>224219.18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21903</v>
          </cell>
          <cell r="B137" t="str">
            <v>ภาษีหักไว้ ณ ที่จ่าย ภงด.1</v>
          </cell>
          <cell r="C137">
            <v>0</v>
          </cell>
          <cell r="D137">
            <v>176159.31</v>
          </cell>
          <cell r="E137">
            <v>0</v>
          </cell>
          <cell r="F137">
            <v>807182.15</v>
          </cell>
          <cell r="G137">
            <v>0</v>
          </cell>
          <cell r="H137">
            <v>983341.46</v>
          </cell>
        </row>
        <row r="138">
          <cell r="A138" t="str">
            <v>21904</v>
          </cell>
          <cell r="B138" t="str">
            <v>โบนัสค้างจ่าย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21905</v>
          </cell>
          <cell r="B139" t="str">
            <v>ค่าน้ำประปาค้างจ่าย</v>
          </cell>
          <cell r="C139">
            <v>0</v>
          </cell>
          <cell r="D139">
            <v>50000</v>
          </cell>
          <cell r="E139">
            <v>0</v>
          </cell>
          <cell r="F139">
            <v>0</v>
          </cell>
          <cell r="G139">
            <v>0</v>
          </cell>
          <cell r="H139">
            <v>50000</v>
          </cell>
        </row>
        <row r="140">
          <cell r="A140" t="str">
            <v>21906</v>
          </cell>
          <cell r="B140" t="str">
            <v>ค่าไฟฟ้าค้างจ่าย</v>
          </cell>
          <cell r="C140">
            <v>0</v>
          </cell>
          <cell r="D140">
            <v>700000</v>
          </cell>
          <cell r="E140">
            <v>0</v>
          </cell>
          <cell r="F140">
            <v>0</v>
          </cell>
          <cell r="G140">
            <v>0</v>
          </cell>
          <cell r="H140">
            <v>700000</v>
          </cell>
        </row>
        <row r="141">
          <cell r="A141" t="str">
            <v>21907</v>
          </cell>
          <cell r="B141" t="str">
            <v>ค่าโทรศัพท์ค้างจ่าย</v>
          </cell>
          <cell r="C141">
            <v>0</v>
          </cell>
          <cell r="D141">
            <v>134845.78</v>
          </cell>
          <cell r="E141">
            <v>24332.92</v>
          </cell>
          <cell r="F141">
            <v>0</v>
          </cell>
          <cell r="G141">
            <v>0</v>
          </cell>
          <cell r="H141">
            <v>110512.86</v>
          </cell>
        </row>
        <row r="142">
          <cell r="A142" t="str">
            <v>21908</v>
          </cell>
          <cell r="B142" t="str">
            <v>ค่าสอบบัญชีค้างจ่าย</v>
          </cell>
          <cell r="C142">
            <v>0</v>
          </cell>
          <cell r="D142">
            <v>245000.03</v>
          </cell>
          <cell r="E142">
            <v>0</v>
          </cell>
          <cell r="F142">
            <v>18000</v>
          </cell>
          <cell r="G142">
            <v>0</v>
          </cell>
          <cell r="H142">
            <v>263000.03000000003</v>
          </cell>
        </row>
        <row r="143">
          <cell r="A143" t="str">
            <v>21909</v>
          </cell>
          <cell r="B143" t="str">
            <v>ค่าแรงเหมาค้างจ่าย</v>
          </cell>
          <cell r="C143">
            <v>0</v>
          </cell>
          <cell r="D143">
            <v>6492612.3200000003</v>
          </cell>
          <cell r="E143">
            <v>1606401.67</v>
          </cell>
          <cell r="F143">
            <v>0</v>
          </cell>
          <cell r="G143">
            <v>0</v>
          </cell>
          <cell r="H143">
            <v>4886210.6500000004</v>
          </cell>
        </row>
        <row r="144">
          <cell r="A144" t="str">
            <v>21910</v>
          </cell>
          <cell r="B144" t="str">
            <v>เงินประกันสังคมหัก ณ ที่จ่ายค้างจ่าย</v>
          </cell>
          <cell r="C144">
            <v>0</v>
          </cell>
          <cell r="D144">
            <v>80603</v>
          </cell>
          <cell r="E144">
            <v>0</v>
          </cell>
          <cell r="F144">
            <v>566</v>
          </cell>
          <cell r="G144">
            <v>0</v>
          </cell>
          <cell r="H144">
            <v>81169</v>
          </cell>
        </row>
        <row r="145">
          <cell r="A145" t="str">
            <v>21911</v>
          </cell>
          <cell r="B145" t="str">
            <v>ภาษีขาย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 t="str">
            <v>21912</v>
          </cell>
          <cell r="B146" t="str">
            <v>ค่าใช้จ่ายค้างจ่าย</v>
          </cell>
          <cell r="C146">
            <v>0</v>
          </cell>
          <cell r="D146">
            <v>1929426.17</v>
          </cell>
          <cell r="E146">
            <v>353344.76</v>
          </cell>
          <cell r="F146">
            <v>0</v>
          </cell>
          <cell r="G146">
            <v>0</v>
          </cell>
          <cell r="H146">
            <v>1576081.41</v>
          </cell>
        </row>
        <row r="147">
          <cell r="A147" t="str">
            <v>21913</v>
          </cell>
          <cell r="B147" t="str">
            <v>เงินปันผลค้างจ่าย</v>
          </cell>
          <cell r="C147">
            <v>0</v>
          </cell>
          <cell r="D147">
            <v>52197.5</v>
          </cell>
          <cell r="E147">
            <v>0</v>
          </cell>
          <cell r="F147">
            <v>0</v>
          </cell>
          <cell r="G147">
            <v>0</v>
          </cell>
          <cell r="H147">
            <v>52197.5</v>
          </cell>
        </row>
        <row r="148">
          <cell r="A148" t="str">
            <v>21914</v>
          </cell>
          <cell r="B148" t="str">
            <v>เจ้าหนี้กรมสรรพากร</v>
          </cell>
          <cell r="C148">
            <v>0</v>
          </cell>
          <cell r="D148">
            <v>0</v>
          </cell>
          <cell r="E148">
            <v>0</v>
          </cell>
          <cell r="F148">
            <v>710936.55</v>
          </cell>
          <cell r="G148">
            <v>0</v>
          </cell>
          <cell r="H148">
            <v>710936.55</v>
          </cell>
        </row>
        <row r="149">
          <cell r="A149" t="str">
            <v>21915</v>
          </cell>
          <cell r="B149" t="str">
            <v>ภาษีเงินได้นิติบุคคลค้างจ่าย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21916</v>
          </cell>
          <cell r="B150" t="str">
            <v>เงินกองทุนสำรองเลี้ยงชีพ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21917</v>
          </cell>
          <cell r="B151" t="str">
            <v>เจ้าหนี้ - ต่อเรือ</v>
          </cell>
          <cell r="C151">
            <v>0</v>
          </cell>
          <cell r="D151">
            <v>505500</v>
          </cell>
          <cell r="E151">
            <v>0</v>
          </cell>
          <cell r="F151">
            <v>17262678.870000001</v>
          </cell>
          <cell r="G151">
            <v>0</v>
          </cell>
          <cell r="H151">
            <v>17768178.870000001</v>
          </cell>
        </row>
        <row r="152">
          <cell r="A152" t="str">
            <v>21918</v>
          </cell>
          <cell r="B152" t="str">
            <v>เจ้าหนี้ T/T</v>
          </cell>
          <cell r="C152">
            <v>0</v>
          </cell>
          <cell r="D152">
            <v>9154.86</v>
          </cell>
          <cell r="E152">
            <v>9154.86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21919</v>
          </cell>
          <cell r="B153" t="str">
            <v>เจ้าหนี้เช่าซื้อที่ถึงกำหนดชำระภายในหนึ่งปี</v>
          </cell>
          <cell r="C153">
            <v>0</v>
          </cell>
          <cell r="D153">
            <v>430579.07</v>
          </cell>
          <cell r="E153">
            <v>0</v>
          </cell>
          <cell r="F153">
            <v>73300.850000000006</v>
          </cell>
          <cell r="G153">
            <v>0</v>
          </cell>
          <cell r="H153">
            <v>503879.92</v>
          </cell>
        </row>
        <row r="154">
          <cell r="A154" t="str">
            <v>21920</v>
          </cell>
          <cell r="B154" t="str">
            <v>ภาษีขายไม่ถึงกำหนด</v>
          </cell>
          <cell r="C154">
            <v>0</v>
          </cell>
          <cell r="D154">
            <v>931060.81</v>
          </cell>
          <cell r="E154">
            <v>0</v>
          </cell>
          <cell r="F154">
            <v>3425773.77</v>
          </cell>
          <cell r="G154">
            <v>0</v>
          </cell>
          <cell r="H154">
            <v>4356834.58</v>
          </cell>
        </row>
        <row r="155">
          <cell r="A155" t="str">
            <v>21921</v>
          </cell>
          <cell r="B155" t="str">
            <v>ส่วนลดจากการขายเงินตราต่างประเทศล่วงหน้ารอตัดบัญชี</v>
          </cell>
          <cell r="C155">
            <v>0</v>
          </cell>
          <cell r="D155">
            <v>878.14</v>
          </cell>
          <cell r="E155">
            <v>878.14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21922</v>
          </cell>
          <cell r="B156" t="str">
            <v>ดอกเบี้ยค้างจ่าย - เจ้าหนี้ T/R</v>
          </cell>
          <cell r="C156">
            <v>0</v>
          </cell>
          <cell r="D156">
            <v>9492.82</v>
          </cell>
          <cell r="E156">
            <v>9492.82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21923</v>
          </cell>
          <cell r="B157" t="str">
            <v>ดอกเบี้ยค้างจ่าย - อื่น ๆ</v>
          </cell>
          <cell r="C157">
            <v>0</v>
          </cell>
          <cell r="D157">
            <v>675896.18</v>
          </cell>
          <cell r="E157">
            <v>541603.36</v>
          </cell>
          <cell r="F157">
            <v>0</v>
          </cell>
          <cell r="G157">
            <v>0</v>
          </cell>
          <cell r="H157">
            <v>134292.82</v>
          </cell>
        </row>
        <row r="158">
          <cell r="A158" t="str">
            <v>21924</v>
          </cell>
          <cell r="B158" t="str">
            <v>ดอกเบี้ยรับรอตัดบัญชี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21925</v>
          </cell>
          <cell r="B159" t="str">
            <v>ภาษีหัก ณ ที่จ่าย ภงด.3</v>
          </cell>
          <cell r="C159">
            <v>0</v>
          </cell>
          <cell r="D159">
            <v>97600.74</v>
          </cell>
          <cell r="E159">
            <v>21798.09</v>
          </cell>
          <cell r="F159">
            <v>0</v>
          </cell>
          <cell r="G159">
            <v>0</v>
          </cell>
          <cell r="H159">
            <v>75802.649999999994</v>
          </cell>
        </row>
        <row r="160">
          <cell r="A160" t="str">
            <v>21926</v>
          </cell>
          <cell r="B160" t="str">
            <v>ภาษีหัก ณ ที่จ่าย ภงด.53</v>
          </cell>
          <cell r="C160">
            <v>0</v>
          </cell>
          <cell r="D160">
            <v>101293.93</v>
          </cell>
          <cell r="E160">
            <v>0</v>
          </cell>
          <cell r="F160">
            <v>2711.13</v>
          </cell>
          <cell r="G160">
            <v>0</v>
          </cell>
          <cell r="H160">
            <v>104005.06</v>
          </cell>
        </row>
        <row r="161">
          <cell r="A161" t="str">
            <v>21927</v>
          </cell>
          <cell r="B161" t="str">
            <v>ค่าปรับค้างจ่าย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A162" t="str">
            <v>22001</v>
          </cell>
          <cell r="B162" t="str">
            <v>เงินกู้ยืมธนาคารระยะยาว - ธ.ไทยพาณิชย์</v>
          </cell>
          <cell r="C162">
            <v>0</v>
          </cell>
          <cell r="D162">
            <v>22036800</v>
          </cell>
          <cell r="E162">
            <v>22036800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29004</v>
          </cell>
          <cell r="B163" t="str">
            <v>เงินค้ำประกันพนักงาน</v>
          </cell>
          <cell r="C163">
            <v>0</v>
          </cell>
          <cell r="D163">
            <v>0</v>
          </cell>
          <cell r="E163">
            <v>0</v>
          </cell>
          <cell r="F163">
            <v>5000</v>
          </cell>
          <cell r="G163">
            <v>0</v>
          </cell>
          <cell r="H163">
            <v>5000</v>
          </cell>
        </row>
        <row r="164">
          <cell r="A164" t="str">
            <v>29005</v>
          </cell>
          <cell r="B164" t="str">
            <v>เงินประกันผลงาน</v>
          </cell>
          <cell r="C164">
            <v>0</v>
          </cell>
          <cell r="D164">
            <v>106339.7</v>
          </cell>
          <cell r="E164">
            <v>0</v>
          </cell>
          <cell r="F164">
            <v>18170.2</v>
          </cell>
          <cell r="G164">
            <v>0</v>
          </cell>
          <cell r="H164">
            <v>124509.9</v>
          </cell>
        </row>
        <row r="165">
          <cell r="A165" t="str">
            <v>29007</v>
          </cell>
          <cell r="B165" t="str">
            <v>หนี้สินภาษีเงินได้ของส่วนเกินทุนจากการตีราคาที่ดิน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29008</v>
          </cell>
          <cell r="B166" t="str">
            <v xml:space="preserve">เจ้าหนี้เช่าซื้อ </v>
          </cell>
          <cell r="C166">
            <v>0</v>
          </cell>
          <cell r="D166">
            <v>1227868.18</v>
          </cell>
          <cell r="E166">
            <v>503879.93</v>
          </cell>
          <cell r="F166">
            <v>0</v>
          </cell>
          <cell r="G166">
            <v>0</v>
          </cell>
          <cell r="H166">
            <v>723988.25</v>
          </cell>
        </row>
        <row r="167">
          <cell r="A167" t="str">
            <v>31001</v>
          </cell>
          <cell r="B167" t="str">
            <v>ทุนจดทะเบียน</v>
          </cell>
          <cell r="C167">
            <v>0</v>
          </cell>
          <cell r="D167">
            <v>170000000</v>
          </cell>
          <cell r="E167">
            <v>51000000</v>
          </cell>
          <cell r="F167">
            <v>0</v>
          </cell>
          <cell r="G167">
            <v>0</v>
          </cell>
          <cell r="H167">
            <v>119000000</v>
          </cell>
        </row>
        <row r="168">
          <cell r="A168" t="str">
            <v>31002</v>
          </cell>
          <cell r="B168" t="str">
            <v>ส่วนเกินมูลค่าหุ้นสามัญ</v>
          </cell>
          <cell r="C168">
            <v>0</v>
          </cell>
          <cell r="D168">
            <v>250000000</v>
          </cell>
          <cell r="E168">
            <v>250000000</v>
          </cell>
          <cell r="F168">
            <v>0</v>
          </cell>
          <cell r="G168">
            <v>0</v>
          </cell>
          <cell r="H168">
            <v>0</v>
          </cell>
        </row>
        <row r="169">
          <cell r="A169" t="str">
            <v>31003</v>
          </cell>
          <cell r="B169" t="str">
            <v>ส่วนเกินจากการตีราคาทรัพย์สินเพิ่มขึ้น</v>
          </cell>
          <cell r="C169">
            <v>0</v>
          </cell>
          <cell r="D169">
            <v>49486246.880000003</v>
          </cell>
          <cell r="E169">
            <v>49486246.880000003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31004</v>
          </cell>
          <cell r="B170" t="str">
            <v>กำไร-ขาดทุนสุทธิ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31005</v>
          </cell>
          <cell r="B171" t="str">
            <v>กำไรสะสมยังไม่ได้จัดสรร</v>
          </cell>
          <cell r="C171">
            <v>311146360.55000001</v>
          </cell>
          <cell r="D171">
            <v>0</v>
          </cell>
          <cell r="E171">
            <v>0</v>
          </cell>
          <cell r="F171">
            <v>308512204.91000003</v>
          </cell>
          <cell r="G171">
            <v>2634155.64</v>
          </cell>
          <cell r="H171">
            <v>0</v>
          </cell>
        </row>
        <row r="172">
          <cell r="A172" t="str">
            <v>31006</v>
          </cell>
          <cell r="B172" t="str">
            <v>สำรองตามกฎหมาย</v>
          </cell>
          <cell r="C172">
            <v>0</v>
          </cell>
          <cell r="D172">
            <v>7512204.9100000001</v>
          </cell>
          <cell r="E172">
            <v>7512204.9100000001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31007</v>
          </cell>
          <cell r="B173" t="str">
            <v>กำไร(ขาดทุน)สุทธิที่ยังไม่เกิดขึ้นจากหลักทรัพย์เพื</v>
          </cell>
          <cell r="C173">
            <v>1631230.03</v>
          </cell>
          <cell r="D173">
            <v>0</v>
          </cell>
          <cell r="E173">
            <v>0</v>
          </cell>
          <cell r="F173">
            <v>474965.65</v>
          </cell>
          <cell r="G173">
            <v>1156264.3799999999</v>
          </cell>
          <cell r="H173">
            <v>0</v>
          </cell>
        </row>
        <row r="174">
          <cell r="A174" t="str">
            <v>41001</v>
          </cell>
          <cell r="B174" t="str">
            <v>รายได้ค่าซ่อมเรือ</v>
          </cell>
          <cell r="C174">
            <v>0</v>
          </cell>
          <cell r="D174">
            <v>0</v>
          </cell>
          <cell r="E174">
            <v>0</v>
          </cell>
          <cell r="F174">
            <v>237179529.65000001</v>
          </cell>
          <cell r="G174">
            <v>0</v>
          </cell>
          <cell r="H174">
            <v>237179529.65000001</v>
          </cell>
        </row>
        <row r="175">
          <cell r="A175" t="str">
            <v>41002</v>
          </cell>
          <cell r="B175" t="str">
            <v>รายได้ค่าจ้างต่อเรือ</v>
          </cell>
          <cell r="C175">
            <v>0</v>
          </cell>
          <cell r="D175">
            <v>0</v>
          </cell>
          <cell r="E175">
            <v>0</v>
          </cell>
          <cell r="F175">
            <v>20557500</v>
          </cell>
          <cell r="G175">
            <v>0</v>
          </cell>
          <cell r="H175">
            <v>20557500</v>
          </cell>
        </row>
        <row r="176">
          <cell r="A176" t="str">
            <v>41009</v>
          </cell>
          <cell r="B176" t="str">
            <v>ส่วนลดจ่าย</v>
          </cell>
          <cell r="C176">
            <v>0</v>
          </cell>
          <cell r="D176">
            <v>0</v>
          </cell>
          <cell r="E176">
            <v>1566321.46</v>
          </cell>
          <cell r="F176">
            <v>0</v>
          </cell>
          <cell r="G176">
            <v>1566321.46</v>
          </cell>
          <cell r="H176">
            <v>0</v>
          </cell>
        </row>
        <row r="177">
          <cell r="A177" t="str">
            <v>42001</v>
          </cell>
          <cell r="B177" t="str">
            <v>รายได้ค่าขายเศษเหล็ก</v>
          </cell>
          <cell r="C177">
            <v>0</v>
          </cell>
          <cell r="D177">
            <v>0</v>
          </cell>
          <cell r="E177">
            <v>0</v>
          </cell>
          <cell r="F177">
            <v>255810.28</v>
          </cell>
          <cell r="G177">
            <v>0</v>
          </cell>
          <cell r="H177">
            <v>255810.28</v>
          </cell>
        </row>
        <row r="178">
          <cell r="A178" t="str">
            <v>42002</v>
          </cell>
          <cell r="B178" t="str">
            <v>ส่วนลดรับ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42003</v>
          </cell>
          <cell r="B179" t="str">
            <v>รายได้ดอกเบี้ยรับ</v>
          </cell>
          <cell r="C179">
            <v>0</v>
          </cell>
          <cell r="D179">
            <v>0</v>
          </cell>
          <cell r="E179">
            <v>0</v>
          </cell>
          <cell r="F179">
            <v>3683671.44</v>
          </cell>
          <cell r="G179">
            <v>0</v>
          </cell>
          <cell r="H179">
            <v>3683671.44</v>
          </cell>
        </row>
        <row r="180">
          <cell r="A180" t="str">
            <v>42004</v>
          </cell>
          <cell r="B180" t="str">
            <v>รายได้เบ็ดเตล็ด</v>
          </cell>
          <cell r="C180">
            <v>0</v>
          </cell>
          <cell r="D180">
            <v>0</v>
          </cell>
          <cell r="E180">
            <v>0</v>
          </cell>
          <cell r="F180">
            <v>2215257.0499999998</v>
          </cell>
          <cell r="G180">
            <v>0</v>
          </cell>
          <cell r="H180">
            <v>2215257.0499999998</v>
          </cell>
        </row>
        <row r="181">
          <cell r="A181" t="str">
            <v>42005</v>
          </cell>
          <cell r="B181" t="str">
            <v>กำไรจากการจำหน่ายทรัพย์สิน</v>
          </cell>
          <cell r="C181">
            <v>0</v>
          </cell>
          <cell r="D181">
            <v>0</v>
          </cell>
          <cell r="E181">
            <v>0</v>
          </cell>
          <cell r="F181">
            <v>68109920.510000005</v>
          </cell>
          <cell r="G181">
            <v>0</v>
          </cell>
          <cell r="H181">
            <v>68109920.510000005</v>
          </cell>
        </row>
        <row r="182">
          <cell r="A182" t="str">
            <v>42006</v>
          </cell>
          <cell r="B182" t="str">
            <v>กำไรจากอัตราแลกเปลี่ยน</v>
          </cell>
          <cell r="C182">
            <v>0</v>
          </cell>
          <cell r="D182">
            <v>0</v>
          </cell>
          <cell r="E182">
            <v>0</v>
          </cell>
          <cell r="F182">
            <v>747018.95</v>
          </cell>
          <cell r="G182">
            <v>0</v>
          </cell>
          <cell r="H182">
            <v>747018.95</v>
          </cell>
        </row>
        <row r="183">
          <cell r="A183" t="str">
            <v>42008</v>
          </cell>
          <cell r="B183" t="str">
            <v>ส่วนลดจากการซื้อ-ขายเงินตรา ตปท.ล่วงหน้าตัดบัญชี</v>
          </cell>
          <cell r="C183">
            <v>0</v>
          </cell>
          <cell r="D183">
            <v>0</v>
          </cell>
          <cell r="E183">
            <v>0</v>
          </cell>
          <cell r="F183">
            <v>878.14</v>
          </cell>
          <cell r="G183">
            <v>0</v>
          </cell>
          <cell r="H183">
            <v>878.14</v>
          </cell>
        </row>
        <row r="184">
          <cell r="A184" t="str">
            <v>42009</v>
          </cell>
          <cell r="B184" t="str">
            <v>เงินปันผล</v>
          </cell>
          <cell r="C184">
            <v>0</v>
          </cell>
          <cell r="D184">
            <v>0</v>
          </cell>
          <cell r="E184">
            <v>0</v>
          </cell>
          <cell r="F184">
            <v>64275</v>
          </cell>
          <cell r="G184">
            <v>0</v>
          </cell>
          <cell r="H184">
            <v>64275</v>
          </cell>
        </row>
        <row r="185">
          <cell r="A185" t="str">
            <v>42010</v>
          </cell>
          <cell r="B185" t="str">
            <v>กำไรที่เกิดขึ้นจากการจำหน่ายเงินลงทุน</v>
          </cell>
          <cell r="C185">
            <v>0</v>
          </cell>
          <cell r="D185">
            <v>0</v>
          </cell>
          <cell r="E185">
            <v>0</v>
          </cell>
          <cell r="F185">
            <v>1840278.38</v>
          </cell>
          <cell r="G185">
            <v>0</v>
          </cell>
          <cell r="H185">
            <v>1840278.38</v>
          </cell>
        </row>
        <row r="186">
          <cell r="A186" t="str">
            <v>42011</v>
          </cell>
          <cell r="B186" t="str">
            <v>กำไรจากการลงทุนในบริษัทย่อย</v>
          </cell>
          <cell r="C186">
            <v>0</v>
          </cell>
          <cell r="D186">
            <v>0</v>
          </cell>
          <cell r="E186">
            <v>0</v>
          </cell>
          <cell r="F186">
            <v>229017.96</v>
          </cell>
          <cell r="G186">
            <v>0</v>
          </cell>
          <cell r="H186">
            <v>229017.96</v>
          </cell>
        </row>
        <row r="187">
          <cell r="A187" t="str">
            <v>51000</v>
          </cell>
          <cell r="B187" t="str">
            <v>Materials</v>
          </cell>
          <cell r="C187">
            <v>0</v>
          </cell>
          <cell r="D187">
            <v>0</v>
          </cell>
          <cell r="E187">
            <v>46704990.780000001</v>
          </cell>
          <cell r="F187">
            <v>0</v>
          </cell>
          <cell r="G187">
            <v>46704990.780000001</v>
          </cell>
          <cell r="H187">
            <v>0</v>
          </cell>
        </row>
        <row r="188">
          <cell r="A188" t="str">
            <v>51100</v>
          </cell>
          <cell r="B188" t="str">
            <v>Piping System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51200</v>
          </cell>
          <cell r="B189" t="str">
            <v>Air-condition &amp; Ventilation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51300</v>
          </cell>
          <cell r="B190" t="str">
            <v>Hull,Superstructure &amp; Outfitting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51400</v>
          </cell>
          <cell r="B191" t="str">
            <v>Electrical &amp; Lighting System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 t="str">
            <v>51500</v>
          </cell>
          <cell r="B192" t="str">
            <v>Navigation &amp; Communication System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51600</v>
          </cell>
          <cell r="B193" t="str">
            <v>Initial Supply / Ship Equipment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51800</v>
          </cell>
          <cell r="B194" t="str">
            <v>Special 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51900</v>
          </cell>
          <cell r="B195" t="str">
            <v>Miscellaneous / General supplies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51990</v>
          </cell>
          <cell r="B196" t="str">
            <v>ต้นทุน-ต่อเรือ</v>
          </cell>
          <cell r="C196">
            <v>0</v>
          </cell>
          <cell r="D196">
            <v>0</v>
          </cell>
          <cell r="E196">
            <v>17262678.870000001</v>
          </cell>
          <cell r="F196">
            <v>0</v>
          </cell>
          <cell r="G196">
            <v>17262678.870000001</v>
          </cell>
          <cell r="H196">
            <v>0</v>
          </cell>
        </row>
        <row r="197">
          <cell r="A197" t="str">
            <v>52000</v>
          </cell>
          <cell r="B197" t="str">
            <v>ค่าแรงเหมา-Machinery</v>
          </cell>
          <cell r="C197">
            <v>0</v>
          </cell>
          <cell r="D197">
            <v>0</v>
          </cell>
          <cell r="E197">
            <v>550</v>
          </cell>
          <cell r="F197">
            <v>0</v>
          </cell>
          <cell r="G197">
            <v>550</v>
          </cell>
          <cell r="H197">
            <v>0</v>
          </cell>
        </row>
        <row r="198">
          <cell r="A198" t="str">
            <v>52100</v>
          </cell>
          <cell r="B198" t="str">
            <v>ค่าแรงเหมา-Piping System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52200</v>
          </cell>
          <cell r="B199" t="str">
            <v>ค่าแรงเหมา-Air Con.&amp;Vent.System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52300</v>
          </cell>
          <cell r="B200" t="str">
            <v>ค่าแรงเหมา-Hull,Superstruc. &amp; Outfit.</v>
          </cell>
          <cell r="C200">
            <v>0</v>
          </cell>
          <cell r="D200">
            <v>0</v>
          </cell>
          <cell r="E200">
            <v>787424.75</v>
          </cell>
          <cell r="F200">
            <v>0</v>
          </cell>
          <cell r="G200">
            <v>787424.75</v>
          </cell>
          <cell r="H200">
            <v>0</v>
          </cell>
        </row>
        <row r="201">
          <cell r="A201" t="str">
            <v>52400</v>
          </cell>
          <cell r="B201" t="str">
            <v>ค่าแรงเหมา-Electrical</v>
          </cell>
          <cell r="C201">
            <v>0</v>
          </cell>
          <cell r="D201">
            <v>0</v>
          </cell>
          <cell r="E201">
            <v>4000</v>
          </cell>
          <cell r="F201">
            <v>0</v>
          </cell>
          <cell r="G201">
            <v>4000</v>
          </cell>
          <cell r="H201">
            <v>0</v>
          </cell>
        </row>
        <row r="202">
          <cell r="A202" t="str">
            <v>52500</v>
          </cell>
          <cell r="B202" t="str">
            <v>ค่าแรงเหมา-Navigation &amp; Communication system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52600</v>
          </cell>
          <cell r="B203" t="str">
            <v>ค่าแรงเหมา-Initial Supply/Ship Equip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52700</v>
          </cell>
          <cell r="B204" t="str">
            <v>ค่าแรงเหมา-Accommodtion &amp; Insulation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52800</v>
          </cell>
          <cell r="B205" t="str">
            <v>ค่าแรงเหมา-Special system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52900</v>
          </cell>
          <cell r="B206" t="str">
            <v>ค่าแรงเหมา-MISC./GEN.Supply</v>
          </cell>
          <cell r="C206">
            <v>0</v>
          </cell>
          <cell r="D206">
            <v>0</v>
          </cell>
          <cell r="E206">
            <v>36180449.729999997</v>
          </cell>
          <cell r="F206">
            <v>0</v>
          </cell>
          <cell r="G206">
            <v>36180449.729999997</v>
          </cell>
          <cell r="H206">
            <v>0</v>
          </cell>
        </row>
        <row r="207">
          <cell r="A207" t="str">
            <v>52950</v>
          </cell>
          <cell r="B207" t="str">
            <v>ค่าแรงปฏิบัติการ</v>
          </cell>
          <cell r="C207">
            <v>0</v>
          </cell>
          <cell r="D207">
            <v>0</v>
          </cell>
          <cell r="E207">
            <v>12946983.279999999</v>
          </cell>
          <cell r="F207">
            <v>0</v>
          </cell>
          <cell r="G207">
            <v>12946983.279999999</v>
          </cell>
          <cell r="H207">
            <v>0</v>
          </cell>
        </row>
        <row r="208">
          <cell r="A208" t="str">
            <v>52951</v>
          </cell>
          <cell r="B208" t="str">
            <v>ค่าล่วงเวลา</v>
          </cell>
          <cell r="C208">
            <v>0</v>
          </cell>
          <cell r="D208">
            <v>0</v>
          </cell>
          <cell r="E208">
            <v>6592935.96</v>
          </cell>
          <cell r="F208">
            <v>0</v>
          </cell>
          <cell r="G208">
            <v>6592935.96</v>
          </cell>
          <cell r="H208">
            <v>0</v>
          </cell>
        </row>
        <row r="209">
          <cell r="A209" t="str">
            <v>53110</v>
          </cell>
          <cell r="B209" t="str">
            <v>ค่าจ้างออกแบบ</v>
          </cell>
          <cell r="C209">
            <v>0</v>
          </cell>
          <cell r="D209">
            <v>0</v>
          </cell>
          <cell r="E209">
            <v>12371.13</v>
          </cell>
          <cell r="F209">
            <v>0</v>
          </cell>
          <cell r="G209">
            <v>12371.13</v>
          </cell>
          <cell r="H209">
            <v>0</v>
          </cell>
        </row>
        <row r="210">
          <cell r="A210" t="str">
            <v>53120</v>
          </cell>
          <cell r="B210" t="str">
            <v>ค่าฝึกอบรมโครงการ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53130</v>
          </cell>
          <cell r="B211" t="str">
            <v>ค่าเบี้ยประกันโครงการ</v>
          </cell>
          <cell r="C211">
            <v>0</v>
          </cell>
          <cell r="D211">
            <v>0</v>
          </cell>
          <cell r="E211">
            <v>190715</v>
          </cell>
          <cell r="F211">
            <v>0</v>
          </cell>
          <cell r="G211">
            <v>190715</v>
          </cell>
          <cell r="H211">
            <v>0</v>
          </cell>
        </row>
        <row r="212">
          <cell r="A212" t="str">
            <v>53140</v>
          </cell>
          <cell r="B212" t="str">
            <v>ค่าธรรมเนียมเจ้าหน้าที่ตรวจเรือ</v>
          </cell>
          <cell r="C212">
            <v>0</v>
          </cell>
          <cell r="D212">
            <v>0</v>
          </cell>
          <cell r="E212">
            <v>100000</v>
          </cell>
          <cell r="F212">
            <v>0</v>
          </cell>
          <cell r="G212">
            <v>100000</v>
          </cell>
          <cell r="H212">
            <v>0</v>
          </cell>
        </row>
        <row r="213">
          <cell r="A213" t="str">
            <v>53151</v>
          </cell>
          <cell r="B213" t="str">
            <v>ค่าใช้จ่ายในการตรวจสอบ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53152</v>
          </cell>
          <cell r="B214" t="str">
            <v>ค่าใช้จ่ายในการปล่อยเรือลงน้ำ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53153</v>
          </cell>
          <cell r="B215" t="str">
            <v>ค่าติดตั้งอุปกรณ์เรือ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53154</v>
          </cell>
          <cell r="B216" t="str">
            <v>ค่าเอกสารคู่มือประกอบเรือ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53155</v>
          </cell>
          <cell r="B217" t="str">
            <v>ค่าเดินทางส่งมอบเรือ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53190</v>
          </cell>
          <cell r="B218" t="str">
            <v>ค่าใช้จ่ายโครงการ-เบ็ดเตล็ด</v>
          </cell>
          <cell r="C218">
            <v>0</v>
          </cell>
          <cell r="D218">
            <v>0</v>
          </cell>
          <cell r="E218">
            <v>6404111.3200000003</v>
          </cell>
          <cell r="F218">
            <v>0</v>
          </cell>
          <cell r="G218">
            <v>6404111.3200000003</v>
          </cell>
          <cell r="H218">
            <v>0</v>
          </cell>
        </row>
        <row r="219">
          <cell r="A219" t="str">
            <v>53201</v>
          </cell>
          <cell r="B219" t="str">
            <v>ค่าจ้างเรือยนต์ลากจูง</v>
          </cell>
          <cell r="C219">
            <v>0</v>
          </cell>
          <cell r="D219">
            <v>0</v>
          </cell>
          <cell r="E219">
            <v>652000</v>
          </cell>
          <cell r="F219">
            <v>0</v>
          </cell>
          <cell r="G219">
            <v>652000</v>
          </cell>
          <cell r="H219">
            <v>0</v>
          </cell>
        </row>
        <row r="220">
          <cell r="A220" t="str">
            <v>53202</v>
          </cell>
          <cell r="B220" t="str">
            <v>ค่าเช่ารถบรรทุก รถยก</v>
          </cell>
          <cell r="C220">
            <v>0</v>
          </cell>
          <cell r="D220">
            <v>0</v>
          </cell>
          <cell r="E220">
            <v>733000</v>
          </cell>
          <cell r="F220">
            <v>0</v>
          </cell>
          <cell r="G220">
            <v>733000</v>
          </cell>
          <cell r="H220">
            <v>0</v>
          </cell>
        </row>
        <row r="221">
          <cell r="A221" t="str">
            <v>53203</v>
          </cell>
          <cell r="B221" t="str">
            <v>ค่าเช่าเครื่องลม เครื่องเชื่อม เครื่องจักร</v>
          </cell>
          <cell r="C221">
            <v>0</v>
          </cell>
          <cell r="D221">
            <v>0</v>
          </cell>
          <cell r="E221">
            <v>290261.58</v>
          </cell>
          <cell r="F221">
            <v>0</v>
          </cell>
          <cell r="G221">
            <v>290261.58</v>
          </cell>
          <cell r="H221">
            <v>0</v>
          </cell>
        </row>
        <row r="222">
          <cell r="A222" t="str">
            <v>53210</v>
          </cell>
          <cell r="B222" t="str">
            <v>ค่าซ่อมแซมอาคาร-โรงงาน</v>
          </cell>
          <cell r="C222">
            <v>0</v>
          </cell>
          <cell r="D222">
            <v>0</v>
          </cell>
          <cell r="E222">
            <v>149832.32000000001</v>
          </cell>
          <cell r="F222">
            <v>0</v>
          </cell>
          <cell r="G222">
            <v>149832.32000000001</v>
          </cell>
          <cell r="H222">
            <v>0</v>
          </cell>
        </row>
        <row r="223">
          <cell r="A223" t="str">
            <v>53211</v>
          </cell>
          <cell r="B223" t="str">
            <v>ค่าซ่อมแซมเครื่องมือ</v>
          </cell>
          <cell r="C223">
            <v>0</v>
          </cell>
          <cell r="D223">
            <v>0</v>
          </cell>
          <cell r="E223">
            <v>1297154.93</v>
          </cell>
          <cell r="F223">
            <v>0</v>
          </cell>
          <cell r="G223">
            <v>1297154.93</v>
          </cell>
          <cell r="H223">
            <v>0</v>
          </cell>
        </row>
        <row r="224">
          <cell r="A224" t="str">
            <v>53212</v>
          </cell>
          <cell r="B224" t="str">
            <v>ค่าซ่อมเครื่องจักร-เครื่องมือยก</v>
          </cell>
          <cell r="C224">
            <v>0</v>
          </cell>
          <cell r="D224">
            <v>0</v>
          </cell>
          <cell r="E224">
            <v>1465257.35</v>
          </cell>
          <cell r="F224">
            <v>0</v>
          </cell>
          <cell r="G224">
            <v>1465257.35</v>
          </cell>
          <cell r="H224">
            <v>0</v>
          </cell>
        </row>
        <row r="225">
          <cell r="A225" t="str">
            <v>53213</v>
          </cell>
          <cell r="B225" t="str">
            <v>ค่าซ่อมแซมอู่ลอย</v>
          </cell>
          <cell r="C225">
            <v>0</v>
          </cell>
          <cell r="D225">
            <v>0</v>
          </cell>
          <cell r="E225">
            <v>951581.96</v>
          </cell>
          <cell r="F225">
            <v>0</v>
          </cell>
          <cell r="G225">
            <v>951581.96</v>
          </cell>
          <cell r="H225">
            <v>0</v>
          </cell>
        </row>
        <row r="226">
          <cell r="A226" t="str">
            <v>53214</v>
          </cell>
          <cell r="B226" t="str">
            <v>ค่าซ่อมแซมเรือบริการ</v>
          </cell>
          <cell r="C226">
            <v>0</v>
          </cell>
          <cell r="D226">
            <v>0</v>
          </cell>
          <cell r="E226">
            <v>364389.54</v>
          </cell>
          <cell r="F226">
            <v>0</v>
          </cell>
          <cell r="G226">
            <v>364389.54</v>
          </cell>
          <cell r="H226">
            <v>0</v>
          </cell>
        </row>
        <row r="227">
          <cell r="A227" t="str">
            <v>53301</v>
          </cell>
          <cell r="B227" t="str">
            <v>ค่าใช้จ่ายในพิธีการ ภาษีศุลกากร</v>
          </cell>
          <cell r="C227">
            <v>0</v>
          </cell>
          <cell r="D227">
            <v>0</v>
          </cell>
          <cell r="E227">
            <v>16642.96</v>
          </cell>
          <cell r="F227">
            <v>0</v>
          </cell>
          <cell r="G227">
            <v>16642.96</v>
          </cell>
          <cell r="H227">
            <v>0</v>
          </cell>
        </row>
        <row r="228">
          <cell r="A228" t="str">
            <v>53302</v>
          </cell>
          <cell r="B228" t="str">
            <v>ค่าใช้จ่ายในการสั่งของและขนส่ง</v>
          </cell>
          <cell r="C228">
            <v>0</v>
          </cell>
          <cell r="D228">
            <v>0</v>
          </cell>
          <cell r="E228">
            <v>68008.429999999993</v>
          </cell>
          <cell r="F228">
            <v>0</v>
          </cell>
          <cell r="G228">
            <v>68008.429999999993</v>
          </cell>
          <cell r="H228">
            <v>0</v>
          </cell>
        </row>
        <row r="229">
          <cell r="A229" t="str">
            <v>53401</v>
          </cell>
          <cell r="B229" t="str">
            <v>ค่าอุปกรณ์ความปลอดภัย</v>
          </cell>
          <cell r="C229">
            <v>0</v>
          </cell>
          <cell r="D229">
            <v>0</v>
          </cell>
          <cell r="E229">
            <v>400175.74</v>
          </cell>
          <cell r="F229">
            <v>0</v>
          </cell>
          <cell r="G229">
            <v>400175.74</v>
          </cell>
          <cell r="H229">
            <v>0</v>
          </cell>
        </row>
        <row r="230">
          <cell r="A230" t="str">
            <v>53402</v>
          </cell>
          <cell r="B230" t="str">
            <v>ค่าแบบฟอร์มพนักงาน</v>
          </cell>
          <cell r="C230">
            <v>0</v>
          </cell>
          <cell r="D230">
            <v>0</v>
          </cell>
          <cell r="E230">
            <v>316208.42</v>
          </cell>
          <cell r="F230">
            <v>0</v>
          </cell>
          <cell r="G230">
            <v>316208.42</v>
          </cell>
          <cell r="H230">
            <v>0</v>
          </cell>
        </row>
        <row r="231">
          <cell r="A231" t="str">
            <v>53501</v>
          </cell>
          <cell r="B231" t="str">
            <v>ค่าไฟฟ้า</v>
          </cell>
          <cell r="C231">
            <v>0</v>
          </cell>
          <cell r="D231">
            <v>0</v>
          </cell>
          <cell r="E231">
            <v>8016135.3200000003</v>
          </cell>
          <cell r="F231">
            <v>0</v>
          </cell>
          <cell r="G231">
            <v>8016135.3200000003</v>
          </cell>
          <cell r="H231">
            <v>0</v>
          </cell>
        </row>
        <row r="232">
          <cell r="A232" t="str">
            <v>53502</v>
          </cell>
          <cell r="B232" t="str">
            <v>ค่าน้ำประปา</v>
          </cell>
          <cell r="C232">
            <v>0</v>
          </cell>
          <cell r="D232">
            <v>0</v>
          </cell>
          <cell r="E232">
            <v>817275.75</v>
          </cell>
          <cell r="F232">
            <v>0</v>
          </cell>
          <cell r="G232">
            <v>817275.75</v>
          </cell>
          <cell r="H232">
            <v>0</v>
          </cell>
        </row>
        <row r="233">
          <cell r="A233" t="str">
            <v>53503</v>
          </cell>
          <cell r="B233" t="str">
            <v>ค่าเสื่อมราคาเครื่องจักร,โรงงาน</v>
          </cell>
          <cell r="C233">
            <v>0</v>
          </cell>
          <cell r="D233">
            <v>0</v>
          </cell>
          <cell r="E233">
            <v>7934009.4800000004</v>
          </cell>
          <cell r="F233">
            <v>0</v>
          </cell>
          <cell r="G233">
            <v>7934009.4800000004</v>
          </cell>
          <cell r="H233">
            <v>0</v>
          </cell>
        </row>
        <row r="234">
          <cell r="A234" t="str">
            <v>53504</v>
          </cell>
          <cell r="B234" t="str">
            <v>ค่าเสื่อมราคาอู่ลอย</v>
          </cell>
          <cell r="C234">
            <v>0</v>
          </cell>
          <cell r="D234">
            <v>0</v>
          </cell>
          <cell r="E234">
            <v>8236507.5999999996</v>
          </cell>
          <cell r="F234">
            <v>0</v>
          </cell>
          <cell r="G234">
            <v>8236507.5999999996</v>
          </cell>
          <cell r="H234">
            <v>0</v>
          </cell>
        </row>
        <row r="235">
          <cell r="A235" t="str">
            <v>53505</v>
          </cell>
          <cell r="B235" t="str">
            <v>ค่าพ่นสีเหล็กเข้าสต๊อค</v>
          </cell>
          <cell r="C235">
            <v>0</v>
          </cell>
          <cell r="D235">
            <v>0</v>
          </cell>
          <cell r="E235">
            <v>855372.7</v>
          </cell>
          <cell r="F235">
            <v>0</v>
          </cell>
          <cell r="G235">
            <v>855372.7</v>
          </cell>
          <cell r="H235">
            <v>0</v>
          </cell>
        </row>
        <row r="236">
          <cell r="A236" t="str">
            <v>53506</v>
          </cell>
          <cell r="B236" t="str">
            <v>ค่าน้ำมันเชื้อเพลิง</v>
          </cell>
          <cell r="C236">
            <v>0</v>
          </cell>
          <cell r="D236">
            <v>0</v>
          </cell>
          <cell r="E236">
            <v>818924.7</v>
          </cell>
          <cell r="F236">
            <v>0</v>
          </cell>
          <cell r="G236">
            <v>818924.7</v>
          </cell>
          <cell r="H236">
            <v>0</v>
          </cell>
        </row>
        <row r="237">
          <cell r="A237" t="str">
            <v>53601</v>
          </cell>
          <cell r="B237" t="str">
            <v>เงินเดือนพนักงานปฏิบัติการ</v>
          </cell>
          <cell r="C237">
            <v>0</v>
          </cell>
          <cell r="D237">
            <v>0</v>
          </cell>
          <cell r="E237">
            <v>16467953.76</v>
          </cell>
          <cell r="F237">
            <v>0</v>
          </cell>
          <cell r="G237">
            <v>16467953.76</v>
          </cell>
          <cell r="H237">
            <v>0</v>
          </cell>
        </row>
        <row r="238">
          <cell r="A238" t="str">
            <v>53602</v>
          </cell>
          <cell r="B238" t="str">
            <v>ค่าล่วงเวลาพนักงานปฏิบัติการ</v>
          </cell>
          <cell r="C238">
            <v>0</v>
          </cell>
          <cell r="D238">
            <v>0</v>
          </cell>
          <cell r="E238">
            <v>1365235.18</v>
          </cell>
          <cell r="F238">
            <v>0</v>
          </cell>
          <cell r="G238">
            <v>1365235.18</v>
          </cell>
          <cell r="H238">
            <v>0</v>
          </cell>
        </row>
        <row r="239">
          <cell r="A239" t="str">
            <v>59000</v>
          </cell>
          <cell r="B239" t="str">
            <v>ต้นทุนขาย</v>
          </cell>
          <cell r="C239">
            <v>0</v>
          </cell>
          <cell r="D239">
            <v>0</v>
          </cell>
          <cell r="E239">
            <v>0</v>
          </cell>
          <cell r="F239">
            <v>447440.64000000001</v>
          </cell>
          <cell r="G239">
            <v>0</v>
          </cell>
          <cell r="H239">
            <v>447440.64000000001</v>
          </cell>
        </row>
        <row r="240">
          <cell r="A240" t="str">
            <v>60101</v>
          </cell>
          <cell r="B240" t="str">
            <v>เงินเดือน</v>
          </cell>
          <cell r="C240">
            <v>0</v>
          </cell>
          <cell r="D240">
            <v>0</v>
          </cell>
          <cell r="E240">
            <v>29256003.649999999</v>
          </cell>
          <cell r="F240">
            <v>0</v>
          </cell>
          <cell r="G240">
            <v>29256003.649999999</v>
          </cell>
          <cell r="H240">
            <v>0</v>
          </cell>
        </row>
        <row r="241">
          <cell r="A241" t="str">
            <v>60102</v>
          </cell>
          <cell r="B241" t="str">
            <v>ค่าล่วงเวลาพนักงานจัดการ</v>
          </cell>
          <cell r="C241">
            <v>0</v>
          </cell>
          <cell r="D241">
            <v>0</v>
          </cell>
          <cell r="E241">
            <v>255323.31</v>
          </cell>
          <cell r="F241">
            <v>0</v>
          </cell>
          <cell r="G241">
            <v>255323.31</v>
          </cell>
          <cell r="H241">
            <v>0</v>
          </cell>
        </row>
        <row r="242">
          <cell r="A242" t="str">
            <v>60103</v>
          </cell>
          <cell r="B242" t="str">
            <v>เงินโบนัส</v>
          </cell>
          <cell r="C242">
            <v>0</v>
          </cell>
          <cell r="D242">
            <v>0</v>
          </cell>
          <cell r="E242">
            <v>4099948.79</v>
          </cell>
          <cell r="F242">
            <v>0</v>
          </cell>
          <cell r="G242">
            <v>4099948.79</v>
          </cell>
          <cell r="H242">
            <v>0</v>
          </cell>
        </row>
        <row r="243">
          <cell r="A243" t="str">
            <v>60104</v>
          </cell>
          <cell r="B243" t="str">
            <v>เงินตอบแทนกรรมการ</v>
          </cell>
          <cell r="C243">
            <v>0</v>
          </cell>
          <cell r="D243">
            <v>0</v>
          </cell>
          <cell r="E243">
            <v>1377666.67</v>
          </cell>
          <cell r="F243">
            <v>0</v>
          </cell>
          <cell r="G243">
            <v>1377666.67</v>
          </cell>
          <cell r="H243">
            <v>0</v>
          </cell>
        </row>
        <row r="244">
          <cell r="A244" t="str">
            <v>60201</v>
          </cell>
          <cell r="B244" t="str">
            <v>ค่ารักษาพยาบาล</v>
          </cell>
          <cell r="C244">
            <v>0</v>
          </cell>
          <cell r="D244">
            <v>0</v>
          </cell>
          <cell r="E244">
            <v>235835.45</v>
          </cell>
          <cell r="F244">
            <v>0</v>
          </cell>
          <cell r="G244">
            <v>235835.45</v>
          </cell>
          <cell r="H244">
            <v>0</v>
          </cell>
        </row>
        <row r="245">
          <cell r="A245" t="str">
            <v>60202</v>
          </cell>
          <cell r="B245" t="str">
            <v>เบี้ยประกันสุขภาพ</v>
          </cell>
          <cell r="C245">
            <v>0</v>
          </cell>
          <cell r="D245">
            <v>0</v>
          </cell>
          <cell r="E245">
            <v>153517.54999999999</v>
          </cell>
          <cell r="F245">
            <v>0</v>
          </cell>
          <cell r="G245">
            <v>153517.54999999999</v>
          </cell>
          <cell r="H245">
            <v>0</v>
          </cell>
        </row>
        <row r="246">
          <cell r="A246" t="str">
            <v>60203</v>
          </cell>
          <cell r="B246" t="str">
            <v>เงินสมทบกองทุนเงินทดแทน</v>
          </cell>
          <cell r="C246">
            <v>0</v>
          </cell>
          <cell r="D246">
            <v>0</v>
          </cell>
          <cell r="E246">
            <v>341423.52</v>
          </cell>
          <cell r="F246">
            <v>0</v>
          </cell>
          <cell r="G246">
            <v>341423.52</v>
          </cell>
          <cell r="H246">
            <v>0</v>
          </cell>
        </row>
        <row r="247">
          <cell r="A247" t="str">
            <v>60204</v>
          </cell>
          <cell r="B247" t="str">
            <v>เงินสมทบกองทุนประกันสังคม</v>
          </cell>
          <cell r="C247">
            <v>0</v>
          </cell>
          <cell r="D247">
            <v>0</v>
          </cell>
          <cell r="E247">
            <v>1002687</v>
          </cell>
          <cell r="F247">
            <v>0</v>
          </cell>
          <cell r="G247">
            <v>1002687</v>
          </cell>
          <cell r="H247">
            <v>0</v>
          </cell>
        </row>
        <row r="248">
          <cell r="A248" t="str">
            <v>60205</v>
          </cell>
          <cell r="B248" t="str">
            <v>เงินสมทบกองทุนสำรองเลี้ยงชีพ</v>
          </cell>
          <cell r="C248">
            <v>0</v>
          </cell>
          <cell r="D248">
            <v>0</v>
          </cell>
          <cell r="E248">
            <v>2043059.88</v>
          </cell>
          <cell r="F248">
            <v>0</v>
          </cell>
          <cell r="G248">
            <v>2043059.88</v>
          </cell>
          <cell r="H248">
            <v>0</v>
          </cell>
        </row>
        <row r="249">
          <cell r="A249" t="str">
            <v>60206</v>
          </cell>
          <cell r="B249" t="str">
            <v>ค่าสวัสดิการอื่นๆ</v>
          </cell>
          <cell r="C249">
            <v>0</v>
          </cell>
          <cell r="D249">
            <v>0</v>
          </cell>
          <cell r="E249">
            <v>577635.09</v>
          </cell>
          <cell r="F249">
            <v>0</v>
          </cell>
          <cell r="G249">
            <v>577635.09</v>
          </cell>
          <cell r="H249">
            <v>0</v>
          </cell>
        </row>
        <row r="250">
          <cell r="A250" t="str">
            <v>60301</v>
          </cell>
          <cell r="B250" t="str">
            <v>ค่าแบบพิมพ์ แบบฟอร์ม กระดาษ</v>
          </cell>
          <cell r="C250">
            <v>0</v>
          </cell>
          <cell r="D250">
            <v>0</v>
          </cell>
          <cell r="E250">
            <v>243888.12</v>
          </cell>
          <cell r="F250">
            <v>0</v>
          </cell>
          <cell r="G250">
            <v>243888.12</v>
          </cell>
          <cell r="H250">
            <v>0</v>
          </cell>
        </row>
        <row r="251">
          <cell r="A251" t="str">
            <v>60302</v>
          </cell>
          <cell r="B251" t="str">
            <v>ค่าเครื่องใช้คอมพิวเตอร์</v>
          </cell>
          <cell r="C251">
            <v>0</v>
          </cell>
          <cell r="D251">
            <v>0</v>
          </cell>
          <cell r="E251">
            <v>84371.37</v>
          </cell>
          <cell r="F251">
            <v>0</v>
          </cell>
          <cell r="G251">
            <v>84371.37</v>
          </cell>
          <cell r="H251">
            <v>0</v>
          </cell>
        </row>
        <row r="252">
          <cell r="A252" t="str">
            <v>60303</v>
          </cell>
          <cell r="B252" t="str">
            <v>ค่าเครื่องใช้สำนักงาน เครื่องเขียน</v>
          </cell>
          <cell r="C252">
            <v>0</v>
          </cell>
          <cell r="D252">
            <v>0</v>
          </cell>
          <cell r="E252">
            <v>104240.35</v>
          </cell>
          <cell r="F252">
            <v>0</v>
          </cell>
          <cell r="G252">
            <v>104240.35</v>
          </cell>
          <cell r="H252">
            <v>0</v>
          </cell>
        </row>
        <row r="253">
          <cell r="A253" t="str">
            <v>60304</v>
          </cell>
          <cell r="B253" t="str">
            <v>ค่าหนังสือพิมพ์ แมกกาซีน</v>
          </cell>
          <cell r="C253">
            <v>0</v>
          </cell>
          <cell r="D253">
            <v>0</v>
          </cell>
          <cell r="E253">
            <v>84810.77</v>
          </cell>
          <cell r="F253">
            <v>0</v>
          </cell>
          <cell r="G253">
            <v>84810.77</v>
          </cell>
          <cell r="H253">
            <v>0</v>
          </cell>
        </row>
        <row r="254">
          <cell r="A254" t="str">
            <v>60305</v>
          </cell>
          <cell r="B254" t="str">
            <v>ค่าซ่อม ปรับปรุงคอมพิวเตอร์</v>
          </cell>
          <cell r="C254">
            <v>0</v>
          </cell>
          <cell r="D254">
            <v>0</v>
          </cell>
          <cell r="E254">
            <v>110282.68</v>
          </cell>
          <cell r="F254">
            <v>0</v>
          </cell>
          <cell r="G254">
            <v>110282.68</v>
          </cell>
          <cell r="H254">
            <v>0</v>
          </cell>
        </row>
        <row r="255">
          <cell r="A255" t="str">
            <v>60306</v>
          </cell>
          <cell r="B255" t="str">
            <v>ค่าซ่อมเครื่องใช้สำนักงาน</v>
          </cell>
          <cell r="C255">
            <v>0</v>
          </cell>
          <cell r="D255">
            <v>0</v>
          </cell>
          <cell r="E255">
            <v>174162.33</v>
          </cell>
          <cell r="F255">
            <v>0</v>
          </cell>
          <cell r="G255">
            <v>174162.33</v>
          </cell>
          <cell r="H255">
            <v>0</v>
          </cell>
        </row>
        <row r="256">
          <cell r="A256" t="str">
            <v>60307</v>
          </cell>
          <cell r="B256" t="str">
            <v>ค่าเช่าเครื่องใช้สำนักงาน</v>
          </cell>
          <cell r="C256">
            <v>0</v>
          </cell>
          <cell r="D256">
            <v>0</v>
          </cell>
          <cell r="E256">
            <v>180746.56</v>
          </cell>
          <cell r="F256">
            <v>0</v>
          </cell>
          <cell r="G256">
            <v>180746.56</v>
          </cell>
          <cell r="H256">
            <v>0</v>
          </cell>
        </row>
        <row r="257">
          <cell r="A257" t="str">
            <v>60308</v>
          </cell>
          <cell r="B257" t="str">
            <v>ค่าโทรศัพท์</v>
          </cell>
          <cell r="C257">
            <v>0</v>
          </cell>
          <cell r="D257">
            <v>0</v>
          </cell>
          <cell r="E257">
            <v>1077642.82</v>
          </cell>
          <cell r="F257">
            <v>0</v>
          </cell>
          <cell r="G257">
            <v>1077642.82</v>
          </cell>
          <cell r="H257">
            <v>0</v>
          </cell>
        </row>
        <row r="258">
          <cell r="A258" t="str">
            <v>60309</v>
          </cell>
          <cell r="B258" t="str">
            <v>ค่าไปรษณีย์ โทรเลข</v>
          </cell>
          <cell r="C258">
            <v>0</v>
          </cell>
          <cell r="D258">
            <v>0</v>
          </cell>
          <cell r="E258">
            <v>32789.199999999997</v>
          </cell>
          <cell r="F258">
            <v>0</v>
          </cell>
          <cell r="G258">
            <v>32789.199999999997</v>
          </cell>
          <cell r="H258">
            <v>0</v>
          </cell>
        </row>
        <row r="259">
          <cell r="A259" t="str">
            <v>60310</v>
          </cell>
          <cell r="B259" t="str">
            <v>ค่ายามรักษาการณ์</v>
          </cell>
          <cell r="C259">
            <v>0</v>
          </cell>
          <cell r="D259">
            <v>0</v>
          </cell>
          <cell r="E259">
            <v>1331600</v>
          </cell>
          <cell r="F259">
            <v>0</v>
          </cell>
          <cell r="G259">
            <v>1331600</v>
          </cell>
          <cell r="H259">
            <v>0</v>
          </cell>
        </row>
        <row r="260">
          <cell r="A260" t="str">
            <v>60311</v>
          </cell>
          <cell r="B260" t="str">
            <v>ค่าบริการรักษาความสะอาด</v>
          </cell>
          <cell r="C260">
            <v>0</v>
          </cell>
          <cell r="D260">
            <v>0</v>
          </cell>
          <cell r="E260">
            <v>385188.97</v>
          </cell>
          <cell r="F260">
            <v>0</v>
          </cell>
          <cell r="G260">
            <v>385188.97</v>
          </cell>
          <cell r="H260">
            <v>0</v>
          </cell>
        </row>
        <row r="261">
          <cell r="A261" t="str">
            <v>60401</v>
          </cell>
          <cell r="B261" t="str">
            <v>ค่าซ่อมรถยนต์</v>
          </cell>
          <cell r="C261">
            <v>0</v>
          </cell>
          <cell r="D261">
            <v>0</v>
          </cell>
          <cell r="E261">
            <v>821533.26</v>
          </cell>
          <cell r="F261">
            <v>0</v>
          </cell>
          <cell r="G261">
            <v>821533.26</v>
          </cell>
          <cell r="H261">
            <v>0</v>
          </cell>
        </row>
        <row r="262">
          <cell r="A262" t="str">
            <v>60402</v>
          </cell>
          <cell r="B262" t="str">
            <v>ค่าเช่ารถยนต์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60403</v>
          </cell>
          <cell r="B263" t="str">
            <v>ค่าเช่าอาคารสถานที่</v>
          </cell>
          <cell r="C263">
            <v>0</v>
          </cell>
          <cell r="D263">
            <v>0</v>
          </cell>
          <cell r="E263">
            <v>1500000</v>
          </cell>
          <cell r="F263">
            <v>0</v>
          </cell>
          <cell r="G263">
            <v>1500000</v>
          </cell>
          <cell r="H263">
            <v>0</v>
          </cell>
        </row>
        <row r="264">
          <cell r="A264" t="str">
            <v>60404</v>
          </cell>
          <cell r="B264" t="str">
            <v>ค่าใช้จ่ายบ้านพักป้อมปราการ</v>
          </cell>
          <cell r="C264">
            <v>0</v>
          </cell>
          <cell r="D264">
            <v>0</v>
          </cell>
          <cell r="E264">
            <v>89207.83</v>
          </cell>
          <cell r="F264">
            <v>0</v>
          </cell>
          <cell r="G264">
            <v>89207.83</v>
          </cell>
          <cell r="H264">
            <v>0</v>
          </cell>
        </row>
        <row r="265">
          <cell r="A265" t="str">
            <v>60405</v>
          </cell>
          <cell r="B265" t="str">
            <v>ค่าซ่อมแซมอาคารสำนักงาน</v>
          </cell>
          <cell r="C265">
            <v>0</v>
          </cell>
          <cell r="D265">
            <v>0</v>
          </cell>
          <cell r="E265">
            <v>102986.84</v>
          </cell>
          <cell r="F265">
            <v>0</v>
          </cell>
          <cell r="G265">
            <v>102986.84</v>
          </cell>
          <cell r="H265">
            <v>0</v>
          </cell>
        </row>
        <row r="266">
          <cell r="A266" t="str">
            <v>60406</v>
          </cell>
          <cell r="B266" t="str">
            <v>ค่าเบี้ยประกันวินาศภัย</v>
          </cell>
          <cell r="C266">
            <v>0</v>
          </cell>
          <cell r="D266">
            <v>0</v>
          </cell>
          <cell r="E266">
            <v>1069031.1499999999</v>
          </cell>
          <cell r="F266">
            <v>0</v>
          </cell>
          <cell r="G266">
            <v>1069031.1499999999</v>
          </cell>
          <cell r="H266">
            <v>0</v>
          </cell>
        </row>
        <row r="267">
          <cell r="A267" t="str">
            <v>60501</v>
          </cell>
          <cell r="B267" t="str">
            <v>ค่าทนายความ จดทะเบียน</v>
          </cell>
          <cell r="C267">
            <v>0</v>
          </cell>
          <cell r="D267">
            <v>0</v>
          </cell>
          <cell r="E267">
            <v>1763176.12</v>
          </cell>
          <cell r="F267">
            <v>0</v>
          </cell>
          <cell r="G267">
            <v>1763176.12</v>
          </cell>
          <cell r="H267">
            <v>0</v>
          </cell>
        </row>
        <row r="268">
          <cell r="A268" t="str">
            <v>60502</v>
          </cell>
          <cell r="B268" t="str">
            <v>ค่าธรรมเนียมนายหน้า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60503</v>
          </cell>
          <cell r="B269" t="str">
            <v>ค่าธรรมเนียมธนาคาร</v>
          </cell>
          <cell r="C269">
            <v>0</v>
          </cell>
          <cell r="D269">
            <v>0</v>
          </cell>
          <cell r="E269">
            <v>982599.88</v>
          </cell>
          <cell r="F269">
            <v>0</v>
          </cell>
          <cell r="G269">
            <v>982599.88</v>
          </cell>
          <cell r="H269">
            <v>0</v>
          </cell>
        </row>
        <row r="270">
          <cell r="A270" t="str">
            <v>60504</v>
          </cell>
          <cell r="B270" t="str">
            <v>ค่าสมาชิกต่างๆ</v>
          </cell>
          <cell r="C270">
            <v>0</v>
          </cell>
          <cell r="D270">
            <v>0</v>
          </cell>
          <cell r="E270">
            <v>176558.85</v>
          </cell>
          <cell r="F270">
            <v>0</v>
          </cell>
          <cell r="G270">
            <v>176558.85</v>
          </cell>
          <cell r="H270">
            <v>0</v>
          </cell>
        </row>
        <row r="271">
          <cell r="A271" t="str">
            <v>60505</v>
          </cell>
          <cell r="B271" t="str">
            <v>ค่าสอบบัญชี</v>
          </cell>
          <cell r="C271">
            <v>0</v>
          </cell>
          <cell r="D271">
            <v>0</v>
          </cell>
          <cell r="E271">
            <v>429187</v>
          </cell>
          <cell r="F271">
            <v>0</v>
          </cell>
          <cell r="G271">
            <v>429187</v>
          </cell>
          <cell r="H271">
            <v>0</v>
          </cell>
        </row>
        <row r="272">
          <cell r="A272" t="str">
            <v>60506</v>
          </cell>
          <cell r="B272" t="str">
            <v>ค่าธรรมเนียมตลาดหลักทรัพย์</v>
          </cell>
          <cell r="C272">
            <v>0</v>
          </cell>
          <cell r="D272">
            <v>0</v>
          </cell>
          <cell r="E272">
            <v>235205.36</v>
          </cell>
          <cell r="F272">
            <v>0</v>
          </cell>
          <cell r="G272">
            <v>235205.36</v>
          </cell>
          <cell r="H272">
            <v>0</v>
          </cell>
        </row>
        <row r="273">
          <cell r="A273" t="str">
            <v>60507</v>
          </cell>
          <cell r="B273" t="str">
            <v>ค่าธรรมเนียมและบริการอื่นๆ</v>
          </cell>
          <cell r="C273">
            <v>0</v>
          </cell>
          <cell r="D273">
            <v>0</v>
          </cell>
          <cell r="E273">
            <v>1639860.48</v>
          </cell>
          <cell r="F273">
            <v>0</v>
          </cell>
          <cell r="G273">
            <v>1639860.48</v>
          </cell>
          <cell r="H273">
            <v>0</v>
          </cell>
        </row>
        <row r="274">
          <cell r="A274" t="str">
            <v>60508</v>
          </cell>
          <cell r="B274" t="str">
            <v>ส่วนเพิ่มจากการซื้อ-ขายเงินตรา ตปท.ล่วงหน้าตัดบัญช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60601</v>
          </cell>
          <cell r="B275" t="str">
            <v>ค่าลงทะเบียน-ฝึกอบรม</v>
          </cell>
          <cell r="C275">
            <v>0</v>
          </cell>
          <cell r="D275">
            <v>0</v>
          </cell>
          <cell r="E275">
            <v>323003.78000000003</v>
          </cell>
          <cell r="F275">
            <v>0</v>
          </cell>
          <cell r="G275">
            <v>323003.78000000003</v>
          </cell>
          <cell r="H275">
            <v>0</v>
          </cell>
        </row>
        <row r="276">
          <cell r="A276" t="str">
            <v>60602</v>
          </cell>
          <cell r="B276" t="str">
            <v>ค่าวิทยากร</v>
          </cell>
          <cell r="C276">
            <v>0</v>
          </cell>
          <cell r="D276">
            <v>0</v>
          </cell>
          <cell r="E276">
            <v>39000</v>
          </cell>
          <cell r="F276">
            <v>0</v>
          </cell>
          <cell r="G276">
            <v>39000</v>
          </cell>
          <cell r="H276">
            <v>0</v>
          </cell>
        </row>
        <row r="277">
          <cell r="A277" t="str">
            <v>60603</v>
          </cell>
          <cell r="B277" t="str">
            <v>ค่าฝึกอบรมอื่นๆ</v>
          </cell>
          <cell r="C277">
            <v>0</v>
          </cell>
          <cell r="D277">
            <v>0</v>
          </cell>
          <cell r="E277">
            <v>57488.52</v>
          </cell>
          <cell r="F277">
            <v>0</v>
          </cell>
          <cell r="G277">
            <v>57488.52</v>
          </cell>
          <cell r="H277">
            <v>0</v>
          </cell>
        </row>
        <row r="278">
          <cell r="A278" t="str">
            <v>60701</v>
          </cell>
          <cell r="B278" t="str">
            <v>ค่าพาหนะเดินทาง ที่พัก-ในต่างประเทศ</v>
          </cell>
          <cell r="C278">
            <v>0</v>
          </cell>
          <cell r="D278">
            <v>0</v>
          </cell>
          <cell r="E278">
            <v>1410918.59</v>
          </cell>
          <cell r="F278">
            <v>0</v>
          </cell>
          <cell r="G278">
            <v>1410918.59</v>
          </cell>
          <cell r="H278">
            <v>0</v>
          </cell>
        </row>
        <row r="279">
          <cell r="A279" t="str">
            <v>60702</v>
          </cell>
          <cell r="B279" t="str">
            <v>ค่าพาหนะเดิน ที่พัก-ต่างประเทศ</v>
          </cell>
          <cell r="C279">
            <v>0</v>
          </cell>
          <cell r="D279">
            <v>0</v>
          </cell>
          <cell r="E279">
            <v>118625.21</v>
          </cell>
          <cell r="F279">
            <v>0</v>
          </cell>
          <cell r="G279">
            <v>118625.21</v>
          </cell>
          <cell r="H279">
            <v>0</v>
          </cell>
        </row>
        <row r="280">
          <cell r="A280" t="str">
            <v>60703</v>
          </cell>
          <cell r="B280" t="str">
            <v>ค่าพหนะตรวจเรือ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60801</v>
          </cell>
          <cell r="B281" t="str">
            <v>ค่าเลี้ยงรับรองธุรกิจ</v>
          </cell>
          <cell r="C281">
            <v>0</v>
          </cell>
          <cell r="D281">
            <v>0</v>
          </cell>
          <cell r="E281">
            <v>838294.93</v>
          </cell>
          <cell r="F281">
            <v>0</v>
          </cell>
          <cell r="G281">
            <v>838294.93</v>
          </cell>
          <cell r="H281">
            <v>0</v>
          </cell>
        </row>
        <row r="282">
          <cell r="A282" t="str">
            <v>60802</v>
          </cell>
          <cell r="B282" t="str">
            <v>ค่าส่งเสริมการขาย</v>
          </cell>
          <cell r="C282">
            <v>0</v>
          </cell>
          <cell r="D282">
            <v>0</v>
          </cell>
          <cell r="E282">
            <v>98251</v>
          </cell>
          <cell r="F282">
            <v>0</v>
          </cell>
          <cell r="G282">
            <v>98251</v>
          </cell>
          <cell r="H282">
            <v>0</v>
          </cell>
        </row>
        <row r="283">
          <cell r="A283" t="str">
            <v>60803</v>
          </cell>
          <cell r="B283" t="str">
            <v>เงินบริจาคการกุศล</v>
          </cell>
          <cell r="C283">
            <v>0</v>
          </cell>
          <cell r="D283">
            <v>0</v>
          </cell>
          <cell r="E283">
            <v>10200</v>
          </cell>
          <cell r="F283">
            <v>0</v>
          </cell>
          <cell r="G283">
            <v>10200</v>
          </cell>
          <cell r="H283">
            <v>0</v>
          </cell>
        </row>
        <row r="284">
          <cell r="A284" t="str">
            <v>60804</v>
          </cell>
          <cell r="B284" t="str">
            <v>ค่าโฆษณา</v>
          </cell>
          <cell r="C284">
            <v>0</v>
          </cell>
          <cell r="D284">
            <v>0</v>
          </cell>
          <cell r="E284">
            <v>277611.74</v>
          </cell>
          <cell r="F284">
            <v>0</v>
          </cell>
          <cell r="G284">
            <v>277611.74</v>
          </cell>
          <cell r="H284">
            <v>0</v>
          </cell>
        </row>
        <row r="285">
          <cell r="A285" t="str">
            <v>60805</v>
          </cell>
          <cell r="B285" t="str">
            <v>ค่าเอกสาร สิ่งพิมพ์ แบบประกวดราคา</v>
          </cell>
          <cell r="C285">
            <v>0</v>
          </cell>
          <cell r="D285">
            <v>0</v>
          </cell>
          <cell r="E285">
            <v>284674.83</v>
          </cell>
          <cell r="F285">
            <v>0</v>
          </cell>
          <cell r="G285">
            <v>284674.83</v>
          </cell>
          <cell r="H285">
            <v>0</v>
          </cell>
        </row>
        <row r="286">
          <cell r="A286" t="str">
            <v>60900</v>
          </cell>
          <cell r="B286" t="str">
            <v>ค่าใช้จ่ายอื่นๆ</v>
          </cell>
          <cell r="C286">
            <v>0</v>
          </cell>
          <cell r="D286">
            <v>0</v>
          </cell>
          <cell r="E286">
            <v>273504.19</v>
          </cell>
          <cell r="F286">
            <v>0</v>
          </cell>
          <cell r="G286">
            <v>273504.19</v>
          </cell>
          <cell r="H286">
            <v>0</v>
          </cell>
        </row>
        <row r="287">
          <cell r="A287" t="str">
            <v>60901</v>
          </cell>
          <cell r="B287" t="str">
            <v>ค่าเสื่อมราคา</v>
          </cell>
          <cell r="C287">
            <v>0</v>
          </cell>
          <cell r="D287">
            <v>0</v>
          </cell>
          <cell r="E287">
            <v>6527962.6600000001</v>
          </cell>
          <cell r="F287">
            <v>0</v>
          </cell>
          <cell r="G287">
            <v>6527962.6600000001</v>
          </cell>
          <cell r="H287">
            <v>0</v>
          </cell>
        </row>
        <row r="288">
          <cell r="A288" t="str">
            <v>60902</v>
          </cell>
          <cell r="B288" t="str">
            <v>ค่าใช้จ่ายตัดจ่าย (บริหาร)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60903</v>
          </cell>
          <cell r="B289" t="str">
            <v>ดอกผลเช่าซื้อตัดบัญชี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60904</v>
          </cell>
          <cell r="B290" t="str">
            <v>ค่าฟิล์ม ค่าล้าง-อัดรูป</v>
          </cell>
          <cell r="C290">
            <v>0</v>
          </cell>
          <cell r="D290">
            <v>0</v>
          </cell>
          <cell r="E290">
            <v>15263.41</v>
          </cell>
          <cell r="F290">
            <v>0</v>
          </cell>
          <cell r="G290">
            <v>15263.41</v>
          </cell>
          <cell r="H290">
            <v>0</v>
          </cell>
        </row>
        <row r="291">
          <cell r="A291" t="str">
            <v>60905</v>
          </cell>
          <cell r="B291" t="str">
            <v>หนี้สงสัยจะสูญ</v>
          </cell>
          <cell r="C291">
            <v>0</v>
          </cell>
          <cell r="D291">
            <v>0</v>
          </cell>
          <cell r="E291">
            <v>2980073.88</v>
          </cell>
          <cell r="F291">
            <v>0</v>
          </cell>
          <cell r="G291">
            <v>2980073.88</v>
          </cell>
          <cell r="H291">
            <v>0</v>
          </cell>
        </row>
        <row r="292">
          <cell r="A292" t="str">
            <v>60906</v>
          </cell>
          <cell r="B292" t="str">
            <v>หนี้สูญ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60910</v>
          </cell>
          <cell r="B293" t="str">
            <v>ขาดทุนจากอัตราแลกเปลี่ยน</v>
          </cell>
          <cell r="C293">
            <v>0</v>
          </cell>
          <cell r="D293">
            <v>0</v>
          </cell>
          <cell r="E293">
            <v>1316285.8400000001</v>
          </cell>
          <cell r="F293">
            <v>0</v>
          </cell>
          <cell r="G293">
            <v>1316285.8400000001</v>
          </cell>
          <cell r="H293">
            <v>0</v>
          </cell>
        </row>
        <row r="294">
          <cell r="A294" t="str">
            <v>60911</v>
          </cell>
          <cell r="B294" t="str">
            <v>ขาดทุนจากการขายทรัพย์สิน</v>
          </cell>
          <cell r="C294">
            <v>0</v>
          </cell>
          <cell r="D294">
            <v>0</v>
          </cell>
          <cell r="E294">
            <v>24521.23</v>
          </cell>
          <cell r="F294">
            <v>0</v>
          </cell>
          <cell r="G294">
            <v>24521.23</v>
          </cell>
          <cell r="H294">
            <v>0</v>
          </cell>
        </row>
        <row r="295">
          <cell r="A295" t="str">
            <v>60912</v>
          </cell>
          <cell r="B295" t="str">
            <v>ขาดทุนจากการลงทุนในบริษัทย่อย</v>
          </cell>
          <cell r="C295">
            <v>0</v>
          </cell>
          <cell r="D295">
            <v>0</v>
          </cell>
          <cell r="E295">
            <v>62641.65</v>
          </cell>
          <cell r="F295">
            <v>0</v>
          </cell>
          <cell r="G295">
            <v>62641.65</v>
          </cell>
          <cell r="H295">
            <v>0</v>
          </cell>
        </row>
        <row r="296">
          <cell r="A296" t="str">
            <v>60915</v>
          </cell>
          <cell r="B296" t="str">
            <v>ขาดทุนที่เกิดขึ้นจากการจำหน่ายเงินลงทุน</v>
          </cell>
          <cell r="C296">
            <v>0</v>
          </cell>
          <cell r="D296">
            <v>0</v>
          </cell>
          <cell r="E296">
            <v>159496.42000000001</v>
          </cell>
          <cell r="F296">
            <v>0</v>
          </cell>
          <cell r="G296">
            <v>159496.42000000001</v>
          </cell>
          <cell r="H296">
            <v>0</v>
          </cell>
        </row>
        <row r="297">
          <cell r="A297" t="str">
            <v>60916</v>
          </cell>
          <cell r="B297" t="str">
            <v>ค่าปรับจากการผิดสัญญาจ้าง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60920</v>
          </cell>
          <cell r="B298" t="str">
            <v>ค่าใช้จ่ายเบ็ดเตล็ด</v>
          </cell>
          <cell r="C298">
            <v>0</v>
          </cell>
          <cell r="D298">
            <v>0</v>
          </cell>
          <cell r="E298">
            <v>83773.5</v>
          </cell>
          <cell r="F298">
            <v>0</v>
          </cell>
          <cell r="G298">
            <v>83773.5</v>
          </cell>
          <cell r="H298">
            <v>0</v>
          </cell>
        </row>
        <row r="299">
          <cell r="A299" t="str">
            <v>69001</v>
          </cell>
          <cell r="B299" t="str">
            <v>ดอกเบี้ยเงินกู้ระยะยาว ไทยพาณิชย์</v>
          </cell>
          <cell r="C299">
            <v>0</v>
          </cell>
          <cell r="D299">
            <v>0</v>
          </cell>
          <cell r="E299">
            <v>2072791.39</v>
          </cell>
          <cell r="F299">
            <v>0</v>
          </cell>
          <cell r="G299">
            <v>2072791.39</v>
          </cell>
          <cell r="H299">
            <v>0</v>
          </cell>
        </row>
        <row r="300">
          <cell r="A300" t="str">
            <v>69002</v>
          </cell>
          <cell r="B300" t="str">
            <v>ดอกเบี้ยเงินเบิกเกินบัญชี</v>
          </cell>
          <cell r="C300">
            <v>0</v>
          </cell>
          <cell r="D300">
            <v>0</v>
          </cell>
          <cell r="E300">
            <v>224487.21</v>
          </cell>
          <cell r="F300">
            <v>0</v>
          </cell>
          <cell r="G300">
            <v>224487.21</v>
          </cell>
          <cell r="H300">
            <v>0</v>
          </cell>
        </row>
        <row r="301">
          <cell r="A301" t="str">
            <v>69003</v>
          </cell>
          <cell r="B301" t="str">
            <v>ดอกเบี้ยจ่ายอื่นๆ</v>
          </cell>
          <cell r="C301">
            <v>0</v>
          </cell>
          <cell r="D301">
            <v>0</v>
          </cell>
          <cell r="E301">
            <v>10348299.119999999</v>
          </cell>
          <cell r="F301">
            <v>0</v>
          </cell>
          <cell r="G301">
            <v>10348299.119999999</v>
          </cell>
          <cell r="H301">
            <v>0</v>
          </cell>
        </row>
        <row r="302">
          <cell r="A302" t="str">
            <v>69004</v>
          </cell>
          <cell r="B302" t="str">
            <v>ดอกเบี้ยจ่าย-เจ้าหนี้ T/R</v>
          </cell>
          <cell r="C302">
            <v>0</v>
          </cell>
          <cell r="D302">
            <v>0</v>
          </cell>
          <cell r="E302">
            <v>197353.31</v>
          </cell>
          <cell r="F302">
            <v>0</v>
          </cell>
          <cell r="G302">
            <v>197353.31</v>
          </cell>
          <cell r="H302">
            <v>0</v>
          </cell>
        </row>
        <row r="303">
          <cell r="A303" t="str">
            <v>69101</v>
          </cell>
          <cell r="B303" t="str">
            <v>ภาษีโรงเรือนและที่ดิน</v>
          </cell>
          <cell r="C303">
            <v>0</v>
          </cell>
          <cell r="D303">
            <v>0</v>
          </cell>
          <cell r="E303">
            <v>154697</v>
          </cell>
          <cell r="F303">
            <v>0</v>
          </cell>
          <cell r="G303">
            <v>154697</v>
          </cell>
          <cell r="H303">
            <v>0</v>
          </cell>
        </row>
        <row r="304">
          <cell r="A304" t="str">
            <v>69102</v>
          </cell>
          <cell r="B304" t="str">
            <v>ภาษีเงินได้นิติบุคคล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69201</v>
          </cell>
          <cell r="B305" t="str">
            <v>ภาษีซื้อขอคืนไม่ได้</v>
          </cell>
          <cell r="C305">
            <v>0</v>
          </cell>
          <cell r="D305">
            <v>0</v>
          </cell>
          <cell r="E305">
            <v>0</v>
          </cell>
          <cell r="F305">
            <v>47474.25</v>
          </cell>
          <cell r="G305">
            <v>0</v>
          </cell>
          <cell r="H305">
            <v>47474.25</v>
          </cell>
        </row>
        <row r="306">
          <cell r="A306" t="str">
            <v>69202</v>
          </cell>
          <cell r="B306" t="str">
            <v>เงินเพิ่มและเบี้ยปรับ</v>
          </cell>
          <cell r="C306">
            <v>0</v>
          </cell>
          <cell r="D306">
            <v>0</v>
          </cell>
          <cell r="E306">
            <v>368866.83</v>
          </cell>
          <cell r="F306">
            <v>0</v>
          </cell>
          <cell r="G306">
            <v>368866.83</v>
          </cell>
          <cell r="H306">
            <v>0</v>
          </cell>
        </row>
        <row r="307">
          <cell r="C307">
            <v>1127528059.2700002</v>
          </cell>
          <cell r="D307">
            <v>1127528059.2699997</v>
          </cell>
          <cell r="E307">
            <v>879863858.40000021</v>
          </cell>
          <cell r="F307">
            <v>879863858.39999998</v>
          </cell>
          <cell r="G307">
            <v>981107238.61000025</v>
          </cell>
          <cell r="H307">
            <v>981107238.6099999</v>
          </cell>
        </row>
      </sheetData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 "/>
      <sheetName val="Detail"/>
      <sheetName val="Master"/>
      <sheetName val="INTEREST"/>
      <sheetName val="งบต้นทุนผลิต48"/>
      <sheetName val="SKA"/>
      <sheetName val="เขตส่งออก"/>
      <sheetName val="เงินกู้ธนชาติ"/>
      <sheetName val="เงินกู้ MGC"/>
      <sheetName val="zcst fg d"/>
      <sheetName val="Sheet1"/>
      <sheetName val="ar1-6"/>
      <sheetName val="FRECEFECBAILEYS"/>
      <sheetName val="Data"/>
      <sheetName val="2004"/>
      <sheetName val="Newspaper"/>
      <sheetName val="TB SAP"/>
      <sheetName val="detail_mfgcost"/>
      <sheetName val=" Engineer Top5 "/>
      <sheetName val="oresreqsum"/>
      <sheetName val="Smell complain"/>
      <sheetName val="ap"/>
      <sheetName val="#cmpt2"/>
      <sheetName val="Tools2006"/>
      <sheetName val="BS9705"/>
      <sheetName val="COVER"/>
      <sheetName val="PL COVER"/>
      <sheetName val="BS COVER "/>
      <sheetName val="ATTH COVER "/>
      <sheetName val="ASSUMP"/>
      <sheetName val="SALE Y-T-D"/>
      <sheetName val="SALE "/>
      <sheetName val="Boi"/>
      <sheetName val="Service"/>
      <sheetName val="Non-Boi"/>
      <sheetName val="INCOME STATEMENT"/>
      <sheetName val="OTHER REV"/>
      <sheetName val="Total by Brand"/>
      <sheetName val="เอกอุดร"/>
      <sheetName val="Mant.Fiberline"/>
      <sheetName val="ลูกค้า"/>
      <sheetName val="BS ATTACH"/>
      <sheetName val="Oct"/>
      <sheetName val="Historical PM2"/>
      <sheetName val="Data55X"/>
      <sheetName val="CUSTOMER"/>
      <sheetName val="Navigation"/>
      <sheetName val="pnlJul-feb05"/>
      <sheetName val="2.FA"/>
      <sheetName val="jul03-jun04pnl"/>
      <sheetName val="OHS-OthersDec04"/>
      <sheetName val="4.CL"/>
      <sheetName val="bsJul-feb05"/>
      <sheetName val="jul04-dec04pnl"/>
      <sheetName val="3.CA"/>
      <sheetName val="fy05bsJul-dec04"/>
      <sheetName val="สรุปรวม"/>
      <sheetName val="221630"/>
      <sheetName val="Sheet1 (2)"/>
      <sheetName val="Trial balance"/>
      <sheetName val="Customer List"/>
      <sheetName val="DS update"/>
      <sheetName val="CST1198"/>
      <sheetName val="TB_LET_03"/>
      <sheetName val="CD-08"/>
      <sheetName val="CONSTRUCTION"/>
      <sheetName val="LC-PURCHASE TFB"/>
      <sheetName val="Goods List"/>
      <sheetName val="total"/>
      <sheetName val="capex04"/>
      <sheetName val="ยอดkill1005"/>
      <sheetName val="InputPO_Del"/>
      <sheetName val="รายงานผลการดำเนินงาน"/>
      <sheetName val="ADJ _ RATE"/>
      <sheetName val="Seal 1-07-04"/>
      <sheetName val="BALANCE_SHEET_1"/>
      <sheetName val="เงินกู้_MGC1"/>
      <sheetName val="zcst_fg_d1"/>
      <sheetName val="_Engineer_Top5_1"/>
      <sheetName val="TB_SAP1"/>
      <sheetName val="Smell_complain1"/>
      <sheetName val="PL_COVER1"/>
      <sheetName val="BS_COVER_1"/>
      <sheetName val="ATTH_COVER_1"/>
      <sheetName val="SALE_Y-T-D1"/>
      <sheetName val="SALE_1"/>
      <sheetName val="INCOME_STATEMENT1"/>
      <sheetName val="OTHER_REV1"/>
      <sheetName val="Total_by_Brand1"/>
      <sheetName val="Mant_Fiberline1"/>
      <sheetName val="BS_ATTACH1"/>
      <sheetName val="Historical_PM21"/>
      <sheetName val="2_FA1"/>
      <sheetName val="4_CL1"/>
      <sheetName val="3_CA1"/>
      <sheetName val="Sheet1_(2)1"/>
      <sheetName val="Trial_balance1"/>
      <sheetName val="Customer_List1"/>
      <sheetName val="DS_update1"/>
      <sheetName val="LC-PURCHASE_TFB1"/>
      <sheetName val="Goods_List1"/>
      <sheetName val="BALANCE_SHEET_"/>
      <sheetName val="เงินกู้_MGC"/>
      <sheetName val="zcst_fg_d"/>
      <sheetName val="_Engineer_Top5_"/>
      <sheetName val="TB_SAP"/>
      <sheetName val="Smell_complain"/>
      <sheetName val="PL_COVER"/>
      <sheetName val="BS_COVER_"/>
      <sheetName val="ATTH_COVER_"/>
      <sheetName val="SALE_Y-T-D"/>
      <sheetName val="SALE_"/>
      <sheetName val="INCOME_STATEMENT"/>
      <sheetName val="OTHER_REV"/>
      <sheetName val="Total_by_Brand"/>
      <sheetName val="Mant_Fiberline"/>
      <sheetName val="BS_ATTACH"/>
      <sheetName val="Historical_PM2"/>
      <sheetName val="2_FA"/>
      <sheetName val="4_CL"/>
      <sheetName val="3_CA"/>
      <sheetName val="Sheet1_(2)"/>
      <sheetName val="Trial_balance"/>
      <sheetName val="Customer_List"/>
      <sheetName val="DS_update"/>
      <sheetName val="LC-PURCHASE_TFB"/>
      <sheetName val="Goods_List"/>
      <sheetName val="ADJ___RATE1"/>
      <sheetName val="ADJ___RATE"/>
      <sheetName val="Fcsthist"/>
      <sheetName val="DEP12"/>
      <sheetName val="BALANCE_SHEET_2"/>
      <sheetName val="SEA"/>
      <sheetName val="DPLA"/>
      <sheetName val="Accure"/>
      <sheetName val="Actual-Monthly"/>
      <sheetName val="Actual-ＹＴＤ"/>
      <sheetName val="Budget-Monthly"/>
      <sheetName val="Budget-YTD"/>
      <sheetName val="10-1 Media"/>
      <sheetName val="10-cut"/>
      <sheetName val="ADJ - RATE"/>
      <sheetName val="Exp"/>
      <sheetName val="PL_COVER2"/>
      <sheetName val="BS_COVER_2"/>
      <sheetName val="ATTH_COVER_2"/>
      <sheetName val="SALE_Y-T-D2"/>
      <sheetName val="SALE_2"/>
      <sheetName val="INCOME_STATEMENT2"/>
      <sheetName val="OTHER_REV2"/>
      <sheetName val="เงินกู้_MGC2"/>
      <sheetName val="Total_by_Brand2"/>
      <sheetName val="zcst_fg_d2"/>
      <sheetName val="_Engineer_Top5_2"/>
      <sheetName val="TB_SAP2"/>
      <sheetName val="Smell_complain2"/>
      <sheetName val="Mant_Fiberline2"/>
      <sheetName val="BS_ATTACH2"/>
      <sheetName val="Historical_PM22"/>
      <sheetName val="Trial_balance2"/>
      <sheetName val="Customer_List2"/>
      <sheetName val="DS_update2"/>
      <sheetName val="LC-PURCHASE_TFB2"/>
      <sheetName val="Goods_List2"/>
      <sheetName val="2_FA2"/>
      <sheetName val="4_CL2"/>
      <sheetName val="3_CA2"/>
      <sheetName val="Sheet1_(2)2"/>
      <sheetName val="ADJ___RATE2"/>
      <sheetName val="Seal_1-07-04"/>
      <sheetName val="เวลาห้องชั่ง-ห้องชั่ง"/>
      <sheetName val="Cover2"/>
      <sheetName val="BS"/>
      <sheetName val="SCB_1_-_Current"/>
      <sheetName val="SCB_2_-_Current"/>
      <sheetName val="Cost_center2"/>
      <sheetName val="Input"/>
      <sheetName val="ADJ_-_RATE3"/>
      <sheetName val="BALANCE_SHEET_3"/>
      <sheetName val=""/>
      <sheetName val="page1"/>
      <sheetName val="Ratio"/>
      <sheetName val="SH-C"/>
      <sheetName val="SH-F"/>
      <sheetName val="SH-A"/>
      <sheetName val="Prft&amp;Loss"/>
      <sheetName val="FIN TB_SI"/>
      <sheetName val="payment"/>
      <sheetName val="Timing"/>
      <sheetName val="MA"/>
      <sheetName val="Assign type"/>
      <sheetName val="2005"/>
      <sheetName val="Main Assumption"/>
      <sheetName val="Customize Your Purchase Order"/>
      <sheetName val="BALANCE_SHEET_4"/>
      <sheetName val="เงินกู้_MGC3"/>
      <sheetName val="zcst_fg_d3"/>
      <sheetName val="_Engineer_Top5_3"/>
      <sheetName val="TB_SAP3"/>
      <sheetName val="Smell_complain3"/>
      <sheetName val="PL_COVER3"/>
      <sheetName val="BS_COVER_3"/>
      <sheetName val="ATTH_COVER_3"/>
      <sheetName val="SALE_Y-T-D3"/>
      <sheetName val="SALE_3"/>
      <sheetName val="INCOME_STATEMENT3"/>
      <sheetName val="OTHER_REV3"/>
      <sheetName val="Total_by_Brand3"/>
      <sheetName val="Mant_Fiberline3"/>
      <sheetName val="BS_ATTACH3"/>
      <sheetName val="Historical_PM23"/>
      <sheetName val="2_FA3"/>
      <sheetName val="4_CL3"/>
      <sheetName val="3_CA3"/>
      <sheetName val="Sheet1_(2)3"/>
      <sheetName val="Trial_balance3"/>
      <sheetName val="Customer_List3"/>
      <sheetName val="DS_update3"/>
      <sheetName val="LC-PURCHASE_TFB3"/>
      <sheetName val="Goods_List3"/>
      <sheetName val="ADJ___RATE3"/>
      <sheetName val="Seal_1-07-041"/>
      <sheetName val="ADJ_-_RATE"/>
      <sheetName val="PO"/>
      <sheetName val="BUILD95"/>
      <sheetName val="Bedrreceptuur"/>
      <sheetName val="TELVAT"/>
      <sheetName val="SCB 1 - Current"/>
      <sheetName val="SCB 2 - Current"/>
      <sheetName val="Qty"/>
      <sheetName val="_FS1220"/>
      <sheetName val="_FS1610"/>
      <sheetName val="_FS1710"/>
      <sheetName val="ค่าซ่อมรถ DMC"/>
      <sheetName val="อมตะciyt"/>
      <sheetName val="นิคม เวลโกรว์"/>
      <sheetName val="นิคม อีสเทิร์นชีบอร์ด"/>
      <sheetName val="BALANCE_SHEET_5"/>
      <sheetName val="เงินกู้_MGC4"/>
      <sheetName val="zcst_fg_d4"/>
      <sheetName val="_Engineer_Top5_4"/>
      <sheetName val="TB_SAP4"/>
      <sheetName val="Smell_complain4"/>
      <sheetName val="PL_COVER4"/>
      <sheetName val="BS_COVER_4"/>
      <sheetName val="ATTH_COVER_4"/>
      <sheetName val="SALE_Y-T-D4"/>
      <sheetName val="SALE_4"/>
      <sheetName val="INCOME_STATEMENT4"/>
      <sheetName val="OTHER_REV4"/>
      <sheetName val="Total_by_Brand4"/>
      <sheetName val="Mant_Fiberline4"/>
      <sheetName val="BS_ATTACH4"/>
      <sheetName val="Historical_PM24"/>
      <sheetName val="2_FA4"/>
      <sheetName val="4_CL4"/>
      <sheetName val="3_CA4"/>
      <sheetName val="Sheet1_(2)4"/>
      <sheetName val="Trial_balance4"/>
      <sheetName val="Customer_List4"/>
      <sheetName val="DS_update4"/>
      <sheetName val="LC-PURCHASE_TFB4"/>
      <sheetName val="Goods_List4"/>
      <sheetName val="ADJ___RATE4"/>
      <sheetName val="Seal_1-07-042"/>
      <sheetName val="ADJ_-_RATE1"/>
      <sheetName val="10-1_Media"/>
      <sheetName val="FIN_TB_SI"/>
      <sheetName val="Main_Assumption"/>
      <sheetName val="Customize_Your_Purchase_Order"/>
      <sheetName val="SCB_1_-_Current1"/>
      <sheetName val="SCB_2_-_Current1"/>
      <sheetName val="Dec15"/>
      <sheetName val="DEC31"/>
      <sheetName val="CIPA"/>
      <sheetName val="Drivers"/>
      <sheetName val="Assumptions"/>
      <sheetName val="Scenarios"/>
      <sheetName val="Operations"/>
      <sheetName val="อาคาร"/>
      <sheetName val="PLGROUP"/>
      <sheetName val="PLGROUPCPY"/>
      <sheetName val="PLDM"/>
      <sheetName val="FG-ISSUED"/>
      <sheetName val="FR Budget"/>
    </sheetNames>
    <sheetDataSet>
      <sheetData sheetId="0" refreshError="1">
        <row r="11">
          <cell r="C11">
            <v>92228783.219999999</v>
          </cell>
        </row>
        <row r="12">
          <cell r="D12">
            <v>11045717.66</v>
          </cell>
        </row>
        <row r="18">
          <cell r="D18">
            <v>42957297.549999997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11">
          <cell r="C11">
            <v>92228783.219999999</v>
          </cell>
        </row>
      </sheetData>
      <sheetData sheetId="197">
        <row r="11">
          <cell r="C11">
            <v>92228783.219999999</v>
          </cell>
        </row>
      </sheetData>
      <sheetData sheetId="198">
        <row r="11">
          <cell r="C11">
            <v>92228783.219999999</v>
          </cell>
        </row>
      </sheetData>
      <sheetData sheetId="199">
        <row r="11">
          <cell r="C11">
            <v>92228783.219999999</v>
          </cell>
        </row>
      </sheetData>
      <sheetData sheetId="200">
        <row r="11">
          <cell r="C11">
            <v>92228783.219999999</v>
          </cell>
        </row>
      </sheetData>
      <sheetData sheetId="201">
        <row r="11">
          <cell r="C11">
            <v>92228783.219999999</v>
          </cell>
        </row>
      </sheetData>
      <sheetData sheetId="202">
        <row r="11">
          <cell r="C11">
            <v>92228783.219999999</v>
          </cell>
        </row>
      </sheetData>
      <sheetData sheetId="203">
        <row r="11">
          <cell r="C11">
            <v>92228783.219999999</v>
          </cell>
        </row>
      </sheetData>
      <sheetData sheetId="204">
        <row r="11">
          <cell r="C11">
            <v>92228783.219999999</v>
          </cell>
        </row>
      </sheetData>
      <sheetData sheetId="205">
        <row r="11">
          <cell r="C11">
            <v>92228783.219999999</v>
          </cell>
        </row>
      </sheetData>
      <sheetData sheetId="206">
        <row r="11">
          <cell r="C11">
            <v>92228783.219999999</v>
          </cell>
        </row>
      </sheetData>
      <sheetData sheetId="207">
        <row r="11">
          <cell r="C11">
            <v>92228783.219999999</v>
          </cell>
        </row>
      </sheetData>
      <sheetData sheetId="208">
        <row r="11">
          <cell r="C11">
            <v>92228783.219999999</v>
          </cell>
        </row>
      </sheetData>
      <sheetData sheetId="209">
        <row r="11">
          <cell r="C11">
            <v>92228783.219999999</v>
          </cell>
        </row>
      </sheetData>
      <sheetData sheetId="210">
        <row r="11">
          <cell r="C11">
            <v>92228783.219999999</v>
          </cell>
        </row>
      </sheetData>
      <sheetData sheetId="211">
        <row r="11">
          <cell r="C11">
            <v>92228783.219999999</v>
          </cell>
        </row>
      </sheetData>
      <sheetData sheetId="212">
        <row r="11">
          <cell r="C11">
            <v>92228783.219999999</v>
          </cell>
        </row>
      </sheetData>
      <sheetData sheetId="213">
        <row r="11">
          <cell r="C11">
            <v>92228783.219999999</v>
          </cell>
        </row>
      </sheetData>
      <sheetData sheetId="214">
        <row r="11">
          <cell r="C11">
            <v>92228783.219999999</v>
          </cell>
        </row>
      </sheetData>
      <sheetData sheetId="215">
        <row r="11">
          <cell r="C11">
            <v>92228783.219999999</v>
          </cell>
        </row>
      </sheetData>
      <sheetData sheetId="216">
        <row r="11">
          <cell r="C11">
            <v>92228783.219999999</v>
          </cell>
        </row>
      </sheetData>
      <sheetData sheetId="217">
        <row r="11">
          <cell r="C11">
            <v>92228783.219999999</v>
          </cell>
        </row>
      </sheetData>
      <sheetData sheetId="218">
        <row r="11">
          <cell r="C11">
            <v>92228783.219999999</v>
          </cell>
        </row>
      </sheetData>
      <sheetData sheetId="219">
        <row r="11">
          <cell r="C11">
            <v>92228783.219999999</v>
          </cell>
        </row>
      </sheetData>
      <sheetData sheetId="220">
        <row r="11">
          <cell r="C11">
            <v>92228783.219999999</v>
          </cell>
        </row>
      </sheetData>
      <sheetData sheetId="221">
        <row r="11">
          <cell r="C11">
            <v>92228783.219999999</v>
          </cell>
        </row>
      </sheetData>
      <sheetData sheetId="222">
        <row r="11">
          <cell r="C11">
            <v>92228783.219999999</v>
          </cell>
        </row>
      </sheetData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>
        <row r="11">
          <cell r="C11">
            <v>92228783.219999999</v>
          </cell>
        </row>
      </sheetData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 "/>
      <sheetName val="COVER"/>
      <sheetName val="PL COVER"/>
      <sheetName val="BS COVER "/>
      <sheetName val="ATTH COVER "/>
      <sheetName val="ASSUMP"/>
      <sheetName val="SALE Y-T-D"/>
      <sheetName val="SALE "/>
      <sheetName val="Boi"/>
      <sheetName val="Service"/>
      <sheetName val="Non-Boi"/>
      <sheetName val="INCOME STATEMENT"/>
      <sheetName val="OTHER REV"/>
      <sheetName val="เงินกู้ธนชาติ"/>
      <sheetName val="เงินกู้ MGC"/>
      <sheetName val="Total by Brand"/>
      <sheetName val="SKA"/>
      <sheetName val="2004"/>
      <sheetName val="Master"/>
      <sheetName val="Detail"/>
      <sheetName val="INTEREST"/>
      <sheetName val="งบต้นทุนผลิต48"/>
      <sheetName val="เขตส่งออก"/>
      <sheetName val="zcst fg d"/>
      <sheetName val="Sheet1"/>
      <sheetName val="ar1-6"/>
      <sheetName val="FRECEFECBAILEYS"/>
      <sheetName val="Data"/>
      <sheetName val="Newspaper"/>
      <sheetName val=" Engineer Top5 "/>
      <sheetName val="detail_mfgcost"/>
      <sheetName val="TB SAP"/>
      <sheetName val="ap"/>
      <sheetName val="Smell complain"/>
      <sheetName val="oresreqsum"/>
      <sheetName val="#cmpt2"/>
      <sheetName val="Tools2006"/>
      <sheetName val="BS9705"/>
      <sheetName val="Oct"/>
      <sheetName val="Data55X"/>
      <sheetName val="เอกอุดร"/>
      <sheetName val="BS ATTACH"/>
      <sheetName val="CUSTOMER"/>
      <sheetName val="Mant.Fiberline"/>
      <sheetName val="ลูกค้า"/>
      <sheetName val="Trial balance"/>
      <sheetName val="Customer List"/>
      <sheetName val="DS update"/>
      <sheetName val="CST1198"/>
      <sheetName val="TB_LET_03"/>
      <sheetName val="CD-08"/>
      <sheetName val="CONSTRUCTION"/>
      <sheetName val="LC-PURCHASE TFB"/>
      <sheetName val="Goods List"/>
      <sheetName val="Historical PM2"/>
      <sheetName val="Navigation"/>
      <sheetName val="pnlJul-feb05"/>
      <sheetName val="2.FA"/>
      <sheetName val="jul03-jun04pnl"/>
      <sheetName val="OHS-OthersDec04"/>
      <sheetName val="4.CL"/>
      <sheetName val="bsJul-feb05"/>
      <sheetName val="jul04-dec04pnl"/>
      <sheetName val="3.CA"/>
      <sheetName val="fy05bsJul-dec04"/>
      <sheetName val="221630"/>
      <sheetName val="Sheet1 (2)"/>
      <sheetName val="ADJ _ RATE"/>
      <sheetName val="สรุปรวม"/>
      <sheetName val="total"/>
      <sheetName val="รายงานผลการดำเนินงาน"/>
      <sheetName val="capex04"/>
      <sheetName val="ยอดkill1005"/>
      <sheetName val="InputPO_Del"/>
      <sheetName val="BALANCE_SHEET_1"/>
      <sheetName val="PL_COVER1"/>
      <sheetName val="BS_COVER_1"/>
      <sheetName val="ATTH_COVER_1"/>
      <sheetName val="SALE_Y-T-D1"/>
      <sheetName val="SALE_1"/>
      <sheetName val="INCOME_STATEMENT1"/>
      <sheetName val="OTHER_REV1"/>
      <sheetName val="เงินกู้_MGC1"/>
      <sheetName val="Total_by_Brand1"/>
      <sheetName val="zcst_fg_d1"/>
      <sheetName val="_Engineer_Top5_1"/>
      <sheetName val="TB_SAP1"/>
      <sheetName val="Smell_complain1"/>
      <sheetName val="Mant_Fiberline1"/>
      <sheetName val="BS_ATTACH1"/>
      <sheetName val="Trial_balance1"/>
      <sheetName val="Customer_List1"/>
      <sheetName val="DS_update1"/>
      <sheetName val="LC-PURCHASE_TFB1"/>
      <sheetName val="Goods_List1"/>
      <sheetName val="Historical_PM21"/>
      <sheetName val="2_FA1"/>
      <sheetName val="4_CL1"/>
      <sheetName val="3_CA1"/>
      <sheetName val="Sheet1_(2)1"/>
      <sheetName val="ADJ___RATE1"/>
      <sheetName val="BALANCE_SHEET_"/>
      <sheetName val="PL_COVER"/>
      <sheetName val="BS_COVER_"/>
      <sheetName val="ATTH_COVER_"/>
      <sheetName val="SALE_Y-T-D"/>
      <sheetName val="SALE_"/>
      <sheetName val="INCOME_STATEMENT"/>
      <sheetName val="OTHER_REV"/>
      <sheetName val="เงินกู้_MGC"/>
      <sheetName val="Total_by_Brand"/>
      <sheetName val="zcst_fg_d"/>
      <sheetName val="_Engineer_Top5_"/>
      <sheetName val="TB_SAP"/>
      <sheetName val="Smell_complain"/>
      <sheetName val="Mant_Fiberline"/>
      <sheetName val="BS_ATTACH"/>
      <sheetName val="Trial_balance"/>
      <sheetName val="Customer_List"/>
      <sheetName val="DS_update"/>
      <sheetName val="LC-PURCHASE_TFB"/>
      <sheetName val="Goods_List"/>
      <sheetName val="Historical_PM2"/>
      <sheetName val="2_FA"/>
      <sheetName val="4_CL"/>
      <sheetName val="3_CA"/>
      <sheetName val="Sheet1_(2)"/>
      <sheetName val="ADJ___RATE"/>
      <sheetName val="Seal 1-07-04"/>
      <sheetName val="ADJ - RATE"/>
      <sheetName val="PO"/>
      <sheetName val="Exp"/>
      <sheetName val="BALANCE_SHEET_2"/>
      <sheetName val="PL_COVER2"/>
      <sheetName val="BS_COVER_2"/>
      <sheetName val="ATTH_COVER_2"/>
      <sheetName val="SALE_Y-T-D2"/>
      <sheetName val="SALE_2"/>
      <sheetName val="INCOME_STATEMENT2"/>
      <sheetName val="OTHER_REV2"/>
      <sheetName val="เงินกู้_MGC2"/>
      <sheetName val="Total_by_Brand2"/>
      <sheetName val="zcst_fg_d2"/>
      <sheetName val="_Engineer_Top5_2"/>
      <sheetName val="TB_SAP2"/>
      <sheetName val="Smell_complain2"/>
      <sheetName val="Mant_Fiberline2"/>
      <sheetName val="BS_ATTACH2"/>
      <sheetName val="Historical_PM22"/>
      <sheetName val="Trial_balance2"/>
      <sheetName val="Customer_List2"/>
      <sheetName val="DS_update2"/>
      <sheetName val="LC-PURCHASE_TFB2"/>
      <sheetName val="Goods_List2"/>
      <sheetName val="2_FA2"/>
      <sheetName val="4_CL2"/>
      <sheetName val="3_CA2"/>
      <sheetName val="Sheet1_(2)2"/>
      <sheetName val="ADJ___RATE2"/>
      <sheetName val="Seal_1-07-04"/>
      <sheetName val="เวลาห้องชั่ง-ห้องชั่ง"/>
      <sheetName val="Cover2"/>
      <sheetName val="BS"/>
      <sheetName val="SCB_1_-_Current"/>
      <sheetName val="SCB_2_-_Current"/>
      <sheetName val="Cost_center2"/>
      <sheetName val="Input"/>
      <sheetName val="ADJ_-_RATE3"/>
      <sheetName val="BALANCE_SHEET_3"/>
      <sheetName val="BUILD95"/>
      <sheetName val="Listing"/>
      <sheetName val="page1"/>
      <sheetName val=""/>
      <sheetName val="Ratio"/>
      <sheetName val="SH-C"/>
      <sheetName val="SH-F"/>
      <sheetName val="SH-A"/>
      <sheetName val="DEP12"/>
      <sheetName val="SEA"/>
      <sheetName val="10-1 Media"/>
      <sheetName val="10-cut"/>
      <sheetName val="2005"/>
      <sheetName val="Customize Your Purchase Order"/>
      <sheetName val="DPLA"/>
      <sheetName val="Accure"/>
      <sheetName val="Main Assumption"/>
      <sheetName val="BALANCE_SHEET_4"/>
      <sheetName val="PL_COVER3"/>
      <sheetName val="BS_COVER_3"/>
      <sheetName val="ATTH_COVER_3"/>
      <sheetName val="SALE_Y-T-D3"/>
      <sheetName val="SALE_3"/>
      <sheetName val="INCOME_STATEMENT3"/>
      <sheetName val="OTHER_REV3"/>
      <sheetName val="เงินกู้_MGC3"/>
      <sheetName val="Total_by_Brand3"/>
      <sheetName val="zcst_fg_d3"/>
      <sheetName val="_Engineer_Top5_3"/>
      <sheetName val="TB_SAP3"/>
      <sheetName val="Smell_complain3"/>
      <sheetName val="Mant_Fiberline3"/>
      <sheetName val="BS_ATTACH3"/>
      <sheetName val="Trial_balance3"/>
      <sheetName val="Customer_List3"/>
      <sheetName val="DS_update3"/>
      <sheetName val="LC-PURCHASE_TFB3"/>
      <sheetName val="Goods_List3"/>
      <sheetName val="Historical_PM23"/>
      <sheetName val="2_FA3"/>
      <sheetName val="4_CL3"/>
      <sheetName val="3_CA3"/>
      <sheetName val="Sheet1_(2)3"/>
      <sheetName val="ADJ___RATE3"/>
      <sheetName val="Seal_1-07-041"/>
      <sheetName val="ADJ_-_RATE"/>
      <sheetName val="cash flow"/>
      <sheetName val="_FS1220"/>
      <sheetName val="_FS1610"/>
      <sheetName val="_FS1710"/>
      <sheetName val="DETAIL-BS"/>
      <sheetName val="Actual-Monthly"/>
      <sheetName val="Actual-ＹＴＤ"/>
      <sheetName val="Budget-Monthly"/>
      <sheetName val="Budget-YTD"/>
      <sheetName val="Prft&amp;Loss"/>
      <sheetName val="FIN TB_SI"/>
      <sheetName val="payment"/>
      <sheetName val="Fcsthist"/>
      <sheetName val="SCB 1 - Current"/>
      <sheetName val="SCB 2 - Current"/>
      <sheetName val="TELVAT"/>
      <sheetName val="Bedrreceptuur"/>
      <sheetName val="Customize_Your_Purchase_Order"/>
      <sheetName val="Main_Assumption"/>
      <sheetName val="BALANCE_SHEET_5"/>
      <sheetName val="PL_COVER4"/>
      <sheetName val="BS_COVER_4"/>
      <sheetName val="ATTH_COVER_4"/>
      <sheetName val="SALE_Y-T-D4"/>
      <sheetName val="SALE_4"/>
      <sheetName val="INCOME_STATEMENT4"/>
      <sheetName val="OTHER_REV4"/>
      <sheetName val="เงินกู้_MGC4"/>
      <sheetName val="Total_by_Brand4"/>
      <sheetName val="zcst_fg_d4"/>
      <sheetName val="_Engineer_Top5_4"/>
      <sheetName val="TB_SAP4"/>
      <sheetName val="Smell_complain4"/>
      <sheetName val="BS_ATTACH4"/>
      <sheetName val="Mant_Fiberline4"/>
      <sheetName val="Trial_balance4"/>
      <sheetName val="Customer_List4"/>
      <sheetName val="DS_update4"/>
      <sheetName val="LC-PURCHASE_TFB4"/>
      <sheetName val="Goods_List4"/>
      <sheetName val="Historical_PM24"/>
      <sheetName val="2_FA4"/>
      <sheetName val="4_CL4"/>
      <sheetName val="3_CA4"/>
      <sheetName val="Sheet1_(2)4"/>
      <sheetName val="ADJ___RATE4"/>
      <sheetName val="Seal_1-07-042"/>
      <sheetName val="ADJ_-_RATE1"/>
      <sheetName val="CIPA"/>
      <sheetName val="Timing"/>
      <sheetName val="MA"/>
      <sheetName val="Dec15"/>
      <sheetName val="DEC31"/>
      <sheetName val="Drivers"/>
      <sheetName val="Box"/>
      <sheetName val="Assign type"/>
      <sheetName val="FF-3"/>
    </sheetNames>
    <sheetDataSet>
      <sheetData sheetId="0" refreshError="1">
        <row r="11">
          <cell r="C11">
            <v>92228783.219999999</v>
          </cell>
        </row>
        <row r="12">
          <cell r="D12">
            <v>11045717.66</v>
          </cell>
        </row>
        <row r="18">
          <cell r="D18">
            <v>42957297.549999997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11">
          <cell r="C11">
            <v>92228783.219999999</v>
          </cell>
        </row>
      </sheetData>
      <sheetData sheetId="187">
        <row r="11">
          <cell r="C11">
            <v>92228783.219999999</v>
          </cell>
        </row>
      </sheetData>
      <sheetData sheetId="188"/>
      <sheetData sheetId="189"/>
      <sheetData sheetId="190"/>
      <sheetData sheetId="191"/>
      <sheetData sheetId="192"/>
      <sheetData sheetId="193"/>
      <sheetData sheetId="194">
        <row r="11">
          <cell r="C11">
            <v>92228783.219999999</v>
          </cell>
        </row>
      </sheetData>
      <sheetData sheetId="195"/>
      <sheetData sheetId="196">
        <row r="11">
          <cell r="C11">
            <v>92228783.219999999</v>
          </cell>
        </row>
      </sheetData>
      <sheetData sheetId="197">
        <row r="11">
          <cell r="C11">
            <v>92228783.219999999</v>
          </cell>
        </row>
      </sheetData>
      <sheetData sheetId="198">
        <row r="11">
          <cell r="C11">
            <v>92228783.219999999</v>
          </cell>
        </row>
      </sheetData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>
        <row r="11">
          <cell r="C11">
            <v>92228783.219999999</v>
          </cell>
        </row>
      </sheetData>
      <sheetData sheetId="213"/>
      <sheetData sheetId="214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1">
          <cell r="C11">
            <v>92228783.219999999</v>
          </cell>
        </row>
      </sheetData>
      <sheetData sheetId="221"/>
      <sheetData sheetId="222"/>
      <sheetData sheetId="223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11">
          <cell r="C11">
            <v>92228783.219999999</v>
          </cell>
        </row>
      </sheetData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>
        <row r="11">
          <cell r="C11">
            <v>92228783.219999999</v>
          </cell>
        </row>
      </sheetData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 Bal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03中"/>
      <sheetName val="เงินกู้ธนชาติ"/>
      <sheetName val="CIPA"/>
      <sheetName val="เงินกู้ MGC"/>
      <sheetName val="ตั๋วเงินรับ"/>
      <sheetName val="Reftable"/>
      <sheetName val="Disposal"/>
      <sheetName val="FP Friends Other"/>
      <sheetName val="Accts_ET"/>
      <sheetName val="BANK"/>
      <sheetName val="BS"/>
      <sheetName val="HPL"/>
      <sheetName val="HBS"/>
      <sheetName val="ข้อมูล PM"/>
      <sheetName val="oresreqsum"/>
      <sheetName val="Sal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ACS Revenue"/>
      <sheetName val="관세"/>
      <sheetName val="TB-2001-Apr'01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GLTable"/>
      <sheetName val="Jun 06"/>
      <sheetName val="IncidentsEAP"/>
      <sheetName val="Rate"/>
      <sheetName val="Mkt Dev 1291 ONL 1290 - 1010"/>
      <sheetName val="Compare"/>
      <sheetName val="Detail-Sep"/>
      <sheetName val="part-import"/>
      <sheetName val="TB Worksheet"/>
      <sheetName val="DealerData"/>
      <sheetName val="REVENUE"/>
      <sheetName val="ELEC45-01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cc Nov08"/>
      <sheetName val="2003 Growth"/>
      <sheetName val="Front"/>
      <sheetName val="141010"/>
      <sheetName val="ap"/>
      <sheetName val="10-1 Media"/>
      <sheetName val="10-cut"/>
      <sheetName val="DEP12"/>
      <sheetName val="เครื่องตกแต่ง"/>
      <sheetName val="อาคาร"/>
      <sheetName val="BS-SCH"/>
      <sheetName val="065005s"/>
      <sheetName val="Juta"/>
      <sheetName val=" Direct load "/>
      <sheetName val="ProductData"/>
      <sheetName val="SCB_1_-_Current"/>
      <sheetName val="SCB_2_-_Current"/>
      <sheetName val="SCB_1___Current"/>
      <sheetName val="SCB_2___Current"/>
      <sheetName val="Seal_1-07-04"/>
      <sheetName val="BALANCE_SHEET_"/>
      <sheetName val="เงินกู้_MGC"/>
      <sheetName val="ข้อมูล_PM"/>
      <sheetName val="FG_Joint"/>
      <sheetName val="Non_Movement"/>
      <sheetName val="สมมติฐาน"/>
      <sheetName val="TB SAP"/>
      <sheetName val="130709"/>
      <sheetName val="Cover2"/>
      <sheetName val="TB_2001_Apr_01"/>
      <sheetName val="Other_Sch"/>
      <sheetName val="19"/>
      <sheetName val="Header"/>
      <sheetName val="ops tb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CB_1_-_Current1"/>
      <sheetName val="SCB_2_-_Current1"/>
      <sheetName val="SCB_1___Current1"/>
      <sheetName val="SCB_2___Current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2_DL_"/>
      <sheetName val="2_2_IDL"/>
      <sheetName val="TrialBalance_Q3-2002"/>
      <sheetName val="FP_Friends_Other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TB_SAP"/>
      <sheetName val="Jun_06"/>
      <sheetName val="CUSTOMER"/>
      <sheetName val="MPT 07 Sale Forecast"/>
      <sheetName val="MPT 08 Sale Forecast"/>
      <sheetName val="TL Scrap rate"/>
      <sheetName val="MA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BS-Thai"/>
      <sheetName val="CST1198"/>
      <sheetName val="Selling and Admins (DONE)"/>
      <sheetName val="03?"/>
      <sheetName val="pa group"/>
      <sheetName val="F1 Log On"/>
      <sheetName val="43"/>
      <sheetName val="DLD Query Query Query"/>
      <sheetName val="หักกลบ-ลบหนี้"/>
      <sheetName val="RANK"/>
      <sheetName val="FA"/>
      <sheetName val="Details"/>
      <sheetName val="Write off"/>
      <sheetName val="IBASE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S33"/>
      <sheetName val="[BANK.XLS뉮׾_x0003_㌏Joint"/>
      <sheetName val="REC GROUP"/>
      <sheetName val="Sale 0502"/>
      <sheetName val="Main"/>
      <sheetName val="INV(未作成)"/>
      <sheetName val="JV"/>
      <sheetName val="Clientes"/>
      <sheetName val="Op_Produccion"/>
      <sheetName val="Unrecorded Misstatement"/>
      <sheetName val="見積表紙原紙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MMRR"/>
      <sheetName val="CRITERIA1"/>
      <sheetName val="List"/>
      <sheetName val="N-2"/>
      <sheetName val="Lead"/>
      <sheetName val="Spa Sales"/>
      <sheetName val="FF-3"/>
      <sheetName val="AP-FAsb"/>
      <sheetName val="PLL"/>
      <sheetName val="PP"/>
      <sheetName val="U-5.2"/>
      <sheetName val="03_"/>
      <sheetName val="TB12-42"/>
      <sheetName val="Write_off"/>
      <sheetName val="Spa_Sales"/>
      <sheetName val=""/>
      <sheetName val="pa_group1"/>
      <sheetName val="F1_Log_On1"/>
      <sheetName val="Write_off1"/>
      <sheetName val="ctTBA"/>
      <sheetName val="gVL"/>
      <sheetName val="ADVANCE-STAFF"/>
      <sheetName val="Links"/>
      <sheetName val="#REF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Seagate _share_in_units"/>
      <sheetName val="total"/>
      <sheetName val="STATEMENT"/>
      <sheetName val="RPR3050"/>
      <sheetName val="Detail_เงินให้กู้"/>
      <sheetName val="Menu"/>
      <sheetName val="Parameters"/>
      <sheetName val="TB"/>
      <sheetName val="_BANK.XLS뉮׾_x005f_x0003_㌏Joint"/>
      <sheetName val="Drop down list"/>
      <sheetName val="LRA"/>
      <sheetName val="Controller"/>
      <sheetName val="BANESCO"/>
      <sheetName val="C2C"/>
      <sheetName val="Bill No. 2 - Carpark"/>
      <sheetName val="AM_COST"/>
      <sheetName val="LOOSECHKLIST"/>
      <sheetName val="Newspaper"/>
      <sheetName val="IE UPS"/>
      <sheetName val="Pd01 vsl sked"/>
      <sheetName val="_BANK.XLS뉮׾_x0003_㌏Join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PRɉCE_LIST4"/>
      <sheetName val="February-17"/>
      <sheetName val="RA-Grouping"/>
      <sheetName val="K110_NFS"/>
      <sheetName val="InvPlan_NI and WIN 2017"/>
      <sheetName val="411and431sum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F9 Parameters "/>
      <sheetName val="P'ต่าย"/>
      <sheetName val="P&amp;LFINAL - 44"/>
      <sheetName val="GiaVL"/>
      <sheetName val="IS"/>
      <sheetName val="B131 "/>
      <sheetName val="[BANK.XLS뉮׾_x005f_x0003_㌏Joint"/>
      <sheetName val="sum_amt_mount"/>
      <sheetName val="Oct"/>
      <sheetName val="MISC"/>
      <sheetName val="Trial Balance"/>
      <sheetName val="dongia (2)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สัญญาบริการอื่น"/>
      <sheetName val="ค่าที่ปรึกษา"/>
      <sheetName val="สัญญาเช่าสนง"/>
      <sheetName val="B1"/>
      <sheetName val="Bill_No__2_-_Carpark"/>
      <sheetName val="SAN_REDUCED_1"/>
      <sheetName val="PL"/>
      <sheetName val="CA Sheet"/>
      <sheetName val="_BANK_XLS뉮׾㌏Joint"/>
      <sheetName val="Balance Sheet"/>
      <sheetName val="Pd01_vsl_sked"/>
      <sheetName val="DPLA"/>
      <sheetName val="M_Maincomp"/>
      <sheetName val="StandingData"/>
      <sheetName val="gl"/>
      <sheetName val="BSI"/>
      <sheetName val="EAS"/>
      <sheetName val="Quarterly 4"/>
      <sheetName val="สรุป"/>
      <sheetName val="_BANK.XLS뉮׾_x005f_x005f_x005f_x0003_㌏Joint"/>
      <sheetName val="FORMC94"/>
      <sheetName val="Asset &amp; Liability"/>
      <sheetName val="Net asset value"/>
      <sheetName val="AFA"/>
      <sheetName val="อัตรามรณะ"/>
      <sheetName val="FF_3"/>
      <sheetName val="_BANK.XLS뉮׾_x005f_x005f_x005f_x005f_x005f_x005f_x"/>
      <sheetName val="[BANK.XLS뉮׾_x005f_x005f_x005f_x0003_㌏Joint"/>
      <sheetName val="HP"/>
      <sheetName val="9110"/>
      <sheetName val="FF-1"/>
      <sheetName val="Prm"/>
      <sheetName val="table"/>
      <sheetName val="interest tree generation"/>
      <sheetName val="tb Q3'08"/>
      <sheetName val="YSS31"/>
      <sheetName val="db"/>
      <sheetName val="REPORT"/>
      <sheetName val="JV Entry"/>
      <sheetName val="Nature of Expense"/>
      <sheetName val="mapping"/>
      <sheetName val="Setup"/>
      <sheetName val="Tables"/>
      <sheetName val="Assets"/>
      <sheetName val="XBSUP"/>
      <sheetName val="ForCorpUse"/>
      <sheetName val="IncomeStmt"/>
      <sheetName val="Instructions"/>
      <sheetName val="XISUP"/>
      <sheetName val="Liabilities"/>
      <sheetName val="Supplemental"/>
      <sheetName val="XBS"/>
      <sheetName val="XCASHFLW"/>
      <sheetName val="XIS"/>
      <sheetName val="XISQTR"/>
      <sheetName val="OutstandingDec#019  "/>
      <sheetName val="OutstandingJan05#019 "/>
      <sheetName val="OutstandingFeb05#019 "/>
      <sheetName val="OutstandingMar05#019"/>
      <sheetName val="OutstandingApr05#019"/>
      <sheetName val="OutstandingMay05#019 "/>
      <sheetName val="Outstanding June05#019 "/>
      <sheetName val="Outstanding July05"/>
      <sheetName val="Outstanding Aug 05 "/>
      <sheetName val="Outstanding Sep 05 "/>
      <sheetName val="Outstanding Oct 05"/>
      <sheetName val="Outstanding Nov 05 "/>
      <sheetName val="Dec2005--2463"/>
      <sheetName val="Outstanding Dec 05"/>
      <sheetName val="已開立支票"/>
      <sheetName val="Bank Statement #019"/>
      <sheetName val="未兌現支票&amp;已開立支票 #910"/>
      <sheetName val="Outstanding#910Apr"/>
      <sheetName val="Life &amp; Health"/>
      <sheetName val="SFFee"/>
      <sheetName val="FRECEFECBAILEYS"/>
      <sheetName val="Gen_Info"/>
      <sheetName val="Bill_No__2_-_Carpark1"/>
      <sheetName val="SAN_REDUCED_11"/>
      <sheetName val="Pd01_vsl_sked1"/>
      <sheetName val="Gen_Info1"/>
      <sheetName val="Drop_down_list"/>
      <sheetName val="רכוש_קבוע_"/>
      <sheetName val="OMC April 02"/>
      <sheetName val="RF April 02"/>
      <sheetName val="DATABASE"/>
      <sheetName val="SCB_1_-_Current9"/>
      <sheetName val="SCB_2_-_Current9"/>
      <sheetName val="SCB_1___Current9"/>
      <sheetName val="SCB_2___Current9"/>
      <sheetName val="Seal_1-07-049"/>
      <sheetName val="BALANCE_SHEET_9"/>
      <sheetName val="Non_Movement9"/>
      <sheetName val="เงินกู้_MGC9"/>
      <sheetName val="ข้อมูล_PM9"/>
      <sheetName val="FG_Joint9"/>
      <sheetName val="_Direct_load_8"/>
      <sheetName val="TB_SAP8"/>
      <sheetName val="2_DL_8"/>
      <sheetName val="2_2_IDL8"/>
      <sheetName val="TrialBalance_Q3-20028"/>
      <sheetName val="FP_Friends_Other8"/>
      <sheetName val="ACS_Revenue8"/>
      <sheetName val="N-4_Patent_right8"/>
      <sheetName val="B&amp;S_19998"/>
      <sheetName val="คชจ_ดำเนินงาน6-438"/>
      <sheetName val="P&amp;L_Rates8"/>
      <sheetName val="PRICE_LIST8"/>
      <sheetName val="Jun_068"/>
      <sheetName val="Mkt_Dev_1291_ONL_1290_-_10106"/>
      <sheetName val="Standing_Data6"/>
      <sheetName val="TB_Worksheet6"/>
      <sheetName val="ADJ_-_RATE6"/>
      <sheetName val="Item_Code_-_Machine6"/>
      <sheetName val="B053_(990701)공정실적PP%계산6"/>
      <sheetName val="cc_Nov086"/>
      <sheetName val="2003_Growth6"/>
      <sheetName val="10-1_Media6"/>
      <sheetName val="MPT_07_Sale_Forecast6"/>
      <sheetName val="MPT_08_Sale_Forecast6"/>
      <sheetName val="TL_Scrap_rate6"/>
      <sheetName val="Selling_and_Admins_(DONE)6"/>
      <sheetName val="ops_tb6"/>
      <sheetName val="pa_group6"/>
      <sheetName val="F1_Log_On6"/>
      <sheetName val="DLD_Query_Query_Query5"/>
      <sheetName val="Unrecorded_Misstatement5"/>
      <sheetName val="REC_GROUP5"/>
      <sheetName val="Write_off6"/>
      <sheetName val="Sale_05025"/>
      <sheetName val="Bill_No__2_-_Carpark2"/>
      <sheetName val="Spa_Sales4"/>
      <sheetName val="U-5_22"/>
      <sheetName val="Seagate__share_in_units2"/>
      <sheetName val="SAN_REDUCED_12"/>
      <sheetName val="Gen_Info2"/>
      <sheetName val="_BANK_XLS뉮׾_x005f_x0003_㌏Joint2"/>
      <sheetName val="Pd01_vsl_sked2"/>
      <sheetName val="Drop_down_list1"/>
      <sheetName val="רכוש_קבוע_1"/>
      <sheetName val="OMC_April_02"/>
      <sheetName val="RF_April_02"/>
      <sheetName val="공사비 내역 (가)"/>
      <sheetName val="Ratio"/>
      <sheetName val="Unit rate Architecture"/>
      <sheetName val="CON_infrai"/>
      <sheetName val="conso"/>
      <sheetName val="Instruction"/>
      <sheetName val="MD - Bank"/>
      <sheetName val="Bank Country"/>
      <sheetName val="Region"/>
      <sheetName val="START"/>
      <sheetName val="IE_UPS2"/>
      <sheetName val="Trial_Balance"/>
      <sheetName val="dongia_(2)"/>
      <sheetName val="B131_"/>
      <sheetName val="InvPlan_NI_and_WIN_2017"/>
      <sheetName val="SCB_1_-_Current10"/>
      <sheetName val="SCB_2_-_Current10"/>
      <sheetName val="SCB_1___Current10"/>
      <sheetName val="SCB_2___Current10"/>
      <sheetName val="2_DL_9"/>
      <sheetName val="2_2_IDL9"/>
      <sheetName val="Seal_1-07-0410"/>
      <sheetName val="BALANCE_SHEET_10"/>
      <sheetName val="TrialBalance_Q3-20029"/>
      <sheetName val="FP_Friends_Other9"/>
      <sheetName val="เงินกู้_MGC10"/>
      <sheetName val="ข้อมูล_PM10"/>
      <sheetName val="ACS_Revenue9"/>
      <sheetName val="N-4_Patent_right9"/>
      <sheetName val="B&amp;S_19999"/>
      <sheetName val="คชจ_ดำเนินงาน6-439"/>
      <sheetName val="P&amp;L_Rates9"/>
      <sheetName val="PRICE_LIST9"/>
      <sheetName val="FG_Joint10"/>
      <sheetName val="Non_Movement10"/>
      <sheetName val="Jun_069"/>
      <sheetName val="Mkt_Dev_1291_ONL_1290_-_10107"/>
      <sheetName val="TB_Worksheet7"/>
      <sheetName val="Item_Code_-_Machine7"/>
      <sheetName val="ops_tb7"/>
      <sheetName val="ADJ_-_RATE7"/>
      <sheetName val="B053_(990701)공정실적PP%계산7"/>
      <sheetName val="cc_Nov087"/>
      <sheetName val="2003_Growth7"/>
      <sheetName val="10-1_Media7"/>
      <sheetName val="MPT_07_Sale_Forecast7"/>
      <sheetName val="MPT_08_Sale_Forecast7"/>
      <sheetName val="TL_Scrap_rate7"/>
      <sheetName val="Selling_and_Admins_(DONE)7"/>
      <sheetName val="_Direct_load_9"/>
      <sheetName val="TB_SAP9"/>
      <sheetName val="Standing_Data7"/>
      <sheetName val="DLD_Query_Query_Query6"/>
      <sheetName val="Write_off7"/>
      <sheetName val="Unrecorded_Misstatement6"/>
      <sheetName val="pa_group7"/>
      <sheetName val="F1_Log_On7"/>
      <sheetName val="REC_GROUP6"/>
      <sheetName val="Spa_Sales5"/>
      <sheetName val="Sale_05026"/>
      <sheetName val="U-5_23"/>
      <sheetName val="Seagate__share_in_units3"/>
      <sheetName val="_BANK_XLS뉮׾_x005f_x0003_㌏Joint3"/>
      <sheetName val="IE_UPS3"/>
      <sheetName val="Trial_Balance1"/>
      <sheetName val="dongia_(2)1"/>
      <sheetName val="B131_1"/>
      <sheetName val="InvPlan_NI_and_WIN_20171"/>
      <sheetName val="SCB_1_-_Current11"/>
      <sheetName val="SCB_2_-_Current11"/>
      <sheetName val="SCB_1___Current11"/>
      <sheetName val="SCB_2___Current11"/>
      <sheetName val="2_DL_10"/>
      <sheetName val="2_2_IDL10"/>
      <sheetName val="Seal_1-07-0411"/>
      <sheetName val="BALANCE_SHEET_11"/>
      <sheetName val="TrialBalance_Q3-200210"/>
      <sheetName val="FP_Friends_Other10"/>
      <sheetName val="เงินกู้_MGC11"/>
      <sheetName val="ข้อมูล_PM11"/>
      <sheetName val="ACS_Revenue10"/>
      <sheetName val="N-4_Patent_right10"/>
      <sheetName val="B&amp;S_199910"/>
      <sheetName val="คชจ_ดำเนินงาน6-4310"/>
      <sheetName val="P&amp;L_Rates10"/>
      <sheetName val="PRICE_LIST10"/>
      <sheetName val="FG_Joint11"/>
      <sheetName val="Non_Movement11"/>
      <sheetName val="Jun_0610"/>
      <sheetName val="Mkt_Dev_1291_ONL_1290_-_10108"/>
      <sheetName val="TB_Worksheet8"/>
      <sheetName val="Item_Code_-_Machine8"/>
      <sheetName val="ops_tb8"/>
      <sheetName val="ADJ_-_RATE8"/>
      <sheetName val="B053_(990701)공정실적PP%계산8"/>
      <sheetName val="cc_Nov088"/>
      <sheetName val="2003_Growth8"/>
      <sheetName val="10-1_Media8"/>
      <sheetName val="MPT_07_Sale_Forecast8"/>
      <sheetName val="MPT_08_Sale_Forecast8"/>
      <sheetName val="TL_Scrap_rate8"/>
      <sheetName val="Selling_and_Admins_(DONE)8"/>
      <sheetName val="_Direct_load_10"/>
      <sheetName val="TB_SAP10"/>
      <sheetName val="Standing_Data8"/>
      <sheetName val="DLD_Query_Query_Query7"/>
      <sheetName val="Write_off8"/>
      <sheetName val="Unrecorded_Misstatement7"/>
      <sheetName val="pa_group8"/>
      <sheetName val="F1_Log_On8"/>
      <sheetName val="REC_GROUP7"/>
      <sheetName val="Spa_Sales6"/>
      <sheetName val="Sale_05027"/>
      <sheetName val="U-5_24"/>
      <sheetName val="Seagate__share_in_units4"/>
      <sheetName val="_BANK_XLS뉮׾_x005f_x0003_㌏Joint4"/>
      <sheetName val="IE_UPS4"/>
      <sheetName val="Trial_Balance2"/>
      <sheetName val="dongia_(2)2"/>
      <sheetName val="Drop_down_list2"/>
      <sheetName val="רכוש_קבוע_2"/>
      <sheetName val="B131_2"/>
      <sheetName val="InvPlan_NI_and_WIN_20172"/>
      <sheetName val="SCB_1_-_Current12"/>
      <sheetName val="SCB_2_-_Current12"/>
      <sheetName val="SCB_1___Current12"/>
      <sheetName val="SCB_2___Current12"/>
      <sheetName val="2_DL_11"/>
      <sheetName val="2_2_IDL11"/>
      <sheetName val="Seal_1-07-0412"/>
      <sheetName val="BALANCE_SHEET_12"/>
      <sheetName val="TrialBalance_Q3-200211"/>
      <sheetName val="FP_Friends_Other11"/>
      <sheetName val="เงินกู้_MGC12"/>
      <sheetName val="ข้อมูล_PM12"/>
      <sheetName val="ACS_Revenue11"/>
      <sheetName val="N-4_Patent_right11"/>
      <sheetName val="B&amp;S_199911"/>
      <sheetName val="คชจ_ดำเนินงาน6-4311"/>
      <sheetName val="P&amp;L_Rates11"/>
      <sheetName val="PRICE_LIST11"/>
      <sheetName val="FG_Joint12"/>
      <sheetName val="Non_Movement12"/>
      <sheetName val="Jun_0611"/>
      <sheetName val="Mkt_Dev_1291_ONL_1290_-_10109"/>
      <sheetName val="TB_Worksheet9"/>
      <sheetName val="Item_Code_-_Machine9"/>
      <sheetName val="ops_tb9"/>
      <sheetName val="ADJ_-_RATE9"/>
      <sheetName val="B053_(990701)공정실적PP%계산9"/>
      <sheetName val="cc_Nov089"/>
      <sheetName val="2003_Growth9"/>
      <sheetName val="10-1_Media9"/>
      <sheetName val="MPT_07_Sale_Forecast9"/>
      <sheetName val="MPT_08_Sale_Forecast9"/>
      <sheetName val="TL_Scrap_rate9"/>
      <sheetName val="Selling_and_Admins_(DONE)9"/>
      <sheetName val="_Direct_load_11"/>
      <sheetName val="TB_SAP11"/>
      <sheetName val="Standing_Data9"/>
      <sheetName val="DLD_Query_Query_Query8"/>
      <sheetName val="Write_off9"/>
      <sheetName val="Unrecorded_Misstatement8"/>
      <sheetName val="pa_group9"/>
      <sheetName val="F1_Log_On9"/>
      <sheetName val="REC_GROUP8"/>
      <sheetName val="Spa_Sales7"/>
      <sheetName val="Sale_05028"/>
      <sheetName val="U-5_25"/>
      <sheetName val="Seagate__share_in_units5"/>
      <sheetName val="_BANK_XLS뉮׾_x005f_x0003_㌏Joint5"/>
      <sheetName val="Pd01_vsl_sked3"/>
      <sheetName val="IE_UPS5"/>
      <sheetName val="Trial_Balance3"/>
      <sheetName val="dongia_(2)3"/>
      <sheetName val="Drop_down_list3"/>
      <sheetName val="רכוש_קבוע_3"/>
      <sheetName val="Bill_No__2_-_Carpark3"/>
      <sheetName val="B131_3"/>
      <sheetName val="InvPlan_NI_and_WIN_20173"/>
      <sheetName val="SCB_1_-_Current13"/>
      <sheetName val="SCB_2_-_Current13"/>
      <sheetName val="SCB_1___Current13"/>
      <sheetName val="SCB_2___Current13"/>
      <sheetName val="2_DL_12"/>
      <sheetName val="2_2_IDL12"/>
      <sheetName val="Seal_1-07-0413"/>
      <sheetName val="BALANCE_SHEET_13"/>
      <sheetName val="TrialBalance_Q3-200212"/>
      <sheetName val="FP_Friends_Other12"/>
      <sheetName val="เงินกู้_MGC13"/>
      <sheetName val="ข้อมูล_PM13"/>
      <sheetName val="ACS_Revenue12"/>
      <sheetName val="N-4_Patent_right12"/>
      <sheetName val="B&amp;S_199912"/>
      <sheetName val="คชจ_ดำเนินงาน6-4312"/>
      <sheetName val="P&amp;L_Rates12"/>
      <sheetName val="PRICE_LIST12"/>
      <sheetName val="FG_Joint13"/>
      <sheetName val="Non_Movement13"/>
      <sheetName val="Jun_0612"/>
      <sheetName val="Mkt_Dev_1291_ONL_1290_-_101010"/>
      <sheetName val="TB_Worksheet10"/>
      <sheetName val="Item_Code_-_Machine10"/>
      <sheetName val="ops_tb10"/>
      <sheetName val="ADJ_-_RATE10"/>
      <sheetName val="B053_(990701)공정실적PP%계산10"/>
      <sheetName val="cc_Nov0810"/>
      <sheetName val="2003_Growth10"/>
      <sheetName val="10-1_Media10"/>
      <sheetName val="MPT_07_Sale_Forecast10"/>
      <sheetName val="MPT_08_Sale_Forecast10"/>
      <sheetName val="TL_Scrap_rate10"/>
      <sheetName val="Selling_and_Admins_(DONE)10"/>
      <sheetName val="_Direct_load_12"/>
      <sheetName val="TB_SAP12"/>
      <sheetName val="Standing_Data10"/>
      <sheetName val="DLD_Query_Query_Query9"/>
      <sheetName val="Write_off10"/>
      <sheetName val="Unrecorded_Misstatement9"/>
      <sheetName val="pa_group10"/>
      <sheetName val="F1_Log_On10"/>
      <sheetName val="REC_GROUP9"/>
      <sheetName val="Spa_Sales8"/>
      <sheetName val="Sale_05029"/>
      <sheetName val="U-5_26"/>
      <sheetName val="Seagate__share_in_units6"/>
      <sheetName val="_BANK_XLS뉮׾_x005f_x0003_㌏Joint6"/>
      <sheetName val="Pd01_vsl_sked4"/>
      <sheetName val="IE_UPS6"/>
      <sheetName val="Trial_Balance4"/>
      <sheetName val="dongia_(2)4"/>
      <sheetName val="Drop_down_list4"/>
      <sheetName val="רכוש_קבוע_4"/>
      <sheetName val="Bill_No__2_-_Carpark4"/>
      <sheetName val="B131_4"/>
      <sheetName val="InvPlan_NI_and_WIN_20174"/>
      <sheetName val="SCB_1_-_Current14"/>
      <sheetName val="SCB_2_-_Current14"/>
      <sheetName val="SCB_1___Current14"/>
      <sheetName val="SCB_2___Current14"/>
      <sheetName val="2_DL_13"/>
      <sheetName val="2_2_IDL13"/>
      <sheetName val="Seal_1-07-0414"/>
      <sheetName val="BALANCE_SHEET_14"/>
      <sheetName val="TrialBalance_Q3-200213"/>
      <sheetName val="FP_Friends_Other13"/>
      <sheetName val="เงินกู้_MGC14"/>
      <sheetName val="ข้อมูล_PM14"/>
      <sheetName val="ACS_Revenue13"/>
      <sheetName val="N-4_Patent_right13"/>
      <sheetName val="B&amp;S_199913"/>
      <sheetName val="คชจ_ดำเนินงาน6-4313"/>
      <sheetName val="P&amp;L_Rates13"/>
      <sheetName val="PRICE_LIST13"/>
      <sheetName val="FG_Joint14"/>
      <sheetName val="Non_Movement14"/>
      <sheetName val="Jun_0613"/>
      <sheetName val="Mkt_Dev_1291_ONL_1290_-_101011"/>
      <sheetName val="TB_Worksheet11"/>
      <sheetName val="Item_Code_-_Machine11"/>
      <sheetName val="ops_tb11"/>
      <sheetName val="ADJ_-_RATE11"/>
      <sheetName val="B053_(990701)공정실적PP%계산11"/>
      <sheetName val="cc_Nov0811"/>
      <sheetName val="2003_Growth11"/>
      <sheetName val="10-1_Media11"/>
      <sheetName val="MPT_07_Sale_Forecast11"/>
      <sheetName val="MPT_08_Sale_Forecast11"/>
      <sheetName val="TL_Scrap_rate11"/>
      <sheetName val="Selling_and_Admins_(DONE)11"/>
      <sheetName val="_Direct_load_13"/>
      <sheetName val="TB_SAP13"/>
      <sheetName val="Standing_Data11"/>
      <sheetName val="DLD_Query_Query_Query10"/>
      <sheetName val="Write_off11"/>
      <sheetName val="Unrecorded_Misstatement10"/>
      <sheetName val="pa_group11"/>
      <sheetName val="F1_Log_On11"/>
      <sheetName val="REC_GROUP10"/>
      <sheetName val="Spa_Sales9"/>
      <sheetName val="Sale_050210"/>
      <sheetName val="U-5_27"/>
      <sheetName val="Seagate__share_in_units7"/>
      <sheetName val="_BANK_XLS뉮׾_x005f_x0003_㌏Joint7"/>
      <sheetName val="Pd01_vsl_sked5"/>
      <sheetName val="IE_UPS7"/>
      <sheetName val="Trial_Balance5"/>
      <sheetName val="dongia_(2)5"/>
      <sheetName val="Drop_down_list5"/>
      <sheetName val="רכוש_קבוע_5"/>
      <sheetName val="Bill_No__2_-_Carpark5"/>
      <sheetName val="B131_5"/>
      <sheetName val="InvPlan_NI_and_WIN_20175"/>
      <sheetName val="dBase"/>
      <sheetName val="F8.1 Slw mving stck"/>
      <sheetName val="F 5.7 Value red"/>
      <sheetName val="F6.4 Slow Moving SP 2004"/>
      <sheetName val="名簿データ"/>
      <sheetName val="PL12M"/>
      <sheetName val="_BANK.XLS뉮׾_x005f_x005f_x"/>
      <sheetName val="alamat"/>
      <sheetName val="Review wording"/>
      <sheetName val="Summary of documents"/>
      <sheetName val="JAN"/>
      <sheetName val="FEB"/>
      <sheetName val="MAR"/>
      <sheetName val="APR"/>
      <sheetName val="MAY"/>
      <sheetName val="JUN"/>
      <sheetName val="JULY"/>
      <sheetName val="AUG"/>
      <sheetName val="SEP"/>
      <sheetName val="NOV"/>
      <sheetName val="DEC"/>
      <sheetName val="industry"/>
      <sheetName val="Schedule"/>
      <sheetName val="วิธีกรอกข้อมูล"/>
      <sheetName val="Q4 Y19"/>
      <sheetName val="Target Y20"/>
      <sheetName val="Q1 Y20"/>
      <sheetName val="Actual &amp; Target"/>
      <sheetName val="1.Cash Flow"/>
      <sheetName val="2.P&amp;L Performance"/>
      <sheetName val="3.Corporate Risk"/>
      <sheetName val="Calculations"/>
      <sheetName val="acc.depre-report-old"/>
      <sheetName val="summary"/>
      <sheetName val="Tax"/>
      <sheetName val="ลูกค้า"/>
      <sheetName val="P&amp;LFINAL_-_443"/>
      <sheetName val="P&amp;LFINAL_-_44"/>
      <sheetName val="P&amp;LFINAL_-_441"/>
      <sheetName val="P&amp;LFINAL_-_442"/>
      <sheetName val="warehouse fixed v var. (calcs)"/>
      <sheetName val="ตารางลูกหนี้สัญญาเช่า__"/>
      <sheetName val="Estimation_-_2018"/>
      <sheetName val="[BANK_XLS뉮׾_x005f_x0003_㌏Joint"/>
      <sheetName val="Workbook Inputs"/>
      <sheetName val="KPI F1.3 พรทิพย์ 2559"/>
      <sheetName val="By  Customer"/>
      <sheetName val="SCB_2_-_Curren2็"/>
      <sheetName val="JUNE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Outstanding"/>
      <sheetName val="Weighted Ave Cost"/>
      <sheetName val="Inventory Master List"/>
      <sheetName val="assum"/>
      <sheetName val="A"/>
      <sheetName val="interest_tree_generation"/>
      <sheetName val="DIALY"/>
      <sheetName val="INCST"/>
      <sheetName val="J1"/>
      <sheetName val="default values"/>
      <sheetName val="ave 6 months del qty"/>
      <sheetName val="Common"/>
      <sheetName val="Endo"/>
      <sheetName val="Pacu"/>
      <sheetName val="SICU"/>
      <sheetName val="CCU"/>
      <sheetName val="CATHLAB"/>
      <sheetName val="CVOR"/>
      <sheetName val="FF_4"/>
      <sheetName val="C 1"/>
      <sheetName val="AssetStatus"/>
      <sheetName val="AssetType"/>
      <sheetName val="License BOI"/>
      <sheetName val="Asset Class"/>
      <sheetName val="Depre. Key"/>
      <sheetName val="[BANK.XLS뉮׾_x005f_x005f_x005f_x005f_x005f_x005f_x"/>
      <sheetName val="Data 2"/>
      <sheetName val="Actual-ＹＴＤ"/>
      <sheetName val="Budget-Monthly"/>
      <sheetName val="Budget-YTD"/>
      <sheetName val="D"/>
      <sheetName val="B"/>
      <sheetName val="FSA"/>
      <sheetName val="FF_6"/>
      <sheetName val="2006_1_"/>
      <sheetName val="July2007"/>
      <sheetName val="2006_2_"/>
      <sheetName val="_BANK.XLS뉮׾_x"/>
      <sheetName val="cal (2)"/>
      <sheetName val="TBA"/>
      <sheetName val="BPR"/>
      <sheetName val="อุปกรณ์ a2"/>
      <sheetName val="อุปกรณ์ a1"/>
      <sheetName val="ประมาณการ"/>
      <sheetName val="#Lookup"/>
      <sheetName val="InventTableModule_1-1"/>
      <sheetName val="Energy(update)"/>
      <sheetName val="MFA"/>
      <sheetName val="Order_Nov_w45"/>
      <sheetName val="[BANK.XLS뉮׾_x005f_x005f_x"/>
      <sheetName val="U-2.1"/>
      <sheetName val="ภาคการขายโฆษณาNBT_ALL"/>
      <sheetName val="ภาคการขายวิศวกรรม_Weekly"/>
      <sheetName val="ภาคการขายโฆษณาNBT_Weekly"/>
      <sheetName val="CBO0497"/>
      <sheetName val="p&amp;L"/>
      <sheetName val="6A CA"/>
      <sheetName val="Sale0406"/>
      <sheetName val="Age311299TESP"/>
      <sheetName val="P4DDBFTESP"/>
      <sheetName val="IntDec00TespM&amp;B"/>
      <sheetName val="AA-1"/>
      <sheetName val="[BANK.XLS뉮׾_x"/>
      <sheetName val="งบกำไรฯ_48(1)"/>
      <sheetName val="10"/>
      <sheetName val="_BANK.XLS뉮׾_x005f_x005f_x005f_x005f_x"/>
      <sheetName val="Age311299TAS"/>
      <sheetName val="TASintDec00"/>
      <sheetName val="P4DDBFTAS"/>
      <sheetName val="Actual-Monthly"/>
      <sheetName val="Nature_of_Expense"/>
      <sheetName val="品情"/>
      <sheetName val="免驗"/>
      <sheetName val="Sale0402"/>
      <sheetName val="Sale0311"/>
      <sheetName val="rss9801"/>
      <sheetName val="Names"/>
      <sheetName val="Selection"/>
      <sheetName val="Sale0307"/>
      <sheetName val="อัตราค่าบรรทุก"/>
      <sheetName val="12jun12"/>
      <sheetName val="15jun12"/>
      <sheetName val="16jun12"/>
      <sheetName val="9jun12"/>
      <sheetName val="GL CB"/>
      <sheetName val="GL M"/>
      <sheetName val="CODE,NAME"/>
      <sheetName val="CA_Sheet"/>
      <sheetName val="_IBPL0001"/>
      <sheetName val="_IB-PL-YTD"/>
      <sheetName val="????-??"/>
      <sheetName val="Drop Down"/>
      <sheetName val="bs is"/>
      <sheetName val="Addition_AUC"/>
      <sheetName val="Co info"/>
      <sheetName val="F-5"/>
      <sheetName val="gold แลกทอง"/>
      <sheetName val="Sale0309"/>
      <sheetName val="feature"/>
      <sheetName val="Manual"/>
      <sheetName val="DATABASE -sumifTB"/>
      <sheetName val="สมุดรายวัน"/>
      <sheetName val="OthCode"/>
      <sheetName val="Summary Adjustment"/>
      <sheetName val="Tickmarks"/>
      <sheetName val="WM"/>
      <sheetName val="FSSummary"/>
      <sheetName val="Quarterly_4"/>
      <sheetName val="F9_Parameters_"/>
      <sheetName val="original"/>
      <sheetName val="_BANK_XLS뉮׾_x0003_㌏Joint"/>
      <sheetName val="GLTRIAL0704"/>
      <sheetName val="GLTRIAL0708"/>
      <sheetName val="_BANK_XLS뉮׾_x0003_㌏Joint1"/>
      <sheetName val="MS Box"/>
      <sheetName val="bblยังไม่จ่าย"/>
      <sheetName val="2006(1)"/>
      <sheetName val="2006(2)"/>
      <sheetName val="FF_21_a_"/>
      <sheetName val="Info"/>
      <sheetName val="LC _ TR Listing"/>
      <sheetName val="Gain Loss Calculation"/>
      <sheetName val="Location"/>
      <sheetName val="Capital Expenditure 1999-2001"/>
      <sheetName val="vehicle"/>
      <sheetName val="Capital by division"/>
      <sheetName val="DEPRECIATION 1998-NEW ASSETS"/>
      <sheetName val="DEPRECIATION 1999"/>
      <sheetName val="Summery Depreciation 1998-2001"/>
      <sheetName val="1208"/>
      <sheetName val="1206"/>
      <sheetName val="1205"/>
      <sheetName val="1204"/>
      <sheetName val="1203"/>
      <sheetName val="1201"/>
      <sheetName val="PlanB"/>
      <sheetName val="SRO"/>
      <sheetName val="Stock Aging"/>
      <sheetName val="cost allocation"/>
      <sheetName val="PF PL OP"/>
      <sheetName val="Purchases"/>
      <sheetName val="Detail"/>
      <sheetName val="10Segment report"/>
      <sheetName val="7Long term liabilities"/>
      <sheetName val="1Cash for Interest"/>
      <sheetName val="3Detail of cash flow"/>
      <sheetName val="C-3"/>
      <sheetName val="PAN"/>
      <sheetName val="0.0ControlSheet"/>
      <sheetName val="ยานพาหนะ"/>
      <sheetName val="ส่วนปรับปรุงที่ดิน"/>
      <sheetName val="อาคารสำนักงาน-PJ"/>
      <sheetName val="เครื่องตกแต่ง-PJ (BF)"/>
      <sheetName val="TaxCal_2012Final"/>
      <sheetName val="detail(sum)"/>
      <sheetName val="97CAPREN"/>
      <sheetName val="Core"/>
      <sheetName val="会社セグメントマスタ加工シート"/>
      <sheetName val="Debt Info"/>
      <sheetName val="Job header"/>
      <sheetName val="2005 DATA"/>
      <sheetName val="OUTLK%"/>
      <sheetName val="RANGES"/>
      <sheetName val="Old IAC Canada"/>
      <sheetName val="Template Data"/>
      <sheetName val="ocean voyage"/>
      <sheetName val="FACTORS"/>
      <sheetName val="ESTIMATE"/>
      <sheetName val="Capital_Expenditure_1999-2001"/>
      <sheetName val="Capital_by_division"/>
      <sheetName val="DEPRECIATION_1998-NEW_ASSETS"/>
      <sheetName val="DEPRECIATION_1999"/>
      <sheetName val="Summery_Depreciation_1998-2001"/>
      <sheetName val="Stock_Aging"/>
      <sheetName val="cost_allocation"/>
      <sheetName val="PF_PL_OP"/>
      <sheetName val="10Segment_report"/>
      <sheetName val="7Long_term_liabilities"/>
      <sheetName val="1Cash_for_Interest"/>
      <sheetName val="3Detail_of_cash_flow"/>
      <sheetName val="เครื่องตกแต่ง-PJ_(BF)"/>
      <sheetName val="0_0ControlSheet"/>
      <sheetName val="Debt_Info"/>
      <sheetName val="Job_header"/>
      <sheetName val="2005_DATA"/>
      <sheetName val="Old_IAC_Canada"/>
      <sheetName val="損益分岐点"/>
      <sheetName val="車会集約"/>
      <sheetName val="SCB_1_-_Current16"/>
      <sheetName val="SCB_2_-_Current16"/>
      <sheetName val="SCB_1___Current16"/>
      <sheetName val="SCB_2___Current16"/>
      <sheetName val="Seal_1-07-0416"/>
      <sheetName val="BALANCE_SHEET_16"/>
      <sheetName val="2_DL_15"/>
      <sheetName val="2_2_IDL15"/>
      <sheetName val="TrialBalance_Q3-200215"/>
      <sheetName val="FP_Friends_Other15"/>
      <sheetName val="เงินกู้_MGC16"/>
      <sheetName val="ข้อมูล_PM16"/>
      <sheetName val="N-4_Patent_right15"/>
      <sheetName val="B&amp;S_199915"/>
      <sheetName val="คชจ_ดำเนินงาน6-4315"/>
      <sheetName val="ACS_Revenue15"/>
      <sheetName val="P&amp;L_Rates15"/>
      <sheetName val="PRICE_LIST15"/>
      <sheetName val="FG_Joint16"/>
      <sheetName val="Non_Movement16"/>
      <sheetName val="Jun_0615"/>
      <sheetName val="Mkt_Dev_1291_ONL_1290_-_101013"/>
      <sheetName val="TB_Worksheet13"/>
      <sheetName val="ADJ_-_RATE13"/>
      <sheetName val="Item_Code_-_Machine13"/>
      <sheetName val="B053_(990701)공정실적PP%계산13"/>
      <sheetName val="cc_Nov0813"/>
      <sheetName val="2003_Growth13"/>
      <sheetName val="10-1_Media13"/>
      <sheetName val="_Direct_load_15"/>
      <sheetName val="TB_SAP15"/>
      <sheetName val="MPT_07_Sale_Forecast13"/>
      <sheetName val="MPT_08_Sale_Forecast13"/>
      <sheetName val="TL_Scrap_rate13"/>
      <sheetName val="Selling_and_Admins_(DONE)13"/>
      <sheetName val="Standing_Data13"/>
      <sheetName val="ops_tb13"/>
      <sheetName val="pa_group13"/>
      <sheetName val="F1_Log_On13"/>
      <sheetName val="DLD_Query_Query_Query12"/>
      <sheetName val="Sale_050212"/>
      <sheetName val="Unrecorded_Misstatement12"/>
      <sheetName val="REC_GROUP12"/>
      <sheetName val="Write_off13"/>
      <sheetName val="Spa_Sales11"/>
      <sheetName val="U-5_29"/>
      <sheetName val="Seagate__share_in_units9"/>
      <sheetName val="_BANK_XLS뉮׾_x005f_x0003_㌏Joint9"/>
      <sheetName val="Drop_down_list7"/>
      <sheetName val="Pd01_vsl_sked7"/>
      <sheetName val="IE_UPS9"/>
      <sheetName val="רכוש_קבוע_7"/>
      <sheetName val="Bill_No__2_-_Carpark7"/>
      <sheetName val="P&amp;LFINAL_-_445"/>
      <sheetName val="tb_Q3'081"/>
      <sheetName val="B131_7"/>
      <sheetName val="ตารางลูกหนี้สัญญาเช่า__1"/>
      <sheetName val="InvPlan_NI_and_WIN_20177"/>
      <sheetName val="Estimation_-_20181"/>
      <sheetName val="Trial_Balance7"/>
      <sheetName val="_IBPL00011"/>
      <sheetName val="_IB-PL-YTD1"/>
      <sheetName val="Quarterly_41"/>
      <sheetName val="CA_Sheet1"/>
      <sheetName val="_BANK_XLS뉮׾_x005f_x005f_x005f_x0003_㌏Joint1"/>
      <sheetName val="[BANK_XLS뉮׾_x005f_x0003_㌏Joint1"/>
      <sheetName val="Asset_&amp;_Liability1"/>
      <sheetName val="Net_asset_value1"/>
      <sheetName val="_BANK_XLS뉮׾_x005f_x005f_x005f_x005f_x005f_x005f_1"/>
      <sheetName val="[BANK_XLS뉮׾_x005f_x005f_x005f_x0003_㌏Joint1"/>
      <sheetName val="interest_tree_generation1"/>
      <sheetName val="Balance_Sheet1"/>
      <sheetName val="dongia_(2)7"/>
      <sheetName val="Nature_of_Expense1"/>
      <sheetName val="Life_&amp;_Health1"/>
      <sheetName val="F9_Parameters_1"/>
      <sheetName val="JV_Entry1"/>
      <sheetName val="F8_1_Slw_mving_stck1"/>
      <sheetName val="F_5_7_Value_red1"/>
      <sheetName val="F6_4_Slow_Moving_SP_20041"/>
      <sheetName val="bs_is1"/>
      <sheetName val="SCB_1_-_Current15"/>
      <sheetName val="SCB_2_-_Current15"/>
      <sheetName val="SCB_1___Current15"/>
      <sheetName val="SCB_2___Current15"/>
      <sheetName val="Seal_1-07-0415"/>
      <sheetName val="BALANCE_SHEET_15"/>
      <sheetName val="2_DL_14"/>
      <sheetName val="2_2_IDL14"/>
      <sheetName val="TrialBalance_Q3-200214"/>
      <sheetName val="FP_Friends_Other14"/>
      <sheetName val="เงินกู้_MGC15"/>
      <sheetName val="ข้อมูล_PM15"/>
      <sheetName val="N-4_Patent_right14"/>
      <sheetName val="B&amp;S_199914"/>
      <sheetName val="คชจ_ดำเนินงาน6-4314"/>
      <sheetName val="ACS_Revenue14"/>
      <sheetName val="P&amp;L_Rates14"/>
      <sheetName val="PRICE_LIST14"/>
      <sheetName val="FG_Joint15"/>
      <sheetName val="Non_Movement15"/>
      <sheetName val="Jun_0614"/>
      <sheetName val="Mkt_Dev_1291_ONL_1290_-_101012"/>
      <sheetName val="TB_Worksheet12"/>
      <sheetName val="ADJ_-_RATE12"/>
      <sheetName val="Item_Code_-_Machine12"/>
      <sheetName val="B053_(990701)공정실적PP%계산12"/>
      <sheetName val="cc_Nov0812"/>
      <sheetName val="2003_Growth12"/>
      <sheetName val="10-1_Media12"/>
      <sheetName val="_Direct_load_14"/>
      <sheetName val="TB_SAP14"/>
      <sheetName val="MPT_07_Sale_Forecast12"/>
      <sheetName val="MPT_08_Sale_Forecast12"/>
      <sheetName val="TL_Scrap_rate12"/>
      <sheetName val="Selling_and_Admins_(DONE)12"/>
      <sheetName val="Standing_Data12"/>
      <sheetName val="ops_tb12"/>
      <sheetName val="pa_group12"/>
      <sheetName val="F1_Log_On12"/>
      <sheetName val="DLD_Query_Query_Query11"/>
      <sheetName val="Sale_050211"/>
      <sheetName val="Unrecorded_Misstatement11"/>
      <sheetName val="REC_GROUP11"/>
      <sheetName val="Write_off12"/>
      <sheetName val="Spa_Sales10"/>
      <sheetName val="U-5_28"/>
      <sheetName val="Seagate__share_in_units8"/>
      <sheetName val="_BANK_XLS뉮׾_x005f_x0003_㌏Joint8"/>
      <sheetName val="Drop_down_list6"/>
      <sheetName val="Pd01_vsl_sked6"/>
      <sheetName val="IE_UPS8"/>
      <sheetName val="רכוש_קבוע_6"/>
      <sheetName val="Bill_No__2_-_Carpark6"/>
      <sheetName val="P&amp;LFINAL_-_444"/>
      <sheetName val="tb_Q3'08"/>
      <sheetName val="B131_6"/>
      <sheetName val="InvPlan_NI_and_WIN_20176"/>
      <sheetName val="Trial_Balance6"/>
      <sheetName val="_BANK_XLS뉮׾_x005f_x005f_x005f_x0003_㌏Joint"/>
      <sheetName val="Asset_&amp;_Liability"/>
      <sheetName val="Net_asset_value"/>
      <sheetName val="_BANK_XLS뉮׾_x005f_x005f_x005f_x005f_x005f_x005f_x"/>
      <sheetName val="[BANK_XLS뉮׾_x005f_x005f_x005f_x0003_㌏Joint"/>
      <sheetName val="Balance_Sheet"/>
      <sheetName val="dongia_(2)6"/>
      <sheetName val="Life_&amp;_Health"/>
      <sheetName val="JV_Entry"/>
      <sheetName val="F8_1_Slw_mving_stck"/>
      <sheetName val="F_5_7_Value_red"/>
      <sheetName val="F6_4_Slow_Moving_SP_2004"/>
      <sheetName val="bs_is"/>
      <sheetName val="SCB_1_-_Current17"/>
      <sheetName val="SCB_2_-_Current17"/>
      <sheetName val="SCB_1___Current17"/>
      <sheetName val="SCB_2___Current17"/>
      <sheetName val="Seal_1-07-0417"/>
      <sheetName val="BALANCE_SHEET_17"/>
      <sheetName val="2_DL_16"/>
      <sheetName val="2_2_IDL16"/>
      <sheetName val="TrialBalance_Q3-200216"/>
      <sheetName val="FP_Friends_Other16"/>
      <sheetName val="เงินกู้_MGC17"/>
      <sheetName val="ข้อมูล_PM17"/>
      <sheetName val="N-4_Patent_right16"/>
      <sheetName val="B&amp;S_199916"/>
      <sheetName val="คชจ_ดำเนินงาน6-4316"/>
      <sheetName val="ACS_Revenue16"/>
      <sheetName val="P&amp;L_Rates16"/>
      <sheetName val="PRICE_LIST16"/>
      <sheetName val="FG_Joint17"/>
      <sheetName val="Non_Movement17"/>
      <sheetName val="Jun_0616"/>
      <sheetName val="Mkt_Dev_1291_ONL_1290_-_101014"/>
      <sheetName val="TB_Worksheet14"/>
      <sheetName val="ADJ_-_RATE14"/>
      <sheetName val="Item_Code_-_Machine14"/>
      <sheetName val="B053_(990701)공정실적PP%계산14"/>
      <sheetName val="cc_Nov0814"/>
      <sheetName val="2003_Growth14"/>
      <sheetName val="10-1_Media14"/>
      <sheetName val="_Direct_load_16"/>
      <sheetName val="TB_SAP16"/>
      <sheetName val="MPT_07_Sale_Forecast14"/>
      <sheetName val="MPT_08_Sale_Forecast14"/>
      <sheetName val="TL_Scrap_rate14"/>
      <sheetName val="Selling_and_Admins_(DONE)14"/>
      <sheetName val="Standing_Data14"/>
      <sheetName val="ops_tb14"/>
      <sheetName val="pa_group14"/>
      <sheetName val="F1_Log_On14"/>
      <sheetName val="DLD_Query_Query_Query13"/>
      <sheetName val="Sale_050213"/>
      <sheetName val="Unrecorded_Misstatement13"/>
      <sheetName val="REC_GROUP13"/>
      <sheetName val="Write_off14"/>
      <sheetName val="Spa_Sales12"/>
      <sheetName val="U-5_210"/>
      <sheetName val="Seagate__share_in_units10"/>
      <sheetName val="_BANK_XLS뉮׾_x005f_x0003_㌏Joint10"/>
      <sheetName val="Drop_down_list8"/>
      <sheetName val="Pd01_vsl_sked8"/>
      <sheetName val="IE_UPS10"/>
      <sheetName val="רכוש_קבוע_8"/>
      <sheetName val="Bill_No__2_-_Carpark8"/>
      <sheetName val="P&amp;LFINAL_-_446"/>
      <sheetName val="tb_Q3'082"/>
      <sheetName val="B131_8"/>
      <sheetName val="ตารางลูกหนี้สัญญาเช่า__2"/>
      <sheetName val="InvPlan_NI_and_WIN_20178"/>
      <sheetName val="SAN_REDUCED_13"/>
      <sheetName val="Estimation_-_20182"/>
      <sheetName val="Trial_Balance8"/>
      <sheetName val="_IBPL00012"/>
      <sheetName val="_IB-PL-YTD2"/>
      <sheetName val="Quarterly_42"/>
      <sheetName val="CA_Sheet2"/>
      <sheetName val="_BANK_XLS뉮׾_x005f_x005f_x005f_x0003_㌏Joint2"/>
      <sheetName val="[BANK_XLS뉮׾_x005f_x0003_㌏Joint2"/>
      <sheetName val="Asset_&amp;_Liability2"/>
      <sheetName val="Net_asset_value2"/>
      <sheetName val="_BANK_XLS뉮׾_x005f_x005f_x005f_x005f_x005f_x005f_2"/>
      <sheetName val="[BANK_XLS뉮׾_x005f_x005f_x005f_x0003_㌏Joint2"/>
      <sheetName val="interest_tree_generation2"/>
      <sheetName val="Balance_Sheet2"/>
      <sheetName val="dongia_(2)8"/>
      <sheetName val="Nature_of_Expense2"/>
      <sheetName val="Life_&amp;_Health2"/>
      <sheetName val="F9_Parameters_2"/>
      <sheetName val="JV_Entry2"/>
      <sheetName val="F8_1_Slw_mving_stck2"/>
      <sheetName val="F_5_7_Value_red2"/>
      <sheetName val="F6_4_Slow_Moving_SP_20042"/>
      <sheetName val="bs_is2"/>
      <sheetName val="SCB_1_-_Current18"/>
      <sheetName val="SCB_2_-_Current18"/>
      <sheetName val="SCB_1___Current18"/>
      <sheetName val="SCB_2___Current18"/>
      <sheetName val="Seal_1-07-0418"/>
      <sheetName val="BALANCE_SHEET_18"/>
      <sheetName val="2_DL_17"/>
      <sheetName val="2_2_IDL17"/>
      <sheetName val="TrialBalance_Q3-200217"/>
      <sheetName val="FP_Friends_Other17"/>
      <sheetName val="เงินกู้_MGC18"/>
      <sheetName val="ข้อมูล_PM18"/>
      <sheetName val="N-4_Patent_right17"/>
      <sheetName val="B&amp;S_199917"/>
      <sheetName val="คชจ_ดำเนินงาน6-4317"/>
      <sheetName val="ACS_Revenue17"/>
      <sheetName val="P&amp;L_Rates17"/>
      <sheetName val="PRICE_LIST17"/>
      <sheetName val="FG_Joint18"/>
      <sheetName val="Non_Movement18"/>
      <sheetName val="Jun_0617"/>
      <sheetName val="Mkt_Dev_1291_ONL_1290_-_101015"/>
      <sheetName val="TB_Worksheet15"/>
      <sheetName val="ADJ_-_RATE15"/>
      <sheetName val="Item_Code_-_Machine15"/>
      <sheetName val="B053_(990701)공정실적PP%계산15"/>
      <sheetName val="cc_Nov0815"/>
      <sheetName val="2003_Growth15"/>
      <sheetName val="10-1_Media15"/>
      <sheetName val="_Direct_load_17"/>
      <sheetName val="TB_SAP17"/>
      <sheetName val="MPT_07_Sale_Forecast15"/>
      <sheetName val="MPT_08_Sale_Forecast15"/>
      <sheetName val="TL_Scrap_rate15"/>
      <sheetName val="Selling_and_Admins_(DONE)15"/>
      <sheetName val="Standing_Data15"/>
      <sheetName val="ops_tb15"/>
      <sheetName val="pa_group15"/>
      <sheetName val="F1_Log_On15"/>
      <sheetName val="DLD_Query_Query_Query14"/>
      <sheetName val="Sale_050214"/>
      <sheetName val="Unrecorded_Misstatement14"/>
      <sheetName val="REC_GROUP14"/>
      <sheetName val="Write_off15"/>
      <sheetName val="Spa_Sales13"/>
      <sheetName val="U-5_211"/>
      <sheetName val="Seagate__share_in_units11"/>
      <sheetName val="_BANK_XLS뉮׾_x005f_x0003_㌏Joint11"/>
      <sheetName val="Drop_down_list9"/>
      <sheetName val="Pd01_vsl_sked9"/>
      <sheetName val="IE_UPS11"/>
      <sheetName val="רכוש_קבוע_9"/>
      <sheetName val="Bill_No__2_-_Carpark9"/>
      <sheetName val="P&amp;LFINAL_-_447"/>
      <sheetName val="tb_Q3'083"/>
      <sheetName val="B131_9"/>
      <sheetName val="ตารางลูกหนี้สัญญาเช่า__3"/>
      <sheetName val="InvPlan_NI_and_WIN_20179"/>
      <sheetName val="SAN_REDUCED_14"/>
      <sheetName val="Gen_Info3"/>
      <sheetName val="Estimation_-_20183"/>
      <sheetName val="Trial_Balance9"/>
      <sheetName val="_IBPL00013"/>
      <sheetName val="_IB-PL-YTD3"/>
      <sheetName val="Quarterly_43"/>
      <sheetName val="CA_Sheet3"/>
      <sheetName val="_BANK_XLS뉮׾_x005f_x005f_x005f_x0003_㌏Joint3"/>
      <sheetName val="[BANK_XLS뉮׾_x005f_x0003_㌏Joint3"/>
      <sheetName val="Asset_&amp;_Liability3"/>
      <sheetName val="Net_asset_value3"/>
      <sheetName val="_BANK_XLS뉮׾_x005f_x005f_x005f_x005f_x005f_x005f_3"/>
      <sheetName val="[BANK_XLS뉮׾_x005f_x005f_x005f_x0003_㌏Joint3"/>
      <sheetName val="interest_tree_generation3"/>
      <sheetName val="Balance_Sheet3"/>
      <sheetName val="dongia_(2)9"/>
      <sheetName val="Nature_of_Expense3"/>
      <sheetName val="Life_&amp;_Health3"/>
      <sheetName val="F9_Parameters_3"/>
      <sheetName val="JV_Entry3"/>
      <sheetName val="F8_1_Slw_mving_stck3"/>
      <sheetName val="F_5_7_Value_red3"/>
      <sheetName val="F6_4_Slow_Moving_SP_20043"/>
      <sheetName val="bs_is3"/>
      <sheetName val="SCB_1_-_Current19"/>
      <sheetName val="SCB_2_-_Current19"/>
      <sheetName val="SCB_1___Current19"/>
      <sheetName val="SCB_2___Current19"/>
      <sheetName val="Seal_1-07-0419"/>
      <sheetName val="BALANCE_SHEET_19"/>
      <sheetName val="2_DL_18"/>
      <sheetName val="2_2_IDL18"/>
      <sheetName val="TrialBalance_Q3-200218"/>
      <sheetName val="FP_Friends_Other18"/>
      <sheetName val="เงินกู้_MGC19"/>
      <sheetName val="ข้อมูล_PM19"/>
      <sheetName val="N-4_Patent_right18"/>
      <sheetName val="B&amp;S_199918"/>
      <sheetName val="คชจ_ดำเนินงาน6-4318"/>
      <sheetName val="ACS_Revenue18"/>
      <sheetName val="P&amp;L_Rates18"/>
      <sheetName val="PRICE_LIST18"/>
      <sheetName val="FG_Joint19"/>
      <sheetName val="Non_Movement19"/>
      <sheetName val="Jun_0618"/>
      <sheetName val="Mkt_Dev_1291_ONL_1290_-_101016"/>
      <sheetName val="TB_Worksheet16"/>
      <sheetName val="ADJ_-_RATE16"/>
      <sheetName val="Item_Code_-_Machine16"/>
      <sheetName val="B053_(990701)공정실적PP%계산16"/>
      <sheetName val="cc_Nov0816"/>
      <sheetName val="2003_Growth16"/>
      <sheetName val="10-1_Media16"/>
      <sheetName val="_Direct_load_18"/>
      <sheetName val="TB_SAP18"/>
      <sheetName val="MPT_07_Sale_Forecast16"/>
      <sheetName val="MPT_08_Sale_Forecast16"/>
      <sheetName val="TL_Scrap_rate16"/>
      <sheetName val="Selling_and_Admins_(DONE)16"/>
      <sheetName val="Standing_Data16"/>
      <sheetName val="ops_tb16"/>
      <sheetName val="pa_group16"/>
      <sheetName val="F1_Log_On16"/>
      <sheetName val="DLD_Query_Query_Query15"/>
      <sheetName val="Sale_050215"/>
      <sheetName val="Unrecorded_Misstatement15"/>
      <sheetName val="REC_GROUP15"/>
      <sheetName val="Write_off16"/>
      <sheetName val="Spa_Sales14"/>
      <sheetName val="U-5_212"/>
      <sheetName val="Seagate__share_in_units12"/>
      <sheetName val="_BANK_XLS뉮׾_x005f_x0003_㌏Joint12"/>
      <sheetName val="Drop_down_list10"/>
      <sheetName val="Pd01_vsl_sked10"/>
      <sheetName val="IE_UPS12"/>
      <sheetName val="רכוש_קבוע_10"/>
      <sheetName val="Bill_No__2_-_Carpark10"/>
      <sheetName val="P&amp;LFINAL_-_448"/>
      <sheetName val="tb_Q3'084"/>
      <sheetName val="B131_10"/>
      <sheetName val="ตารางลูกหนี้สัญญาเช่า__4"/>
      <sheetName val="InvPlan_NI_and_WIN_201710"/>
      <sheetName val="SAN_REDUCED_15"/>
      <sheetName val="Gen_Info4"/>
      <sheetName val="Estimation_-_20184"/>
      <sheetName val="Trial_Balance10"/>
      <sheetName val="_IBPL00014"/>
      <sheetName val="_IB-PL-YTD4"/>
      <sheetName val="Quarterly_44"/>
      <sheetName val="CA_Sheet4"/>
      <sheetName val="_BANK_XLS뉮׾_x005f_x005f_x005f_x0003_㌏Joint4"/>
      <sheetName val="[BANK_XLS뉮׾_x005f_x0003_㌏Joint4"/>
      <sheetName val="Asset_&amp;_Liability4"/>
      <sheetName val="Net_asset_value4"/>
      <sheetName val="_BANK_XLS뉮׾_x005f_x005f_x005f_x005f_x005f_x005f_4"/>
      <sheetName val="[BANK_XLS뉮׾_x005f_x005f_x005f_x0003_㌏Joint4"/>
      <sheetName val="interest_tree_generation4"/>
      <sheetName val="Balance_Sheet4"/>
      <sheetName val="dongia_(2)10"/>
      <sheetName val="Nature_of_Expense4"/>
      <sheetName val="Life_&amp;_Health4"/>
      <sheetName val="F9_Parameters_4"/>
      <sheetName val="JV_Entry4"/>
      <sheetName val="F8_1_Slw_mving_stck4"/>
      <sheetName val="F_5_7_Value_red4"/>
      <sheetName val="F6_4_Slow_Moving_SP_20044"/>
      <sheetName val="bs_is4"/>
      <sheetName val="SCB_1_-_Current20"/>
      <sheetName val="SCB_2_-_Current20"/>
      <sheetName val="SCB_1___Current20"/>
      <sheetName val="SCB_2___Current20"/>
      <sheetName val="Seal_1-07-0420"/>
      <sheetName val="BALANCE_SHEET_20"/>
      <sheetName val="2_DL_19"/>
      <sheetName val="2_2_IDL19"/>
      <sheetName val="TrialBalance_Q3-200219"/>
      <sheetName val="FP_Friends_Other19"/>
      <sheetName val="เงินกู้_MGC20"/>
      <sheetName val="ข้อมูล_PM20"/>
      <sheetName val="N-4_Patent_right19"/>
      <sheetName val="B&amp;S_199919"/>
      <sheetName val="คชจ_ดำเนินงาน6-4319"/>
      <sheetName val="ACS_Revenue19"/>
      <sheetName val="P&amp;L_Rates19"/>
      <sheetName val="PRICE_LIST19"/>
      <sheetName val="FG_Joint20"/>
      <sheetName val="Non_Movement20"/>
      <sheetName val="Jun_0619"/>
      <sheetName val="Mkt_Dev_1291_ONL_1290_-_101017"/>
      <sheetName val="TB_Worksheet17"/>
      <sheetName val="ADJ_-_RATE17"/>
      <sheetName val="Item_Code_-_Machine17"/>
      <sheetName val="B053_(990701)공정실적PP%계산17"/>
      <sheetName val="cc_Nov0817"/>
      <sheetName val="2003_Growth17"/>
      <sheetName val="10-1_Media17"/>
      <sheetName val="_Direct_load_19"/>
      <sheetName val="TB_SAP19"/>
      <sheetName val="MPT_07_Sale_Forecast17"/>
      <sheetName val="MPT_08_Sale_Forecast17"/>
      <sheetName val="TL_Scrap_rate17"/>
      <sheetName val="Selling_and_Admins_(DONE)17"/>
      <sheetName val="Standing_Data17"/>
      <sheetName val="ops_tb17"/>
      <sheetName val="pa_group17"/>
      <sheetName val="F1_Log_On17"/>
      <sheetName val="DLD_Query_Query_Query16"/>
      <sheetName val="Sale_050216"/>
      <sheetName val="Unrecorded_Misstatement16"/>
      <sheetName val="REC_GROUP16"/>
      <sheetName val="Write_off17"/>
      <sheetName val="Spa_Sales15"/>
      <sheetName val="U-5_213"/>
      <sheetName val="Seagate__share_in_units13"/>
      <sheetName val="_BANK_XLS뉮׾_x005f_x0003_㌏Joint13"/>
      <sheetName val="Drop_down_list11"/>
      <sheetName val="Pd01_vsl_sked11"/>
      <sheetName val="IE_UPS13"/>
      <sheetName val="רכוש_קבוע_11"/>
      <sheetName val="Bill_No__2_-_Carpark11"/>
      <sheetName val="P&amp;LFINAL_-_449"/>
      <sheetName val="tb_Q3'085"/>
      <sheetName val="B131_11"/>
      <sheetName val="ตารางลูกหนี้สัญญาเช่า__5"/>
      <sheetName val="InvPlan_NI_and_WIN_201711"/>
      <sheetName val="SAN_REDUCED_16"/>
      <sheetName val="Gen_Info5"/>
      <sheetName val="Estimation_-_20185"/>
      <sheetName val="Trial_Balance11"/>
      <sheetName val="_IBPL00015"/>
      <sheetName val="_IB-PL-YTD5"/>
      <sheetName val="Quarterly_45"/>
      <sheetName val="CA_Sheet5"/>
      <sheetName val="_BANK_XLS뉮׾_x005f_x005f_x005f_x0003_㌏Joint5"/>
      <sheetName val="[BANK_XLS뉮׾_x005f_x0003_㌏Joint5"/>
      <sheetName val="Asset_&amp;_Liability5"/>
      <sheetName val="Net_asset_value5"/>
      <sheetName val="_BANK_XLS뉮׾_x005f_x005f_x005f_x005f_x005f_x005f_5"/>
      <sheetName val="[BANK_XLS뉮׾_x005f_x005f_x005f_x0003_㌏Joint5"/>
      <sheetName val="interest_tree_generation5"/>
      <sheetName val="Balance_Sheet5"/>
      <sheetName val="dongia_(2)11"/>
      <sheetName val="Nature_of_Expense5"/>
      <sheetName val="Life_&amp;_Health5"/>
      <sheetName val="F9_Parameters_5"/>
      <sheetName val="JV_Entry5"/>
      <sheetName val="F8_1_Slw_mving_stck5"/>
      <sheetName val="F_5_7_Value_red5"/>
      <sheetName val="F6_4_Slow_Moving_SP_20045"/>
      <sheetName val="bs_is5"/>
      <sheetName val="SCB_1_-_Current21"/>
      <sheetName val="SCB_2_-_Current21"/>
      <sheetName val="SCB_1___Current21"/>
      <sheetName val="SCB_2___Current21"/>
      <sheetName val="Seal_1-07-0421"/>
      <sheetName val="BALANCE_SHEET_21"/>
      <sheetName val="2_DL_20"/>
      <sheetName val="2_2_IDL20"/>
      <sheetName val="TrialBalance_Q3-200220"/>
      <sheetName val="FP_Friends_Other20"/>
      <sheetName val="เงินกู้_MGC21"/>
      <sheetName val="ข้อมูล_PM21"/>
      <sheetName val="N-4_Patent_right20"/>
      <sheetName val="B&amp;S_199920"/>
      <sheetName val="คชจ_ดำเนินงาน6-4320"/>
      <sheetName val="ACS_Revenue20"/>
      <sheetName val="P&amp;L_Rates20"/>
      <sheetName val="PRICE_LIST20"/>
      <sheetName val="FG_Joint21"/>
      <sheetName val="Non_Movement21"/>
      <sheetName val="Jun_0620"/>
      <sheetName val="Mkt_Dev_1291_ONL_1290_-_101018"/>
      <sheetName val="TB_Worksheet18"/>
      <sheetName val="ADJ_-_RATE18"/>
      <sheetName val="Item_Code_-_Machine18"/>
      <sheetName val="B053_(990701)공정실적PP%계산18"/>
      <sheetName val="cc_Nov0818"/>
      <sheetName val="2003_Growth18"/>
      <sheetName val="10-1_Media18"/>
      <sheetName val="_Direct_load_20"/>
      <sheetName val="TB_SAP20"/>
      <sheetName val="MPT_07_Sale_Forecast18"/>
      <sheetName val="MPT_08_Sale_Forecast18"/>
      <sheetName val="TL_Scrap_rate18"/>
      <sheetName val="Selling_and_Admins_(DONE)18"/>
      <sheetName val="Standing_Data18"/>
      <sheetName val="ops_tb18"/>
      <sheetName val="pa_group18"/>
      <sheetName val="F1_Log_On18"/>
      <sheetName val="DLD_Query_Query_Query17"/>
      <sheetName val="Sale_050217"/>
      <sheetName val="Unrecorded_Misstatement17"/>
      <sheetName val="REC_GROUP17"/>
      <sheetName val="Write_off18"/>
      <sheetName val="Spa_Sales16"/>
      <sheetName val="U-5_214"/>
      <sheetName val="Seagate__share_in_units14"/>
      <sheetName val="_BANK_XLS뉮׾_x005f_x0003_㌏Joint14"/>
      <sheetName val="Drop_down_list12"/>
      <sheetName val="Pd01_vsl_sked12"/>
      <sheetName val="IE_UPS14"/>
      <sheetName val="רכוש_קבוע_12"/>
      <sheetName val="Bill_No__2_-_Carpark12"/>
      <sheetName val="P&amp;LFINAL_-_4410"/>
      <sheetName val="tb_Q3'086"/>
      <sheetName val="B131_12"/>
      <sheetName val="ตารางลูกหนี้สัญญาเช่า__6"/>
      <sheetName val="InvPlan_NI_and_WIN_201712"/>
      <sheetName val="SAN_REDUCED_17"/>
      <sheetName val="Gen_Info6"/>
      <sheetName val="Estimation_-_20186"/>
      <sheetName val="Trial_Balance12"/>
      <sheetName val="_IBPL00016"/>
      <sheetName val="_IB-PL-YTD6"/>
      <sheetName val="Quarterly_46"/>
      <sheetName val="CA_Sheet6"/>
      <sheetName val="_BANK_XLS뉮׾_x005f_x005f_x005f_x0003_㌏Joint6"/>
      <sheetName val="[BANK_XLS뉮׾_x005f_x0003_㌏Joint6"/>
      <sheetName val="Asset_&amp;_Liability6"/>
      <sheetName val="Net_asset_value6"/>
      <sheetName val="_BANK_XLS뉮׾_x005f_x005f_x005f_x005f_x005f_x005f_6"/>
      <sheetName val="[BANK_XLS뉮׾_x005f_x005f_x005f_x0003_㌏Joint6"/>
      <sheetName val="interest_tree_generation6"/>
      <sheetName val="Balance_Sheet6"/>
      <sheetName val="dongia_(2)12"/>
      <sheetName val="Nature_of_Expense6"/>
      <sheetName val="Life_&amp;_Health6"/>
      <sheetName val="F9_Parameters_6"/>
      <sheetName val="JV_Entry6"/>
      <sheetName val="F8_1_Slw_mving_stck6"/>
      <sheetName val="F_5_7_Value_red6"/>
      <sheetName val="F6_4_Slow_Moving_SP_20046"/>
      <sheetName val="bs_is6"/>
      <sheetName val="SCB_1_-_Current22"/>
      <sheetName val="SCB_2_-_Current22"/>
      <sheetName val="SCB_1___Current22"/>
      <sheetName val="SCB_2___Current22"/>
      <sheetName val="Seal_1-07-0422"/>
      <sheetName val="BALANCE_SHEET_22"/>
      <sheetName val="2_DL_21"/>
      <sheetName val="2_2_IDL21"/>
      <sheetName val="TrialBalance_Q3-200221"/>
      <sheetName val="FP_Friends_Other21"/>
      <sheetName val="เงินกู้_MGC22"/>
      <sheetName val="ข้อมูล_PM22"/>
      <sheetName val="N-4_Patent_right21"/>
      <sheetName val="B&amp;S_199921"/>
      <sheetName val="คชจ_ดำเนินงาน6-4321"/>
      <sheetName val="ACS_Revenue21"/>
      <sheetName val="P&amp;L_Rates21"/>
      <sheetName val="PRICE_LIST21"/>
      <sheetName val="FG_Joint22"/>
      <sheetName val="Non_Movement22"/>
      <sheetName val="Jun_0621"/>
      <sheetName val="Mkt_Dev_1291_ONL_1290_-_101019"/>
      <sheetName val="TB_Worksheet19"/>
      <sheetName val="ADJ_-_RATE19"/>
      <sheetName val="Item_Code_-_Machine19"/>
      <sheetName val="B053_(990701)공정실적PP%계산19"/>
      <sheetName val="cc_Nov0819"/>
      <sheetName val="2003_Growth19"/>
      <sheetName val="10-1_Media19"/>
      <sheetName val="_Direct_load_21"/>
      <sheetName val="TB_SAP21"/>
      <sheetName val="MPT_07_Sale_Forecast19"/>
      <sheetName val="MPT_08_Sale_Forecast19"/>
      <sheetName val="TL_Scrap_rate19"/>
      <sheetName val="Selling_and_Admins_(DONE)19"/>
      <sheetName val="Standing_Data19"/>
      <sheetName val="ops_tb19"/>
      <sheetName val="pa_group19"/>
      <sheetName val="F1_Log_On19"/>
      <sheetName val="DLD_Query_Query_Query18"/>
      <sheetName val="Sale_050218"/>
      <sheetName val="Unrecorded_Misstatement18"/>
      <sheetName val="REC_GROUP18"/>
      <sheetName val="Write_off19"/>
      <sheetName val="Spa_Sales17"/>
      <sheetName val="U-5_215"/>
      <sheetName val="Seagate__share_in_units15"/>
      <sheetName val="_BANK_XLS뉮׾_x005f_x0003_㌏Joint15"/>
      <sheetName val="Drop_down_list13"/>
      <sheetName val="Pd01_vsl_sked13"/>
      <sheetName val="IE_UPS15"/>
      <sheetName val="רכוש_קבוע_13"/>
      <sheetName val="Bill_No__2_-_Carpark13"/>
      <sheetName val="P&amp;LFINAL_-_4411"/>
      <sheetName val="tb_Q3'087"/>
      <sheetName val="B131_13"/>
      <sheetName val="ตารางลูกหนี้สัญญาเช่า__7"/>
      <sheetName val="InvPlan_NI_and_WIN_201713"/>
      <sheetName val="SAN_REDUCED_18"/>
      <sheetName val="Gen_Info7"/>
      <sheetName val="Estimation_-_20187"/>
      <sheetName val="Trial_Balance13"/>
      <sheetName val="_IBPL00017"/>
      <sheetName val="_IB-PL-YTD7"/>
      <sheetName val="Quarterly_47"/>
      <sheetName val="CA_Sheet7"/>
      <sheetName val="_BANK_XLS뉮׾_x005f_x005f_x005f_x0003_㌏Joint7"/>
      <sheetName val="[BANK_XLS뉮׾_x005f_x0003_㌏Joint7"/>
      <sheetName val="Asset_&amp;_Liability7"/>
      <sheetName val="Net_asset_value7"/>
      <sheetName val="_BANK_XLS뉮׾_x005f_x005f_x005f_x005f_x005f_x005f_7"/>
      <sheetName val="[BANK_XLS뉮׾_x005f_x005f_x005f_x0003_㌏Joint7"/>
      <sheetName val="interest_tree_generation7"/>
      <sheetName val="Balance_Sheet7"/>
      <sheetName val="dongia_(2)13"/>
      <sheetName val="Nature_of_Expense7"/>
      <sheetName val="Life_&amp;_Health7"/>
      <sheetName val="F9_Parameters_7"/>
      <sheetName val="JV_Entry7"/>
      <sheetName val="F8_1_Slw_mving_stck7"/>
      <sheetName val="F_5_7_Value_red7"/>
      <sheetName val="F6_4_Slow_Moving_SP_20047"/>
      <sheetName val="bs_is7"/>
      <sheetName val="SCB_1_-_Current23"/>
      <sheetName val="SCB_2_-_Current23"/>
      <sheetName val="SCB_1___Current23"/>
      <sheetName val="SCB_2___Current23"/>
      <sheetName val="Seal_1-07-0423"/>
      <sheetName val="BALANCE_SHEET_23"/>
      <sheetName val="2_DL_22"/>
      <sheetName val="2_2_IDL22"/>
      <sheetName val="TrialBalance_Q3-200222"/>
      <sheetName val="FP_Friends_Other22"/>
      <sheetName val="เงินกู้_MGC23"/>
      <sheetName val="ข้อมูล_PM23"/>
      <sheetName val="N-4_Patent_right22"/>
      <sheetName val="B&amp;S_199922"/>
      <sheetName val="คชจ_ดำเนินงาน6-4322"/>
      <sheetName val="ACS_Revenue22"/>
      <sheetName val="P&amp;L_Rates22"/>
      <sheetName val="PRICE_LIST22"/>
      <sheetName val="FG_Joint23"/>
      <sheetName val="Non_Movement23"/>
      <sheetName val="Jun_0622"/>
      <sheetName val="Mkt_Dev_1291_ONL_1290_-_101020"/>
      <sheetName val="TB_Worksheet20"/>
      <sheetName val="ADJ_-_RATE20"/>
      <sheetName val="Item_Code_-_Machine20"/>
      <sheetName val="B053_(990701)공정실적PP%계산20"/>
      <sheetName val="cc_Nov0820"/>
      <sheetName val="2003_Growth20"/>
      <sheetName val="10-1_Media20"/>
      <sheetName val="_Direct_load_22"/>
      <sheetName val="TB_SAP22"/>
      <sheetName val="MPT_07_Sale_Forecast20"/>
      <sheetName val="MPT_08_Sale_Forecast20"/>
      <sheetName val="TL_Scrap_rate20"/>
      <sheetName val="Selling_and_Admins_(DONE)20"/>
      <sheetName val="Standing_Data20"/>
      <sheetName val="ops_tb20"/>
      <sheetName val="pa_group20"/>
      <sheetName val="F1_Log_On20"/>
      <sheetName val="DLD_Query_Query_Query19"/>
      <sheetName val="Sale_050219"/>
      <sheetName val="Unrecorded_Misstatement19"/>
      <sheetName val="REC_GROUP19"/>
      <sheetName val="Write_off20"/>
      <sheetName val="Spa_Sales18"/>
      <sheetName val="U-5_216"/>
      <sheetName val="Seagate__share_in_units16"/>
      <sheetName val="_BANK_XLS뉮׾_x005f_x0003_㌏Joint16"/>
      <sheetName val="Drop_down_list14"/>
      <sheetName val="Pd01_vsl_sked14"/>
      <sheetName val="IE_UPS16"/>
      <sheetName val="רכוש_קבוע_14"/>
      <sheetName val="Bill_No__2_-_Carpark14"/>
      <sheetName val="P&amp;LFINAL_-_4412"/>
      <sheetName val="tb_Q3'088"/>
      <sheetName val="B131_14"/>
      <sheetName val="ตารางลูกหนี้สัญญาเช่า__8"/>
      <sheetName val="InvPlan_NI_and_WIN_201714"/>
      <sheetName val="SAN_REDUCED_19"/>
      <sheetName val="Gen_Info8"/>
      <sheetName val="Estimation_-_20188"/>
      <sheetName val="Trial_Balance14"/>
      <sheetName val="_IBPL00018"/>
      <sheetName val="_IB-PL-YTD8"/>
      <sheetName val="Quarterly_48"/>
      <sheetName val="CA_Sheet8"/>
      <sheetName val="_BANK_XLS뉮׾_x005f_x005f_x005f_x0003_㌏Joint8"/>
      <sheetName val="[BANK_XLS뉮׾_x005f_x0003_㌏Joint8"/>
      <sheetName val="Asset_&amp;_Liability8"/>
      <sheetName val="Net_asset_value8"/>
      <sheetName val="_BANK_XLS뉮׾_x005f_x005f_x005f_x005f_x005f_x005f_8"/>
      <sheetName val="[BANK_XLS뉮׾_x005f_x005f_x005f_x0003_㌏Joint8"/>
      <sheetName val="interest_tree_generation8"/>
      <sheetName val="Balance_Sheet8"/>
      <sheetName val="dongia_(2)14"/>
      <sheetName val="Nature_of_Expense8"/>
      <sheetName val="Life_&amp;_Health8"/>
      <sheetName val="F9_Parameters_8"/>
      <sheetName val="JV_Entry8"/>
      <sheetName val="F8_1_Slw_mving_stck8"/>
      <sheetName val="F_5_7_Value_red8"/>
      <sheetName val="F6_4_Slow_Moving_SP_20048"/>
      <sheetName val="bs_is8"/>
      <sheetName val="PLUS"/>
      <sheetName val="系統直接人工及製造費用"/>
      <sheetName val="Sampling"/>
      <sheetName val="Weights"/>
      <sheetName val="SumP&amp;L current Sites"/>
      <sheetName val="_BANK_XLS뉮׾_x0003_㌏Joint2"/>
      <sheetName val="_BANK_XLS뉮׾_x0003_㌏Joint3"/>
      <sheetName val="_BANK_XLS뉮׾_x0003_㌏Joint4"/>
      <sheetName val="_BANK_XLS뉮׾_x0003_㌏Joint5"/>
      <sheetName val="_BANK_XLS뉮׾_x0003_㌏Joint6"/>
      <sheetName val="_BANK_XLS뉮׾_x0003_㌏Joint7"/>
      <sheetName val="TMS2000"/>
      <sheetName val="SPARES"/>
      <sheetName val="SPP 5"/>
      <sheetName val="Summary ตามตาราง"/>
      <sheetName val="UA120"/>
      <sheetName val="PL_16"/>
      <sheetName val="PL_15"/>
      <sheetName val="BMCT2003"/>
      <sheetName val="PR4"/>
      <sheetName val="Reckitt"/>
      <sheetName val="GLTRIAL0812"/>
      <sheetName val="GLTRIAL0712"/>
      <sheetName val="GLTRIAL0802"/>
      <sheetName val="GLTRIAL0801"/>
      <sheetName val="GLTRIAL0707"/>
      <sheetName val="GLTRIAL0706"/>
      <sheetName val="GLTRIAL0803"/>
      <sheetName val="GLTRIAL0705"/>
      <sheetName val="GLTRIAL0711"/>
      <sheetName val="GLTRIAL0710"/>
      <sheetName val="GLTRIAL0709"/>
      <sheetName val="BudgetInput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>
        <row r="4">
          <cell r="B4">
            <v>111874</v>
          </cell>
        </row>
      </sheetData>
      <sheetData sheetId="114">
        <row r="4">
          <cell r="B4">
            <v>111874</v>
          </cell>
        </row>
      </sheetData>
      <sheetData sheetId="115">
        <row r="4">
          <cell r="B4">
            <v>111874</v>
          </cell>
        </row>
      </sheetData>
      <sheetData sheetId="116">
        <row r="4">
          <cell r="B4">
            <v>111874</v>
          </cell>
        </row>
      </sheetData>
      <sheetData sheetId="117">
        <row r="4">
          <cell r="B4">
            <v>111874</v>
          </cell>
        </row>
      </sheetData>
      <sheetData sheetId="118">
        <row r="4">
          <cell r="B4">
            <v>111874</v>
          </cell>
        </row>
      </sheetData>
      <sheetData sheetId="119">
        <row r="4">
          <cell r="B4">
            <v>111874</v>
          </cell>
        </row>
      </sheetData>
      <sheetData sheetId="120">
        <row r="4">
          <cell r="B4">
            <v>111874</v>
          </cell>
        </row>
      </sheetData>
      <sheetData sheetId="121">
        <row r="4">
          <cell r="B4">
            <v>111874</v>
          </cell>
        </row>
      </sheetData>
      <sheetData sheetId="122">
        <row r="4">
          <cell r="B4">
            <v>111874</v>
          </cell>
        </row>
      </sheetData>
      <sheetData sheetId="123">
        <row r="4">
          <cell r="B4">
            <v>111874</v>
          </cell>
        </row>
      </sheetData>
      <sheetData sheetId="124">
        <row r="4">
          <cell r="B4">
            <v>111874</v>
          </cell>
        </row>
      </sheetData>
      <sheetData sheetId="125">
        <row r="4">
          <cell r="B4">
            <v>111874</v>
          </cell>
        </row>
      </sheetData>
      <sheetData sheetId="126">
        <row r="4">
          <cell r="B4">
            <v>111874</v>
          </cell>
        </row>
      </sheetData>
      <sheetData sheetId="127">
        <row r="4">
          <cell r="B4">
            <v>111874</v>
          </cell>
        </row>
      </sheetData>
      <sheetData sheetId="128">
        <row r="4">
          <cell r="B4">
            <v>111874</v>
          </cell>
        </row>
      </sheetData>
      <sheetData sheetId="129">
        <row r="4">
          <cell r="B4">
            <v>111874</v>
          </cell>
        </row>
      </sheetData>
      <sheetData sheetId="130">
        <row r="4">
          <cell r="B4">
            <v>111874</v>
          </cell>
        </row>
      </sheetData>
      <sheetData sheetId="131">
        <row r="4">
          <cell r="B4">
            <v>111874</v>
          </cell>
        </row>
      </sheetData>
      <sheetData sheetId="132">
        <row r="4">
          <cell r="B4">
            <v>111874</v>
          </cell>
        </row>
      </sheetData>
      <sheetData sheetId="133">
        <row r="4">
          <cell r="B4">
            <v>111874</v>
          </cell>
        </row>
      </sheetData>
      <sheetData sheetId="134">
        <row r="4">
          <cell r="B4">
            <v>111874</v>
          </cell>
        </row>
      </sheetData>
      <sheetData sheetId="135">
        <row r="4">
          <cell r="B4">
            <v>111874</v>
          </cell>
        </row>
      </sheetData>
      <sheetData sheetId="136">
        <row r="4">
          <cell r="B4">
            <v>111874</v>
          </cell>
        </row>
      </sheetData>
      <sheetData sheetId="137">
        <row r="4">
          <cell r="B4">
            <v>111874</v>
          </cell>
        </row>
      </sheetData>
      <sheetData sheetId="138">
        <row r="4">
          <cell r="B4">
            <v>111874</v>
          </cell>
        </row>
      </sheetData>
      <sheetData sheetId="139">
        <row r="4">
          <cell r="B4">
            <v>111874</v>
          </cell>
        </row>
      </sheetData>
      <sheetData sheetId="140">
        <row r="4">
          <cell r="B4">
            <v>111874</v>
          </cell>
        </row>
      </sheetData>
      <sheetData sheetId="141">
        <row r="4">
          <cell r="B4">
            <v>111874</v>
          </cell>
        </row>
      </sheetData>
      <sheetData sheetId="142">
        <row r="4">
          <cell r="B4">
            <v>111874</v>
          </cell>
        </row>
      </sheetData>
      <sheetData sheetId="143">
        <row r="4">
          <cell r="B4">
            <v>111874</v>
          </cell>
        </row>
      </sheetData>
      <sheetData sheetId="144">
        <row r="4">
          <cell r="B4">
            <v>111874</v>
          </cell>
        </row>
      </sheetData>
      <sheetData sheetId="145">
        <row r="4">
          <cell r="B4">
            <v>111874</v>
          </cell>
        </row>
      </sheetData>
      <sheetData sheetId="146">
        <row r="4">
          <cell r="B4">
            <v>111874</v>
          </cell>
        </row>
      </sheetData>
      <sheetData sheetId="147">
        <row r="4">
          <cell r="B4">
            <v>111874</v>
          </cell>
        </row>
      </sheetData>
      <sheetData sheetId="148">
        <row r="4">
          <cell r="B4">
            <v>111874</v>
          </cell>
        </row>
      </sheetData>
      <sheetData sheetId="149">
        <row r="4">
          <cell r="B4">
            <v>111874</v>
          </cell>
        </row>
      </sheetData>
      <sheetData sheetId="150">
        <row r="4">
          <cell r="B4">
            <v>111874</v>
          </cell>
        </row>
      </sheetData>
      <sheetData sheetId="151">
        <row r="4">
          <cell r="B4">
            <v>111874</v>
          </cell>
        </row>
      </sheetData>
      <sheetData sheetId="152">
        <row r="4">
          <cell r="B4">
            <v>111874</v>
          </cell>
        </row>
      </sheetData>
      <sheetData sheetId="153">
        <row r="4">
          <cell r="B4">
            <v>111874</v>
          </cell>
        </row>
      </sheetData>
      <sheetData sheetId="154">
        <row r="4">
          <cell r="B4">
            <v>111874</v>
          </cell>
        </row>
      </sheetData>
      <sheetData sheetId="155">
        <row r="4">
          <cell r="B4">
            <v>111874</v>
          </cell>
        </row>
      </sheetData>
      <sheetData sheetId="156">
        <row r="4">
          <cell r="B4">
            <v>111874</v>
          </cell>
        </row>
      </sheetData>
      <sheetData sheetId="157">
        <row r="4">
          <cell r="B4">
            <v>111874</v>
          </cell>
        </row>
      </sheetData>
      <sheetData sheetId="158">
        <row r="4">
          <cell r="B4">
            <v>111874</v>
          </cell>
        </row>
      </sheetData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>
        <row r="4">
          <cell r="B4">
            <v>111874</v>
          </cell>
        </row>
      </sheetData>
      <sheetData sheetId="186">
        <row r="4">
          <cell r="B4">
            <v>111874</v>
          </cell>
        </row>
      </sheetData>
      <sheetData sheetId="187">
        <row r="4">
          <cell r="B4">
            <v>111874</v>
          </cell>
        </row>
      </sheetData>
      <sheetData sheetId="188">
        <row r="4">
          <cell r="B4">
            <v>111874</v>
          </cell>
        </row>
      </sheetData>
      <sheetData sheetId="189">
        <row r="4">
          <cell r="B4">
            <v>111874</v>
          </cell>
        </row>
      </sheetData>
      <sheetData sheetId="190">
        <row r="4">
          <cell r="B4">
            <v>111874</v>
          </cell>
        </row>
      </sheetData>
      <sheetData sheetId="191">
        <row r="4">
          <cell r="B4">
            <v>111874</v>
          </cell>
        </row>
      </sheetData>
      <sheetData sheetId="192">
        <row r="4">
          <cell r="B4">
            <v>111874</v>
          </cell>
        </row>
      </sheetData>
      <sheetData sheetId="193">
        <row r="4">
          <cell r="B4">
            <v>111874</v>
          </cell>
        </row>
      </sheetData>
      <sheetData sheetId="194">
        <row r="4">
          <cell r="B4">
            <v>111874</v>
          </cell>
        </row>
      </sheetData>
      <sheetData sheetId="195">
        <row r="4">
          <cell r="B4">
            <v>111874</v>
          </cell>
        </row>
      </sheetData>
      <sheetData sheetId="196">
        <row r="4">
          <cell r="B4">
            <v>111874</v>
          </cell>
        </row>
      </sheetData>
      <sheetData sheetId="197">
        <row r="4">
          <cell r="B4">
            <v>111874</v>
          </cell>
        </row>
      </sheetData>
      <sheetData sheetId="198">
        <row r="4">
          <cell r="B4">
            <v>111874</v>
          </cell>
        </row>
      </sheetData>
      <sheetData sheetId="199">
        <row r="4">
          <cell r="B4">
            <v>111874</v>
          </cell>
        </row>
      </sheetData>
      <sheetData sheetId="200">
        <row r="4">
          <cell r="B4">
            <v>111874</v>
          </cell>
        </row>
      </sheetData>
      <sheetData sheetId="201">
        <row r="4">
          <cell r="B4">
            <v>111874</v>
          </cell>
        </row>
      </sheetData>
      <sheetData sheetId="202">
        <row r="4">
          <cell r="B4">
            <v>111874</v>
          </cell>
        </row>
      </sheetData>
      <sheetData sheetId="203">
        <row r="4">
          <cell r="B4">
            <v>111874</v>
          </cell>
        </row>
      </sheetData>
      <sheetData sheetId="204">
        <row r="4">
          <cell r="B4">
            <v>111874</v>
          </cell>
        </row>
      </sheetData>
      <sheetData sheetId="205">
        <row r="4">
          <cell r="B4">
            <v>111874</v>
          </cell>
        </row>
      </sheetData>
      <sheetData sheetId="206">
        <row r="4">
          <cell r="B4">
            <v>111874</v>
          </cell>
        </row>
      </sheetData>
      <sheetData sheetId="207">
        <row r="4">
          <cell r="B4">
            <v>111874</v>
          </cell>
        </row>
      </sheetData>
      <sheetData sheetId="208">
        <row r="4">
          <cell r="B4">
            <v>111874</v>
          </cell>
        </row>
      </sheetData>
      <sheetData sheetId="209">
        <row r="4">
          <cell r="B4">
            <v>111874</v>
          </cell>
        </row>
      </sheetData>
      <sheetData sheetId="210">
        <row r="4">
          <cell r="B4">
            <v>111874</v>
          </cell>
        </row>
      </sheetData>
      <sheetData sheetId="211">
        <row r="4">
          <cell r="B4">
            <v>111874</v>
          </cell>
        </row>
      </sheetData>
      <sheetData sheetId="212">
        <row r="4">
          <cell r="B4">
            <v>111874</v>
          </cell>
        </row>
      </sheetData>
      <sheetData sheetId="213">
        <row r="4">
          <cell r="B4">
            <v>111874</v>
          </cell>
        </row>
      </sheetData>
      <sheetData sheetId="214">
        <row r="4">
          <cell r="B4">
            <v>111874</v>
          </cell>
        </row>
      </sheetData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>
        <row r="10">
          <cell r="F10">
            <v>1746.43</v>
          </cell>
        </row>
      </sheetData>
      <sheetData sheetId="226">
        <row r="4">
          <cell r="B4">
            <v>111874</v>
          </cell>
        </row>
      </sheetData>
      <sheetData sheetId="227">
        <row r="4">
          <cell r="B4">
            <v>111874</v>
          </cell>
        </row>
      </sheetData>
      <sheetData sheetId="228">
        <row r="4">
          <cell r="B4">
            <v>111874</v>
          </cell>
        </row>
      </sheetData>
      <sheetData sheetId="229">
        <row r="4">
          <cell r="B4">
            <v>111874</v>
          </cell>
        </row>
      </sheetData>
      <sheetData sheetId="230">
        <row r="4">
          <cell r="B4">
            <v>111874</v>
          </cell>
        </row>
      </sheetData>
      <sheetData sheetId="231">
        <row r="4">
          <cell r="B4">
            <v>111874</v>
          </cell>
        </row>
      </sheetData>
      <sheetData sheetId="232">
        <row r="4">
          <cell r="B4">
            <v>111874</v>
          </cell>
        </row>
      </sheetData>
      <sheetData sheetId="233">
        <row r="4">
          <cell r="B4">
            <v>111874</v>
          </cell>
        </row>
      </sheetData>
      <sheetData sheetId="234">
        <row r="4">
          <cell r="B4">
            <v>111874</v>
          </cell>
        </row>
      </sheetData>
      <sheetData sheetId="235">
        <row r="4">
          <cell r="B4">
            <v>111874</v>
          </cell>
        </row>
      </sheetData>
      <sheetData sheetId="236">
        <row r="4">
          <cell r="B4">
            <v>111874</v>
          </cell>
        </row>
      </sheetData>
      <sheetData sheetId="237">
        <row r="4">
          <cell r="B4">
            <v>111874</v>
          </cell>
        </row>
      </sheetData>
      <sheetData sheetId="238">
        <row r="4">
          <cell r="B4">
            <v>111874</v>
          </cell>
        </row>
      </sheetData>
      <sheetData sheetId="239">
        <row r="4">
          <cell r="B4">
            <v>111874</v>
          </cell>
        </row>
      </sheetData>
      <sheetData sheetId="240">
        <row r="4">
          <cell r="B4">
            <v>111874</v>
          </cell>
        </row>
      </sheetData>
      <sheetData sheetId="241">
        <row r="4">
          <cell r="B4">
            <v>111874</v>
          </cell>
        </row>
      </sheetData>
      <sheetData sheetId="242">
        <row r="4">
          <cell r="B4">
            <v>111874</v>
          </cell>
        </row>
      </sheetData>
      <sheetData sheetId="243">
        <row r="4">
          <cell r="B4">
            <v>111874</v>
          </cell>
        </row>
      </sheetData>
      <sheetData sheetId="244">
        <row r="4">
          <cell r="B4">
            <v>111874</v>
          </cell>
        </row>
      </sheetData>
      <sheetData sheetId="245">
        <row r="4">
          <cell r="B4">
            <v>111874</v>
          </cell>
        </row>
      </sheetData>
      <sheetData sheetId="246">
        <row r="4">
          <cell r="B4">
            <v>111874</v>
          </cell>
        </row>
      </sheetData>
      <sheetData sheetId="247">
        <row r="4">
          <cell r="B4">
            <v>111874</v>
          </cell>
        </row>
      </sheetData>
      <sheetData sheetId="248">
        <row r="4">
          <cell r="B4">
            <v>111874</v>
          </cell>
        </row>
      </sheetData>
      <sheetData sheetId="249">
        <row r="4">
          <cell r="B4">
            <v>111874</v>
          </cell>
        </row>
      </sheetData>
      <sheetData sheetId="250">
        <row r="4">
          <cell r="B4">
            <v>111874</v>
          </cell>
        </row>
      </sheetData>
      <sheetData sheetId="251">
        <row r="4">
          <cell r="B4">
            <v>111874</v>
          </cell>
        </row>
      </sheetData>
      <sheetData sheetId="252">
        <row r="4">
          <cell r="B4">
            <v>111874</v>
          </cell>
        </row>
      </sheetData>
      <sheetData sheetId="253">
        <row r="4">
          <cell r="B4">
            <v>111874</v>
          </cell>
        </row>
      </sheetData>
      <sheetData sheetId="254">
        <row r="4">
          <cell r="B4">
            <v>111874</v>
          </cell>
        </row>
      </sheetData>
      <sheetData sheetId="255">
        <row r="4">
          <cell r="B4">
            <v>111874</v>
          </cell>
        </row>
      </sheetData>
      <sheetData sheetId="256">
        <row r="4">
          <cell r="B4">
            <v>111874</v>
          </cell>
        </row>
      </sheetData>
      <sheetData sheetId="257">
        <row r="4">
          <cell r="B4">
            <v>111874</v>
          </cell>
        </row>
      </sheetData>
      <sheetData sheetId="258">
        <row r="4">
          <cell r="B4">
            <v>111874</v>
          </cell>
        </row>
      </sheetData>
      <sheetData sheetId="259">
        <row r="4">
          <cell r="B4">
            <v>111874</v>
          </cell>
        </row>
      </sheetData>
      <sheetData sheetId="260">
        <row r="4">
          <cell r="B4">
            <v>111874</v>
          </cell>
        </row>
      </sheetData>
      <sheetData sheetId="261">
        <row r="4">
          <cell r="B4">
            <v>111874</v>
          </cell>
        </row>
      </sheetData>
      <sheetData sheetId="262">
        <row r="4">
          <cell r="B4">
            <v>111874</v>
          </cell>
        </row>
      </sheetData>
      <sheetData sheetId="263">
        <row r="4">
          <cell r="B4">
            <v>111874</v>
          </cell>
        </row>
      </sheetData>
      <sheetData sheetId="264">
        <row r="4">
          <cell r="B4">
            <v>111874</v>
          </cell>
        </row>
      </sheetData>
      <sheetData sheetId="265">
        <row r="4">
          <cell r="B4">
            <v>111874</v>
          </cell>
        </row>
      </sheetData>
      <sheetData sheetId="266">
        <row r="4">
          <cell r="B4">
            <v>111874</v>
          </cell>
        </row>
      </sheetData>
      <sheetData sheetId="267">
        <row r="4">
          <cell r="B4">
            <v>111874</v>
          </cell>
        </row>
      </sheetData>
      <sheetData sheetId="268">
        <row r="4">
          <cell r="B4">
            <v>111874</v>
          </cell>
        </row>
      </sheetData>
      <sheetData sheetId="269">
        <row r="4">
          <cell r="B4">
            <v>111874</v>
          </cell>
        </row>
      </sheetData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>
        <row r="4">
          <cell r="B4">
            <v>111874</v>
          </cell>
        </row>
      </sheetData>
      <sheetData sheetId="284">
        <row r="4">
          <cell r="B4">
            <v>111874</v>
          </cell>
        </row>
      </sheetData>
      <sheetData sheetId="285" refreshError="1"/>
      <sheetData sheetId="286">
        <row r="4">
          <cell r="B4">
            <v>111874</v>
          </cell>
        </row>
      </sheetData>
      <sheetData sheetId="287">
        <row r="4">
          <cell r="B4">
            <v>111874</v>
          </cell>
        </row>
      </sheetData>
      <sheetData sheetId="288">
        <row r="4">
          <cell r="B4">
            <v>111874</v>
          </cell>
        </row>
      </sheetData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>
        <row r="4">
          <cell r="B4">
            <v>111874</v>
          </cell>
        </row>
      </sheetData>
      <sheetData sheetId="295">
        <row r="4">
          <cell r="B4">
            <v>111874</v>
          </cell>
        </row>
      </sheetData>
      <sheetData sheetId="296">
        <row r="4">
          <cell r="B4">
            <v>111874</v>
          </cell>
        </row>
      </sheetData>
      <sheetData sheetId="297">
        <row r="4">
          <cell r="B4">
            <v>111874</v>
          </cell>
        </row>
      </sheetData>
      <sheetData sheetId="298">
        <row r="4">
          <cell r="B4">
            <v>111874</v>
          </cell>
        </row>
      </sheetData>
      <sheetData sheetId="299">
        <row r="4">
          <cell r="B4">
            <v>111874</v>
          </cell>
        </row>
      </sheetData>
      <sheetData sheetId="300">
        <row r="4">
          <cell r="B4">
            <v>111874</v>
          </cell>
        </row>
      </sheetData>
      <sheetData sheetId="301">
        <row r="4">
          <cell r="B4">
            <v>111874</v>
          </cell>
        </row>
      </sheetData>
      <sheetData sheetId="302">
        <row r="4">
          <cell r="B4">
            <v>111874</v>
          </cell>
        </row>
      </sheetData>
      <sheetData sheetId="303">
        <row r="4">
          <cell r="B4">
            <v>111874</v>
          </cell>
        </row>
      </sheetData>
      <sheetData sheetId="304">
        <row r="4">
          <cell r="B4">
            <v>111874</v>
          </cell>
        </row>
      </sheetData>
      <sheetData sheetId="305">
        <row r="4">
          <cell r="B4">
            <v>111874</v>
          </cell>
        </row>
      </sheetData>
      <sheetData sheetId="306">
        <row r="4">
          <cell r="B4">
            <v>111874</v>
          </cell>
        </row>
      </sheetData>
      <sheetData sheetId="307">
        <row r="4">
          <cell r="B4">
            <v>111874</v>
          </cell>
        </row>
      </sheetData>
      <sheetData sheetId="308">
        <row r="4">
          <cell r="B4">
            <v>111874</v>
          </cell>
        </row>
      </sheetData>
      <sheetData sheetId="309">
        <row r="4">
          <cell r="B4">
            <v>111874</v>
          </cell>
        </row>
      </sheetData>
      <sheetData sheetId="310">
        <row r="4">
          <cell r="B4">
            <v>111874</v>
          </cell>
        </row>
      </sheetData>
      <sheetData sheetId="311">
        <row r="4">
          <cell r="B4">
            <v>111874</v>
          </cell>
        </row>
      </sheetData>
      <sheetData sheetId="312">
        <row r="4">
          <cell r="B4">
            <v>111874</v>
          </cell>
        </row>
      </sheetData>
      <sheetData sheetId="313">
        <row r="4">
          <cell r="B4">
            <v>111874</v>
          </cell>
        </row>
      </sheetData>
      <sheetData sheetId="314">
        <row r="4">
          <cell r="B4">
            <v>111874</v>
          </cell>
        </row>
      </sheetData>
      <sheetData sheetId="315">
        <row r="4">
          <cell r="B4">
            <v>111874</v>
          </cell>
        </row>
      </sheetData>
      <sheetData sheetId="316">
        <row r="4">
          <cell r="B4">
            <v>111874</v>
          </cell>
        </row>
      </sheetData>
      <sheetData sheetId="317">
        <row r="4">
          <cell r="B4">
            <v>111874</v>
          </cell>
        </row>
      </sheetData>
      <sheetData sheetId="318">
        <row r="4">
          <cell r="B4">
            <v>111874</v>
          </cell>
        </row>
      </sheetData>
      <sheetData sheetId="319">
        <row r="4">
          <cell r="B4">
            <v>111874</v>
          </cell>
        </row>
      </sheetData>
      <sheetData sheetId="320">
        <row r="4">
          <cell r="B4">
            <v>111874</v>
          </cell>
        </row>
      </sheetData>
      <sheetData sheetId="321">
        <row r="4">
          <cell r="B4">
            <v>111874</v>
          </cell>
        </row>
      </sheetData>
      <sheetData sheetId="322">
        <row r="4">
          <cell r="B4">
            <v>111874</v>
          </cell>
        </row>
      </sheetData>
      <sheetData sheetId="323">
        <row r="4">
          <cell r="B4">
            <v>111874</v>
          </cell>
        </row>
      </sheetData>
      <sheetData sheetId="324">
        <row r="4">
          <cell r="B4">
            <v>111874</v>
          </cell>
        </row>
      </sheetData>
      <sheetData sheetId="325">
        <row r="4">
          <cell r="B4">
            <v>111874</v>
          </cell>
        </row>
      </sheetData>
      <sheetData sheetId="326">
        <row r="4">
          <cell r="B4">
            <v>111874</v>
          </cell>
        </row>
      </sheetData>
      <sheetData sheetId="327">
        <row r="4">
          <cell r="B4">
            <v>111874</v>
          </cell>
        </row>
      </sheetData>
      <sheetData sheetId="328">
        <row r="4">
          <cell r="B4">
            <v>111874</v>
          </cell>
        </row>
      </sheetData>
      <sheetData sheetId="329">
        <row r="4">
          <cell r="B4">
            <v>111874</v>
          </cell>
        </row>
      </sheetData>
      <sheetData sheetId="330">
        <row r="4">
          <cell r="B4">
            <v>111874</v>
          </cell>
        </row>
      </sheetData>
      <sheetData sheetId="331">
        <row r="4">
          <cell r="B4">
            <v>111874</v>
          </cell>
        </row>
      </sheetData>
      <sheetData sheetId="332">
        <row r="4">
          <cell r="B4">
            <v>111874</v>
          </cell>
        </row>
      </sheetData>
      <sheetData sheetId="333">
        <row r="4">
          <cell r="B4">
            <v>111874</v>
          </cell>
        </row>
      </sheetData>
      <sheetData sheetId="334">
        <row r="4">
          <cell r="B4">
            <v>111874</v>
          </cell>
        </row>
      </sheetData>
      <sheetData sheetId="335">
        <row r="4">
          <cell r="B4">
            <v>111874</v>
          </cell>
        </row>
      </sheetData>
      <sheetData sheetId="336">
        <row r="4">
          <cell r="B4">
            <v>111874</v>
          </cell>
        </row>
      </sheetData>
      <sheetData sheetId="337">
        <row r="4">
          <cell r="B4">
            <v>111874</v>
          </cell>
        </row>
      </sheetData>
      <sheetData sheetId="338">
        <row r="4">
          <cell r="B4">
            <v>111874</v>
          </cell>
        </row>
      </sheetData>
      <sheetData sheetId="339">
        <row r="4">
          <cell r="B4">
            <v>111874</v>
          </cell>
        </row>
      </sheetData>
      <sheetData sheetId="340">
        <row r="4">
          <cell r="B4">
            <v>111874</v>
          </cell>
        </row>
      </sheetData>
      <sheetData sheetId="341">
        <row r="4">
          <cell r="B4">
            <v>111874</v>
          </cell>
        </row>
      </sheetData>
      <sheetData sheetId="342">
        <row r="4">
          <cell r="B4">
            <v>111874</v>
          </cell>
        </row>
      </sheetData>
      <sheetData sheetId="343">
        <row r="4">
          <cell r="B4">
            <v>111874</v>
          </cell>
        </row>
      </sheetData>
      <sheetData sheetId="344">
        <row r="4">
          <cell r="B4">
            <v>111874</v>
          </cell>
        </row>
      </sheetData>
      <sheetData sheetId="345">
        <row r="4">
          <cell r="B4">
            <v>111874</v>
          </cell>
        </row>
      </sheetData>
      <sheetData sheetId="346">
        <row r="4">
          <cell r="B4">
            <v>111874</v>
          </cell>
        </row>
      </sheetData>
      <sheetData sheetId="347">
        <row r="4">
          <cell r="B4">
            <v>111874</v>
          </cell>
        </row>
      </sheetData>
      <sheetData sheetId="348">
        <row r="4">
          <cell r="B4">
            <v>111874</v>
          </cell>
        </row>
      </sheetData>
      <sheetData sheetId="349">
        <row r="4">
          <cell r="B4">
            <v>111874</v>
          </cell>
        </row>
      </sheetData>
      <sheetData sheetId="350">
        <row r="4">
          <cell r="B4">
            <v>111874</v>
          </cell>
        </row>
      </sheetData>
      <sheetData sheetId="351">
        <row r="4">
          <cell r="B4">
            <v>111874</v>
          </cell>
        </row>
      </sheetData>
      <sheetData sheetId="352">
        <row r="4">
          <cell r="B4">
            <v>111874</v>
          </cell>
        </row>
      </sheetData>
      <sheetData sheetId="353">
        <row r="4">
          <cell r="B4">
            <v>111874</v>
          </cell>
        </row>
      </sheetData>
      <sheetData sheetId="354">
        <row r="4">
          <cell r="B4">
            <v>111874</v>
          </cell>
        </row>
      </sheetData>
      <sheetData sheetId="355">
        <row r="4">
          <cell r="B4">
            <v>111874</v>
          </cell>
        </row>
      </sheetData>
      <sheetData sheetId="356">
        <row r="4">
          <cell r="B4">
            <v>111874</v>
          </cell>
        </row>
      </sheetData>
      <sheetData sheetId="357">
        <row r="4">
          <cell r="B4">
            <v>111874</v>
          </cell>
        </row>
      </sheetData>
      <sheetData sheetId="358">
        <row r="4">
          <cell r="B4">
            <v>111874</v>
          </cell>
        </row>
      </sheetData>
      <sheetData sheetId="359">
        <row r="4">
          <cell r="B4">
            <v>111874</v>
          </cell>
        </row>
      </sheetData>
      <sheetData sheetId="360">
        <row r="4">
          <cell r="B4">
            <v>111874</v>
          </cell>
        </row>
      </sheetData>
      <sheetData sheetId="361">
        <row r="4">
          <cell r="B4">
            <v>111874</v>
          </cell>
        </row>
      </sheetData>
      <sheetData sheetId="362">
        <row r="4">
          <cell r="B4">
            <v>111874</v>
          </cell>
        </row>
      </sheetData>
      <sheetData sheetId="363">
        <row r="4">
          <cell r="B4">
            <v>111874</v>
          </cell>
        </row>
      </sheetData>
      <sheetData sheetId="364">
        <row r="4">
          <cell r="B4">
            <v>111874</v>
          </cell>
        </row>
      </sheetData>
      <sheetData sheetId="365">
        <row r="4">
          <cell r="B4">
            <v>111874</v>
          </cell>
        </row>
      </sheetData>
      <sheetData sheetId="366">
        <row r="4">
          <cell r="B4">
            <v>111874</v>
          </cell>
        </row>
      </sheetData>
      <sheetData sheetId="367">
        <row r="4">
          <cell r="B4">
            <v>111874</v>
          </cell>
        </row>
      </sheetData>
      <sheetData sheetId="368">
        <row r="4">
          <cell r="B4">
            <v>111874</v>
          </cell>
        </row>
      </sheetData>
      <sheetData sheetId="369">
        <row r="4">
          <cell r="B4">
            <v>111874</v>
          </cell>
        </row>
      </sheetData>
      <sheetData sheetId="370">
        <row r="4">
          <cell r="B4">
            <v>111874</v>
          </cell>
        </row>
      </sheetData>
      <sheetData sheetId="371">
        <row r="4">
          <cell r="B4">
            <v>111874</v>
          </cell>
        </row>
      </sheetData>
      <sheetData sheetId="372">
        <row r="4">
          <cell r="B4">
            <v>111874</v>
          </cell>
        </row>
      </sheetData>
      <sheetData sheetId="373">
        <row r="4">
          <cell r="B4">
            <v>111874</v>
          </cell>
        </row>
      </sheetData>
      <sheetData sheetId="374">
        <row r="4">
          <cell r="B4">
            <v>111874</v>
          </cell>
        </row>
      </sheetData>
      <sheetData sheetId="375">
        <row r="4">
          <cell r="B4">
            <v>111874</v>
          </cell>
        </row>
      </sheetData>
      <sheetData sheetId="376">
        <row r="4">
          <cell r="B4">
            <v>111874</v>
          </cell>
        </row>
      </sheetData>
      <sheetData sheetId="377">
        <row r="4">
          <cell r="B4">
            <v>111874</v>
          </cell>
        </row>
      </sheetData>
      <sheetData sheetId="378">
        <row r="4">
          <cell r="B4">
            <v>111874</v>
          </cell>
        </row>
      </sheetData>
      <sheetData sheetId="379">
        <row r="4">
          <cell r="B4">
            <v>111874</v>
          </cell>
        </row>
      </sheetData>
      <sheetData sheetId="380">
        <row r="4">
          <cell r="B4">
            <v>111874</v>
          </cell>
        </row>
      </sheetData>
      <sheetData sheetId="381">
        <row r="4">
          <cell r="B4">
            <v>111874</v>
          </cell>
        </row>
      </sheetData>
      <sheetData sheetId="382">
        <row r="4">
          <cell r="B4">
            <v>111874</v>
          </cell>
        </row>
      </sheetData>
      <sheetData sheetId="383" refreshError="1"/>
      <sheetData sheetId="384" refreshError="1"/>
      <sheetData sheetId="385" refreshError="1"/>
      <sheetData sheetId="386">
        <row r="4">
          <cell r="B4">
            <v>111874</v>
          </cell>
        </row>
      </sheetData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>
        <row r="4">
          <cell r="B4">
            <v>111874</v>
          </cell>
        </row>
      </sheetData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>
        <row r="4">
          <cell r="B4">
            <v>111874</v>
          </cell>
        </row>
      </sheetData>
      <sheetData sheetId="405">
        <row r="4">
          <cell r="B4">
            <v>111874</v>
          </cell>
        </row>
      </sheetData>
      <sheetData sheetId="406">
        <row r="4">
          <cell r="B4">
            <v>111874</v>
          </cell>
        </row>
      </sheetData>
      <sheetData sheetId="407">
        <row r="4">
          <cell r="B4">
            <v>111874</v>
          </cell>
        </row>
      </sheetData>
      <sheetData sheetId="408">
        <row r="4">
          <cell r="B4">
            <v>111874</v>
          </cell>
        </row>
      </sheetData>
      <sheetData sheetId="409">
        <row r="4">
          <cell r="B4">
            <v>111874</v>
          </cell>
        </row>
      </sheetData>
      <sheetData sheetId="410">
        <row r="4">
          <cell r="B4">
            <v>111874</v>
          </cell>
        </row>
      </sheetData>
      <sheetData sheetId="411">
        <row r="4">
          <cell r="B4">
            <v>111874</v>
          </cell>
        </row>
      </sheetData>
      <sheetData sheetId="412">
        <row r="4">
          <cell r="B4">
            <v>111874</v>
          </cell>
        </row>
      </sheetData>
      <sheetData sheetId="413">
        <row r="4">
          <cell r="B4">
            <v>111874</v>
          </cell>
        </row>
      </sheetData>
      <sheetData sheetId="414">
        <row r="4">
          <cell r="B4">
            <v>111874</v>
          </cell>
        </row>
      </sheetData>
      <sheetData sheetId="415">
        <row r="4">
          <cell r="B4">
            <v>111874</v>
          </cell>
        </row>
      </sheetData>
      <sheetData sheetId="416">
        <row r="4">
          <cell r="B4">
            <v>111874</v>
          </cell>
        </row>
      </sheetData>
      <sheetData sheetId="417">
        <row r="4">
          <cell r="B4">
            <v>111874</v>
          </cell>
        </row>
      </sheetData>
      <sheetData sheetId="418">
        <row r="4">
          <cell r="B4">
            <v>111874</v>
          </cell>
        </row>
      </sheetData>
      <sheetData sheetId="419">
        <row r="4">
          <cell r="B4">
            <v>111874</v>
          </cell>
        </row>
      </sheetData>
      <sheetData sheetId="420">
        <row r="4">
          <cell r="B4">
            <v>111874</v>
          </cell>
        </row>
      </sheetData>
      <sheetData sheetId="421">
        <row r="4">
          <cell r="B4">
            <v>111874</v>
          </cell>
        </row>
      </sheetData>
      <sheetData sheetId="422">
        <row r="4">
          <cell r="B4">
            <v>111874</v>
          </cell>
        </row>
      </sheetData>
      <sheetData sheetId="423">
        <row r="4">
          <cell r="B4">
            <v>111874</v>
          </cell>
        </row>
      </sheetData>
      <sheetData sheetId="424">
        <row r="4">
          <cell r="B4">
            <v>111874</v>
          </cell>
        </row>
      </sheetData>
      <sheetData sheetId="425">
        <row r="4">
          <cell r="B4">
            <v>111874</v>
          </cell>
        </row>
      </sheetData>
      <sheetData sheetId="426">
        <row r="4">
          <cell r="B4">
            <v>111874</v>
          </cell>
        </row>
      </sheetData>
      <sheetData sheetId="427">
        <row r="4">
          <cell r="B4">
            <v>111874</v>
          </cell>
        </row>
      </sheetData>
      <sheetData sheetId="428">
        <row r="4">
          <cell r="B4">
            <v>111874</v>
          </cell>
        </row>
      </sheetData>
      <sheetData sheetId="429">
        <row r="4">
          <cell r="B4">
            <v>111874</v>
          </cell>
        </row>
      </sheetData>
      <sheetData sheetId="430">
        <row r="4">
          <cell r="B4">
            <v>111874</v>
          </cell>
        </row>
      </sheetData>
      <sheetData sheetId="431">
        <row r="4">
          <cell r="B4">
            <v>111874</v>
          </cell>
        </row>
      </sheetData>
      <sheetData sheetId="432">
        <row r="4">
          <cell r="B4">
            <v>111874</v>
          </cell>
        </row>
      </sheetData>
      <sheetData sheetId="433">
        <row r="4">
          <cell r="B4">
            <v>111874</v>
          </cell>
        </row>
      </sheetData>
      <sheetData sheetId="434">
        <row r="4">
          <cell r="B4">
            <v>111874</v>
          </cell>
        </row>
      </sheetData>
      <sheetData sheetId="435">
        <row r="4">
          <cell r="B4">
            <v>111874</v>
          </cell>
        </row>
      </sheetData>
      <sheetData sheetId="436">
        <row r="4">
          <cell r="B4">
            <v>111874</v>
          </cell>
        </row>
      </sheetData>
      <sheetData sheetId="437">
        <row r="4">
          <cell r="B4">
            <v>111874</v>
          </cell>
        </row>
      </sheetData>
      <sheetData sheetId="438">
        <row r="4">
          <cell r="B4">
            <v>111874</v>
          </cell>
        </row>
      </sheetData>
      <sheetData sheetId="439">
        <row r="4">
          <cell r="B4">
            <v>111874</v>
          </cell>
        </row>
      </sheetData>
      <sheetData sheetId="440">
        <row r="4">
          <cell r="B4">
            <v>111874</v>
          </cell>
        </row>
      </sheetData>
      <sheetData sheetId="441">
        <row r="4">
          <cell r="B4">
            <v>111874</v>
          </cell>
        </row>
      </sheetData>
      <sheetData sheetId="442">
        <row r="4">
          <cell r="B4">
            <v>111874</v>
          </cell>
        </row>
      </sheetData>
      <sheetData sheetId="443">
        <row r="4">
          <cell r="B4">
            <v>111874</v>
          </cell>
        </row>
      </sheetData>
      <sheetData sheetId="444">
        <row r="4">
          <cell r="B4">
            <v>111874</v>
          </cell>
        </row>
      </sheetData>
      <sheetData sheetId="445">
        <row r="4">
          <cell r="B4">
            <v>111874</v>
          </cell>
        </row>
      </sheetData>
      <sheetData sheetId="446">
        <row r="4">
          <cell r="B4">
            <v>111874</v>
          </cell>
        </row>
      </sheetData>
      <sheetData sheetId="447">
        <row r="4">
          <cell r="B4">
            <v>111874</v>
          </cell>
        </row>
      </sheetData>
      <sheetData sheetId="448">
        <row r="4">
          <cell r="B4">
            <v>111874</v>
          </cell>
        </row>
      </sheetData>
      <sheetData sheetId="449">
        <row r="4">
          <cell r="B4">
            <v>111874</v>
          </cell>
        </row>
      </sheetData>
      <sheetData sheetId="450">
        <row r="4">
          <cell r="B4">
            <v>111874</v>
          </cell>
        </row>
      </sheetData>
      <sheetData sheetId="451">
        <row r="4">
          <cell r="B4">
            <v>111874</v>
          </cell>
        </row>
      </sheetData>
      <sheetData sheetId="452">
        <row r="4">
          <cell r="B4">
            <v>111874</v>
          </cell>
        </row>
      </sheetData>
      <sheetData sheetId="453">
        <row r="4">
          <cell r="B4">
            <v>111874</v>
          </cell>
        </row>
      </sheetData>
      <sheetData sheetId="454">
        <row r="4">
          <cell r="B4">
            <v>111874</v>
          </cell>
        </row>
      </sheetData>
      <sheetData sheetId="455">
        <row r="4">
          <cell r="B4">
            <v>111874</v>
          </cell>
        </row>
      </sheetData>
      <sheetData sheetId="456">
        <row r="4">
          <cell r="B4">
            <v>111874</v>
          </cell>
        </row>
      </sheetData>
      <sheetData sheetId="457">
        <row r="4">
          <cell r="B4">
            <v>111874</v>
          </cell>
        </row>
      </sheetData>
      <sheetData sheetId="458">
        <row r="4">
          <cell r="B4">
            <v>111874</v>
          </cell>
        </row>
      </sheetData>
      <sheetData sheetId="459">
        <row r="4">
          <cell r="B4">
            <v>111874</v>
          </cell>
        </row>
      </sheetData>
      <sheetData sheetId="460">
        <row r="4">
          <cell r="B4">
            <v>111874</v>
          </cell>
        </row>
      </sheetData>
      <sheetData sheetId="461">
        <row r="4">
          <cell r="B4">
            <v>111874</v>
          </cell>
        </row>
      </sheetData>
      <sheetData sheetId="462">
        <row r="4">
          <cell r="B4">
            <v>111874</v>
          </cell>
        </row>
      </sheetData>
      <sheetData sheetId="463">
        <row r="4">
          <cell r="B4">
            <v>111874</v>
          </cell>
        </row>
      </sheetData>
      <sheetData sheetId="464">
        <row r="4">
          <cell r="B4">
            <v>111874</v>
          </cell>
        </row>
      </sheetData>
      <sheetData sheetId="465">
        <row r="4">
          <cell r="B4">
            <v>111874</v>
          </cell>
        </row>
      </sheetData>
      <sheetData sheetId="466">
        <row r="4">
          <cell r="B4">
            <v>111874</v>
          </cell>
        </row>
      </sheetData>
      <sheetData sheetId="467">
        <row r="4">
          <cell r="B4">
            <v>111874</v>
          </cell>
        </row>
      </sheetData>
      <sheetData sheetId="468">
        <row r="4">
          <cell r="B4">
            <v>111874</v>
          </cell>
        </row>
      </sheetData>
      <sheetData sheetId="469">
        <row r="4">
          <cell r="B4">
            <v>111874</v>
          </cell>
        </row>
      </sheetData>
      <sheetData sheetId="470">
        <row r="4">
          <cell r="B4">
            <v>111874</v>
          </cell>
        </row>
      </sheetData>
      <sheetData sheetId="471">
        <row r="4">
          <cell r="B4">
            <v>111874</v>
          </cell>
        </row>
      </sheetData>
      <sheetData sheetId="472">
        <row r="4">
          <cell r="B4">
            <v>111874</v>
          </cell>
        </row>
      </sheetData>
      <sheetData sheetId="473">
        <row r="4">
          <cell r="B4">
            <v>111874</v>
          </cell>
        </row>
      </sheetData>
      <sheetData sheetId="474">
        <row r="4">
          <cell r="B4">
            <v>111874</v>
          </cell>
        </row>
      </sheetData>
      <sheetData sheetId="475">
        <row r="4">
          <cell r="B4">
            <v>111874</v>
          </cell>
        </row>
      </sheetData>
      <sheetData sheetId="476">
        <row r="4">
          <cell r="B4">
            <v>111874</v>
          </cell>
        </row>
      </sheetData>
      <sheetData sheetId="477">
        <row r="4">
          <cell r="B4">
            <v>111874</v>
          </cell>
        </row>
      </sheetData>
      <sheetData sheetId="478">
        <row r="4">
          <cell r="B4">
            <v>111874</v>
          </cell>
        </row>
      </sheetData>
      <sheetData sheetId="479">
        <row r="4">
          <cell r="B4">
            <v>111874</v>
          </cell>
        </row>
      </sheetData>
      <sheetData sheetId="480">
        <row r="4">
          <cell r="B4">
            <v>111874</v>
          </cell>
        </row>
      </sheetData>
      <sheetData sheetId="481">
        <row r="4">
          <cell r="B4">
            <v>111874</v>
          </cell>
        </row>
      </sheetData>
      <sheetData sheetId="482">
        <row r="4">
          <cell r="B4">
            <v>111874</v>
          </cell>
        </row>
      </sheetData>
      <sheetData sheetId="483">
        <row r="4">
          <cell r="B4">
            <v>111874</v>
          </cell>
        </row>
      </sheetData>
      <sheetData sheetId="484">
        <row r="4">
          <cell r="B4">
            <v>111874</v>
          </cell>
        </row>
      </sheetData>
      <sheetData sheetId="485">
        <row r="4">
          <cell r="B4">
            <v>111874</v>
          </cell>
        </row>
      </sheetData>
      <sheetData sheetId="486">
        <row r="4">
          <cell r="B4">
            <v>111874</v>
          </cell>
        </row>
      </sheetData>
      <sheetData sheetId="487">
        <row r="4">
          <cell r="B4">
            <v>111874</v>
          </cell>
        </row>
      </sheetData>
      <sheetData sheetId="488">
        <row r="4">
          <cell r="B4">
            <v>111874</v>
          </cell>
        </row>
      </sheetData>
      <sheetData sheetId="489">
        <row r="4">
          <cell r="B4">
            <v>111874</v>
          </cell>
        </row>
      </sheetData>
      <sheetData sheetId="490">
        <row r="4">
          <cell r="B4">
            <v>111874</v>
          </cell>
        </row>
      </sheetData>
      <sheetData sheetId="491">
        <row r="4">
          <cell r="B4">
            <v>111874</v>
          </cell>
        </row>
      </sheetData>
      <sheetData sheetId="492">
        <row r="4">
          <cell r="B4">
            <v>111874</v>
          </cell>
        </row>
      </sheetData>
      <sheetData sheetId="493">
        <row r="4">
          <cell r="B4">
            <v>111874</v>
          </cell>
        </row>
      </sheetData>
      <sheetData sheetId="494">
        <row r="4">
          <cell r="B4">
            <v>111874</v>
          </cell>
        </row>
      </sheetData>
      <sheetData sheetId="495">
        <row r="4">
          <cell r="B4">
            <v>111874</v>
          </cell>
        </row>
      </sheetData>
      <sheetData sheetId="496">
        <row r="4">
          <cell r="B4">
            <v>111874</v>
          </cell>
        </row>
      </sheetData>
      <sheetData sheetId="497">
        <row r="4">
          <cell r="B4">
            <v>111874</v>
          </cell>
        </row>
      </sheetData>
      <sheetData sheetId="498">
        <row r="4">
          <cell r="B4">
            <v>111874</v>
          </cell>
        </row>
      </sheetData>
      <sheetData sheetId="499" refreshError="1"/>
      <sheetData sheetId="500" refreshError="1"/>
      <sheetData sheetId="501" refreshError="1"/>
      <sheetData sheetId="502" refreshError="1"/>
      <sheetData sheetId="503">
        <row r="4">
          <cell r="B4">
            <v>111874</v>
          </cell>
        </row>
      </sheetData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>
        <row r="4">
          <cell r="B4">
            <v>111874</v>
          </cell>
        </row>
      </sheetData>
      <sheetData sheetId="540">
        <row r="4">
          <cell r="B4">
            <v>111874</v>
          </cell>
        </row>
      </sheetData>
      <sheetData sheetId="541">
        <row r="4">
          <cell r="B4">
            <v>111874</v>
          </cell>
        </row>
      </sheetData>
      <sheetData sheetId="542" refreshError="1"/>
      <sheetData sheetId="543">
        <row r="4">
          <cell r="B4">
            <v>111874</v>
          </cell>
        </row>
      </sheetData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>
        <row r="4">
          <cell r="B4">
            <v>111874</v>
          </cell>
        </row>
      </sheetData>
      <sheetData sheetId="617">
        <row r="4">
          <cell r="B4">
            <v>111874</v>
          </cell>
        </row>
      </sheetData>
      <sheetData sheetId="618">
        <row r="4">
          <cell r="B4">
            <v>111874</v>
          </cell>
        </row>
      </sheetData>
      <sheetData sheetId="619">
        <row r="4">
          <cell r="B4">
            <v>111874</v>
          </cell>
        </row>
      </sheetData>
      <sheetData sheetId="620">
        <row r="10">
          <cell r="F10">
            <v>1746.43</v>
          </cell>
        </row>
      </sheetData>
      <sheetData sheetId="621">
        <row r="4">
          <cell r="B4">
            <v>111874</v>
          </cell>
        </row>
      </sheetData>
      <sheetData sheetId="622" refreshError="1"/>
      <sheetData sheetId="623" refreshError="1"/>
      <sheetData sheetId="624" refreshError="1"/>
      <sheetData sheetId="625">
        <row r="10">
          <cell r="F10">
            <v>1746.43</v>
          </cell>
        </row>
      </sheetData>
      <sheetData sheetId="626">
        <row r="10">
          <cell r="F10">
            <v>1746.43</v>
          </cell>
        </row>
      </sheetData>
      <sheetData sheetId="627">
        <row r="10">
          <cell r="F10">
            <v>1746.43</v>
          </cell>
        </row>
      </sheetData>
      <sheetData sheetId="628">
        <row r="4">
          <cell r="B4">
            <v>111874</v>
          </cell>
        </row>
      </sheetData>
      <sheetData sheetId="629">
        <row r="4">
          <cell r="B4">
            <v>111874</v>
          </cell>
        </row>
      </sheetData>
      <sheetData sheetId="630">
        <row r="4">
          <cell r="B4">
            <v>111874</v>
          </cell>
        </row>
      </sheetData>
      <sheetData sheetId="631">
        <row r="4">
          <cell r="B4">
            <v>111874</v>
          </cell>
        </row>
      </sheetData>
      <sheetData sheetId="632">
        <row r="4">
          <cell r="B4">
            <v>111874</v>
          </cell>
        </row>
      </sheetData>
      <sheetData sheetId="633">
        <row r="4">
          <cell r="B4">
            <v>111874</v>
          </cell>
        </row>
      </sheetData>
      <sheetData sheetId="634">
        <row r="10">
          <cell r="F10">
            <v>1746.43</v>
          </cell>
        </row>
      </sheetData>
      <sheetData sheetId="635">
        <row r="4">
          <cell r="B4">
            <v>111874</v>
          </cell>
        </row>
      </sheetData>
      <sheetData sheetId="636">
        <row r="10">
          <cell r="F10">
            <v>1746.43</v>
          </cell>
        </row>
      </sheetData>
      <sheetData sheetId="637">
        <row r="4">
          <cell r="B4">
            <v>111874</v>
          </cell>
        </row>
      </sheetData>
      <sheetData sheetId="638">
        <row r="4">
          <cell r="B4">
            <v>111874</v>
          </cell>
        </row>
      </sheetData>
      <sheetData sheetId="639">
        <row r="4">
          <cell r="B4">
            <v>111874</v>
          </cell>
        </row>
      </sheetData>
      <sheetData sheetId="640">
        <row r="4">
          <cell r="B4">
            <v>111874</v>
          </cell>
        </row>
      </sheetData>
      <sheetData sheetId="641">
        <row r="4">
          <cell r="B4">
            <v>111874</v>
          </cell>
        </row>
      </sheetData>
      <sheetData sheetId="642">
        <row r="4">
          <cell r="B4">
            <v>111874</v>
          </cell>
        </row>
      </sheetData>
      <sheetData sheetId="643">
        <row r="4">
          <cell r="B4">
            <v>111874</v>
          </cell>
        </row>
      </sheetData>
      <sheetData sheetId="644">
        <row r="4">
          <cell r="B4">
            <v>111874</v>
          </cell>
        </row>
      </sheetData>
      <sheetData sheetId="645">
        <row r="4">
          <cell r="B4">
            <v>111874</v>
          </cell>
        </row>
      </sheetData>
      <sheetData sheetId="646">
        <row r="4">
          <cell r="B4">
            <v>111874</v>
          </cell>
        </row>
      </sheetData>
      <sheetData sheetId="647">
        <row r="10">
          <cell r="F10">
            <v>1746.43</v>
          </cell>
        </row>
      </sheetData>
      <sheetData sheetId="648">
        <row r="4">
          <cell r="B4">
            <v>111874</v>
          </cell>
        </row>
      </sheetData>
      <sheetData sheetId="649">
        <row r="4">
          <cell r="B4">
            <v>111874</v>
          </cell>
        </row>
      </sheetData>
      <sheetData sheetId="650">
        <row r="4">
          <cell r="B4">
            <v>111874</v>
          </cell>
        </row>
      </sheetData>
      <sheetData sheetId="651">
        <row r="4">
          <cell r="B4">
            <v>111874</v>
          </cell>
        </row>
      </sheetData>
      <sheetData sheetId="652">
        <row r="10">
          <cell r="F10">
            <v>1746.43</v>
          </cell>
        </row>
      </sheetData>
      <sheetData sheetId="653">
        <row r="4">
          <cell r="B4">
            <v>111874</v>
          </cell>
        </row>
      </sheetData>
      <sheetData sheetId="654">
        <row r="10">
          <cell r="F10">
            <v>1746.43</v>
          </cell>
        </row>
      </sheetData>
      <sheetData sheetId="655">
        <row r="10">
          <cell r="F10">
            <v>1746.43</v>
          </cell>
        </row>
      </sheetData>
      <sheetData sheetId="656">
        <row r="10">
          <cell r="F10">
            <v>1746.43</v>
          </cell>
        </row>
      </sheetData>
      <sheetData sheetId="657">
        <row r="4">
          <cell r="B4">
            <v>111874</v>
          </cell>
        </row>
      </sheetData>
      <sheetData sheetId="658">
        <row r="10">
          <cell r="F10">
            <v>1746.43</v>
          </cell>
        </row>
      </sheetData>
      <sheetData sheetId="659">
        <row r="4">
          <cell r="B4">
            <v>111874</v>
          </cell>
        </row>
      </sheetData>
      <sheetData sheetId="660">
        <row r="4">
          <cell r="B4">
            <v>111874</v>
          </cell>
        </row>
      </sheetData>
      <sheetData sheetId="661">
        <row r="10">
          <cell r="F10">
            <v>1746.43</v>
          </cell>
        </row>
      </sheetData>
      <sheetData sheetId="662">
        <row r="4">
          <cell r="B4">
            <v>111874</v>
          </cell>
        </row>
      </sheetData>
      <sheetData sheetId="663">
        <row r="4">
          <cell r="B4">
            <v>111874</v>
          </cell>
        </row>
      </sheetData>
      <sheetData sheetId="664">
        <row r="4">
          <cell r="B4">
            <v>111874</v>
          </cell>
        </row>
      </sheetData>
      <sheetData sheetId="665">
        <row r="4">
          <cell r="B4">
            <v>111874</v>
          </cell>
        </row>
      </sheetData>
      <sheetData sheetId="666">
        <row r="4">
          <cell r="B4">
            <v>111874</v>
          </cell>
        </row>
      </sheetData>
      <sheetData sheetId="667">
        <row r="4">
          <cell r="B4">
            <v>111874</v>
          </cell>
        </row>
      </sheetData>
      <sheetData sheetId="668">
        <row r="4">
          <cell r="B4">
            <v>111874</v>
          </cell>
        </row>
      </sheetData>
      <sheetData sheetId="669">
        <row r="10">
          <cell r="F10">
            <v>1746.43</v>
          </cell>
        </row>
      </sheetData>
      <sheetData sheetId="670">
        <row r="4">
          <cell r="B4">
            <v>111874</v>
          </cell>
        </row>
      </sheetData>
      <sheetData sheetId="671">
        <row r="10">
          <cell r="F10">
            <v>1746.43</v>
          </cell>
        </row>
      </sheetData>
      <sheetData sheetId="672">
        <row r="4">
          <cell r="B4">
            <v>111874</v>
          </cell>
        </row>
      </sheetData>
      <sheetData sheetId="673">
        <row r="10">
          <cell r="F10">
            <v>1746.43</v>
          </cell>
        </row>
      </sheetData>
      <sheetData sheetId="674">
        <row r="10">
          <cell r="F10">
            <v>1746.43</v>
          </cell>
        </row>
      </sheetData>
      <sheetData sheetId="675">
        <row r="4">
          <cell r="B4">
            <v>111874</v>
          </cell>
        </row>
      </sheetData>
      <sheetData sheetId="676">
        <row r="4">
          <cell r="B4">
            <v>111874</v>
          </cell>
        </row>
      </sheetData>
      <sheetData sheetId="677">
        <row r="10">
          <cell r="F10">
            <v>1746.43</v>
          </cell>
        </row>
      </sheetData>
      <sheetData sheetId="678">
        <row r="10">
          <cell r="F10">
            <v>1746.43</v>
          </cell>
        </row>
      </sheetData>
      <sheetData sheetId="679">
        <row r="10">
          <cell r="F10">
            <v>1746.43</v>
          </cell>
        </row>
      </sheetData>
      <sheetData sheetId="680">
        <row r="10">
          <cell r="F10">
            <v>1746.43</v>
          </cell>
        </row>
      </sheetData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/>
      <sheetData sheetId="687"/>
      <sheetData sheetId="688"/>
      <sheetData sheetId="689"/>
      <sheetData sheetId="690" refreshError="1"/>
      <sheetData sheetId="691">
        <row r="4">
          <cell r="B4">
            <v>111874</v>
          </cell>
        </row>
      </sheetData>
      <sheetData sheetId="692">
        <row r="4">
          <cell r="B4">
            <v>111874</v>
          </cell>
        </row>
      </sheetData>
      <sheetData sheetId="693">
        <row r="4">
          <cell r="B4">
            <v>111874</v>
          </cell>
        </row>
      </sheetData>
      <sheetData sheetId="694">
        <row r="4">
          <cell r="B4">
            <v>111874</v>
          </cell>
        </row>
      </sheetData>
      <sheetData sheetId="695">
        <row r="4">
          <cell r="B4">
            <v>111874</v>
          </cell>
        </row>
      </sheetData>
      <sheetData sheetId="696">
        <row r="4">
          <cell r="B4">
            <v>111874</v>
          </cell>
        </row>
      </sheetData>
      <sheetData sheetId="697">
        <row r="4">
          <cell r="B4">
            <v>111874</v>
          </cell>
        </row>
      </sheetData>
      <sheetData sheetId="698">
        <row r="4">
          <cell r="B4">
            <v>111874</v>
          </cell>
        </row>
      </sheetData>
      <sheetData sheetId="699">
        <row r="10">
          <cell r="F10">
            <v>1746.43</v>
          </cell>
        </row>
      </sheetData>
      <sheetData sheetId="700">
        <row r="4">
          <cell r="B4">
            <v>111874</v>
          </cell>
        </row>
      </sheetData>
      <sheetData sheetId="701">
        <row r="4">
          <cell r="B4">
            <v>111874</v>
          </cell>
        </row>
      </sheetData>
      <sheetData sheetId="702">
        <row r="4">
          <cell r="B4">
            <v>111874</v>
          </cell>
        </row>
      </sheetData>
      <sheetData sheetId="703">
        <row r="4">
          <cell r="B4">
            <v>111874</v>
          </cell>
        </row>
      </sheetData>
      <sheetData sheetId="704">
        <row r="10">
          <cell r="F10">
            <v>1746.43</v>
          </cell>
        </row>
      </sheetData>
      <sheetData sheetId="705">
        <row r="4">
          <cell r="B4">
            <v>111874</v>
          </cell>
        </row>
      </sheetData>
      <sheetData sheetId="706">
        <row r="4">
          <cell r="B4">
            <v>111874</v>
          </cell>
        </row>
      </sheetData>
      <sheetData sheetId="707">
        <row r="4">
          <cell r="B4">
            <v>111874</v>
          </cell>
        </row>
      </sheetData>
      <sheetData sheetId="708">
        <row r="10">
          <cell r="F10">
            <v>1746.43</v>
          </cell>
        </row>
      </sheetData>
      <sheetData sheetId="709">
        <row r="10">
          <cell r="F10">
            <v>1746.43</v>
          </cell>
        </row>
      </sheetData>
      <sheetData sheetId="710">
        <row r="10">
          <cell r="F10">
            <v>1746.43</v>
          </cell>
        </row>
      </sheetData>
      <sheetData sheetId="711">
        <row r="10">
          <cell r="F10">
            <v>1746.43</v>
          </cell>
        </row>
      </sheetData>
      <sheetData sheetId="712">
        <row r="10">
          <cell r="F10">
            <v>1746.43</v>
          </cell>
        </row>
      </sheetData>
      <sheetData sheetId="713">
        <row r="4">
          <cell r="B4">
            <v>111874</v>
          </cell>
        </row>
      </sheetData>
      <sheetData sheetId="714">
        <row r="10">
          <cell r="F10">
            <v>1746.43</v>
          </cell>
        </row>
      </sheetData>
      <sheetData sheetId="715">
        <row r="10">
          <cell r="F10">
            <v>1746.43</v>
          </cell>
        </row>
      </sheetData>
      <sheetData sheetId="716">
        <row r="4">
          <cell r="B4">
            <v>111874</v>
          </cell>
        </row>
      </sheetData>
      <sheetData sheetId="717">
        <row r="4">
          <cell r="B4">
            <v>111874</v>
          </cell>
        </row>
      </sheetData>
      <sheetData sheetId="718">
        <row r="4">
          <cell r="B4">
            <v>111874</v>
          </cell>
        </row>
      </sheetData>
      <sheetData sheetId="719">
        <row r="10">
          <cell r="F10">
            <v>1746.43</v>
          </cell>
        </row>
      </sheetData>
      <sheetData sheetId="720">
        <row r="4">
          <cell r="B4">
            <v>111874</v>
          </cell>
        </row>
      </sheetData>
      <sheetData sheetId="721">
        <row r="10">
          <cell r="F10">
            <v>1746.43</v>
          </cell>
        </row>
      </sheetData>
      <sheetData sheetId="722">
        <row r="4">
          <cell r="B4">
            <v>111874</v>
          </cell>
        </row>
      </sheetData>
      <sheetData sheetId="723">
        <row r="10">
          <cell r="F10">
            <v>1746.43</v>
          </cell>
        </row>
      </sheetData>
      <sheetData sheetId="724">
        <row r="4">
          <cell r="B4">
            <v>111874</v>
          </cell>
        </row>
      </sheetData>
      <sheetData sheetId="725">
        <row r="10">
          <cell r="F10">
            <v>1746.43</v>
          </cell>
        </row>
      </sheetData>
      <sheetData sheetId="726">
        <row r="10">
          <cell r="F10">
            <v>1746.43</v>
          </cell>
        </row>
      </sheetData>
      <sheetData sheetId="727">
        <row r="10">
          <cell r="F10">
            <v>1746.43</v>
          </cell>
        </row>
      </sheetData>
      <sheetData sheetId="728">
        <row r="10">
          <cell r="F10">
            <v>1746.43</v>
          </cell>
        </row>
      </sheetData>
      <sheetData sheetId="729">
        <row r="10">
          <cell r="F10">
            <v>1746.43</v>
          </cell>
        </row>
      </sheetData>
      <sheetData sheetId="730">
        <row r="10">
          <cell r="F10">
            <v>1746.43</v>
          </cell>
        </row>
      </sheetData>
      <sheetData sheetId="731">
        <row r="10">
          <cell r="F10">
            <v>1746.43</v>
          </cell>
        </row>
      </sheetData>
      <sheetData sheetId="732">
        <row r="10">
          <cell r="F10">
            <v>1746.43</v>
          </cell>
        </row>
      </sheetData>
      <sheetData sheetId="733">
        <row r="4">
          <cell r="B4">
            <v>111874</v>
          </cell>
        </row>
      </sheetData>
      <sheetData sheetId="734">
        <row r="10">
          <cell r="F10">
            <v>1746.43</v>
          </cell>
        </row>
      </sheetData>
      <sheetData sheetId="735">
        <row r="10">
          <cell r="F10">
            <v>1746.43</v>
          </cell>
        </row>
      </sheetData>
      <sheetData sheetId="736">
        <row r="10">
          <cell r="F10">
            <v>1746.43</v>
          </cell>
        </row>
      </sheetData>
      <sheetData sheetId="737">
        <row r="4">
          <cell r="B4">
            <v>111874</v>
          </cell>
        </row>
      </sheetData>
      <sheetData sheetId="738">
        <row r="10">
          <cell r="F10">
            <v>1746.43</v>
          </cell>
        </row>
      </sheetData>
      <sheetData sheetId="739">
        <row r="10">
          <cell r="F10">
            <v>1746.43</v>
          </cell>
        </row>
      </sheetData>
      <sheetData sheetId="740">
        <row r="10">
          <cell r="F10">
            <v>1746.43</v>
          </cell>
        </row>
      </sheetData>
      <sheetData sheetId="741">
        <row r="10">
          <cell r="F10">
            <v>1746.43</v>
          </cell>
        </row>
      </sheetData>
      <sheetData sheetId="742">
        <row r="10">
          <cell r="F10">
            <v>1746.43</v>
          </cell>
        </row>
      </sheetData>
      <sheetData sheetId="743">
        <row r="10">
          <cell r="F10">
            <v>1746.43</v>
          </cell>
        </row>
      </sheetData>
      <sheetData sheetId="744">
        <row r="10">
          <cell r="F10">
            <v>1746.43</v>
          </cell>
        </row>
      </sheetData>
      <sheetData sheetId="745">
        <row r="10">
          <cell r="F10">
            <v>1746.43</v>
          </cell>
        </row>
      </sheetData>
      <sheetData sheetId="746">
        <row r="10">
          <cell r="F10">
            <v>1746.43</v>
          </cell>
        </row>
      </sheetData>
      <sheetData sheetId="747">
        <row r="10">
          <cell r="F10">
            <v>1746.43</v>
          </cell>
        </row>
      </sheetData>
      <sheetData sheetId="748">
        <row r="10">
          <cell r="F10">
            <v>1746.43</v>
          </cell>
        </row>
      </sheetData>
      <sheetData sheetId="749">
        <row r="10">
          <cell r="F10">
            <v>1746.43</v>
          </cell>
        </row>
      </sheetData>
      <sheetData sheetId="750">
        <row r="10">
          <cell r="F10">
            <v>1746.43</v>
          </cell>
        </row>
      </sheetData>
      <sheetData sheetId="751">
        <row r="10">
          <cell r="F10">
            <v>1746.43</v>
          </cell>
        </row>
      </sheetData>
      <sheetData sheetId="752">
        <row r="10">
          <cell r="F10">
            <v>1746.43</v>
          </cell>
        </row>
      </sheetData>
      <sheetData sheetId="753">
        <row r="10">
          <cell r="F10">
            <v>1746.43</v>
          </cell>
        </row>
      </sheetData>
      <sheetData sheetId="754">
        <row r="10">
          <cell r="F10">
            <v>1746.43</v>
          </cell>
        </row>
      </sheetData>
      <sheetData sheetId="755">
        <row r="10">
          <cell r="F10">
            <v>1746.43</v>
          </cell>
        </row>
      </sheetData>
      <sheetData sheetId="756">
        <row r="10">
          <cell r="F10">
            <v>1746.43</v>
          </cell>
        </row>
      </sheetData>
      <sheetData sheetId="757">
        <row r="10">
          <cell r="F10">
            <v>1746.43</v>
          </cell>
        </row>
      </sheetData>
      <sheetData sheetId="758">
        <row r="10">
          <cell r="F10">
            <v>1746.43</v>
          </cell>
        </row>
      </sheetData>
      <sheetData sheetId="759">
        <row r="10">
          <cell r="F10">
            <v>1746.43</v>
          </cell>
        </row>
      </sheetData>
      <sheetData sheetId="760">
        <row r="10">
          <cell r="F10">
            <v>1746.43</v>
          </cell>
        </row>
      </sheetData>
      <sheetData sheetId="761">
        <row r="10">
          <cell r="F10">
            <v>1746.43</v>
          </cell>
        </row>
      </sheetData>
      <sheetData sheetId="762">
        <row r="10">
          <cell r="F10">
            <v>1746.43</v>
          </cell>
        </row>
      </sheetData>
      <sheetData sheetId="763">
        <row r="10">
          <cell r="F10">
            <v>1746.43</v>
          </cell>
        </row>
      </sheetData>
      <sheetData sheetId="764">
        <row r="10">
          <cell r="F10">
            <v>1746.43</v>
          </cell>
        </row>
      </sheetData>
      <sheetData sheetId="765">
        <row r="10">
          <cell r="F10">
            <v>1746.43</v>
          </cell>
        </row>
      </sheetData>
      <sheetData sheetId="766">
        <row r="10">
          <cell r="F10">
            <v>1746.43</v>
          </cell>
        </row>
      </sheetData>
      <sheetData sheetId="767">
        <row r="10">
          <cell r="F10">
            <v>1746.43</v>
          </cell>
        </row>
      </sheetData>
      <sheetData sheetId="768">
        <row r="10">
          <cell r="F10">
            <v>1746.43</v>
          </cell>
        </row>
      </sheetData>
      <sheetData sheetId="769">
        <row r="10">
          <cell r="F10">
            <v>1746.43</v>
          </cell>
        </row>
      </sheetData>
      <sheetData sheetId="770">
        <row r="10">
          <cell r="F10">
            <v>1746.43</v>
          </cell>
        </row>
      </sheetData>
      <sheetData sheetId="771">
        <row r="10">
          <cell r="F10">
            <v>1746.43</v>
          </cell>
        </row>
      </sheetData>
      <sheetData sheetId="772">
        <row r="10">
          <cell r="F10">
            <v>1746.43</v>
          </cell>
        </row>
      </sheetData>
      <sheetData sheetId="773">
        <row r="10">
          <cell r="F10">
            <v>1746.43</v>
          </cell>
        </row>
      </sheetData>
      <sheetData sheetId="774">
        <row r="10">
          <cell r="F10">
            <v>1746.43</v>
          </cell>
        </row>
      </sheetData>
      <sheetData sheetId="775">
        <row r="10">
          <cell r="F10">
            <v>1746.43</v>
          </cell>
        </row>
      </sheetData>
      <sheetData sheetId="776">
        <row r="10">
          <cell r="F10">
            <v>1746.43</v>
          </cell>
        </row>
      </sheetData>
      <sheetData sheetId="777">
        <row r="10">
          <cell r="F10">
            <v>1746.43</v>
          </cell>
        </row>
      </sheetData>
      <sheetData sheetId="778">
        <row r="10">
          <cell r="F10">
            <v>1746.43</v>
          </cell>
        </row>
      </sheetData>
      <sheetData sheetId="779">
        <row r="10">
          <cell r="F10">
            <v>1746.43</v>
          </cell>
        </row>
      </sheetData>
      <sheetData sheetId="780">
        <row r="10">
          <cell r="F10">
            <v>1746.43</v>
          </cell>
        </row>
      </sheetData>
      <sheetData sheetId="781">
        <row r="10">
          <cell r="F10">
            <v>1746.43</v>
          </cell>
        </row>
      </sheetData>
      <sheetData sheetId="782">
        <row r="10">
          <cell r="F10">
            <v>1746.43</v>
          </cell>
        </row>
      </sheetData>
      <sheetData sheetId="783">
        <row r="10">
          <cell r="F10">
            <v>1746.43</v>
          </cell>
        </row>
      </sheetData>
      <sheetData sheetId="784">
        <row r="10">
          <cell r="F10">
            <v>1746.43</v>
          </cell>
        </row>
      </sheetData>
      <sheetData sheetId="785">
        <row r="10">
          <cell r="F10">
            <v>1746.43</v>
          </cell>
        </row>
      </sheetData>
      <sheetData sheetId="786">
        <row r="10">
          <cell r="F10">
            <v>1746.43</v>
          </cell>
        </row>
      </sheetData>
      <sheetData sheetId="787">
        <row r="10">
          <cell r="F10">
            <v>1746.43</v>
          </cell>
        </row>
      </sheetData>
      <sheetData sheetId="788">
        <row r="10">
          <cell r="F10">
            <v>1746.43</v>
          </cell>
        </row>
      </sheetData>
      <sheetData sheetId="789">
        <row r="10">
          <cell r="F10">
            <v>1746.43</v>
          </cell>
        </row>
      </sheetData>
      <sheetData sheetId="790">
        <row r="10">
          <cell r="F10">
            <v>1746.43</v>
          </cell>
        </row>
      </sheetData>
      <sheetData sheetId="791">
        <row r="10">
          <cell r="F10">
            <v>1746.43</v>
          </cell>
        </row>
      </sheetData>
      <sheetData sheetId="792">
        <row r="10">
          <cell r="F10">
            <v>1746.43</v>
          </cell>
        </row>
      </sheetData>
      <sheetData sheetId="793">
        <row r="10">
          <cell r="F10">
            <v>1746.43</v>
          </cell>
        </row>
      </sheetData>
      <sheetData sheetId="794">
        <row r="10">
          <cell r="F10">
            <v>1746.43</v>
          </cell>
        </row>
      </sheetData>
      <sheetData sheetId="795">
        <row r="10">
          <cell r="F10">
            <v>1746.43</v>
          </cell>
        </row>
      </sheetData>
      <sheetData sheetId="796">
        <row r="10">
          <cell r="F10">
            <v>1746.43</v>
          </cell>
        </row>
      </sheetData>
      <sheetData sheetId="797">
        <row r="10">
          <cell r="F10">
            <v>1746.43</v>
          </cell>
        </row>
      </sheetData>
      <sheetData sheetId="798">
        <row r="4">
          <cell r="B4">
            <v>111874</v>
          </cell>
        </row>
      </sheetData>
      <sheetData sheetId="799">
        <row r="10">
          <cell r="F10">
            <v>1746.43</v>
          </cell>
        </row>
      </sheetData>
      <sheetData sheetId="800">
        <row r="4">
          <cell r="B4">
            <v>111874</v>
          </cell>
        </row>
      </sheetData>
      <sheetData sheetId="801">
        <row r="10">
          <cell r="F10">
            <v>1746.43</v>
          </cell>
        </row>
      </sheetData>
      <sheetData sheetId="802">
        <row r="10">
          <cell r="F10">
            <v>1746.43</v>
          </cell>
        </row>
      </sheetData>
      <sheetData sheetId="803">
        <row r="10">
          <cell r="F10">
            <v>1746.43</v>
          </cell>
        </row>
      </sheetData>
      <sheetData sheetId="804">
        <row r="10">
          <cell r="F10">
            <v>1746.43</v>
          </cell>
        </row>
      </sheetData>
      <sheetData sheetId="805">
        <row r="10">
          <cell r="F10">
            <v>1746.43</v>
          </cell>
        </row>
      </sheetData>
      <sheetData sheetId="806">
        <row r="4">
          <cell r="B4">
            <v>111874</v>
          </cell>
        </row>
      </sheetData>
      <sheetData sheetId="807">
        <row r="10">
          <cell r="F10">
            <v>1746.43</v>
          </cell>
        </row>
      </sheetData>
      <sheetData sheetId="808">
        <row r="4">
          <cell r="B4">
            <v>111874</v>
          </cell>
        </row>
      </sheetData>
      <sheetData sheetId="809">
        <row r="10">
          <cell r="F10">
            <v>1746.43</v>
          </cell>
        </row>
      </sheetData>
      <sheetData sheetId="810">
        <row r="4">
          <cell r="B4">
            <v>111874</v>
          </cell>
        </row>
      </sheetData>
      <sheetData sheetId="811">
        <row r="10">
          <cell r="F10">
            <v>1746.43</v>
          </cell>
        </row>
      </sheetData>
      <sheetData sheetId="812">
        <row r="10">
          <cell r="F10">
            <v>1746.43</v>
          </cell>
        </row>
      </sheetData>
      <sheetData sheetId="813">
        <row r="10">
          <cell r="F10">
            <v>1746.43</v>
          </cell>
        </row>
      </sheetData>
      <sheetData sheetId="814">
        <row r="10">
          <cell r="F10">
            <v>1746.43</v>
          </cell>
        </row>
      </sheetData>
      <sheetData sheetId="815">
        <row r="10">
          <cell r="F10">
            <v>1746.43</v>
          </cell>
        </row>
      </sheetData>
      <sheetData sheetId="816">
        <row r="10">
          <cell r="F10">
            <v>1746.43</v>
          </cell>
        </row>
      </sheetData>
      <sheetData sheetId="817">
        <row r="10">
          <cell r="F10">
            <v>1746.43</v>
          </cell>
        </row>
      </sheetData>
      <sheetData sheetId="818">
        <row r="10">
          <cell r="F10">
            <v>1746.43</v>
          </cell>
        </row>
      </sheetData>
      <sheetData sheetId="819">
        <row r="10">
          <cell r="F10">
            <v>1746.43</v>
          </cell>
        </row>
      </sheetData>
      <sheetData sheetId="820">
        <row r="10">
          <cell r="F10">
            <v>1746.43</v>
          </cell>
        </row>
      </sheetData>
      <sheetData sheetId="821">
        <row r="10">
          <cell r="F10">
            <v>1746.43</v>
          </cell>
        </row>
      </sheetData>
      <sheetData sheetId="822">
        <row r="10">
          <cell r="F10">
            <v>1746.43</v>
          </cell>
        </row>
      </sheetData>
      <sheetData sheetId="823">
        <row r="10">
          <cell r="F10">
            <v>1746.43</v>
          </cell>
        </row>
      </sheetData>
      <sheetData sheetId="824">
        <row r="10">
          <cell r="F10">
            <v>1746.43</v>
          </cell>
        </row>
      </sheetData>
      <sheetData sheetId="825">
        <row r="4">
          <cell r="B4">
            <v>111874</v>
          </cell>
        </row>
      </sheetData>
      <sheetData sheetId="826">
        <row r="10">
          <cell r="F10">
            <v>1746.43</v>
          </cell>
        </row>
      </sheetData>
      <sheetData sheetId="827">
        <row r="10">
          <cell r="F10">
            <v>1746.43</v>
          </cell>
        </row>
      </sheetData>
      <sheetData sheetId="828">
        <row r="10">
          <cell r="F10">
            <v>1746.43</v>
          </cell>
        </row>
      </sheetData>
      <sheetData sheetId="829">
        <row r="10">
          <cell r="F10">
            <v>1746.43</v>
          </cell>
        </row>
      </sheetData>
      <sheetData sheetId="830">
        <row r="10">
          <cell r="F10">
            <v>1746.43</v>
          </cell>
        </row>
      </sheetData>
      <sheetData sheetId="831">
        <row r="10">
          <cell r="F10">
            <v>1746.43</v>
          </cell>
        </row>
      </sheetData>
      <sheetData sheetId="832">
        <row r="4">
          <cell r="B4">
            <v>111874</v>
          </cell>
        </row>
      </sheetData>
      <sheetData sheetId="833">
        <row r="10">
          <cell r="F10">
            <v>1746.43</v>
          </cell>
        </row>
      </sheetData>
      <sheetData sheetId="834">
        <row r="4">
          <cell r="B4">
            <v>111874</v>
          </cell>
        </row>
      </sheetData>
      <sheetData sheetId="835">
        <row r="10">
          <cell r="F10">
            <v>1746.43</v>
          </cell>
        </row>
      </sheetData>
      <sheetData sheetId="836">
        <row r="10">
          <cell r="F10">
            <v>1746.43</v>
          </cell>
        </row>
      </sheetData>
      <sheetData sheetId="837">
        <row r="10">
          <cell r="F10">
            <v>1746.43</v>
          </cell>
        </row>
      </sheetData>
      <sheetData sheetId="838">
        <row r="10">
          <cell r="F10">
            <v>1746.43</v>
          </cell>
        </row>
      </sheetData>
      <sheetData sheetId="839">
        <row r="10">
          <cell r="F10">
            <v>1746.43</v>
          </cell>
        </row>
      </sheetData>
      <sheetData sheetId="840">
        <row r="10">
          <cell r="F10">
            <v>1746.43</v>
          </cell>
        </row>
      </sheetData>
      <sheetData sheetId="841">
        <row r="10">
          <cell r="F10">
            <v>1746.43</v>
          </cell>
        </row>
      </sheetData>
      <sheetData sheetId="842">
        <row r="10">
          <cell r="F10">
            <v>1746.43</v>
          </cell>
        </row>
      </sheetData>
      <sheetData sheetId="843">
        <row r="4">
          <cell r="B4">
            <v>111874</v>
          </cell>
        </row>
      </sheetData>
      <sheetData sheetId="844">
        <row r="10">
          <cell r="F10">
            <v>1746.43</v>
          </cell>
        </row>
      </sheetData>
      <sheetData sheetId="845">
        <row r="4">
          <cell r="B4">
            <v>111874</v>
          </cell>
        </row>
      </sheetData>
      <sheetData sheetId="846">
        <row r="10">
          <cell r="F10">
            <v>1746.43</v>
          </cell>
        </row>
      </sheetData>
      <sheetData sheetId="847">
        <row r="10">
          <cell r="F10">
            <v>1746.43</v>
          </cell>
        </row>
      </sheetData>
      <sheetData sheetId="848">
        <row r="10">
          <cell r="F10">
            <v>1746.43</v>
          </cell>
        </row>
      </sheetData>
      <sheetData sheetId="849">
        <row r="10">
          <cell r="F10">
            <v>1746.43</v>
          </cell>
        </row>
      </sheetData>
      <sheetData sheetId="850">
        <row r="10">
          <cell r="F10">
            <v>1746.43</v>
          </cell>
        </row>
      </sheetData>
      <sheetData sheetId="851">
        <row r="10">
          <cell r="F10">
            <v>1746.43</v>
          </cell>
        </row>
      </sheetData>
      <sheetData sheetId="852">
        <row r="10">
          <cell r="F10">
            <v>1746.43</v>
          </cell>
        </row>
      </sheetData>
      <sheetData sheetId="853">
        <row r="10">
          <cell r="F10">
            <v>1746.43</v>
          </cell>
        </row>
      </sheetData>
      <sheetData sheetId="854">
        <row r="10">
          <cell r="F10">
            <v>1746.43</v>
          </cell>
        </row>
      </sheetData>
      <sheetData sheetId="855">
        <row r="10">
          <cell r="F10">
            <v>1746.43</v>
          </cell>
        </row>
      </sheetData>
      <sheetData sheetId="856">
        <row r="10">
          <cell r="F10">
            <v>1746.43</v>
          </cell>
        </row>
      </sheetData>
      <sheetData sheetId="857">
        <row r="10">
          <cell r="F10">
            <v>1746.43</v>
          </cell>
        </row>
      </sheetData>
      <sheetData sheetId="858">
        <row r="10">
          <cell r="F10">
            <v>1746.43</v>
          </cell>
        </row>
      </sheetData>
      <sheetData sheetId="859">
        <row r="10">
          <cell r="F10">
            <v>1746.43</v>
          </cell>
        </row>
      </sheetData>
      <sheetData sheetId="860">
        <row r="10">
          <cell r="F10">
            <v>1746.43</v>
          </cell>
        </row>
      </sheetData>
      <sheetData sheetId="861">
        <row r="10">
          <cell r="F10">
            <v>1746.43</v>
          </cell>
        </row>
      </sheetData>
      <sheetData sheetId="862">
        <row r="10">
          <cell r="F10">
            <v>1746.43</v>
          </cell>
        </row>
      </sheetData>
      <sheetData sheetId="863">
        <row r="10">
          <cell r="F10">
            <v>1746.43</v>
          </cell>
        </row>
      </sheetData>
      <sheetData sheetId="864">
        <row r="10">
          <cell r="F10">
            <v>1746.43</v>
          </cell>
        </row>
      </sheetData>
      <sheetData sheetId="865">
        <row r="10">
          <cell r="F10">
            <v>1746.43</v>
          </cell>
        </row>
      </sheetData>
      <sheetData sheetId="866">
        <row r="10">
          <cell r="F10">
            <v>1746.43</v>
          </cell>
        </row>
      </sheetData>
      <sheetData sheetId="867">
        <row r="10">
          <cell r="F10">
            <v>1746.43</v>
          </cell>
        </row>
      </sheetData>
      <sheetData sheetId="868">
        <row r="10">
          <cell r="F10">
            <v>1746.43</v>
          </cell>
        </row>
      </sheetData>
      <sheetData sheetId="869">
        <row r="10">
          <cell r="F10">
            <v>1746.43</v>
          </cell>
        </row>
      </sheetData>
      <sheetData sheetId="870">
        <row r="10">
          <cell r="F10">
            <v>1746.43</v>
          </cell>
        </row>
      </sheetData>
      <sheetData sheetId="871">
        <row r="10">
          <cell r="F10">
            <v>1746.43</v>
          </cell>
        </row>
      </sheetData>
      <sheetData sheetId="872">
        <row r="10">
          <cell r="F10">
            <v>1746.43</v>
          </cell>
        </row>
      </sheetData>
      <sheetData sheetId="873">
        <row r="10">
          <cell r="F10">
            <v>1746.43</v>
          </cell>
        </row>
      </sheetData>
      <sheetData sheetId="874">
        <row r="10">
          <cell r="F10">
            <v>1746.43</v>
          </cell>
        </row>
      </sheetData>
      <sheetData sheetId="875">
        <row r="10">
          <cell r="F10">
            <v>1746.43</v>
          </cell>
        </row>
      </sheetData>
      <sheetData sheetId="876">
        <row r="10">
          <cell r="F10">
            <v>1746.43</v>
          </cell>
        </row>
      </sheetData>
      <sheetData sheetId="877">
        <row r="10">
          <cell r="F10">
            <v>1746.43</v>
          </cell>
        </row>
      </sheetData>
      <sheetData sheetId="878">
        <row r="10">
          <cell r="F10">
            <v>1746.43</v>
          </cell>
        </row>
      </sheetData>
      <sheetData sheetId="879">
        <row r="10">
          <cell r="F10">
            <v>1746.43</v>
          </cell>
        </row>
      </sheetData>
      <sheetData sheetId="880">
        <row r="10">
          <cell r="F10">
            <v>1746.43</v>
          </cell>
        </row>
      </sheetData>
      <sheetData sheetId="881">
        <row r="10">
          <cell r="F10">
            <v>1746.43</v>
          </cell>
        </row>
      </sheetData>
      <sheetData sheetId="882">
        <row r="10">
          <cell r="F10">
            <v>1746.43</v>
          </cell>
        </row>
      </sheetData>
      <sheetData sheetId="883">
        <row r="10">
          <cell r="F10">
            <v>1746.43</v>
          </cell>
        </row>
      </sheetData>
      <sheetData sheetId="884">
        <row r="10">
          <cell r="F10">
            <v>1746.43</v>
          </cell>
        </row>
      </sheetData>
      <sheetData sheetId="885">
        <row r="10">
          <cell r="F10">
            <v>1746.43</v>
          </cell>
        </row>
      </sheetData>
      <sheetData sheetId="886">
        <row r="10">
          <cell r="F10">
            <v>1746.43</v>
          </cell>
        </row>
      </sheetData>
      <sheetData sheetId="887">
        <row r="10">
          <cell r="F10">
            <v>1746.43</v>
          </cell>
        </row>
      </sheetData>
      <sheetData sheetId="888">
        <row r="10">
          <cell r="F10">
            <v>1746.43</v>
          </cell>
        </row>
      </sheetData>
      <sheetData sheetId="889">
        <row r="10">
          <cell r="F10">
            <v>1746.43</v>
          </cell>
        </row>
      </sheetData>
      <sheetData sheetId="890">
        <row r="10">
          <cell r="F10">
            <v>1746.43</v>
          </cell>
        </row>
      </sheetData>
      <sheetData sheetId="891">
        <row r="10">
          <cell r="F10">
            <v>1746.43</v>
          </cell>
        </row>
      </sheetData>
      <sheetData sheetId="892">
        <row r="10">
          <cell r="F10">
            <v>1746.43</v>
          </cell>
        </row>
      </sheetData>
      <sheetData sheetId="893">
        <row r="10">
          <cell r="F10">
            <v>1746.43</v>
          </cell>
        </row>
      </sheetData>
      <sheetData sheetId="894">
        <row r="10">
          <cell r="F10">
            <v>1746.43</v>
          </cell>
        </row>
      </sheetData>
      <sheetData sheetId="895">
        <row r="10">
          <cell r="F10">
            <v>1746.43</v>
          </cell>
        </row>
      </sheetData>
      <sheetData sheetId="896">
        <row r="10">
          <cell r="F10">
            <v>1746.43</v>
          </cell>
        </row>
      </sheetData>
      <sheetData sheetId="897">
        <row r="10">
          <cell r="F10">
            <v>1746.43</v>
          </cell>
        </row>
      </sheetData>
      <sheetData sheetId="898">
        <row r="10">
          <cell r="F10">
            <v>1746.43</v>
          </cell>
        </row>
      </sheetData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>
        <row r="10">
          <cell r="F10">
            <v>1746.43</v>
          </cell>
        </row>
      </sheetData>
      <sheetData sheetId="919">
        <row r="10">
          <cell r="F10">
            <v>1746.43</v>
          </cell>
        </row>
      </sheetData>
      <sheetData sheetId="920">
        <row r="10">
          <cell r="F10">
            <v>1746.43</v>
          </cell>
        </row>
      </sheetData>
      <sheetData sheetId="921">
        <row r="10">
          <cell r="F10">
            <v>1746.43</v>
          </cell>
        </row>
      </sheetData>
      <sheetData sheetId="922">
        <row r="10">
          <cell r="F10">
            <v>1746.43</v>
          </cell>
        </row>
      </sheetData>
      <sheetData sheetId="923">
        <row r="10">
          <cell r="F10">
            <v>1746.43</v>
          </cell>
        </row>
      </sheetData>
      <sheetData sheetId="924">
        <row r="10">
          <cell r="F10">
            <v>1746.43</v>
          </cell>
        </row>
      </sheetData>
      <sheetData sheetId="925">
        <row r="10">
          <cell r="F10">
            <v>1746.43</v>
          </cell>
        </row>
      </sheetData>
      <sheetData sheetId="926">
        <row r="10">
          <cell r="F10">
            <v>1746.43</v>
          </cell>
        </row>
      </sheetData>
      <sheetData sheetId="927">
        <row r="10">
          <cell r="F10">
            <v>1746.43</v>
          </cell>
        </row>
      </sheetData>
      <sheetData sheetId="928">
        <row r="10">
          <cell r="F10">
            <v>1746.43</v>
          </cell>
        </row>
      </sheetData>
      <sheetData sheetId="929">
        <row r="10">
          <cell r="F10">
            <v>1746.43</v>
          </cell>
        </row>
      </sheetData>
      <sheetData sheetId="930">
        <row r="10">
          <cell r="F10">
            <v>1746.43</v>
          </cell>
        </row>
      </sheetData>
      <sheetData sheetId="931">
        <row r="10">
          <cell r="F10">
            <v>1746.43</v>
          </cell>
        </row>
      </sheetData>
      <sheetData sheetId="932">
        <row r="10">
          <cell r="F10">
            <v>1746.43</v>
          </cell>
        </row>
      </sheetData>
      <sheetData sheetId="933">
        <row r="10">
          <cell r="F10">
            <v>1746.43</v>
          </cell>
        </row>
      </sheetData>
      <sheetData sheetId="934">
        <row r="10">
          <cell r="F10">
            <v>1746.43</v>
          </cell>
        </row>
      </sheetData>
      <sheetData sheetId="935">
        <row r="10">
          <cell r="F10">
            <v>1746.43</v>
          </cell>
        </row>
      </sheetData>
      <sheetData sheetId="936">
        <row r="10">
          <cell r="F10">
            <v>1746.43</v>
          </cell>
        </row>
      </sheetData>
      <sheetData sheetId="937">
        <row r="10">
          <cell r="F10">
            <v>1746.43</v>
          </cell>
        </row>
      </sheetData>
      <sheetData sheetId="938">
        <row r="10">
          <cell r="F10">
            <v>1746.43</v>
          </cell>
        </row>
      </sheetData>
      <sheetData sheetId="939">
        <row r="10">
          <cell r="F10">
            <v>1746.43</v>
          </cell>
        </row>
      </sheetData>
      <sheetData sheetId="940">
        <row r="10">
          <cell r="F10">
            <v>1746.43</v>
          </cell>
        </row>
      </sheetData>
      <sheetData sheetId="941">
        <row r="10">
          <cell r="F10">
            <v>1746.43</v>
          </cell>
        </row>
      </sheetData>
      <sheetData sheetId="942">
        <row r="10">
          <cell r="F10">
            <v>1746.43</v>
          </cell>
        </row>
      </sheetData>
      <sheetData sheetId="943">
        <row r="10">
          <cell r="F10">
            <v>1746.43</v>
          </cell>
        </row>
      </sheetData>
      <sheetData sheetId="944">
        <row r="10">
          <cell r="F10">
            <v>1746.43</v>
          </cell>
        </row>
      </sheetData>
      <sheetData sheetId="945">
        <row r="10">
          <cell r="F10">
            <v>1746.43</v>
          </cell>
        </row>
      </sheetData>
      <sheetData sheetId="946">
        <row r="10">
          <cell r="F10">
            <v>1746.43</v>
          </cell>
        </row>
      </sheetData>
      <sheetData sheetId="947">
        <row r="10">
          <cell r="F10">
            <v>1746.43</v>
          </cell>
        </row>
      </sheetData>
      <sheetData sheetId="948">
        <row r="10">
          <cell r="F10">
            <v>1746.43</v>
          </cell>
        </row>
      </sheetData>
      <sheetData sheetId="949">
        <row r="10">
          <cell r="F10">
            <v>1746.43</v>
          </cell>
        </row>
      </sheetData>
      <sheetData sheetId="950">
        <row r="10">
          <cell r="F10">
            <v>1746.43</v>
          </cell>
        </row>
      </sheetData>
      <sheetData sheetId="951">
        <row r="10">
          <cell r="F10">
            <v>1746.43</v>
          </cell>
        </row>
      </sheetData>
      <sheetData sheetId="952">
        <row r="10">
          <cell r="F10">
            <v>1746.43</v>
          </cell>
        </row>
      </sheetData>
      <sheetData sheetId="953">
        <row r="10">
          <cell r="F10">
            <v>1746.43</v>
          </cell>
        </row>
      </sheetData>
      <sheetData sheetId="954">
        <row r="10">
          <cell r="F10">
            <v>1746.43</v>
          </cell>
        </row>
      </sheetData>
      <sheetData sheetId="955">
        <row r="10">
          <cell r="F10">
            <v>1746.43</v>
          </cell>
        </row>
      </sheetData>
      <sheetData sheetId="956">
        <row r="10">
          <cell r="F10">
            <v>1746.43</v>
          </cell>
        </row>
      </sheetData>
      <sheetData sheetId="957">
        <row r="10">
          <cell r="F10">
            <v>1746.43</v>
          </cell>
        </row>
      </sheetData>
      <sheetData sheetId="958">
        <row r="10">
          <cell r="F10">
            <v>1746.43</v>
          </cell>
        </row>
      </sheetData>
      <sheetData sheetId="959">
        <row r="10">
          <cell r="F10">
            <v>1746.43</v>
          </cell>
        </row>
      </sheetData>
      <sheetData sheetId="960">
        <row r="10">
          <cell r="F10">
            <v>1746.43</v>
          </cell>
        </row>
      </sheetData>
      <sheetData sheetId="961">
        <row r="10">
          <cell r="F10">
            <v>1746.43</v>
          </cell>
        </row>
      </sheetData>
      <sheetData sheetId="962">
        <row r="10">
          <cell r="F10">
            <v>1746.43</v>
          </cell>
        </row>
      </sheetData>
      <sheetData sheetId="963">
        <row r="10">
          <cell r="F10">
            <v>1746.43</v>
          </cell>
        </row>
      </sheetData>
      <sheetData sheetId="964">
        <row r="10">
          <cell r="F10">
            <v>1746.43</v>
          </cell>
        </row>
      </sheetData>
      <sheetData sheetId="965">
        <row r="10">
          <cell r="F10">
            <v>0</v>
          </cell>
        </row>
      </sheetData>
      <sheetData sheetId="966">
        <row r="10">
          <cell r="F10">
            <v>1746.43</v>
          </cell>
        </row>
      </sheetData>
      <sheetData sheetId="967">
        <row r="10">
          <cell r="F10">
            <v>1746.43</v>
          </cell>
        </row>
      </sheetData>
      <sheetData sheetId="968">
        <row r="10">
          <cell r="F10">
            <v>1746.43</v>
          </cell>
        </row>
      </sheetData>
      <sheetData sheetId="969">
        <row r="10">
          <cell r="F10">
            <v>1746.43</v>
          </cell>
        </row>
      </sheetData>
      <sheetData sheetId="970">
        <row r="10">
          <cell r="F10">
            <v>1746.43</v>
          </cell>
        </row>
      </sheetData>
      <sheetData sheetId="971">
        <row r="10">
          <cell r="F10">
            <v>1746.43</v>
          </cell>
        </row>
      </sheetData>
      <sheetData sheetId="972">
        <row r="10">
          <cell r="F10">
            <v>1746.43</v>
          </cell>
        </row>
      </sheetData>
      <sheetData sheetId="973">
        <row r="10">
          <cell r="F10">
            <v>1746.43</v>
          </cell>
        </row>
      </sheetData>
      <sheetData sheetId="974">
        <row r="10">
          <cell r="F10">
            <v>1746.43</v>
          </cell>
        </row>
      </sheetData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>
        <row r="10">
          <cell r="F10">
            <v>1746.43</v>
          </cell>
        </row>
      </sheetData>
      <sheetData sheetId="982" refreshError="1"/>
      <sheetData sheetId="983">
        <row r="10">
          <cell r="F10">
            <v>1746.43</v>
          </cell>
        </row>
      </sheetData>
      <sheetData sheetId="984">
        <row r="10">
          <cell r="F10">
            <v>1746.43</v>
          </cell>
        </row>
      </sheetData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>
        <row r="4">
          <cell r="B4">
            <v>111874</v>
          </cell>
        </row>
      </sheetData>
      <sheetData sheetId="997">
        <row r="10">
          <cell r="F10">
            <v>1746.43</v>
          </cell>
        </row>
      </sheetData>
      <sheetData sheetId="998">
        <row r="10">
          <cell r="F10">
            <v>1746.43</v>
          </cell>
        </row>
      </sheetData>
      <sheetData sheetId="999">
        <row r="10">
          <cell r="F10">
            <v>6.3812059999999997</v>
          </cell>
        </row>
      </sheetData>
      <sheetData sheetId="1000">
        <row r="10">
          <cell r="F10">
            <v>1746.43</v>
          </cell>
        </row>
      </sheetData>
      <sheetData sheetId="1001">
        <row r="10">
          <cell r="F10">
            <v>1746.43</v>
          </cell>
        </row>
      </sheetData>
      <sheetData sheetId="1002">
        <row r="10">
          <cell r="F10">
            <v>6.3812059999999997</v>
          </cell>
        </row>
      </sheetData>
      <sheetData sheetId="1003">
        <row r="10">
          <cell r="F10">
            <v>1746.43</v>
          </cell>
        </row>
      </sheetData>
      <sheetData sheetId="1004">
        <row r="10">
          <cell r="F10">
            <v>1746.43</v>
          </cell>
        </row>
      </sheetData>
      <sheetData sheetId="1005">
        <row r="10">
          <cell r="F10">
            <v>6.3812059999999997</v>
          </cell>
        </row>
      </sheetData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>
        <row r="10">
          <cell r="F10">
            <v>6.3812059999999997</v>
          </cell>
        </row>
      </sheetData>
      <sheetData sheetId="1013"/>
      <sheetData sheetId="1014"/>
      <sheetData sheetId="1015" refreshError="1"/>
      <sheetData sheetId="1016"/>
      <sheetData sheetId="1017">
        <row r="10">
          <cell r="F10">
            <v>1746.43</v>
          </cell>
        </row>
      </sheetData>
      <sheetData sheetId="1018">
        <row r="10">
          <cell r="F10">
            <v>1746.43</v>
          </cell>
        </row>
      </sheetData>
      <sheetData sheetId="1019" refreshError="1"/>
      <sheetData sheetId="1020" refreshError="1"/>
      <sheetData sheetId="1021" refreshError="1"/>
      <sheetData sheetId="1022">
        <row r="10">
          <cell r="F10">
            <v>1746.43</v>
          </cell>
        </row>
      </sheetData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>
        <row r="10">
          <cell r="F10">
            <v>6.3812059999999997</v>
          </cell>
        </row>
      </sheetData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>
        <row r="10">
          <cell r="F10">
            <v>1746.43</v>
          </cell>
        </row>
      </sheetData>
      <sheetData sheetId="1124">
        <row r="10">
          <cell r="F10">
            <v>1746.43</v>
          </cell>
        </row>
      </sheetData>
      <sheetData sheetId="1125">
        <row r="10">
          <cell r="F10">
            <v>6.3812059999999997</v>
          </cell>
        </row>
      </sheetData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/>
      <sheetData sheetId="1144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 refreshError="1"/>
      <sheetData sheetId="1223" refreshError="1"/>
      <sheetData sheetId="1224"/>
      <sheetData sheetId="1225"/>
      <sheetData sheetId="1226">
        <row r="10">
          <cell r="F10">
            <v>1746.43</v>
          </cell>
        </row>
      </sheetData>
      <sheetData sheetId="1227">
        <row r="10">
          <cell r="F10">
            <v>1746.43</v>
          </cell>
        </row>
      </sheetData>
      <sheetData sheetId="1228"/>
      <sheetData sheetId="1229"/>
      <sheetData sheetId="1230">
        <row r="10">
          <cell r="F10">
            <v>1746.43</v>
          </cell>
        </row>
      </sheetData>
      <sheetData sheetId="1231">
        <row r="10">
          <cell r="F10">
            <v>1746.43</v>
          </cell>
        </row>
      </sheetData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>
        <row r="10">
          <cell r="F10">
            <v>1746.43</v>
          </cell>
        </row>
      </sheetData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>
        <row r="10">
          <cell r="F10">
            <v>1746.43</v>
          </cell>
        </row>
      </sheetData>
      <sheetData sheetId="1306">
        <row r="10">
          <cell r="F10">
            <v>1746.43</v>
          </cell>
        </row>
      </sheetData>
      <sheetData sheetId="1307">
        <row r="10">
          <cell r="F10">
            <v>1746.43</v>
          </cell>
        </row>
      </sheetData>
      <sheetData sheetId="1308">
        <row r="10">
          <cell r="F10">
            <v>1746.43</v>
          </cell>
        </row>
      </sheetData>
      <sheetData sheetId="1309"/>
      <sheetData sheetId="1310"/>
      <sheetData sheetId="1311">
        <row r="10">
          <cell r="F10">
            <v>1746.43</v>
          </cell>
        </row>
      </sheetData>
      <sheetData sheetId="1312">
        <row r="10">
          <cell r="F10">
            <v>1746.43</v>
          </cell>
        </row>
      </sheetData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>
        <row r="10">
          <cell r="F10">
            <v>1746.43</v>
          </cell>
        </row>
      </sheetData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>
        <row r="10">
          <cell r="F10">
            <v>1746.43</v>
          </cell>
        </row>
      </sheetData>
      <sheetData sheetId="1379">
        <row r="10">
          <cell r="F10">
            <v>1746.43</v>
          </cell>
        </row>
      </sheetData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>
        <row r="10">
          <cell r="F10">
            <v>1746.43</v>
          </cell>
        </row>
      </sheetData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>
        <row r="10">
          <cell r="F10">
            <v>1746.43</v>
          </cell>
        </row>
      </sheetData>
      <sheetData sheetId="1461">
        <row r="10">
          <cell r="F10">
            <v>1746.43</v>
          </cell>
        </row>
      </sheetData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>
        <row r="10">
          <cell r="F10">
            <v>1746.43</v>
          </cell>
        </row>
      </sheetData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>
        <row r="10">
          <cell r="F10">
            <v>1746.43</v>
          </cell>
        </row>
      </sheetData>
      <sheetData sheetId="1544">
        <row r="10">
          <cell r="F10">
            <v>1746.43</v>
          </cell>
        </row>
      </sheetData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>
        <row r="10">
          <cell r="F10">
            <v>1746.43</v>
          </cell>
        </row>
      </sheetData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>
        <row r="10">
          <cell r="F10">
            <v>1746.43</v>
          </cell>
        </row>
      </sheetData>
      <sheetData sheetId="1625">
        <row r="10">
          <cell r="F10">
            <v>1746.43</v>
          </cell>
        </row>
      </sheetData>
      <sheetData sheetId="1626">
        <row r="10">
          <cell r="F10">
            <v>1746.43</v>
          </cell>
        </row>
      </sheetData>
      <sheetData sheetId="1627">
        <row r="10">
          <cell r="F10">
            <v>1746.43</v>
          </cell>
        </row>
      </sheetData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>
        <row r="10">
          <cell r="F10">
            <v>1746.43</v>
          </cell>
        </row>
      </sheetData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>
        <row r="10">
          <cell r="F10">
            <v>1746.43</v>
          </cell>
        </row>
      </sheetData>
      <sheetData sheetId="1708">
        <row r="10">
          <cell r="F10">
            <v>1746.43</v>
          </cell>
        </row>
      </sheetData>
      <sheetData sheetId="1709">
        <row r="10">
          <cell r="F10">
            <v>1746.43</v>
          </cell>
        </row>
      </sheetData>
      <sheetData sheetId="1710">
        <row r="10">
          <cell r="F10">
            <v>1746.43</v>
          </cell>
        </row>
      </sheetData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>
        <row r="10">
          <cell r="F10">
            <v>1746.43</v>
          </cell>
        </row>
      </sheetData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>
        <row r="10">
          <cell r="F10">
            <v>1746.43</v>
          </cell>
        </row>
      </sheetData>
      <sheetData sheetId="1791">
        <row r="10">
          <cell r="F10">
            <v>1746.43</v>
          </cell>
        </row>
      </sheetData>
      <sheetData sheetId="1792">
        <row r="10">
          <cell r="F10">
            <v>1746.43</v>
          </cell>
        </row>
      </sheetData>
      <sheetData sheetId="1793">
        <row r="10">
          <cell r="F10">
            <v>1746.43</v>
          </cell>
        </row>
      </sheetData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>
        <row r="10">
          <cell r="F10">
            <v>1746.43</v>
          </cell>
        </row>
      </sheetData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>
        <row r="10">
          <cell r="F10">
            <v>1746.43</v>
          </cell>
        </row>
      </sheetData>
      <sheetData sheetId="1876">
        <row r="10">
          <cell r="F10">
            <v>1746.43</v>
          </cell>
        </row>
      </sheetData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>
        <row r="10">
          <cell r="F10">
            <v>1746.43</v>
          </cell>
        </row>
      </sheetData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-1-1"/>
      <sheetName val="Sheet1"/>
      <sheetName val="ELEC45-01"/>
      <sheetName val="SCB 1 - Current"/>
      <sheetName val="SCB 2 - Current"/>
      <sheetName val="detail(sum)"/>
      <sheetName val="Trial Balance"/>
      <sheetName val="Template"/>
      <sheetName val="ADJ - RATE"/>
      <sheetName val="K-1A"/>
      <sheetName val="0506合并附注"/>
      <sheetName val="2动力设备"/>
      <sheetName val="Heads"/>
      <sheetName val="Exp"/>
      <sheetName val="MajorAP"/>
      <sheetName val="AP Interco."/>
      <sheetName val="Details for Keppel Sin"/>
      <sheetName val="Details for tri"/>
      <sheetName val="Q1'04"/>
      <sheetName val="Q2'04"/>
      <sheetName val="เง_นก__ธนชาต_"/>
      <sheetName val="เง_นก__ MGC"/>
      <sheetName val="PM-TE"/>
      <sheetName val="TrialBalance Q3-2002"/>
      <sheetName val="TB-2001-Apr'01"/>
      <sheetName val="TH00_12080000"/>
      <sheetName val="VariableII  period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Dates"/>
      <sheetName val="노무비"/>
      <sheetName val="재무가정"/>
      <sheetName val="detail_profit&amp;loss"/>
      <sheetName val="K-5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ตั๋วเงินรับ"/>
      <sheetName val="CRITERIA1"/>
      <sheetName val="Download Grp Branch"/>
      <sheetName val="Download Lcl Branch"/>
      <sheetName val="Supporting Tool"/>
      <sheetName val="Invoice"/>
      <sheetName val="MENU"/>
      <sheetName val="Customize Your Invoice"/>
      <sheetName val="Std 06"/>
      <sheetName val="TB"/>
      <sheetName val="E"/>
      <sheetName val="L3"/>
      <sheetName val="M"/>
      <sheetName val="U4"/>
      <sheetName val="U2"/>
      <sheetName val="BS"/>
      <sheetName val="PL"/>
      <sheetName val="Cover"/>
      <sheetName val="Debt Info"/>
      <sheetName val="Lead"/>
      <sheetName val="legal_h"/>
      <sheetName val="U-3"/>
      <sheetName val="DENMARK"/>
      <sheetName val="Currency"/>
      <sheetName val="Parameters"/>
      <sheetName val="BMCT2003"/>
      <sheetName val="CODE"/>
      <sheetName val="Purchase Order"/>
      <sheetName val="Customize Your Purchase Order"/>
      <sheetName val=" IB-PL-00-01 SUMMARY"/>
      <sheetName val="Call Down Data OLD"/>
      <sheetName val="GL"/>
      <sheetName val="Assumption Data"/>
      <sheetName val="CANADA"/>
      <sheetName val="Links"/>
      <sheetName val="BL - GL - RJ"/>
      <sheetName val="T&amp;E GL"/>
      <sheetName val="T&amp;E System"/>
      <sheetName val="1020 FF"/>
      <sheetName val="BRAZIL"/>
      <sheetName val=" IBPL0001"/>
      <sheetName val="RFC-GRE"/>
      <sheetName val="PHSB-GL-TB"/>
      <sheetName val="FY02 Fcst"/>
      <sheetName val="fxrates"/>
      <sheetName val="HR"/>
      <sheetName val="Aging"/>
      <sheetName val="Variables"/>
      <sheetName val="Operational Plan"/>
      <sheetName val="P13-R"/>
      <sheetName val="Main Menu"/>
      <sheetName val="AOP Summary-2"/>
      <sheetName val="Burden exp"/>
      <sheetName val="Header"/>
      <sheetName val="Lookup"/>
      <sheetName val="PA"/>
      <sheetName val="stockทุน"/>
      <sheetName val="AFEMAI"/>
      <sheetName val="Thailand"/>
      <sheetName val="BE"/>
      <sheetName val="MatMan"/>
      <sheetName val="6289105-"/>
      <sheetName val="Investment Database"/>
      <sheetName val="2002"/>
      <sheetName val="Submission Form"/>
      <sheetName val="Wkgs_BS Lead"/>
      <sheetName val="Final"/>
      <sheetName val="resumen"/>
      <sheetName val="M_Maincomp"/>
      <sheetName val="CF RECONCILE - 1"/>
      <sheetName val="N-4 Patent right"/>
      <sheetName val="Allocate96-98"/>
      <sheetName val="Loan Data"/>
      <sheetName val="ค่าวัสดุ"/>
      <sheetName val="K-5 YE"/>
      <sheetName val="Asset 31-12-47"/>
      <sheetName val="FACTORS"/>
      <sheetName val="Master"/>
      <sheetName val="MA"/>
      <sheetName val="Purchase"/>
      <sheetName val="ALL KSFC RIGS EXCEPT R-5"/>
      <sheetName val="GLdownload"/>
      <sheetName val="Base Rental"/>
      <sheetName val="10-1 Media"/>
      <sheetName val="10-cut"/>
      <sheetName val="F_OH"/>
      <sheetName val="COST (ACC.ขาย10-2005)"/>
      <sheetName val="เงินกู้ธนช"/>
      <sheetName val="Entity List"/>
      <sheetName val="Config"/>
      <sheetName val="_2_ส่งข้อมูลต้นทุนฉีดให้บัญชี"/>
      <sheetName val="7Long term liabilities"/>
      <sheetName val="Detail-Sep"/>
      <sheetName val="Appendix E"/>
      <sheetName val="U-5"/>
      <sheetName val="공사개요"/>
      <sheetName val="เงินกู้_MGC"/>
      <sheetName val="เงินกู้_MGC1"/>
      <sheetName val="SCB_1_-_Current"/>
      <sheetName val="SCB_2_-_Current"/>
      <sheetName val="B&amp;S_1999"/>
      <sheetName val="Trial_Balance"/>
      <sheetName val="ADJ_-_RATE"/>
      <sheetName val="AP_Interco_"/>
      <sheetName val="Details_for_Keppel_Sin"/>
      <sheetName val="Details_for_tri"/>
      <sheetName val="เง_นก___MGC"/>
      <sheetName val="TrialBalance_Q3-2002"/>
      <sheetName val="VariableII__period"/>
      <sheetName val="6_weeks_rolling_forecast"/>
      <sheetName val="FX_rates"/>
      <sheetName val="Standing_Data"/>
      <sheetName val="Asset_&amp;_Liability"/>
      <sheetName val="Net_asset_value"/>
      <sheetName val="???????_MGC"/>
      <sheetName val="Download_Grp_Branch"/>
      <sheetName val="Download_Lcl_Branch"/>
      <sheetName val="Supporting_Tool"/>
      <sheetName val="Customize_Your_Invoice"/>
      <sheetName val="Std_06"/>
      <sheetName val="Debt_Info"/>
      <sheetName val="Purchase_Order"/>
      <sheetName val="Customize_Your_Purchase_Order"/>
      <sheetName val="_IB-PL-00-01_SUMMARY"/>
      <sheetName val="Call_Down_Data_OLD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Operational_Plan"/>
      <sheetName val="Main_Menu"/>
      <sheetName val="AOP_Summary-2"/>
      <sheetName val="Burden_exp"/>
      <sheetName val="Investment_Database"/>
      <sheetName val="Submission_Form"/>
      <sheetName val="Wkgs_BS_Lead"/>
      <sheetName val="CF_RECONCILE_-_1"/>
      <sheetName val="N-4_Patent_right"/>
      <sheetName val="Loan_Data"/>
      <sheetName val="K-5_YE"/>
      <sheetName val="Asset_31-12-47"/>
      <sheetName val="ALL_KSFC_RIGS_EXCEPT_R-5"/>
      <sheetName val="Base_Rental"/>
      <sheetName val="10-1_Media"/>
      <sheetName val="COST_(ACC_ขาย10-2005)"/>
      <sheetName val="Entity_List"/>
      <sheetName val="7Long_term_liabilities"/>
      <sheetName val="Appendix_E"/>
      <sheetName val="เงินกู้_MGC2"/>
      <sheetName val="SCB_1_-_Current1"/>
      <sheetName val="SCB_2_-_Current1"/>
      <sheetName val="B&amp;S_19991"/>
      <sheetName val="Trial_Balance1"/>
      <sheetName val="ADJ_-_RATE1"/>
      <sheetName val="AP_Interco_1"/>
      <sheetName val="Details_for_Keppel_Sin1"/>
      <sheetName val="Details_for_tri1"/>
      <sheetName val="เง_นก___MGC1"/>
      <sheetName val="TrialBalance_Q3-20021"/>
      <sheetName val="VariableII__period1"/>
      <sheetName val="6_weeks_rolling_forecast1"/>
      <sheetName val="FX_rates1"/>
      <sheetName val="Standing_Data1"/>
      <sheetName val="Asset_&amp;_Liability1"/>
      <sheetName val="Net_asset_value1"/>
      <sheetName val="???????_MGC1"/>
      <sheetName val="Download_Grp_Branch1"/>
      <sheetName val="Download_Lcl_Branch1"/>
      <sheetName val="Supporting_Tool1"/>
      <sheetName val="Customize_Your_Invoice1"/>
      <sheetName val="Std_061"/>
      <sheetName val="Debt_Info1"/>
      <sheetName val="Purchase_Order1"/>
      <sheetName val="Customize_Your_Purchase_Order1"/>
      <sheetName val="_IB-PL-00-01_SUMMARY1"/>
      <sheetName val="Call_Down_Data_OLD1"/>
      <sheetName val="Assumption_Data1"/>
      <sheetName val="BL_-_GL_-_RJ1"/>
      <sheetName val="T&amp;E_GL1"/>
      <sheetName val="T&amp;E_System1"/>
      <sheetName val="1020_FF1"/>
      <sheetName val="_IBPL00011"/>
      <sheetName val="FY02_Fcst1"/>
      <sheetName val="Operational_Plan1"/>
      <sheetName val="Main_Menu1"/>
      <sheetName val="AOP_Summary-21"/>
      <sheetName val="Burden_exp1"/>
      <sheetName val="Investment_Database1"/>
      <sheetName val="Submission_Form1"/>
      <sheetName val="Wkgs_BS_Lead1"/>
      <sheetName val="CF_RECONCILE_-_11"/>
      <sheetName val="N-4_Patent_right1"/>
      <sheetName val="Loan_Data1"/>
      <sheetName val="K-5_YE1"/>
      <sheetName val="Asset_31-12-471"/>
      <sheetName val="ALL_KSFC_RIGS_EXCEPT_R-51"/>
      <sheetName val="Base_Rental1"/>
      <sheetName val="10-1_Media1"/>
      <sheetName val="COST_(ACC_ขาย10-2005)1"/>
      <sheetName val="Entity_List1"/>
      <sheetName val="7Long_term_liabilities1"/>
      <sheetName val="Appendix_E1"/>
      <sheetName val="?"/>
      <sheetName val="Addition_AUC"/>
      <sheetName val=" IB-PL-YTD"/>
      <sheetName val="recon"/>
      <sheetName val="Account List"/>
      <sheetName val="Company codes"/>
      <sheetName val="Stock Aging"/>
      <sheetName val="Consolidated"/>
      <sheetName val="Reest_Budget"/>
      <sheetName val="Product_Category_Input"/>
      <sheetName val="Drop Down Lists"/>
      <sheetName val="CAPEX Import"/>
      <sheetName val="Disposal"/>
      <sheetName val="IR66N"/>
      <sheetName val="Value"/>
      <sheetName val="Rates Table"/>
      <sheetName val="type"/>
      <sheetName val="Data"/>
      <sheetName val="PARAMETER"/>
      <sheetName val="lgth adj fine"/>
      <sheetName val="Gauge Accuracy"/>
      <sheetName val="PG8"/>
      <sheetName val="PG7"/>
      <sheetName val="Drop Down"/>
      <sheetName val="Lookups"/>
      <sheetName val="AUDIT FEE"/>
      <sheetName val="Download"/>
      <sheetName val="P&amp;L-RT"/>
      <sheetName val="Pkg"/>
      <sheetName val="Raw Mat"/>
      <sheetName val="Thai better foods"/>
      <sheetName val="Cross Ref"/>
      <sheetName val="99年度原単位"/>
      <sheetName val="PRODUCT"/>
      <sheetName val="เครื่องตกแต่ง"/>
      <sheetName val="อาคาร"/>
      <sheetName val="เครื่องมือ"/>
      <sheetName val="Jung step down (60)"/>
      <sheetName val="SRO"/>
      <sheetName val="Stock"/>
      <sheetName val="10"/>
      <sheetName val="ACC_MASTER"/>
      <sheetName val="Link data"/>
      <sheetName val="Drop down list"/>
      <sheetName val="Assumptions"/>
      <sheetName val="Tax Calculation"/>
      <sheetName val="Dimensions"/>
      <sheetName val="ctrl"/>
      <sheetName val="RIG 134-ASSETS APR 97"/>
      <sheetName val="RIG 027-ASSETS-AFTER 30 JUN 97"/>
      <sheetName val="Sheet2"/>
      <sheetName val="BASIC"/>
      <sheetName val="DEP12"/>
      <sheetName val="V303"/>
      <sheetName val="desc"/>
      <sheetName val="97년추정손익계산서"/>
      <sheetName val="General"/>
      <sheetName val="Saptco00"/>
      <sheetName val="On hand - 31 Mar 03"/>
      <sheetName val="Id"/>
      <sheetName val="Intro2"/>
      <sheetName val="IRELAND"/>
      <sheetName val="conso46"/>
      <sheetName val="JV"/>
      <sheetName val="TB Data base"/>
      <sheetName val="Purchases"/>
      <sheetName val="Scenarios"/>
      <sheetName val="NEW ZEALAND"/>
      <sheetName val="@RISK Correlations"/>
      <sheetName val="Revenue"/>
      <sheetName val="S-5"/>
      <sheetName val="ต้นฉบับ"/>
      <sheetName val="LookupTable"/>
      <sheetName val="MCS_P&amp;L_By_Sub_ USD"/>
      <sheetName val="lab paced"/>
      <sheetName val="TEST"/>
      <sheetName val="03中"/>
      <sheetName val="NAR-Pistons (2)"/>
      <sheetName val="FDR-Jan-99 "/>
      <sheetName val="Main"/>
      <sheetName val="Elimination"/>
      <sheetName val="TAUX MONNAIES"/>
      <sheetName val="Equity Rec.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."/>
      <sheetName val="640600"/>
      <sheetName val="?.?????????9?D?????O?Z?e?p?{??"/>
      <sheetName val=".?9?D?O?Z?e?p?{??_x000a_"/>
      <sheetName val="_____________"/>
      <sheetName val="_______ MGC"/>
      <sheetName val="PKT_sales"/>
      <sheetName val="_____"/>
      <sheetName val="____-__"/>
      <sheetName val=""/>
      <sheetName val="損益分岐点"/>
      <sheetName val="ocean voyage"/>
      <sheetName val="ALPL"/>
      <sheetName val="Market Segment"/>
      <sheetName val="Owner Unit"/>
      <sheetName val="vendor name"/>
      <sheetName val="HQ"/>
      <sheetName val="MasterSheet"/>
      <sheetName val="INDEX"/>
      <sheetName val="Sheet10"/>
      <sheetName val="Content Page"/>
      <sheetName val="Basic_Information"/>
      <sheetName val="Setup"/>
      <sheetName val="PU+MSS+ESS"/>
      <sheetName val="PLSUMM"/>
      <sheetName val="Elim Seg LM"/>
      <sheetName val="Elim Seg BM"/>
      <sheetName val="Elim Seg AM"/>
      <sheetName val="Table Array"/>
      <sheetName val="Setup 2008"/>
      <sheetName val="Output"/>
      <sheetName val="C-1"/>
      <sheetName val="Content"/>
      <sheetName val="Summary"/>
      <sheetName val="GMI"/>
      <sheetName val="list"/>
      <sheetName val="p***"/>
      <sheetName val="Setup 2009"/>
      <sheetName val="EBANOV96"/>
      <sheetName val="f&amp;b (2)"/>
      <sheetName val="P&amp;LSUM"/>
      <sheetName val="Data Sources"/>
      <sheetName val="XREF"/>
      <sheetName val="외상매출금현황-수정분 A2"/>
      <sheetName val="Master Updated(517)"/>
      <sheetName val="INFORM"/>
      <sheetName val="Tooling list T lite"/>
      <sheetName val="1"/>
      <sheetName val="7251-06540"/>
      <sheetName val="Asset41_42"/>
      <sheetName val="Casual2003"/>
      <sheetName val="1602-97"/>
      <sheetName val="Master table"/>
      <sheetName val="P&amp;L"/>
      <sheetName val="Nominal Wizard"/>
      <sheetName val="Jan.05"/>
      <sheetName val="BS-Q1'04"/>
      <sheetName val="set_"/>
      <sheetName val="FCT 2008 - HM ok"/>
      <sheetName val="ยานพาหนะ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03100(SS)"/>
      <sheetName val="RECY"/>
      <sheetName val="INV"/>
      <sheetName val="FA(NEW)"/>
      <sheetName val="CUSTOMER"/>
      <sheetName val="???"/>
      <sheetName val="ADJ _ RATE"/>
      <sheetName val="E-1D"/>
      <sheetName val="Summary Comparison SGD"/>
      <sheetName val="인원계획-미화"/>
      <sheetName val="U-7.1"/>
      <sheetName val="anaysis_sheet"/>
      <sheetName val="Ratchada"/>
      <sheetName val="N-4.4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TB_Hotel"/>
      <sheetName val="sum to LRH"/>
      <sheetName val="6เครื่อง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グラフデータ"/>
      <sheetName val="Book 1 Summary"/>
      <sheetName val="B1"/>
      <sheetName val="Month"/>
      <sheetName val="HO"/>
      <sheetName val="K2"/>
      <sheetName val="J2"/>
      <sheetName val="group-expense"/>
      <sheetName val="Global Cover"/>
      <sheetName val="Anniversary at Multi Group"/>
      <sheetName val="TheMall_Empo_Sep04"/>
      <sheetName val="M_CT_OUT"/>
      <sheetName val="CASA-PLAN"/>
      <sheetName val="Accure"/>
      <sheetName val="W-현원가"/>
      <sheetName val="S8"/>
      <sheetName val="J1"/>
      <sheetName val="Home Page"/>
      <sheetName val="Interest Rate Projection"/>
      <sheetName val="Drop_Down_Lists"/>
      <sheetName val="CAPEX_Import"/>
      <sheetName val="Rates_Table"/>
      <sheetName val="lgth_adj_fine"/>
      <sheetName val="Gauge_Accuracy"/>
      <sheetName val="Drop_Down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STart"/>
      <sheetName val="CST1198"/>
      <sheetName val="SAP COMPANY CODES"/>
      <sheetName val="Cover2"/>
      <sheetName val="ana u5"/>
      <sheetName val="Genetica Molecular '07"/>
      <sheetName val="A_TODDI &amp; B_TODDI"/>
      <sheetName val="Common"/>
      <sheetName val="SUM RV-November"/>
      <sheetName val="FY04 budget vol"/>
      <sheetName val="p___"/>
      <sheetName val="VData"/>
      <sheetName val="STD_RESERVE"/>
      <sheetName val="DEP C2001"/>
      <sheetName val="Q_TS_AERP_MONTHLY"/>
      <sheetName val="Cost Center"/>
      <sheetName val="AP-FAsb"/>
      <sheetName val="21 Ocl"/>
      <sheetName val="FC"/>
      <sheetName val="acc.depre-report-old"/>
      <sheetName val="Plant_Overhead"/>
      <sheetName val="COMPUTER HARDWARE(IFM)_(A)"/>
      <sheetName val="MHK"/>
      <sheetName val="summary of used bits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設計通知"/>
      <sheetName val="Metals"/>
      <sheetName val="98FORECAST (1)"/>
      <sheetName val="Map"/>
      <sheetName val="Sheet3"/>
      <sheetName val="Mapping table"/>
      <sheetName val="DEMO"/>
      <sheetName val="feb"/>
      <sheetName val="DropDown"/>
      <sheetName val="FS"/>
      <sheetName val="TB-Circuit ONE -12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DataLookups"/>
      <sheetName val="เงินกู้MGC"/>
      <sheetName val="_0510"/>
      <sheetName val="Macro1"/>
      <sheetName val="#ofclose .xl"/>
      <sheetName val="OD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PDR (ORI)"/>
      <sheetName val="standard cost "/>
      <sheetName val="K-1"/>
      <sheetName val="ภาระผูกพันตามโครงการผลประโยชน์"/>
      <sheetName val="211901_คชจ.ค้างจ่าย"/>
      <sheetName val="BAX Export 25mar07 - 31mar07"/>
      <sheetName val="GL Code"/>
      <sheetName val="A-4Sum Lead "/>
      <sheetName val="Pivot_BS"/>
      <sheetName val="K001"/>
      <sheetName val="คชจ.ดำเนินงาน6-43"/>
      <sheetName val="SF commitment "/>
      <sheetName val="Contract_service fee-other"/>
      <sheetName val="624270"/>
      <sheetName val="625120"/>
      <sheetName val="624230"/>
      <sheetName val="624220"/>
      <sheetName val="624210"/>
      <sheetName val="624110"/>
      <sheetName val="613010"/>
      <sheetName val="GL_SF Q3"/>
      <sheetName val="JAN08"/>
    </sheetNames>
    <sheetDataSet>
      <sheetData sheetId="0" refreshError="1">
        <row r="2">
          <cell r="G2">
            <v>36525</v>
          </cell>
        </row>
        <row r="17">
          <cell r="E17">
            <v>2301291.9806534634</v>
          </cell>
        </row>
      </sheetData>
      <sheetData sheetId="1" refreshError="1">
        <row r="2">
          <cell r="G2">
            <v>36525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>
        <row r="2">
          <cell r="G2">
            <v>36525</v>
          </cell>
        </row>
      </sheetData>
      <sheetData sheetId="160">
        <row r="2">
          <cell r="G2">
            <v>36525</v>
          </cell>
        </row>
      </sheetData>
      <sheetData sheetId="161">
        <row r="2">
          <cell r="G2">
            <v>36525</v>
          </cell>
        </row>
      </sheetData>
      <sheetData sheetId="162">
        <row r="2">
          <cell r="G2">
            <v>36525</v>
          </cell>
        </row>
      </sheetData>
      <sheetData sheetId="163"/>
      <sheetData sheetId="164">
        <row r="2">
          <cell r="G2">
            <v>36525</v>
          </cell>
        </row>
      </sheetData>
      <sheetData sheetId="165"/>
      <sheetData sheetId="166"/>
      <sheetData sheetId="167"/>
      <sheetData sheetId="168"/>
      <sheetData sheetId="169"/>
      <sheetData sheetId="170">
        <row r="2">
          <cell r="G2">
            <v>36525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>
        <row r="3">
          <cell r="A3" t="str">
            <v>CLIENT</v>
          </cell>
        </row>
      </sheetData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>
        <row r="15">
          <cell r="F15"/>
        </row>
      </sheetData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T"/>
      <sheetName val="BME"/>
      <sheetName val="Sheet1"/>
      <sheetName val="BMCT2003"/>
      <sheetName val="N-11.3"/>
      <sheetName val="ELEC45-01"/>
      <sheetName val="ASSET 2003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PL (2)"/>
      <sheetName val="Equ"/>
      <sheetName val="Inves"/>
      <sheetName val="Inven"/>
      <sheetName val="Unearned"/>
      <sheetName val="Cos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  <sheetName val="BMCT2003"/>
      <sheetName val="เงินกู้ธนชาติ"/>
      <sheetName val="เงินกู้ MG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C1" t="str">
            <v>บริษัท  แลนด์แอนด์เฮ้าส์  จำกัด</v>
          </cell>
        </row>
        <row r="2">
          <cell r="I2" t="str">
            <v>มค.-มิย.</v>
          </cell>
          <cell r="O2" t="str">
            <v>เมย.-มิย.</v>
          </cell>
        </row>
        <row r="3">
          <cell r="C3" t="str">
            <v>รายละเอียดค่าใช้จ่ายในการขายและบริหาร</v>
          </cell>
          <cell r="G3">
            <v>2545</v>
          </cell>
          <cell r="I3">
            <v>2544</v>
          </cell>
          <cell r="K3">
            <v>2543</v>
          </cell>
          <cell r="M3">
            <v>2545</v>
          </cell>
          <cell r="O3">
            <v>2544</v>
          </cell>
          <cell r="Q3">
            <v>2543</v>
          </cell>
        </row>
        <row r="4">
          <cell r="D4" t="str">
            <v>ยอดขาย</v>
          </cell>
          <cell r="G4">
            <v>6536</v>
          </cell>
          <cell r="H4">
            <v>1</v>
          </cell>
          <cell r="I4">
            <v>4218</v>
          </cell>
          <cell r="J4">
            <v>1</v>
          </cell>
          <cell r="K4">
            <v>2413</v>
          </cell>
          <cell r="L4">
            <v>1</v>
          </cell>
          <cell r="M4">
            <v>3467</v>
          </cell>
          <cell r="N4">
            <v>1</v>
          </cell>
          <cell r="O4">
            <v>2173</v>
          </cell>
          <cell r="P4">
            <v>1</v>
          </cell>
          <cell r="Q4">
            <v>1633</v>
          </cell>
          <cell r="R4">
            <v>1</v>
          </cell>
        </row>
        <row r="6">
          <cell r="B6">
            <v>1</v>
          </cell>
          <cell r="D6" t="str">
            <v>เงินเดือนและค่าล่วงเวลา</v>
          </cell>
          <cell r="G6">
            <v>87</v>
          </cell>
          <cell r="H6">
            <v>1.3310893512851897E-2</v>
          </cell>
          <cell r="I6">
            <v>82</v>
          </cell>
          <cell r="J6">
            <v>1.944049312470365E-2</v>
          </cell>
          <cell r="K6">
            <v>72</v>
          </cell>
          <cell r="L6">
            <v>2.9838375466224618E-2</v>
          </cell>
          <cell r="M6">
            <v>43</v>
          </cell>
          <cell r="N6">
            <v>1.2402653591000866E-2</v>
          </cell>
          <cell r="O6">
            <v>41</v>
          </cell>
          <cell r="P6">
            <v>1.8867924528301886E-2</v>
          </cell>
          <cell r="Q6">
            <v>37</v>
          </cell>
          <cell r="R6">
            <v>2.2657685241886098E-2</v>
          </cell>
        </row>
        <row r="7">
          <cell r="B7">
            <v>2</v>
          </cell>
          <cell r="D7" t="str">
            <v>โบนัส</v>
          </cell>
          <cell r="G7">
            <v>44</v>
          </cell>
          <cell r="H7">
            <v>6.7319461444308448E-3</v>
          </cell>
          <cell r="I7">
            <v>23</v>
          </cell>
          <cell r="J7">
            <v>5.4528212422949264E-3</v>
          </cell>
          <cell r="K7">
            <v>0</v>
          </cell>
          <cell r="L7">
            <v>0</v>
          </cell>
          <cell r="M7">
            <v>29</v>
          </cell>
          <cell r="N7">
            <v>8.3645803288145363E-3</v>
          </cell>
          <cell r="O7">
            <v>10</v>
          </cell>
          <cell r="P7">
            <v>4.6019328117809476E-3</v>
          </cell>
          <cell r="Q7">
            <v>0</v>
          </cell>
          <cell r="R7">
            <v>0</v>
          </cell>
        </row>
        <row r="8">
          <cell r="B8">
            <v>3</v>
          </cell>
          <cell r="D8" t="str">
            <v>ผลตอบแทนพนักงาน</v>
          </cell>
          <cell r="G8">
            <v>13</v>
          </cell>
          <cell r="H8">
            <v>1.988984088127295E-3</v>
          </cell>
          <cell r="I8">
            <v>9</v>
          </cell>
          <cell r="J8">
            <v>2.1337126600284497E-3</v>
          </cell>
          <cell r="K8">
            <v>6</v>
          </cell>
          <cell r="L8">
            <v>2.4865312888520514E-3</v>
          </cell>
          <cell r="M8">
            <v>7</v>
          </cell>
          <cell r="N8">
            <v>2.0190366310931639E-3</v>
          </cell>
          <cell r="O8">
            <v>5</v>
          </cell>
          <cell r="P8">
            <v>2.3009664058904738E-3</v>
          </cell>
          <cell r="Q8">
            <v>3</v>
          </cell>
          <cell r="R8">
            <v>1.837109614206981E-3</v>
          </cell>
        </row>
        <row r="9">
          <cell r="B9">
            <v>4</v>
          </cell>
          <cell r="D9" t="str">
            <v>ค่าโฆษณาและส่งเสริมการขาย</v>
          </cell>
          <cell r="G9">
            <v>79</v>
          </cell>
          <cell r="H9">
            <v>1.2086903304773562E-2</v>
          </cell>
          <cell r="I9">
            <v>94</v>
          </cell>
          <cell r="J9">
            <v>2.2285443338074917E-2</v>
          </cell>
          <cell r="K9">
            <v>48</v>
          </cell>
          <cell r="L9">
            <v>1.9892250310816411E-2</v>
          </cell>
          <cell r="M9">
            <v>41</v>
          </cell>
          <cell r="N9">
            <v>1.1825785982117105E-2</v>
          </cell>
          <cell r="O9">
            <v>46</v>
          </cell>
          <cell r="P9">
            <v>2.1168890934192362E-2</v>
          </cell>
          <cell r="Q9">
            <v>21</v>
          </cell>
          <cell r="R9">
            <v>1.2859767299448868E-2</v>
          </cell>
        </row>
        <row r="10">
          <cell r="B10">
            <v>5</v>
          </cell>
          <cell r="D10" t="str">
            <v>ค่าเสื่อมราคา</v>
          </cell>
          <cell r="G10">
            <v>49</v>
          </cell>
          <cell r="H10">
            <v>7.4969400244798041E-3</v>
          </cell>
          <cell r="I10">
            <v>48</v>
          </cell>
          <cell r="J10">
            <v>1.1379800853485065E-2</v>
          </cell>
          <cell r="K10">
            <v>45</v>
          </cell>
          <cell r="L10">
            <v>1.8648984666390384E-2</v>
          </cell>
          <cell r="M10">
            <v>29</v>
          </cell>
          <cell r="N10">
            <v>8.3645803288145363E-3</v>
          </cell>
          <cell r="O10">
            <v>21</v>
          </cell>
          <cell r="P10">
            <v>9.6640589047399909E-3</v>
          </cell>
          <cell r="Q10">
            <v>24</v>
          </cell>
          <cell r="R10">
            <v>1.4696876913655848E-2</v>
          </cell>
        </row>
        <row r="11">
          <cell r="B11">
            <v>6</v>
          </cell>
          <cell r="D11" t="str">
            <v>ค่าเช่า (สำนักงาน,ที่ดิน,เครื่องจักร)</v>
          </cell>
          <cell r="G11">
            <v>13</v>
          </cell>
          <cell r="H11">
            <v>1.988984088127295E-3</v>
          </cell>
          <cell r="I11">
            <v>11</v>
          </cell>
          <cell r="J11">
            <v>2.6078710289236607E-3</v>
          </cell>
          <cell r="K11">
            <v>9</v>
          </cell>
          <cell r="L11">
            <v>3.7297969332780773E-3</v>
          </cell>
          <cell r="M11">
            <v>7</v>
          </cell>
          <cell r="N11">
            <v>2.0190366310931639E-3</v>
          </cell>
          <cell r="O11">
            <v>6</v>
          </cell>
          <cell r="P11">
            <v>2.7611596870685687E-3</v>
          </cell>
          <cell r="Q11">
            <v>5</v>
          </cell>
          <cell r="R11">
            <v>3.0618493570116348E-3</v>
          </cell>
        </row>
        <row r="12">
          <cell r="B12">
            <v>7</v>
          </cell>
          <cell r="D12" t="str">
            <v>ค่าซ่อมบ้านหลังการขายและสาธารณูปโภค</v>
          </cell>
          <cell r="G12">
            <v>45</v>
          </cell>
          <cell r="H12">
            <v>6.8849449204406365E-3</v>
          </cell>
          <cell r="I12">
            <v>12</v>
          </cell>
          <cell r="J12">
            <v>2.8449502133712661E-3</v>
          </cell>
          <cell r="K12">
            <v>8</v>
          </cell>
          <cell r="L12">
            <v>3.315375051802735E-3</v>
          </cell>
          <cell r="M12">
            <v>38</v>
          </cell>
          <cell r="N12">
            <v>1.0960484568791463E-2</v>
          </cell>
          <cell r="O12">
            <v>5</v>
          </cell>
          <cell r="P12">
            <v>2.3009664058904738E-3</v>
          </cell>
          <cell r="Q12">
            <v>4</v>
          </cell>
          <cell r="R12">
            <v>2.449479485609308E-3</v>
          </cell>
        </row>
        <row r="13">
          <cell r="B13">
            <v>8</v>
          </cell>
          <cell r="D13" t="str">
            <v>ค่าซ่อมแซมอื่น</v>
          </cell>
          <cell r="G13">
            <v>10</v>
          </cell>
          <cell r="H13">
            <v>1.5299877600979193E-3</v>
          </cell>
          <cell r="I13">
            <v>7</v>
          </cell>
          <cell r="J13">
            <v>1.6595542911332385E-3</v>
          </cell>
          <cell r="K13">
            <v>7</v>
          </cell>
          <cell r="L13">
            <v>2.9009531703273932E-3</v>
          </cell>
          <cell r="M13">
            <v>5</v>
          </cell>
          <cell r="N13">
            <v>1.442169022209403E-3</v>
          </cell>
          <cell r="O13">
            <v>3</v>
          </cell>
          <cell r="P13">
            <v>1.3805798435342844E-3</v>
          </cell>
          <cell r="Q13">
            <v>3</v>
          </cell>
          <cell r="R13">
            <v>1.837109614206981E-3</v>
          </cell>
        </row>
        <row r="14">
          <cell r="B14">
            <v>9</v>
          </cell>
          <cell r="D14" t="str">
            <v>ค่าใช้จ่ายสาธารณูปโภค - ลูกบ้าน *</v>
          </cell>
          <cell r="G14">
            <v>33</v>
          </cell>
          <cell r="H14">
            <v>5.0489596083231336E-3</v>
          </cell>
          <cell r="I14">
            <v>32</v>
          </cell>
          <cell r="J14">
            <v>7.5865339023233761E-3</v>
          </cell>
          <cell r="K14">
            <v>29</v>
          </cell>
          <cell r="L14">
            <v>1.2018234562784915E-2</v>
          </cell>
          <cell r="M14">
            <v>17</v>
          </cell>
          <cell r="N14">
            <v>4.9033746755119704E-3</v>
          </cell>
          <cell r="O14">
            <v>17</v>
          </cell>
          <cell r="P14">
            <v>7.8232857800276112E-3</v>
          </cell>
          <cell r="Q14">
            <v>16</v>
          </cell>
          <cell r="R14">
            <v>9.7979179424372322E-3</v>
          </cell>
        </row>
        <row r="15">
          <cell r="B15">
            <v>10</v>
          </cell>
          <cell r="D15" t="str">
            <v>ค่าใช้จ่ายสาธารณูปโภค - บริษัท</v>
          </cell>
          <cell r="G15">
            <v>24</v>
          </cell>
          <cell r="H15">
            <v>3.6719706242350062E-3</v>
          </cell>
          <cell r="I15">
            <v>23</v>
          </cell>
          <cell r="J15">
            <v>5.4528212422949264E-3</v>
          </cell>
          <cell r="K15">
            <v>15</v>
          </cell>
          <cell r="L15">
            <v>6.2163282221301287E-3</v>
          </cell>
          <cell r="M15">
            <v>12</v>
          </cell>
          <cell r="N15">
            <v>3.4612056533025672E-3</v>
          </cell>
          <cell r="O15">
            <v>11</v>
          </cell>
          <cell r="P15">
            <v>5.0621260929590425E-3</v>
          </cell>
          <cell r="Q15">
            <v>8</v>
          </cell>
          <cell r="R15">
            <v>4.8989589712186161E-3</v>
          </cell>
        </row>
        <row r="16">
          <cell r="B16">
            <v>11</v>
          </cell>
          <cell r="D16" t="str">
            <v>ค่าใช้จ่ายสำนักงาน</v>
          </cell>
          <cell r="G16">
            <v>14</v>
          </cell>
          <cell r="H16">
            <v>2.1419828641370867E-3</v>
          </cell>
          <cell r="I16">
            <v>13</v>
          </cell>
          <cell r="J16">
            <v>3.0820293978188716E-3</v>
          </cell>
          <cell r="K16">
            <v>11</v>
          </cell>
          <cell r="L16">
            <v>4.5586406962287605E-3</v>
          </cell>
          <cell r="M16">
            <v>7</v>
          </cell>
          <cell r="N16">
            <v>2.0190366310931639E-3</v>
          </cell>
          <cell r="O16">
            <v>7</v>
          </cell>
          <cell r="P16">
            <v>3.2213529682466636E-3</v>
          </cell>
          <cell r="Q16">
            <v>6</v>
          </cell>
          <cell r="R16">
            <v>3.6742192284139621E-3</v>
          </cell>
        </row>
        <row r="17">
          <cell r="B17">
            <v>12</v>
          </cell>
          <cell r="D17" t="str">
            <v>ค่าที่ปรึกษาและวิชาชีพอิสระ</v>
          </cell>
          <cell r="G17">
            <v>13</v>
          </cell>
          <cell r="H17">
            <v>1.988984088127295E-3</v>
          </cell>
          <cell r="I17">
            <v>11</v>
          </cell>
          <cell r="J17">
            <v>2.6078710289236607E-3</v>
          </cell>
          <cell r="K17">
            <v>11</v>
          </cell>
          <cell r="L17">
            <v>4.5586406962287605E-3</v>
          </cell>
          <cell r="M17">
            <v>8</v>
          </cell>
          <cell r="N17">
            <v>2.3074704355350445E-3</v>
          </cell>
          <cell r="O17">
            <v>6</v>
          </cell>
          <cell r="P17">
            <v>2.7611596870685687E-3</v>
          </cell>
          <cell r="Q17">
            <v>9</v>
          </cell>
          <cell r="R17">
            <v>5.5113288426209429E-3</v>
          </cell>
        </row>
        <row r="18">
          <cell r="B18">
            <v>13</v>
          </cell>
          <cell r="D18" t="str">
            <v>ค่าธรรมเนียมอื่น</v>
          </cell>
          <cell r="G18">
            <v>15</v>
          </cell>
          <cell r="H18">
            <v>2.2949816401468788E-3</v>
          </cell>
          <cell r="I18">
            <v>6</v>
          </cell>
          <cell r="J18">
            <v>1.4224751066856331E-3</v>
          </cell>
          <cell r="K18">
            <v>10</v>
          </cell>
          <cell r="L18">
            <v>4.1442188147534191E-3</v>
          </cell>
          <cell r="M18">
            <v>6</v>
          </cell>
          <cell r="N18">
            <v>1.7306028266512836E-3</v>
          </cell>
          <cell r="O18">
            <v>2</v>
          </cell>
          <cell r="P18">
            <v>9.2038656235618964E-4</v>
          </cell>
          <cell r="Q18">
            <v>5</v>
          </cell>
          <cell r="R18">
            <v>3.0618493570116348E-3</v>
          </cell>
        </row>
        <row r="19">
          <cell r="B19">
            <v>14</v>
          </cell>
          <cell r="D19" t="str">
            <v>ค่าธรรมเนียมธนาคาร</v>
          </cell>
          <cell r="G19">
            <v>7</v>
          </cell>
          <cell r="H19">
            <v>1.0709914320685434E-3</v>
          </cell>
          <cell r="I19">
            <v>6</v>
          </cell>
          <cell r="J19">
            <v>1.4224751066856331E-3</v>
          </cell>
          <cell r="K19">
            <v>4</v>
          </cell>
          <cell r="L19">
            <v>1.6576875259013675E-3</v>
          </cell>
          <cell r="M19">
            <v>4</v>
          </cell>
          <cell r="N19">
            <v>1.1537352177675222E-3</v>
          </cell>
          <cell r="O19">
            <v>4</v>
          </cell>
          <cell r="P19">
            <v>1.8407731247123793E-3</v>
          </cell>
          <cell r="Q19">
            <v>2</v>
          </cell>
          <cell r="R19">
            <v>1.224739742804654E-3</v>
          </cell>
        </row>
        <row r="20">
          <cell r="B20">
            <v>15</v>
          </cell>
          <cell r="D20" t="str">
            <v>ค่าเบี้ยปรับและเงินเพิ่มทางภาษี</v>
          </cell>
          <cell r="G20">
            <v>24</v>
          </cell>
          <cell r="H20">
            <v>3.6719706242350062E-3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16</v>
          </cell>
          <cell r="D21" t="str">
            <v>ภาษีอื่น</v>
          </cell>
          <cell r="G21">
            <v>1</v>
          </cell>
          <cell r="H21">
            <v>1.5299877600979191E-4</v>
          </cell>
          <cell r="I21">
            <v>1</v>
          </cell>
          <cell r="J21">
            <v>2.370791844476055E-4</v>
          </cell>
          <cell r="K21">
            <v>1</v>
          </cell>
          <cell r="L21">
            <v>4.1442188147534188E-4</v>
          </cell>
          <cell r="M21">
            <v>1</v>
          </cell>
          <cell r="N21">
            <v>2.8843380444188056E-4</v>
          </cell>
          <cell r="O21">
            <v>1</v>
          </cell>
          <cell r="P21">
            <v>4.6019328117809482E-4</v>
          </cell>
          <cell r="Q21">
            <v>0</v>
          </cell>
          <cell r="R21">
            <v>0</v>
          </cell>
        </row>
        <row r="22">
          <cell r="B22">
            <v>17</v>
          </cell>
          <cell r="D22" t="str">
            <v>ผลเสียหายจากการก่อสร้าง</v>
          </cell>
          <cell r="G22">
            <v>3</v>
          </cell>
          <cell r="H22">
            <v>4.5899632802937578E-4</v>
          </cell>
          <cell r="I22">
            <v>9</v>
          </cell>
          <cell r="J22">
            <v>2.1337126600284497E-3</v>
          </cell>
          <cell r="K22">
            <v>55</v>
          </cell>
          <cell r="L22">
            <v>2.2793203481143803E-2</v>
          </cell>
          <cell r="M22">
            <v>1</v>
          </cell>
          <cell r="N22">
            <v>2.8843380444188056E-4</v>
          </cell>
          <cell r="O22">
            <v>5</v>
          </cell>
          <cell r="P22">
            <v>2.3009664058904738E-3</v>
          </cell>
          <cell r="Q22">
            <v>53</v>
          </cell>
          <cell r="R22">
            <v>3.2455603184323334E-2</v>
          </cell>
        </row>
        <row r="23">
          <cell r="B23">
            <v>18</v>
          </cell>
          <cell r="D23" t="str">
            <v>ค่าใช้จ่ายอื่น</v>
          </cell>
          <cell r="G23">
            <v>9</v>
          </cell>
          <cell r="H23">
            <v>1.3769889840881274E-3</v>
          </cell>
          <cell r="I23">
            <v>8</v>
          </cell>
          <cell r="J23">
            <v>1.896633475580844E-3</v>
          </cell>
          <cell r="K23">
            <v>6</v>
          </cell>
          <cell r="L23">
            <v>2.4865312888520514E-3</v>
          </cell>
          <cell r="M23">
            <v>5</v>
          </cell>
          <cell r="N23">
            <v>1.442169022209403E-3</v>
          </cell>
          <cell r="O23">
            <v>4</v>
          </cell>
          <cell r="P23">
            <v>1.8407731247123793E-3</v>
          </cell>
          <cell r="Q23">
            <v>3</v>
          </cell>
          <cell r="R23">
            <v>1.837109614206981E-3</v>
          </cell>
        </row>
        <row r="24">
          <cell r="B24">
            <v>19</v>
          </cell>
          <cell r="D24" t="str">
            <v>ค่ารับรองพิเศษ</v>
          </cell>
          <cell r="G24">
            <v>7</v>
          </cell>
          <cell r="H24">
            <v>1.0709914320685434E-3</v>
          </cell>
          <cell r="I24">
            <v>4</v>
          </cell>
          <cell r="J24">
            <v>9.4831673779042201E-4</v>
          </cell>
          <cell r="K24">
            <v>3</v>
          </cell>
          <cell r="L24">
            <v>1.2432656444260257E-3</v>
          </cell>
          <cell r="M24">
            <v>4</v>
          </cell>
          <cell r="N24">
            <v>1.1537352177675222E-3</v>
          </cell>
          <cell r="O24">
            <v>2</v>
          </cell>
          <cell r="P24">
            <v>9.2038656235618964E-4</v>
          </cell>
          <cell r="Q24">
            <v>2</v>
          </cell>
          <cell r="R24">
            <v>1.224739742804654E-3</v>
          </cell>
        </row>
        <row r="25">
          <cell r="D25" t="str">
            <v>รวม</v>
          </cell>
          <cell r="G25">
            <v>490</v>
          </cell>
          <cell r="H25">
            <v>7.4969400244798048E-2</v>
          </cell>
          <cell r="I25">
            <v>399</v>
          </cell>
          <cell r="J25">
            <v>9.45945945945946E-2</v>
          </cell>
          <cell r="K25">
            <v>340</v>
          </cell>
          <cell r="L25">
            <v>0.14090343970161626</v>
          </cell>
          <cell r="M25">
            <v>264</v>
          </cell>
          <cell r="N25">
            <v>7.6146524372656482E-2</v>
          </cell>
          <cell r="O25">
            <v>196</v>
          </cell>
          <cell r="P25">
            <v>9.0197883110906582E-2</v>
          </cell>
          <cell r="Q25">
            <v>201</v>
          </cell>
          <cell r="R25">
            <v>0.12308634415186773</v>
          </cell>
        </row>
        <row r="27">
          <cell r="D27" t="str">
            <v>* รายได้ค่าสาธารณูปโภค</v>
          </cell>
          <cell r="G27">
            <v>35</v>
          </cell>
          <cell r="I27">
            <v>25</v>
          </cell>
          <cell r="K27">
            <v>23</v>
          </cell>
          <cell r="M27">
            <v>23</v>
          </cell>
          <cell r="O27">
            <v>14</v>
          </cell>
          <cell r="Q27">
            <v>12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xp"/>
    </sheetNames>
    <sheetDataSet>
      <sheetData sheetId="0">
        <row r="2">
          <cell r="G2">
            <v>36525</v>
          </cell>
        </row>
      </sheetData>
      <sheetData sheetId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เงินกู้ธนชาต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e</v>
          </cell>
        </row>
        <row r="2">
          <cell r="C2" t="str">
            <v>ยอดยกมา</v>
          </cell>
          <cell r="E2" t="str">
            <v>ยอดงวดปัจจุบัน</v>
          </cell>
          <cell r="G2" t="str">
            <v>ยอดยกไป</v>
          </cell>
        </row>
        <row r="3">
          <cell r="A3" t="str">
            <v>รหัสบัญชี</v>
          </cell>
          <cell r="B3" t="str">
            <v>ชื่อบัญชี</v>
          </cell>
          <cell r="C3" t="str">
            <v>เดบิต</v>
          </cell>
          <cell r="D3" t="str">
            <v>เครดิต</v>
          </cell>
          <cell r="E3" t="str">
            <v>เดบิต</v>
          </cell>
          <cell r="F3" t="str">
            <v>Period 31.12.2002</v>
          </cell>
          <cell r="G3" t="str">
            <v>เดบิต</v>
          </cell>
          <cell r="H3" t="str">
            <v>เครดิต</v>
          </cell>
        </row>
        <row r="4">
          <cell r="A4" t="str">
            <v>11101</v>
          </cell>
          <cell r="B4" t="str">
            <v>เงินสด</v>
          </cell>
          <cell r="C4">
            <v>100000</v>
          </cell>
          <cell r="D4">
            <v>0</v>
          </cell>
          <cell r="E4">
            <v>0</v>
          </cell>
          <cell r="F4">
            <v>0</v>
          </cell>
          <cell r="G4">
            <v>100000</v>
          </cell>
          <cell r="H4">
            <v>0</v>
          </cell>
        </row>
        <row r="5">
          <cell r="A5" t="str">
            <v>11102</v>
          </cell>
          <cell r="B5" t="str">
            <v>เงินฝากประจำ - ธ.ทหารไทย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11103</v>
          </cell>
          <cell r="B6" t="str">
            <v>เงินฝากกระแสรายวัน - ธ.ไทยพาณิชย์ สาขาเจริญนคร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11104</v>
          </cell>
          <cell r="B7" t="str">
            <v>เงินฝากกระแสรายวัน - ธ.กสิกรไทย สาขาบางครุ</v>
          </cell>
          <cell r="C7">
            <v>0</v>
          </cell>
          <cell r="D7">
            <v>4704.58</v>
          </cell>
          <cell r="E7">
            <v>34714</v>
          </cell>
          <cell r="F7">
            <v>0</v>
          </cell>
          <cell r="G7">
            <v>30009.42</v>
          </cell>
          <cell r="H7">
            <v>0</v>
          </cell>
        </row>
        <row r="8">
          <cell r="A8" t="str">
            <v>11105</v>
          </cell>
          <cell r="B8" t="str">
            <v>เงินฝากออมทรัพย์ - ธ.ไทยพาณิชย์</v>
          </cell>
          <cell r="C8">
            <v>2015.22</v>
          </cell>
          <cell r="D8">
            <v>0</v>
          </cell>
          <cell r="E8">
            <v>870646.88</v>
          </cell>
          <cell r="F8">
            <v>0</v>
          </cell>
          <cell r="G8">
            <v>872662.1</v>
          </cell>
          <cell r="H8">
            <v>0</v>
          </cell>
        </row>
        <row r="9">
          <cell r="A9" t="str">
            <v>11106</v>
          </cell>
          <cell r="B9" t="str">
            <v>เงินฝากระหว่างทาง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11107</v>
          </cell>
          <cell r="B10" t="str">
            <v>เงินฝากเงินตราต่างประเทศ - ธ.ไทยพาณิชย์ (US$)</v>
          </cell>
          <cell r="C10">
            <v>3313710.87</v>
          </cell>
          <cell r="D10">
            <v>0</v>
          </cell>
          <cell r="E10">
            <v>0</v>
          </cell>
          <cell r="F10">
            <v>2216574.27</v>
          </cell>
          <cell r="G10">
            <v>1097136.6000000001</v>
          </cell>
          <cell r="H10">
            <v>0</v>
          </cell>
        </row>
        <row r="11">
          <cell r="A11" t="str">
            <v>11108</v>
          </cell>
          <cell r="B11" t="str">
            <v>เงินฝากออมทรัพย์ - ธ.กรุงไทย สาขาบางครุ</v>
          </cell>
          <cell r="C11">
            <v>16007083.08</v>
          </cell>
          <cell r="D11">
            <v>0</v>
          </cell>
          <cell r="E11">
            <v>0</v>
          </cell>
          <cell r="F11">
            <v>7621728.0700000003</v>
          </cell>
          <cell r="G11">
            <v>8385355.0099999998</v>
          </cell>
          <cell r="H11">
            <v>0</v>
          </cell>
        </row>
        <row r="12">
          <cell r="A12" t="str">
            <v>11109</v>
          </cell>
          <cell r="B12" t="str">
            <v>เงินฝากออมทรัพย์ - ธ.กสิกรไทย สาขาบางครุ</v>
          </cell>
          <cell r="C12">
            <v>5129141.24</v>
          </cell>
          <cell r="D12">
            <v>0</v>
          </cell>
          <cell r="E12">
            <v>0</v>
          </cell>
          <cell r="F12">
            <v>2471473.85</v>
          </cell>
          <cell r="G12">
            <v>2657667.39</v>
          </cell>
          <cell r="H12">
            <v>0</v>
          </cell>
        </row>
        <row r="13">
          <cell r="A13" t="str">
            <v>11110</v>
          </cell>
          <cell r="B13" t="str">
            <v>เงินฝากประจำ - ธ.กสิกรไทย สาขาบางครุ</v>
          </cell>
          <cell r="C13">
            <v>1009900</v>
          </cell>
          <cell r="D13">
            <v>0</v>
          </cell>
          <cell r="E13">
            <v>9998.01</v>
          </cell>
          <cell r="F13">
            <v>0</v>
          </cell>
          <cell r="G13">
            <v>1019898.01</v>
          </cell>
          <cell r="H13">
            <v>0</v>
          </cell>
        </row>
        <row r="14">
          <cell r="A14" t="str">
            <v>11111</v>
          </cell>
          <cell r="B14" t="str">
            <v>เงินฝากกระแสรายวัน - CITIBANK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11112</v>
          </cell>
          <cell r="B15" t="str">
            <v>เงินฝากออมทรัพย์ - CITIBANK</v>
          </cell>
          <cell r="C15">
            <v>18266.060000000001</v>
          </cell>
          <cell r="D15">
            <v>0</v>
          </cell>
          <cell r="E15">
            <v>0</v>
          </cell>
          <cell r="F15">
            <v>16134.98</v>
          </cell>
          <cell r="G15">
            <v>2131.08</v>
          </cell>
          <cell r="H15">
            <v>0</v>
          </cell>
        </row>
        <row r="16">
          <cell r="A16" t="str">
            <v>11113</v>
          </cell>
          <cell r="B16" t="str">
            <v>เงินฝากเงินตราต่างประเทศ - CITIBANK</v>
          </cell>
          <cell r="C16">
            <v>6046505.25</v>
          </cell>
          <cell r="D16">
            <v>0</v>
          </cell>
          <cell r="E16">
            <v>0</v>
          </cell>
          <cell r="F16">
            <v>1426099.49</v>
          </cell>
          <cell r="G16">
            <v>4620405.76</v>
          </cell>
          <cell r="H16">
            <v>0</v>
          </cell>
        </row>
        <row r="17">
          <cell r="A17" t="str">
            <v>11114</v>
          </cell>
          <cell r="B17" t="str">
            <v>เงินสด - เงินตราต่างประเทศ</v>
          </cell>
          <cell r="C17">
            <v>25701.48</v>
          </cell>
          <cell r="D17">
            <v>0</v>
          </cell>
          <cell r="E17">
            <v>0</v>
          </cell>
          <cell r="F17">
            <v>25701.48</v>
          </cell>
          <cell r="G17">
            <v>0</v>
          </cell>
          <cell r="H17">
            <v>0</v>
          </cell>
        </row>
        <row r="18">
          <cell r="A18" t="str">
            <v>11115</v>
          </cell>
          <cell r="B18" t="str">
            <v>เงินฝากประจำ - CITIBANK</v>
          </cell>
          <cell r="C18">
            <v>2000000</v>
          </cell>
          <cell r="D18">
            <v>0</v>
          </cell>
          <cell r="E18">
            <v>0</v>
          </cell>
          <cell r="F18">
            <v>0</v>
          </cell>
          <cell r="G18">
            <v>2000000</v>
          </cell>
          <cell r="H18">
            <v>0</v>
          </cell>
        </row>
        <row r="19">
          <cell r="A19" t="str">
            <v>11116</v>
          </cell>
          <cell r="B19" t="str">
            <v>เงินฝากออมทรัพย์ - ธ.ไทยพาณิชย์ สาขาบางครุ</v>
          </cell>
          <cell r="C19">
            <v>500</v>
          </cell>
          <cell r="D19">
            <v>0</v>
          </cell>
          <cell r="E19">
            <v>0</v>
          </cell>
          <cell r="F19">
            <v>500</v>
          </cell>
          <cell r="G19">
            <v>0</v>
          </cell>
          <cell r="H19">
            <v>0</v>
          </cell>
        </row>
        <row r="20">
          <cell r="A20" t="str">
            <v>11117</v>
          </cell>
          <cell r="B20" t="str">
            <v>เงินฝากกระแสรายวัน - ธ.ไทยพาณิชย์ สาขาบางครุ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11119</v>
          </cell>
          <cell r="B21" t="str">
            <v>อากรแสตมป์</v>
          </cell>
          <cell r="C21">
            <v>860</v>
          </cell>
          <cell r="D21">
            <v>0</v>
          </cell>
          <cell r="E21">
            <v>0</v>
          </cell>
          <cell r="F21">
            <v>215</v>
          </cell>
          <cell r="G21">
            <v>645</v>
          </cell>
          <cell r="H21">
            <v>0</v>
          </cell>
        </row>
        <row r="22">
          <cell r="A22" t="str">
            <v>11120</v>
          </cell>
          <cell r="B22" t="str">
            <v>เงินฝากออมทรัพย์ - ธ.กสิกรไทย สาขาพระสมุทรเจดีย์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11121</v>
          </cell>
          <cell r="B23" t="str">
            <v>เงินฝากกระแสรายวัน - ธ.กสิกรไทย สาขาพระสมุทรเจดีย์</v>
          </cell>
          <cell r="C23">
            <v>110900.41</v>
          </cell>
          <cell r="D23">
            <v>0</v>
          </cell>
          <cell r="E23">
            <v>0</v>
          </cell>
          <cell r="F23">
            <v>13664.72</v>
          </cell>
          <cell r="G23">
            <v>97235.69</v>
          </cell>
          <cell r="H23">
            <v>0</v>
          </cell>
        </row>
        <row r="24">
          <cell r="A24" t="str">
            <v>11122</v>
          </cell>
          <cell r="B24" t="str">
            <v>เงินฝากกระแสรายวัน - ธ.ไทยพาณิชย์ สาขาพระประแดง</v>
          </cell>
          <cell r="C24">
            <v>37410.32</v>
          </cell>
          <cell r="D24">
            <v>0</v>
          </cell>
          <cell r="E24">
            <v>0</v>
          </cell>
          <cell r="F24">
            <v>23542.29</v>
          </cell>
          <cell r="G24">
            <v>13868.03</v>
          </cell>
          <cell r="H24">
            <v>0</v>
          </cell>
        </row>
        <row r="25">
          <cell r="A25">
            <v>11123</v>
          </cell>
          <cell r="B25" t="str">
            <v>เงินฝากกระแสรายวัน - ธ.กรุงไทย สาขาบางครุ</v>
          </cell>
          <cell r="C25">
            <v>0</v>
          </cell>
          <cell r="D25">
            <v>0</v>
          </cell>
          <cell r="E25">
            <v>10000</v>
          </cell>
          <cell r="F25">
            <v>0</v>
          </cell>
          <cell r="G25">
            <v>10000</v>
          </cell>
          <cell r="H25">
            <v>0</v>
          </cell>
        </row>
        <row r="26">
          <cell r="A26" t="str">
            <v>11201</v>
          </cell>
          <cell r="B26" t="str">
            <v>เงินลงทุน - ตั๋วสัญญาใช้เงิน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11202</v>
          </cell>
          <cell r="B27" t="str">
            <v>เงินลงทุนชั่วคราว</v>
          </cell>
          <cell r="C27">
            <v>55744013.990000002</v>
          </cell>
          <cell r="D27">
            <v>0</v>
          </cell>
          <cell r="E27">
            <v>0</v>
          </cell>
          <cell r="F27">
            <v>27467228.16</v>
          </cell>
          <cell r="G27">
            <v>28276785.829999998</v>
          </cell>
          <cell r="H27">
            <v>0</v>
          </cell>
        </row>
        <row r="28">
          <cell r="A28" t="str">
            <v>11301</v>
          </cell>
          <cell r="B28" t="str">
            <v>ลูกหนี้การค้า</v>
          </cell>
          <cell r="C28">
            <v>56023663.880000003</v>
          </cell>
          <cell r="D28">
            <v>0</v>
          </cell>
          <cell r="E28">
            <v>30068620.100000001</v>
          </cell>
          <cell r="F28">
            <v>0</v>
          </cell>
          <cell r="G28">
            <v>86092283.980000004</v>
          </cell>
          <cell r="H28">
            <v>0</v>
          </cell>
        </row>
        <row r="29">
          <cell r="A29" t="str">
            <v>11302</v>
          </cell>
          <cell r="B29" t="str">
            <v>ลูกหนี้ต่อเรือ</v>
          </cell>
          <cell r="C29">
            <v>1777971.84</v>
          </cell>
          <cell r="D29">
            <v>0</v>
          </cell>
          <cell r="E29">
            <v>4123918.21</v>
          </cell>
          <cell r="F29">
            <v>0</v>
          </cell>
          <cell r="G29">
            <v>5901890.0499999998</v>
          </cell>
          <cell r="H29">
            <v>0</v>
          </cell>
        </row>
        <row r="30">
          <cell r="A30" t="str">
            <v>11303</v>
          </cell>
          <cell r="B30" t="str">
            <v>ค่าเผื่อหนี้สงสัยจะสูญ</v>
          </cell>
          <cell r="C30">
            <v>0</v>
          </cell>
          <cell r="D30">
            <v>17855735.34</v>
          </cell>
          <cell r="E30">
            <v>0</v>
          </cell>
          <cell r="F30">
            <v>2980073.88</v>
          </cell>
          <cell r="G30">
            <v>0</v>
          </cell>
          <cell r="H30">
            <v>20835809.219999999</v>
          </cell>
        </row>
        <row r="31">
          <cell r="A31" t="str">
            <v>11304</v>
          </cell>
          <cell r="B31" t="str">
            <v>เช็คลงวันที่รับล่วงหน้า</v>
          </cell>
          <cell r="C31">
            <v>44572.4</v>
          </cell>
          <cell r="D31">
            <v>0</v>
          </cell>
          <cell r="E31">
            <v>0</v>
          </cell>
          <cell r="F31">
            <v>0</v>
          </cell>
          <cell r="G31">
            <v>44572.4</v>
          </cell>
          <cell r="H31">
            <v>0</v>
          </cell>
        </row>
        <row r="32">
          <cell r="A32" t="str">
            <v>11305</v>
          </cell>
          <cell r="B32" t="str">
            <v>งานระหว่างก่อสร้างตามสัญญา</v>
          </cell>
          <cell r="C32">
            <v>0</v>
          </cell>
          <cell r="D32">
            <v>0</v>
          </cell>
          <cell r="E32">
            <v>11902500</v>
          </cell>
          <cell r="F32">
            <v>0</v>
          </cell>
          <cell r="G32">
            <v>11902500</v>
          </cell>
          <cell r="H32">
            <v>0</v>
          </cell>
        </row>
        <row r="33">
          <cell r="A33" t="str">
            <v>11306</v>
          </cell>
          <cell r="B33" t="str">
            <v>ลูกหนี้ - Forward Exchange</v>
          </cell>
          <cell r="C33">
            <v>1630049.21</v>
          </cell>
          <cell r="D33">
            <v>0</v>
          </cell>
          <cell r="E33">
            <v>0</v>
          </cell>
          <cell r="F33">
            <v>1630049.21</v>
          </cell>
          <cell r="G33">
            <v>0</v>
          </cell>
          <cell r="H33">
            <v>0</v>
          </cell>
        </row>
        <row r="34">
          <cell r="A34" t="str">
            <v>11307</v>
          </cell>
          <cell r="B34" t="str">
            <v>เช็ครับยังไม่นำเข้า</v>
          </cell>
          <cell r="C34">
            <v>16786028.43</v>
          </cell>
          <cell r="D34">
            <v>0</v>
          </cell>
          <cell r="E34">
            <v>0</v>
          </cell>
          <cell r="F34">
            <v>1665518.48</v>
          </cell>
          <cell r="G34">
            <v>15120509.949999999</v>
          </cell>
          <cell r="H34">
            <v>0</v>
          </cell>
        </row>
        <row r="35">
          <cell r="A35" t="str">
            <v>11319</v>
          </cell>
          <cell r="B35" t="str">
            <v>ลูกหนี้อื่น ๆ</v>
          </cell>
          <cell r="C35">
            <v>0</v>
          </cell>
          <cell r="D35">
            <v>0</v>
          </cell>
          <cell r="E35">
            <v>364262.48</v>
          </cell>
          <cell r="F35">
            <v>0</v>
          </cell>
          <cell r="G35">
            <v>364262.48</v>
          </cell>
          <cell r="H35">
            <v>0</v>
          </cell>
        </row>
        <row r="36">
          <cell r="A36" t="str">
            <v>11401</v>
          </cell>
          <cell r="B36" t="str">
            <v>วัตถุดิบคงเหลือ</v>
          </cell>
          <cell r="C36">
            <v>32575560.98</v>
          </cell>
          <cell r="D36">
            <v>0</v>
          </cell>
          <cell r="E36">
            <v>447440.64000000001</v>
          </cell>
          <cell r="F36">
            <v>0</v>
          </cell>
          <cell r="G36">
            <v>33023001.620000001</v>
          </cell>
          <cell r="H36">
            <v>0</v>
          </cell>
        </row>
        <row r="37">
          <cell r="A37" t="str">
            <v>11402</v>
          </cell>
          <cell r="B37" t="str">
            <v>วัตถุดิบระหว่างทาง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A38" t="str">
            <v>11403</v>
          </cell>
          <cell r="B38" t="str">
            <v>วัสดุแปรสภาพ</v>
          </cell>
          <cell r="C38">
            <v>0</v>
          </cell>
          <cell r="D38">
            <v>0</v>
          </cell>
          <cell r="E38">
            <v>377288.57</v>
          </cell>
          <cell r="F38">
            <v>0</v>
          </cell>
          <cell r="G38">
            <v>377288.57</v>
          </cell>
          <cell r="H38">
            <v>0</v>
          </cell>
        </row>
        <row r="39">
          <cell r="A39" t="str">
            <v>11404</v>
          </cell>
          <cell r="B39" t="str">
            <v>วัสดุสำนักงานคงคลัง</v>
          </cell>
          <cell r="C39">
            <v>36908.129999999997</v>
          </cell>
          <cell r="D39">
            <v>0</v>
          </cell>
          <cell r="E39">
            <v>6943.08</v>
          </cell>
          <cell r="F39">
            <v>0</v>
          </cell>
          <cell r="G39">
            <v>43851.21</v>
          </cell>
          <cell r="H39">
            <v>0</v>
          </cell>
        </row>
        <row r="40">
          <cell r="A40" t="str">
            <v>11501</v>
          </cell>
          <cell r="B40" t="str">
            <v>เงินให้กู้ยืมแก่บริษัท เจนเนอรัลคลังสินค้า จำกัด</v>
          </cell>
          <cell r="C40">
            <v>10800000</v>
          </cell>
          <cell r="D40">
            <v>0</v>
          </cell>
          <cell r="E40">
            <v>0</v>
          </cell>
          <cell r="F40">
            <v>0</v>
          </cell>
          <cell r="G40">
            <v>10800000</v>
          </cell>
          <cell r="H40">
            <v>0</v>
          </cell>
        </row>
        <row r="41">
          <cell r="A41" t="str">
            <v>11601</v>
          </cell>
          <cell r="B41" t="str">
            <v>เงินจ่ายล่วงหน้าค่าสินค้า</v>
          </cell>
          <cell r="C41">
            <v>0</v>
          </cell>
          <cell r="D41">
            <v>0</v>
          </cell>
          <cell r="E41">
            <v>12261965.210000001</v>
          </cell>
          <cell r="F41">
            <v>0</v>
          </cell>
          <cell r="G41">
            <v>12261965.210000001</v>
          </cell>
          <cell r="H41">
            <v>0</v>
          </cell>
        </row>
        <row r="42">
          <cell r="A42" t="str">
            <v>11602</v>
          </cell>
          <cell r="B42" t="str">
            <v>ค่าเบี้ยประกันจ่ายล่วงหน้า</v>
          </cell>
          <cell r="C42">
            <v>452201.97</v>
          </cell>
          <cell r="D42">
            <v>0</v>
          </cell>
          <cell r="E42">
            <v>102961.35</v>
          </cell>
          <cell r="F42">
            <v>0</v>
          </cell>
          <cell r="G42">
            <v>555163.31999999995</v>
          </cell>
          <cell r="H42">
            <v>0</v>
          </cell>
        </row>
        <row r="43">
          <cell r="A43" t="str">
            <v>11603</v>
          </cell>
          <cell r="B43" t="str">
            <v>ค่าแรงจ่ายล่วงหน้า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11604</v>
          </cell>
          <cell r="B44" t="str">
            <v>เงินทดรองจ่าย - คุณสุเทพ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11605</v>
          </cell>
          <cell r="B45" t="str">
            <v>เงินทดรองจ่าย - คุณจรัล</v>
          </cell>
          <cell r="C45">
            <v>80000</v>
          </cell>
          <cell r="D45">
            <v>0</v>
          </cell>
          <cell r="E45">
            <v>20000</v>
          </cell>
          <cell r="F45">
            <v>0</v>
          </cell>
          <cell r="G45">
            <v>100000</v>
          </cell>
          <cell r="H45">
            <v>0</v>
          </cell>
        </row>
        <row r="46">
          <cell r="A46" t="str">
            <v>11606</v>
          </cell>
          <cell r="B46" t="str">
            <v>เงินทดรองจ่าย - พนักงานอื่น ๆ</v>
          </cell>
          <cell r="C46">
            <v>22271</v>
          </cell>
          <cell r="D46">
            <v>0</v>
          </cell>
          <cell r="E46">
            <v>266404.13</v>
          </cell>
          <cell r="F46">
            <v>0</v>
          </cell>
          <cell r="G46">
            <v>288675.13</v>
          </cell>
          <cell r="H46">
            <v>0</v>
          </cell>
        </row>
        <row r="47">
          <cell r="A47" t="str">
            <v>11608</v>
          </cell>
          <cell r="B47" t="str">
            <v>ค่าใช้จ่ายจ่ายล่วงหน้า</v>
          </cell>
          <cell r="C47">
            <v>410866.22</v>
          </cell>
          <cell r="D47">
            <v>0</v>
          </cell>
          <cell r="E47">
            <v>545368.61</v>
          </cell>
          <cell r="F47">
            <v>0</v>
          </cell>
          <cell r="G47">
            <v>956234.83</v>
          </cell>
          <cell r="H47">
            <v>0</v>
          </cell>
        </row>
        <row r="48">
          <cell r="A48" t="str">
            <v>11609</v>
          </cell>
          <cell r="B48" t="str">
            <v>ดอกเบี้ยค้างรับ</v>
          </cell>
          <cell r="C48">
            <v>119835.66</v>
          </cell>
          <cell r="D48">
            <v>0</v>
          </cell>
          <cell r="E48">
            <v>0</v>
          </cell>
          <cell r="F48">
            <v>116194.22</v>
          </cell>
          <cell r="G48">
            <v>3641.44</v>
          </cell>
          <cell r="H48">
            <v>0</v>
          </cell>
        </row>
        <row r="49">
          <cell r="A49" t="str">
            <v>11610</v>
          </cell>
          <cell r="B49" t="str">
            <v>เงินทดรองจ่ายบริษัทในเครือ</v>
          </cell>
          <cell r="C49">
            <v>0</v>
          </cell>
          <cell r="D49">
            <v>1234915.42</v>
          </cell>
          <cell r="E49">
            <v>87706.64</v>
          </cell>
          <cell r="F49">
            <v>0</v>
          </cell>
          <cell r="G49">
            <v>0</v>
          </cell>
          <cell r="H49">
            <v>1147208.78</v>
          </cell>
        </row>
        <row r="50">
          <cell r="A50" t="str">
            <v>11611</v>
          </cell>
          <cell r="B50" t="str">
            <v>ภาษีซื้อ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11612</v>
          </cell>
          <cell r="B51" t="str">
            <v>ภาษีซื้อยังไม่ถึงกำหนด</v>
          </cell>
          <cell r="C51">
            <v>3298.33</v>
          </cell>
          <cell r="D51">
            <v>0</v>
          </cell>
          <cell r="E51">
            <v>7929.71</v>
          </cell>
          <cell r="F51">
            <v>0</v>
          </cell>
          <cell r="G51">
            <v>11228.04</v>
          </cell>
          <cell r="H51">
            <v>0</v>
          </cell>
        </row>
        <row r="52">
          <cell r="A52" t="str">
            <v>11613</v>
          </cell>
          <cell r="B52" t="str">
            <v>ลูกหนี้กรมสรรพากร</v>
          </cell>
          <cell r="C52">
            <v>213167.17</v>
          </cell>
          <cell r="D52">
            <v>0</v>
          </cell>
          <cell r="E52">
            <v>0</v>
          </cell>
          <cell r="F52">
            <v>213167.17</v>
          </cell>
          <cell r="G52">
            <v>0</v>
          </cell>
          <cell r="H52">
            <v>0</v>
          </cell>
        </row>
        <row r="53">
          <cell r="A53" t="str">
            <v>11614</v>
          </cell>
          <cell r="B53" t="str">
            <v>เงินให้กู้ยืมแก่บริษัทอื่น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11615</v>
          </cell>
          <cell r="B54" t="str">
            <v>ดอกผลเช่าซื้อรอตัดบัญชี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11616</v>
          </cell>
          <cell r="B55" t="str">
            <v>ส่วนเพิ่มจากการซื้อเงินตราต่างประเทศล่วงหน้ารอตัดบ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11617</v>
          </cell>
          <cell r="B56" t="str">
            <v>ภาษีซื้อขอคืนเป็นเงินสด</v>
          </cell>
          <cell r="C56">
            <v>144969.04</v>
          </cell>
          <cell r="D56">
            <v>0</v>
          </cell>
          <cell r="E56">
            <v>0</v>
          </cell>
          <cell r="F56">
            <v>144969.04</v>
          </cell>
          <cell r="G56">
            <v>0</v>
          </cell>
          <cell r="H56">
            <v>0</v>
          </cell>
        </row>
        <row r="57">
          <cell r="A57" t="str">
            <v>11618</v>
          </cell>
          <cell r="B57" t="str">
            <v>ค่าวัสดุรอหักเงินผู้รับเหมา</v>
          </cell>
          <cell r="C57">
            <v>4800</v>
          </cell>
          <cell r="D57">
            <v>0</v>
          </cell>
          <cell r="E57">
            <v>0</v>
          </cell>
          <cell r="F57">
            <v>4800</v>
          </cell>
          <cell r="G57">
            <v>0</v>
          </cell>
          <cell r="H57">
            <v>0</v>
          </cell>
        </row>
        <row r="58">
          <cell r="A58" t="str">
            <v>11619</v>
          </cell>
          <cell r="B58" t="str">
            <v>ลูกหนี้-ผู้รับเหมา</v>
          </cell>
          <cell r="C58">
            <v>77363.22</v>
          </cell>
          <cell r="D58">
            <v>0</v>
          </cell>
          <cell r="E58">
            <v>61137.26</v>
          </cell>
          <cell r="F58">
            <v>0</v>
          </cell>
          <cell r="G58">
            <v>138500.48000000001</v>
          </cell>
          <cell r="H58">
            <v>0</v>
          </cell>
        </row>
        <row r="59">
          <cell r="A59" t="str">
            <v>11620</v>
          </cell>
          <cell r="B59" t="str">
            <v>ภาษีรอหัก ณ ที่จ่าย</v>
          </cell>
          <cell r="C59">
            <v>7841.26</v>
          </cell>
          <cell r="D59">
            <v>0</v>
          </cell>
          <cell r="E59">
            <v>0</v>
          </cell>
          <cell r="F59">
            <v>7382.91</v>
          </cell>
          <cell r="G59">
            <v>458.35</v>
          </cell>
          <cell r="H59">
            <v>0</v>
          </cell>
        </row>
        <row r="60">
          <cell r="A60" t="str">
            <v>12001</v>
          </cell>
          <cell r="B60" t="str">
            <v>เงินลงทุนในบริษัท เจนเนอรัล คลังสินค้า จำกัด</v>
          </cell>
          <cell r="C60">
            <v>9460000</v>
          </cell>
          <cell r="D60">
            <v>0</v>
          </cell>
          <cell r="E60">
            <v>0</v>
          </cell>
          <cell r="F60">
            <v>0</v>
          </cell>
          <cell r="G60">
            <v>9460000</v>
          </cell>
          <cell r="H60">
            <v>0</v>
          </cell>
        </row>
        <row r="61">
          <cell r="A61" t="str">
            <v>12002</v>
          </cell>
          <cell r="B61" t="str">
            <v>เงินลงทุน ร.ร.นาวิกวาณิชย์</v>
          </cell>
          <cell r="C61">
            <v>500000</v>
          </cell>
          <cell r="D61">
            <v>0</v>
          </cell>
          <cell r="E61">
            <v>0</v>
          </cell>
          <cell r="F61">
            <v>0</v>
          </cell>
          <cell r="G61">
            <v>500000</v>
          </cell>
          <cell r="H61">
            <v>0</v>
          </cell>
        </row>
        <row r="62">
          <cell r="A62" t="str">
            <v>12003</v>
          </cell>
          <cell r="B62" t="str">
            <v>เงินลงทุนในบริษัท แปซิฟิค ซีทราน ไลน์ จำกัด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 t="str">
            <v>12004</v>
          </cell>
          <cell r="B63" t="str">
            <v>ส่วนได้เสียในเงินลงทุนตามวิธีส่วนได้เสีย</v>
          </cell>
          <cell r="C63">
            <v>0</v>
          </cell>
          <cell r="D63">
            <v>7895769.8399999999</v>
          </cell>
          <cell r="E63">
            <v>166376.31</v>
          </cell>
          <cell r="F63">
            <v>0</v>
          </cell>
          <cell r="G63">
            <v>0</v>
          </cell>
          <cell r="H63">
            <v>7729393.5300000003</v>
          </cell>
        </row>
        <row r="64">
          <cell r="A64" t="str">
            <v>12005</v>
          </cell>
          <cell r="B64" t="str">
            <v>ส่วนเกินกว่ามูลค่าเงินลงทุนระยะยาว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 t="str">
            <v>12006</v>
          </cell>
          <cell r="B65" t="str">
            <v>เงินฝากสถาบันการเงิน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12007</v>
          </cell>
          <cell r="B66" t="str">
            <v>เงินลงทุนระยะยาว</v>
          </cell>
          <cell r="C66">
            <v>2909100</v>
          </cell>
          <cell r="D66">
            <v>0</v>
          </cell>
          <cell r="E66">
            <v>729400</v>
          </cell>
          <cell r="F66">
            <v>0</v>
          </cell>
          <cell r="G66">
            <v>3638500</v>
          </cell>
          <cell r="H66">
            <v>0</v>
          </cell>
        </row>
        <row r="67">
          <cell r="A67" t="str">
            <v>12008</v>
          </cell>
          <cell r="B67" t="str">
            <v>เงินลงทุนในบริษัท อู่เรือมารีน แอ็คมี ไทย จำกัด</v>
          </cell>
          <cell r="C67">
            <v>0</v>
          </cell>
          <cell r="D67">
            <v>0</v>
          </cell>
          <cell r="E67">
            <v>10000000</v>
          </cell>
          <cell r="F67">
            <v>0</v>
          </cell>
          <cell r="G67">
            <v>10000000</v>
          </cell>
          <cell r="H67">
            <v>0</v>
          </cell>
        </row>
        <row r="68">
          <cell r="A68" t="str">
            <v>13101</v>
          </cell>
          <cell r="B68" t="str">
            <v>ที่ดิน</v>
          </cell>
          <cell r="C68">
            <v>58413086</v>
          </cell>
          <cell r="D68">
            <v>0</v>
          </cell>
          <cell r="E68">
            <v>0</v>
          </cell>
          <cell r="F68">
            <v>55680000</v>
          </cell>
          <cell r="G68">
            <v>2733086</v>
          </cell>
          <cell r="H68">
            <v>0</v>
          </cell>
        </row>
        <row r="69">
          <cell r="A69" t="str">
            <v>13110</v>
          </cell>
          <cell r="B69" t="str">
            <v>อู่ลอย 1</v>
          </cell>
          <cell r="C69">
            <v>35759835.32</v>
          </cell>
          <cell r="D69">
            <v>0</v>
          </cell>
          <cell r="E69">
            <v>0</v>
          </cell>
          <cell r="F69">
            <v>35759835.32</v>
          </cell>
          <cell r="G69">
            <v>0</v>
          </cell>
          <cell r="H69">
            <v>0</v>
          </cell>
        </row>
        <row r="70">
          <cell r="A70" t="str">
            <v>13111</v>
          </cell>
          <cell r="B70" t="str">
            <v>อู่ลอย 1 - ส่วนเพิ่มเติม</v>
          </cell>
          <cell r="C70">
            <v>10674560.289999999</v>
          </cell>
          <cell r="D70">
            <v>0</v>
          </cell>
          <cell r="E70">
            <v>0</v>
          </cell>
          <cell r="F70">
            <v>10674560.289999999</v>
          </cell>
          <cell r="G70">
            <v>0</v>
          </cell>
          <cell r="H70">
            <v>0</v>
          </cell>
        </row>
        <row r="71">
          <cell r="A71" t="str">
            <v>13112</v>
          </cell>
          <cell r="B71" t="str">
            <v>อู่ลอย 2</v>
          </cell>
          <cell r="C71">
            <v>163642749.90000001</v>
          </cell>
          <cell r="D71">
            <v>0</v>
          </cell>
          <cell r="E71">
            <v>0</v>
          </cell>
          <cell r="F71">
            <v>0</v>
          </cell>
          <cell r="G71">
            <v>163642749.90000001</v>
          </cell>
          <cell r="H71">
            <v>0</v>
          </cell>
        </row>
        <row r="72">
          <cell r="A72" t="str">
            <v>13121</v>
          </cell>
          <cell r="B72" t="str">
            <v>อาคารสำนักงาน</v>
          </cell>
          <cell r="C72">
            <v>32196582.579999998</v>
          </cell>
          <cell r="D72">
            <v>0</v>
          </cell>
          <cell r="E72">
            <v>0</v>
          </cell>
          <cell r="F72">
            <v>1758085.4</v>
          </cell>
          <cell r="G72">
            <v>30438497.18</v>
          </cell>
          <cell r="H72">
            <v>0</v>
          </cell>
        </row>
        <row r="73">
          <cell r="A73" t="str">
            <v>13122</v>
          </cell>
          <cell r="B73" t="str">
            <v>อาคารโรงงาน</v>
          </cell>
          <cell r="C73">
            <v>15178642.92</v>
          </cell>
          <cell r="D73">
            <v>0</v>
          </cell>
          <cell r="E73">
            <v>0</v>
          </cell>
          <cell r="F73">
            <v>1991704.35</v>
          </cell>
          <cell r="G73">
            <v>13186938.57</v>
          </cell>
          <cell r="H73">
            <v>0</v>
          </cell>
        </row>
        <row r="74">
          <cell r="A74" t="str">
            <v>13123</v>
          </cell>
          <cell r="B74" t="str">
            <v>สิ่งปลูกสร้างอื่น</v>
          </cell>
          <cell r="C74">
            <v>58140541.280000001</v>
          </cell>
          <cell r="D74">
            <v>0</v>
          </cell>
          <cell r="E74">
            <v>0</v>
          </cell>
          <cell r="F74">
            <v>6369165.0499999998</v>
          </cell>
          <cell r="G74">
            <v>51771376.229999997</v>
          </cell>
          <cell r="H74">
            <v>0</v>
          </cell>
        </row>
        <row r="75">
          <cell r="A75" t="str">
            <v>13124</v>
          </cell>
          <cell r="B75" t="str">
            <v>ออฟฟิศลอยน้ำ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13131</v>
          </cell>
          <cell r="B76" t="str">
            <v>ค่าปรับปรุงท่าเทียบเก่า</v>
          </cell>
          <cell r="C76">
            <v>194021.6</v>
          </cell>
          <cell r="D76">
            <v>0</v>
          </cell>
          <cell r="E76">
            <v>0</v>
          </cell>
          <cell r="F76">
            <v>194021.6</v>
          </cell>
          <cell r="G76">
            <v>0</v>
          </cell>
          <cell r="H76">
            <v>0</v>
          </cell>
        </row>
        <row r="77">
          <cell r="A77" t="str">
            <v>13132</v>
          </cell>
          <cell r="B77" t="str">
            <v>ค่าปรับปรุงท่าเทียบใหม่</v>
          </cell>
          <cell r="C77">
            <v>4287139.22</v>
          </cell>
          <cell r="D77">
            <v>0</v>
          </cell>
          <cell r="E77">
            <v>0</v>
          </cell>
          <cell r="F77">
            <v>1094989.22</v>
          </cell>
          <cell r="G77">
            <v>3192150</v>
          </cell>
          <cell r="H77">
            <v>0</v>
          </cell>
        </row>
        <row r="78">
          <cell r="A78" t="str">
            <v>13133</v>
          </cell>
          <cell r="B78" t="str">
            <v>ค่าปรับปรุงอาคารสำนักงาน</v>
          </cell>
          <cell r="C78">
            <v>6694433.96</v>
          </cell>
          <cell r="D78">
            <v>0</v>
          </cell>
          <cell r="E78">
            <v>2540.87</v>
          </cell>
          <cell r="F78">
            <v>0</v>
          </cell>
          <cell r="G78">
            <v>6696974.8300000001</v>
          </cell>
          <cell r="H78">
            <v>0</v>
          </cell>
        </row>
        <row r="79">
          <cell r="A79" t="str">
            <v>13134</v>
          </cell>
          <cell r="B79" t="str">
            <v>ค่าปรับปรุงอาคารโรงงาน</v>
          </cell>
          <cell r="C79">
            <v>2706815.1</v>
          </cell>
          <cell r="D79">
            <v>0</v>
          </cell>
          <cell r="E79">
            <v>0</v>
          </cell>
          <cell r="F79">
            <v>0</v>
          </cell>
          <cell r="G79">
            <v>2706815.1</v>
          </cell>
          <cell r="H79">
            <v>0</v>
          </cell>
        </row>
        <row r="80">
          <cell r="A80" t="str">
            <v>13135</v>
          </cell>
          <cell r="B80" t="str">
            <v>ค่าปรับปรุงอู่ลอย</v>
          </cell>
          <cell r="C80">
            <v>6839901.46</v>
          </cell>
          <cell r="D80">
            <v>0</v>
          </cell>
          <cell r="E80">
            <v>0</v>
          </cell>
          <cell r="F80">
            <v>4399748.1900000004</v>
          </cell>
          <cell r="G80">
            <v>2440153.27</v>
          </cell>
          <cell r="H80">
            <v>0</v>
          </cell>
        </row>
        <row r="81">
          <cell r="A81" t="str">
            <v>13136</v>
          </cell>
          <cell r="B81" t="str">
            <v>ค่าปรับปรุงสถานที่เช่า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13140</v>
          </cell>
          <cell r="B82" t="str">
            <v>เครื่องจักรกล</v>
          </cell>
          <cell r="C82">
            <v>43079540.810000002</v>
          </cell>
          <cell r="D82">
            <v>0</v>
          </cell>
          <cell r="E82">
            <v>0</v>
          </cell>
          <cell r="F82">
            <v>0</v>
          </cell>
          <cell r="G82">
            <v>43079540.810000002</v>
          </cell>
          <cell r="H82">
            <v>0</v>
          </cell>
        </row>
        <row r="83">
          <cell r="A83" t="str">
            <v>13151</v>
          </cell>
          <cell r="B83" t="str">
            <v>อุปกรณ์ไฟฟ้าและเครื่องมือ</v>
          </cell>
          <cell r="C83">
            <v>32128555.940000001</v>
          </cell>
          <cell r="D83">
            <v>0</v>
          </cell>
          <cell r="E83">
            <v>759575.41</v>
          </cell>
          <cell r="F83">
            <v>0</v>
          </cell>
          <cell r="G83">
            <v>32888131.350000001</v>
          </cell>
          <cell r="H83">
            <v>0</v>
          </cell>
        </row>
        <row r="84">
          <cell r="A84" t="str">
            <v>13152</v>
          </cell>
          <cell r="B84" t="str">
            <v>อุปกรณ์ต่อเรือไฟเบอร์</v>
          </cell>
          <cell r="C84">
            <v>9554234.4299999997</v>
          </cell>
          <cell r="D84">
            <v>0</v>
          </cell>
          <cell r="E84">
            <v>0</v>
          </cell>
          <cell r="F84">
            <v>0</v>
          </cell>
          <cell r="G84">
            <v>9554234.4299999997</v>
          </cell>
          <cell r="H84">
            <v>0</v>
          </cell>
        </row>
        <row r="85">
          <cell r="A85" t="str">
            <v>13161</v>
          </cell>
          <cell r="B85" t="str">
            <v>เครื่องใช้สำนักงาน</v>
          </cell>
          <cell r="C85">
            <v>13353312.27</v>
          </cell>
          <cell r="D85">
            <v>0</v>
          </cell>
          <cell r="E85">
            <v>0</v>
          </cell>
          <cell r="F85">
            <v>227119.31</v>
          </cell>
          <cell r="G85">
            <v>13126192.960000001</v>
          </cell>
          <cell r="H85">
            <v>0</v>
          </cell>
        </row>
        <row r="86">
          <cell r="A86" t="str">
            <v>13162</v>
          </cell>
          <cell r="B86" t="str">
            <v>เครื่องเฟอร์นิเจอร์</v>
          </cell>
          <cell r="C86">
            <v>7182900.2000000002</v>
          </cell>
          <cell r="D86">
            <v>0</v>
          </cell>
          <cell r="E86">
            <v>59864.959999999999</v>
          </cell>
          <cell r="F86">
            <v>0</v>
          </cell>
          <cell r="G86">
            <v>7242765.1600000001</v>
          </cell>
          <cell r="H86">
            <v>0</v>
          </cell>
        </row>
        <row r="87">
          <cell r="A87" t="str">
            <v>13163</v>
          </cell>
          <cell r="B87" t="str">
            <v>เครื่องปรับอากาศ</v>
          </cell>
          <cell r="C87">
            <v>4259533.29</v>
          </cell>
          <cell r="D87">
            <v>0</v>
          </cell>
          <cell r="E87">
            <v>0</v>
          </cell>
          <cell r="F87">
            <v>0</v>
          </cell>
          <cell r="G87">
            <v>4259533.29</v>
          </cell>
          <cell r="H87">
            <v>0</v>
          </cell>
        </row>
        <row r="88">
          <cell r="A88" t="str">
            <v>13171</v>
          </cell>
          <cell r="B88" t="str">
            <v>รถยนต์</v>
          </cell>
          <cell r="C88">
            <v>12710637.98</v>
          </cell>
          <cell r="D88">
            <v>0</v>
          </cell>
          <cell r="E88">
            <v>30000</v>
          </cell>
          <cell r="F88">
            <v>0</v>
          </cell>
          <cell r="G88">
            <v>12740637.98</v>
          </cell>
          <cell r="H88">
            <v>0</v>
          </cell>
        </row>
        <row r="89">
          <cell r="A89" t="str">
            <v>13172</v>
          </cell>
          <cell r="B89" t="str">
            <v>รถจักรยานยนต์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13181</v>
          </cell>
          <cell r="B90" t="str">
            <v>เรือทัก</v>
          </cell>
          <cell r="C90">
            <v>886755.98</v>
          </cell>
          <cell r="D90">
            <v>0</v>
          </cell>
          <cell r="E90">
            <v>0</v>
          </cell>
          <cell r="F90">
            <v>0</v>
          </cell>
          <cell r="G90">
            <v>886755.98</v>
          </cell>
          <cell r="H90">
            <v>0</v>
          </cell>
        </row>
        <row r="91">
          <cell r="A91" t="str">
            <v>13182</v>
          </cell>
          <cell r="B91" t="str">
            <v>เรือบดและเรือบริการ</v>
          </cell>
          <cell r="C91">
            <v>12616350.619999999</v>
          </cell>
          <cell r="D91">
            <v>0</v>
          </cell>
          <cell r="E91">
            <v>0</v>
          </cell>
          <cell r="F91">
            <v>0</v>
          </cell>
          <cell r="G91">
            <v>12616350.619999999</v>
          </cell>
          <cell r="H91">
            <v>0</v>
          </cell>
        </row>
        <row r="92">
          <cell r="A92" t="str">
            <v>13191</v>
          </cell>
          <cell r="B92" t="str">
            <v>สิ่งระหว่างปลูกสร้าง</v>
          </cell>
          <cell r="C92">
            <v>0</v>
          </cell>
          <cell r="D92">
            <v>0</v>
          </cell>
          <cell r="E92">
            <v>1396991.71</v>
          </cell>
          <cell r="F92">
            <v>0</v>
          </cell>
          <cell r="G92">
            <v>1396991.71</v>
          </cell>
          <cell r="H92">
            <v>0</v>
          </cell>
        </row>
        <row r="93">
          <cell r="A93" t="str">
            <v>13192</v>
          </cell>
          <cell r="B93" t="str">
            <v>เรือระหว่างสร้าง</v>
          </cell>
          <cell r="C93">
            <v>2915546.98</v>
          </cell>
          <cell r="D93">
            <v>0</v>
          </cell>
          <cell r="E93">
            <v>78513.58</v>
          </cell>
          <cell r="F93">
            <v>0</v>
          </cell>
          <cell r="G93">
            <v>2994060.56</v>
          </cell>
          <cell r="H93">
            <v>0</v>
          </cell>
        </row>
        <row r="94">
          <cell r="A94" t="str">
            <v>13210</v>
          </cell>
          <cell r="B94" t="str">
            <v>ค่าเสื่อมราคาสะสม - อู่ลอย</v>
          </cell>
          <cell r="C94">
            <v>0</v>
          </cell>
          <cell r="D94">
            <v>86256397.769999996</v>
          </cell>
          <cell r="E94">
            <v>23031936.27</v>
          </cell>
          <cell r="F94">
            <v>0</v>
          </cell>
          <cell r="G94">
            <v>0</v>
          </cell>
          <cell r="H94">
            <v>63224461.5</v>
          </cell>
        </row>
        <row r="95">
          <cell r="A95" t="str">
            <v>13211</v>
          </cell>
          <cell r="B95" t="str">
            <v>ค่าเสื่อมราคาสะสม - อู่ลอยเพิ่มเติม</v>
          </cell>
          <cell r="C95">
            <v>0</v>
          </cell>
          <cell r="D95">
            <v>7734767.6500000004</v>
          </cell>
          <cell r="E95">
            <v>7734767.6500000004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13221</v>
          </cell>
          <cell r="B96" t="str">
            <v>ค่าเสื่อมราคาสะสม - อาคารสำนักงาน</v>
          </cell>
          <cell r="C96">
            <v>0</v>
          </cell>
          <cell r="D96">
            <v>5466294.0300000003</v>
          </cell>
          <cell r="E96">
            <v>0</v>
          </cell>
          <cell r="F96">
            <v>355869.12</v>
          </cell>
          <cell r="G96">
            <v>0</v>
          </cell>
          <cell r="H96">
            <v>5822163.1500000004</v>
          </cell>
        </row>
        <row r="97">
          <cell r="A97" t="str">
            <v>13222</v>
          </cell>
          <cell r="B97" t="str">
            <v>ค่าเสื่อมราคาสะสม - อาคารโรงงาน</v>
          </cell>
          <cell r="C97">
            <v>0</v>
          </cell>
          <cell r="D97">
            <v>2969875.96</v>
          </cell>
          <cell r="E97">
            <v>573914.62</v>
          </cell>
          <cell r="F97">
            <v>0</v>
          </cell>
          <cell r="G97">
            <v>0</v>
          </cell>
          <cell r="H97">
            <v>2395961.34</v>
          </cell>
        </row>
        <row r="98">
          <cell r="A98" t="str">
            <v>13223</v>
          </cell>
          <cell r="B98" t="str">
            <v>ค่าเสื่อมราคาสะสม - สิ่งปลูกสร้างอื่น</v>
          </cell>
          <cell r="C98">
            <v>0</v>
          </cell>
          <cell r="D98">
            <v>12696906.82</v>
          </cell>
          <cell r="E98">
            <v>677233.11</v>
          </cell>
          <cell r="F98">
            <v>0</v>
          </cell>
          <cell r="G98">
            <v>0</v>
          </cell>
          <cell r="H98">
            <v>12019673.710000001</v>
          </cell>
        </row>
        <row r="99">
          <cell r="A99" t="str">
            <v>13224</v>
          </cell>
          <cell r="B99" t="str">
            <v>ค่าเสื่อมราคาสะสม - ออฟฟิศลอยน้ำ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13231</v>
          </cell>
          <cell r="B100" t="str">
            <v>ค่าเสื่อมราคาสะสม - ท่าเทียบเก่า</v>
          </cell>
          <cell r="C100">
            <v>0</v>
          </cell>
          <cell r="D100">
            <v>194021.6</v>
          </cell>
          <cell r="E100">
            <v>194021.6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13232</v>
          </cell>
          <cell r="B101" t="str">
            <v>ค่าเสื่อมราคาสะสม - ท่าเทียบอู่ใหม่</v>
          </cell>
          <cell r="C101">
            <v>0</v>
          </cell>
          <cell r="D101">
            <v>1540141.1</v>
          </cell>
          <cell r="E101">
            <v>935381.72</v>
          </cell>
          <cell r="F101">
            <v>0</v>
          </cell>
          <cell r="G101">
            <v>0</v>
          </cell>
          <cell r="H101">
            <v>604759.38</v>
          </cell>
        </row>
        <row r="102">
          <cell r="A102" t="str">
            <v>13233</v>
          </cell>
          <cell r="B102" t="str">
            <v>ค่าเสื่อมราคาสะสม - ส่วนปรับปรุงอาคารสำนักงาน</v>
          </cell>
          <cell r="C102">
            <v>0</v>
          </cell>
          <cell r="D102">
            <v>1921422.3</v>
          </cell>
          <cell r="E102">
            <v>0</v>
          </cell>
          <cell r="F102">
            <v>334374.46999999997</v>
          </cell>
          <cell r="G102">
            <v>0</v>
          </cell>
          <cell r="H102">
            <v>2255796.77</v>
          </cell>
        </row>
        <row r="103">
          <cell r="A103" t="str">
            <v>13234</v>
          </cell>
          <cell r="B103" t="str">
            <v>ค่าเสื่อมราคาสะสม - ส่วนปรับปรุงอาคารโรงงาน</v>
          </cell>
          <cell r="C103">
            <v>0</v>
          </cell>
          <cell r="D103">
            <v>735779.07</v>
          </cell>
          <cell r="E103">
            <v>0</v>
          </cell>
          <cell r="F103">
            <v>135340.76</v>
          </cell>
          <cell r="G103">
            <v>0</v>
          </cell>
          <cell r="H103">
            <v>871119.83</v>
          </cell>
        </row>
        <row r="104">
          <cell r="A104" t="str">
            <v>13235</v>
          </cell>
          <cell r="B104" t="str">
            <v>ค่าเสื่อมราคาสะสม - ส่วนปรับปรุงอู่ลอย</v>
          </cell>
          <cell r="C104">
            <v>0</v>
          </cell>
          <cell r="D104">
            <v>1678614.93</v>
          </cell>
          <cell r="E104">
            <v>934063.54</v>
          </cell>
          <cell r="F104">
            <v>0</v>
          </cell>
          <cell r="G104">
            <v>0</v>
          </cell>
          <cell r="H104">
            <v>744551.39</v>
          </cell>
        </row>
        <row r="105">
          <cell r="A105" t="str">
            <v>13240</v>
          </cell>
          <cell r="B105" t="str">
            <v>ค่าเสื่อมราคาสะสม - เครื่องจักรกล</v>
          </cell>
          <cell r="C105">
            <v>0</v>
          </cell>
          <cell r="D105">
            <v>35771515.740000002</v>
          </cell>
          <cell r="E105">
            <v>0</v>
          </cell>
          <cell r="F105">
            <v>3502287.23</v>
          </cell>
          <cell r="G105">
            <v>0</v>
          </cell>
          <cell r="H105">
            <v>39273802.969999999</v>
          </cell>
        </row>
        <row r="106">
          <cell r="A106" t="str">
            <v>13251</v>
          </cell>
          <cell r="B106" t="str">
            <v>ค่าเสื่อมราคาสะสม - อุปกรณ์ไฟฟ้าและเครื่องมือ</v>
          </cell>
          <cell r="C106">
            <v>0</v>
          </cell>
          <cell r="D106">
            <v>28318307.989999998</v>
          </cell>
          <cell r="E106">
            <v>0</v>
          </cell>
          <cell r="F106">
            <v>1078779.25</v>
          </cell>
          <cell r="G106">
            <v>0</v>
          </cell>
          <cell r="H106">
            <v>29397087.239999998</v>
          </cell>
        </row>
        <row r="107">
          <cell r="A107" t="str">
            <v>13252</v>
          </cell>
          <cell r="B107" t="str">
            <v>ค่าเสื่อมราคาสะสม - อุปกรณ์ต่อเรือไฟเบอร์</v>
          </cell>
          <cell r="C107">
            <v>0</v>
          </cell>
          <cell r="D107">
            <v>9076522.6999999993</v>
          </cell>
          <cell r="E107">
            <v>0</v>
          </cell>
          <cell r="F107">
            <v>0</v>
          </cell>
          <cell r="G107">
            <v>0</v>
          </cell>
          <cell r="H107">
            <v>9076522.6999999993</v>
          </cell>
        </row>
        <row r="108">
          <cell r="A108" t="str">
            <v>13261</v>
          </cell>
          <cell r="B108" t="str">
            <v>ค่าเสื่อมราคาสะสม - เครื่องใช้สำนักงาน</v>
          </cell>
          <cell r="C108">
            <v>0</v>
          </cell>
          <cell r="D108">
            <v>9571489.6400000006</v>
          </cell>
          <cell r="E108">
            <v>0</v>
          </cell>
          <cell r="F108">
            <v>943007.53</v>
          </cell>
          <cell r="G108">
            <v>0</v>
          </cell>
          <cell r="H108">
            <v>10514497.17</v>
          </cell>
        </row>
        <row r="109">
          <cell r="A109" t="str">
            <v>13262</v>
          </cell>
          <cell r="B109" t="str">
            <v>ค่าเสื่อมราคาสะสม - เครื่องเฟอร์นิเจอร์</v>
          </cell>
          <cell r="C109">
            <v>0</v>
          </cell>
          <cell r="D109">
            <v>5699257.29</v>
          </cell>
          <cell r="E109">
            <v>0</v>
          </cell>
          <cell r="F109">
            <v>747445.72</v>
          </cell>
          <cell r="G109">
            <v>0</v>
          </cell>
          <cell r="H109">
            <v>6446703.0099999998</v>
          </cell>
        </row>
        <row r="110">
          <cell r="A110" t="str">
            <v>13263</v>
          </cell>
          <cell r="B110" t="str">
            <v>ค่าเสื่อมราคาสะสม - เครื่องปรับอากาศ</v>
          </cell>
          <cell r="C110">
            <v>0</v>
          </cell>
          <cell r="D110">
            <v>3396304.76</v>
          </cell>
          <cell r="E110">
            <v>0</v>
          </cell>
          <cell r="F110">
            <v>540234.97</v>
          </cell>
          <cell r="G110">
            <v>0</v>
          </cell>
          <cell r="H110">
            <v>3936539.73</v>
          </cell>
        </row>
        <row r="111">
          <cell r="A111" t="str">
            <v>13271</v>
          </cell>
          <cell r="B111" t="str">
            <v>ค่าเสื่อมราคาสะสม - รถยนต์</v>
          </cell>
          <cell r="C111">
            <v>0</v>
          </cell>
          <cell r="D111">
            <v>6959062.9100000001</v>
          </cell>
          <cell r="E111">
            <v>0</v>
          </cell>
          <cell r="F111">
            <v>1309961.4099999999</v>
          </cell>
          <cell r="G111">
            <v>0</v>
          </cell>
          <cell r="H111">
            <v>8269024.3200000003</v>
          </cell>
        </row>
        <row r="112">
          <cell r="A112" t="str">
            <v>13272</v>
          </cell>
          <cell r="B112" t="str">
            <v>ค่าเสื่อมราคาสะสม - รถจักรยานยนต์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13281</v>
          </cell>
          <cell r="B113" t="str">
            <v>ค่าเสื่อมราคาสะสม - เรือทัก</v>
          </cell>
          <cell r="C113">
            <v>0</v>
          </cell>
          <cell r="D113">
            <v>692066.41</v>
          </cell>
          <cell r="E113">
            <v>0</v>
          </cell>
          <cell r="F113">
            <v>65253.75</v>
          </cell>
          <cell r="G113">
            <v>0</v>
          </cell>
          <cell r="H113">
            <v>757320.16</v>
          </cell>
        </row>
        <row r="114">
          <cell r="A114" t="str">
            <v>13282</v>
          </cell>
          <cell r="B114" t="str">
            <v>ค่าเสื่อมราคาสะสม - เรือบดและเรือบริการ</v>
          </cell>
          <cell r="C114">
            <v>0</v>
          </cell>
          <cell r="D114">
            <v>11339678.34</v>
          </cell>
          <cell r="E114">
            <v>0</v>
          </cell>
          <cell r="F114">
            <v>223923.46</v>
          </cell>
          <cell r="G114">
            <v>0</v>
          </cell>
          <cell r="H114">
            <v>11563601.800000001</v>
          </cell>
        </row>
        <row r="115">
          <cell r="A115" t="str">
            <v>19001</v>
          </cell>
          <cell r="B115" t="str">
            <v>เงินมัดจำ</v>
          </cell>
          <cell r="C115">
            <v>11887382.539999999</v>
          </cell>
          <cell r="D115">
            <v>0</v>
          </cell>
          <cell r="E115">
            <v>0</v>
          </cell>
          <cell r="F115">
            <v>6925840.46</v>
          </cell>
          <cell r="G115">
            <v>4961542.08</v>
          </cell>
          <cell r="H115">
            <v>0</v>
          </cell>
        </row>
        <row r="116">
          <cell r="A116" t="str">
            <v>19002</v>
          </cell>
          <cell r="B116" t="str">
            <v>เงินประกันโทรศัพท์</v>
          </cell>
          <cell r="C116">
            <v>67000</v>
          </cell>
          <cell r="D116">
            <v>0</v>
          </cell>
          <cell r="E116">
            <v>0</v>
          </cell>
          <cell r="F116">
            <v>0</v>
          </cell>
          <cell r="G116">
            <v>67000</v>
          </cell>
          <cell r="H116">
            <v>0</v>
          </cell>
        </row>
        <row r="117">
          <cell r="A117" t="str">
            <v>19003</v>
          </cell>
          <cell r="B117" t="str">
            <v>ภาษีหัก ณ ที่จ่าย</v>
          </cell>
          <cell r="C117">
            <v>5755112.2300000004</v>
          </cell>
          <cell r="D117">
            <v>0</v>
          </cell>
          <cell r="E117">
            <v>5355388.3600000003</v>
          </cell>
          <cell r="F117">
            <v>0</v>
          </cell>
          <cell r="G117">
            <v>11110500.59</v>
          </cell>
          <cell r="H117">
            <v>0</v>
          </cell>
        </row>
        <row r="118">
          <cell r="A118" t="str">
            <v>19004</v>
          </cell>
          <cell r="B118" t="str">
            <v>พันธบัตรองค์การโทรศัพท์</v>
          </cell>
          <cell r="C118">
            <v>15000</v>
          </cell>
          <cell r="D118">
            <v>0</v>
          </cell>
          <cell r="E118">
            <v>0</v>
          </cell>
          <cell r="F118">
            <v>0</v>
          </cell>
          <cell r="G118">
            <v>15000</v>
          </cell>
          <cell r="H118">
            <v>0</v>
          </cell>
        </row>
        <row r="119">
          <cell r="A119" t="str">
            <v>19005</v>
          </cell>
          <cell r="B119" t="str">
            <v>ค่าใช้จ่ายรอตัดจ่าย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19007</v>
          </cell>
          <cell r="B120" t="str">
            <v>เงินทดรองจ่ายแทนลูกค้า</v>
          </cell>
          <cell r="C120">
            <v>0</v>
          </cell>
          <cell r="D120">
            <v>0</v>
          </cell>
          <cell r="E120">
            <v>32744.880000000001</v>
          </cell>
          <cell r="F120">
            <v>0</v>
          </cell>
          <cell r="G120">
            <v>32744.880000000001</v>
          </cell>
          <cell r="H120">
            <v>0</v>
          </cell>
        </row>
        <row r="121">
          <cell r="A121" t="str">
            <v>19008</v>
          </cell>
          <cell r="B121" t="str">
            <v>ค่าบริการซ่อมเรือค้างรับ</v>
          </cell>
          <cell r="C121">
            <v>39983819.130000003</v>
          </cell>
          <cell r="D121">
            <v>0</v>
          </cell>
          <cell r="E121">
            <v>0</v>
          </cell>
          <cell r="F121">
            <v>7415768.0899999999</v>
          </cell>
          <cell r="G121">
            <v>32568051.039999999</v>
          </cell>
          <cell r="H121">
            <v>0</v>
          </cell>
        </row>
        <row r="122">
          <cell r="A122" t="str">
            <v>19009</v>
          </cell>
          <cell r="B122" t="str">
            <v>รายได้ค่าต่อเรือค้างรับ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19010</v>
          </cell>
          <cell r="B123" t="str">
            <v>เงินมัดจำค่าสินค้า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19012</v>
          </cell>
          <cell r="B124" t="str">
            <v>รายได้เงินปันผลค้างรับ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21101</v>
          </cell>
          <cell r="B125" t="str">
            <v>เงินเบิกเกินบัญชี - ธ.ไทยพาณิชย์ สาขาพระประแดง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21102</v>
          </cell>
          <cell r="B126" t="str">
            <v>เจ้าหนี้ T/R</v>
          </cell>
          <cell r="C126">
            <v>0</v>
          </cell>
          <cell r="D126">
            <v>8031524.7599999998</v>
          </cell>
          <cell r="E126">
            <v>7138036.71</v>
          </cell>
          <cell r="F126">
            <v>0</v>
          </cell>
          <cell r="G126">
            <v>0</v>
          </cell>
          <cell r="H126">
            <v>893488.05</v>
          </cell>
        </row>
        <row r="127">
          <cell r="A127" t="str">
            <v>21103</v>
          </cell>
          <cell r="B127" t="str">
            <v>เงินเบิกเกินบัญชี - ธ.ไทยพาณิชย์ สาขาบางครุ</v>
          </cell>
          <cell r="C127">
            <v>0</v>
          </cell>
          <cell r="D127">
            <v>3950828.62</v>
          </cell>
          <cell r="E127">
            <v>0</v>
          </cell>
          <cell r="F127">
            <v>2456425.1</v>
          </cell>
          <cell r="G127">
            <v>0</v>
          </cell>
          <cell r="H127">
            <v>6407253.7199999997</v>
          </cell>
        </row>
        <row r="128">
          <cell r="A128" t="str">
            <v>21201</v>
          </cell>
          <cell r="B128" t="str">
            <v>เจ้าหนี้การค้า</v>
          </cell>
          <cell r="C128">
            <v>0</v>
          </cell>
          <cell r="D128">
            <v>7151880.1100000003</v>
          </cell>
          <cell r="E128">
            <v>0</v>
          </cell>
          <cell r="F128">
            <v>767296.59</v>
          </cell>
          <cell r="G128">
            <v>0</v>
          </cell>
          <cell r="H128">
            <v>7919176.7000000002</v>
          </cell>
        </row>
        <row r="129">
          <cell r="A129" t="str">
            <v>21202</v>
          </cell>
          <cell r="B129" t="str">
            <v>เช็คค้างจ่าย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21203</v>
          </cell>
          <cell r="B130" t="str">
            <v>เจ้าหนี้ - Forward Exchange</v>
          </cell>
          <cell r="C130">
            <v>0</v>
          </cell>
          <cell r="D130">
            <v>1611229.37</v>
          </cell>
          <cell r="E130">
            <v>1611229.37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21204</v>
          </cell>
          <cell r="B131" t="str">
            <v>ตั๋วสัญญาใช้เงิน</v>
          </cell>
          <cell r="C131">
            <v>0</v>
          </cell>
          <cell r="D131">
            <v>271544000</v>
          </cell>
          <cell r="E131">
            <v>90000000</v>
          </cell>
          <cell r="F131">
            <v>0</v>
          </cell>
          <cell r="G131">
            <v>0</v>
          </cell>
          <cell r="H131">
            <v>181544000</v>
          </cell>
        </row>
        <row r="132">
          <cell r="A132" t="str">
            <v>21301</v>
          </cell>
          <cell r="B132" t="str">
            <v>เงินกู้ระยะยาวที่ถึงกำหนดชำระภายในหนึ่งปี</v>
          </cell>
          <cell r="C132">
            <v>0</v>
          </cell>
          <cell r="D132">
            <v>21963200</v>
          </cell>
          <cell r="E132">
            <v>21963200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21401</v>
          </cell>
          <cell r="B133" t="str">
            <v>เงินรับล่วงหน้า - ค่าต่อเรือและซ่อมเรือ</v>
          </cell>
          <cell r="C133">
            <v>0</v>
          </cell>
          <cell r="D133">
            <v>24913836.289999999</v>
          </cell>
          <cell r="E133">
            <v>0</v>
          </cell>
          <cell r="F133">
            <v>20178242.210000001</v>
          </cell>
          <cell r="G133">
            <v>0</v>
          </cell>
          <cell r="H133">
            <v>45092078.5</v>
          </cell>
        </row>
        <row r="134">
          <cell r="A134" t="str">
            <v>21402</v>
          </cell>
          <cell r="B134" t="str">
            <v>เช็ครับลงวันที่รับล่วงหน้า</v>
          </cell>
          <cell r="C134">
            <v>0</v>
          </cell>
          <cell r="D134">
            <v>16136028.42</v>
          </cell>
          <cell r="E134">
            <v>1358798.24</v>
          </cell>
          <cell r="F134">
            <v>0</v>
          </cell>
          <cell r="G134">
            <v>0</v>
          </cell>
          <cell r="H134">
            <v>14777230.18</v>
          </cell>
        </row>
        <row r="135">
          <cell r="A135" t="str">
            <v>21901</v>
          </cell>
          <cell r="B135" t="str">
            <v>เจ้าหนี้-บริษัทอื่นในเครือ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21902</v>
          </cell>
          <cell r="B136" t="str">
            <v>ดอกเบี้ยเงินกู้ค้างจ่าย</v>
          </cell>
          <cell r="C136">
            <v>0</v>
          </cell>
          <cell r="D136">
            <v>224219.18</v>
          </cell>
          <cell r="E136">
            <v>224219.18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21903</v>
          </cell>
          <cell r="B137" t="str">
            <v>ภาษีหักไว้ ณ ที่จ่าย ภงด.1</v>
          </cell>
          <cell r="C137">
            <v>0</v>
          </cell>
          <cell r="D137">
            <v>176159.31</v>
          </cell>
          <cell r="E137">
            <v>0</v>
          </cell>
          <cell r="F137">
            <v>807182.15</v>
          </cell>
          <cell r="G137">
            <v>0</v>
          </cell>
          <cell r="H137">
            <v>983341.46</v>
          </cell>
        </row>
        <row r="138">
          <cell r="A138" t="str">
            <v>21904</v>
          </cell>
          <cell r="B138" t="str">
            <v>โบนัสค้างจ่าย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21905</v>
          </cell>
          <cell r="B139" t="str">
            <v>ค่าน้ำประปาค้างจ่าย</v>
          </cell>
          <cell r="C139">
            <v>0</v>
          </cell>
          <cell r="D139">
            <v>50000</v>
          </cell>
          <cell r="E139">
            <v>0</v>
          </cell>
          <cell r="F139">
            <v>0</v>
          </cell>
          <cell r="G139">
            <v>0</v>
          </cell>
          <cell r="H139">
            <v>50000</v>
          </cell>
        </row>
        <row r="140">
          <cell r="A140" t="str">
            <v>21906</v>
          </cell>
          <cell r="B140" t="str">
            <v>ค่าไฟฟ้าค้างจ่าย</v>
          </cell>
          <cell r="C140">
            <v>0</v>
          </cell>
          <cell r="D140">
            <v>700000</v>
          </cell>
          <cell r="E140">
            <v>0</v>
          </cell>
          <cell r="F140">
            <v>0</v>
          </cell>
          <cell r="G140">
            <v>0</v>
          </cell>
          <cell r="H140">
            <v>700000</v>
          </cell>
        </row>
        <row r="141">
          <cell r="A141" t="str">
            <v>21907</v>
          </cell>
          <cell r="B141" t="str">
            <v>ค่าโทรศัพท์ค้างจ่าย</v>
          </cell>
          <cell r="C141">
            <v>0</v>
          </cell>
          <cell r="D141">
            <v>134845.78</v>
          </cell>
          <cell r="E141">
            <v>24332.92</v>
          </cell>
          <cell r="F141">
            <v>0</v>
          </cell>
          <cell r="G141">
            <v>0</v>
          </cell>
          <cell r="H141">
            <v>110512.86</v>
          </cell>
        </row>
        <row r="142">
          <cell r="A142" t="str">
            <v>21908</v>
          </cell>
          <cell r="B142" t="str">
            <v>ค่าสอบบัญชีค้างจ่าย</v>
          </cell>
          <cell r="C142">
            <v>0</v>
          </cell>
          <cell r="D142">
            <v>245000.03</v>
          </cell>
          <cell r="E142">
            <v>0</v>
          </cell>
          <cell r="F142">
            <v>18000</v>
          </cell>
          <cell r="G142">
            <v>0</v>
          </cell>
          <cell r="H142">
            <v>263000.03000000003</v>
          </cell>
        </row>
        <row r="143">
          <cell r="A143" t="str">
            <v>21909</v>
          </cell>
          <cell r="B143" t="str">
            <v>ค่าแรงเหมาค้างจ่าย</v>
          </cell>
          <cell r="C143">
            <v>0</v>
          </cell>
          <cell r="D143">
            <v>6492612.3200000003</v>
          </cell>
          <cell r="E143">
            <v>1606401.67</v>
          </cell>
          <cell r="F143">
            <v>0</v>
          </cell>
          <cell r="G143">
            <v>0</v>
          </cell>
          <cell r="H143">
            <v>4886210.6500000004</v>
          </cell>
        </row>
        <row r="144">
          <cell r="A144" t="str">
            <v>21910</v>
          </cell>
          <cell r="B144" t="str">
            <v>เงินประกันสังคมหัก ณ ที่จ่ายค้างจ่าย</v>
          </cell>
          <cell r="C144">
            <v>0</v>
          </cell>
          <cell r="D144">
            <v>80603</v>
          </cell>
          <cell r="E144">
            <v>0</v>
          </cell>
          <cell r="F144">
            <v>566</v>
          </cell>
          <cell r="G144">
            <v>0</v>
          </cell>
          <cell r="H144">
            <v>81169</v>
          </cell>
        </row>
        <row r="145">
          <cell r="A145" t="str">
            <v>21911</v>
          </cell>
          <cell r="B145" t="str">
            <v>ภาษีขาย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 t="str">
            <v>21912</v>
          </cell>
          <cell r="B146" t="str">
            <v>ค่าใช้จ่ายค้างจ่าย</v>
          </cell>
          <cell r="C146">
            <v>0</v>
          </cell>
          <cell r="D146">
            <v>1929426.17</v>
          </cell>
          <cell r="E146">
            <v>353344.76</v>
          </cell>
          <cell r="F146">
            <v>0</v>
          </cell>
          <cell r="G146">
            <v>0</v>
          </cell>
          <cell r="H146">
            <v>1576081.41</v>
          </cell>
        </row>
        <row r="147">
          <cell r="A147" t="str">
            <v>21913</v>
          </cell>
          <cell r="B147" t="str">
            <v>เงินปันผลค้างจ่าย</v>
          </cell>
          <cell r="C147">
            <v>0</v>
          </cell>
          <cell r="D147">
            <v>52197.5</v>
          </cell>
          <cell r="E147">
            <v>0</v>
          </cell>
          <cell r="F147">
            <v>0</v>
          </cell>
          <cell r="G147">
            <v>0</v>
          </cell>
          <cell r="H147">
            <v>52197.5</v>
          </cell>
        </row>
        <row r="148">
          <cell r="A148" t="str">
            <v>21914</v>
          </cell>
          <cell r="B148" t="str">
            <v>เจ้าหนี้กรมสรรพากร</v>
          </cell>
          <cell r="C148">
            <v>0</v>
          </cell>
          <cell r="D148">
            <v>0</v>
          </cell>
          <cell r="E148">
            <v>0</v>
          </cell>
          <cell r="F148">
            <v>710936.55</v>
          </cell>
          <cell r="G148">
            <v>0</v>
          </cell>
          <cell r="H148">
            <v>710936.55</v>
          </cell>
        </row>
        <row r="149">
          <cell r="A149" t="str">
            <v>21915</v>
          </cell>
          <cell r="B149" t="str">
            <v>ภาษีเงินได้นิติบุคคลค้างจ่าย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21916</v>
          </cell>
          <cell r="B150" t="str">
            <v>เงินกองทุนสำรองเลี้ยงชีพ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21917</v>
          </cell>
          <cell r="B151" t="str">
            <v>เจ้าหนี้ - ต่อเรือ</v>
          </cell>
          <cell r="C151">
            <v>0</v>
          </cell>
          <cell r="D151">
            <v>505500</v>
          </cell>
          <cell r="E151">
            <v>0</v>
          </cell>
          <cell r="F151">
            <v>17262678.870000001</v>
          </cell>
          <cell r="G151">
            <v>0</v>
          </cell>
          <cell r="H151">
            <v>17768178.870000001</v>
          </cell>
        </row>
        <row r="152">
          <cell r="A152" t="str">
            <v>21918</v>
          </cell>
          <cell r="B152" t="str">
            <v>เจ้าหนี้ T/T</v>
          </cell>
          <cell r="C152">
            <v>0</v>
          </cell>
          <cell r="D152">
            <v>9154.86</v>
          </cell>
          <cell r="E152">
            <v>9154.86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21919</v>
          </cell>
          <cell r="B153" t="str">
            <v>เจ้าหนี้เช่าซื้อที่ถึงกำหนดชำระภายในหนึ่งปี</v>
          </cell>
          <cell r="C153">
            <v>0</v>
          </cell>
          <cell r="D153">
            <v>430579.07</v>
          </cell>
          <cell r="E153">
            <v>0</v>
          </cell>
          <cell r="F153">
            <v>73300.850000000006</v>
          </cell>
          <cell r="G153">
            <v>0</v>
          </cell>
          <cell r="H153">
            <v>503879.92</v>
          </cell>
        </row>
        <row r="154">
          <cell r="A154" t="str">
            <v>21920</v>
          </cell>
          <cell r="B154" t="str">
            <v>ภาษีขายไม่ถึงกำหนด</v>
          </cell>
          <cell r="C154">
            <v>0</v>
          </cell>
          <cell r="D154">
            <v>931060.81</v>
          </cell>
          <cell r="E154">
            <v>0</v>
          </cell>
          <cell r="F154">
            <v>3425773.77</v>
          </cell>
          <cell r="G154">
            <v>0</v>
          </cell>
          <cell r="H154">
            <v>4356834.58</v>
          </cell>
        </row>
        <row r="155">
          <cell r="A155" t="str">
            <v>21921</v>
          </cell>
          <cell r="B155" t="str">
            <v>ส่วนลดจากการขายเงินตราต่างประเทศล่วงหน้ารอตัดบัญชี</v>
          </cell>
          <cell r="C155">
            <v>0</v>
          </cell>
          <cell r="D155">
            <v>878.14</v>
          </cell>
          <cell r="E155">
            <v>878.14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21922</v>
          </cell>
          <cell r="B156" t="str">
            <v>ดอกเบี้ยค้างจ่าย - เจ้าหนี้ T/R</v>
          </cell>
          <cell r="C156">
            <v>0</v>
          </cell>
          <cell r="D156">
            <v>9492.82</v>
          </cell>
          <cell r="E156">
            <v>9492.82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21923</v>
          </cell>
          <cell r="B157" t="str">
            <v>ดอกเบี้ยค้างจ่าย - อื่น ๆ</v>
          </cell>
          <cell r="C157">
            <v>0</v>
          </cell>
          <cell r="D157">
            <v>675896.18</v>
          </cell>
          <cell r="E157">
            <v>541603.36</v>
          </cell>
          <cell r="F157">
            <v>0</v>
          </cell>
          <cell r="G157">
            <v>0</v>
          </cell>
          <cell r="H157">
            <v>134292.82</v>
          </cell>
        </row>
        <row r="158">
          <cell r="A158" t="str">
            <v>21924</v>
          </cell>
          <cell r="B158" t="str">
            <v>ดอกเบี้ยรับรอตัดบัญชี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21925</v>
          </cell>
          <cell r="B159" t="str">
            <v>ภาษีหัก ณ ที่จ่าย ภงด.3</v>
          </cell>
          <cell r="C159">
            <v>0</v>
          </cell>
          <cell r="D159">
            <v>97600.74</v>
          </cell>
          <cell r="E159">
            <v>21798.09</v>
          </cell>
          <cell r="F159">
            <v>0</v>
          </cell>
          <cell r="G159">
            <v>0</v>
          </cell>
          <cell r="H159">
            <v>75802.649999999994</v>
          </cell>
        </row>
        <row r="160">
          <cell r="A160" t="str">
            <v>21926</v>
          </cell>
          <cell r="B160" t="str">
            <v>ภาษีหัก ณ ที่จ่าย ภงด.53</v>
          </cell>
          <cell r="C160">
            <v>0</v>
          </cell>
          <cell r="D160">
            <v>101293.93</v>
          </cell>
          <cell r="E160">
            <v>0</v>
          </cell>
          <cell r="F160">
            <v>2711.13</v>
          </cell>
          <cell r="G160">
            <v>0</v>
          </cell>
          <cell r="H160">
            <v>104005.06</v>
          </cell>
        </row>
        <row r="161">
          <cell r="A161" t="str">
            <v>21927</v>
          </cell>
          <cell r="B161" t="str">
            <v>ค่าปรับค้างจ่าย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A162" t="str">
            <v>22001</v>
          </cell>
          <cell r="B162" t="str">
            <v>เงินกู้ยืมธนาคารระยะยาว - ธ.ไทยพาณิชย์</v>
          </cell>
          <cell r="C162">
            <v>0</v>
          </cell>
          <cell r="D162">
            <v>22036800</v>
          </cell>
          <cell r="E162">
            <v>22036800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29004</v>
          </cell>
          <cell r="B163" t="str">
            <v>เงินค้ำประกันพนักงาน</v>
          </cell>
          <cell r="C163">
            <v>0</v>
          </cell>
          <cell r="D163">
            <v>0</v>
          </cell>
          <cell r="E163">
            <v>0</v>
          </cell>
          <cell r="F163">
            <v>5000</v>
          </cell>
          <cell r="G163">
            <v>0</v>
          </cell>
          <cell r="H163">
            <v>5000</v>
          </cell>
        </row>
        <row r="164">
          <cell r="A164" t="str">
            <v>29005</v>
          </cell>
          <cell r="B164" t="str">
            <v>เงินประกันผลงาน</v>
          </cell>
          <cell r="C164">
            <v>0</v>
          </cell>
          <cell r="D164">
            <v>106339.7</v>
          </cell>
          <cell r="E164">
            <v>0</v>
          </cell>
          <cell r="F164">
            <v>18170.2</v>
          </cell>
          <cell r="G164">
            <v>0</v>
          </cell>
          <cell r="H164">
            <v>124509.9</v>
          </cell>
        </row>
        <row r="165">
          <cell r="A165" t="str">
            <v>29007</v>
          </cell>
          <cell r="B165" t="str">
            <v>หนี้สินภาษีเงินได้ของส่วนเกินทุนจากการตีราคาที่ดิน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29008</v>
          </cell>
          <cell r="B166" t="str">
            <v xml:space="preserve">เจ้าหนี้เช่าซื้อ </v>
          </cell>
          <cell r="C166">
            <v>0</v>
          </cell>
          <cell r="D166">
            <v>1227868.18</v>
          </cell>
          <cell r="E166">
            <v>503879.93</v>
          </cell>
          <cell r="F166">
            <v>0</v>
          </cell>
          <cell r="G166">
            <v>0</v>
          </cell>
          <cell r="H166">
            <v>723988.25</v>
          </cell>
        </row>
        <row r="167">
          <cell r="A167" t="str">
            <v>31001</v>
          </cell>
          <cell r="B167" t="str">
            <v>ทุนจดทะเบียน</v>
          </cell>
          <cell r="C167">
            <v>0</v>
          </cell>
          <cell r="D167">
            <v>170000000</v>
          </cell>
          <cell r="E167">
            <v>51000000</v>
          </cell>
          <cell r="F167">
            <v>0</v>
          </cell>
          <cell r="G167">
            <v>0</v>
          </cell>
          <cell r="H167">
            <v>119000000</v>
          </cell>
        </row>
        <row r="168">
          <cell r="A168" t="str">
            <v>31002</v>
          </cell>
          <cell r="B168" t="str">
            <v>ส่วนเกินมูลค่าหุ้นสามัญ</v>
          </cell>
          <cell r="C168">
            <v>0</v>
          </cell>
          <cell r="D168">
            <v>250000000</v>
          </cell>
          <cell r="E168">
            <v>250000000</v>
          </cell>
          <cell r="F168">
            <v>0</v>
          </cell>
          <cell r="G168">
            <v>0</v>
          </cell>
          <cell r="H168">
            <v>0</v>
          </cell>
        </row>
        <row r="169">
          <cell r="A169" t="str">
            <v>31003</v>
          </cell>
          <cell r="B169" t="str">
            <v>ส่วนเกินจากการตีราคาทรัพย์สินเพิ่มขึ้น</v>
          </cell>
          <cell r="C169">
            <v>0</v>
          </cell>
          <cell r="D169">
            <v>49486246.880000003</v>
          </cell>
          <cell r="E169">
            <v>49486246.880000003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31004</v>
          </cell>
          <cell r="B170" t="str">
            <v>กำไร-ขาดทุนสุทธิ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31005</v>
          </cell>
          <cell r="B171" t="str">
            <v>กำไรสะสมยังไม่ได้จัดสรร</v>
          </cell>
          <cell r="C171">
            <v>311146360.55000001</v>
          </cell>
          <cell r="D171">
            <v>0</v>
          </cell>
          <cell r="E171">
            <v>0</v>
          </cell>
          <cell r="F171">
            <v>308512204.91000003</v>
          </cell>
          <cell r="G171">
            <v>2634155.64</v>
          </cell>
          <cell r="H171">
            <v>0</v>
          </cell>
        </row>
        <row r="172">
          <cell r="A172" t="str">
            <v>31006</v>
          </cell>
          <cell r="B172" t="str">
            <v>สำรองตามกฎหมาย</v>
          </cell>
          <cell r="C172">
            <v>0</v>
          </cell>
          <cell r="D172">
            <v>7512204.9100000001</v>
          </cell>
          <cell r="E172">
            <v>7512204.9100000001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31007</v>
          </cell>
          <cell r="B173" t="str">
            <v>กำไร(ขาดทุน)สุทธิที่ยังไม่เกิดขึ้นจากหลักทรัพย์เพื</v>
          </cell>
          <cell r="C173">
            <v>1631230.03</v>
          </cell>
          <cell r="D173">
            <v>0</v>
          </cell>
          <cell r="E173">
            <v>0</v>
          </cell>
          <cell r="F173">
            <v>474965.65</v>
          </cell>
          <cell r="G173">
            <v>1156264.3799999999</v>
          </cell>
          <cell r="H173">
            <v>0</v>
          </cell>
        </row>
        <row r="174">
          <cell r="A174" t="str">
            <v>41001</v>
          </cell>
          <cell r="B174" t="str">
            <v>รายได้ค่าซ่อมเรือ</v>
          </cell>
          <cell r="C174">
            <v>0</v>
          </cell>
          <cell r="D174">
            <v>0</v>
          </cell>
          <cell r="E174">
            <v>0</v>
          </cell>
          <cell r="F174">
            <v>237179529.65000001</v>
          </cell>
          <cell r="G174">
            <v>0</v>
          </cell>
          <cell r="H174">
            <v>237179529.65000001</v>
          </cell>
        </row>
        <row r="175">
          <cell r="A175" t="str">
            <v>41002</v>
          </cell>
          <cell r="B175" t="str">
            <v>รายได้ค่าจ้างต่อเรือ</v>
          </cell>
          <cell r="C175">
            <v>0</v>
          </cell>
          <cell r="D175">
            <v>0</v>
          </cell>
          <cell r="E175">
            <v>0</v>
          </cell>
          <cell r="F175">
            <v>20557500</v>
          </cell>
          <cell r="G175">
            <v>0</v>
          </cell>
          <cell r="H175">
            <v>20557500</v>
          </cell>
        </row>
        <row r="176">
          <cell r="A176" t="str">
            <v>41009</v>
          </cell>
          <cell r="B176" t="str">
            <v>ส่วนลดจ่าย</v>
          </cell>
          <cell r="C176">
            <v>0</v>
          </cell>
          <cell r="D176">
            <v>0</v>
          </cell>
          <cell r="E176">
            <v>1566321.46</v>
          </cell>
          <cell r="F176">
            <v>0</v>
          </cell>
          <cell r="G176">
            <v>1566321.46</v>
          </cell>
          <cell r="H176">
            <v>0</v>
          </cell>
        </row>
        <row r="177">
          <cell r="A177" t="str">
            <v>42001</v>
          </cell>
          <cell r="B177" t="str">
            <v>รายได้ค่าขายเศษเหล็ก</v>
          </cell>
          <cell r="C177">
            <v>0</v>
          </cell>
          <cell r="D177">
            <v>0</v>
          </cell>
          <cell r="E177">
            <v>0</v>
          </cell>
          <cell r="F177">
            <v>255810.28</v>
          </cell>
          <cell r="G177">
            <v>0</v>
          </cell>
          <cell r="H177">
            <v>255810.28</v>
          </cell>
        </row>
        <row r="178">
          <cell r="A178" t="str">
            <v>42002</v>
          </cell>
          <cell r="B178" t="str">
            <v>ส่วนลดรับ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42003</v>
          </cell>
          <cell r="B179" t="str">
            <v>รายได้ดอกเบี้ยรับ</v>
          </cell>
          <cell r="C179">
            <v>0</v>
          </cell>
          <cell r="D179">
            <v>0</v>
          </cell>
          <cell r="E179">
            <v>0</v>
          </cell>
          <cell r="F179">
            <v>3683671.44</v>
          </cell>
          <cell r="G179">
            <v>0</v>
          </cell>
          <cell r="H179">
            <v>3683671.44</v>
          </cell>
        </row>
        <row r="180">
          <cell r="A180" t="str">
            <v>42004</v>
          </cell>
          <cell r="B180" t="str">
            <v>รายได้เบ็ดเตล็ด</v>
          </cell>
          <cell r="C180">
            <v>0</v>
          </cell>
          <cell r="D180">
            <v>0</v>
          </cell>
          <cell r="E180">
            <v>0</v>
          </cell>
          <cell r="F180">
            <v>2215257.0499999998</v>
          </cell>
          <cell r="G180">
            <v>0</v>
          </cell>
          <cell r="H180">
            <v>2215257.0499999998</v>
          </cell>
        </row>
        <row r="181">
          <cell r="A181" t="str">
            <v>42005</v>
          </cell>
          <cell r="B181" t="str">
            <v>กำไรจากการจำหน่ายทรัพย์สิน</v>
          </cell>
          <cell r="C181">
            <v>0</v>
          </cell>
          <cell r="D181">
            <v>0</v>
          </cell>
          <cell r="E181">
            <v>0</v>
          </cell>
          <cell r="F181">
            <v>68109920.510000005</v>
          </cell>
          <cell r="G181">
            <v>0</v>
          </cell>
          <cell r="H181">
            <v>68109920.510000005</v>
          </cell>
        </row>
        <row r="182">
          <cell r="A182" t="str">
            <v>42006</v>
          </cell>
          <cell r="B182" t="str">
            <v>กำไรจากอัตราแลกเปลี่ยน</v>
          </cell>
          <cell r="C182">
            <v>0</v>
          </cell>
          <cell r="D182">
            <v>0</v>
          </cell>
          <cell r="E182">
            <v>0</v>
          </cell>
          <cell r="F182">
            <v>747018.95</v>
          </cell>
          <cell r="G182">
            <v>0</v>
          </cell>
          <cell r="H182">
            <v>747018.95</v>
          </cell>
        </row>
        <row r="183">
          <cell r="A183" t="str">
            <v>42008</v>
          </cell>
          <cell r="B183" t="str">
            <v>ส่วนลดจากการซื้อ-ขายเงินตรา ตปท.ล่วงหน้าตัดบัญชี</v>
          </cell>
          <cell r="C183">
            <v>0</v>
          </cell>
          <cell r="D183">
            <v>0</v>
          </cell>
          <cell r="E183">
            <v>0</v>
          </cell>
          <cell r="F183">
            <v>878.14</v>
          </cell>
          <cell r="G183">
            <v>0</v>
          </cell>
          <cell r="H183">
            <v>878.14</v>
          </cell>
        </row>
        <row r="184">
          <cell r="A184" t="str">
            <v>42009</v>
          </cell>
          <cell r="B184" t="str">
            <v>เงินปันผล</v>
          </cell>
          <cell r="C184">
            <v>0</v>
          </cell>
          <cell r="D184">
            <v>0</v>
          </cell>
          <cell r="E184">
            <v>0</v>
          </cell>
          <cell r="F184">
            <v>64275</v>
          </cell>
          <cell r="G184">
            <v>0</v>
          </cell>
          <cell r="H184">
            <v>64275</v>
          </cell>
        </row>
        <row r="185">
          <cell r="A185" t="str">
            <v>42010</v>
          </cell>
          <cell r="B185" t="str">
            <v>กำไรที่เกิดขึ้นจากการจำหน่ายเงินลงทุน</v>
          </cell>
          <cell r="C185">
            <v>0</v>
          </cell>
          <cell r="D185">
            <v>0</v>
          </cell>
          <cell r="E185">
            <v>0</v>
          </cell>
          <cell r="F185">
            <v>1840278.38</v>
          </cell>
          <cell r="G185">
            <v>0</v>
          </cell>
          <cell r="H185">
            <v>1840278.38</v>
          </cell>
        </row>
        <row r="186">
          <cell r="A186" t="str">
            <v>42011</v>
          </cell>
          <cell r="B186" t="str">
            <v>กำไรจากการลงทุนในบริษัทย่อย</v>
          </cell>
          <cell r="C186">
            <v>0</v>
          </cell>
          <cell r="D186">
            <v>0</v>
          </cell>
          <cell r="E186">
            <v>0</v>
          </cell>
          <cell r="F186">
            <v>229017.96</v>
          </cell>
          <cell r="G186">
            <v>0</v>
          </cell>
          <cell r="H186">
            <v>229017.96</v>
          </cell>
        </row>
        <row r="187">
          <cell r="A187" t="str">
            <v>51000</v>
          </cell>
          <cell r="B187" t="str">
            <v>Materials</v>
          </cell>
          <cell r="C187">
            <v>0</v>
          </cell>
          <cell r="D187">
            <v>0</v>
          </cell>
          <cell r="E187">
            <v>46704990.780000001</v>
          </cell>
          <cell r="F187">
            <v>0</v>
          </cell>
          <cell r="G187">
            <v>46704990.780000001</v>
          </cell>
          <cell r="H187">
            <v>0</v>
          </cell>
        </row>
        <row r="188">
          <cell r="A188" t="str">
            <v>51100</v>
          </cell>
          <cell r="B188" t="str">
            <v>Piping System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51200</v>
          </cell>
          <cell r="B189" t="str">
            <v>Air-condition &amp; Ventilation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51300</v>
          </cell>
          <cell r="B190" t="str">
            <v>Hull,Superstructure &amp; Outfitting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51400</v>
          </cell>
          <cell r="B191" t="str">
            <v>Electrical &amp; Lighting System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 t="str">
            <v>51500</v>
          </cell>
          <cell r="B192" t="str">
            <v>Navigation &amp; Communication System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51600</v>
          </cell>
          <cell r="B193" t="str">
            <v>Initial Supply / Ship Equipment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51800</v>
          </cell>
          <cell r="B194" t="str">
            <v>Special 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51900</v>
          </cell>
          <cell r="B195" t="str">
            <v>Miscellaneous / General supplies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51990</v>
          </cell>
          <cell r="B196" t="str">
            <v>ต้นทุน-ต่อเรือ</v>
          </cell>
          <cell r="C196">
            <v>0</v>
          </cell>
          <cell r="D196">
            <v>0</v>
          </cell>
          <cell r="E196">
            <v>17262678.870000001</v>
          </cell>
          <cell r="F196">
            <v>0</v>
          </cell>
          <cell r="G196">
            <v>17262678.870000001</v>
          </cell>
          <cell r="H196">
            <v>0</v>
          </cell>
        </row>
        <row r="197">
          <cell r="A197" t="str">
            <v>52000</v>
          </cell>
          <cell r="B197" t="str">
            <v>ค่าแรงเหมา-Machinery</v>
          </cell>
          <cell r="C197">
            <v>0</v>
          </cell>
          <cell r="D197">
            <v>0</v>
          </cell>
          <cell r="E197">
            <v>550</v>
          </cell>
          <cell r="F197">
            <v>0</v>
          </cell>
          <cell r="G197">
            <v>550</v>
          </cell>
          <cell r="H197">
            <v>0</v>
          </cell>
        </row>
        <row r="198">
          <cell r="A198" t="str">
            <v>52100</v>
          </cell>
          <cell r="B198" t="str">
            <v>ค่าแรงเหมา-Piping System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52200</v>
          </cell>
          <cell r="B199" t="str">
            <v>ค่าแรงเหมา-Air Con.&amp;Vent.System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52300</v>
          </cell>
          <cell r="B200" t="str">
            <v>ค่าแรงเหมา-Hull,Superstruc. &amp; Outfit.</v>
          </cell>
          <cell r="C200">
            <v>0</v>
          </cell>
          <cell r="D200">
            <v>0</v>
          </cell>
          <cell r="E200">
            <v>787424.75</v>
          </cell>
          <cell r="F200">
            <v>0</v>
          </cell>
          <cell r="G200">
            <v>787424.75</v>
          </cell>
          <cell r="H200">
            <v>0</v>
          </cell>
        </row>
        <row r="201">
          <cell r="A201" t="str">
            <v>52400</v>
          </cell>
          <cell r="B201" t="str">
            <v>ค่าแรงเหมา-Electrical</v>
          </cell>
          <cell r="C201">
            <v>0</v>
          </cell>
          <cell r="D201">
            <v>0</v>
          </cell>
          <cell r="E201">
            <v>4000</v>
          </cell>
          <cell r="F201">
            <v>0</v>
          </cell>
          <cell r="G201">
            <v>4000</v>
          </cell>
          <cell r="H201">
            <v>0</v>
          </cell>
        </row>
        <row r="202">
          <cell r="A202" t="str">
            <v>52500</v>
          </cell>
          <cell r="B202" t="str">
            <v>ค่าแรงเหมา-Navigation &amp; Communication system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52600</v>
          </cell>
          <cell r="B203" t="str">
            <v>ค่าแรงเหมา-Initial Supply/Ship Equip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52700</v>
          </cell>
          <cell r="B204" t="str">
            <v>ค่าแรงเหมา-Accommodtion &amp; Insulation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52800</v>
          </cell>
          <cell r="B205" t="str">
            <v>ค่าแรงเหมา-Special system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52900</v>
          </cell>
          <cell r="B206" t="str">
            <v>ค่าแรงเหมา-MISC./GEN.Supply</v>
          </cell>
          <cell r="C206">
            <v>0</v>
          </cell>
          <cell r="D206">
            <v>0</v>
          </cell>
          <cell r="E206">
            <v>36180449.729999997</v>
          </cell>
          <cell r="F206">
            <v>0</v>
          </cell>
          <cell r="G206">
            <v>36180449.729999997</v>
          </cell>
          <cell r="H206">
            <v>0</v>
          </cell>
        </row>
        <row r="207">
          <cell r="A207" t="str">
            <v>52950</v>
          </cell>
          <cell r="B207" t="str">
            <v>ค่าแรงปฏิบัติการ</v>
          </cell>
          <cell r="C207">
            <v>0</v>
          </cell>
          <cell r="D207">
            <v>0</v>
          </cell>
          <cell r="E207">
            <v>12946983.279999999</v>
          </cell>
          <cell r="F207">
            <v>0</v>
          </cell>
          <cell r="G207">
            <v>12946983.279999999</v>
          </cell>
          <cell r="H207">
            <v>0</v>
          </cell>
        </row>
        <row r="208">
          <cell r="A208" t="str">
            <v>52951</v>
          </cell>
          <cell r="B208" t="str">
            <v>ค่าล่วงเวลา</v>
          </cell>
          <cell r="C208">
            <v>0</v>
          </cell>
          <cell r="D208">
            <v>0</v>
          </cell>
          <cell r="E208">
            <v>6592935.96</v>
          </cell>
          <cell r="F208">
            <v>0</v>
          </cell>
          <cell r="G208">
            <v>6592935.96</v>
          </cell>
          <cell r="H208">
            <v>0</v>
          </cell>
        </row>
        <row r="209">
          <cell r="A209" t="str">
            <v>53110</v>
          </cell>
          <cell r="B209" t="str">
            <v>ค่าจ้างออกแบบ</v>
          </cell>
          <cell r="C209">
            <v>0</v>
          </cell>
          <cell r="D209">
            <v>0</v>
          </cell>
          <cell r="E209">
            <v>12371.13</v>
          </cell>
          <cell r="F209">
            <v>0</v>
          </cell>
          <cell r="G209">
            <v>12371.13</v>
          </cell>
          <cell r="H209">
            <v>0</v>
          </cell>
        </row>
        <row r="210">
          <cell r="A210" t="str">
            <v>53120</v>
          </cell>
          <cell r="B210" t="str">
            <v>ค่าฝึกอบรมโครงการ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53130</v>
          </cell>
          <cell r="B211" t="str">
            <v>ค่าเบี้ยประกันโครงการ</v>
          </cell>
          <cell r="C211">
            <v>0</v>
          </cell>
          <cell r="D211">
            <v>0</v>
          </cell>
          <cell r="E211">
            <v>190715</v>
          </cell>
          <cell r="F211">
            <v>0</v>
          </cell>
          <cell r="G211">
            <v>190715</v>
          </cell>
          <cell r="H211">
            <v>0</v>
          </cell>
        </row>
        <row r="212">
          <cell r="A212" t="str">
            <v>53140</v>
          </cell>
          <cell r="B212" t="str">
            <v>ค่าธรรมเนียมเจ้าหน้าที่ตรวจเรือ</v>
          </cell>
          <cell r="C212">
            <v>0</v>
          </cell>
          <cell r="D212">
            <v>0</v>
          </cell>
          <cell r="E212">
            <v>100000</v>
          </cell>
          <cell r="F212">
            <v>0</v>
          </cell>
          <cell r="G212">
            <v>100000</v>
          </cell>
          <cell r="H212">
            <v>0</v>
          </cell>
        </row>
        <row r="213">
          <cell r="A213" t="str">
            <v>53151</v>
          </cell>
          <cell r="B213" t="str">
            <v>ค่าใช้จ่ายในการตรวจสอบ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53152</v>
          </cell>
          <cell r="B214" t="str">
            <v>ค่าใช้จ่ายในการปล่อยเรือลงน้ำ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53153</v>
          </cell>
          <cell r="B215" t="str">
            <v>ค่าติดตั้งอุปกรณ์เรือ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53154</v>
          </cell>
          <cell r="B216" t="str">
            <v>ค่าเอกสารคู่มือประกอบเรือ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53155</v>
          </cell>
          <cell r="B217" t="str">
            <v>ค่าเดินทางส่งมอบเรือ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53190</v>
          </cell>
          <cell r="B218" t="str">
            <v>ค่าใช้จ่ายโครงการ-เบ็ดเตล็ด</v>
          </cell>
          <cell r="C218">
            <v>0</v>
          </cell>
          <cell r="D218">
            <v>0</v>
          </cell>
          <cell r="E218">
            <v>6404111.3200000003</v>
          </cell>
          <cell r="F218">
            <v>0</v>
          </cell>
          <cell r="G218">
            <v>6404111.3200000003</v>
          </cell>
          <cell r="H218">
            <v>0</v>
          </cell>
        </row>
        <row r="219">
          <cell r="A219" t="str">
            <v>53201</v>
          </cell>
          <cell r="B219" t="str">
            <v>ค่าจ้างเรือยนต์ลากจูง</v>
          </cell>
          <cell r="C219">
            <v>0</v>
          </cell>
          <cell r="D219">
            <v>0</v>
          </cell>
          <cell r="E219">
            <v>652000</v>
          </cell>
          <cell r="F219">
            <v>0</v>
          </cell>
          <cell r="G219">
            <v>652000</v>
          </cell>
          <cell r="H219">
            <v>0</v>
          </cell>
        </row>
        <row r="220">
          <cell r="A220" t="str">
            <v>53202</v>
          </cell>
          <cell r="B220" t="str">
            <v>ค่าเช่ารถบรรทุก รถยก</v>
          </cell>
          <cell r="C220">
            <v>0</v>
          </cell>
          <cell r="D220">
            <v>0</v>
          </cell>
          <cell r="E220">
            <v>733000</v>
          </cell>
          <cell r="F220">
            <v>0</v>
          </cell>
          <cell r="G220">
            <v>733000</v>
          </cell>
          <cell r="H220">
            <v>0</v>
          </cell>
        </row>
        <row r="221">
          <cell r="A221" t="str">
            <v>53203</v>
          </cell>
          <cell r="B221" t="str">
            <v>ค่าเช่าเครื่องลม เครื่องเชื่อม เครื่องจักร</v>
          </cell>
          <cell r="C221">
            <v>0</v>
          </cell>
          <cell r="D221">
            <v>0</v>
          </cell>
          <cell r="E221">
            <v>290261.58</v>
          </cell>
          <cell r="F221">
            <v>0</v>
          </cell>
          <cell r="G221">
            <v>290261.58</v>
          </cell>
          <cell r="H221">
            <v>0</v>
          </cell>
        </row>
        <row r="222">
          <cell r="A222" t="str">
            <v>53210</v>
          </cell>
          <cell r="B222" t="str">
            <v>ค่าซ่อมแซมอาคาร-โรงงาน</v>
          </cell>
          <cell r="C222">
            <v>0</v>
          </cell>
          <cell r="D222">
            <v>0</v>
          </cell>
          <cell r="E222">
            <v>149832.32000000001</v>
          </cell>
          <cell r="F222">
            <v>0</v>
          </cell>
          <cell r="G222">
            <v>149832.32000000001</v>
          </cell>
          <cell r="H222">
            <v>0</v>
          </cell>
        </row>
        <row r="223">
          <cell r="A223" t="str">
            <v>53211</v>
          </cell>
          <cell r="B223" t="str">
            <v>ค่าซ่อมแซมเครื่องมือ</v>
          </cell>
          <cell r="C223">
            <v>0</v>
          </cell>
          <cell r="D223">
            <v>0</v>
          </cell>
          <cell r="E223">
            <v>1297154.93</v>
          </cell>
          <cell r="F223">
            <v>0</v>
          </cell>
          <cell r="G223">
            <v>1297154.93</v>
          </cell>
          <cell r="H223">
            <v>0</v>
          </cell>
        </row>
        <row r="224">
          <cell r="A224" t="str">
            <v>53212</v>
          </cell>
          <cell r="B224" t="str">
            <v>ค่าซ่อมเครื่องจักร-เครื่องมือยก</v>
          </cell>
          <cell r="C224">
            <v>0</v>
          </cell>
          <cell r="D224">
            <v>0</v>
          </cell>
          <cell r="E224">
            <v>1465257.35</v>
          </cell>
          <cell r="F224">
            <v>0</v>
          </cell>
          <cell r="G224">
            <v>1465257.35</v>
          </cell>
          <cell r="H224">
            <v>0</v>
          </cell>
        </row>
        <row r="225">
          <cell r="A225" t="str">
            <v>53213</v>
          </cell>
          <cell r="B225" t="str">
            <v>ค่าซ่อมแซมอู่ลอย</v>
          </cell>
          <cell r="C225">
            <v>0</v>
          </cell>
          <cell r="D225">
            <v>0</v>
          </cell>
          <cell r="E225">
            <v>951581.96</v>
          </cell>
          <cell r="F225">
            <v>0</v>
          </cell>
          <cell r="G225">
            <v>951581.96</v>
          </cell>
          <cell r="H225">
            <v>0</v>
          </cell>
        </row>
        <row r="226">
          <cell r="A226" t="str">
            <v>53214</v>
          </cell>
          <cell r="B226" t="str">
            <v>ค่าซ่อมแซมเรือบริการ</v>
          </cell>
          <cell r="C226">
            <v>0</v>
          </cell>
          <cell r="D226">
            <v>0</v>
          </cell>
          <cell r="E226">
            <v>364389.54</v>
          </cell>
          <cell r="F226">
            <v>0</v>
          </cell>
          <cell r="G226">
            <v>364389.54</v>
          </cell>
          <cell r="H226">
            <v>0</v>
          </cell>
        </row>
        <row r="227">
          <cell r="A227" t="str">
            <v>53301</v>
          </cell>
          <cell r="B227" t="str">
            <v>ค่าใช้จ่ายในพิธีการ ภาษีศุลกากร</v>
          </cell>
          <cell r="C227">
            <v>0</v>
          </cell>
          <cell r="D227">
            <v>0</v>
          </cell>
          <cell r="E227">
            <v>16642.96</v>
          </cell>
          <cell r="F227">
            <v>0</v>
          </cell>
          <cell r="G227">
            <v>16642.96</v>
          </cell>
          <cell r="H227">
            <v>0</v>
          </cell>
        </row>
        <row r="228">
          <cell r="A228" t="str">
            <v>53302</v>
          </cell>
          <cell r="B228" t="str">
            <v>ค่าใช้จ่ายในการสั่งของและขนส่ง</v>
          </cell>
          <cell r="C228">
            <v>0</v>
          </cell>
          <cell r="D228">
            <v>0</v>
          </cell>
          <cell r="E228">
            <v>68008.429999999993</v>
          </cell>
          <cell r="F228">
            <v>0</v>
          </cell>
          <cell r="G228">
            <v>68008.429999999993</v>
          </cell>
          <cell r="H228">
            <v>0</v>
          </cell>
        </row>
        <row r="229">
          <cell r="A229" t="str">
            <v>53401</v>
          </cell>
          <cell r="B229" t="str">
            <v>ค่าอุปกรณ์ความปลอดภัย</v>
          </cell>
          <cell r="C229">
            <v>0</v>
          </cell>
          <cell r="D229">
            <v>0</v>
          </cell>
          <cell r="E229">
            <v>400175.74</v>
          </cell>
          <cell r="F229">
            <v>0</v>
          </cell>
          <cell r="G229">
            <v>400175.74</v>
          </cell>
          <cell r="H229">
            <v>0</v>
          </cell>
        </row>
        <row r="230">
          <cell r="A230" t="str">
            <v>53402</v>
          </cell>
          <cell r="B230" t="str">
            <v>ค่าแบบฟอร์มพนักงาน</v>
          </cell>
          <cell r="C230">
            <v>0</v>
          </cell>
          <cell r="D230">
            <v>0</v>
          </cell>
          <cell r="E230">
            <v>316208.42</v>
          </cell>
          <cell r="F230">
            <v>0</v>
          </cell>
          <cell r="G230">
            <v>316208.42</v>
          </cell>
          <cell r="H230">
            <v>0</v>
          </cell>
        </row>
        <row r="231">
          <cell r="A231" t="str">
            <v>53501</v>
          </cell>
          <cell r="B231" t="str">
            <v>ค่าไฟฟ้า</v>
          </cell>
          <cell r="C231">
            <v>0</v>
          </cell>
          <cell r="D231">
            <v>0</v>
          </cell>
          <cell r="E231">
            <v>8016135.3200000003</v>
          </cell>
          <cell r="F231">
            <v>0</v>
          </cell>
          <cell r="G231">
            <v>8016135.3200000003</v>
          </cell>
          <cell r="H231">
            <v>0</v>
          </cell>
        </row>
        <row r="232">
          <cell r="A232" t="str">
            <v>53502</v>
          </cell>
          <cell r="B232" t="str">
            <v>ค่าน้ำประปา</v>
          </cell>
          <cell r="C232">
            <v>0</v>
          </cell>
          <cell r="D232">
            <v>0</v>
          </cell>
          <cell r="E232">
            <v>817275.75</v>
          </cell>
          <cell r="F232">
            <v>0</v>
          </cell>
          <cell r="G232">
            <v>817275.75</v>
          </cell>
          <cell r="H232">
            <v>0</v>
          </cell>
        </row>
        <row r="233">
          <cell r="A233" t="str">
            <v>53503</v>
          </cell>
          <cell r="B233" t="str">
            <v>ค่าเสื่อมราคาเครื่องจักร,โรงงาน</v>
          </cell>
          <cell r="C233">
            <v>0</v>
          </cell>
          <cell r="D233">
            <v>0</v>
          </cell>
          <cell r="E233">
            <v>7934009.4800000004</v>
          </cell>
          <cell r="F233">
            <v>0</v>
          </cell>
          <cell r="G233">
            <v>7934009.4800000004</v>
          </cell>
          <cell r="H233">
            <v>0</v>
          </cell>
        </row>
        <row r="234">
          <cell r="A234" t="str">
            <v>53504</v>
          </cell>
          <cell r="B234" t="str">
            <v>ค่าเสื่อมราคาอู่ลอย</v>
          </cell>
          <cell r="C234">
            <v>0</v>
          </cell>
          <cell r="D234">
            <v>0</v>
          </cell>
          <cell r="E234">
            <v>8236507.5999999996</v>
          </cell>
          <cell r="F234">
            <v>0</v>
          </cell>
          <cell r="G234">
            <v>8236507.5999999996</v>
          </cell>
          <cell r="H234">
            <v>0</v>
          </cell>
        </row>
        <row r="235">
          <cell r="A235" t="str">
            <v>53505</v>
          </cell>
          <cell r="B235" t="str">
            <v>ค่าพ่นสีเหล็กเข้าสต๊อค</v>
          </cell>
          <cell r="C235">
            <v>0</v>
          </cell>
          <cell r="D235">
            <v>0</v>
          </cell>
          <cell r="E235">
            <v>855372.7</v>
          </cell>
          <cell r="F235">
            <v>0</v>
          </cell>
          <cell r="G235">
            <v>855372.7</v>
          </cell>
          <cell r="H235">
            <v>0</v>
          </cell>
        </row>
        <row r="236">
          <cell r="A236" t="str">
            <v>53506</v>
          </cell>
          <cell r="B236" t="str">
            <v>ค่าน้ำมันเชื้อเพลิง</v>
          </cell>
          <cell r="C236">
            <v>0</v>
          </cell>
          <cell r="D236">
            <v>0</v>
          </cell>
          <cell r="E236">
            <v>818924.7</v>
          </cell>
          <cell r="F236">
            <v>0</v>
          </cell>
          <cell r="G236">
            <v>818924.7</v>
          </cell>
          <cell r="H236">
            <v>0</v>
          </cell>
        </row>
        <row r="237">
          <cell r="A237" t="str">
            <v>53601</v>
          </cell>
          <cell r="B237" t="str">
            <v>เงินเดือนพนักงานปฏิบัติการ</v>
          </cell>
          <cell r="C237">
            <v>0</v>
          </cell>
          <cell r="D237">
            <v>0</v>
          </cell>
          <cell r="E237">
            <v>16467953.76</v>
          </cell>
          <cell r="F237">
            <v>0</v>
          </cell>
          <cell r="G237">
            <v>16467953.76</v>
          </cell>
          <cell r="H237">
            <v>0</v>
          </cell>
        </row>
        <row r="238">
          <cell r="A238" t="str">
            <v>53602</v>
          </cell>
          <cell r="B238" t="str">
            <v>ค่าล่วงเวลาพนักงานปฏิบัติการ</v>
          </cell>
          <cell r="C238">
            <v>0</v>
          </cell>
          <cell r="D238">
            <v>0</v>
          </cell>
          <cell r="E238">
            <v>1365235.18</v>
          </cell>
          <cell r="F238">
            <v>0</v>
          </cell>
          <cell r="G238">
            <v>1365235.18</v>
          </cell>
          <cell r="H238">
            <v>0</v>
          </cell>
        </row>
        <row r="239">
          <cell r="A239" t="str">
            <v>59000</v>
          </cell>
          <cell r="B239" t="str">
            <v>ต้นทุนขาย</v>
          </cell>
          <cell r="C239">
            <v>0</v>
          </cell>
          <cell r="D239">
            <v>0</v>
          </cell>
          <cell r="E239">
            <v>0</v>
          </cell>
          <cell r="F239">
            <v>447440.64000000001</v>
          </cell>
          <cell r="G239">
            <v>0</v>
          </cell>
          <cell r="H239">
            <v>447440.64000000001</v>
          </cell>
        </row>
        <row r="240">
          <cell r="A240" t="str">
            <v>60101</v>
          </cell>
          <cell r="B240" t="str">
            <v>เงินเดือน</v>
          </cell>
          <cell r="C240">
            <v>0</v>
          </cell>
          <cell r="D240">
            <v>0</v>
          </cell>
          <cell r="E240">
            <v>29256003.649999999</v>
          </cell>
          <cell r="F240">
            <v>0</v>
          </cell>
          <cell r="G240">
            <v>29256003.649999999</v>
          </cell>
          <cell r="H240">
            <v>0</v>
          </cell>
        </row>
        <row r="241">
          <cell r="A241" t="str">
            <v>60102</v>
          </cell>
          <cell r="B241" t="str">
            <v>ค่าล่วงเวลาพนักงานจัดการ</v>
          </cell>
          <cell r="C241">
            <v>0</v>
          </cell>
          <cell r="D241">
            <v>0</v>
          </cell>
          <cell r="E241">
            <v>255323.31</v>
          </cell>
          <cell r="F241">
            <v>0</v>
          </cell>
          <cell r="G241">
            <v>255323.31</v>
          </cell>
          <cell r="H241">
            <v>0</v>
          </cell>
        </row>
        <row r="242">
          <cell r="A242" t="str">
            <v>60103</v>
          </cell>
          <cell r="B242" t="str">
            <v>เงินโบนัส</v>
          </cell>
          <cell r="C242">
            <v>0</v>
          </cell>
          <cell r="D242">
            <v>0</v>
          </cell>
          <cell r="E242">
            <v>4099948.79</v>
          </cell>
          <cell r="F242">
            <v>0</v>
          </cell>
          <cell r="G242">
            <v>4099948.79</v>
          </cell>
          <cell r="H242">
            <v>0</v>
          </cell>
        </row>
        <row r="243">
          <cell r="A243" t="str">
            <v>60104</v>
          </cell>
          <cell r="B243" t="str">
            <v>เงินตอบแทนกรรมการ</v>
          </cell>
          <cell r="C243">
            <v>0</v>
          </cell>
          <cell r="D243">
            <v>0</v>
          </cell>
          <cell r="E243">
            <v>1377666.67</v>
          </cell>
          <cell r="F243">
            <v>0</v>
          </cell>
          <cell r="G243">
            <v>1377666.67</v>
          </cell>
          <cell r="H243">
            <v>0</v>
          </cell>
        </row>
        <row r="244">
          <cell r="A244" t="str">
            <v>60201</v>
          </cell>
          <cell r="B244" t="str">
            <v>ค่ารักษาพยาบาล</v>
          </cell>
          <cell r="C244">
            <v>0</v>
          </cell>
          <cell r="D244">
            <v>0</v>
          </cell>
          <cell r="E244">
            <v>235835.45</v>
          </cell>
          <cell r="F244">
            <v>0</v>
          </cell>
          <cell r="G244">
            <v>235835.45</v>
          </cell>
          <cell r="H244">
            <v>0</v>
          </cell>
        </row>
        <row r="245">
          <cell r="A245" t="str">
            <v>60202</v>
          </cell>
          <cell r="B245" t="str">
            <v>เบี้ยประกันสุขภาพ</v>
          </cell>
          <cell r="C245">
            <v>0</v>
          </cell>
          <cell r="D245">
            <v>0</v>
          </cell>
          <cell r="E245">
            <v>153517.54999999999</v>
          </cell>
          <cell r="F245">
            <v>0</v>
          </cell>
          <cell r="G245">
            <v>153517.54999999999</v>
          </cell>
          <cell r="H245">
            <v>0</v>
          </cell>
        </row>
        <row r="246">
          <cell r="A246" t="str">
            <v>60203</v>
          </cell>
          <cell r="B246" t="str">
            <v>เงินสมทบกองทุนเงินทดแทน</v>
          </cell>
          <cell r="C246">
            <v>0</v>
          </cell>
          <cell r="D246">
            <v>0</v>
          </cell>
          <cell r="E246">
            <v>341423.52</v>
          </cell>
          <cell r="F246">
            <v>0</v>
          </cell>
          <cell r="G246">
            <v>341423.52</v>
          </cell>
          <cell r="H246">
            <v>0</v>
          </cell>
        </row>
        <row r="247">
          <cell r="A247" t="str">
            <v>60204</v>
          </cell>
          <cell r="B247" t="str">
            <v>เงินสมทบกองทุนประกันสังคม</v>
          </cell>
          <cell r="C247">
            <v>0</v>
          </cell>
          <cell r="D247">
            <v>0</v>
          </cell>
          <cell r="E247">
            <v>1002687</v>
          </cell>
          <cell r="F247">
            <v>0</v>
          </cell>
          <cell r="G247">
            <v>1002687</v>
          </cell>
          <cell r="H247">
            <v>0</v>
          </cell>
        </row>
        <row r="248">
          <cell r="A248" t="str">
            <v>60205</v>
          </cell>
          <cell r="B248" t="str">
            <v>เงินสมทบกองทุนสำรองเลี้ยงชีพ</v>
          </cell>
          <cell r="C248">
            <v>0</v>
          </cell>
          <cell r="D248">
            <v>0</v>
          </cell>
          <cell r="E248">
            <v>2043059.88</v>
          </cell>
          <cell r="F248">
            <v>0</v>
          </cell>
          <cell r="G248">
            <v>2043059.88</v>
          </cell>
          <cell r="H248">
            <v>0</v>
          </cell>
        </row>
        <row r="249">
          <cell r="A249" t="str">
            <v>60206</v>
          </cell>
          <cell r="B249" t="str">
            <v>ค่าสวัสดิการอื่นๆ</v>
          </cell>
          <cell r="C249">
            <v>0</v>
          </cell>
          <cell r="D249">
            <v>0</v>
          </cell>
          <cell r="E249">
            <v>577635.09</v>
          </cell>
          <cell r="F249">
            <v>0</v>
          </cell>
          <cell r="G249">
            <v>577635.09</v>
          </cell>
          <cell r="H249">
            <v>0</v>
          </cell>
        </row>
        <row r="250">
          <cell r="A250" t="str">
            <v>60301</v>
          </cell>
          <cell r="B250" t="str">
            <v>ค่าแบบพิมพ์ แบบฟอร์ม กระดาษ</v>
          </cell>
          <cell r="C250">
            <v>0</v>
          </cell>
          <cell r="D250">
            <v>0</v>
          </cell>
          <cell r="E250">
            <v>243888.12</v>
          </cell>
          <cell r="F250">
            <v>0</v>
          </cell>
          <cell r="G250">
            <v>243888.12</v>
          </cell>
          <cell r="H250">
            <v>0</v>
          </cell>
        </row>
        <row r="251">
          <cell r="A251" t="str">
            <v>60302</v>
          </cell>
          <cell r="B251" t="str">
            <v>ค่าเครื่องใช้คอมพิวเตอร์</v>
          </cell>
          <cell r="C251">
            <v>0</v>
          </cell>
          <cell r="D251">
            <v>0</v>
          </cell>
          <cell r="E251">
            <v>84371.37</v>
          </cell>
          <cell r="F251">
            <v>0</v>
          </cell>
          <cell r="G251">
            <v>84371.37</v>
          </cell>
          <cell r="H251">
            <v>0</v>
          </cell>
        </row>
        <row r="252">
          <cell r="A252" t="str">
            <v>60303</v>
          </cell>
          <cell r="B252" t="str">
            <v>ค่าเครื่องใช้สำนักงาน เครื่องเขียน</v>
          </cell>
          <cell r="C252">
            <v>0</v>
          </cell>
          <cell r="D252">
            <v>0</v>
          </cell>
          <cell r="E252">
            <v>104240.35</v>
          </cell>
          <cell r="F252">
            <v>0</v>
          </cell>
          <cell r="G252">
            <v>104240.35</v>
          </cell>
          <cell r="H252">
            <v>0</v>
          </cell>
        </row>
        <row r="253">
          <cell r="A253" t="str">
            <v>60304</v>
          </cell>
          <cell r="B253" t="str">
            <v>ค่าหนังสือพิมพ์ แมกกาซีน</v>
          </cell>
          <cell r="C253">
            <v>0</v>
          </cell>
          <cell r="D253">
            <v>0</v>
          </cell>
          <cell r="E253">
            <v>84810.77</v>
          </cell>
          <cell r="F253">
            <v>0</v>
          </cell>
          <cell r="G253">
            <v>84810.77</v>
          </cell>
          <cell r="H253">
            <v>0</v>
          </cell>
        </row>
        <row r="254">
          <cell r="A254" t="str">
            <v>60305</v>
          </cell>
          <cell r="B254" t="str">
            <v>ค่าซ่อม ปรับปรุงคอมพิวเตอร์</v>
          </cell>
          <cell r="C254">
            <v>0</v>
          </cell>
          <cell r="D254">
            <v>0</v>
          </cell>
          <cell r="E254">
            <v>110282.68</v>
          </cell>
          <cell r="F254">
            <v>0</v>
          </cell>
          <cell r="G254">
            <v>110282.68</v>
          </cell>
          <cell r="H254">
            <v>0</v>
          </cell>
        </row>
        <row r="255">
          <cell r="A255" t="str">
            <v>60306</v>
          </cell>
          <cell r="B255" t="str">
            <v>ค่าซ่อมเครื่องใช้สำนักงาน</v>
          </cell>
          <cell r="C255">
            <v>0</v>
          </cell>
          <cell r="D255">
            <v>0</v>
          </cell>
          <cell r="E255">
            <v>174162.33</v>
          </cell>
          <cell r="F255">
            <v>0</v>
          </cell>
          <cell r="G255">
            <v>174162.33</v>
          </cell>
          <cell r="H255">
            <v>0</v>
          </cell>
        </row>
        <row r="256">
          <cell r="A256" t="str">
            <v>60307</v>
          </cell>
          <cell r="B256" t="str">
            <v>ค่าเช่าเครื่องใช้สำนักงาน</v>
          </cell>
          <cell r="C256">
            <v>0</v>
          </cell>
          <cell r="D256">
            <v>0</v>
          </cell>
          <cell r="E256">
            <v>180746.56</v>
          </cell>
          <cell r="F256">
            <v>0</v>
          </cell>
          <cell r="G256">
            <v>180746.56</v>
          </cell>
          <cell r="H256">
            <v>0</v>
          </cell>
        </row>
        <row r="257">
          <cell r="A257" t="str">
            <v>60308</v>
          </cell>
          <cell r="B257" t="str">
            <v>ค่าโทรศัพท์</v>
          </cell>
          <cell r="C257">
            <v>0</v>
          </cell>
          <cell r="D257">
            <v>0</v>
          </cell>
          <cell r="E257">
            <v>1077642.82</v>
          </cell>
          <cell r="F257">
            <v>0</v>
          </cell>
          <cell r="G257">
            <v>1077642.82</v>
          </cell>
          <cell r="H257">
            <v>0</v>
          </cell>
        </row>
        <row r="258">
          <cell r="A258" t="str">
            <v>60309</v>
          </cell>
          <cell r="B258" t="str">
            <v>ค่าไปรษณีย์ โทรเลข</v>
          </cell>
          <cell r="C258">
            <v>0</v>
          </cell>
          <cell r="D258">
            <v>0</v>
          </cell>
          <cell r="E258">
            <v>32789.199999999997</v>
          </cell>
          <cell r="F258">
            <v>0</v>
          </cell>
          <cell r="G258">
            <v>32789.199999999997</v>
          </cell>
          <cell r="H258">
            <v>0</v>
          </cell>
        </row>
        <row r="259">
          <cell r="A259" t="str">
            <v>60310</v>
          </cell>
          <cell r="B259" t="str">
            <v>ค่ายามรักษาการณ์</v>
          </cell>
          <cell r="C259">
            <v>0</v>
          </cell>
          <cell r="D259">
            <v>0</v>
          </cell>
          <cell r="E259">
            <v>1331600</v>
          </cell>
          <cell r="F259">
            <v>0</v>
          </cell>
          <cell r="G259">
            <v>1331600</v>
          </cell>
          <cell r="H259">
            <v>0</v>
          </cell>
        </row>
        <row r="260">
          <cell r="A260" t="str">
            <v>60311</v>
          </cell>
          <cell r="B260" t="str">
            <v>ค่าบริการรักษาความสะอาด</v>
          </cell>
          <cell r="C260">
            <v>0</v>
          </cell>
          <cell r="D260">
            <v>0</v>
          </cell>
          <cell r="E260">
            <v>385188.97</v>
          </cell>
          <cell r="F260">
            <v>0</v>
          </cell>
          <cell r="G260">
            <v>385188.97</v>
          </cell>
          <cell r="H260">
            <v>0</v>
          </cell>
        </row>
        <row r="261">
          <cell r="A261" t="str">
            <v>60401</v>
          </cell>
          <cell r="B261" t="str">
            <v>ค่าซ่อมรถยนต์</v>
          </cell>
          <cell r="C261">
            <v>0</v>
          </cell>
          <cell r="D261">
            <v>0</v>
          </cell>
          <cell r="E261">
            <v>821533.26</v>
          </cell>
          <cell r="F261">
            <v>0</v>
          </cell>
          <cell r="G261">
            <v>821533.26</v>
          </cell>
          <cell r="H261">
            <v>0</v>
          </cell>
        </row>
        <row r="262">
          <cell r="A262" t="str">
            <v>60402</v>
          </cell>
          <cell r="B262" t="str">
            <v>ค่าเช่ารถยนต์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60403</v>
          </cell>
          <cell r="B263" t="str">
            <v>ค่าเช่าอาคารสถานที่</v>
          </cell>
          <cell r="C263">
            <v>0</v>
          </cell>
          <cell r="D263">
            <v>0</v>
          </cell>
          <cell r="E263">
            <v>1500000</v>
          </cell>
          <cell r="F263">
            <v>0</v>
          </cell>
          <cell r="G263">
            <v>1500000</v>
          </cell>
          <cell r="H263">
            <v>0</v>
          </cell>
        </row>
        <row r="264">
          <cell r="A264" t="str">
            <v>60404</v>
          </cell>
          <cell r="B264" t="str">
            <v>ค่าใช้จ่ายบ้านพักป้อมปราการ</v>
          </cell>
          <cell r="C264">
            <v>0</v>
          </cell>
          <cell r="D264">
            <v>0</v>
          </cell>
          <cell r="E264">
            <v>89207.83</v>
          </cell>
          <cell r="F264">
            <v>0</v>
          </cell>
          <cell r="G264">
            <v>89207.83</v>
          </cell>
          <cell r="H264">
            <v>0</v>
          </cell>
        </row>
        <row r="265">
          <cell r="A265" t="str">
            <v>60405</v>
          </cell>
          <cell r="B265" t="str">
            <v>ค่าซ่อมแซมอาคารสำนักงาน</v>
          </cell>
          <cell r="C265">
            <v>0</v>
          </cell>
          <cell r="D265">
            <v>0</v>
          </cell>
          <cell r="E265">
            <v>102986.84</v>
          </cell>
          <cell r="F265">
            <v>0</v>
          </cell>
          <cell r="G265">
            <v>102986.84</v>
          </cell>
          <cell r="H265">
            <v>0</v>
          </cell>
        </row>
        <row r="266">
          <cell r="A266" t="str">
            <v>60406</v>
          </cell>
          <cell r="B266" t="str">
            <v>ค่าเบี้ยประกันวินาศภัย</v>
          </cell>
          <cell r="C266">
            <v>0</v>
          </cell>
          <cell r="D266">
            <v>0</v>
          </cell>
          <cell r="E266">
            <v>1069031.1499999999</v>
          </cell>
          <cell r="F266">
            <v>0</v>
          </cell>
          <cell r="G266">
            <v>1069031.1499999999</v>
          </cell>
          <cell r="H266">
            <v>0</v>
          </cell>
        </row>
        <row r="267">
          <cell r="A267" t="str">
            <v>60501</v>
          </cell>
          <cell r="B267" t="str">
            <v>ค่าทนายความ จดทะเบียน</v>
          </cell>
          <cell r="C267">
            <v>0</v>
          </cell>
          <cell r="D267">
            <v>0</v>
          </cell>
          <cell r="E267">
            <v>1763176.12</v>
          </cell>
          <cell r="F267">
            <v>0</v>
          </cell>
          <cell r="G267">
            <v>1763176.12</v>
          </cell>
          <cell r="H267">
            <v>0</v>
          </cell>
        </row>
        <row r="268">
          <cell r="A268" t="str">
            <v>60502</v>
          </cell>
          <cell r="B268" t="str">
            <v>ค่าธรรมเนียมนายหน้า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60503</v>
          </cell>
          <cell r="B269" t="str">
            <v>ค่าธรรมเนียมธนาคาร</v>
          </cell>
          <cell r="C269">
            <v>0</v>
          </cell>
          <cell r="D269">
            <v>0</v>
          </cell>
          <cell r="E269">
            <v>982599.88</v>
          </cell>
          <cell r="F269">
            <v>0</v>
          </cell>
          <cell r="G269">
            <v>982599.88</v>
          </cell>
          <cell r="H269">
            <v>0</v>
          </cell>
        </row>
        <row r="270">
          <cell r="A270" t="str">
            <v>60504</v>
          </cell>
          <cell r="B270" t="str">
            <v>ค่าสมาชิกต่างๆ</v>
          </cell>
          <cell r="C270">
            <v>0</v>
          </cell>
          <cell r="D270">
            <v>0</v>
          </cell>
          <cell r="E270">
            <v>176558.85</v>
          </cell>
          <cell r="F270">
            <v>0</v>
          </cell>
          <cell r="G270">
            <v>176558.85</v>
          </cell>
          <cell r="H270">
            <v>0</v>
          </cell>
        </row>
        <row r="271">
          <cell r="A271" t="str">
            <v>60505</v>
          </cell>
          <cell r="B271" t="str">
            <v>ค่าสอบบัญชี</v>
          </cell>
          <cell r="C271">
            <v>0</v>
          </cell>
          <cell r="D271">
            <v>0</v>
          </cell>
          <cell r="E271">
            <v>429187</v>
          </cell>
          <cell r="F271">
            <v>0</v>
          </cell>
          <cell r="G271">
            <v>429187</v>
          </cell>
          <cell r="H271">
            <v>0</v>
          </cell>
        </row>
        <row r="272">
          <cell r="A272" t="str">
            <v>60506</v>
          </cell>
          <cell r="B272" t="str">
            <v>ค่าธรรมเนียมตลาดหลักทรัพย์</v>
          </cell>
          <cell r="C272">
            <v>0</v>
          </cell>
          <cell r="D272">
            <v>0</v>
          </cell>
          <cell r="E272">
            <v>235205.36</v>
          </cell>
          <cell r="F272">
            <v>0</v>
          </cell>
          <cell r="G272">
            <v>235205.36</v>
          </cell>
          <cell r="H272">
            <v>0</v>
          </cell>
        </row>
        <row r="273">
          <cell r="A273" t="str">
            <v>60507</v>
          </cell>
          <cell r="B273" t="str">
            <v>ค่าธรรมเนียมและบริการอื่นๆ</v>
          </cell>
          <cell r="C273">
            <v>0</v>
          </cell>
          <cell r="D273">
            <v>0</v>
          </cell>
          <cell r="E273">
            <v>1639860.48</v>
          </cell>
          <cell r="F273">
            <v>0</v>
          </cell>
          <cell r="G273">
            <v>1639860.48</v>
          </cell>
          <cell r="H273">
            <v>0</v>
          </cell>
        </row>
        <row r="274">
          <cell r="A274" t="str">
            <v>60508</v>
          </cell>
          <cell r="B274" t="str">
            <v>ส่วนเพิ่มจากการซื้อ-ขายเงินตรา ตปท.ล่วงหน้าตัดบัญช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60601</v>
          </cell>
          <cell r="B275" t="str">
            <v>ค่าลงทะเบียน-ฝึกอบรม</v>
          </cell>
          <cell r="C275">
            <v>0</v>
          </cell>
          <cell r="D275">
            <v>0</v>
          </cell>
          <cell r="E275">
            <v>323003.78000000003</v>
          </cell>
          <cell r="F275">
            <v>0</v>
          </cell>
          <cell r="G275">
            <v>323003.78000000003</v>
          </cell>
          <cell r="H275">
            <v>0</v>
          </cell>
        </row>
        <row r="276">
          <cell r="A276" t="str">
            <v>60602</v>
          </cell>
          <cell r="B276" t="str">
            <v>ค่าวิทยากร</v>
          </cell>
          <cell r="C276">
            <v>0</v>
          </cell>
          <cell r="D276">
            <v>0</v>
          </cell>
          <cell r="E276">
            <v>39000</v>
          </cell>
          <cell r="F276">
            <v>0</v>
          </cell>
          <cell r="G276">
            <v>39000</v>
          </cell>
          <cell r="H276">
            <v>0</v>
          </cell>
        </row>
        <row r="277">
          <cell r="A277" t="str">
            <v>60603</v>
          </cell>
          <cell r="B277" t="str">
            <v>ค่าฝึกอบรมอื่นๆ</v>
          </cell>
          <cell r="C277">
            <v>0</v>
          </cell>
          <cell r="D277">
            <v>0</v>
          </cell>
          <cell r="E277">
            <v>57488.52</v>
          </cell>
          <cell r="F277">
            <v>0</v>
          </cell>
          <cell r="G277">
            <v>57488.52</v>
          </cell>
          <cell r="H277">
            <v>0</v>
          </cell>
        </row>
        <row r="278">
          <cell r="A278" t="str">
            <v>60701</v>
          </cell>
          <cell r="B278" t="str">
            <v>ค่าพาหนะเดินทาง ที่พัก-ในต่างประเทศ</v>
          </cell>
          <cell r="C278">
            <v>0</v>
          </cell>
          <cell r="D278">
            <v>0</v>
          </cell>
          <cell r="E278">
            <v>1410918.59</v>
          </cell>
          <cell r="F278">
            <v>0</v>
          </cell>
          <cell r="G278">
            <v>1410918.59</v>
          </cell>
          <cell r="H278">
            <v>0</v>
          </cell>
        </row>
        <row r="279">
          <cell r="A279" t="str">
            <v>60702</v>
          </cell>
          <cell r="B279" t="str">
            <v>ค่าพาหนะเดิน ที่พัก-ต่างประเทศ</v>
          </cell>
          <cell r="C279">
            <v>0</v>
          </cell>
          <cell r="D279">
            <v>0</v>
          </cell>
          <cell r="E279">
            <v>118625.21</v>
          </cell>
          <cell r="F279">
            <v>0</v>
          </cell>
          <cell r="G279">
            <v>118625.21</v>
          </cell>
          <cell r="H279">
            <v>0</v>
          </cell>
        </row>
        <row r="280">
          <cell r="A280" t="str">
            <v>60703</v>
          </cell>
          <cell r="B280" t="str">
            <v>ค่าพหนะตรวจเรือ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60801</v>
          </cell>
          <cell r="B281" t="str">
            <v>ค่าเลี้ยงรับรองธุรกิจ</v>
          </cell>
          <cell r="C281">
            <v>0</v>
          </cell>
          <cell r="D281">
            <v>0</v>
          </cell>
          <cell r="E281">
            <v>838294.93</v>
          </cell>
          <cell r="F281">
            <v>0</v>
          </cell>
          <cell r="G281">
            <v>838294.93</v>
          </cell>
          <cell r="H281">
            <v>0</v>
          </cell>
        </row>
        <row r="282">
          <cell r="A282" t="str">
            <v>60802</v>
          </cell>
          <cell r="B282" t="str">
            <v>ค่าส่งเสริมการขาย</v>
          </cell>
          <cell r="C282">
            <v>0</v>
          </cell>
          <cell r="D282">
            <v>0</v>
          </cell>
          <cell r="E282">
            <v>98251</v>
          </cell>
          <cell r="F282">
            <v>0</v>
          </cell>
          <cell r="G282">
            <v>98251</v>
          </cell>
          <cell r="H282">
            <v>0</v>
          </cell>
        </row>
        <row r="283">
          <cell r="A283" t="str">
            <v>60803</v>
          </cell>
          <cell r="B283" t="str">
            <v>เงินบริจาคการกุศล</v>
          </cell>
          <cell r="C283">
            <v>0</v>
          </cell>
          <cell r="D283">
            <v>0</v>
          </cell>
          <cell r="E283">
            <v>10200</v>
          </cell>
          <cell r="F283">
            <v>0</v>
          </cell>
          <cell r="G283">
            <v>10200</v>
          </cell>
          <cell r="H283">
            <v>0</v>
          </cell>
        </row>
        <row r="284">
          <cell r="A284" t="str">
            <v>60804</v>
          </cell>
          <cell r="B284" t="str">
            <v>ค่าโฆษณา</v>
          </cell>
          <cell r="C284">
            <v>0</v>
          </cell>
          <cell r="D284">
            <v>0</v>
          </cell>
          <cell r="E284">
            <v>277611.74</v>
          </cell>
          <cell r="F284">
            <v>0</v>
          </cell>
          <cell r="G284">
            <v>277611.74</v>
          </cell>
          <cell r="H284">
            <v>0</v>
          </cell>
        </row>
        <row r="285">
          <cell r="A285" t="str">
            <v>60805</v>
          </cell>
          <cell r="B285" t="str">
            <v>ค่าเอกสาร สิ่งพิมพ์ แบบประกวดราคา</v>
          </cell>
          <cell r="C285">
            <v>0</v>
          </cell>
          <cell r="D285">
            <v>0</v>
          </cell>
          <cell r="E285">
            <v>284674.83</v>
          </cell>
          <cell r="F285">
            <v>0</v>
          </cell>
          <cell r="G285">
            <v>284674.83</v>
          </cell>
          <cell r="H285">
            <v>0</v>
          </cell>
        </row>
        <row r="286">
          <cell r="A286" t="str">
            <v>60900</v>
          </cell>
          <cell r="B286" t="str">
            <v>ค่าใช้จ่ายอื่นๆ</v>
          </cell>
          <cell r="C286">
            <v>0</v>
          </cell>
          <cell r="D286">
            <v>0</v>
          </cell>
          <cell r="E286">
            <v>273504.19</v>
          </cell>
          <cell r="F286">
            <v>0</v>
          </cell>
          <cell r="G286">
            <v>273504.19</v>
          </cell>
          <cell r="H286">
            <v>0</v>
          </cell>
        </row>
        <row r="287">
          <cell r="A287" t="str">
            <v>60901</v>
          </cell>
          <cell r="B287" t="str">
            <v>ค่าเสื่อมราคา</v>
          </cell>
          <cell r="C287">
            <v>0</v>
          </cell>
          <cell r="D287">
            <v>0</v>
          </cell>
          <cell r="E287">
            <v>6527962.6600000001</v>
          </cell>
          <cell r="F287">
            <v>0</v>
          </cell>
          <cell r="G287">
            <v>6527962.6600000001</v>
          </cell>
          <cell r="H287">
            <v>0</v>
          </cell>
        </row>
        <row r="288">
          <cell r="A288" t="str">
            <v>60902</v>
          </cell>
          <cell r="B288" t="str">
            <v>ค่าใช้จ่ายตัดจ่าย (บริหาร)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60903</v>
          </cell>
          <cell r="B289" t="str">
            <v>ดอกผลเช่าซื้อตัดบัญชี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60904</v>
          </cell>
          <cell r="B290" t="str">
            <v>ค่าฟิล์ม ค่าล้าง-อัดรูป</v>
          </cell>
          <cell r="C290">
            <v>0</v>
          </cell>
          <cell r="D290">
            <v>0</v>
          </cell>
          <cell r="E290">
            <v>15263.41</v>
          </cell>
          <cell r="F290">
            <v>0</v>
          </cell>
          <cell r="G290">
            <v>15263.41</v>
          </cell>
          <cell r="H290">
            <v>0</v>
          </cell>
        </row>
        <row r="291">
          <cell r="A291" t="str">
            <v>60905</v>
          </cell>
          <cell r="B291" t="str">
            <v>หนี้สงสัยจะสูญ</v>
          </cell>
          <cell r="C291">
            <v>0</v>
          </cell>
          <cell r="D291">
            <v>0</v>
          </cell>
          <cell r="E291">
            <v>2980073.88</v>
          </cell>
          <cell r="F291">
            <v>0</v>
          </cell>
          <cell r="G291">
            <v>2980073.88</v>
          </cell>
          <cell r="H291">
            <v>0</v>
          </cell>
        </row>
        <row r="292">
          <cell r="A292" t="str">
            <v>60906</v>
          </cell>
          <cell r="B292" t="str">
            <v>หนี้สูญ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60910</v>
          </cell>
          <cell r="B293" t="str">
            <v>ขาดทุนจากอัตราแลกเปลี่ยน</v>
          </cell>
          <cell r="C293">
            <v>0</v>
          </cell>
          <cell r="D293">
            <v>0</v>
          </cell>
          <cell r="E293">
            <v>1316285.8400000001</v>
          </cell>
          <cell r="F293">
            <v>0</v>
          </cell>
          <cell r="G293">
            <v>1316285.8400000001</v>
          </cell>
          <cell r="H293">
            <v>0</v>
          </cell>
        </row>
        <row r="294">
          <cell r="A294" t="str">
            <v>60911</v>
          </cell>
          <cell r="B294" t="str">
            <v>ขาดทุนจากการขายทรัพย์สิน</v>
          </cell>
          <cell r="C294">
            <v>0</v>
          </cell>
          <cell r="D294">
            <v>0</v>
          </cell>
          <cell r="E294">
            <v>24521.23</v>
          </cell>
          <cell r="F294">
            <v>0</v>
          </cell>
          <cell r="G294">
            <v>24521.23</v>
          </cell>
          <cell r="H294">
            <v>0</v>
          </cell>
        </row>
        <row r="295">
          <cell r="A295" t="str">
            <v>60912</v>
          </cell>
          <cell r="B295" t="str">
            <v>ขาดทุนจากการลงทุนในบริษัทย่อย</v>
          </cell>
          <cell r="C295">
            <v>0</v>
          </cell>
          <cell r="D295">
            <v>0</v>
          </cell>
          <cell r="E295">
            <v>62641.65</v>
          </cell>
          <cell r="F295">
            <v>0</v>
          </cell>
          <cell r="G295">
            <v>62641.65</v>
          </cell>
          <cell r="H295">
            <v>0</v>
          </cell>
        </row>
        <row r="296">
          <cell r="A296" t="str">
            <v>60915</v>
          </cell>
          <cell r="B296" t="str">
            <v>ขาดทุนที่เกิดขึ้นจากการจำหน่ายเงินลงทุน</v>
          </cell>
          <cell r="C296">
            <v>0</v>
          </cell>
          <cell r="D296">
            <v>0</v>
          </cell>
          <cell r="E296">
            <v>159496.42000000001</v>
          </cell>
          <cell r="F296">
            <v>0</v>
          </cell>
          <cell r="G296">
            <v>159496.42000000001</v>
          </cell>
          <cell r="H296">
            <v>0</v>
          </cell>
        </row>
        <row r="297">
          <cell r="A297" t="str">
            <v>60916</v>
          </cell>
          <cell r="B297" t="str">
            <v>ค่าปรับจากการผิดสัญญาจ้าง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60920</v>
          </cell>
          <cell r="B298" t="str">
            <v>ค่าใช้จ่ายเบ็ดเตล็ด</v>
          </cell>
          <cell r="C298">
            <v>0</v>
          </cell>
          <cell r="D298">
            <v>0</v>
          </cell>
          <cell r="E298">
            <v>83773.5</v>
          </cell>
          <cell r="F298">
            <v>0</v>
          </cell>
          <cell r="G298">
            <v>83773.5</v>
          </cell>
          <cell r="H298">
            <v>0</v>
          </cell>
        </row>
        <row r="299">
          <cell r="A299" t="str">
            <v>69001</v>
          </cell>
          <cell r="B299" t="str">
            <v>ดอกเบี้ยเงินกู้ระยะยาว ไทยพาณิชย์</v>
          </cell>
          <cell r="C299">
            <v>0</v>
          </cell>
          <cell r="D299">
            <v>0</v>
          </cell>
          <cell r="E299">
            <v>2072791.39</v>
          </cell>
          <cell r="F299">
            <v>0</v>
          </cell>
          <cell r="G299">
            <v>2072791.39</v>
          </cell>
          <cell r="H299">
            <v>0</v>
          </cell>
        </row>
        <row r="300">
          <cell r="A300" t="str">
            <v>69002</v>
          </cell>
          <cell r="B300" t="str">
            <v>ดอกเบี้ยเงินเบิกเกินบัญชี</v>
          </cell>
          <cell r="C300">
            <v>0</v>
          </cell>
          <cell r="D300">
            <v>0</v>
          </cell>
          <cell r="E300">
            <v>224487.21</v>
          </cell>
          <cell r="F300">
            <v>0</v>
          </cell>
          <cell r="G300">
            <v>224487.21</v>
          </cell>
          <cell r="H300">
            <v>0</v>
          </cell>
        </row>
        <row r="301">
          <cell r="A301" t="str">
            <v>69003</v>
          </cell>
          <cell r="B301" t="str">
            <v>ดอกเบี้ยจ่ายอื่นๆ</v>
          </cell>
          <cell r="C301">
            <v>0</v>
          </cell>
          <cell r="D301">
            <v>0</v>
          </cell>
          <cell r="E301">
            <v>10348299.119999999</v>
          </cell>
          <cell r="F301">
            <v>0</v>
          </cell>
          <cell r="G301">
            <v>10348299.119999999</v>
          </cell>
          <cell r="H301">
            <v>0</v>
          </cell>
        </row>
        <row r="302">
          <cell r="A302" t="str">
            <v>69004</v>
          </cell>
          <cell r="B302" t="str">
            <v>ดอกเบี้ยจ่าย-เจ้าหนี้ T/R</v>
          </cell>
          <cell r="C302">
            <v>0</v>
          </cell>
          <cell r="D302">
            <v>0</v>
          </cell>
          <cell r="E302">
            <v>197353.31</v>
          </cell>
          <cell r="F302">
            <v>0</v>
          </cell>
          <cell r="G302">
            <v>197353.31</v>
          </cell>
          <cell r="H302">
            <v>0</v>
          </cell>
        </row>
        <row r="303">
          <cell r="A303" t="str">
            <v>69101</v>
          </cell>
          <cell r="B303" t="str">
            <v>ภาษีโรงเรือนและที่ดิน</v>
          </cell>
          <cell r="C303">
            <v>0</v>
          </cell>
          <cell r="D303">
            <v>0</v>
          </cell>
          <cell r="E303">
            <v>154697</v>
          </cell>
          <cell r="F303">
            <v>0</v>
          </cell>
          <cell r="G303">
            <v>154697</v>
          </cell>
          <cell r="H303">
            <v>0</v>
          </cell>
        </row>
        <row r="304">
          <cell r="A304" t="str">
            <v>69102</v>
          </cell>
          <cell r="B304" t="str">
            <v>ภาษีเงินได้นิติบุคคล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69201</v>
          </cell>
          <cell r="B305" t="str">
            <v>ภาษีซื้อขอคืนไม่ได้</v>
          </cell>
          <cell r="C305">
            <v>0</v>
          </cell>
          <cell r="D305">
            <v>0</v>
          </cell>
          <cell r="E305">
            <v>0</v>
          </cell>
          <cell r="F305">
            <v>47474.25</v>
          </cell>
          <cell r="G305">
            <v>0</v>
          </cell>
          <cell r="H305">
            <v>47474.25</v>
          </cell>
        </row>
        <row r="306">
          <cell r="A306" t="str">
            <v>69202</v>
          </cell>
          <cell r="B306" t="str">
            <v>เงินเพิ่มและเบี้ยปรับ</v>
          </cell>
          <cell r="C306">
            <v>0</v>
          </cell>
          <cell r="D306">
            <v>0</v>
          </cell>
          <cell r="E306">
            <v>368866.83</v>
          </cell>
          <cell r="F306">
            <v>0</v>
          </cell>
          <cell r="G306">
            <v>368866.83</v>
          </cell>
          <cell r="H306">
            <v>0</v>
          </cell>
        </row>
        <row r="307">
          <cell r="C307">
            <v>1127528059.2700002</v>
          </cell>
          <cell r="D307">
            <v>1127528059.2699997</v>
          </cell>
          <cell r="E307">
            <v>879863858.40000021</v>
          </cell>
          <cell r="F307">
            <v>879863858.39999998</v>
          </cell>
          <cell r="G307">
            <v>981107238.61000025</v>
          </cell>
          <cell r="H307">
            <v>981107238.6099999</v>
          </cell>
        </row>
      </sheetData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 Bal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ing Data"/>
      <sheetName val="oresreqsum"/>
      <sheetName val="Sheet1 (2)"/>
      <sheetName val="ecc_res"/>
      <sheetName val="เงินกู้ธนชาติ"/>
      <sheetName val="เงินกู้ MGC"/>
      <sheetName val="PPG_MOB2"/>
      <sheetName val="BALANCE SHEET "/>
      <sheetName val="Cover2"/>
      <sheetName val="Sheet1"/>
      <sheetName val="INTEREST"/>
      <sheetName val="Asset &amp; Liability"/>
      <sheetName val="Net asset value"/>
      <sheetName val="ADJ - RATE"/>
      <sheetName val="Input"/>
      <sheetName val="Master"/>
      <sheetName val="List"/>
      <sheetName val="Oct"/>
      <sheetName val="Jan'06"/>
      <sheetName val="TB SAP"/>
      <sheetName val="Ass(SDMar-Apr)"/>
      <sheetName val="SKA"/>
      <sheetName val="FRECEFECBAILEYS"/>
      <sheetName val="Sheet1 _2_"/>
      <sheetName val="1-21"/>
      <sheetName val="อมตะCiyt"/>
      <sheetName val="2004"/>
      <sheetName val="Plot Information"/>
      <sheetName val="data list"/>
      <sheetName val="304ip2"/>
      <sheetName val="MKT"/>
      <sheetName val="Summary(2549)"/>
      <sheetName val="Page 2"/>
      <sheetName val="3_กราฟ EUT"/>
      <sheetName val="Mant.Fiberline"/>
      <sheetName val="??????? MGC"/>
      <sheetName val="Summary"/>
      <sheetName val="#cmpt2"/>
      <sheetName val="Assumption"/>
      <sheetName val="_______ MGC"/>
      <sheetName val="กราฟ AGF"/>
      <sheetName val="Report Catolog"/>
      <sheetName val="SCB 1 - Current"/>
      <sheetName val="SCB 2 - Current"/>
      <sheetName val="Sheet1_(2)"/>
      <sheetName val="เงินกู้_MGC"/>
      <sheetName val="BALANCE_SHEET_"/>
      <sheetName val="Standing_Data"/>
      <sheetName val="Asset_&amp;_Liability"/>
      <sheetName val="Net_asset_value"/>
      <sheetName val="ADJ_-_RATE"/>
      <sheetName val="TB_SAP"/>
      <sheetName val="Sheet1__2_"/>
      <sheetName val="Plot_Information"/>
      <sheetName val="data_list"/>
      <sheetName val="Page_2"/>
      <sheetName val="3_กราฟ_EUT"/>
      <sheetName val="Mant_Fiberline"/>
      <sheetName val="???????_MGC"/>
      <sheetName val="data base"/>
      <sheetName val="Officer51"/>
      <sheetName val="Force Rang"/>
      <sheetName val="코드"/>
      <sheetName val="Ratio"/>
      <sheetName val="Links"/>
      <sheetName val="data"/>
      <sheetName val="Income Statement ที่ผ่านมา"/>
      <sheetName val="________MGC"/>
      <sheetName val="InputPO_Del"/>
      <sheetName val="CUSTOMER"/>
      <sheetName val="노무비"/>
      <sheetName val="Sheet1_(2)2"/>
      <sheetName val="เงินกู้_MGC2"/>
      <sheetName val="BALANCE_SHEET_2"/>
      <sheetName val="Standing_Data2"/>
      <sheetName val="Asset_&amp;_Liability2"/>
      <sheetName val="Net_asset_value2"/>
      <sheetName val="ADJ_-_RATE2"/>
      <sheetName val="TB_SAP2"/>
      <sheetName val="Sheet1__2_2"/>
      <sheetName val="Plot_Information2"/>
      <sheetName val="data_list2"/>
      <sheetName val="Page_22"/>
      <sheetName val="3_กราฟ_EUT2"/>
      <sheetName val="Mant_Fiberline2"/>
      <sheetName val="???????_MGC2"/>
      <sheetName val="Report_Catolog1"/>
      <sheetName val="________MGC2"/>
      <sheetName val="กราฟ_AGF1"/>
      <sheetName val="data_base1"/>
      <sheetName val="SCB_1_-_Current1"/>
      <sheetName val="SCB_2_-_Current1"/>
      <sheetName val="Force_Rang1"/>
      <sheetName val="Income_Statement_ที่ผ่านมา1"/>
      <sheetName val="Sheet1_(2)1"/>
      <sheetName val="เงินกู้_MGC1"/>
      <sheetName val="BALANCE_SHEET_1"/>
      <sheetName val="Standing_Data1"/>
      <sheetName val="Asset_&amp;_Liability1"/>
      <sheetName val="Net_asset_value1"/>
      <sheetName val="ADJ_-_RATE1"/>
      <sheetName val="TB_SAP1"/>
      <sheetName val="Sheet1__2_1"/>
      <sheetName val="Plot_Information1"/>
      <sheetName val="data_list1"/>
      <sheetName val="Page_21"/>
      <sheetName val="3_กราฟ_EUT1"/>
      <sheetName val="Mant_Fiberline1"/>
      <sheetName val="???????_MGC1"/>
      <sheetName val="Report_Catolog"/>
      <sheetName val="________MGC1"/>
      <sheetName val="กราฟ_AGF"/>
      <sheetName val="data_base"/>
      <sheetName val="SCB_1_-_Current"/>
      <sheetName val="SCB_2_-_Current"/>
      <sheetName val="Force_Rang"/>
      <sheetName val="Income_Statement_ที่ผ่านมา"/>
      <sheetName val="PM-TE"/>
      <sheetName val="BS ATTACH"/>
      <sheetName val="Produktion"/>
      <sheetName val="lot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1A"/>
      <sheetName val="N-1B"/>
      <sheetName val="N-4"/>
      <sheetName val="N-4.1"/>
      <sheetName val="N-4.2"/>
      <sheetName val="N-4.3"/>
      <sheetName val="N-4.4"/>
      <sheetName val="TrialBalance Q3-2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ซื้อ-ขาย(30-8-42) "/>
      <sheetName val="B&amp;S 1999"/>
      <sheetName val="B&amp;S 1998"/>
      <sheetName val="NPAT"/>
      <sheetName val="Market To Mkt"/>
      <sheetName val="ชื่อหุ้น"/>
      <sheetName val="SHORT TO LONG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L_06_11_2"/>
      <sheetName val="GL_12_11"/>
      <sheetName val="SCB 1 - Current"/>
      <sheetName val="SCB 2 - Current"/>
      <sheetName val="TrialBalance Q3-2002"/>
      <sheetName val="K001"/>
      <sheetName val="detail(sum)"/>
      <sheetName val="ซื้อ-ขาย(30-8-42)_"/>
      <sheetName val="B&amp;S_1999"/>
      <sheetName val="B&amp;S_1998"/>
      <sheetName val="Market_To_Mkt"/>
      <sheetName val="SHORT_TO_LONG"/>
      <sheetName val="TrialBalance_Q3-2002"/>
      <sheetName val="SCB_1_-_Current"/>
      <sheetName val="SCB_2_-_Current"/>
      <sheetName val="BAL"/>
      <sheetName val="EST-FOOTING (G)"/>
      <sheetName val="ELEC45-01"/>
      <sheetName val="Provinc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/>
      <sheetData sheetId="3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N-4.4"/>
      <sheetName val="เงินกู้ MGC"/>
      <sheetName val="เงินกู้ธนชาติ"/>
      <sheetName val="2002"/>
      <sheetName val="Parameters"/>
      <sheetName val="Job header"/>
      <sheetName val="Babara"/>
      <sheetName val="Customize Your Invoice"/>
      <sheetName val="1201"/>
      <sheetName val="data"/>
      <sheetName val="Invoice"/>
      <sheetName val="SCB 1 - Current"/>
      <sheetName val="SCB 2 - Current"/>
      <sheetName val="BOM.EXSM"/>
      <sheetName val="Trial Balance"/>
    </sheetNames>
    <sheetDataSet>
      <sheetData sheetId="0">
        <row r="1">
          <cell r="F1">
            <v>36525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T"/>
      <sheetName val="BME"/>
      <sheetName val="Sheet1"/>
      <sheetName val="BMCT2003"/>
      <sheetName val="N-11.3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one way"/>
      <sheetName val="two way"/>
      <sheetName val="stair"/>
      <sheetName val="beam"/>
      <sheetName val="wall"/>
      <sheetName val="column"/>
      <sheetName val="foo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PL (2)"/>
      <sheetName val="Equ"/>
      <sheetName val="Inves"/>
      <sheetName val="Inven"/>
      <sheetName val="Unearned"/>
      <sheetName val="Cos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  <sheetName val="BMC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C1" t="str">
            <v>บริษัท  แลนด์แอนด์เฮ้าส์  จำกัด</v>
          </cell>
        </row>
        <row r="2">
          <cell r="I2" t="str">
            <v>มค.-มิย.</v>
          </cell>
          <cell r="O2" t="str">
            <v>เมย.-มิย.</v>
          </cell>
        </row>
        <row r="3">
          <cell r="C3" t="str">
            <v>รายละเอียดค่าใช้จ่ายในการขายและบริหาร</v>
          </cell>
          <cell r="G3">
            <v>2545</v>
          </cell>
          <cell r="I3">
            <v>2544</v>
          </cell>
          <cell r="K3">
            <v>2543</v>
          </cell>
          <cell r="M3">
            <v>2545</v>
          </cell>
          <cell r="O3">
            <v>2544</v>
          </cell>
          <cell r="Q3">
            <v>2543</v>
          </cell>
        </row>
        <row r="4">
          <cell r="D4" t="str">
            <v>ยอดขาย</v>
          </cell>
          <cell r="G4">
            <v>6536</v>
          </cell>
          <cell r="H4">
            <v>1</v>
          </cell>
          <cell r="I4">
            <v>4218</v>
          </cell>
          <cell r="J4">
            <v>1</v>
          </cell>
          <cell r="K4">
            <v>2413</v>
          </cell>
          <cell r="L4">
            <v>1</v>
          </cell>
          <cell r="M4">
            <v>3467</v>
          </cell>
          <cell r="N4">
            <v>1</v>
          </cell>
          <cell r="O4">
            <v>2173</v>
          </cell>
          <cell r="P4">
            <v>1</v>
          </cell>
          <cell r="Q4">
            <v>1633</v>
          </cell>
          <cell r="R4">
            <v>1</v>
          </cell>
        </row>
        <row r="6">
          <cell r="B6">
            <v>1</v>
          </cell>
          <cell r="D6" t="str">
            <v>เงินเดือนและค่าล่วงเวลา</v>
          </cell>
          <cell r="G6">
            <v>87</v>
          </cell>
          <cell r="H6">
            <v>1.3310893512851897E-2</v>
          </cell>
          <cell r="I6">
            <v>82</v>
          </cell>
          <cell r="J6">
            <v>1.944049312470365E-2</v>
          </cell>
          <cell r="K6">
            <v>72</v>
          </cell>
          <cell r="L6">
            <v>2.9838375466224618E-2</v>
          </cell>
          <cell r="M6">
            <v>43</v>
          </cell>
          <cell r="N6">
            <v>1.2402653591000866E-2</v>
          </cell>
          <cell r="O6">
            <v>41</v>
          </cell>
          <cell r="P6">
            <v>1.8867924528301886E-2</v>
          </cell>
          <cell r="Q6">
            <v>37</v>
          </cell>
          <cell r="R6">
            <v>2.2657685241886098E-2</v>
          </cell>
        </row>
        <row r="7">
          <cell r="B7">
            <v>2</v>
          </cell>
          <cell r="D7" t="str">
            <v>โบนัส</v>
          </cell>
          <cell r="G7">
            <v>44</v>
          </cell>
          <cell r="H7">
            <v>6.7319461444308448E-3</v>
          </cell>
          <cell r="I7">
            <v>23</v>
          </cell>
          <cell r="J7">
            <v>5.4528212422949264E-3</v>
          </cell>
          <cell r="K7">
            <v>0</v>
          </cell>
          <cell r="L7">
            <v>0</v>
          </cell>
          <cell r="M7">
            <v>29</v>
          </cell>
          <cell r="N7">
            <v>8.3645803288145363E-3</v>
          </cell>
          <cell r="O7">
            <v>10</v>
          </cell>
          <cell r="P7">
            <v>4.6019328117809476E-3</v>
          </cell>
          <cell r="Q7">
            <v>0</v>
          </cell>
          <cell r="R7">
            <v>0</v>
          </cell>
        </row>
        <row r="8">
          <cell r="B8">
            <v>3</v>
          </cell>
          <cell r="D8" t="str">
            <v>ผลตอบแทนพนักงาน</v>
          </cell>
          <cell r="G8">
            <v>13</v>
          </cell>
          <cell r="H8">
            <v>1.988984088127295E-3</v>
          </cell>
          <cell r="I8">
            <v>9</v>
          </cell>
          <cell r="J8">
            <v>2.1337126600284497E-3</v>
          </cell>
          <cell r="K8">
            <v>6</v>
          </cell>
          <cell r="L8">
            <v>2.4865312888520514E-3</v>
          </cell>
          <cell r="M8">
            <v>7</v>
          </cell>
          <cell r="N8">
            <v>2.0190366310931639E-3</v>
          </cell>
          <cell r="O8">
            <v>5</v>
          </cell>
          <cell r="P8">
            <v>2.3009664058904738E-3</v>
          </cell>
          <cell r="Q8">
            <v>3</v>
          </cell>
          <cell r="R8">
            <v>1.837109614206981E-3</v>
          </cell>
        </row>
        <row r="9">
          <cell r="B9">
            <v>4</v>
          </cell>
          <cell r="D9" t="str">
            <v>ค่าโฆษณาและส่งเสริมการขาย</v>
          </cell>
          <cell r="G9">
            <v>79</v>
          </cell>
          <cell r="H9">
            <v>1.2086903304773562E-2</v>
          </cell>
          <cell r="I9">
            <v>94</v>
          </cell>
          <cell r="J9">
            <v>2.2285443338074917E-2</v>
          </cell>
          <cell r="K9">
            <v>48</v>
          </cell>
          <cell r="L9">
            <v>1.9892250310816411E-2</v>
          </cell>
          <cell r="M9">
            <v>41</v>
          </cell>
          <cell r="N9">
            <v>1.1825785982117105E-2</v>
          </cell>
          <cell r="O9">
            <v>46</v>
          </cell>
          <cell r="P9">
            <v>2.1168890934192362E-2</v>
          </cell>
          <cell r="Q9">
            <v>21</v>
          </cell>
          <cell r="R9">
            <v>1.2859767299448868E-2</v>
          </cell>
        </row>
        <row r="10">
          <cell r="B10">
            <v>5</v>
          </cell>
          <cell r="D10" t="str">
            <v>ค่าเสื่อมราคา</v>
          </cell>
          <cell r="G10">
            <v>49</v>
          </cell>
          <cell r="H10">
            <v>7.4969400244798041E-3</v>
          </cell>
          <cell r="I10">
            <v>48</v>
          </cell>
          <cell r="J10">
            <v>1.1379800853485065E-2</v>
          </cell>
          <cell r="K10">
            <v>45</v>
          </cell>
          <cell r="L10">
            <v>1.8648984666390384E-2</v>
          </cell>
          <cell r="M10">
            <v>29</v>
          </cell>
          <cell r="N10">
            <v>8.3645803288145363E-3</v>
          </cell>
          <cell r="O10">
            <v>21</v>
          </cell>
          <cell r="P10">
            <v>9.6640589047399909E-3</v>
          </cell>
          <cell r="Q10">
            <v>24</v>
          </cell>
          <cell r="R10">
            <v>1.4696876913655848E-2</v>
          </cell>
        </row>
        <row r="11">
          <cell r="B11">
            <v>6</v>
          </cell>
          <cell r="D11" t="str">
            <v>ค่าเช่า (สำนักงาน,ที่ดิน,เครื่องจักร)</v>
          </cell>
          <cell r="G11">
            <v>13</v>
          </cell>
          <cell r="H11">
            <v>1.988984088127295E-3</v>
          </cell>
          <cell r="I11">
            <v>11</v>
          </cell>
          <cell r="J11">
            <v>2.6078710289236607E-3</v>
          </cell>
          <cell r="K11">
            <v>9</v>
          </cell>
          <cell r="L11">
            <v>3.7297969332780773E-3</v>
          </cell>
          <cell r="M11">
            <v>7</v>
          </cell>
          <cell r="N11">
            <v>2.0190366310931639E-3</v>
          </cell>
          <cell r="O11">
            <v>6</v>
          </cell>
          <cell r="P11">
            <v>2.7611596870685687E-3</v>
          </cell>
          <cell r="Q11">
            <v>5</v>
          </cell>
          <cell r="R11">
            <v>3.0618493570116348E-3</v>
          </cell>
        </row>
        <row r="12">
          <cell r="B12">
            <v>7</v>
          </cell>
          <cell r="D12" t="str">
            <v>ค่าซ่อมบ้านหลังการขายและสาธารณูปโภค</v>
          </cell>
          <cell r="G12">
            <v>45</v>
          </cell>
          <cell r="H12">
            <v>6.8849449204406365E-3</v>
          </cell>
          <cell r="I12">
            <v>12</v>
          </cell>
          <cell r="J12">
            <v>2.8449502133712661E-3</v>
          </cell>
          <cell r="K12">
            <v>8</v>
          </cell>
          <cell r="L12">
            <v>3.315375051802735E-3</v>
          </cell>
          <cell r="M12">
            <v>38</v>
          </cell>
          <cell r="N12">
            <v>1.0960484568791463E-2</v>
          </cell>
          <cell r="O12">
            <v>5</v>
          </cell>
          <cell r="P12">
            <v>2.3009664058904738E-3</v>
          </cell>
          <cell r="Q12">
            <v>4</v>
          </cell>
          <cell r="R12">
            <v>2.449479485609308E-3</v>
          </cell>
        </row>
        <row r="13">
          <cell r="B13">
            <v>8</v>
          </cell>
          <cell r="D13" t="str">
            <v>ค่าซ่อมแซมอื่น</v>
          </cell>
          <cell r="G13">
            <v>10</v>
          </cell>
          <cell r="H13">
            <v>1.5299877600979193E-3</v>
          </cell>
          <cell r="I13">
            <v>7</v>
          </cell>
          <cell r="J13">
            <v>1.6595542911332385E-3</v>
          </cell>
          <cell r="K13">
            <v>7</v>
          </cell>
          <cell r="L13">
            <v>2.9009531703273932E-3</v>
          </cell>
          <cell r="M13">
            <v>5</v>
          </cell>
          <cell r="N13">
            <v>1.442169022209403E-3</v>
          </cell>
          <cell r="O13">
            <v>3</v>
          </cell>
          <cell r="P13">
            <v>1.3805798435342844E-3</v>
          </cell>
          <cell r="Q13">
            <v>3</v>
          </cell>
          <cell r="R13">
            <v>1.837109614206981E-3</v>
          </cell>
        </row>
        <row r="14">
          <cell r="B14">
            <v>9</v>
          </cell>
          <cell r="D14" t="str">
            <v>ค่าใช้จ่ายสาธารณูปโภค - ลูกบ้าน *</v>
          </cell>
          <cell r="G14">
            <v>33</v>
          </cell>
          <cell r="H14">
            <v>5.0489596083231336E-3</v>
          </cell>
          <cell r="I14">
            <v>32</v>
          </cell>
          <cell r="J14">
            <v>7.5865339023233761E-3</v>
          </cell>
          <cell r="K14">
            <v>29</v>
          </cell>
          <cell r="L14">
            <v>1.2018234562784915E-2</v>
          </cell>
          <cell r="M14">
            <v>17</v>
          </cell>
          <cell r="N14">
            <v>4.9033746755119704E-3</v>
          </cell>
          <cell r="O14">
            <v>17</v>
          </cell>
          <cell r="P14">
            <v>7.8232857800276112E-3</v>
          </cell>
          <cell r="Q14">
            <v>16</v>
          </cell>
          <cell r="R14">
            <v>9.7979179424372322E-3</v>
          </cell>
        </row>
        <row r="15">
          <cell r="B15">
            <v>10</v>
          </cell>
          <cell r="D15" t="str">
            <v>ค่าใช้จ่ายสาธารณูปโภค - บริษัท</v>
          </cell>
          <cell r="G15">
            <v>24</v>
          </cell>
          <cell r="H15">
            <v>3.6719706242350062E-3</v>
          </cell>
          <cell r="I15">
            <v>23</v>
          </cell>
          <cell r="J15">
            <v>5.4528212422949264E-3</v>
          </cell>
          <cell r="K15">
            <v>15</v>
          </cell>
          <cell r="L15">
            <v>6.2163282221301287E-3</v>
          </cell>
          <cell r="M15">
            <v>12</v>
          </cell>
          <cell r="N15">
            <v>3.4612056533025672E-3</v>
          </cell>
          <cell r="O15">
            <v>11</v>
          </cell>
          <cell r="P15">
            <v>5.0621260929590425E-3</v>
          </cell>
          <cell r="Q15">
            <v>8</v>
          </cell>
          <cell r="R15">
            <v>4.8989589712186161E-3</v>
          </cell>
        </row>
        <row r="16">
          <cell r="B16">
            <v>11</v>
          </cell>
          <cell r="D16" t="str">
            <v>ค่าใช้จ่ายสำนักงาน</v>
          </cell>
          <cell r="G16">
            <v>14</v>
          </cell>
          <cell r="H16">
            <v>2.1419828641370867E-3</v>
          </cell>
          <cell r="I16">
            <v>13</v>
          </cell>
          <cell r="J16">
            <v>3.0820293978188716E-3</v>
          </cell>
          <cell r="K16">
            <v>11</v>
          </cell>
          <cell r="L16">
            <v>4.5586406962287605E-3</v>
          </cell>
          <cell r="M16">
            <v>7</v>
          </cell>
          <cell r="N16">
            <v>2.0190366310931639E-3</v>
          </cell>
          <cell r="O16">
            <v>7</v>
          </cell>
          <cell r="P16">
            <v>3.2213529682466636E-3</v>
          </cell>
          <cell r="Q16">
            <v>6</v>
          </cell>
          <cell r="R16">
            <v>3.6742192284139621E-3</v>
          </cell>
        </row>
        <row r="17">
          <cell r="B17">
            <v>12</v>
          </cell>
          <cell r="D17" t="str">
            <v>ค่าที่ปรึกษาและวิชาชีพอิสระ</v>
          </cell>
          <cell r="G17">
            <v>13</v>
          </cell>
          <cell r="H17">
            <v>1.988984088127295E-3</v>
          </cell>
          <cell r="I17">
            <v>11</v>
          </cell>
          <cell r="J17">
            <v>2.6078710289236607E-3</v>
          </cell>
          <cell r="K17">
            <v>11</v>
          </cell>
          <cell r="L17">
            <v>4.5586406962287605E-3</v>
          </cell>
          <cell r="M17">
            <v>8</v>
          </cell>
          <cell r="N17">
            <v>2.3074704355350445E-3</v>
          </cell>
          <cell r="O17">
            <v>6</v>
          </cell>
          <cell r="P17">
            <v>2.7611596870685687E-3</v>
          </cell>
          <cell r="Q17">
            <v>9</v>
          </cell>
          <cell r="R17">
            <v>5.5113288426209429E-3</v>
          </cell>
        </row>
        <row r="18">
          <cell r="B18">
            <v>13</v>
          </cell>
          <cell r="D18" t="str">
            <v>ค่าธรรมเนียมอื่น</v>
          </cell>
          <cell r="G18">
            <v>15</v>
          </cell>
          <cell r="H18">
            <v>2.2949816401468788E-3</v>
          </cell>
          <cell r="I18">
            <v>6</v>
          </cell>
          <cell r="J18">
            <v>1.4224751066856331E-3</v>
          </cell>
          <cell r="K18">
            <v>10</v>
          </cell>
          <cell r="L18">
            <v>4.1442188147534191E-3</v>
          </cell>
          <cell r="M18">
            <v>6</v>
          </cell>
          <cell r="N18">
            <v>1.7306028266512836E-3</v>
          </cell>
          <cell r="O18">
            <v>2</v>
          </cell>
          <cell r="P18">
            <v>9.2038656235618964E-4</v>
          </cell>
          <cell r="Q18">
            <v>5</v>
          </cell>
          <cell r="R18">
            <v>3.0618493570116348E-3</v>
          </cell>
        </row>
        <row r="19">
          <cell r="B19">
            <v>14</v>
          </cell>
          <cell r="D19" t="str">
            <v>ค่าธรรมเนียมธนาคาร</v>
          </cell>
          <cell r="G19">
            <v>7</v>
          </cell>
          <cell r="H19">
            <v>1.0709914320685434E-3</v>
          </cell>
          <cell r="I19">
            <v>6</v>
          </cell>
          <cell r="J19">
            <v>1.4224751066856331E-3</v>
          </cell>
          <cell r="K19">
            <v>4</v>
          </cell>
          <cell r="L19">
            <v>1.6576875259013675E-3</v>
          </cell>
          <cell r="M19">
            <v>4</v>
          </cell>
          <cell r="N19">
            <v>1.1537352177675222E-3</v>
          </cell>
          <cell r="O19">
            <v>4</v>
          </cell>
          <cell r="P19">
            <v>1.8407731247123793E-3</v>
          </cell>
          <cell r="Q19">
            <v>2</v>
          </cell>
          <cell r="R19">
            <v>1.224739742804654E-3</v>
          </cell>
        </row>
        <row r="20">
          <cell r="B20">
            <v>15</v>
          </cell>
          <cell r="D20" t="str">
            <v>ค่าเบี้ยปรับและเงินเพิ่มทางภาษี</v>
          </cell>
          <cell r="G20">
            <v>24</v>
          </cell>
          <cell r="H20">
            <v>3.6719706242350062E-3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16</v>
          </cell>
          <cell r="D21" t="str">
            <v>ภาษีอื่น</v>
          </cell>
          <cell r="G21">
            <v>1</v>
          </cell>
          <cell r="H21">
            <v>1.5299877600979191E-4</v>
          </cell>
          <cell r="I21">
            <v>1</v>
          </cell>
          <cell r="J21">
            <v>2.370791844476055E-4</v>
          </cell>
          <cell r="K21">
            <v>1</v>
          </cell>
          <cell r="L21">
            <v>4.1442188147534188E-4</v>
          </cell>
          <cell r="M21">
            <v>1</v>
          </cell>
          <cell r="N21">
            <v>2.8843380444188056E-4</v>
          </cell>
          <cell r="O21">
            <v>1</v>
          </cell>
          <cell r="P21">
            <v>4.6019328117809482E-4</v>
          </cell>
          <cell r="Q21">
            <v>0</v>
          </cell>
          <cell r="R21">
            <v>0</v>
          </cell>
        </row>
        <row r="22">
          <cell r="B22">
            <v>17</v>
          </cell>
          <cell r="D22" t="str">
            <v>ผลเสียหายจากการก่อสร้าง</v>
          </cell>
          <cell r="G22">
            <v>3</v>
          </cell>
          <cell r="H22">
            <v>4.5899632802937578E-4</v>
          </cell>
          <cell r="I22">
            <v>9</v>
          </cell>
          <cell r="J22">
            <v>2.1337126600284497E-3</v>
          </cell>
          <cell r="K22">
            <v>55</v>
          </cell>
          <cell r="L22">
            <v>2.2793203481143803E-2</v>
          </cell>
          <cell r="M22">
            <v>1</v>
          </cell>
          <cell r="N22">
            <v>2.8843380444188056E-4</v>
          </cell>
          <cell r="O22">
            <v>5</v>
          </cell>
          <cell r="P22">
            <v>2.3009664058904738E-3</v>
          </cell>
          <cell r="Q22">
            <v>53</v>
          </cell>
          <cell r="R22">
            <v>3.2455603184323334E-2</v>
          </cell>
        </row>
        <row r="23">
          <cell r="B23">
            <v>18</v>
          </cell>
          <cell r="D23" t="str">
            <v>ค่าใช้จ่ายอื่น</v>
          </cell>
          <cell r="G23">
            <v>9</v>
          </cell>
          <cell r="H23">
            <v>1.3769889840881274E-3</v>
          </cell>
          <cell r="I23">
            <v>8</v>
          </cell>
          <cell r="J23">
            <v>1.896633475580844E-3</v>
          </cell>
          <cell r="K23">
            <v>6</v>
          </cell>
          <cell r="L23">
            <v>2.4865312888520514E-3</v>
          </cell>
          <cell r="M23">
            <v>5</v>
          </cell>
          <cell r="N23">
            <v>1.442169022209403E-3</v>
          </cell>
          <cell r="O23">
            <v>4</v>
          </cell>
          <cell r="P23">
            <v>1.8407731247123793E-3</v>
          </cell>
          <cell r="Q23">
            <v>3</v>
          </cell>
          <cell r="R23">
            <v>1.837109614206981E-3</v>
          </cell>
        </row>
        <row r="24">
          <cell r="B24">
            <v>19</v>
          </cell>
          <cell r="D24" t="str">
            <v>ค่ารับรองพิเศษ</v>
          </cell>
          <cell r="G24">
            <v>7</v>
          </cell>
          <cell r="H24">
            <v>1.0709914320685434E-3</v>
          </cell>
          <cell r="I24">
            <v>4</v>
          </cell>
          <cell r="J24">
            <v>9.4831673779042201E-4</v>
          </cell>
          <cell r="K24">
            <v>3</v>
          </cell>
          <cell r="L24">
            <v>1.2432656444260257E-3</v>
          </cell>
          <cell r="M24">
            <v>4</v>
          </cell>
          <cell r="N24">
            <v>1.1537352177675222E-3</v>
          </cell>
          <cell r="O24">
            <v>2</v>
          </cell>
          <cell r="P24">
            <v>9.2038656235618964E-4</v>
          </cell>
          <cell r="Q24">
            <v>2</v>
          </cell>
          <cell r="R24">
            <v>1.224739742804654E-3</v>
          </cell>
        </row>
        <row r="25">
          <cell r="D25" t="str">
            <v>รวม</v>
          </cell>
          <cell r="G25">
            <v>490</v>
          </cell>
          <cell r="H25">
            <v>7.4969400244798048E-2</v>
          </cell>
          <cell r="I25">
            <v>399</v>
          </cell>
          <cell r="J25">
            <v>9.45945945945946E-2</v>
          </cell>
          <cell r="K25">
            <v>340</v>
          </cell>
          <cell r="L25">
            <v>0.14090343970161626</v>
          </cell>
          <cell r="M25">
            <v>264</v>
          </cell>
          <cell r="N25">
            <v>7.6146524372656482E-2</v>
          </cell>
          <cell r="O25">
            <v>196</v>
          </cell>
          <cell r="P25">
            <v>9.0197883110906582E-2</v>
          </cell>
          <cell r="Q25">
            <v>201</v>
          </cell>
          <cell r="R25">
            <v>0.12308634415186773</v>
          </cell>
        </row>
        <row r="27">
          <cell r="D27" t="str">
            <v>* รายได้ค่าสาธารณูปโภค</v>
          </cell>
          <cell r="G27">
            <v>35</v>
          </cell>
          <cell r="I27">
            <v>25</v>
          </cell>
          <cell r="K27">
            <v>23</v>
          </cell>
          <cell r="M27">
            <v>23</v>
          </cell>
          <cell r="O27">
            <v>14</v>
          </cell>
          <cell r="Q27">
            <v>12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xp"/>
      <sheetName val="PM-TE"/>
    </sheetNames>
    <sheetDataSet>
      <sheetData sheetId="0">
        <row r="2">
          <cell r="G2">
            <v>36525</v>
          </cell>
        </row>
        <row r="15">
          <cell r="F15">
            <v>2098135.8193465373</v>
          </cell>
        </row>
      </sheetData>
      <sheetData sheetId="1">
        <row r="4">
          <cell r="B4">
            <v>8500000</v>
          </cell>
        </row>
      </sheetData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Architecture"/>
      <sheetName val="STRUCTURE"/>
      <sheetName val="laroux"/>
    </sheetNames>
    <sheetDataSet>
      <sheetData sheetId="0"/>
      <sheetData sheetId="1"/>
      <sheetData sheetId="2"/>
      <sheetData sheetId="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เงินกู้ธนชาติ"/>
      <sheetName val="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1A"/>
      <sheetName val="N-1B"/>
      <sheetName val="N-4"/>
      <sheetName val="N-4.1"/>
      <sheetName val="N-4.2"/>
      <sheetName val="N-4.3"/>
      <sheetName val="N-4.4"/>
      <sheetName val="TrialBalance Q3-2002"/>
      <sheetName val="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ขตการค้าย่อย"/>
      <sheetName val="เขตทั่วไป"/>
    </sheetNames>
    <sheetDataSet>
      <sheetData sheetId="0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heet1"/>
      <sheetName val="Sep"/>
      <sheetName val="Oct"/>
      <sheetName val="Nov"/>
      <sheetName val="Dec"/>
      <sheetName val="14 Graph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-1-1"/>
      <sheetName val="Sheet1"/>
      <sheetName val="ชื่อหุ้น"/>
      <sheetName val="B&amp;S 1999"/>
      <sheetName val="detail(sum)"/>
      <sheetName val="ตั๋วเงินรับ"/>
      <sheetName val="ADJ - RATE"/>
      <sheetName val="database"/>
      <sheetName val="Trial Balance"/>
      <sheetName val="K-5"/>
      <sheetName val="AP Interco."/>
      <sheetName val="Details for Keppel Sin"/>
      <sheetName val="Details for tri"/>
      <sheetName val="MajorAP"/>
      <sheetName val="Q1'04"/>
      <sheetName val="Q2'04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FX rates"/>
      <sheetName val="table"/>
      <sheetName val="LS매입채무"/>
      <sheetName val="외상매입금명세"/>
      <sheetName val="지급어음명세"/>
      <sheetName val="Standing Data"/>
      <sheetName val="Asset &amp; Liability"/>
      <sheetName val="Net asset value"/>
      <sheetName val="_x0000_"/>
      <sheetName val=""/>
      <sheetName val="2002"/>
      <sheetName val="PM-TE"/>
      <sheetName val="TrialBalance Q3-2002"/>
      <sheetName val="ELEC45-01"/>
      <sheetName val=" IB-PL-00-01 SUMMARY"/>
      <sheetName val=" IBPL0001"/>
      <sheetName val="PA"/>
      <sheetName val="Config"/>
      <sheetName val="Invoice"/>
      <sheetName val="fxrates"/>
      <sheetName val="BMCT2003"/>
      <sheetName val="Loan Data"/>
      <sheetName val="Allocate96-98"/>
      <sheetName val="ค่าวัสดุ"/>
      <sheetName val="K-5 YE"/>
      <sheetName val="Asset 31-12-47"/>
      <sheetName val="Customize Your Invoice"/>
      <sheetName val="CODE"/>
      <sheetName val="Purchase Order"/>
      <sheetName val="Customize Your Purchase Order"/>
      <sheetName val="?????????????"/>
      <sheetName val="??????? MGC"/>
      <sheetName val="VariableII  period"/>
      <sheetName val="standard cost "/>
      <sheetName val="C-1"/>
      <sheetName val="K-1"/>
      <sheetName val="K-1A"/>
      <sheetName val="ภาระผูกพันตามโครงการผลประโยชน์"/>
      <sheetName val="211901_คชจ.ค้างจ่าย"/>
      <sheetName val="グラフデータ"/>
      <sheetName val="Call Down Data OLD"/>
      <sheetName val="Parameters"/>
      <sheetName val="GL"/>
      <sheetName val="CANADA"/>
      <sheetName val="Assumption Data"/>
      <sheetName val="Links"/>
      <sheetName val="Lead"/>
      <sheetName val="BL - GL - RJ"/>
      <sheetName val="10-1 Media"/>
      <sheetName val="10-cut"/>
      <sheetName val="Base Rental"/>
      <sheetName val="F_OH"/>
      <sheetName val="COST (ACC.ขาย10-2005)"/>
      <sheetName val="B1"/>
      <sheetName val="Month"/>
      <sheetName val="DEP12"/>
      <sheetName val="Book 1 Summary"/>
      <sheetName val="J2"/>
      <sheetName val="group-expense"/>
      <sheetName val="Global Cover"/>
      <sheetName val="Anniversary at Multi Group"/>
      <sheetName val="TheMall_Empo_Sep04"/>
      <sheetName val="T&amp;E GL"/>
      <sheetName val="T&amp;E System"/>
      <sheetName val="1020 FF"/>
      <sheetName val="BRAZIL"/>
      <sheetName val="RFC-GRE"/>
      <sheetName val="PHSB-GL-TB"/>
      <sheetName val="BS"/>
      <sheetName val="FY02 Fcst"/>
      <sheetName val="HR"/>
      <sheetName val="Aging"/>
      <sheetName val="Variables"/>
      <sheetName val="SCB 1 - Current"/>
      <sheetName val="SCB 2 - Current"/>
      <sheetName val="P13-R"/>
      <sheetName val="Operational Plan"/>
      <sheetName val="CRITERIA1"/>
      <sheetName val="เงินกู้_MGC"/>
      <sheetName val="Index"/>
      <sheetName val="Header"/>
      <sheetName val="Main Menu"/>
      <sheetName val="Lookup"/>
      <sheetName val="AOP Summary-2"/>
      <sheetName val="Burden exp"/>
      <sheetName val="Menu"/>
      <sheetName val="AFEMAI"/>
      <sheetName val="stockทุน"/>
      <sheetName val="Thailand"/>
      <sheetName val="BE"/>
      <sheetName val="MatMan"/>
      <sheetName val="Master"/>
      <sheetName val="MA"/>
      <sheetName val="FACTORS"/>
      <sheetName val="Purchase"/>
      <sheetName val="ALL KSFC RIGS EXCEPT R-5"/>
      <sheetName val="GLdownload"/>
      <sheetName val="Entity List"/>
      <sheetName val="เงินกู้ธนช"/>
      <sheetName val="data"/>
      <sheetName val="General"/>
      <sheetName val="A_TODDI &amp; B_TODDI"/>
      <sheetName val="노무비"/>
      <sheetName val="Common"/>
      <sheetName val="Genetica Molecular '07"/>
      <sheetName val="SUM RV-November"/>
      <sheetName val="E-1D"/>
      <sheetName val="BAX Export 25mar07 - 31mar07"/>
      <sheetName val="ADJ_-_RATE"/>
      <sheetName val="Call_Down_Data_OLD"/>
      <sheetName val="_IB-PL-00-01_SUMMARY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???????_MGC"/>
      <sheetName val="SCB_1_-_Current"/>
      <sheetName val="SCB_2_-_Current"/>
      <sheetName val="Operational_Plan"/>
      <sheetName val="AOP_Summary-2"/>
      <sheetName val="Burden_exp"/>
      <sheetName val="_IBPL00011"/>
      <sheetName val="GL Code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CST1198"/>
      <sheetName val="เครื่องตกแต่ง"/>
      <sheetName val="อาคาร"/>
      <sheetName val="เครื่องมือ"/>
      <sheetName val="INFORM"/>
      <sheetName val="Addition_AUC"/>
      <sheetName val="BUILD95"/>
      <sheetName val="desc"/>
      <sheetName val="type"/>
      <sheetName val="Heads"/>
      <sheetName val="A-4Sum Lead "/>
      <sheetName val="Pivot_BS"/>
      <sheetName val="K001"/>
      <sheetName val="S-5"/>
      <sheetName val="คชจ.ดำเนินงาน6-43"/>
      <sheetName val="?????"/>
      <sheetName val="????-??"/>
      <sheetName val="Template"/>
      <sheetName val="0506合并附注"/>
      <sheetName val="2动力设备"/>
      <sheetName val="Exp"/>
      <sheetName val="TB-2001-Apr'01"/>
      <sheetName val="TH00_12080000"/>
      <sheetName val="Dates"/>
      <sheetName val="재무가정"/>
      <sheetName val="detail_profit&amp;loss"/>
      <sheetName val="A"/>
      <sheetName val="GROUP1"/>
      <sheetName val="B&amp;S_1999"/>
      <sheetName val="Download Grp Branch"/>
      <sheetName val="Download Lcl Branch"/>
      <sheetName val="Supporting Tool"/>
      <sheetName val="Std 06"/>
      <sheetName val="TB"/>
      <sheetName val="E"/>
      <sheetName val="L3"/>
      <sheetName val="M"/>
      <sheetName val="U4"/>
      <sheetName val="U2"/>
      <sheetName val="PL"/>
      <sheetName val="Cover"/>
      <sheetName val="Debt Info"/>
      <sheetName val="legal_h"/>
      <sheetName val="U-3"/>
      <sheetName val="DENMARK"/>
      <sheetName val="Currency"/>
      <sheetName val="6289105-"/>
      <sheetName val="Investment Database"/>
      <sheetName val="Submission Form"/>
      <sheetName val="Wkgs_BS Lead"/>
      <sheetName val="Final"/>
      <sheetName val="resumen"/>
      <sheetName val="M_Maincomp"/>
      <sheetName val="CF RECONCILE - 1"/>
      <sheetName val="N-4 Patent right"/>
      <sheetName val="_2_ส่งข้อมูลต้นทุนฉีดให้บัญชี"/>
      <sheetName val="7Long term liabilities"/>
      <sheetName val="Detail-Sep"/>
      <sheetName val="Appendix E"/>
      <sheetName val="U-5"/>
      <sheetName val="공사개요"/>
      <sheetName val=" IB-PL-YTD"/>
      <sheetName val="recon"/>
      <sheetName val="Account List"/>
      <sheetName val="Company codes"/>
      <sheetName val="Stock Aging"/>
      <sheetName val="Consolidated"/>
      <sheetName val="Reest_Budget"/>
      <sheetName val="Product_Category_Input"/>
      <sheetName val="Drop Down Lists"/>
      <sheetName val="CAPEX Import"/>
      <sheetName val="Disposal"/>
      <sheetName val="IR66N"/>
      <sheetName val="Value"/>
      <sheetName val="Rates Table"/>
      <sheetName val="PARAMETER"/>
      <sheetName val="lgth adj fine"/>
      <sheetName val="Gauge Accuracy"/>
      <sheetName val="PG8"/>
      <sheetName val="PG7"/>
      <sheetName val="Drop Down"/>
      <sheetName val="Lookups"/>
      <sheetName val="AUDIT FEE"/>
      <sheetName val="Download"/>
      <sheetName val="P&amp;L-RT"/>
      <sheetName val="Pkg"/>
      <sheetName val="Raw Mat"/>
      <sheetName val="Thai better foods"/>
      <sheetName val="Cross Ref"/>
      <sheetName val="99年度原単位"/>
      <sheetName val="PRODUCT"/>
      <sheetName val="Jung step down (60)"/>
      <sheetName val="SRO"/>
      <sheetName val="Stock"/>
      <sheetName val="10"/>
      <sheetName val="ACC_MASTER"/>
      <sheetName val="Link data"/>
      <sheetName val="Drop down list"/>
      <sheetName val="Assumptions"/>
      <sheetName val="Tax Calculation"/>
      <sheetName val="Dimensions"/>
      <sheetName val="ctrl"/>
      <sheetName val="RIG 134-ASSETS APR 97"/>
      <sheetName val="RIG 027-ASSETS-AFTER 30 JUN 97"/>
      <sheetName val="BASIC"/>
      <sheetName val="V303"/>
      <sheetName val="97년추정손익계산서"/>
      <sheetName val="Saptco00"/>
      <sheetName val="On hand - 31 Mar 03"/>
      <sheetName val="Id"/>
      <sheetName val="Intro2"/>
      <sheetName val="IRELAND"/>
      <sheetName val="conso46"/>
      <sheetName val="JV"/>
      <sheetName val="TB Data base"/>
      <sheetName val="Purchases"/>
      <sheetName val="Scenarios"/>
      <sheetName val="NEW ZEALAND"/>
      <sheetName val="@RISK Correlations"/>
      <sheetName val="Revenue"/>
      <sheetName val="ต้นฉบับ"/>
      <sheetName val="LookupTable"/>
      <sheetName val="MCS_P&amp;L_By_Sub_ USD"/>
      <sheetName val="lab paced"/>
      <sheetName val="TEST"/>
      <sheetName val="03中"/>
      <sheetName val="NAR-Pistons (2)"/>
      <sheetName val="FDR-Jan-99 "/>
      <sheetName val="Main"/>
      <sheetName val="Elimination"/>
      <sheetName val="TAUX MONNAIES"/>
      <sheetName val="Equity Rec."/>
    </sheetNames>
    <sheetDataSet>
      <sheetData sheetId="0" refreshError="1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 refreshError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M Leased Equipment"/>
      <sheetName val="Employee"/>
      <sheetName val="HR CostCenter"/>
      <sheetName val="Username"/>
    </sheetNames>
    <sheetDataSet>
      <sheetData sheetId="0"/>
      <sheetData sheetId="1">
        <row r="2">
          <cell r="D2" t="str">
            <v>Code</v>
          </cell>
          <cell r="E2" t="str">
            <v>Name</v>
          </cell>
          <cell r="F2" t="str">
            <v>Initial</v>
          </cell>
          <cell r="G2" t="str">
            <v>Username2</v>
          </cell>
          <cell r="H2" t="str">
            <v>CostCenter2</v>
          </cell>
          <cell r="I2" t="str">
            <v>EmpID</v>
          </cell>
        </row>
        <row r="3">
          <cell r="D3" t="str">
            <v>0092</v>
          </cell>
          <cell r="E3" t="str">
            <v>MRS.Varunee Tanavong</v>
          </cell>
          <cell r="F3" t="str">
            <v>VRT</v>
          </cell>
          <cell r="G3" t="str">
            <v>THVARUNEET</v>
          </cell>
          <cell r="H3" t="str">
            <v>1001</v>
          </cell>
          <cell r="I3" t="str">
            <v>0092</v>
          </cell>
        </row>
        <row r="4">
          <cell r="D4" t="str">
            <v>0339</v>
          </cell>
          <cell r="E4" t="str">
            <v>MR.Rusty Kekuewa</v>
          </cell>
          <cell r="F4" t="str">
            <v>RTK</v>
          </cell>
          <cell r="G4" t="str">
            <v>THKEKUEWAR</v>
          </cell>
          <cell r="H4" t="str">
            <v>1001</v>
          </cell>
          <cell r="I4" t="str">
            <v>0339</v>
          </cell>
        </row>
        <row r="5">
          <cell r="D5" t="str">
            <v>0130</v>
          </cell>
          <cell r="E5" t="str">
            <v>MS.Arisara Chuenbunngam</v>
          </cell>
          <cell r="F5" t="str">
            <v>ARC</v>
          </cell>
          <cell r="G5" t="str">
            <v>THARISARAC</v>
          </cell>
          <cell r="H5" t="str">
            <v>1002</v>
          </cell>
          <cell r="I5" t="str">
            <v>0130</v>
          </cell>
        </row>
        <row r="6">
          <cell r="D6" t="str">
            <v>0378</v>
          </cell>
          <cell r="E6" t="str">
            <v>MS.Kusuma Kittivorawong</v>
          </cell>
          <cell r="F6" t="str">
            <v>KSK</v>
          </cell>
          <cell r="G6" t="str">
            <v>THKUSUMAK</v>
          </cell>
          <cell r="H6" t="str">
            <v>1002</v>
          </cell>
          <cell r="I6" t="str">
            <v>0378</v>
          </cell>
        </row>
        <row r="7">
          <cell r="D7" t="str">
            <v>0405</v>
          </cell>
          <cell r="E7" t="str">
            <v>MS.Varesara Smitasiri</v>
          </cell>
          <cell r="F7" t="str">
            <v>VRS</v>
          </cell>
          <cell r="G7" t="str">
            <v>THVARESARAS</v>
          </cell>
          <cell r="H7" t="str">
            <v>1002</v>
          </cell>
          <cell r="I7" t="str">
            <v>0405</v>
          </cell>
        </row>
        <row r="8">
          <cell r="D8" t="str">
            <v>0434</v>
          </cell>
          <cell r="E8" t="str">
            <v>MS.Gillian Oddson</v>
          </cell>
          <cell r="F8" t="str">
            <v>GLO</v>
          </cell>
          <cell r="G8" t="str">
            <v>THODDSONG</v>
          </cell>
          <cell r="H8" t="str">
            <v>1002</v>
          </cell>
          <cell r="I8" t="str">
            <v>0434</v>
          </cell>
        </row>
        <row r="9">
          <cell r="D9" t="str">
            <v>0065</v>
          </cell>
          <cell r="E9" t="str">
            <v>MRS.Pattama Thavornbuth</v>
          </cell>
          <cell r="F9" t="str">
            <v>PTT</v>
          </cell>
          <cell r="G9" t="str">
            <v>THPATTAMAC</v>
          </cell>
          <cell r="H9" t="str">
            <v>1004</v>
          </cell>
          <cell r="I9" t="str">
            <v>0065</v>
          </cell>
        </row>
        <row r="10">
          <cell r="D10" t="str">
            <v>0403</v>
          </cell>
          <cell r="E10" t="str">
            <v>MR.Amit Deep Singh</v>
          </cell>
          <cell r="F10" t="str">
            <v>ADS</v>
          </cell>
          <cell r="G10" t="str">
            <v>THSINGHA</v>
          </cell>
          <cell r="H10" t="str">
            <v>1004</v>
          </cell>
          <cell r="I10" t="str">
            <v>0403</v>
          </cell>
        </row>
        <row r="11">
          <cell r="D11" t="str">
            <v>0305</v>
          </cell>
          <cell r="E11" t="str">
            <v>MR.Abdul Aziz  Chaudhry</v>
          </cell>
          <cell r="F11" t="str">
            <v>AAC</v>
          </cell>
          <cell r="G11" t="str">
            <v>THCHAUDHRYA</v>
          </cell>
          <cell r="H11" t="str">
            <v>1005</v>
          </cell>
          <cell r="I11" t="str">
            <v>0305</v>
          </cell>
        </row>
        <row r="12">
          <cell r="D12" t="str">
            <v>0360</v>
          </cell>
          <cell r="E12" t="str">
            <v>MS.Panarat Nualma</v>
          </cell>
          <cell r="F12" t="str">
            <v>PNN</v>
          </cell>
          <cell r="G12" t="str">
            <v>THPANARATN</v>
          </cell>
          <cell r="H12" t="str">
            <v>1005</v>
          </cell>
          <cell r="I12" t="str">
            <v>0360</v>
          </cell>
        </row>
        <row r="13">
          <cell r="D13" t="str">
            <v>0369</v>
          </cell>
          <cell r="E13" t="str">
            <v>MR.Michael Nederman</v>
          </cell>
          <cell r="F13" t="str">
            <v>MCN</v>
          </cell>
          <cell r="G13" t="str">
            <v>THNEDERMANM</v>
          </cell>
          <cell r="H13" t="str">
            <v>1005</v>
          </cell>
          <cell r="I13" t="str">
            <v>0369</v>
          </cell>
        </row>
        <row r="14">
          <cell r="D14" t="str">
            <v>0167</v>
          </cell>
          <cell r="E14" t="str">
            <v>MS.Suktreenee Eiamkittipong</v>
          </cell>
          <cell r="F14" t="str">
            <v>STE</v>
          </cell>
          <cell r="G14" t="str">
            <v>THSUKTREENEEE</v>
          </cell>
          <cell r="H14" t="str">
            <v>2001</v>
          </cell>
          <cell r="I14" t="str">
            <v>0167</v>
          </cell>
        </row>
        <row r="15">
          <cell r="D15" t="str">
            <v>0189</v>
          </cell>
          <cell r="E15" t="str">
            <v>MS.Tapanee Junhom</v>
          </cell>
          <cell r="F15" t="str">
            <v>TPJ</v>
          </cell>
          <cell r="G15" t="str">
            <v>THTAPANEEJ</v>
          </cell>
          <cell r="H15" t="str">
            <v>2001</v>
          </cell>
          <cell r="I15" t="str">
            <v>0189</v>
          </cell>
        </row>
        <row r="16">
          <cell r="D16" t="str">
            <v>0361</v>
          </cell>
          <cell r="E16" t="str">
            <v>MS.Patima Areeratanasak</v>
          </cell>
          <cell r="F16" t="str">
            <v>PMA</v>
          </cell>
          <cell r="G16" t="str">
            <v>THPATIMAA</v>
          </cell>
          <cell r="H16" t="str">
            <v>2001</v>
          </cell>
          <cell r="I16" t="str">
            <v>0361</v>
          </cell>
        </row>
        <row r="17">
          <cell r="D17" t="str">
            <v>0368</v>
          </cell>
          <cell r="E17" t="str">
            <v>MR.Anders Pernqvist</v>
          </cell>
          <cell r="F17" t="str">
            <v>ANP</v>
          </cell>
          <cell r="G17" t="str">
            <v>THPERNQVISTA</v>
          </cell>
          <cell r="H17" t="str">
            <v>2001</v>
          </cell>
          <cell r="I17" t="str">
            <v>0368</v>
          </cell>
        </row>
        <row r="18">
          <cell r="D18" t="str">
            <v>0423</v>
          </cell>
          <cell r="E18" t="str">
            <v>MR.Hari Purnomo</v>
          </cell>
          <cell r="F18" t="str">
            <v>HRP</v>
          </cell>
          <cell r="G18" t="str">
            <v>THPURNOMOH</v>
          </cell>
          <cell r="H18" t="str">
            <v>2001</v>
          </cell>
          <cell r="I18" t="str">
            <v>0423</v>
          </cell>
        </row>
        <row r="19">
          <cell r="D19" t="str">
            <v>0425</v>
          </cell>
          <cell r="E19" t="str">
            <v>MS.Kanok-orn Watanacherdsiri</v>
          </cell>
          <cell r="F19" t="str">
            <v>KNW</v>
          </cell>
          <cell r="G19" t="str">
            <v>THKANOKORNW</v>
          </cell>
          <cell r="H19" t="str">
            <v>2001</v>
          </cell>
          <cell r="I19" t="str">
            <v>0425</v>
          </cell>
        </row>
        <row r="20">
          <cell r="D20" t="str">
            <v>0432</v>
          </cell>
          <cell r="E20" t="str">
            <v>MR.Sayef Nasir</v>
          </cell>
          <cell r="F20" t="str">
            <v>SYN</v>
          </cell>
          <cell r="G20" t="str">
            <v>THNASIRS</v>
          </cell>
          <cell r="H20" t="str">
            <v>2001</v>
          </cell>
          <cell r="I20" t="str">
            <v>0432</v>
          </cell>
        </row>
        <row r="21">
          <cell r="D21" t="str">
            <v>0445</v>
          </cell>
          <cell r="E21" t="str">
            <v>MS.Sujin Rattanajareet</v>
          </cell>
          <cell r="F21" t="str">
            <v>SJR</v>
          </cell>
          <cell r="G21" t="str">
            <v>THSUJINR</v>
          </cell>
          <cell r="H21" t="str">
            <v>2001</v>
          </cell>
          <cell r="I21" t="str">
            <v>0445</v>
          </cell>
        </row>
        <row r="22">
          <cell r="D22" t="str">
            <v>0264</v>
          </cell>
          <cell r="E22" t="str">
            <v>MS.Nudjaree Surintaraboon</v>
          </cell>
          <cell r="F22" t="str">
            <v>NJS</v>
          </cell>
          <cell r="G22" t="str">
            <v>THNUDJAREES</v>
          </cell>
          <cell r="H22" t="str">
            <v>2006</v>
          </cell>
          <cell r="I22" t="str">
            <v>0264</v>
          </cell>
        </row>
        <row r="23">
          <cell r="D23" t="str">
            <v>0400</v>
          </cell>
          <cell r="E23" t="str">
            <v>MS.Chalida Maitongdee</v>
          </cell>
          <cell r="F23" t="str">
            <v>CLM</v>
          </cell>
          <cell r="G23" t="str">
            <v>THCHALIDAM</v>
          </cell>
          <cell r="H23" t="str">
            <v>2006</v>
          </cell>
          <cell r="I23" t="str">
            <v>0400</v>
          </cell>
        </row>
        <row r="24">
          <cell r="D24" t="str">
            <v>0272</v>
          </cell>
          <cell r="E24" t="str">
            <v>MS.Suda Montipnate</v>
          </cell>
          <cell r="F24" t="str">
            <v>SDM</v>
          </cell>
          <cell r="G24" t="str">
            <v>THSUDAM</v>
          </cell>
          <cell r="H24" t="str">
            <v>2102</v>
          </cell>
          <cell r="I24" t="str">
            <v>0272</v>
          </cell>
        </row>
        <row r="25">
          <cell r="D25" t="str">
            <v>0278</v>
          </cell>
          <cell r="E25" t="str">
            <v>MR.Aek Thammashote</v>
          </cell>
          <cell r="F25" t="str">
            <v>AET</v>
          </cell>
          <cell r="G25" t="str">
            <v>THAEKT</v>
          </cell>
          <cell r="H25" t="str">
            <v>2102</v>
          </cell>
          <cell r="I25" t="str">
            <v>0278</v>
          </cell>
        </row>
        <row r="26">
          <cell r="D26" t="str">
            <v>0379</v>
          </cell>
          <cell r="E26" t="str">
            <v>MS.Saowanee Ruangbannawit</v>
          </cell>
          <cell r="F26" t="str">
            <v>SWR</v>
          </cell>
          <cell r="G26" t="str">
            <v>THSAOWANEER</v>
          </cell>
          <cell r="H26" t="str">
            <v>2102</v>
          </cell>
          <cell r="I26" t="str">
            <v>0379</v>
          </cell>
        </row>
        <row r="27">
          <cell r="D27" t="str">
            <v>0391</v>
          </cell>
          <cell r="E27" t="str">
            <v>Mr. Precha Sriratanapong</v>
          </cell>
          <cell r="F27" t="str">
            <v>PCS</v>
          </cell>
          <cell r="G27" t="str">
            <v>THPRECHAS</v>
          </cell>
          <cell r="H27" t="str">
            <v>2102</v>
          </cell>
          <cell r="I27" t="str">
            <v>0391</v>
          </cell>
        </row>
        <row r="28">
          <cell r="D28" t="str">
            <v>0407</v>
          </cell>
          <cell r="E28" t="str">
            <v xml:space="preserve">MR.Lance Vernall </v>
          </cell>
          <cell r="F28" t="str">
            <v>LAV</v>
          </cell>
          <cell r="G28" t="str">
            <v>THVERNALLL</v>
          </cell>
          <cell r="H28" t="str">
            <v>2102</v>
          </cell>
          <cell r="I28" t="str">
            <v>0407</v>
          </cell>
        </row>
        <row r="29">
          <cell r="D29" t="str">
            <v>0438</v>
          </cell>
          <cell r="E29" t="str">
            <v xml:space="preserve">MS.Siriwan Supisa </v>
          </cell>
          <cell r="F29" t="str">
            <v>SRS</v>
          </cell>
          <cell r="G29" t="str">
            <v>THSIRIWANS</v>
          </cell>
          <cell r="H29" t="str">
            <v>2102</v>
          </cell>
          <cell r="I29" t="str">
            <v>0438</v>
          </cell>
        </row>
        <row r="30">
          <cell r="D30" t="str">
            <v>0256</v>
          </cell>
          <cell r="E30" t="str">
            <v>MR.Laktarn Kessuvan</v>
          </cell>
          <cell r="F30" t="str">
            <v>LTK</v>
          </cell>
          <cell r="G30" t="str">
            <v>THLAKTARNK</v>
          </cell>
          <cell r="H30" t="str">
            <v>2103</v>
          </cell>
          <cell r="I30" t="str">
            <v>0256</v>
          </cell>
        </row>
        <row r="31">
          <cell r="D31" t="str">
            <v>0279</v>
          </cell>
          <cell r="E31" t="str">
            <v>MS.Jittima Sriklung</v>
          </cell>
          <cell r="F31" t="str">
            <v>JTS</v>
          </cell>
          <cell r="G31" t="str">
            <v>THJITTIMAS</v>
          </cell>
          <cell r="H31" t="str">
            <v>2103</v>
          </cell>
          <cell r="I31" t="str">
            <v>0279</v>
          </cell>
        </row>
        <row r="32">
          <cell r="D32" t="str">
            <v>0291</v>
          </cell>
          <cell r="E32" t="str">
            <v>MR.Withaya Warinpramote</v>
          </cell>
          <cell r="F32" t="str">
            <v>WTW</v>
          </cell>
          <cell r="G32" t="str">
            <v>THWITHAYAW</v>
          </cell>
          <cell r="H32" t="str">
            <v>2103</v>
          </cell>
          <cell r="I32" t="str">
            <v>0291</v>
          </cell>
        </row>
        <row r="33">
          <cell r="D33" t="str">
            <v>0411</v>
          </cell>
          <cell r="E33" t="str">
            <v xml:space="preserve">MS.Jiraporn Punchai </v>
          </cell>
          <cell r="F33" t="str">
            <v>JRP</v>
          </cell>
          <cell r="G33" t="str">
            <v>THJIRAPORNP</v>
          </cell>
          <cell r="H33" t="str">
            <v>2103</v>
          </cell>
          <cell r="I33" t="str">
            <v>0411</v>
          </cell>
        </row>
        <row r="34">
          <cell r="D34" t="str">
            <v>0437</v>
          </cell>
          <cell r="E34" t="str">
            <v>MR.Chatree Detbandankhun</v>
          </cell>
          <cell r="F34" t="str">
            <v>CTD</v>
          </cell>
          <cell r="G34" t="str">
            <v>THCHATREED</v>
          </cell>
          <cell r="H34" t="str">
            <v>2103</v>
          </cell>
          <cell r="I34" t="str">
            <v>0437</v>
          </cell>
        </row>
        <row r="35">
          <cell r="D35" t="str">
            <v>0257</v>
          </cell>
          <cell r="E35" t="str">
            <v>MR.Chumlong Worasorn</v>
          </cell>
          <cell r="F35" t="str">
            <v>CLW</v>
          </cell>
          <cell r="G35" t="str">
            <v>THCHUMLONGW</v>
          </cell>
          <cell r="H35" t="str">
            <v>2104</v>
          </cell>
          <cell r="I35" t="str">
            <v>0257</v>
          </cell>
        </row>
        <row r="36">
          <cell r="D36" t="str">
            <v>0261</v>
          </cell>
          <cell r="E36" t="str">
            <v>MR.Surapong Kobpraditkul</v>
          </cell>
          <cell r="F36" t="str">
            <v>SRK</v>
          </cell>
          <cell r="G36" t="str">
            <v>THSURAPONGK</v>
          </cell>
          <cell r="H36" t="str">
            <v>2104</v>
          </cell>
          <cell r="I36" t="str">
            <v>0261</v>
          </cell>
        </row>
        <row r="37">
          <cell r="D37" t="str">
            <v>0263</v>
          </cell>
          <cell r="E37" t="str">
            <v>MR.Chetda Phokrang</v>
          </cell>
          <cell r="F37" t="str">
            <v>CDP</v>
          </cell>
          <cell r="G37" t="str">
            <v>THCHETDAP</v>
          </cell>
          <cell r="H37" t="str">
            <v>2104</v>
          </cell>
          <cell r="I37" t="str">
            <v>0263</v>
          </cell>
        </row>
        <row r="38">
          <cell r="D38" t="str">
            <v>0330</v>
          </cell>
          <cell r="E38" t="str">
            <v>MR.Thammasak Udomsawat</v>
          </cell>
          <cell r="F38" t="str">
            <v>TMU</v>
          </cell>
          <cell r="G38" t="str">
            <v>THTHAMMASAKU</v>
          </cell>
          <cell r="H38" t="str">
            <v>2104</v>
          </cell>
          <cell r="I38" t="str">
            <v>0330</v>
          </cell>
        </row>
        <row r="39">
          <cell r="D39" t="str">
            <v>0331</v>
          </cell>
          <cell r="E39" t="str">
            <v>MR.Chalermpong Panitchai</v>
          </cell>
          <cell r="F39" t="str">
            <v>CLP</v>
          </cell>
          <cell r="G39" t="str">
            <v>THCHALERMPONGP</v>
          </cell>
          <cell r="H39" t="str">
            <v>2104</v>
          </cell>
          <cell r="I39" t="str">
            <v>0331</v>
          </cell>
        </row>
        <row r="40">
          <cell r="D40" t="str">
            <v>0420</v>
          </cell>
          <cell r="E40" t="str">
            <v>MR. Ekkaphot Dumrongsilp</v>
          </cell>
          <cell r="F40" t="str">
            <v>EKD</v>
          </cell>
          <cell r="G40" t="str">
            <v>THEKKAPHOTD</v>
          </cell>
          <cell r="H40" t="str">
            <v>2104</v>
          </cell>
          <cell r="I40" t="str">
            <v>0420</v>
          </cell>
        </row>
        <row r="41">
          <cell r="D41" t="str">
            <v>0443</v>
          </cell>
          <cell r="E41" t="str">
            <v>MR.Jumras Wisetrit</v>
          </cell>
          <cell r="F41" t="str">
            <v>JRW</v>
          </cell>
          <cell r="G41" t="str">
            <v>THJUMRASW</v>
          </cell>
          <cell r="H41" t="str">
            <v>2105</v>
          </cell>
          <cell r="I41" t="str">
            <v>0443</v>
          </cell>
        </row>
        <row r="42">
          <cell r="D42" t="str">
            <v>0274</v>
          </cell>
          <cell r="E42" t="str">
            <v>MR.Anuchit Srikhajonlap</v>
          </cell>
          <cell r="F42" t="str">
            <v>ANS</v>
          </cell>
          <cell r="G42" t="str">
            <v>THANUCHITS</v>
          </cell>
          <cell r="H42" t="str">
            <v>2130</v>
          </cell>
          <cell r="I42" t="str">
            <v>0274</v>
          </cell>
        </row>
        <row r="43">
          <cell r="D43" t="str">
            <v>0281</v>
          </cell>
          <cell r="E43" t="str">
            <v>MS.Sunantha Sutsiri</v>
          </cell>
          <cell r="F43" t="str">
            <v>SNS</v>
          </cell>
          <cell r="G43" t="str">
            <v>THSUNANTHAS</v>
          </cell>
          <cell r="H43" t="str">
            <v>2130</v>
          </cell>
          <cell r="I43" t="str">
            <v>0281</v>
          </cell>
        </row>
        <row r="44">
          <cell r="D44" t="str">
            <v>0380</v>
          </cell>
          <cell r="E44" t="str">
            <v>MR.Thitipong Tosakunee</v>
          </cell>
          <cell r="F44" t="str">
            <v>TTT</v>
          </cell>
          <cell r="G44" t="str">
            <v>THTHITIPONGT</v>
          </cell>
          <cell r="H44" t="str">
            <v>2130</v>
          </cell>
          <cell r="I44" t="str">
            <v>0380</v>
          </cell>
        </row>
        <row r="45">
          <cell r="D45" t="str">
            <v>0440</v>
          </cell>
          <cell r="E45" t="str">
            <v>MR.Bengt-Goran Edvin Martensson</v>
          </cell>
          <cell r="F45" t="str">
            <v>BGM</v>
          </cell>
          <cell r="G45" t="str">
            <v>THMARTBE</v>
          </cell>
          <cell r="H45" t="str">
            <v>2130</v>
          </cell>
          <cell r="I45" t="str">
            <v>0440</v>
          </cell>
        </row>
        <row r="46">
          <cell r="D46" t="str">
            <v>0181</v>
          </cell>
          <cell r="E46" t="str">
            <v>MS.Aveena Chuenjai</v>
          </cell>
          <cell r="F46" t="str">
            <v>AVC</v>
          </cell>
          <cell r="G46" t="str">
            <v>THAVEENAC</v>
          </cell>
          <cell r="H46" t="str">
            <v>2201</v>
          </cell>
          <cell r="I46" t="str">
            <v>0181</v>
          </cell>
        </row>
        <row r="47">
          <cell r="D47" t="str">
            <v>0195</v>
          </cell>
          <cell r="E47" t="str">
            <v>MR.Thitipol Artsanchorn</v>
          </cell>
          <cell r="F47" t="str">
            <v>TTA</v>
          </cell>
          <cell r="G47" t="str">
            <v>THTHITIPOLA</v>
          </cell>
          <cell r="H47" t="str">
            <v>2201</v>
          </cell>
          <cell r="I47" t="str">
            <v>0195</v>
          </cell>
        </row>
        <row r="48">
          <cell r="D48" t="str">
            <v>0205</v>
          </cell>
          <cell r="E48" t="str">
            <v>MS.Atiwan Apirakchakorn</v>
          </cell>
          <cell r="F48" t="str">
            <v>ATA</v>
          </cell>
          <cell r="G48" t="str">
            <v>THATIWANA</v>
          </cell>
          <cell r="H48" t="str">
            <v>2201</v>
          </cell>
          <cell r="I48" t="str">
            <v>0205</v>
          </cell>
        </row>
        <row r="49">
          <cell r="D49" t="str">
            <v>0206</v>
          </cell>
          <cell r="E49" t="str">
            <v>MS.Sudarat Prachaseree</v>
          </cell>
          <cell r="F49" t="str">
            <v>SDP</v>
          </cell>
          <cell r="G49" t="str">
            <v>THSUDARATP</v>
          </cell>
          <cell r="H49" t="str">
            <v>2201</v>
          </cell>
          <cell r="I49" t="str">
            <v>0206</v>
          </cell>
        </row>
        <row r="50">
          <cell r="D50" t="str">
            <v>0243</v>
          </cell>
          <cell r="E50" t="str">
            <v>MR.Pornchai Egpongphisit</v>
          </cell>
          <cell r="F50" t="str">
            <v>PCE</v>
          </cell>
          <cell r="G50" t="str">
            <v>THPORNCHAIE</v>
          </cell>
          <cell r="H50" t="str">
            <v>2201</v>
          </cell>
          <cell r="I50" t="str">
            <v>0243</v>
          </cell>
        </row>
        <row r="51">
          <cell r="D51" t="str">
            <v>0290</v>
          </cell>
          <cell r="E51" t="str">
            <v>MS.Roslynn Wattanasukchai</v>
          </cell>
          <cell r="F51" t="str">
            <v>RLW</v>
          </cell>
          <cell r="G51" t="str">
            <v>THROSLYNNW</v>
          </cell>
          <cell r="H51" t="str">
            <v>2201</v>
          </cell>
          <cell r="I51" t="str">
            <v>0290</v>
          </cell>
        </row>
        <row r="52">
          <cell r="D52" t="str">
            <v>0292</v>
          </cell>
          <cell r="E52" t="str">
            <v>MS.Piyanet Phunpanich</v>
          </cell>
          <cell r="F52" t="str">
            <v>PNP</v>
          </cell>
          <cell r="G52" t="str">
            <v>THPIYANETP</v>
          </cell>
          <cell r="H52" t="str">
            <v>2201</v>
          </cell>
          <cell r="I52" t="str">
            <v>0292</v>
          </cell>
        </row>
        <row r="53">
          <cell r="D53" t="str">
            <v>0343</v>
          </cell>
          <cell r="E53" t="str">
            <v>MR.Chris Weavers</v>
          </cell>
          <cell r="F53" t="str">
            <v>CHW</v>
          </cell>
          <cell r="G53" t="str">
            <v>THWEAVERSC</v>
          </cell>
          <cell r="H53" t="str">
            <v>2201</v>
          </cell>
          <cell r="I53" t="str">
            <v>0343</v>
          </cell>
        </row>
        <row r="54">
          <cell r="D54" t="str">
            <v>0349</v>
          </cell>
          <cell r="E54" t="str">
            <v>MR.Theerarid Promsatit</v>
          </cell>
          <cell r="F54" t="str">
            <v>TRP</v>
          </cell>
          <cell r="G54" t="str">
            <v>THTHEERARIDP</v>
          </cell>
          <cell r="H54" t="str">
            <v>2201</v>
          </cell>
          <cell r="I54" t="str">
            <v>0349</v>
          </cell>
        </row>
        <row r="55">
          <cell r="D55" t="str">
            <v>0375</v>
          </cell>
          <cell r="E55" t="str">
            <v>MS.Roonglada Taveethavornsawat</v>
          </cell>
          <cell r="F55" t="str">
            <v>RLT</v>
          </cell>
          <cell r="G55" t="str">
            <v>THROONGLADAT</v>
          </cell>
          <cell r="H55" t="str">
            <v>2201</v>
          </cell>
          <cell r="I55" t="str">
            <v>0375</v>
          </cell>
        </row>
        <row r="56">
          <cell r="D56" t="str">
            <v>0393</v>
          </cell>
          <cell r="E56" t="str">
            <v>MS.Sunisa Preuksariya</v>
          </cell>
          <cell r="F56" t="str">
            <v>SNP</v>
          </cell>
          <cell r="G56" t="str">
            <v>THSUNISAP</v>
          </cell>
          <cell r="H56" t="str">
            <v>2201</v>
          </cell>
          <cell r="I56" t="str">
            <v>0393</v>
          </cell>
        </row>
        <row r="57">
          <cell r="D57" t="str">
            <v>0394</v>
          </cell>
          <cell r="E57" t="str">
            <v>MR.Chris Steel</v>
          </cell>
          <cell r="F57" t="str">
            <v>CHS</v>
          </cell>
          <cell r="G57" t="str">
            <v>THSTEELC</v>
          </cell>
          <cell r="H57" t="str">
            <v>2201</v>
          </cell>
          <cell r="I57" t="str">
            <v>0394</v>
          </cell>
        </row>
        <row r="58">
          <cell r="D58" t="str">
            <v>0417</v>
          </cell>
          <cell r="E58" t="str">
            <v>MR.Kasamapong Suttangkakoon</v>
          </cell>
          <cell r="F58" t="str">
            <v>KSS</v>
          </cell>
          <cell r="G58" t="str">
            <v>THKASAMAPONS</v>
          </cell>
          <cell r="H58" t="str">
            <v>2201</v>
          </cell>
          <cell r="I58" t="str">
            <v>0417</v>
          </cell>
        </row>
        <row r="59">
          <cell r="D59" t="str">
            <v>0433</v>
          </cell>
          <cell r="E59" t="str">
            <v>MR.Thanakorn Tipprapa</v>
          </cell>
          <cell r="F59" t="str">
            <v>TNT</v>
          </cell>
          <cell r="G59" t="str">
            <v>THTHANAKORNT</v>
          </cell>
          <cell r="H59" t="str">
            <v>2201</v>
          </cell>
          <cell r="I59" t="str">
            <v>0433</v>
          </cell>
        </row>
        <row r="60">
          <cell r="D60" t="str">
            <v>0444</v>
          </cell>
          <cell r="E60" t="str">
            <v>MS.Joy Singhirunnusorn</v>
          </cell>
          <cell r="F60" t="str">
            <v>JOS</v>
          </cell>
          <cell r="G60" t="str">
            <v>THJOYS</v>
          </cell>
          <cell r="H60" t="str">
            <v>2201</v>
          </cell>
          <cell r="I60" t="str">
            <v>0444</v>
          </cell>
        </row>
        <row r="61">
          <cell r="D61" t="str">
            <v>0424</v>
          </cell>
          <cell r="E61" t="str">
            <v>MS.Kornpassorn Unmongkolthwong</v>
          </cell>
          <cell r="F61" t="str">
            <v>KPU</v>
          </cell>
          <cell r="G61" t="str">
            <v>THKORNPASSOU</v>
          </cell>
          <cell r="H61" t="str">
            <v>2302</v>
          </cell>
          <cell r="I61" t="str">
            <v>0424</v>
          </cell>
        </row>
        <row r="62">
          <cell r="D62" t="str">
            <v>0426</v>
          </cell>
          <cell r="E62" t="str">
            <v>MS.Laksika Keeratikorsri</v>
          </cell>
          <cell r="F62" t="str">
            <v>LSK</v>
          </cell>
          <cell r="G62" t="str">
            <v>THLAKSIKAK</v>
          </cell>
          <cell r="H62" t="str">
            <v>2302</v>
          </cell>
          <cell r="I62" t="str">
            <v>0426</v>
          </cell>
        </row>
        <row r="63">
          <cell r="D63" t="str">
            <v>0081</v>
          </cell>
          <cell r="E63" t="str">
            <v>MS.Chutima Jobsri</v>
          </cell>
          <cell r="F63" t="str">
            <v>CTJ</v>
          </cell>
          <cell r="G63" t="str">
            <v>THCHUTIMAJ</v>
          </cell>
          <cell r="H63" t="str">
            <v>4001</v>
          </cell>
          <cell r="I63" t="str">
            <v>0081</v>
          </cell>
        </row>
        <row r="64">
          <cell r="D64" t="str">
            <v>0182</v>
          </cell>
          <cell r="E64" t="str">
            <v>MS.Pantitha Pukongthong</v>
          </cell>
          <cell r="F64" t="str">
            <v>PTP</v>
          </cell>
          <cell r="G64" t="str">
            <v>THPANTITHAP</v>
          </cell>
          <cell r="H64" t="str">
            <v>4001</v>
          </cell>
          <cell r="I64" t="str">
            <v>0182</v>
          </cell>
        </row>
        <row r="65">
          <cell r="D65" t="str">
            <v>0337</v>
          </cell>
          <cell r="E65" t="str">
            <v>MR.Quan Brown</v>
          </cell>
          <cell r="F65" t="str">
            <v>QUB</v>
          </cell>
          <cell r="G65" t="str">
            <v>THBROWNQ</v>
          </cell>
          <cell r="H65" t="str">
            <v>4001</v>
          </cell>
          <cell r="I65" t="str">
            <v>0337</v>
          </cell>
        </row>
        <row r="66">
          <cell r="D66" t="str">
            <v>0383</v>
          </cell>
          <cell r="E66" t="str">
            <v>MR.Ole Sorensen</v>
          </cell>
          <cell r="F66" t="str">
            <v>OLE</v>
          </cell>
          <cell r="G66" t="str">
            <v>THSORENSENO</v>
          </cell>
          <cell r="H66" t="str">
            <v>4001</v>
          </cell>
          <cell r="I66" t="str">
            <v>0383</v>
          </cell>
        </row>
        <row r="67">
          <cell r="D67" t="str">
            <v>0059</v>
          </cell>
          <cell r="E67" t="str">
            <v>MR.Pornchai Korrom</v>
          </cell>
          <cell r="F67" t="str">
            <v>PCK</v>
          </cell>
          <cell r="G67" t="str">
            <v>THPORNCHAIK</v>
          </cell>
          <cell r="H67" t="str">
            <v>4002</v>
          </cell>
          <cell r="I67" t="str">
            <v>0059</v>
          </cell>
        </row>
        <row r="68">
          <cell r="D68" t="str">
            <v>0079</v>
          </cell>
          <cell r="E68" t="str">
            <v>MR.Wattana Maulsornsuwan</v>
          </cell>
          <cell r="F68" t="str">
            <v>WTM</v>
          </cell>
          <cell r="G68" t="str">
            <v>THWATTANAM</v>
          </cell>
          <cell r="H68" t="str">
            <v>4002</v>
          </cell>
          <cell r="I68" t="str">
            <v>0079</v>
          </cell>
        </row>
        <row r="69">
          <cell r="D69" t="str">
            <v>0149</v>
          </cell>
          <cell r="E69" t="str">
            <v>MS.Sirichan Patiparnprechawut</v>
          </cell>
          <cell r="F69" t="str">
            <v>SRP</v>
          </cell>
          <cell r="G69" t="str">
            <v>THSIRICHANP</v>
          </cell>
          <cell r="H69" t="str">
            <v>4002</v>
          </cell>
          <cell r="I69" t="str">
            <v>0149</v>
          </cell>
        </row>
        <row r="70">
          <cell r="D70" t="str">
            <v>0328</v>
          </cell>
          <cell r="E70" t="str">
            <v>MR.Patrick Svenburg</v>
          </cell>
          <cell r="F70" t="str">
            <v>PTS</v>
          </cell>
          <cell r="G70" t="str">
            <v>THSVENBURGP</v>
          </cell>
          <cell r="H70" t="str">
            <v>4002</v>
          </cell>
          <cell r="I70" t="str">
            <v>0328</v>
          </cell>
        </row>
        <row r="71">
          <cell r="D71" t="str">
            <v>0395</v>
          </cell>
          <cell r="E71" t="str">
            <v xml:space="preserve">MR.John Bredenberg </v>
          </cell>
          <cell r="F71" t="str">
            <v>JOB</v>
          </cell>
          <cell r="G71" t="str">
            <v>THBREDENBERGJ</v>
          </cell>
          <cell r="H71" t="str">
            <v>4002</v>
          </cell>
          <cell r="I71" t="str">
            <v>0395</v>
          </cell>
        </row>
        <row r="72">
          <cell r="D72" t="str">
            <v>0416</v>
          </cell>
          <cell r="E72" t="str">
            <v>MR.Crispin Mendoza</v>
          </cell>
          <cell r="F72" t="str">
            <v>CPM</v>
          </cell>
          <cell r="G72" t="str">
            <v>THMENDOZAC</v>
          </cell>
          <cell r="H72" t="str">
            <v>4002</v>
          </cell>
          <cell r="I72" t="str">
            <v>0416</v>
          </cell>
        </row>
        <row r="73">
          <cell r="D73" t="str">
            <v>0422</v>
          </cell>
          <cell r="E73" t="str">
            <v>MR.Mikael Jonsson</v>
          </cell>
          <cell r="F73" t="str">
            <v>MKJ</v>
          </cell>
          <cell r="G73" t="str">
            <v>THJONSSONM</v>
          </cell>
          <cell r="H73" t="str">
            <v>4002</v>
          </cell>
          <cell r="I73" t="str">
            <v>0422</v>
          </cell>
        </row>
        <row r="74">
          <cell r="D74" t="str">
            <v>0436</v>
          </cell>
          <cell r="E74" t="str">
            <v>MS.Namtip Leeratanarak</v>
          </cell>
          <cell r="F74" t="str">
            <v>NTL</v>
          </cell>
          <cell r="G74" t="str">
            <v>THNAMTIPL</v>
          </cell>
          <cell r="H74" t="str">
            <v>4002</v>
          </cell>
          <cell r="I74" t="str">
            <v>0436</v>
          </cell>
        </row>
        <row r="75">
          <cell r="D75" t="str">
            <v>0013</v>
          </cell>
          <cell r="E75" t="str">
            <v>MR.Nathapong Song-In</v>
          </cell>
          <cell r="F75" t="str">
            <v>SSS</v>
          </cell>
          <cell r="G75" t="str">
            <v>THNATHAPONGS</v>
          </cell>
          <cell r="H75" t="str">
            <v>4004</v>
          </cell>
          <cell r="I75" t="str">
            <v>0013</v>
          </cell>
        </row>
        <row r="76">
          <cell r="D76" t="str">
            <v>0258</v>
          </cell>
          <cell r="E76" t="str">
            <v>MRS.Vanvibol Sangdraun</v>
          </cell>
          <cell r="F76" t="str">
            <v>VVS</v>
          </cell>
          <cell r="G76" t="str">
            <v>THVANVIBOLS</v>
          </cell>
          <cell r="H76" t="str">
            <v>4004</v>
          </cell>
          <cell r="I76" t="str">
            <v>0258</v>
          </cell>
        </row>
        <row r="77">
          <cell r="D77" t="str">
            <v>0390</v>
          </cell>
          <cell r="E77" t="str">
            <v>Ms. Ratchanee Tangkitshanguan</v>
          </cell>
          <cell r="F77" t="str">
            <v>RCT</v>
          </cell>
          <cell r="G77" t="str">
            <v>THRATCHANEET</v>
          </cell>
          <cell r="H77" t="str">
            <v>4004</v>
          </cell>
          <cell r="I77" t="str">
            <v>0390</v>
          </cell>
        </row>
        <row r="78">
          <cell r="D78" t="str">
            <v>0259</v>
          </cell>
          <cell r="E78" t="str">
            <v>MR.Natthanun Khongprasit</v>
          </cell>
          <cell r="F78" t="str">
            <v>NTK</v>
          </cell>
          <cell r="G78" t="str">
            <v>THNATTHANUNK</v>
          </cell>
          <cell r="H78" t="str">
            <v>4006</v>
          </cell>
          <cell r="I78" t="str">
            <v>0259</v>
          </cell>
        </row>
        <row r="79">
          <cell r="D79" t="str">
            <v>0260</v>
          </cell>
          <cell r="E79" t="str">
            <v>MR.Somsak Thotana</v>
          </cell>
          <cell r="F79" t="str">
            <v>SST</v>
          </cell>
          <cell r="G79" t="str">
            <v>THSOMSAKT</v>
          </cell>
          <cell r="H79" t="str">
            <v>4006</v>
          </cell>
          <cell r="I79" t="str">
            <v>0260</v>
          </cell>
        </row>
        <row r="80">
          <cell r="D80" t="str">
            <v>0429</v>
          </cell>
          <cell r="E80" t="str">
            <v>MS.Patcharin Nakatat</v>
          </cell>
          <cell r="F80" t="str">
            <v>PCN</v>
          </cell>
          <cell r="G80" t="str">
            <v>THPATCHARINN</v>
          </cell>
          <cell r="H80" t="str">
            <v>4006</v>
          </cell>
          <cell r="I80" t="str">
            <v>0429</v>
          </cell>
        </row>
        <row r="81">
          <cell r="D81" t="str">
            <v>0387</v>
          </cell>
          <cell r="E81" t="str">
            <v>MR.Pisarn Worrawanwong</v>
          </cell>
          <cell r="F81" t="str">
            <v>PSW</v>
          </cell>
          <cell r="G81" t="str">
            <v>THPISARNW</v>
          </cell>
          <cell r="H81" t="str">
            <v>4009</v>
          </cell>
          <cell r="I81" t="str">
            <v>0387</v>
          </cell>
        </row>
        <row r="82">
          <cell r="D82" t="str">
            <v>0415</v>
          </cell>
          <cell r="E82" t="str">
            <v>MR.Ekapop Nongpromma</v>
          </cell>
          <cell r="F82" t="str">
            <v>EKN</v>
          </cell>
          <cell r="G82" t="str">
            <v>THEKAPOPN</v>
          </cell>
          <cell r="H82" t="str">
            <v>4009</v>
          </cell>
          <cell r="I82" t="str">
            <v>0415</v>
          </cell>
        </row>
        <row r="83">
          <cell r="D83" t="str">
            <v>0067</v>
          </cell>
          <cell r="E83" t="str">
            <v>MR.Thaweesak Sartsan</v>
          </cell>
          <cell r="F83" t="str">
            <v>TWS</v>
          </cell>
          <cell r="G83" t="str">
            <v>THTHAWEESAKS</v>
          </cell>
          <cell r="H83" t="str">
            <v>4010</v>
          </cell>
          <cell r="I83" t="str">
            <v>0067</v>
          </cell>
        </row>
        <row r="84">
          <cell r="D84" t="str">
            <v>0084</v>
          </cell>
          <cell r="E84" t="str">
            <v>MR.Suthat Woralert</v>
          </cell>
          <cell r="F84" t="str">
            <v>STW</v>
          </cell>
          <cell r="G84" t="str">
            <v>THSUTHATW</v>
          </cell>
          <cell r="H84" t="str">
            <v>4010</v>
          </cell>
          <cell r="I84" t="str">
            <v>0084</v>
          </cell>
        </row>
        <row r="85">
          <cell r="D85" t="str">
            <v>0095</v>
          </cell>
          <cell r="E85" t="str">
            <v>MR.Arthit Sawardpong</v>
          </cell>
          <cell r="F85" t="str">
            <v>ATS</v>
          </cell>
          <cell r="G85" t="str">
            <v>THARTHITS</v>
          </cell>
          <cell r="H85" t="str">
            <v>4010</v>
          </cell>
          <cell r="I85" t="str">
            <v>0095</v>
          </cell>
        </row>
        <row r="86">
          <cell r="D86" t="str">
            <v>0111</v>
          </cell>
          <cell r="E86" t="str">
            <v>MR.Adirek Pinnok</v>
          </cell>
          <cell r="F86" t="str">
            <v>ADP</v>
          </cell>
          <cell r="G86" t="str">
            <v>THADIREKP</v>
          </cell>
          <cell r="H86" t="str">
            <v>4010</v>
          </cell>
          <cell r="I86" t="str">
            <v>0111</v>
          </cell>
        </row>
        <row r="87">
          <cell r="D87" t="str">
            <v>0192</v>
          </cell>
          <cell r="E87" t="str">
            <v>MR.Woravut Wiboonat</v>
          </cell>
          <cell r="F87" t="str">
            <v>WRW</v>
          </cell>
          <cell r="G87" t="str">
            <v>THWORAVUTW</v>
          </cell>
          <cell r="H87" t="str">
            <v>4010</v>
          </cell>
          <cell r="I87" t="str">
            <v>0192</v>
          </cell>
        </row>
        <row r="88">
          <cell r="D88" t="str">
            <v>0353</v>
          </cell>
          <cell r="E88" t="str">
            <v>Mr. Pongtham Thamgirati</v>
          </cell>
          <cell r="F88" t="str">
            <v>POT</v>
          </cell>
          <cell r="G88" t="str">
            <v>THPONGTHAMT</v>
          </cell>
          <cell r="H88" t="str">
            <v>4010</v>
          </cell>
          <cell r="I88" t="str">
            <v>0353</v>
          </cell>
        </row>
        <row r="89">
          <cell r="D89" t="str">
            <v>0418</v>
          </cell>
          <cell r="E89" t="str">
            <v>Mr.Pongsakorn Yuwaree</v>
          </cell>
          <cell r="F89" t="str">
            <v>PSY</v>
          </cell>
          <cell r="G89" t="str">
            <v>THPONGSAKORY</v>
          </cell>
          <cell r="H89" t="str">
            <v>4010</v>
          </cell>
          <cell r="I89" t="str">
            <v>0418</v>
          </cell>
        </row>
        <row r="90">
          <cell r="D90" t="str">
            <v>0087</v>
          </cell>
          <cell r="E90" t="str">
            <v>MR.Prawit Prapassarang</v>
          </cell>
          <cell r="F90" t="str">
            <v>PWP</v>
          </cell>
          <cell r="G90" t="str">
            <v>THPRAWITP</v>
          </cell>
          <cell r="H90" t="str">
            <v>4011</v>
          </cell>
          <cell r="I90" t="str">
            <v>0087</v>
          </cell>
        </row>
        <row r="91">
          <cell r="D91" t="str">
            <v>0088</v>
          </cell>
          <cell r="E91" t="str">
            <v>MR.Ekasit Siriamnat</v>
          </cell>
          <cell r="F91" t="str">
            <v>EKS</v>
          </cell>
          <cell r="G91" t="str">
            <v>THEKASITS</v>
          </cell>
          <cell r="H91" t="str">
            <v>4011</v>
          </cell>
          <cell r="I91" t="str">
            <v>0088</v>
          </cell>
        </row>
        <row r="92">
          <cell r="D92" t="str">
            <v>0164</v>
          </cell>
          <cell r="E92" t="str">
            <v>MR.Sathip Saithong</v>
          </cell>
          <cell r="F92" t="str">
            <v>STS</v>
          </cell>
          <cell r="G92" t="str">
            <v>THSATHIPS</v>
          </cell>
          <cell r="H92" t="str">
            <v>4011</v>
          </cell>
          <cell r="I92" t="str">
            <v>0164</v>
          </cell>
        </row>
        <row r="93">
          <cell r="D93" t="str">
            <v>0166</v>
          </cell>
          <cell r="E93" t="str">
            <v>MR.Prajak Narkprasert</v>
          </cell>
          <cell r="F93" t="str">
            <v>PJN</v>
          </cell>
          <cell r="G93" t="str">
            <v>THPRAJAKN</v>
          </cell>
          <cell r="H93" t="str">
            <v>4011</v>
          </cell>
          <cell r="I93" t="str">
            <v>0166</v>
          </cell>
        </row>
        <row r="94">
          <cell r="D94" t="str">
            <v>0295</v>
          </cell>
          <cell r="E94" t="str">
            <v>MR.Kimlong Yodsaodee</v>
          </cell>
          <cell r="F94" t="str">
            <v>KLY</v>
          </cell>
          <cell r="G94" t="str">
            <v>THKIMLONGY</v>
          </cell>
          <cell r="H94" t="str">
            <v>4011</v>
          </cell>
          <cell r="I94" t="str">
            <v>0295</v>
          </cell>
        </row>
        <row r="95">
          <cell r="D95" t="str">
            <v>0355</v>
          </cell>
          <cell r="E95" t="str">
            <v>Mr. Suphrom  Boonmaya</v>
          </cell>
          <cell r="F95" t="str">
            <v>SPB</v>
          </cell>
          <cell r="G95" t="str">
            <v>THSUPHROMB</v>
          </cell>
          <cell r="H95" t="str">
            <v>4011</v>
          </cell>
          <cell r="I95" t="str">
            <v>0355</v>
          </cell>
        </row>
        <row r="96">
          <cell r="D96" t="str">
            <v>0358</v>
          </cell>
          <cell r="E96" t="str">
            <v>Mr. Arafus  Areehathairat</v>
          </cell>
          <cell r="F96" t="str">
            <v>ARA</v>
          </cell>
          <cell r="G96" t="str">
            <v>THARAFUSA</v>
          </cell>
          <cell r="H96" t="str">
            <v>4011</v>
          </cell>
          <cell r="I96" t="str">
            <v>0358</v>
          </cell>
        </row>
        <row r="97">
          <cell r="D97" t="str">
            <v>0439</v>
          </cell>
          <cell r="E97" t="str">
            <v>MR.Teankaew Hombuntom</v>
          </cell>
          <cell r="F97" t="str">
            <v>TKH</v>
          </cell>
          <cell r="G97" t="str">
            <v>THTEANKAEWH</v>
          </cell>
          <cell r="H97" t="str">
            <v>4011</v>
          </cell>
          <cell r="I97" t="str">
            <v>0439</v>
          </cell>
        </row>
        <row r="98">
          <cell r="D98" t="str">
            <v>0102</v>
          </cell>
          <cell r="E98" t="str">
            <v>MR.Yuthana Sangmuang</v>
          </cell>
          <cell r="F98" t="str">
            <v>YTS</v>
          </cell>
          <cell r="G98" t="str">
            <v>THYUTHANAS</v>
          </cell>
          <cell r="H98" t="str">
            <v>4012</v>
          </cell>
          <cell r="I98" t="str">
            <v>0102</v>
          </cell>
        </row>
        <row r="99">
          <cell r="D99" t="str">
            <v>0116</v>
          </cell>
          <cell r="E99" t="str">
            <v>MR.Parichai Pongadulsuk</v>
          </cell>
          <cell r="F99" t="str">
            <v>PRP</v>
          </cell>
          <cell r="G99" t="str">
            <v>THPARICHAIP</v>
          </cell>
          <cell r="H99" t="str">
            <v>4012</v>
          </cell>
          <cell r="I99" t="str">
            <v>0116</v>
          </cell>
        </row>
        <row r="100">
          <cell r="D100" t="str">
            <v>0147</v>
          </cell>
          <cell r="E100" t="str">
            <v>MR.Boonlue Tuncharoen</v>
          </cell>
          <cell r="F100" t="str">
            <v>BLT</v>
          </cell>
          <cell r="G100" t="str">
            <v>THBOONLUET</v>
          </cell>
          <cell r="H100" t="str">
            <v>4012</v>
          </cell>
          <cell r="I100" t="str">
            <v>0147</v>
          </cell>
        </row>
        <row r="101">
          <cell r="D101" t="str">
            <v>0156</v>
          </cell>
          <cell r="E101" t="str">
            <v>MR.Boonchid Thipmart</v>
          </cell>
          <cell r="F101" t="str">
            <v>BCT</v>
          </cell>
          <cell r="G101" t="str">
            <v>THBOONCHIDT</v>
          </cell>
          <cell r="H101" t="str">
            <v>4012</v>
          </cell>
          <cell r="I101" t="str">
            <v>0156</v>
          </cell>
        </row>
        <row r="102">
          <cell r="D102" t="str">
            <v>0162</v>
          </cell>
          <cell r="E102" t="str">
            <v>MR.Anuchid Chunsampran</v>
          </cell>
          <cell r="F102" t="str">
            <v>ANC</v>
          </cell>
          <cell r="G102" t="str">
            <v>THANUCHIDC</v>
          </cell>
          <cell r="H102" t="str">
            <v>4012</v>
          </cell>
          <cell r="I102" t="str">
            <v>0162</v>
          </cell>
        </row>
        <row r="103">
          <cell r="D103" t="str">
            <v>0329</v>
          </cell>
          <cell r="E103" t="str">
            <v>MS.Wannarat Charoensri</v>
          </cell>
          <cell r="F103" t="str">
            <v>WNC</v>
          </cell>
          <cell r="G103" t="str">
            <v>THWANNARATC</v>
          </cell>
          <cell r="H103" t="str">
            <v>4012</v>
          </cell>
          <cell r="I103" t="str">
            <v>0329</v>
          </cell>
        </row>
        <row r="104">
          <cell r="D104" t="str">
            <v>0354</v>
          </cell>
          <cell r="E104" t="str">
            <v>Mr. Watchara  Choenchai</v>
          </cell>
          <cell r="F104" t="str">
            <v>WCC</v>
          </cell>
          <cell r="G104" t="str">
            <v>THWATCHARAC</v>
          </cell>
          <cell r="H104" t="str">
            <v>4012</v>
          </cell>
          <cell r="I104" t="str">
            <v>0354</v>
          </cell>
        </row>
        <row r="105">
          <cell r="D105" t="str">
            <v>0357</v>
          </cell>
          <cell r="E105" t="str">
            <v>Mr. Ekachai  Srisard</v>
          </cell>
          <cell r="F105" t="str">
            <v>ECS</v>
          </cell>
          <cell r="G105" t="str">
            <v>THEKACHAIS</v>
          </cell>
          <cell r="H105" t="str">
            <v>4012</v>
          </cell>
          <cell r="I105" t="str">
            <v>0357</v>
          </cell>
        </row>
        <row r="106">
          <cell r="D106" t="str">
            <v>0389</v>
          </cell>
          <cell r="E106" t="str">
            <v>Mr.Pornpracha Wattanakijsiri</v>
          </cell>
          <cell r="F106" t="str">
            <v>PPW</v>
          </cell>
          <cell r="G106" t="str">
            <v>THPORNPRACHA</v>
          </cell>
          <cell r="H106" t="str">
            <v>4012</v>
          </cell>
          <cell r="I106" t="str">
            <v>0389</v>
          </cell>
        </row>
        <row r="107">
          <cell r="D107" t="str">
            <v>0435</v>
          </cell>
          <cell r="E107" t="str">
            <v>MR.Narong Sintararak</v>
          </cell>
          <cell r="F107" t="str">
            <v>NRS</v>
          </cell>
          <cell r="G107" t="str">
            <v>THNARONGS</v>
          </cell>
          <cell r="H107" t="str">
            <v>4012</v>
          </cell>
          <cell r="I107" t="str">
            <v>0435</v>
          </cell>
        </row>
        <row r="108">
          <cell r="D108" t="str">
            <v>0262</v>
          </cell>
          <cell r="E108" t="str">
            <v>MR.Paiboon Jeeravanich</v>
          </cell>
          <cell r="F108" t="str">
            <v>PBJ</v>
          </cell>
          <cell r="G108" t="str">
            <v>THPAI</v>
          </cell>
          <cell r="H108" t="str">
            <v>5001</v>
          </cell>
          <cell r="I108" t="str">
            <v>0262</v>
          </cell>
        </row>
        <row r="109">
          <cell r="D109" t="str">
            <v>0284</v>
          </cell>
          <cell r="E109" t="str">
            <v>MRS.Nareerat Phuechsing</v>
          </cell>
          <cell r="F109" t="str">
            <v>NRP</v>
          </cell>
          <cell r="G109" t="str">
            <v>THNAREE</v>
          </cell>
          <cell r="H109" t="str">
            <v>5001</v>
          </cell>
          <cell r="I109" t="str">
            <v>0284</v>
          </cell>
        </row>
        <row r="110">
          <cell r="D110" t="str">
            <v>0333</v>
          </cell>
          <cell r="E110" t="str">
            <v>MS.Sawanee Bhavabhutanonda</v>
          </cell>
          <cell r="F110" t="str">
            <v>SWB</v>
          </cell>
          <cell r="G110" t="str">
            <v>THSAWANEEB</v>
          </cell>
          <cell r="H110" t="str">
            <v>5001</v>
          </cell>
          <cell r="I110" t="str">
            <v>0333</v>
          </cell>
        </row>
        <row r="111">
          <cell r="D111" t="str">
            <v>0398</v>
          </cell>
          <cell r="E111" t="str">
            <v>MR.Johan Ledel</v>
          </cell>
          <cell r="F111" t="str">
            <v>JHL</v>
          </cell>
          <cell r="G111" t="str">
            <v>THLEDELJ</v>
          </cell>
          <cell r="H111" t="str">
            <v>5001</v>
          </cell>
          <cell r="I111" t="str">
            <v>0398</v>
          </cell>
        </row>
        <row r="112">
          <cell r="D112" t="str">
            <v>0427</v>
          </cell>
          <cell r="E112" t="str">
            <v>MR.Minh Yen Nguyen</v>
          </cell>
          <cell r="F112" t="str">
            <v>MYN</v>
          </cell>
          <cell r="G112" t="str">
            <v>THNGUYENM</v>
          </cell>
          <cell r="H112" t="str">
            <v>5001</v>
          </cell>
          <cell r="I112" t="str">
            <v>0427</v>
          </cell>
        </row>
        <row r="113">
          <cell r="D113" t="str">
            <v>0163</v>
          </cell>
          <cell r="E113" t="str">
            <v>MS.Chirawan Chantaraprapharp</v>
          </cell>
          <cell r="F113" t="str">
            <v>CRC</v>
          </cell>
          <cell r="G113" t="str">
            <v>THCHIRAWANC</v>
          </cell>
          <cell r="H113" t="str">
            <v>5002</v>
          </cell>
          <cell r="I113" t="str">
            <v>0163</v>
          </cell>
        </row>
        <row r="114">
          <cell r="D114" t="str">
            <v>0273</v>
          </cell>
          <cell r="E114" t="str">
            <v>MS.Wilawan Rachadapornkul</v>
          </cell>
          <cell r="F114" t="str">
            <v>WLR</v>
          </cell>
          <cell r="G114" t="str">
            <v>THWILA</v>
          </cell>
          <cell r="H114" t="str">
            <v>5002</v>
          </cell>
          <cell r="I114" t="str">
            <v>0273</v>
          </cell>
        </row>
        <row r="115">
          <cell r="D115" t="str">
            <v>0311</v>
          </cell>
          <cell r="E115" t="str">
            <v>MS.Araya Todee</v>
          </cell>
          <cell r="F115" t="str">
            <v>ART</v>
          </cell>
          <cell r="G115" t="str">
            <v>THARAYAT</v>
          </cell>
          <cell r="H115" t="str">
            <v>5002</v>
          </cell>
          <cell r="I115" t="str">
            <v>0311</v>
          </cell>
        </row>
        <row r="116">
          <cell r="D116" t="str">
            <v>0318</v>
          </cell>
          <cell r="E116" t="str">
            <v>MS.Naowarat Chairatanasak</v>
          </cell>
          <cell r="F116" t="str">
            <v>NWC</v>
          </cell>
          <cell r="G116" t="str">
            <v>THNAOW</v>
          </cell>
          <cell r="H116" t="str">
            <v>5002</v>
          </cell>
          <cell r="I116" t="str">
            <v>0318</v>
          </cell>
        </row>
        <row r="117">
          <cell r="D117" t="str">
            <v>0321</v>
          </cell>
          <cell r="E117" t="str">
            <v>MS.Tippawan Daengsuwan</v>
          </cell>
          <cell r="F117" t="str">
            <v>TPD</v>
          </cell>
          <cell r="G117" t="str">
            <v>THTIPP</v>
          </cell>
          <cell r="H117" t="str">
            <v>5002</v>
          </cell>
          <cell r="I117" t="str">
            <v>0321</v>
          </cell>
        </row>
        <row r="118">
          <cell r="D118" t="str">
            <v>0324</v>
          </cell>
          <cell r="E118" t="str">
            <v>MS.Nopamas Choomklang</v>
          </cell>
          <cell r="F118" t="str">
            <v>NPC</v>
          </cell>
          <cell r="G118" t="str">
            <v>THNOP</v>
          </cell>
          <cell r="H118" t="str">
            <v>5002</v>
          </cell>
          <cell r="I118" t="str">
            <v>0324</v>
          </cell>
        </row>
        <row r="119">
          <cell r="D119" t="str">
            <v>0348</v>
          </cell>
          <cell r="E119" t="str">
            <v>MS.Apiradee Nakprapan</v>
          </cell>
          <cell r="F119" t="str">
            <v>APN</v>
          </cell>
          <cell r="G119" t="str">
            <v>THAPIRADEEN</v>
          </cell>
          <cell r="H119" t="str">
            <v>5002</v>
          </cell>
          <cell r="I119" t="str">
            <v>0348</v>
          </cell>
        </row>
        <row r="120">
          <cell r="D120" t="str">
            <v>0366</v>
          </cell>
          <cell r="E120" t="str">
            <v>MS.Rudee Watthanavorawit</v>
          </cell>
          <cell r="F120" t="str">
            <v>RDW</v>
          </cell>
          <cell r="G120" t="str">
            <v>THRUDEEW</v>
          </cell>
          <cell r="H120" t="str">
            <v>5002</v>
          </cell>
          <cell r="I120" t="str">
            <v>0366</v>
          </cell>
        </row>
        <row r="121">
          <cell r="D121" t="str">
            <v>0376</v>
          </cell>
          <cell r="E121" t="str">
            <v>MS.Jitreeya Rangkhetkan</v>
          </cell>
          <cell r="F121" t="str">
            <v>JTR</v>
          </cell>
          <cell r="G121" t="str">
            <v>THJITREEYAR</v>
          </cell>
          <cell r="H121" t="str">
            <v>5002</v>
          </cell>
          <cell r="I121" t="str">
            <v>0376</v>
          </cell>
        </row>
        <row r="122">
          <cell r="D122" t="str">
            <v>0386</v>
          </cell>
          <cell r="E122" t="str">
            <v>MS.Nualchan Singnok</v>
          </cell>
          <cell r="F122" t="str">
            <v>NCS</v>
          </cell>
          <cell r="G122" t="str">
            <v>THNUALCHANS</v>
          </cell>
          <cell r="H122" t="str">
            <v>5002</v>
          </cell>
          <cell r="I122" t="str">
            <v>0386</v>
          </cell>
        </row>
        <row r="123">
          <cell r="D123" t="str">
            <v>0409</v>
          </cell>
          <cell r="E123" t="str">
            <v>MS.Rungarun Misedthee</v>
          </cell>
          <cell r="F123" t="str">
            <v>RAM</v>
          </cell>
          <cell r="G123" t="str">
            <v>THRUNG</v>
          </cell>
          <cell r="H123" t="str">
            <v>5002</v>
          </cell>
          <cell r="I123" t="str">
            <v>0409</v>
          </cell>
        </row>
        <row r="124">
          <cell r="D124" t="str">
            <v>0098</v>
          </cell>
          <cell r="E124" t="str">
            <v>MR.Wanchai Suwannate</v>
          </cell>
          <cell r="F124" t="str">
            <v>WCS</v>
          </cell>
          <cell r="G124" t="str">
            <v>THWANCHAIS</v>
          </cell>
          <cell r="H124" t="str">
            <v>5004</v>
          </cell>
          <cell r="I124" t="str">
            <v>0098</v>
          </cell>
        </row>
        <row r="125">
          <cell r="D125" t="str">
            <v>0363</v>
          </cell>
          <cell r="E125" t="str">
            <v>MS.Pranee Kittianong</v>
          </cell>
          <cell r="F125" t="str">
            <v>PNK</v>
          </cell>
          <cell r="G125" t="str">
            <v>THPRANEEK</v>
          </cell>
          <cell r="H125" t="str">
            <v>5004</v>
          </cell>
          <cell r="I125" t="str">
            <v>0363</v>
          </cell>
        </row>
        <row r="126">
          <cell r="D126" t="str">
            <v>0384</v>
          </cell>
          <cell r="E126" t="str">
            <v>MS.Napat Suchutimanont</v>
          </cell>
          <cell r="F126" t="str">
            <v>NPS</v>
          </cell>
          <cell r="G126" t="str">
            <v>THNAPATS</v>
          </cell>
          <cell r="H126" t="str">
            <v>5004</v>
          </cell>
          <cell r="I126" t="str">
            <v>0384</v>
          </cell>
        </row>
        <row r="127">
          <cell r="D127" t="str">
            <v>0404</v>
          </cell>
          <cell r="E127" t="str">
            <v>MS.Chitravadee Tangkongkiet</v>
          </cell>
          <cell r="F127" t="str">
            <v>CTT</v>
          </cell>
          <cell r="G127" t="str">
            <v>THCHITRAVADT</v>
          </cell>
          <cell r="H127" t="str">
            <v>5004</v>
          </cell>
          <cell r="I127" t="str">
            <v>0404</v>
          </cell>
        </row>
        <row r="128">
          <cell r="D128" t="str">
            <v>0413</v>
          </cell>
          <cell r="E128" t="str">
            <v xml:space="preserve">MR.Jetana Limpasuk </v>
          </cell>
          <cell r="F128" t="str">
            <v>JTL</v>
          </cell>
          <cell r="G128" t="str">
            <v>THJETANAL</v>
          </cell>
          <cell r="H128" t="str">
            <v>5004</v>
          </cell>
          <cell r="I128" t="str">
            <v>0413</v>
          </cell>
        </row>
        <row r="129">
          <cell r="D129" t="str">
            <v>0414</v>
          </cell>
          <cell r="E129" t="str">
            <v>MS.Autchara Subsintaveelaph</v>
          </cell>
          <cell r="F129" t="str">
            <v>ACS</v>
          </cell>
          <cell r="G129" t="str">
            <v>THAUTCHARAS</v>
          </cell>
          <cell r="H129" t="str">
            <v>5004</v>
          </cell>
          <cell r="I129" t="str">
            <v>0414</v>
          </cell>
        </row>
        <row r="130">
          <cell r="D130" t="str">
            <v>0419</v>
          </cell>
          <cell r="E130" t="str">
            <v>MR.Maythaphat Vinaipanich</v>
          </cell>
          <cell r="F130" t="str">
            <v>MTV</v>
          </cell>
          <cell r="G130" t="str">
            <v>THMAYTHAPHAV</v>
          </cell>
          <cell r="H130" t="str">
            <v>5004</v>
          </cell>
          <cell r="I130" t="str">
            <v>0419</v>
          </cell>
        </row>
        <row r="131">
          <cell r="D131" t="str">
            <v>0431</v>
          </cell>
          <cell r="E131" t="str">
            <v>MS.Pavita Nooprasit</v>
          </cell>
          <cell r="F131" t="str">
            <v xml:space="preserve">PVN </v>
          </cell>
          <cell r="G131" t="str">
            <v>THPAVITAN</v>
          </cell>
          <cell r="H131" t="str">
            <v>5004</v>
          </cell>
          <cell r="I131" t="str">
            <v>0431</v>
          </cell>
        </row>
        <row r="132">
          <cell r="D132" t="str">
            <v>0287</v>
          </cell>
          <cell r="E132" t="str">
            <v>MR.Verapat Chantaravannakul</v>
          </cell>
          <cell r="F132" t="str">
            <v>VRC</v>
          </cell>
          <cell r="G132" t="str">
            <v>THVERAPATC</v>
          </cell>
          <cell r="H132" t="str">
            <v>5005</v>
          </cell>
          <cell r="I132" t="str">
            <v>0287</v>
          </cell>
        </row>
        <row r="133">
          <cell r="D133" t="str">
            <v>0276</v>
          </cell>
          <cell r="E133" t="str">
            <v>MR.Panya Phuthon</v>
          </cell>
          <cell r="F133" t="str">
            <v>PYP</v>
          </cell>
          <cell r="G133" t="str">
            <v>THPANYAP</v>
          </cell>
          <cell r="H133" t="str">
            <v>5006</v>
          </cell>
          <cell r="I133" t="str">
            <v>0276</v>
          </cell>
        </row>
        <row r="134">
          <cell r="D134" t="str">
            <v>0388</v>
          </cell>
          <cell r="E134" t="str">
            <v>MS.Aunyanee Wongsrikaew</v>
          </cell>
          <cell r="F134" t="str">
            <v>AYW</v>
          </cell>
          <cell r="G134" t="str">
            <v>THAUNYANEEW</v>
          </cell>
          <cell r="H134" t="str">
            <v>5006</v>
          </cell>
          <cell r="I134" t="str">
            <v>0388</v>
          </cell>
        </row>
        <row r="135">
          <cell r="D135" t="str">
            <v>0560</v>
          </cell>
          <cell r="E135" t="str">
            <v>Ms. Runpitsamai Pimpar</v>
          </cell>
          <cell r="F135" t="str">
            <v>RPP</v>
          </cell>
          <cell r="G135" t="str">
            <v>THRUNPITSAMA</v>
          </cell>
          <cell r="H135" t="str">
            <v>7002</v>
          </cell>
          <cell r="I135" t="str">
            <v>0560</v>
          </cell>
        </row>
        <row r="136">
          <cell r="D136" t="str">
            <v>0796</v>
          </cell>
          <cell r="E136" t="str">
            <v>Mr. Siraphat Wicheanpradit</v>
          </cell>
          <cell r="F136" t="str">
            <v>SRW</v>
          </cell>
          <cell r="G136" t="str">
            <v>THSIRAPHATW</v>
          </cell>
          <cell r="H136" t="str">
            <v>7008</v>
          </cell>
          <cell r="I136" t="str">
            <v>0796</v>
          </cell>
        </row>
        <row r="137">
          <cell r="D137" t="str">
            <v>0797</v>
          </cell>
          <cell r="E137" t="str">
            <v>Mr. Worakorn Rattanathanabordee</v>
          </cell>
          <cell r="F137" t="str">
            <v>WRR</v>
          </cell>
          <cell r="G137" t="str">
            <v>THWORAKORNR</v>
          </cell>
          <cell r="H137" t="str">
            <v>7008</v>
          </cell>
          <cell r="I137" t="str">
            <v>0797</v>
          </cell>
        </row>
        <row r="138">
          <cell r="D138" t="str">
            <v>0798</v>
          </cell>
          <cell r="E138" t="str">
            <v>Mr. Weerapong Rachalek</v>
          </cell>
          <cell r="F138" t="str">
            <v>WPR</v>
          </cell>
          <cell r="G138" t="str">
            <v>THWEERAPONGR</v>
          </cell>
          <cell r="H138" t="str">
            <v>7008</v>
          </cell>
          <cell r="I138" t="str">
            <v>0798</v>
          </cell>
        </row>
        <row r="139">
          <cell r="D139" t="str">
            <v>0799</v>
          </cell>
          <cell r="E139" t="str">
            <v>Mr. Kiatikhun Sangsaard</v>
          </cell>
          <cell r="F139" t="str">
            <v>KTS</v>
          </cell>
          <cell r="G139" t="str">
            <v>THKIATIKHUNS</v>
          </cell>
          <cell r="H139" t="str">
            <v>7008</v>
          </cell>
          <cell r="I139" t="str">
            <v>0799</v>
          </cell>
        </row>
        <row r="140">
          <cell r="D140" t="str">
            <v>0800</v>
          </cell>
          <cell r="E140" t="str">
            <v>Ms. Piyada Muenpatoom</v>
          </cell>
          <cell r="F140" t="str">
            <v>PYM</v>
          </cell>
          <cell r="G140" t="str">
            <v>THPIYADAM</v>
          </cell>
          <cell r="H140" t="str">
            <v>7008</v>
          </cell>
          <cell r="I140" t="str">
            <v>0800</v>
          </cell>
        </row>
        <row r="141">
          <cell r="D141" t="str">
            <v>0801</v>
          </cell>
          <cell r="E141" t="str">
            <v>Mr. Peeranut Chantaramananth</v>
          </cell>
          <cell r="F141" t="str">
            <v>PRC</v>
          </cell>
          <cell r="G141" t="str">
            <v>THPEERANUTC</v>
          </cell>
          <cell r="H141" t="str">
            <v>7008</v>
          </cell>
          <cell r="I141" t="str">
            <v>0801</v>
          </cell>
        </row>
        <row r="142">
          <cell r="D142" t="str">
            <v>0802</v>
          </cell>
          <cell r="E142" t="str">
            <v>Mr. Patikhom Prakailertlak</v>
          </cell>
          <cell r="F142" t="str">
            <v>PTP</v>
          </cell>
          <cell r="G142" t="str">
            <v>THPATIKHOMP</v>
          </cell>
          <cell r="H142" t="str">
            <v>7008</v>
          </cell>
          <cell r="I142" t="str">
            <v>0802</v>
          </cell>
        </row>
        <row r="143">
          <cell r="D143" t="str">
            <v>7060</v>
          </cell>
          <cell r="E143" t="str">
            <v>MR.Niclas Olsson</v>
          </cell>
          <cell r="F143" t="str">
            <v>NLO</v>
          </cell>
          <cell r="G143" t="str">
            <v>THOLSSON</v>
          </cell>
          <cell r="H143" t="str">
            <v>7001</v>
          </cell>
          <cell r="I143" t="str">
            <v>7060</v>
          </cell>
        </row>
        <row r="144">
          <cell r="D144" t="str">
            <v>8061</v>
          </cell>
          <cell r="E144" t="str">
            <v>Ms. Nutnichar Sathuchart</v>
          </cell>
          <cell r="F144" t="str">
            <v>NNS</v>
          </cell>
          <cell r="G144" t="str">
            <v>THNUTNICHARS</v>
          </cell>
          <cell r="H144" t="str">
            <v>7002</v>
          </cell>
          <cell r="I144" t="str">
            <v>8061</v>
          </cell>
        </row>
        <row r="145">
          <cell r="D145" t="str">
            <v>0747</v>
          </cell>
          <cell r="E145" t="str">
            <v>Mr.Wiruch Kanthat</v>
          </cell>
          <cell r="F145" t="str">
            <v>WRK</v>
          </cell>
          <cell r="G145" t="str">
            <v>THWIRUCHK</v>
          </cell>
          <cell r="H145" t="str">
            <v>7005</v>
          </cell>
          <cell r="I145" t="str">
            <v>0747</v>
          </cell>
        </row>
        <row r="146">
          <cell r="D146" t="str">
            <v>0702</v>
          </cell>
          <cell r="E146" t="str">
            <v>Mr.Winai Wanchai</v>
          </cell>
          <cell r="F146" t="str">
            <v>WNW</v>
          </cell>
          <cell r="G146" t="str">
            <v>THWINAIW</v>
          </cell>
          <cell r="H146" t="str">
            <v>7001</v>
          </cell>
          <cell r="I146" t="str">
            <v>0702</v>
          </cell>
        </row>
        <row r="147">
          <cell r="D147" t="str">
            <v>0795</v>
          </cell>
          <cell r="E147" t="str">
            <v>Mr.Saensuk Moree</v>
          </cell>
          <cell r="F147" t="str">
            <v>SSM</v>
          </cell>
          <cell r="G147" t="str">
            <v>THSAENSUKM</v>
          </cell>
          <cell r="H147" t="str">
            <v>7008</v>
          </cell>
          <cell r="I147" t="str">
            <v>0795</v>
          </cell>
        </row>
        <row r="148">
          <cell r="D148" t="str">
            <v>0803</v>
          </cell>
          <cell r="E148" t="str">
            <v>Mr.Sitthichai Rakkhanto</v>
          </cell>
          <cell r="F148" t="str">
            <v>STR</v>
          </cell>
          <cell r="G148" t="str">
            <v>THSITTHICHAI</v>
          </cell>
          <cell r="H148" t="str">
            <v>7001</v>
          </cell>
          <cell r="I148" t="str">
            <v>0803</v>
          </cell>
        </row>
        <row r="149">
          <cell r="D149" t="str">
            <v>0808</v>
          </cell>
          <cell r="E149" t="str">
            <v>Mr.Somkiat Ukrop</v>
          </cell>
          <cell r="F149" t="str">
            <v>AKU</v>
          </cell>
          <cell r="G149" t="str">
            <v>THSOMKIATU</v>
          </cell>
          <cell r="H149" t="str">
            <v>7008</v>
          </cell>
          <cell r="I149" t="str">
            <v>0808</v>
          </cell>
        </row>
        <row r="150">
          <cell r="D150" t="str">
            <v>0804</v>
          </cell>
          <cell r="E150" t="str">
            <v>MR.Thanin Chuelaowanich</v>
          </cell>
          <cell r="F150" t="str">
            <v>TNC</v>
          </cell>
          <cell r="G150" t="str">
            <v>THTANINC</v>
          </cell>
          <cell r="H150" t="str">
            <v>7001</v>
          </cell>
          <cell r="I150" t="str">
            <v>0804</v>
          </cell>
        </row>
        <row r="151">
          <cell r="D151" t="str">
            <v>0805</v>
          </cell>
          <cell r="E151" t="str">
            <v>Ms.Piyawan Lertsangpetch</v>
          </cell>
          <cell r="F151" t="str">
            <v>PYL</v>
          </cell>
          <cell r="G151" t="str">
            <v>THPIYAWANL</v>
          </cell>
          <cell r="H151" t="str">
            <v>7700</v>
          </cell>
          <cell r="I151" t="str">
            <v>0805</v>
          </cell>
        </row>
        <row r="152">
          <cell r="D152" t="str">
            <v>0744</v>
          </cell>
          <cell r="E152" t="str">
            <v>MR.Kasemsun Kesbungkan</v>
          </cell>
          <cell r="F152" t="str">
            <v>KSK</v>
          </cell>
          <cell r="G152" t="str">
            <v>THKASEMSUNK</v>
          </cell>
          <cell r="H152" t="str">
            <v>7800</v>
          </cell>
          <cell r="I152" t="str">
            <v>0744</v>
          </cell>
        </row>
        <row r="153">
          <cell r="D153" t="str">
            <v>0758</v>
          </cell>
          <cell r="E153" t="str">
            <v>MS.Sujitra Pitakpongcharoen</v>
          </cell>
          <cell r="F153" t="str">
            <v>SJP</v>
          </cell>
          <cell r="G153" t="str">
            <v>THSUJITRAP</v>
          </cell>
          <cell r="H153" t="str">
            <v>7700</v>
          </cell>
          <cell r="I153" t="str">
            <v>0758</v>
          </cell>
        </row>
        <row r="154">
          <cell r="D154" t="str">
            <v>0718</v>
          </cell>
          <cell r="E154" t="str">
            <v>MS.Pojanee  Noradee</v>
          </cell>
          <cell r="F154" t="str">
            <v>PJN</v>
          </cell>
          <cell r="G154" t="str">
            <v>THPOJANEEN</v>
          </cell>
          <cell r="H154" t="str">
            <v>7003</v>
          </cell>
          <cell r="I154" t="str">
            <v>0718</v>
          </cell>
        </row>
        <row r="155">
          <cell r="G155" t="e">
            <v>#N/A</v>
          </cell>
          <cell r="H155" t="str">
            <v>0</v>
          </cell>
          <cell r="I155">
            <v>0</v>
          </cell>
        </row>
        <row r="156">
          <cell r="G156" t="e">
            <v>#N/A</v>
          </cell>
          <cell r="H156" t="str">
            <v>0</v>
          </cell>
          <cell r="I156">
            <v>0</v>
          </cell>
        </row>
        <row r="157">
          <cell r="G157" t="e">
            <v>#N/A</v>
          </cell>
          <cell r="H157" t="str">
            <v>0</v>
          </cell>
          <cell r="I157">
            <v>0</v>
          </cell>
        </row>
        <row r="158">
          <cell r="G158" t="e">
            <v>#N/A</v>
          </cell>
          <cell r="H158" t="str">
            <v>0</v>
          </cell>
          <cell r="I158">
            <v>0</v>
          </cell>
        </row>
        <row r="159">
          <cell r="G159" t="e">
            <v>#N/A</v>
          </cell>
          <cell r="H159" t="str">
            <v>0</v>
          </cell>
          <cell r="I159">
            <v>0</v>
          </cell>
        </row>
        <row r="160">
          <cell r="G160" t="e">
            <v>#N/A</v>
          </cell>
          <cell r="H160" t="str">
            <v>0</v>
          </cell>
          <cell r="I160">
            <v>0</v>
          </cell>
        </row>
        <row r="161">
          <cell r="G161" t="e">
            <v>#N/A</v>
          </cell>
          <cell r="H161" t="str">
            <v>0</v>
          </cell>
          <cell r="I161">
            <v>0</v>
          </cell>
        </row>
        <row r="162">
          <cell r="G162" t="e">
            <v>#N/A</v>
          </cell>
          <cell r="H162" t="str">
            <v>0</v>
          </cell>
          <cell r="I162">
            <v>0</v>
          </cell>
        </row>
        <row r="163">
          <cell r="G163" t="e">
            <v>#N/A</v>
          </cell>
          <cell r="H163" t="str">
            <v>0</v>
          </cell>
          <cell r="I163">
            <v>0</v>
          </cell>
        </row>
        <row r="164">
          <cell r="D164">
            <v>9999</v>
          </cell>
          <cell r="E164" t="str">
            <v>Sharing cost center</v>
          </cell>
          <cell r="G164" t="str">
            <v>Share</v>
          </cell>
          <cell r="H164">
            <v>7001</v>
          </cell>
          <cell r="I164">
            <v>9999</v>
          </cell>
        </row>
      </sheetData>
      <sheetData sheetId="2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N-4.4"/>
    </sheetNames>
    <sheetDataSet>
      <sheetData sheetId="0">
        <row r="1">
          <cell r="F1">
            <v>36525</v>
          </cell>
        </row>
      </sheetData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อมตะCiyt"/>
      <sheetName val="นิคม เวลโกรว์"/>
      <sheetName val="แผนการเจาะลูกค้า"/>
      <sheetName val="สรุป"/>
      <sheetName val="นิคมตะวันออก"/>
      <sheetName val="นิคมบ่อวิน"/>
      <sheetName val="นิคม เกตเวย์"/>
      <sheetName val="นิคมมาบตาพุด"/>
      <sheetName val="นิคม อีสเทิร์นชีบอร์ด"/>
      <sheetName val="นิคม ปิ่นทอง"/>
      <sheetName val="นิคมแหลมฉบัง"/>
      <sheetName val="นิคม อมตะนคร"/>
      <sheetName val="นิคมแก่งคอย"/>
      <sheetName val="นิคมหนองแค"/>
      <sheetName val="ธุรกิจกระเบื้อง"/>
      <sheetName val="เอกสารใช้กับแผนข้อ1"/>
      <sheetName val="เอกสารใช้กับแผนข้อ2,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T"/>
      <sheetName val="BME"/>
      <sheetName val="Sheet1"/>
      <sheetName val="BMCT2003"/>
      <sheetName val="N-11.3"/>
      <sheetName val="K-1A"/>
      <sheetName val="TrialBalance Q3-2002"/>
      <sheetName val="K-5"/>
      <sheetName val="ADJ - RATE"/>
      <sheetName val="Addition_AUC"/>
      <sheetName val="เงินกู้ MGC"/>
      <sheetName val="เงินกู้ธนชาติ"/>
      <sheetName val="K-2"/>
      <sheetName val="ELEC45-01"/>
      <sheetName val="C-3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 แสนสิริ"/>
      <sheetName val="80 ชนชัย"/>
      <sheetName val="65 โรจน์ นฤมิตร"/>
      <sheetName val="40 แสนสิริ เวนเจอร์"/>
      <sheetName val="02 เอส.ยู.เอ็น"/>
      <sheetName val="60 แสนสิริ แลนด์"/>
      <sheetName val="01 สิริ ภูเก็ต"/>
      <sheetName val="06 คลับเฮ้าส์ พร็อพเพอร์ตี้"/>
      <sheetName val="07 พร้อมพัฒนา"/>
      <sheetName val="05 แสนสิริ รามอินทรา"/>
      <sheetName val="08 เรด โลตัส พร็อพเพอร์ตี้"/>
      <sheetName val="Exp. tb plus"/>
      <sheetName val="TB plus Used"/>
      <sheetName val="Exp. tb PPV"/>
      <sheetName val="TB PPV Used"/>
      <sheetName val="Exp. tb TCH"/>
      <sheetName val="TB TCH Used"/>
      <sheetName val="Exp. tb SPC"/>
      <sheetName val="TB SPC Used"/>
      <sheetName val="Exp. tb SL"/>
      <sheetName val="TB SL Used"/>
      <sheetName val="Total Navi"/>
      <sheetName val="qtr"/>
      <sheetName val="group code"/>
      <sheetName val="Rev-cost รายเดือน"/>
      <sheetName val="BS&amp;PL"/>
      <sheetName val="total Sap"/>
      <sheetName val="Sansiri"/>
      <sheetName val="Consol"/>
      <sheetName val="Combine CASA"/>
      <sheetName val="Sheet3"/>
      <sheetName val="Eliminate"/>
      <sheetName val="MI diff"/>
      <sheetName val="goodwill SV"/>
      <sheetName val="Int. CC"/>
      <sheetName val="Int. SV"/>
      <sheetName val="Int. SanRam"/>
      <sheetName val="ต้นทุนนวัตกรรม"/>
      <sheetName val="Int.Prompt"/>
      <sheetName val="Int Red"/>
      <sheetName val="Int.Sun-SS"/>
      <sheetName val="Int.Plus Q109"/>
      <sheetName val="Int. Plus"/>
      <sheetName val="ธ.ค.51"/>
      <sheetName val=" Adjust PL for equity"/>
      <sheetName val="Take Equity"/>
      <sheetName val="Reconcile ขายสิริภูเก็ต"/>
      <sheetName val="งบเดี่ยว Equity"/>
      <sheetName val="Detail โครงการเช่า Ye08"/>
      <sheetName val="E001 Lead"/>
      <sheetName val="E100 Subledger with GL"/>
      <sheetName val="Employee"/>
      <sheetName val="B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ISED4"/>
      <sheetName val="5"/>
      <sheetName val="9"/>
      <sheetName val="Sheet1 (2)"/>
      <sheetName val="Standing 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PL (2)"/>
      <sheetName val="Equ"/>
      <sheetName val="Inves"/>
      <sheetName val="Inven"/>
      <sheetName val="Unearned"/>
      <sheetName val="Cos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C1" t="str">
            <v>บริษัท  แลนด์แอนด์เฮ้าส์  จำกัด</v>
          </cell>
        </row>
        <row r="2">
          <cell r="I2" t="str">
            <v>มค.-มิย.</v>
          </cell>
          <cell r="O2" t="str">
            <v>เมย.-มิย.</v>
          </cell>
        </row>
        <row r="3">
          <cell r="C3" t="str">
            <v>รายละเอียดค่าใช้จ่ายในการขายและบริหาร</v>
          </cell>
          <cell r="G3">
            <v>2545</v>
          </cell>
          <cell r="I3">
            <v>2544</v>
          </cell>
          <cell r="K3">
            <v>2543</v>
          </cell>
          <cell r="M3">
            <v>2545</v>
          </cell>
          <cell r="O3">
            <v>2544</v>
          </cell>
          <cell r="Q3">
            <v>2543</v>
          </cell>
        </row>
        <row r="4">
          <cell r="D4" t="str">
            <v>ยอดขาย</v>
          </cell>
          <cell r="G4">
            <v>6536</v>
          </cell>
          <cell r="H4">
            <v>1</v>
          </cell>
          <cell r="I4">
            <v>4218</v>
          </cell>
          <cell r="J4">
            <v>1</v>
          </cell>
          <cell r="K4">
            <v>2413</v>
          </cell>
          <cell r="L4">
            <v>1</v>
          </cell>
          <cell r="M4">
            <v>3467</v>
          </cell>
          <cell r="N4">
            <v>1</v>
          </cell>
          <cell r="O4">
            <v>2173</v>
          </cell>
          <cell r="P4">
            <v>1</v>
          </cell>
          <cell r="Q4">
            <v>1633</v>
          </cell>
          <cell r="R4">
            <v>1</v>
          </cell>
        </row>
        <row r="6">
          <cell r="B6">
            <v>1</v>
          </cell>
          <cell r="D6" t="str">
            <v>เงินเดือนและค่าล่วงเวลา</v>
          </cell>
          <cell r="G6">
            <v>87</v>
          </cell>
          <cell r="H6">
            <v>1.3310893512851897E-2</v>
          </cell>
          <cell r="I6">
            <v>82</v>
          </cell>
          <cell r="J6">
            <v>1.944049312470365E-2</v>
          </cell>
          <cell r="K6">
            <v>72</v>
          </cell>
          <cell r="L6">
            <v>2.9838375466224618E-2</v>
          </cell>
          <cell r="M6">
            <v>43</v>
          </cell>
          <cell r="N6">
            <v>1.2402653591000866E-2</v>
          </cell>
          <cell r="O6">
            <v>41</v>
          </cell>
          <cell r="P6">
            <v>1.8867924528301886E-2</v>
          </cell>
          <cell r="Q6">
            <v>37</v>
          </cell>
          <cell r="R6">
            <v>2.2657685241886098E-2</v>
          </cell>
        </row>
        <row r="7">
          <cell r="B7">
            <v>2</v>
          </cell>
          <cell r="D7" t="str">
            <v>โบนัส</v>
          </cell>
          <cell r="G7">
            <v>44</v>
          </cell>
          <cell r="H7">
            <v>6.7319461444308448E-3</v>
          </cell>
          <cell r="I7">
            <v>23</v>
          </cell>
          <cell r="J7">
            <v>5.4528212422949264E-3</v>
          </cell>
          <cell r="K7">
            <v>0</v>
          </cell>
          <cell r="L7">
            <v>0</v>
          </cell>
          <cell r="M7">
            <v>29</v>
          </cell>
          <cell r="N7">
            <v>8.3645803288145363E-3</v>
          </cell>
          <cell r="O7">
            <v>10</v>
          </cell>
          <cell r="P7">
            <v>4.6019328117809476E-3</v>
          </cell>
          <cell r="Q7">
            <v>0</v>
          </cell>
          <cell r="R7">
            <v>0</v>
          </cell>
        </row>
        <row r="8">
          <cell r="B8">
            <v>3</v>
          </cell>
          <cell r="D8" t="str">
            <v>ผลตอบแทนพนักงาน</v>
          </cell>
          <cell r="G8">
            <v>13</v>
          </cell>
          <cell r="H8">
            <v>1.988984088127295E-3</v>
          </cell>
          <cell r="I8">
            <v>9</v>
          </cell>
          <cell r="J8">
            <v>2.1337126600284497E-3</v>
          </cell>
          <cell r="K8">
            <v>6</v>
          </cell>
          <cell r="L8">
            <v>2.4865312888520514E-3</v>
          </cell>
          <cell r="M8">
            <v>7</v>
          </cell>
          <cell r="N8">
            <v>2.0190366310931639E-3</v>
          </cell>
          <cell r="O8">
            <v>5</v>
          </cell>
          <cell r="P8">
            <v>2.3009664058904738E-3</v>
          </cell>
          <cell r="Q8">
            <v>3</v>
          </cell>
          <cell r="R8">
            <v>1.837109614206981E-3</v>
          </cell>
        </row>
        <row r="9">
          <cell r="B9">
            <v>4</v>
          </cell>
          <cell r="D9" t="str">
            <v>ค่าโฆษณาและส่งเสริมการขาย</v>
          </cell>
          <cell r="G9">
            <v>79</v>
          </cell>
          <cell r="H9">
            <v>1.2086903304773562E-2</v>
          </cell>
          <cell r="I9">
            <v>94</v>
          </cell>
          <cell r="J9">
            <v>2.2285443338074917E-2</v>
          </cell>
          <cell r="K9">
            <v>48</v>
          </cell>
          <cell r="L9">
            <v>1.9892250310816411E-2</v>
          </cell>
          <cell r="M9">
            <v>41</v>
          </cell>
          <cell r="N9">
            <v>1.1825785982117105E-2</v>
          </cell>
          <cell r="O9">
            <v>46</v>
          </cell>
          <cell r="P9">
            <v>2.1168890934192362E-2</v>
          </cell>
          <cell r="Q9">
            <v>21</v>
          </cell>
          <cell r="R9">
            <v>1.2859767299448868E-2</v>
          </cell>
        </row>
        <row r="10">
          <cell r="B10">
            <v>5</v>
          </cell>
          <cell r="D10" t="str">
            <v>ค่าเสื่อมราคา</v>
          </cell>
          <cell r="G10">
            <v>49</v>
          </cell>
          <cell r="H10">
            <v>7.4969400244798041E-3</v>
          </cell>
          <cell r="I10">
            <v>48</v>
          </cell>
          <cell r="J10">
            <v>1.1379800853485065E-2</v>
          </cell>
          <cell r="K10">
            <v>45</v>
          </cell>
          <cell r="L10">
            <v>1.8648984666390384E-2</v>
          </cell>
          <cell r="M10">
            <v>29</v>
          </cell>
          <cell r="N10">
            <v>8.3645803288145363E-3</v>
          </cell>
          <cell r="O10">
            <v>21</v>
          </cell>
          <cell r="P10">
            <v>9.6640589047399909E-3</v>
          </cell>
          <cell r="Q10">
            <v>24</v>
          </cell>
          <cell r="R10">
            <v>1.4696876913655848E-2</v>
          </cell>
        </row>
        <row r="11">
          <cell r="B11">
            <v>6</v>
          </cell>
          <cell r="D11" t="str">
            <v>ค่าเช่า (สำนักงาน,ที่ดิน,เครื่องจักร)</v>
          </cell>
          <cell r="G11">
            <v>13</v>
          </cell>
          <cell r="H11">
            <v>1.988984088127295E-3</v>
          </cell>
          <cell r="I11">
            <v>11</v>
          </cell>
          <cell r="J11">
            <v>2.6078710289236607E-3</v>
          </cell>
          <cell r="K11">
            <v>9</v>
          </cell>
          <cell r="L11">
            <v>3.7297969332780773E-3</v>
          </cell>
          <cell r="M11">
            <v>7</v>
          </cell>
          <cell r="N11">
            <v>2.0190366310931639E-3</v>
          </cell>
          <cell r="O11">
            <v>6</v>
          </cell>
          <cell r="P11">
            <v>2.7611596870685687E-3</v>
          </cell>
          <cell r="Q11">
            <v>5</v>
          </cell>
          <cell r="R11">
            <v>3.0618493570116348E-3</v>
          </cell>
        </row>
        <row r="12">
          <cell r="B12">
            <v>7</v>
          </cell>
          <cell r="D12" t="str">
            <v>ค่าซ่อมบ้านหลังการขายและสาธารณูปโภค</v>
          </cell>
          <cell r="G12">
            <v>45</v>
          </cell>
          <cell r="H12">
            <v>6.8849449204406365E-3</v>
          </cell>
          <cell r="I12">
            <v>12</v>
          </cell>
          <cell r="J12">
            <v>2.8449502133712661E-3</v>
          </cell>
          <cell r="K12">
            <v>8</v>
          </cell>
          <cell r="L12">
            <v>3.315375051802735E-3</v>
          </cell>
          <cell r="M12">
            <v>38</v>
          </cell>
          <cell r="N12">
            <v>1.0960484568791463E-2</v>
          </cell>
          <cell r="O12">
            <v>5</v>
          </cell>
          <cell r="P12">
            <v>2.3009664058904738E-3</v>
          </cell>
          <cell r="Q12">
            <v>4</v>
          </cell>
          <cell r="R12">
            <v>2.449479485609308E-3</v>
          </cell>
        </row>
        <row r="13">
          <cell r="B13">
            <v>8</v>
          </cell>
          <cell r="D13" t="str">
            <v>ค่าซ่อมแซมอื่น</v>
          </cell>
          <cell r="G13">
            <v>10</v>
          </cell>
          <cell r="H13">
            <v>1.5299877600979193E-3</v>
          </cell>
          <cell r="I13">
            <v>7</v>
          </cell>
          <cell r="J13">
            <v>1.6595542911332385E-3</v>
          </cell>
          <cell r="K13">
            <v>7</v>
          </cell>
          <cell r="L13">
            <v>2.9009531703273932E-3</v>
          </cell>
          <cell r="M13">
            <v>5</v>
          </cell>
          <cell r="N13">
            <v>1.442169022209403E-3</v>
          </cell>
          <cell r="O13">
            <v>3</v>
          </cell>
          <cell r="P13">
            <v>1.3805798435342844E-3</v>
          </cell>
          <cell r="Q13">
            <v>3</v>
          </cell>
          <cell r="R13">
            <v>1.837109614206981E-3</v>
          </cell>
        </row>
        <row r="14">
          <cell r="B14">
            <v>9</v>
          </cell>
          <cell r="D14" t="str">
            <v>ค่าใช้จ่ายสาธารณูปโภค - ลูกบ้าน *</v>
          </cell>
          <cell r="G14">
            <v>33</v>
          </cell>
          <cell r="H14">
            <v>5.0489596083231336E-3</v>
          </cell>
          <cell r="I14">
            <v>32</v>
          </cell>
          <cell r="J14">
            <v>7.5865339023233761E-3</v>
          </cell>
          <cell r="K14">
            <v>29</v>
          </cell>
          <cell r="L14">
            <v>1.2018234562784915E-2</v>
          </cell>
          <cell r="M14">
            <v>17</v>
          </cell>
          <cell r="N14">
            <v>4.9033746755119704E-3</v>
          </cell>
          <cell r="O14">
            <v>17</v>
          </cell>
          <cell r="P14">
            <v>7.8232857800276112E-3</v>
          </cell>
          <cell r="Q14">
            <v>16</v>
          </cell>
          <cell r="R14">
            <v>9.7979179424372322E-3</v>
          </cell>
        </row>
        <row r="15">
          <cell r="B15">
            <v>10</v>
          </cell>
          <cell r="D15" t="str">
            <v>ค่าใช้จ่ายสาธารณูปโภค - บริษัท</v>
          </cell>
          <cell r="G15">
            <v>24</v>
          </cell>
          <cell r="H15">
            <v>3.6719706242350062E-3</v>
          </cell>
          <cell r="I15">
            <v>23</v>
          </cell>
          <cell r="J15">
            <v>5.4528212422949264E-3</v>
          </cell>
          <cell r="K15">
            <v>15</v>
          </cell>
          <cell r="L15">
            <v>6.2163282221301287E-3</v>
          </cell>
          <cell r="M15">
            <v>12</v>
          </cell>
          <cell r="N15">
            <v>3.4612056533025672E-3</v>
          </cell>
          <cell r="O15">
            <v>11</v>
          </cell>
          <cell r="P15">
            <v>5.0621260929590425E-3</v>
          </cell>
          <cell r="Q15">
            <v>8</v>
          </cell>
          <cell r="R15">
            <v>4.8989589712186161E-3</v>
          </cell>
        </row>
        <row r="16">
          <cell r="B16">
            <v>11</v>
          </cell>
          <cell r="D16" t="str">
            <v>ค่าใช้จ่ายสำนักงาน</v>
          </cell>
          <cell r="G16">
            <v>14</v>
          </cell>
          <cell r="H16">
            <v>2.1419828641370867E-3</v>
          </cell>
          <cell r="I16">
            <v>13</v>
          </cell>
          <cell r="J16">
            <v>3.0820293978188716E-3</v>
          </cell>
          <cell r="K16">
            <v>11</v>
          </cell>
          <cell r="L16">
            <v>4.5586406962287605E-3</v>
          </cell>
          <cell r="M16">
            <v>7</v>
          </cell>
          <cell r="N16">
            <v>2.0190366310931639E-3</v>
          </cell>
          <cell r="O16">
            <v>7</v>
          </cell>
          <cell r="P16">
            <v>3.2213529682466636E-3</v>
          </cell>
          <cell r="Q16">
            <v>6</v>
          </cell>
          <cell r="R16">
            <v>3.6742192284139621E-3</v>
          </cell>
        </row>
        <row r="17">
          <cell r="B17">
            <v>12</v>
          </cell>
          <cell r="D17" t="str">
            <v>ค่าที่ปรึกษาและวิชาชีพอิสระ</v>
          </cell>
          <cell r="G17">
            <v>13</v>
          </cell>
          <cell r="H17">
            <v>1.988984088127295E-3</v>
          </cell>
          <cell r="I17">
            <v>11</v>
          </cell>
          <cell r="J17">
            <v>2.6078710289236607E-3</v>
          </cell>
          <cell r="K17">
            <v>11</v>
          </cell>
          <cell r="L17">
            <v>4.5586406962287605E-3</v>
          </cell>
          <cell r="M17">
            <v>8</v>
          </cell>
          <cell r="N17">
            <v>2.3074704355350445E-3</v>
          </cell>
          <cell r="O17">
            <v>6</v>
          </cell>
          <cell r="P17">
            <v>2.7611596870685687E-3</v>
          </cell>
          <cell r="Q17">
            <v>9</v>
          </cell>
          <cell r="R17">
            <v>5.5113288426209429E-3</v>
          </cell>
        </row>
        <row r="18">
          <cell r="B18">
            <v>13</v>
          </cell>
          <cell r="D18" t="str">
            <v>ค่าธรรมเนียมอื่น</v>
          </cell>
          <cell r="G18">
            <v>15</v>
          </cell>
          <cell r="H18">
            <v>2.2949816401468788E-3</v>
          </cell>
          <cell r="I18">
            <v>6</v>
          </cell>
          <cell r="J18">
            <v>1.4224751066856331E-3</v>
          </cell>
          <cell r="K18">
            <v>10</v>
          </cell>
          <cell r="L18">
            <v>4.1442188147534191E-3</v>
          </cell>
          <cell r="M18">
            <v>6</v>
          </cell>
          <cell r="N18">
            <v>1.7306028266512836E-3</v>
          </cell>
          <cell r="O18">
            <v>2</v>
          </cell>
          <cell r="P18">
            <v>9.2038656235618964E-4</v>
          </cell>
          <cell r="Q18">
            <v>5</v>
          </cell>
          <cell r="R18">
            <v>3.0618493570116348E-3</v>
          </cell>
        </row>
        <row r="19">
          <cell r="B19">
            <v>14</v>
          </cell>
          <cell r="D19" t="str">
            <v>ค่าธรรมเนียมธนาคาร</v>
          </cell>
          <cell r="G19">
            <v>7</v>
          </cell>
          <cell r="H19">
            <v>1.0709914320685434E-3</v>
          </cell>
          <cell r="I19">
            <v>6</v>
          </cell>
          <cell r="J19">
            <v>1.4224751066856331E-3</v>
          </cell>
          <cell r="K19">
            <v>4</v>
          </cell>
          <cell r="L19">
            <v>1.6576875259013675E-3</v>
          </cell>
          <cell r="M19">
            <v>4</v>
          </cell>
          <cell r="N19">
            <v>1.1537352177675222E-3</v>
          </cell>
          <cell r="O19">
            <v>4</v>
          </cell>
          <cell r="P19">
            <v>1.8407731247123793E-3</v>
          </cell>
          <cell r="Q19">
            <v>2</v>
          </cell>
          <cell r="R19">
            <v>1.224739742804654E-3</v>
          </cell>
        </row>
        <row r="20">
          <cell r="B20">
            <v>15</v>
          </cell>
          <cell r="D20" t="str">
            <v>ค่าเบี้ยปรับและเงินเพิ่มทางภาษี</v>
          </cell>
          <cell r="G20">
            <v>24</v>
          </cell>
          <cell r="H20">
            <v>3.6719706242350062E-3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16</v>
          </cell>
          <cell r="D21" t="str">
            <v>ภาษีอื่น</v>
          </cell>
          <cell r="G21">
            <v>1</v>
          </cell>
          <cell r="H21">
            <v>1.5299877600979191E-4</v>
          </cell>
          <cell r="I21">
            <v>1</v>
          </cell>
          <cell r="J21">
            <v>2.370791844476055E-4</v>
          </cell>
          <cell r="K21">
            <v>1</v>
          </cell>
          <cell r="L21">
            <v>4.1442188147534188E-4</v>
          </cell>
          <cell r="M21">
            <v>1</v>
          </cell>
          <cell r="N21">
            <v>2.8843380444188056E-4</v>
          </cell>
          <cell r="O21">
            <v>1</v>
          </cell>
          <cell r="P21">
            <v>4.6019328117809482E-4</v>
          </cell>
          <cell r="Q21">
            <v>0</v>
          </cell>
          <cell r="R21">
            <v>0</v>
          </cell>
        </row>
        <row r="22">
          <cell r="B22">
            <v>17</v>
          </cell>
          <cell r="D22" t="str">
            <v>ผลเสียหายจากการก่อสร้าง</v>
          </cell>
          <cell r="G22">
            <v>3</v>
          </cell>
          <cell r="H22">
            <v>4.5899632802937578E-4</v>
          </cell>
          <cell r="I22">
            <v>9</v>
          </cell>
          <cell r="J22">
            <v>2.1337126600284497E-3</v>
          </cell>
          <cell r="K22">
            <v>55</v>
          </cell>
          <cell r="L22">
            <v>2.2793203481143803E-2</v>
          </cell>
          <cell r="M22">
            <v>1</v>
          </cell>
          <cell r="N22">
            <v>2.8843380444188056E-4</v>
          </cell>
          <cell r="O22">
            <v>5</v>
          </cell>
          <cell r="P22">
            <v>2.3009664058904738E-3</v>
          </cell>
          <cell r="Q22">
            <v>53</v>
          </cell>
          <cell r="R22">
            <v>3.2455603184323334E-2</v>
          </cell>
        </row>
        <row r="23">
          <cell r="B23">
            <v>18</v>
          </cell>
          <cell r="D23" t="str">
            <v>ค่าใช้จ่ายอื่น</v>
          </cell>
          <cell r="G23">
            <v>9</v>
          </cell>
          <cell r="H23">
            <v>1.3769889840881274E-3</v>
          </cell>
          <cell r="I23">
            <v>8</v>
          </cell>
          <cell r="J23">
            <v>1.896633475580844E-3</v>
          </cell>
          <cell r="K23">
            <v>6</v>
          </cell>
          <cell r="L23">
            <v>2.4865312888520514E-3</v>
          </cell>
          <cell r="M23">
            <v>5</v>
          </cell>
          <cell r="N23">
            <v>1.442169022209403E-3</v>
          </cell>
          <cell r="O23">
            <v>4</v>
          </cell>
          <cell r="P23">
            <v>1.8407731247123793E-3</v>
          </cell>
          <cell r="Q23">
            <v>3</v>
          </cell>
          <cell r="R23">
            <v>1.837109614206981E-3</v>
          </cell>
        </row>
        <row r="24">
          <cell r="B24">
            <v>19</v>
          </cell>
          <cell r="D24" t="str">
            <v>ค่ารับรองพิเศษ</v>
          </cell>
          <cell r="G24">
            <v>7</v>
          </cell>
          <cell r="H24">
            <v>1.0709914320685434E-3</v>
          </cell>
          <cell r="I24">
            <v>4</v>
          </cell>
          <cell r="J24">
            <v>9.4831673779042201E-4</v>
          </cell>
          <cell r="K24">
            <v>3</v>
          </cell>
          <cell r="L24">
            <v>1.2432656444260257E-3</v>
          </cell>
          <cell r="M24">
            <v>4</v>
          </cell>
          <cell r="N24">
            <v>1.1537352177675222E-3</v>
          </cell>
          <cell r="O24">
            <v>2</v>
          </cell>
          <cell r="P24">
            <v>9.2038656235618964E-4</v>
          </cell>
          <cell r="Q24">
            <v>2</v>
          </cell>
          <cell r="R24">
            <v>1.224739742804654E-3</v>
          </cell>
        </row>
        <row r="25">
          <cell r="D25" t="str">
            <v>รวม</v>
          </cell>
          <cell r="G25">
            <v>490</v>
          </cell>
          <cell r="H25">
            <v>7.4969400244798048E-2</v>
          </cell>
          <cell r="I25">
            <v>399</v>
          </cell>
          <cell r="J25">
            <v>9.45945945945946E-2</v>
          </cell>
          <cell r="K25">
            <v>340</v>
          </cell>
          <cell r="L25">
            <v>0.14090343970161626</v>
          </cell>
          <cell r="M25">
            <v>264</v>
          </cell>
          <cell r="N25">
            <v>7.6146524372656482E-2</v>
          </cell>
          <cell r="O25">
            <v>196</v>
          </cell>
          <cell r="P25">
            <v>9.0197883110906582E-2</v>
          </cell>
          <cell r="Q25">
            <v>201</v>
          </cell>
          <cell r="R25">
            <v>0.12308634415186773</v>
          </cell>
        </row>
        <row r="27">
          <cell r="D27" t="str">
            <v>* รายได้ค่าสาธารณูปโภค</v>
          </cell>
          <cell r="G27">
            <v>35</v>
          </cell>
          <cell r="I27">
            <v>25</v>
          </cell>
          <cell r="K27">
            <v>23</v>
          </cell>
          <cell r="M27">
            <v>23</v>
          </cell>
          <cell r="O27">
            <v>14</v>
          </cell>
          <cell r="Q27">
            <v>12</v>
          </cell>
        </row>
      </sheetData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xp"/>
      <sheetName val="ตั๋วเงินรับ"/>
      <sheetName val="KIN 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4">
          <cell r="B4">
            <v>8500000</v>
          </cell>
        </row>
        <row r="15">
          <cell r="F15">
            <v>5500000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detail(sum)"/>
      <sheetName val="K-5"/>
      <sheetName val="TrialBalance Q3-2002"/>
      <sheetName val="p***"/>
      <sheetName val="ELEC45-01"/>
      <sheetName val="Exp"/>
      <sheetName val="M-1-1"/>
      <sheetName val="Sheet1"/>
      <sheetName val="Trial Balance"/>
      <sheetName val="Template"/>
      <sheetName val="ADJ - RATE"/>
      <sheetName val="K-1A"/>
      <sheetName val="0506合并附注"/>
      <sheetName val="2动力设备"/>
      <sheetName val="Heads"/>
      <sheetName val="MajorAP"/>
      <sheetName val="AP Interco."/>
      <sheetName val="Details for Keppel Sin"/>
      <sheetName val="Details for tri"/>
      <sheetName val="Q1'04"/>
      <sheetName val="Q2'04"/>
      <sheetName val="เง_นก__ธนชาต_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ชื่อหุ้น"/>
      <sheetName val="B&amp;S 1999"/>
      <sheetName val="SCB 1 - Current"/>
      <sheetName val="SCB 2 - Current"/>
      <sheetName val="2002"/>
      <sheetName val="TB"/>
      <sheetName val="ตั๋วเงินรับ"/>
      <sheetName val="Amort Table Building I"/>
      <sheetName val="list"/>
      <sheetName val="Market Segment"/>
      <sheetName val="Owner Unit"/>
      <sheetName val="vendor name"/>
      <sheetName val="MasterSheet"/>
      <sheetName val="Parameter"/>
      <sheetName val="HQ"/>
      <sheetName val="INDEX"/>
      <sheetName val="Sheet10"/>
      <sheetName val="Content Page"/>
      <sheetName val="Basic_Information"/>
      <sheetName val="Setup"/>
      <sheetName val="PU+MSS+ESS"/>
      <sheetName val="PLSUMM"/>
      <sheetName val="Elim Seg LM"/>
      <sheetName val="Elim Seg BM"/>
      <sheetName val="Elim Seg AM"/>
      <sheetName val="Table Array"/>
      <sheetName val="เงินกู้_MGC"/>
      <sheetName val="TrialBalance_Q3-2002"/>
      <sheetName val="Trial_Balance"/>
      <sheetName val="ADJ_-_RATE"/>
      <sheetName val="AP_Interco_"/>
      <sheetName val="Details_for_Keppel_Sin"/>
      <sheetName val="Details_for_tri"/>
      <sheetName val="เง_นก___MGC"/>
      <sheetName val="VariableII__period"/>
      <sheetName val="6_weeks_rolling_forecast"/>
      <sheetName val="FX_rates"/>
      <sheetName val="Standing_Data"/>
      <sheetName val="Asset_&amp;_Liability"/>
      <sheetName val="Net_asset_value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B&amp;S_1999"/>
      <sheetName val="Setup 2008"/>
      <sheetName val="Output"/>
      <sheetName val="C-1"/>
      <sheetName val="10-1 Media"/>
      <sheetName val="10-cut"/>
      <sheetName val="Content"/>
      <sheetName val="Summary"/>
      <sheetName val="GMI"/>
      <sheetName val="Setup 2009"/>
      <sheetName val="Invoice"/>
      <sheetName val="f&amp;b (2)"/>
      <sheetName val="P&amp;LSUM"/>
      <sheetName val="?????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EBANOV96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Lookup"/>
      <sheetName val="เงินกู้_MGC1"/>
      <sheetName val="TrialBalance_Q3-20021"/>
      <sheetName val="Trial_Balance1"/>
      <sheetName val="B&amp;S_19991"/>
      <sheetName val="BMCT2003"/>
      <sheetName val="GL"/>
      <sheetName val="Call Down Data OLD"/>
      <sheetName val="Cost Center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03中"/>
      <sheetName val="AP-FAsb"/>
      <sheetName val="21 Ocl"/>
      <sheetName val="FC"/>
    </sheetNames>
    <sheetDataSet>
      <sheetData sheetId="0" refreshError="1">
        <row r="2">
          <cell r="G2">
            <v>36525</v>
          </cell>
        </row>
      </sheetData>
      <sheetData sheetId="1">
        <row r="2">
          <cell r="G2">
            <v>36525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2">
          <cell r="G2">
            <v>36525</v>
          </cell>
        </row>
      </sheetData>
      <sheetData sheetId="77"/>
      <sheetData sheetId="78">
        <row r="2">
          <cell r="G2">
            <v>36525</v>
          </cell>
        </row>
      </sheetData>
      <sheetData sheetId="79"/>
      <sheetData sheetId="80">
        <row r="2">
          <cell r="G2">
            <v>36525</v>
          </cell>
        </row>
      </sheetData>
      <sheetData sheetId="81">
        <row r="2">
          <cell r="G2">
            <v>36525</v>
          </cell>
        </row>
      </sheetData>
      <sheetData sheetId="82">
        <row r="2">
          <cell r="G2">
            <v>36525</v>
          </cell>
        </row>
      </sheetData>
      <sheetData sheetId="83">
        <row r="2">
          <cell r="G2">
            <v>36525</v>
          </cell>
        </row>
      </sheetData>
      <sheetData sheetId="84">
        <row r="2">
          <cell r="G2">
            <v>36525</v>
          </cell>
        </row>
      </sheetData>
      <sheetData sheetId="85"/>
      <sheetData sheetId="86">
        <row r="2">
          <cell r="G2">
            <v>36525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>
        <row r="2">
          <cell r="G2">
            <v>36525</v>
          </cell>
        </row>
      </sheetData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4">
          <cell r="B4">
            <v>8500000</v>
          </cell>
        </row>
      </sheetData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>
        <row r="3">
          <cell r="A3" t="str">
            <v>CLIENT</v>
          </cell>
        </row>
      </sheetData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เงินกู้ธนชาติ"/>
      <sheetName val="TrialBalance Q3-2002"/>
      <sheetName val="AP-FAsb"/>
      <sheetName val="S-4.1"/>
      <sheetName val="BMCT2003"/>
      <sheetName val="N-4.4"/>
      <sheetName val="Budget+Actual .dev ado+ad2+bn"/>
      <sheetName val="พื้นที่ADO"/>
      <sheetName val="พื้นที่BN"/>
      <sheetName val="พื้นที่AD2"/>
      <sheetName val="ADJ - RATE"/>
      <sheetName val="Sheet1 (2)"/>
    </sheetNames>
    <sheetDataSet>
      <sheetData sheetId="0">
        <row r="1">
          <cell r="A1" t="str">
            <v>e</v>
          </cell>
        </row>
      </sheetData>
      <sheetData sheetId="1">
        <row r="1">
          <cell r="A1" t="str">
            <v>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e</v>
          </cell>
        </row>
        <row r="2">
          <cell r="C2" t="str">
            <v>ยอดยกมา</v>
          </cell>
          <cell r="E2" t="str">
            <v>ยอดงวดปัจจุบัน</v>
          </cell>
          <cell r="G2" t="str">
            <v>ยอดยกไป</v>
          </cell>
        </row>
        <row r="3">
          <cell r="A3" t="str">
            <v>รหัสบัญชี</v>
          </cell>
          <cell r="B3" t="str">
            <v>ชื่อบัญชี</v>
          </cell>
          <cell r="C3" t="str">
            <v>เดบิต</v>
          </cell>
          <cell r="D3" t="str">
            <v>เครดิต</v>
          </cell>
          <cell r="E3" t="str">
            <v>เดบิต</v>
          </cell>
          <cell r="F3" t="str">
            <v>Period 31.12.2002</v>
          </cell>
          <cell r="G3" t="str">
            <v>เดบิต</v>
          </cell>
          <cell r="H3" t="str">
            <v>เครดิต</v>
          </cell>
        </row>
        <row r="4">
          <cell r="A4" t="str">
            <v>11101</v>
          </cell>
          <cell r="B4" t="str">
            <v>เงินสด</v>
          </cell>
          <cell r="C4">
            <v>100000</v>
          </cell>
          <cell r="D4">
            <v>0</v>
          </cell>
          <cell r="E4">
            <v>0</v>
          </cell>
          <cell r="F4">
            <v>0</v>
          </cell>
          <cell r="G4">
            <v>100000</v>
          </cell>
          <cell r="H4">
            <v>0</v>
          </cell>
        </row>
        <row r="5">
          <cell r="A5" t="str">
            <v>11102</v>
          </cell>
          <cell r="B5" t="str">
            <v>เงินฝากประจำ - ธ.ทหารไทย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11103</v>
          </cell>
          <cell r="B6" t="str">
            <v>เงินฝากกระแสรายวัน - ธ.ไทยพาณิชย์ สาขาเจริญนคร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11104</v>
          </cell>
          <cell r="B7" t="str">
            <v>เงินฝากกระแสรายวัน - ธ.กสิกรไทย สาขาบางครุ</v>
          </cell>
          <cell r="C7">
            <v>0</v>
          </cell>
          <cell r="D7">
            <v>4704.58</v>
          </cell>
          <cell r="E7">
            <v>34714</v>
          </cell>
          <cell r="F7">
            <v>0</v>
          </cell>
          <cell r="G7">
            <v>30009.42</v>
          </cell>
          <cell r="H7">
            <v>0</v>
          </cell>
        </row>
        <row r="8">
          <cell r="A8" t="str">
            <v>11105</v>
          </cell>
          <cell r="B8" t="str">
            <v>เงินฝากออมทรัพย์ - ธ.ไทยพาณิชย์</v>
          </cell>
          <cell r="C8">
            <v>2015.22</v>
          </cell>
          <cell r="D8">
            <v>0</v>
          </cell>
          <cell r="E8">
            <v>870646.88</v>
          </cell>
          <cell r="F8">
            <v>0</v>
          </cell>
          <cell r="G8">
            <v>872662.1</v>
          </cell>
          <cell r="H8">
            <v>0</v>
          </cell>
        </row>
        <row r="9">
          <cell r="A9" t="str">
            <v>11106</v>
          </cell>
          <cell r="B9" t="str">
            <v>เงินฝากระหว่างทาง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11107</v>
          </cell>
          <cell r="B10" t="str">
            <v>เงินฝากเงินตราต่างประเทศ - ธ.ไทยพาณิชย์ (US$)</v>
          </cell>
          <cell r="C10">
            <v>3313710.87</v>
          </cell>
          <cell r="D10">
            <v>0</v>
          </cell>
          <cell r="E10">
            <v>0</v>
          </cell>
          <cell r="F10">
            <v>2216574.27</v>
          </cell>
          <cell r="G10">
            <v>1097136.6000000001</v>
          </cell>
          <cell r="H10">
            <v>0</v>
          </cell>
        </row>
        <row r="11">
          <cell r="A11" t="str">
            <v>11108</v>
          </cell>
          <cell r="B11" t="str">
            <v>เงินฝากออมทรัพย์ - ธ.กรุงไทย สาขาบางครุ</v>
          </cell>
          <cell r="C11">
            <v>16007083.08</v>
          </cell>
          <cell r="D11">
            <v>0</v>
          </cell>
          <cell r="E11">
            <v>0</v>
          </cell>
          <cell r="F11">
            <v>7621728.0700000003</v>
          </cell>
          <cell r="G11">
            <v>8385355.0099999998</v>
          </cell>
          <cell r="H11">
            <v>0</v>
          </cell>
        </row>
        <row r="12">
          <cell r="A12" t="str">
            <v>11109</v>
          </cell>
          <cell r="B12" t="str">
            <v>เงินฝากออมทรัพย์ - ธ.กสิกรไทย สาขาบางครุ</v>
          </cell>
          <cell r="C12">
            <v>5129141.24</v>
          </cell>
          <cell r="D12">
            <v>0</v>
          </cell>
          <cell r="E12">
            <v>0</v>
          </cell>
          <cell r="F12">
            <v>2471473.85</v>
          </cell>
          <cell r="G12">
            <v>2657667.39</v>
          </cell>
          <cell r="H12">
            <v>0</v>
          </cell>
        </row>
        <row r="13">
          <cell r="A13" t="str">
            <v>11110</v>
          </cell>
          <cell r="B13" t="str">
            <v>เงินฝากประจำ - ธ.กสิกรไทย สาขาบางครุ</v>
          </cell>
          <cell r="C13">
            <v>1009900</v>
          </cell>
          <cell r="D13">
            <v>0</v>
          </cell>
          <cell r="E13">
            <v>9998.01</v>
          </cell>
          <cell r="F13">
            <v>0</v>
          </cell>
          <cell r="G13">
            <v>1019898.01</v>
          </cell>
          <cell r="H13">
            <v>0</v>
          </cell>
        </row>
        <row r="14">
          <cell r="A14" t="str">
            <v>11111</v>
          </cell>
          <cell r="B14" t="str">
            <v>เงินฝากกระแสรายวัน - CITIBANK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11112</v>
          </cell>
          <cell r="B15" t="str">
            <v>เงินฝากออมทรัพย์ - CITIBANK</v>
          </cell>
          <cell r="C15">
            <v>18266.060000000001</v>
          </cell>
          <cell r="D15">
            <v>0</v>
          </cell>
          <cell r="E15">
            <v>0</v>
          </cell>
          <cell r="F15">
            <v>16134.98</v>
          </cell>
          <cell r="G15">
            <v>2131.08</v>
          </cell>
          <cell r="H15">
            <v>0</v>
          </cell>
        </row>
        <row r="16">
          <cell r="A16" t="str">
            <v>11113</v>
          </cell>
          <cell r="B16" t="str">
            <v>เงินฝากเงินตราต่างประเทศ - CITIBANK</v>
          </cell>
          <cell r="C16">
            <v>6046505.25</v>
          </cell>
          <cell r="D16">
            <v>0</v>
          </cell>
          <cell r="E16">
            <v>0</v>
          </cell>
          <cell r="F16">
            <v>1426099.49</v>
          </cell>
          <cell r="G16">
            <v>4620405.76</v>
          </cell>
          <cell r="H16">
            <v>0</v>
          </cell>
        </row>
        <row r="17">
          <cell r="A17" t="str">
            <v>11114</v>
          </cell>
          <cell r="B17" t="str">
            <v>เงินสด - เงินตราต่างประเทศ</v>
          </cell>
          <cell r="C17">
            <v>25701.48</v>
          </cell>
          <cell r="D17">
            <v>0</v>
          </cell>
          <cell r="E17">
            <v>0</v>
          </cell>
          <cell r="F17">
            <v>25701.48</v>
          </cell>
          <cell r="G17">
            <v>0</v>
          </cell>
          <cell r="H17">
            <v>0</v>
          </cell>
        </row>
        <row r="18">
          <cell r="A18" t="str">
            <v>11115</v>
          </cell>
          <cell r="B18" t="str">
            <v>เงินฝากประจำ - CITIBANK</v>
          </cell>
          <cell r="C18">
            <v>2000000</v>
          </cell>
          <cell r="D18">
            <v>0</v>
          </cell>
          <cell r="E18">
            <v>0</v>
          </cell>
          <cell r="F18">
            <v>0</v>
          </cell>
          <cell r="G18">
            <v>2000000</v>
          </cell>
          <cell r="H18">
            <v>0</v>
          </cell>
        </row>
        <row r="19">
          <cell r="A19" t="str">
            <v>11116</v>
          </cell>
          <cell r="B19" t="str">
            <v>เงินฝากออมทรัพย์ - ธ.ไทยพาณิชย์ สาขาบางครุ</v>
          </cell>
          <cell r="C19">
            <v>500</v>
          </cell>
          <cell r="D19">
            <v>0</v>
          </cell>
          <cell r="E19">
            <v>0</v>
          </cell>
          <cell r="F19">
            <v>500</v>
          </cell>
          <cell r="G19">
            <v>0</v>
          </cell>
          <cell r="H19">
            <v>0</v>
          </cell>
        </row>
        <row r="20">
          <cell r="A20" t="str">
            <v>11117</v>
          </cell>
          <cell r="B20" t="str">
            <v>เงินฝากกระแสรายวัน - ธ.ไทยพาณิชย์ สาขาบางครุ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11119</v>
          </cell>
          <cell r="B21" t="str">
            <v>อากรแสตมป์</v>
          </cell>
          <cell r="C21">
            <v>860</v>
          </cell>
          <cell r="D21">
            <v>0</v>
          </cell>
          <cell r="E21">
            <v>0</v>
          </cell>
          <cell r="F21">
            <v>215</v>
          </cell>
          <cell r="G21">
            <v>645</v>
          </cell>
          <cell r="H21">
            <v>0</v>
          </cell>
        </row>
        <row r="22">
          <cell r="A22" t="str">
            <v>11120</v>
          </cell>
          <cell r="B22" t="str">
            <v>เงินฝากออมทรัพย์ - ธ.กสิกรไทย สาขาพระสมุทรเจดีย์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11121</v>
          </cell>
          <cell r="B23" t="str">
            <v>เงินฝากกระแสรายวัน - ธ.กสิกรไทย สาขาพระสมุทรเจดีย์</v>
          </cell>
          <cell r="C23">
            <v>110900.41</v>
          </cell>
          <cell r="D23">
            <v>0</v>
          </cell>
          <cell r="E23">
            <v>0</v>
          </cell>
          <cell r="F23">
            <v>13664.72</v>
          </cell>
          <cell r="G23">
            <v>97235.69</v>
          </cell>
          <cell r="H23">
            <v>0</v>
          </cell>
        </row>
        <row r="24">
          <cell r="A24" t="str">
            <v>11122</v>
          </cell>
          <cell r="B24" t="str">
            <v>เงินฝากกระแสรายวัน - ธ.ไทยพาณิชย์ สาขาพระประแดง</v>
          </cell>
          <cell r="C24">
            <v>37410.32</v>
          </cell>
          <cell r="D24">
            <v>0</v>
          </cell>
          <cell r="E24">
            <v>0</v>
          </cell>
          <cell r="F24">
            <v>23542.29</v>
          </cell>
          <cell r="G24">
            <v>13868.03</v>
          </cell>
          <cell r="H24">
            <v>0</v>
          </cell>
        </row>
        <row r="25">
          <cell r="A25">
            <v>11123</v>
          </cell>
          <cell r="B25" t="str">
            <v>เงินฝากกระแสรายวัน - ธ.กรุงไทย สาขาบางครุ</v>
          </cell>
          <cell r="C25">
            <v>0</v>
          </cell>
          <cell r="D25">
            <v>0</v>
          </cell>
          <cell r="E25">
            <v>10000</v>
          </cell>
          <cell r="F25">
            <v>0</v>
          </cell>
          <cell r="G25">
            <v>10000</v>
          </cell>
          <cell r="H25">
            <v>0</v>
          </cell>
        </row>
        <row r="26">
          <cell r="A26" t="str">
            <v>11201</v>
          </cell>
          <cell r="B26" t="str">
            <v>เงินลงทุน - ตั๋วสัญญาใช้เงิน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11202</v>
          </cell>
          <cell r="B27" t="str">
            <v>เงินลงทุนชั่วคราว</v>
          </cell>
          <cell r="C27">
            <v>55744013.990000002</v>
          </cell>
          <cell r="D27">
            <v>0</v>
          </cell>
          <cell r="E27">
            <v>0</v>
          </cell>
          <cell r="F27">
            <v>27467228.16</v>
          </cell>
          <cell r="G27">
            <v>28276785.829999998</v>
          </cell>
          <cell r="H27">
            <v>0</v>
          </cell>
        </row>
        <row r="28">
          <cell r="A28" t="str">
            <v>11301</v>
          </cell>
          <cell r="B28" t="str">
            <v>ลูกหนี้การค้า</v>
          </cell>
          <cell r="C28">
            <v>56023663.880000003</v>
          </cell>
          <cell r="D28">
            <v>0</v>
          </cell>
          <cell r="E28">
            <v>30068620.100000001</v>
          </cell>
          <cell r="F28">
            <v>0</v>
          </cell>
          <cell r="G28">
            <v>86092283.980000004</v>
          </cell>
          <cell r="H28">
            <v>0</v>
          </cell>
        </row>
        <row r="29">
          <cell r="A29" t="str">
            <v>11302</v>
          </cell>
          <cell r="B29" t="str">
            <v>ลูกหนี้ต่อเรือ</v>
          </cell>
          <cell r="C29">
            <v>1777971.84</v>
          </cell>
          <cell r="D29">
            <v>0</v>
          </cell>
          <cell r="E29">
            <v>4123918.21</v>
          </cell>
          <cell r="F29">
            <v>0</v>
          </cell>
          <cell r="G29">
            <v>5901890.0499999998</v>
          </cell>
          <cell r="H29">
            <v>0</v>
          </cell>
        </row>
        <row r="30">
          <cell r="A30" t="str">
            <v>11303</v>
          </cell>
          <cell r="B30" t="str">
            <v>ค่าเผื่อหนี้สงสัยจะสูญ</v>
          </cell>
          <cell r="C30">
            <v>0</v>
          </cell>
          <cell r="D30">
            <v>17855735.34</v>
          </cell>
          <cell r="E30">
            <v>0</v>
          </cell>
          <cell r="F30">
            <v>2980073.88</v>
          </cell>
          <cell r="G30">
            <v>0</v>
          </cell>
          <cell r="H30">
            <v>20835809.219999999</v>
          </cell>
        </row>
        <row r="31">
          <cell r="A31" t="str">
            <v>11304</v>
          </cell>
          <cell r="B31" t="str">
            <v>เช็คลงวันที่รับล่วงหน้า</v>
          </cell>
          <cell r="C31">
            <v>44572.4</v>
          </cell>
          <cell r="D31">
            <v>0</v>
          </cell>
          <cell r="E31">
            <v>0</v>
          </cell>
          <cell r="F31">
            <v>0</v>
          </cell>
          <cell r="G31">
            <v>44572.4</v>
          </cell>
          <cell r="H31">
            <v>0</v>
          </cell>
        </row>
        <row r="32">
          <cell r="A32" t="str">
            <v>11305</v>
          </cell>
          <cell r="B32" t="str">
            <v>งานระหว่างก่อสร้างตามสัญญา</v>
          </cell>
          <cell r="C32">
            <v>0</v>
          </cell>
          <cell r="D32">
            <v>0</v>
          </cell>
          <cell r="E32">
            <v>11902500</v>
          </cell>
          <cell r="F32">
            <v>0</v>
          </cell>
          <cell r="G32">
            <v>11902500</v>
          </cell>
          <cell r="H32">
            <v>0</v>
          </cell>
        </row>
        <row r="33">
          <cell r="A33" t="str">
            <v>11306</v>
          </cell>
          <cell r="B33" t="str">
            <v>ลูกหนี้ - Forward Exchange</v>
          </cell>
          <cell r="C33">
            <v>1630049.21</v>
          </cell>
          <cell r="D33">
            <v>0</v>
          </cell>
          <cell r="E33">
            <v>0</v>
          </cell>
          <cell r="F33">
            <v>1630049.21</v>
          </cell>
          <cell r="G33">
            <v>0</v>
          </cell>
          <cell r="H33">
            <v>0</v>
          </cell>
        </row>
        <row r="34">
          <cell r="A34" t="str">
            <v>11307</v>
          </cell>
          <cell r="B34" t="str">
            <v>เช็ครับยังไม่นำเข้า</v>
          </cell>
          <cell r="C34">
            <v>16786028.43</v>
          </cell>
          <cell r="D34">
            <v>0</v>
          </cell>
          <cell r="E34">
            <v>0</v>
          </cell>
          <cell r="F34">
            <v>1665518.48</v>
          </cell>
          <cell r="G34">
            <v>15120509.949999999</v>
          </cell>
          <cell r="H34">
            <v>0</v>
          </cell>
        </row>
        <row r="35">
          <cell r="A35" t="str">
            <v>11319</v>
          </cell>
          <cell r="B35" t="str">
            <v>ลูกหนี้อื่น ๆ</v>
          </cell>
          <cell r="C35">
            <v>0</v>
          </cell>
          <cell r="D35">
            <v>0</v>
          </cell>
          <cell r="E35">
            <v>364262.48</v>
          </cell>
          <cell r="F35">
            <v>0</v>
          </cell>
          <cell r="G35">
            <v>364262.48</v>
          </cell>
          <cell r="H35">
            <v>0</v>
          </cell>
        </row>
        <row r="36">
          <cell r="A36" t="str">
            <v>11401</v>
          </cell>
          <cell r="B36" t="str">
            <v>วัตถุดิบคงเหลือ</v>
          </cell>
          <cell r="C36">
            <v>32575560.98</v>
          </cell>
          <cell r="D36">
            <v>0</v>
          </cell>
          <cell r="E36">
            <v>447440.64000000001</v>
          </cell>
          <cell r="F36">
            <v>0</v>
          </cell>
          <cell r="G36">
            <v>33023001.620000001</v>
          </cell>
          <cell r="H36">
            <v>0</v>
          </cell>
        </row>
        <row r="37">
          <cell r="A37" t="str">
            <v>11402</v>
          </cell>
          <cell r="B37" t="str">
            <v>วัตถุดิบระหว่างทาง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A38" t="str">
            <v>11403</v>
          </cell>
          <cell r="B38" t="str">
            <v>วัสดุแปรสภาพ</v>
          </cell>
          <cell r="C38">
            <v>0</v>
          </cell>
          <cell r="D38">
            <v>0</v>
          </cell>
          <cell r="E38">
            <v>377288.57</v>
          </cell>
          <cell r="F38">
            <v>0</v>
          </cell>
          <cell r="G38">
            <v>377288.57</v>
          </cell>
          <cell r="H38">
            <v>0</v>
          </cell>
        </row>
        <row r="39">
          <cell r="A39" t="str">
            <v>11404</v>
          </cell>
          <cell r="B39" t="str">
            <v>วัสดุสำนักงานคงคลัง</v>
          </cell>
          <cell r="C39">
            <v>36908.129999999997</v>
          </cell>
          <cell r="D39">
            <v>0</v>
          </cell>
          <cell r="E39">
            <v>6943.08</v>
          </cell>
          <cell r="F39">
            <v>0</v>
          </cell>
          <cell r="G39">
            <v>43851.21</v>
          </cell>
          <cell r="H39">
            <v>0</v>
          </cell>
        </row>
        <row r="40">
          <cell r="A40" t="str">
            <v>11501</v>
          </cell>
          <cell r="B40" t="str">
            <v>เงินให้กู้ยืมแก่บริษัท เจนเนอรัลคลังสินค้า จำกัด</v>
          </cell>
          <cell r="C40">
            <v>10800000</v>
          </cell>
          <cell r="D40">
            <v>0</v>
          </cell>
          <cell r="E40">
            <v>0</v>
          </cell>
          <cell r="F40">
            <v>0</v>
          </cell>
          <cell r="G40">
            <v>10800000</v>
          </cell>
          <cell r="H40">
            <v>0</v>
          </cell>
        </row>
        <row r="41">
          <cell r="A41" t="str">
            <v>11601</v>
          </cell>
          <cell r="B41" t="str">
            <v>เงินจ่ายล่วงหน้าค่าสินค้า</v>
          </cell>
          <cell r="C41">
            <v>0</v>
          </cell>
          <cell r="D41">
            <v>0</v>
          </cell>
          <cell r="E41">
            <v>12261965.210000001</v>
          </cell>
          <cell r="F41">
            <v>0</v>
          </cell>
          <cell r="G41">
            <v>12261965.210000001</v>
          </cell>
          <cell r="H41">
            <v>0</v>
          </cell>
        </row>
        <row r="42">
          <cell r="A42" t="str">
            <v>11602</v>
          </cell>
          <cell r="B42" t="str">
            <v>ค่าเบี้ยประกันจ่ายล่วงหน้า</v>
          </cell>
          <cell r="C42">
            <v>452201.97</v>
          </cell>
          <cell r="D42">
            <v>0</v>
          </cell>
          <cell r="E42">
            <v>102961.35</v>
          </cell>
          <cell r="F42">
            <v>0</v>
          </cell>
          <cell r="G42">
            <v>555163.31999999995</v>
          </cell>
          <cell r="H42">
            <v>0</v>
          </cell>
        </row>
        <row r="43">
          <cell r="A43" t="str">
            <v>11603</v>
          </cell>
          <cell r="B43" t="str">
            <v>ค่าแรงจ่ายล่วงหน้า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11604</v>
          </cell>
          <cell r="B44" t="str">
            <v>เงินทดรองจ่าย - คุณสุเทพ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11605</v>
          </cell>
          <cell r="B45" t="str">
            <v>เงินทดรองจ่าย - คุณจรัล</v>
          </cell>
          <cell r="C45">
            <v>80000</v>
          </cell>
          <cell r="D45">
            <v>0</v>
          </cell>
          <cell r="E45">
            <v>20000</v>
          </cell>
          <cell r="F45">
            <v>0</v>
          </cell>
          <cell r="G45">
            <v>100000</v>
          </cell>
          <cell r="H45">
            <v>0</v>
          </cell>
        </row>
        <row r="46">
          <cell r="A46" t="str">
            <v>11606</v>
          </cell>
          <cell r="B46" t="str">
            <v>เงินทดรองจ่าย - พนักงานอื่น ๆ</v>
          </cell>
          <cell r="C46">
            <v>22271</v>
          </cell>
          <cell r="D46">
            <v>0</v>
          </cell>
          <cell r="E46">
            <v>266404.13</v>
          </cell>
          <cell r="F46">
            <v>0</v>
          </cell>
          <cell r="G46">
            <v>288675.13</v>
          </cell>
          <cell r="H46">
            <v>0</v>
          </cell>
        </row>
        <row r="47">
          <cell r="A47" t="str">
            <v>11608</v>
          </cell>
          <cell r="B47" t="str">
            <v>ค่าใช้จ่ายจ่ายล่วงหน้า</v>
          </cell>
          <cell r="C47">
            <v>410866.22</v>
          </cell>
          <cell r="D47">
            <v>0</v>
          </cell>
          <cell r="E47">
            <v>545368.61</v>
          </cell>
          <cell r="F47">
            <v>0</v>
          </cell>
          <cell r="G47">
            <v>956234.83</v>
          </cell>
          <cell r="H47">
            <v>0</v>
          </cell>
        </row>
        <row r="48">
          <cell r="A48" t="str">
            <v>11609</v>
          </cell>
          <cell r="B48" t="str">
            <v>ดอกเบี้ยค้างรับ</v>
          </cell>
          <cell r="C48">
            <v>119835.66</v>
          </cell>
          <cell r="D48">
            <v>0</v>
          </cell>
          <cell r="E48">
            <v>0</v>
          </cell>
          <cell r="F48">
            <v>116194.22</v>
          </cell>
          <cell r="G48">
            <v>3641.44</v>
          </cell>
          <cell r="H48">
            <v>0</v>
          </cell>
        </row>
        <row r="49">
          <cell r="A49" t="str">
            <v>11610</v>
          </cell>
          <cell r="B49" t="str">
            <v>เงินทดรองจ่ายบริษัทในเครือ</v>
          </cell>
          <cell r="C49">
            <v>0</v>
          </cell>
          <cell r="D49">
            <v>1234915.42</v>
          </cell>
          <cell r="E49">
            <v>87706.64</v>
          </cell>
          <cell r="F49">
            <v>0</v>
          </cell>
          <cell r="G49">
            <v>0</v>
          </cell>
          <cell r="H49">
            <v>1147208.78</v>
          </cell>
        </row>
        <row r="50">
          <cell r="A50" t="str">
            <v>11611</v>
          </cell>
          <cell r="B50" t="str">
            <v>ภาษีซื้อ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11612</v>
          </cell>
          <cell r="B51" t="str">
            <v>ภาษีซื้อยังไม่ถึงกำหนด</v>
          </cell>
          <cell r="C51">
            <v>3298.33</v>
          </cell>
          <cell r="D51">
            <v>0</v>
          </cell>
          <cell r="E51">
            <v>7929.71</v>
          </cell>
          <cell r="F51">
            <v>0</v>
          </cell>
          <cell r="G51">
            <v>11228.04</v>
          </cell>
          <cell r="H51">
            <v>0</v>
          </cell>
        </row>
        <row r="52">
          <cell r="A52" t="str">
            <v>11613</v>
          </cell>
          <cell r="B52" t="str">
            <v>ลูกหนี้กรมสรรพากร</v>
          </cell>
          <cell r="C52">
            <v>213167.17</v>
          </cell>
          <cell r="D52">
            <v>0</v>
          </cell>
          <cell r="E52">
            <v>0</v>
          </cell>
          <cell r="F52">
            <v>213167.17</v>
          </cell>
          <cell r="G52">
            <v>0</v>
          </cell>
          <cell r="H52">
            <v>0</v>
          </cell>
        </row>
        <row r="53">
          <cell r="A53" t="str">
            <v>11614</v>
          </cell>
          <cell r="B53" t="str">
            <v>เงินให้กู้ยืมแก่บริษัทอื่น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11615</v>
          </cell>
          <cell r="B54" t="str">
            <v>ดอกผลเช่าซื้อรอตัดบัญชี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11616</v>
          </cell>
          <cell r="B55" t="str">
            <v>ส่วนเพิ่มจากการซื้อเงินตราต่างประเทศล่วงหน้ารอตัดบ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11617</v>
          </cell>
          <cell r="B56" t="str">
            <v>ภาษีซื้อขอคืนเป็นเงินสด</v>
          </cell>
          <cell r="C56">
            <v>144969.04</v>
          </cell>
          <cell r="D56">
            <v>0</v>
          </cell>
          <cell r="E56">
            <v>0</v>
          </cell>
          <cell r="F56">
            <v>144969.04</v>
          </cell>
          <cell r="G56">
            <v>0</v>
          </cell>
          <cell r="H56">
            <v>0</v>
          </cell>
        </row>
        <row r="57">
          <cell r="A57" t="str">
            <v>11618</v>
          </cell>
          <cell r="B57" t="str">
            <v>ค่าวัสดุรอหักเงินผู้รับเหมา</v>
          </cell>
          <cell r="C57">
            <v>4800</v>
          </cell>
          <cell r="D57">
            <v>0</v>
          </cell>
          <cell r="E57">
            <v>0</v>
          </cell>
          <cell r="F57">
            <v>4800</v>
          </cell>
          <cell r="G57">
            <v>0</v>
          </cell>
          <cell r="H57">
            <v>0</v>
          </cell>
        </row>
        <row r="58">
          <cell r="A58" t="str">
            <v>11619</v>
          </cell>
          <cell r="B58" t="str">
            <v>ลูกหนี้-ผู้รับเหมา</v>
          </cell>
          <cell r="C58">
            <v>77363.22</v>
          </cell>
          <cell r="D58">
            <v>0</v>
          </cell>
          <cell r="E58">
            <v>61137.26</v>
          </cell>
          <cell r="F58">
            <v>0</v>
          </cell>
          <cell r="G58">
            <v>138500.48000000001</v>
          </cell>
          <cell r="H58">
            <v>0</v>
          </cell>
        </row>
        <row r="59">
          <cell r="A59" t="str">
            <v>11620</v>
          </cell>
          <cell r="B59" t="str">
            <v>ภาษีรอหัก ณ ที่จ่าย</v>
          </cell>
          <cell r="C59">
            <v>7841.26</v>
          </cell>
          <cell r="D59">
            <v>0</v>
          </cell>
          <cell r="E59">
            <v>0</v>
          </cell>
          <cell r="F59">
            <v>7382.91</v>
          </cell>
          <cell r="G59">
            <v>458.35</v>
          </cell>
          <cell r="H59">
            <v>0</v>
          </cell>
        </row>
        <row r="60">
          <cell r="A60" t="str">
            <v>12001</v>
          </cell>
          <cell r="B60" t="str">
            <v>เงินลงทุนในบริษัท เจนเนอรัล คลังสินค้า จำกัด</v>
          </cell>
          <cell r="C60">
            <v>9460000</v>
          </cell>
          <cell r="D60">
            <v>0</v>
          </cell>
          <cell r="E60">
            <v>0</v>
          </cell>
          <cell r="F60">
            <v>0</v>
          </cell>
          <cell r="G60">
            <v>9460000</v>
          </cell>
          <cell r="H60">
            <v>0</v>
          </cell>
        </row>
        <row r="61">
          <cell r="A61" t="str">
            <v>12002</v>
          </cell>
          <cell r="B61" t="str">
            <v>เงินลงทุน ร.ร.นาวิกวาณิชย์</v>
          </cell>
          <cell r="C61">
            <v>500000</v>
          </cell>
          <cell r="D61">
            <v>0</v>
          </cell>
          <cell r="E61">
            <v>0</v>
          </cell>
          <cell r="F61">
            <v>0</v>
          </cell>
          <cell r="G61">
            <v>500000</v>
          </cell>
          <cell r="H61">
            <v>0</v>
          </cell>
        </row>
        <row r="62">
          <cell r="A62" t="str">
            <v>12003</v>
          </cell>
          <cell r="B62" t="str">
            <v>เงินลงทุนในบริษัท แปซิฟิค ซีทราน ไลน์ จำกัด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 t="str">
            <v>12004</v>
          </cell>
          <cell r="B63" t="str">
            <v>ส่วนได้เสียในเงินลงทุนตามวิธีส่วนได้เสีย</v>
          </cell>
          <cell r="C63">
            <v>0</v>
          </cell>
          <cell r="D63">
            <v>7895769.8399999999</v>
          </cell>
          <cell r="E63">
            <v>166376.31</v>
          </cell>
          <cell r="F63">
            <v>0</v>
          </cell>
          <cell r="G63">
            <v>0</v>
          </cell>
          <cell r="H63">
            <v>7729393.5300000003</v>
          </cell>
        </row>
        <row r="64">
          <cell r="A64" t="str">
            <v>12005</v>
          </cell>
          <cell r="B64" t="str">
            <v>ส่วนเกินกว่ามูลค่าเงินลงทุนระยะยาว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 t="str">
            <v>12006</v>
          </cell>
          <cell r="B65" t="str">
            <v>เงินฝากสถาบันการเงิน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12007</v>
          </cell>
          <cell r="B66" t="str">
            <v>เงินลงทุนระยะยาว</v>
          </cell>
          <cell r="C66">
            <v>2909100</v>
          </cell>
          <cell r="D66">
            <v>0</v>
          </cell>
          <cell r="E66">
            <v>729400</v>
          </cell>
          <cell r="F66">
            <v>0</v>
          </cell>
          <cell r="G66">
            <v>3638500</v>
          </cell>
          <cell r="H66">
            <v>0</v>
          </cell>
        </row>
        <row r="67">
          <cell r="A67" t="str">
            <v>12008</v>
          </cell>
          <cell r="B67" t="str">
            <v>เงินลงทุนในบริษัท อู่เรือมารีน แอ็คมี ไทย จำกัด</v>
          </cell>
          <cell r="C67">
            <v>0</v>
          </cell>
          <cell r="D67">
            <v>0</v>
          </cell>
          <cell r="E67">
            <v>10000000</v>
          </cell>
          <cell r="F67">
            <v>0</v>
          </cell>
          <cell r="G67">
            <v>10000000</v>
          </cell>
          <cell r="H67">
            <v>0</v>
          </cell>
        </row>
        <row r="68">
          <cell r="A68" t="str">
            <v>13101</v>
          </cell>
          <cell r="B68" t="str">
            <v>ที่ดิน</v>
          </cell>
          <cell r="C68">
            <v>58413086</v>
          </cell>
          <cell r="D68">
            <v>0</v>
          </cell>
          <cell r="E68">
            <v>0</v>
          </cell>
          <cell r="F68">
            <v>55680000</v>
          </cell>
          <cell r="G68">
            <v>2733086</v>
          </cell>
          <cell r="H68">
            <v>0</v>
          </cell>
        </row>
        <row r="69">
          <cell r="A69" t="str">
            <v>13110</v>
          </cell>
          <cell r="B69" t="str">
            <v>อู่ลอย 1</v>
          </cell>
          <cell r="C69">
            <v>35759835.32</v>
          </cell>
          <cell r="D69">
            <v>0</v>
          </cell>
          <cell r="E69">
            <v>0</v>
          </cell>
          <cell r="F69">
            <v>35759835.32</v>
          </cell>
          <cell r="G69">
            <v>0</v>
          </cell>
          <cell r="H69">
            <v>0</v>
          </cell>
        </row>
        <row r="70">
          <cell r="A70" t="str">
            <v>13111</v>
          </cell>
          <cell r="B70" t="str">
            <v>อู่ลอย 1 - ส่วนเพิ่มเติม</v>
          </cell>
          <cell r="C70">
            <v>10674560.289999999</v>
          </cell>
          <cell r="D70">
            <v>0</v>
          </cell>
          <cell r="E70">
            <v>0</v>
          </cell>
          <cell r="F70">
            <v>10674560.289999999</v>
          </cell>
          <cell r="G70">
            <v>0</v>
          </cell>
          <cell r="H70">
            <v>0</v>
          </cell>
        </row>
        <row r="71">
          <cell r="A71" t="str">
            <v>13112</v>
          </cell>
          <cell r="B71" t="str">
            <v>อู่ลอย 2</v>
          </cell>
          <cell r="C71">
            <v>163642749.90000001</v>
          </cell>
          <cell r="D71">
            <v>0</v>
          </cell>
          <cell r="E71">
            <v>0</v>
          </cell>
          <cell r="F71">
            <v>0</v>
          </cell>
          <cell r="G71">
            <v>163642749.90000001</v>
          </cell>
          <cell r="H71">
            <v>0</v>
          </cell>
        </row>
        <row r="72">
          <cell r="A72" t="str">
            <v>13121</v>
          </cell>
          <cell r="B72" t="str">
            <v>อาคารสำนักงาน</v>
          </cell>
          <cell r="C72">
            <v>32196582.579999998</v>
          </cell>
          <cell r="D72">
            <v>0</v>
          </cell>
          <cell r="E72">
            <v>0</v>
          </cell>
          <cell r="F72">
            <v>1758085.4</v>
          </cell>
          <cell r="G72">
            <v>30438497.18</v>
          </cell>
          <cell r="H72">
            <v>0</v>
          </cell>
        </row>
        <row r="73">
          <cell r="A73" t="str">
            <v>13122</v>
          </cell>
          <cell r="B73" t="str">
            <v>อาคารโรงงาน</v>
          </cell>
          <cell r="C73">
            <v>15178642.92</v>
          </cell>
          <cell r="D73">
            <v>0</v>
          </cell>
          <cell r="E73">
            <v>0</v>
          </cell>
          <cell r="F73">
            <v>1991704.35</v>
          </cell>
          <cell r="G73">
            <v>13186938.57</v>
          </cell>
          <cell r="H73">
            <v>0</v>
          </cell>
        </row>
        <row r="74">
          <cell r="A74" t="str">
            <v>13123</v>
          </cell>
          <cell r="B74" t="str">
            <v>สิ่งปลูกสร้างอื่น</v>
          </cell>
          <cell r="C74">
            <v>58140541.280000001</v>
          </cell>
          <cell r="D74">
            <v>0</v>
          </cell>
          <cell r="E74">
            <v>0</v>
          </cell>
          <cell r="F74">
            <v>6369165.0499999998</v>
          </cell>
          <cell r="G74">
            <v>51771376.229999997</v>
          </cell>
          <cell r="H74">
            <v>0</v>
          </cell>
        </row>
        <row r="75">
          <cell r="A75" t="str">
            <v>13124</v>
          </cell>
          <cell r="B75" t="str">
            <v>ออฟฟิศลอยน้ำ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13131</v>
          </cell>
          <cell r="B76" t="str">
            <v>ค่าปรับปรุงท่าเทียบเก่า</v>
          </cell>
          <cell r="C76">
            <v>194021.6</v>
          </cell>
          <cell r="D76">
            <v>0</v>
          </cell>
          <cell r="E76">
            <v>0</v>
          </cell>
          <cell r="F76">
            <v>194021.6</v>
          </cell>
          <cell r="G76">
            <v>0</v>
          </cell>
          <cell r="H76">
            <v>0</v>
          </cell>
        </row>
        <row r="77">
          <cell r="A77" t="str">
            <v>13132</v>
          </cell>
          <cell r="B77" t="str">
            <v>ค่าปรับปรุงท่าเทียบใหม่</v>
          </cell>
          <cell r="C77">
            <v>4287139.22</v>
          </cell>
          <cell r="D77">
            <v>0</v>
          </cell>
          <cell r="E77">
            <v>0</v>
          </cell>
          <cell r="F77">
            <v>1094989.22</v>
          </cell>
          <cell r="G77">
            <v>3192150</v>
          </cell>
          <cell r="H77">
            <v>0</v>
          </cell>
        </row>
        <row r="78">
          <cell r="A78" t="str">
            <v>13133</v>
          </cell>
          <cell r="B78" t="str">
            <v>ค่าปรับปรุงอาคารสำนักงาน</v>
          </cell>
          <cell r="C78">
            <v>6694433.96</v>
          </cell>
          <cell r="D78">
            <v>0</v>
          </cell>
          <cell r="E78">
            <v>2540.87</v>
          </cell>
          <cell r="F78">
            <v>0</v>
          </cell>
          <cell r="G78">
            <v>6696974.8300000001</v>
          </cell>
          <cell r="H78">
            <v>0</v>
          </cell>
        </row>
        <row r="79">
          <cell r="A79" t="str">
            <v>13134</v>
          </cell>
          <cell r="B79" t="str">
            <v>ค่าปรับปรุงอาคารโรงงาน</v>
          </cell>
          <cell r="C79">
            <v>2706815.1</v>
          </cell>
          <cell r="D79">
            <v>0</v>
          </cell>
          <cell r="E79">
            <v>0</v>
          </cell>
          <cell r="F79">
            <v>0</v>
          </cell>
          <cell r="G79">
            <v>2706815.1</v>
          </cell>
          <cell r="H79">
            <v>0</v>
          </cell>
        </row>
        <row r="80">
          <cell r="A80" t="str">
            <v>13135</v>
          </cell>
          <cell r="B80" t="str">
            <v>ค่าปรับปรุงอู่ลอย</v>
          </cell>
          <cell r="C80">
            <v>6839901.46</v>
          </cell>
          <cell r="D80">
            <v>0</v>
          </cell>
          <cell r="E80">
            <v>0</v>
          </cell>
          <cell r="F80">
            <v>4399748.1900000004</v>
          </cell>
          <cell r="G80">
            <v>2440153.27</v>
          </cell>
          <cell r="H80">
            <v>0</v>
          </cell>
        </row>
        <row r="81">
          <cell r="A81" t="str">
            <v>13136</v>
          </cell>
          <cell r="B81" t="str">
            <v>ค่าปรับปรุงสถานที่เช่า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13140</v>
          </cell>
          <cell r="B82" t="str">
            <v>เครื่องจักรกล</v>
          </cell>
          <cell r="C82">
            <v>43079540.810000002</v>
          </cell>
          <cell r="D82">
            <v>0</v>
          </cell>
          <cell r="E82">
            <v>0</v>
          </cell>
          <cell r="F82">
            <v>0</v>
          </cell>
          <cell r="G82">
            <v>43079540.810000002</v>
          </cell>
          <cell r="H82">
            <v>0</v>
          </cell>
        </row>
        <row r="83">
          <cell r="A83" t="str">
            <v>13151</v>
          </cell>
          <cell r="B83" t="str">
            <v>อุปกรณ์ไฟฟ้าและเครื่องมือ</v>
          </cell>
          <cell r="C83">
            <v>32128555.940000001</v>
          </cell>
          <cell r="D83">
            <v>0</v>
          </cell>
          <cell r="E83">
            <v>759575.41</v>
          </cell>
          <cell r="F83">
            <v>0</v>
          </cell>
          <cell r="G83">
            <v>32888131.350000001</v>
          </cell>
          <cell r="H83">
            <v>0</v>
          </cell>
        </row>
        <row r="84">
          <cell r="A84" t="str">
            <v>13152</v>
          </cell>
          <cell r="B84" t="str">
            <v>อุปกรณ์ต่อเรือไฟเบอร์</v>
          </cell>
          <cell r="C84">
            <v>9554234.4299999997</v>
          </cell>
          <cell r="D84">
            <v>0</v>
          </cell>
          <cell r="E84">
            <v>0</v>
          </cell>
          <cell r="F84">
            <v>0</v>
          </cell>
          <cell r="G84">
            <v>9554234.4299999997</v>
          </cell>
          <cell r="H84">
            <v>0</v>
          </cell>
        </row>
        <row r="85">
          <cell r="A85" t="str">
            <v>13161</v>
          </cell>
          <cell r="B85" t="str">
            <v>เครื่องใช้สำนักงาน</v>
          </cell>
          <cell r="C85">
            <v>13353312.27</v>
          </cell>
          <cell r="D85">
            <v>0</v>
          </cell>
          <cell r="E85">
            <v>0</v>
          </cell>
          <cell r="F85">
            <v>227119.31</v>
          </cell>
          <cell r="G85">
            <v>13126192.960000001</v>
          </cell>
          <cell r="H85">
            <v>0</v>
          </cell>
        </row>
        <row r="86">
          <cell r="A86" t="str">
            <v>13162</v>
          </cell>
          <cell r="B86" t="str">
            <v>เครื่องเฟอร์นิเจอร์</v>
          </cell>
          <cell r="C86">
            <v>7182900.2000000002</v>
          </cell>
          <cell r="D86">
            <v>0</v>
          </cell>
          <cell r="E86">
            <v>59864.959999999999</v>
          </cell>
          <cell r="F86">
            <v>0</v>
          </cell>
          <cell r="G86">
            <v>7242765.1600000001</v>
          </cell>
          <cell r="H86">
            <v>0</v>
          </cell>
        </row>
        <row r="87">
          <cell r="A87" t="str">
            <v>13163</v>
          </cell>
          <cell r="B87" t="str">
            <v>เครื่องปรับอากาศ</v>
          </cell>
          <cell r="C87">
            <v>4259533.29</v>
          </cell>
          <cell r="D87">
            <v>0</v>
          </cell>
          <cell r="E87">
            <v>0</v>
          </cell>
          <cell r="F87">
            <v>0</v>
          </cell>
          <cell r="G87">
            <v>4259533.29</v>
          </cell>
          <cell r="H87">
            <v>0</v>
          </cell>
        </row>
        <row r="88">
          <cell r="A88" t="str">
            <v>13171</v>
          </cell>
          <cell r="B88" t="str">
            <v>รถยนต์</v>
          </cell>
          <cell r="C88">
            <v>12710637.98</v>
          </cell>
          <cell r="D88">
            <v>0</v>
          </cell>
          <cell r="E88">
            <v>30000</v>
          </cell>
          <cell r="F88">
            <v>0</v>
          </cell>
          <cell r="G88">
            <v>12740637.98</v>
          </cell>
          <cell r="H88">
            <v>0</v>
          </cell>
        </row>
        <row r="89">
          <cell r="A89" t="str">
            <v>13172</v>
          </cell>
          <cell r="B89" t="str">
            <v>รถจักรยานยนต์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13181</v>
          </cell>
          <cell r="B90" t="str">
            <v>เรือทัก</v>
          </cell>
          <cell r="C90">
            <v>886755.98</v>
          </cell>
          <cell r="D90">
            <v>0</v>
          </cell>
          <cell r="E90">
            <v>0</v>
          </cell>
          <cell r="F90">
            <v>0</v>
          </cell>
          <cell r="G90">
            <v>886755.98</v>
          </cell>
          <cell r="H90">
            <v>0</v>
          </cell>
        </row>
        <row r="91">
          <cell r="A91" t="str">
            <v>13182</v>
          </cell>
          <cell r="B91" t="str">
            <v>เรือบดและเรือบริการ</v>
          </cell>
          <cell r="C91">
            <v>12616350.619999999</v>
          </cell>
          <cell r="D91">
            <v>0</v>
          </cell>
          <cell r="E91">
            <v>0</v>
          </cell>
          <cell r="F91">
            <v>0</v>
          </cell>
          <cell r="G91">
            <v>12616350.619999999</v>
          </cell>
          <cell r="H91">
            <v>0</v>
          </cell>
        </row>
        <row r="92">
          <cell r="A92" t="str">
            <v>13191</v>
          </cell>
          <cell r="B92" t="str">
            <v>สิ่งระหว่างปลูกสร้าง</v>
          </cell>
          <cell r="C92">
            <v>0</v>
          </cell>
          <cell r="D92">
            <v>0</v>
          </cell>
          <cell r="E92">
            <v>1396991.71</v>
          </cell>
          <cell r="F92">
            <v>0</v>
          </cell>
          <cell r="G92">
            <v>1396991.71</v>
          </cell>
          <cell r="H92">
            <v>0</v>
          </cell>
        </row>
        <row r="93">
          <cell r="A93" t="str">
            <v>13192</v>
          </cell>
          <cell r="B93" t="str">
            <v>เรือระหว่างสร้าง</v>
          </cell>
          <cell r="C93">
            <v>2915546.98</v>
          </cell>
          <cell r="D93">
            <v>0</v>
          </cell>
          <cell r="E93">
            <v>78513.58</v>
          </cell>
          <cell r="F93">
            <v>0</v>
          </cell>
          <cell r="G93">
            <v>2994060.56</v>
          </cell>
          <cell r="H93">
            <v>0</v>
          </cell>
        </row>
        <row r="94">
          <cell r="A94" t="str">
            <v>13210</v>
          </cell>
          <cell r="B94" t="str">
            <v>ค่าเสื่อมราคาสะสม - อู่ลอย</v>
          </cell>
          <cell r="C94">
            <v>0</v>
          </cell>
          <cell r="D94">
            <v>86256397.769999996</v>
          </cell>
          <cell r="E94">
            <v>23031936.27</v>
          </cell>
          <cell r="F94">
            <v>0</v>
          </cell>
          <cell r="G94">
            <v>0</v>
          </cell>
          <cell r="H94">
            <v>63224461.5</v>
          </cell>
        </row>
        <row r="95">
          <cell r="A95" t="str">
            <v>13211</v>
          </cell>
          <cell r="B95" t="str">
            <v>ค่าเสื่อมราคาสะสม - อู่ลอยเพิ่มเติม</v>
          </cell>
          <cell r="C95">
            <v>0</v>
          </cell>
          <cell r="D95">
            <v>7734767.6500000004</v>
          </cell>
          <cell r="E95">
            <v>7734767.6500000004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13221</v>
          </cell>
          <cell r="B96" t="str">
            <v>ค่าเสื่อมราคาสะสม - อาคารสำนักงาน</v>
          </cell>
          <cell r="C96">
            <v>0</v>
          </cell>
          <cell r="D96">
            <v>5466294.0300000003</v>
          </cell>
          <cell r="E96">
            <v>0</v>
          </cell>
          <cell r="F96">
            <v>355869.12</v>
          </cell>
          <cell r="G96">
            <v>0</v>
          </cell>
          <cell r="H96">
            <v>5822163.1500000004</v>
          </cell>
        </row>
        <row r="97">
          <cell r="A97" t="str">
            <v>13222</v>
          </cell>
          <cell r="B97" t="str">
            <v>ค่าเสื่อมราคาสะสม - อาคารโรงงาน</v>
          </cell>
          <cell r="C97">
            <v>0</v>
          </cell>
          <cell r="D97">
            <v>2969875.96</v>
          </cell>
          <cell r="E97">
            <v>573914.62</v>
          </cell>
          <cell r="F97">
            <v>0</v>
          </cell>
          <cell r="G97">
            <v>0</v>
          </cell>
          <cell r="H97">
            <v>2395961.34</v>
          </cell>
        </row>
        <row r="98">
          <cell r="A98" t="str">
            <v>13223</v>
          </cell>
          <cell r="B98" t="str">
            <v>ค่าเสื่อมราคาสะสม - สิ่งปลูกสร้างอื่น</v>
          </cell>
          <cell r="C98">
            <v>0</v>
          </cell>
          <cell r="D98">
            <v>12696906.82</v>
          </cell>
          <cell r="E98">
            <v>677233.11</v>
          </cell>
          <cell r="F98">
            <v>0</v>
          </cell>
          <cell r="G98">
            <v>0</v>
          </cell>
          <cell r="H98">
            <v>12019673.710000001</v>
          </cell>
        </row>
        <row r="99">
          <cell r="A99" t="str">
            <v>13224</v>
          </cell>
          <cell r="B99" t="str">
            <v>ค่าเสื่อมราคาสะสม - ออฟฟิศลอยน้ำ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13231</v>
          </cell>
          <cell r="B100" t="str">
            <v>ค่าเสื่อมราคาสะสม - ท่าเทียบเก่า</v>
          </cell>
          <cell r="C100">
            <v>0</v>
          </cell>
          <cell r="D100">
            <v>194021.6</v>
          </cell>
          <cell r="E100">
            <v>194021.6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13232</v>
          </cell>
          <cell r="B101" t="str">
            <v>ค่าเสื่อมราคาสะสม - ท่าเทียบอู่ใหม่</v>
          </cell>
          <cell r="C101">
            <v>0</v>
          </cell>
          <cell r="D101">
            <v>1540141.1</v>
          </cell>
          <cell r="E101">
            <v>935381.72</v>
          </cell>
          <cell r="F101">
            <v>0</v>
          </cell>
          <cell r="G101">
            <v>0</v>
          </cell>
          <cell r="H101">
            <v>604759.38</v>
          </cell>
        </row>
        <row r="102">
          <cell r="A102" t="str">
            <v>13233</v>
          </cell>
          <cell r="B102" t="str">
            <v>ค่าเสื่อมราคาสะสม - ส่วนปรับปรุงอาคารสำนักงาน</v>
          </cell>
          <cell r="C102">
            <v>0</v>
          </cell>
          <cell r="D102">
            <v>1921422.3</v>
          </cell>
          <cell r="E102">
            <v>0</v>
          </cell>
          <cell r="F102">
            <v>334374.46999999997</v>
          </cell>
          <cell r="G102">
            <v>0</v>
          </cell>
          <cell r="H102">
            <v>2255796.77</v>
          </cell>
        </row>
        <row r="103">
          <cell r="A103" t="str">
            <v>13234</v>
          </cell>
          <cell r="B103" t="str">
            <v>ค่าเสื่อมราคาสะสม - ส่วนปรับปรุงอาคารโรงงาน</v>
          </cell>
          <cell r="C103">
            <v>0</v>
          </cell>
          <cell r="D103">
            <v>735779.07</v>
          </cell>
          <cell r="E103">
            <v>0</v>
          </cell>
          <cell r="F103">
            <v>135340.76</v>
          </cell>
          <cell r="G103">
            <v>0</v>
          </cell>
          <cell r="H103">
            <v>871119.83</v>
          </cell>
        </row>
        <row r="104">
          <cell r="A104" t="str">
            <v>13235</v>
          </cell>
          <cell r="B104" t="str">
            <v>ค่าเสื่อมราคาสะสม - ส่วนปรับปรุงอู่ลอย</v>
          </cell>
          <cell r="C104">
            <v>0</v>
          </cell>
          <cell r="D104">
            <v>1678614.93</v>
          </cell>
          <cell r="E104">
            <v>934063.54</v>
          </cell>
          <cell r="F104">
            <v>0</v>
          </cell>
          <cell r="G104">
            <v>0</v>
          </cell>
          <cell r="H104">
            <v>744551.39</v>
          </cell>
        </row>
        <row r="105">
          <cell r="A105" t="str">
            <v>13240</v>
          </cell>
          <cell r="B105" t="str">
            <v>ค่าเสื่อมราคาสะสม - เครื่องจักรกล</v>
          </cell>
          <cell r="C105">
            <v>0</v>
          </cell>
          <cell r="D105">
            <v>35771515.740000002</v>
          </cell>
          <cell r="E105">
            <v>0</v>
          </cell>
          <cell r="F105">
            <v>3502287.23</v>
          </cell>
          <cell r="G105">
            <v>0</v>
          </cell>
          <cell r="H105">
            <v>39273802.969999999</v>
          </cell>
        </row>
        <row r="106">
          <cell r="A106" t="str">
            <v>13251</v>
          </cell>
          <cell r="B106" t="str">
            <v>ค่าเสื่อมราคาสะสม - อุปกรณ์ไฟฟ้าและเครื่องมือ</v>
          </cell>
          <cell r="C106">
            <v>0</v>
          </cell>
          <cell r="D106">
            <v>28318307.989999998</v>
          </cell>
          <cell r="E106">
            <v>0</v>
          </cell>
          <cell r="F106">
            <v>1078779.25</v>
          </cell>
          <cell r="G106">
            <v>0</v>
          </cell>
          <cell r="H106">
            <v>29397087.239999998</v>
          </cell>
        </row>
        <row r="107">
          <cell r="A107" t="str">
            <v>13252</v>
          </cell>
          <cell r="B107" t="str">
            <v>ค่าเสื่อมราคาสะสม - อุปกรณ์ต่อเรือไฟเบอร์</v>
          </cell>
          <cell r="C107">
            <v>0</v>
          </cell>
          <cell r="D107">
            <v>9076522.6999999993</v>
          </cell>
          <cell r="E107">
            <v>0</v>
          </cell>
          <cell r="F107">
            <v>0</v>
          </cell>
          <cell r="G107">
            <v>0</v>
          </cell>
          <cell r="H107">
            <v>9076522.6999999993</v>
          </cell>
        </row>
        <row r="108">
          <cell r="A108" t="str">
            <v>13261</v>
          </cell>
          <cell r="B108" t="str">
            <v>ค่าเสื่อมราคาสะสม - เครื่องใช้สำนักงาน</v>
          </cell>
          <cell r="C108">
            <v>0</v>
          </cell>
          <cell r="D108">
            <v>9571489.6400000006</v>
          </cell>
          <cell r="E108">
            <v>0</v>
          </cell>
          <cell r="F108">
            <v>943007.53</v>
          </cell>
          <cell r="G108">
            <v>0</v>
          </cell>
          <cell r="H108">
            <v>10514497.17</v>
          </cell>
        </row>
        <row r="109">
          <cell r="A109" t="str">
            <v>13262</v>
          </cell>
          <cell r="B109" t="str">
            <v>ค่าเสื่อมราคาสะสม - เครื่องเฟอร์นิเจอร์</v>
          </cell>
          <cell r="C109">
            <v>0</v>
          </cell>
          <cell r="D109">
            <v>5699257.29</v>
          </cell>
          <cell r="E109">
            <v>0</v>
          </cell>
          <cell r="F109">
            <v>747445.72</v>
          </cell>
          <cell r="G109">
            <v>0</v>
          </cell>
          <cell r="H109">
            <v>6446703.0099999998</v>
          </cell>
        </row>
        <row r="110">
          <cell r="A110" t="str">
            <v>13263</v>
          </cell>
          <cell r="B110" t="str">
            <v>ค่าเสื่อมราคาสะสม - เครื่องปรับอากาศ</v>
          </cell>
          <cell r="C110">
            <v>0</v>
          </cell>
          <cell r="D110">
            <v>3396304.76</v>
          </cell>
          <cell r="E110">
            <v>0</v>
          </cell>
          <cell r="F110">
            <v>540234.97</v>
          </cell>
          <cell r="G110">
            <v>0</v>
          </cell>
          <cell r="H110">
            <v>3936539.73</v>
          </cell>
        </row>
        <row r="111">
          <cell r="A111" t="str">
            <v>13271</v>
          </cell>
          <cell r="B111" t="str">
            <v>ค่าเสื่อมราคาสะสม - รถยนต์</v>
          </cell>
          <cell r="C111">
            <v>0</v>
          </cell>
          <cell r="D111">
            <v>6959062.9100000001</v>
          </cell>
          <cell r="E111">
            <v>0</v>
          </cell>
          <cell r="F111">
            <v>1309961.4099999999</v>
          </cell>
          <cell r="G111">
            <v>0</v>
          </cell>
          <cell r="H111">
            <v>8269024.3200000003</v>
          </cell>
        </row>
        <row r="112">
          <cell r="A112" t="str">
            <v>13272</v>
          </cell>
          <cell r="B112" t="str">
            <v>ค่าเสื่อมราคาสะสม - รถจักรยานยนต์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13281</v>
          </cell>
          <cell r="B113" t="str">
            <v>ค่าเสื่อมราคาสะสม - เรือทัก</v>
          </cell>
          <cell r="C113">
            <v>0</v>
          </cell>
          <cell r="D113">
            <v>692066.41</v>
          </cell>
          <cell r="E113">
            <v>0</v>
          </cell>
          <cell r="F113">
            <v>65253.75</v>
          </cell>
          <cell r="G113">
            <v>0</v>
          </cell>
          <cell r="H113">
            <v>757320.16</v>
          </cell>
        </row>
        <row r="114">
          <cell r="A114" t="str">
            <v>13282</v>
          </cell>
          <cell r="B114" t="str">
            <v>ค่าเสื่อมราคาสะสม - เรือบดและเรือบริการ</v>
          </cell>
          <cell r="C114">
            <v>0</v>
          </cell>
          <cell r="D114">
            <v>11339678.34</v>
          </cell>
          <cell r="E114">
            <v>0</v>
          </cell>
          <cell r="F114">
            <v>223923.46</v>
          </cell>
          <cell r="G114">
            <v>0</v>
          </cell>
          <cell r="H114">
            <v>11563601.800000001</v>
          </cell>
        </row>
        <row r="115">
          <cell r="A115" t="str">
            <v>19001</v>
          </cell>
          <cell r="B115" t="str">
            <v>เงินมัดจำ</v>
          </cell>
          <cell r="C115">
            <v>11887382.539999999</v>
          </cell>
          <cell r="D115">
            <v>0</v>
          </cell>
          <cell r="E115">
            <v>0</v>
          </cell>
          <cell r="F115">
            <v>6925840.46</v>
          </cell>
          <cell r="G115">
            <v>4961542.08</v>
          </cell>
          <cell r="H115">
            <v>0</v>
          </cell>
        </row>
        <row r="116">
          <cell r="A116" t="str">
            <v>19002</v>
          </cell>
          <cell r="B116" t="str">
            <v>เงินประกันโทรศัพท์</v>
          </cell>
          <cell r="C116">
            <v>67000</v>
          </cell>
          <cell r="D116">
            <v>0</v>
          </cell>
          <cell r="E116">
            <v>0</v>
          </cell>
          <cell r="F116">
            <v>0</v>
          </cell>
          <cell r="G116">
            <v>67000</v>
          </cell>
          <cell r="H116">
            <v>0</v>
          </cell>
        </row>
        <row r="117">
          <cell r="A117" t="str">
            <v>19003</v>
          </cell>
          <cell r="B117" t="str">
            <v>ภาษีหัก ณ ที่จ่าย</v>
          </cell>
          <cell r="C117">
            <v>5755112.2300000004</v>
          </cell>
          <cell r="D117">
            <v>0</v>
          </cell>
          <cell r="E117">
            <v>5355388.3600000003</v>
          </cell>
          <cell r="F117">
            <v>0</v>
          </cell>
          <cell r="G117">
            <v>11110500.59</v>
          </cell>
          <cell r="H117">
            <v>0</v>
          </cell>
        </row>
        <row r="118">
          <cell r="A118" t="str">
            <v>19004</v>
          </cell>
          <cell r="B118" t="str">
            <v>พันธบัตรองค์การโทรศัพท์</v>
          </cell>
          <cell r="C118">
            <v>15000</v>
          </cell>
          <cell r="D118">
            <v>0</v>
          </cell>
          <cell r="E118">
            <v>0</v>
          </cell>
          <cell r="F118">
            <v>0</v>
          </cell>
          <cell r="G118">
            <v>15000</v>
          </cell>
          <cell r="H118">
            <v>0</v>
          </cell>
        </row>
        <row r="119">
          <cell r="A119" t="str">
            <v>19005</v>
          </cell>
          <cell r="B119" t="str">
            <v>ค่าใช้จ่ายรอตัดจ่าย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19007</v>
          </cell>
          <cell r="B120" t="str">
            <v>เงินทดรองจ่ายแทนลูกค้า</v>
          </cell>
          <cell r="C120">
            <v>0</v>
          </cell>
          <cell r="D120">
            <v>0</v>
          </cell>
          <cell r="E120">
            <v>32744.880000000001</v>
          </cell>
          <cell r="F120">
            <v>0</v>
          </cell>
          <cell r="G120">
            <v>32744.880000000001</v>
          </cell>
          <cell r="H120">
            <v>0</v>
          </cell>
        </row>
        <row r="121">
          <cell r="A121" t="str">
            <v>19008</v>
          </cell>
          <cell r="B121" t="str">
            <v>ค่าบริการซ่อมเรือค้างรับ</v>
          </cell>
          <cell r="C121">
            <v>39983819.130000003</v>
          </cell>
          <cell r="D121">
            <v>0</v>
          </cell>
          <cell r="E121">
            <v>0</v>
          </cell>
          <cell r="F121">
            <v>7415768.0899999999</v>
          </cell>
          <cell r="G121">
            <v>32568051.039999999</v>
          </cell>
          <cell r="H121">
            <v>0</v>
          </cell>
        </row>
        <row r="122">
          <cell r="A122" t="str">
            <v>19009</v>
          </cell>
          <cell r="B122" t="str">
            <v>รายได้ค่าต่อเรือค้างรับ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19010</v>
          </cell>
          <cell r="B123" t="str">
            <v>เงินมัดจำค่าสินค้า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19012</v>
          </cell>
          <cell r="B124" t="str">
            <v>รายได้เงินปันผลค้างรับ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21101</v>
          </cell>
          <cell r="B125" t="str">
            <v>เงินเบิกเกินบัญชี - ธ.ไทยพาณิชย์ สาขาพระประแดง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21102</v>
          </cell>
          <cell r="B126" t="str">
            <v>เจ้าหนี้ T/R</v>
          </cell>
          <cell r="C126">
            <v>0</v>
          </cell>
          <cell r="D126">
            <v>8031524.7599999998</v>
          </cell>
          <cell r="E126">
            <v>7138036.71</v>
          </cell>
          <cell r="F126">
            <v>0</v>
          </cell>
          <cell r="G126">
            <v>0</v>
          </cell>
          <cell r="H126">
            <v>893488.05</v>
          </cell>
        </row>
        <row r="127">
          <cell r="A127" t="str">
            <v>21103</v>
          </cell>
          <cell r="B127" t="str">
            <v>เงินเบิกเกินบัญชี - ธ.ไทยพาณิชย์ สาขาบางครุ</v>
          </cell>
          <cell r="C127">
            <v>0</v>
          </cell>
          <cell r="D127">
            <v>3950828.62</v>
          </cell>
          <cell r="E127">
            <v>0</v>
          </cell>
          <cell r="F127">
            <v>2456425.1</v>
          </cell>
          <cell r="G127">
            <v>0</v>
          </cell>
          <cell r="H127">
            <v>6407253.7199999997</v>
          </cell>
        </row>
        <row r="128">
          <cell r="A128" t="str">
            <v>21201</v>
          </cell>
          <cell r="B128" t="str">
            <v>เจ้าหนี้การค้า</v>
          </cell>
          <cell r="C128">
            <v>0</v>
          </cell>
          <cell r="D128">
            <v>7151880.1100000003</v>
          </cell>
          <cell r="E128">
            <v>0</v>
          </cell>
          <cell r="F128">
            <v>767296.59</v>
          </cell>
          <cell r="G128">
            <v>0</v>
          </cell>
          <cell r="H128">
            <v>7919176.7000000002</v>
          </cell>
        </row>
        <row r="129">
          <cell r="A129" t="str">
            <v>21202</v>
          </cell>
          <cell r="B129" t="str">
            <v>เช็คค้างจ่าย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21203</v>
          </cell>
          <cell r="B130" t="str">
            <v>เจ้าหนี้ - Forward Exchange</v>
          </cell>
          <cell r="C130">
            <v>0</v>
          </cell>
          <cell r="D130">
            <v>1611229.37</v>
          </cell>
          <cell r="E130">
            <v>1611229.37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21204</v>
          </cell>
          <cell r="B131" t="str">
            <v>ตั๋วสัญญาใช้เงิน</v>
          </cell>
          <cell r="C131">
            <v>0</v>
          </cell>
          <cell r="D131">
            <v>271544000</v>
          </cell>
          <cell r="E131">
            <v>90000000</v>
          </cell>
          <cell r="F131">
            <v>0</v>
          </cell>
          <cell r="G131">
            <v>0</v>
          </cell>
          <cell r="H131">
            <v>181544000</v>
          </cell>
        </row>
        <row r="132">
          <cell r="A132" t="str">
            <v>21301</v>
          </cell>
          <cell r="B132" t="str">
            <v>เงินกู้ระยะยาวที่ถึงกำหนดชำระภายในหนึ่งปี</v>
          </cell>
          <cell r="C132">
            <v>0</v>
          </cell>
          <cell r="D132">
            <v>21963200</v>
          </cell>
          <cell r="E132">
            <v>21963200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21401</v>
          </cell>
          <cell r="B133" t="str">
            <v>เงินรับล่วงหน้า - ค่าต่อเรือและซ่อมเรือ</v>
          </cell>
          <cell r="C133">
            <v>0</v>
          </cell>
          <cell r="D133">
            <v>24913836.289999999</v>
          </cell>
          <cell r="E133">
            <v>0</v>
          </cell>
          <cell r="F133">
            <v>20178242.210000001</v>
          </cell>
          <cell r="G133">
            <v>0</v>
          </cell>
          <cell r="H133">
            <v>45092078.5</v>
          </cell>
        </row>
        <row r="134">
          <cell r="A134" t="str">
            <v>21402</v>
          </cell>
          <cell r="B134" t="str">
            <v>เช็ครับลงวันที่รับล่วงหน้า</v>
          </cell>
          <cell r="C134">
            <v>0</v>
          </cell>
          <cell r="D134">
            <v>16136028.42</v>
          </cell>
          <cell r="E134">
            <v>1358798.24</v>
          </cell>
          <cell r="F134">
            <v>0</v>
          </cell>
          <cell r="G134">
            <v>0</v>
          </cell>
          <cell r="H134">
            <v>14777230.18</v>
          </cell>
        </row>
        <row r="135">
          <cell r="A135" t="str">
            <v>21901</v>
          </cell>
          <cell r="B135" t="str">
            <v>เจ้าหนี้-บริษัทอื่นในเครือ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21902</v>
          </cell>
          <cell r="B136" t="str">
            <v>ดอกเบี้ยเงินกู้ค้างจ่าย</v>
          </cell>
          <cell r="C136">
            <v>0</v>
          </cell>
          <cell r="D136">
            <v>224219.18</v>
          </cell>
          <cell r="E136">
            <v>224219.18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21903</v>
          </cell>
          <cell r="B137" t="str">
            <v>ภาษีหักไว้ ณ ที่จ่าย ภงด.1</v>
          </cell>
          <cell r="C137">
            <v>0</v>
          </cell>
          <cell r="D137">
            <v>176159.31</v>
          </cell>
          <cell r="E137">
            <v>0</v>
          </cell>
          <cell r="F137">
            <v>807182.15</v>
          </cell>
          <cell r="G137">
            <v>0</v>
          </cell>
          <cell r="H137">
            <v>983341.46</v>
          </cell>
        </row>
        <row r="138">
          <cell r="A138" t="str">
            <v>21904</v>
          </cell>
          <cell r="B138" t="str">
            <v>โบนัสค้างจ่าย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21905</v>
          </cell>
          <cell r="B139" t="str">
            <v>ค่าน้ำประปาค้างจ่าย</v>
          </cell>
          <cell r="C139">
            <v>0</v>
          </cell>
          <cell r="D139">
            <v>50000</v>
          </cell>
          <cell r="E139">
            <v>0</v>
          </cell>
          <cell r="F139">
            <v>0</v>
          </cell>
          <cell r="G139">
            <v>0</v>
          </cell>
          <cell r="H139">
            <v>50000</v>
          </cell>
        </row>
        <row r="140">
          <cell r="A140" t="str">
            <v>21906</v>
          </cell>
          <cell r="B140" t="str">
            <v>ค่าไฟฟ้าค้างจ่าย</v>
          </cell>
          <cell r="C140">
            <v>0</v>
          </cell>
          <cell r="D140">
            <v>700000</v>
          </cell>
          <cell r="E140">
            <v>0</v>
          </cell>
          <cell r="F140">
            <v>0</v>
          </cell>
          <cell r="G140">
            <v>0</v>
          </cell>
          <cell r="H140">
            <v>700000</v>
          </cell>
        </row>
        <row r="141">
          <cell r="A141" t="str">
            <v>21907</v>
          </cell>
          <cell r="B141" t="str">
            <v>ค่าโทรศัพท์ค้างจ่าย</v>
          </cell>
          <cell r="C141">
            <v>0</v>
          </cell>
          <cell r="D141">
            <v>134845.78</v>
          </cell>
          <cell r="E141">
            <v>24332.92</v>
          </cell>
          <cell r="F141">
            <v>0</v>
          </cell>
          <cell r="G141">
            <v>0</v>
          </cell>
          <cell r="H141">
            <v>110512.86</v>
          </cell>
        </row>
        <row r="142">
          <cell r="A142" t="str">
            <v>21908</v>
          </cell>
          <cell r="B142" t="str">
            <v>ค่าสอบบัญชีค้างจ่าย</v>
          </cell>
          <cell r="C142">
            <v>0</v>
          </cell>
          <cell r="D142">
            <v>245000.03</v>
          </cell>
          <cell r="E142">
            <v>0</v>
          </cell>
          <cell r="F142">
            <v>18000</v>
          </cell>
          <cell r="G142">
            <v>0</v>
          </cell>
          <cell r="H142">
            <v>263000.03000000003</v>
          </cell>
        </row>
        <row r="143">
          <cell r="A143" t="str">
            <v>21909</v>
          </cell>
          <cell r="B143" t="str">
            <v>ค่าแรงเหมาค้างจ่าย</v>
          </cell>
          <cell r="C143">
            <v>0</v>
          </cell>
          <cell r="D143">
            <v>6492612.3200000003</v>
          </cell>
          <cell r="E143">
            <v>1606401.67</v>
          </cell>
          <cell r="F143">
            <v>0</v>
          </cell>
          <cell r="G143">
            <v>0</v>
          </cell>
          <cell r="H143">
            <v>4886210.6500000004</v>
          </cell>
        </row>
        <row r="144">
          <cell r="A144" t="str">
            <v>21910</v>
          </cell>
          <cell r="B144" t="str">
            <v>เงินประกันสังคมหัก ณ ที่จ่ายค้างจ่าย</v>
          </cell>
          <cell r="C144">
            <v>0</v>
          </cell>
          <cell r="D144">
            <v>80603</v>
          </cell>
          <cell r="E144">
            <v>0</v>
          </cell>
          <cell r="F144">
            <v>566</v>
          </cell>
          <cell r="G144">
            <v>0</v>
          </cell>
          <cell r="H144">
            <v>81169</v>
          </cell>
        </row>
        <row r="145">
          <cell r="A145" t="str">
            <v>21911</v>
          </cell>
          <cell r="B145" t="str">
            <v>ภาษีขาย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 t="str">
            <v>21912</v>
          </cell>
          <cell r="B146" t="str">
            <v>ค่าใช้จ่ายค้างจ่าย</v>
          </cell>
          <cell r="C146">
            <v>0</v>
          </cell>
          <cell r="D146">
            <v>1929426.17</v>
          </cell>
          <cell r="E146">
            <v>353344.76</v>
          </cell>
          <cell r="F146">
            <v>0</v>
          </cell>
          <cell r="G146">
            <v>0</v>
          </cell>
          <cell r="H146">
            <v>1576081.41</v>
          </cell>
        </row>
        <row r="147">
          <cell r="A147" t="str">
            <v>21913</v>
          </cell>
          <cell r="B147" t="str">
            <v>เงินปันผลค้างจ่าย</v>
          </cell>
          <cell r="C147">
            <v>0</v>
          </cell>
          <cell r="D147">
            <v>52197.5</v>
          </cell>
          <cell r="E147">
            <v>0</v>
          </cell>
          <cell r="F147">
            <v>0</v>
          </cell>
          <cell r="G147">
            <v>0</v>
          </cell>
          <cell r="H147">
            <v>52197.5</v>
          </cell>
        </row>
        <row r="148">
          <cell r="A148" t="str">
            <v>21914</v>
          </cell>
          <cell r="B148" t="str">
            <v>เจ้าหนี้กรมสรรพากร</v>
          </cell>
          <cell r="C148">
            <v>0</v>
          </cell>
          <cell r="D148">
            <v>0</v>
          </cell>
          <cell r="E148">
            <v>0</v>
          </cell>
          <cell r="F148">
            <v>710936.55</v>
          </cell>
          <cell r="G148">
            <v>0</v>
          </cell>
          <cell r="H148">
            <v>710936.55</v>
          </cell>
        </row>
        <row r="149">
          <cell r="A149" t="str">
            <v>21915</v>
          </cell>
          <cell r="B149" t="str">
            <v>ภาษีเงินได้นิติบุคคลค้างจ่าย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21916</v>
          </cell>
          <cell r="B150" t="str">
            <v>เงินกองทุนสำรองเลี้ยงชีพ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21917</v>
          </cell>
          <cell r="B151" t="str">
            <v>เจ้าหนี้ - ต่อเรือ</v>
          </cell>
          <cell r="C151">
            <v>0</v>
          </cell>
          <cell r="D151">
            <v>505500</v>
          </cell>
          <cell r="E151">
            <v>0</v>
          </cell>
          <cell r="F151">
            <v>17262678.870000001</v>
          </cell>
          <cell r="G151">
            <v>0</v>
          </cell>
          <cell r="H151">
            <v>17768178.870000001</v>
          </cell>
        </row>
        <row r="152">
          <cell r="A152" t="str">
            <v>21918</v>
          </cell>
          <cell r="B152" t="str">
            <v>เจ้าหนี้ T/T</v>
          </cell>
          <cell r="C152">
            <v>0</v>
          </cell>
          <cell r="D152">
            <v>9154.86</v>
          </cell>
          <cell r="E152">
            <v>9154.86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21919</v>
          </cell>
          <cell r="B153" t="str">
            <v>เจ้าหนี้เช่าซื้อที่ถึงกำหนดชำระภายในหนึ่งปี</v>
          </cell>
          <cell r="C153">
            <v>0</v>
          </cell>
          <cell r="D153">
            <v>430579.07</v>
          </cell>
          <cell r="E153">
            <v>0</v>
          </cell>
          <cell r="F153">
            <v>73300.850000000006</v>
          </cell>
          <cell r="G153">
            <v>0</v>
          </cell>
          <cell r="H153">
            <v>503879.92</v>
          </cell>
        </row>
        <row r="154">
          <cell r="A154" t="str">
            <v>21920</v>
          </cell>
          <cell r="B154" t="str">
            <v>ภาษีขายไม่ถึงกำหนด</v>
          </cell>
          <cell r="C154">
            <v>0</v>
          </cell>
          <cell r="D154">
            <v>931060.81</v>
          </cell>
          <cell r="E154">
            <v>0</v>
          </cell>
          <cell r="F154">
            <v>3425773.77</v>
          </cell>
          <cell r="G154">
            <v>0</v>
          </cell>
          <cell r="H154">
            <v>4356834.58</v>
          </cell>
        </row>
        <row r="155">
          <cell r="A155" t="str">
            <v>21921</v>
          </cell>
          <cell r="B155" t="str">
            <v>ส่วนลดจากการขายเงินตราต่างประเทศล่วงหน้ารอตัดบัญชี</v>
          </cell>
          <cell r="C155">
            <v>0</v>
          </cell>
          <cell r="D155">
            <v>878.14</v>
          </cell>
          <cell r="E155">
            <v>878.14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21922</v>
          </cell>
          <cell r="B156" t="str">
            <v>ดอกเบี้ยค้างจ่าย - เจ้าหนี้ T/R</v>
          </cell>
          <cell r="C156">
            <v>0</v>
          </cell>
          <cell r="D156">
            <v>9492.82</v>
          </cell>
          <cell r="E156">
            <v>9492.82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21923</v>
          </cell>
          <cell r="B157" t="str">
            <v>ดอกเบี้ยค้างจ่าย - อื่น ๆ</v>
          </cell>
          <cell r="C157">
            <v>0</v>
          </cell>
          <cell r="D157">
            <v>675896.18</v>
          </cell>
          <cell r="E157">
            <v>541603.36</v>
          </cell>
          <cell r="F157">
            <v>0</v>
          </cell>
          <cell r="G157">
            <v>0</v>
          </cell>
          <cell r="H157">
            <v>134292.82</v>
          </cell>
        </row>
        <row r="158">
          <cell r="A158" t="str">
            <v>21924</v>
          </cell>
          <cell r="B158" t="str">
            <v>ดอกเบี้ยรับรอตัดบัญชี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21925</v>
          </cell>
          <cell r="B159" t="str">
            <v>ภาษีหัก ณ ที่จ่าย ภงด.3</v>
          </cell>
          <cell r="C159">
            <v>0</v>
          </cell>
          <cell r="D159">
            <v>97600.74</v>
          </cell>
          <cell r="E159">
            <v>21798.09</v>
          </cell>
          <cell r="F159">
            <v>0</v>
          </cell>
          <cell r="G159">
            <v>0</v>
          </cell>
          <cell r="H159">
            <v>75802.649999999994</v>
          </cell>
        </row>
        <row r="160">
          <cell r="A160" t="str">
            <v>21926</v>
          </cell>
          <cell r="B160" t="str">
            <v>ภาษีหัก ณ ที่จ่าย ภงด.53</v>
          </cell>
          <cell r="C160">
            <v>0</v>
          </cell>
          <cell r="D160">
            <v>101293.93</v>
          </cell>
          <cell r="E160">
            <v>0</v>
          </cell>
          <cell r="F160">
            <v>2711.13</v>
          </cell>
          <cell r="G160">
            <v>0</v>
          </cell>
          <cell r="H160">
            <v>104005.06</v>
          </cell>
        </row>
        <row r="161">
          <cell r="A161" t="str">
            <v>21927</v>
          </cell>
          <cell r="B161" t="str">
            <v>ค่าปรับค้างจ่าย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A162" t="str">
            <v>22001</v>
          </cell>
          <cell r="B162" t="str">
            <v>เงินกู้ยืมธนาคารระยะยาว - ธ.ไทยพาณิชย์</v>
          </cell>
          <cell r="C162">
            <v>0</v>
          </cell>
          <cell r="D162">
            <v>22036800</v>
          </cell>
          <cell r="E162">
            <v>22036800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29004</v>
          </cell>
          <cell r="B163" t="str">
            <v>เงินค้ำประกันพนักงาน</v>
          </cell>
          <cell r="C163">
            <v>0</v>
          </cell>
          <cell r="D163">
            <v>0</v>
          </cell>
          <cell r="E163">
            <v>0</v>
          </cell>
          <cell r="F163">
            <v>5000</v>
          </cell>
          <cell r="G163">
            <v>0</v>
          </cell>
          <cell r="H163">
            <v>5000</v>
          </cell>
        </row>
        <row r="164">
          <cell r="A164" t="str">
            <v>29005</v>
          </cell>
          <cell r="B164" t="str">
            <v>เงินประกันผลงาน</v>
          </cell>
          <cell r="C164">
            <v>0</v>
          </cell>
          <cell r="D164">
            <v>106339.7</v>
          </cell>
          <cell r="E164">
            <v>0</v>
          </cell>
          <cell r="F164">
            <v>18170.2</v>
          </cell>
          <cell r="G164">
            <v>0</v>
          </cell>
          <cell r="H164">
            <v>124509.9</v>
          </cell>
        </row>
        <row r="165">
          <cell r="A165" t="str">
            <v>29007</v>
          </cell>
          <cell r="B165" t="str">
            <v>หนี้สินภาษีเงินได้ของส่วนเกินทุนจากการตีราคาที่ดิน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29008</v>
          </cell>
          <cell r="B166" t="str">
            <v xml:space="preserve">เจ้าหนี้เช่าซื้อ </v>
          </cell>
          <cell r="C166">
            <v>0</v>
          </cell>
          <cell r="D166">
            <v>1227868.18</v>
          </cell>
          <cell r="E166">
            <v>503879.93</v>
          </cell>
          <cell r="F166">
            <v>0</v>
          </cell>
          <cell r="G166">
            <v>0</v>
          </cell>
          <cell r="H166">
            <v>723988.25</v>
          </cell>
        </row>
        <row r="167">
          <cell r="A167" t="str">
            <v>31001</v>
          </cell>
          <cell r="B167" t="str">
            <v>ทุนจดทะเบียน</v>
          </cell>
          <cell r="C167">
            <v>0</v>
          </cell>
          <cell r="D167">
            <v>170000000</v>
          </cell>
          <cell r="E167">
            <v>51000000</v>
          </cell>
          <cell r="F167">
            <v>0</v>
          </cell>
          <cell r="G167">
            <v>0</v>
          </cell>
          <cell r="H167">
            <v>119000000</v>
          </cell>
        </row>
        <row r="168">
          <cell r="A168" t="str">
            <v>31002</v>
          </cell>
          <cell r="B168" t="str">
            <v>ส่วนเกินมูลค่าหุ้นสามัญ</v>
          </cell>
          <cell r="C168">
            <v>0</v>
          </cell>
          <cell r="D168">
            <v>250000000</v>
          </cell>
          <cell r="E168">
            <v>250000000</v>
          </cell>
          <cell r="F168">
            <v>0</v>
          </cell>
          <cell r="G168">
            <v>0</v>
          </cell>
          <cell r="H168">
            <v>0</v>
          </cell>
        </row>
        <row r="169">
          <cell r="A169" t="str">
            <v>31003</v>
          </cell>
          <cell r="B169" t="str">
            <v>ส่วนเกินจากการตีราคาทรัพย์สินเพิ่มขึ้น</v>
          </cell>
          <cell r="C169">
            <v>0</v>
          </cell>
          <cell r="D169">
            <v>49486246.880000003</v>
          </cell>
          <cell r="E169">
            <v>49486246.880000003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31004</v>
          </cell>
          <cell r="B170" t="str">
            <v>กำไร-ขาดทุนสุทธิ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31005</v>
          </cell>
          <cell r="B171" t="str">
            <v>กำไรสะสมยังไม่ได้จัดสรร</v>
          </cell>
          <cell r="C171">
            <v>311146360.55000001</v>
          </cell>
          <cell r="D171">
            <v>0</v>
          </cell>
          <cell r="E171">
            <v>0</v>
          </cell>
          <cell r="F171">
            <v>308512204.91000003</v>
          </cell>
          <cell r="G171">
            <v>2634155.64</v>
          </cell>
          <cell r="H171">
            <v>0</v>
          </cell>
        </row>
        <row r="172">
          <cell r="A172" t="str">
            <v>31006</v>
          </cell>
          <cell r="B172" t="str">
            <v>สำรองตามกฎหมาย</v>
          </cell>
          <cell r="C172">
            <v>0</v>
          </cell>
          <cell r="D172">
            <v>7512204.9100000001</v>
          </cell>
          <cell r="E172">
            <v>7512204.9100000001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31007</v>
          </cell>
          <cell r="B173" t="str">
            <v>กำไร(ขาดทุน)สุทธิที่ยังไม่เกิดขึ้นจากหลักทรัพย์เพื</v>
          </cell>
          <cell r="C173">
            <v>1631230.03</v>
          </cell>
          <cell r="D173">
            <v>0</v>
          </cell>
          <cell r="E173">
            <v>0</v>
          </cell>
          <cell r="F173">
            <v>474965.65</v>
          </cell>
          <cell r="G173">
            <v>1156264.3799999999</v>
          </cell>
          <cell r="H173">
            <v>0</v>
          </cell>
        </row>
        <row r="174">
          <cell r="A174" t="str">
            <v>41001</v>
          </cell>
          <cell r="B174" t="str">
            <v>รายได้ค่าซ่อมเรือ</v>
          </cell>
          <cell r="C174">
            <v>0</v>
          </cell>
          <cell r="D174">
            <v>0</v>
          </cell>
          <cell r="E174">
            <v>0</v>
          </cell>
          <cell r="F174">
            <v>237179529.65000001</v>
          </cell>
          <cell r="G174">
            <v>0</v>
          </cell>
          <cell r="H174">
            <v>237179529.65000001</v>
          </cell>
        </row>
        <row r="175">
          <cell r="A175" t="str">
            <v>41002</v>
          </cell>
          <cell r="B175" t="str">
            <v>รายได้ค่าจ้างต่อเรือ</v>
          </cell>
          <cell r="C175">
            <v>0</v>
          </cell>
          <cell r="D175">
            <v>0</v>
          </cell>
          <cell r="E175">
            <v>0</v>
          </cell>
          <cell r="F175">
            <v>20557500</v>
          </cell>
          <cell r="G175">
            <v>0</v>
          </cell>
          <cell r="H175">
            <v>20557500</v>
          </cell>
        </row>
        <row r="176">
          <cell r="A176" t="str">
            <v>41009</v>
          </cell>
          <cell r="B176" t="str">
            <v>ส่วนลดจ่าย</v>
          </cell>
          <cell r="C176">
            <v>0</v>
          </cell>
          <cell r="D176">
            <v>0</v>
          </cell>
          <cell r="E176">
            <v>1566321.46</v>
          </cell>
          <cell r="F176">
            <v>0</v>
          </cell>
          <cell r="G176">
            <v>1566321.46</v>
          </cell>
          <cell r="H176">
            <v>0</v>
          </cell>
        </row>
        <row r="177">
          <cell r="A177" t="str">
            <v>42001</v>
          </cell>
          <cell r="B177" t="str">
            <v>รายได้ค่าขายเศษเหล็ก</v>
          </cell>
          <cell r="C177">
            <v>0</v>
          </cell>
          <cell r="D177">
            <v>0</v>
          </cell>
          <cell r="E177">
            <v>0</v>
          </cell>
          <cell r="F177">
            <v>255810.28</v>
          </cell>
          <cell r="G177">
            <v>0</v>
          </cell>
          <cell r="H177">
            <v>255810.28</v>
          </cell>
        </row>
        <row r="178">
          <cell r="A178" t="str">
            <v>42002</v>
          </cell>
          <cell r="B178" t="str">
            <v>ส่วนลดรับ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42003</v>
          </cell>
          <cell r="B179" t="str">
            <v>รายได้ดอกเบี้ยรับ</v>
          </cell>
          <cell r="C179">
            <v>0</v>
          </cell>
          <cell r="D179">
            <v>0</v>
          </cell>
          <cell r="E179">
            <v>0</v>
          </cell>
          <cell r="F179">
            <v>3683671.44</v>
          </cell>
          <cell r="G179">
            <v>0</v>
          </cell>
          <cell r="H179">
            <v>3683671.44</v>
          </cell>
        </row>
        <row r="180">
          <cell r="A180" t="str">
            <v>42004</v>
          </cell>
          <cell r="B180" t="str">
            <v>รายได้เบ็ดเตล็ด</v>
          </cell>
          <cell r="C180">
            <v>0</v>
          </cell>
          <cell r="D180">
            <v>0</v>
          </cell>
          <cell r="E180">
            <v>0</v>
          </cell>
          <cell r="F180">
            <v>2215257.0499999998</v>
          </cell>
          <cell r="G180">
            <v>0</v>
          </cell>
          <cell r="H180">
            <v>2215257.0499999998</v>
          </cell>
        </row>
        <row r="181">
          <cell r="A181" t="str">
            <v>42005</v>
          </cell>
          <cell r="B181" t="str">
            <v>กำไรจากการจำหน่ายทรัพย์สิน</v>
          </cell>
          <cell r="C181">
            <v>0</v>
          </cell>
          <cell r="D181">
            <v>0</v>
          </cell>
          <cell r="E181">
            <v>0</v>
          </cell>
          <cell r="F181">
            <v>68109920.510000005</v>
          </cell>
          <cell r="G181">
            <v>0</v>
          </cell>
          <cell r="H181">
            <v>68109920.510000005</v>
          </cell>
        </row>
        <row r="182">
          <cell r="A182" t="str">
            <v>42006</v>
          </cell>
          <cell r="B182" t="str">
            <v>กำไรจากอัตราแลกเปลี่ยน</v>
          </cell>
          <cell r="C182">
            <v>0</v>
          </cell>
          <cell r="D182">
            <v>0</v>
          </cell>
          <cell r="E182">
            <v>0</v>
          </cell>
          <cell r="F182">
            <v>747018.95</v>
          </cell>
          <cell r="G182">
            <v>0</v>
          </cell>
          <cell r="H182">
            <v>747018.95</v>
          </cell>
        </row>
        <row r="183">
          <cell r="A183" t="str">
            <v>42008</v>
          </cell>
          <cell r="B183" t="str">
            <v>ส่วนลดจากการซื้อ-ขายเงินตรา ตปท.ล่วงหน้าตัดบัญชี</v>
          </cell>
          <cell r="C183">
            <v>0</v>
          </cell>
          <cell r="D183">
            <v>0</v>
          </cell>
          <cell r="E183">
            <v>0</v>
          </cell>
          <cell r="F183">
            <v>878.14</v>
          </cell>
          <cell r="G183">
            <v>0</v>
          </cell>
          <cell r="H183">
            <v>878.14</v>
          </cell>
        </row>
        <row r="184">
          <cell r="A184" t="str">
            <v>42009</v>
          </cell>
          <cell r="B184" t="str">
            <v>เงินปันผล</v>
          </cell>
          <cell r="C184">
            <v>0</v>
          </cell>
          <cell r="D184">
            <v>0</v>
          </cell>
          <cell r="E184">
            <v>0</v>
          </cell>
          <cell r="F184">
            <v>64275</v>
          </cell>
          <cell r="G184">
            <v>0</v>
          </cell>
          <cell r="H184">
            <v>64275</v>
          </cell>
        </row>
        <row r="185">
          <cell r="A185" t="str">
            <v>42010</v>
          </cell>
          <cell r="B185" t="str">
            <v>กำไรที่เกิดขึ้นจากการจำหน่ายเงินลงทุน</v>
          </cell>
          <cell r="C185">
            <v>0</v>
          </cell>
          <cell r="D185">
            <v>0</v>
          </cell>
          <cell r="E185">
            <v>0</v>
          </cell>
          <cell r="F185">
            <v>1840278.38</v>
          </cell>
          <cell r="G185">
            <v>0</v>
          </cell>
          <cell r="H185">
            <v>1840278.38</v>
          </cell>
        </row>
        <row r="186">
          <cell r="A186" t="str">
            <v>42011</v>
          </cell>
          <cell r="B186" t="str">
            <v>กำไรจากการลงทุนในบริษัทย่อย</v>
          </cell>
          <cell r="C186">
            <v>0</v>
          </cell>
          <cell r="D186">
            <v>0</v>
          </cell>
          <cell r="E186">
            <v>0</v>
          </cell>
          <cell r="F186">
            <v>229017.96</v>
          </cell>
          <cell r="G186">
            <v>0</v>
          </cell>
          <cell r="H186">
            <v>229017.96</v>
          </cell>
        </row>
        <row r="187">
          <cell r="A187" t="str">
            <v>51000</v>
          </cell>
          <cell r="B187" t="str">
            <v>Materials</v>
          </cell>
          <cell r="C187">
            <v>0</v>
          </cell>
          <cell r="D187">
            <v>0</v>
          </cell>
          <cell r="E187">
            <v>46704990.780000001</v>
          </cell>
          <cell r="F187">
            <v>0</v>
          </cell>
          <cell r="G187">
            <v>46704990.780000001</v>
          </cell>
          <cell r="H187">
            <v>0</v>
          </cell>
        </row>
        <row r="188">
          <cell r="A188" t="str">
            <v>51100</v>
          </cell>
          <cell r="B188" t="str">
            <v>Piping System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51200</v>
          </cell>
          <cell r="B189" t="str">
            <v>Air-condition &amp; Ventilation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51300</v>
          </cell>
          <cell r="B190" t="str">
            <v>Hull,Superstructure &amp; Outfitting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51400</v>
          </cell>
          <cell r="B191" t="str">
            <v>Electrical &amp; Lighting System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 t="str">
            <v>51500</v>
          </cell>
          <cell r="B192" t="str">
            <v>Navigation &amp; Communication System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51600</v>
          </cell>
          <cell r="B193" t="str">
            <v>Initial Supply / Ship Equipment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51800</v>
          </cell>
          <cell r="B194" t="str">
            <v>Special 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51900</v>
          </cell>
          <cell r="B195" t="str">
            <v>Miscellaneous / General supplies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51990</v>
          </cell>
          <cell r="B196" t="str">
            <v>ต้นทุน-ต่อเรือ</v>
          </cell>
          <cell r="C196">
            <v>0</v>
          </cell>
          <cell r="D196">
            <v>0</v>
          </cell>
          <cell r="E196">
            <v>17262678.870000001</v>
          </cell>
          <cell r="F196">
            <v>0</v>
          </cell>
          <cell r="G196">
            <v>17262678.870000001</v>
          </cell>
          <cell r="H196">
            <v>0</v>
          </cell>
        </row>
        <row r="197">
          <cell r="A197" t="str">
            <v>52000</v>
          </cell>
          <cell r="B197" t="str">
            <v>ค่าแรงเหมา-Machinery</v>
          </cell>
          <cell r="C197">
            <v>0</v>
          </cell>
          <cell r="D197">
            <v>0</v>
          </cell>
          <cell r="E197">
            <v>550</v>
          </cell>
          <cell r="F197">
            <v>0</v>
          </cell>
          <cell r="G197">
            <v>550</v>
          </cell>
          <cell r="H197">
            <v>0</v>
          </cell>
        </row>
        <row r="198">
          <cell r="A198" t="str">
            <v>52100</v>
          </cell>
          <cell r="B198" t="str">
            <v>ค่าแรงเหมา-Piping System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52200</v>
          </cell>
          <cell r="B199" t="str">
            <v>ค่าแรงเหมา-Air Con.&amp;Vent.System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52300</v>
          </cell>
          <cell r="B200" t="str">
            <v>ค่าแรงเหมา-Hull,Superstruc. &amp; Outfit.</v>
          </cell>
          <cell r="C200">
            <v>0</v>
          </cell>
          <cell r="D200">
            <v>0</v>
          </cell>
          <cell r="E200">
            <v>787424.75</v>
          </cell>
          <cell r="F200">
            <v>0</v>
          </cell>
          <cell r="G200">
            <v>787424.75</v>
          </cell>
          <cell r="H200">
            <v>0</v>
          </cell>
        </row>
        <row r="201">
          <cell r="A201" t="str">
            <v>52400</v>
          </cell>
          <cell r="B201" t="str">
            <v>ค่าแรงเหมา-Electrical</v>
          </cell>
          <cell r="C201">
            <v>0</v>
          </cell>
          <cell r="D201">
            <v>0</v>
          </cell>
          <cell r="E201">
            <v>4000</v>
          </cell>
          <cell r="F201">
            <v>0</v>
          </cell>
          <cell r="G201">
            <v>4000</v>
          </cell>
          <cell r="H201">
            <v>0</v>
          </cell>
        </row>
        <row r="202">
          <cell r="A202" t="str">
            <v>52500</v>
          </cell>
          <cell r="B202" t="str">
            <v>ค่าแรงเหมา-Navigation &amp; Communication system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52600</v>
          </cell>
          <cell r="B203" t="str">
            <v>ค่าแรงเหมา-Initial Supply/Ship Equip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52700</v>
          </cell>
          <cell r="B204" t="str">
            <v>ค่าแรงเหมา-Accommodtion &amp; Insulation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52800</v>
          </cell>
          <cell r="B205" t="str">
            <v>ค่าแรงเหมา-Special system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52900</v>
          </cell>
          <cell r="B206" t="str">
            <v>ค่าแรงเหมา-MISC./GEN.Supply</v>
          </cell>
          <cell r="C206">
            <v>0</v>
          </cell>
          <cell r="D206">
            <v>0</v>
          </cell>
          <cell r="E206">
            <v>36180449.729999997</v>
          </cell>
          <cell r="F206">
            <v>0</v>
          </cell>
          <cell r="G206">
            <v>36180449.729999997</v>
          </cell>
          <cell r="H206">
            <v>0</v>
          </cell>
        </row>
        <row r="207">
          <cell r="A207" t="str">
            <v>52950</v>
          </cell>
          <cell r="B207" t="str">
            <v>ค่าแรงปฏิบัติการ</v>
          </cell>
          <cell r="C207">
            <v>0</v>
          </cell>
          <cell r="D207">
            <v>0</v>
          </cell>
          <cell r="E207">
            <v>12946983.279999999</v>
          </cell>
          <cell r="F207">
            <v>0</v>
          </cell>
          <cell r="G207">
            <v>12946983.279999999</v>
          </cell>
          <cell r="H207">
            <v>0</v>
          </cell>
        </row>
        <row r="208">
          <cell r="A208" t="str">
            <v>52951</v>
          </cell>
          <cell r="B208" t="str">
            <v>ค่าล่วงเวลา</v>
          </cell>
          <cell r="C208">
            <v>0</v>
          </cell>
          <cell r="D208">
            <v>0</v>
          </cell>
          <cell r="E208">
            <v>6592935.96</v>
          </cell>
          <cell r="F208">
            <v>0</v>
          </cell>
          <cell r="G208">
            <v>6592935.96</v>
          </cell>
          <cell r="H208">
            <v>0</v>
          </cell>
        </row>
        <row r="209">
          <cell r="A209" t="str">
            <v>53110</v>
          </cell>
          <cell r="B209" t="str">
            <v>ค่าจ้างออกแบบ</v>
          </cell>
          <cell r="C209">
            <v>0</v>
          </cell>
          <cell r="D209">
            <v>0</v>
          </cell>
          <cell r="E209">
            <v>12371.13</v>
          </cell>
          <cell r="F209">
            <v>0</v>
          </cell>
          <cell r="G209">
            <v>12371.13</v>
          </cell>
          <cell r="H209">
            <v>0</v>
          </cell>
        </row>
        <row r="210">
          <cell r="A210" t="str">
            <v>53120</v>
          </cell>
          <cell r="B210" t="str">
            <v>ค่าฝึกอบรมโครงการ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53130</v>
          </cell>
          <cell r="B211" t="str">
            <v>ค่าเบี้ยประกันโครงการ</v>
          </cell>
          <cell r="C211">
            <v>0</v>
          </cell>
          <cell r="D211">
            <v>0</v>
          </cell>
          <cell r="E211">
            <v>190715</v>
          </cell>
          <cell r="F211">
            <v>0</v>
          </cell>
          <cell r="G211">
            <v>190715</v>
          </cell>
          <cell r="H211">
            <v>0</v>
          </cell>
        </row>
        <row r="212">
          <cell r="A212" t="str">
            <v>53140</v>
          </cell>
          <cell r="B212" t="str">
            <v>ค่าธรรมเนียมเจ้าหน้าที่ตรวจเรือ</v>
          </cell>
          <cell r="C212">
            <v>0</v>
          </cell>
          <cell r="D212">
            <v>0</v>
          </cell>
          <cell r="E212">
            <v>100000</v>
          </cell>
          <cell r="F212">
            <v>0</v>
          </cell>
          <cell r="G212">
            <v>100000</v>
          </cell>
          <cell r="H212">
            <v>0</v>
          </cell>
        </row>
        <row r="213">
          <cell r="A213" t="str">
            <v>53151</v>
          </cell>
          <cell r="B213" t="str">
            <v>ค่าใช้จ่ายในการตรวจสอบ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53152</v>
          </cell>
          <cell r="B214" t="str">
            <v>ค่าใช้จ่ายในการปล่อยเรือลงน้ำ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53153</v>
          </cell>
          <cell r="B215" t="str">
            <v>ค่าติดตั้งอุปกรณ์เรือ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53154</v>
          </cell>
          <cell r="B216" t="str">
            <v>ค่าเอกสารคู่มือประกอบเรือ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53155</v>
          </cell>
          <cell r="B217" t="str">
            <v>ค่าเดินทางส่งมอบเรือ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53190</v>
          </cell>
          <cell r="B218" t="str">
            <v>ค่าใช้จ่ายโครงการ-เบ็ดเตล็ด</v>
          </cell>
          <cell r="C218">
            <v>0</v>
          </cell>
          <cell r="D218">
            <v>0</v>
          </cell>
          <cell r="E218">
            <v>6404111.3200000003</v>
          </cell>
          <cell r="F218">
            <v>0</v>
          </cell>
          <cell r="G218">
            <v>6404111.3200000003</v>
          </cell>
          <cell r="H218">
            <v>0</v>
          </cell>
        </row>
        <row r="219">
          <cell r="A219" t="str">
            <v>53201</v>
          </cell>
          <cell r="B219" t="str">
            <v>ค่าจ้างเรือยนต์ลากจูง</v>
          </cell>
          <cell r="C219">
            <v>0</v>
          </cell>
          <cell r="D219">
            <v>0</v>
          </cell>
          <cell r="E219">
            <v>652000</v>
          </cell>
          <cell r="F219">
            <v>0</v>
          </cell>
          <cell r="G219">
            <v>652000</v>
          </cell>
          <cell r="H219">
            <v>0</v>
          </cell>
        </row>
        <row r="220">
          <cell r="A220" t="str">
            <v>53202</v>
          </cell>
          <cell r="B220" t="str">
            <v>ค่าเช่ารถบรรทุก รถยก</v>
          </cell>
          <cell r="C220">
            <v>0</v>
          </cell>
          <cell r="D220">
            <v>0</v>
          </cell>
          <cell r="E220">
            <v>733000</v>
          </cell>
          <cell r="F220">
            <v>0</v>
          </cell>
          <cell r="G220">
            <v>733000</v>
          </cell>
          <cell r="H220">
            <v>0</v>
          </cell>
        </row>
        <row r="221">
          <cell r="A221" t="str">
            <v>53203</v>
          </cell>
          <cell r="B221" t="str">
            <v>ค่าเช่าเครื่องลม เครื่องเชื่อม เครื่องจักร</v>
          </cell>
          <cell r="C221">
            <v>0</v>
          </cell>
          <cell r="D221">
            <v>0</v>
          </cell>
          <cell r="E221">
            <v>290261.58</v>
          </cell>
          <cell r="F221">
            <v>0</v>
          </cell>
          <cell r="G221">
            <v>290261.58</v>
          </cell>
          <cell r="H221">
            <v>0</v>
          </cell>
        </row>
        <row r="222">
          <cell r="A222" t="str">
            <v>53210</v>
          </cell>
          <cell r="B222" t="str">
            <v>ค่าซ่อมแซมอาคาร-โรงงาน</v>
          </cell>
          <cell r="C222">
            <v>0</v>
          </cell>
          <cell r="D222">
            <v>0</v>
          </cell>
          <cell r="E222">
            <v>149832.32000000001</v>
          </cell>
          <cell r="F222">
            <v>0</v>
          </cell>
          <cell r="G222">
            <v>149832.32000000001</v>
          </cell>
          <cell r="H222">
            <v>0</v>
          </cell>
        </row>
        <row r="223">
          <cell r="A223" t="str">
            <v>53211</v>
          </cell>
          <cell r="B223" t="str">
            <v>ค่าซ่อมแซมเครื่องมือ</v>
          </cell>
          <cell r="C223">
            <v>0</v>
          </cell>
          <cell r="D223">
            <v>0</v>
          </cell>
          <cell r="E223">
            <v>1297154.93</v>
          </cell>
          <cell r="F223">
            <v>0</v>
          </cell>
          <cell r="G223">
            <v>1297154.93</v>
          </cell>
          <cell r="H223">
            <v>0</v>
          </cell>
        </row>
        <row r="224">
          <cell r="A224" t="str">
            <v>53212</v>
          </cell>
          <cell r="B224" t="str">
            <v>ค่าซ่อมเครื่องจักร-เครื่องมือยก</v>
          </cell>
          <cell r="C224">
            <v>0</v>
          </cell>
          <cell r="D224">
            <v>0</v>
          </cell>
          <cell r="E224">
            <v>1465257.35</v>
          </cell>
          <cell r="F224">
            <v>0</v>
          </cell>
          <cell r="G224">
            <v>1465257.35</v>
          </cell>
          <cell r="H224">
            <v>0</v>
          </cell>
        </row>
        <row r="225">
          <cell r="A225" t="str">
            <v>53213</v>
          </cell>
          <cell r="B225" t="str">
            <v>ค่าซ่อมแซมอู่ลอย</v>
          </cell>
          <cell r="C225">
            <v>0</v>
          </cell>
          <cell r="D225">
            <v>0</v>
          </cell>
          <cell r="E225">
            <v>951581.96</v>
          </cell>
          <cell r="F225">
            <v>0</v>
          </cell>
          <cell r="G225">
            <v>951581.96</v>
          </cell>
          <cell r="H225">
            <v>0</v>
          </cell>
        </row>
        <row r="226">
          <cell r="A226" t="str">
            <v>53214</v>
          </cell>
          <cell r="B226" t="str">
            <v>ค่าซ่อมแซมเรือบริการ</v>
          </cell>
          <cell r="C226">
            <v>0</v>
          </cell>
          <cell r="D226">
            <v>0</v>
          </cell>
          <cell r="E226">
            <v>364389.54</v>
          </cell>
          <cell r="F226">
            <v>0</v>
          </cell>
          <cell r="G226">
            <v>364389.54</v>
          </cell>
          <cell r="H226">
            <v>0</v>
          </cell>
        </row>
        <row r="227">
          <cell r="A227" t="str">
            <v>53301</v>
          </cell>
          <cell r="B227" t="str">
            <v>ค่าใช้จ่ายในพิธีการ ภาษีศุลกากร</v>
          </cell>
          <cell r="C227">
            <v>0</v>
          </cell>
          <cell r="D227">
            <v>0</v>
          </cell>
          <cell r="E227">
            <v>16642.96</v>
          </cell>
          <cell r="F227">
            <v>0</v>
          </cell>
          <cell r="G227">
            <v>16642.96</v>
          </cell>
          <cell r="H227">
            <v>0</v>
          </cell>
        </row>
        <row r="228">
          <cell r="A228" t="str">
            <v>53302</v>
          </cell>
          <cell r="B228" t="str">
            <v>ค่าใช้จ่ายในการสั่งของและขนส่ง</v>
          </cell>
          <cell r="C228">
            <v>0</v>
          </cell>
          <cell r="D228">
            <v>0</v>
          </cell>
          <cell r="E228">
            <v>68008.429999999993</v>
          </cell>
          <cell r="F228">
            <v>0</v>
          </cell>
          <cell r="G228">
            <v>68008.429999999993</v>
          </cell>
          <cell r="H228">
            <v>0</v>
          </cell>
        </row>
        <row r="229">
          <cell r="A229" t="str">
            <v>53401</v>
          </cell>
          <cell r="B229" t="str">
            <v>ค่าอุปกรณ์ความปลอดภัย</v>
          </cell>
          <cell r="C229">
            <v>0</v>
          </cell>
          <cell r="D229">
            <v>0</v>
          </cell>
          <cell r="E229">
            <v>400175.74</v>
          </cell>
          <cell r="F229">
            <v>0</v>
          </cell>
          <cell r="G229">
            <v>400175.74</v>
          </cell>
          <cell r="H229">
            <v>0</v>
          </cell>
        </row>
        <row r="230">
          <cell r="A230" t="str">
            <v>53402</v>
          </cell>
          <cell r="B230" t="str">
            <v>ค่าแบบฟอร์มพนักงาน</v>
          </cell>
          <cell r="C230">
            <v>0</v>
          </cell>
          <cell r="D230">
            <v>0</v>
          </cell>
          <cell r="E230">
            <v>316208.42</v>
          </cell>
          <cell r="F230">
            <v>0</v>
          </cell>
          <cell r="G230">
            <v>316208.42</v>
          </cell>
          <cell r="H230">
            <v>0</v>
          </cell>
        </row>
        <row r="231">
          <cell r="A231" t="str">
            <v>53501</v>
          </cell>
          <cell r="B231" t="str">
            <v>ค่าไฟฟ้า</v>
          </cell>
          <cell r="C231">
            <v>0</v>
          </cell>
          <cell r="D231">
            <v>0</v>
          </cell>
          <cell r="E231">
            <v>8016135.3200000003</v>
          </cell>
          <cell r="F231">
            <v>0</v>
          </cell>
          <cell r="G231">
            <v>8016135.3200000003</v>
          </cell>
          <cell r="H231">
            <v>0</v>
          </cell>
        </row>
        <row r="232">
          <cell r="A232" t="str">
            <v>53502</v>
          </cell>
          <cell r="B232" t="str">
            <v>ค่าน้ำประปา</v>
          </cell>
          <cell r="C232">
            <v>0</v>
          </cell>
          <cell r="D232">
            <v>0</v>
          </cell>
          <cell r="E232">
            <v>817275.75</v>
          </cell>
          <cell r="F232">
            <v>0</v>
          </cell>
          <cell r="G232">
            <v>817275.75</v>
          </cell>
          <cell r="H232">
            <v>0</v>
          </cell>
        </row>
        <row r="233">
          <cell r="A233" t="str">
            <v>53503</v>
          </cell>
          <cell r="B233" t="str">
            <v>ค่าเสื่อมราคาเครื่องจักร,โรงงาน</v>
          </cell>
          <cell r="C233">
            <v>0</v>
          </cell>
          <cell r="D233">
            <v>0</v>
          </cell>
          <cell r="E233">
            <v>7934009.4800000004</v>
          </cell>
          <cell r="F233">
            <v>0</v>
          </cell>
          <cell r="G233">
            <v>7934009.4800000004</v>
          </cell>
          <cell r="H233">
            <v>0</v>
          </cell>
        </row>
        <row r="234">
          <cell r="A234" t="str">
            <v>53504</v>
          </cell>
          <cell r="B234" t="str">
            <v>ค่าเสื่อมราคาอู่ลอย</v>
          </cell>
          <cell r="C234">
            <v>0</v>
          </cell>
          <cell r="D234">
            <v>0</v>
          </cell>
          <cell r="E234">
            <v>8236507.5999999996</v>
          </cell>
          <cell r="F234">
            <v>0</v>
          </cell>
          <cell r="G234">
            <v>8236507.5999999996</v>
          </cell>
          <cell r="H234">
            <v>0</v>
          </cell>
        </row>
        <row r="235">
          <cell r="A235" t="str">
            <v>53505</v>
          </cell>
          <cell r="B235" t="str">
            <v>ค่าพ่นสีเหล็กเข้าสต๊อค</v>
          </cell>
          <cell r="C235">
            <v>0</v>
          </cell>
          <cell r="D235">
            <v>0</v>
          </cell>
          <cell r="E235">
            <v>855372.7</v>
          </cell>
          <cell r="F235">
            <v>0</v>
          </cell>
          <cell r="G235">
            <v>855372.7</v>
          </cell>
          <cell r="H235">
            <v>0</v>
          </cell>
        </row>
        <row r="236">
          <cell r="A236" t="str">
            <v>53506</v>
          </cell>
          <cell r="B236" t="str">
            <v>ค่าน้ำมันเชื้อเพลิง</v>
          </cell>
          <cell r="C236">
            <v>0</v>
          </cell>
          <cell r="D236">
            <v>0</v>
          </cell>
          <cell r="E236">
            <v>818924.7</v>
          </cell>
          <cell r="F236">
            <v>0</v>
          </cell>
          <cell r="G236">
            <v>818924.7</v>
          </cell>
          <cell r="H236">
            <v>0</v>
          </cell>
        </row>
        <row r="237">
          <cell r="A237" t="str">
            <v>53601</v>
          </cell>
          <cell r="B237" t="str">
            <v>เงินเดือนพนักงานปฏิบัติการ</v>
          </cell>
          <cell r="C237">
            <v>0</v>
          </cell>
          <cell r="D237">
            <v>0</v>
          </cell>
          <cell r="E237">
            <v>16467953.76</v>
          </cell>
          <cell r="F237">
            <v>0</v>
          </cell>
          <cell r="G237">
            <v>16467953.76</v>
          </cell>
          <cell r="H237">
            <v>0</v>
          </cell>
        </row>
        <row r="238">
          <cell r="A238" t="str">
            <v>53602</v>
          </cell>
          <cell r="B238" t="str">
            <v>ค่าล่วงเวลาพนักงานปฏิบัติการ</v>
          </cell>
          <cell r="C238">
            <v>0</v>
          </cell>
          <cell r="D238">
            <v>0</v>
          </cell>
          <cell r="E238">
            <v>1365235.18</v>
          </cell>
          <cell r="F238">
            <v>0</v>
          </cell>
          <cell r="G238">
            <v>1365235.18</v>
          </cell>
          <cell r="H238">
            <v>0</v>
          </cell>
        </row>
        <row r="239">
          <cell r="A239" t="str">
            <v>59000</v>
          </cell>
          <cell r="B239" t="str">
            <v>ต้นทุนขาย</v>
          </cell>
          <cell r="C239">
            <v>0</v>
          </cell>
          <cell r="D239">
            <v>0</v>
          </cell>
          <cell r="E239">
            <v>0</v>
          </cell>
          <cell r="F239">
            <v>447440.64000000001</v>
          </cell>
          <cell r="G239">
            <v>0</v>
          </cell>
          <cell r="H239">
            <v>447440.64000000001</v>
          </cell>
        </row>
        <row r="240">
          <cell r="A240" t="str">
            <v>60101</v>
          </cell>
          <cell r="B240" t="str">
            <v>เงินเดือน</v>
          </cell>
          <cell r="C240">
            <v>0</v>
          </cell>
          <cell r="D240">
            <v>0</v>
          </cell>
          <cell r="E240">
            <v>29256003.649999999</v>
          </cell>
          <cell r="F240">
            <v>0</v>
          </cell>
          <cell r="G240">
            <v>29256003.649999999</v>
          </cell>
          <cell r="H240">
            <v>0</v>
          </cell>
        </row>
        <row r="241">
          <cell r="A241" t="str">
            <v>60102</v>
          </cell>
          <cell r="B241" t="str">
            <v>ค่าล่วงเวลาพนักงานจัดการ</v>
          </cell>
          <cell r="C241">
            <v>0</v>
          </cell>
          <cell r="D241">
            <v>0</v>
          </cell>
          <cell r="E241">
            <v>255323.31</v>
          </cell>
          <cell r="F241">
            <v>0</v>
          </cell>
          <cell r="G241">
            <v>255323.31</v>
          </cell>
          <cell r="H241">
            <v>0</v>
          </cell>
        </row>
        <row r="242">
          <cell r="A242" t="str">
            <v>60103</v>
          </cell>
          <cell r="B242" t="str">
            <v>เงินโบนัส</v>
          </cell>
          <cell r="C242">
            <v>0</v>
          </cell>
          <cell r="D242">
            <v>0</v>
          </cell>
          <cell r="E242">
            <v>4099948.79</v>
          </cell>
          <cell r="F242">
            <v>0</v>
          </cell>
          <cell r="G242">
            <v>4099948.79</v>
          </cell>
          <cell r="H242">
            <v>0</v>
          </cell>
        </row>
        <row r="243">
          <cell r="A243" t="str">
            <v>60104</v>
          </cell>
          <cell r="B243" t="str">
            <v>เงินตอบแทนกรรมการ</v>
          </cell>
          <cell r="C243">
            <v>0</v>
          </cell>
          <cell r="D243">
            <v>0</v>
          </cell>
          <cell r="E243">
            <v>1377666.67</v>
          </cell>
          <cell r="F243">
            <v>0</v>
          </cell>
          <cell r="G243">
            <v>1377666.67</v>
          </cell>
          <cell r="H243">
            <v>0</v>
          </cell>
        </row>
        <row r="244">
          <cell r="A244" t="str">
            <v>60201</v>
          </cell>
          <cell r="B244" t="str">
            <v>ค่ารักษาพยาบาล</v>
          </cell>
          <cell r="C244">
            <v>0</v>
          </cell>
          <cell r="D244">
            <v>0</v>
          </cell>
          <cell r="E244">
            <v>235835.45</v>
          </cell>
          <cell r="F244">
            <v>0</v>
          </cell>
          <cell r="G244">
            <v>235835.45</v>
          </cell>
          <cell r="H244">
            <v>0</v>
          </cell>
        </row>
        <row r="245">
          <cell r="A245" t="str">
            <v>60202</v>
          </cell>
          <cell r="B245" t="str">
            <v>เบี้ยประกันสุขภาพ</v>
          </cell>
          <cell r="C245">
            <v>0</v>
          </cell>
          <cell r="D245">
            <v>0</v>
          </cell>
          <cell r="E245">
            <v>153517.54999999999</v>
          </cell>
          <cell r="F245">
            <v>0</v>
          </cell>
          <cell r="G245">
            <v>153517.54999999999</v>
          </cell>
          <cell r="H245">
            <v>0</v>
          </cell>
        </row>
        <row r="246">
          <cell r="A246" t="str">
            <v>60203</v>
          </cell>
          <cell r="B246" t="str">
            <v>เงินสมทบกองทุนเงินทดแทน</v>
          </cell>
          <cell r="C246">
            <v>0</v>
          </cell>
          <cell r="D246">
            <v>0</v>
          </cell>
          <cell r="E246">
            <v>341423.52</v>
          </cell>
          <cell r="F246">
            <v>0</v>
          </cell>
          <cell r="G246">
            <v>341423.52</v>
          </cell>
          <cell r="H246">
            <v>0</v>
          </cell>
        </row>
        <row r="247">
          <cell r="A247" t="str">
            <v>60204</v>
          </cell>
          <cell r="B247" t="str">
            <v>เงินสมทบกองทุนประกันสังคม</v>
          </cell>
          <cell r="C247">
            <v>0</v>
          </cell>
          <cell r="D247">
            <v>0</v>
          </cell>
          <cell r="E247">
            <v>1002687</v>
          </cell>
          <cell r="F247">
            <v>0</v>
          </cell>
          <cell r="G247">
            <v>1002687</v>
          </cell>
          <cell r="H247">
            <v>0</v>
          </cell>
        </row>
        <row r="248">
          <cell r="A248" t="str">
            <v>60205</v>
          </cell>
          <cell r="B248" t="str">
            <v>เงินสมทบกองทุนสำรองเลี้ยงชีพ</v>
          </cell>
          <cell r="C248">
            <v>0</v>
          </cell>
          <cell r="D248">
            <v>0</v>
          </cell>
          <cell r="E248">
            <v>2043059.88</v>
          </cell>
          <cell r="F248">
            <v>0</v>
          </cell>
          <cell r="G248">
            <v>2043059.88</v>
          </cell>
          <cell r="H248">
            <v>0</v>
          </cell>
        </row>
        <row r="249">
          <cell r="A249" t="str">
            <v>60206</v>
          </cell>
          <cell r="B249" t="str">
            <v>ค่าสวัสดิการอื่นๆ</v>
          </cell>
          <cell r="C249">
            <v>0</v>
          </cell>
          <cell r="D249">
            <v>0</v>
          </cell>
          <cell r="E249">
            <v>577635.09</v>
          </cell>
          <cell r="F249">
            <v>0</v>
          </cell>
          <cell r="G249">
            <v>577635.09</v>
          </cell>
          <cell r="H249">
            <v>0</v>
          </cell>
        </row>
        <row r="250">
          <cell r="A250" t="str">
            <v>60301</v>
          </cell>
          <cell r="B250" t="str">
            <v>ค่าแบบพิมพ์ แบบฟอร์ม กระดาษ</v>
          </cell>
          <cell r="C250">
            <v>0</v>
          </cell>
          <cell r="D250">
            <v>0</v>
          </cell>
          <cell r="E250">
            <v>243888.12</v>
          </cell>
          <cell r="F250">
            <v>0</v>
          </cell>
          <cell r="G250">
            <v>243888.12</v>
          </cell>
          <cell r="H250">
            <v>0</v>
          </cell>
        </row>
        <row r="251">
          <cell r="A251" t="str">
            <v>60302</v>
          </cell>
          <cell r="B251" t="str">
            <v>ค่าเครื่องใช้คอมพิวเตอร์</v>
          </cell>
          <cell r="C251">
            <v>0</v>
          </cell>
          <cell r="D251">
            <v>0</v>
          </cell>
          <cell r="E251">
            <v>84371.37</v>
          </cell>
          <cell r="F251">
            <v>0</v>
          </cell>
          <cell r="G251">
            <v>84371.37</v>
          </cell>
          <cell r="H251">
            <v>0</v>
          </cell>
        </row>
        <row r="252">
          <cell r="A252" t="str">
            <v>60303</v>
          </cell>
          <cell r="B252" t="str">
            <v>ค่าเครื่องใช้สำนักงาน เครื่องเขียน</v>
          </cell>
          <cell r="C252">
            <v>0</v>
          </cell>
          <cell r="D252">
            <v>0</v>
          </cell>
          <cell r="E252">
            <v>104240.35</v>
          </cell>
          <cell r="F252">
            <v>0</v>
          </cell>
          <cell r="G252">
            <v>104240.35</v>
          </cell>
          <cell r="H252">
            <v>0</v>
          </cell>
        </row>
        <row r="253">
          <cell r="A253" t="str">
            <v>60304</v>
          </cell>
          <cell r="B253" t="str">
            <v>ค่าหนังสือพิมพ์ แมกกาซีน</v>
          </cell>
          <cell r="C253">
            <v>0</v>
          </cell>
          <cell r="D253">
            <v>0</v>
          </cell>
          <cell r="E253">
            <v>84810.77</v>
          </cell>
          <cell r="F253">
            <v>0</v>
          </cell>
          <cell r="G253">
            <v>84810.77</v>
          </cell>
          <cell r="H253">
            <v>0</v>
          </cell>
        </row>
        <row r="254">
          <cell r="A254" t="str">
            <v>60305</v>
          </cell>
          <cell r="B254" t="str">
            <v>ค่าซ่อม ปรับปรุงคอมพิวเตอร์</v>
          </cell>
          <cell r="C254">
            <v>0</v>
          </cell>
          <cell r="D254">
            <v>0</v>
          </cell>
          <cell r="E254">
            <v>110282.68</v>
          </cell>
          <cell r="F254">
            <v>0</v>
          </cell>
          <cell r="G254">
            <v>110282.68</v>
          </cell>
          <cell r="H254">
            <v>0</v>
          </cell>
        </row>
        <row r="255">
          <cell r="A255" t="str">
            <v>60306</v>
          </cell>
          <cell r="B255" t="str">
            <v>ค่าซ่อมเครื่องใช้สำนักงาน</v>
          </cell>
          <cell r="C255">
            <v>0</v>
          </cell>
          <cell r="D255">
            <v>0</v>
          </cell>
          <cell r="E255">
            <v>174162.33</v>
          </cell>
          <cell r="F255">
            <v>0</v>
          </cell>
          <cell r="G255">
            <v>174162.33</v>
          </cell>
          <cell r="H255">
            <v>0</v>
          </cell>
        </row>
        <row r="256">
          <cell r="A256" t="str">
            <v>60307</v>
          </cell>
          <cell r="B256" t="str">
            <v>ค่าเช่าเครื่องใช้สำนักงาน</v>
          </cell>
          <cell r="C256">
            <v>0</v>
          </cell>
          <cell r="D256">
            <v>0</v>
          </cell>
          <cell r="E256">
            <v>180746.56</v>
          </cell>
          <cell r="F256">
            <v>0</v>
          </cell>
          <cell r="G256">
            <v>180746.56</v>
          </cell>
          <cell r="H256">
            <v>0</v>
          </cell>
        </row>
        <row r="257">
          <cell r="A257" t="str">
            <v>60308</v>
          </cell>
          <cell r="B257" t="str">
            <v>ค่าโทรศัพท์</v>
          </cell>
          <cell r="C257">
            <v>0</v>
          </cell>
          <cell r="D257">
            <v>0</v>
          </cell>
          <cell r="E257">
            <v>1077642.82</v>
          </cell>
          <cell r="F257">
            <v>0</v>
          </cell>
          <cell r="G257">
            <v>1077642.82</v>
          </cell>
          <cell r="H257">
            <v>0</v>
          </cell>
        </row>
        <row r="258">
          <cell r="A258" t="str">
            <v>60309</v>
          </cell>
          <cell r="B258" t="str">
            <v>ค่าไปรษณีย์ โทรเลข</v>
          </cell>
          <cell r="C258">
            <v>0</v>
          </cell>
          <cell r="D258">
            <v>0</v>
          </cell>
          <cell r="E258">
            <v>32789.199999999997</v>
          </cell>
          <cell r="F258">
            <v>0</v>
          </cell>
          <cell r="G258">
            <v>32789.199999999997</v>
          </cell>
          <cell r="H258">
            <v>0</v>
          </cell>
        </row>
        <row r="259">
          <cell r="A259" t="str">
            <v>60310</v>
          </cell>
          <cell r="B259" t="str">
            <v>ค่ายามรักษาการณ์</v>
          </cell>
          <cell r="C259">
            <v>0</v>
          </cell>
          <cell r="D259">
            <v>0</v>
          </cell>
          <cell r="E259">
            <v>1331600</v>
          </cell>
          <cell r="F259">
            <v>0</v>
          </cell>
          <cell r="G259">
            <v>1331600</v>
          </cell>
          <cell r="H259">
            <v>0</v>
          </cell>
        </row>
        <row r="260">
          <cell r="A260" t="str">
            <v>60311</v>
          </cell>
          <cell r="B260" t="str">
            <v>ค่าบริการรักษาความสะอาด</v>
          </cell>
          <cell r="C260">
            <v>0</v>
          </cell>
          <cell r="D260">
            <v>0</v>
          </cell>
          <cell r="E260">
            <v>385188.97</v>
          </cell>
          <cell r="F260">
            <v>0</v>
          </cell>
          <cell r="G260">
            <v>385188.97</v>
          </cell>
          <cell r="H260">
            <v>0</v>
          </cell>
        </row>
        <row r="261">
          <cell r="A261" t="str">
            <v>60401</v>
          </cell>
          <cell r="B261" t="str">
            <v>ค่าซ่อมรถยนต์</v>
          </cell>
          <cell r="C261">
            <v>0</v>
          </cell>
          <cell r="D261">
            <v>0</v>
          </cell>
          <cell r="E261">
            <v>821533.26</v>
          </cell>
          <cell r="F261">
            <v>0</v>
          </cell>
          <cell r="G261">
            <v>821533.26</v>
          </cell>
          <cell r="H261">
            <v>0</v>
          </cell>
        </row>
        <row r="262">
          <cell r="A262" t="str">
            <v>60402</v>
          </cell>
          <cell r="B262" t="str">
            <v>ค่าเช่ารถยนต์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60403</v>
          </cell>
          <cell r="B263" t="str">
            <v>ค่าเช่าอาคารสถานที่</v>
          </cell>
          <cell r="C263">
            <v>0</v>
          </cell>
          <cell r="D263">
            <v>0</v>
          </cell>
          <cell r="E263">
            <v>1500000</v>
          </cell>
          <cell r="F263">
            <v>0</v>
          </cell>
          <cell r="G263">
            <v>1500000</v>
          </cell>
          <cell r="H263">
            <v>0</v>
          </cell>
        </row>
        <row r="264">
          <cell r="A264" t="str">
            <v>60404</v>
          </cell>
          <cell r="B264" t="str">
            <v>ค่าใช้จ่ายบ้านพักป้อมปราการ</v>
          </cell>
          <cell r="C264">
            <v>0</v>
          </cell>
          <cell r="D264">
            <v>0</v>
          </cell>
          <cell r="E264">
            <v>89207.83</v>
          </cell>
          <cell r="F264">
            <v>0</v>
          </cell>
          <cell r="G264">
            <v>89207.83</v>
          </cell>
          <cell r="H264">
            <v>0</v>
          </cell>
        </row>
        <row r="265">
          <cell r="A265" t="str">
            <v>60405</v>
          </cell>
          <cell r="B265" t="str">
            <v>ค่าซ่อมแซมอาคารสำนักงาน</v>
          </cell>
          <cell r="C265">
            <v>0</v>
          </cell>
          <cell r="D265">
            <v>0</v>
          </cell>
          <cell r="E265">
            <v>102986.84</v>
          </cell>
          <cell r="F265">
            <v>0</v>
          </cell>
          <cell r="G265">
            <v>102986.84</v>
          </cell>
          <cell r="H265">
            <v>0</v>
          </cell>
        </row>
        <row r="266">
          <cell r="A266" t="str">
            <v>60406</v>
          </cell>
          <cell r="B266" t="str">
            <v>ค่าเบี้ยประกันวินาศภัย</v>
          </cell>
          <cell r="C266">
            <v>0</v>
          </cell>
          <cell r="D266">
            <v>0</v>
          </cell>
          <cell r="E266">
            <v>1069031.1499999999</v>
          </cell>
          <cell r="F266">
            <v>0</v>
          </cell>
          <cell r="G266">
            <v>1069031.1499999999</v>
          </cell>
          <cell r="H266">
            <v>0</v>
          </cell>
        </row>
        <row r="267">
          <cell r="A267" t="str">
            <v>60501</v>
          </cell>
          <cell r="B267" t="str">
            <v>ค่าทนายความ จดทะเบียน</v>
          </cell>
          <cell r="C267">
            <v>0</v>
          </cell>
          <cell r="D267">
            <v>0</v>
          </cell>
          <cell r="E267">
            <v>1763176.12</v>
          </cell>
          <cell r="F267">
            <v>0</v>
          </cell>
          <cell r="G267">
            <v>1763176.12</v>
          </cell>
          <cell r="H267">
            <v>0</v>
          </cell>
        </row>
        <row r="268">
          <cell r="A268" t="str">
            <v>60502</v>
          </cell>
          <cell r="B268" t="str">
            <v>ค่าธรรมเนียมนายหน้า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60503</v>
          </cell>
          <cell r="B269" t="str">
            <v>ค่าธรรมเนียมธนาคาร</v>
          </cell>
          <cell r="C269">
            <v>0</v>
          </cell>
          <cell r="D269">
            <v>0</v>
          </cell>
          <cell r="E269">
            <v>982599.88</v>
          </cell>
          <cell r="F269">
            <v>0</v>
          </cell>
          <cell r="G269">
            <v>982599.88</v>
          </cell>
          <cell r="H269">
            <v>0</v>
          </cell>
        </row>
        <row r="270">
          <cell r="A270" t="str">
            <v>60504</v>
          </cell>
          <cell r="B270" t="str">
            <v>ค่าสมาชิกต่างๆ</v>
          </cell>
          <cell r="C270">
            <v>0</v>
          </cell>
          <cell r="D270">
            <v>0</v>
          </cell>
          <cell r="E270">
            <v>176558.85</v>
          </cell>
          <cell r="F270">
            <v>0</v>
          </cell>
          <cell r="G270">
            <v>176558.85</v>
          </cell>
          <cell r="H270">
            <v>0</v>
          </cell>
        </row>
        <row r="271">
          <cell r="A271" t="str">
            <v>60505</v>
          </cell>
          <cell r="B271" t="str">
            <v>ค่าสอบบัญชี</v>
          </cell>
          <cell r="C271">
            <v>0</v>
          </cell>
          <cell r="D271">
            <v>0</v>
          </cell>
          <cell r="E271">
            <v>429187</v>
          </cell>
          <cell r="F271">
            <v>0</v>
          </cell>
          <cell r="G271">
            <v>429187</v>
          </cell>
          <cell r="H271">
            <v>0</v>
          </cell>
        </row>
        <row r="272">
          <cell r="A272" t="str">
            <v>60506</v>
          </cell>
          <cell r="B272" t="str">
            <v>ค่าธรรมเนียมตลาดหลักทรัพย์</v>
          </cell>
          <cell r="C272">
            <v>0</v>
          </cell>
          <cell r="D272">
            <v>0</v>
          </cell>
          <cell r="E272">
            <v>235205.36</v>
          </cell>
          <cell r="F272">
            <v>0</v>
          </cell>
          <cell r="G272">
            <v>235205.36</v>
          </cell>
          <cell r="H272">
            <v>0</v>
          </cell>
        </row>
        <row r="273">
          <cell r="A273" t="str">
            <v>60507</v>
          </cell>
          <cell r="B273" t="str">
            <v>ค่าธรรมเนียมและบริการอื่นๆ</v>
          </cell>
          <cell r="C273">
            <v>0</v>
          </cell>
          <cell r="D273">
            <v>0</v>
          </cell>
          <cell r="E273">
            <v>1639860.48</v>
          </cell>
          <cell r="F273">
            <v>0</v>
          </cell>
          <cell r="G273">
            <v>1639860.48</v>
          </cell>
          <cell r="H273">
            <v>0</v>
          </cell>
        </row>
        <row r="274">
          <cell r="A274" t="str">
            <v>60508</v>
          </cell>
          <cell r="B274" t="str">
            <v>ส่วนเพิ่มจากการซื้อ-ขายเงินตรา ตปท.ล่วงหน้าตัดบัญช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60601</v>
          </cell>
          <cell r="B275" t="str">
            <v>ค่าลงทะเบียน-ฝึกอบรม</v>
          </cell>
          <cell r="C275">
            <v>0</v>
          </cell>
          <cell r="D275">
            <v>0</v>
          </cell>
          <cell r="E275">
            <v>323003.78000000003</v>
          </cell>
          <cell r="F275">
            <v>0</v>
          </cell>
          <cell r="G275">
            <v>323003.78000000003</v>
          </cell>
          <cell r="H275">
            <v>0</v>
          </cell>
        </row>
        <row r="276">
          <cell r="A276" t="str">
            <v>60602</v>
          </cell>
          <cell r="B276" t="str">
            <v>ค่าวิทยากร</v>
          </cell>
          <cell r="C276">
            <v>0</v>
          </cell>
          <cell r="D276">
            <v>0</v>
          </cell>
          <cell r="E276">
            <v>39000</v>
          </cell>
          <cell r="F276">
            <v>0</v>
          </cell>
          <cell r="G276">
            <v>39000</v>
          </cell>
          <cell r="H276">
            <v>0</v>
          </cell>
        </row>
        <row r="277">
          <cell r="A277" t="str">
            <v>60603</v>
          </cell>
          <cell r="B277" t="str">
            <v>ค่าฝึกอบรมอื่นๆ</v>
          </cell>
          <cell r="C277">
            <v>0</v>
          </cell>
          <cell r="D277">
            <v>0</v>
          </cell>
          <cell r="E277">
            <v>57488.52</v>
          </cell>
          <cell r="F277">
            <v>0</v>
          </cell>
          <cell r="G277">
            <v>57488.52</v>
          </cell>
          <cell r="H277">
            <v>0</v>
          </cell>
        </row>
        <row r="278">
          <cell r="A278" t="str">
            <v>60701</v>
          </cell>
          <cell r="B278" t="str">
            <v>ค่าพาหนะเดินทาง ที่พัก-ในต่างประเทศ</v>
          </cell>
          <cell r="C278">
            <v>0</v>
          </cell>
          <cell r="D278">
            <v>0</v>
          </cell>
          <cell r="E278">
            <v>1410918.59</v>
          </cell>
          <cell r="F278">
            <v>0</v>
          </cell>
          <cell r="G278">
            <v>1410918.59</v>
          </cell>
          <cell r="H278">
            <v>0</v>
          </cell>
        </row>
        <row r="279">
          <cell r="A279" t="str">
            <v>60702</v>
          </cell>
          <cell r="B279" t="str">
            <v>ค่าพาหนะเดิน ที่พัก-ต่างประเทศ</v>
          </cell>
          <cell r="C279">
            <v>0</v>
          </cell>
          <cell r="D279">
            <v>0</v>
          </cell>
          <cell r="E279">
            <v>118625.21</v>
          </cell>
          <cell r="F279">
            <v>0</v>
          </cell>
          <cell r="G279">
            <v>118625.21</v>
          </cell>
          <cell r="H279">
            <v>0</v>
          </cell>
        </row>
        <row r="280">
          <cell r="A280" t="str">
            <v>60703</v>
          </cell>
          <cell r="B280" t="str">
            <v>ค่าพหนะตรวจเรือ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60801</v>
          </cell>
          <cell r="B281" t="str">
            <v>ค่าเลี้ยงรับรองธุรกิจ</v>
          </cell>
          <cell r="C281">
            <v>0</v>
          </cell>
          <cell r="D281">
            <v>0</v>
          </cell>
          <cell r="E281">
            <v>838294.93</v>
          </cell>
          <cell r="F281">
            <v>0</v>
          </cell>
          <cell r="G281">
            <v>838294.93</v>
          </cell>
          <cell r="H281">
            <v>0</v>
          </cell>
        </row>
        <row r="282">
          <cell r="A282" t="str">
            <v>60802</v>
          </cell>
          <cell r="B282" t="str">
            <v>ค่าส่งเสริมการขาย</v>
          </cell>
          <cell r="C282">
            <v>0</v>
          </cell>
          <cell r="D282">
            <v>0</v>
          </cell>
          <cell r="E282">
            <v>98251</v>
          </cell>
          <cell r="F282">
            <v>0</v>
          </cell>
          <cell r="G282">
            <v>98251</v>
          </cell>
          <cell r="H282">
            <v>0</v>
          </cell>
        </row>
        <row r="283">
          <cell r="A283" t="str">
            <v>60803</v>
          </cell>
          <cell r="B283" t="str">
            <v>เงินบริจาคการกุศล</v>
          </cell>
          <cell r="C283">
            <v>0</v>
          </cell>
          <cell r="D283">
            <v>0</v>
          </cell>
          <cell r="E283">
            <v>10200</v>
          </cell>
          <cell r="F283">
            <v>0</v>
          </cell>
          <cell r="G283">
            <v>10200</v>
          </cell>
          <cell r="H283">
            <v>0</v>
          </cell>
        </row>
        <row r="284">
          <cell r="A284" t="str">
            <v>60804</v>
          </cell>
          <cell r="B284" t="str">
            <v>ค่าโฆษณา</v>
          </cell>
          <cell r="C284">
            <v>0</v>
          </cell>
          <cell r="D284">
            <v>0</v>
          </cell>
          <cell r="E284">
            <v>277611.74</v>
          </cell>
          <cell r="F284">
            <v>0</v>
          </cell>
          <cell r="G284">
            <v>277611.74</v>
          </cell>
          <cell r="H284">
            <v>0</v>
          </cell>
        </row>
        <row r="285">
          <cell r="A285" t="str">
            <v>60805</v>
          </cell>
          <cell r="B285" t="str">
            <v>ค่าเอกสาร สิ่งพิมพ์ แบบประกวดราคา</v>
          </cell>
          <cell r="C285">
            <v>0</v>
          </cell>
          <cell r="D285">
            <v>0</v>
          </cell>
          <cell r="E285">
            <v>284674.83</v>
          </cell>
          <cell r="F285">
            <v>0</v>
          </cell>
          <cell r="G285">
            <v>284674.83</v>
          </cell>
          <cell r="H285">
            <v>0</v>
          </cell>
        </row>
        <row r="286">
          <cell r="A286" t="str">
            <v>60900</v>
          </cell>
          <cell r="B286" t="str">
            <v>ค่าใช้จ่ายอื่นๆ</v>
          </cell>
          <cell r="C286">
            <v>0</v>
          </cell>
          <cell r="D286">
            <v>0</v>
          </cell>
          <cell r="E286">
            <v>273504.19</v>
          </cell>
          <cell r="F286">
            <v>0</v>
          </cell>
          <cell r="G286">
            <v>273504.19</v>
          </cell>
          <cell r="H286">
            <v>0</v>
          </cell>
        </row>
        <row r="287">
          <cell r="A287" t="str">
            <v>60901</v>
          </cell>
          <cell r="B287" t="str">
            <v>ค่าเสื่อมราคา</v>
          </cell>
          <cell r="C287">
            <v>0</v>
          </cell>
          <cell r="D287">
            <v>0</v>
          </cell>
          <cell r="E287">
            <v>6527962.6600000001</v>
          </cell>
          <cell r="F287">
            <v>0</v>
          </cell>
          <cell r="G287">
            <v>6527962.6600000001</v>
          </cell>
          <cell r="H287">
            <v>0</v>
          </cell>
        </row>
        <row r="288">
          <cell r="A288" t="str">
            <v>60902</v>
          </cell>
          <cell r="B288" t="str">
            <v>ค่าใช้จ่ายตัดจ่าย (บริหาร)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60903</v>
          </cell>
          <cell r="B289" t="str">
            <v>ดอกผลเช่าซื้อตัดบัญชี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60904</v>
          </cell>
          <cell r="B290" t="str">
            <v>ค่าฟิล์ม ค่าล้าง-อัดรูป</v>
          </cell>
          <cell r="C290">
            <v>0</v>
          </cell>
          <cell r="D290">
            <v>0</v>
          </cell>
          <cell r="E290">
            <v>15263.41</v>
          </cell>
          <cell r="F290">
            <v>0</v>
          </cell>
          <cell r="G290">
            <v>15263.41</v>
          </cell>
          <cell r="H290">
            <v>0</v>
          </cell>
        </row>
        <row r="291">
          <cell r="A291" t="str">
            <v>60905</v>
          </cell>
          <cell r="B291" t="str">
            <v>หนี้สงสัยจะสูญ</v>
          </cell>
          <cell r="C291">
            <v>0</v>
          </cell>
          <cell r="D291">
            <v>0</v>
          </cell>
          <cell r="E291">
            <v>2980073.88</v>
          </cell>
          <cell r="F291">
            <v>0</v>
          </cell>
          <cell r="G291">
            <v>2980073.88</v>
          </cell>
          <cell r="H291">
            <v>0</v>
          </cell>
        </row>
        <row r="292">
          <cell r="A292" t="str">
            <v>60906</v>
          </cell>
          <cell r="B292" t="str">
            <v>หนี้สูญ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60910</v>
          </cell>
          <cell r="B293" t="str">
            <v>ขาดทุนจากอัตราแลกเปลี่ยน</v>
          </cell>
          <cell r="C293">
            <v>0</v>
          </cell>
          <cell r="D293">
            <v>0</v>
          </cell>
          <cell r="E293">
            <v>1316285.8400000001</v>
          </cell>
          <cell r="F293">
            <v>0</v>
          </cell>
          <cell r="G293">
            <v>1316285.8400000001</v>
          </cell>
          <cell r="H293">
            <v>0</v>
          </cell>
        </row>
        <row r="294">
          <cell r="A294" t="str">
            <v>60911</v>
          </cell>
          <cell r="B294" t="str">
            <v>ขาดทุนจากการขายทรัพย์สิน</v>
          </cell>
          <cell r="C294">
            <v>0</v>
          </cell>
          <cell r="D294">
            <v>0</v>
          </cell>
          <cell r="E294">
            <v>24521.23</v>
          </cell>
          <cell r="F294">
            <v>0</v>
          </cell>
          <cell r="G294">
            <v>24521.23</v>
          </cell>
          <cell r="H294">
            <v>0</v>
          </cell>
        </row>
        <row r="295">
          <cell r="A295" t="str">
            <v>60912</v>
          </cell>
          <cell r="B295" t="str">
            <v>ขาดทุนจากการลงทุนในบริษัทย่อย</v>
          </cell>
          <cell r="C295">
            <v>0</v>
          </cell>
          <cell r="D295">
            <v>0</v>
          </cell>
          <cell r="E295">
            <v>62641.65</v>
          </cell>
          <cell r="F295">
            <v>0</v>
          </cell>
          <cell r="G295">
            <v>62641.65</v>
          </cell>
          <cell r="H295">
            <v>0</v>
          </cell>
        </row>
        <row r="296">
          <cell r="A296" t="str">
            <v>60915</v>
          </cell>
          <cell r="B296" t="str">
            <v>ขาดทุนที่เกิดขึ้นจากการจำหน่ายเงินลงทุน</v>
          </cell>
          <cell r="C296">
            <v>0</v>
          </cell>
          <cell r="D296">
            <v>0</v>
          </cell>
          <cell r="E296">
            <v>159496.42000000001</v>
          </cell>
          <cell r="F296">
            <v>0</v>
          </cell>
          <cell r="G296">
            <v>159496.42000000001</v>
          </cell>
          <cell r="H296">
            <v>0</v>
          </cell>
        </row>
        <row r="297">
          <cell r="A297" t="str">
            <v>60916</v>
          </cell>
          <cell r="B297" t="str">
            <v>ค่าปรับจากการผิดสัญญาจ้าง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60920</v>
          </cell>
          <cell r="B298" t="str">
            <v>ค่าใช้จ่ายเบ็ดเตล็ด</v>
          </cell>
          <cell r="C298">
            <v>0</v>
          </cell>
          <cell r="D298">
            <v>0</v>
          </cell>
          <cell r="E298">
            <v>83773.5</v>
          </cell>
          <cell r="F298">
            <v>0</v>
          </cell>
          <cell r="G298">
            <v>83773.5</v>
          </cell>
          <cell r="H298">
            <v>0</v>
          </cell>
        </row>
        <row r="299">
          <cell r="A299" t="str">
            <v>69001</v>
          </cell>
          <cell r="B299" t="str">
            <v>ดอกเบี้ยเงินกู้ระยะยาว ไทยพาณิชย์</v>
          </cell>
          <cell r="C299">
            <v>0</v>
          </cell>
          <cell r="D299">
            <v>0</v>
          </cell>
          <cell r="E299">
            <v>2072791.39</v>
          </cell>
          <cell r="F299">
            <v>0</v>
          </cell>
          <cell r="G299">
            <v>2072791.39</v>
          </cell>
          <cell r="H299">
            <v>0</v>
          </cell>
        </row>
        <row r="300">
          <cell r="A300" t="str">
            <v>69002</v>
          </cell>
          <cell r="B300" t="str">
            <v>ดอกเบี้ยเงินเบิกเกินบัญชี</v>
          </cell>
          <cell r="C300">
            <v>0</v>
          </cell>
          <cell r="D300">
            <v>0</v>
          </cell>
          <cell r="E300">
            <v>224487.21</v>
          </cell>
          <cell r="F300">
            <v>0</v>
          </cell>
          <cell r="G300">
            <v>224487.21</v>
          </cell>
          <cell r="H300">
            <v>0</v>
          </cell>
        </row>
        <row r="301">
          <cell r="A301" t="str">
            <v>69003</v>
          </cell>
          <cell r="B301" t="str">
            <v>ดอกเบี้ยจ่ายอื่นๆ</v>
          </cell>
          <cell r="C301">
            <v>0</v>
          </cell>
          <cell r="D301">
            <v>0</v>
          </cell>
          <cell r="E301">
            <v>10348299.119999999</v>
          </cell>
          <cell r="F301">
            <v>0</v>
          </cell>
          <cell r="G301">
            <v>10348299.119999999</v>
          </cell>
          <cell r="H301">
            <v>0</v>
          </cell>
        </row>
        <row r="302">
          <cell r="A302" t="str">
            <v>69004</v>
          </cell>
          <cell r="B302" t="str">
            <v>ดอกเบี้ยจ่าย-เจ้าหนี้ T/R</v>
          </cell>
          <cell r="C302">
            <v>0</v>
          </cell>
          <cell r="D302">
            <v>0</v>
          </cell>
          <cell r="E302">
            <v>197353.31</v>
          </cell>
          <cell r="F302">
            <v>0</v>
          </cell>
          <cell r="G302">
            <v>197353.31</v>
          </cell>
          <cell r="H302">
            <v>0</v>
          </cell>
        </row>
        <row r="303">
          <cell r="A303" t="str">
            <v>69101</v>
          </cell>
          <cell r="B303" t="str">
            <v>ภาษีโรงเรือนและที่ดิน</v>
          </cell>
          <cell r="C303">
            <v>0</v>
          </cell>
          <cell r="D303">
            <v>0</v>
          </cell>
          <cell r="E303">
            <v>154697</v>
          </cell>
          <cell r="F303">
            <v>0</v>
          </cell>
          <cell r="G303">
            <v>154697</v>
          </cell>
          <cell r="H303">
            <v>0</v>
          </cell>
        </row>
        <row r="304">
          <cell r="A304" t="str">
            <v>69102</v>
          </cell>
          <cell r="B304" t="str">
            <v>ภาษีเงินได้นิติบุคคล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69201</v>
          </cell>
          <cell r="B305" t="str">
            <v>ภาษีซื้อขอคืนไม่ได้</v>
          </cell>
          <cell r="C305">
            <v>0</v>
          </cell>
          <cell r="D305">
            <v>0</v>
          </cell>
          <cell r="E305">
            <v>0</v>
          </cell>
          <cell r="F305">
            <v>47474.25</v>
          </cell>
          <cell r="G305">
            <v>0</v>
          </cell>
          <cell r="H305">
            <v>47474.25</v>
          </cell>
        </row>
        <row r="306">
          <cell r="A306" t="str">
            <v>69202</v>
          </cell>
          <cell r="B306" t="str">
            <v>เงินเพิ่มและเบี้ยปรับ</v>
          </cell>
          <cell r="C306">
            <v>0</v>
          </cell>
          <cell r="D306">
            <v>0</v>
          </cell>
          <cell r="E306">
            <v>368866.83</v>
          </cell>
          <cell r="F306">
            <v>0</v>
          </cell>
          <cell r="G306">
            <v>368866.83</v>
          </cell>
          <cell r="H306">
            <v>0</v>
          </cell>
        </row>
        <row r="307">
          <cell r="C307">
            <v>1127528059.2700002</v>
          </cell>
          <cell r="D307">
            <v>1127528059.2699997</v>
          </cell>
          <cell r="E307">
            <v>879863858.40000021</v>
          </cell>
          <cell r="F307">
            <v>879863858.39999998</v>
          </cell>
          <cell r="G307">
            <v>981107238.61000025</v>
          </cell>
          <cell r="H307">
            <v>981107238.6099999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ISED4"/>
      <sheetName val="5"/>
      <sheetName val="9"/>
      <sheetName val="Sheet1 (2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แผนการเจาะลูกค้า"/>
      <sheetName val="สรุป"/>
      <sheetName val="อมตะCiyt"/>
      <sheetName val="นิคมตะวันออก"/>
      <sheetName val="นิคมบ่อวิน"/>
      <sheetName val="นิคม เกตเวย์"/>
      <sheetName val="นิคมมาบตาพุด"/>
      <sheetName val="นิคม อีสเทิร์นชีบอร์ด"/>
      <sheetName val="นิคม ปิ่นทอง"/>
      <sheetName val="นิคม เวลโกรว์"/>
      <sheetName val="นิคมแหลมฉบัง"/>
      <sheetName val="นิคม อมตะนคร"/>
      <sheetName val="นิคมแก่งคอย"/>
      <sheetName val="นิคมหนองแค"/>
      <sheetName val="ธุรกิจกระเบื้อง"/>
      <sheetName val="เอกสารใช้กับแผนข้อ1"/>
      <sheetName val="เอกสารใช้กับแผนข้อ2,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Detail-S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"/>
      <sheetName val="YYY"/>
      <sheetName val="ProjectName"/>
      <sheetName val="Unit Cost"/>
      <sheetName val="Material civil"/>
      <sheetName val="Labour"/>
      <sheetName val="Equipment"/>
      <sheetName val="Unit Cost 2-4"/>
      <sheetName val="Unit Cost 5(1)"/>
      <sheetName val="Unit Cost 5(2-4)"/>
      <sheetName val="Unit Cost 5(6-11)"/>
      <sheetName val="Unit Cost 6"/>
      <sheetName val="Unit Cost 6(12,13)"/>
      <sheetName val="Unit Cost 6(15-20)"/>
      <sheetName val="ITEM List"/>
      <sheetName val="price6.18"/>
      <sheetName val="price6.19"/>
      <sheetName val="Electrical"/>
      <sheetName val="Structure labour cost"/>
      <sheetName val="Rate of work"/>
      <sheetName val="Fill Mat."/>
      <sheetName val="Piling"/>
      <sheetName val="Structure unit"/>
      <sheetName val="Source Fill Materials"/>
      <sheetName val="Factor F Data"/>
      <sheetName val="Form"/>
      <sheetName val="Concrete Price"/>
      <sheetName val="SUM-AIR-Submit"/>
      <sheetName val="UnitSOBRR"/>
      <sheetName val="Unit_Cost"/>
      <sheetName val="Material_civil"/>
      <sheetName val="Unit_Cost_2-4"/>
      <sheetName val="Unit_Cost_5(1)"/>
      <sheetName val="Unit_Cost_5(2-4)"/>
      <sheetName val="Unit_Cost_5(6-11)"/>
      <sheetName val="Unit_Cost_6"/>
      <sheetName val="Unit_Cost_6(12,13)"/>
      <sheetName val="Unit_Cost_6(15-20)"/>
      <sheetName val="ITEM_List"/>
      <sheetName val="price6_18"/>
      <sheetName val="price6_19"/>
      <sheetName val="Structure_labour_cost"/>
      <sheetName val="Rate_of_work"/>
      <sheetName val="Fill_Mat_"/>
      <sheetName val="Structure_unit"/>
      <sheetName val="Source_Fill_Materials"/>
      <sheetName val="Factor_F_Data"/>
      <sheetName val="Concrete_Price"/>
      <sheetName val="STRUCTURE"/>
      <sheetName val="S3 Architectural"/>
      <sheetName val="สรุป"/>
      <sheetName val="UnitSOBRR.xls"/>
      <sheetName val="PL"/>
      <sheetName val="SH-A"/>
      <sheetName val="SH-B"/>
      <sheetName val="SH-D"/>
      <sheetName val="SH-E"/>
      <sheetName val="SH-F"/>
      <sheetName val="SH-G"/>
      <sheetName val="SH-C"/>
      <sheetName val="FR"/>
      <sheetName val="lines Lot1a"/>
      <sheetName val="summary1-3"/>
      <sheetName val="Cctmst"/>
      <sheetName val="Prod-1"/>
      <sheetName val="SCH 1"/>
      <sheetName val="List"/>
      <sheetName val="갑지"/>
      <sheetName val="Cost per SQM_M&amp;E"/>
      <sheetName val="รวมราคาทั้งสิ้น"/>
      <sheetName val="Key Data"/>
      <sheetName val="sa lifecycle inputs"/>
      <sheetName val="sa  lifecycle"/>
      <sheetName val="SAN REDUCED 1"/>
      <sheetName val="Unit_Cost1"/>
      <sheetName val="Material_civil1"/>
      <sheetName val="Unit_Cost_2-41"/>
      <sheetName val="Unit_Cost_5(1)1"/>
      <sheetName val="Unit_Cost_5(2-4)1"/>
      <sheetName val="Unit_Cost_5(6-11)1"/>
      <sheetName val="Unit_Cost_61"/>
      <sheetName val="Unit_Cost_6(12,13)1"/>
      <sheetName val="Unit_Cost_6(15-20)1"/>
      <sheetName val="ITEM_List1"/>
      <sheetName val="price6_181"/>
      <sheetName val="price6_191"/>
      <sheetName val="Structure_labour_cost1"/>
      <sheetName val="Rate_of_work1"/>
      <sheetName val="Fill_Mat_1"/>
      <sheetName val="Structure_unit1"/>
      <sheetName val="Source_Fill_Materials1"/>
      <sheetName val="Factor_F_Data1"/>
      <sheetName val="Concrete_Price1"/>
      <sheetName val="S3_Architectural"/>
      <sheetName val="UnitSOBRR_xls"/>
      <sheetName val="SCH_1"/>
      <sheetName val="Cost_per_SQM_M&amp;E"/>
      <sheetName val="AR(AUF)"/>
      <sheetName val="D&amp;W(AUF)"/>
      <sheetName val="EE"/>
      <sheetName val="RO(AUF)"/>
      <sheetName val="SAN(AUF)"/>
      <sheetName val="SUM_ALL"/>
      <sheetName val="Road&amp;Fence(AUF)"/>
      <sheetName val="ถนน+รั้ว"/>
      <sheetName val="escon"/>
      <sheetName val="Sheet1"/>
      <sheetName val="detail "/>
      <sheetName val="cov-estimate"/>
      <sheetName val="exf"/>
      <sheetName val="สรุปรวม (2)"/>
      <sheetName val="Summary"/>
      <sheetName val="BOQ"/>
      <sheetName val="construction cost summary"/>
      <sheetName val="Cost Data"/>
      <sheetName val="A_DW"/>
      <sheetName val="g1"/>
      <sheetName val="sheetNO"/>
      <sheetName val="Bill No. 2 - Carpark"/>
      <sheetName val="Manpower"/>
      <sheetName val="สรุปงานเปลี่ยนแปลง"/>
      <sheetName val="ใบเสนอราคา"/>
      <sheetName val="รวมงานสถาปัตย์"/>
      <sheetName val="Actual A"/>
      <sheetName val="Actual B"/>
      <sheetName val="Actual C"/>
      <sheetName val="Actual นิติ"/>
      <sheetName val="Actual ฟิตเนส"/>
      <sheetName val="Actual สระว่ายน้ำ"/>
      <sheetName val="เสนอราคา CMC"/>
      <sheetName val="งานจัดสวน"/>
      <sheetName val="งานเพอร์"/>
      <sheetName val="Sheet2"/>
      <sheetName val="Sheet3"/>
      <sheetName val="53"/>
      <sheetName val="Mechanical"/>
      <sheetName val="JobSetup"/>
      <sheetName val="Pr"/>
      <sheetName val="Proposal Form"/>
      <sheetName val="Data"/>
      <sheetName val="DETAIL"/>
      <sheetName val="cover"/>
      <sheetName val="Interior Plot - B"/>
      <sheetName val="Jan"/>
      <sheetName val="Feb"/>
      <sheetName val="Mar"/>
      <sheetName val="Apr"/>
      <sheetName val="May"/>
      <sheetName val="June"/>
      <sheetName val="MD_R"/>
      <sheetName val="CELL_A"/>
      <sheetName val="ENV_A"/>
      <sheetName val="PG_A"/>
      <sheetName val="MD_A"/>
      <sheetName val="QA&amp;R_A"/>
      <sheetName val="RMP_A"/>
      <sheetName val="RMZ_A"/>
      <sheetName val="JUNE1"/>
      <sheetName val="ENV_R"/>
      <sheetName val="PG_R"/>
      <sheetName val="CELL_R"/>
      <sheetName val="QA&amp;R_R"/>
      <sheetName val="RMP_R"/>
      <sheetName val="RMZ_R"/>
      <sheetName val="A"/>
      <sheetName val="TTL"/>
      <sheetName val="demand"/>
      <sheetName val="Replacement Cost "/>
      <sheetName val="master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7">
          <cell r="B7">
            <v>1.4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>
        <row r="7">
          <cell r="B7">
            <v>1.4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 refreshError="1"/>
      <sheetData sheetId="162" refreshError="1"/>
      <sheetData sheetId="163" refreshError="1"/>
      <sheetData sheetId="164"/>
      <sheetData sheetId="165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เงินกู้ธนชาติ"/>
      <sheetName val="2002"/>
      <sheetName val="เงินกู้ MGC"/>
      <sheetName val="SCB 1 - Current"/>
      <sheetName val="SCB 2 - Current"/>
      <sheetName val="ELEC45-01"/>
      <sheetName val=""/>
      <sheetName val="RM"/>
      <sheetName val="ลูกหนี้(เก่า)"/>
      <sheetName val="TrialBalance Q3_2002"/>
      <sheetName val="TB010307..310307"/>
      <sheetName val="TB-MAR07(NET)"/>
      <sheetName val="BS-Q1'04"/>
      <sheetName val="ARTT"/>
      <sheetName val="TB-2001-Apr'01"/>
      <sheetName val="AP-FAsb"/>
      <sheetName val="ตั๋วเงินรับ"/>
      <sheetName val="TB"/>
      <sheetName val="Trial Balance"/>
      <sheetName val="set_"/>
      <sheetName val="Lead"/>
      <sheetName val="PA"/>
      <sheetName val="TB SAP"/>
      <sheetName val="LeadQ3_2002"/>
      <sheetName val="C-3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acc.depre-report-old"/>
      <sheetName val="desc"/>
      <sheetName val="type"/>
      <sheetName val="K-5"/>
      <sheetName val="Exp"/>
      <sheetName val="VariableII  period"/>
      <sheetName val="31.12.04"/>
      <sheetName val="งบบริหาร PL-report"/>
      <sheetName val="SwapData"/>
      <sheetName val="BS ATTACH"/>
      <sheetName val="P&amp;LFINAL - 44"/>
      <sheetName val="TCBARRE"/>
      <sheetName val="Cashflow"/>
      <sheetName val="10-1 Media"/>
      <sheetName val="10-cut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EST-FOOTING (G)"/>
      <sheetName val="ADJ_-_RATE"/>
      <sheetName val="VariableII__period"/>
      <sheetName val="Trial_Balance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acc_depre-report-old"/>
      <sheetName val="งบบริหาร_PL-report"/>
      <sheetName val="BS_ATTACH"/>
      <sheetName val="P&amp;LFINAL_-_44"/>
      <sheetName val="เงินกู้_MGC"/>
      <sheetName val="Wkgs_BS Lead"/>
      <sheetName val="FS-TT3"/>
      <sheetName val="U1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detail_profit&amp;loss"/>
      <sheetName val="Submission Form"/>
      <sheetName val="Detail-Sep"/>
      <sheetName val="Investment Database"/>
      <sheetName val="คชจ.ดำเนินงาน6-43"/>
      <sheetName val="_2_ส่งข้อมูลต้นทุนฉีดให้บัญชี"/>
      <sheetName val="노무비"/>
      <sheetName val="7Long term liabilities"/>
      <sheetName val="Permanent info"/>
      <sheetName val="BS-after AJE"/>
      <sheetName val="License"/>
      <sheetName val="03中"/>
      <sheetName val="Exchange"/>
      <sheetName val="7 Jan 02"/>
      <sheetName val="PM-TE"/>
      <sheetName val="CIPA"/>
      <sheetName val="ana u5"/>
      <sheetName val="key"/>
      <sheetName val="BS"/>
      <sheetName val="TB MON VS Deloittle Grouping"/>
      <sheetName val="K-1A"/>
      <sheetName val="K-5 YE"/>
      <sheetName val="ExRate"/>
      <sheetName val="EL1"/>
      <sheetName val="Seg-rent"/>
      <sheetName val="สรุปรวม"/>
      <sheetName val=" APS  APS-DI ING"/>
      <sheetName val="Sheet1"/>
      <sheetName val="no.7"/>
      <sheetName val="REC GROUP"/>
      <sheetName val="Oct_06"/>
      <sheetName val="UTC Profit Consolidation"/>
      <sheetName val="Two Step Revenue Testing Master"/>
      <sheetName val="Mkt Dev 1291 ONL 1290 - 1010"/>
      <sheetName val="TB Data base"/>
      <sheetName val="LBOSHEL5"/>
      <sheetName val="Master"/>
      <sheetName val="DISK歯型面圧"/>
      <sheetName val="INTEREST"/>
      <sheetName val="CODE,NAME"/>
      <sheetName val="A-4"/>
      <sheetName val="Template for lead"/>
      <sheetName val="Rec#54-Q2"/>
      <sheetName val="Rec#54-Q1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TB010307__310307"/>
      <sheetName val="SCB_1_-_Current"/>
      <sheetName val="SCB_2_-_Current"/>
      <sheetName val="7Long_term_liabilities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>
        <row r="1">
          <cell r="A1" t="str">
            <v>Trial Balance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">
          <cell r="A1" t="str">
            <v>5/1/2009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1">
          <cell r="A1" t="str">
            <v>รหัสบัญชี</v>
          </cell>
        </row>
      </sheetData>
      <sheetData sheetId="98">
        <row r="1">
          <cell r="A1" t="str">
            <v>Trial Balance</v>
          </cell>
        </row>
      </sheetData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  <sheetData sheetId="1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 &amp; TE Q2'03"/>
      <sheetName val="PM &amp; TE Q2'04"/>
      <sheetName val="ADJ"/>
      <sheetName val="REC"/>
      <sheetName val="SAD"/>
      <sheetName val="ADJ&amp;REC Q1'03"/>
      <sheetName val="CJE Q1'03"/>
      <sheetName val="CJE Q2'03"/>
      <sheetName val="SAD Q2'03"/>
      <sheetName val="ADJ&amp;REC Q2'03"/>
      <sheetName val="REC Q2'04"/>
      <sheetName val="ADJ Q2'04"/>
      <sheetName val="SAD Q2 '04"/>
      <sheetName val="CJE Q2'04"/>
      <sheetName val="A-4"/>
      <sheetName val="C-1"/>
      <sheetName val="E-1"/>
      <sheetName val="E-1A"/>
      <sheetName val="E-1B"/>
      <sheetName val="E-2"/>
      <sheetName val="E-4.1"/>
      <sheetName val="E-5A"/>
      <sheetName val="E-5B Q1'04"/>
      <sheetName val="E-5B Q1'03"/>
      <sheetName val="E-5C"/>
      <sheetName val="E-6"/>
      <sheetName val="F-1"/>
      <sheetName val="G-1"/>
      <sheetName val="H-1"/>
      <sheetName val="H-2"/>
      <sheetName val="I-1"/>
      <sheetName val="J-1"/>
      <sheetName val="K-1"/>
      <sheetName val="Land"/>
      <sheetName val="Rec_K"/>
      <sheetName val="M-1"/>
      <sheetName val="M-3.3 Q1'04"/>
      <sheetName val="M-3.3 Q1'03"/>
      <sheetName val="N-1"/>
      <sheetName val="O-2"/>
      <sheetName val="O-2 adj"/>
      <sheetName val="Q-1"/>
      <sheetName val="T-1"/>
      <sheetName val="U-1"/>
      <sheetName val="U-1a"/>
      <sheetName val="U-2"/>
      <sheetName val="U-2a"/>
      <sheetName val="U-3"/>
      <sheetName val="U-3a"/>
      <sheetName val="U-3.1 Q1'03"/>
      <sheetName val="U-3.3"/>
      <sheetName val="rental inc U-3.4"/>
      <sheetName val="U-4"/>
      <sheetName val="U-4a"/>
      <sheetName val="U-4.1"/>
      <sheetName val="U-4.1a"/>
      <sheetName val="U-4.2"/>
      <sheetName val="U-5"/>
      <sheetName val="U-5a"/>
      <sheetName val="U-6"/>
      <sheetName val="U-6a"/>
      <sheetName val="000"/>
      <sheetName val="100"/>
      <sheetName val="200"/>
      <sheetName val="TB.0603"/>
      <sheetName val="TB.0604"/>
      <sheetName val="Sheet3"/>
      <sheetName val="SAD Q2'04"/>
      <sheetName val="SAD (2)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DRA1 "/>
      <sheetName val="Compare DRA#1"/>
      <sheetName val="2543"/>
      <sheetName val="2544"/>
      <sheetName val="2545"/>
      <sheetName val="2546"/>
      <sheetName val="CompareDRA#2"/>
      <sheetName val="DRA2"/>
      <sheetName val="Principal"/>
      <sheetName val="Principal Q1'03"/>
      <sheetName val="Principal Q1'04"/>
      <sheetName val="Interest YE'03"/>
      <sheetName val="Interest Q1'03"/>
      <sheetName val="Interest Q1'04"/>
      <sheetName val="Interest future DRA #2"/>
      <sheetName val="Interest expense"/>
      <sheetName val="M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 refreshError="1"/>
      <sheetData sheetId="105" refreshError="1"/>
      <sheetData sheetId="10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1A"/>
      <sheetName val="N-1B"/>
      <sheetName val="N-4"/>
      <sheetName val="N-4.1"/>
      <sheetName val="N-4.2"/>
      <sheetName val="N-4.3"/>
      <sheetName val="N-4.4"/>
      <sheetName val="TrialBalance Q3-2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N-4.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XXXXX0"/>
      <sheetName val="XXXXX1"/>
      <sheetName val="Sheet2"/>
      <sheetName val="ราคารวม"/>
      <sheetName val="งานโครงสร้าง (ITP)"/>
      <sheetName val="งานพื้น"/>
      <sheetName val="งานผนัง"/>
      <sheetName val="งานฝ้าเพดาน"/>
      <sheetName val="งานสี"/>
      <sheetName val="งานประตูไม้-ประตูเหล็ก"/>
      <sheetName val="งานประตู-หน้าต่างอลูมิเนียม (2)"/>
      <sheetName val="งานสุขภัณฑ์"/>
      <sheetName val="งานเบ็ดเตล็ด"/>
      <sheetName val="งานภายนอก"/>
      <sheetName val="ระบบลิฟท์"/>
      <sheetName val="งานสนับสนุนงานก่อสร้าง (2)"/>
      <sheetName val="Comment Sum (ITP Rev.3)"/>
      <sheetName val="Comment Sum (ITP Rev.2)"/>
      <sheetName val="Comment Sum Sheet-1"/>
      <sheetName val="Sheet3"/>
      <sheetName val="CAR-Sheet1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&amp;cash flow"/>
      <sheetName val="conso-PL"/>
      <sheetName val="asimar cf"/>
      <sheetName val="conso cf "/>
      <sheetName val="eliminate_BS"/>
      <sheetName val="eliminate_PL"/>
      <sheetName val="BS"/>
      <sheetName val="PL"/>
      <sheetName val="pending"/>
      <sheetName val="PM &amp; TE-calculation"/>
      <sheetName val="REC"/>
      <sheetName val="SAD"/>
      <sheetName val="ADJ"/>
      <sheetName val="Sum lead"/>
      <sheetName val="C-Cash&amp;Bank"/>
      <sheetName val="E-Accounts Receivable"/>
      <sheetName val="F-Inventory"/>
      <sheetName val="G-Other CA"/>
      <sheetName val="H-Investment"/>
      <sheetName val="H-3"/>
      <sheetName val="I-Intercompany"/>
      <sheetName val="J-Other Assets"/>
      <sheetName val="K-Fixed Asset"/>
      <sheetName val="M-Accounts Payable"/>
      <sheetName val="N-Other CL"/>
      <sheetName val="Q-Other Liabilities"/>
      <sheetName val="Q-3"/>
      <sheetName val="T-Equity"/>
      <sheetName val="U-Profit&amp;Loss"/>
      <sheetName val="U-1.1_GP by Seg"/>
      <sheetName val="U-Service Income"/>
      <sheetName val="U-Other Income"/>
      <sheetName val="U-Cost of Service"/>
      <sheetName val="U-4-1"/>
      <sheetName val="U-Selling&amp;Admin"/>
      <sheetName val="U-Interest Exp"/>
      <sheetName val="Trial Balance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 &amp; TE "/>
      <sheetName val="SAD"/>
      <sheetName val="Cum SAD"/>
      <sheetName val="CJE"/>
      <sheetName val="ADJ"/>
      <sheetName val="REC"/>
      <sheetName val="Sum lead"/>
      <sheetName val="C-Cash&amp;Bank"/>
      <sheetName val="E-Accounts Receivable"/>
      <sheetName val="F-Inventory"/>
      <sheetName val="G-Other CA"/>
      <sheetName val="H-Investment"/>
      <sheetName val="I-Intercompany"/>
      <sheetName val="J-Other Assets"/>
      <sheetName val="K-Fixed Asset"/>
      <sheetName val="M-Accounts Payable"/>
      <sheetName val="N-Other CL"/>
      <sheetName val="Q-Other Liabilities"/>
      <sheetName val="T-Equity"/>
      <sheetName val="U-Profit&amp;Loss"/>
      <sheetName val="U-Service Income"/>
      <sheetName val="U-Other Income"/>
      <sheetName val="U-Cost of Service"/>
      <sheetName val="U-Selling&amp;Admin"/>
      <sheetName val="U-Interest Exp"/>
      <sheetName val="Trial Balance"/>
      <sheetName val="Invoice"/>
      <sheetName val="TrialBalance Q3-2002"/>
      <sheetName val="N-4.4"/>
      <sheetName val="เงินกู้ธนชาติ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หน้า"/>
      <sheetName val="Account Code_E"/>
      <sheetName val="0448"/>
      <sheetName val="BS"/>
      <sheetName val="CE"/>
      <sheetName val="Detai_asset"/>
      <sheetName val="Detai_Liabilities"/>
      <sheetName val="Detai_Cost of goods sold"/>
      <sheetName val="Detai_EX"/>
      <sheetName val="27-5-48 "/>
      <sheetName val="30-5-48"/>
      <sheetName val="07-6-48"/>
      <sheetName val="Trial Balance"/>
    </sheetNames>
    <sheetDataSet>
      <sheetData sheetId="0" refreshError="1"/>
      <sheetData sheetId="1" refreshError="1">
        <row r="1">
          <cell r="A1" t="str">
            <v>Dan Chang Bio-Energy Co.,Ltd.</v>
          </cell>
        </row>
        <row r="2">
          <cell r="A2" t="str">
            <v>Phu Khieo Bio-Energy Co.,Ltd.</v>
          </cell>
        </row>
        <row r="3">
          <cell r="A3" t="str">
            <v>Chart of Account</v>
          </cell>
        </row>
        <row r="5">
          <cell r="A5">
            <v>100000</v>
          </cell>
          <cell r="B5" t="str">
            <v>Assets</v>
          </cell>
        </row>
        <row r="6">
          <cell r="A6">
            <v>110000</v>
          </cell>
          <cell r="B6" t="str">
            <v>Current Assets</v>
          </cell>
        </row>
        <row r="7">
          <cell r="A7">
            <v>111000</v>
          </cell>
          <cell r="C7" t="str">
            <v>Cash on Hand and at Banks</v>
          </cell>
        </row>
        <row r="8">
          <cell r="A8">
            <v>111100</v>
          </cell>
          <cell r="D8" t="str">
            <v>Petty Cash at Office</v>
          </cell>
        </row>
        <row r="9">
          <cell r="A9">
            <v>111200</v>
          </cell>
          <cell r="D9" t="str">
            <v>Petty Cash at Site</v>
          </cell>
        </row>
        <row r="10">
          <cell r="A10">
            <v>112000</v>
          </cell>
          <cell r="C10" t="str">
            <v>Cash at Bank - Saving Account</v>
          </cell>
        </row>
        <row r="11">
          <cell r="A11">
            <v>112100</v>
          </cell>
          <cell r="D11" t="str">
            <v>Cash at Bank - Saving Account  SCB</v>
          </cell>
        </row>
        <row r="12">
          <cell r="A12">
            <v>112101</v>
          </cell>
          <cell r="E12" t="str">
            <v>Cash at Bank -Savings Accounts SCB (Chidlom)      # 001-5-49181-4</v>
          </cell>
        </row>
        <row r="13">
          <cell r="A13">
            <v>112102</v>
          </cell>
          <cell r="E13" t="str">
            <v>Cash at Bank -Savings Accounts SCB (Danchang)   # 683-2-10999-5</v>
          </cell>
        </row>
        <row r="14">
          <cell r="A14">
            <v>112103</v>
          </cell>
          <cell r="E14" t="str">
            <v>Cash at Bank -Saving Account SCB (Chidlom)          # 001-5-51601-2</v>
          </cell>
        </row>
        <row r="15">
          <cell r="A15">
            <v>112200</v>
          </cell>
          <cell r="D15" t="str">
            <v>Cash at Bank - Saving Account  BAY</v>
          </cell>
        </row>
        <row r="16">
          <cell r="A16">
            <v>112201</v>
          </cell>
          <cell r="E16" t="str">
            <v>Cash at Bank -Savings Accounts-BAY (Chumpae) # 088-1-50489-5</v>
          </cell>
        </row>
        <row r="17">
          <cell r="A17">
            <v>112202</v>
          </cell>
          <cell r="E17" t="str">
            <v>Cash at Bank -Savings Accounts-BAY(Rama 3)      #777-1-25076-9</v>
          </cell>
        </row>
        <row r="18">
          <cell r="A18">
            <v>112300</v>
          </cell>
          <cell r="D18" t="str">
            <v>Cash at Bank - Saving Account  SCIB</v>
          </cell>
        </row>
        <row r="19">
          <cell r="A19">
            <v>112301</v>
          </cell>
          <cell r="E19" t="str">
            <v>Cash at Bank -Savings Accounts-SCIB (Chumpae)#563-2-07424-7</v>
          </cell>
        </row>
        <row r="20">
          <cell r="A20">
            <v>112302</v>
          </cell>
          <cell r="E20" t="str">
            <v>Cash at Bank -Savings Accounts-SCIB(Petburee)#001-2-86197-3</v>
          </cell>
        </row>
        <row r="21">
          <cell r="A21">
            <v>113000</v>
          </cell>
          <cell r="C21" t="str">
            <v>Cash at Bank - Current Account</v>
          </cell>
        </row>
        <row r="22">
          <cell r="A22">
            <v>113100</v>
          </cell>
          <cell r="D22" t="str">
            <v xml:space="preserve">Cash at Bank - Current Account SCB </v>
          </cell>
        </row>
        <row r="23">
          <cell r="A23">
            <v>113101</v>
          </cell>
          <cell r="E23" t="str">
            <v>Current Account SCB Shidlom # 001-3-49836-5</v>
          </cell>
        </row>
        <row r="24">
          <cell r="A24">
            <v>113102</v>
          </cell>
          <cell r="E24" t="str">
            <v>Current Account SCB Danchang  # 683-3-00999-4</v>
          </cell>
        </row>
        <row r="25">
          <cell r="A25">
            <v>113200</v>
          </cell>
          <cell r="D25" t="str">
            <v xml:space="preserve">Cash at Bank -Current Account SCIB </v>
          </cell>
        </row>
        <row r="26">
          <cell r="A26">
            <v>113201</v>
          </cell>
          <cell r="E26" t="str">
            <v>Cash at Bank -Current Account SCIB Ploencit Center # 072-1-00422-4</v>
          </cell>
        </row>
        <row r="27">
          <cell r="A27">
            <v>113202</v>
          </cell>
          <cell r="E27" t="str">
            <v>Cash at Bank -Current Account-SCIB(Pleonjit)             #072-1-00434-6</v>
          </cell>
        </row>
        <row r="28">
          <cell r="A28">
            <v>113203</v>
          </cell>
          <cell r="E28" t="str">
            <v>Cash at Bank -Current Account-SCIB(Petburee)           #001-1-23389-6</v>
          </cell>
        </row>
        <row r="29">
          <cell r="A29">
            <v>113204</v>
          </cell>
          <cell r="E29" t="str">
            <v xml:space="preserve">Cash at Bank -Current Account-SCIB(Chumpae)         # 563-1-00543-5    </v>
          </cell>
        </row>
        <row r="30">
          <cell r="A30">
            <v>113300</v>
          </cell>
          <cell r="D30" t="str">
            <v>Cash at Bank -Current Account-BAY</v>
          </cell>
        </row>
        <row r="31">
          <cell r="A31">
            <v>113301</v>
          </cell>
          <cell r="E31" t="str">
            <v>Cash at Bank -Current Account-BAY(Rama 3) #777-0-03630-1</v>
          </cell>
        </row>
        <row r="32">
          <cell r="A32">
            <v>113302</v>
          </cell>
          <cell r="E32" t="str">
            <v>Cash at Bank -Current Account-BAY(Chumpae) #088-0-03935-3</v>
          </cell>
        </row>
        <row r="33">
          <cell r="A33">
            <v>113400</v>
          </cell>
          <cell r="D33" t="str">
            <v>Current Account -  HO</v>
          </cell>
        </row>
        <row r="34">
          <cell r="A34">
            <v>113500</v>
          </cell>
          <cell r="D34" t="str">
            <v>Current Account -  BR</v>
          </cell>
        </row>
        <row r="35">
          <cell r="A35">
            <v>113600</v>
          </cell>
          <cell r="D35" t="str">
            <v>Current Account - Other</v>
          </cell>
        </row>
        <row r="36">
          <cell r="A36">
            <v>113700</v>
          </cell>
          <cell r="C36" t="str">
            <v>Fixed Deposits</v>
          </cell>
        </row>
        <row r="37">
          <cell r="A37">
            <v>113800</v>
          </cell>
          <cell r="C37" t="str">
            <v>Cash Clearing (for Cash Management)</v>
          </cell>
        </row>
        <row r="38">
          <cell r="A38">
            <v>113900</v>
          </cell>
          <cell r="C38" t="str">
            <v>Notes Receivable</v>
          </cell>
        </row>
        <row r="39">
          <cell r="A39">
            <v>114000</v>
          </cell>
          <cell r="C39" t="str">
            <v xml:space="preserve">Accounts Receivable </v>
          </cell>
        </row>
        <row r="40">
          <cell r="A40">
            <v>114100</v>
          </cell>
          <cell r="D40" t="str">
            <v>Accounts Receivable  Trade - Related Company</v>
          </cell>
        </row>
        <row r="41">
          <cell r="A41">
            <v>114101</v>
          </cell>
          <cell r="E41" t="str">
            <v>Accounts Receivable Trade - Related Company - MP</v>
          </cell>
        </row>
        <row r="42">
          <cell r="A42">
            <v>114102</v>
          </cell>
          <cell r="E42" t="str">
            <v>Accounts Receivable Trade - Related Company - UFIC</v>
          </cell>
        </row>
        <row r="43">
          <cell r="A43">
            <v>114103</v>
          </cell>
          <cell r="E43" t="str">
            <v>Accounts Receivable Trade - Related Company - MPPB</v>
          </cell>
        </row>
        <row r="44">
          <cell r="A44">
            <v>114200</v>
          </cell>
          <cell r="D44" t="str">
            <v>Accounts Receivable - Trade</v>
          </cell>
        </row>
        <row r="45">
          <cell r="A45">
            <v>114300</v>
          </cell>
          <cell r="D45" t="str">
            <v>Provision for Contract Discounts</v>
          </cell>
        </row>
        <row r="46">
          <cell r="A46">
            <v>114400</v>
          </cell>
          <cell r="D46" t="str">
            <v>Provision for Doubtful Accounts</v>
          </cell>
        </row>
        <row r="47">
          <cell r="A47">
            <v>115000</v>
          </cell>
          <cell r="C47" t="str">
            <v>Inventory</v>
          </cell>
        </row>
        <row r="48">
          <cell r="A48">
            <v>115100</v>
          </cell>
          <cell r="D48" t="str">
            <v>Raw Material (Fuel)</v>
          </cell>
        </row>
        <row r="49">
          <cell r="A49">
            <v>115200</v>
          </cell>
          <cell r="D49" t="str">
            <v>Spare Part</v>
          </cell>
        </row>
        <row r="50">
          <cell r="A50">
            <v>115300</v>
          </cell>
          <cell r="D50" t="str">
            <v>Consumable</v>
          </cell>
        </row>
        <row r="51">
          <cell r="A51">
            <v>115400</v>
          </cell>
          <cell r="D51" t="str">
            <v>Chemical Part</v>
          </cell>
        </row>
        <row r="52">
          <cell r="A52">
            <v>115500</v>
          </cell>
          <cell r="D52" t="str">
            <v>Stationary (Office Supply)</v>
          </cell>
        </row>
        <row r="53">
          <cell r="A53">
            <v>115600</v>
          </cell>
          <cell r="D53" t="str">
            <v>Project</v>
          </cell>
        </row>
        <row r="54">
          <cell r="A54">
            <v>116000</v>
          </cell>
          <cell r="C54" t="str">
            <v>Short-term Loans to Related Company</v>
          </cell>
        </row>
        <row r="55">
          <cell r="A55">
            <v>117000</v>
          </cell>
          <cell r="C55" t="str">
            <v>Accounts Receivable - Other</v>
          </cell>
        </row>
        <row r="56">
          <cell r="A56">
            <v>117100</v>
          </cell>
          <cell r="D56" t="str">
            <v xml:space="preserve">Accounts Receivable Related Company </v>
          </cell>
        </row>
        <row r="57">
          <cell r="A57">
            <v>117101</v>
          </cell>
          <cell r="E57" t="str">
            <v>Accounts Receivable Related Company - MP</v>
          </cell>
        </row>
        <row r="58">
          <cell r="A58">
            <v>117102</v>
          </cell>
          <cell r="E58" t="str">
            <v>Accounts Receivable Related Company - UFIC</v>
          </cell>
        </row>
        <row r="59">
          <cell r="A59">
            <v>117200</v>
          </cell>
          <cell r="D59" t="str">
            <v>Accounts Receivable - Contractor</v>
          </cell>
        </row>
        <row r="60">
          <cell r="A60">
            <v>117300</v>
          </cell>
          <cell r="D60" t="str">
            <v>Accounts Receivable - Employee</v>
          </cell>
        </row>
        <row r="61">
          <cell r="A61">
            <v>117400</v>
          </cell>
          <cell r="D61" t="str">
            <v>Call in Arrears</v>
          </cell>
        </row>
        <row r="62">
          <cell r="A62">
            <v>117500</v>
          </cell>
          <cell r="D62" t="str">
            <v>Accounts Receivable - Other</v>
          </cell>
        </row>
        <row r="63">
          <cell r="A63">
            <v>117600</v>
          </cell>
          <cell r="C63" t="str">
            <v>Accrued Income</v>
          </cell>
        </row>
        <row r="64">
          <cell r="A64">
            <v>117601</v>
          </cell>
          <cell r="D64" t="str">
            <v>Accrued Income - Interest</v>
          </cell>
        </row>
        <row r="65">
          <cell r="A65">
            <v>117602</v>
          </cell>
          <cell r="D65" t="str">
            <v>Accrued Income - Interest - Related Company</v>
          </cell>
        </row>
        <row r="66">
          <cell r="A66">
            <v>117603</v>
          </cell>
          <cell r="D66" t="str">
            <v>Accrued Income - Dividend</v>
          </cell>
        </row>
        <row r="67">
          <cell r="A67">
            <v>117604</v>
          </cell>
          <cell r="D67" t="str">
            <v>Accrued Income - Other</v>
          </cell>
        </row>
        <row r="68">
          <cell r="A68">
            <v>117700</v>
          </cell>
          <cell r="C68" t="str">
            <v>Prepaid Expense</v>
          </cell>
        </row>
        <row r="69">
          <cell r="A69">
            <v>117701</v>
          </cell>
          <cell r="D69" t="str">
            <v>Prepaid - Insurance</v>
          </cell>
        </row>
        <row r="70">
          <cell r="A70">
            <v>117702</v>
          </cell>
          <cell r="D70" t="str">
            <v>Prepaid - Rent</v>
          </cell>
        </row>
        <row r="71">
          <cell r="A71">
            <v>117703</v>
          </cell>
          <cell r="D71" t="str">
            <v>Prepaid - Services</v>
          </cell>
        </row>
        <row r="72">
          <cell r="A72">
            <v>117704</v>
          </cell>
          <cell r="D72" t="str">
            <v>Prepaid - Fees</v>
          </cell>
        </row>
        <row r="73">
          <cell r="A73">
            <v>117705</v>
          </cell>
          <cell r="D73" t="str">
            <v>Prepaid - Other</v>
          </cell>
        </row>
        <row r="74">
          <cell r="A74">
            <v>117800</v>
          </cell>
          <cell r="C74" t="str">
            <v>Advance Payment</v>
          </cell>
        </row>
        <row r="75">
          <cell r="A75">
            <v>117801</v>
          </cell>
          <cell r="D75" t="str">
            <v>Advance to Directors</v>
          </cell>
        </row>
        <row r="76">
          <cell r="A76">
            <v>117802</v>
          </cell>
          <cell r="D76" t="str">
            <v>Advance to Employee</v>
          </cell>
        </row>
        <row r="77">
          <cell r="A77">
            <v>117803</v>
          </cell>
          <cell r="D77" t="str">
            <v>Advance to Suppliers / Contractors</v>
          </cell>
        </row>
        <row r="78">
          <cell r="A78">
            <v>117804</v>
          </cell>
          <cell r="D78" t="str">
            <v>Advance to Related Company - MP</v>
          </cell>
        </row>
        <row r="79">
          <cell r="A79">
            <v>117805</v>
          </cell>
          <cell r="D79" t="str">
            <v>Advance to Related Company - UFIC</v>
          </cell>
        </row>
        <row r="80">
          <cell r="A80">
            <v>117806</v>
          </cell>
          <cell r="D80" t="str">
            <v>Advance to Related Company - DC</v>
          </cell>
        </row>
        <row r="81">
          <cell r="A81">
            <v>118000</v>
          </cell>
          <cell r="C81" t="str">
            <v>Value Added Tax</v>
          </cell>
        </row>
        <row r="82">
          <cell r="A82">
            <v>118100</v>
          </cell>
          <cell r="D82" t="str">
            <v>Suspense Input Tax</v>
          </cell>
        </row>
        <row r="83">
          <cell r="A83">
            <v>118200</v>
          </cell>
          <cell r="D83" t="str">
            <v>Input Tax</v>
          </cell>
        </row>
        <row r="84">
          <cell r="A84">
            <v>118300</v>
          </cell>
          <cell r="D84" t="str">
            <v>A/R Revenue Department (VAT)</v>
          </cell>
        </row>
        <row r="85">
          <cell r="A85">
            <v>118400</v>
          </cell>
          <cell r="D85" t="str">
            <v>Interim Tax</v>
          </cell>
        </row>
        <row r="86">
          <cell r="A86">
            <v>118500</v>
          </cell>
          <cell r="D86" t="str">
            <v>Withholding Tax Deducted at Source</v>
          </cell>
        </row>
        <row r="88">
          <cell r="A88">
            <v>120000</v>
          </cell>
          <cell r="B88" t="str">
            <v>Long - Term Assets</v>
          </cell>
        </row>
        <row r="89">
          <cell r="A89">
            <v>121000</v>
          </cell>
          <cell r="C89" t="str">
            <v>Long - Term Investment</v>
          </cell>
        </row>
        <row r="90">
          <cell r="A90">
            <v>121100</v>
          </cell>
          <cell r="D90" t="str">
            <v>Deposits with Financial Institutions - Long - Term</v>
          </cell>
        </row>
        <row r="91">
          <cell r="A91">
            <v>121200</v>
          </cell>
          <cell r="D91" t="str">
            <v>Fixed Deposits with Bank - Long - Term</v>
          </cell>
        </row>
        <row r="92">
          <cell r="A92">
            <v>121300</v>
          </cell>
          <cell r="D92" t="str">
            <v>Investments in Subsidiaries</v>
          </cell>
        </row>
        <row r="93">
          <cell r="A93">
            <v>121400</v>
          </cell>
          <cell r="D93" t="str">
            <v>Investments in associated company</v>
          </cell>
        </row>
        <row r="94">
          <cell r="A94">
            <v>121500</v>
          </cell>
          <cell r="D94" t="str">
            <v>Investments in other company</v>
          </cell>
        </row>
        <row r="95">
          <cell r="A95">
            <v>122000</v>
          </cell>
          <cell r="C95" t="str">
            <v>Long - Term Loans</v>
          </cell>
        </row>
        <row r="96">
          <cell r="A96">
            <v>122100</v>
          </cell>
          <cell r="D96" t="str">
            <v>Long - Term Loans to Related Company</v>
          </cell>
        </row>
        <row r="97">
          <cell r="A97">
            <v>122200</v>
          </cell>
          <cell r="D97" t="str">
            <v>Long - Term Loans to Directors</v>
          </cell>
        </row>
        <row r="98">
          <cell r="A98">
            <v>130000</v>
          </cell>
          <cell r="B98" t="str">
            <v>Fixed Assets</v>
          </cell>
        </row>
        <row r="99">
          <cell r="A99">
            <v>131000</v>
          </cell>
          <cell r="C99" t="str">
            <v>Property, Plant and Equipment</v>
          </cell>
        </row>
        <row r="100">
          <cell r="A100">
            <v>131100</v>
          </cell>
          <cell r="D100" t="str">
            <v>Property, Plant and Equipment</v>
          </cell>
        </row>
        <row r="101">
          <cell r="A101">
            <v>131110</v>
          </cell>
          <cell r="E101" t="str">
            <v>Property</v>
          </cell>
        </row>
        <row r="102">
          <cell r="A102">
            <v>131111</v>
          </cell>
          <cell r="E102" t="str">
            <v>Land Improvement</v>
          </cell>
        </row>
        <row r="103">
          <cell r="A103">
            <v>131120</v>
          </cell>
          <cell r="E103" t="str">
            <v>Plants</v>
          </cell>
        </row>
        <row r="104">
          <cell r="A104">
            <v>131130</v>
          </cell>
          <cell r="E104" t="str">
            <v>Machinery and Equipment</v>
          </cell>
        </row>
        <row r="105">
          <cell r="A105">
            <v>131140</v>
          </cell>
          <cell r="E105" t="str">
            <v>Furniture  and Office  Equipment</v>
          </cell>
        </row>
        <row r="106">
          <cell r="A106">
            <v>131150</v>
          </cell>
          <cell r="E106" t="str">
            <v>Tools and Equipment</v>
          </cell>
        </row>
        <row r="107">
          <cell r="A107">
            <v>131160</v>
          </cell>
          <cell r="E107" t="str">
            <v>Vehicles</v>
          </cell>
        </row>
        <row r="108">
          <cell r="A108">
            <v>131170</v>
          </cell>
          <cell r="E108" t="str">
            <v>Software</v>
          </cell>
        </row>
        <row r="109">
          <cell r="A109">
            <v>131180</v>
          </cell>
          <cell r="E109" t="str">
            <v>Accumulated Depreciation - Power Plants</v>
          </cell>
        </row>
        <row r="110">
          <cell r="A110">
            <v>131181</v>
          </cell>
          <cell r="E110" t="str">
            <v>Accumulated Depreciation - Machinery and Equipment</v>
          </cell>
        </row>
        <row r="111">
          <cell r="A111">
            <v>131182</v>
          </cell>
          <cell r="E111" t="str">
            <v>Accumulated Depreciation - Furniture  and Office  Equipment</v>
          </cell>
        </row>
        <row r="112">
          <cell r="A112">
            <v>131183</v>
          </cell>
          <cell r="E112" t="str">
            <v>Accumulated Depreciation - Tools and Equipment</v>
          </cell>
        </row>
        <row r="113">
          <cell r="A113">
            <v>131184</v>
          </cell>
          <cell r="E113" t="str">
            <v>Accumulated Depreciation - Vehicles</v>
          </cell>
        </row>
        <row r="114">
          <cell r="A114">
            <v>131185</v>
          </cell>
          <cell r="E114" t="str">
            <v>Accumulated Depreciation - Software</v>
          </cell>
        </row>
        <row r="115">
          <cell r="A115">
            <v>131186</v>
          </cell>
          <cell r="E115" t="str">
            <v>Accumulated Depreciation - Land Improvement</v>
          </cell>
        </row>
        <row r="116">
          <cell r="A116">
            <v>131200</v>
          </cell>
          <cell r="E116" t="str">
            <v>Project in Progress - Power Plants</v>
          </cell>
        </row>
        <row r="117">
          <cell r="A117">
            <v>131210</v>
          </cell>
          <cell r="E117" t="str">
            <v>Project Improvement - Plant โครงการปรับปรุงประสิทธิภาพโรงไฟฟ้า</v>
          </cell>
        </row>
        <row r="118">
          <cell r="A118">
            <v>131300</v>
          </cell>
          <cell r="E118" t="str">
            <v>Project in Progress - Capitalized Interest Expense</v>
          </cell>
        </row>
        <row r="119">
          <cell r="A119">
            <v>131400</v>
          </cell>
          <cell r="E119" t="str">
            <v>Project in Progress - Capitalized Realized Exchange Gain/Loss</v>
          </cell>
        </row>
        <row r="120">
          <cell r="A120">
            <v>131500</v>
          </cell>
          <cell r="E120" t="str">
            <v>Project in Progress - Capitalized Unrealized Exchange Gain/Loss</v>
          </cell>
        </row>
        <row r="121">
          <cell r="A121">
            <v>131600</v>
          </cell>
          <cell r="E121" t="str">
            <v>Project in Progress - Capitalized Expenses - Others</v>
          </cell>
        </row>
        <row r="122">
          <cell r="A122">
            <v>131700</v>
          </cell>
          <cell r="E122" t="str">
            <v>Assets Clearing</v>
          </cell>
        </row>
        <row r="123">
          <cell r="A123">
            <v>131800</v>
          </cell>
          <cell r="E123" t="str">
            <v>Project in Progress Clearing</v>
          </cell>
        </row>
        <row r="124">
          <cell r="A124">
            <v>131900</v>
          </cell>
          <cell r="E124" t="str">
            <v>Project in Progress - Suspense for Project Closing</v>
          </cell>
        </row>
        <row r="125">
          <cell r="A125">
            <v>140000</v>
          </cell>
          <cell r="C125" t="str">
            <v>Refundable Deposits</v>
          </cell>
        </row>
        <row r="126">
          <cell r="A126">
            <v>140100</v>
          </cell>
          <cell r="D126" t="str">
            <v>Deposits - Water</v>
          </cell>
        </row>
        <row r="127">
          <cell r="A127">
            <v>140200</v>
          </cell>
          <cell r="D127" t="str">
            <v>Deposits - House</v>
          </cell>
        </row>
        <row r="128">
          <cell r="A128">
            <v>140300</v>
          </cell>
          <cell r="D128" t="str">
            <v>Deposits - Marginal Deposits</v>
          </cell>
        </row>
        <row r="129">
          <cell r="A129">
            <v>140400</v>
          </cell>
          <cell r="D129" t="str">
            <v>Deposits - Other</v>
          </cell>
        </row>
        <row r="130">
          <cell r="A130">
            <v>150000</v>
          </cell>
          <cell r="C130" t="str">
            <v>Intangible Assets</v>
          </cell>
        </row>
        <row r="131">
          <cell r="A131">
            <v>151000</v>
          </cell>
          <cell r="D131" t="str">
            <v>Leasehold Right</v>
          </cell>
        </row>
        <row r="132">
          <cell r="A132">
            <v>152000</v>
          </cell>
          <cell r="D132" t="str">
            <v>Deferred Expense - Others</v>
          </cell>
        </row>
        <row r="134">
          <cell r="A134">
            <v>200000</v>
          </cell>
          <cell r="B134" t="str">
            <v>Liabilities</v>
          </cell>
        </row>
        <row r="135">
          <cell r="A135">
            <v>210000</v>
          </cell>
          <cell r="B135" t="str">
            <v>Current Liabilities</v>
          </cell>
        </row>
        <row r="136">
          <cell r="A136">
            <v>211000</v>
          </cell>
          <cell r="C136" t="str">
            <v>Bank Overdrafts</v>
          </cell>
        </row>
        <row r="137">
          <cell r="A137">
            <v>211001</v>
          </cell>
          <cell r="D137" t="str">
            <v>Bank Overdrafts</v>
          </cell>
        </row>
        <row r="138">
          <cell r="A138">
            <v>212000</v>
          </cell>
          <cell r="C138" t="str">
            <v>Short - Term Loans</v>
          </cell>
        </row>
        <row r="139">
          <cell r="A139">
            <v>212100</v>
          </cell>
          <cell r="D139" t="str">
            <v>Short - Term Loans from Financial Institutions</v>
          </cell>
        </row>
        <row r="140">
          <cell r="A140">
            <v>212101</v>
          </cell>
          <cell r="E140" t="str">
            <v>Short - Term Loans from SCIB</v>
          </cell>
        </row>
        <row r="141">
          <cell r="A141">
            <v>212200</v>
          </cell>
          <cell r="D141" t="str">
            <v>Short - Term Loans from Related Company</v>
          </cell>
        </row>
        <row r="142">
          <cell r="A142">
            <v>212210</v>
          </cell>
          <cell r="E142" t="str">
            <v>Short - Term Loans from DC</v>
          </cell>
        </row>
        <row r="143">
          <cell r="A143">
            <v>213000</v>
          </cell>
          <cell r="C143" t="str">
            <v>Accounts Payable - Trade</v>
          </cell>
        </row>
        <row r="144">
          <cell r="A144">
            <v>213100</v>
          </cell>
          <cell r="D144" t="str">
            <v>Accounts Payable - Trade</v>
          </cell>
        </row>
        <row r="145">
          <cell r="A145">
            <v>213200</v>
          </cell>
          <cell r="D145" t="str">
            <v>Accounts Payable - Trade - Related Company</v>
          </cell>
        </row>
        <row r="146">
          <cell r="A146">
            <v>213201</v>
          </cell>
          <cell r="E146" t="str">
            <v>Accounts Payable Trade - MP</v>
          </cell>
        </row>
        <row r="147">
          <cell r="A147">
            <v>213202</v>
          </cell>
          <cell r="E147" t="str">
            <v>Accounts Payable Trade - UFIC</v>
          </cell>
        </row>
        <row r="148">
          <cell r="A148">
            <v>213203</v>
          </cell>
          <cell r="E148" t="str">
            <v>Accounts Payable Trade - MPPB</v>
          </cell>
        </row>
        <row r="149">
          <cell r="A149">
            <v>213204</v>
          </cell>
          <cell r="E149" t="str">
            <v>Accounts Payable Trade - MPV</v>
          </cell>
        </row>
        <row r="150">
          <cell r="A150">
            <v>213205</v>
          </cell>
          <cell r="E150" t="str">
            <v>Accounts Payable Trade - SB</v>
          </cell>
        </row>
        <row r="151">
          <cell r="A151">
            <v>214000</v>
          </cell>
          <cell r="C151" t="str">
            <v>Accounts Payable - Other</v>
          </cell>
        </row>
        <row r="152">
          <cell r="A152">
            <v>214100</v>
          </cell>
          <cell r="D152" t="str">
            <v>Accounts Payable - Related Company</v>
          </cell>
        </row>
        <row r="153">
          <cell r="A153">
            <v>214101</v>
          </cell>
          <cell r="E153" t="str">
            <v>Accounts Payable - MP</v>
          </cell>
        </row>
        <row r="154">
          <cell r="A154">
            <v>214102</v>
          </cell>
          <cell r="E154" t="str">
            <v>Accounts Payable - UFIC</v>
          </cell>
        </row>
        <row r="155">
          <cell r="A155">
            <v>214103</v>
          </cell>
          <cell r="E155" t="str">
            <v>Accounts Payable - DC</v>
          </cell>
        </row>
        <row r="156">
          <cell r="A156">
            <v>214200</v>
          </cell>
          <cell r="D156" t="str">
            <v>Accounts Payable - Acquisition of Assets</v>
          </cell>
        </row>
        <row r="157">
          <cell r="A157">
            <v>214300</v>
          </cell>
          <cell r="D157" t="str">
            <v>Accounts Payable - Contractors</v>
          </cell>
        </row>
        <row r="158">
          <cell r="A158">
            <v>214400</v>
          </cell>
          <cell r="D158" t="str">
            <v>Retention Guarantee</v>
          </cell>
        </row>
        <row r="159">
          <cell r="A159">
            <v>214500</v>
          </cell>
          <cell r="D159" t="str">
            <v>Accounts Payable - Other</v>
          </cell>
        </row>
        <row r="160">
          <cell r="A160">
            <v>214600</v>
          </cell>
          <cell r="D160" t="str">
            <v>Loan Account Payable - Employee</v>
          </cell>
        </row>
        <row r="161">
          <cell r="A161">
            <v>215000</v>
          </cell>
          <cell r="C161" t="str">
            <v>Accrued Expense</v>
          </cell>
        </row>
        <row r="162">
          <cell r="A162">
            <v>215100</v>
          </cell>
          <cell r="D162" t="str">
            <v>Accrued Interest Expense - Loans</v>
          </cell>
        </row>
        <row r="163">
          <cell r="A163">
            <v>215200</v>
          </cell>
          <cell r="D163" t="str">
            <v>Accrued Interest Expense - Debentures</v>
          </cell>
        </row>
        <row r="164">
          <cell r="A164">
            <v>215300</v>
          </cell>
          <cell r="D164" t="str">
            <v>Accrued Interest Expense - Other</v>
          </cell>
        </row>
        <row r="165">
          <cell r="A165">
            <v>215400</v>
          </cell>
          <cell r="D165" t="str">
            <v>Accrued Interest Expense - Related Company</v>
          </cell>
        </row>
        <row r="166">
          <cell r="A166">
            <v>215401</v>
          </cell>
          <cell r="E166" t="str">
            <v>Accrued Interest Expense - MP</v>
          </cell>
        </row>
        <row r="167">
          <cell r="A167">
            <v>215402</v>
          </cell>
          <cell r="E167" t="str">
            <v>Accrued Interest Expense - UFIC</v>
          </cell>
        </row>
        <row r="168">
          <cell r="A168">
            <v>215403</v>
          </cell>
          <cell r="E168" t="str">
            <v>Accrued Interest Expense - MPPB</v>
          </cell>
        </row>
        <row r="169">
          <cell r="A169">
            <v>215500</v>
          </cell>
          <cell r="D169" t="str">
            <v>Accrued Maintenance Expense</v>
          </cell>
        </row>
        <row r="170">
          <cell r="A170">
            <v>215600</v>
          </cell>
          <cell r="D170" t="str">
            <v>Accrued  Expense - Other</v>
          </cell>
        </row>
        <row r="171">
          <cell r="A171">
            <v>215610</v>
          </cell>
          <cell r="E171" t="str">
            <v>Accrued Expense - Other</v>
          </cell>
        </row>
        <row r="172">
          <cell r="A172">
            <v>215620</v>
          </cell>
          <cell r="E172" t="str">
            <v>Accrued Expense - Social Security Fund</v>
          </cell>
        </row>
        <row r="173">
          <cell r="A173">
            <v>215700</v>
          </cell>
          <cell r="D173" t="str">
            <v>Accrued  Expense - Related Company</v>
          </cell>
        </row>
        <row r="174">
          <cell r="A174">
            <v>215701</v>
          </cell>
          <cell r="E174" t="str">
            <v>Accrued  Expense - MP</v>
          </cell>
        </row>
        <row r="175">
          <cell r="A175">
            <v>215702</v>
          </cell>
          <cell r="E175" t="str">
            <v>Accrued  Expense - UFIC</v>
          </cell>
        </row>
        <row r="176">
          <cell r="A176">
            <v>215800</v>
          </cell>
          <cell r="D176" t="str">
            <v>Accrued Dividend</v>
          </cell>
        </row>
        <row r="177">
          <cell r="A177">
            <v>216000</v>
          </cell>
          <cell r="C177" t="str">
            <v>Advance Receipt</v>
          </cell>
        </row>
        <row r="178">
          <cell r="A178">
            <v>216100</v>
          </cell>
          <cell r="D178" t="str">
            <v>Advance from Directors</v>
          </cell>
        </row>
        <row r="179">
          <cell r="A179">
            <v>216200</v>
          </cell>
          <cell r="D179" t="str">
            <v>Advance from Suppliers / Contractors</v>
          </cell>
        </row>
        <row r="180">
          <cell r="A180">
            <v>216300</v>
          </cell>
          <cell r="D180" t="str">
            <v>Advance from Customer</v>
          </cell>
        </row>
        <row r="181">
          <cell r="A181">
            <v>216400</v>
          </cell>
          <cell r="D181" t="str">
            <v>Advance from Related Company</v>
          </cell>
        </row>
        <row r="182">
          <cell r="A182">
            <v>216500</v>
          </cell>
          <cell r="D182" t="str">
            <v>Share Subscriptions received in Advance</v>
          </cell>
        </row>
        <row r="183">
          <cell r="A183">
            <v>216600</v>
          </cell>
          <cell r="D183" t="str">
            <v>Advance from Other Company</v>
          </cell>
        </row>
        <row r="184">
          <cell r="A184">
            <v>217000</v>
          </cell>
          <cell r="C184" t="str">
            <v>Value Added Tax</v>
          </cell>
        </row>
        <row r="185">
          <cell r="A185">
            <v>217100</v>
          </cell>
          <cell r="D185" t="str">
            <v>Suspense Output Tax</v>
          </cell>
        </row>
        <row r="186">
          <cell r="A186">
            <v>217200</v>
          </cell>
          <cell r="D186" t="str">
            <v>Output Tax</v>
          </cell>
        </row>
        <row r="187">
          <cell r="A187">
            <v>217300</v>
          </cell>
          <cell r="D187" t="str">
            <v>A/P Revenue Department (VAT)</v>
          </cell>
        </row>
        <row r="188">
          <cell r="A188">
            <v>217400</v>
          </cell>
          <cell r="D188" t="str">
            <v>Offshore VAT (Phor. Phor.36)</v>
          </cell>
        </row>
        <row r="189">
          <cell r="A189">
            <v>218000</v>
          </cell>
          <cell r="C189" t="str">
            <v>Income Tax</v>
          </cell>
        </row>
        <row r="190">
          <cell r="A190">
            <v>218100</v>
          </cell>
          <cell r="D190" t="str">
            <v>Corporate Income Tax Payable</v>
          </cell>
        </row>
        <row r="191">
          <cell r="A191">
            <v>218200</v>
          </cell>
          <cell r="D191" t="str">
            <v>Withholding Tax Payable - Employee</v>
          </cell>
        </row>
        <row r="192">
          <cell r="A192">
            <v>218300</v>
          </cell>
          <cell r="D192" t="str">
            <v>Withholding Tax Payable - Personal</v>
          </cell>
        </row>
        <row r="193">
          <cell r="A193">
            <v>218400</v>
          </cell>
          <cell r="D193" t="str">
            <v>Withholding Tax Payable - Company</v>
          </cell>
        </row>
        <row r="194">
          <cell r="A194">
            <v>218500</v>
          </cell>
          <cell r="D194" t="str">
            <v>Withholding Tax Payable - Offshore</v>
          </cell>
        </row>
        <row r="195">
          <cell r="A195">
            <v>218600</v>
          </cell>
          <cell r="D195" t="str">
            <v>Other Tax</v>
          </cell>
        </row>
        <row r="196">
          <cell r="A196">
            <v>220000</v>
          </cell>
          <cell r="B196" t="str">
            <v>Long - Term Liabilities</v>
          </cell>
        </row>
        <row r="197">
          <cell r="A197">
            <v>221000</v>
          </cell>
          <cell r="C197" t="str">
            <v>Long - Term Loans</v>
          </cell>
        </row>
        <row r="198">
          <cell r="A198">
            <v>221100</v>
          </cell>
          <cell r="D198" t="str">
            <v>Long - Term Loans from Financial Institutions</v>
          </cell>
        </row>
        <row r="199">
          <cell r="A199">
            <v>221110</v>
          </cell>
          <cell r="E199" t="str">
            <v>Long-Term Loans - BAY</v>
          </cell>
        </row>
        <row r="200">
          <cell r="A200">
            <v>221120</v>
          </cell>
          <cell r="E200" t="str">
            <v>Long-Term Loans - SCIB</v>
          </cell>
        </row>
        <row r="201">
          <cell r="A201">
            <v>221200</v>
          </cell>
          <cell r="D201" t="str">
            <v>Long - Term Loans from Related Company</v>
          </cell>
        </row>
        <row r="202">
          <cell r="A202">
            <v>221201</v>
          </cell>
          <cell r="E202" t="str">
            <v>Long - Term Loans from MPPB</v>
          </cell>
        </row>
        <row r="203">
          <cell r="A203">
            <v>222000</v>
          </cell>
          <cell r="C203" t="str">
            <v>Debentures</v>
          </cell>
        </row>
        <row r="204">
          <cell r="A204">
            <v>222100</v>
          </cell>
          <cell r="D204" t="str">
            <v>Convertible Debentures</v>
          </cell>
        </row>
        <row r="205">
          <cell r="A205">
            <v>222200</v>
          </cell>
          <cell r="D205" t="str">
            <v>Debentures</v>
          </cell>
        </row>
        <row r="206">
          <cell r="A206">
            <v>222300</v>
          </cell>
          <cell r="D206" t="str">
            <v>Provision for Debenture Premium</v>
          </cell>
        </row>
        <row r="207">
          <cell r="A207">
            <v>223000</v>
          </cell>
          <cell r="C207" t="str">
            <v>Other Liabilities</v>
          </cell>
        </row>
        <row r="208">
          <cell r="A208">
            <v>223100</v>
          </cell>
          <cell r="D208" t="str">
            <v>Long - Term Advance from Customer</v>
          </cell>
        </row>
        <row r="209">
          <cell r="A209">
            <v>223200</v>
          </cell>
          <cell r="D209" t="str">
            <v>Deposits</v>
          </cell>
        </row>
        <row r="210">
          <cell r="A210">
            <v>223300</v>
          </cell>
          <cell r="D210" t="str">
            <v>Minimum Take Obligation Received from Customer</v>
          </cell>
        </row>
        <row r="211">
          <cell r="A211">
            <v>223400</v>
          </cell>
          <cell r="D211" t="str">
            <v>Accounts Payable - Lease / Hire Purchase</v>
          </cell>
        </row>
        <row r="213">
          <cell r="A213">
            <v>300000</v>
          </cell>
          <cell r="B213" t="str">
            <v>Shareholders's Equity</v>
          </cell>
        </row>
        <row r="214">
          <cell r="A214">
            <v>310000</v>
          </cell>
          <cell r="B214" t="str">
            <v>Share Capital</v>
          </cell>
        </row>
        <row r="215">
          <cell r="A215">
            <v>311000</v>
          </cell>
          <cell r="C215" t="str">
            <v>Ordinary Shares</v>
          </cell>
        </row>
        <row r="216">
          <cell r="A216">
            <v>312000</v>
          </cell>
          <cell r="C216" t="str">
            <v>Preference Shares</v>
          </cell>
        </row>
        <row r="217">
          <cell r="A217">
            <v>320000</v>
          </cell>
          <cell r="B217" t="str">
            <v>Paid - in Capital</v>
          </cell>
        </row>
        <row r="218">
          <cell r="A218">
            <v>321000</v>
          </cell>
          <cell r="C218" t="str">
            <v>Premium on Share Capital</v>
          </cell>
        </row>
        <row r="219">
          <cell r="A219">
            <v>322000</v>
          </cell>
          <cell r="C219" t="str">
            <v>Revaluation Surplus</v>
          </cell>
        </row>
        <row r="220">
          <cell r="A220">
            <v>323000</v>
          </cell>
          <cell r="C220" t="str">
            <v>Unrealized Gain / Loss on Effective Hedge</v>
          </cell>
        </row>
        <row r="221">
          <cell r="A221">
            <v>324000</v>
          </cell>
          <cell r="C221" t="str">
            <v>Unrealized Gain / Loss on Investment in Available for Sale Securities</v>
          </cell>
        </row>
        <row r="222">
          <cell r="A222">
            <v>330000</v>
          </cell>
          <cell r="B222" t="str">
            <v>Retained Earnings</v>
          </cell>
        </row>
        <row r="223">
          <cell r="A223">
            <v>331000</v>
          </cell>
          <cell r="C223" t="str">
            <v>Legal Reserve</v>
          </cell>
        </row>
        <row r="224">
          <cell r="A224">
            <v>332000</v>
          </cell>
          <cell r="C224" t="str">
            <v>Unappropriated Retained Earnings</v>
          </cell>
        </row>
        <row r="225">
          <cell r="A225">
            <v>333000</v>
          </cell>
          <cell r="C225" t="str">
            <v>Dividend Paid</v>
          </cell>
        </row>
        <row r="226">
          <cell r="A226">
            <v>334000</v>
          </cell>
          <cell r="C226" t="str">
            <v>Profit / Loss of the Current Period</v>
          </cell>
        </row>
        <row r="228">
          <cell r="A228">
            <v>400000</v>
          </cell>
          <cell r="B228" t="str">
            <v>Operating Income</v>
          </cell>
        </row>
        <row r="229">
          <cell r="A229">
            <v>410000</v>
          </cell>
          <cell r="B229" t="str">
            <v>Sales Power</v>
          </cell>
        </row>
        <row r="230">
          <cell r="A230">
            <v>410100</v>
          </cell>
          <cell r="C230" t="str">
            <v>Sales Power to EGAT</v>
          </cell>
        </row>
        <row r="231">
          <cell r="A231">
            <v>410200</v>
          </cell>
          <cell r="C231" t="str">
            <v>Sales Power to MP Group</v>
          </cell>
        </row>
        <row r="232">
          <cell r="A232">
            <v>410300</v>
          </cell>
          <cell r="C232" t="str">
            <v>Sales Power to Other</v>
          </cell>
        </row>
        <row r="233">
          <cell r="A233">
            <v>420000</v>
          </cell>
          <cell r="B233" t="str">
            <v>Sales Steam</v>
          </cell>
        </row>
        <row r="234">
          <cell r="A234">
            <v>421100</v>
          </cell>
          <cell r="C234" t="str">
            <v>Sales HP Steam to EGAT</v>
          </cell>
        </row>
        <row r="235">
          <cell r="A235">
            <v>421200</v>
          </cell>
          <cell r="C235" t="str">
            <v>Sales HP Steam to MP Group</v>
          </cell>
        </row>
        <row r="236">
          <cell r="A236">
            <v>421300</v>
          </cell>
          <cell r="C236" t="str">
            <v>Sales HP Steam to Other</v>
          </cell>
        </row>
        <row r="237">
          <cell r="A237">
            <v>422100</v>
          </cell>
          <cell r="C237" t="str">
            <v>Sales MP Steam to EGAT</v>
          </cell>
        </row>
        <row r="238">
          <cell r="A238">
            <v>422200</v>
          </cell>
          <cell r="C238" t="str">
            <v>Sales MP Steam to MP Group</v>
          </cell>
        </row>
        <row r="239">
          <cell r="A239">
            <v>422300</v>
          </cell>
          <cell r="C239" t="str">
            <v>Sales MP Steam to Other</v>
          </cell>
        </row>
        <row r="240">
          <cell r="A240">
            <v>423100</v>
          </cell>
          <cell r="C240" t="str">
            <v>Sales LP Steam to EGAT</v>
          </cell>
        </row>
        <row r="241">
          <cell r="A241">
            <v>423200</v>
          </cell>
          <cell r="C241" t="str">
            <v>Sales LP Steam to MP Group</v>
          </cell>
        </row>
        <row r="242">
          <cell r="A242">
            <v>423300</v>
          </cell>
          <cell r="C242" t="str">
            <v>Sales LP Steam to Other</v>
          </cell>
        </row>
        <row r="243">
          <cell r="A243">
            <v>430000</v>
          </cell>
          <cell r="B243" t="str">
            <v>Sales Water</v>
          </cell>
        </row>
        <row r="244">
          <cell r="A244">
            <v>431000</v>
          </cell>
          <cell r="C244" t="str">
            <v xml:space="preserve">Sales Raw Water </v>
          </cell>
        </row>
        <row r="245">
          <cell r="A245">
            <v>431100</v>
          </cell>
          <cell r="D245" t="str">
            <v>Sales Raw Water to EGAT</v>
          </cell>
        </row>
        <row r="246">
          <cell r="A246">
            <v>431200</v>
          </cell>
          <cell r="D246" t="str">
            <v>Sales Raw Water to MP Group</v>
          </cell>
        </row>
        <row r="247">
          <cell r="A247">
            <v>431300</v>
          </cell>
          <cell r="D247" t="str">
            <v>Sales Raw Water  to Other</v>
          </cell>
        </row>
        <row r="248">
          <cell r="A248">
            <v>432000</v>
          </cell>
          <cell r="C248" t="str">
            <v>Sales Califier Water</v>
          </cell>
        </row>
        <row r="249">
          <cell r="A249">
            <v>432100</v>
          </cell>
          <cell r="D249" t="str">
            <v>Sales Califier Water to EGAT</v>
          </cell>
        </row>
        <row r="250">
          <cell r="A250">
            <v>432200</v>
          </cell>
          <cell r="D250" t="str">
            <v>Sales Califier Water to MP Group</v>
          </cell>
        </row>
        <row r="251">
          <cell r="A251">
            <v>432300</v>
          </cell>
          <cell r="D251" t="str">
            <v>Sales Califier Water to Other</v>
          </cell>
        </row>
        <row r="252">
          <cell r="A252">
            <v>433000</v>
          </cell>
          <cell r="C252" t="str">
            <v>Sales Soft Water</v>
          </cell>
        </row>
        <row r="253">
          <cell r="A253">
            <v>433100</v>
          </cell>
          <cell r="D253" t="str">
            <v>Sales Soft Water to EGAT</v>
          </cell>
        </row>
        <row r="254">
          <cell r="A254">
            <v>433200</v>
          </cell>
          <cell r="D254" t="str">
            <v>Sales Soft Water to MP Group</v>
          </cell>
        </row>
        <row r="255">
          <cell r="A255">
            <v>433300</v>
          </cell>
          <cell r="D255" t="str">
            <v>Sales Soft Water to Other</v>
          </cell>
        </row>
        <row r="256">
          <cell r="A256">
            <v>434000</v>
          </cell>
          <cell r="C256" t="str">
            <v>Sales Service/Protable Water</v>
          </cell>
        </row>
        <row r="257">
          <cell r="A257">
            <v>434100</v>
          </cell>
          <cell r="D257" t="str">
            <v>Sales Service/Protable Water to EGAT</v>
          </cell>
        </row>
        <row r="258">
          <cell r="A258">
            <v>434200</v>
          </cell>
          <cell r="D258" t="str">
            <v>Sales Service/Protable Water to MP Group</v>
          </cell>
        </row>
        <row r="259">
          <cell r="A259">
            <v>434300</v>
          </cell>
          <cell r="D259" t="str">
            <v>Sales Service/Protable Water to Other</v>
          </cell>
        </row>
        <row r="260">
          <cell r="A260">
            <v>435000</v>
          </cell>
          <cell r="C260" t="str">
            <v>Sales Deminerlized Water</v>
          </cell>
        </row>
        <row r="261">
          <cell r="A261">
            <v>435100</v>
          </cell>
          <cell r="D261" t="str">
            <v>Sales Deminerlized Water to EGAT</v>
          </cell>
        </row>
        <row r="262">
          <cell r="A262">
            <v>435200</v>
          </cell>
          <cell r="D262" t="str">
            <v>Sales Deminerlized Water to MP Group</v>
          </cell>
        </row>
        <row r="263">
          <cell r="A263">
            <v>435300</v>
          </cell>
          <cell r="D263" t="str">
            <v>Sales Deminerlized Water to Other</v>
          </cell>
        </row>
        <row r="264">
          <cell r="A264">
            <v>440000</v>
          </cell>
          <cell r="C264" t="str">
            <v>Income Other</v>
          </cell>
        </row>
        <row r="265">
          <cell r="A265">
            <v>441100</v>
          </cell>
          <cell r="D265" t="str">
            <v>Interest  Receive</v>
          </cell>
        </row>
        <row r="266">
          <cell r="A266">
            <v>441200</v>
          </cell>
          <cell r="D266" t="str">
            <v>Income - Other</v>
          </cell>
        </row>
        <row r="269">
          <cell r="A269">
            <v>500000</v>
          </cell>
          <cell r="B269" t="str">
            <v>Cost of Goodsold</v>
          </cell>
        </row>
        <row r="270">
          <cell r="A270" t="str">
            <v>510000</v>
          </cell>
          <cell r="B270" t="str">
            <v>Operation &amp; Maintenance</v>
          </cell>
        </row>
        <row r="271">
          <cell r="A271" t="str">
            <v>511000</v>
          </cell>
          <cell r="C271" t="str">
            <v>Material Cost</v>
          </cell>
        </row>
        <row r="272">
          <cell r="A272">
            <v>511100</v>
          </cell>
          <cell r="D272" t="str">
            <v>Fuel Costs</v>
          </cell>
        </row>
        <row r="273">
          <cell r="A273">
            <v>511101</v>
          </cell>
          <cell r="E273" t="str">
            <v>Bagasse</v>
          </cell>
        </row>
        <row r="274">
          <cell r="A274">
            <v>511102</v>
          </cell>
          <cell r="E274" t="str">
            <v>Wood Chip</v>
          </cell>
        </row>
        <row r="275">
          <cell r="A275">
            <v>511103</v>
          </cell>
          <cell r="E275" t="str">
            <v>Sugar Cane Leaf</v>
          </cell>
        </row>
        <row r="276">
          <cell r="A276">
            <v>511104</v>
          </cell>
          <cell r="E276" t="str">
            <v>Rice Husk</v>
          </cell>
        </row>
        <row r="277">
          <cell r="A277">
            <v>511105</v>
          </cell>
          <cell r="E277" t="str">
            <v>Other</v>
          </cell>
        </row>
        <row r="278">
          <cell r="A278">
            <v>511200</v>
          </cell>
          <cell r="D278" t="str">
            <v>Water</v>
          </cell>
        </row>
        <row r="279">
          <cell r="A279">
            <v>511201</v>
          </cell>
          <cell r="E279" t="str">
            <v xml:space="preserve">Raw Water </v>
          </cell>
        </row>
        <row r="280">
          <cell r="A280">
            <v>511202</v>
          </cell>
          <cell r="E280" t="str">
            <v>Clarified Water</v>
          </cell>
        </row>
        <row r="281">
          <cell r="A281">
            <v>511203</v>
          </cell>
          <cell r="E281" t="str">
            <v>Soft Water</v>
          </cell>
        </row>
        <row r="282">
          <cell r="A282">
            <v>511204</v>
          </cell>
          <cell r="E282" t="str">
            <v>Service &amp; Portable Water</v>
          </cell>
        </row>
        <row r="283">
          <cell r="A283">
            <v>511205</v>
          </cell>
          <cell r="E283" t="str">
            <v xml:space="preserve">Demineralized  Water </v>
          </cell>
        </row>
        <row r="284">
          <cell r="A284">
            <v>511300</v>
          </cell>
          <cell r="D284" t="str">
            <v>Power</v>
          </cell>
        </row>
        <row r="285">
          <cell r="A285">
            <v>511301</v>
          </cell>
          <cell r="E285" t="str">
            <v>Power</v>
          </cell>
        </row>
        <row r="286">
          <cell r="A286">
            <v>511400</v>
          </cell>
          <cell r="D286" t="str">
            <v>Fuel Oil</v>
          </cell>
        </row>
        <row r="287">
          <cell r="A287">
            <v>511500</v>
          </cell>
          <cell r="D287" t="str">
            <v>Chemical</v>
          </cell>
        </row>
        <row r="288">
          <cell r="A288">
            <v>511600</v>
          </cell>
          <cell r="D288" t="str">
            <v>Other</v>
          </cell>
        </row>
        <row r="289">
          <cell r="A289" t="str">
            <v>512000</v>
          </cell>
          <cell r="C289" t="str">
            <v>O&amp;M Repair and Maintenance</v>
          </cell>
        </row>
        <row r="290">
          <cell r="A290">
            <v>512001</v>
          </cell>
          <cell r="E290" t="str">
            <v>Routine Maintenance</v>
          </cell>
        </row>
        <row r="291">
          <cell r="A291">
            <v>512002</v>
          </cell>
          <cell r="E291" t="str">
            <v>Yearly Inspection &amp; Maintenance</v>
          </cell>
        </row>
        <row r="292">
          <cell r="A292">
            <v>512003</v>
          </cell>
          <cell r="E292" t="str">
            <v>Minor Inspection &amp; Maintenance</v>
          </cell>
        </row>
        <row r="293">
          <cell r="A293">
            <v>512004</v>
          </cell>
          <cell r="E293" t="str">
            <v>Major Overhaul</v>
          </cell>
        </row>
        <row r="294">
          <cell r="A294">
            <v>512010</v>
          </cell>
          <cell r="E294" t="str">
            <v>Tool Repair</v>
          </cell>
        </row>
        <row r="295">
          <cell r="A295">
            <v>512090</v>
          </cell>
          <cell r="E295" t="str">
            <v>Consumable</v>
          </cell>
        </row>
        <row r="296">
          <cell r="A296" t="str">
            <v>513000</v>
          </cell>
          <cell r="C296" t="str">
            <v>O&amp;M Rent and Lease</v>
          </cell>
        </row>
        <row r="297">
          <cell r="A297">
            <v>513001</v>
          </cell>
          <cell r="E297" t="str">
            <v>Tool &amp; Equipment</v>
          </cell>
        </row>
        <row r="298">
          <cell r="A298">
            <v>513002</v>
          </cell>
          <cell r="E298" t="str">
            <v>Other</v>
          </cell>
        </row>
        <row r="299">
          <cell r="A299" t="str">
            <v>514000</v>
          </cell>
          <cell r="C299" t="str">
            <v>Fuel Handling Management</v>
          </cell>
        </row>
        <row r="300">
          <cell r="A300">
            <v>514001</v>
          </cell>
          <cell r="E300" t="str">
            <v>Fuel Handling (Subcontractor)</v>
          </cell>
        </row>
        <row r="301">
          <cell r="A301" t="str">
            <v>515000</v>
          </cell>
          <cell r="C301" t="str">
            <v>Waste Disposal</v>
          </cell>
        </row>
        <row r="302">
          <cell r="A302">
            <v>515001</v>
          </cell>
          <cell r="E302" t="str">
            <v>Waste Water</v>
          </cell>
        </row>
        <row r="303">
          <cell r="A303">
            <v>515002</v>
          </cell>
          <cell r="E303" t="str">
            <v xml:space="preserve">Ash </v>
          </cell>
        </row>
        <row r="304">
          <cell r="A304">
            <v>515003</v>
          </cell>
          <cell r="E304" t="str">
            <v>Chemical</v>
          </cell>
        </row>
        <row r="305">
          <cell r="A305">
            <v>515004</v>
          </cell>
          <cell r="E305" t="str">
            <v>Oil</v>
          </cell>
        </row>
        <row r="306">
          <cell r="A306" t="str">
            <v>516000</v>
          </cell>
          <cell r="C306" t="str">
            <v>Inspection Fee</v>
          </cell>
        </row>
        <row r="307">
          <cell r="A307">
            <v>516001</v>
          </cell>
          <cell r="E307" t="str">
            <v xml:space="preserve">Environment </v>
          </cell>
        </row>
        <row r="308">
          <cell r="A308">
            <v>516002</v>
          </cell>
          <cell r="E308" t="str">
            <v>Chemical</v>
          </cell>
        </row>
        <row r="309">
          <cell r="A309">
            <v>516003</v>
          </cell>
          <cell r="E309" t="str">
            <v>Performance Test</v>
          </cell>
        </row>
        <row r="310">
          <cell r="A310" t="str">
            <v>520000</v>
          </cell>
          <cell r="B310" t="str">
            <v>Adminstrative Expense</v>
          </cell>
        </row>
        <row r="311">
          <cell r="A311" t="str">
            <v>521000</v>
          </cell>
          <cell r="C311" t="str">
            <v>Human Resource Expense</v>
          </cell>
        </row>
        <row r="312">
          <cell r="A312">
            <v>521010</v>
          </cell>
          <cell r="D312" t="str">
            <v>Salary</v>
          </cell>
        </row>
        <row r="313">
          <cell r="A313">
            <v>521020</v>
          </cell>
          <cell r="D313" t="str">
            <v>Wage</v>
          </cell>
        </row>
        <row r="314">
          <cell r="A314">
            <v>521030</v>
          </cell>
          <cell r="D314" t="str">
            <v>Allowance ( ค่ากะ, เบี้ยเลี้ยง, ฉุกเฉิน)</v>
          </cell>
        </row>
        <row r="315">
          <cell r="A315">
            <v>521040</v>
          </cell>
          <cell r="D315" t="str">
            <v>Overtime</v>
          </cell>
        </row>
        <row r="316">
          <cell r="A316">
            <v>521050</v>
          </cell>
          <cell r="D316" t="str">
            <v>KPI</v>
          </cell>
        </row>
        <row r="317">
          <cell r="A317">
            <v>521060</v>
          </cell>
          <cell r="D317" t="str">
            <v>Acheivement</v>
          </cell>
        </row>
        <row r="318">
          <cell r="A318">
            <v>521070</v>
          </cell>
          <cell r="D318" t="str">
            <v>Bonus</v>
          </cell>
        </row>
        <row r="319">
          <cell r="A319" t="str">
            <v>522000</v>
          </cell>
          <cell r="C319" t="str">
            <v>Welfare , Benefit , Training &amp; External Human Resource Fee</v>
          </cell>
        </row>
        <row r="320">
          <cell r="A320">
            <v>522010</v>
          </cell>
          <cell r="D320" t="str">
            <v>Uniform</v>
          </cell>
        </row>
        <row r="321">
          <cell r="A321">
            <v>522020</v>
          </cell>
          <cell r="D321" t="str">
            <v>Employee Activities</v>
          </cell>
        </row>
        <row r="322">
          <cell r="A322">
            <v>522030</v>
          </cell>
          <cell r="D322" t="str">
            <v>Social Security Fund</v>
          </cell>
        </row>
        <row r="323">
          <cell r="A323">
            <v>522040</v>
          </cell>
          <cell r="D323" t="str">
            <v>Workmen Compensation Fund</v>
          </cell>
        </row>
        <row r="324">
          <cell r="A324">
            <v>522050</v>
          </cell>
          <cell r="D324" t="str">
            <v>Provident Fund</v>
          </cell>
        </row>
        <row r="325">
          <cell r="A325">
            <v>522060</v>
          </cell>
          <cell r="D325" t="str">
            <v>Life &amp; Accident  Insurance</v>
          </cell>
        </row>
        <row r="326">
          <cell r="A326">
            <v>522070</v>
          </cell>
          <cell r="D326" t="str">
            <v>Medical</v>
          </cell>
        </row>
        <row r="327">
          <cell r="A327">
            <v>522080</v>
          </cell>
          <cell r="D327" t="str">
            <v>Travelling &amp; Accommodation - Oversea</v>
          </cell>
        </row>
        <row r="328">
          <cell r="A328">
            <v>522090</v>
          </cell>
          <cell r="D328" t="str">
            <v>Travelling &amp; Accommodation - Local</v>
          </cell>
        </row>
        <row r="329">
          <cell r="A329">
            <v>522100</v>
          </cell>
          <cell r="D329" t="str">
            <v>Rental</v>
          </cell>
        </row>
        <row r="330">
          <cell r="A330">
            <v>522110</v>
          </cell>
          <cell r="D330" t="str">
            <v>Personal Protection Equipment</v>
          </cell>
        </row>
        <row r="331">
          <cell r="A331">
            <v>522120</v>
          </cell>
          <cell r="D331" t="str">
            <v>Food &amp; Beverage</v>
          </cell>
        </row>
        <row r="332">
          <cell r="A332">
            <v>522130</v>
          </cell>
          <cell r="D332" t="str">
            <v>Training - Oversea</v>
          </cell>
        </row>
        <row r="333">
          <cell r="A333">
            <v>522140</v>
          </cell>
          <cell r="D333" t="str">
            <v>Training - Local</v>
          </cell>
        </row>
        <row r="334">
          <cell r="A334">
            <v>522150</v>
          </cell>
          <cell r="D334" t="str">
            <v>Professional Fees</v>
          </cell>
        </row>
        <row r="335">
          <cell r="A335">
            <v>522160</v>
          </cell>
          <cell r="D335" t="str">
            <v>Royalty Fees</v>
          </cell>
        </row>
        <row r="336">
          <cell r="A336">
            <v>522170</v>
          </cell>
          <cell r="D336" t="str">
            <v>Inspection Fees / Audit Fee</v>
          </cell>
        </row>
        <row r="337">
          <cell r="A337">
            <v>522180</v>
          </cell>
          <cell r="D337" t="str">
            <v>Transportation Fees</v>
          </cell>
        </row>
        <row r="338">
          <cell r="A338">
            <v>522190</v>
          </cell>
          <cell r="D338" t="str">
            <v>Securities Guard</v>
          </cell>
        </row>
        <row r="339">
          <cell r="A339">
            <v>522200</v>
          </cell>
          <cell r="D339" t="str">
            <v>Service</v>
          </cell>
        </row>
        <row r="340">
          <cell r="A340" t="str">
            <v>523000</v>
          </cell>
          <cell r="C340" t="str">
            <v>Materials and Consumable</v>
          </cell>
        </row>
        <row r="341">
          <cell r="A341">
            <v>523010</v>
          </cell>
          <cell r="D341" t="str">
            <v>Consumable</v>
          </cell>
        </row>
        <row r="342">
          <cell r="A342">
            <v>523020</v>
          </cell>
          <cell r="D342" t="str">
            <v>Tool &amp; Equipment</v>
          </cell>
        </row>
        <row r="343">
          <cell r="A343" t="str">
            <v>524000</v>
          </cell>
          <cell r="C343" t="str">
            <v>Public Utilities &amp; Communication</v>
          </cell>
        </row>
        <row r="344">
          <cell r="A344">
            <v>524010</v>
          </cell>
          <cell r="D344" t="str">
            <v>Electricity</v>
          </cell>
        </row>
        <row r="345">
          <cell r="A345">
            <v>524020</v>
          </cell>
          <cell r="D345" t="str">
            <v>Water</v>
          </cell>
        </row>
        <row r="346">
          <cell r="A346">
            <v>524030</v>
          </cell>
          <cell r="D346" t="str">
            <v>Communication</v>
          </cell>
        </row>
        <row r="347">
          <cell r="A347" t="str">
            <v>525000</v>
          </cell>
          <cell r="C347" t="str">
            <v>Customer and Corporate Communication</v>
          </cell>
        </row>
        <row r="348">
          <cell r="A348">
            <v>525010</v>
          </cell>
          <cell r="D348" t="str">
            <v>Gift &amp; Subsidies</v>
          </cell>
        </row>
        <row r="349">
          <cell r="A349">
            <v>525020</v>
          </cell>
          <cell r="D349" t="str">
            <v xml:space="preserve">Entertainment </v>
          </cell>
        </row>
        <row r="350">
          <cell r="A350">
            <v>525030</v>
          </cell>
          <cell r="D350" t="str">
            <v>Advertising</v>
          </cell>
        </row>
        <row r="351">
          <cell r="A351">
            <v>525040</v>
          </cell>
          <cell r="D351" t="str">
            <v>Stationery &amp; Printing</v>
          </cell>
        </row>
        <row r="352">
          <cell r="A352">
            <v>525050</v>
          </cell>
          <cell r="D352" t="str">
            <v>Donation</v>
          </cell>
        </row>
        <row r="353">
          <cell r="A353">
            <v>525060</v>
          </cell>
          <cell r="D353" t="str">
            <v>Member</v>
          </cell>
        </row>
        <row r="354">
          <cell r="A354">
            <v>525070</v>
          </cell>
          <cell r="D354" t="str">
            <v>Public Relations</v>
          </cell>
        </row>
        <row r="355">
          <cell r="A355">
            <v>525080</v>
          </cell>
          <cell r="D355" t="str">
            <v>Subscription &amp; Publication</v>
          </cell>
        </row>
        <row r="356">
          <cell r="A356">
            <v>525090</v>
          </cell>
          <cell r="D356" t="str">
            <v>Meeting Expense</v>
          </cell>
        </row>
        <row r="357">
          <cell r="A357" t="str">
            <v>526000</v>
          </cell>
          <cell r="C357" t="str">
            <v>Government Expense</v>
          </cell>
        </row>
        <row r="358">
          <cell r="A358">
            <v>526010</v>
          </cell>
          <cell r="D358" t="str">
            <v>Tax &amp; Duty</v>
          </cell>
        </row>
        <row r="359">
          <cell r="A359">
            <v>526020</v>
          </cell>
          <cell r="D359" t="str">
            <v>Unclaim</v>
          </cell>
        </row>
        <row r="360">
          <cell r="A360">
            <v>526030</v>
          </cell>
          <cell r="D360" t="str">
            <v>Fines &amp; Penalties</v>
          </cell>
        </row>
        <row r="361">
          <cell r="A361">
            <v>526040</v>
          </cell>
          <cell r="D361" t="str">
            <v>Government Fee</v>
          </cell>
        </row>
        <row r="362">
          <cell r="A362" t="str">
            <v>527000</v>
          </cell>
          <cell r="C362" t="str">
            <v>Financial Charges</v>
          </cell>
        </row>
        <row r="363">
          <cell r="A363">
            <v>527010</v>
          </cell>
          <cell r="D363" t="str">
            <v xml:space="preserve">Interest </v>
          </cell>
        </row>
        <row r="364">
          <cell r="A364">
            <v>527020</v>
          </cell>
          <cell r="D364" t="str">
            <v>Bank Charges</v>
          </cell>
        </row>
        <row r="365">
          <cell r="A365" t="str">
            <v>528000</v>
          </cell>
          <cell r="C365" t="str">
            <v>Depreciaton &amp; Amortization &amp; Utilities and Facility Expense</v>
          </cell>
        </row>
        <row r="366">
          <cell r="A366">
            <v>528010</v>
          </cell>
          <cell r="D366" t="str">
            <v>Depreciation - Power Plants</v>
          </cell>
        </row>
        <row r="367">
          <cell r="A367">
            <v>528011</v>
          </cell>
          <cell r="D367" t="str">
            <v>Depreciation - Machinery and Equipment</v>
          </cell>
        </row>
        <row r="368">
          <cell r="A368">
            <v>528012</v>
          </cell>
          <cell r="D368" t="str">
            <v>Depreciation - Furniture  and Office  Equipment</v>
          </cell>
        </row>
        <row r="369">
          <cell r="A369">
            <v>528013</v>
          </cell>
          <cell r="D369" t="str">
            <v>Depreciation - Tools and Equipment</v>
          </cell>
        </row>
        <row r="370">
          <cell r="A370">
            <v>528014</v>
          </cell>
          <cell r="D370" t="str">
            <v>Depreciation - Vehicles</v>
          </cell>
        </row>
        <row r="371">
          <cell r="A371">
            <v>528015</v>
          </cell>
          <cell r="D371" t="str">
            <v>Depreciation - Software</v>
          </cell>
        </row>
        <row r="372">
          <cell r="A372">
            <v>528016</v>
          </cell>
          <cell r="D372" t="str">
            <v>Depreciation - Land Improvement</v>
          </cell>
        </row>
        <row r="373">
          <cell r="A373">
            <v>528020</v>
          </cell>
          <cell r="D373" t="str">
            <v>Amortization</v>
          </cell>
        </row>
        <row r="374">
          <cell r="A374">
            <v>528030</v>
          </cell>
          <cell r="D374" t="str">
            <v>Repair &amp; Maintenance</v>
          </cell>
        </row>
        <row r="375">
          <cell r="A375">
            <v>528040</v>
          </cell>
          <cell r="D375" t="str">
            <v>Construction  Insurance</v>
          </cell>
        </row>
        <row r="376">
          <cell r="A376">
            <v>528050</v>
          </cell>
          <cell r="D376" t="str">
            <v>Car  Insurance</v>
          </cell>
        </row>
        <row r="377">
          <cell r="A377" t="str">
            <v>529000</v>
          </cell>
          <cell r="C377" t="str">
            <v>Other Expense</v>
          </cell>
        </row>
        <row r="378">
          <cell r="A378">
            <v>529010</v>
          </cell>
          <cell r="D378" t="str">
            <v>Other Expense</v>
          </cell>
        </row>
        <row r="380">
          <cell r="A380" t="str">
            <v>620000</v>
          </cell>
          <cell r="B380" t="str">
            <v>Adminstrative Expense</v>
          </cell>
        </row>
        <row r="381">
          <cell r="A381" t="str">
            <v>621000</v>
          </cell>
          <cell r="C381" t="str">
            <v>Human Resource Expense</v>
          </cell>
        </row>
        <row r="382">
          <cell r="A382">
            <v>621010</v>
          </cell>
          <cell r="D382" t="str">
            <v>Salary</v>
          </cell>
        </row>
        <row r="383">
          <cell r="A383">
            <v>621020</v>
          </cell>
          <cell r="D383" t="str">
            <v>Wage</v>
          </cell>
        </row>
        <row r="384">
          <cell r="A384">
            <v>621030</v>
          </cell>
          <cell r="D384" t="str">
            <v>Allowance ( ค่ากะ, เบี้ยเลี้ยง, ฉุกเฉิน)</v>
          </cell>
        </row>
        <row r="385">
          <cell r="A385">
            <v>621040</v>
          </cell>
          <cell r="D385" t="str">
            <v>Overtime</v>
          </cell>
        </row>
        <row r="386">
          <cell r="A386">
            <v>621050</v>
          </cell>
          <cell r="D386" t="str">
            <v>KPI</v>
          </cell>
        </row>
        <row r="387">
          <cell r="A387">
            <v>621060</v>
          </cell>
          <cell r="D387" t="str">
            <v>Acheivement</v>
          </cell>
        </row>
        <row r="388">
          <cell r="A388">
            <v>621070</v>
          </cell>
          <cell r="D388" t="str">
            <v>Bonus</v>
          </cell>
        </row>
        <row r="389">
          <cell r="A389">
            <v>621080</v>
          </cell>
          <cell r="D389" t="str">
            <v>Allowance for meeting</v>
          </cell>
        </row>
        <row r="390">
          <cell r="A390" t="str">
            <v>622000</v>
          </cell>
          <cell r="C390" t="str">
            <v>Welfare , Benefit , Training &amp; External Human Resource Fee</v>
          </cell>
        </row>
        <row r="391">
          <cell r="A391">
            <v>622010</v>
          </cell>
          <cell r="D391" t="str">
            <v>Uniform</v>
          </cell>
        </row>
        <row r="392">
          <cell r="A392">
            <v>622020</v>
          </cell>
          <cell r="D392" t="str">
            <v>Employee Activities</v>
          </cell>
        </row>
        <row r="393">
          <cell r="A393">
            <v>622030</v>
          </cell>
          <cell r="D393" t="str">
            <v>Social Security Fund</v>
          </cell>
        </row>
        <row r="394">
          <cell r="A394">
            <v>622040</v>
          </cell>
          <cell r="D394" t="str">
            <v>Workmen Compensation Fund</v>
          </cell>
        </row>
        <row r="395">
          <cell r="A395">
            <v>622050</v>
          </cell>
          <cell r="D395" t="str">
            <v>Provident Fund</v>
          </cell>
        </row>
        <row r="396">
          <cell r="A396">
            <v>622060</v>
          </cell>
          <cell r="D396" t="str">
            <v>Life &amp; Accident  Insurance</v>
          </cell>
        </row>
        <row r="397">
          <cell r="A397">
            <v>622070</v>
          </cell>
          <cell r="D397" t="str">
            <v>Medical</v>
          </cell>
        </row>
        <row r="398">
          <cell r="A398">
            <v>622080</v>
          </cell>
          <cell r="D398" t="str">
            <v>Travelling &amp; Accommodation - Oversea</v>
          </cell>
        </row>
        <row r="399">
          <cell r="A399">
            <v>622090</v>
          </cell>
          <cell r="D399" t="str">
            <v>Travelling &amp; Accommodation - Local</v>
          </cell>
        </row>
        <row r="400">
          <cell r="A400">
            <v>622100</v>
          </cell>
          <cell r="D400" t="str">
            <v>Rental</v>
          </cell>
        </row>
        <row r="401">
          <cell r="A401">
            <v>622110</v>
          </cell>
          <cell r="D401" t="str">
            <v>Personal Protection Equipment</v>
          </cell>
        </row>
        <row r="402">
          <cell r="A402">
            <v>622120</v>
          </cell>
          <cell r="D402" t="str">
            <v>Food &amp; Beverage</v>
          </cell>
        </row>
        <row r="403">
          <cell r="A403">
            <v>622130</v>
          </cell>
          <cell r="D403" t="str">
            <v>Training - Oversea</v>
          </cell>
        </row>
        <row r="404">
          <cell r="A404">
            <v>622140</v>
          </cell>
          <cell r="D404" t="str">
            <v>Training - Local</v>
          </cell>
        </row>
        <row r="405">
          <cell r="A405">
            <v>622150</v>
          </cell>
          <cell r="D405" t="str">
            <v>Professional Fees</v>
          </cell>
        </row>
        <row r="406">
          <cell r="A406">
            <v>622160</v>
          </cell>
          <cell r="D406" t="str">
            <v>Royalty Fees</v>
          </cell>
        </row>
        <row r="407">
          <cell r="A407">
            <v>622170</v>
          </cell>
          <cell r="D407" t="str">
            <v>Inspection Fees / Audit Fee</v>
          </cell>
        </row>
        <row r="408">
          <cell r="A408">
            <v>622180</v>
          </cell>
          <cell r="D408" t="str">
            <v>Transportation Fees</v>
          </cell>
        </row>
        <row r="409">
          <cell r="A409">
            <v>622190</v>
          </cell>
          <cell r="D409" t="str">
            <v>Securities Guard</v>
          </cell>
        </row>
        <row r="410">
          <cell r="A410">
            <v>622200</v>
          </cell>
          <cell r="D410" t="str">
            <v>Service</v>
          </cell>
        </row>
        <row r="411">
          <cell r="A411" t="str">
            <v>623000</v>
          </cell>
          <cell r="C411" t="str">
            <v>Materials and Consumable</v>
          </cell>
        </row>
        <row r="412">
          <cell r="A412">
            <v>623010</v>
          </cell>
          <cell r="D412" t="str">
            <v>Consumable</v>
          </cell>
        </row>
        <row r="413">
          <cell r="A413">
            <v>623020</v>
          </cell>
          <cell r="D413" t="str">
            <v>Tool &amp; Equipment</v>
          </cell>
        </row>
        <row r="414">
          <cell r="A414" t="str">
            <v>624000</v>
          </cell>
          <cell r="C414" t="str">
            <v>Public Utilities &amp; Communication</v>
          </cell>
        </row>
        <row r="415">
          <cell r="A415">
            <v>624010</v>
          </cell>
          <cell r="D415" t="str">
            <v>Electricity</v>
          </cell>
        </row>
        <row r="416">
          <cell r="A416">
            <v>624020</v>
          </cell>
          <cell r="D416" t="str">
            <v>Water</v>
          </cell>
        </row>
        <row r="417">
          <cell r="A417">
            <v>624030</v>
          </cell>
          <cell r="D417" t="str">
            <v>Communication</v>
          </cell>
        </row>
        <row r="418">
          <cell r="A418" t="str">
            <v>625000</v>
          </cell>
          <cell r="C418" t="str">
            <v>Customer and Corporate Communication</v>
          </cell>
        </row>
        <row r="419">
          <cell r="A419">
            <v>625010</v>
          </cell>
          <cell r="D419" t="str">
            <v>Gift &amp; Subsidies</v>
          </cell>
        </row>
        <row r="420">
          <cell r="A420">
            <v>625020</v>
          </cell>
          <cell r="D420" t="str">
            <v xml:space="preserve">Entertainment </v>
          </cell>
        </row>
        <row r="421">
          <cell r="A421">
            <v>625030</v>
          </cell>
          <cell r="D421" t="str">
            <v>Advertising</v>
          </cell>
        </row>
        <row r="422">
          <cell r="A422">
            <v>625040</v>
          </cell>
          <cell r="D422" t="str">
            <v>Stationery &amp; Printing</v>
          </cell>
        </row>
        <row r="423">
          <cell r="A423">
            <v>625050</v>
          </cell>
          <cell r="D423" t="str">
            <v>Donation</v>
          </cell>
        </row>
        <row r="424">
          <cell r="A424">
            <v>625060</v>
          </cell>
          <cell r="D424" t="str">
            <v>Member</v>
          </cell>
        </row>
        <row r="425">
          <cell r="A425">
            <v>625070</v>
          </cell>
          <cell r="D425" t="str">
            <v>Public Relations</v>
          </cell>
        </row>
        <row r="426">
          <cell r="A426">
            <v>625080</v>
          </cell>
          <cell r="D426" t="str">
            <v>Subscription &amp; Publication</v>
          </cell>
        </row>
        <row r="427">
          <cell r="A427">
            <v>625090</v>
          </cell>
          <cell r="D427" t="str">
            <v>Meeting Expense</v>
          </cell>
        </row>
        <row r="428">
          <cell r="A428" t="str">
            <v>626000</v>
          </cell>
          <cell r="C428" t="str">
            <v>Government Expense</v>
          </cell>
        </row>
        <row r="429">
          <cell r="A429">
            <v>626010</v>
          </cell>
          <cell r="D429" t="str">
            <v>Tax &amp; Duty</v>
          </cell>
        </row>
        <row r="430">
          <cell r="A430">
            <v>626020</v>
          </cell>
          <cell r="D430" t="str">
            <v>Unclaim</v>
          </cell>
        </row>
        <row r="431">
          <cell r="A431">
            <v>626030</v>
          </cell>
          <cell r="D431" t="str">
            <v>Fines &amp; Penalties</v>
          </cell>
        </row>
        <row r="432">
          <cell r="A432">
            <v>626040</v>
          </cell>
          <cell r="D432" t="str">
            <v>Government Fee</v>
          </cell>
        </row>
        <row r="433">
          <cell r="A433" t="str">
            <v>627000</v>
          </cell>
          <cell r="C433" t="str">
            <v>Financial Charges</v>
          </cell>
        </row>
        <row r="434">
          <cell r="A434">
            <v>627010</v>
          </cell>
          <cell r="D434" t="str">
            <v xml:space="preserve">Interest </v>
          </cell>
        </row>
        <row r="435">
          <cell r="A435">
            <v>627020</v>
          </cell>
          <cell r="D435" t="str">
            <v>Bank Charges</v>
          </cell>
        </row>
        <row r="436">
          <cell r="A436" t="str">
            <v>628000</v>
          </cell>
          <cell r="C436" t="str">
            <v>Depreciaton &amp; Amortization &amp; Utilities and Facility Expense</v>
          </cell>
        </row>
        <row r="437">
          <cell r="A437">
            <v>628010</v>
          </cell>
          <cell r="D437" t="str">
            <v>Depreciaton</v>
          </cell>
        </row>
        <row r="438">
          <cell r="A438">
            <v>628020</v>
          </cell>
          <cell r="D438" t="str">
            <v>Amortization</v>
          </cell>
        </row>
        <row r="439">
          <cell r="A439">
            <v>628030</v>
          </cell>
          <cell r="D439" t="str">
            <v>Repair &amp; Maintenance</v>
          </cell>
        </row>
        <row r="440">
          <cell r="A440">
            <v>628040</v>
          </cell>
          <cell r="D440" t="str">
            <v>Construction  Inusance</v>
          </cell>
        </row>
        <row r="441">
          <cell r="A441">
            <v>628050</v>
          </cell>
          <cell r="D441" t="str">
            <v>Car  Insurance</v>
          </cell>
        </row>
        <row r="442">
          <cell r="A442" t="str">
            <v>629000</v>
          </cell>
          <cell r="C442" t="str">
            <v>Other Expense</v>
          </cell>
        </row>
        <row r="443">
          <cell r="A443">
            <v>629010</v>
          </cell>
          <cell r="D443" t="str">
            <v>Other Expense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otal"/>
      <sheetName val="A011"/>
      <sheetName val="A021"/>
      <sheetName val="A022"/>
      <sheetName val="A041"/>
      <sheetName val="A042"/>
      <sheetName val="A043"/>
      <sheetName val="A051"/>
      <sheetName val="A061"/>
      <sheetName val="B011"/>
      <sheetName val="B012"/>
      <sheetName val="B013"/>
      <sheetName val="B021"/>
      <sheetName val="B022"/>
      <sheetName val="B031"/>
      <sheetName val="B032"/>
      <sheetName val="B033"/>
      <sheetName val="B041"/>
      <sheetName val="B042"/>
      <sheetName val="B043"/>
      <sheetName val="B051"/>
      <sheetName val="B052"/>
      <sheetName val="B053"/>
      <sheetName val="B054"/>
      <sheetName val="B061"/>
      <sheetName val="B071"/>
      <sheetName val="B081"/>
      <sheetName val="B091"/>
      <sheetName val="B092"/>
      <sheetName val="B093"/>
      <sheetName val="B094"/>
      <sheetName val="B095"/>
      <sheetName val="B101"/>
      <sheetName val="B111"/>
      <sheetName val="table"/>
      <sheetName val="Data"/>
      <sheetName val="Cperiod"/>
      <sheetName val="เงินกู้ธนชาติ"/>
      <sheetName val="Account Code_E"/>
      <sheetName val="Account"/>
      <sheetName val="Center"/>
      <sheetName val="Company"/>
      <sheetName val="1200"/>
      <sheetName val="Trial Balance"/>
      <sheetName val="Code"/>
      <sheetName val="Account List"/>
      <sheetName val="Stock Aging"/>
      <sheetName val="Company codes"/>
      <sheetName val="IA Data"/>
      <sheetName val="oh0006"/>
      <sheetName val="downl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>
        <row r="4">
          <cell r="C4">
            <v>6000</v>
          </cell>
          <cell r="D4" t="str">
            <v>Basic Salary - Senior</v>
          </cell>
        </row>
        <row r="5">
          <cell r="C5">
            <v>6001</v>
          </cell>
          <cell r="D5" t="str">
            <v>Basic Salary - Non Senior</v>
          </cell>
        </row>
        <row r="6">
          <cell r="C6">
            <v>6010</v>
          </cell>
          <cell r="D6" t="str">
            <v>Base Allowance - Senior</v>
          </cell>
        </row>
        <row r="7">
          <cell r="C7">
            <v>6011</v>
          </cell>
          <cell r="D7" t="str">
            <v>Base Allowance - Non Senior</v>
          </cell>
        </row>
        <row r="8">
          <cell r="C8">
            <v>6020</v>
          </cell>
          <cell r="D8" t="str">
            <v>Shift Premium - Senior</v>
          </cell>
        </row>
        <row r="9">
          <cell r="C9">
            <v>6021</v>
          </cell>
          <cell r="D9" t="str">
            <v>Shift Premium - Non Senior</v>
          </cell>
        </row>
        <row r="10">
          <cell r="C10">
            <v>6030</v>
          </cell>
          <cell r="D10" t="str">
            <v>Public Holiday Pay</v>
          </cell>
        </row>
        <row r="11">
          <cell r="C11">
            <v>6040</v>
          </cell>
          <cell r="D11" t="str">
            <v>Overtime Wages &amp; Meal Allow.</v>
          </cell>
        </row>
        <row r="12">
          <cell r="C12">
            <v>6050</v>
          </cell>
          <cell r="D12" t="str">
            <v>Schedule Overtime(shift-work)</v>
          </cell>
        </row>
        <row r="13">
          <cell r="C13">
            <v>6100</v>
          </cell>
          <cell r="D13" t="str">
            <v>Annual Remuneration</v>
          </cell>
        </row>
        <row r="14">
          <cell r="C14">
            <v>6101</v>
          </cell>
          <cell r="D14" t="str">
            <v>Provident Fund</v>
          </cell>
        </row>
        <row r="15">
          <cell r="C15">
            <v>6102</v>
          </cell>
          <cell r="D15" t="str">
            <v>Retirement Gratuity</v>
          </cell>
        </row>
        <row r="16">
          <cell r="C16">
            <v>6103</v>
          </cell>
          <cell r="D16" t="str">
            <v>Staff Transfer</v>
          </cell>
        </row>
        <row r="17">
          <cell r="C17">
            <v>6104</v>
          </cell>
          <cell r="D17" t="str">
            <v>Termination Compensation</v>
          </cell>
        </row>
        <row r="18">
          <cell r="C18">
            <v>6105</v>
          </cell>
          <cell r="D18" t="str">
            <v>Travel On Leave</v>
          </cell>
        </row>
        <row r="19">
          <cell r="C19">
            <v>6200</v>
          </cell>
          <cell r="D19" t="str">
            <v>Educational Subsidy</v>
          </cell>
        </row>
        <row r="20">
          <cell r="C20">
            <v>6201</v>
          </cell>
          <cell r="D20" t="str">
            <v>Sport Club Activities</v>
          </cell>
        </row>
        <row r="21">
          <cell r="C21">
            <v>6202</v>
          </cell>
          <cell r="D21" t="str">
            <v>Employment Benefits</v>
          </cell>
        </row>
        <row r="22">
          <cell r="C22">
            <v>6203</v>
          </cell>
          <cell r="D22" t="str">
            <v>Group Health/Life Insurance</v>
          </cell>
        </row>
        <row r="23">
          <cell r="C23">
            <v>6204</v>
          </cell>
          <cell r="D23" t="str">
            <v>Workmen Compensation</v>
          </cell>
        </row>
        <row r="24">
          <cell r="C24">
            <v>6205</v>
          </cell>
          <cell r="D24" t="str">
            <v>Uniform</v>
          </cell>
        </row>
        <row r="25">
          <cell r="C25">
            <v>6206</v>
          </cell>
          <cell r="D25" t="str">
            <v>Company Vehicle Expenses</v>
          </cell>
        </row>
        <row r="26">
          <cell r="C26">
            <v>6207</v>
          </cell>
          <cell r="D26" t="str">
            <v>Mileage Allowance</v>
          </cell>
        </row>
        <row r="27">
          <cell r="C27">
            <v>6208</v>
          </cell>
          <cell r="D27" t="str">
            <v>Personnel Admin Services</v>
          </cell>
        </row>
        <row r="28">
          <cell r="C28">
            <v>6209</v>
          </cell>
          <cell r="D28" t="str">
            <v>Staff Foreigner Welfare</v>
          </cell>
        </row>
        <row r="29">
          <cell r="C29">
            <v>6301</v>
          </cell>
          <cell r="D29" t="str">
            <v>Training - Local</v>
          </cell>
        </row>
        <row r="30">
          <cell r="C30">
            <v>6302</v>
          </cell>
          <cell r="D30" t="str">
            <v>Training - Oversea</v>
          </cell>
        </row>
        <row r="31">
          <cell r="C31">
            <v>6303</v>
          </cell>
          <cell r="D31" t="str">
            <v>Productivity Improvement Acti.</v>
          </cell>
        </row>
        <row r="32">
          <cell r="C32">
            <v>7001</v>
          </cell>
          <cell r="D32" t="str">
            <v>Security Contract &amp; Services</v>
          </cell>
        </row>
        <row r="33">
          <cell r="C33">
            <v>7002</v>
          </cell>
          <cell r="D33" t="str">
            <v>PM/Maintenance Contracts</v>
          </cell>
        </row>
        <row r="34">
          <cell r="C34">
            <v>7022</v>
          </cell>
          <cell r="D34" t="str">
            <v>AMC - Service Render</v>
          </cell>
        </row>
        <row r="35">
          <cell r="C35">
            <v>7030</v>
          </cell>
          <cell r="D35" t="str">
            <v>Professional - Legal</v>
          </cell>
        </row>
        <row r="36">
          <cell r="C36">
            <v>7031</v>
          </cell>
          <cell r="D36" t="str">
            <v>Professional - External Audit</v>
          </cell>
        </row>
        <row r="37">
          <cell r="C37">
            <v>7032</v>
          </cell>
          <cell r="D37" t="str">
            <v>Professional - Engineer</v>
          </cell>
        </row>
        <row r="38">
          <cell r="C38">
            <v>7033</v>
          </cell>
          <cell r="D38" t="str">
            <v>Professional - Others</v>
          </cell>
        </row>
        <row r="39">
          <cell r="C39">
            <v>7035</v>
          </cell>
          <cell r="D39" t="str">
            <v>Professional - Computer</v>
          </cell>
        </row>
        <row r="40">
          <cell r="C40">
            <v>7050</v>
          </cell>
          <cell r="D40" t="str">
            <v>Operational Contractual Labour</v>
          </cell>
        </row>
        <row r="41">
          <cell r="C41">
            <v>7051</v>
          </cell>
          <cell r="D41" t="str">
            <v>Temporary/project Cont.Labour</v>
          </cell>
        </row>
        <row r="42">
          <cell r="C42">
            <v>7060</v>
          </cell>
          <cell r="D42" t="str">
            <v>Bank Charges &amp; Commissions</v>
          </cell>
        </row>
        <row r="43">
          <cell r="C43">
            <v>7061</v>
          </cell>
          <cell r="D43" t="str">
            <v>Rental Charges</v>
          </cell>
        </row>
        <row r="44">
          <cell r="C44">
            <v>7062</v>
          </cell>
          <cell r="D44" t="str">
            <v>Services Charges</v>
          </cell>
        </row>
        <row r="45">
          <cell r="C45">
            <v>7063</v>
          </cell>
          <cell r="D45" t="str">
            <v>Fees &amp; Publications</v>
          </cell>
        </row>
        <row r="46">
          <cell r="C46">
            <v>7064</v>
          </cell>
          <cell r="D46" t="str">
            <v>Insurance Premium - Property</v>
          </cell>
        </row>
        <row r="47">
          <cell r="C47">
            <v>7065</v>
          </cell>
          <cell r="D47" t="str">
            <v>Taxes &amp; Duty Stamp</v>
          </cell>
        </row>
        <row r="48">
          <cell r="C48">
            <v>7066</v>
          </cell>
          <cell r="D48" t="str">
            <v>Inventory Check Exp.</v>
          </cell>
        </row>
        <row r="49">
          <cell r="C49">
            <v>7067</v>
          </cell>
          <cell r="D49" t="str">
            <v>Other Insurance</v>
          </cell>
        </row>
        <row r="50">
          <cell r="C50">
            <v>7070</v>
          </cell>
          <cell r="D50" t="str">
            <v>Computer Supplies &amp; Stationery</v>
          </cell>
        </row>
        <row r="51">
          <cell r="C51">
            <v>7071</v>
          </cell>
          <cell r="D51" t="str">
            <v>Software Purchase</v>
          </cell>
        </row>
        <row r="52">
          <cell r="C52">
            <v>7072</v>
          </cell>
          <cell r="D52" t="str">
            <v>Hardware Maintenance</v>
          </cell>
        </row>
        <row r="53">
          <cell r="C53">
            <v>7073</v>
          </cell>
          <cell r="D53" t="str">
            <v>Communication Charges</v>
          </cell>
        </row>
        <row r="54">
          <cell r="C54">
            <v>7074</v>
          </cell>
          <cell r="D54" t="str">
            <v>Communication Charges (inet)</v>
          </cell>
        </row>
        <row r="55">
          <cell r="C55">
            <v>7100</v>
          </cell>
          <cell r="D55" t="str">
            <v>Business Travel</v>
          </cell>
        </row>
        <row r="56">
          <cell r="C56">
            <v>7200</v>
          </cell>
          <cell r="D56" t="str">
            <v>Public Affairs</v>
          </cell>
        </row>
        <row r="57">
          <cell r="C57">
            <v>7202</v>
          </cell>
          <cell r="D57" t="str">
            <v>Industrial Relations</v>
          </cell>
        </row>
        <row r="58">
          <cell r="C58">
            <v>7203</v>
          </cell>
          <cell r="D58" t="str">
            <v>Donations</v>
          </cell>
        </row>
        <row r="59">
          <cell r="C59">
            <v>7400</v>
          </cell>
          <cell r="D59" t="str">
            <v>Medical Care/Treatment</v>
          </cell>
        </row>
        <row r="60">
          <cell r="C60">
            <v>7401</v>
          </cell>
          <cell r="D60" t="str">
            <v>Environmental Control</v>
          </cell>
        </row>
        <row r="61">
          <cell r="C61">
            <v>7402</v>
          </cell>
          <cell r="D61" t="str">
            <v>Safety/Security Equipments</v>
          </cell>
        </row>
        <row r="62">
          <cell r="C62">
            <v>7403</v>
          </cell>
          <cell r="D62" t="str">
            <v>Safety Equipments -Contractor</v>
          </cell>
        </row>
        <row r="63">
          <cell r="C63">
            <v>7500</v>
          </cell>
          <cell r="D63" t="str">
            <v>Sales Promotion(incl Advertis)</v>
          </cell>
        </row>
        <row r="64">
          <cell r="C64">
            <v>7501</v>
          </cell>
          <cell r="D64" t="str">
            <v>Market Research/Development</v>
          </cell>
        </row>
        <row r="65">
          <cell r="C65">
            <v>8100</v>
          </cell>
          <cell r="D65" t="str">
            <v>Energy/Utility - Electricity</v>
          </cell>
        </row>
        <row r="66">
          <cell r="C66">
            <v>8101</v>
          </cell>
          <cell r="D66" t="str">
            <v>Energy/Utility - Fuel Oil</v>
          </cell>
        </row>
        <row r="67">
          <cell r="C67">
            <v>8102</v>
          </cell>
          <cell r="D67" t="str">
            <v>Energy/Utility - Diesoline</v>
          </cell>
        </row>
        <row r="68">
          <cell r="C68">
            <v>8103</v>
          </cell>
          <cell r="D68" t="str">
            <v>Energy/Utility-Gases(+access.)</v>
          </cell>
        </row>
        <row r="69">
          <cell r="C69">
            <v>8104</v>
          </cell>
          <cell r="D69" t="str">
            <v>Energy/Utility - Water</v>
          </cell>
        </row>
        <row r="70">
          <cell r="C70">
            <v>8200</v>
          </cell>
          <cell r="D70" t="str">
            <v>Audio-Visual/Photo Supplies</v>
          </cell>
        </row>
        <row r="71">
          <cell r="C71">
            <v>8201</v>
          </cell>
          <cell r="D71" t="str">
            <v>Office Supplies &amp; Stationery</v>
          </cell>
        </row>
        <row r="72">
          <cell r="C72">
            <v>8202</v>
          </cell>
          <cell r="D72" t="str">
            <v>Lubricants</v>
          </cell>
        </row>
        <row r="73">
          <cell r="C73">
            <v>8210</v>
          </cell>
          <cell r="D73" t="str">
            <v>General Supplies</v>
          </cell>
        </row>
        <row r="74">
          <cell r="C74">
            <v>8220</v>
          </cell>
          <cell r="D74" t="str">
            <v>Tools</v>
          </cell>
        </row>
        <row r="75">
          <cell r="C75">
            <v>8230</v>
          </cell>
          <cell r="D75" t="str">
            <v>Steel/Construction Materials</v>
          </cell>
        </row>
        <row r="76">
          <cell r="C76">
            <v>8231</v>
          </cell>
          <cell r="D76" t="str">
            <v>Painting Products</v>
          </cell>
        </row>
        <row r="77">
          <cell r="C77">
            <v>8232</v>
          </cell>
          <cell r="D77" t="str">
            <v>Maintenance Consumables</v>
          </cell>
        </row>
        <row r="78">
          <cell r="C78">
            <v>8240</v>
          </cell>
          <cell r="D78" t="str">
            <v>Electrical Materials</v>
          </cell>
        </row>
        <row r="79">
          <cell r="C79">
            <v>8250</v>
          </cell>
          <cell r="D79" t="str">
            <v>General Packing Materials</v>
          </cell>
        </row>
        <row r="80">
          <cell r="C80">
            <v>8400</v>
          </cell>
          <cell r="D80" t="str">
            <v>General Spare Parts</v>
          </cell>
        </row>
        <row r="81">
          <cell r="C81">
            <v>8401</v>
          </cell>
          <cell r="D81" t="str">
            <v>Lifting Equipments</v>
          </cell>
        </row>
        <row r="82">
          <cell r="C82">
            <v>8402</v>
          </cell>
          <cell r="D82" t="str">
            <v>Air-Conditioner Spare Parts</v>
          </cell>
        </row>
        <row r="83">
          <cell r="C83">
            <v>9000</v>
          </cell>
          <cell r="D83" t="str">
            <v>Special Payment-Profit Sharing</v>
          </cell>
        </row>
        <row r="84">
          <cell r="C84">
            <v>9040</v>
          </cell>
          <cell r="D84" t="str">
            <v>Overtime Wages&amp;Meal Allowance</v>
          </cell>
        </row>
        <row r="85">
          <cell r="C85">
            <v>9050</v>
          </cell>
          <cell r="D85" t="str">
            <v>Contract.Labour - Operational</v>
          </cell>
        </row>
        <row r="86">
          <cell r="C86">
            <v>9051</v>
          </cell>
          <cell r="D86" t="str">
            <v>Contract.Labour - Temporary</v>
          </cell>
        </row>
        <row r="87">
          <cell r="C87">
            <v>9090</v>
          </cell>
          <cell r="D87" t="str">
            <v>Waste Disposal</v>
          </cell>
        </row>
        <row r="88">
          <cell r="C88">
            <v>9100</v>
          </cell>
          <cell r="D88" t="str">
            <v>Energy/Utility - Electricity</v>
          </cell>
        </row>
        <row r="89">
          <cell r="C89">
            <v>9101</v>
          </cell>
          <cell r="D89" t="str">
            <v>Energy/Utility - Fuel Oil</v>
          </cell>
        </row>
        <row r="90">
          <cell r="C90">
            <v>9102</v>
          </cell>
          <cell r="D90" t="str">
            <v>Energy/Utility - Diesoline</v>
          </cell>
        </row>
        <row r="91">
          <cell r="C91">
            <v>9103</v>
          </cell>
          <cell r="D91" t="str">
            <v>Energy/Utility - Gases(+acc.)</v>
          </cell>
        </row>
        <row r="92">
          <cell r="C92">
            <v>9200</v>
          </cell>
          <cell r="D92" t="str">
            <v>Chemical&amp;Laboratory Supplies</v>
          </cell>
        </row>
        <row r="93">
          <cell r="C93">
            <v>9201</v>
          </cell>
          <cell r="D93" t="str">
            <v>Welding &amp; Cutting Supplies</v>
          </cell>
        </row>
        <row r="94">
          <cell r="C94">
            <v>9202</v>
          </cell>
          <cell r="D94" t="str">
            <v>Lubricants</v>
          </cell>
        </row>
        <row r="95">
          <cell r="C95">
            <v>9210</v>
          </cell>
          <cell r="D95" t="str">
            <v>General Supplies</v>
          </cell>
        </row>
        <row r="96">
          <cell r="C96">
            <v>9220</v>
          </cell>
          <cell r="D96" t="str">
            <v>Tools</v>
          </cell>
        </row>
        <row r="97">
          <cell r="C97">
            <v>9230</v>
          </cell>
          <cell r="D97" t="str">
            <v>Steel/Construction Materials</v>
          </cell>
        </row>
        <row r="98">
          <cell r="C98">
            <v>9231</v>
          </cell>
          <cell r="D98" t="str">
            <v>Painting Products</v>
          </cell>
        </row>
        <row r="99">
          <cell r="C99">
            <v>9232</v>
          </cell>
          <cell r="D99" t="str">
            <v>Maintenance Consumables</v>
          </cell>
        </row>
        <row r="100">
          <cell r="C100">
            <v>9233</v>
          </cell>
          <cell r="D100" t="str">
            <v>Refractories</v>
          </cell>
        </row>
        <row r="101">
          <cell r="C101">
            <v>9240</v>
          </cell>
          <cell r="D101" t="str">
            <v>Electrical Materials</v>
          </cell>
        </row>
        <row r="102">
          <cell r="C102">
            <v>9250</v>
          </cell>
          <cell r="D102" t="str">
            <v>Drum - 209 Litres</v>
          </cell>
        </row>
        <row r="103">
          <cell r="C103">
            <v>9252</v>
          </cell>
          <cell r="D103" t="str">
            <v>General Packing Materials</v>
          </cell>
        </row>
        <row r="104">
          <cell r="C104">
            <v>9300</v>
          </cell>
          <cell r="D104" t="str">
            <v>Petroleum Coke</v>
          </cell>
        </row>
        <row r="105">
          <cell r="C105">
            <v>9301</v>
          </cell>
          <cell r="D105" t="str">
            <v>Anthracite</v>
          </cell>
        </row>
        <row r="106">
          <cell r="C106">
            <v>9302</v>
          </cell>
          <cell r="D106" t="str">
            <v>Electrode</v>
          </cell>
        </row>
        <row r="107">
          <cell r="C107">
            <v>9303</v>
          </cell>
          <cell r="D107" t="str">
            <v>General Process Materials</v>
          </cell>
        </row>
        <row r="108">
          <cell r="C108">
            <v>9400</v>
          </cell>
          <cell r="D108" t="str">
            <v>General Spare Parts</v>
          </cell>
        </row>
        <row r="109">
          <cell r="C109">
            <v>9401</v>
          </cell>
          <cell r="D109" t="str">
            <v>Lifting Equipments</v>
          </cell>
        </row>
        <row r="110">
          <cell r="C110">
            <v>9999</v>
          </cell>
          <cell r="D110" t="str">
            <v>Recovery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Account Code_E"/>
      <sheetName val="Trial Balance"/>
    </sheetNames>
    <sheetDataSet>
      <sheetData sheetId="0"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4">
          <cell r="B4">
            <v>8500000</v>
          </cell>
        </row>
      </sheetData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</sheetNames>
    <sheetDataSet>
      <sheetData sheetId="0"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aging Stk"/>
      <sheetName val="Stock Aging"/>
      <sheetName val="เงินกู้ธนชาติ"/>
      <sheetName val="Detail-Sep"/>
      <sheetName val="ชื่อหุ้น"/>
      <sheetName val="B&amp;S 1999"/>
      <sheetName val="อัตราค่าบรรทุก"/>
      <sheetName val="Code"/>
      <sheetName val="Account List"/>
      <sheetName val="Company codes"/>
      <sheetName val="เงินกู้ MGC"/>
      <sheetName val="CFROI"/>
      <sheetName val="AFM"/>
      <sheetName val="NSC"/>
      <sheetName val="Menu"/>
      <sheetName val="REVENUE"/>
      <sheetName val="Debt Info"/>
      <sheetName val="Dados"/>
      <sheetName val="Desp.Fixas_Vendas"/>
      <sheetName val=""/>
      <sheetName val="P and L accounts"/>
      <sheetName val="PM-TE"/>
      <sheetName val="NBV 01.01.2004"/>
      <sheetName val="Forecast-SGD"/>
      <sheetName val="Sheet1"/>
      <sheetName val="CIPA"/>
      <sheetName val="Packing Material"/>
      <sheetName val="CODE,NAME"/>
      <sheetName val="Summary_aging_Stk"/>
      <sheetName val="Stock_Aging"/>
      <sheetName val="Test"/>
      <sheetName val="Template"/>
      <sheetName val="IA Data"/>
      <sheetName val="table"/>
      <sheetName val="GS_STD"/>
      <sheetName val="OP_STD"/>
      <sheetName val="BS-Thai"/>
      <sheetName val="10-1 Media"/>
      <sheetName val="10-cut"/>
      <sheetName val="Summary_aging_Stk1"/>
      <sheetName val="Stock_Aging1"/>
      <sheetName val="Summary_aging_Stk2"/>
      <sheetName val="Stock_Aging2"/>
      <sheetName val="BUILD95"/>
      <sheetName val="AFE Status"/>
      <sheetName val="WP&amp;B"/>
      <sheetName val="_Bal Int Acp"/>
      <sheetName val="SH_A"/>
      <sheetName val="Summary"/>
      <sheetName val="Master"/>
      <sheetName val="Account Code_E"/>
      <sheetName val="Account_List"/>
      <sheetName val="Company_codes"/>
      <sheetName val="เงินกู้_MGC"/>
      <sheetName val="Debt_Info"/>
      <sheetName val="Desp_Fixas_Vendas"/>
      <sheetName val="P_and_L_accounts"/>
      <sheetName val="NBV_01_01_2004"/>
      <sheetName val="Packing_Material"/>
      <sheetName val="IA_Data"/>
      <sheetName val="FKT_PJK"/>
      <sheetName val="Summary_aging_Stk3"/>
      <sheetName val="Stock_Aging3"/>
      <sheetName val="B&amp;S_1999"/>
      <sheetName val="10-1_Media"/>
      <sheetName val="0805"/>
      <sheetName val="P&amp;L"/>
      <sheetName val="CAPEX and HO"/>
      <sheetName val="CASH GRAPHS"/>
      <sheetName val="EBIT GRAPHS"/>
      <sheetName val="Dollar DOI"/>
      <sheetName val="Safety"/>
      <sheetName val="Standing data"/>
      <sheetName val="feature"/>
      <sheetName val="1"/>
      <sheetName val="Sum"/>
      <sheetName val="Revenues &amp; Expenses"/>
      <sheetName val="Cover"/>
      <sheetName val="Links"/>
      <sheetName val="Q4-50"/>
      <sheetName val="_Bal_Int_Acp"/>
      <sheetName val="_Bal_Int_Acp1"/>
      <sheetName val="Threshold"/>
      <sheetName val="Expect Depre."/>
      <sheetName val="FA Movement YE09"/>
      <sheetName val="SCB 1 - Current"/>
      <sheetName val="SCB 2 - Current"/>
      <sheetName val="Summary_aging_Stk6"/>
      <sheetName val="Stock_Aging6"/>
      <sheetName val="Account_List4"/>
      <sheetName val="Company_codes4"/>
      <sheetName val="เงินกู้_MGC4"/>
      <sheetName val="Debt_Info4"/>
      <sheetName val="Desp_Fixas_Vendas4"/>
      <sheetName val="P_and_L_accounts4"/>
      <sheetName val="10-1_Media4"/>
      <sheetName val="NBV_01_01_20044"/>
      <sheetName val="Packing_Material4"/>
      <sheetName val="IA_Data4"/>
      <sheetName val="B&amp;S_19993"/>
      <sheetName val="Summary_aging_Stk5"/>
      <sheetName val="Stock_Aging5"/>
      <sheetName val="Account_List3"/>
      <sheetName val="Company_codes3"/>
      <sheetName val="เงินกู้_MGC3"/>
      <sheetName val="Debt_Info3"/>
      <sheetName val="Desp_Fixas_Vendas3"/>
      <sheetName val="P_and_L_accounts3"/>
      <sheetName val="10-1_Media3"/>
      <sheetName val="NBV_01_01_20043"/>
      <sheetName val="Packing_Material3"/>
      <sheetName val="IA_Data3"/>
      <sheetName val="Summary_aging_Stk4"/>
      <sheetName val="Stock_Aging4"/>
      <sheetName val="Account_List2"/>
      <sheetName val="Company_codes2"/>
      <sheetName val="เงินกู้_MGC2"/>
      <sheetName val="Debt_Info2"/>
      <sheetName val="Desp_Fixas_Vendas2"/>
      <sheetName val="P_and_L_accounts2"/>
      <sheetName val="10-1_Media2"/>
      <sheetName val="NBV_01_01_20042"/>
      <sheetName val="Packing_Material2"/>
      <sheetName val="IA_Data2"/>
      <sheetName val="B&amp;S_19992"/>
      <sheetName val="Account_List1"/>
      <sheetName val="Company_codes1"/>
      <sheetName val="เงินกู้_MGC1"/>
      <sheetName val="Debt_Info1"/>
      <sheetName val="Desp_Fixas_Vendas1"/>
      <sheetName val="P_and_L_accounts1"/>
      <sheetName val="10-1_Media1"/>
      <sheetName val="NBV_01_01_20041"/>
      <sheetName val="Packing_Material1"/>
      <sheetName val="IA_Data1"/>
      <sheetName val="B&amp;S_19991"/>
      <sheetName val="Summary_aging_Stk7"/>
      <sheetName val="Stock_Aging7"/>
      <sheetName val="Account_List5"/>
      <sheetName val="Company_codes5"/>
      <sheetName val="เงินกู้_MGC5"/>
      <sheetName val="Debt_Info5"/>
      <sheetName val="Desp_Fixas_Vendas5"/>
      <sheetName val="P_and_L_accounts5"/>
      <sheetName val="10-1_Media5"/>
      <sheetName val="NBV_01_01_20045"/>
      <sheetName val="Packing_Material5"/>
      <sheetName val="IA_Data5"/>
      <sheetName val="B&amp;S_19994"/>
      <sheetName val="Summary_aging_Stk8"/>
      <sheetName val="Stock_Aging8"/>
      <sheetName val="Account_List6"/>
      <sheetName val="Company_codes6"/>
      <sheetName val="เงินกู้_MGC6"/>
      <sheetName val="Debt_Info6"/>
      <sheetName val="Desp_Fixas_Vendas6"/>
      <sheetName val="P_and_L_accounts6"/>
      <sheetName val="10-1_Media6"/>
      <sheetName val="NBV_01_01_20046"/>
      <sheetName val="Packing_Material6"/>
      <sheetName val="IA_Data6"/>
      <sheetName val="B&amp;S_19995"/>
      <sheetName val="TB-3Q2016"/>
      <sheetName val="Summary_aging_Stk9"/>
      <sheetName val="Stock_Aging9"/>
      <sheetName val="Account_List7"/>
      <sheetName val="Company_codes7"/>
      <sheetName val="เงินกู้_MGC7"/>
      <sheetName val="Debt_Info7"/>
      <sheetName val="Desp_Fixas_Vendas7"/>
      <sheetName val="P_and_L_accounts7"/>
      <sheetName val="10-1_Media7"/>
      <sheetName val="NBV_01_01_20047"/>
      <sheetName val="Packing_Material7"/>
      <sheetName val="IA_Data7"/>
      <sheetName val="B&amp;S_19996"/>
      <sheetName val="worksheet"/>
      <sheetName val="Standing_data"/>
      <sheetName val="AFE_Status"/>
      <sheetName val="SCB_1_-_Current"/>
      <sheetName val="SCB_2_-_Current"/>
      <sheetName val="Standing_data1"/>
      <sheetName val="AFE_Status1"/>
      <sheetName val="SCB_1_-_Current1"/>
      <sheetName val="SCB_2_-_Current1"/>
      <sheetName val="_Bal_Int_Acp2"/>
      <sheetName val="Standing_data2"/>
      <sheetName val="AFE_Status2"/>
      <sheetName val="SCB_1_-_Current2"/>
      <sheetName val="SCB_2_-_Current2"/>
      <sheetName val="Vehicle Number"/>
      <sheetName val="J2"/>
      <sheetName val="CUSTOMER"/>
      <sheetName val="NAME CUSTOMER "/>
      <sheetName val="Cover2"/>
      <sheetName val="Inventory Dec"/>
      <sheetName val="Assumption"/>
      <sheetName val="Parameter"/>
      <sheetName val="科目（FS-311）"/>
      <sheetName val="ErAlP"/>
      <sheetName val="SKA"/>
      <sheetName val="Lookups"/>
      <sheetName val="CRITERIA3"/>
      <sheetName val="Accr Exp"/>
      <sheetName val="Adv Employee"/>
      <sheetName val="AP Oth Oversea"/>
      <sheetName val="TB"/>
      <sheetName val="Hidden Sheet"/>
      <sheetName val="Mapping_Local_G4_old"/>
      <sheetName val="Lead"/>
      <sheetName val="pivot table 1"/>
      <sheetName val="MemberTable"/>
      <sheetName val="MemberTable2"/>
      <sheetName val="P&amp;L (CAEN)"/>
      <sheetName val="Library Procedures"/>
      <sheetName val="Thailand"/>
      <sheetName val="Parameters"/>
      <sheetName val="Compare"/>
      <sheetName val="AFE_Status4"/>
      <sheetName val="_Bal_Int_Acp4"/>
      <sheetName val="AFE_Status3"/>
      <sheetName val="_Bal_Int_Acp3"/>
      <sheetName val="AFE_Status5"/>
      <sheetName val="_Bal_Int_Acp5"/>
      <sheetName val="AFE_Status6"/>
      <sheetName val="_Bal_Int_Acp6"/>
      <sheetName val="AFE_Status7"/>
      <sheetName val="B&amp;S_19997"/>
      <sheetName val="_Bal_Int_Acp7"/>
      <sheetName val="Account_List8"/>
      <sheetName val="Company_codes8"/>
      <sheetName val="เงินกู้_MGC8"/>
      <sheetName val="Debt_Info8"/>
      <sheetName val="Desp_Fixas_Vendas8"/>
      <sheetName val="P_and_L_accounts8"/>
      <sheetName val="NBV_01_01_20048"/>
      <sheetName val="Packing_Material8"/>
      <sheetName val="IA_Data8"/>
      <sheetName val="AFE_Status8"/>
      <sheetName val="B&amp;S_19998"/>
      <sheetName val="10-1_Media8"/>
      <sheetName val="_Bal_Int_Acp8"/>
      <sheetName val="Summary_aging_Stk10"/>
      <sheetName val="Stock_Aging10"/>
      <sheetName val="Account_List9"/>
      <sheetName val="Company_codes9"/>
      <sheetName val="เงินกู้_MGC9"/>
      <sheetName val="Debt_Info9"/>
      <sheetName val="Desp_Fixas_Vendas9"/>
      <sheetName val="P_and_L_accounts9"/>
      <sheetName val="NBV_01_01_20049"/>
      <sheetName val="Packing_Material9"/>
      <sheetName val="IA_Data9"/>
      <sheetName val="AFE_Status9"/>
      <sheetName val="B&amp;S_19999"/>
      <sheetName val="10-1_Media9"/>
      <sheetName val="_Bal_Int_Acp9"/>
      <sheetName val="Summary_aging_Stk11"/>
      <sheetName val="Stock_Aging11"/>
      <sheetName val="Account_List10"/>
      <sheetName val="Company_codes10"/>
      <sheetName val="เงินกู้_MGC10"/>
      <sheetName val="Debt_Info10"/>
      <sheetName val="Desp_Fixas_Vendas10"/>
      <sheetName val="P_and_L_accounts10"/>
      <sheetName val="NBV_01_01_200410"/>
      <sheetName val="Packing_Material10"/>
      <sheetName val="IA_Data10"/>
      <sheetName val="AFE_Status10"/>
      <sheetName val="B&amp;S_199910"/>
      <sheetName val="10-1_Media10"/>
      <sheetName val="_Bal_Int_Acp10"/>
      <sheetName val="(f) PT_Lookup"/>
      <sheetName val="Scoping"/>
      <sheetName val="Data"/>
      <sheetName val="Retrieve"/>
      <sheetName val="NN Q2"/>
      <sheetName val="KK Q2"/>
      <sheetName val="สรุปNN"/>
      <sheetName val="เพิ่ม-ลด"/>
      <sheetName val="ทดสอบดอกเบี้ย"/>
      <sheetName val="เปิดเอกสารดูการจ่าย"/>
      <sheetName val="ตารางคำนวณดอกเบี้ย 2 Q"/>
      <sheetName val="Sheet1 (2)"/>
      <sheetName val="Sheet4"/>
      <sheetName val="Sheet1 (3)"/>
      <sheetName val="ตารางคำนวณดอกเบี้ยเฉพาะ Q 2"/>
      <sheetName val="2779"/>
      <sheetName val="Parachutes Pmts."/>
      <sheetName val="Alleviation"/>
      <sheetName val="Base Amount"/>
      <sheetName val="SERP Accel."/>
      <sheetName val="STIP Acceleration"/>
      <sheetName val="Vested STIP"/>
      <sheetName val="Account"/>
      <sheetName val="Co"/>
      <sheetName val="Dept"/>
      <sheetName val="InterCo"/>
      <sheetName val="OU"/>
      <sheetName val="FA_31.03.05"/>
      <sheetName val="ITD"/>
      <sheetName val="WORKING TB Q3"/>
      <sheetName val="設計通知"/>
      <sheetName val="General"/>
      <sheetName val="Trial Balance"/>
      <sheetName val="Assumptions"/>
      <sheetName val="C SHEET COSTS"/>
      <sheetName val="C SHEET MONTHS"/>
      <sheetName val="Chargeout Rate Table"/>
      <sheetName val="Project Properties"/>
      <sheetName val="Statement-BAHT"/>
      <sheetName val="Sheet2"/>
      <sheetName val="Account assignment group"/>
      <sheetName val="Customer Group"/>
      <sheetName val="currency"/>
      <sheetName val="Distribution Channel"/>
      <sheetName val="delivery priority"/>
      <sheetName val="Dplant"/>
      <sheetName val="Division"/>
      <sheetName val="part dlv per item"/>
      <sheetName val="shipping condition"/>
      <sheetName val="Sales Organization"/>
      <sheetName val="Tax Category"/>
      <sheetName val="Tax classification"/>
      <sheetName val="INPUT DATA"/>
      <sheetName val=" IB-PL-YTD"/>
      <sheetName val="Co. Code"/>
      <sheetName val="Sales Estimate"/>
      <sheetName val="PL"/>
      <sheetName val="GL"/>
      <sheetName val="JJM0107"/>
      <sheetName val="U"/>
      <sheetName val="RATE"/>
      <sheetName val="D"/>
      <sheetName val="Sale0309"/>
      <sheetName val="AFA"/>
      <sheetName val="FF_2 _1_"/>
      <sheetName val="FSA"/>
      <sheetName val="B"/>
      <sheetName val="SAME"/>
      <sheetName val="Amortization Table"/>
      <sheetName val="Amortization_Table"/>
      <sheetName val="Insurance&amp;Licence"/>
      <sheetName val="BALANCE SHEET "/>
      <sheetName val="PL_ThisYear"/>
      <sheetName val="PL QP"/>
      <sheetName val="Revenues_&amp;_Expenses"/>
      <sheetName val="BALANCE_SHEET_"/>
      <sheetName val="PL_QP"/>
      <sheetName val="BPR"/>
      <sheetName val="tax-ss"/>
      <sheetName val="STart"/>
      <sheetName val="B131 "/>
      <sheetName val="CA Sheet"/>
      <sheetName val="HP Leasing"/>
      <sheetName val="note_defect"/>
      <sheetName val="C"/>
      <sheetName val="Adj&amp;Rje(Z820) "/>
      <sheetName val="BGT97STAFF"/>
      <sheetName val="Sale 0407"/>
      <sheetName val="Sale0406"/>
      <sheetName val="Vat7% ภายในเดือน_Junต้นฉบับ"/>
      <sheetName val="C2"/>
      <sheetName val="ADJ - RATE"/>
      <sheetName val="Job List1"/>
      <sheetName val="SPARES"/>
      <sheetName val="PortSTDSave"/>
      <sheetName val="M_Maincomp"/>
      <sheetName val="FF-4"/>
      <sheetName val="Sale 0401"/>
      <sheetName val="GL CB"/>
      <sheetName val="GL M"/>
      <sheetName val="Linkage Quote"/>
      <sheetName val="REPORT"/>
      <sheetName val="Loan Calculator"/>
      <sheetName val="group"/>
      <sheetName val="งบทดลองปภพ 4-47"/>
      <sheetName val="FF_6"/>
      <sheetName val="FF_3"/>
      <sheetName val="110"/>
      <sheetName val="DEP12"/>
      <sheetName val="INFO"/>
      <sheetName val="ABR P&amp;L"/>
      <sheetName val="PLmth "/>
      <sheetName val="List"/>
      <sheetName val="FF_2"/>
      <sheetName val="10KR"/>
      <sheetName val="10KW"/>
      <sheetName val="10KY"/>
      <sheetName val="14KR"/>
      <sheetName val="14KW"/>
      <sheetName val="14KY"/>
      <sheetName val="18KW"/>
      <sheetName val="18KY"/>
      <sheetName val="24K"/>
      <sheetName val="8KW"/>
      <sheetName val="8KY"/>
      <sheetName val="9KW"/>
      <sheetName val="9KY"/>
      <sheetName val="#Lookup"/>
      <sheetName val="InventTableModule_1-1"/>
      <sheetName val="5 Analysis"/>
      <sheetName val="cashflowcomp"/>
      <sheetName val="HH"/>
      <sheetName val="DIV186"/>
      <sheetName val="Control"/>
      <sheetName val="Dropdown List"/>
      <sheetName val="Header"/>
      <sheetName val="Reference"/>
      <sheetName val="Account Value"/>
      <sheetName val="Location Codes"/>
      <sheetName val="Account_Code_E"/>
      <sheetName val="Standing_data3"/>
      <sheetName val="SCB_1_-_Current3"/>
      <sheetName val="SCB_2_-_Current3"/>
      <sheetName val="Vehicle_Number"/>
      <sheetName val="Inventory_Dec"/>
      <sheetName val="CAPEX_and_HO"/>
      <sheetName val="CASH_GRAPHS"/>
      <sheetName val="EBIT_GRAPHS"/>
      <sheetName val="Dollar_DOI"/>
      <sheetName val="Accr_Exp"/>
      <sheetName val="Adv_Employee"/>
      <sheetName val="AP_Oth_Oversea"/>
      <sheetName val="NAME_CUSTOMER_"/>
      <sheetName val="FA_31_03_05"/>
      <sheetName val="Hidden_Sheet"/>
      <sheetName val="Lookup"/>
      <sheetName val="DataOld"/>
      <sheetName val="เขต8แก้ไขแล้ว"/>
      <sheetName val="Standing_data4"/>
      <sheetName val="SCB_1_-_Current4"/>
      <sheetName val="SCB_2_-_Current4"/>
      <sheetName val="HOME"/>
      <sheetName val="pl-q"/>
      <sheetName val="1602-97"/>
      <sheetName val="Account_Code_E1"/>
      <sheetName val="Summary_aging_Stk12"/>
      <sheetName val="Stock_Aging12"/>
      <sheetName val="Account_List11"/>
      <sheetName val="Company_codes11"/>
      <sheetName val="เงินกู้_MGC11"/>
      <sheetName val="Debt_Info11"/>
      <sheetName val="Desp_Fixas_Vendas11"/>
      <sheetName val="P_and_L_accounts11"/>
      <sheetName val="NBV_01_01_200411"/>
      <sheetName val="Packing_Material11"/>
      <sheetName val="IA_Data11"/>
      <sheetName val="AFE_Status11"/>
      <sheetName val="B&amp;S_199911"/>
      <sheetName val="10-1_Media11"/>
      <sheetName val="_Bal_Int_Acp11"/>
      <sheetName val="Aging"/>
      <sheetName val="film สามย่าน"/>
      <sheetName val="XRREPPRN"/>
      <sheetName val="name"/>
      <sheetName val="#REF"/>
      <sheetName val="K-1A"/>
      <sheetName val="gold แลกทอง"/>
      <sheetName val="dt hld"/>
      <sheetName val="DTH"/>
      <sheetName val="P&amp;L Overview 4.2"/>
      <sheetName val="Setup "/>
      <sheetName val="Financials Summary"/>
      <sheetName val="BS mgt"/>
      <sheetName val="PL mgt"/>
      <sheetName val="Commentary"/>
      <sheetName val="Budget FY1920"/>
      <sheetName val="Supp-Sales"/>
      <sheetName val="NAV download"/>
      <sheetName val="Revenue Breakdown"/>
      <sheetName val="CASHFLOW"/>
      <sheetName val="Exchange Rates"/>
      <sheetName val="KPI"/>
      <sheetName val="BANKS"/>
      <sheetName val="DEBTORS"/>
      <sheetName val="FIXED ASSETS"/>
      <sheetName val="CAPEX"/>
      <sheetName val="ACC REVENUE"/>
      <sheetName val="ACC REVENUEKoy190820"/>
      <sheetName val="DEPOSITS"/>
      <sheetName val="PREPAYMENT"/>
      <sheetName val="ACC INTRACO FEE"/>
      <sheetName val="TAX COMPUTATION"/>
      <sheetName val="ACCRUALS"/>
      <sheetName val="PROVISIONS"/>
      <sheetName val="Liabilities_koy"/>
      <sheetName val="Liabilities"/>
      <sheetName val="Liabilities_koy2"/>
      <sheetName val="PAYABLES"/>
      <sheetName val="ACC INTERCO WIP"/>
      <sheetName val="BS"/>
      <sheetName val="PROV. DD"/>
      <sheetName val="FIXED DEPOSIT"/>
      <sheetName val="Adj SIN_removed job11-01952"/>
      <sheetName val="Adj_ MY_1904, 05, 06"/>
      <sheetName val="Adj_PO"/>
      <sheetName val="Adj_IV"/>
      <sheetName val="Adj_IV Thai"/>
      <sheetName val="Adj_Audit"/>
      <sheetName val="Setup_"/>
      <sheetName val="Financials_Summary"/>
      <sheetName val="BS_mgt"/>
      <sheetName val="PL_mgt"/>
      <sheetName val="Budget_FY1920"/>
      <sheetName val="Trial_Balance"/>
      <sheetName val="NAV_download"/>
      <sheetName val="Revenue_Breakdown"/>
      <sheetName val="Exchange_Rates"/>
      <sheetName val="FIXED_ASSETS"/>
      <sheetName val="ACC_REVENUE"/>
      <sheetName val="ACC_REVENUEKoy190820"/>
      <sheetName val="ACC_INTRACO_FEE"/>
      <sheetName val="TAX_COMPUTATION"/>
      <sheetName val="ACC_INTERCO_WIP"/>
      <sheetName val="PROV__DD"/>
      <sheetName val="FIXED_DEPOSIT"/>
      <sheetName val="Adj_SIN_removed_job11-01952"/>
      <sheetName val="Adj__MY_1904,_05,_06"/>
      <sheetName val="Adj_IV_Thai"/>
      <sheetName val="FF_2__1_"/>
      <sheetName val="Vehicle_Number1"/>
      <sheetName val="Revenues_&amp;_Expenses1"/>
      <sheetName val="Setup_1"/>
      <sheetName val="Financials_Summary1"/>
      <sheetName val="BS_mgt1"/>
      <sheetName val="PL_mgt1"/>
      <sheetName val="Budget_FY19201"/>
      <sheetName val="Trial_Balance1"/>
      <sheetName val="NAV_download1"/>
      <sheetName val="Revenue_Breakdown1"/>
      <sheetName val="Exchange_Rates1"/>
      <sheetName val="FIXED_ASSETS1"/>
      <sheetName val="ACC_REVENUE1"/>
      <sheetName val="ACC_REVENUEKoy1908201"/>
      <sheetName val="ACC_INTRACO_FEE1"/>
      <sheetName val="TAX_COMPUTATION1"/>
      <sheetName val="ACC_INTERCO_WIP1"/>
      <sheetName val="PROV__DD1"/>
      <sheetName val="FIXED_DEPOSIT1"/>
      <sheetName val="Adj_SIN_removed_job11-019521"/>
      <sheetName val="Adj__MY_1904,_05,_061"/>
      <sheetName val="Adj_IV_Thai1"/>
      <sheetName val="FF_2__1_1"/>
      <sheetName val="Drop Down"/>
      <sheetName val="Tenants"/>
      <sheetName val="Raw Material"/>
      <sheetName val="Data 2"/>
      <sheetName val="O3"/>
      <sheetName val="O4"/>
      <sheetName val="Sale0402"/>
      <sheetName val="Sale 0404"/>
      <sheetName val="61 HR"/>
      <sheetName val="65 FINANCE"/>
      <sheetName val="FORMC94"/>
      <sheetName val="mcot_upc"/>
      <sheetName val="J1"/>
      <sheetName val="Newspaper"/>
      <sheetName val="11922"/>
      <sheetName val="AA-1"/>
      <sheetName val="TB Worksheet"/>
      <sheetName val="part-import"/>
      <sheetName val="part-local"/>
      <sheetName val="TB_55(6M)"/>
      <sheetName val="3 P&amp;L "/>
      <sheetName val="FF-21(a)"/>
      <sheetName val="FF-2"/>
      <sheetName val="GIVTR00P"/>
      <sheetName val="10"/>
      <sheetName val="200-110"/>
      <sheetName val="計画値"/>
      <sheetName val="U-2.1"/>
      <sheetName val="K2"/>
      <sheetName val="addl cost"/>
      <sheetName val="accumdeprn"/>
      <sheetName val="Sheet3"/>
      <sheetName val="Non-Statistical Sampling Master"/>
      <sheetName val="Two Step Revenue Testing Master"/>
      <sheetName val="Global Data"/>
      <sheetName val="Co info"/>
      <sheetName val="STATEMENT"/>
      <sheetName val="Expense Summary"/>
      <sheetName val="New Item"/>
      <sheetName val="FF_4"/>
      <sheetName val="DPLA"/>
      <sheetName val="1120"/>
      <sheetName val="FF_21_a_"/>
      <sheetName val="Conso"/>
      <sheetName val="Write off"/>
      <sheetName val="BAL42"/>
      <sheetName val="เกณฑ์การประเมินความเสี่ยง"/>
      <sheetName val="Sale 0408"/>
      <sheetName val="FF-3"/>
      <sheetName val="TMS2000"/>
      <sheetName val="Alexander"/>
      <sheetName val="Other"/>
      <sheetName val="Expect_Depre_"/>
      <sheetName val="FA_Movement_YE09"/>
      <sheetName val="MfgproPL"/>
      <sheetName val="TrialBalance Q3-2002"/>
      <sheetName val="Structure2008"/>
      <sheetName val="A000"/>
      <sheetName val="wip"/>
      <sheetName val="Standing_data5"/>
      <sheetName val="SCB_1_-_Current5"/>
      <sheetName val="SCB_2_-_Current5"/>
      <sheetName val="Location_Codes"/>
      <sheetName val="QR_4.1"/>
      <sheetName val="Norms SP"/>
      <sheetName val="จันทร์"/>
      <sheetName val="PS-1995"/>
      <sheetName val="C-3"/>
      <sheetName val="Dec"/>
      <sheetName val="BMCT2003"/>
      <sheetName val="U2.2"/>
      <sheetName val="K4. F&amp;F"/>
      <sheetName val="Seagate _share_in_units"/>
      <sheetName val="JAN"/>
      <sheetName val="CA"/>
      <sheetName val="2006_1_"/>
      <sheetName val="2006_2_"/>
      <sheetName val="July2007"/>
      <sheetName val="2006(1)"/>
      <sheetName val="2006(2)"/>
      <sheetName val="งบดุล"/>
      <sheetName val="Details"/>
      <sheetName val="Invoice"/>
      <sheetName val="TBA"/>
      <sheetName val="dBase"/>
      <sheetName val="Financial Summary"/>
      <sheetName val="_Lookup"/>
      <sheetName val="Company Info"/>
      <sheetName val="CA Comp"/>
      <sheetName val="criteria"/>
      <sheetName val="9110"/>
      <sheetName val="สำนักงาน"/>
      <sheetName val="AM_COST"/>
      <sheetName val="FF-1"/>
      <sheetName val="MFA"/>
      <sheetName val="Thai Summit PKK-HW"/>
      <sheetName val="Entity Data"/>
      <sheetName val="A461 "/>
      <sheetName val="test 2"/>
      <sheetName val="SUM - Mapping"/>
      <sheetName val="BS ATTACH"/>
      <sheetName val="Sale 0501"/>
      <sheetName val="BSI"/>
      <sheetName val="Detail รายบุคคลปี 58"/>
      <sheetName val="description"/>
      <sheetName val="Energy(update)"/>
      <sheetName val="C 1"/>
      <sheetName val="3월가격"/>
      <sheetName val="Financial Highlights"/>
      <sheetName val="คชจ.ดำเนินงาน6-43"/>
      <sheetName val="E"/>
      <sheetName val="B- 1"/>
      <sheetName val="CBO0497"/>
      <sheetName val="M-2"/>
      <sheetName val="A"/>
      <sheetName val="Sale0403"/>
      <sheetName val="bblยังไม่จ่าย"/>
    </sheetNames>
    <sheetDataSet>
      <sheetData sheetId="0">
        <row r="2">
          <cell r="E2" t="str">
            <v>จำนวน</v>
          </cell>
        </row>
      </sheetData>
      <sheetData sheetId="1" refreshError="1">
        <row r="2">
          <cell r="E2" t="str">
            <v>จำนวน</v>
          </cell>
          <cell r="F2" t="str">
            <v>มูลค่า</v>
          </cell>
          <cell r="G2" t="str">
            <v>จำนวน</v>
          </cell>
          <cell r="H2" t="str">
            <v>มูลค่า</v>
          </cell>
          <cell r="I2" t="str">
            <v>จำนวน</v>
          </cell>
          <cell r="J2" t="str">
            <v>มูลค่า</v>
          </cell>
          <cell r="K2" t="str">
            <v>จำนวน</v>
          </cell>
          <cell r="L2" t="str">
            <v>มูลค่า</v>
          </cell>
          <cell r="M2" t="str">
            <v>จำนวน</v>
          </cell>
          <cell r="N2" t="str">
            <v>มูลค่า</v>
          </cell>
          <cell r="O2" t="str">
            <v>จำนวน</v>
          </cell>
          <cell r="P2" t="str">
            <v>มูลค่า</v>
          </cell>
        </row>
        <row r="3">
          <cell r="A3">
            <v>0</v>
          </cell>
          <cell r="B3" t="str">
            <v>646A123=GB</v>
          </cell>
          <cell r="C3" t="str">
            <v>Info Zusatzantrieb e-plus""</v>
          </cell>
          <cell r="D3">
            <v>8.5999999999999993E-2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16391</v>
          </cell>
          <cell r="R3">
            <v>46</v>
          </cell>
          <cell r="S3" t="str">
            <v>E</v>
          </cell>
        </row>
        <row r="4">
          <cell r="A4">
            <v>0</v>
          </cell>
          <cell r="B4" t="str">
            <v>646K6=GB</v>
          </cell>
          <cell r="C4" t="str">
            <v>Myobock catalogue</v>
          </cell>
          <cell r="D4">
            <v>69.819999999999993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16306</v>
          </cell>
          <cell r="R4">
            <v>131</v>
          </cell>
          <cell r="S4" t="str">
            <v>E</v>
          </cell>
        </row>
        <row r="5"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E Total</v>
          </cell>
        </row>
        <row r="6">
          <cell r="A6">
            <v>0</v>
          </cell>
          <cell r="B6">
            <v>610000011</v>
          </cell>
          <cell r="C6" t="str">
            <v>Necky Night Classic, Nackenkissen Gr.1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</v>
          </cell>
          <cell r="N6">
            <v>0</v>
          </cell>
          <cell r="O6">
            <v>0</v>
          </cell>
          <cell r="P6">
            <v>0</v>
          </cell>
          <cell r="Q6">
            <v>15683</v>
          </cell>
          <cell r="R6">
            <v>754</v>
          </cell>
          <cell r="S6" t="str">
            <v>M</v>
          </cell>
        </row>
        <row r="7">
          <cell r="A7">
            <v>0</v>
          </cell>
          <cell r="B7">
            <v>660000011</v>
          </cell>
          <cell r="C7" t="str">
            <v>Necky Night Allergy, Nackenkissen Gr.1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</v>
          </cell>
          <cell r="N7">
            <v>0</v>
          </cell>
          <cell r="O7">
            <v>0</v>
          </cell>
          <cell r="P7">
            <v>0</v>
          </cell>
          <cell r="Q7">
            <v>15683</v>
          </cell>
          <cell r="R7">
            <v>754</v>
          </cell>
          <cell r="S7" t="str">
            <v>M</v>
          </cell>
        </row>
        <row r="8">
          <cell r="A8">
            <v>0</v>
          </cell>
          <cell r="B8">
            <v>670000011</v>
          </cell>
          <cell r="C8" t="str">
            <v>Necky Night Space, Nackenkissen Gr.1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1</v>
          </cell>
          <cell r="N8">
            <v>0</v>
          </cell>
          <cell r="O8">
            <v>0</v>
          </cell>
          <cell r="P8">
            <v>0</v>
          </cell>
          <cell r="Q8">
            <v>15683</v>
          </cell>
          <cell r="R8">
            <v>754</v>
          </cell>
          <cell r="S8" t="str">
            <v>M</v>
          </cell>
        </row>
        <row r="9"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M Total</v>
          </cell>
        </row>
        <row r="10">
          <cell r="A10" t="str">
            <v>0 Total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3</v>
          </cell>
          <cell r="N10">
            <v>0</v>
          </cell>
          <cell r="O10">
            <v>0</v>
          </cell>
          <cell r="P10">
            <v>0</v>
          </cell>
        </row>
        <row r="11">
          <cell r="A11">
            <v>1</v>
          </cell>
          <cell r="B11" t="str">
            <v>1C40=R25</v>
          </cell>
          <cell r="C11" t="str">
            <v>C-Walk Foot</v>
          </cell>
          <cell r="D11">
            <v>28997.7</v>
          </cell>
          <cell r="E11">
            <v>1</v>
          </cell>
          <cell r="F11">
            <v>28997.79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16417</v>
          </cell>
          <cell r="R11">
            <v>20</v>
          </cell>
          <cell r="S11" t="str">
            <v>E</v>
          </cell>
        </row>
        <row r="12">
          <cell r="A12">
            <v>1</v>
          </cell>
          <cell r="B12" t="str">
            <v>1H37=L27</v>
          </cell>
          <cell r="C12" t="str">
            <v>เท้าเทียมแบบแกนเดี่ยว(ชนิดมีข้อเท้าไม้)S</v>
          </cell>
          <cell r="D12">
            <v>1386.68</v>
          </cell>
          <cell r="E12">
            <v>0</v>
          </cell>
          <cell r="F12">
            <v>0</v>
          </cell>
          <cell r="G12">
            <v>1</v>
          </cell>
          <cell r="H12">
            <v>1386.68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16209</v>
          </cell>
          <cell r="R12">
            <v>228</v>
          </cell>
          <cell r="S12" t="str">
            <v>E</v>
          </cell>
        </row>
        <row r="13">
          <cell r="A13">
            <v>1</v>
          </cell>
          <cell r="B13" t="str">
            <v>1H38=L22</v>
          </cell>
          <cell r="C13" t="str">
            <v>เท้าเทียมแบบแกนเดี่ยว Single Axis Foot</v>
          </cell>
          <cell r="D13">
            <v>959.6</v>
          </cell>
          <cell r="E13">
            <v>5</v>
          </cell>
          <cell r="F13">
            <v>4798.07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16384</v>
          </cell>
          <cell r="R13">
            <v>53</v>
          </cell>
          <cell r="S13" t="str">
            <v>E</v>
          </cell>
        </row>
        <row r="14">
          <cell r="A14">
            <v>1</v>
          </cell>
          <cell r="B14" t="str">
            <v>1H38=L23</v>
          </cell>
          <cell r="C14" t="str">
            <v>เท้าเทียมแบบแกนเดี่ยว Single Axis Foot</v>
          </cell>
          <cell r="D14">
            <v>1105</v>
          </cell>
          <cell r="E14">
            <v>5</v>
          </cell>
          <cell r="F14">
            <v>5525.07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16433</v>
          </cell>
          <cell r="R14">
            <v>4</v>
          </cell>
          <cell r="S14" t="str">
            <v>E</v>
          </cell>
        </row>
        <row r="15">
          <cell r="A15">
            <v>1</v>
          </cell>
          <cell r="B15" t="str">
            <v>1H38=L24</v>
          </cell>
          <cell r="C15" t="str">
            <v>เท้าเทียมแบบแกนเดี่ยว Single Axis Foot</v>
          </cell>
          <cell r="D15">
            <v>1088</v>
          </cell>
          <cell r="E15">
            <v>8</v>
          </cell>
          <cell r="F15">
            <v>8704.52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16409</v>
          </cell>
          <cell r="R15">
            <v>28</v>
          </cell>
          <cell r="S15" t="str">
            <v>E</v>
          </cell>
        </row>
        <row r="16">
          <cell r="A16">
            <v>1</v>
          </cell>
          <cell r="B16" t="str">
            <v>1H38=L25</v>
          </cell>
          <cell r="C16" t="str">
            <v>เท้าเทียมแบบแกนเดี่ยว Single Axis Foot</v>
          </cell>
          <cell r="D16">
            <v>1155.4000000000001</v>
          </cell>
          <cell r="E16">
            <v>8</v>
          </cell>
          <cell r="F16">
            <v>9243.64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16419</v>
          </cell>
          <cell r="R16">
            <v>18</v>
          </cell>
          <cell r="S16" t="str">
            <v>E</v>
          </cell>
        </row>
        <row r="17">
          <cell r="A17">
            <v>1</v>
          </cell>
          <cell r="B17" t="str">
            <v>1H38=L26</v>
          </cell>
          <cell r="C17" t="str">
            <v>เท้าเทียมแบบแกนเดี่ยว Single Axis Foot</v>
          </cell>
          <cell r="D17">
            <v>1165.7</v>
          </cell>
          <cell r="E17">
            <v>12</v>
          </cell>
          <cell r="F17">
            <v>13989.27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16418</v>
          </cell>
          <cell r="R17">
            <v>19</v>
          </cell>
          <cell r="S17" t="str">
            <v>E</v>
          </cell>
        </row>
        <row r="18">
          <cell r="A18">
            <v>1</v>
          </cell>
          <cell r="B18" t="str">
            <v>1H38=R22</v>
          </cell>
          <cell r="C18" t="str">
            <v>เท้าเทียมแบบแกนเดี่ยว Single Axis Foot</v>
          </cell>
          <cell r="D18">
            <v>956.8</v>
          </cell>
          <cell r="E18">
            <v>6</v>
          </cell>
          <cell r="F18">
            <v>5741.06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16353</v>
          </cell>
          <cell r="R18">
            <v>84</v>
          </cell>
          <cell r="S18" t="str">
            <v>E</v>
          </cell>
        </row>
        <row r="19">
          <cell r="A19">
            <v>1</v>
          </cell>
          <cell r="B19" t="str">
            <v>1H38=R23</v>
          </cell>
          <cell r="C19" t="str">
            <v>เท้าเทียมแบบแกนเดี่ยว Single Axis Foot</v>
          </cell>
          <cell r="D19">
            <v>1145.8</v>
          </cell>
          <cell r="E19">
            <v>8</v>
          </cell>
          <cell r="F19">
            <v>9166.44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16413</v>
          </cell>
          <cell r="R19">
            <v>24</v>
          </cell>
          <cell r="S19" t="str">
            <v>E</v>
          </cell>
        </row>
        <row r="20">
          <cell r="A20">
            <v>1</v>
          </cell>
          <cell r="B20" t="str">
            <v>1H38=R24</v>
          </cell>
          <cell r="C20" t="str">
            <v>เท้าเทียมแบบแกนเดี่ยว Single Axis Foot</v>
          </cell>
          <cell r="D20">
            <v>1082.4000000000001</v>
          </cell>
          <cell r="E20">
            <v>9</v>
          </cell>
          <cell r="F20">
            <v>9742.18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16403</v>
          </cell>
          <cell r="R20">
            <v>34</v>
          </cell>
          <cell r="S20" t="str">
            <v>E</v>
          </cell>
        </row>
        <row r="21">
          <cell r="A21">
            <v>1</v>
          </cell>
          <cell r="B21" t="str">
            <v>1H38=R25</v>
          </cell>
          <cell r="C21" t="str">
            <v>เท้าเทียมแบบแกนเดี่ยว Single Axis Foot</v>
          </cell>
          <cell r="D21">
            <v>1184.8</v>
          </cell>
          <cell r="E21">
            <v>9</v>
          </cell>
          <cell r="F21">
            <v>10663.99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16433</v>
          </cell>
          <cell r="R21">
            <v>4</v>
          </cell>
          <cell r="S21" t="str">
            <v>E</v>
          </cell>
        </row>
        <row r="22">
          <cell r="A22">
            <v>1</v>
          </cell>
          <cell r="B22" t="str">
            <v>1H38=R26</v>
          </cell>
          <cell r="C22" t="str">
            <v>เท้าเทียมแบบแกนเดี่ยว Single Axis Foot</v>
          </cell>
          <cell r="D22">
            <v>1173.4000000000001</v>
          </cell>
          <cell r="E22">
            <v>8</v>
          </cell>
          <cell r="F22">
            <v>9387.7000000000007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16417</v>
          </cell>
          <cell r="R22">
            <v>20</v>
          </cell>
          <cell r="S22" t="str">
            <v>E</v>
          </cell>
        </row>
        <row r="23">
          <cell r="A23">
            <v>1</v>
          </cell>
          <cell r="B23" t="str">
            <v>1H38=R27</v>
          </cell>
          <cell r="C23" t="str">
            <v>เท้าเทียมแบบแกนเดี่ยว Single Axis Foot</v>
          </cell>
          <cell r="D23">
            <v>1191.9000000000001</v>
          </cell>
          <cell r="E23">
            <v>2</v>
          </cell>
          <cell r="F23">
            <v>2383.9899999999998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16427</v>
          </cell>
          <cell r="R23">
            <v>10</v>
          </cell>
          <cell r="S23" t="str">
            <v>E</v>
          </cell>
        </row>
        <row r="24">
          <cell r="A24">
            <v>1</v>
          </cell>
          <cell r="B24" t="str">
            <v>1S70=L29</v>
          </cell>
          <cell r="C24" t="str">
            <v>เท้าเทียม Sach Foot</v>
          </cell>
          <cell r="D24">
            <v>3323.8</v>
          </cell>
          <cell r="E24">
            <v>1</v>
          </cell>
          <cell r="F24">
            <v>3323.88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16398</v>
          </cell>
          <cell r="R24">
            <v>39</v>
          </cell>
          <cell r="S24" t="str">
            <v>E</v>
          </cell>
        </row>
        <row r="25">
          <cell r="A25">
            <v>1</v>
          </cell>
          <cell r="B25" t="str">
            <v>1S90=L22</v>
          </cell>
          <cell r="C25" t="str">
            <v>เท้าเทียมมีนิ้ว (นิ้วเท้าแยก)</v>
          </cell>
          <cell r="D25">
            <v>1052.8</v>
          </cell>
          <cell r="E25">
            <v>27</v>
          </cell>
          <cell r="F25">
            <v>28426.21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16431</v>
          </cell>
          <cell r="R25">
            <v>6</v>
          </cell>
          <cell r="S25" t="str">
            <v>E</v>
          </cell>
        </row>
        <row r="26">
          <cell r="A26">
            <v>1</v>
          </cell>
          <cell r="B26" t="str">
            <v>1S90=L23</v>
          </cell>
          <cell r="C26" t="str">
            <v>เท้าเทียมมีนิ้ว (นิ้วเท้าแยก)</v>
          </cell>
          <cell r="D26">
            <v>926.6</v>
          </cell>
          <cell r="E26">
            <v>22</v>
          </cell>
          <cell r="F26">
            <v>20385.97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16431</v>
          </cell>
          <cell r="R26">
            <v>6</v>
          </cell>
          <cell r="S26" t="str">
            <v>E</v>
          </cell>
        </row>
        <row r="27">
          <cell r="A27">
            <v>1</v>
          </cell>
          <cell r="B27" t="str">
            <v>1S90=L24</v>
          </cell>
          <cell r="C27" t="str">
            <v>เท้าเทียมมีนิ้ว (นิ้วเท้าแยก)</v>
          </cell>
          <cell r="D27">
            <v>915.2</v>
          </cell>
          <cell r="E27">
            <v>94</v>
          </cell>
          <cell r="F27">
            <v>86038.12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16431</v>
          </cell>
          <cell r="R27">
            <v>6</v>
          </cell>
          <cell r="S27" t="str">
            <v>E</v>
          </cell>
        </row>
        <row r="28">
          <cell r="A28">
            <v>1</v>
          </cell>
          <cell r="B28" t="str">
            <v>1S90=L25</v>
          </cell>
          <cell r="C28" t="str">
            <v>เท้าเทียมมีนิ้ว (นิ้วเท้าแยก)</v>
          </cell>
          <cell r="D28">
            <v>978.3</v>
          </cell>
          <cell r="E28">
            <v>152</v>
          </cell>
          <cell r="F28">
            <v>148709.85999999999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16431</v>
          </cell>
          <cell r="R28">
            <v>6</v>
          </cell>
          <cell r="S28" t="str">
            <v>E</v>
          </cell>
        </row>
        <row r="29">
          <cell r="A29">
            <v>1</v>
          </cell>
          <cell r="B29" t="str">
            <v>1S90=L26</v>
          </cell>
          <cell r="C29" t="str">
            <v>เท้าเทียมมีนิ้ว (นิ้วเท้าแยก)</v>
          </cell>
          <cell r="D29">
            <v>948.2</v>
          </cell>
          <cell r="E29">
            <v>98</v>
          </cell>
          <cell r="F29">
            <v>92924.6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16431</v>
          </cell>
          <cell r="R29">
            <v>6</v>
          </cell>
          <cell r="S29" t="str">
            <v>E</v>
          </cell>
        </row>
        <row r="30">
          <cell r="A30">
            <v>1</v>
          </cell>
          <cell r="B30" t="str">
            <v>1S90=L27</v>
          </cell>
          <cell r="C30" t="str">
            <v>เท้าเทียมมีนิ้ว (นิ้วเท้าแยก)</v>
          </cell>
          <cell r="D30">
            <v>974.6</v>
          </cell>
          <cell r="E30">
            <v>16</v>
          </cell>
          <cell r="F30">
            <v>15594.11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16431</v>
          </cell>
          <cell r="R30">
            <v>6</v>
          </cell>
          <cell r="S30" t="str">
            <v>E</v>
          </cell>
        </row>
        <row r="31">
          <cell r="A31">
            <v>1</v>
          </cell>
          <cell r="B31" t="str">
            <v>1S90=R22</v>
          </cell>
          <cell r="C31" t="str">
            <v>เท้าเทียมมีนิ้ว (นิ้วเท้าแยก)</v>
          </cell>
          <cell r="D31">
            <v>1062.7</v>
          </cell>
          <cell r="E31">
            <v>9</v>
          </cell>
          <cell r="F31">
            <v>9564.93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16431</v>
          </cell>
          <cell r="R31">
            <v>6</v>
          </cell>
          <cell r="S31" t="str">
            <v>E</v>
          </cell>
        </row>
        <row r="32">
          <cell r="A32">
            <v>1</v>
          </cell>
          <cell r="B32" t="str">
            <v>1S90=R23</v>
          </cell>
          <cell r="C32" t="str">
            <v>เท้าเทียมมีนิ้ว (นิ้วเท้าแยก)</v>
          </cell>
          <cell r="D32">
            <v>970.2</v>
          </cell>
          <cell r="E32">
            <v>22</v>
          </cell>
          <cell r="F32">
            <v>21345.53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16431</v>
          </cell>
          <cell r="R32">
            <v>6</v>
          </cell>
          <cell r="S32" t="str">
            <v>E</v>
          </cell>
        </row>
        <row r="33">
          <cell r="A33">
            <v>1</v>
          </cell>
          <cell r="B33" t="str">
            <v>1S90=R24</v>
          </cell>
          <cell r="C33" t="str">
            <v>เท้าเทียมมีนิ้ว (นิ้วเท้าแยก)</v>
          </cell>
          <cell r="D33">
            <v>942</v>
          </cell>
          <cell r="E33">
            <v>100</v>
          </cell>
          <cell r="F33">
            <v>94207.29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16431</v>
          </cell>
          <cell r="R33">
            <v>6</v>
          </cell>
          <cell r="S33" t="str">
            <v>E</v>
          </cell>
        </row>
        <row r="34">
          <cell r="A34">
            <v>1</v>
          </cell>
          <cell r="B34" t="str">
            <v>1S90=R25</v>
          </cell>
          <cell r="C34" t="str">
            <v>เท้าเทียมมีนิ้ว (นิ้วเท้าแยก)</v>
          </cell>
          <cell r="D34">
            <v>934.7</v>
          </cell>
          <cell r="E34">
            <v>14</v>
          </cell>
          <cell r="F34">
            <v>13086.51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16431</v>
          </cell>
          <cell r="R34">
            <v>6</v>
          </cell>
          <cell r="S34" t="str">
            <v>E</v>
          </cell>
        </row>
        <row r="35">
          <cell r="A35">
            <v>1</v>
          </cell>
          <cell r="B35" t="str">
            <v>1S90=R26</v>
          </cell>
          <cell r="C35" t="str">
            <v>เท้าเทียมมีนิ้ว(นิ้วเท้าแยก)</v>
          </cell>
          <cell r="D35">
            <v>978.1</v>
          </cell>
          <cell r="E35">
            <v>86</v>
          </cell>
          <cell r="F35">
            <v>84119.63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16431</v>
          </cell>
          <cell r="R35">
            <v>6</v>
          </cell>
          <cell r="S35" t="str">
            <v>E</v>
          </cell>
        </row>
        <row r="36">
          <cell r="A36">
            <v>1</v>
          </cell>
          <cell r="B36" t="str">
            <v>1S90=R27</v>
          </cell>
          <cell r="C36" t="str">
            <v>เท้าเทียมมีนิ้ว (นิ้วเท้าแยก)</v>
          </cell>
          <cell r="D36">
            <v>890.7</v>
          </cell>
          <cell r="E36">
            <v>12</v>
          </cell>
          <cell r="F36">
            <v>10689.29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16431</v>
          </cell>
          <cell r="R36">
            <v>6</v>
          </cell>
          <cell r="S36" t="str">
            <v>E</v>
          </cell>
        </row>
        <row r="37">
          <cell r="A37">
            <v>1</v>
          </cell>
          <cell r="B37" t="str">
            <v>21Y77</v>
          </cell>
          <cell r="C37" t="str">
            <v>ท่อวาวล์  (Tube with seat ring)</v>
          </cell>
          <cell r="D37">
            <v>145.30000000000001</v>
          </cell>
          <cell r="E37">
            <v>4</v>
          </cell>
          <cell r="F37">
            <v>581.54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16430</v>
          </cell>
          <cell r="R37">
            <v>7</v>
          </cell>
          <cell r="S37" t="str">
            <v>E</v>
          </cell>
        </row>
        <row r="38">
          <cell r="A38">
            <v>1</v>
          </cell>
          <cell r="B38" t="str">
            <v>21Y81</v>
          </cell>
          <cell r="C38" t="str">
            <v>ชุดวาวล์     (O.B.plastic screw valve)</v>
          </cell>
          <cell r="D38">
            <v>315.2</v>
          </cell>
          <cell r="E38">
            <v>15</v>
          </cell>
          <cell r="F38">
            <v>4729.42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16336</v>
          </cell>
          <cell r="R38">
            <v>101</v>
          </cell>
          <cell r="S38" t="str">
            <v>E</v>
          </cell>
        </row>
        <row r="39">
          <cell r="A39">
            <v>1</v>
          </cell>
          <cell r="B39" t="str">
            <v>2F26</v>
          </cell>
          <cell r="C39" t="str">
            <v>ลูกยางสำหรับ2R10 Plantar flexion</v>
          </cell>
          <cell r="D39">
            <v>46.6</v>
          </cell>
          <cell r="E39">
            <v>10</v>
          </cell>
          <cell r="F39">
            <v>466.22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16427</v>
          </cell>
          <cell r="R39">
            <v>10</v>
          </cell>
          <cell r="S39" t="str">
            <v>E</v>
          </cell>
        </row>
        <row r="40">
          <cell r="A40">
            <v>1</v>
          </cell>
          <cell r="B40" t="str">
            <v>2F4</v>
          </cell>
          <cell r="C40" t="str">
            <v>ลูกยางสำหรับข้อไม้ Plantar flexion</v>
          </cell>
          <cell r="D40">
            <v>21.4</v>
          </cell>
          <cell r="E40">
            <v>4</v>
          </cell>
          <cell r="F40">
            <v>85.9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16402</v>
          </cell>
          <cell r="R40">
            <v>35</v>
          </cell>
          <cell r="S40" t="str">
            <v>E</v>
          </cell>
        </row>
        <row r="41">
          <cell r="A41">
            <v>1</v>
          </cell>
          <cell r="B41" t="str">
            <v>2R10=22-25</v>
          </cell>
          <cell r="C41" t="str">
            <v>ข้อต่อเท้าเทียม1H38 Mo.Sin.Axis Foot Onl</v>
          </cell>
          <cell r="D41">
            <v>1366</v>
          </cell>
          <cell r="E41">
            <v>26</v>
          </cell>
          <cell r="F41">
            <v>35517.22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16427</v>
          </cell>
          <cell r="R41">
            <v>10</v>
          </cell>
          <cell r="S41" t="str">
            <v>E</v>
          </cell>
        </row>
        <row r="42">
          <cell r="A42">
            <v>1</v>
          </cell>
          <cell r="B42" t="str">
            <v>2R10=26-30</v>
          </cell>
          <cell r="C42" t="str">
            <v>ข้อต่อเท้าเทียม1H38 Mo.Sin.Axis Foot Onl</v>
          </cell>
          <cell r="D42">
            <v>1336.7</v>
          </cell>
          <cell r="E42">
            <v>22</v>
          </cell>
          <cell r="F42">
            <v>29408.92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16425</v>
          </cell>
          <cell r="R42">
            <v>12</v>
          </cell>
          <cell r="S42" t="str">
            <v>E</v>
          </cell>
        </row>
        <row r="43">
          <cell r="A43">
            <v>1</v>
          </cell>
          <cell r="B43" t="str">
            <v>2R14</v>
          </cell>
          <cell r="C43" t="str">
            <v>พลาสติกยึดโฟม Connection plate</v>
          </cell>
          <cell r="D43">
            <v>80.7</v>
          </cell>
          <cell r="E43">
            <v>15</v>
          </cell>
          <cell r="F43">
            <v>1211.94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16430</v>
          </cell>
          <cell r="R43">
            <v>7</v>
          </cell>
          <cell r="S43" t="str">
            <v>E</v>
          </cell>
        </row>
        <row r="44">
          <cell r="A44">
            <v>1</v>
          </cell>
          <cell r="B44" t="str">
            <v>2R2</v>
          </cell>
          <cell r="C44" t="str">
            <v>Tube Adaptor</v>
          </cell>
          <cell r="D44">
            <v>457.9</v>
          </cell>
          <cell r="E44">
            <v>14</v>
          </cell>
          <cell r="F44">
            <v>6410.89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16334</v>
          </cell>
          <cell r="R44">
            <v>103</v>
          </cell>
          <cell r="S44" t="str">
            <v>E</v>
          </cell>
        </row>
        <row r="45">
          <cell r="A45">
            <v>1</v>
          </cell>
          <cell r="B45" t="str">
            <v>2R22=22</v>
          </cell>
          <cell r="C45" t="str">
            <v>พลาสติกยึดโฟมสำหรับเท้า1H38 Connection c</v>
          </cell>
          <cell r="D45">
            <v>118.8</v>
          </cell>
          <cell r="E45">
            <v>9</v>
          </cell>
          <cell r="F45">
            <v>1069.29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16384</v>
          </cell>
          <cell r="R45">
            <v>53</v>
          </cell>
          <cell r="S45" t="str">
            <v>E</v>
          </cell>
        </row>
        <row r="46">
          <cell r="A46">
            <v>1</v>
          </cell>
          <cell r="B46" t="str">
            <v>2R22=23</v>
          </cell>
          <cell r="C46" t="str">
            <v>พลาสติกยึดโฟมสำหรับเท้า1H38 Connection c</v>
          </cell>
          <cell r="D46">
            <v>131</v>
          </cell>
          <cell r="E46">
            <v>10</v>
          </cell>
          <cell r="F46">
            <v>1310.7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16433</v>
          </cell>
          <cell r="R46">
            <v>4</v>
          </cell>
          <cell r="S46" t="str">
            <v>E</v>
          </cell>
        </row>
        <row r="47">
          <cell r="A47">
            <v>1</v>
          </cell>
          <cell r="B47" t="str">
            <v>2R22=24</v>
          </cell>
          <cell r="C47" t="str">
            <v>พลาสติกยึดโฟมสำหรับเท้า 1H38 Connection </v>
          </cell>
          <cell r="D47">
            <v>134.19999999999999</v>
          </cell>
          <cell r="E47">
            <v>8</v>
          </cell>
          <cell r="F47">
            <v>1074.0899999999999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16418</v>
          </cell>
          <cell r="R47">
            <v>19</v>
          </cell>
          <cell r="S47" t="str">
            <v>E</v>
          </cell>
        </row>
        <row r="48">
          <cell r="A48">
            <v>1</v>
          </cell>
          <cell r="B48" t="str">
            <v>2R22=25</v>
          </cell>
          <cell r="C48" t="str">
            <v>พลาสติกยึดโฟมสำหรับเท้า 1H38 Connection </v>
          </cell>
          <cell r="D48">
            <v>135.9</v>
          </cell>
          <cell r="E48">
            <v>5</v>
          </cell>
          <cell r="F48">
            <v>679.88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16430</v>
          </cell>
          <cell r="R48">
            <v>7</v>
          </cell>
          <cell r="S48" t="str">
            <v>E</v>
          </cell>
        </row>
        <row r="49">
          <cell r="A49">
            <v>1</v>
          </cell>
          <cell r="B49" t="str">
            <v>2R22=26</v>
          </cell>
          <cell r="C49" t="str">
            <v>พลาสติกยึดโฟมสำหรับเท้า 1H38 Connection </v>
          </cell>
          <cell r="D49">
            <v>134.30000000000001</v>
          </cell>
          <cell r="E49">
            <v>6</v>
          </cell>
          <cell r="F49">
            <v>806.03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16433</v>
          </cell>
          <cell r="R49">
            <v>4</v>
          </cell>
          <cell r="S49" t="str">
            <v>E</v>
          </cell>
        </row>
        <row r="50">
          <cell r="A50">
            <v>1</v>
          </cell>
          <cell r="B50" t="str">
            <v>2R22=27</v>
          </cell>
          <cell r="C50" t="str">
            <v>พลาสติกยึดโฟมสำหรับเท้า1H38  Connection </v>
          </cell>
          <cell r="D50">
            <v>136.69999999999999</v>
          </cell>
          <cell r="E50">
            <v>6</v>
          </cell>
          <cell r="F50">
            <v>820.65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16348</v>
          </cell>
          <cell r="R50">
            <v>89</v>
          </cell>
          <cell r="S50" t="str">
            <v>E</v>
          </cell>
        </row>
        <row r="51">
          <cell r="A51">
            <v>1</v>
          </cell>
          <cell r="B51" t="str">
            <v>2R3</v>
          </cell>
          <cell r="C51" t="str">
            <v>หน้าแข้งเทียม (Tube-adaptor)</v>
          </cell>
          <cell r="D51">
            <v>728.9</v>
          </cell>
          <cell r="E51">
            <v>37</v>
          </cell>
          <cell r="F51">
            <v>26970.639999999999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16430</v>
          </cell>
          <cell r="R51">
            <v>7</v>
          </cell>
          <cell r="S51" t="str">
            <v>E</v>
          </cell>
        </row>
        <row r="52">
          <cell r="A52">
            <v>1</v>
          </cell>
          <cell r="B52" t="str">
            <v>2R8=M10</v>
          </cell>
          <cell r="C52" t="str">
            <v>ตัวต่อหน้าแข้งเทียมกับเท้าเทียมMod sach </v>
          </cell>
          <cell r="D52">
            <v>395.7</v>
          </cell>
          <cell r="E52">
            <v>21</v>
          </cell>
          <cell r="F52">
            <v>8311.42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16431</v>
          </cell>
          <cell r="R52">
            <v>6</v>
          </cell>
          <cell r="S52" t="str">
            <v>E</v>
          </cell>
        </row>
        <row r="53">
          <cell r="A53">
            <v>1</v>
          </cell>
          <cell r="B53" t="str">
            <v>2R90=110</v>
          </cell>
          <cell r="C53" t="str">
            <v>Tube Adaptor For C-Leg</v>
          </cell>
          <cell r="D53">
            <v>21101.08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16319</v>
          </cell>
          <cell r="R53">
            <v>118</v>
          </cell>
          <cell r="S53" t="str">
            <v>E</v>
          </cell>
        </row>
        <row r="54">
          <cell r="A54">
            <v>1</v>
          </cell>
          <cell r="B54" t="str">
            <v>3C98</v>
          </cell>
          <cell r="C54" t="str">
            <v>C-LEG without tube adaptor+Case</v>
          </cell>
          <cell r="D54">
            <v>188044.82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16319</v>
          </cell>
          <cell r="R54">
            <v>118</v>
          </cell>
          <cell r="S54" t="str">
            <v>E</v>
          </cell>
        </row>
        <row r="55">
          <cell r="A55">
            <v>1</v>
          </cell>
          <cell r="B55" t="str">
            <v>3P23=L28</v>
          </cell>
          <cell r="C55" t="str">
            <v>ข้อเข่าไม้แบบล็อคได้เมื่อลงน้ำหนัก Knee </v>
          </cell>
          <cell r="D55">
            <v>4983.9799999999996</v>
          </cell>
          <cell r="E55">
            <v>0</v>
          </cell>
          <cell r="F55">
            <v>0</v>
          </cell>
          <cell r="G55">
            <v>3</v>
          </cell>
          <cell r="H55">
            <v>14951.94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16255</v>
          </cell>
          <cell r="R55">
            <v>182</v>
          </cell>
          <cell r="S55" t="str">
            <v>E</v>
          </cell>
        </row>
        <row r="56">
          <cell r="A56">
            <v>1</v>
          </cell>
          <cell r="B56" t="str">
            <v>3P23=L30</v>
          </cell>
          <cell r="C56" t="str">
            <v>ข้อเข่าไม้แบบล็อคได้เมื่อลงน้ำหนัก Knee </v>
          </cell>
          <cell r="D56">
            <v>5106.2</v>
          </cell>
          <cell r="E56">
            <v>10</v>
          </cell>
          <cell r="F56">
            <v>51062.84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16432</v>
          </cell>
          <cell r="R56">
            <v>5</v>
          </cell>
          <cell r="S56" t="str">
            <v>E</v>
          </cell>
        </row>
        <row r="57">
          <cell r="A57">
            <v>1</v>
          </cell>
          <cell r="B57" t="str">
            <v>3P23=L32</v>
          </cell>
          <cell r="C57" t="str">
            <v>ข้อเข่าไม้แบบล็อคได้เมื่อลงน้ำหนัก Knee </v>
          </cell>
          <cell r="D57">
            <v>5184.8999999999996</v>
          </cell>
          <cell r="E57">
            <v>2</v>
          </cell>
          <cell r="F57">
            <v>10369.9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16431</v>
          </cell>
          <cell r="R57">
            <v>6</v>
          </cell>
          <cell r="S57" t="str">
            <v>E</v>
          </cell>
        </row>
        <row r="58">
          <cell r="A58">
            <v>1</v>
          </cell>
          <cell r="B58" t="str">
            <v>3P23=L34</v>
          </cell>
          <cell r="C58" t="str">
            <v>ข้อเข่าไม้แบบล็อคได้เมื่อลงน้ำหนัก Knee </v>
          </cell>
          <cell r="D58">
            <v>5144.8999999999996</v>
          </cell>
          <cell r="E58">
            <v>1</v>
          </cell>
          <cell r="F58">
            <v>5144.95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16432</v>
          </cell>
          <cell r="R58">
            <v>5</v>
          </cell>
          <cell r="S58" t="str">
            <v>E</v>
          </cell>
        </row>
        <row r="59">
          <cell r="A59">
            <v>1</v>
          </cell>
          <cell r="B59" t="str">
            <v>3P23=L40</v>
          </cell>
          <cell r="C59" t="str">
            <v>ข้อเข่าไม้แบบล็อคได้เมื่อลงน้ำหนัก Knee </v>
          </cell>
          <cell r="D59">
            <v>4794.04</v>
          </cell>
          <cell r="E59">
            <v>0</v>
          </cell>
          <cell r="F59">
            <v>0</v>
          </cell>
          <cell r="G59">
            <v>1</v>
          </cell>
          <cell r="H59">
            <v>4794.04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16096</v>
          </cell>
          <cell r="R59">
            <v>340</v>
          </cell>
          <cell r="S59" t="str">
            <v>E</v>
          </cell>
        </row>
        <row r="60">
          <cell r="A60">
            <v>1</v>
          </cell>
          <cell r="B60" t="str">
            <v>3P23=R30</v>
          </cell>
          <cell r="C60" t="str">
            <v>ข้อเข่าไม้แบบล็อคได้เมื่อลงน้ำหนัก Knee </v>
          </cell>
          <cell r="D60">
            <v>5156.8999999999996</v>
          </cell>
          <cell r="E60">
            <v>2</v>
          </cell>
          <cell r="F60">
            <v>10313.799999999999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16432</v>
          </cell>
          <cell r="R60">
            <v>5</v>
          </cell>
          <cell r="S60" t="str">
            <v>E</v>
          </cell>
        </row>
        <row r="61">
          <cell r="A61">
            <v>1</v>
          </cell>
          <cell r="B61" t="str">
            <v>3P23=R32</v>
          </cell>
          <cell r="C61" t="str">
            <v>ข้อเข่าไม้แบบล็อคได้เมื่อลงน้ำหนัก Knee </v>
          </cell>
          <cell r="D61">
            <v>5288.4</v>
          </cell>
          <cell r="E61">
            <v>1</v>
          </cell>
          <cell r="F61">
            <v>5288.48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16433</v>
          </cell>
          <cell r="R61">
            <v>4</v>
          </cell>
          <cell r="S61" t="str">
            <v>E</v>
          </cell>
        </row>
        <row r="62">
          <cell r="A62">
            <v>1</v>
          </cell>
          <cell r="B62" t="str">
            <v>3P23=R34</v>
          </cell>
          <cell r="C62" t="str">
            <v>ข้อเข่าไม้แบบล็อคได้เมื่อลงน้ำหนัก Knee </v>
          </cell>
          <cell r="D62">
            <v>5288.4</v>
          </cell>
          <cell r="E62">
            <v>2</v>
          </cell>
          <cell r="F62">
            <v>10576.95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16433</v>
          </cell>
          <cell r="R62">
            <v>4</v>
          </cell>
          <cell r="S62" t="str">
            <v>E</v>
          </cell>
        </row>
        <row r="63">
          <cell r="A63">
            <v>1</v>
          </cell>
          <cell r="B63" t="str">
            <v>3P24=R30</v>
          </cell>
          <cell r="C63" t="str">
            <v>ข้อเข่าไม้แบบล็อคได้เมื่อลงน้ำหนัก Knee </v>
          </cell>
          <cell r="D63">
            <v>5109.5600000000004</v>
          </cell>
          <cell r="E63">
            <v>0</v>
          </cell>
          <cell r="F63">
            <v>0</v>
          </cell>
          <cell r="G63">
            <v>1</v>
          </cell>
          <cell r="H63">
            <v>5109.5600000000004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16117</v>
          </cell>
          <cell r="R63">
            <v>319</v>
          </cell>
          <cell r="S63" t="str">
            <v>E</v>
          </cell>
        </row>
        <row r="64">
          <cell r="A64">
            <v>1</v>
          </cell>
          <cell r="B64" t="str">
            <v>3P25=L30</v>
          </cell>
          <cell r="C64" t="str">
            <v>ข้อเข่าไม้แบบอิสระไม่มีล็อค (Knee shin c</v>
          </cell>
          <cell r="D64">
            <v>5229.6000000000004</v>
          </cell>
          <cell r="E64">
            <v>4</v>
          </cell>
          <cell r="F64">
            <v>20918.490000000002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16433</v>
          </cell>
          <cell r="R64">
            <v>4</v>
          </cell>
          <cell r="S64" t="str">
            <v>E</v>
          </cell>
        </row>
        <row r="65">
          <cell r="A65">
            <v>1</v>
          </cell>
          <cell r="B65" t="str">
            <v>3P25=R30</v>
          </cell>
          <cell r="C65" t="str">
            <v>ข้อเข่าไม้แบบอิสระไม่มีล็อค (Knee shin c</v>
          </cell>
          <cell r="D65">
            <v>5194.3</v>
          </cell>
          <cell r="E65">
            <v>3</v>
          </cell>
          <cell r="F65">
            <v>15583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16433</v>
          </cell>
          <cell r="R65">
            <v>4</v>
          </cell>
          <cell r="S65" t="str">
            <v>E</v>
          </cell>
        </row>
        <row r="66">
          <cell r="A66">
            <v>1</v>
          </cell>
          <cell r="B66" t="str">
            <v>3P25=R32</v>
          </cell>
          <cell r="C66" t="str">
            <v>ข้อเข่าไม้แบบอิสระไม่มีล็อค (Knee shin c</v>
          </cell>
          <cell r="D66">
            <v>4681.45</v>
          </cell>
          <cell r="E66">
            <v>0</v>
          </cell>
          <cell r="F66">
            <v>0</v>
          </cell>
          <cell r="G66">
            <v>1</v>
          </cell>
          <cell r="H66">
            <v>4681.45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16209</v>
          </cell>
          <cell r="R66">
            <v>228</v>
          </cell>
          <cell r="S66" t="str">
            <v>E</v>
          </cell>
        </row>
        <row r="67">
          <cell r="A67">
            <v>1</v>
          </cell>
          <cell r="B67" t="str">
            <v>3P25=R40</v>
          </cell>
          <cell r="C67" t="str">
            <v>ข้อเข่าไม้แบบอิสระไม่มีล็อค (Knee shin c</v>
          </cell>
          <cell r="D67">
            <v>4826.1400000000003</v>
          </cell>
          <cell r="E67">
            <v>0</v>
          </cell>
          <cell r="F67">
            <v>0</v>
          </cell>
          <cell r="G67">
            <v>2</v>
          </cell>
          <cell r="H67">
            <v>9652.27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16209</v>
          </cell>
          <cell r="R67">
            <v>228</v>
          </cell>
          <cell r="S67" t="str">
            <v>E</v>
          </cell>
        </row>
        <row r="68">
          <cell r="A68">
            <v>1</v>
          </cell>
          <cell r="B68" t="str">
            <v>3P4=L30</v>
          </cell>
          <cell r="C68" t="str">
            <v>ข้อเข่าเทียมแบบล็อคด้วยมือ Knee shin com</v>
          </cell>
          <cell r="D68">
            <v>5116.4399999999996</v>
          </cell>
          <cell r="E68">
            <v>0</v>
          </cell>
          <cell r="F68">
            <v>0</v>
          </cell>
          <cell r="G68">
            <v>1</v>
          </cell>
          <cell r="H68">
            <v>5116.4399999999996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16209</v>
          </cell>
          <cell r="R68">
            <v>228</v>
          </cell>
          <cell r="S68" t="str">
            <v>E</v>
          </cell>
        </row>
        <row r="69">
          <cell r="A69">
            <v>1</v>
          </cell>
          <cell r="B69" t="str">
            <v>3P4=L32</v>
          </cell>
          <cell r="C69" t="str">
            <v>ข้อเข่าเทียมแบบล็อคด้วยมือ Knee shin com</v>
          </cell>
          <cell r="D69">
            <v>4984.5</v>
          </cell>
          <cell r="E69">
            <v>0</v>
          </cell>
          <cell r="F69">
            <v>0</v>
          </cell>
          <cell r="G69">
            <v>2</v>
          </cell>
          <cell r="H69">
            <v>9969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16248</v>
          </cell>
          <cell r="R69">
            <v>189</v>
          </cell>
          <cell r="S69" t="str">
            <v>E</v>
          </cell>
        </row>
        <row r="70">
          <cell r="A70">
            <v>1</v>
          </cell>
          <cell r="B70" t="str">
            <v>3P4=R28</v>
          </cell>
          <cell r="C70" t="str">
            <v>ข้อเข่าเทียมแบบล็อคด้วยมือ Knee shin com</v>
          </cell>
          <cell r="D70">
            <v>5554.56</v>
          </cell>
          <cell r="E70">
            <v>0</v>
          </cell>
          <cell r="F70">
            <v>0</v>
          </cell>
          <cell r="G70">
            <v>1</v>
          </cell>
          <cell r="H70">
            <v>5554.56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16097</v>
          </cell>
          <cell r="R70">
            <v>339</v>
          </cell>
          <cell r="S70" t="str">
            <v>E</v>
          </cell>
        </row>
        <row r="71">
          <cell r="A71">
            <v>1</v>
          </cell>
          <cell r="B71" t="str">
            <v>3P4=R30</v>
          </cell>
          <cell r="C71" t="str">
            <v>ข้อเข่าเทียมแบบล็อคด้วยมือ Knee shin com</v>
          </cell>
          <cell r="D71">
            <v>4976.8900000000003</v>
          </cell>
          <cell r="E71">
            <v>0</v>
          </cell>
          <cell r="F71">
            <v>0</v>
          </cell>
          <cell r="G71">
            <v>1</v>
          </cell>
          <cell r="H71">
            <v>4976.8900000000003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16097</v>
          </cell>
          <cell r="R71">
            <v>339</v>
          </cell>
          <cell r="S71" t="str">
            <v>E</v>
          </cell>
        </row>
        <row r="72">
          <cell r="A72">
            <v>1</v>
          </cell>
          <cell r="B72" t="str">
            <v>3R15</v>
          </cell>
          <cell r="C72" t="str">
            <v>ข้อเข่าเทียม AK รวมสปริงดึงข้อเข่า Knee </v>
          </cell>
          <cell r="D72">
            <v>4214.1000000000004</v>
          </cell>
          <cell r="E72">
            <v>2</v>
          </cell>
          <cell r="F72">
            <v>8428.2900000000009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16430</v>
          </cell>
          <cell r="R72">
            <v>7</v>
          </cell>
          <cell r="S72" t="str">
            <v>E</v>
          </cell>
        </row>
        <row r="73">
          <cell r="A73">
            <v>1</v>
          </cell>
          <cell r="B73" t="str">
            <v>3R16</v>
          </cell>
          <cell r="C73" t="str">
            <v>ข้อเข่าเทียม long AK แบบไม่ม่ lock o.b.m</v>
          </cell>
          <cell r="D73">
            <v>2378.21</v>
          </cell>
          <cell r="E73">
            <v>0</v>
          </cell>
          <cell r="F73">
            <v>0</v>
          </cell>
          <cell r="G73">
            <v>1</v>
          </cell>
          <cell r="H73">
            <v>2378.21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16171</v>
          </cell>
          <cell r="R73">
            <v>266</v>
          </cell>
          <cell r="S73" t="str">
            <v>E</v>
          </cell>
        </row>
        <row r="74">
          <cell r="A74">
            <v>1</v>
          </cell>
          <cell r="B74" t="str">
            <v>3R18</v>
          </cell>
          <cell r="C74" t="str">
            <v>ข้อเข่าเทียม AK แบบไม่มี lock o.b.mod kn</v>
          </cell>
          <cell r="D74">
            <v>2312.7199999999998</v>
          </cell>
          <cell r="E74">
            <v>0</v>
          </cell>
          <cell r="F74">
            <v>0</v>
          </cell>
          <cell r="G74">
            <v>2</v>
          </cell>
          <cell r="H74">
            <v>4625.4399999999996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16086</v>
          </cell>
          <cell r="R74">
            <v>350</v>
          </cell>
          <cell r="S74" t="str">
            <v>E</v>
          </cell>
        </row>
        <row r="75">
          <cell r="A75">
            <v>1</v>
          </cell>
          <cell r="B75" t="str">
            <v>3R20</v>
          </cell>
          <cell r="C75" t="str">
            <v>ข้อเข่าเทียม Knee Joint</v>
          </cell>
          <cell r="D75">
            <v>5979.3</v>
          </cell>
          <cell r="E75">
            <v>4</v>
          </cell>
          <cell r="F75">
            <v>23917.22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16420</v>
          </cell>
          <cell r="R75">
            <v>17</v>
          </cell>
          <cell r="S75" t="str">
            <v>E</v>
          </cell>
        </row>
        <row r="76">
          <cell r="A76">
            <v>1</v>
          </cell>
          <cell r="B76" t="str">
            <v>3R24=L36</v>
          </cell>
          <cell r="C76" t="str">
            <v>โฟมขาเทียม Form cover</v>
          </cell>
          <cell r="D76">
            <v>1715.4</v>
          </cell>
          <cell r="E76">
            <v>2</v>
          </cell>
          <cell r="F76">
            <v>3430.99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16413</v>
          </cell>
          <cell r="R76">
            <v>24</v>
          </cell>
          <cell r="S76" t="str">
            <v>E</v>
          </cell>
        </row>
        <row r="77">
          <cell r="A77">
            <v>1</v>
          </cell>
          <cell r="B77" t="str">
            <v>3R24=L40</v>
          </cell>
          <cell r="C77" t="str">
            <v>โฟมขาเทียม Form Cover</v>
          </cell>
          <cell r="D77">
            <v>1709.7</v>
          </cell>
          <cell r="E77">
            <v>5</v>
          </cell>
          <cell r="F77">
            <v>8548.65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16427</v>
          </cell>
          <cell r="R77">
            <v>10</v>
          </cell>
          <cell r="S77" t="str">
            <v>E</v>
          </cell>
        </row>
        <row r="78">
          <cell r="A78">
            <v>1</v>
          </cell>
          <cell r="B78" t="str">
            <v>3R24=R36</v>
          </cell>
          <cell r="C78" t="str">
            <v>โฟมขาเทียม Foam Cover</v>
          </cell>
          <cell r="D78">
            <v>1739.9</v>
          </cell>
          <cell r="E78">
            <v>5</v>
          </cell>
          <cell r="F78">
            <v>8699.73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16357</v>
          </cell>
          <cell r="R78">
            <v>80</v>
          </cell>
          <cell r="S78" t="str">
            <v>E</v>
          </cell>
        </row>
        <row r="79">
          <cell r="A79">
            <v>1</v>
          </cell>
          <cell r="B79" t="str">
            <v>3R24=R40</v>
          </cell>
          <cell r="C79" t="str">
            <v>โฟมขาเทียม Foam Cover</v>
          </cell>
          <cell r="D79">
            <v>1744.5</v>
          </cell>
          <cell r="E79">
            <v>7</v>
          </cell>
          <cell r="F79">
            <v>12211.89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16425</v>
          </cell>
          <cell r="R79">
            <v>12</v>
          </cell>
          <cell r="S79" t="str">
            <v>E</v>
          </cell>
        </row>
        <row r="80">
          <cell r="A80">
            <v>1</v>
          </cell>
          <cell r="B80" t="str">
            <v>3R6=L36</v>
          </cell>
          <cell r="C80" t="str">
            <v>โฟมขาเทียมAK (Foam cover For 3R15)</v>
          </cell>
          <cell r="D80">
            <v>1604</v>
          </cell>
          <cell r="E80">
            <v>3</v>
          </cell>
          <cell r="F80">
            <v>4812.18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16434</v>
          </cell>
          <cell r="R80">
            <v>3</v>
          </cell>
          <cell r="S80" t="str">
            <v>E</v>
          </cell>
        </row>
        <row r="81">
          <cell r="A81">
            <v>1</v>
          </cell>
          <cell r="B81" t="str">
            <v>3R6=L40</v>
          </cell>
          <cell r="C81" t="str">
            <v>โฟมขาเทียมAK (Foam cover)</v>
          </cell>
          <cell r="D81">
            <v>1836.1</v>
          </cell>
          <cell r="E81">
            <v>2</v>
          </cell>
          <cell r="F81">
            <v>3672.28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16432</v>
          </cell>
          <cell r="R81">
            <v>5</v>
          </cell>
          <cell r="S81" t="str">
            <v>E</v>
          </cell>
        </row>
        <row r="82">
          <cell r="A82">
            <v>1</v>
          </cell>
          <cell r="B82" t="str">
            <v>3R6=R36</v>
          </cell>
          <cell r="C82" t="str">
            <v>โฟมขาเทียม AK (Foam cover)</v>
          </cell>
          <cell r="D82">
            <v>1768.8</v>
          </cell>
          <cell r="E82">
            <v>3</v>
          </cell>
          <cell r="F82">
            <v>5306.64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16432</v>
          </cell>
          <cell r="R82">
            <v>5</v>
          </cell>
          <cell r="S82" t="str">
            <v>E</v>
          </cell>
        </row>
        <row r="83">
          <cell r="A83">
            <v>1</v>
          </cell>
          <cell r="B83" t="str">
            <v>3R6=R40</v>
          </cell>
          <cell r="C83" t="str">
            <v>โฟมขาเทียม AK (Foam cover)</v>
          </cell>
          <cell r="D83">
            <v>1732.8</v>
          </cell>
          <cell r="E83">
            <v>2</v>
          </cell>
          <cell r="F83">
            <v>3465.66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16433</v>
          </cell>
          <cell r="R83">
            <v>4</v>
          </cell>
          <cell r="S83" t="str">
            <v>E</v>
          </cell>
        </row>
        <row r="84">
          <cell r="A84">
            <v>1</v>
          </cell>
          <cell r="B84" t="str">
            <v>451B1=30</v>
          </cell>
          <cell r="C84" t="str">
            <v>Sock Stump Wollen ถุงสวมตอขา</v>
          </cell>
          <cell r="D84">
            <v>242.3</v>
          </cell>
          <cell r="E84">
            <v>4</v>
          </cell>
          <cell r="F84">
            <v>969.24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16431</v>
          </cell>
          <cell r="R84">
            <v>6</v>
          </cell>
          <cell r="S84" t="str">
            <v>E</v>
          </cell>
        </row>
        <row r="85">
          <cell r="A85">
            <v>1</v>
          </cell>
          <cell r="B85" t="str">
            <v>451B1=35</v>
          </cell>
          <cell r="C85" t="str">
            <v>Sock Stump Wollen 14x2(Medium)</v>
          </cell>
          <cell r="D85">
            <v>254.2</v>
          </cell>
          <cell r="E85">
            <v>4</v>
          </cell>
          <cell r="F85">
            <v>1016.94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16431</v>
          </cell>
          <cell r="R85">
            <v>6</v>
          </cell>
          <cell r="S85" t="str">
            <v>E</v>
          </cell>
        </row>
        <row r="86">
          <cell r="A86">
            <v>1</v>
          </cell>
          <cell r="B86" t="str">
            <v>451F2=30</v>
          </cell>
          <cell r="C86" t="str">
            <v>Stump Socket</v>
          </cell>
          <cell r="D86">
            <v>102.5</v>
          </cell>
          <cell r="E86">
            <v>8</v>
          </cell>
          <cell r="F86">
            <v>820.01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16425</v>
          </cell>
          <cell r="R86">
            <v>12</v>
          </cell>
          <cell r="S86" t="str">
            <v>E</v>
          </cell>
        </row>
        <row r="87">
          <cell r="A87">
            <v>1</v>
          </cell>
          <cell r="B87" t="str">
            <v>451F2=40</v>
          </cell>
          <cell r="C87" t="str">
            <v>Stump socket</v>
          </cell>
          <cell r="D87">
            <v>140.9</v>
          </cell>
          <cell r="E87">
            <v>4</v>
          </cell>
          <cell r="F87">
            <v>563.89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16433</v>
          </cell>
          <cell r="R87">
            <v>4</v>
          </cell>
          <cell r="S87" t="str">
            <v>E</v>
          </cell>
        </row>
        <row r="88">
          <cell r="A88">
            <v>1</v>
          </cell>
          <cell r="B88" t="str">
            <v>452K7=4</v>
          </cell>
          <cell r="C88" t="str">
            <v>Suspension Sleeve</v>
          </cell>
          <cell r="D88">
            <v>452.9</v>
          </cell>
          <cell r="E88">
            <v>15</v>
          </cell>
          <cell r="F88">
            <v>6794.72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16425</v>
          </cell>
          <cell r="R88">
            <v>12</v>
          </cell>
          <cell r="S88" t="str">
            <v>E</v>
          </cell>
        </row>
        <row r="89">
          <cell r="A89">
            <v>1</v>
          </cell>
          <cell r="B89" t="str">
            <v>452K7=5</v>
          </cell>
          <cell r="C89" t="str">
            <v>Suspension Sleeve</v>
          </cell>
          <cell r="D89">
            <v>486.4</v>
          </cell>
          <cell r="E89">
            <v>29</v>
          </cell>
          <cell r="F89">
            <v>14106.43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16417</v>
          </cell>
          <cell r="R89">
            <v>20</v>
          </cell>
          <cell r="S89" t="str">
            <v>E</v>
          </cell>
        </row>
        <row r="90">
          <cell r="A90">
            <v>1</v>
          </cell>
          <cell r="B90" t="str">
            <v>452K7=6</v>
          </cell>
          <cell r="C90" t="str">
            <v>Suspension Sleeve</v>
          </cell>
          <cell r="D90">
            <v>505.7</v>
          </cell>
          <cell r="E90">
            <v>26</v>
          </cell>
          <cell r="F90">
            <v>13148.92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16425</v>
          </cell>
          <cell r="R90">
            <v>12</v>
          </cell>
          <cell r="S90" t="str">
            <v>E</v>
          </cell>
        </row>
        <row r="91">
          <cell r="A91">
            <v>1</v>
          </cell>
          <cell r="B91" t="str">
            <v>452K7=7</v>
          </cell>
          <cell r="C91" t="str">
            <v>Suspension Sleeve</v>
          </cell>
          <cell r="D91">
            <v>506.6</v>
          </cell>
          <cell r="E91">
            <v>32</v>
          </cell>
          <cell r="F91">
            <v>16213.29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16425</v>
          </cell>
          <cell r="R91">
            <v>12</v>
          </cell>
          <cell r="S91" t="str">
            <v>E</v>
          </cell>
        </row>
        <row r="92">
          <cell r="A92">
            <v>1</v>
          </cell>
          <cell r="B92" t="str">
            <v>453D7=2</v>
          </cell>
          <cell r="C92" t="str">
            <v>Derma seal socks</v>
          </cell>
          <cell r="D92">
            <v>810.7</v>
          </cell>
          <cell r="E92">
            <v>4</v>
          </cell>
          <cell r="F92">
            <v>3243.14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16412</v>
          </cell>
          <cell r="R92">
            <v>25</v>
          </cell>
          <cell r="S92" t="str">
            <v>E</v>
          </cell>
        </row>
        <row r="93">
          <cell r="A93">
            <v>1</v>
          </cell>
          <cell r="B93" t="str">
            <v>453D7=3</v>
          </cell>
          <cell r="C93" t="str">
            <v>Derma seal gel socks</v>
          </cell>
          <cell r="D93">
            <v>724</v>
          </cell>
          <cell r="E93">
            <v>8</v>
          </cell>
          <cell r="F93">
            <v>5792.07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16403</v>
          </cell>
          <cell r="R93">
            <v>34</v>
          </cell>
          <cell r="S93" t="str">
            <v>E</v>
          </cell>
        </row>
        <row r="94">
          <cell r="A94">
            <v>1</v>
          </cell>
          <cell r="B94" t="str">
            <v>453D7=4</v>
          </cell>
          <cell r="C94" t="str">
            <v>Derma seal gel socks</v>
          </cell>
          <cell r="D94">
            <v>731.2</v>
          </cell>
          <cell r="E94">
            <v>4</v>
          </cell>
          <cell r="F94">
            <v>2924.94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16432</v>
          </cell>
          <cell r="R94">
            <v>5</v>
          </cell>
          <cell r="S94" t="str">
            <v>E</v>
          </cell>
        </row>
        <row r="95">
          <cell r="A95">
            <v>1</v>
          </cell>
          <cell r="B95" t="str">
            <v>453D7=5</v>
          </cell>
          <cell r="C95" t="str">
            <v>Derma seal gel socks</v>
          </cell>
          <cell r="D95">
            <v>871.8</v>
          </cell>
          <cell r="E95">
            <v>13</v>
          </cell>
          <cell r="F95">
            <v>11333.5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16377</v>
          </cell>
          <cell r="R95">
            <v>60</v>
          </cell>
          <cell r="S95" t="str">
            <v>E</v>
          </cell>
        </row>
        <row r="96">
          <cell r="A96">
            <v>1</v>
          </cell>
          <cell r="B96" t="str">
            <v>4E50</v>
          </cell>
          <cell r="C96" t="str">
            <v>Charger For C-LEG</v>
          </cell>
          <cell r="D96">
            <v>9684</v>
          </cell>
          <cell r="E96">
            <v>1</v>
          </cell>
          <cell r="F96">
            <v>9684.07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16319</v>
          </cell>
          <cell r="R96">
            <v>118</v>
          </cell>
          <cell r="S96" t="str">
            <v>E</v>
          </cell>
        </row>
        <row r="97">
          <cell r="A97">
            <v>1</v>
          </cell>
          <cell r="B97" t="str">
            <v>4H31=18</v>
          </cell>
          <cell r="C97" t="str">
            <v>Knee Extension Stop Bumper</v>
          </cell>
          <cell r="D97">
            <v>39.299999999999997</v>
          </cell>
          <cell r="E97">
            <v>10</v>
          </cell>
          <cell r="F97">
            <v>393.52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16431</v>
          </cell>
          <cell r="R97">
            <v>6</v>
          </cell>
          <cell r="S97" t="str">
            <v>E</v>
          </cell>
        </row>
        <row r="98">
          <cell r="A98">
            <v>1</v>
          </cell>
          <cell r="B98" t="str">
            <v>4H5=26</v>
          </cell>
          <cell r="C98" t="str">
            <v>Bumper</v>
          </cell>
          <cell r="D98">
            <v>21.8</v>
          </cell>
          <cell r="E98">
            <v>6</v>
          </cell>
          <cell r="F98">
            <v>131.33000000000001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16431</v>
          </cell>
          <cell r="R98">
            <v>6</v>
          </cell>
          <cell r="S98" t="str">
            <v>E</v>
          </cell>
        </row>
        <row r="99">
          <cell r="A99">
            <v>1</v>
          </cell>
          <cell r="B99" t="str">
            <v>4R21</v>
          </cell>
          <cell r="C99" t="str">
            <v>ตัวต่อหน้าแข้งเทียม (Tube clamp adaptor)</v>
          </cell>
          <cell r="D99">
            <v>711.3</v>
          </cell>
          <cell r="E99">
            <v>25</v>
          </cell>
          <cell r="F99">
            <v>17784.46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16431</v>
          </cell>
          <cell r="R99">
            <v>6</v>
          </cell>
          <cell r="S99" t="str">
            <v>E</v>
          </cell>
        </row>
        <row r="100">
          <cell r="A100">
            <v>1</v>
          </cell>
          <cell r="B100" t="str">
            <v>4R37</v>
          </cell>
          <cell r="C100" t="str">
            <v>ตัวต่อเบ้าไม้กับหน้าแข้งเทียม Rotatable </v>
          </cell>
          <cell r="D100">
            <v>651.4</v>
          </cell>
          <cell r="E100">
            <v>2</v>
          </cell>
          <cell r="F100">
            <v>1302.9000000000001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16430</v>
          </cell>
          <cell r="R100">
            <v>7</v>
          </cell>
          <cell r="S100" t="str">
            <v>E</v>
          </cell>
        </row>
        <row r="101">
          <cell r="A101">
            <v>1</v>
          </cell>
          <cell r="B101" t="str">
            <v>4R41</v>
          </cell>
          <cell r="C101" t="str">
            <v>ตัวต่อเบ้าขาเทียม Socket adaptor</v>
          </cell>
          <cell r="D101">
            <v>1179.3</v>
          </cell>
          <cell r="E101">
            <v>12</v>
          </cell>
          <cell r="F101">
            <v>14152.61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16417</v>
          </cell>
          <cell r="R101">
            <v>20</v>
          </cell>
          <cell r="S101" t="str">
            <v>E</v>
          </cell>
        </row>
        <row r="102">
          <cell r="A102">
            <v>1</v>
          </cell>
          <cell r="B102" t="str">
            <v>4R42</v>
          </cell>
          <cell r="C102" t="str">
            <v>ตัวต่อเบ้าขาเทียม Socket adaptor</v>
          </cell>
          <cell r="D102">
            <v>700.1</v>
          </cell>
          <cell r="E102">
            <v>7</v>
          </cell>
          <cell r="F102">
            <v>4900.8999999999996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16417</v>
          </cell>
          <cell r="R102">
            <v>20</v>
          </cell>
          <cell r="S102" t="str">
            <v>E</v>
          </cell>
        </row>
        <row r="103">
          <cell r="A103">
            <v>1</v>
          </cell>
          <cell r="B103" t="str">
            <v>4R52</v>
          </cell>
          <cell r="C103" t="str">
            <v>ตัวต่อเบ้าขาเทียม Hip แบบไตเตเนียม (Tube</v>
          </cell>
          <cell r="D103">
            <v>1454.84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16395</v>
          </cell>
          <cell r="R103">
            <v>42</v>
          </cell>
          <cell r="S103" t="str">
            <v>E</v>
          </cell>
        </row>
        <row r="104">
          <cell r="A104">
            <v>1</v>
          </cell>
          <cell r="B104" t="str">
            <v>4R54</v>
          </cell>
          <cell r="C104" t="str">
            <v>Sock.Adapt.W/Pyramid Titan</v>
          </cell>
          <cell r="D104">
            <v>1072.23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16395</v>
          </cell>
          <cell r="R104">
            <v>42</v>
          </cell>
          <cell r="S104" t="str">
            <v>E</v>
          </cell>
        </row>
        <row r="105">
          <cell r="A105">
            <v>1</v>
          </cell>
          <cell r="B105" t="str">
            <v>4R56</v>
          </cell>
          <cell r="C105" t="str">
            <v>ตัวต่อเบ้าขาเทียมHip(Tube adaptor)</v>
          </cell>
          <cell r="D105">
            <v>3541.4</v>
          </cell>
          <cell r="E105">
            <v>1</v>
          </cell>
          <cell r="F105">
            <v>3541.47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16432</v>
          </cell>
          <cell r="R105">
            <v>5</v>
          </cell>
          <cell r="S105" t="str">
            <v>E</v>
          </cell>
        </row>
        <row r="106">
          <cell r="A106">
            <v>1</v>
          </cell>
          <cell r="B106" t="str">
            <v>4R57</v>
          </cell>
          <cell r="C106" t="str">
            <v>ข้อขัดสมาธิ(Rotation joint)</v>
          </cell>
          <cell r="D106">
            <v>7267</v>
          </cell>
          <cell r="E106">
            <v>3</v>
          </cell>
          <cell r="F106">
            <v>21801.18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16417</v>
          </cell>
          <cell r="R106">
            <v>20</v>
          </cell>
          <cell r="S106" t="str">
            <v>E</v>
          </cell>
        </row>
        <row r="107">
          <cell r="A107">
            <v>1</v>
          </cell>
          <cell r="B107" t="str">
            <v>4R63</v>
          </cell>
          <cell r="C107" t="str">
            <v>ตัวต่อเบ้าขาเทียมSocket adapt with pyram</v>
          </cell>
          <cell r="D107">
            <v>560.6</v>
          </cell>
          <cell r="E107">
            <v>41</v>
          </cell>
          <cell r="F107">
            <v>22985.15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16427</v>
          </cell>
          <cell r="R107">
            <v>10</v>
          </cell>
          <cell r="S107" t="str">
            <v>E</v>
          </cell>
        </row>
        <row r="108">
          <cell r="A108">
            <v>1</v>
          </cell>
          <cell r="B108" t="str">
            <v>4S2</v>
          </cell>
          <cell r="C108" t="str">
            <v>อะไหล่ขาเทียม5k5(Treaded side strap)</v>
          </cell>
          <cell r="D108">
            <v>236.5</v>
          </cell>
          <cell r="E108">
            <v>2</v>
          </cell>
          <cell r="F108">
            <v>473.09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16425</v>
          </cell>
          <cell r="R108">
            <v>0</v>
          </cell>
          <cell r="S108" t="str">
            <v>E</v>
          </cell>
        </row>
        <row r="109">
          <cell r="A109">
            <v>1</v>
          </cell>
          <cell r="B109" t="str">
            <v>4S3</v>
          </cell>
          <cell r="C109" t="str">
            <v>อะไหล่ขาเทียม5k5(Conical side strap)</v>
          </cell>
          <cell r="D109">
            <v>271.89999999999998</v>
          </cell>
          <cell r="E109">
            <v>2</v>
          </cell>
          <cell r="F109">
            <v>543.84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16425</v>
          </cell>
          <cell r="R109">
            <v>0</v>
          </cell>
          <cell r="S109" t="str">
            <v>E</v>
          </cell>
        </row>
        <row r="110">
          <cell r="A110">
            <v>1</v>
          </cell>
          <cell r="B110" t="str">
            <v>4Z60=25</v>
          </cell>
          <cell r="C110" t="str">
            <v>Brass Washer</v>
          </cell>
          <cell r="D110">
            <v>38.4</v>
          </cell>
          <cell r="E110">
            <v>1</v>
          </cell>
          <cell r="F110">
            <v>38.44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16278</v>
          </cell>
          <cell r="R110">
            <v>159</v>
          </cell>
          <cell r="S110" t="str">
            <v>E</v>
          </cell>
        </row>
        <row r="111">
          <cell r="A111">
            <v>1</v>
          </cell>
          <cell r="B111" t="str">
            <v>501A22</v>
          </cell>
          <cell r="C111" t="str">
            <v>Oval Head Joint Screw</v>
          </cell>
          <cell r="D111">
            <v>34</v>
          </cell>
          <cell r="E111">
            <v>2</v>
          </cell>
          <cell r="F111">
            <v>68.180000000000007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16433</v>
          </cell>
          <cell r="R111">
            <v>4</v>
          </cell>
          <cell r="S111" t="str">
            <v>E</v>
          </cell>
        </row>
        <row r="112">
          <cell r="A112">
            <v>1</v>
          </cell>
          <cell r="B112" t="str">
            <v>6R6</v>
          </cell>
          <cell r="C112" t="str">
            <v>โฟมขาเทียม BK (Foam cover)</v>
          </cell>
          <cell r="D112">
            <v>692.8</v>
          </cell>
          <cell r="E112">
            <v>13</v>
          </cell>
          <cell r="F112">
            <v>9007.32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16433</v>
          </cell>
          <cell r="R112">
            <v>4</v>
          </cell>
          <cell r="S112" t="str">
            <v>E</v>
          </cell>
        </row>
        <row r="113">
          <cell r="A113">
            <v>1</v>
          </cell>
          <cell r="B113" t="str">
            <v>7E7</v>
          </cell>
          <cell r="C113" t="str">
            <v>ข้อสะโพกไตเตเนียมO.B.mod hip joint</v>
          </cell>
          <cell r="D113">
            <v>15932.3</v>
          </cell>
          <cell r="E113">
            <v>1</v>
          </cell>
          <cell r="F113">
            <v>15932.36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16305</v>
          </cell>
          <cell r="R113">
            <v>132</v>
          </cell>
          <cell r="S113" t="str">
            <v>E</v>
          </cell>
        </row>
        <row r="114">
          <cell r="A114">
            <v>1</v>
          </cell>
          <cell r="B114" t="str">
            <v>7U33</v>
          </cell>
          <cell r="C114" t="str">
            <v>ข้อเข่าทรูนี Knee joint</v>
          </cell>
          <cell r="D114">
            <v>2263.5</v>
          </cell>
          <cell r="E114">
            <v>6</v>
          </cell>
          <cell r="F114">
            <v>13581.14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16376</v>
          </cell>
          <cell r="R114">
            <v>61</v>
          </cell>
          <cell r="S114" t="str">
            <v>E</v>
          </cell>
        </row>
        <row r="115">
          <cell r="A115">
            <v>1</v>
          </cell>
          <cell r="B115" t="str">
            <v>99B14=0</v>
          </cell>
          <cell r="C115" t="str">
            <v>ถุงน่องAK(Cosmetic Stockings)</v>
          </cell>
          <cell r="D115">
            <v>22.1</v>
          </cell>
          <cell r="E115">
            <v>62</v>
          </cell>
          <cell r="F115">
            <v>1373.34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16305</v>
          </cell>
          <cell r="R115">
            <v>132</v>
          </cell>
          <cell r="S115" t="str">
            <v>E</v>
          </cell>
        </row>
        <row r="116">
          <cell r="A116">
            <v>1</v>
          </cell>
          <cell r="B116" t="str">
            <v>99B14=1</v>
          </cell>
          <cell r="C116" t="str">
            <v>ถุงน่องAK(Cosmetic Stockings)</v>
          </cell>
          <cell r="D116">
            <v>172.8</v>
          </cell>
          <cell r="E116">
            <v>3</v>
          </cell>
          <cell r="F116">
            <v>518.58000000000004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16308</v>
          </cell>
          <cell r="R116">
            <v>129</v>
          </cell>
          <cell r="S116" t="str">
            <v>E</v>
          </cell>
        </row>
        <row r="117">
          <cell r="A117">
            <v>1</v>
          </cell>
          <cell r="B117" t="str">
            <v>99B14=2</v>
          </cell>
          <cell r="C117" t="str">
            <v>ถุงน่องAK(Cosmetic Stocking)</v>
          </cell>
          <cell r="D117">
            <v>153.30000000000001</v>
          </cell>
          <cell r="E117">
            <v>34</v>
          </cell>
          <cell r="F117">
            <v>5212.41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16430</v>
          </cell>
          <cell r="R117">
            <v>7</v>
          </cell>
          <cell r="S117" t="str">
            <v>E</v>
          </cell>
        </row>
        <row r="118">
          <cell r="A118">
            <v>1</v>
          </cell>
          <cell r="B118" t="str">
            <v>99B16=1</v>
          </cell>
          <cell r="C118" t="str">
            <v>ถุงน่องBK Cosmetic Stockings</v>
          </cell>
          <cell r="D118">
            <v>52.1</v>
          </cell>
          <cell r="E118">
            <v>311</v>
          </cell>
          <cell r="F118">
            <v>16222.15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16425</v>
          </cell>
          <cell r="R118">
            <v>12</v>
          </cell>
          <cell r="S118" t="str">
            <v>E</v>
          </cell>
        </row>
        <row r="119">
          <cell r="A119">
            <v>1</v>
          </cell>
          <cell r="B119" t="str">
            <v>99B16=2</v>
          </cell>
          <cell r="C119" t="str">
            <v>ถุงน่องBK Cosmetic Stocking</v>
          </cell>
          <cell r="D119">
            <v>57.4</v>
          </cell>
          <cell r="E119">
            <v>50</v>
          </cell>
          <cell r="F119">
            <v>2872.68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16432</v>
          </cell>
          <cell r="R119">
            <v>5</v>
          </cell>
          <cell r="S119" t="str">
            <v>E</v>
          </cell>
        </row>
        <row r="120">
          <cell r="A120">
            <v>1</v>
          </cell>
          <cell r="B120" t="str">
            <v>TN007</v>
          </cell>
          <cell r="C120" t="str">
            <v>ถุงน่องpansyสีขาว</v>
          </cell>
          <cell r="D120">
            <v>18.5</v>
          </cell>
          <cell r="E120">
            <v>48</v>
          </cell>
          <cell r="F120">
            <v>890.79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16327</v>
          </cell>
          <cell r="R120">
            <v>110</v>
          </cell>
          <cell r="S120" t="str">
            <v>E</v>
          </cell>
        </row>
        <row r="121">
          <cell r="A121">
            <v>1</v>
          </cell>
          <cell r="B121" t="str">
            <v>TS005=2.5</v>
          </cell>
          <cell r="C121" t="str">
            <v>น็อตยึดฝ่าเท้าเทียมยาว2.5 (Screw steel)"</v>
          </cell>
          <cell r="D121">
            <v>4.9000000000000004</v>
          </cell>
          <cell r="E121">
            <v>0</v>
          </cell>
          <cell r="F121">
            <v>0</v>
          </cell>
          <cell r="G121">
            <v>31</v>
          </cell>
          <cell r="H121">
            <v>151.9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16182</v>
          </cell>
          <cell r="R121">
            <v>255</v>
          </cell>
          <cell r="S121" t="str">
            <v>E</v>
          </cell>
        </row>
        <row r="122">
          <cell r="A122">
            <v>1</v>
          </cell>
          <cell r="B122" t="str">
            <v>TS005=3</v>
          </cell>
          <cell r="C122" t="str">
            <v>น็อตยึดฝ่าเท้าเทียมเหล็ก ขนาด 3"</v>
          </cell>
          <cell r="D122">
            <v>9.25</v>
          </cell>
          <cell r="E122">
            <v>0</v>
          </cell>
          <cell r="F122">
            <v>0</v>
          </cell>
          <cell r="G122">
            <v>46</v>
          </cell>
          <cell r="H122">
            <v>425.5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16182</v>
          </cell>
          <cell r="R122">
            <v>255</v>
          </cell>
          <cell r="S122" t="str">
            <v>E</v>
          </cell>
        </row>
        <row r="123">
          <cell r="A123">
            <v>1</v>
          </cell>
          <cell r="B123" t="str">
            <v>TS005=4</v>
          </cell>
          <cell r="C123" t="str">
            <v>น็อตยึดฝ่าเท้าเทียมเหล็กยาว 4 (Screw st"</v>
          </cell>
          <cell r="D123">
            <v>11.27</v>
          </cell>
          <cell r="E123">
            <v>0</v>
          </cell>
          <cell r="F123">
            <v>0</v>
          </cell>
          <cell r="G123">
            <v>10</v>
          </cell>
          <cell r="H123">
            <v>112.71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16188</v>
          </cell>
          <cell r="R123">
            <v>249</v>
          </cell>
          <cell r="S123" t="str">
            <v>E</v>
          </cell>
        </row>
        <row r="124">
          <cell r="A124">
            <v>1</v>
          </cell>
          <cell r="B124" t="str">
            <v>TS006</v>
          </cell>
          <cell r="C124" t="str">
            <v>น็อตยึดฝ่าเท้าเทียมแบบเขี้ยว(Screw steel</v>
          </cell>
          <cell r="D124">
            <v>18</v>
          </cell>
          <cell r="E124">
            <v>0</v>
          </cell>
          <cell r="F124">
            <v>0</v>
          </cell>
          <cell r="G124">
            <v>1</v>
          </cell>
          <cell r="H124">
            <v>18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16201</v>
          </cell>
          <cell r="R124">
            <v>236</v>
          </cell>
          <cell r="S124" t="str">
            <v>E</v>
          </cell>
        </row>
        <row r="125">
          <cell r="A125">
            <v>1</v>
          </cell>
          <cell r="B125" t="str">
            <v>TS006-1</v>
          </cell>
          <cell r="C125" t="str">
            <v>น็อตยึดฝ่าเท้าเทียม 4 นิ้ว เกลียวตลอด(เข</v>
          </cell>
          <cell r="D125">
            <v>36.299999999999997</v>
          </cell>
          <cell r="E125">
            <v>53</v>
          </cell>
          <cell r="F125">
            <v>1925.78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16371</v>
          </cell>
          <cell r="R125">
            <v>66</v>
          </cell>
          <cell r="S125" t="str">
            <v>E</v>
          </cell>
        </row>
        <row r="126">
          <cell r="A126">
            <v>1</v>
          </cell>
          <cell r="B126" t="str">
            <v>TS007=4(G)</v>
          </cell>
          <cell r="C126" t="str">
            <v>น็อตยึดฝ่าเท้าเทียมสกรูเกลียวตลอด</v>
          </cell>
          <cell r="D126">
            <v>32.590000000000003</v>
          </cell>
          <cell r="E126">
            <v>0</v>
          </cell>
          <cell r="F126">
            <v>0</v>
          </cell>
          <cell r="G126">
            <v>14</v>
          </cell>
          <cell r="H126">
            <v>456.27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16079</v>
          </cell>
          <cell r="R126">
            <v>357</v>
          </cell>
          <cell r="S126" t="str">
            <v>E</v>
          </cell>
        </row>
        <row r="127">
          <cell r="A127">
            <v>1</v>
          </cell>
          <cell r="B127" t="str">
            <v>TS012=30</v>
          </cell>
          <cell r="C127" t="str">
            <v>ถุงสวมตอขาขนาดความยาว30cm. (Stump Sock)</v>
          </cell>
          <cell r="D127">
            <v>20.399999999999999</v>
          </cell>
          <cell r="E127">
            <v>3101</v>
          </cell>
          <cell r="F127">
            <v>63322.42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16425</v>
          </cell>
          <cell r="R127">
            <v>12</v>
          </cell>
          <cell r="S127" t="str">
            <v>E</v>
          </cell>
        </row>
        <row r="128">
          <cell r="A128">
            <v>1</v>
          </cell>
          <cell r="B128" t="str">
            <v>TS012=40</v>
          </cell>
          <cell r="C128" t="str">
            <v>ถุงสวมตอขาขนาดความยาว 40 cm. Stump Sock</v>
          </cell>
          <cell r="D128">
            <v>12</v>
          </cell>
          <cell r="E128">
            <v>1575</v>
          </cell>
          <cell r="F128">
            <v>18952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16433</v>
          </cell>
          <cell r="R128">
            <v>4</v>
          </cell>
          <cell r="S128" t="str">
            <v>E</v>
          </cell>
        </row>
        <row r="129">
          <cell r="A129">
            <v>1</v>
          </cell>
          <cell r="B129" t="str">
            <v>TSHOE001</v>
          </cell>
          <cell r="C129" t="str">
            <v>รองเท้าผู้ใหญ่</v>
          </cell>
          <cell r="D129">
            <v>1000</v>
          </cell>
          <cell r="E129">
            <v>0</v>
          </cell>
          <cell r="F129">
            <v>0</v>
          </cell>
          <cell r="G129">
            <v>1</v>
          </cell>
          <cell r="H129">
            <v>1000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16104</v>
          </cell>
          <cell r="R129">
            <v>332</v>
          </cell>
          <cell r="S129" t="str">
            <v>E</v>
          </cell>
        </row>
        <row r="130">
          <cell r="E130">
            <v>6529</v>
          </cell>
          <cell r="F130">
            <v>1402505.5399999993</v>
          </cell>
          <cell r="G130">
            <v>120</v>
          </cell>
          <cell r="H130">
            <v>75360.860000000015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E Total</v>
          </cell>
        </row>
        <row r="131">
          <cell r="A131">
            <v>1</v>
          </cell>
          <cell r="B131" t="str">
            <v>16X12</v>
          </cell>
          <cell r="C131" t="str">
            <v>ข้อทรูเอลโบ (Elbow jont w.cable lock)</v>
          </cell>
          <cell r="D131">
            <v>9979.25</v>
          </cell>
          <cell r="E131">
            <v>0</v>
          </cell>
          <cell r="F131">
            <v>0</v>
          </cell>
          <cell r="G131">
            <v>2</v>
          </cell>
          <cell r="H131">
            <v>19958.490000000002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16114</v>
          </cell>
          <cell r="R131">
            <v>322</v>
          </cell>
          <cell r="S131" t="str">
            <v>H</v>
          </cell>
        </row>
        <row r="132">
          <cell r="A132">
            <v>1</v>
          </cell>
          <cell r="B132" t="str">
            <v>1H38=R21</v>
          </cell>
          <cell r="C132" t="str">
            <v>เท้าเทียมแบบแกนเดี่ยว Single Axis Foot</v>
          </cell>
          <cell r="D132">
            <v>1067.54</v>
          </cell>
          <cell r="E132">
            <v>0</v>
          </cell>
          <cell r="F132">
            <v>0</v>
          </cell>
          <cell r="G132">
            <v>1</v>
          </cell>
          <cell r="H132">
            <v>1067.54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16143</v>
          </cell>
          <cell r="R132">
            <v>294</v>
          </cell>
          <cell r="S132" t="str">
            <v>H</v>
          </cell>
        </row>
        <row r="133">
          <cell r="A133">
            <v>1</v>
          </cell>
          <cell r="B133" t="str">
            <v>1K30=R18</v>
          </cell>
          <cell r="C133" t="str">
            <v>Sach Foot Child</v>
          </cell>
          <cell r="D133">
            <v>1209.5</v>
          </cell>
          <cell r="E133">
            <v>1</v>
          </cell>
          <cell r="F133">
            <v>1209.57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16320</v>
          </cell>
          <cell r="R133">
            <v>117</v>
          </cell>
          <cell r="S133" t="str">
            <v>H</v>
          </cell>
        </row>
        <row r="134">
          <cell r="A134">
            <v>1</v>
          </cell>
          <cell r="B134" t="str">
            <v>1M1=L24</v>
          </cell>
          <cell r="C134" t="str">
            <v>เท้าเทียมหลายแกน</v>
          </cell>
          <cell r="D134">
            <v>4564.75</v>
          </cell>
          <cell r="E134">
            <v>0</v>
          </cell>
          <cell r="F134">
            <v>0</v>
          </cell>
          <cell r="G134">
            <v>2</v>
          </cell>
          <cell r="H134">
            <v>9129.5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16202</v>
          </cell>
          <cell r="R134">
            <v>235</v>
          </cell>
          <cell r="S134" t="str">
            <v>H</v>
          </cell>
        </row>
        <row r="135">
          <cell r="A135">
            <v>1</v>
          </cell>
          <cell r="B135" t="str">
            <v>1M1=L27</v>
          </cell>
          <cell r="C135" t="str">
            <v>เท้าเทียมหลายแกน</v>
          </cell>
          <cell r="D135">
            <v>3767.61</v>
          </cell>
          <cell r="E135">
            <v>0</v>
          </cell>
          <cell r="F135">
            <v>0</v>
          </cell>
          <cell r="G135">
            <v>1</v>
          </cell>
          <cell r="H135">
            <v>3767.61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16202</v>
          </cell>
          <cell r="R135">
            <v>235</v>
          </cell>
          <cell r="S135" t="str">
            <v>H</v>
          </cell>
        </row>
        <row r="136">
          <cell r="A136">
            <v>1</v>
          </cell>
          <cell r="B136" t="str">
            <v>1P9=R23</v>
          </cell>
          <cell r="C136" t="str">
            <v>เท้าเทียมระดับข้อเท้า Symes Pirogoff Foo</v>
          </cell>
          <cell r="D136">
            <v>1333.89</v>
          </cell>
          <cell r="E136">
            <v>0</v>
          </cell>
          <cell r="F136">
            <v>0</v>
          </cell>
          <cell r="G136">
            <v>7</v>
          </cell>
          <cell r="H136">
            <v>9337.25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16129</v>
          </cell>
          <cell r="R136">
            <v>307</v>
          </cell>
          <cell r="S136" t="str">
            <v>H</v>
          </cell>
        </row>
        <row r="137">
          <cell r="A137">
            <v>1</v>
          </cell>
          <cell r="B137" t="str">
            <v>1S30=L12</v>
          </cell>
          <cell r="C137" t="str">
            <v>เท้าเทียมเด็ก (Sach Foot,Child,Medium)</v>
          </cell>
          <cell r="D137">
            <v>779.91</v>
          </cell>
          <cell r="E137">
            <v>0</v>
          </cell>
          <cell r="F137">
            <v>0</v>
          </cell>
          <cell r="G137">
            <v>3</v>
          </cell>
          <cell r="H137">
            <v>2339.7399999999998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16195</v>
          </cell>
          <cell r="R137">
            <v>242</v>
          </cell>
          <cell r="S137" t="str">
            <v>H</v>
          </cell>
        </row>
        <row r="138">
          <cell r="A138">
            <v>1</v>
          </cell>
          <cell r="B138" t="str">
            <v>1S30=L13</v>
          </cell>
          <cell r="C138" t="str">
            <v>เท้าเทียมเด็ก (Sach Foot,Child,Medium)</v>
          </cell>
          <cell r="D138">
            <v>1027.18</v>
          </cell>
          <cell r="E138">
            <v>0</v>
          </cell>
          <cell r="F138">
            <v>0</v>
          </cell>
          <cell r="G138">
            <v>3</v>
          </cell>
          <cell r="H138">
            <v>3081.53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16195</v>
          </cell>
          <cell r="R138">
            <v>242</v>
          </cell>
          <cell r="S138" t="str">
            <v>H</v>
          </cell>
        </row>
        <row r="139">
          <cell r="A139">
            <v>1</v>
          </cell>
          <cell r="B139" t="str">
            <v>1S30=L15</v>
          </cell>
          <cell r="C139" t="str">
            <v>เท้าเทียมเด็ก (Sach Foot,Child,Medium)</v>
          </cell>
          <cell r="D139">
            <v>1027.18</v>
          </cell>
          <cell r="E139">
            <v>0</v>
          </cell>
          <cell r="F139">
            <v>0</v>
          </cell>
          <cell r="G139">
            <v>3</v>
          </cell>
          <cell r="H139">
            <v>3081.53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16195</v>
          </cell>
          <cell r="R139">
            <v>242</v>
          </cell>
          <cell r="S139" t="str">
            <v>H</v>
          </cell>
        </row>
        <row r="140">
          <cell r="A140">
            <v>1</v>
          </cell>
          <cell r="B140" t="str">
            <v>1S30=L16</v>
          </cell>
          <cell r="C140" t="str">
            <v>เท้าเทียม(เด็ก) Sach Foot</v>
          </cell>
          <cell r="D140">
            <v>776.98</v>
          </cell>
          <cell r="E140">
            <v>0</v>
          </cell>
          <cell r="F140">
            <v>0</v>
          </cell>
          <cell r="G140">
            <v>1</v>
          </cell>
          <cell r="H140">
            <v>776.98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16195</v>
          </cell>
          <cell r="R140">
            <v>242</v>
          </cell>
          <cell r="S140" t="str">
            <v>H</v>
          </cell>
        </row>
        <row r="141">
          <cell r="A141">
            <v>1</v>
          </cell>
          <cell r="B141" t="str">
            <v>1S30=L20</v>
          </cell>
          <cell r="C141" t="str">
            <v>เท้าเทียม(เด็ก) Sach Foot)</v>
          </cell>
          <cell r="D141">
            <v>834.58</v>
          </cell>
          <cell r="E141">
            <v>0</v>
          </cell>
          <cell r="F141">
            <v>0</v>
          </cell>
          <cell r="G141">
            <v>1</v>
          </cell>
          <cell r="H141">
            <v>834.58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16195</v>
          </cell>
          <cell r="R141">
            <v>242</v>
          </cell>
          <cell r="S141" t="str">
            <v>H</v>
          </cell>
        </row>
        <row r="142">
          <cell r="A142">
            <v>1</v>
          </cell>
          <cell r="B142" t="str">
            <v>1S30=L21</v>
          </cell>
          <cell r="C142" t="str">
            <v>เท้าเทียม(เด็ก)  Sach Foot</v>
          </cell>
          <cell r="D142">
            <v>743.68</v>
          </cell>
          <cell r="E142">
            <v>0</v>
          </cell>
          <cell r="F142">
            <v>0</v>
          </cell>
          <cell r="G142">
            <v>1</v>
          </cell>
          <cell r="H142">
            <v>743.68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16195</v>
          </cell>
          <cell r="R142">
            <v>242</v>
          </cell>
          <cell r="S142" t="str">
            <v>H</v>
          </cell>
        </row>
        <row r="143">
          <cell r="A143">
            <v>1</v>
          </cell>
          <cell r="B143" t="str">
            <v>1S30=R12</v>
          </cell>
          <cell r="C143" t="str">
            <v>เท้าเทียม(เด็ก) Sach Foot, child ,Medium</v>
          </cell>
          <cell r="D143">
            <v>777.35</v>
          </cell>
          <cell r="E143">
            <v>0</v>
          </cell>
          <cell r="F143">
            <v>0</v>
          </cell>
          <cell r="G143">
            <v>3</v>
          </cell>
          <cell r="H143">
            <v>2332.06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16195</v>
          </cell>
          <cell r="R143">
            <v>242</v>
          </cell>
          <cell r="S143" t="str">
            <v>H</v>
          </cell>
        </row>
        <row r="144">
          <cell r="A144">
            <v>1</v>
          </cell>
          <cell r="B144" t="str">
            <v>1S30=R13</v>
          </cell>
          <cell r="C144" t="str">
            <v>เท้าเทียมเด็ก (Sach Foot, Child, Medium)</v>
          </cell>
          <cell r="D144">
            <v>1369.57</v>
          </cell>
          <cell r="E144">
            <v>0</v>
          </cell>
          <cell r="F144">
            <v>0</v>
          </cell>
          <cell r="G144">
            <v>2</v>
          </cell>
          <cell r="H144">
            <v>2739.14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16195</v>
          </cell>
          <cell r="R144">
            <v>242</v>
          </cell>
          <cell r="S144" t="str">
            <v>H</v>
          </cell>
        </row>
        <row r="145">
          <cell r="A145">
            <v>1</v>
          </cell>
          <cell r="B145" t="str">
            <v>1S30=R15</v>
          </cell>
          <cell r="C145" t="str">
            <v>เท้าเทียมเด็ก Sach Foot,Child,Medium</v>
          </cell>
          <cell r="D145">
            <v>1369.57</v>
          </cell>
          <cell r="E145">
            <v>0</v>
          </cell>
          <cell r="F145">
            <v>0</v>
          </cell>
          <cell r="G145">
            <v>2</v>
          </cell>
          <cell r="H145">
            <v>2739.14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16195</v>
          </cell>
          <cell r="R145">
            <v>242</v>
          </cell>
          <cell r="S145" t="str">
            <v>H</v>
          </cell>
        </row>
        <row r="146">
          <cell r="A146">
            <v>1</v>
          </cell>
          <cell r="B146" t="str">
            <v>1S30=R20</v>
          </cell>
          <cell r="C146" t="str">
            <v>เท้าเทียม(เด็ก) Sach Foot</v>
          </cell>
          <cell r="D146">
            <v>1028.1400000000001</v>
          </cell>
          <cell r="E146">
            <v>0</v>
          </cell>
          <cell r="F146">
            <v>0</v>
          </cell>
          <cell r="G146">
            <v>1</v>
          </cell>
          <cell r="H146">
            <v>1028.1400000000001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16195</v>
          </cell>
          <cell r="R146">
            <v>242</v>
          </cell>
          <cell r="S146" t="str">
            <v>H</v>
          </cell>
        </row>
        <row r="147">
          <cell r="A147">
            <v>1</v>
          </cell>
          <cell r="B147" t="str">
            <v>1S49=R27</v>
          </cell>
          <cell r="C147" t="str">
            <v>เท้าเทียมแบบมีนิ้ว Sach Foot</v>
          </cell>
          <cell r="D147">
            <v>1171.22</v>
          </cell>
          <cell r="E147">
            <v>0</v>
          </cell>
          <cell r="F147">
            <v>0</v>
          </cell>
          <cell r="G147">
            <v>1</v>
          </cell>
          <cell r="H147">
            <v>1171.22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16210</v>
          </cell>
          <cell r="R147">
            <v>227</v>
          </cell>
          <cell r="S147" t="str">
            <v>H</v>
          </cell>
        </row>
        <row r="148">
          <cell r="A148">
            <v>1</v>
          </cell>
          <cell r="B148" t="str">
            <v>1S66=L22</v>
          </cell>
          <cell r="C148" t="str">
            <v>เท้าเทียมแบบมีนิ้วSach Foot</v>
          </cell>
          <cell r="D148">
            <v>1013.75</v>
          </cell>
          <cell r="E148">
            <v>0</v>
          </cell>
          <cell r="F148">
            <v>0</v>
          </cell>
          <cell r="G148">
            <v>2</v>
          </cell>
          <cell r="H148">
            <v>2027.5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16210</v>
          </cell>
          <cell r="R148">
            <v>227</v>
          </cell>
          <cell r="S148" t="str">
            <v>H</v>
          </cell>
        </row>
        <row r="149">
          <cell r="A149">
            <v>1</v>
          </cell>
          <cell r="B149" t="str">
            <v>1S66=L23</v>
          </cell>
          <cell r="C149" t="str">
            <v>เท้าเทียมแบบมีนิ้วSach Foot</v>
          </cell>
          <cell r="D149">
            <v>1045.8</v>
          </cell>
          <cell r="E149">
            <v>4</v>
          </cell>
          <cell r="F149">
            <v>4183.3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16413</v>
          </cell>
          <cell r="R149">
            <v>24</v>
          </cell>
          <cell r="S149" t="str">
            <v>H</v>
          </cell>
        </row>
        <row r="150">
          <cell r="A150">
            <v>1</v>
          </cell>
          <cell r="B150" t="str">
            <v>1S66=L24</v>
          </cell>
          <cell r="C150" t="str">
            <v>เท้าเทียมแบบมีนิ้วSach Foot</v>
          </cell>
          <cell r="D150">
            <v>1025.8</v>
          </cell>
          <cell r="E150">
            <v>9</v>
          </cell>
          <cell r="F150">
            <v>9232.61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16425</v>
          </cell>
          <cell r="R150">
            <v>12</v>
          </cell>
          <cell r="S150" t="str">
            <v>H</v>
          </cell>
        </row>
        <row r="151">
          <cell r="A151">
            <v>1</v>
          </cell>
          <cell r="B151" t="str">
            <v>1S66=L25</v>
          </cell>
          <cell r="C151" t="str">
            <v>เท้าเทียมแบบมีนิ้วSach Foot</v>
          </cell>
          <cell r="D151">
            <v>781.62</v>
          </cell>
          <cell r="E151">
            <v>0</v>
          </cell>
          <cell r="F151">
            <v>0</v>
          </cell>
          <cell r="G151">
            <v>11</v>
          </cell>
          <cell r="H151">
            <v>8597.7800000000007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16210</v>
          </cell>
          <cell r="R151">
            <v>227</v>
          </cell>
          <cell r="S151" t="str">
            <v>H</v>
          </cell>
        </row>
        <row r="152">
          <cell r="A152">
            <v>1</v>
          </cell>
          <cell r="B152" t="str">
            <v>1S66=L26</v>
          </cell>
          <cell r="C152" t="str">
            <v>เท้าเทียมแบบมีนิ้วSach Foot</v>
          </cell>
          <cell r="D152">
            <v>911.16</v>
          </cell>
          <cell r="E152">
            <v>0</v>
          </cell>
          <cell r="F152">
            <v>0</v>
          </cell>
          <cell r="G152">
            <v>4</v>
          </cell>
          <cell r="H152">
            <v>3644.64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16195</v>
          </cell>
          <cell r="R152">
            <v>242</v>
          </cell>
          <cell r="S152" t="str">
            <v>H</v>
          </cell>
        </row>
        <row r="153">
          <cell r="A153">
            <v>1</v>
          </cell>
          <cell r="B153" t="str">
            <v>1S66=L27</v>
          </cell>
          <cell r="C153" t="str">
            <v>เท้าเทียมแบบมีนิ้วSach Foot</v>
          </cell>
          <cell r="D153">
            <v>813.42</v>
          </cell>
          <cell r="E153">
            <v>0</v>
          </cell>
          <cell r="F153">
            <v>0</v>
          </cell>
          <cell r="G153">
            <v>5</v>
          </cell>
          <cell r="H153">
            <v>4067.08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16081</v>
          </cell>
          <cell r="R153">
            <v>355</v>
          </cell>
          <cell r="S153" t="str">
            <v>H</v>
          </cell>
        </row>
        <row r="154">
          <cell r="A154">
            <v>1</v>
          </cell>
          <cell r="B154" t="str">
            <v>1S66=R22</v>
          </cell>
          <cell r="C154" t="str">
            <v>เท้าเทียมแบบมีนิ้วSach Foot</v>
          </cell>
          <cell r="D154">
            <v>817.6</v>
          </cell>
          <cell r="E154">
            <v>9</v>
          </cell>
          <cell r="F154">
            <v>7359.23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16425</v>
          </cell>
          <cell r="R154">
            <v>12</v>
          </cell>
          <cell r="S154" t="str">
            <v>H</v>
          </cell>
        </row>
        <row r="155">
          <cell r="A155">
            <v>1</v>
          </cell>
          <cell r="B155" t="str">
            <v>1S66=R23</v>
          </cell>
          <cell r="C155" t="str">
            <v>เท้าเทียมแบบมีนิ้วSach Foot</v>
          </cell>
          <cell r="D155">
            <v>908.2</v>
          </cell>
          <cell r="E155">
            <v>7</v>
          </cell>
          <cell r="F155">
            <v>6357.76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16413</v>
          </cell>
          <cell r="R155">
            <v>24</v>
          </cell>
          <cell r="S155" t="str">
            <v>H</v>
          </cell>
        </row>
        <row r="156">
          <cell r="A156">
            <v>1</v>
          </cell>
          <cell r="B156" t="str">
            <v>1S66=R24</v>
          </cell>
          <cell r="C156" t="str">
            <v>เท้าเทียมแบบมีนิ้วSach Foot</v>
          </cell>
          <cell r="D156">
            <v>837.8</v>
          </cell>
          <cell r="E156">
            <v>20</v>
          </cell>
          <cell r="F156">
            <v>16757.28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16425</v>
          </cell>
          <cell r="R156">
            <v>12</v>
          </cell>
          <cell r="S156" t="str">
            <v>H</v>
          </cell>
        </row>
        <row r="157">
          <cell r="A157">
            <v>1</v>
          </cell>
          <cell r="B157" t="str">
            <v>1S66=R25</v>
          </cell>
          <cell r="C157" t="str">
            <v>เท้าเทียมแบบมีนิ้วSach Foot</v>
          </cell>
          <cell r="D157">
            <v>917.1</v>
          </cell>
          <cell r="E157">
            <v>2</v>
          </cell>
          <cell r="F157">
            <v>1834.33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16431</v>
          </cell>
          <cell r="R157">
            <v>6</v>
          </cell>
          <cell r="S157" t="str">
            <v>H</v>
          </cell>
        </row>
        <row r="158">
          <cell r="A158">
            <v>1</v>
          </cell>
          <cell r="B158" t="str">
            <v>1S66=R26</v>
          </cell>
          <cell r="C158" t="str">
            <v>เท้าเทียมแบบมีนิ้วSach Foot</v>
          </cell>
          <cell r="D158">
            <v>1096.5</v>
          </cell>
          <cell r="E158">
            <v>3</v>
          </cell>
          <cell r="F158">
            <v>3289.68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16333</v>
          </cell>
          <cell r="R158">
            <v>104</v>
          </cell>
          <cell r="S158" t="str">
            <v>H</v>
          </cell>
        </row>
        <row r="159">
          <cell r="A159">
            <v>1</v>
          </cell>
          <cell r="B159" t="str">
            <v>1S66=R27</v>
          </cell>
          <cell r="C159" t="str">
            <v>เท้าเทียมแบบมีนิ้วSach Foot</v>
          </cell>
          <cell r="D159">
            <v>1092.31</v>
          </cell>
          <cell r="E159">
            <v>0</v>
          </cell>
          <cell r="F159">
            <v>0</v>
          </cell>
          <cell r="G159">
            <v>3</v>
          </cell>
          <cell r="H159">
            <v>3276.93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16171</v>
          </cell>
          <cell r="R159">
            <v>266</v>
          </cell>
          <cell r="S159" t="str">
            <v>H</v>
          </cell>
        </row>
        <row r="160">
          <cell r="A160">
            <v>1</v>
          </cell>
          <cell r="B160" t="str">
            <v>21B30</v>
          </cell>
          <cell r="C160" t="str">
            <v>อุปกรณ์ชุดช่วยโมดูล่า (OB Mod Extension </v>
          </cell>
          <cell r="D160">
            <v>374.82</v>
          </cell>
          <cell r="E160">
            <v>0</v>
          </cell>
          <cell r="F160">
            <v>0</v>
          </cell>
          <cell r="G160">
            <v>6</v>
          </cell>
          <cell r="H160">
            <v>2248.89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16223</v>
          </cell>
          <cell r="R160">
            <v>214</v>
          </cell>
          <cell r="S160" t="str">
            <v>H</v>
          </cell>
        </row>
        <row r="161">
          <cell r="A161">
            <v>1</v>
          </cell>
          <cell r="B161" t="str">
            <v>21B35</v>
          </cell>
          <cell r="C161" t="str">
            <v>BK Belt</v>
          </cell>
          <cell r="D161">
            <v>168.93</v>
          </cell>
          <cell r="E161">
            <v>0</v>
          </cell>
          <cell r="F161">
            <v>0</v>
          </cell>
          <cell r="G161">
            <v>4</v>
          </cell>
          <cell r="H161">
            <v>675.71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16144</v>
          </cell>
          <cell r="R161">
            <v>293</v>
          </cell>
          <cell r="S161" t="str">
            <v>H</v>
          </cell>
        </row>
        <row r="162">
          <cell r="A162">
            <v>1</v>
          </cell>
          <cell r="B162" t="str">
            <v>21B36</v>
          </cell>
          <cell r="C162" t="str">
            <v>AK Belt</v>
          </cell>
          <cell r="D162">
            <v>99.35</v>
          </cell>
          <cell r="E162">
            <v>0</v>
          </cell>
          <cell r="F162">
            <v>0</v>
          </cell>
          <cell r="G162">
            <v>3</v>
          </cell>
          <cell r="H162">
            <v>298.05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16144</v>
          </cell>
          <cell r="R162">
            <v>293</v>
          </cell>
          <cell r="S162" t="str">
            <v>H</v>
          </cell>
        </row>
        <row r="163">
          <cell r="A163">
            <v>1</v>
          </cell>
          <cell r="B163" t="str">
            <v>2R31=M10</v>
          </cell>
          <cell r="C163" t="str">
            <v>ข้อต่อเทียมไทเทเนียม(Mod sach foot adap </v>
          </cell>
          <cell r="D163">
            <v>1354.22</v>
          </cell>
          <cell r="E163">
            <v>0</v>
          </cell>
          <cell r="F163">
            <v>0</v>
          </cell>
          <cell r="G163">
            <v>1</v>
          </cell>
          <cell r="H163">
            <v>1354.22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16201</v>
          </cell>
          <cell r="R163">
            <v>236</v>
          </cell>
          <cell r="S163" t="str">
            <v>H</v>
          </cell>
        </row>
        <row r="164">
          <cell r="A164">
            <v>1</v>
          </cell>
          <cell r="B164" t="str">
            <v>2R33=22-25</v>
          </cell>
          <cell r="C164" t="str">
            <v>ข้อต่อเท้าเทียมไทเทเนียม1H38(Mod.sin.axi</v>
          </cell>
          <cell r="D164">
            <v>3669.3</v>
          </cell>
          <cell r="E164">
            <v>1</v>
          </cell>
          <cell r="F164">
            <v>3669.34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16367</v>
          </cell>
          <cell r="R164">
            <v>70</v>
          </cell>
          <cell r="S164" t="str">
            <v>H</v>
          </cell>
        </row>
        <row r="165">
          <cell r="A165">
            <v>1</v>
          </cell>
          <cell r="B165" t="str">
            <v>2R33=26-30</v>
          </cell>
          <cell r="C165" t="str">
            <v>ข้อต่อเท้าเทียมไทเทเนียม1H38(Mod sin.axi</v>
          </cell>
          <cell r="D165">
            <v>2731.1</v>
          </cell>
          <cell r="E165">
            <v>2</v>
          </cell>
          <cell r="F165">
            <v>5462.25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16264</v>
          </cell>
          <cell r="R165">
            <v>173</v>
          </cell>
          <cell r="S165" t="str">
            <v>H</v>
          </cell>
        </row>
        <row r="166">
          <cell r="A166">
            <v>1</v>
          </cell>
          <cell r="B166" t="str">
            <v>2R38</v>
          </cell>
          <cell r="C166" t="str">
            <v>หน้าแข้งเทียมไทเทเนียม (Tube adaptor tit</v>
          </cell>
          <cell r="D166">
            <v>1553.2</v>
          </cell>
          <cell r="E166">
            <v>1</v>
          </cell>
          <cell r="F166">
            <v>1553.26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16367</v>
          </cell>
          <cell r="R166">
            <v>70</v>
          </cell>
          <cell r="S166" t="str">
            <v>H</v>
          </cell>
        </row>
        <row r="167">
          <cell r="A167">
            <v>1</v>
          </cell>
          <cell r="B167" t="str">
            <v>2R40=1</v>
          </cell>
          <cell r="C167" t="str">
            <v>ข้อต่อเท้าเทียมSachเด็ก Sach Foot adapto</v>
          </cell>
          <cell r="D167">
            <v>751.69</v>
          </cell>
          <cell r="E167">
            <v>0</v>
          </cell>
          <cell r="F167">
            <v>0</v>
          </cell>
          <cell r="G167">
            <v>1</v>
          </cell>
          <cell r="H167">
            <v>751.69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16192</v>
          </cell>
          <cell r="R167">
            <v>245</v>
          </cell>
          <cell r="S167" t="str">
            <v>H</v>
          </cell>
        </row>
        <row r="168">
          <cell r="A168">
            <v>1</v>
          </cell>
          <cell r="B168" t="str">
            <v>2R40=2</v>
          </cell>
          <cell r="C168" t="str">
            <v>ข้อต่อเท้าเทียม Sach เด็ก Sach Foot adap</v>
          </cell>
          <cell r="D168">
            <v>514.23</v>
          </cell>
          <cell r="E168">
            <v>0</v>
          </cell>
          <cell r="F168">
            <v>0</v>
          </cell>
          <cell r="G168">
            <v>1</v>
          </cell>
          <cell r="H168">
            <v>514.23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16192</v>
          </cell>
          <cell r="R168">
            <v>245</v>
          </cell>
          <cell r="S168" t="str">
            <v>H</v>
          </cell>
        </row>
        <row r="169">
          <cell r="A169">
            <v>1</v>
          </cell>
          <cell r="B169" t="str">
            <v>2R41=1</v>
          </cell>
          <cell r="C169" t="str">
            <v>หน้าแข้งเทียม(เด็ก) Tube adaptor with tu</v>
          </cell>
          <cell r="D169">
            <v>619.95000000000005</v>
          </cell>
          <cell r="E169">
            <v>0</v>
          </cell>
          <cell r="F169">
            <v>0</v>
          </cell>
          <cell r="G169">
            <v>1</v>
          </cell>
          <cell r="H169">
            <v>619.95000000000005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16192</v>
          </cell>
          <cell r="R169">
            <v>245</v>
          </cell>
          <cell r="S169" t="str">
            <v>H</v>
          </cell>
        </row>
        <row r="170">
          <cell r="A170">
            <v>1</v>
          </cell>
          <cell r="B170" t="str">
            <v>2R41=2</v>
          </cell>
          <cell r="C170" t="str">
            <v>หน้าแข้งเทียม(เด็ก) Tube adaptor with tu</v>
          </cell>
          <cell r="D170">
            <v>508.6</v>
          </cell>
          <cell r="E170">
            <v>0</v>
          </cell>
          <cell r="F170">
            <v>0</v>
          </cell>
          <cell r="G170">
            <v>2</v>
          </cell>
          <cell r="H170">
            <v>1017.2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16192</v>
          </cell>
          <cell r="R170">
            <v>245</v>
          </cell>
          <cell r="S170" t="str">
            <v>H</v>
          </cell>
        </row>
        <row r="171">
          <cell r="A171">
            <v>1</v>
          </cell>
          <cell r="B171" t="str">
            <v>2R45</v>
          </cell>
          <cell r="C171" t="str">
            <v>Adjustable Tube Adaptor</v>
          </cell>
          <cell r="D171">
            <v>1728.08</v>
          </cell>
          <cell r="E171">
            <v>0</v>
          </cell>
          <cell r="F171">
            <v>0</v>
          </cell>
          <cell r="G171">
            <v>1</v>
          </cell>
          <cell r="H171">
            <v>1728.08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16192</v>
          </cell>
          <cell r="R171">
            <v>245</v>
          </cell>
          <cell r="S171" t="str">
            <v>H</v>
          </cell>
        </row>
        <row r="172">
          <cell r="A172">
            <v>1</v>
          </cell>
          <cell r="B172" t="str">
            <v>2R48</v>
          </cell>
          <cell r="C172" t="str">
            <v>ข้อต่อHip joint(เด็ก) Tube adaptor,angle</v>
          </cell>
          <cell r="D172">
            <v>720.16</v>
          </cell>
          <cell r="E172">
            <v>0</v>
          </cell>
          <cell r="F172">
            <v>0</v>
          </cell>
          <cell r="G172">
            <v>1</v>
          </cell>
          <cell r="H172">
            <v>720.16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16192</v>
          </cell>
          <cell r="R172">
            <v>245</v>
          </cell>
          <cell r="S172" t="str">
            <v>H</v>
          </cell>
        </row>
        <row r="173">
          <cell r="A173">
            <v>1</v>
          </cell>
          <cell r="B173" t="str">
            <v>2R51=26-27</v>
          </cell>
          <cell r="C173" t="str">
            <v>ตัวต่อเท้าเทียม1H38 (Mo.adaptor)</v>
          </cell>
          <cell r="D173">
            <v>1163.04</v>
          </cell>
          <cell r="E173">
            <v>0</v>
          </cell>
          <cell r="F173">
            <v>0</v>
          </cell>
          <cell r="G173">
            <v>1</v>
          </cell>
          <cell r="H173">
            <v>1163.04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16192</v>
          </cell>
          <cell r="R173">
            <v>245</v>
          </cell>
          <cell r="S173" t="str">
            <v>H</v>
          </cell>
        </row>
        <row r="174">
          <cell r="A174">
            <v>1</v>
          </cell>
          <cell r="B174" t="str">
            <v>2R58</v>
          </cell>
          <cell r="C174" t="str">
            <v>หน้าแข้งเทียมไทเทเนียมtube adaptor</v>
          </cell>
          <cell r="D174">
            <v>1707.3</v>
          </cell>
          <cell r="E174">
            <v>0</v>
          </cell>
          <cell r="F174">
            <v>0</v>
          </cell>
          <cell r="G174">
            <v>2</v>
          </cell>
          <cell r="H174">
            <v>3414.6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16192</v>
          </cell>
          <cell r="R174">
            <v>245</v>
          </cell>
          <cell r="S174" t="str">
            <v>H</v>
          </cell>
        </row>
        <row r="175">
          <cell r="A175">
            <v>1</v>
          </cell>
          <cell r="B175" t="str">
            <v>2S3</v>
          </cell>
          <cell r="C175" t="str">
            <v>ข้อต่อRetainerแบบยืดหยุ่นFlexible Joint</v>
          </cell>
          <cell r="D175">
            <v>97.35</v>
          </cell>
          <cell r="E175">
            <v>0</v>
          </cell>
          <cell r="F175">
            <v>0</v>
          </cell>
          <cell r="G175">
            <v>8</v>
          </cell>
          <cell r="H175">
            <v>778.81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16079</v>
          </cell>
          <cell r="R175">
            <v>357</v>
          </cell>
          <cell r="S175" t="str">
            <v>H</v>
          </cell>
        </row>
        <row r="176">
          <cell r="A176">
            <v>1</v>
          </cell>
          <cell r="B176" t="str">
            <v>2Z22=M10</v>
          </cell>
          <cell r="C176" t="str">
            <v>Complete Bolt Assembly</v>
          </cell>
          <cell r="D176">
            <v>95.19</v>
          </cell>
          <cell r="E176">
            <v>0</v>
          </cell>
          <cell r="F176">
            <v>0</v>
          </cell>
          <cell r="G176">
            <v>11</v>
          </cell>
          <cell r="H176">
            <v>1047.1300000000001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16079</v>
          </cell>
          <cell r="R176">
            <v>357</v>
          </cell>
          <cell r="S176" t="str">
            <v>H</v>
          </cell>
        </row>
        <row r="177">
          <cell r="A177">
            <v>1</v>
          </cell>
          <cell r="B177" t="str">
            <v>3K5=L38</v>
          </cell>
          <cell r="C177" t="str">
            <v>Plastic knee-shin comp.</v>
          </cell>
          <cell r="D177">
            <v>6136.44</v>
          </cell>
          <cell r="E177">
            <v>0</v>
          </cell>
          <cell r="F177">
            <v>0</v>
          </cell>
          <cell r="G177">
            <v>1</v>
          </cell>
          <cell r="H177">
            <v>6136.44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16096</v>
          </cell>
          <cell r="R177">
            <v>340</v>
          </cell>
          <cell r="S177" t="str">
            <v>H</v>
          </cell>
        </row>
        <row r="178">
          <cell r="A178">
            <v>1</v>
          </cell>
          <cell r="B178" t="str">
            <v>3K5=R38</v>
          </cell>
          <cell r="C178" t="str">
            <v>Plastic knee-shin comp.</v>
          </cell>
          <cell r="D178">
            <v>6106.68</v>
          </cell>
          <cell r="E178">
            <v>0</v>
          </cell>
          <cell r="F178">
            <v>0</v>
          </cell>
          <cell r="G178">
            <v>1</v>
          </cell>
          <cell r="H178">
            <v>6106.68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16096</v>
          </cell>
          <cell r="R178">
            <v>340</v>
          </cell>
          <cell r="S178" t="str">
            <v>H</v>
          </cell>
        </row>
        <row r="179">
          <cell r="A179">
            <v>1</v>
          </cell>
          <cell r="B179" t="str">
            <v>3P21=L26</v>
          </cell>
          <cell r="C179" t="str">
            <v>ข้อเข่าเทียมสำหรับเด็ก(Knee shin compone</v>
          </cell>
          <cell r="D179">
            <v>3659.43</v>
          </cell>
          <cell r="E179">
            <v>0</v>
          </cell>
          <cell r="F179">
            <v>0</v>
          </cell>
          <cell r="G179">
            <v>1</v>
          </cell>
          <cell r="H179">
            <v>3659.43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16096</v>
          </cell>
          <cell r="R179">
            <v>340</v>
          </cell>
          <cell r="S179" t="str">
            <v>H</v>
          </cell>
        </row>
        <row r="180">
          <cell r="A180">
            <v>1</v>
          </cell>
          <cell r="B180" t="str">
            <v>3P21=R24</v>
          </cell>
          <cell r="C180" t="str">
            <v>ข้อเข่าเทียมสำหรับเด็ก(Knee shin compone</v>
          </cell>
          <cell r="D180">
            <v>4123.68</v>
          </cell>
          <cell r="E180">
            <v>0</v>
          </cell>
          <cell r="F180">
            <v>0</v>
          </cell>
          <cell r="G180">
            <v>1</v>
          </cell>
          <cell r="H180">
            <v>4123.68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16096</v>
          </cell>
          <cell r="R180">
            <v>340</v>
          </cell>
          <cell r="S180" t="str">
            <v>H</v>
          </cell>
        </row>
        <row r="181">
          <cell r="A181">
            <v>1</v>
          </cell>
          <cell r="B181" t="str">
            <v>3P21=R26</v>
          </cell>
          <cell r="C181" t="str">
            <v>ข้อเข่าเทียมสำหรับเด็ก(Knee shin compone</v>
          </cell>
          <cell r="D181">
            <v>3828.18</v>
          </cell>
          <cell r="E181">
            <v>0</v>
          </cell>
          <cell r="F181">
            <v>0</v>
          </cell>
          <cell r="G181">
            <v>1</v>
          </cell>
          <cell r="H181">
            <v>3828.18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16096</v>
          </cell>
          <cell r="R181">
            <v>340</v>
          </cell>
          <cell r="S181" t="str">
            <v>H</v>
          </cell>
        </row>
        <row r="182">
          <cell r="A182">
            <v>1</v>
          </cell>
          <cell r="B182" t="str">
            <v>3R38N</v>
          </cell>
          <cell r="C182" t="str">
            <v>ข้อเข่าเทียมโมดูล่า Mo.Knee joint</v>
          </cell>
          <cell r="D182">
            <v>5878.05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2</v>
          </cell>
          <cell r="P182">
            <v>11756.09</v>
          </cell>
          <cell r="Q182">
            <v>14870</v>
          </cell>
          <cell r="R182">
            <v>1567</v>
          </cell>
          <cell r="S182" t="str">
            <v>H</v>
          </cell>
        </row>
        <row r="183">
          <cell r="A183">
            <v>1</v>
          </cell>
          <cell r="B183" t="str">
            <v>3R48</v>
          </cell>
          <cell r="C183" t="str">
            <v>โฟมขาเทียม Foam cover</v>
          </cell>
          <cell r="D183">
            <v>591.08000000000004</v>
          </cell>
          <cell r="E183">
            <v>0</v>
          </cell>
          <cell r="F183">
            <v>0</v>
          </cell>
          <cell r="G183">
            <v>1</v>
          </cell>
          <cell r="H183">
            <v>591.08000000000004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16143</v>
          </cell>
          <cell r="R183">
            <v>294</v>
          </cell>
          <cell r="S183" t="str">
            <v>H</v>
          </cell>
        </row>
        <row r="184">
          <cell r="A184">
            <v>1</v>
          </cell>
          <cell r="B184" t="str">
            <v>3R49</v>
          </cell>
          <cell r="C184" t="str">
            <v>ข้อเข่าเทียมโมดูล่าAKไตเตเนียมMod knee j</v>
          </cell>
          <cell r="D184">
            <v>5627.63</v>
          </cell>
          <cell r="E184">
            <v>0</v>
          </cell>
          <cell r="F184">
            <v>0</v>
          </cell>
          <cell r="G184">
            <v>9</v>
          </cell>
          <cell r="H184">
            <v>50648.71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16143</v>
          </cell>
          <cell r="R184">
            <v>294</v>
          </cell>
          <cell r="S184" t="str">
            <v>H</v>
          </cell>
        </row>
        <row r="185">
          <cell r="A185">
            <v>1</v>
          </cell>
          <cell r="B185" t="str">
            <v>451B1=25</v>
          </cell>
          <cell r="C185" t="str">
            <v>Sock Stump Wollen ถุงสวมตอขา</v>
          </cell>
          <cell r="D185">
            <v>230.59</v>
          </cell>
          <cell r="E185">
            <v>0</v>
          </cell>
          <cell r="F185">
            <v>0</v>
          </cell>
          <cell r="G185">
            <v>5</v>
          </cell>
          <cell r="H185">
            <v>1152.93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16114</v>
          </cell>
          <cell r="R185">
            <v>322</v>
          </cell>
          <cell r="S185" t="str">
            <v>H</v>
          </cell>
        </row>
        <row r="186">
          <cell r="A186">
            <v>1</v>
          </cell>
          <cell r="B186" t="str">
            <v>451B1=40</v>
          </cell>
          <cell r="C186" t="str">
            <v>Sock Stump Wollen ถุงสวมตอขา</v>
          </cell>
          <cell r="D186">
            <v>268.02999999999997</v>
          </cell>
          <cell r="E186">
            <v>0</v>
          </cell>
          <cell r="F186">
            <v>0</v>
          </cell>
          <cell r="G186">
            <v>5</v>
          </cell>
          <cell r="H186">
            <v>1340.16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16244</v>
          </cell>
          <cell r="R186">
            <v>193</v>
          </cell>
          <cell r="S186" t="str">
            <v>H</v>
          </cell>
        </row>
        <row r="187">
          <cell r="A187">
            <v>1</v>
          </cell>
          <cell r="B187" t="str">
            <v>451U1=35</v>
          </cell>
          <cell r="C187" t="str">
            <v>Prosthetic Socks.wool</v>
          </cell>
          <cell r="D187">
            <v>181.24</v>
          </cell>
          <cell r="E187">
            <v>0</v>
          </cell>
          <cell r="F187">
            <v>0</v>
          </cell>
          <cell r="G187">
            <v>5</v>
          </cell>
          <cell r="H187">
            <v>906.21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16171</v>
          </cell>
          <cell r="R187">
            <v>266</v>
          </cell>
          <cell r="S187" t="str">
            <v>H</v>
          </cell>
        </row>
        <row r="188">
          <cell r="A188">
            <v>1</v>
          </cell>
          <cell r="B188" t="str">
            <v>453H10</v>
          </cell>
          <cell r="C188" t="str">
            <v>Derma clean 500ml.</v>
          </cell>
          <cell r="D188">
            <v>33.67</v>
          </cell>
          <cell r="E188">
            <v>0</v>
          </cell>
          <cell r="F188">
            <v>0</v>
          </cell>
          <cell r="G188">
            <v>5</v>
          </cell>
          <cell r="H188">
            <v>168.34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16249</v>
          </cell>
          <cell r="R188">
            <v>188</v>
          </cell>
          <cell r="S188" t="str">
            <v>H</v>
          </cell>
        </row>
        <row r="189">
          <cell r="A189">
            <v>1</v>
          </cell>
          <cell r="B189" t="str">
            <v>453H12</v>
          </cell>
          <cell r="C189" t="str">
            <v>Derma prevent 100 ml.</v>
          </cell>
          <cell r="D189">
            <v>175.22</v>
          </cell>
          <cell r="E189">
            <v>0</v>
          </cell>
          <cell r="F189">
            <v>0</v>
          </cell>
          <cell r="G189">
            <v>17</v>
          </cell>
          <cell r="H189">
            <v>2978.73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16249</v>
          </cell>
          <cell r="R189">
            <v>188</v>
          </cell>
          <cell r="S189" t="str">
            <v>H</v>
          </cell>
        </row>
        <row r="190">
          <cell r="A190">
            <v>1</v>
          </cell>
          <cell r="B190" t="str">
            <v>453H14</v>
          </cell>
          <cell r="C190" t="str">
            <v>Derma repair 200 ml.</v>
          </cell>
          <cell r="D190">
            <v>141.58000000000001</v>
          </cell>
          <cell r="E190">
            <v>0</v>
          </cell>
          <cell r="F190">
            <v>0</v>
          </cell>
          <cell r="G190">
            <v>11</v>
          </cell>
          <cell r="H190">
            <v>1557.42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16249</v>
          </cell>
          <cell r="R190">
            <v>188</v>
          </cell>
          <cell r="S190" t="str">
            <v>H</v>
          </cell>
        </row>
        <row r="191">
          <cell r="A191">
            <v>1</v>
          </cell>
          <cell r="B191" t="str">
            <v>4R89</v>
          </cell>
          <cell r="C191" t="str">
            <v>ตัวต่อหน้าแข้งเทียม Socket Adapt.W.Rod A</v>
          </cell>
          <cell r="D191">
            <v>1592.7</v>
          </cell>
          <cell r="E191">
            <v>3</v>
          </cell>
          <cell r="F191">
            <v>4778.33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16417</v>
          </cell>
          <cell r="R191">
            <v>20</v>
          </cell>
          <cell r="S191" t="str">
            <v>H</v>
          </cell>
        </row>
        <row r="192">
          <cell r="A192">
            <v>1</v>
          </cell>
          <cell r="B192" t="str">
            <v>4Z29</v>
          </cell>
          <cell r="C192" t="str">
            <v>Posterior Support Fod.Comp.</v>
          </cell>
          <cell r="D192">
            <v>706.54</v>
          </cell>
          <cell r="E192">
            <v>0</v>
          </cell>
          <cell r="F192">
            <v>0</v>
          </cell>
          <cell r="G192">
            <v>2</v>
          </cell>
          <cell r="H192">
            <v>1413.08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16173</v>
          </cell>
          <cell r="R192">
            <v>264</v>
          </cell>
          <cell r="S192" t="str">
            <v>H</v>
          </cell>
        </row>
        <row r="193">
          <cell r="A193">
            <v>1</v>
          </cell>
          <cell r="B193" t="str">
            <v>4Z46</v>
          </cell>
          <cell r="C193" t="str">
            <v>Bumper</v>
          </cell>
          <cell r="D193">
            <v>26.1</v>
          </cell>
          <cell r="E193">
            <v>9</v>
          </cell>
          <cell r="F193">
            <v>235.39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16278</v>
          </cell>
          <cell r="R193">
            <v>159</v>
          </cell>
          <cell r="S193" t="str">
            <v>H</v>
          </cell>
        </row>
        <row r="194">
          <cell r="A194">
            <v>1</v>
          </cell>
          <cell r="B194" t="str">
            <v>5K5</v>
          </cell>
          <cell r="C194" t="str">
            <v>Thigh Component</v>
          </cell>
          <cell r="D194">
            <v>2285.98</v>
          </cell>
          <cell r="E194">
            <v>0</v>
          </cell>
          <cell r="F194">
            <v>0</v>
          </cell>
          <cell r="G194">
            <v>2</v>
          </cell>
          <cell r="H194">
            <v>4571.96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16133</v>
          </cell>
          <cell r="R194">
            <v>304</v>
          </cell>
          <cell r="S194" t="str">
            <v>H</v>
          </cell>
        </row>
        <row r="195">
          <cell r="A195">
            <v>1</v>
          </cell>
          <cell r="B195" t="str">
            <v>6Y10=190</v>
          </cell>
          <cell r="C195" t="str">
            <v>Silicone Liner</v>
          </cell>
          <cell r="D195">
            <v>4009.91</v>
          </cell>
          <cell r="E195">
            <v>0</v>
          </cell>
          <cell r="F195">
            <v>0</v>
          </cell>
          <cell r="G195">
            <v>1</v>
          </cell>
          <cell r="H195">
            <v>4009.91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16081</v>
          </cell>
          <cell r="R195">
            <v>355</v>
          </cell>
          <cell r="S195" t="str">
            <v>H</v>
          </cell>
        </row>
        <row r="196">
          <cell r="A196">
            <v>1</v>
          </cell>
          <cell r="B196" t="str">
            <v>6Y53=250</v>
          </cell>
          <cell r="C196" t="str">
            <v>OrthoGel-Liner</v>
          </cell>
          <cell r="D196">
            <v>477</v>
          </cell>
          <cell r="E196">
            <v>0</v>
          </cell>
          <cell r="F196">
            <v>0</v>
          </cell>
          <cell r="G196">
            <v>1</v>
          </cell>
          <cell r="H196">
            <v>477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16201</v>
          </cell>
          <cell r="R196">
            <v>236</v>
          </cell>
          <cell r="S196" t="str">
            <v>H</v>
          </cell>
        </row>
        <row r="197">
          <cell r="A197">
            <v>1</v>
          </cell>
          <cell r="B197" t="str">
            <v>7U45</v>
          </cell>
          <cell r="C197" t="str">
            <v>Plastic Polyc Knee Joint</v>
          </cell>
          <cell r="D197">
            <v>1595.88</v>
          </cell>
          <cell r="E197">
            <v>0</v>
          </cell>
          <cell r="F197">
            <v>0</v>
          </cell>
          <cell r="G197">
            <v>1</v>
          </cell>
          <cell r="H197">
            <v>1595.88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16114</v>
          </cell>
          <cell r="R197">
            <v>322</v>
          </cell>
          <cell r="S197" t="str">
            <v>H</v>
          </cell>
        </row>
        <row r="198">
          <cell r="E198">
            <v>71</v>
          </cell>
          <cell r="F198">
            <v>65922.33</v>
          </cell>
          <cell r="G198">
            <v>172</v>
          </cell>
          <cell r="H198">
            <v>197339.63999999998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2</v>
          </cell>
          <cell r="P198">
            <v>11756.09</v>
          </cell>
          <cell r="Q198">
            <v>0</v>
          </cell>
          <cell r="R198">
            <v>0</v>
          </cell>
          <cell r="S198" t="str">
            <v>H Total</v>
          </cell>
        </row>
        <row r="199">
          <cell r="A199">
            <v>1</v>
          </cell>
          <cell r="B199" t="str">
            <v>1D10=L22</v>
          </cell>
          <cell r="C199" t="str">
            <v>เท้าเทียมไดนามิก (Dynamic Foot)</v>
          </cell>
          <cell r="D199">
            <v>2583.0100000000002</v>
          </cell>
          <cell r="E199">
            <v>0</v>
          </cell>
          <cell r="F199">
            <v>0</v>
          </cell>
          <cell r="G199">
            <v>3</v>
          </cell>
          <cell r="H199">
            <v>7749.02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16167</v>
          </cell>
          <cell r="R199">
            <v>270</v>
          </cell>
          <cell r="S199" t="str">
            <v>M</v>
          </cell>
        </row>
        <row r="200">
          <cell r="A200">
            <v>1</v>
          </cell>
          <cell r="B200" t="str">
            <v>1D10=L23</v>
          </cell>
          <cell r="C200" t="str">
            <v>เท้าเทียมไดนามิก (Dynamic Foot)</v>
          </cell>
          <cell r="D200">
            <v>2232.84</v>
          </cell>
          <cell r="E200">
            <v>0</v>
          </cell>
          <cell r="F200">
            <v>0</v>
          </cell>
          <cell r="G200">
            <v>2</v>
          </cell>
          <cell r="H200">
            <v>4465.67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16167</v>
          </cell>
          <cell r="R200">
            <v>270</v>
          </cell>
          <cell r="S200" t="str">
            <v>M</v>
          </cell>
        </row>
        <row r="201">
          <cell r="A201">
            <v>1</v>
          </cell>
          <cell r="B201" t="str">
            <v>1D10=L24</v>
          </cell>
          <cell r="C201" t="str">
            <v>เท้าเทียมไดนามิก (Dynamic Foot)</v>
          </cell>
          <cell r="D201">
            <v>2455</v>
          </cell>
          <cell r="E201">
            <v>3</v>
          </cell>
          <cell r="F201">
            <v>7365.27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16431</v>
          </cell>
          <cell r="R201">
            <v>6</v>
          </cell>
          <cell r="S201" t="str">
            <v>M</v>
          </cell>
        </row>
        <row r="202">
          <cell r="A202">
            <v>1</v>
          </cell>
          <cell r="B202" t="str">
            <v>1D10=L25</v>
          </cell>
          <cell r="C202" t="str">
            <v>เท้าเทียมไดนามิก (Dynamic Foot)</v>
          </cell>
          <cell r="D202">
            <v>2314.79</v>
          </cell>
          <cell r="E202">
            <v>0</v>
          </cell>
          <cell r="F202">
            <v>0</v>
          </cell>
          <cell r="G202">
            <v>4</v>
          </cell>
          <cell r="H202">
            <v>9259.15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16082</v>
          </cell>
          <cell r="R202">
            <v>354</v>
          </cell>
          <cell r="S202" t="str">
            <v>M</v>
          </cell>
        </row>
        <row r="203">
          <cell r="A203">
            <v>1</v>
          </cell>
          <cell r="B203" t="str">
            <v>1D10=L26</v>
          </cell>
          <cell r="C203" t="str">
            <v>เท้าเทียมไดนามิก (Dynamic Foot)</v>
          </cell>
          <cell r="D203">
            <v>2269</v>
          </cell>
          <cell r="E203">
            <v>1</v>
          </cell>
          <cell r="F203">
            <v>2269.08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16375</v>
          </cell>
          <cell r="R203">
            <v>62</v>
          </cell>
          <cell r="S203" t="str">
            <v>M</v>
          </cell>
        </row>
        <row r="204">
          <cell r="A204">
            <v>1</v>
          </cell>
          <cell r="B204" t="str">
            <v>1D10=L27</v>
          </cell>
          <cell r="C204" t="str">
            <v>เท้าเทียมไดนามิก (Dynamic Foot)</v>
          </cell>
          <cell r="D204">
            <v>1417.26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7</v>
          </cell>
          <cell r="J204">
            <v>9920.7999999999993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16075</v>
          </cell>
          <cell r="R204">
            <v>361</v>
          </cell>
          <cell r="S204" t="str">
            <v>M</v>
          </cell>
        </row>
        <row r="205">
          <cell r="A205">
            <v>1</v>
          </cell>
          <cell r="B205" t="str">
            <v>1D10=R22</v>
          </cell>
          <cell r="C205" t="str">
            <v>เท้าเทียมไดนามิก (Dynamic Foot)</v>
          </cell>
          <cell r="D205">
            <v>2257.2800000000002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4</v>
          </cell>
          <cell r="J205">
            <v>9029.1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16075</v>
          </cell>
          <cell r="R205">
            <v>361</v>
          </cell>
          <cell r="S205" t="str">
            <v>M</v>
          </cell>
        </row>
        <row r="206">
          <cell r="A206">
            <v>1</v>
          </cell>
          <cell r="B206" t="str">
            <v>1D10=R23</v>
          </cell>
          <cell r="C206" t="str">
            <v>เท้าเทียมไดนามิก (Dynamic Foot)</v>
          </cell>
          <cell r="D206">
            <v>2459.4</v>
          </cell>
          <cell r="E206">
            <v>2</v>
          </cell>
          <cell r="F206">
            <v>4918.8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16425</v>
          </cell>
          <cell r="R206">
            <v>12</v>
          </cell>
          <cell r="S206" t="str">
            <v>M</v>
          </cell>
        </row>
        <row r="207">
          <cell r="A207">
            <v>1</v>
          </cell>
          <cell r="B207" t="str">
            <v>1D10=R24</v>
          </cell>
          <cell r="C207" t="str">
            <v>เท้าเทียมไดนามิก Dynamic Foot</v>
          </cell>
          <cell r="D207">
            <v>2316.6</v>
          </cell>
          <cell r="E207">
            <v>1</v>
          </cell>
          <cell r="F207">
            <v>2316.67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16413</v>
          </cell>
          <cell r="R207">
            <v>24</v>
          </cell>
          <cell r="S207" t="str">
            <v>M</v>
          </cell>
        </row>
        <row r="208">
          <cell r="A208">
            <v>1</v>
          </cell>
          <cell r="B208" t="str">
            <v>1D10=R25</v>
          </cell>
          <cell r="C208" t="str">
            <v>เท้าเทียมไดนามิก (Dynamic Foot)</v>
          </cell>
          <cell r="D208">
            <v>2400.3000000000002</v>
          </cell>
          <cell r="E208">
            <v>3</v>
          </cell>
          <cell r="F208">
            <v>7201.02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16398</v>
          </cell>
          <cell r="R208">
            <v>39</v>
          </cell>
          <cell r="S208" t="str">
            <v>M</v>
          </cell>
        </row>
        <row r="209">
          <cell r="A209">
            <v>1</v>
          </cell>
          <cell r="B209" t="str">
            <v>1D10=R26</v>
          </cell>
          <cell r="C209" t="str">
            <v>เท้าเทียมไดนามิก (Dynamic Foot)</v>
          </cell>
          <cell r="D209">
            <v>2336.31</v>
          </cell>
          <cell r="E209">
            <v>0</v>
          </cell>
          <cell r="F209">
            <v>0</v>
          </cell>
          <cell r="G209">
            <v>3</v>
          </cell>
          <cell r="H209">
            <v>7008.94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16242</v>
          </cell>
          <cell r="R209">
            <v>195</v>
          </cell>
          <cell r="S209" t="str">
            <v>M</v>
          </cell>
        </row>
        <row r="210">
          <cell r="A210">
            <v>1</v>
          </cell>
          <cell r="B210" t="str">
            <v>1D10=R27</v>
          </cell>
          <cell r="C210" t="str">
            <v>เท้าเทียมไดนามิก (Dynamic Foot)</v>
          </cell>
          <cell r="D210">
            <v>2468</v>
          </cell>
          <cell r="E210">
            <v>1</v>
          </cell>
          <cell r="F210">
            <v>2468.0300000000002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16425</v>
          </cell>
          <cell r="R210">
            <v>12</v>
          </cell>
          <cell r="S210" t="str">
            <v>M</v>
          </cell>
        </row>
        <row r="211">
          <cell r="A211">
            <v>1</v>
          </cell>
          <cell r="B211" t="str">
            <v>1D25=L22</v>
          </cell>
          <cell r="C211" t="str">
            <v>Dynamic Pro foot</v>
          </cell>
          <cell r="D211">
            <v>5947.3</v>
          </cell>
          <cell r="E211">
            <v>0</v>
          </cell>
          <cell r="F211">
            <v>0</v>
          </cell>
          <cell r="G211">
            <v>1</v>
          </cell>
          <cell r="H211">
            <v>5947.3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16108</v>
          </cell>
          <cell r="R211">
            <v>328</v>
          </cell>
          <cell r="S211" t="str">
            <v>M</v>
          </cell>
        </row>
        <row r="212">
          <cell r="A212">
            <v>1</v>
          </cell>
          <cell r="B212" t="str">
            <v>1D25=L23</v>
          </cell>
          <cell r="C212" t="str">
            <v>Dynamic Pro foot</v>
          </cell>
          <cell r="D212">
            <v>6795.8</v>
          </cell>
          <cell r="E212">
            <v>1</v>
          </cell>
          <cell r="F212">
            <v>6795.86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16333</v>
          </cell>
          <cell r="R212">
            <v>104</v>
          </cell>
          <cell r="S212" t="str">
            <v>M</v>
          </cell>
        </row>
        <row r="213">
          <cell r="A213">
            <v>1</v>
          </cell>
          <cell r="B213" t="str">
            <v>1D25=L24</v>
          </cell>
          <cell r="C213" t="str">
            <v>Dynamic Pro foot</v>
          </cell>
          <cell r="D213">
            <v>3814.1</v>
          </cell>
          <cell r="E213">
            <v>1</v>
          </cell>
          <cell r="F213">
            <v>3814.1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16384</v>
          </cell>
          <cell r="R213">
            <v>53</v>
          </cell>
          <cell r="S213" t="str">
            <v>M</v>
          </cell>
        </row>
        <row r="214">
          <cell r="A214">
            <v>1</v>
          </cell>
          <cell r="B214" t="str">
            <v>1D25=L25</v>
          </cell>
          <cell r="C214" t="str">
            <v>Dynamic Pro foot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16432</v>
          </cell>
          <cell r="R214">
            <v>5</v>
          </cell>
          <cell r="S214" t="str">
            <v>M</v>
          </cell>
        </row>
        <row r="215">
          <cell r="A215">
            <v>1</v>
          </cell>
          <cell r="B215" t="str">
            <v>1D25=L26</v>
          </cell>
          <cell r="C215" t="str">
            <v>Dynamic Pro foot</v>
          </cell>
          <cell r="D215">
            <v>5708.9</v>
          </cell>
          <cell r="E215">
            <v>2</v>
          </cell>
          <cell r="F215">
            <v>11417.9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16417</v>
          </cell>
          <cell r="R215">
            <v>20</v>
          </cell>
          <cell r="S215" t="str">
            <v>M</v>
          </cell>
        </row>
        <row r="216">
          <cell r="A216">
            <v>1</v>
          </cell>
          <cell r="B216" t="str">
            <v>1D25=R24</v>
          </cell>
          <cell r="C216" t="str">
            <v>Dynamic Pro foot</v>
          </cell>
          <cell r="D216">
            <v>5434.42</v>
          </cell>
          <cell r="E216">
            <v>0</v>
          </cell>
          <cell r="F216">
            <v>0</v>
          </cell>
          <cell r="G216">
            <v>2</v>
          </cell>
          <cell r="H216">
            <v>10868.84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16171</v>
          </cell>
          <cell r="R216">
            <v>266</v>
          </cell>
          <cell r="S216" t="str">
            <v>M</v>
          </cell>
        </row>
        <row r="217">
          <cell r="A217">
            <v>1</v>
          </cell>
          <cell r="B217" t="str">
            <v>1D25=R25</v>
          </cell>
          <cell r="C217" t="str">
            <v>Dynamic Pro foot</v>
          </cell>
          <cell r="D217">
            <v>5608.7</v>
          </cell>
          <cell r="E217">
            <v>2</v>
          </cell>
          <cell r="F217">
            <v>11217.42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16300</v>
          </cell>
          <cell r="R217">
            <v>137</v>
          </cell>
          <cell r="S217" t="str">
            <v>M</v>
          </cell>
        </row>
        <row r="218">
          <cell r="A218">
            <v>1</v>
          </cell>
          <cell r="B218" t="str">
            <v>1D25=R26</v>
          </cell>
          <cell r="C218" t="str">
            <v>Dynamic Pro foot</v>
          </cell>
          <cell r="D218">
            <v>5598.76</v>
          </cell>
          <cell r="E218">
            <v>0</v>
          </cell>
          <cell r="F218">
            <v>0</v>
          </cell>
          <cell r="G218">
            <v>1</v>
          </cell>
          <cell r="H218">
            <v>5598.76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16179</v>
          </cell>
          <cell r="R218">
            <v>258</v>
          </cell>
          <cell r="S218" t="str">
            <v>M</v>
          </cell>
        </row>
        <row r="219">
          <cell r="A219">
            <v>1</v>
          </cell>
          <cell r="B219" t="str">
            <v>1H38=L27</v>
          </cell>
          <cell r="C219" t="str">
            <v>เท้าเทียมแบบแกนเดี่ยว Single Axis Foot</v>
          </cell>
          <cell r="D219">
            <v>1023.2</v>
          </cell>
          <cell r="E219">
            <v>0</v>
          </cell>
          <cell r="F219">
            <v>0</v>
          </cell>
          <cell r="G219">
            <v>10</v>
          </cell>
          <cell r="H219">
            <v>10231.950000000001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16250</v>
          </cell>
          <cell r="R219">
            <v>187</v>
          </cell>
          <cell r="S219" t="str">
            <v>M</v>
          </cell>
        </row>
        <row r="220">
          <cell r="A220">
            <v>1</v>
          </cell>
          <cell r="B220" t="str">
            <v>1K10=L19</v>
          </cell>
          <cell r="C220" t="str">
            <v>เท้าเทียมสำหรับเด็ก  ( Foot For Children</v>
          </cell>
          <cell r="D220">
            <v>1852.25</v>
          </cell>
          <cell r="E220">
            <v>0</v>
          </cell>
          <cell r="F220">
            <v>0</v>
          </cell>
          <cell r="G220">
            <v>1</v>
          </cell>
          <cell r="H220">
            <v>1852.25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16202</v>
          </cell>
          <cell r="R220">
            <v>235</v>
          </cell>
          <cell r="S220" t="str">
            <v>M</v>
          </cell>
        </row>
        <row r="221">
          <cell r="A221">
            <v>1</v>
          </cell>
          <cell r="B221" t="str">
            <v>1K10=L20</v>
          </cell>
          <cell r="C221" t="str">
            <v>เท้าเทียมสำหรับเด็ก  ( Foot For Children</v>
          </cell>
          <cell r="D221">
            <v>1911.98</v>
          </cell>
          <cell r="E221">
            <v>0</v>
          </cell>
          <cell r="F221">
            <v>0</v>
          </cell>
          <cell r="G221">
            <v>1</v>
          </cell>
          <cell r="H221">
            <v>1911.98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16202</v>
          </cell>
          <cell r="R221">
            <v>235</v>
          </cell>
          <cell r="S221" t="str">
            <v>M</v>
          </cell>
        </row>
        <row r="222">
          <cell r="A222">
            <v>1</v>
          </cell>
          <cell r="B222" t="str">
            <v>1K10=L21</v>
          </cell>
          <cell r="C222" t="str">
            <v>เท้าเทียมสำหรับเด็ก  ( Foot For Children</v>
          </cell>
          <cell r="D222">
            <v>1564.37</v>
          </cell>
          <cell r="E222">
            <v>0</v>
          </cell>
          <cell r="F222">
            <v>0</v>
          </cell>
          <cell r="G222">
            <v>1</v>
          </cell>
          <cell r="H222">
            <v>1564.37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16202</v>
          </cell>
          <cell r="R222">
            <v>235</v>
          </cell>
          <cell r="S222" t="str">
            <v>M</v>
          </cell>
        </row>
        <row r="223">
          <cell r="A223">
            <v>1</v>
          </cell>
          <cell r="B223" t="str">
            <v>1K10=R19</v>
          </cell>
          <cell r="C223" t="str">
            <v>เท้าเทียมสำหรับเด็ก  ( Foot For Children</v>
          </cell>
          <cell r="D223">
            <v>1666.46</v>
          </cell>
          <cell r="E223">
            <v>0</v>
          </cell>
          <cell r="F223">
            <v>0</v>
          </cell>
          <cell r="G223">
            <v>2</v>
          </cell>
          <cell r="H223">
            <v>3332.92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16202</v>
          </cell>
          <cell r="R223">
            <v>235</v>
          </cell>
          <cell r="S223" t="str">
            <v>M</v>
          </cell>
        </row>
        <row r="224">
          <cell r="A224">
            <v>1</v>
          </cell>
          <cell r="B224" t="str">
            <v>1K10=R20</v>
          </cell>
          <cell r="C224" t="str">
            <v>เท้าเทียมสำหรับเด็ก  ( Foot For Children</v>
          </cell>
          <cell r="D224">
            <v>1480.67</v>
          </cell>
          <cell r="E224">
            <v>0</v>
          </cell>
          <cell r="F224">
            <v>0</v>
          </cell>
          <cell r="G224">
            <v>1</v>
          </cell>
          <cell r="H224">
            <v>1480.67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16202</v>
          </cell>
          <cell r="R224">
            <v>235</v>
          </cell>
          <cell r="S224" t="str">
            <v>M</v>
          </cell>
        </row>
        <row r="225">
          <cell r="A225">
            <v>1</v>
          </cell>
          <cell r="B225" t="str">
            <v>1K10=R21</v>
          </cell>
          <cell r="C225" t="str">
            <v>เท้าเทียมสำหรับเด็ก  ( Foot For Children</v>
          </cell>
          <cell r="D225">
            <v>1480.67</v>
          </cell>
          <cell r="E225">
            <v>0</v>
          </cell>
          <cell r="F225">
            <v>0</v>
          </cell>
          <cell r="G225">
            <v>1</v>
          </cell>
          <cell r="H225">
            <v>1480.67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16202</v>
          </cell>
          <cell r="R225">
            <v>235</v>
          </cell>
          <cell r="S225" t="str">
            <v>M</v>
          </cell>
        </row>
        <row r="226">
          <cell r="A226">
            <v>1</v>
          </cell>
          <cell r="B226" t="str">
            <v>1S49=L22</v>
          </cell>
          <cell r="C226" t="str">
            <v>เท้าเทียมแบบมีนิ้ว Sach Foot</v>
          </cell>
          <cell r="D226">
            <v>1086.8</v>
          </cell>
          <cell r="E226">
            <v>1</v>
          </cell>
          <cell r="F226">
            <v>1086.82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16312</v>
          </cell>
          <cell r="R226">
            <v>125</v>
          </cell>
          <cell r="S226" t="str">
            <v>M</v>
          </cell>
        </row>
        <row r="227">
          <cell r="A227">
            <v>1</v>
          </cell>
          <cell r="B227" t="str">
            <v>1S49=L23</v>
          </cell>
          <cell r="C227" t="str">
            <v>เท้าเทียมแบบมีนิ้ว Sach Foot</v>
          </cell>
          <cell r="D227">
            <v>1141.7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16413</v>
          </cell>
          <cell r="R227">
            <v>24</v>
          </cell>
          <cell r="S227" t="str">
            <v>M</v>
          </cell>
        </row>
        <row r="228">
          <cell r="A228">
            <v>1</v>
          </cell>
          <cell r="B228" t="str">
            <v>1S49=L24</v>
          </cell>
          <cell r="C228" t="str">
            <v>เท้าเทียมแบบมีนิ้ว Sach Foot</v>
          </cell>
          <cell r="D228">
            <v>857.5</v>
          </cell>
          <cell r="E228">
            <v>5</v>
          </cell>
          <cell r="F228">
            <v>4287.58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16413</v>
          </cell>
          <cell r="R228">
            <v>24</v>
          </cell>
          <cell r="S228" t="str">
            <v>M</v>
          </cell>
        </row>
        <row r="229">
          <cell r="A229">
            <v>1</v>
          </cell>
          <cell r="B229" t="str">
            <v>1S49=L25</v>
          </cell>
          <cell r="C229" t="str">
            <v>เท้าเทียมแบบมีนิ้ว Sach Foot</v>
          </cell>
          <cell r="D229">
            <v>933.5</v>
          </cell>
          <cell r="E229">
            <v>2</v>
          </cell>
          <cell r="F229">
            <v>1867.13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16384</v>
          </cell>
          <cell r="R229">
            <v>53</v>
          </cell>
          <cell r="S229" t="str">
            <v>M</v>
          </cell>
        </row>
        <row r="230">
          <cell r="A230">
            <v>1</v>
          </cell>
          <cell r="B230" t="str">
            <v>1S49=L26</v>
          </cell>
          <cell r="C230" t="str">
            <v>เท้าเทียมแบบมีนิ้ว Sach Foot</v>
          </cell>
          <cell r="D230">
            <v>1053.5</v>
          </cell>
          <cell r="E230">
            <v>21</v>
          </cell>
          <cell r="F230">
            <v>22124.3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16312</v>
          </cell>
          <cell r="R230">
            <v>125</v>
          </cell>
          <cell r="S230" t="str">
            <v>M</v>
          </cell>
        </row>
        <row r="231">
          <cell r="A231">
            <v>1</v>
          </cell>
          <cell r="B231" t="str">
            <v>1S49=L27</v>
          </cell>
          <cell r="C231" t="str">
            <v>เท้าเทียมแบบมีนิ้ว Sach Foot</v>
          </cell>
          <cell r="D231">
            <v>956.5</v>
          </cell>
          <cell r="E231">
            <v>5</v>
          </cell>
          <cell r="F231">
            <v>4782.67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16340</v>
          </cell>
          <cell r="R231">
            <v>97</v>
          </cell>
          <cell r="S231" t="str">
            <v>M</v>
          </cell>
        </row>
        <row r="232">
          <cell r="A232">
            <v>1</v>
          </cell>
          <cell r="B232" t="str">
            <v>1S49=R21</v>
          </cell>
          <cell r="C232" t="str">
            <v>เท้าเทียมแบบมีนิ้ว Sach Foot</v>
          </cell>
          <cell r="D232">
            <v>1048.1400000000001</v>
          </cell>
          <cell r="E232">
            <v>0</v>
          </cell>
          <cell r="F232">
            <v>0</v>
          </cell>
          <cell r="G232">
            <v>2</v>
          </cell>
          <cell r="H232">
            <v>2096.27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16086</v>
          </cell>
          <cell r="R232">
            <v>350</v>
          </cell>
          <cell r="S232" t="str">
            <v>M</v>
          </cell>
        </row>
        <row r="233">
          <cell r="A233">
            <v>1</v>
          </cell>
          <cell r="B233" t="str">
            <v>1S49=R22</v>
          </cell>
          <cell r="C233" t="str">
            <v>เท้าเทียมแบบมีนิ้ว Sach Foot</v>
          </cell>
          <cell r="D233">
            <v>1176.9000000000001</v>
          </cell>
          <cell r="E233">
            <v>2</v>
          </cell>
          <cell r="F233">
            <v>2353.96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16320</v>
          </cell>
          <cell r="R233">
            <v>117</v>
          </cell>
          <cell r="S233" t="str">
            <v>M</v>
          </cell>
        </row>
        <row r="234">
          <cell r="A234">
            <v>1</v>
          </cell>
          <cell r="B234" t="str">
            <v>1S49=R23</v>
          </cell>
          <cell r="C234" t="str">
            <v>เท้าเทียมแบบมีนิ้ว Sach Foot</v>
          </cell>
          <cell r="D234">
            <v>1129.2</v>
          </cell>
          <cell r="E234">
            <v>1</v>
          </cell>
          <cell r="F234">
            <v>1129.24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16313</v>
          </cell>
          <cell r="R234">
            <v>124</v>
          </cell>
          <cell r="S234" t="str">
            <v>M</v>
          </cell>
        </row>
        <row r="235">
          <cell r="A235">
            <v>1</v>
          </cell>
          <cell r="B235" t="str">
            <v>1S49=R24</v>
          </cell>
          <cell r="C235" t="str">
            <v>เท้าเทียมแบบมีนิ้ว Sach Foot</v>
          </cell>
          <cell r="D235">
            <v>1117.2</v>
          </cell>
          <cell r="E235">
            <v>7</v>
          </cell>
          <cell r="F235">
            <v>7820.4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16390</v>
          </cell>
          <cell r="R235">
            <v>47</v>
          </cell>
          <cell r="S235" t="str">
            <v>M</v>
          </cell>
        </row>
        <row r="236">
          <cell r="A236">
            <v>1</v>
          </cell>
          <cell r="B236" t="str">
            <v>1S49=R25</v>
          </cell>
          <cell r="C236" t="str">
            <v>เท้าเทียมแบบมีนิ้ว Sach Foot</v>
          </cell>
          <cell r="D236">
            <v>1230.5</v>
          </cell>
          <cell r="E236">
            <v>1</v>
          </cell>
          <cell r="F236">
            <v>1230.51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16410</v>
          </cell>
          <cell r="R236">
            <v>27</v>
          </cell>
          <cell r="S236" t="str">
            <v>M</v>
          </cell>
        </row>
        <row r="237">
          <cell r="A237">
            <v>1</v>
          </cell>
          <cell r="B237" t="str">
            <v>1S49=R26</v>
          </cell>
          <cell r="C237" t="str">
            <v>เท้าเทียมแบบมีนิ้ว Sach Foot</v>
          </cell>
          <cell r="D237">
            <v>1358.6</v>
          </cell>
          <cell r="E237">
            <v>7</v>
          </cell>
          <cell r="F237">
            <v>9510.83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16364</v>
          </cell>
          <cell r="R237">
            <v>73</v>
          </cell>
          <cell r="S237" t="str">
            <v>M</v>
          </cell>
        </row>
        <row r="238">
          <cell r="A238">
            <v>1</v>
          </cell>
          <cell r="B238" t="str">
            <v>21Y105</v>
          </cell>
          <cell r="C238" t="str">
            <v>Valve F.Isny Socket Compl</v>
          </cell>
          <cell r="D238">
            <v>588.79999999999995</v>
          </cell>
          <cell r="E238">
            <v>2</v>
          </cell>
          <cell r="F238">
            <v>1177.76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16398</v>
          </cell>
          <cell r="R238">
            <v>39</v>
          </cell>
          <cell r="S238" t="str">
            <v>M</v>
          </cell>
        </row>
        <row r="239">
          <cell r="A239">
            <v>1</v>
          </cell>
          <cell r="B239" t="str">
            <v>21Y12</v>
          </cell>
          <cell r="C239" t="str">
            <v>Threaded Valve W/Housing</v>
          </cell>
          <cell r="D239">
            <v>1375.7</v>
          </cell>
          <cell r="E239">
            <v>1</v>
          </cell>
          <cell r="F239">
            <v>1375.76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16348</v>
          </cell>
          <cell r="R239">
            <v>89</v>
          </cell>
          <cell r="S239" t="str">
            <v>M</v>
          </cell>
        </row>
        <row r="240">
          <cell r="A240">
            <v>1</v>
          </cell>
          <cell r="B240" t="str">
            <v>21Y13</v>
          </cell>
          <cell r="C240" t="str">
            <v>Threaded Valve</v>
          </cell>
          <cell r="D240">
            <v>1091.8</v>
          </cell>
          <cell r="E240">
            <v>1</v>
          </cell>
          <cell r="F240">
            <v>1091.8900000000001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16348</v>
          </cell>
          <cell r="R240">
            <v>89</v>
          </cell>
          <cell r="S240" t="str">
            <v>M</v>
          </cell>
        </row>
        <row r="241">
          <cell r="A241">
            <v>1</v>
          </cell>
          <cell r="B241" t="str">
            <v>21Y40=40</v>
          </cell>
          <cell r="C241" t="str">
            <v>วาวล์สูญญากาศ (Flat rubber valve)</v>
          </cell>
          <cell r="D241">
            <v>129.69999999999999</v>
          </cell>
          <cell r="E241">
            <v>3</v>
          </cell>
          <cell r="F241">
            <v>389.12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16433</v>
          </cell>
          <cell r="R241">
            <v>4</v>
          </cell>
          <cell r="S241" t="str">
            <v>M</v>
          </cell>
        </row>
        <row r="242">
          <cell r="A242">
            <v>1</v>
          </cell>
          <cell r="B242" t="str">
            <v>21Y41=40</v>
          </cell>
          <cell r="C242" t="str">
            <v>Seat Ring</v>
          </cell>
          <cell r="D242">
            <v>47.5</v>
          </cell>
          <cell r="E242">
            <v>4</v>
          </cell>
          <cell r="F242">
            <v>190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16398</v>
          </cell>
          <cell r="R242">
            <v>39</v>
          </cell>
          <cell r="S242" t="str">
            <v>M</v>
          </cell>
        </row>
        <row r="243">
          <cell r="A243">
            <v>1</v>
          </cell>
          <cell r="B243" t="str">
            <v>21Y42=45</v>
          </cell>
          <cell r="C243" t="str">
            <v>วาวล์สูญญากาศ (Flat rubber valve)</v>
          </cell>
          <cell r="D243">
            <v>105.3</v>
          </cell>
          <cell r="E243">
            <v>0</v>
          </cell>
          <cell r="F243">
            <v>0</v>
          </cell>
          <cell r="G243">
            <v>3</v>
          </cell>
          <cell r="H243">
            <v>315.89999999999998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16086</v>
          </cell>
          <cell r="R243">
            <v>350</v>
          </cell>
          <cell r="S243" t="str">
            <v>M</v>
          </cell>
        </row>
        <row r="244">
          <cell r="A244">
            <v>1</v>
          </cell>
          <cell r="B244" t="str">
            <v>21Y44</v>
          </cell>
          <cell r="C244" t="str">
            <v>วาวล์สูญญากาศ (Flat rubber valve)</v>
          </cell>
          <cell r="D244">
            <v>170.27</v>
          </cell>
          <cell r="E244">
            <v>0</v>
          </cell>
          <cell r="F244">
            <v>0</v>
          </cell>
          <cell r="G244">
            <v>3</v>
          </cell>
          <cell r="H244">
            <v>510.81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16086</v>
          </cell>
          <cell r="R244">
            <v>350</v>
          </cell>
          <cell r="S244" t="str">
            <v>M</v>
          </cell>
        </row>
        <row r="245">
          <cell r="A245">
            <v>1</v>
          </cell>
          <cell r="B245" t="str">
            <v>21Y96</v>
          </cell>
          <cell r="C245" t="str">
            <v>VALVE FOR INTERIM SOCKET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16241</v>
          </cell>
          <cell r="R245">
            <v>196</v>
          </cell>
          <cell r="S245" t="str">
            <v>M</v>
          </cell>
        </row>
        <row r="246">
          <cell r="A246">
            <v>1</v>
          </cell>
          <cell r="B246" t="str">
            <v>21Y97</v>
          </cell>
          <cell r="C246" t="str">
            <v>VALVE FOR FLEXIBLE SOCKET</v>
          </cell>
          <cell r="D246">
            <v>764.7</v>
          </cell>
          <cell r="E246">
            <v>1</v>
          </cell>
          <cell r="F246">
            <v>764.76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16369</v>
          </cell>
          <cell r="R246">
            <v>68</v>
          </cell>
          <cell r="S246" t="str">
            <v>M</v>
          </cell>
        </row>
        <row r="247">
          <cell r="A247">
            <v>1</v>
          </cell>
          <cell r="B247" t="str">
            <v>2H19=42</v>
          </cell>
          <cell r="C247" t="str">
            <v>ข้อต่อเท้าเทียม (O.B.single axis ankle j</v>
          </cell>
          <cell r="D247">
            <v>816.2</v>
          </cell>
          <cell r="E247">
            <v>8</v>
          </cell>
          <cell r="F247">
            <v>6530.1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16265</v>
          </cell>
          <cell r="R247">
            <v>172</v>
          </cell>
          <cell r="S247" t="str">
            <v>M</v>
          </cell>
        </row>
        <row r="248">
          <cell r="A248">
            <v>1</v>
          </cell>
          <cell r="B248" t="str">
            <v>2H19=47</v>
          </cell>
          <cell r="C248" t="str">
            <v>ข้อต่อเท้าเทียม (O.B.single axis ankle j</v>
          </cell>
          <cell r="D248">
            <v>770.5</v>
          </cell>
          <cell r="E248">
            <v>8</v>
          </cell>
          <cell r="F248">
            <v>6164.35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16402</v>
          </cell>
          <cell r="R248">
            <v>35</v>
          </cell>
          <cell r="S248" t="str">
            <v>M</v>
          </cell>
        </row>
        <row r="249">
          <cell r="A249">
            <v>1</v>
          </cell>
          <cell r="B249" t="str">
            <v>2K14=L22</v>
          </cell>
          <cell r="C249" t="str">
            <v>ข้อต่อเท้าเทียม1H38 (Shaped Ankle Block)</v>
          </cell>
          <cell r="D249">
            <v>302.73</v>
          </cell>
          <cell r="E249">
            <v>0</v>
          </cell>
          <cell r="F249">
            <v>0</v>
          </cell>
          <cell r="G249">
            <v>6</v>
          </cell>
          <cell r="H249">
            <v>1816.38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16217</v>
          </cell>
          <cell r="R249">
            <v>220</v>
          </cell>
          <cell r="S249" t="str">
            <v>M</v>
          </cell>
        </row>
        <row r="250">
          <cell r="A250">
            <v>1</v>
          </cell>
          <cell r="B250" t="str">
            <v>2K14=L23</v>
          </cell>
          <cell r="C250" t="str">
            <v>ข้อต่อเท้าเทียม1H38 (Shaped Ankle Block)</v>
          </cell>
          <cell r="D250">
            <v>303.01</v>
          </cell>
          <cell r="E250">
            <v>0</v>
          </cell>
          <cell r="F250">
            <v>0</v>
          </cell>
          <cell r="G250">
            <v>3</v>
          </cell>
          <cell r="H250">
            <v>909.03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16255</v>
          </cell>
          <cell r="R250">
            <v>182</v>
          </cell>
          <cell r="S250" t="str">
            <v>M</v>
          </cell>
        </row>
        <row r="251">
          <cell r="A251">
            <v>1</v>
          </cell>
          <cell r="B251" t="str">
            <v>2K14=L24</v>
          </cell>
          <cell r="C251" t="str">
            <v>SHAPED ANKLE BLOCK</v>
          </cell>
          <cell r="D251">
            <v>415.3</v>
          </cell>
          <cell r="E251">
            <v>2</v>
          </cell>
          <cell r="F251">
            <v>830.7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16265</v>
          </cell>
          <cell r="R251">
            <v>172</v>
          </cell>
          <cell r="S251" t="str">
            <v>M</v>
          </cell>
        </row>
        <row r="252">
          <cell r="A252">
            <v>1</v>
          </cell>
          <cell r="B252" t="str">
            <v>2K14=L25</v>
          </cell>
          <cell r="C252" t="str">
            <v>ข้อต่อเท้าเทียม1H38 (Shaped Ankle Block)</v>
          </cell>
          <cell r="D252">
            <v>305.95999999999998</v>
          </cell>
          <cell r="E252">
            <v>0</v>
          </cell>
          <cell r="F252">
            <v>0</v>
          </cell>
          <cell r="G252">
            <v>4</v>
          </cell>
          <cell r="H252">
            <v>1223.8399999999999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16095</v>
          </cell>
          <cell r="R252">
            <v>341</v>
          </cell>
          <cell r="S252" t="str">
            <v>M</v>
          </cell>
        </row>
        <row r="253">
          <cell r="A253">
            <v>1</v>
          </cell>
          <cell r="B253" t="str">
            <v>2K14=L26</v>
          </cell>
          <cell r="C253" t="str">
            <v>ข้อต่อเท้าเทียม1H38 (Shaped Ankle Block)</v>
          </cell>
          <cell r="D253">
            <v>427.49</v>
          </cell>
          <cell r="E253">
            <v>0</v>
          </cell>
          <cell r="F253">
            <v>0</v>
          </cell>
          <cell r="G253">
            <v>2</v>
          </cell>
          <cell r="H253">
            <v>854.98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16095</v>
          </cell>
          <cell r="R253">
            <v>341</v>
          </cell>
          <cell r="S253" t="str">
            <v>M</v>
          </cell>
        </row>
        <row r="254">
          <cell r="A254">
            <v>1</v>
          </cell>
          <cell r="B254" t="str">
            <v>2K14=L27</v>
          </cell>
          <cell r="C254" t="str">
            <v>ข้อต่อเท้าเทียม1H38 (Shaped Ankle Block)</v>
          </cell>
          <cell r="D254">
            <v>424.11</v>
          </cell>
          <cell r="E254">
            <v>0</v>
          </cell>
          <cell r="F254">
            <v>0</v>
          </cell>
          <cell r="G254">
            <v>1</v>
          </cell>
          <cell r="H254">
            <v>424.11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16095</v>
          </cell>
          <cell r="R254">
            <v>341</v>
          </cell>
          <cell r="S254" t="str">
            <v>M</v>
          </cell>
        </row>
        <row r="255">
          <cell r="A255">
            <v>1</v>
          </cell>
          <cell r="B255" t="str">
            <v>2K14=R22</v>
          </cell>
          <cell r="C255" t="str">
            <v>ข้อต่อเท้าเทียม1H38 (Shaped Ankle Block)</v>
          </cell>
          <cell r="D255">
            <v>279.60000000000002</v>
          </cell>
          <cell r="E255">
            <v>0</v>
          </cell>
          <cell r="F255">
            <v>0</v>
          </cell>
          <cell r="G255">
            <v>6</v>
          </cell>
          <cell r="H255">
            <v>1677.57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16095</v>
          </cell>
          <cell r="R255">
            <v>341</v>
          </cell>
          <cell r="S255" t="str">
            <v>M</v>
          </cell>
        </row>
        <row r="256">
          <cell r="A256">
            <v>1</v>
          </cell>
          <cell r="B256" t="str">
            <v>2K14=R23</v>
          </cell>
          <cell r="C256" t="str">
            <v>ข้อต่อเท้าเทียม1H38 (Shaped Ankle Block)</v>
          </cell>
          <cell r="D256">
            <v>301.08</v>
          </cell>
          <cell r="E256">
            <v>0</v>
          </cell>
          <cell r="F256">
            <v>0</v>
          </cell>
          <cell r="G256">
            <v>10</v>
          </cell>
          <cell r="H256">
            <v>3010.8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16095</v>
          </cell>
          <cell r="R256">
            <v>341</v>
          </cell>
          <cell r="S256" t="str">
            <v>M</v>
          </cell>
        </row>
        <row r="257">
          <cell r="A257">
            <v>1</v>
          </cell>
          <cell r="B257" t="str">
            <v>2K14=R24</v>
          </cell>
          <cell r="C257" t="str">
            <v>ข้อต่อเท้าเทียม1H38 (Shaped ankle block)</v>
          </cell>
          <cell r="D257">
            <v>388.67</v>
          </cell>
          <cell r="E257">
            <v>0</v>
          </cell>
          <cell r="F257">
            <v>0</v>
          </cell>
          <cell r="G257">
            <v>1</v>
          </cell>
          <cell r="H257">
            <v>388.67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16103</v>
          </cell>
          <cell r="R257">
            <v>333</v>
          </cell>
          <cell r="S257" t="str">
            <v>M</v>
          </cell>
        </row>
        <row r="258">
          <cell r="A258">
            <v>1</v>
          </cell>
          <cell r="B258" t="str">
            <v>2K14=R25</v>
          </cell>
          <cell r="C258" t="str">
            <v>ข้อต่อเท้าเทียม1H38 (Shaped Ankle Block)</v>
          </cell>
          <cell r="D258">
            <v>441.54</v>
          </cell>
          <cell r="E258">
            <v>0</v>
          </cell>
          <cell r="F258">
            <v>0</v>
          </cell>
          <cell r="G258">
            <v>2</v>
          </cell>
          <cell r="H258">
            <v>883.08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16139</v>
          </cell>
          <cell r="R258">
            <v>298</v>
          </cell>
          <cell r="S258" t="str">
            <v>M</v>
          </cell>
        </row>
        <row r="259">
          <cell r="A259">
            <v>1</v>
          </cell>
          <cell r="B259" t="str">
            <v>2K14=R26</v>
          </cell>
          <cell r="C259" t="str">
            <v>ข้อต่อเท้าเทียม1H38 (Shaped Ankle Block)</v>
          </cell>
          <cell r="D259">
            <v>407.6</v>
          </cell>
          <cell r="E259">
            <v>1</v>
          </cell>
          <cell r="F259">
            <v>407.61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16402</v>
          </cell>
          <cell r="R259">
            <v>35</v>
          </cell>
          <cell r="S259" t="str">
            <v>M</v>
          </cell>
        </row>
        <row r="260">
          <cell r="A260">
            <v>1</v>
          </cell>
          <cell r="B260" t="str">
            <v>2K14=R27</v>
          </cell>
          <cell r="C260" t="str">
            <v>ข้อต่อเท้าเทียม1H38 (Shaped ankle block)</v>
          </cell>
          <cell r="D260">
            <v>307.02999999999997</v>
          </cell>
          <cell r="E260">
            <v>0</v>
          </cell>
          <cell r="F260">
            <v>0</v>
          </cell>
          <cell r="G260">
            <v>3</v>
          </cell>
          <cell r="H260">
            <v>921.08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16079</v>
          </cell>
          <cell r="R260">
            <v>357</v>
          </cell>
          <cell r="S260" t="str">
            <v>M</v>
          </cell>
        </row>
        <row r="261">
          <cell r="A261">
            <v>1</v>
          </cell>
          <cell r="B261" t="str">
            <v>3K9=L38</v>
          </cell>
          <cell r="C261" t="str">
            <v>Knee Joint</v>
          </cell>
          <cell r="D261">
            <v>0</v>
          </cell>
          <cell r="E261">
            <v>0</v>
          </cell>
          <cell r="F261">
            <v>0</v>
          </cell>
          <cell r="G261">
            <v>1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16096</v>
          </cell>
          <cell r="R261">
            <v>340</v>
          </cell>
          <cell r="S261" t="str">
            <v>M</v>
          </cell>
        </row>
        <row r="262">
          <cell r="A262">
            <v>1</v>
          </cell>
          <cell r="B262" t="str">
            <v>3P52=L32</v>
          </cell>
          <cell r="C262" t="str">
            <v>ข้อเข่าเทียมแบบล๊อคได้ด้วยมือ</v>
          </cell>
          <cell r="D262">
            <v>0</v>
          </cell>
          <cell r="E262">
            <v>0</v>
          </cell>
          <cell r="F262">
            <v>0</v>
          </cell>
          <cell r="G262">
            <v>1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16080</v>
          </cell>
          <cell r="R262">
            <v>356</v>
          </cell>
          <cell r="S262" t="str">
            <v>M</v>
          </cell>
        </row>
        <row r="263">
          <cell r="A263">
            <v>1</v>
          </cell>
          <cell r="B263" t="str">
            <v>3R21</v>
          </cell>
          <cell r="C263" t="str">
            <v>ข้อเข่าเทียม TK แบบ o.b.mod knee joint</v>
          </cell>
          <cell r="D263">
            <v>9225.15</v>
          </cell>
          <cell r="E263">
            <v>0</v>
          </cell>
          <cell r="F263">
            <v>0</v>
          </cell>
          <cell r="G263">
            <v>5</v>
          </cell>
          <cell r="H263">
            <v>46125.74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16160</v>
          </cell>
          <cell r="R263">
            <v>277</v>
          </cell>
          <cell r="S263" t="str">
            <v>M</v>
          </cell>
        </row>
        <row r="264">
          <cell r="A264">
            <v>1</v>
          </cell>
          <cell r="B264" t="str">
            <v>3R32</v>
          </cell>
          <cell r="C264" t="str">
            <v>ข้อเข่าเทียม Mod.Polycentric Knee Joint</v>
          </cell>
          <cell r="D264">
            <v>11240.1</v>
          </cell>
          <cell r="E264">
            <v>0</v>
          </cell>
          <cell r="F264">
            <v>0</v>
          </cell>
          <cell r="G264">
            <v>1</v>
          </cell>
          <cell r="H264">
            <v>11240.1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16167</v>
          </cell>
          <cell r="R264">
            <v>270</v>
          </cell>
          <cell r="S264" t="str">
            <v>M</v>
          </cell>
        </row>
        <row r="265">
          <cell r="A265">
            <v>1</v>
          </cell>
          <cell r="B265" t="str">
            <v>3R36</v>
          </cell>
          <cell r="C265" t="str">
            <v>ข้อเข่าเทียมAKไตเตเนียมMod knee joint ti</v>
          </cell>
          <cell r="D265">
            <v>11048.97</v>
          </cell>
          <cell r="E265">
            <v>0</v>
          </cell>
          <cell r="F265">
            <v>0</v>
          </cell>
          <cell r="G265">
            <v>1</v>
          </cell>
          <cell r="H265">
            <v>11048.97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16171</v>
          </cell>
          <cell r="R265">
            <v>266</v>
          </cell>
          <cell r="S265" t="str">
            <v>M</v>
          </cell>
        </row>
        <row r="266">
          <cell r="A266">
            <v>1</v>
          </cell>
          <cell r="B266" t="str">
            <v>3R40</v>
          </cell>
          <cell r="C266" t="str">
            <v>ข้อเข่าเทียม AK สำหรับผู้สูงอายุ Knee jo</v>
          </cell>
          <cell r="D266">
            <v>4837.25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16292</v>
          </cell>
          <cell r="R266">
            <v>145</v>
          </cell>
          <cell r="S266" t="str">
            <v>M</v>
          </cell>
        </row>
        <row r="267">
          <cell r="A267">
            <v>1</v>
          </cell>
          <cell r="B267" t="str">
            <v>452K6=4</v>
          </cell>
          <cell r="C267" t="str">
            <v>Suspension Sleeve</v>
          </cell>
          <cell r="D267">
            <v>1179.9000000000001</v>
          </cell>
          <cell r="E267">
            <v>14</v>
          </cell>
          <cell r="F267">
            <v>16518.88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16425</v>
          </cell>
          <cell r="R267">
            <v>12</v>
          </cell>
          <cell r="S267" t="str">
            <v>M</v>
          </cell>
        </row>
        <row r="268">
          <cell r="A268">
            <v>1</v>
          </cell>
          <cell r="B268" t="str">
            <v>452K6=5</v>
          </cell>
          <cell r="C268" t="str">
            <v>Suspension Sleeve</v>
          </cell>
          <cell r="D268">
            <v>1179.9000000000001</v>
          </cell>
          <cell r="E268">
            <v>4</v>
          </cell>
          <cell r="F268">
            <v>4719.67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16425</v>
          </cell>
          <cell r="R268">
            <v>12</v>
          </cell>
          <cell r="S268" t="str">
            <v>M</v>
          </cell>
        </row>
        <row r="269">
          <cell r="A269">
            <v>1</v>
          </cell>
          <cell r="B269" t="str">
            <v>452K6=6</v>
          </cell>
          <cell r="C269" t="str">
            <v>Suspension Sleeve</v>
          </cell>
          <cell r="D269">
            <v>1179.92</v>
          </cell>
          <cell r="E269">
            <v>0</v>
          </cell>
          <cell r="F269">
            <v>0</v>
          </cell>
          <cell r="G269">
            <v>7</v>
          </cell>
          <cell r="H269">
            <v>8259.43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16171</v>
          </cell>
          <cell r="R269">
            <v>266</v>
          </cell>
          <cell r="S269" t="str">
            <v>M</v>
          </cell>
        </row>
        <row r="270">
          <cell r="A270">
            <v>1</v>
          </cell>
          <cell r="B270" t="str">
            <v>452K6=7</v>
          </cell>
          <cell r="C270" t="str">
            <v>Suspension Sleeve</v>
          </cell>
          <cell r="D270">
            <v>1179.92</v>
          </cell>
          <cell r="E270">
            <v>0</v>
          </cell>
          <cell r="F270">
            <v>0</v>
          </cell>
          <cell r="G270">
            <v>10</v>
          </cell>
          <cell r="H270">
            <v>11799.2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16171</v>
          </cell>
          <cell r="R270">
            <v>266</v>
          </cell>
          <cell r="S270" t="str">
            <v>M</v>
          </cell>
        </row>
        <row r="271">
          <cell r="A271">
            <v>1</v>
          </cell>
          <cell r="B271" t="str">
            <v>453D7=6</v>
          </cell>
          <cell r="C271" t="str">
            <v>Derma seal gel socks</v>
          </cell>
          <cell r="D271">
            <v>687.6</v>
          </cell>
          <cell r="E271">
            <v>8</v>
          </cell>
          <cell r="F271">
            <v>5500.93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16357</v>
          </cell>
          <cell r="R271">
            <v>80</v>
          </cell>
          <cell r="S271" t="str">
            <v>M</v>
          </cell>
        </row>
        <row r="272">
          <cell r="A272">
            <v>1</v>
          </cell>
          <cell r="B272" t="str">
            <v>453D7=7</v>
          </cell>
          <cell r="C272" t="str">
            <v>Derma seal gel socks</v>
          </cell>
          <cell r="D272">
            <v>695.3</v>
          </cell>
          <cell r="E272">
            <v>3</v>
          </cell>
          <cell r="F272">
            <v>2086.16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16357</v>
          </cell>
          <cell r="R272">
            <v>80</v>
          </cell>
          <cell r="S272" t="str">
            <v>M</v>
          </cell>
        </row>
        <row r="273">
          <cell r="A273">
            <v>1</v>
          </cell>
          <cell r="B273" t="str">
            <v>453S1=6L</v>
          </cell>
          <cell r="C273" t="str">
            <v>Sensy Sock</v>
          </cell>
          <cell r="D273">
            <v>871.49</v>
          </cell>
          <cell r="E273">
            <v>0</v>
          </cell>
          <cell r="F273">
            <v>0</v>
          </cell>
          <cell r="G273">
            <v>2</v>
          </cell>
          <cell r="H273">
            <v>1742.98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16107</v>
          </cell>
          <cell r="R273">
            <v>329</v>
          </cell>
          <cell r="S273" t="str">
            <v>M</v>
          </cell>
        </row>
        <row r="274">
          <cell r="A274">
            <v>1</v>
          </cell>
          <cell r="B274" t="str">
            <v>453S1=6M</v>
          </cell>
          <cell r="C274" t="str">
            <v>Sensy Sock</v>
          </cell>
          <cell r="D274">
            <v>871.4</v>
          </cell>
          <cell r="E274">
            <v>7</v>
          </cell>
          <cell r="F274">
            <v>6100.43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16396</v>
          </cell>
          <cell r="R274">
            <v>41</v>
          </cell>
          <cell r="S274" t="str">
            <v>M</v>
          </cell>
        </row>
        <row r="275">
          <cell r="A275">
            <v>1</v>
          </cell>
          <cell r="B275" t="str">
            <v>453S1=6S</v>
          </cell>
          <cell r="C275" t="str">
            <v>Sensy Sock</v>
          </cell>
          <cell r="D275">
            <v>954.5</v>
          </cell>
          <cell r="E275">
            <v>1</v>
          </cell>
          <cell r="F275">
            <v>954.52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16433</v>
          </cell>
          <cell r="R275">
            <v>4</v>
          </cell>
          <cell r="S275" t="str">
            <v>M</v>
          </cell>
        </row>
        <row r="276">
          <cell r="A276">
            <v>1</v>
          </cell>
          <cell r="B276" t="str">
            <v>453S1=6XL</v>
          </cell>
          <cell r="C276" t="str">
            <v>Sensy Sock</v>
          </cell>
          <cell r="D276">
            <v>871.48</v>
          </cell>
          <cell r="E276">
            <v>0</v>
          </cell>
          <cell r="F276">
            <v>0</v>
          </cell>
          <cell r="G276">
            <v>3</v>
          </cell>
          <cell r="H276">
            <v>2614.44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16107</v>
          </cell>
          <cell r="R276">
            <v>329</v>
          </cell>
          <cell r="S276" t="str">
            <v>M</v>
          </cell>
        </row>
        <row r="277">
          <cell r="A277">
            <v>1</v>
          </cell>
          <cell r="B277" t="str">
            <v>453S1=7L</v>
          </cell>
          <cell r="C277" t="str">
            <v>Sensy Sock</v>
          </cell>
          <cell r="D277">
            <v>954.5</v>
          </cell>
          <cell r="E277">
            <v>1</v>
          </cell>
          <cell r="F277">
            <v>954.52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16433</v>
          </cell>
          <cell r="R277">
            <v>4</v>
          </cell>
          <cell r="S277" t="str">
            <v>M</v>
          </cell>
        </row>
        <row r="278">
          <cell r="A278">
            <v>1</v>
          </cell>
          <cell r="B278" t="str">
            <v>453S1=7M</v>
          </cell>
          <cell r="C278" t="str">
            <v>Sensy Sock</v>
          </cell>
          <cell r="D278">
            <v>960.7</v>
          </cell>
          <cell r="E278">
            <v>1</v>
          </cell>
          <cell r="F278">
            <v>960.75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16367</v>
          </cell>
          <cell r="R278">
            <v>70</v>
          </cell>
          <cell r="S278" t="str">
            <v>M</v>
          </cell>
        </row>
        <row r="279">
          <cell r="A279">
            <v>1</v>
          </cell>
          <cell r="B279" t="str">
            <v>453S1=7S</v>
          </cell>
          <cell r="C279" t="str">
            <v>Sensy Sock</v>
          </cell>
          <cell r="D279">
            <v>1015.9</v>
          </cell>
          <cell r="E279">
            <v>1</v>
          </cell>
          <cell r="F279">
            <v>1015.92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16391</v>
          </cell>
          <cell r="R279">
            <v>46</v>
          </cell>
          <cell r="S279" t="str">
            <v>M</v>
          </cell>
        </row>
        <row r="280">
          <cell r="A280">
            <v>1</v>
          </cell>
          <cell r="B280" t="str">
            <v>4A1=16X86</v>
          </cell>
          <cell r="C280" t="str">
            <v>อะไหล่ข้อเข้า3P4 (Knee Axis)</v>
          </cell>
          <cell r="D280">
            <v>185.13</v>
          </cell>
          <cell r="E280">
            <v>0</v>
          </cell>
          <cell r="F280">
            <v>0</v>
          </cell>
          <cell r="G280">
            <v>2</v>
          </cell>
          <cell r="H280">
            <v>370.26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16171</v>
          </cell>
          <cell r="R280">
            <v>266</v>
          </cell>
          <cell r="S280" t="str">
            <v>M</v>
          </cell>
        </row>
        <row r="281">
          <cell r="A281">
            <v>1</v>
          </cell>
          <cell r="B281" t="str">
            <v>4A38=16X86</v>
          </cell>
          <cell r="C281" t="str">
            <v>อะไหล่ข้อเข้า3P23,3P25 (Knee Axis W/O Sc</v>
          </cell>
          <cell r="D281">
            <v>197.69</v>
          </cell>
          <cell r="E281">
            <v>0</v>
          </cell>
          <cell r="F281">
            <v>0</v>
          </cell>
          <cell r="G281">
            <v>3</v>
          </cell>
          <cell r="H281">
            <v>593.07000000000005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16171</v>
          </cell>
          <cell r="R281">
            <v>266</v>
          </cell>
          <cell r="S281" t="str">
            <v>M</v>
          </cell>
        </row>
        <row r="282">
          <cell r="A282">
            <v>1</v>
          </cell>
          <cell r="B282" t="str">
            <v>4A39=M13.5X1L</v>
          </cell>
          <cell r="C282" t="str">
            <v>อะไหล่ข้อเข้า3P23,3P25 (Knee Axis Screw)</v>
          </cell>
          <cell r="D282">
            <v>88.64</v>
          </cell>
          <cell r="E282">
            <v>0</v>
          </cell>
          <cell r="F282">
            <v>0</v>
          </cell>
          <cell r="G282">
            <v>2</v>
          </cell>
          <cell r="H282">
            <v>177.28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16171</v>
          </cell>
          <cell r="R282">
            <v>266</v>
          </cell>
          <cell r="S282" t="str">
            <v>M</v>
          </cell>
        </row>
        <row r="283">
          <cell r="A283">
            <v>1</v>
          </cell>
          <cell r="B283" t="str">
            <v>4A51</v>
          </cell>
          <cell r="C283" t="str">
            <v>Axis Pin</v>
          </cell>
          <cell r="D283">
            <v>15.79</v>
          </cell>
          <cell r="E283">
            <v>0</v>
          </cell>
          <cell r="F283">
            <v>0</v>
          </cell>
          <cell r="G283">
            <v>10</v>
          </cell>
          <cell r="H283">
            <v>157.9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16171</v>
          </cell>
          <cell r="R283">
            <v>266</v>
          </cell>
          <cell r="S283" t="str">
            <v>M</v>
          </cell>
        </row>
        <row r="284">
          <cell r="A284">
            <v>1</v>
          </cell>
          <cell r="B284" t="str">
            <v>4G37</v>
          </cell>
          <cell r="C284" t="str">
            <v>อะไหล่ข้อเข่า3R49,3R15 Extension Stop</v>
          </cell>
          <cell r="D284">
            <v>94.9</v>
          </cell>
          <cell r="E284">
            <v>4</v>
          </cell>
          <cell r="F284">
            <v>379.72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16278</v>
          </cell>
          <cell r="R284">
            <v>159</v>
          </cell>
          <cell r="S284" t="str">
            <v>M</v>
          </cell>
        </row>
        <row r="285">
          <cell r="A285">
            <v>1</v>
          </cell>
          <cell r="B285" t="str">
            <v>4G63</v>
          </cell>
          <cell r="C285" t="str">
            <v>อะไหล่ข้อเท้า3R20 (Palstic Knee Cap)</v>
          </cell>
          <cell r="D285">
            <v>65.319999999999993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2</v>
          </cell>
          <cell r="J285">
            <v>130.63999999999999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16074</v>
          </cell>
          <cell r="R285">
            <v>362</v>
          </cell>
          <cell r="S285" t="str">
            <v>M</v>
          </cell>
        </row>
        <row r="286">
          <cell r="A286">
            <v>1</v>
          </cell>
          <cell r="B286" t="str">
            <v>4G66</v>
          </cell>
          <cell r="C286" t="str">
            <v>Platic Knee Cap</v>
          </cell>
          <cell r="D286">
            <v>48.55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3</v>
          </cell>
          <cell r="J286">
            <v>145.66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16074</v>
          </cell>
          <cell r="R286">
            <v>362</v>
          </cell>
          <cell r="S286" t="str">
            <v>M</v>
          </cell>
        </row>
        <row r="287">
          <cell r="A287">
            <v>1</v>
          </cell>
          <cell r="B287" t="str">
            <v>4R100</v>
          </cell>
          <cell r="C287" t="str">
            <v>Socket Adapter</v>
          </cell>
          <cell r="D287">
            <v>1482</v>
          </cell>
          <cell r="E287">
            <v>3</v>
          </cell>
          <cell r="F287">
            <v>4446.01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16315</v>
          </cell>
          <cell r="R287">
            <v>122</v>
          </cell>
          <cell r="S287" t="str">
            <v>M</v>
          </cell>
        </row>
        <row r="288">
          <cell r="A288">
            <v>1</v>
          </cell>
          <cell r="B288" t="str">
            <v>4R22</v>
          </cell>
          <cell r="C288" t="str">
            <v>ตัวต่อเบ้าไม้กับหน้าแข้งเทียม(Socket.ada</v>
          </cell>
          <cell r="D288">
            <v>410.06</v>
          </cell>
          <cell r="E288">
            <v>0</v>
          </cell>
          <cell r="F288">
            <v>0</v>
          </cell>
          <cell r="G288">
            <v>6</v>
          </cell>
          <cell r="H288">
            <v>2460.34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16143</v>
          </cell>
          <cell r="R288">
            <v>294</v>
          </cell>
          <cell r="S288" t="str">
            <v>M</v>
          </cell>
        </row>
        <row r="289">
          <cell r="A289">
            <v>1</v>
          </cell>
          <cell r="B289" t="str">
            <v>4R23</v>
          </cell>
          <cell r="C289" t="str">
            <v>ตัวต่อเบ้าไม้กับหน้าแข้งเทียม(Socket.ada</v>
          </cell>
          <cell r="D289">
            <v>526.38</v>
          </cell>
          <cell r="E289">
            <v>0</v>
          </cell>
          <cell r="F289">
            <v>0</v>
          </cell>
          <cell r="G289">
            <v>1</v>
          </cell>
          <cell r="H289">
            <v>526.38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16143</v>
          </cell>
          <cell r="R289">
            <v>294</v>
          </cell>
          <cell r="S289" t="str">
            <v>M</v>
          </cell>
        </row>
        <row r="290">
          <cell r="A290">
            <v>1</v>
          </cell>
          <cell r="B290" t="str">
            <v>4R60</v>
          </cell>
          <cell r="C290" t="str">
            <v>ตัวต่อเบ้าขาเทียม Socketa daptor</v>
          </cell>
          <cell r="D290">
            <v>323.98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1</v>
          </cell>
          <cell r="J290">
            <v>323.98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16074</v>
          </cell>
          <cell r="R290">
            <v>362</v>
          </cell>
          <cell r="S290" t="str">
            <v>M</v>
          </cell>
        </row>
        <row r="291">
          <cell r="A291">
            <v>1</v>
          </cell>
          <cell r="B291" t="str">
            <v>4R62</v>
          </cell>
          <cell r="C291" t="str">
            <v>Adjustable Adaptor</v>
          </cell>
          <cell r="D291">
            <v>1494.29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1</v>
          </cell>
          <cell r="J291">
            <v>1494.29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16074</v>
          </cell>
          <cell r="R291">
            <v>362</v>
          </cell>
          <cell r="S291" t="str">
            <v>M</v>
          </cell>
        </row>
        <row r="292">
          <cell r="A292">
            <v>1</v>
          </cell>
          <cell r="B292" t="str">
            <v>4R66</v>
          </cell>
          <cell r="C292" t="str">
            <v>ตัวต่อหน้าแข้งเทียม Tube clamp adaptor</v>
          </cell>
          <cell r="D292">
            <v>849.23</v>
          </cell>
          <cell r="E292">
            <v>0</v>
          </cell>
          <cell r="F292">
            <v>0</v>
          </cell>
          <cell r="G292">
            <v>1</v>
          </cell>
          <cell r="H292">
            <v>849.23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16173</v>
          </cell>
          <cell r="R292">
            <v>264</v>
          </cell>
          <cell r="S292" t="str">
            <v>M</v>
          </cell>
        </row>
        <row r="293">
          <cell r="A293">
            <v>1</v>
          </cell>
          <cell r="B293" t="str">
            <v>4R72=32</v>
          </cell>
          <cell r="C293" t="str">
            <v>ตัวต่อหน้าแข้งเทียมยาว 32 ซม.Double adap</v>
          </cell>
          <cell r="D293">
            <v>2174.3000000000002</v>
          </cell>
          <cell r="E293">
            <v>1</v>
          </cell>
          <cell r="F293">
            <v>2174.31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16391</v>
          </cell>
          <cell r="R293">
            <v>46</v>
          </cell>
          <cell r="S293" t="str">
            <v>M</v>
          </cell>
        </row>
        <row r="294">
          <cell r="A294">
            <v>1</v>
          </cell>
          <cell r="B294" t="str">
            <v>4R72=45</v>
          </cell>
          <cell r="C294" t="str">
            <v>ตัวต่อหน้าแข้งเทียมยาว 45 ซม.Double adap</v>
          </cell>
          <cell r="D294">
            <v>2030.2</v>
          </cell>
          <cell r="E294">
            <v>1</v>
          </cell>
          <cell r="F294">
            <v>2030.28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16388</v>
          </cell>
          <cell r="R294">
            <v>49</v>
          </cell>
          <cell r="S294" t="str">
            <v>M</v>
          </cell>
        </row>
        <row r="295">
          <cell r="A295">
            <v>1</v>
          </cell>
          <cell r="B295" t="str">
            <v>4R72=60</v>
          </cell>
          <cell r="C295" t="str">
            <v>ตัวต่อหน้าแข้งเทียมยาว 60 ซม.Double adap</v>
          </cell>
          <cell r="D295">
            <v>2161.8000000000002</v>
          </cell>
          <cell r="E295">
            <v>1</v>
          </cell>
          <cell r="F295">
            <v>2161.81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16320</v>
          </cell>
          <cell r="R295">
            <v>117</v>
          </cell>
          <cell r="S295" t="str">
            <v>M</v>
          </cell>
        </row>
        <row r="296">
          <cell r="A296">
            <v>1</v>
          </cell>
          <cell r="B296" t="str">
            <v>4R72=75</v>
          </cell>
          <cell r="C296" t="str">
            <v>ตัวต่อหน้าแข้งเทียมยาว 75 ซม.Double adap</v>
          </cell>
          <cell r="D296">
            <v>2140.5</v>
          </cell>
          <cell r="E296">
            <v>1</v>
          </cell>
          <cell r="F296">
            <v>2140.59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16433</v>
          </cell>
          <cell r="R296">
            <v>4</v>
          </cell>
          <cell r="S296" t="str">
            <v>M</v>
          </cell>
        </row>
        <row r="297">
          <cell r="A297">
            <v>1</v>
          </cell>
          <cell r="B297" t="str">
            <v>4V111</v>
          </cell>
          <cell r="C297" t="str">
            <v>อะไหล่ข้อ3R21 (Knob F.Extension Assist)</v>
          </cell>
          <cell r="D297">
            <v>0</v>
          </cell>
          <cell r="E297">
            <v>0</v>
          </cell>
          <cell r="F297">
            <v>0</v>
          </cell>
          <cell r="G297">
            <v>1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16152</v>
          </cell>
          <cell r="R297">
            <v>285</v>
          </cell>
          <cell r="S297" t="str">
            <v>M</v>
          </cell>
        </row>
        <row r="298">
          <cell r="A298">
            <v>1</v>
          </cell>
          <cell r="B298" t="str">
            <v>4X46</v>
          </cell>
          <cell r="C298" t="str">
            <v>Lamination Dummy</v>
          </cell>
          <cell r="D298">
            <v>179.1</v>
          </cell>
          <cell r="E298">
            <v>3</v>
          </cell>
          <cell r="F298">
            <v>537.36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16264</v>
          </cell>
          <cell r="R298">
            <v>173</v>
          </cell>
          <cell r="S298" t="str">
            <v>M</v>
          </cell>
        </row>
        <row r="299">
          <cell r="A299">
            <v>1</v>
          </cell>
          <cell r="B299" t="str">
            <v>4X71</v>
          </cell>
          <cell r="C299" t="str">
            <v>Extension Cable (Pc-Interface)</v>
          </cell>
          <cell r="D299">
            <v>1344.54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16319</v>
          </cell>
          <cell r="R299">
            <v>118</v>
          </cell>
          <cell r="S299" t="str">
            <v>M</v>
          </cell>
        </row>
        <row r="300">
          <cell r="A300">
            <v>1</v>
          </cell>
          <cell r="B300" t="str">
            <v>4Z60=17</v>
          </cell>
          <cell r="C300" t="str">
            <v>Brass Washer</v>
          </cell>
          <cell r="D300">
            <v>35.6</v>
          </cell>
          <cell r="E300">
            <v>5</v>
          </cell>
          <cell r="F300">
            <v>178.14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16278</v>
          </cell>
          <cell r="R300">
            <v>159</v>
          </cell>
          <cell r="S300" t="str">
            <v>M</v>
          </cell>
        </row>
        <row r="301">
          <cell r="A301">
            <v>1</v>
          </cell>
          <cell r="B301" t="str">
            <v>50K10=R-L</v>
          </cell>
          <cell r="C301" t="str">
            <v>Knieothese Advantage""</v>
          </cell>
          <cell r="D301">
            <v>220</v>
          </cell>
          <cell r="E301">
            <v>0</v>
          </cell>
          <cell r="F301">
            <v>0</v>
          </cell>
          <cell r="G301">
            <v>1</v>
          </cell>
          <cell r="H301">
            <v>220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16227</v>
          </cell>
          <cell r="R301">
            <v>210</v>
          </cell>
          <cell r="S301" t="str">
            <v>M</v>
          </cell>
        </row>
        <row r="302">
          <cell r="A302">
            <v>1</v>
          </cell>
          <cell r="B302" t="str">
            <v>50K10=R-M</v>
          </cell>
          <cell r="C302" t="str">
            <v>Knieothese Advantage""</v>
          </cell>
          <cell r="D302">
            <v>0</v>
          </cell>
          <cell r="E302">
            <v>0</v>
          </cell>
          <cell r="F302">
            <v>0</v>
          </cell>
          <cell r="G302">
            <v>1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16227</v>
          </cell>
          <cell r="R302">
            <v>210</v>
          </cell>
          <cell r="S302" t="str">
            <v>M</v>
          </cell>
        </row>
        <row r="303">
          <cell r="A303">
            <v>1</v>
          </cell>
          <cell r="B303" t="str">
            <v>50S1=L35-37</v>
          </cell>
          <cell r="C303" t="str">
            <v>DYNA ANKLE-DYANMIC ANKLE ORTOSIS</v>
          </cell>
          <cell r="D303">
            <v>1438.8</v>
          </cell>
          <cell r="E303">
            <v>0</v>
          </cell>
          <cell r="F303">
            <v>0</v>
          </cell>
          <cell r="G303">
            <v>1</v>
          </cell>
          <cell r="H303">
            <v>1438.8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16227</v>
          </cell>
          <cell r="R303">
            <v>210</v>
          </cell>
          <cell r="S303" t="str">
            <v>M</v>
          </cell>
        </row>
        <row r="304">
          <cell r="A304">
            <v>1</v>
          </cell>
          <cell r="B304" t="str">
            <v>50S1=L37-39</v>
          </cell>
          <cell r="C304" t="str">
            <v>DYNA ANKLE-DYNAMIC ANKLE ORTHOSIS</v>
          </cell>
          <cell r="D304">
            <v>868.56</v>
          </cell>
          <cell r="E304">
            <v>0</v>
          </cell>
          <cell r="F304">
            <v>0</v>
          </cell>
          <cell r="G304">
            <v>1</v>
          </cell>
          <cell r="H304">
            <v>868.56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16153</v>
          </cell>
          <cell r="R304">
            <v>284</v>
          </cell>
          <cell r="S304" t="str">
            <v>M</v>
          </cell>
        </row>
        <row r="305">
          <cell r="A305">
            <v>1</v>
          </cell>
          <cell r="B305" t="str">
            <v>50S1=R37-39</v>
          </cell>
          <cell r="C305" t="str">
            <v>DYNA ANKLE-DYNAMIC ANKLE ORTHOSTS</v>
          </cell>
          <cell r="D305">
            <v>1282.4100000000001</v>
          </cell>
          <cell r="E305">
            <v>0</v>
          </cell>
          <cell r="F305">
            <v>0</v>
          </cell>
          <cell r="G305">
            <v>1</v>
          </cell>
          <cell r="H305">
            <v>1282.4100000000001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16215</v>
          </cell>
          <cell r="R305">
            <v>222</v>
          </cell>
          <cell r="S305" t="str">
            <v>M</v>
          </cell>
        </row>
        <row r="306">
          <cell r="A306">
            <v>1</v>
          </cell>
          <cell r="B306" t="str">
            <v>50S1=R39-41</v>
          </cell>
          <cell r="C306" t="str">
            <v>DYNA ANKLE-DYANMIC ANKLE ORTOSIS</v>
          </cell>
          <cell r="D306">
            <v>1282.4100000000001</v>
          </cell>
          <cell r="E306">
            <v>0</v>
          </cell>
          <cell r="F306">
            <v>0</v>
          </cell>
          <cell r="G306">
            <v>1</v>
          </cell>
          <cell r="H306">
            <v>1282.4100000000001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16215</v>
          </cell>
          <cell r="R306">
            <v>222</v>
          </cell>
          <cell r="S306" t="str">
            <v>M</v>
          </cell>
        </row>
        <row r="307">
          <cell r="A307">
            <v>1</v>
          </cell>
          <cell r="B307" t="str">
            <v>5R1=2</v>
          </cell>
          <cell r="C307" t="str">
            <v>ตัวต่อเบ้าขาเทียมแบบไม้สำหรับ AK Socket </v>
          </cell>
          <cell r="D307">
            <v>525.5</v>
          </cell>
          <cell r="E307">
            <v>2</v>
          </cell>
          <cell r="F307">
            <v>1051.07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16430</v>
          </cell>
          <cell r="R307">
            <v>7</v>
          </cell>
          <cell r="S307" t="str">
            <v>M</v>
          </cell>
        </row>
        <row r="308">
          <cell r="A308">
            <v>1</v>
          </cell>
          <cell r="B308" t="str">
            <v>5R6=3</v>
          </cell>
          <cell r="C308" t="str">
            <v>ตัวต่อเบ้าขาเทียมAK (Mo.Socket adaptor)</v>
          </cell>
          <cell r="D308">
            <v>900.03</v>
          </cell>
          <cell r="E308">
            <v>0</v>
          </cell>
          <cell r="F308">
            <v>0</v>
          </cell>
          <cell r="G308">
            <v>19</v>
          </cell>
          <cell r="H308">
            <v>17100.509999999998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16230</v>
          </cell>
          <cell r="R308">
            <v>207</v>
          </cell>
          <cell r="S308" t="str">
            <v>M</v>
          </cell>
        </row>
        <row r="309">
          <cell r="A309">
            <v>1</v>
          </cell>
          <cell r="B309" t="str">
            <v>6R8=30</v>
          </cell>
          <cell r="C309" t="str">
            <v>Cosmetic Foam Cover</v>
          </cell>
          <cell r="D309">
            <v>403.7</v>
          </cell>
          <cell r="E309">
            <v>7</v>
          </cell>
          <cell r="F309">
            <v>2826.26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16388</v>
          </cell>
          <cell r="R309">
            <v>49</v>
          </cell>
          <cell r="S309" t="str">
            <v>M</v>
          </cell>
        </row>
        <row r="310">
          <cell r="A310">
            <v>1</v>
          </cell>
          <cell r="B310" t="str">
            <v>6S1</v>
          </cell>
          <cell r="C310" t="str">
            <v>Pneumatic distal end</v>
          </cell>
          <cell r="D310">
            <v>1373.3</v>
          </cell>
          <cell r="E310">
            <v>1</v>
          </cell>
          <cell r="F310">
            <v>1373.3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16278</v>
          </cell>
          <cell r="R310">
            <v>159</v>
          </cell>
          <cell r="S310" t="str">
            <v>M</v>
          </cell>
        </row>
        <row r="311">
          <cell r="A311">
            <v>1</v>
          </cell>
          <cell r="B311" t="str">
            <v>6S2=2</v>
          </cell>
          <cell r="C311" t="str">
            <v>Pneumatic Stumpend Sleeve</v>
          </cell>
          <cell r="D311">
            <v>2129</v>
          </cell>
          <cell r="E311">
            <v>1</v>
          </cell>
          <cell r="F311">
            <v>2129.02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16278</v>
          </cell>
          <cell r="R311">
            <v>159</v>
          </cell>
          <cell r="S311" t="str">
            <v>M</v>
          </cell>
        </row>
        <row r="312">
          <cell r="A312">
            <v>1</v>
          </cell>
          <cell r="B312" t="str">
            <v>6Y10=210</v>
          </cell>
          <cell r="C312" t="str">
            <v>Silicone Liner</v>
          </cell>
          <cell r="D312">
            <v>4670.32</v>
          </cell>
          <cell r="E312">
            <v>0</v>
          </cell>
          <cell r="F312">
            <v>0</v>
          </cell>
          <cell r="G312">
            <v>2</v>
          </cell>
          <cell r="H312">
            <v>9340.64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16201</v>
          </cell>
          <cell r="R312">
            <v>236</v>
          </cell>
          <cell r="S312" t="str">
            <v>M</v>
          </cell>
        </row>
        <row r="313">
          <cell r="A313">
            <v>1</v>
          </cell>
          <cell r="B313" t="str">
            <v>6Y40=300</v>
          </cell>
          <cell r="C313" t="str">
            <v>Otto Bock Silicone-Liner</v>
          </cell>
          <cell r="D313">
            <v>4217.8999999999996</v>
          </cell>
          <cell r="E313">
            <v>1</v>
          </cell>
          <cell r="F313">
            <v>4217.97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16418</v>
          </cell>
          <cell r="R313">
            <v>19</v>
          </cell>
          <cell r="S313" t="str">
            <v>M</v>
          </cell>
        </row>
        <row r="314">
          <cell r="A314">
            <v>1</v>
          </cell>
          <cell r="B314" t="str">
            <v>6Y51=250</v>
          </cell>
          <cell r="C314" t="str">
            <v>Liner Without Distal Connection</v>
          </cell>
          <cell r="D314">
            <v>0</v>
          </cell>
          <cell r="E314">
            <v>0</v>
          </cell>
          <cell r="F314">
            <v>0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16201</v>
          </cell>
          <cell r="R314">
            <v>236</v>
          </cell>
          <cell r="S314" t="str">
            <v>M</v>
          </cell>
        </row>
        <row r="315">
          <cell r="A315">
            <v>1</v>
          </cell>
          <cell r="B315" t="str">
            <v>7E4</v>
          </cell>
          <cell r="C315" t="str">
            <v>ข้อสะโพกO.B.mod hip joint</v>
          </cell>
          <cell r="D315">
            <v>4587.46</v>
          </cell>
          <cell r="E315">
            <v>0</v>
          </cell>
          <cell r="F315">
            <v>0</v>
          </cell>
          <cell r="G315">
            <v>2</v>
          </cell>
          <cell r="H315">
            <v>9174.91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16129</v>
          </cell>
          <cell r="R315">
            <v>307</v>
          </cell>
          <cell r="S315" t="str">
            <v>M</v>
          </cell>
        </row>
        <row r="316">
          <cell r="A316">
            <v>1</v>
          </cell>
          <cell r="B316" t="str">
            <v>7E5=L</v>
          </cell>
          <cell r="C316" t="str">
            <v>ข้อสะโพก (O.B.mod hip joint)</v>
          </cell>
          <cell r="D316">
            <v>6052.4</v>
          </cell>
          <cell r="E316">
            <v>0</v>
          </cell>
          <cell r="F316">
            <v>0</v>
          </cell>
          <cell r="G316">
            <v>1</v>
          </cell>
          <cell r="H316">
            <v>6052.4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16129</v>
          </cell>
          <cell r="R316">
            <v>307</v>
          </cell>
          <cell r="S316" t="str">
            <v>M</v>
          </cell>
        </row>
        <row r="317">
          <cell r="A317">
            <v>1</v>
          </cell>
          <cell r="B317" t="str">
            <v>7E5=R</v>
          </cell>
          <cell r="C317" t="str">
            <v>ข้อสะโพก (O.B.mod hip joint)</v>
          </cell>
          <cell r="D317">
            <v>5837.97</v>
          </cell>
          <cell r="E317">
            <v>0</v>
          </cell>
          <cell r="F317">
            <v>0</v>
          </cell>
          <cell r="G317">
            <v>1</v>
          </cell>
          <cell r="H317">
            <v>5837.97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16088</v>
          </cell>
          <cell r="R317">
            <v>348</v>
          </cell>
          <cell r="S317" t="str">
            <v>M</v>
          </cell>
        </row>
        <row r="318">
          <cell r="A318">
            <v>1</v>
          </cell>
          <cell r="B318" t="str">
            <v>7E8</v>
          </cell>
          <cell r="C318" t="str">
            <v>O.B.Modular Hip Joint</v>
          </cell>
          <cell r="D318">
            <v>11966.07</v>
          </cell>
          <cell r="E318">
            <v>0</v>
          </cell>
          <cell r="F318">
            <v>0</v>
          </cell>
          <cell r="G318">
            <v>1</v>
          </cell>
          <cell r="H318">
            <v>11966.07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16076</v>
          </cell>
          <cell r="R318">
            <v>360</v>
          </cell>
          <cell r="S318" t="str">
            <v>M</v>
          </cell>
        </row>
        <row r="319">
          <cell r="A319">
            <v>1</v>
          </cell>
          <cell r="B319" t="str">
            <v>99B22=2</v>
          </cell>
          <cell r="C319" t="str">
            <v>Cosmetic Stocking-Child</v>
          </cell>
          <cell r="D319">
            <v>76.680000000000007</v>
          </cell>
          <cell r="E319">
            <v>0</v>
          </cell>
          <cell r="F319">
            <v>0</v>
          </cell>
          <cell r="G319">
            <v>1</v>
          </cell>
          <cell r="H319">
            <v>76.680000000000007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16139</v>
          </cell>
          <cell r="R319">
            <v>298</v>
          </cell>
          <cell r="S319" t="str">
            <v>M</v>
          </cell>
        </row>
        <row r="320">
          <cell r="A320">
            <v>1</v>
          </cell>
          <cell r="B320" t="str">
            <v>SCH001</v>
          </cell>
          <cell r="C320" t="str">
            <v>SILICON SOCKETS BK-COSMET</v>
          </cell>
          <cell r="D320">
            <v>12129.06</v>
          </cell>
          <cell r="E320">
            <v>0</v>
          </cell>
          <cell r="F320">
            <v>0</v>
          </cell>
          <cell r="G320">
            <v>6</v>
          </cell>
          <cell r="H320">
            <v>72774.38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16186</v>
          </cell>
          <cell r="R320">
            <v>251</v>
          </cell>
          <cell r="S320" t="str">
            <v>M</v>
          </cell>
        </row>
        <row r="321">
          <cell r="A321">
            <v>1</v>
          </cell>
          <cell r="B321" t="str">
            <v>TS017=22-43</v>
          </cell>
          <cell r="C321" t="str">
            <v>หุ่นรองเท้าพลาสติกเบอร์ 22-43</v>
          </cell>
          <cell r="D321">
            <v>195.4</v>
          </cell>
          <cell r="E321">
            <v>22</v>
          </cell>
          <cell r="F321">
            <v>4300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16339</v>
          </cell>
          <cell r="R321">
            <v>98</v>
          </cell>
          <cell r="S321" t="str">
            <v>M</v>
          </cell>
        </row>
        <row r="322">
          <cell r="E322">
            <v>193</v>
          </cell>
          <cell r="F322">
            <v>203657.25999999998</v>
          </cell>
          <cell r="G322">
            <v>176</v>
          </cell>
          <cell r="H322">
            <v>323166.07000000007</v>
          </cell>
          <cell r="I322">
            <v>18</v>
          </cell>
          <cell r="J322">
            <v>21044.47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M Total</v>
          </cell>
        </row>
        <row r="323">
          <cell r="A323" t="str">
            <v>1 Total</v>
          </cell>
          <cell r="B323">
            <v>0</v>
          </cell>
          <cell r="C323">
            <v>0</v>
          </cell>
          <cell r="D323">
            <v>0</v>
          </cell>
          <cell r="E323">
            <v>6793</v>
          </cell>
          <cell r="F323">
            <v>1672085.13</v>
          </cell>
          <cell r="G323">
            <v>468</v>
          </cell>
          <cell r="H323">
            <v>595866.57000000007</v>
          </cell>
          <cell r="I323">
            <v>18</v>
          </cell>
          <cell r="J323">
            <v>21044.47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2</v>
          </cell>
          <cell r="P323">
            <v>11756.09</v>
          </cell>
        </row>
        <row r="324">
          <cell r="A324">
            <v>2</v>
          </cell>
          <cell r="B324" t="str">
            <v>10S17</v>
          </cell>
          <cell r="C324" t="str">
            <v>Electric Wrist Rotator</v>
          </cell>
          <cell r="D324">
            <v>26411.599999999999</v>
          </cell>
          <cell r="E324">
            <v>1</v>
          </cell>
          <cell r="F324">
            <v>26411.599999999999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16418</v>
          </cell>
          <cell r="R324">
            <v>19</v>
          </cell>
          <cell r="S324" t="str">
            <v>E</v>
          </cell>
        </row>
        <row r="325">
          <cell r="A325">
            <v>2</v>
          </cell>
          <cell r="B325" t="str">
            <v>10V10</v>
          </cell>
          <cell r="C325" t="str">
            <v>ข้อมือเทียม (Wrist Unit)</v>
          </cell>
          <cell r="D325">
            <v>3877.1</v>
          </cell>
          <cell r="E325">
            <v>1</v>
          </cell>
          <cell r="F325">
            <v>3877.12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16363</v>
          </cell>
          <cell r="R325">
            <v>74</v>
          </cell>
          <cell r="S325" t="str">
            <v>E</v>
          </cell>
        </row>
        <row r="326">
          <cell r="A326">
            <v>2</v>
          </cell>
          <cell r="B326" t="str">
            <v>10V18=45</v>
          </cell>
          <cell r="C326" t="str">
            <v>ข้อมือเทียม (O.B.friction wrist unit)</v>
          </cell>
          <cell r="D326">
            <v>793.4</v>
          </cell>
          <cell r="E326">
            <v>14</v>
          </cell>
          <cell r="F326">
            <v>11108.9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16376</v>
          </cell>
          <cell r="R326">
            <v>61</v>
          </cell>
          <cell r="S326" t="str">
            <v>E</v>
          </cell>
        </row>
        <row r="327">
          <cell r="A327">
            <v>2</v>
          </cell>
          <cell r="B327" t="str">
            <v>10V18=50</v>
          </cell>
          <cell r="C327" t="str">
            <v>ข้อมือเทียม (O.B.friction wrist unit)</v>
          </cell>
          <cell r="D327">
            <v>797</v>
          </cell>
          <cell r="E327">
            <v>5</v>
          </cell>
          <cell r="F327">
            <v>3985.22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16376</v>
          </cell>
          <cell r="R327">
            <v>61</v>
          </cell>
          <cell r="S327" t="str">
            <v>E</v>
          </cell>
        </row>
        <row r="328">
          <cell r="A328">
            <v>2</v>
          </cell>
          <cell r="B328" t="str">
            <v>10V36=50</v>
          </cell>
          <cell r="C328" t="str">
            <v>ข้อมือเทียม (O.B.friction wrist unit)</v>
          </cell>
          <cell r="D328">
            <v>932.9</v>
          </cell>
          <cell r="E328">
            <v>6</v>
          </cell>
          <cell r="F328">
            <v>5597.44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16367</v>
          </cell>
          <cell r="R328">
            <v>70</v>
          </cell>
          <cell r="S328" t="str">
            <v>E</v>
          </cell>
        </row>
        <row r="329">
          <cell r="A329">
            <v>2</v>
          </cell>
          <cell r="B329" t="str">
            <v>12K5=45</v>
          </cell>
          <cell r="C329" t="str">
            <v>ข้อศอกเทียมล็อคได้ด้วยมือ Elbow set up o</v>
          </cell>
          <cell r="D329">
            <v>3872</v>
          </cell>
          <cell r="E329">
            <v>4</v>
          </cell>
          <cell r="F329">
            <v>15488.24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16413</v>
          </cell>
          <cell r="R329">
            <v>24</v>
          </cell>
          <cell r="S329" t="str">
            <v>E</v>
          </cell>
        </row>
        <row r="330">
          <cell r="A330">
            <v>2</v>
          </cell>
          <cell r="B330" t="str">
            <v>12K5=50</v>
          </cell>
          <cell r="C330" t="str">
            <v>ข้อศอกเทียมล็อคได้ด้วยมือ Elbow set up o</v>
          </cell>
          <cell r="D330">
            <v>3809.1</v>
          </cell>
          <cell r="E330">
            <v>2</v>
          </cell>
          <cell r="F330">
            <v>7618.29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16349</v>
          </cell>
          <cell r="R330">
            <v>88</v>
          </cell>
          <cell r="S330" t="str">
            <v>E</v>
          </cell>
        </row>
        <row r="331">
          <cell r="A331">
            <v>2</v>
          </cell>
          <cell r="B331" t="str">
            <v>13E188=600</v>
          </cell>
          <cell r="C331" t="str">
            <v>Battery Cable</v>
          </cell>
          <cell r="D331">
            <v>736.3</v>
          </cell>
          <cell r="E331">
            <v>2</v>
          </cell>
          <cell r="F331">
            <v>1472.63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16404</v>
          </cell>
          <cell r="R331">
            <v>33</v>
          </cell>
          <cell r="S331" t="str">
            <v>E</v>
          </cell>
        </row>
        <row r="332">
          <cell r="A332">
            <v>2</v>
          </cell>
          <cell r="B332" t="str">
            <v>21A19=2</v>
          </cell>
          <cell r="C332" t="str">
            <v>สายเคเบิ้ล AE (Above Elbow Harness)</v>
          </cell>
          <cell r="D332">
            <v>875.3</v>
          </cell>
          <cell r="E332">
            <v>7</v>
          </cell>
          <cell r="F332">
            <v>6127.65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16431</v>
          </cell>
          <cell r="R332">
            <v>6</v>
          </cell>
          <cell r="S332" t="str">
            <v>E</v>
          </cell>
        </row>
        <row r="333">
          <cell r="A333">
            <v>2</v>
          </cell>
          <cell r="B333" t="str">
            <v>21A3=1</v>
          </cell>
          <cell r="C333" t="str">
            <v>สายเคเบิ้ล AE (Cable control AE)</v>
          </cell>
          <cell r="D333">
            <v>550.20000000000005</v>
          </cell>
          <cell r="E333">
            <v>4</v>
          </cell>
          <cell r="F333">
            <v>2200.81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16367</v>
          </cell>
          <cell r="R333">
            <v>70</v>
          </cell>
          <cell r="S333" t="str">
            <v>E</v>
          </cell>
        </row>
        <row r="334">
          <cell r="A334">
            <v>2</v>
          </cell>
          <cell r="B334" t="str">
            <v>21A35=1</v>
          </cell>
          <cell r="C334" t="str">
            <v>Triple-Pull Above Elbow</v>
          </cell>
          <cell r="D334">
            <v>246</v>
          </cell>
          <cell r="E334">
            <v>1</v>
          </cell>
          <cell r="F334">
            <v>246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16433</v>
          </cell>
          <cell r="R334">
            <v>4</v>
          </cell>
          <cell r="S334" t="str">
            <v>E</v>
          </cell>
        </row>
        <row r="335">
          <cell r="A335">
            <v>2</v>
          </cell>
          <cell r="B335" t="str">
            <v>640F12</v>
          </cell>
          <cell r="C335" t="str">
            <v>Special cleaning</v>
          </cell>
          <cell r="D335">
            <v>518.80999999999995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16396</v>
          </cell>
          <cell r="R335">
            <v>41</v>
          </cell>
          <cell r="S335" t="str">
            <v>E</v>
          </cell>
        </row>
        <row r="336">
          <cell r="A336">
            <v>2</v>
          </cell>
          <cell r="B336" t="str">
            <v>757B20</v>
          </cell>
          <cell r="C336" t="str">
            <v>Lithium-Ion Battery</v>
          </cell>
          <cell r="D336">
            <v>3855.9</v>
          </cell>
          <cell r="E336">
            <v>3</v>
          </cell>
          <cell r="F336">
            <v>11567.9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16404</v>
          </cell>
          <cell r="R336">
            <v>33</v>
          </cell>
          <cell r="S336" t="str">
            <v>E</v>
          </cell>
        </row>
        <row r="337">
          <cell r="A337">
            <v>2</v>
          </cell>
          <cell r="B337" t="str">
            <v>8K22=R73/4</v>
          </cell>
          <cell r="C337" t="str">
            <v>มือเทียมแบบใช้งานได้(O.B System hand v.o</v>
          </cell>
          <cell r="D337">
            <v>3738.3</v>
          </cell>
          <cell r="E337">
            <v>2</v>
          </cell>
          <cell r="F337">
            <v>7476.75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16431</v>
          </cell>
          <cell r="R337">
            <v>6</v>
          </cell>
          <cell r="S337" t="str">
            <v>E</v>
          </cell>
        </row>
        <row r="338">
          <cell r="A338">
            <v>2</v>
          </cell>
          <cell r="B338" t="str">
            <v>8S4=190X76L10</v>
          </cell>
          <cell r="C338" t="str">
            <v>Cosmetic Glove ถุงมือเทียม (สั้น)</v>
          </cell>
          <cell r="D338">
            <v>1524.7</v>
          </cell>
          <cell r="E338">
            <v>1</v>
          </cell>
          <cell r="F338">
            <v>1524.79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16312</v>
          </cell>
          <cell r="R338">
            <v>125</v>
          </cell>
          <cell r="S338" t="str">
            <v>E</v>
          </cell>
        </row>
        <row r="339">
          <cell r="A339">
            <v>2</v>
          </cell>
          <cell r="B339" t="str">
            <v>8S4=190X76L12</v>
          </cell>
          <cell r="C339" t="str">
            <v>Cosmetic Glove ถุงมือเทียม (สั้น)</v>
          </cell>
          <cell r="D339">
            <v>1534.3</v>
          </cell>
          <cell r="E339">
            <v>1</v>
          </cell>
          <cell r="F339">
            <v>1534.35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16348</v>
          </cell>
          <cell r="R339">
            <v>89</v>
          </cell>
          <cell r="S339" t="str">
            <v>E</v>
          </cell>
        </row>
        <row r="340">
          <cell r="A340">
            <v>2</v>
          </cell>
          <cell r="B340" t="str">
            <v>8S4=190X76L4</v>
          </cell>
          <cell r="C340" t="str">
            <v>Cosmetic Glove ถุงมือเทียม (สั้น)</v>
          </cell>
          <cell r="D340">
            <v>1542.44</v>
          </cell>
          <cell r="E340">
            <v>0</v>
          </cell>
          <cell r="F340">
            <v>0</v>
          </cell>
          <cell r="G340">
            <v>2</v>
          </cell>
          <cell r="H340">
            <v>3084.88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16220</v>
          </cell>
          <cell r="R340">
            <v>217</v>
          </cell>
          <cell r="S340" t="str">
            <v>E</v>
          </cell>
        </row>
        <row r="341">
          <cell r="A341">
            <v>2</v>
          </cell>
          <cell r="B341" t="str">
            <v>8S4=190X76L6</v>
          </cell>
          <cell r="C341" t="str">
            <v>Cosmetic Glove ถุงมือเทียม (สั้น)</v>
          </cell>
          <cell r="D341">
            <v>1591.8</v>
          </cell>
          <cell r="E341">
            <v>1</v>
          </cell>
          <cell r="F341">
            <v>1591.8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16300</v>
          </cell>
          <cell r="R341">
            <v>137</v>
          </cell>
          <cell r="S341" t="str">
            <v>E</v>
          </cell>
        </row>
        <row r="342">
          <cell r="A342">
            <v>2</v>
          </cell>
          <cell r="B342" t="str">
            <v>8S4=190X76L8</v>
          </cell>
          <cell r="C342" t="str">
            <v>Cosmetic Glove ถุงมือเทียม (สั้น)</v>
          </cell>
          <cell r="D342">
            <v>1555.4</v>
          </cell>
          <cell r="E342">
            <v>3</v>
          </cell>
          <cell r="F342">
            <v>4666.47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16412</v>
          </cell>
          <cell r="R342">
            <v>25</v>
          </cell>
          <cell r="S342" t="str">
            <v>E</v>
          </cell>
        </row>
        <row r="343">
          <cell r="A343">
            <v>2</v>
          </cell>
          <cell r="B343" t="str">
            <v>8S4=190X76R10</v>
          </cell>
          <cell r="C343" t="str">
            <v>Cosmetic Glove ถุงมือเทียม (สั้น)</v>
          </cell>
          <cell r="D343">
            <v>1624.7</v>
          </cell>
          <cell r="E343">
            <v>1</v>
          </cell>
          <cell r="F343">
            <v>1624.77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16312</v>
          </cell>
          <cell r="R343">
            <v>125</v>
          </cell>
          <cell r="S343" t="str">
            <v>E</v>
          </cell>
        </row>
        <row r="344">
          <cell r="A344">
            <v>2</v>
          </cell>
          <cell r="B344" t="str">
            <v>8S4=190X76R12</v>
          </cell>
          <cell r="C344" t="str">
            <v>Cosmetic Glove ถุงมือเทียม (สั้น)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16348</v>
          </cell>
          <cell r="R344">
            <v>89</v>
          </cell>
          <cell r="S344" t="str">
            <v>E</v>
          </cell>
        </row>
        <row r="345">
          <cell r="A345">
            <v>2</v>
          </cell>
          <cell r="B345" t="str">
            <v>8S4=190X76R14</v>
          </cell>
          <cell r="C345" t="str">
            <v>Cosmetic Glove ถุงมือเทียม (สั้น)</v>
          </cell>
          <cell r="D345">
            <v>1591.8</v>
          </cell>
          <cell r="E345">
            <v>1</v>
          </cell>
          <cell r="F345">
            <v>1591.8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16300</v>
          </cell>
          <cell r="R345">
            <v>137</v>
          </cell>
          <cell r="S345" t="str">
            <v>E</v>
          </cell>
        </row>
        <row r="346">
          <cell r="A346">
            <v>2</v>
          </cell>
          <cell r="B346" t="str">
            <v>8S4=190X76R4</v>
          </cell>
          <cell r="C346" t="str">
            <v>Cosmetic Glove ถุงมือเทียม (สั้น)</v>
          </cell>
          <cell r="D346">
            <v>1451.51</v>
          </cell>
          <cell r="E346">
            <v>0</v>
          </cell>
          <cell r="F346">
            <v>0</v>
          </cell>
          <cell r="G346">
            <v>1</v>
          </cell>
          <cell r="H346">
            <v>1451.51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16228</v>
          </cell>
          <cell r="R346">
            <v>209</v>
          </cell>
          <cell r="S346" t="str">
            <v>E</v>
          </cell>
        </row>
        <row r="347">
          <cell r="A347">
            <v>2</v>
          </cell>
          <cell r="B347" t="str">
            <v>8S4=190X76R6</v>
          </cell>
          <cell r="C347" t="str">
            <v>Cosmetic Glove ถุงมือเทียม (สั้น)</v>
          </cell>
          <cell r="D347">
            <v>1557.54</v>
          </cell>
          <cell r="E347">
            <v>0</v>
          </cell>
          <cell r="F347">
            <v>0</v>
          </cell>
          <cell r="G347">
            <v>1</v>
          </cell>
          <cell r="H347">
            <v>1557.54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16228</v>
          </cell>
          <cell r="R347">
            <v>209</v>
          </cell>
          <cell r="S347" t="str">
            <v>E</v>
          </cell>
        </row>
        <row r="348">
          <cell r="A348">
            <v>2</v>
          </cell>
          <cell r="B348" t="str">
            <v>8S4=190X76R8</v>
          </cell>
          <cell r="C348" t="str">
            <v>Cosmetic Glove ถุงมือเทียม (สั้น)</v>
          </cell>
          <cell r="D348">
            <v>1712.6</v>
          </cell>
          <cell r="E348">
            <v>2</v>
          </cell>
          <cell r="F348">
            <v>3425.25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16363</v>
          </cell>
          <cell r="R348">
            <v>74</v>
          </cell>
          <cell r="S348" t="str">
            <v>E</v>
          </cell>
        </row>
        <row r="349">
          <cell r="A349">
            <v>2</v>
          </cell>
          <cell r="B349" t="str">
            <v>8S4=199X82R8</v>
          </cell>
          <cell r="C349" t="str">
            <v>Cosmetic Glove ถุงมือเทียม</v>
          </cell>
          <cell r="D349">
            <v>1391.14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16278</v>
          </cell>
          <cell r="R349">
            <v>159</v>
          </cell>
          <cell r="S349" t="str">
            <v>E</v>
          </cell>
        </row>
        <row r="350">
          <cell r="A350">
            <v>2</v>
          </cell>
          <cell r="B350" t="str">
            <v>8S4=202X74L10</v>
          </cell>
          <cell r="C350" t="str">
            <v>Cosmetic Glove ถุงมือเทียม</v>
          </cell>
          <cell r="D350">
            <v>1397.9</v>
          </cell>
          <cell r="E350">
            <v>1</v>
          </cell>
          <cell r="F350">
            <v>1397.98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16300</v>
          </cell>
          <cell r="R350">
            <v>137</v>
          </cell>
          <cell r="S350" t="str">
            <v>E</v>
          </cell>
        </row>
        <row r="351">
          <cell r="A351">
            <v>2</v>
          </cell>
          <cell r="B351" t="str">
            <v>8S4=203X83L12</v>
          </cell>
          <cell r="C351" t="str">
            <v>Cosmetic Glove ถุงมือเทียม</v>
          </cell>
          <cell r="D351">
            <v>1395.2</v>
          </cell>
          <cell r="E351">
            <v>1</v>
          </cell>
          <cell r="F351">
            <v>1395.25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16417</v>
          </cell>
          <cell r="R351">
            <v>20</v>
          </cell>
          <cell r="S351" t="str">
            <v>E</v>
          </cell>
        </row>
        <row r="352">
          <cell r="A352">
            <v>2</v>
          </cell>
          <cell r="B352" t="str">
            <v>8S4=203X85L10</v>
          </cell>
          <cell r="C352" t="str">
            <v>Cosmetic Glove ถุงมือเทียม</v>
          </cell>
          <cell r="D352">
            <v>1515.91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16412</v>
          </cell>
          <cell r="R352">
            <v>25</v>
          </cell>
          <cell r="S352" t="str">
            <v>E</v>
          </cell>
        </row>
        <row r="353">
          <cell r="A353">
            <v>2</v>
          </cell>
          <cell r="B353" t="str">
            <v>8S4=203X85L12</v>
          </cell>
          <cell r="C353" t="str">
            <v>Cosmetic Glove ถุงมือเทียม</v>
          </cell>
          <cell r="D353">
            <v>1433.5</v>
          </cell>
          <cell r="E353">
            <v>1</v>
          </cell>
          <cell r="F353">
            <v>1433.59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16367</v>
          </cell>
          <cell r="R353">
            <v>70</v>
          </cell>
          <cell r="S353" t="str">
            <v>E</v>
          </cell>
        </row>
        <row r="354">
          <cell r="A354">
            <v>2</v>
          </cell>
          <cell r="B354" t="str">
            <v>8S4=203X85L8</v>
          </cell>
          <cell r="C354" t="str">
            <v>Cosmetic Glove ถุงมือเทียม</v>
          </cell>
          <cell r="D354">
            <v>1800.48</v>
          </cell>
          <cell r="E354">
            <v>0</v>
          </cell>
          <cell r="F354">
            <v>0</v>
          </cell>
          <cell r="G354">
            <v>1</v>
          </cell>
          <cell r="H354">
            <v>1800.48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16139</v>
          </cell>
          <cell r="R354">
            <v>298</v>
          </cell>
          <cell r="S354" t="str">
            <v>E</v>
          </cell>
        </row>
        <row r="355">
          <cell r="A355">
            <v>2</v>
          </cell>
          <cell r="B355" t="str">
            <v>8S4=205X80R10</v>
          </cell>
          <cell r="C355" t="str">
            <v>Cosmetic Glove ถุงมือเทียม (สั้น)</v>
          </cell>
          <cell r="D355">
            <v>1391.14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16270</v>
          </cell>
          <cell r="R355">
            <v>167</v>
          </cell>
          <cell r="S355" t="str">
            <v>E</v>
          </cell>
        </row>
        <row r="356">
          <cell r="A356">
            <v>2</v>
          </cell>
          <cell r="B356" t="str">
            <v>8S4=205X81L12</v>
          </cell>
          <cell r="C356" t="str">
            <v>Cosmetic Glove ถุงมือเทียม (สั้น)</v>
          </cell>
          <cell r="D356">
            <v>1426.73</v>
          </cell>
          <cell r="E356">
            <v>0</v>
          </cell>
          <cell r="F356">
            <v>0</v>
          </cell>
          <cell r="G356">
            <v>1</v>
          </cell>
          <cell r="H356">
            <v>1426.73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16114</v>
          </cell>
          <cell r="R356">
            <v>322</v>
          </cell>
          <cell r="S356" t="str">
            <v>E</v>
          </cell>
        </row>
        <row r="357">
          <cell r="A357">
            <v>2</v>
          </cell>
          <cell r="B357" t="str">
            <v>8S4=205X81R10</v>
          </cell>
          <cell r="C357" t="str">
            <v>Cosmetic Glove ถุงมือเทียม (สั้น)</v>
          </cell>
          <cell r="D357">
            <v>1800.48</v>
          </cell>
          <cell r="E357">
            <v>0</v>
          </cell>
          <cell r="F357">
            <v>0</v>
          </cell>
          <cell r="G357">
            <v>1</v>
          </cell>
          <cell r="H357">
            <v>1800.48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16207</v>
          </cell>
          <cell r="R357">
            <v>230</v>
          </cell>
          <cell r="S357" t="str">
            <v>E</v>
          </cell>
        </row>
        <row r="358">
          <cell r="A358">
            <v>2</v>
          </cell>
          <cell r="B358" t="str">
            <v>8S4=206X76R10</v>
          </cell>
          <cell r="C358" t="str">
            <v>Cosmetic Glove ถุงมือเทียม</v>
          </cell>
          <cell r="D358">
            <v>1397.98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16363</v>
          </cell>
          <cell r="R358">
            <v>74</v>
          </cell>
          <cell r="S358" t="str">
            <v>E</v>
          </cell>
        </row>
        <row r="359">
          <cell r="A359">
            <v>2</v>
          </cell>
          <cell r="B359" t="str">
            <v>8S4=206X80L10</v>
          </cell>
          <cell r="C359" t="str">
            <v>Cosmetic Glove ถุงมือเทียม</v>
          </cell>
          <cell r="D359">
            <v>1483.9</v>
          </cell>
          <cell r="E359">
            <v>1</v>
          </cell>
          <cell r="F359">
            <v>1483.99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16432</v>
          </cell>
          <cell r="R359">
            <v>5</v>
          </cell>
          <cell r="S359" t="str">
            <v>E</v>
          </cell>
        </row>
        <row r="360">
          <cell r="A360">
            <v>2</v>
          </cell>
          <cell r="B360" t="str">
            <v>8S4=206X80L12</v>
          </cell>
          <cell r="C360" t="str">
            <v>Cosmetic Glove ถุงมือเทียม</v>
          </cell>
          <cell r="D360">
            <v>1433.5</v>
          </cell>
          <cell r="E360">
            <v>2</v>
          </cell>
          <cell r="F360">
            <v>2867.18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16367</v>
          </cell>
          <cell r="R360">
            <v>70</v>
          </cell>
          <cell r="S360" t="str">
            <v>E</v>
          </cell>
        </row>
        <row r="361">
          <cell r="A361">
            <v>2</v>
          </cell>
          <cell r="B361" t="str">
            <v>8S4=206X85R10</v>
          </cell>
          <cell r="C361" t="str">
            <v>Cosmetic Glove ถุงมือเทียม</v>
          </cell>
          <cell r="D361">
            <v>1386.01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16412</v>
          </cell>
          <cell r="R361">
            <v>25</v>
          </cell>
          <cell r="S361" t="str">
            <v>E</v>
          </cell>
        </row>
        <row r="362">
          <cell r="A362">
            <v>2</v>
          </cell>
          <cell r="B362" t="str">
            <v>8S4=207X86L8</v>
          </cell>
          <cell r="C362" t="str">
            <v>Cosmetic Glove ถุงมือเทียม</v>
          </cell>
          <cell r="D362">
            <v>1391.14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16270</v>
          </cell>
          <cell r="R362">
            <v>167</v>
          </cell>
          <cell r="S362" t="str">
            <v>E</v>
          </cell>
        </row>
        <row r="363">
          <cell r="A363">
            <v>2</v>
          </cell>
          <cell r="B363" t="str">
            <v>8S4=208X85L13</v>
          </cell>
          <cell r="C363" t="str">
            <v>Cosmetic Glove ถุงมือเทียม</v>
          </cell>
          <cell r="D363">
            <v>1460.7</v>
          </cell>
          <cell r="E363">
            <v>1</v>
          </cell>
          <cell r="F363">
            <v>1460.78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16349</v>
          </cell>
          <cell r="R363">
            <v>88</v>
          </cell>
          <cell r="S363" t="str">
            <v>E</v>
          </cell>
        </row>
        <row r="364">
          <cell r="A364">
            <v>2</v>
          </cell>
          <cell r="B364" t="str">
            <v>8S4=209X86R8</v>
          </cell>
          <cell r="C364" t="str">
            <v>Cosmetic Glove ถุงมือเทียม</v>
          </cell>
          <cell r="D364">
            <v>1391.14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16270</v>
          </cell>
          <cell r="R364">
            <v>167</v>
          </cell>
          <cell r="S364" t="str">
            <v>E</v>
          </cell>
        </row>
        <row r="365">
          <cell r="A365">
            <v>2</v>
          </cell>
          <cell r="B365" t="str">
            <v>8S4=210X78L10</v>
          </cell>
          <cell r="C365" t="str">
            <v>Cosmetic Glove ถุงมือเทียม (สั้น)</v>
          </cell>
          <cell r="D365">
            <v>1397.9</v>
          </cell>
          <cell r="E365">
            <v>4</v>
          </cell>
          <cell r="F365">
            <v>5591.6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16425</v>
          </cell>
          <cell r="R365">
            <v>12</v>
          </cell>
          <cell r="S365" t="str">
            <v>E</v>
          </cell>
        </row>
        <row r="366">
          <cell r="A366">
            <v>2</v>
          </cell>
          <cell r="B366" t="str">
            <v>8S4=210X78L12</v>
          </cell>
          <cell r="C366" t="str">
            <v>Cosmetic Glove ถุงมือเทียม (สั้น)</v>
          </cell>
          <cell r="D366">
            <v>1548.6</v>
          </cell>
          <cell r="E366">
            <v>2</v>
          </cell>
          <cell r="F366">
            <v>3097.22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16341</v>
          </cell>
          <cell r="R366">
            <v>96</v>
          </cell>
          <cell r="S366" t="str">
            <v>E</v>
          </cell>
        </row>
        <row r="367">
          <cell r="A367">
            <v>2</v>
          </cell>
          <cell r="B367" t="str">
            <v>8S4=210X78L4</v>
          </cell>
          <cell r="C367" t="str">
            <v>Cosmetic Glove ถุงมือเทียม (สั้น)</v>
          </cell>
          <cell r="D367">
            <v>1535.8</v>
          </cell>
          <cell r="E367">
            <v>2</v>
          </cell>
          <cell r="F367">
            <v>3071.66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16263</v>
          </cell>
          <cell r="R367">
            <v>174</v>
          </cell>
          <cell r="S367" t="str">
            <v>E</v>
          </cell>
        </row>
        <row r="368">
          <cell r="A368">
            <v>2</v>
          </cell>
          <cell r="B368" t="str">
            <v>8S4=210X78L6</v>
          </cell>
          <cell r="C368" t="str">
            <v>Cosmetic Glove ถุงมือเทียม (สั้น)</v>
          </cell>
          <cell r="D368">
            <v>1496.4</v>
          </cell>
          <cell r="E368">
            <v>1</v>
          </cell>
          <cell r="F368">
            <v>1496.43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16413</v>
          </cell>
          <cell r="R368">
            <v>24</v>
          </cell>
          <cell r="S368" t="str">
            <v>E</v>
          </cell>
        </row>
        <row r="369">
          <cell r="A369">
            <v>2</v>
          </cell>
          <cell r="B369" t="str">
            <v>8S4=210X78L8</v>
          </cell>
          <cell r="C369" t="str">
            <v>Cosmetic Glove ถุงมือเทียม (สั้น)</v>
          </cell>
          <cell r="D369">
            <v>1400.4</v>
          </cell>
          <cell r="E369">
            <v>2</v>
          </cell>
          <cell r="F369">
            <v>2800.81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16363</v>
          </cell>
          <cell r="R369">
            <v>74</v>
          </cell>
          <cell r="S369" t="str">
            <v>E</v>
          </cell>
        </row>
        <row r="370">
          <cell r="A370">
            <v>2</v>
          </cell>
          <cell r="B370" t="str">
            <v>8S4=210X78R10</v>
          </cell>
          <cell r="C370" t="str">
            <v>Cosmetic Glove ถุงมือเทียม (สั้น)</v>
          </cell>
          <cell r="D370">
            <v>1395.8</v>
          </cell>
          <cell r="E370">
            <v>8</v>
          </cell>
          <cell r="F370">
            <v>11166.4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16425</v>
          </cell>
          <cell r="R370">
            <v>12</v>
          </cell>
          <cell r="S370" t="str">
            <v>E</v>
          </cell>
        </row>
        <row r="371">
          <cell r="A371">
            <v>2</v>
          </cell>
          <cell r="B371" t="str">
            <v>8S4=210X78R12</v>
          </cell>
          <cell r="C371" t="str">
            <v>Cosmetic Glove ถุงมือเทียม (สั้น)</v>
          </cell>
          <cell r="D371">
            <v>1397.9</v>
          </cell>
          <cell r="E371">
            <v>1</v>
          </cell>
          <cell r="F371">
            <v>1397.98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16363</v>
          </cell>
          <cell r="R371">
            <v>74</v>
          </cell>
          <cell r="S371" t="str">
            <v>E</v>
          </cell>
        </row>
        <row r="372">
          <cell r="A372">
            <v>2</v>
          </cell>
          <cell r="B372" t="str">
            <v>8S4=210X78R2</v>
          </cell>
          <cell r="C372" t="str">
            <v>Cosmetic Glove ถุงมือเทียม (สั้น)</v>
          </cell>
          <cell r="D372">
            <v>1800.48</v>
          </cell>
          <cell r="E372">
            <v>0</v>
          </cell>
          <cell r="F372">
            <v>0</v>
          </cell>
          <cell r="G372">
            <v>1</v>
          </cell>
          <cell r="H372">
            <v>1800.48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16202</v>
          </cell>
          <cell r="R372">
            <v>235</v>
          </cell>
          <cell r="S372" t="str">
            <v>E</v>
          </cell>
        </row>
        <row r="373">
          <cell r="A373">
            <v>2</v>
          </cell>
          <cell r="B373" t="str">
            <v>8S4=210X78R4</v>
          </cell>
          <cell r="C373" t="str">
            <v>Cosmetic Glove ถุงมือเทียม (สั้น)</v>
          </cell>
          <cell r="D373">
            <v>1391.5</v>
          </cell>
          <cell r="E373">
            <v>1</v>
          </cell>
          <cell r="F373">
            <v>1391.54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16431</v>
          </cell>
          <cell r="R373">
            <v>6</v>
          </cell>
          <cell r="S373" t="str">
            <v>E</v>
          </cell>
        </row>
        <row r="374">
          <cell r="A374">
            <v>2</v>
          </cell>
          <cell r="B374" t="str">
            <v>8S4=210X78R6</v>
          </cell>
          <cell r="C374" t="str">
            <v>Cosmetic Glove ถุงมือเทียม (สั้น)</v>
          </cell>
          <cell r="D374">
            <v>1391.6</v>
          </cell>
          <cell r="E374">
            <v>3</v>
          </cell>
          <cell r="F374">
            <v>4175.0200000000004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16367</v>
          </cell>
          <cell r="R374">
            <v>70</v>
          </cell>
          <cell r="S374" t="str">
            <v>E</v>
          </cell>
        </row>
        <row r="375">
          <cell r="A375">
            <v>2</v>
          </cell>
          <cell r="B375" t="str">
            <v>8S4=210X78R8</v>
          </cell>
          <cell r="C375" t="str">
            <v>Cosmetic Glove ถุงมือเทียม (สั้น)</v>
          </cell>
          <cell r="D375">
            <v>1421.4</v>
          </cell>
          <cell r="E375">
            <v>5</v>
          </cell>
          <cell r="F375">
            <v>7107.07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16376</v>
          </cell>
          <cell r="R375">
            <v>61</v>
          </cell>
          <cell r="S375" t="str">
            <v>E</v>
          </cell>
        </row>
        <row r="376">
          <cell r="A376">
            <v>2</v>
          </cell>
          <cell r="B376" t="str">
            <v>8S4=212X83R12</v>
          </cell>
          <cell r="C376" t="str">
            <v>Cosmetic Glove ถุงมือเทียม</v>
          </cell>
          <cell r="D376">
            <v>1414.425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16433</v>
          </cell>
          <cell r="R376">
            <v>4</v>
          </cell>
          <cell r="S376" t="str">
            <v>E</v>
          </cell>
        </row>
        <row r="377">
          <cell r="A377">
            <v>2</v>
          </cell>
          <cell r="B377" t="str">
            <v>8S4=213X85L8</v>
          </cell>
          <cell r="C377" t="str">
            <v>Cosmetic Glove ถุงมือเทียม</v>
          </cell>
          <cell r="D377">
            <v>1391.14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16396</v>
          </cell>
          <cell r="R377">
            <v>41</v>
          </cell>
          <cell r="S377" t="str">
            <v>E</v>
          </cell>
        </row>
        <row r="378">
          <cell r="A378">
            <v>2</v>
          </cell>
          <cell r="B378" t="str">
            <v>8S4=214X90R10</v>
          </cell>
          <cell r="C378" t="str">
            <v>Cosmetic Glove ถุงมือเทียม</v>
          </cell>
          <cell r="D378">
            <v>1421.14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16350</v>
          </cell>
          <cell r="R378">
            <v>87</v>
          </cell>
          <cell r="S378" t="str">
            <v>E</v>
          </cell>
        </row>
        <row r="379">
          <cell r="A379">
            <v>2</v>
          </cell>
          <cell r="B379" t="str">
            <v>8S4=215X88R11</v>
          </cell>
          <cell r="C379" t="str">
            <v>Cosmetic Glove ถุงมือเทียม</v>
          </cell>
          <cell r="D379">
            <v>1362</v>
          </cell>
          <cell r="E379">
            <v>1</v>
          </cell>
          <cell r="F379">
            <v>1362.05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16431</v>
          </cell>
          <cell r="R379">
            <v>6</v>
          </cell>
          <cell r="S379" t="str">
            <v>E</v>
          </cell>
        </row>
        <row r="380">
          <cell r="A380">
            <v>2</v>
          </cell>
          <cell r="B380" t="str">
            <v>8S4=218X83R8</v>
          </cell>
          <cell r="C380" t="str">
            <v>Cosmetic Glove ถุงมือเทียม</v>
          </cell>
          <cell r="D380">
            <v>1421.14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16333</v>
          </cell>
          <cell r="R380">
            <v>104</v>
          </cell>
          <cell r="S380" t="str">
            <v>E</v>
          </cell>
        </row>
        <row r="381">
          <cell r="A381">
            <v>2</v>
          </cell>
          <cell r="B381" t="str">
            <v>8S4=218X85L12</v>
          </cell>
          <cell r="C381" t="str">
            <v>Cosmetic Glove ถุงมือเทียม</v>
          </cell>
          <cell r="D381">
            <v>1395.2</v>
          </cell>
          <cell r="E381">
            <v>1</v>
          </cell>
          <cell r="F381">
            <v>1395.26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16417</v>
          </cell>
          <cell r="R381">
            <v>20</v>
          </cell>
          <cell r="S381" t="str">
            <v>E</v>
          </cell>
        </row>
        <row r="382">
          <cell r="A382">
            <v>2</v>
          </cell>
          <cell r="B382" t="str">
            <v>8S4=218X85L8</v>
          </cell>
          <cell r="C382" t="str">
            <v>Cosmetic Glove ถุงมือเทียม</v>
          </cell>
          <cell r="D382">
            <v>1391.14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16270</v>
          </cell>
          <cell r="R382">
            <v>167</v>
          </cell>
          <cell r="S382" t="str">
            <v>E</v>
          </cell>
        </row>
        <row r="383">
          <cell r="A383">
            <v>2</v>
          </cell>
          <cell r="B383" t="str">
            <v>8S4=220X80L12</v>
          </cell>
          <cell r="C383" t="str">
            <v>Cosmetic Glove ถุงมือเทียม</v>
          </cell>
          <cell r="D383">
            <v>1621.7</v>
          </cell>
          <cell r="E383">
            <v>1</v>
          </cell>
          <cell r="F383">
            <v>1621.75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16433</v>
          </cell>
          <cell r="R383">
            <v>4</v>
          </cell>
          <cell r="S383" t="str">
            <v>E</v>
          </cell>
        </row>
        <row r="384">
          <cell r="A384">
            <v>2</v>
          </cell>
          <cell r="B384" t="str">
            <v>8S4=220X80L4</v>
          </cell>
          <cell r="C384" t="str">
            <v>Cosmetic Glove ถุงมือเทียม (สั้น)</v>
          </cell>
          <cell r="D384">
            <v>1163</v>
          </cell>
          <cell r="E384">
            <v>0</v>
          </cell>
          <cell r="F384">
            <v>0</v>
          </cell>
          <cell r="G384">
            <v>2</v>
          </cell>
          <cell r="H384">
            <v>2326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16122</v>
          </cell>
          <cell r="R384">
            <v>314</v>
          </cell>
          <cell r="S384" t="str">
            <v>E</v>
          </cell>
        </row>
        <row r="385">
          <cell r="A385">
            <v>2</v>
          </cell>
          <cell r="B385" t="str">
            <v>8S4=220X80R5</v>
          </cell>
          <cell r="C385" t="str">
            <v>Cosmetic Glove ถุงมือเทียม (สั้น)</v>
          </cell>
          <cell r="D385">
            <v>1413.92</v>
          </cell>
          <cell r="E385">
            <v>0</v>
          </cell>
          <cell r="F385">
            <v>0</v>
          </cell>
          <cell r="G385">
            <v>2</v>
          </cell>
          <cell r="H385">
            <v>2827.84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16237</v>
          </cell>
          <cell r="R385">
            <v>200</v>
          </cell>
          <cell r="S385" t="str">
            <v>E</v>
          </cell>
        </row>
        <row r="386">
          <cell r="A386">
            <v>2</v>
          </cell>
          <cell r="B386" t="str">
            <v>8S4=221X81L12</v>
          </cell>
          <cell r="C386" t="str">
            <v>Cosmetic Glove ถุงมือเทียม</v>
          </cell>
          <cell r="D386">
            <v>1451.6</v>
          </cell>
          <cell r="E386">
            <v>1</v>
          </cell>
          <cell r="F386">
            <v>1451.61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16348</v>
          </cell>
          <cell r="R386">
            <v>89</v>
          </cell>
          <cell r="S386" t="str">
            <v>E</v>
          </cell>
        </row>
        <row r="387">
          <cell r="A387">
            <v>2</v>
          </cell>
          <cell r="B387" t="str">
            <v>8S4=228X84L8</v>
          </cell>
          <cell r="C387" t="str">
            <v>Cosmetic Glove ถุงมือเทียม</v>
          </cell>
          <cell r="D387">
            <v>1391.14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16269</v>
          </cell>
          <cell r="R387">
            <v>168</v>
          </cell>
          <cell r="S387" t="str">
            <v>E</v>
          </cell>
        </row>
        <row r="388">
          <cell r="A388">
            <v>2</v>
          </cell>
          <cell r="B388" t="str">
            <v>8S4=228X89R10</v>
          </cell>
          <cell r="C388" t="str">
            <v>Cosmetic Glove ถุงมือเทียม</v>
          </cell>
          <cell r="D388">
            <v>1375.19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16305</v>
          </cell>
          <cell r="R388">
            <v>132</v>
          </cell>
          <cell r="S388" t="str">
            <v>E</v>
          </cell>
        </row>
        <row r="389">
          <cell r="A389">
            <v>2</v>
          </cell>
          <cell r="B389" t="str">
            <v>8S5=165X72L3</v>
          </cell>
          <cell r="C389" t="str">
            <v>Cosmetic Glove ถุงมือเทียม</v>
          </cell>
          <cell r="D389">
            <v>1800.48</v>
          </cell>
          <cell r="E389">
            <v>0</v>
          </cell>
          <cell r="F389">
            <v>0</v>
          </cell>
          <cell r="G389">
            <v>1</v>
          </cell>
          <cell r="H389">
            <v>1800.48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16207</v>
          </cell>
          <cell r="R389">
            <v>230</v>
          </cell>
          <cell r="S389" t="str">
            <v>E</v>
          </cell>
        </row>
        <row r="390">
          <cell r="A390">
            <v>2</v>
          </cell>
          <cell r="B390" t="str">
            <v>8S5=174X74L10</v>
          </cell>
          <cell r="C390" t="str">
            <v>Cosmetic Glove ถุงมือเทียม</v>
          </cell>
          <cell r="D390">
            <v>1436</v>
          </cell>
          <cell r="E390">
            <v>1</v>
          </cell>
          <cell r="F390">
            <v>1436.06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16433</v>
          </cell>
          <cell r="R390">
            <v>4</v>
          </cell>
          <cell r="S390" t="str">
            <v>E</v>
          </cell>
        </row>
        <row r="391">
          <cell r="A391">
            <v>2</v>
          </cell>
          <cell r="B391" t="str">
            <v>8S5=175X76R10</v>
          </cell>
          <cell r="C391" t="str">
            <v>Cosmetic Glove ถุงมือเทียม</v>
          </cell>
          <cell r="D391">
            <v>1800.48</v>
          </cell>
          <cell r="E391">
            <v>0</v>
          </cell>
          <cell r="F391">
            <v>0</v>
          </cell>
          <cell r="G391">
            <v>1</v>
          </cell>
          <cell r="H391">
            <v>1800.48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16100</v>
          </cell>
          <cell r="R391">
            <v>336</v>
          </cell>
          <cell r="S391" t="str">
            <v>E</v>
          </cell>
        </row>
        <row r="392">
          <cell r="A392">
            <v>2</v>
          </cell>
          <cell r="B392" t="str">
            <v>8S5=181X75R12</v>
          </cell>
          <cell r="C392" t="str">
            <v>Cosmetic Glove ถุงมือเทียม</v>
          </cell>
          <cell r="D392">
            <v>1800.4</v>
          </cell>
          <cell r="E392">
            <v>1</v>
          </cell>
          <cell r="F392">
            <v>1800.48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16418</v>
          </cell>
          <cell r="R392">
            <v>19</v>
          </cell>
          <cell r="S392" t="str">
            <v>E</v>
          </cell>
        </row>
        <row r="393">
          <cell r="A393">
            <v>2</v>
          </cell>
          <cell r="B393" t="str">
            <v>8S5=187X74R2</v>
          </cell>
          <cell r="C393" t="str">
            <v>Cosmetic Glove ถุงมือเทียม</v>
          </cell>
          <cell r="D393">
            <v>1375.9</v>
          </cell>
          <cell r="E393">
            <v>1</v>
          </cell>
          <cell r="F393">
            <v>1375.96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16412</v>
          </cell>
          <cell r="R393">
            <v>25</v>
          </cell>
          <cell r="S393" t="str">
            <v>E</v>
          </cell>
        </row>
        <row r="394">
          <cell r="A394">
            <v>2</v>
          </cell>
          <cell r="B394" t="str">
            <v>8S5=190X77R10</v>
          </cell>
          <cell r="C394" t="str">
            <v>Cosmetic Glove ถุงมือเทียม</v>
          </cell>
          <cell r="D394">
            <v>1594</v>
          </cell>
          <cell r="E394">
            <v>1</v>
          </cell>
          <cell r="F394">
            <v>1594.04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16420</v>
          </cell>
          <cell r="R394">
            <v>17</v>
          </cell>
          <cell r="S394" t="str">
            <v>E</v>
          </cell>
        </row>
        <row r="395">
          <cell r="A395">
            <v>2</v>
          </cell>
          <cell r="B395" t="str">
            <v>8S5=190X77R12</v>
          </cell>
          <cell r="C395" t="str">
            <v>Cosmetic Glove ถุงมือเทียม</v>
          </cell>
          <cell r="D395">
            <v>1436.06</v>
          </cell>
          <cell r="E395">
            <v>0</v>
          </cell>
          <cell r="F395">
            <v>0</v>
          </cell>
          <cell r="G395">
            <v>1</v>
          </cell>
          <cell r="H395">
            <v>1436.06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16244</v>
          </cell>
          <cell r="R395">
            <v>193</v>
          </cell>
          <cell r="S395" t="str">
            <v>E</v>
          </cell>
        </row>
        <row r="396">
          <cell r="A396">
            <v>2</v>
          </cell>
          <cell r="B396" t="str">
            <v>8S5=195X78L10</v>
          </cell>
          <cell r="C396" t="str">
            <v>Cosmetic Glove ถุงมือเทียม</v>
          </cell>
          <cell r="D396">
            <v>1435.2</v>
          </cell>
          <cell r="E396">
            <v>3</v>
          </cell>
          <cell r="F396">
            <v>4305.74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16433</v>
          </cell>
          <cell r="R396">
            <v>4</v>
          </cell>
          <cell r="S396" t="str">
            <v>E</v>
          </cell>
        </row>
        <row r="397">
          <cell r="A397">
            <v>2</v>
          </cell>
          <cell r="B397" t="str">
            <v>8S5=195X78L12</v>
          </cell>
          <cell r="C397" t="str">
            <v>Cosmetic Glove ถุงมือเทียม</v>
          </cell>
          <cell r="D397">
            <v>1451.6</v>
          </cell>
          <cell r="E397">
            <v>1</v>
          </cell>
          <cell r="F397">
            <v>1451.61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16367</v>
          </cell>
          <cell r="R397">
            <v>70</v>
          </cell>
          <cell r="S397" t="str">
            <v>E</v>
          </cell>
        </row>
        <row r="398">
          <cell r="A398">
            <v>2</v>
          </cell>
          <cell r="B398" t="str">
            <v>8S5=195X78L6</v>
          </cell>
          <cell r="C398" t="str">
            <v>Cosmetic Glove ถุงมือเทียม</v>
          </cell>
          <cell r="D398">
            <v>1532.1</v>
          </cell>
          <cell r="E398">
            <v>1</v>
          </cell>
          <cell r="F398">
            <v>1532.15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16412</v>
          </cell>
          <cell r="R398">
            <v>25</v>
          </cell>
          <cell r="S398" t="str">
            <v>E</v>
          </cell>
        </row>
        <row r="399">
          <cell r="A399">
            <v>2</v>
          </cell>
          <cell r="B399" t="str">
            <v>8S5=195X78L8</v>
          </cell>
          <cell r="C399" t="str">
            <v>Cosmetic Glove ถุงมือเทียม</v>
          </cell>
          <cell r="D399">
            <v>1436.4</v>
          </cell>
          <cell r="E399">
            <v>2</v>
          </cell>
          <cell r="F399">
            <v>2872.9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16363</v>
          </cell>
          <cell r="R399">
            <v>74</v>
          </cell>
          <cell r="S399" t="str">
            <v>E</v>
          </cell>
        </row>
        <row r="400">
          <cell r="A400">
            <v>2</v>
          </cell>
          <cell r="B400" t="str">
            <v>8S5=195X78R10</v>
          </cell>
          <cell r="C400" t="str">
            <v>Cosmetic Glove ถุงมือเทียม</v>
          </cell>
          <cell r="D400">
            <v>1415.9</v>
          </cell>
          <cell r="E400">
            <v>5</v>
          </cell>
          <cell r="F400">
            <v>7079.52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16420</v>
          </cell>
          <cell r="R400">
            <v>17</v>
          </cell>
          <cell r="S400" t="str">
            <v>E</v>
          </cell>
        </row>
        <row r="401">
          <cell r="A401">
            <v>2</v>
          </cell>
          <cell r="B401" t="str">
            <v>8S5=195X78R4</v>
          </cell>
          <cell r="C401" t="str">
            <v>Cosmetic Glove ถุงมือเทียม</v>
          </cell>
          <cell r="D401">
            <v>1379.5</v>
          </cell>
          <cell r="E401">
            <v>1</v>
          </cell>
          <cell r="F401">
            <v>1379.58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16418</v>
          </cell>
          <cell r="R401">
            <v>19</v>
          </cell>
          <cell r="S401" t="str">
            <v>E</v>
          </cell>
        </row>
        <row r="402">
          <cell r="A402">
            <v>2</v>
          </cell>
          <cell r="B402" t="str">
            <v>8S5=195X78R6</v>
          </cell>
          <cell r="C402" t="str">
            <v>Cosmetic Glove ถุงมือเทียม</v>
          </cell>
          <cell r="D402">
            <v>1556.6</v>
          </cell>
          <cell r="E402">
            <v>5</v>
          </cell>
          <cell r="F402">
            <v>7783.32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16418</v>
          </cell>
          <cell r="R402">
            <v>19</v>
          </cell>
          <cell r="S402" t="str">
            <v>E</v>
          </cell>
        </row>
        <row r="403">
          <cell r="A403">
            <v>2</v>
          </cell>
          <cell r="B403" t="str">
            <v>8S5=195X78R8</v>
          </cell>
          <cell r="C403" t="str">
            <v>Cosmetic Glove ถุงมือเทียม</v>
          </cell>
          <cell r="D403">
            <v>1466.9</v>
          </cell>
          <cell r="E403">
            <v>8</v>
          </cell>
          <cell r="F403">
            <v>11735.65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16420</v>
          </cell>
          <cell r="R403">
            <v>17</v>
          </cell>
          <cell r="S403" t="str">
            <v>E</v>
          </cell>
        </row>
        <row r="404">
          <cell r="A404">
            <v>2</v>
          </cell>
          <cell r="B404" t="str">
            <v>8S5=195X79L11</v>
          </cell>
          <cell r="C404" t="str">
            <v>Cosmetic Glove ถุงมือเทียม</v>
          </cell>
          <cell r="D404">
            <v>1859.46</v>
          </cell>
          <cell r="E404">
            <v>0</v>
          </cell>
          <cell r="F404">
            <v>0</v>
          </cell>
          <cell r="G404">
            <v>1</v>
          </cell>
          <cell r="H404">
            <v>1859.46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16244</v>
          </cell>
          <cell r="R404">
            <v>193</v>
          </cell>
          <cell r="S404" t="str">
            <v>E</v>
          </cell>
        </row>
        <row r="405">
          <cell r="A405">
            <v>2</v>
          </cell>
          <cell r="B405" t="str">
            <v>8S5=208X89L8</v>
          </cell>
          <cell r="C405" t="str">
            <v>Cosmetic Glove ถุงมือเทียม</v>
          </cell>
          <cell r="D405">
            <v>1463</v>
          </cell>
          <cell r="E405">
            <v>1</v>
          </cell>
          <cell r="F405">
            <v>1463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16298</v>
          </cell>
          <cell r="R405">
            <v>139</v>
          </cell>
          <cell r="S405" t="str">
            <v>E</v>
          </cell>
        </row>
        <row r="406">
          <cell r="A406">
            <v>2</v>
          </cell>
          <cell r="B406" t="str">
            <v>8S5=210X89R10</v>
          </cell>
          <cell r="C406" t="str">
            <v>Cosmetic Glove ถุงมือเทียม</v>
          </cell>
          <cell r="D406">
            <v>1395.2</v>
          </cell>
          <cell r="E406">
            <v>1</v>
          </cell>
          <cell r="F406">
            <v>1395.26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16417</v>
          </cell>
          <cell r="R406">
            <v>20</v>
          </cell>
          <cell r="S406" t="str">
            <v>E</v>
          </cell>
        </row>
        <row r="407">
          <cell r="A407">
            <v>2</v>
          </cell>
          <cell r="B407" t="str">
            <v>8S5=210X89R2</v>
          </cell>
          <cell r="C407" t="str">
            <v>Cosmetic Glove ถุงมือเทียม</v>
          </cell>
          <cell r="D407">
            <v>1391.9</v>
          </cell>
          <cell r="E407">
            <v>1</v>
          </cell>
          <cell r="F407">
            <v>1391.93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16270</v>
          </cell>
          <cell r="R407">
            <v>167</v>
          </cell>
          <cell r="S407" t="str">
            <v>E</v>
          </cell>
        </row>
        <row r="408">
          <cell r="A408">
            <v>2</v>
          </cell>
          <cell r="B408" t="str">
            <v>8S5=210X89R4</v>
          </cell>
          <cell r="C408" t="str">
            <v>Cosmetic Glove ถุงมือเทียม</v>
          </cell>
          <cell r="D408">
            <v>1408.2</v>
          </cell>
          <cell r="E408">
            <v>1</v>
          </cell>
          <cell r="F408">
            <v>1408.25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16320</v>
          </cell>
          <cell r="R408">
            <v>117</v>
          </cell>
          <cell r="S408" t="str">
            <v>E</v>
          </cell>
        </row>
        <row r="409">
          <cell r="A409">
            <v>2</v>
          </cell>
          <cell r="B409" t="str">
            <v>8S6=138X58L8</v>
          </cell>
          <cell r="C409" t="str">
            <v>Cosmetic Glove ถุงมือเทียม</v>
          </cell>
          <cell r="D409">
            <v>1800.4</v>
          </cell>
          <cell r="E409">
            <v>1</v>
          </cell>
          <cell r="F409">
            <v>1800.48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16369</v>
          </cell>
          <cell r="R409">
            <v>68</v>
          </cell>
          <cell r="S409" t="str">
            <v>E</v>
          </cell>
        </row>
        <row r="410">
          <cell r="A410">
            <v>2</v>
          </cell>
          <cell r="B410" t="str">
            <v>8S7=206X80L</v>
          </cell>
          <cell r="C410" t="str">
            <v>มือเทียมสวยงามใช้งานไม่ได้</v>
          </cell>
          <cell r="D410">
            <v>2152.6999999999998</v>
          </cell>
          <cell r="E410">
            <v>1</v>
          </cell>
          <cell r="F410">
            <v>2152.77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16432</v>
          </cell>
          <cell r="R410">
            <v>5</v>
          </cell>
          <cell r="S410" t="str">
            <v>E</v>
          </cell>
        </row>
        <row r="411">
          <cell r="A411">
            <v>2</v>
          </cell>
          <cell r="B411" t="str">
            <v>8S8=195X78R</v>
          </cell>
          <cell r="C411" t="str">
            <v>มือเทียมสวยงามใช้งานไม่ได้ Inner Hand</v>
          </cell>
          <cell r="D411">
            <v>2152.6999999999998</v>
          </cell>
          <cell r="E411">
            <v>1</v>
          </cell>
          <cell r="F411">
            <v>2152.77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16432</v>
          </cell>
          <cell r="R411">
            <v>5</v>
          </cell>
          <cell r="S411" t="str">
            <v>E</v>
          </cell>
        </row>
        <row r="412">
          <cell r="A412">
            <v>2</v>
          </cell>
          <cell r="B412" t="str">
            <v>TH008</v>
          </cell>
          <cell r="C412" t="str">
            <v>สายบังคับแขนเทียม(Harness)</v>
          </cell>
          <cell r="D412">
            <v>231.2</v>
          </cell>
          <cell r="E412">
            <v>19</v>
          </cell>
          <cell r="F412">
            <v>4392.75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16305</v>
          </cell>
          <cell r="R412">
            <v>132</v>
          </cell>
          <cell r="S412" t="str">
            <v>E</v>
          </cell>
        </row>
        <row r="413">
          <cell r="E413">
            <v>158</v>
          </cell>
          <cell r="F413">
            <v>236807.16999999993</v>
          </cell>
          <cell r="G413">
            <v>16</v>
          </cell>
          <cell r="H413">
            <v>24972.42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E Total</v>
          </cell>
        </row>
        <row r="414">
          <cell r="A414">
            <v>2</v>
          </cell>
          <cell r="B414" t="str">
            <v>10S12=6</v>
          </cell>
          <cell r="C414" t="str">
            <v>O.B.Electric Wrist Rotator</v>
          </cell>
          <cell r="D414">
            <v>16667.5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2</v>
          </cell>
          <cell r="J414">
            <v>33335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16052</v>
          </cell>
          <cell r="R414">
            <v>384</v>
          </cell>
          <cell r="S414" t="str">
            <v>H</v>
          </cell>
        </row>
        <row r="415">
          <cell r="A415">
            <v>2</v>
          </cell>
          <cell r="B415" t="str">
            <v>12K25=50</v>
          </cell>
          <cell r="C415" t="str">
            <v>ข้อศอกเทียม (Elbow set up)</v>
          </cell>
          <cell r="D415">
            <v>17271.84</v>
          </cell>
          <cell r="E415">
            <v>0</v>
          </cell>
          <cell r="F415">
            <v>0</v>
          </cell>
          <cell r="G415">
            <v>1</v>
          </cell>
          <cell r="H415">
            <v>17271.84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16234</v>
          </cell>
          <cell r="R415">
            <v>203</v>
          </cell>
          <cell r="S415" t="str">
            <v>H</v>
          </cell>
        </row>
        <row r="416">
          <cell r="A416">
            <v>2</v>
          </cell>
          <cell r="B416" t="str">
            <v>12K27=58X54</v>
          </cell>
          <cell r="C416" t="str">
            <v>ข้อศอกเทียม (Elbow set up)</v>
          </cell>
          <cell r="D416">
            <v>22850.1</v>
          </cell>
          <cell r="E416">
            <v>1</v>
          </cell>
          <cell r="F416">
            <v>22850.18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16333</v>
          </cell>
          <cell r="R416">
            <v>104</v>
          </cell>
          <cell r="S416" t="str">
            <v>H</v>
          </cell>
        </row>
        <row r="417">
          <cell r="A417">
            <v>2</v>
          </cell>
          <cell r="B417" t="str">
            <v>13G9=59</v>
          </cell>
          <cell r="C417" t="str">
            <v>Upper Arm Rotation Piece</v>
          </cell>
          <cell r="D417">
            <v>118.99</v>
          </cell>
          <cell r="E417">
            <v>0</v>
          </cell>
          <cell r="F417">
            <v>0</v>
          </cell>
          <cell r="G417">
            <v>1</v>
          </cell>
          <cell r="H417">
            <v>118.99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16248</v>
          </cell>
          <cell r="R417">
            <v>189</v>
          </cell>
          <cell r="S417" t="str">
            <v>H</v>
          </cell>
        </row>
        <row r="418">
          <cell r="A418">
            <v>2</v>
          </cell>
          <cell r="B418" t="str">
            <v>13R9=65</v>
          </cell>
          <cell r="C418" t="str">
            <v>พลาสติกยึดโฟมกับข้อมือ (Connection-Ring)</v>
          </cell>
          <cell r="D418">
            <v>119.09</v>
          </cell>
          <cell r="E418">
            <v>0</v>
          </cell>
          <cell r="F418">
            <v>0</v>
          </cell>
          <cell r="G418">
            <v>5</v>
          </cell>
          <cell r="H418">
            <v>595.42999999999995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16248</v>
          </cell>
          <cell r="R418">
            <v>189</v>
          </cell>
          <cell r="S418" t="str">
            <v>H</v>
          </cell>
        </row>
        <row r="419">
          <cell r="A419">
            <v>2</v>
          </cell>
          <cell r="B419" t="str">
            <v>21A5</v>
          </cell>
          <cell r="C419" t="str">
            <v>Eylet Cable Anchor large</v>
          </cell>
          <cell r="D419">
            <v>143.96</v>
          </cell>
          <cell r="E419">
            <v>0</v>
          </cell>
          <cell r="F419">
            <v>0</v>
          </cell>
          <cell r="G419">
            <v>5</v>
          </cell>
          <cell r="H419">
            <v>719.78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16229</v>
          </cell>
          <cell r="R419">
            <v>208</v>
          </cell>
          <cell r="S419" t="str">
            <v>H</v>
          </cell>
        </row>
        <row r="420">
          <cell r="A420">
            <v>2</v>
          </cell>
          <cell r="B420" t="str">
            <v>21B17</v>
          </cell>
          <cell r="C420" t="str">
            <v>Plastic Hip Belt</v>
          </cell>
          <cell r="D420">
            <v>455.92</v>
          </cell>
          <cell r="E420">
            <v>0</v>
          </cell>
          <cell r="F420">
            <v>0</v>
          </cell>
          <cell r="G420">
            <v>1</v>
          </cell>
          <cell r="H420">
            <v>455.92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16100</v>
          </cell>
          <cell r="R420">
            <v>336</v>
          </cell>
          <cell r="S420" t="str">
            <v>H</v>
          </cell>
        </row>
        <row r="421">
          <cell r="A421">
            <v>2</v>
          </cell>
          <cell r="B421" t="str">
            <v>21Y5=M4</v>
          </cell>
          <cell r="C421" t="str">
            <v>Suspension Rosette</v>
          </cell>
          <cell r="D421">
            <v>58.65</v>
          </cell>
          <cell r="E421">
            <v>0</v>
          </cell>
          <cell r="F421">
            <v>0</v>
          </cell>
          <cell r="G421">
            <v>1</v>
          </cell>
          <cell r="H421">
            <v>58.65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16086</v>
          </cell>
          <cell r="R421">
            <v>350</v>
          </cell>
          <cell r="S421" t="str">
            <v>H</v>
          </cell>
        </row>
        <row r="422">
          <cell r="A422">
            <v>2</v>
          </cell>
          <cell r="B422" t="str">
            <v>757B13</v>
          </cell>
          <cell r="C422" t="str">
            <v>Interchangeable Battery</v>
          </cell>
          <cell r="D422">
            <v>2518.59</v>
          </cell>
          <cell r="E422">
            <v>0</v>
          </cell>
          <cell r="F422">
            <v>0</v>
          </cell>
          <cell r="G422">
            <v>5</v>
          </cell>
          <cell r="H422">
            <v>12592.96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16171</v>
          </cell>
          <cell r="R422">
            <v>266</v>
          </cell>
          <cell r="S422" t="str">
            <v>H</v>
          </cell>
        </row>
        <row r="423">
          <cell r="A423">
            <v>2</v>
          </cell>
          <cell r="B423" t="str">
            <v>757B8</v>
          </cell>
          <cell r="C423" t="str">
            <v>Battery</v>
          </cell>
          <cell r="D423">
            <v>2771.17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16375</v>
          </cell>
          <cell r="R423">
            <v>62</v>
          </cell>
          <cell r="S423" t="str">
            <v>H</v>
          </cell>
        </row>
        <row r="424">
          <cell r="A424">
            <v>2</v>
          </cell>
          <cell r="B424" t="str">
            <v>757L13=1</v>
          </cell>
          <cell r="C424" t="str">
            <v>Pulse Charger</v>
          </cell>
          <cell r="D424">
            <v>2875.62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</v>
          </cell>
          <cell r="P424">
            <v>2875.62</v>
          </cell>
          <cell r="Q424">
            <v>14494</v>
          </cell>
          <cell r="R424">
            <v>1942</v>
          </cell>
          <cell r="S424" t="str">
            <v>H</v>
          </cell>
        </row>
        <row r="425">
          <cell r="A425">
            <v>2</v>
          </cell>
          <cell r="B425" t="str">
            <v>757Z142</v>
          </cell>
          <cell r="C425" t="str">
            <v>Fuse holder</v>
          </cell>
          <cell r="D425">
            <v>143.76</v>
          </cell>
          <cell r="E425">
            <v>0</v>
          </cell>
          <cell r="F425">
            <v>0</v>
          </cell>
          <cell r="G425">
            <v>4</v>
          </cell>
          <cell r="H425">
            <v>575.02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16139</v>
          </cell>
          <cell r="R425">
            <v>298</v>
          </cell>
          <cell r="S425" t="str">
            <v>H</v>
          </cell>
        </row>
        <row r="426">
          <cell r="A426">
            <v>2</v>
          </cell>
          <cell r="B426" t="str">
            <v>757Z149</v>
          </cell>
          <cell r="C426" t="str">
            <v>Battery Mounting set</v>
          </cell>
          <cell r="D426">
            <v>466.91</v>
          </cell>
          <cell r="E426">
            <v>0</v>
          </cell>
          <cell r="F426">
            <v>0</v>
          </cell>
          <cell r="G426">
            <v>2</v>
          </cell>
          <cell r="H426">
            <v>933.82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16171</v>
          </cell>
          <cell r="R426">
            <v>266</v>
          </cell>
          <cell r="S426" t="str">
            <v>H</v>
          </cell>
        </row>
        <row r="427">
          <cell r="A427">
            <v>2</v>
          </cell>
          <cell r="B427" t="str">
            <v>8E38=1L63/4</v>
          </cell>
          <cell r="C427" t="str">
            <v>Digital hand</v>
          </cell>
          <cell r="D427">
            <v>27417.3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</v>
          </cell>
          <cell r="P427">
            <v>27417.3</v>
          </cell>
          <cell r="Q427">
            <v>14591</v>
          </cell>
          <cell r="R427">
            <v>1845</v>
          </cell>
          <cell r="S427" t="str">
            <v>H</v>
          </cell>
        </row>
        <row r="428">
          <cell r="A428">
            <v>2</v>
          </cell>
          <cell r="B428" t="str">
            <v>8E38=1R63/4</v>
          </cell>
          <cell r="C428" t="str">
            <v>Digital hand</v>
          </cell>
          <cell r="D428">
            <v>27417.3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1</v>
          </cell>
          <cell r="P428">
            <v>27417.3</v>
          </cell>
          <cell r="Q428">
            <v>14591</v>
          </cell>
          <cell r="R428">
            <v>1845</v>
          </cell>
          <cell r="S428" t="str">
            <v>H</v>
          </cell>
        </row>
        <row r="429">
          <cell r="A429">
            <v>2</v>
          </cell>
          <cell r="B429" t="str">
            <v>8E38=3-L71/4</v>
          </cell>
          <cell r="C429" t="str">
            <v>O.B. System Electric Hand</v>
          </cell>
          <cell r="D429">
            <v>36400.76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2</v>
          </cell>
          <cell r="P429">
            <v>72801.52</v>
          </cell>
          <cell r="Q429">
            <v>14550</v>
          </cell>
          <cell r="R429">
            <v>1886</v>
          </cell>
          <cell r="S429" t="str">
            <v>H</v>
          </cell>
        </row>
        <row r="430">
          <cell r="A430">
            <v>2</v>
          </cell>
          <cell r="B430" t="str">
            <v>8K14=L63/4</v>
          </cell>
          <cell r="C430" t="str">
            <v>O.B System hand v.o.</v>
          </cell>
          <cell r="D430">
            <v>2584.44</v>
          </cell>
          <cell r="E430">
            <v>0</v>
          </cell>
          <cell r="F430">
            <v>0</v>
          </cell>
          <cell r="G430">
            <v>2</v>
          </cell>
          <cell r="H430">
            <v>5168.88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16230</v>
          </cell>
          <cell r="R430">
            <v>207</v>
          </cell>
          <cell r="S430" t="str">
            <v>H</v>
          </cell>
        </row>
        <row r="431">
          <cell r="A431">
            <v>2</v>
          </cell>
          <cell r="B431" t="str">
            <v>8S11=190X76L10</v>
          </cell>
          <cell r="C431" t="str">
            <v>COSMETIC GLOVE-MEN</v>
          </cell>
          <cell r="D431">
            <v>1049.33</v>
          </cell>
          <cell r="E431">
            <v>0</v>
          </cell>
          <cell r="F431">
            <v>0</v>
          </cell>
          <cell r="G431">
            <v>2</v>
          </cell>
          <cell r="H431">
            <v>2098.66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16171</v>
          </cell>
          <cell r="R431">
            <v>266</v>
          </cell>
          <cell r="S431" t="str">
            <v>H</v>
          </cell>
        </row>
        <row r="432">
          <cell r="A432">
            <v>2</v>
          </cell>
          <cell r="B432" t="str">
            <v>8S11=190X76L4</v>
          </cell>
          <cell r="C432" t="str">
            <v>ถุงมือเทียม</v>
          </cell>
          <cell r="D432">
            <v>1086.52</v>
          </cell>
          <cell r="E432">
            <v>0</v>
          </cell>
          <cell r="F432">
            <v>0</v>
          </cell>
          <cell r="G432">
            <v>4</v>
          </cell>
          <cell r="H432">
            <v>4346.08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16171</v>
          </cell>
          <cell r="R432">
            <v>266</v>
          </cell>
          <cell r="S432" t="str">
            <v>H</v>
          </cell>
        </row>
        <row r="433">
          <cell r="A433">
            <v>2</v>
          </cell>
          <cell r="B433" t="str">
            <v>8S11=190X76L5</v>
          </cell>
          <cell r="C433" t="str">
            <v>ถุงมือเทียม</v>
          </cell>
          <cell r="D433">
            <v>1091.8900000000001</v>
          </cell>
          <cell r="E433">
            <v>0</v>
          </cell>
          <cell r="F433">
            <v>0</v>
          </cell>
          <cell r="G433">
            <v>2</v>
          </cell>
          <cell r="H433">
            <v>2183.7800000000002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16171</v>
          </cell>
          <cell r="R433">
            <v>266</v>
          </cell>
          <cell r="S433" t="str">
            <v>H</v>
          </cell>
        </row>
        <row r="434">
          <cell r="A434">
            <v>2</v>
          </cell>
          <cell r="B434" t="str">
            <v>8S11=190X76R10</v>
          </cell>
          <cell r="C434" t="str">
            <v>COSMETIC GLOVE-MEN</v>
          </cell>
          <cell r="D434">
            <v>1049.33</v>
          </cell>
          <cell r="E434">
            <v>0</v>
          </cell>
          <cell r="F434">
            <v>0</v>
          </cell>
          <cell r="G434">
            <v>1</v>
          </cell>
          <cell r="H434">
            <v>1049.33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16171</v>
          </cell>
          <cell r="R434">
            <v>266</v>
          </cell>
          <cell r="S434" t="str">
            <v>H</v>
          </cell>
        </row>
        <row r="435">
          <cell r="A435">
            <v>2</v>
          </cell>
          <cell r="B435" t="str">
            <v>8S11=210X78L10</v>
          </cell>
          <cell r="C435" t="str">
            <v>ถุงมือเทียม</v>
          </cell>
          <cell r="D435">
            <v>1546.83</v>
          </cell>
          <cell r="E435">
            <v>0</v>
          </cell>
          <cell r="F435">
            <v>0</v>
          </cell>
          <cell r="G435">
            <v>1</v>
          </cell>
          <cell r="H435">
            <v>1546.83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16171</v>
          </cell>
          <cell r="R435">
            <v>266</v>
          </cell>
          <cell r="S435" t="str">
            <v>H</v>
          </cell>
        </row>
        <row r="436">
          <cell r="A436">
            <v>2</v>
          </cell>
          <cell r="B436" t="str">
            <v>8S11=210X78L4</v>
          </cell>
          <cell r="C436" t="str">
            <v>ถุงมือเทียม</v>
          </cell>
          <cell r="D436">
            <v>1086.52</v>
          </cell>
          <cell r="E436">
            <v>0</v>
          </cell>
          <cell r="F436">
            <v>0</v>
          </cell>
          <cell r="G436">
            <v>2</v>
          </cell>
          <cell r="H436">
            <v>2173.04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16171</v>
          </cell>
          <cell r="R436">
            <v>266</v>
          </cell>
          <cell r="S436" t="str">
            <v>H</v>
          </cell>
        </row>
        <row r="437">
          <cell r="A437">
            <v>2</v>
          </cell>
          <cell r="B437" t="str">
            <v>8S11=210X78L5</v>
          </cell>
          <cell r="C437" t="str">
            <v>ถุงมือเทียม</v>
          </cell>
          <cell r="D437">
            <v>1061.98</v>
          </cell>
          <cell r="E437">
            <v>0</v>
          </cell>
          <cell r="F437">
            <v>0</v>
          </cell>
          <cell r="G437">
            <v>2</v>
          </cell>
          <cell r="H437">
            <v>2123.96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16171</v>
          </cell>
          <cell r="R437">
            <v>266</v>
          </cell>
          <cell r="S437" t="str">
            <v>H</v>
          </cell>
        </row>
        <row r="438">
          <cell r="A438">
            <v>2</v>
          </cell>
          <cell r="B438" t="str">
            <v>8S11=210X78R10</v>
          </cell>
          <cell r="C438" t="str">
            <v>COSMETIC GLOVE-MEN</v>
          </cell>
          <cell r="D438">
            <v>1074.58</v>
          </cell>
          <cell r="E438">
            <v>0</v>
          </cell>
          <cell r="F438">
            <v>0</v>
          </cell>
          <cell r="G438">
            <v>1</v>
          </cell>
          <cell r="H438">
            <v>1074.58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16171</v>
          </cell>
          <cell r="R438">
            <v>266</v>
          </cell>
          <cell r="S438" t="str">
            <v>H</v>
          </cell>
        </row>
        <row r="439">
          <cell r="A439">
            <v>2</v>
          </cell>
          <cell r="B439" t="str">
            <v>8S20=147X45L5</v>
          </cell>
          <cell r="C439" t="str">
            <v>COSMETIC GLOVE-CHILDREN</v>
          </cell>
          <cell r="D439">
            <v>2042.07</v>
          </cell>
          <cell r="E439">
            <v>0</v>
          </cell>
          <cell r="F439">
            <v>0</v>
          </cell>
          <cell r="G439">
            <v>1</v>
          </cell>
          <cell r="H439">
            <v>2042.07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16117</v>
          </cell>
          <cell r="R439">
            <v>319</v>
          </cell>
          <cell r="S439" t="str">
            <v>H</v>
          </cell>
        </row>
        <row r="440">
          <cell r="A440">
            <v>2</v>
          </cell>
          <cell r="B440" t="str">
            <v>8S20=147X45R4</v>
          </cell>
          <cell r="C440" t="str">
            <v>ถุงมือเทียม</v>
          </cell>
          <cell r="D440">
            <v>2841.04</v>
          </cell>
          <cell r="E440">
            <v>0</v>
          </cell>
          <cell r="F440">
            <v>0</v>
          </cell>
          <cell r="G440">
            <v>2</v>
          </cell>
          <cell r="H440">
            <v>5682.08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16117</v>
          </cell>
          <cell r="R440">
            <v>319</v>
          </cell>
          <cell r="S440" t="str">
            <v>H</v>
          </cell>
        </row>
        <row r="441">
          <cell r="A441">
            <v>2</v>
          </cell>
          <cell r="B441" t="str">
            <v>8S20=147X45R5</v>
          </cell>
          <cell r="C441" t="str">
            <v>COSMETIC GLOVE-CHILDREN</v>
          </cell>
          <cell r="D441">
            <v>2110.6</v>
          </cell>
          <cell r="E441">
            <v>0</v>
          </cell>
          <cell r="F441">
            <v>0</v>
          </cell>
          <cell r="G441">
            <v>1</v>
          </cell>
          <cell r="H441">
            <v>2110.6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16117</v>
          </cell>
          <cell r="R441">
            <v>319</v>
          </cell>
          <cell r="S441" t="str">
            <v>H</v>
          </cell>
        </row>
        <row r="442">
          <cell r="A442">
            <v>2</v>
          </cell>
          <cell r="B442" t="str">
            <v>8S20=162X56R3</v>
          </cell>
          <cell r="C442" t="str">
            <v>ถุงมือเทียม</v>
          </cell>
          <cell r="D442">
            <v>2841.04</v>
          </cell>
          <cell r="E442">
            <v>0</v>
          </cell>
          <cell r="F442">
            <v>0</v>
          </cell>
          <cell r="G442">
            <v>1</v>
          </cell>
          <cell r="H442">
            <v>2841.04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16117</v>
          </cell>
          <cell r="R442">
            <v>319</v>
          </cell>
          <cell r="S442" t="str">
            <v>H</v>
          </cell>
        </row>
        <row r="443">
          <cell r="A443">
            <v>2</v>
          </cell>
          <cell r="B443" t="str">
            <v>8S20=162X56R9</v>
          </cell>
          <cell r="C443" t="str">
            <v>ถุงมือเทียม</v>
          </cell>
          <cell r="D443">
            <v>2088.34</v>
          </cell>
          <cell r="E443">
            <v>0</v>
          </cell>
          <cell r="F443">
            <v>0</v>
          </cell>
          <cell r="G443">
            <v>1</v>
          </cell>
          <cell r="H443">
            <v>2088.34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16117</v>
          </cell>
          <cell r="R443">
            <v>319</v>
          </cell>
          <cell r="S443" t="str">
            <v>H</v>
          </cell>
        </row>
        <row r="444">
          <cell r="A444">
            <v>2</v>
          </cell>
          <cell r="B444" t="str">
            <v>8S6=170X65L6</v>
          </cell>
          <cell r="C444" t="str">
            <v>Cosmetic Glove ถุงมือเทียม</v>
          </cell>
          <cell r="D444">
            <v>1521</v>
          </cell>
          <cell r="E444">
            <v>1</v>
          </cell>
          <cell r="F444">
            <v>1521.05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16264</v>
          </cell>
          <cell r="R444">
            <v>173</v>
          </cell>
          <cell r="S444" t="str">
            <v>H</v>
          </cell>
        </row>
        <row r="445">
          <cell r="A445">
            <v>2</v>
          </cell>
          <cell r="B445" t="str">
            <v>8S6=170X65L8</v>
          </cell>
          <cell r="C445" t="str">
            <v>Cosmetic Glove ถุงมือเทียม</v>
          </cell>
          <cell r="D445">
            <v>1479.1</v>
          </cell>
          <cell r="E445">
            <v>1</v>
          </cell>
          <cell r="F445">
            <v>1479.13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16357</v>
          </cell>
          <cell r="R445">
            <v>80</v>
          </cell>
          <cell r="S445" t="str">
            <v>H</v>
          </cell>
        </row>
        <row r="446">
          <cell r="A446">
            <v>2</v>
          </cell>
          <cell r="B446" t="str">
            <v>8S6=170X65R6</v>
          </cell>
          <cell r="C446" t="str">
            <v>Cosmetic Glove ถุงมือเทียม</v>
          </cell>
          <cell r="D446">
            <v>1297.7</v>
          </cell>
          <cell r="E446">
            <v>1</v>
          </cell>
          <cell r="F446">
            <v>1297.7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16367</v>
          </cell>
          <cell r="R446">
            <v>70</v>
          </cell>
          <cell r="S446" t="str">
            <v>H</v>
          </cell>
        </row>
        <row r="447">
          <cell r="A447">
            <v>2</v>
          </cell>
          <cell r="B447" t="str">
            <v>8S8=195X79L</v>
          </cell>
          <cell r="C447" t="str">
            <v>INNER HAND OF LIGHT FOAM</v>
          </cell>
          <cell r="D447">
            <v>1669.81</v>
          </cell>
          <cell r="E447">
            <v>0</v>
          </cell>
          <cell r="F447">
            <v>0</v>
          </cell>
          <cell r="G447">
            <v>1</v>
          </cell>
          <cell r="H447">
            <v>1669.81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16116</v>
          </cell>
          <cell r="R447">
            <v>320</v>
          </cell>
          <cell r="S447" t="str">
            <v>H</v>
          </cell>
        </row>
        <row r="448">
          <cell r="A448">
            <v>2</v>
          </cell>
          <cell r="B448" t="str">
            <v>8S9=130X51L</v>
          </cell>
          <cell r="C448" t="str">
            <v>INNER HAND OF LIGHT FOAM</v>
          </cell>
          <cell r="D448">
            <v>1990.59</v>
          </cell>
          <cell r="E448">
            <v>0</v>
          </cell>
          <cell r="F448">
            <v>0</v>
          </cell>
          <cell r="G448">
            <v>1</v>
          </cell>
          <cell r="H448">
            <v>1990.59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16116</v>
          </cell>
          <cell r="R448">
            <v>320</v>
          </cell>
          <cell r="S448" t="str">
            <v>H</v>
          </cell>
        </row>
        <row r="449">
          <cell r="A449">
            <v>2</v>
          </cell>
          <cell r="B449" t="str">
            <v>8S9=151X59R</v>
          </cell>
          <cell r="C449" t="str">
            <v>มือเทียมสวยงามใช้งานไม่ได้</v>
          </cell>
          <cell r="D449">
            <v>1032.29</v>
          </cell>
          <cell r="E449">
            <v>0</v>
          </cell>
          <cell r="F449">
            <v>0</v>
          </cell>
          <cell r="G449">
            <v>1</v>
          </cell>
          <cell r="H449">
            <v>1032.29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16116</v>
          </cell>
          <cell r="R449">
            <v>320</v>
          </cell>
          <cell r="S449" t="str">
            <v>H</v>
          </cell>
        </row>
        <row r="450">
          <cell r="A450">
            <v>2</v>
          </cell>
          <cell r="B450" t="str">
            <v>9S17=30</v>
          </cell>
          <cell r="C450" t="str">
            <v>Spiral Spring</v>
          </cell>
          <cell r="D450">
            <v>137.94</v>
          </cell>
          <cell r="E450">
            <v>0</v>
          </cell>
          <cell r="F450">
            <v>0</v>
          </cell>
          <cell r="G450">
            <v>6</v>
          </cell>
          <cell r="H450">
            <v>827.64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16095</v>
          </cell>
          <cell r="R450">
            <v>341</v>
          </cell>
          <cell r="S450" t="str">
            <v>H</v>
          </cell>
        </row>
        <row r="451">
          <cell r="A451">
            <v>2</v>
          </cell>
          <cell r="B451" t="str">
            <v>9S17=34</v>
          </cell>
          <cell r="C451" t="str">
            <v>Spiral Spring</v>
          </cell>
          <cell r="D451">
            <v>159.72</v>
          </cell>
          <cell r="E451">
            <v>0</v>
          </cell>
          <cell r="F451">
            <v>0</v>
          </cell>
          <cell r="G451">
            <v>6</v>
          </cell>
          <cell r="H451">
            <v>958.32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16095</v>
          </cell>
          <cell r="R451">
            <v>341</v>
          </cell>
          <cell r="S451" t="str">
            <v>H</v>
          </cell>
        </row>
        <row r="452">
          <cell r="E452">
            <v>4</v>
          </cell>
          <cell r="F452">
            <v>27148.06</v>
          </cell>
          <cell r="G452">
            <v>63</v>
          </cell>
          <cell r="H452">
            <v>76330.329999999987</v>
          </cell>
          <cell r="I452">
            <v>2</v>
          </cell>
          <cell r="J452">
            <v>33335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</v>
          </cell>
          <cell r="P452">
            <v>130511.74</v>
          </cell>
          <cell r="Q452">
            <v>0</v>
          </cell>
          <cell r="R452">
            <v>0</v>
          </cell>
          <cell r="S452" t="str">
            <v>H Total</v>
          </cell>
        </row>
        <row r="453">
          <cell r="A453">
            <v>2</v>
          </cell>
          <cell r="B453" t="str">
            <v>10A10=50</v>
          </cell>
          <cell r="C453" t="str">
            <v>RCTCHEF PLATER</v>
          </cell>
          <cell r="D453">
            <v>467.3</v>
          </cell>
          <cell r="E453">
            <v>4</v>
          </cell>
          <cell r="F453">
            <v>1869.3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16360</v>
          </cell>
          <cell r="R453">
            <v>77</v>
          </cell>
          <cell r="S453" t="str">
            <v>M</v>
          </cell>
        </row>
        <row r="454">
          <cell r="A454">
            <v>2</v>
          </cell>
          <cell r="B454" t="str">
            <v>10A11=L1/2-20"</v>
          </cell>
          <cell r="C454" t="str">
            <v>มือตะขอผู้ใหญ่ (Adult Hook-vo)</v>
          </cell>
          <cell r="D454">
            <v>3867.74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5</v>
          </cell>
          <cell r="N454">
            <v>19338.71</v>
          </cell>
          <cell r="O454">
            <v>0</v>
          </cell>
          <cell r="P454">
            <v>0</v>
          </cell>
          <cell r="Q454">
            <v>15493</v>
          </cell>
          <cell r="R454">
            <v>944</v>
          </cell>
          <cell r="S454" t="str">
            <v>M</v>
          </cell>
        </row>
        <row r="455">
          <cell r="A455">
            <v>2</v>
          </cell>
          <cell r="B455" t="str">
            <v>10A11=RM12X1.5</v>
          </cell>
          <cell r="C455" t="str">
            <v>มือตะขอสแตนเลส (Adult Hook-vo)</v>
          </cell>
          <cell r="D455">
            <v>5523.2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1</v>
          </cell>
          <cell r="N455">
            <v>5523.2</v>
          </cell>
          <cell r="O455">
            <v>0</v>
          </cell>
          <cell r="P455">
            <v>0</v>
          </cell>
          <cell r="Q455">
            <v>15562</v>
          </cell>
          <cell r="R455">
            <v>875</v>
          </cell>
          <cell r="S455" t="str">
            <v>M</v>
          </cell>
        </row>
        <row r="456">
          <cell r="A456">
            <v>2</v>
          </cell>
          <cell r="B456" t="str">
            <v>10A18=L1/2-20"</v>
          </cell>
          <cell r="C456" t="str">
            <v>มือตะขอผู้ใหญ่ (Adult Hook-vo)</v>
          </cell>
          <cell r="D456">
            <v>5248.32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</v>
          </cell>
          <cell r="J456">
            <v>10496.64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15901</v>
          </cell>
          <cell r="R456">
            <v>535</v>
          </cell>
          <cell r="S456" t="str">
            <v>M</v>
          </cell>
        </row>
        <row r="457">
          <cell r="A457">
            <v>2</v>
          </cell>
          <cell r="B457" t="str">
            <v>10A18=LM12X1.5</v>
          </cell>
          <cell r="C457" t="str">
            <v>มือตะขอผู้ใหญ่ (Adult Hook-vo)</v>
          </cell>
          <cell r="D457">
            <v>5016.79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</v>
          </cell>
          <cell r="P457">
            <v>10033.57</v>
          </cell>
          <cell r="Q457">
            <v>14725</v>
          </cell>
          <cell r="R457">
            <v>1712</v>
          </cell>
          <cell r="S457" t="str">
            <v>M</v>
          </cell>
        </row>
        <row r="458">
          <cell r="A458">
            <v>2</v>
          </cell>
          <cell r="B458" t="str">
            <v>10A18=R1/2-20"</v>
          </cell>
          <cell r="C458" t="str">
            <v>มือตะขอผู้ใหญ่ (Adult Hook-vo)</v>
          </cell>
          <cell r="D458">
            <v>4817.43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</v>
          </cell>
          <cell r="P458">
            <v>14452.28</v>
          </cell>
          <cell r="Q458">
            <v>15193</v>
          </cell>
          <cell r="R458">
            <v>1244</v>
          </cell>
          <cell r="S458" t="str">
            <v>M</v>
          </cell>
        </row>
        <row r="459">
          <cell r="A459">
            <v>2</v>
          </cell>
          <cell r="B459" t="str">
            <v>10A25=L1/2-20"</v>
          </cell>
          <cell r="C459" t="str">
            <v>มือตะขอเด็กเล็ก (Child hook-vo)</v>
          </cell>
          <cell r="D459">
            <v>1728.98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5</v>
          </cell>
          <cell r="P459">
            <v>8644.9</v>
          </cell>
          <cell r="Q459">
            <v>14725</v>
          </cell>
          <cell r="R459">
            <v>1712</v>
          </cell>
          <cell r="S459" t="str">
            <v>M</v>
          </cell>
        </row>
        <row r="460">
          <cell r="A460">
            <v>2</v>
          </cell>
          <cell r="B460" t="str">
            <v>10A25=R1/2-20"</v>
          </cell>
          <cell r="C460" t="str">
            <v>มือตะขอเด็กเล็ก (Child hook-vo)</v>
          </cell>
          <cell r="D460">
            <v>1752.9</v>
          </cell>
          <cell r="E460">
            <v>2</v>
          </cell>
          <cell r="F460">
            <v>3505.96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16418</v>
          </cell>
          <cell r="R460">
            <v>19</v>
          </cell>
          <cell r="S460" t="str">
            <v>M</v>
          </cell>
        </row>
        <row r="461">
          <cell r="A461">
            <v>2</v>
          </cell>
          <cell r="B461" t="str">
            <v>10A37=L1/2-20"</v>
          </cell>
          <cell r="C461" t="str">
            <v>มือตะขอเด็กโต Juvenile hook-vo</v>
          </cell>
          <cell r="D461">
            <v>3409.81</v>
          </cell>
          <cell r="E461">
            <v>0</v>
          </cell>
          <cell r="F461">
            <v>0</v>
          </cell>
          <cell r="G461">
            <v>1</v>
          </cell>
          <cell r="H461">
            <v>3409.81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16114</v>
          </cell>
          <cell r="R461">
            <v>322</v>
          </cell>
          <cell r="S461" t="str">
            <v>M</v>
          </cell>
        </row>
        <row r="462">
          <cell r="A462">
            <v>2</v>
          </cell>
          <cell r="B462" t="str">
            <v>10A37=LM12X1.5</v>
          </cell>
          <cell r="C462" t="str">
            <v>มือตะขอเด็กโต Juveniles Hook-vo</v>
          </cell>
          <cell r="D462">
            <v>4484.7</v>
          </cell>
          <cell r="E462">
            <v>2</v>
          </cell>
          <cell r="F462">
            <v>8969.4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16418</v>
          </cell>
          <cell r="R462">
            <v>19</v>
          </cell>
          <cell r="S462" t="str">
            <v>M</v>
          </cell>
        </row>
        <row r="463">
          <cell r="A463">
            <v>2</v>
          </cell>
          <cell r="B463" t="str">
            <v>10A40=40</v>
          </cell>
          <cell r="C463" t="str">
            <v>Wrist Connector</v>
          </cell>
          <cell r="D463">
            <v>320.60000000000002</v>
          </cell>
          <cell r="E463">
            <v>6</v>
          </cell>
          <cell r="F463">
            <v>1924.09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16349</v>
          </cell>
          <cell r="R463">
            <v>88</v>
          </cell>
          <cell r="S463" t="str">
            <v>M</v>
          </cell>
        </row>
        <row r="464">
          <cell r="A464">
            <v>2</v>
          </cell>
          <cell r="B464" t="str">
            <v>10A56=M12X1.5</v>
          </cell>
          <cell r="C464" t="str">
            <v>Attachment Plate</v>
          </cell>
          <cell r="D464">
            <v>1017.98</v>
          </cell>
          <cell r="E464">
            <v>0</v>
          </cell>
          <cell r="F464">
            <v>0</v>
          </cell>
          <cell r="G464">
            <v>1</v>
          </cell>
          <cell r="H464">
            <v>1017.98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16230</v>
          </cell>
          <cell r="R464">
            <v>207</v>
          </cell>
          <cell r="S464" t="str">
            <v>M</v>
          </cell>
        </row>
        <row r="465">
          <cell r="A465">
            <v>2</v>
          </cell>
          <cell r="B465" t="str">
            <v>10A60=LM12X1.5</v>
          </cell>
          <cell r="C465" t="str">
            <v>มือตะขอสแตนเลส (Adult Hook VO)</v>
          </cell>
          <cell r="D465">
            <v>5157.6499999999996</v>
          </cell>
          <cell r="E465">
            <v>0</v>
          </cell>
          <cell r="F465">
            <v>0</v>
          </cell>
          <cell r="G465">
            <v>6</v>
          </cell>
          <cell r="H465">
            <v>30945.91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16174</v>
          </cell>
          <cell r="R465">
            <v>263</v>
          </cell>
          <cell r="S465" t="str">
            <v>M</v>
          </cell>
        </row>
        <row r="466">
          <cell r="A466">
            <v>2</v>
          </cell>
          <cell r="B466" t="str">
            <v>10A60=RM12X1.5</v>
          </cell>
          <cell r="C466" t="str">
            <v>มือตะขอสแตนเลส Adult Hook VO.</v>
          </cell>
          <cell r="D466">
            <v>7467.3</v>
          </cell>
          <cell r="E466">
            <v>1</v>
          </cell>
          <cell r="F466">
            <v>7467.36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16388</v>
          </cell>
          <cell r="R466">
            <v>49</v>
          </cell>
          <cell r="S466" t="str">
            <v>M</v>
          </cell>
        </row>
        <row r="467">
          <cell r="A467">
            <v>2</v>
          </cell>
          <cell r="B467" t="str">
            <v>10R1</v>
          </cell>
          <cell r="C467" t="str">
            <v>ข้อมือเทียม(O.B.Modular wrist unit)</v>
          </cell>
          <cell r="D467">
            <v>473.6</v>
          </cell>
          <cell r="E467">
            <v>1</v>
          </cell>
          <cell r="F467">
            <v>473.68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16311</v>
          </cell>
          <cell r="R467">
            <v>126</v>
          </cell>
          <cell r="S467" t="str">
            <v>M</v>
          </cell>
        </row>
        <row r="468">
          <cell r="A468">
            <v>2</v>
          </cell>
          <cell r="B468" t="str">
            <v>10R2=1/2-20"</v>
          </cell>
          <cell r="C468" t="str">
            <v>ข้อมือเทียม(O.B.Modular wrist unit)</v>
          </cell>
          <cell r="D468">
            <v>262.36</v>
          </cell>
          <cell r="E468">
            <v>0</v>
          </cell>
          <cell r="F468">
            <v>0</v>
          </cell>
          <cell r="G468">
            <v>1</v>
          </cell>
          <cell r="H468">
            <v>262.36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16192</v>
          </cell>
          <cell r="R468">
            <v>245</v>
          </cell>
          <cell r="S468" t="str">
            <v>M</v>
          </cell>
        </row>
        <row r="469">
          <cell r="A469">
            <v>2</v>
          </cell>
          <cell r="B469" t="str">
            <v>10R4=1/2-20"</v>
          </cell>
          <cell r="C469" t="str">
            <v>ข้อมือเทียม(Hand Adaptor)</v>
          </cell>
          <cell r="D469">
            <v>653.54</v>
          </cell>
          <cell r="E469">
            <v>0</v>
          </cell>
          <cell r="F469">
            <v>0</v>
          </cell>
          <cell r="G469">
            <v>4</v>
          </cell>
          <cell r="H469">
            <v>2614.16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16248</v>
          </cell>
          <cell r="R469">
            <v>189</v>
          </cell>
          <cell r="S469" t="str">
            <v>M</v>
          </cell>
        </row>
        <row r="470">
          <cell r="A470">
            <v>2</v>
          </cell>
          <cell r="B470" t="str">
            <v>10V32=45</v>
          </cell>
          <cell r="C470" t="str">
            <v>ข้อมือเทียม O.B.Ball Wrist Unit</v>
          </cell>
          <cell r="D470">
            <v>2103.44</v>
          </cell>
          <cell r="E470">
            <v>0</v>
          </cell>
          <cell r="F470">
            <v>0</v>
          </cell>
          <cell r="G470">
            <v>6</v>
          </cell>
          <cell r="H470">
            <v>12620.66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16082</v>
          </cell>
          <cell r="R470">
            <v>354</v>
          </cell>
          <cell r="S470" t="str">
            <v>M</v>
          </cell>
        </row>
        <row r="471">
          <cell r="A471">
            <v>2</v>
          </cell>
          <cell r="B471" t="str">
            <v>10V36=28</v>
          </cell>
          <cell r="C471" t="str">
            <v>ข้อมือเทียม (O.B.friction wrist unit)</v>
          </cell>
          <cell r="D471">
            <v>495.43</v>
          </cell>
          <cell r="E471">
            <v>0</v>
          </cell>
          <cell r="F471">
            <v>0</v>
          </cell>
          <cell r="G471">
            <v>1</v>
          </cell>
          <cell r="H471">
            <v>495.43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16082</v>
          </cell>
          <cell r="R471">
            <v>354</v>
          </cell>
          <cell r="S471" t="str">
            <v>M</v>
          </cell>
        </row>
        <row r="472">
          <cell r="A472">
            <v>2</v>
          </cell>
          <cell r="B472" t="str">
            <v>10V36=34</v>
          </cell>
          <cell r="C472" t="str">
            <v>ข้อมือเทียม (O.B.friction wrist unit)</v>
          </cell>
          <cell r="D472">
            <v>495.43</v>
          </cell>
          <cell r="E472">
            <v>0</v>
          </cell>
          <cell r="F472">
            <v>0</v>
          </cell>
          <cell r="G472">
            <v>12</v>
          </cell>
          <cell r="H472">
            <v>5945.16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16082</v>
          </cell>
          <cell r="R472">
            <v>354</v>
          </cell>
          <cell r="S472" t="str">
            <v>M</v>
          </cell>
        </row>
        <row r="473">
          <cell r="A473">
            <v>2</v>
          </cell>
          <cell r="B473" t="str">
            <v>10V36=45</v>
          </cell>
          <cell r="C473" t="str">
            <v>ข้อมือเทียม (O.B.friction wrist unit)</v>
          </cell>
          <cell r="D473">
            <v>922.5</v>
          </cell>
          <cell r="E473">
            <v>1</v>
          </cell>
          <cell r="F473">
            <v>922.5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16434</v>
          </cell>
          <cell r="R473">
            <v>3</v>
          </cell>
          <cell r="S473" t="str">
            <v>M</v>
          </cell>
        </row>
        <row r="474">
          <cell r="A474">
            <v>2</v>
          </cell>
          <cell r="B474" t="str">
            <v>10Y13</v>
          </cell>
          <cell r="C474" t="str">
            <v>Hook Tension Rubbers</v>
          </cell>
          <cell r="D474">
            <v>4.5</v>
          </cell>
          <cell r="E474">
            <v>19</v>
          </cell>
          <cell r="F474">
            <v>85.86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16391</v>
          </cell>
          <cell r="R474">
            <v>46</v>
          </cell>
          <cell r="S474" t="str">
            <v>M</v>
          </cell>
        </row>
        <row r="475">
          <cell r="A475">
            <v>2</v>
          </cell>
          <cell r="B475" t="str">
            <v>12A1</v>
          </cell>
          <cell r="C475" t="str">
            <v>ข้อศอกล็อคด้วยสาย(Balser Elbow joint)</v>
          </cell>
          <cell r="D475">
            <v>10074.6</v>
          </cell>
          <cell r="E475">
            <v>2</v>
          </cell>
          <cell r="F475">
            <v>20149.2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16432</v>
          </cell>
          <cell r="R475">
            <v>5</v>
          </cell>
          <cell r="S475" t="str">
            <v>M</v>
          </cell>
        </row>
        <row r="476">
          <cell r="A476">
            <v>2</v>
          </cell>
          <cell r="B476" t="str">
            <v>12A6=58</v>
          </cell>
          <cell r="C476" t="str">
            <v>ข้อศอกเทียม Elbow Joint</v>
          </cell>
          <cell r="D476">
            <v>4433.3</v>
          </cell>
          <cell r="E476">
            <v>2</v>
          </cell>
          <cell r="F476">
            <v>8866.67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16272</v>
          </cell>
          <cell r="R476">
            <v>165</v>
          </cell>
          <cell r="S476" t="str">
            <v>M</v>
          </cell>
        </row>
        <row r="477">
          <cell r="A477">
            <v>2</v>
          </cell>
          <cell r="B477" t="str">
            <v>12A7=L</v>
          </cell>
          <cell r="C477" t="str">
            <v>Lifter</v>
          </cell>
          <cell r="D477">
            <v>0</v>
          </cell>
          <cell r="E477">
            <v>0</v>
          </cell>
          <cell r="F477">
            <v>0</v>
          </cell>
          <cell r="G477">
            <v>1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16234</v>
          </cell>
          <cell r="R477">
            <v>203</v>
          </cell>
          <cell r="S477" t="str">
            <v>M</v>
          </cell>
        </row>
        <row r="478">
          <cell r="A478">
            <v>2</v>
          </cell>
          <cell r="B478" t="str">
            <v>12K20=50</v>
          </cell>
          <cell r="C478" t="str">
            <v>ข้อศอกเทียม (Elbow set up)</v>
          </cell>
          <cell r="D478">
            <v>2617</v>
          </cell>
          <cell r="E478">
            <v>1</v>
          </cell>
          <cell r="F478">
            <v>2617.06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16272</v>
          </cell>
          <cell r="R478">
            <v>165</v>
          </cell>
          <cell r="S478" t="str">
            <v>M</v>
          </cell>
        </row>
        <row r="479">
          <cell r="A479">
            <v>2</v>
          </cell>
          <cell r="B479" t="str">
            <v>12R3=L</v>
          </cell>
          <cell r="C479" t="str">
            <v>ข้อศอกเทียม(M.D.Elbow set up)</v>
          </cell>
          <cell r="D479">
            <v>1605.53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1</v>
          </cell>
          <cell r="P479">
            <v>1605.53</v>
          </cell>
          <cell r="Q479">
            <v>13881</v>
          </cell>
          <cell r="R479">
            <v>2556</v>
          </cell>
          <cell r="S479" t="str">
            <v>M</v>
          </cell>
        </row>
        <row r="480">
          <cell r="A480">
            <v>2</v>
          </cell>
          <cell r="B480" t="str">
            <v>12R3=R</v>
          </cell>
          <cell r="C480" t="str">
            <v>ข้อศอกเทียม(M.d.Elbow set up)</v>
          </cell>
          <cell r="D480">
            <v>1901.51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</v>
          </cell>
          <cell r="P480">
            <v>1901.51</v>
          </cell>
          <cell r="Q480">
            <v>13881</v>
          </cell>
          <cell r="R480">
            <v>2556</v>
          </cell>
          <cell r="S480" t="str">
            <v>M</v>
          </cell>
        </row>
        <row r="481">
          <cell r="A481">
            <v>2</v>
          </cell>
          <cell r="B481" t="str">
            <v>12S4</v>
          </cell>
          <cell r="C481" t="str">
            <v>ข้อไหล่เทียม(M.D.Shoulder joint)</v>
          </cell>
          <cell r="D481">
            <v>1659</v>
          </cell>
          <cell r="E481">
            <v>1</v>
          </cell>
          <cell r="F481">
            <v>1659.05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16322</v>
          </cell>
          <cell r="R481">
            <v>115</v>
          </cell>
          <cell r="S481" t="str">
            <v>M</v>
          </cell>
        </row>
        <row r="482">
          <cell r="A482">
            <v>2</v>
          </cell>
          <cell r="B482" t="str">
            <v>12S7</v>
          </cell>
          <cell r="C482" t="str">
            <v>O.B.Ball Shoulder Joint</v>
          </cell>
          <cell r="D482">
            <v>3146.5</v>
          </cell>
          <cell r="E482">
            <v>1</v>
          </cell>
          <cell r="F482">
            <v>3146.5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16311</v>
          </cell>
          <cell r="R482">
            <v>126</v>
          </cell>
          <cell r="S482" t="str">
            <v>M</v>
          </cell>
        </row>
        <row r="483">
          <cell r="A483">
            <v>2</v>
          </cell>
          <cell r="B483" t="str">
            <v>21A20=2</v>
          </cell>
          <cell r="C483" t="str">
            <v>สายเคเบิ้ล BE (Below Elbow Harness)</v>
          </cell>
          <cell r="D483">
            <v>710</v>
          </cell>
          <cell r="E483">
            <v>7</v>
          </cell>
          <cell r="F483">
            <v>4970.01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16311</v>
          </cell>
          <cell r="R483">
            <v>126</v>
          </cell>
          <cell r="S483" t="str">
            <v>M</v>
          </cell>
        </row>
        <row r="484">
          <cell r="A484">
            <v>2</v>
          </cell>
          <cell r="B484" t="str">
            <v>21A21=2</v>
          </cell>
          <cell r="C484" t="str">
            <v>สายเคเบิ้ล AE(มือตะขอ)(Cable control AE)</v>
          </cell>
          <cell r="D484">
            <v>542.4</v>
          </cell>
          <cell r="E484">
            <v>1</v>
          </cell>
          <cell r="F484">
            <v>542.45000000000005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16305</v>
          </cell>
          <cell r="R484">
            <v>132</v>
          </cell>
          <cell r="S484" t="str">
            <v>M</v>
          </cell>
        </row>
        <row r="485">
          <cell r="A485">
            <v>2</v>
          </cell>
          <cell r="B485" t="str">
            <v>21A22=2</v>
          </cell>
          <cell r="C485" t="str">
            <v>สายเคเบิ้ล BE (Cable control BE)</v>
          </cell>
          <cell r="D485">
            <v>739.5</v>
          </cell>
          <cell r="E485">
            <v>3</v>
          </cell>
          <cell r="F485">
            <v>2218.56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16425</v>
          </cell>
          <cell r="R485">
            <v>12</v>
          </cell>
          <cell r="S485" t="str">
            <v>M</v>
          </cell>
        </row>
        <row r="486">
          <cell r="A486">
            <v>2</v>
          </cell>
          <cell r="B486" t="str">
            <v>21A29=25</v>
          </cell>
          <cell r="C486" t="str">
            <v>Shoulder Protecter</v>
          </cell>
          <cell r="D486">
            <v>255.3</v>
          </cell>
          <cell r="E486">
            <v>1</v>
          </cell>
          <cell r="F486">
            <v>255.38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16353</v>
          </cell>
          <cell r="R486">
            <v>84</v>
          </cell>
          <cell r="S486" t="str">
            <v>M</v>
          </cell>
        </row>
        <row r="487">
          <cell r="A487">
            <v>2</v>
          </cell>
          <cell r="B487" t="str">
            <v>21A3=2</v>
          </cell>
          <cell r="C487" t="str">
            <v>สายเคเบิ้ล AE (Cable control AE)</v>
          </cell>
          <cell r="D487">
            <v>632.29999999999995</v>
          </cell>
          <cell r="E487">
            <v>4</v>
          </cell>
          <cell r="F487">
            <v>2529.2399999999998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16272</v>
          </cell>
          <cell r="R487">
            <v>165</v>
          </cell>
          <cell r="S487" t="str">
            <v>M</v>
          </cell>
        </row>
        <row r="488">
          <cell r="A488">
            <v>2</v>
          </cell>
          <cell r="B488" t="str">
            <v>21A4=2</v>
          </cell>
          <cell r="C488" t="str">
            <v>สายเคเบิ้ล BE (Cable control BE)</v>
          </cell>
          <cell r="D488">
            <v>641.70000000000005</v>
          </cell>
          <cell r="E488">
            <v>5</v>
          </cell>
          <cell r="F488">
            <v>3208.92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16311</v>
          </cell>
          <cell r="R488">
            <v>126</v>
          </cell>
          <cell r="S488" t="str">
            <v>M</v>
          </cell>
        </row>
        <row r="489">
          <cell r="A489">
            <v>2</v>
          </cell>
          <cell r="B489" t="str">
            <v>21A8</v>
          </cell>
          <cell r="C489" t="str">
            <v>Clamp sleeve</v>
          </cell>
          <cell r="D489">
            <v>8.6999999999999993</v>
          </cell>
          <cell r="E489">
            <v>19</v>
          </cell>
          <cell r="F489">
            <v>166.1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16354</v>
          </cell>
          <cell r="R489">
            <v>83</v>
          </cell>
          <cell r="S489" t="str">
            <v>M</v>
          </cell>
        </row>
        <row r="490">
          <cell r="A490">
            <v>2</v>
          </cell>
          <cell r="B490" t="str">
            <v>28A11=1</v>
          </cell>
          <cell r="C490" t="str">
            <v>Armabduktionsorthese Dynamic</v>
          </cell>
          <cell r="D490">
            <v>0</v>
          </cell>
          <cell r="E490">
            <v>0</v>
          </cell>
          <cell r="F490">
            <v>0</v>
          </cell>
          <cell r="G490">
            <v>1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16153</v>
          </cell>
          <cell r="R490">
            <v>284</v>
          </cell>
          <cell r="S490" t="str">
            <v>M</v>
          </cell>
        </row>
        <row r="491">
          <cell r="A491">
            <v>2</v>
          </cell>
          <cell r="B491" t="str">
            <v>8K22=L71/4</v>
          </cell>
          <cell r="C491" t="str">
            <v>มือเทียมแบบใช้งานได้(O.B System hand v.o</v>
          </cell>
          <cell r="D491">
            <v>3621</v>
          </cell>
          <cell r="E491">
            <v>2</v>
          </cell>
          <cell r="F491">
            <v>7242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16348</v>
          </cell>
          <cell r="R491">
            <v>89</v>
          </cell>
          <cell r="S491" t="str">
            <v>M</v>
          </cell>
        </row>
        <row r="492">
          <cell r="A492">
            <v>2</v>
          </cell>
          <cell r="B492" t="str">
            <v>8K22=L73/4</v>
          </cell>
          <cell r="C492" t="str">
            <v>มือเทียมแบบใช้งานได้(O.B System hand v.o</v>
          </cell>
          <cell r="D492">
            <v>3591.1</v>
          </cell>
          <cell r="E492">
            <v>1</v>
          </cell>
          <cell r="F492">
            <v>3591.18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16305</v>
          </cell>
          <cell r="R492">
            <v>132</v>
          </cell>
          <cell r="S492" t="str">
            <v>M</v>
          </cell>
        </row>
        <row r="493">
          <cell r="A493">
            <v>2</v>
          </cell>
          <cell r="B493" t="str">
            <v>8K22=R71/4</v>
          </cell>
          <cell r="C493" t="str">
            <v>มือเทียมแบบใช้งานได้(O.B System hand v.o</v>
          </cell>
          <cell r="D493">
            <v>3591.6</v>
          </cell>
          <cell r="E493">
            <v>7</v>
          </cell>
          <cell r="F493">
            <v>25141.55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16376</v>
          </cell>
          <cell r="R493">
            <v>61</v>
          </cell>
          <cell r="S493" t="str">
            <v>M</v>
          </cell>
        </row>
        <row r="494">
          <cell r="A494">
            <v>2</v>
          </cell>
          <cell r="B494" t="str">
            <v>8K23=R71/4</v>
          </cell>
          <cell r="C494" t="str">
            <v>มือเทียมแบบใช้งานได้ O.B System hand v.o</v>
          </cell>
          <cell r="D494">
            <v>3749.3</v>
          </cell>
          <cell r="E494">
            <v>4</v>
          </cell>
          <cell r="F494">
            <v>14997.27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16340</v>
          </cell>
          <cell r="R494">
            <v>97</v>
          </cell>
          <cell r="S494" t="str">
            <v>M</v>
          </cell>
        </row>
        <row r="495">
          <cell r="A495">
            <v>2</v>
          </cell>
          <cell r="B495" t="str">
            <v>8S4=212X86R8</v>
          </cell>
          <cell r="C495" t="str">
            <v>Cosmetic Glove ถุงมือเทียม</v>
          </cell>
          <cell r="D495">
            <v>1379.58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16270</v>
          </cell>
          <cell r="R495">
            <v>167</v>
          </cell>
          <cell r="S495" t="str">
            <v>M</v>
          </cell>
        </row>
        <row r="496">
          <cell r="A496">
            <v>2</v>
          </cell>
          <cell r="B496" t="str">
            <v>8S4=212X93L10</v>
          </cell>
          <cell r="C496" t="str">
            <v>Cosmetic Glove ถุงมือเทียม</v>
          </cell>
          <cell r="D496">
            <v>1391.14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16285</v>
          </cell>
          <cell r="R496">
            <v>152</v>
          </cell>
          <cell r="S496" t="str">
            <v>M</v>
          </cell>
        </row>
        <row r="497">
          <cell r="A497">
            <v>2</v>
          </cell>
          <cell r="B497" t="str">
            <v>8S4=213X85L10</v>
          </cell>
          <cell r="C497" t="str">
            <v>Cosmetic Glove ถุงมือเทียม</v>
          </cell>
          <cell r="D497">
            <v>1463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16320</v>
          </cell>
          <cell r="R497">
            <v>117</v>
          </cell>
          <cell r="S497" t="str">
            <v>M</v>
          </cell>
        </row>
        <row r="498">
          <cell r="A498">
            <v>2</v>
          </cell>
          <cell r="B498" t="str">
            <v>8S4=214X90R8</v>
          </cell>
          <cell r="C498" t="str">
            <v>Cosmetic Glove ถุงมือเทียม</v>
          </cell>
          <cell r="D498">
            <v>1391.14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16270</v>
          </cell>
          <cell r="R498">
            <v>167</v>
          </cell>
          <cell r="S498" t="str">
            <v>M</v>
          </cell>
        </row>
        <row r="499">
          <cell r="A499">
            <v>2</v>
          </cell>
          <cell r="B499" t="str">
            <v>8S4=215X88R10</v>
          </cell>
          <cell r="C499" t="str">
            <v>Cosmetic Glove ถุงมือเทียม</v>
          </cell>
          <cell r="D499">
            <v>1397.9</v>
          </cell>
          <cell r="E499">
            <v>1</v>
          </cell>
          <cell r="F499">
            <v>1397.98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16320</v>
          </cell>
          <cell r="R499">
            <v>117</v>
          </cell>
          <cell r="S499" t="str">
            <v>M</v>
          </cell>
        </row>
        <row r="500">
          <cell r="A500">
            <v>2</v>
          </cell>
          <cell r="B500" t="str">
            <v>8S4=218X85R10</v>
          </cell>
          <cell r="C500" t="str">
            <v>Cosmetic Glove ถุงมือเทียม</v>
          </cell>
          <cell r="D500">
            <v>1379.58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16269</v>
          </cell>
          <cell r="R500">
            <v>168</v>
          </cell>
          <cell r="S500" t="str">
            <v>M</v>
          </cell>
        </row>
        <row r="501">
          <cell r="A501">
            <v>2</v>
          </cell>
          <cell r="B501" t="str">
            <v>8S4=220X80L5</v>
          </cell>
          <cell r="C501" t="str">
            <v>Cosmetic Glove ถุงมือเทียม (สั้น)</v>
          </cell>
          <cell r="D501">
            <v>1800.48</v>
          </cell>
          <cell r="E501">
            <v>0</v>
          </cell>
          <cell r="F501">
            <v>0</v>
          </cell>
          <cell r="G501">
            <v>2</v>
          </cell>
          <cell r="H501">
            <v>3600.96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16122</v>
          </cell>
          <cell r="R501">
            <v>314</v>
          </cell>
          <cell r="S501" t="str">
            <v>M</v>
          </cell>
        </row>
        <row r="502">
          <cell r="A502">
            <v>2</v>
          </cell>
          <cell r="B502" t="str">
            <v>8S5=179X78L6</v>
          </cell>
          <cell r="C502" t="str">
            <v>Cosmetic Glove ถุงมือเทียม</v>
          </cell>
          <cell r="D502">
            <v>1464.73</v>
          </cell>
          <cell r="E502">
            <v>0</v>
          </cell>
          <cell r="F502">
            <v>0</v>
          </cell>
          <cell r="G502">
            <v>1</v>
          </cell>
          <cell r="H502">
            <v>1464.73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16241</v>
          </cell>
          <cell r="R502">
            <v>196</v>
          </cell>
          <cell r="S502" t="str">
            <v>M</v>
          </cell>
        </row>
        <row r="503">
          <cell r="A503">
            <v>2</v>
          </cell>
          <cell r="B503" t="str">
            <v>8S5=210X89R12</v>
          </cell>
          <cell r="C503" t="str">
            <v>Cosmetic Glove ถุงมือเทียม</v>
          </cell>
          <cell r="D503">
            <v>1404.17</v>
          </cell>
          <cell r="E503">
            <v>0</v>
          </cell>
          <cell r="F503">
            <v>0</v>
          </cell>
          <cell r="G503">
            <v>1</v>
          </cell>
          <cell r="H503">
            <v>1404.17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16171</v>
          </cell>
          <cell r="R503">
            <v>266</v>
          </cell>
          <cell r="S503" t="str">
            <v>M</v>
          </cell>
        </row>
        <row r="504">
          <cell r="A504">
            <v>2</v>
          </cell>
          <cell r="B504" t="str">
            <v>8S5=210X89R8</v>
          </cell>
          <cell r="C504" t="str">
            <v>Cosmetic Glove ถุงมือเทียม</v>
          </cell>
          <cell r="D504">
            <v>1377.7</v>
          </cell>
          <cell r="E504">
            <v>1</v>
          </cell>
          <cell r="F504">
            <v>1377.77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16270</v>
          </cell>
          <cell r="R504">
            <v>167</v>
          </cell>
          <cell r="S504" t="str">
            <v>M</v>
          </cell>
        </row>
        <row r="505">
          <cell r="A505">
            <v>2</v>
          </cell>
          <cell r="B505" t="str">
            <v>8S6=151X58L7</v>
          </cell>
          <cell r="C505" t="str">
            <v>Cosmetic Glove ถุงมือเทียม</v>
          </cell>
          <cell r="D505">
            <v>1535.49</v>
          </cell>
          <cell r="E505">
            <v>0</v>
          </cell>
          <cell r="F505">
            <v>0</v>
          </cell>
          <cell r="G505">
            <v>1</v>
          </cell>
          <cell r="H505">
            <v>1535.49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16104</v>
          </cell>
          <cell r="R505">
            <v>332</v>
          </cell>
          <cell r="S505" t="str">
            <v>M</v>
          </cell>
        </row>
        <row r="506">
          <cell r="A506">
            <v>2</v>
          </cell>
          <cell r="B506" t="str">
            <v>8S7=206X87L</v>
          </cell>
          <cell r="C506" t="str">
            <v>มือเทียมสวยงามใช้งานไม่ได้ Inner Hand</v>
          </cell>
          <cell r="D506">
            <v>1961.3</v>
          </cell>
          <cell r="E506">
            <v>1</v>
          </cell>
          <cell r="F506">
            <v>1961.39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16349</v>
          </cell>
          <cell r="R506">
            <v>88</v>
          </cell>
          <cell r="S506" t="str">
            <v>M</v>
          </cell>
        </row>
        <row r="507">
          <cell r="A507">
            <v>2</v>
          </cell>
          <cell r="B507" t="str">
            <v>8S7=220X91L</v>
          </cell>
          <cell r="C507" t="str">
            <v>มือเทียมสวยงามใช้งานไม่ได้</v>
          </cell>
          <cell r="D507">
            <v>2629.44</v>
          </cell>
          <cell r="E507">
            <v>0</v>
          </cell>
          <cell r="F507">
            <v>0</v>
          </cell>
          <cell r="G507">
            <v>1</v>
          </cell>
          <cell r="H507">
            <v>2629.44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16242</v>
          </cell>
          <cell r="R507">
            <v>195</v>
          </cell>
          <cell r="S507" t="str">
            <v>M</v>
          </cell>
        </row>
        <row r="508">
          <cell r="A508">
            <v>2</v>
          </cell>
          <cell r="B508" t="str">
            <v>8S8=175X76R</v>
          </cell>
          <cell r="C508" t="str">
            <v>มือเทียมสวยงามใช้งานไม่ได้</v>
          </cell>
          <cell r="D508">
            <v>2629.44</v>
          </cell>
          <cell r="E508">
            <v>0</v>
          </cell>
          <cell r="F508">
            <v>0</v>
          </cell>
          <cell r="G508">
            <v>1</v>
          </cell>
          <cell r="H508">
            <v>2629.44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16242</v>
          </cell>
          <cell r="R508">
            <v>195</v>
          </cell>
          <cell r="S508" t="str">
            <v>M</v>
          </cell>
        </row>
        <row r="509">
          <cell r="A509">
            <v>2</v>
          </cell>
          <cell r="B509" t="str">
            <v>8S8=189X84R</v>
          </cell>
          <cell r="C509" t="str">
            <v>มือเทียมสวยงามใช้งานไม่ได้</v>
          </cell>
          <cell r="D509">
            <v>2629.44</v>
          </cell>
          <cell r="E509">
            <v>0</v>
          </cell>
          <cell r="F509">
            <v>0</v>
          </cell>
          <cell r="G509">
            <v>1</v>
          </cell>
          <cell r="H509">
            <v>2629.44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16242</v>
          </cell>
          <cell r="R509">
            <v>195</v>
          </cell>
          <cell r="S509" t="str">
            <v>M</v>
          </cell>
        </row>
        <row r="510">
          <cell r="E510">
            <v>100</v>
          </cell>
          <cell r="F510">
            <v>131256.43000000002</v>
          </cell>
          <cell r="G510">
            <v>42</v>
          </cell>
          <cell r="H510">
            <v>73205.14</v>
          </cell>
          <cell r="I510">
            <v>2</v>
          </cell>
          <cell r="J510">
            <v>10496.64</v>
          </cell>
          <cell r="K510">
            <v>0</v>
          </cell>
          <cell r="L510">
            <v>0</v>
          </cell>
          <cell r="M510">
            <v>6</v>
          </cell>
          <cell r="N510">
            <v>24861.91</v>
          </cell>
          <cell r="O510">
            <v>12</v>
          </cell>
          <cell r="P510">
            <v>36637.79</v>
          </cell>
          <cell r="Q510">
            <v>0</v>
          </cell>
          <cell r="R510">
            <v>0</v>
          </cell>
          <cell r="S510" t="str">
            <v>M Total</v>
          </cell>
        </row>
        <row r="511">
          <cell r="A511" t="str">
            <v>2 Total</v>
          </cell>
          <cell r="B511">
            <v>0</v>
          </cell>
          <cell r="C511">
            <v>0</v>
          </cell>
          <cell r="D511">
            <v>0</v>
          </cell>
          <cell r="E511">
            <v>262</v>
          </cell>
          <cell r="F511">
            <v>395211.65999999992</v>
          </cell>
          <cell r="G511">
            <v>121</v>
          </cell>
          <cell r="H511">
            <v>174507.88999999998</v>
          </cell>
          <cell r="I511">
            <v>4</v>
          </cell>
          <cell r="J511">
            <v>43831.64</v>
          </cell>
          <cell r="K511">
            <v>0</v>
          </cell>
          <cell r="L511">
            <v>0</v>
          </cell>
          <cell r="M511">
            <v>6</v>
          </cell>
          <cell r="N511">
            <v>24861.91</v>
          </cell>
          <cell r="O511">
            <v>17</v>
          </cell>
          <cell r="P511">
            <v>167149.53</v>
          </cell>
        </row>
        <row r="512">
          <cell r="A512">
            <v>3</v>
          </cell>
          <cell r="B512" t="str">
            <v>17B20=L20</v>
          </cell>
          <cell r="C512" t="str">
            <v>ข้อเบรสโมดูล่าแบบRinglock(Syst.ring-lock</v>
          </cell>
          <cell r="D512">
            <v>2552.8000000000002</v>
          </cell>
          <cell r="E512">
            <v>1</v>
          </cell>
          <cell r="F512">
            <v>2552.88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16425</v>
          </cell>
          <cell r="R512">
            <v>12</v>
          </cell>
          <cell r="S512" t="str">
            <v>E</v>
          </cell>
        </row>
        <row r="513">
          <cell r="A513">
            <v>3</v>
          </cell>
          <cell r="B513" t="str">
            <v>17B20=R20</v>
          </cell>
          <cell r="C513" t="str">
            <v>ข้อเบรสโมดูล่าแบบRinglock (Syst ring loc</v>
          </cell>
          <cell r="D513">
            <v>2552.8000000000002</v>
          </cell>
          <cell r="E513">
            <v>1</v>
          </cell>
          <cell r="F513">
            <v>2552.88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16425</v>
          </cell>
          <cell r="R513">
            <v>12</v>
          </cell>
          <cell r="S513" t="str">
            <v>E</v>
          </cell>
        </row>
        <row r="514">
          <cell r="A514">
            <v>3</v>
          </cell>
          <cell r="B514" t="str">
            <v>17B39=16</v>
          </cell>
          <cell r="C514" t="str">
            <v>บาร์ด้านข้างแบบอะลูมิเนียมSys.side Bar s</v>
          </cell>
          <cell r="D514">
            <v>579.1</v>
          </cell>
          <cell r="E514">
            <v>1</v>
          </cell>
          <cell r="F514">
            <v>579.12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16433</v>
          </cell>
          <cell r="R514">
            <v>4</v>
          </cell>
          <cell r="S514" t="str">
            <v>E</v>
          </cell>
        </row>
        <row r="515">
          <cell r="A515">
            <v>3</v>
          </cell>
          <cell r="B515" t="str">
            <v>17B39=20</v>
          </cell>
          <cell r="C515" t="str">
            <v>บารด้านข้างแบบอลูมิเนียม(Sys side bar se</v>
          </cell>
          <cell r="D515">
            <v>372.5</v>
          </cell>
          <cell r="E515">
            <v>2</v>
          </cell>
          <cell r="F515">
            <v>745.11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16433</v>
          </cell>
          <cell r="R515">
            <v>4</v>
          </cell>
          <cell r="S515" t="str">
            <v>E</v>
          </cell>
        </row>
        <row r="516">
          <cell r="A516">
            <v>3</v>
          </cell>
          <cell r="B516" t="str">
            <v>17B42=16</v>
          </cell>
          <cell r="C516" t="str">
            <v>เบรสข้อเข่า System-Ring Lock Joint Head</v>
          </cell>
          <cell r="D516">
            <v>2061.8000000000002</v>
          </cell>
          <cell r="E516">
            <v>1</v>
          </cell>
          <cell r="F516">
            <v>2061.8200000000002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16432</v>
          </cell>
          <cell r="R516">
            <v>5</v>
          </cell>
          <cell r="S516" t="str">
            <v>E</v>
          </cell>
        </row>
        <row r="517">
          <cell r="A517">
            <v>3</v>
          </cell>
          <cell r="B517" t="str">
            <v>17B57=16</v>
          </cell>
          <cell r="C517" t="str">
            <v>System-Limit Mot.Ankle JT.</v>
          </cell>
          <cell r="D517">
            <v>1116.2</v>
          </cell>
          <cell r="E517">
            <v>2</v>
          </cell>
          <cell r="F517">
            <v>2232.48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16432</v>
          </cell>
          <cell r="R517">
            <v>5</v>
          </cell>
          <cell r="S517" t="str">
            <v>E</v>
          </cell>
        </row>
        <row r="518">
          <cell r="A518">
            <v>3</v>
          </cell>
          <cell r="B518" t="str">
            <v>17B62=16</v>
          </cell>
          <cell r="C518" t="str">
            <v>ข้อเท้าแบบธรรดา(Sys Limit mot ankle jt)</v>
          </cell>
          <cell r="D518">
            <v>1086.2</v>
          </cell>
          <cell r="E518">
            <v>1</v>
          </cell>
          <cell r="F518">
            <v>1086.29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16433</v>
          </cell>
          <cell r="R518">
            <v>4</v>
          </cell>
          <cell r="S518" t="str">
            <v>E</v>
          </cell>
        </row>
        <row r="519">
          <cell r="A519">
            <v>3</v>
          </cell>
          <cell r="B519" t="str">
            <v>17B63=L20</v>
          </cell>
          <cell r="C519" t="str">
            <v>ข้อเท้าแบบมีสปริงดึงปลายเท้า(Sys toe pic</v>
          </cell>
          <cell r="D519">
            <v>1642.9</v>
          </cell>
          <cell r="E519">
            <v>1</v>
          </cell>
          <cell r="F519">
            <v>1642.96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16433</v>
          </cell>
          <cell r="R519">
            <v>4</v>
          </cell>
          <cell r="S519" t="str">
            <v>E</v>
          </cell>
        </row>
        <row r="520">
          <cell r="A520">
            <v>3</v>
          </cell>
          <cell r="B520" t="str">
            <v>17B7=L16</v>
          </cell>
          <cell r="C520" t="str">
            <v>Lower Side Bar-Aluminum</v>
          </cell>
          <cell r="D520">
            <v>121.7</v>
          </cell>
          <cell r="E520">
            <v>1</v>
          </cell>
          <cell r="F520">
            <v>121.71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16432</v>
          </cell>
          <cell r="R520">
            <v>5</v>
          </cell>
          <cell r="S520" t="str">
            <v>E</v>
          </cell>
        </row>
        <row r="521">
          <cell r="A521">
            <v>3</v>
          </cell>
          <cell r="B521" t="str">
            <v>17B84=16</v>
          </cell>
          <cell r="C521" t="str">
            <v>บาร์ด้านข้างแบบโค้งสแตนเลส (Sys side bar</v>
          </cell>
          <cell r="D521">
            <v>552.9</v>
          </cell>
          <cell r="E521">
            <v>4</v>
          </cell>
          <cell r="F521">
            <v>2211.84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16413</v>
          </cell>
          <cell r="R521">
            <v>24</v>
          </cell>
          <cell r="S521" t="str">
            <v>E</v>
          </cell>
        </row>
        <row r="522">
          <cell r="A522">
            <v>3</v>
          </cell>
          <cell r="B522" t="str">
            <v>17B85=16</v>
          </cell>
          <cell r="C522" t="str">
            <v>บาร์ด้านข้างแบบโค้งอลูมิเนียม (Sys side </v>
          </cell>
          <cell r="D522">
            <v>473.3</v>
          </cell>
          <cell r="E522">
            <v>2</v>
          </cell>
          <cell r="F522">
            <v>946.72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16413</v>
          </cell>
          <cell r="R522">
            <v>24</v>
          </cell>
          <cell r="S522" t="str">
            <v>E</v>
          </cell>
        </row>
        <row r="523">
          <cell r="A523">
            <v>3</v>
          </cell>
          <cell r="B523" t="str">
            <v>17B97=L16</v>
          </cell>
          <cell r="C523" t="str">
            <v>Knee Joint Woth Lamination AD</v>
          </cell>
          <cell r="D523">
            <v>5332.9</v>
          </cell>
          <cell r="E523">
            <v>1</v>
          </cell>
          <cell r="F523">
            <v>5332.96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16433</v>
          </cell>
          <cell r="R523">
            <v>4</v>
          </cell>
          <cell r="S523" t="str">
            <v>E</v>
          </cell>
        </row>
        <row r="524">
          <cell r="A524">
            <v>3</v>
          </cell>
          <cell r="B524" t="str">
            <v>17B97=L20</v>
          </cell>
          <cell r="C524" t="str">
            <v>Syst.Ankle.JT.W/Lam.Set</v>
          </cell>
          <cell r="D524">
            <v>5396.9</v>
          </cell>
          <cell r="E524">
            <v>1</v>
          </cell>
          <cell r="F524">
            <v>5396.98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16433</v>
          </cell>
          <cell r="R524">
            <v>4</v>
          </cell>
          <cell r="S524" t="str">
            <v>E</v>
          </cell>
        </row>
        <row r="525">
          <cell r="A525">
            <v>3</v>
          </cell>
          <cell r="B525" t="str">
            <v>17B97=R16</v>
          </cell>
          <cell r="C525" t="str">
            <v>Knee Joint w lamination set</v>
          </cell>
          <cell r="D525">
            <v>5332.9</v>
          </cell>
          <cell r="E525">
            <v>1</v>
          </cell>
          <cell r="F525">
            <v>5332.96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16433</v>
          </cell>
          <cell r="R525">
            <v>4</v>
          </cell>
          <cell r="S525" t="str">
            <v>E</v>
          </cell>
        </row>
        <row r="526">
          <cell r="A526">
            <v>3</v>
          </cell>
          <cell r="B526" t="str">
            <v>17B98=L20</v>
          </cell>
          <cell r="C526" t="str">
            <v>Syst.Ankle.JT.W/Lam.Set</v>
          </cell>
          <cell r="D526">
            <v>2714.2</v>
          </cell>
          <cell r="E526">
            <v>1</v>
          </cell>
          <cell r="F526">
            <v>2714.29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16433</v>
          </cell>
          <cell r="R526">
            <v>4</v>
          </cell>
          <cell r="S526" t="str">
            <v>E</v>
          </cell>
        </row>
        <row r="527">
          <cell r="A527">
            <v>3</v>
          </cell>
          <cell r="B527" t="str">
            <v>17B98=R16</v>
          </cell>
          <cell r="C527" t="str">
            <v>Syst.Ankle.JT.W/Lam.Set</v>
          </cell>
          <cell r="D527">
            <v>2644</v>
          </cell>
          <cell r="E527">
            <v>1</v>
          </cell>
          <cell r="F527">
            <v>2644.03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16433</v>
          </cell>
          <cell r="R527">
            <v>4</v>
          </cell>
          <cell r="S527" t="str">
            <v>E</v>
          </cell>
        </row>
        <row r="528">
          <cell r="A528">
            <v>3</v>
          </cell>
          <cell r="B528" t="str">
            <v>28U9=L35-37</v>
          </cell>
          <cell r="C528" t="str">
            <v>พลาสติกกันเท้าตก (BK orthosis long)</v>
          </cell>
          <cell r="D528">
            <v>502.8</v>
          </cell>
          <cell r="E528">
            <v>8</v>
          </cell>
          <cell r="F528">
            <v>4022.87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16425</v>
          </cell>
          <cell r="R528">
            <v>12</v>
          </cell>
          <cell r="S528" t="str">
            <v>E</v>
          </cell>
        </row>
        <row r="529">
          <cell r="A529">
            <v>3</v>
          </cell>
          <cell r="B529" t="str">
            <v>28U9=L37-39</v>
          </cell>
          <cell r="C529" t="str">
            <v>พลาสติกกันเท้าตก(BK orthosis long)</v>
          </cell>
          <cell r="D529">
            <v>489.1</v>
          </cell>
          <cell r="E529">
            <v>3</v>
          </cell>
          <cell r="F529">
            <v>1467.52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16432</v>
          </cell>
          <cell r="R529">
            <v>5</v>
          </cell>
          <cell r="S529" t="str">
            <v>E</v>
          </cell>
        </row>
        <row r="530">
          <cell r="A530">
            <v>3</v>
          </cell>
          <cell r="B530" t="str">
            <v>28U9=L39-41</v>
          </cell>
          <cell r="C530" t="str">
            <v>พลาสติกกันเท้าตก (BK orthosis long)</v>
          </cell>
          <cell r="D530">
            <v>491.6</v>
          </cell>
          <cell r="E530">
            <v>7</v>
          </cell>
          <cell r="F530">
            <v>3441.27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16395</v>
          </cell>
          <cell r="R530">
            <v>42</v>
          </cell>
          <cell r="S530" t="str">
            <v>E</v>
          </cell>
        </row>
        <row r="531">
          <cell r="A531">
            <v>3</v>
          </cell>
          <cell r="B531" t="str">
            <v>28U9=L41-44</v>
          </cell>
          <cell r="C531" t="str">
            <v>BELOW KNEE ORTHOSIS</v>
          </cell>
          <cell r="D531">
            <v>499.2</v>
          </cell>
          <cell r="E531">
            <v>5</v>
          </cell>
          <cell r="F531">
            <v>2496.14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16419</v>
          </cell>
          <cell r="R531">
            <v>18</v>
          </cell>
          <cell r="S531" t="str">
            <v>E</v>
          </cell>
        </row>
        <row r="532">
          <cell r="A532">
            <v>3</v>
          </cell>
          <cell r="B532" t="str">
            <v>28U9=R35-37</v>
          </cell>
          <cell r="C532" t="str">
            <v>พลาสติกกันเท้าตก (BK orthosis long)</v>
          </cell>
          <cell r="D532">
            <v>370.7</v>
          </cell>
          <cell r="E532">
            <v>38</v>
          </cell>
          <cell r="F532">
            <v>14087.89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16425</v>
          </cell>
          <cell r="R532">
            <v>12</v>
          </cell>
          <cell r="S532" t="str">
            <v>E</v>
          </cell>
        </row>
        <row r="533">
          <cell r="A533">
            <v>3</v>
          </cell>
          <cell r="B533" t="str">
            <v>28U9=R37-39</v>
          </cell>
          <cell r="C533" t="str">
            <v>พลาสติกกันเท้าตก (BK orthosis long)</v>
          </cell>
          <cell r="D533">
            <v>508.4</v>
          </cell>
          <cell r="E533">
            <v>7</v>
          </cell>
          <cell r="F533">
            <v>3559.11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16432</v>
          </cell>
          <cell r="R533">
            <v>5</v>
          </cell>
          <cell r="S533" t="str">
            <v>E</v>
          </cell>
        </row>
        <row r="534">
          <cell r="A534">
            <v>3</v>
          </cell>
          <cell r="B534" t="str">
            <v>28U9=R39-41</v>
          </cell>
          <cell r="C534" t="str">
            <v>พลาสติกกันเท้าตก (BK orthosis long)</v>
          </cell>
          <cell r="D534">
            <v>486.3</v>
          </cell>
          <cell r="E534">
            <v>3</v>
          </cell>
          <cell r="F534">
            <v>1459.09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16395</v>
          </cell>
          <cell r="R534">
            <v>42</v>
          </cell>
          <cell r="S534" t="str">
            <v>E</v>
          </cell>
        </row>
        <row r="535">
          <cell r="A535">
            <v>3</v>
          </cell>
          <cell r="B535" t="str">
            <v>28U9=R41-44</v>
          </cell>
          <cell r="C535" t="str">
            <v>พลาสติกกันเท้าตก (BK Orthosis long)</v>
          </cell>
          <cell r="D535">
            <v>515.29999999999995</v>
          </cell>
          <cell r="E535">
            <v>2</v>
          </cell>
          <cell r="F535">
            <v>1030.73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16419</v>
          </cell>
          <cell r="R535">
            <v>18</v>
          </cell>
          <cell r="S535" t="str">
            <v>E</v>
          </cell>
        </row>
        <row r="536">
          <cell r="E536">
            <v>95</v>
          </cell>
          <cell r="F536">
            <v>69719.64999999998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E Total</v>
          </cell>
        </row>
        <row r="537">
          <cell r="A537">
            <v>3</v>
          </cell>
          <cell r="B537" t="str">
            <v>17B23=R20</v>
          </cell>
          <cell r="C537" t="str">
            <v>Syst.Cov.Bale Lock Jt.Hd.</v>
          </cell>
          <cell r="D537">
            <v>1957</v>
          </cell>
          <cell r="E537">
            <v>1</v>
          </cell>
          <cell r="F537">
            <v>1957.05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16336</v>
          </cell>
          <cell r="R537">
            <v>101</v>
          </cell>
          <cell r="S537" t="str">
            <v>H</v>
          </cell>
        </row>
        <row r="538">
          <cell r="A538">
            <v>3</v>
          </cell>
          <cell r="B538" t="str">
            <v>17B26=R16</v>
          </cell>
          <cell r="C538" t="str">
            <v>ข้อเบรสโมดูล่าแบบไม่มีล็อค(Syst free mot</v>
          </cell>
          <cell r="D538">
            <v>2069.7399999999998</v>
          </cell>
          <cell r="E538">
            <v>0</v>
          </cell>
          <cell r="F538">
            <v>0</v>
          </cell>
          <cell r="G538">
            <v>3</v>
          </cell>
          <cell r="H538">
            <v>6209.22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16095</v>
          </cell>
          <cell r="R538">
            <v>341</v>
          </cell>
          <cell r="S538" t="str">
            <v>H</v>
          </cell>
        </row>
        <row r="539">
          <cell r="A539">
            <v>3</v>
          </cell>
          <cell r="B539" t="str">
            <v>17B44=L16</v>
          </cell>
          <cell r="C539" t="str">
            <v>ข้อเข่าเบรสโมดูร่าแบบสวิสล็อค</v>
          </cell>
          <cell r="D539">
            <v>1246.76</v>
          </cell>
          <cell r="E539">
            <v>0</v>
          </cell>
          <cell r="F539">
            <v>0</v>
          </cell>
          <cell r="G539">
            <v>1</v>
          </cell>
          <cell r="H539">
            <v>1246.76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16095</v>
          </cell>
          <cell r="R539">
            <v>341</v>
          </cell>
          <cell r="S539" t="str">
            <v>H</v>
          </cell>
        </row>
        <row r="540">
          <cell r="A540">
            <v>3</v>
          </cell>
          <cell r="B540" t="str">
            <v>17B48=16</v>
          </cell>
          <cell r="C540" t="str">
            <v>ข้อเบรสโมดูล่าแบบswiss-lock(Sys.adj swis</v>
          </cell>
          <cell r="D540">
            <v>2012.39</v>
          </cell>
          <cell r="E540">
            <v>0</v>
          </cell>
          <cell r="F540">
            <v>0</v>
          </cell>
          <cell r="G540">
            <v>1</v>
          </cell>
          <cell r="H540">
            <v>2012.39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16095</v>
          </cell>
          <cell r="R540">
            <v>341</v>
          </cell>
          <cell r="S540" t="str">
            <v>H</v>
          </cell>
        </row>
        <row r="541">
          <cell r="A541">
            <v>3</v>
          </cell>
          <cell r="B541" t="str">
            <v>17B48=20</v>
          </cell>
          <cell r="C541" t="str">
            <v>ข้อเบรสโมดูล่าแบบswiss-lock(Sys.adj swis</v>
          </cell>
          <cell r="D541">
            <v>1714.05</v>
          </cell>
          <cell r="E541">
            <v>0</v>
          </cell>
          <cell r="F541">
            <v>0</v>
          </cell>
          <cell r="G541">
            <v>2</v>
          </cell>
          <cell r="H541">
            <v>3428.1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16095</v>
          </cell>
          <cell r="R541">
            <v>341</v>
          </cell>
          <cell r="S541" t="str">
            <v>H</v>
          </cell>
        </row>
        <row r="542">
          <cell r="A542">
            <v>3</v>
          </cell>
          <cell r="B542" t="str">
            <v>17B55=145X2.5</v>
          </cell>
          <cell r="C542" t="str">
            <v>System-Split Stirrup</v>
          </cell>
          <cell r="D542">
            <v>90.81</v>
          </cell>
          <cell r="E542">
            <v>0</v>
          </cell>
          <cell r="F542">
            <v>0</v>
          </cell>
          <cell r="G542">
            <v>10</v>
          </cell>
          <cell r="H542">
            <v>908.11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16095</v>
          </cell>
          <cell r="R542">
            <v>341</v>
          </cell>
          <cell r="S542" t="str">
            <v>H</v>
          </cell>
        </row>
        <row r="543">
          <cell r="A543">
            <v>3</v>
          </cell>
          <cell r="B543" t="str">
            <v>17B58=26X2.5X14</v>
          </cell>
          <cell r="C543" t="str">
            <v>5   (System-Split Stirrup)</v>
          </cell>
          <cell r="D543">
            <v>102.5</v>
          </cell>
          <cell r="E543">
            <v>0</v>
          </cell>
          <cell r="F543">
            <v>0</v>
          </cell>
          <cell r="G543">
            <v>7</v>
          </cell>
          <cell r="H543">
            <v>717.5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16095</v>
          </cell>
          <cell r="R543">
            <v>341</v>
          </cell>
          <cell r="S543" t="str">
            <v>H</v>
          </cell>
        </row>
        <row r="544">
          <cell r="A544">
            <v>3</v>
          </cell>
          <cell r="B544" t="str">
            <v>17B58=28X3X165</v>
          </cell>
          <cell r="C544" t="str">
            <v>System-Split Stirrup</v>
          </cell>
          <cell r="D544">
            <v>113.29</v>
          </cell>
          <cell r="E544">
            <v>0</v>
          </cell>
          <cell r="F544">
            <v>0</v>
          </cell>
          <cell r="G544">
            <v>4</v>
          </cell>
          <cell r="H544">
            <v>453.16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16095</v>
          </cell>
          <cell r="R544">
            <v>341</v>
          </cell>
          <cell r="S544" t="str">
            <v>H</v>
          </cell>
        </row>
        <row r="545">
          <cell r="A545">
            <v>3</v>
          </cell>
          <cell r="B545" t="str">
            <v>17B58=30X3X165</v>
          </cell>
          <cell r="C545" t="str">
            <v>System-Split Stirrup</v>
          </cell>
          <cell r="D545">
            <v>257</v>
          </cell>
          <cell r="E545">
            <v>0</v>
          </cell>
          <cell r="F545">
            <v>0</v>
          </cell>
          <cell r="G545">
            <v>1</v>
          </cell>
          <cell r="H545">
            <v>257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16095</v>
          </cell>
          <cell r="R545">
            <v>341</v>
          </cell>
          <cell r="S545" t="str">
            <v>H</v>
          </cell>
        </row>
        <row r="546">
          <cell r="A546">
            <v>3</v>
          </cell>
          <cell r="B546" t="str">
            <v>17B6=16</v>
          </cell>
          <cell r="C546" t="str">
            <v>Upper Side Bar-Aluminium</v>
          </cell>
          <cell r="D546">
            <v>113.52</v>
          </cell>
          <cell r="E546">
            <v>0</v>
          </cell>
          <cell r="F546">
            <v>0</v>
          </cell>
          <cell r="G546">
            <v>2</v>
          </cell>
          <cell r="H546">
            <v>227.04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16129</v>
          </cell>
          <cell r="R546">
            <v>307</v>
          </cell>
          <cell r="S546" t="str">
            <v>H</v>
          </cell>
        </row>
        <row r="547">
          <cell r="A547">
            <v>3</v>
          </cell>
          <cell r="B547" t="str">
            <v>17B63=R20</v>
          </cell>
          <cell r="C547" t="str">
            <v>ข้อเท้าแบบมีสปริงดึงปลายเท้า (Sys toe pi</v>
          </cell>
          <cell r="D547">
            <v>1364.95</v>
          </cell>
          <cell r="E547">
            <v>0</v>
          </cell>
          <cell r="F547">
            <v>0</v>
          </cell>
          <cell r="G547">
            <v>1</v>
          </cell>
          <cell r="H547">
            <v>1364.95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16129</v>
          </cell>
          <cell r="R547">
            <v>307</v>
          </cell>
          <cell r="S547" t="str">
            <v>H</v>
          </cell>
        </row>
        <row r="548">
          <cell r="A548">
            <v>3</v>
          </cell>
          <cell r="B548" t="str">
            <v>17B70=12</v>
          </cell>
          <cell r="C548" t="str">
            <v>System Positioning Joint</v>
          </cell>
          <cell r="D548">
            <v>675.73</v>
          </cell>
          <cell r="E548">
            <v>0</v>
          </cell>
          <cell r="F548">
            <v>0</v>
          </cell>
          <cell r="G548">
            <v>2</v>
          </cell>
          <cell r="H548">
            <v>1351.45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16129</v>
          </cell>
          <cell r="R548">
            <v>307</v>
          </cell>
          <cell r="S548" t="str">
            <v>H</v>
          </cell>
        </row>
        <row r="549">
          <cell r="A549">
            <v>3</v>
          </cell>
          <cell r="B549" t="str">
            <v>17B81=L16</v>
          </cell>
          <cell r="C549" t="str">
            <v>ข้อสะโพกแบบswisslock (syst swiss lock)</v>
          </cell>
          <cell r="D549">
            <v>812.08</v>
          </cell>
          <cell r="E549">
            <v>0</v>
          </cell>
          <cell r="F549">
            <v>0</v>
          </cell>
          <cell r="G549">
            <v>1</v>
          </cell>
          <cell r="H549">
            <v>812.08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16129</v>
          </cell>
          <cell r="R549">
            <v>307</v>
          </cell>
          <cell r="S549" t="str">
            <v>H</v>
          </cell>
        </row>
        <row r="550">
          <cell r="A550">
            <v>3</v>
          </cell>
          <cell r="B550" t="str">
            <v>17B81=R16</v>
          </cell>
          <cell r="C550" t="str">
            <v>ข้อสะโพกแบบswisslock (syst swiss lock)</v>
          </cell>
          <cell r="D550">
            <v>812.08</v>
          </cell>
          <cell r="E550">
            <v>0</v>
          </cell>
          <cell r="F550">
            <v>0</v>
          </cell>
          <cell r="G550">
            <v>1</v>
          </cell>
          <cell r="H550">
            <v>812.08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16129</v>
          </cell>
          <cell r="R550">
            <v>307</v>
          </cell>
          <cell r="S550" t="str">
            <v>H</v>
          </cell>
        </row>
        <row r="551">
          <cell r="A551">
            <v>3</v>
          </cell>
          <cell r="B551" t="str">
            <v>17B82=R16</v>
          </cell>
          <cell r="C551" t="str">
            <v>ข้อสะโพกแบบไม่มีล็อค(Sys Free Motion Hip</v>
          </cell>
          <cell r="D551">
            <v>555.04999999999995</v>
          </cell>
          <cell r="E551">
            <v>0</v>
          </cell>
          <cell r="F551">
            <v>0</v>
          </cell>
          <cell r="G551">
            <v>1</v>
          </cell>
          <cell r="H551">
            <v>555.04999999999995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16129</v>
          </cell>
          <cell r="R551">
            <v>307</v>
          </cell>
          <cell r="S551" t="str">
            <v>H</v>
          </cell>
        </row>
        <row r="552">
          <cell r="A552">
            <v>3</v>
          </cell>
          <cell r="B552" t="str">
            <v>17B84=20</v>
          </cell>
          <cell r="C552" t="str">
            <v>บาร์ด้านข้างแบบโค้งสแตนเลส  (sys side ba</v>
          </cell>
          <cell r="D552">
            <v>678.07</v>
          </cell>
          <cell r="E552">
            <v>0</v>
          </cell>
          <cell r="F552">
            <v>0</v>
          </cell>
          <cell r="G552">
            <v>6</v>
          </cell>
          <cell r="H552">
            <v>4068.4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16129</v>
          </cell>
          <cell r="R552">
            <v>307</v>
          </cell>
          <cell r="S552" t="str">
            <v>H</v>
          </cell>
        </row>
        <row r="553">
          <cell r="A553">
            <v>3</v>
          </cell>
          <cell r="B553" t="str">
            <v>17B85=20</v>
          </cell>
          <cell r="C553" t="str">
            <v>บาร์ด้านข้างแบบโค้งอลูมิเนียม (Sys side </v>
          </cell>
          <cell r="D553">
            <v>442.86</v>
          </cell>
          <cell r="E553">
            <v>0</v>
          </cell>
          <cell r="F553">
            <v>0</v>
          </cell>
          <cell r="G553">
            <v>4</v>
          </cell>
          <cell r="H553">
            <v>1771.42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16095</v>
          </cell>
          <cell r="R553">
            <v>341</v>
          </cell>
          <cell r="S553" t="str">
            <v>H</v>
          </cell>
        </row>
        <row r="554">
          <cell r="A554">
            <v>3</v>
          </cell>
          <cell r="B554" t="str">
            <v>17B98=L16</v>
          </cell>
          <cell r="C554" t="str">
            <v>Knee Joint Woth Lamination AD</v>
          </cell>
          <cell r="D554">
            <v>2975.28</v>
          </cell>
          <cell r="E554">
            <v>0</v>
          </cell>
          <cell r="F554">
            <v>0</v>
          </cell>
          <cell r="G554">
            <v>1</v>
          </cell>
          <cell r="H554">
            <v>2975.28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16203</v>
          </cell>
          <cell r="R554">
            <v>234</v>
          </cell>
          <cell r="S554" t="str">
            <v>H</v>
          </cell>
        </row>
        <row r="555">
          <cell r="A555">
            <v>3</v>
          </cell>
          <cell r="B555" t="str">
            <v>17E1=1</v>
          </cell>
          <cell r="C555" t="str">
            <v>กายอุปกรณ์เสริมระดับข้อเข่า</v>
          </cell>
          <cell r="D555">
            <v>917.1</v>
          </cell>
          <cell r="E555">
            <v>2</v>
          </cell>
          <cell r="F555">
            <v>1834.22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16375</v>
          </cell>
          <cell r="R555">
            <v>62</v>
          </cell>
          <cell r="S555" t="str">
            <v>H</v>
          </cell>
        </row>
        <row r="556">
          <cell r="A556">
            <v>3</v>
          </cell>
          <cell r="B556" t="str">
            <v>17E1=2</v>
          </cell>
          <cell r="C556" t="str">
            <v>กายอุปกรณ์เสริมระดับข้อเข่า</v>
          </cell>
          <cell r="D556">
            <v>863.1</v>
          </cell>
          <cell r="E556">
            <v>6</v>
          </cell>
          <cell r="F556">
            <v>5179.04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16375</v>
          </cell>
          <cell r="R556">
            <v>62</v>
          </cell>
          <cell r="S556" t="str">
            <v>H</v>
          </cell>
        </row>
        <row r="557">
          <cell r="A557">
            <v>3</v>
          </cell>
          <cell r="B557" t="str">
            <v>17E2=1</v>
          </cell>
          <cell r="C557" t="str">
            <v>กายอุปกรณ์เสริมระดับข้อเท้าShort Leg Bra</v>
          </cell>
          <cell r="D557">
            <v>809.22</v>
          </cell>
          <cell r="E557">
            <v>0</v>
          </cell>
          <cell r="F557">
            <v>0</v>
          </cell>
          <cell r="G557">
            <v>6</v>
          </cell>
          <cell r="H557">
            <v>4855.32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16129</v>
          </cell>
          <cell r="R557">
            <v>307</v>
          </cell>
          <cell r="S557" t="str">
            <v>H</v>
          </cell>
        </row>
        <row r="558">
          <cell r="A558">
            <v>3</v>
          </cell>
          <cell r="B558" t="str">
            <v>17E2=2</v>
          </cell>
          <cell r="C558" t="str">
            <v>กายอุปกรณ์เสริมระดับข้อเท้าShort Leg Bra</v>
          </cell>
          <cell r="D558">
            <v>737.2</v>
          </cell>
          <cell r="E558">
            <v>35</v>
          </cell>
          <cell r="F558">
            <v>25805.23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16425</v>
          </cell>
          <cell r="R558">
            <v>12</v>
          </cell>
          <cell r="S558" t="str">
            <v>H</v>
          </cell>
        </row>
        <row r="559">
          <cell r="A559">
            <v>3</v>
          </cell>
          <cell r="B559" t="str">
            <v>17F24=2</v>
          </cell>
          <cell r="C559" t="str">
            <v>Ankle Joint -Stainl.Steel-</v>
          </cell>
          <cell r="D559">
            <v>1328.92</v>
          </cell>
          <cell r="E559">
            <v>0</v>
          </cell>
          <cell r="F559">
            <v>0</v>
          </cell>
          <cell r="G559">
            <v>5</v>
          </cell>
          <cell r="H559">
            <v>6644.6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16158</v>
          </cell>
          <cell r="R559">
            <v>279</v>
          </cell>
          <cell r="S559" t="str">
            <v>H</v>
          </cell>
        </row>
        <row r="560">
          <cell r="A560">
            <v>3</v>
          </cell>
          <cell r="B560" t="str">
            <v>17F24=4</v>
          </cell>
          <cell r="C560" t="str">
            <v>Ankle Joint -Stainl.Steel-</v>
          </cell>
          <cell r="D560">
            <v>1328.93</v>
          </cell>
          <cell r="E560">
            <v>0</v>
          </cell>
          <cell r="F560">
            <v>0</v>
          </cell>
          <cell r="G560">
            <v>3</v>
          </cell>
          <cell r="H560">
            <v>3986.79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16158</v>
          </cell>
          <cell r="R560">
            <v>279</v>
          </cell>
          <cell r="S560" t="str">
            <v>H</v>
          </cell>
        </row>
        <row r="561">
          <cell r="A561">
            <v>3</v>
          </cell>
          <cell r="B561" t="str">
            <v>17F26=150</v>
          </cell>
          <cell r="C561" t="str">
            <v>Double Bar Ankle Joint</v>
          </cell>
          <cell r="D561">
            <v>930.94</v>
          </cell>
          <cell r="E561">
            <v>0</v>
          </cell>
          <cell r="F561">
            <v>0</v>
          </cell>
          <cell r="G561">
            <v>5</v>
          </cell>
          <cell r="H561">
            <v>4654.7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16158</v>
          </cell>
          <cell r="R561">
            <v>279</v>
          </cell>
          <cell r="S561" t="str">
            <v>H</v>
          </cell>
        </row>
        <row r="562">
          <cell r="A562">
            <v>3</v>
          </cell>
          <cell r="B562" t="str">
            <v>17F28=180</v>
          </cell>
          <cell r="C562" t="str">
            <v>Double Bar Ankle Joint</v>
          </cell>
          <cell r="D562">
            <v>3055.73</v>
          </cell>
          <cell r="E562">
            <v>0</v>
          </cell>
          <cell r="F562">
            <v>0</v>
          </cell>
          <cell r="G562">
            <v>2</v>
          </cell>
          <cell r="H562">
            <v>6111.45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16171</v>
          </cell>
          <cell r="R562">
            <v>266</v>
          </cell>
          <cell r="S562" t="str">
            <v>H</v>
          </cell>
        </row>
        <row r="563">
          <cell r="A563">
            <v>3</v>
          </cell>
          <cell r="B563" t="str">
            <v>17F31=L28X3</v>
          </cell>
          <cell r="C563" t="str">
            <v>Side Bar and Joint Head</v>
          </cell>
          <cell r="D563">
            <v>475.09</v>
          </cell>
          <cell r="E563">
            <v>0</v>
          </cell>
          <cell r="F563">
            <v>0</v>
          </cell>
          <cell r="G563">
            <v>6</v>
          </cell>
          <cell r="H563">
            <v>2850.55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16095</v>
          </cell>
          <cell r="R563">
            <v>341</v>
          </cell>
          <cell r="S563" t="str">
            <v>H</v>
          </cell>
        </row>
        <row r="564">
          <cell r="A564">
            <v>3</v>
          </cell>
          <cell r="B564" t="str">
            <v>17F31=R28X3</v>
          </cell>
          <cell r="C564" t="str">
            <v>Side Bar and Joint Head</v>
          </cell>
          <cell r="D564">
            <v>666.06</v>
          </cell>
          <cell r="E564">
            <v>0</v>
          </cell>
          <cell r="F564">
            <v>0</v>
          </cell>
          <cell r="G564">
            <v>6</v>
          </cell>
          <cell r="H564">
            <v>3996.35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16095</v>
          </cell>
          <cell r="R564">
            <v>341</v>
          </cell>
          <cell r="S564" t="str">
            <v>H</v>
          </cell>
        </row>
        <row r="565">
          <cell r="A565">
            <v>3</v>
          </cell>
          <cell r="B565" t="str">
            <v>17F33=200X3</v>
          </cell>
          <cell r="C565" t="str">
            <v>แกนฝั่งรองเท้า (Sys full stirrup)</v>
          </cell>
          <cell r="D565">
            <v>180</v>
          </cell>
          <cell r="E565">
            <v>0</v>
          </cell>
          <cell r="F565">
            <v>0</v>
          </cell>
          <cell r="G565">
            <v>4</v>
          </cell>
          <cell r="H565">
            <v>720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16095</v>
          </cell>
          <cell r="R565">
            <v>341</v>
          </cell>
          <cell r="S565" t="str">
            <v>H</v>
          </cell>
        </row>
        <row r="566">
          <cell r="A566">
            <v>3</v>
          </cell>
          <cell r="B566" t="str">
            <v>17F33=220X3</v>
          </cell>
          <cell r="C566" t="str">
            <v>แกนฝั่งรองเท้า (Sys full stirrup)</v>
          </cell>
          <cell r="D566">
            <v>180</v>
          </cell>
          <cell r="E566">
            <v>0</v>
          </cell>
          <cell r="F566">
            <v>0</v>
          </cell>
          <cell r="G566">
            <v>5</v>
          </cell>
          <cell r="H566">
            <v>900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16095</v>
          </cell>
          <cell r="R566">
            <v>341</v>
          </cell>
          <cell r="S566" t="str">
            <v>H</v>
          </cell>
        </row>
        <row r="567">
          <cell r="A567">
            <v>3</v>
          </cell>
          <cell r="B567" t="str">
            <v>17F33=240X2.5</v>
          </cell>
          <cell r="C567" t="str">
            <v>แกนฝั่งรองเท้า (Sys full stirrup)</v>
          </cell>
          <cell r="D567">
            <v>261.99</v>
          </cell>
          <cell r="E567">
            <v>0</v>
          </cell>
          <cell r="F567">
            <v>0</v>
          </cell>
          <cell r="G567">
            <v>2</v>
          </cell>
          <cell r="H567">
            <v>523.98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16095</v>
          </cell>
          <cell r="R567">
            <v>341</v>
          </cell>
          <cell r="S567" t="str">
            <v>H</v>
          </cell>
        </row>
        <row r="568">
          <cell r="A568">
            <v>3</v>
          </cell>
          <cell r="B568" t="str">
            <v>17F33=260X2.5</v>
          </cell>
          <cell r="C568" t="str">
            <v>แกนฝั่งรองเท้า (System-Full Stirrup)</v>
          </cell>
          <cell r="D568">
            <v>261.99</v>
          </cell>
          <cell r="E568">
            <v>0</v>
          </cell>
          <cell r="F568">
            <v>0</v>
          </cell>
          <cell r="G568">
            <v>2</v>
          </cell>
          <cell r="H568">
            <v>523.98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16095</v>
          </cell>
          <cell r="R568">
            <v>341</v>
          </cell>
          <cell r="S568" t="str">
            <v>H</v>
          </cell>
        </row>
        <row r="569">
          <cell r="A569">
            <v>3</v>
          </cell>
          <cell r="B569" t="str">
            <v>17F33=260X3</v>
          </cell>
          <cell r="C569" t="str">
            <v>แกนฝั่งรองเท้า (Sys full stirrup)</v>
          </cell>
          <cell r="D569">
            <v>258.76</v>
          </cell>
          <cell r="E569">
            <v>0</v>
          </cell>
          <cell r="F569">
            <v>0</v>
          </cell>
          <cell r="G569">
            <v>1</v>
          </cell>
          <cell r="H569">
            <v>258.76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16158</v>
          </cell>
          <cell r="R569">
            <v>279</v>
          </cell>
          <cell r="S569" t="str">
            <v>H</v>
          </cell>
        </row>
        <row r="570">
          <cell r="A570">
            <v>3</v>
          </cell>
          <cell r="B570" t="str">
            <v>17F33=280X3</v>
          </cell>
          <cell r="C570" t="str">
            <v>แกนฝั่งรองเท้า (Sys full stirrup)</v>
          </cell>
          <cell r="D570">
            <v>125.28</v>
          </cell>
          <cell r="E570">
            <v>0</v>
          </cell>
          <cell r="F570">
            <v>0</v>
          </cell>
          <cell r="G570">
            <v>2</v>
          </cell>
          <cell r="H570">
            <v>250.56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16158</v>
          </cell>
          <cell r="R570">
            <v>279</v>
          </cell>
          <cell r="S570" t="str">
            <v>H</v>
          </cell>
        </row>
        <row r="571">
          <cell r="A571">
            <v>3</v>
          </cell>
          <cell r="B571" t="str">
            <v>17F35=L120</v>
          </cell>
          <cell r="C571" t="str">
            <v>System-Caliper Plate</v>
          </cell>
          <cell r="D571">
            <v>378.68</v>
          </cell>
          <cell r="E571">
            <v>0</v>
          </cell>
          <cell r="F571">
            <v>0</v>
          </cell>
          <cell r="G571">
            <v>1</v>
          </cell>
          <cell r="H571">
            <v>378.68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16158</v>
          </cell>
          <cell r="R571">
            <v>279</v>
          </cell>
          <cell r="S571" t="str">
            <v>H</v>
          </cell>
        </row>
        <row r="572">
          <cell r="A572">
            <v>3</v>
          </cell>
          <cell r="B572" t="str">
            <v>17F35=L150</v>
          </cell>
          <cell r="C572" t="str">
            <v>System-Caliper Plate</v>
          </cell>
          <cell r="D572">
            <v>388.86</v>
          </cell>
          <cell r="E572">
            <v>0</v>
          </cell>
          <cell r="F572">
            <v>0</v>
          </cell>
          <cell r="G572">
            <v>1</v>
          </cell>
          <cell r="H572">
            <v>388.86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16158</v>
          </cell>
          <cell r="R572">
            <v>279</v>
          </cell>
          <cell r="S572" t="str">
            <v>H</v>
          </cell>
        </row>
        <row r="573">
          <cell r="A573">
            <v>3</v>
          </cell>
          <cell r="B573" t="str">
            <v>17F35=R150</v>
          </cell>
          <cell r="C573" t="str">
            <v>System-Caliper Plate</v>
          </cell>
          <cell r="D573">
            <v>388.86</v>
          </cell>
          <cell r="E573">
            <v>0</v>
          </cell>
          <cell r="F573">
            <v>0</v>
          </cell>
          <cell r="G573">
            <v>2</v>
          </cell>
          <cell r="H573">
            <v>777.72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16158</v>
          </cell>
          <cell r="R573">
            <v>279</v>
          </cell>
          <cell r="S573" t="str">
            <v>H</v>
          </cell>
        </row>
        <row r="574">
          <cell r="A574">
            <v>3</v>
          </cell>
          <cell r="B574" t="str">
            <v>17F36=180X2.5</v>
          </cell>
          <cell r="C574" t="str">
            <v>แกนฝั่งรองเท้า (Sys full stirrup)</v>
          </cell>
          <cell r="D574">
            <v>295.60000000000002</v>
          </cell>
          <cell r="E574">
            <v>4</v>
          </cell>
          <cell r="F574">
            <v>1182.72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16353</v>
          </cell>
          <cell r="R574">
            <v>84</v>
          </cell>
          <cell r="S574" t="str">
            <v>H</v>
          </cell>
        </row>
        <row r="575">
          <cell r="A575">
            <v>3</v>
          </cell>
          <cell r="B575" t="str">
            <v>17F36=200X2.5</v>
          </cell>
          <cell r="C575" t="str">
            <v>แกนฝั่งรองเท้า (Sys full stirrup)</v>
          </cell>
          <cell r="D575">
            <v>478.6</v>
          </cell>
          <cell r="E575">
            <v>5</v>
          </cell>
          <cell r="F575">
            <v>2393.3200000000002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16419</v>
          </cell>
          <cell r="R575">
            <v>18</v>
          </cell>
          <cell r="S575" t="str">
            <v>H</v>
          </cell>
        </row>
        <row r="576">
          <cell r="A576">
            <v>3</v>
          </cell>
          <cell r="B576" t="str">
            <v>17F36=260X2.5</v>
          </cell>
          <cell r="C576" t="str">
            <v>แกนฝั่งรองเท้า (Sys full stirrup)</v>
          </cell>
          <cell r="D576">
            <v>178.4</v>
          </cell>
          <cell r="E576">
            <v>1</v>
          </cell>
          <cell r="F576">
            <v>178.47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16419</v>
          </cell>
          <cell r="R576">
            <v>18</v>
          </cell>
          <cell r="S576" t="str">
            <v>H</v>
          </cell>
        </row>
        <row r="577">
          <cell r="A577">
            <v>3</v>
          </cell>
          <cell r="B577" t="str">
            <v>17H19=L16</v>
          </cell>
          <cell r="C577" t="str">
            <v>ข้อสะโพกเบรสแบบหลายแกนLt</v>
          </cell>
          <cell r="D577">
            <v>2693.17</v>
          </cell>
          <cell r="E577">
            <v>0</v>
          </cell>
          <cell r="F577">
            <v>0</v>
          </cell>
          <cell r="G577">
            <v>1</v>
          </cell>
          <cell r="H577">
            <v>2693.17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16173</v>
          </cell>
          <cell r="R577">
            <v>264</v>
          </cell>
          <cell r="S577" t="str">
            <v>H</v>
          </cell>
        </row>
        <row r="578">
          <cell r="A578">
            <v>3</v>
          </cell>
          <cell r="B578" t="str">
            <v>17H19=R16</v>
          </cell>
          <cell r="C578" t="str">
            <v>ข้อสะโพกเบรสแบบหลายแกนRt</v>
          </cell>
          <cell r="D578">
            <v>2660.17</v>
          </cell>
          <cell r="E578">
            <v>0</v>
          </cell>
          <cell r="F578">
            <v>0</v>
          </cell>
          <cell r="G578">
            <v>1</v>
          </cell>
          <cell r="H578">
            <v>2660.17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16173</v>
          </cell>
          <cell r="R578">
            <v>264</v>
          </cell>
          <cell r="S578" t="str">
            <v>H</v>
          </cell>
        </row>
        <row r="579">
          <cell r="A579">
            <v>3</v>
          </cell>
          <cell r="B579" t="str">
            <v>17H29=5L</v>
          </cell>
          <cell r="C579" t="str">
            <v>ข้อสะโพกสำหรับเด็ก (Hip Jt for children)</v>
          </cell>
          <cell r="D579">
            <v>652.5</v>
          </cell>
          <cell r="E579">
            <v>0</v>
          </cell>
          <cell r="F579">
            <v>0</v>
          </cell>
          <cell r="G579">
            <v>1</v>
          </cell>
          <cell r="H579">
            <v>652.5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16173</v>
          </cell>
          <cell r="R579">
            <v>264</v>
          </cell>
          <cell r="S579" t="str">
            <v>H</v>
          </cell>
        </row>
        <row r="580">
          <cell r="A580">
            <v>3</v>
          </cell>
          <cell r="B580" t="str">
            <v>17H29=5R</v>
          </cell>
          <cell r="C580" t="str">
            <v>ข้อสะโพกสำหรับเด็ก (Hip Jt for children)</v>
          </cell>
          <cell r="D580">
            <v>1369</v>
          </cell>
          <cell r="E580">
            <v>0</v>
          </cell>
          <cell r="F580">
            <v>0</v>
          </cell>
          <cell r="G580">
            <v>1</v>
          </cell>
          <cell r="H580">
            <v>1369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16173</v>
          </cell>
          <cell r="R580">
            <v>264</v>
          </cell>
          <cell r="S580" t="str">
            <v>H</v>
          </cell>
        </row>
        <row r="581">
          <cell r="A581">
            <v>3</v>
          </cell>
          <cell r="B581" t="str">
            <v>17H32=L</v>
          </cell>
          <cell r="C581" t="str">
            <v>Hip Joint</v>
          </cell>
          <cell r="D581">
            <v>1702.06</v>
          </cell>
          <cell r="E581">
            <v>0</v>
          </cell>
          <cell r="F581">
            <v>0</v>
          </cell>
          <cell r="G581">
            <v>2</v>
          </cell>
          <cell r="H581">
            <v>3404.12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16173</v>
          </cell>
          <cell r="R581">
            <v>264</v>
          </cell>
          <cell r="S581" t="str">
            <v>H</v>
          </cell>
        </row>
        <row r="582">
          <cell r="A582">
            <v>3</v>
          </cell>
          <cell r="B582" t="str">
            <v>17H32=R</v>
          </cell>
          <cell r="C582" t="str">
            <v>Hip Joint</v>
          </cell>
          <cell r="D582">
            <v>1712.99</v>
          </cell>
          <cell r="E582">
            <v>0</v>
          </cell>
          <cell r="F582">
            <v>0</v>
          </cell>
          <cell r="G582">
            <v>3</v>
          </cell>
          <cell r="H582">
            <v>5138.97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16173</v>
          </cell>
          <cell r="R582">
            <v>264</v>
          </cell>
          <cell r="S582" t="str">
            <v>H</v>
          </cell>
        </row>
        <row r="583">
          <cell r="A583">
            <v>3</v>
          </cell>
          <cell r="B583" t="str">
            <v>17H33=L</v>
          </cell>
          <cell r="C583" t="str">
            <v>Hip Joint</v>
          </cell>
          <cell r="D583">
            <v>1936.03</v>
          </cell>
          <cell r="E583">
            <v>0</v>
          </cell>
          <cell r="F583">
            <v>0</v>
          </cell>
          <cell r="G583">
            <v>1</v>
          </cell>
          <cell r="H583">
            <v>1936.03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16173</v>
          </cell>
          <cell r="R583">
            <v>264</v>
          </cell>
          <cell r="S583" t="str">
            <v>H</v>
          </cell>
        </row>
        <row r="584">
          <cell r="A584">
            <v>3</v>
          </cell>
          <cell r="B584" t="str">
            <v>17H33=R</v>
          </cell>
          <cell r="C584" t="str">
            <v>Hip Joint</v>
          </cell>
          <cell r="D584">
            <v>1918.76</v>
          </cell>
          <cell r="E584">
            <v>0</v>
          </cell>
          <cell r="F584">
            <v>0</v>
          </cell>
          <cell r="G584">
            <v>2</v>
          </cell>
          <cell r="H584">
            <v>3837.52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16173</v>
          </cell>
          <cell r="R584">
            <v>264</v>
          </cell>
          <cell r="S584" t="str">
            <v>H</v>
          </cell>
        </row>
        <row r="585">
          <cell r="A585">
            <v>3</v>
          </cell>
          <cell r="B585" t="str">
            <v>17K33=4</v>
          </cell>
          <cell r="C585" t="str">
            <v>FREE MOT.KN.JT.FOR CHILD</v>
          </cell>
          <cell r="D585">
            <v>1712.99</v>
          </cell>
          <cell r="E585">
            <v>0</v>
          </cell>
          <cell r="F585">
            <v>0</v>
          </cell>
          <cell r="G585">
            <v>1</v>
          </cell>
          <cell r="H585">
            <v>1712.99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16173</v>
          </cell>
          <cell r="R585">
            <v>264</v>
          </cell>
          <cell r="S585" t="str">
            <v>H</v>
          </cell>
        </row>
        <row r="586">
          <cell r="A586">
            <v>3</v>
          </cell>
          <cell r="B586" t="str">
            <v>17K34=4</v>
          </cell>
          <cell r="C586" t="str">
            <v>SWISS LOCK KN.JT.F.CHILD</v>
          </cell>
          <cell r="D586">
            <v>3678</v>
          </cell>
          <cell r="E586">
            <v>0</v>
          </cell>
          <cell r="F586">
            <v>0</v>
          </cell>
          <cell r="G586">
            <v>1</v>
          </cell>
          <cell r="H586">
            <v>3678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16173</v>
          </cell>
          <cell r="R586">
            <v>264</v>
          </cell>
          <cell r="S586" t="str">
            <v>H</v>
          </cell>
        </row>
        <row r="587">
          <cell r="A587">
            <v>3</v>
          </cell>
          <cell r="B587" t="str">
            <v>17K34=5</v>
          </cell>
          <cell r="C587" t="str">
            <v>SWISS LOCK KN.JT.F.CHILD</v>
          </cell>
          <cell r="D587">
            <v>3678</v>
          </cell>
          <cell r="E587">
            <v>0</v>
          </cell>
          <cell r="F587">
            <v>0</v>
          </cell>
          <cell r="G587">
            <v>1</v>
          </cell>
          <cell r="H587">
            <v>3678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16173</v>
          </cell>
          <cell r="R587">
            <v>264</v>
          </cell>
          <cell r="S587" t="str">
            <v>H</v>
          </cell>
        </row>
        <row r="588">
          <cell r="A588">
            <v>3</v>
          </cell>
          <cell r="B588" t="str">
            <v>17K42=4</v>
          </cell>
          <cell r="C588" t="str">
            <v>ข้อเข่าเบรส หนา 4 มม.</v>
          </cell>
          <cell r="D588">
            <v>2598.1999999999998</v>
          </cell>
          <cell r="E588">
            <v>1</v>
          </cell>
          <cell r="F588">
            <v>2598.2399999999998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16388</v>
          </cell>
          <cell r="R588">
            <v>49</v>
          </cell>
          <cell r="S588" t="str">
            <v>H</v>
          </cell>
        </row>
        <row r="589">
          <cell r="A589">
            <v>3</v>
          </cell>
          <cell r="B589" t="str">
            <v>17K42=5</v>
          </cell>
          <cell r="C589" t="str">
            <v>Ring Lock KN.JT.for Child</v>
          </cell>
          <cell r="D589">
            <v>3301.44</v>
          </cell>
          <cell r="E589">
            <v>0</v>
          </cell>
          <cell r="F589">
            <v>0</v>
          </cell>
          <cell r="G589">
            <v>1</v>
          </cell>
          <cell r="H589">
            <v>3301.44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16209</v>
          </cell>
          <cell r="R589">
            <v>228</v>
          </cell>
          <cell r="S589" t="str">
            <v>H</v>
          </cell>
        </row>
        <row r="590">
          <cell r="A590">
            <v>3</v>
          </cell>
          <cell r="B590" t="str">
            <v>17K47</v>
          </cell>
          <cell r="C590" t="str">
            <v>Knee Joint Free Move</v>
          </cell>
          <cell r="D590">
            <v>1813.2</v>
          </cell>
          <cell r="E590">
            <v>0</v>
          </cell>
          <cell r="F590">
            <v>0</v>
          </cell>
          <cell r="G590">
            <v>2</v>
          </cell>
          <cell r="H590">
            <v>3626.39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16209</v>
          </cell>
          <cell r="R590">
            <v>228</v>
          </cell>
          <cell r="S590" t="str">
            <v>H</v>
          </cell>
        </row>
        <row r="591">
          <cell r="A591">
            <v>3</v>
          </cell>
          <cell r="B591" t="str">
            <v>28F10=R37-40</v>
          </cell>
          <cell r="C591" t="str">
            <v>Heel Relief Orthosis OES. By DE Settner</v>
          </cell>
          <cell r="D591">
            <v>0</v>
          </cell>
          <cell r="E591">
            <v>0</v>
          </cell>
          <cell r="F591">
            <v>0</v>
          </cell>
          <cell r="G591">
            <v>1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16153</v>
          </cell>
          <cell r="R591">
            <v>284</v>
          </cell>
          <cell r="S591" t="str">
            <v>H</v>
          </cell>
        </row>
        <row r="592">
          <cell r="A592">
            <v>3</v>
          </cell>
          <cell r="B592" t="str">
            <v>28L10=1</v>
          </cell>
          <cell r="C592" t="str">
            <v>Hip Flexion Orthosis</v>
          </cell>
          <cell r="D592">
            <v>2057.75</v>
          </cell>
          <cell r="E592">
            <v>0</v>
          </cell>
          <cell r="F592">
            <v>0</v>
          </cell>
          <cell r="G592">
            <v>1</v>
          </cell>
          <cell r="H592">
            <v>2057.75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16166</v>
          </cell>
          <cell r="R592">
            <v>271</v>
          </cell>
          <cell r="S592" t="str">
            <v>H</v>
          </cell>
        </row>
        <row r="593">
          <cell r="A593">
            <v>3</v>
          </cell>
          <cell r="B593" t="str">
            <v>28L20</v>
          </cell>
          <cell r="C593" t="str">
            <v>Hip Abduction Splint</v>
          </cell>
          <cell r="D593">
            <v>3012.55</v>
          </cell>
          <cell r="E593">
            <v>0</v>
          </cell>
          <cell r="F593">
            <v>0</v>
          </cell>
          <cell r="G593">
            <v>1</v>
          </cell>
          <cell r="H593">
            <v>3012.55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16210</v>
          </cell>
          <cell r="R593">
            <v>227</v>
          </cell>
          <cell r="S593" t="str">
            <v>H</v>
          </cell>
        </row>
        <row r="594">
          <cell r="A594">
            <v>3</v>
          </cell>
          <cell r="B594" t="str">
            <v>28R14=3</v>
          </cell>
          <cell r="C594" t="str">
            <v>Hyperextension Orthosis</v>
          </cell>
          <cell r="D594">
            <v>3428.5</v>
          </cell>
          <cell r="E594">
            <v>0</v>
          </cell>
          <cell r="F594">
            <v>0</v>
          </cell>
          <cell r="G594">
            <v>2</v>
          </cell>
          <cell r="H594">
            <v>6857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16210</v>
          </cell>
          <cell r="R594">
            <v>227</v>
          </cell>
          <cell r="S594" t="str">
            <v>H</v>
          </cell>
        </row>
        <row r="595">
          <cell r="A595">
            <v>3</v>
          </cell>
          <cell r="B595" t="str">
            <v>4R108=3L</v>
          </cell>
          <cell r="C595" t="str">
            <v>Tube Lamination</v>
          </cell>
          <cell r="D595">
            <v>3286.39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</v>
          </cell>
          <cell r="J595">
            <v>6572.78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16074</v>
          </cell>
          <cell r="R595">
            <v>362</v>
          </cell>
          <cell r="S595" t="str">
            <v>H</v>
          </cell>
        </row>
        <row r="596">
          <cell r="A596">
            <v>3</v>
          </cell>
          <cell r="B596" t="str">
            <v>4R108=3T</v>
          </cell>
          <cell r="C596" t="str">
            <v>Tube Thermoplastic</v>
          </cell>
          <cell r="D596">
            <v>2844.66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</v>
          </cell>
          <cell r="J596">
            <v>2844.66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16074</v>
          </cell>
          <cell r="R596">
            <v>362</v>
          </cell>
          <cell r="S596" t="str">
            <v>H</v>
          </cell>
        </row>
        <row r="597">
          <cell r="E597">
            <v>55</v>
          </cell>
          <cell r="F597">
            <v>41128.29</v>
          </cell>
          <cell r="G597">
            <v>124</v>
          </cell>
          <cell r="H597">
            <v>116607.89000000001</v>
          </cell>
          <cell r="I597">
            <v>3</v>
          </cell>
          <cell r="J597">
            <v>9417.4399999999987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H Total</v>
          </cell>
        </row>
        <row r="598">
          <cell r="A598">
            <v>3</v>
          </cell>
          <cell r="B598" t="str">
            <v>17B20=L16</v>
          </cell>
          <cell r="C598" t="str">
            <v>ข้อเบรสโมดูล่าแบบRinglock(Syst.ring lock</v>
          </cell>
          <cell r="D598">
            <v>2084.7800000000002</v>
          </cell>
          <cell r="E598">
            <v>0</v>
          </cell>
          <cell r="F598">
            <v>0</v>
          </cell>
          <cell r="G598">
            <v>2</v>
          </cell>
          <cell r="H598">
            <v>4169.5600000000004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16158</v>
          </cell>
          <cell r="R598">
            <v>279</v>
          </cell>
          <cell r="S598" t="str">
            <v>M</v>
          </cell>
        </row>
        <row r="599">
          <cell r="A599">
            <v>3</v>
          </cell>
          <cell r="B599" t="str">
            <v>17B20=R16</v>
          </cell>
          <cell r="C599" t="str">
            <v>ข้อเบรสโมดูล่าแบบRinglock (syst.ring loc</v>
          </cell>
          <cell r="D599">
            <v>2084.7800000000002</v>
          </cell>
          <cell r="E599">
            <v>0</v>
          </cell>
          <cell r="F599">
            <v>0</v>
          </cell>
          <cell r="G599">
            <v>1</v>
          </cell>
          <cell r="H599">
            <v>2084.7800000000002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16180</v>
          </cell>
          <cell r="R599">
            <v>257</v>
          </cell>
          <cell r="S599" t="str">
            <v>M</v>
          </cell>
        </row>
        <row r="600">
          <cell r="A600">
            <v>3</v>
          </cell>
          <cell r="B600" t="str">
            <v>17B26=L16</v>
          </cell>
          <cell r="C600" t="str">
            <v>เบรสโมดูล่าแบบไม่มีล็อค(Syst free motion</v>
          </cell>
          <cell r="D600">
            <v>1477.2</v>
          </cell>
          <cell r="E600">
            <v>4</v>
          </cell>
          <cell r="F600">
            <v>5909.15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16425</v>
          </cell>
          <cell r="R600">
            <v>12</v>
          </cell>
          <cell r="S600" t="str">
            <v>M</v>
          </cell>
        </row>
        <row r="601">
          <cell r="A601">
            <v>3</v>
          </cell>
          <cell r="B601" t="str">
            <v>17B26=L20</v>
          </cell>
          <cell r="C601" t="str">
            <v>Syst.Free Motion Jt.Head</v>
          </cell>
          <cell r="D601">
            <v>1505.1</v>
          </cell>
          <cell r="E601">
            <v>1</v>
          </cell>
          <cell r="F601">
            <v>1505.15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16382</v>
          </cell>
          <cell r="R601">
            <v>55</v>
          </cell>
          <cell r="S601" t="str">
            <v>M</v>
          </cell>
        </row>
        <row r="602">
          <cell r="A602">
            <v>3</v>
          </cell>
          <cell r="B602" t="str">
            <v>17B26=R20</v>
          </cell>
          <cell r="C602" t="str">
            <v>Syst.Free Motion Jt.Head</v>
          </cell>
          <cell r="D602">
            <v>1505.1</v>
          </cell>
          <cell r="E602">
            <v>1</v>
          </cell>
          <cell r="F602">
            <v>1505.15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16382</v>
          </cell>
          <cell r="R602">
            <v>55</v>
          </cell>
          <cell r="S602" t="str">
            <v>M</v>
          </cell>
        </row>
        <row r="603">
          <cell r="A603">
            <v>3</v>
          </cell>
          <cell r="B603" t="str">
            <v>17B95=L16</v>
          </cell>
          <cell r="C603" t="str">
            <v>Syst.Knee Joint Wedge Lock</v>
          </cell>
          <cell r="D603">
            <v>4930.6000000000004</v>
          </cell>
          <cell r="E603">
            <v>1</v>
          </cell>
          <cell r="F603">
            <v>4930.6499999999996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16348</v>
          </cell>
          <cell r="R603">
            <v>89</v>
          </cell>
          <cell r="S603" t="str">
            <v>M</v>
          </cell>
        </row>
        <row r="604">
          <cell r="A604">
            <v>3</v>
          </cell>
          <cell r="B604" t="str">
            <v>17F36=300X2.5</v>
          </cell>
          <cell r="C604" t="str">
            <v>แกนฝั่งรองเท้า (Sys full stirrup)</v>
          </cell>
          <cell r="D604">
            <v>708.6</v>
          </cell>
          <cell r="E604">
            <v>1</v>
          </cell>
          <cell r="F604">
            <v>708.63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16432</v>
          </cell>
          <cell r="R604">
            <v>5</v>
          </cell>
          <cell r="S604" t="str">
            <v>M</v>
          </cell>
        </row>
        <row r="605">
          <cell r="A605">
            <v>3</v>
          </cell>
          <cell r="B605" t="str">
            <v>17F70=240X3</v>
          </cell>
          <cell r="C605" t="str">
            <v>System Shoe Stirrup,Double Sided</v>
          </cell>
          <cell r="D605">
            <v>274.3</v>
          </cell>
          <cell r="E605">
            <v>2</v>
          </cell>
          <cell r="F605">
            <v>548.76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16433</v>
          </cell>
          <cell r="R605">
            <v>4</v>
          </cell>
          <cell r="S605" t="str">
            <v>M</v>
          </cell>
        </row>
        <row r="606">
          <cell r="A606">
            <v>3</v>
          </cell>
          <cell r="B606" t="str">
            <v>17K32=5</v>
          </cell>
          <cell r="C606" t="str">
            <v>Lim.Mot.Knee Joint F.Child</v>
          </cell>
          <cell r="D606">
            <v>1356.8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16425</v>
          </cell>
          <cell r="R606">
            <v>12</v>
          </cell>
          <cell r="S606" t="str">
            <v>M</v>
          </cell>
        </row>
        <row r="607">
          <cell r="A607">
            <v>3</v>
          </cell>
          <cell r="B607" t="str">
            <v>651P1=20</v>
          </cell>
          <cell r="C607" t="str">
            <v>Bar Stock-stanless Steel</v>
          </cell>
          <cell r="D607">
            <v>388.68</v>
          </cell>
          <cell r="E607">
            <v>0</v>
          </cell>
          <cell r="F607">
            <v>0</v>
          </cell>
          <cell r="G607">
            <v>10</v>
          </cell>
          <cell r="H607">
            <v>3886.8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16158</v>
          </cell>
          <cell r="R607">
            <v>279</v>
          </cell>
          <cell r="S607" t="str">
            <v>M</v>
          </cell>
        </row>
        <row r="608">
          <cell r="A608">
            <v>3</v>
          </cell>
          <cell r="B608" t="str">
            <v>651P4=16</v>
          </cell>
          <cell r="C608" t="str">
            <v>Bar Stock-stanless Steel</v>
          </cell>
          <cell r="D608">
            <v>491.94</v>
          </cell>
          <cell r="E608">
            <v>0</v>
          </cell>
          <cell r="F608">
            <v>0</v>
          </cell>
          <cell r="G608">
            <v>4</v>
          </cell>
          <cell r="H608">
            <v>1967.76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16158</v>
          </cell>
          <cell r="R608">
            <v>279</v>
          </cell>
          <cell r="S608" t="str">
            <v>M</v>
          </cell>
        </row>
        <row r="609">
          <cell r="E609">
            <v>10</v>
          </cell>
          <cell r="F609">
            <v>15107.489999999998</v>
          </cell>
          <cell r="G609">
            <v>17</v>
          </cell>
          <cell r="H609">
            <v>12108.9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M Total</v>
          </cell>
        </row>
        <row r="610">
          <cell r="A610" t="str">
            <v>3 Total</v>
          </cell>
          <cell r="B610">
            <v>0</v>
          </cell>
          <cell r="C610">
            <v>0</v>
          </cell>
          <cell r="D610">
            <v>0</v>
          </cell>
          <cell r="E610">
            <v>160</v>
          </cell>
          <cell r="F610">
            <v>125955.42999999996</v>
          </cell>
          <cell r="G610">
            <v>141</v>
          </cell>
          <cell r="H610">
            <v>128716.79000000001</v>
          </cell>
          <cell r="I610">
            <v>3</v>
          </cell>
          <cell r="J610">
            <v>9417.4399999999987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A611">
            <v>5</v>
          </cell>
          <cell r="B611" t="str">
            <v>TL011-BT</v>
          </cell>
          <cell r="C611" t="str">
            <v>เสื้อซับใน Boston Brace</v>
          </cell>
          <cell r="D611">
            <v>119.6</v>
          </cell>
          <cell r="E611">
            <v>4</v>
          </cell>
          <cell r="F611">
            <v>478.67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16371</v>
          </cell>
          <cell r="R611">
            <v>66</v>
          </cell>
          <cell r="S611" t="str">
            <v>E</v>
          </cell>
        </row>
        <row r="612">
          <cell r="A612">
            <v>5</v>
          </cell>
          <cell r="B612" t="str">
            <v>WS001=14</v>
          </cell>
          <cell r="C612" t="str">
            <v>เสื้อพลาสติคใช้บำบัดกระดูกสันหลังคต</v>
          </cell>
          <cell r="D612">
            <v>2500</v>
          </cell>
          <cell r="E612">
            <v>0</v>
          </cell>
          <cell r="F612">
            <v>0</v>
          </cell>
          <cell r="G612">
            <v>1</v>
          </cell>
          <cell r="H612">
            <v>2500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16117</v>
          </cell>
          <cell r="R612">
            <v>319</v>
          </cell>
          <cell r="S612" t="str">
            <v>E</v>
          </cell>
        </row>
        <row r="613">
          <cell r="E613">
            <v>4</v>
          </cell>
          <cell r="F613">
            <v>478.67</v>
          </cell>
          <cell r="G613">
            <v>1</v>
          </cell>
          <cell r="H613">
            <v>2500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E Total</v>
          </cell>
        </row>
        <row r="614">
          <cell r="A614">
            <v>5</v>
          </cell>
          <cell r="B614" t="str">
            <v>BTP117</v>
          </cell>
          <cell r="C614" t="str">
            <v>แผ่นหนุนระดับอกเล็กขวาBoston thoracic pa</v>
          </cell>
          <cell r="D614">
            <v>154.16999999999999</v>
          </cell>
          <cell r="E614">
            <v>0</v>
          </cell>
          <cell r="F614">
            <v>0</v>
          </cell>
          <cell r="G614">
            <v>1</v>
          </cell>
          <cell r="H614">
            <v>154.16999999999999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16117</v>
          </cell>
          <cell r="R614">
            <v>319</v>
          </cell>
          <cell r="S614" t="str">
            <v>M</v>
          </cell>
        </row>
        <row r="615">
          <cell r="A615">
            <v>5</v>
          </cell>
          <cell r="B615" t="str">
            <v>BTS120</v>
          </cell>
          <cell r="C615" t="str">
            <v>เสื้อซับใน T-Shirt For Boston Size120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16230</v>
          </cell>
          <cell r="R615">
            <v>207</v>
          </cell>
          <cell r="S615" t="str">
            <v>M</v>
          </cell>
        </row>
        <row r="616">
          <cell r="A616">
            <v>5</v>
          </cell>
          <cell r="B616" t="str">
            <v>BTS7=54</v>
          </cell>
          <cell r="C616" t="str">
            <v>เสื้อซับใน T-Shirt For Boston Size7=54</v>
          </cell>
          <cell r="D616">
            <v>91.57</v>
          </cell>
          <cell r="E616">
            <v>0</v>
          </cell>
          <cell r="F616">
            <v>0</v>
          </cell>
          <cell r="G616">
            <v>2</v>
          </cell>
          <cell r="H616">
            <v>183.14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16087</v>
          </cell>
          <cell r="R616">
            <v>349</v>
          </cell>
          <cell r="S616" t="str">
            <v>M</v>
          </cell>
        </row>
        <row r="617">
          <cell r="A617">
            <v>5</v>
          </cell>
          <cell r="B617" t="str">
            <v>BTT=L</v>
          </cell>
          <cell r="C617" t="str">
            <v>เสื้อซับใน T-Shirt For Boston Size L</v>
          </cell>
          <cell r="D617">
            <v>520.70000000000005</v>
          </cell>
          <cell r="E617">
            <v>0</v>
          </cell>
          <cell r="F617">
            <v>0</v>
          </cell>
          <cell r="G617">
            <v>10</v>
          </cell>
          <cell r="H617">
            <v>5207.04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16087</v>
          </cell>
          <cell r="R617">
            <v>349</v>
          </cell>
          <cell r="S617" t="str">
            <v>M</v>
          </cell>
        </row>
        <row r="618">
          <cell r="A618">
            <v>5</v>
          </cell>
          <cell r="B618" t="str">
            <v>BTT=M</v>
          </cell>
          <cell r="C618" t="str">
            <v>เสื้อซับใน T-Shirt For Boston Size M</v>
          </cell>
          <cell r="D618">
            <v>520.70000000000005</v>
          </cell>
          <cell r="E618">
            <v>5</v>
          </cell>
          <cell r="F618">
            <v>2603.52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16292</v>
          </cell>
          <cell r="R618">
            <v>145</v>
          </cell>
          <cell r="S618" t="str">
            <v>M</v>
          </cell>
        </row>
        <row r="619">
          <cell r="E619">
            <v>5</v>
          </cell>
          <cell r="F619">
            <v>2603.52</v>
          </cell>
          <cell r="G619">
            <v>13</v>
          </cell>
          <cell r="H619">
            <v>5544.35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M Total</v>
          </cell>
        </row>
        <row r="620">
          <cell r="A620" t="str">
            <v>5 Total</v>
          </cell>
          <cell r="B620">
            <v>0</v>
          </cell>
          <cell r="C620">
            <v>0</v>
          </cell>
          <cell r="D620">
            <v>0</v>
          </cell>
          <cell r="E620">
            <v>9</v>
          </cell>
          <cell r="F620">
            <v>3082.19</v>
          </cell>
          <cell r="G620">
            <v>14</v>
          </cell>
          <cell r="H620">
            <v>8044.35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</row>
        <row r="621">
          <cell r="A621">
            <v>7</v>
          </cell>
          <cell r="B621" t="str">
            <v>701L6</v>
          </cell>
          <cell r="C621" t="str">
            <v>เครื่องขัดและตกแต่งงานหนังSanding Machin</v>
          </cell>
          <cell r="D621">
            <v>193343.4</v>
          </cell>
          <cell r="E621">
            <v>1</v>
          </cell>
          <cell r="F621">
            <v>193343.48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16312</v>
          </cell>
          <cell r="R621">
            <v>125</v>
          </cell>
          <cell r="S621" t="str">
            <v>E</v>
          </cell>
        </row>
        <row r="622">
          <cell r="A622">
            <v>7</v>
          </cell>
          <cell r="B622" t="str">
            <v>711S2</v>
          </cell>
          <cell r="C622" t="str">
            <v>คีมดัดเบรส Bending iron</v>
          </cell>
          <cell r="D622">
            <v>726.9</v>
          </cell>
          <cell r="E622">
            <v>3</v>
          </cell>
          <cell r="F622">
            <v>2180.6999999999998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16375</v>
          </cell>
          <cell r="R622">
            <v>62</v>
          </cell>
          <cell r="S622" t="str">
            <v>E</v>
          </cell>
        </row>
        <row r="623">
          <cell r="A623">
            <v>7</v>
          </cell>
          <cell r="B623" t="str">
            <v>711S3</v>
          </cell>
          <cell r="C623" t="str">
            <v>คีมดัดเบรส Bending Iron</v>
          </cell>
          <cell r="D623">
            <v>2523.16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16375</v>
          </cell>
          <cell r="R623">
            <v>62</v>
          </cell>
          <cell r="S623" t="str">
            <v>E</v>
          </cell>
        </row>
        <row r="624">
          <cell r="A624">
            <v>7</v>
          </cell>
          <cell r="B624" t="str">
            <v>711S4=6X4</v>
          </cell>
          <cell r="C624" t="str">
            <v>คีมดัดเบรส Bending iron</v>
          </cell>
          <cell r="D624">
            <v>808.8</v>
          </cell>
          <cell r="E624">
            <v>1</v>
          </cell>
          <cell r="F624">
            <v>808.87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16375</v>
          </cell>
          <cell r="R624">
            <v>62</v>
          </cell>
          <cell r="S624" t="str">
            <v>E</v>
          </cell>
        </row>
        <row r="625">
          <cell r="A625">
            <v>7</v>
          </cell>
          <cell r="B625" t="str">
            <v>711S4=8X6</v>
          </cell>
          <cell r="C625" t="str">
            <v>คีมดัดเบรส Bending iron</v>
          </cell>
          <cell r="D625">
            <v>1060.9000000000001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16375</v>
          </cell>
          <cell r="R625">
            <v>62</v>
          </cell>
          <cell r="S625" t="str">
            <v>E</v>
          </cell>
        </row>
        <row r="626">
          <cell r="A626">
            <v>7</v>
          </cell>
          <cell r="B626" t="str">
            <v>714N1=3</v>
          </cell>
          <cell r="C626" t="str">
            <v>หัวย้ำรีเวท 3mm.Rivet Header</v>
          </cell>
          <cell r="D626">
            <v>173.4</v>
          </cell>
          <cell r="E626">
            <v>0</v>
          </cell>
          <cell r="F626">
            <v>0</v>
          </cell>
          <cell r="G626">
            <v>1</v>
          </cell>
          <cell r="H626">
            <v>173.4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16114</v>
          </cell>
          <cell r="R626">
            <v>322</v>
          </cell>
          <cell r="S626" t="str">
            <v>E</v>
          </cell>
        </row>
        <row r="627">
          <cell r="A627">
            <v>7</v>
          </cell>
          <cell r="B627" t="str">
            <v>714N1=4</v>
          </cell>
          <cell r="C627" t="str">
            <v>หัวย้ำรีเวท 4mm.Rivet Header</v>
          </cell>
          <cell r="D627">
            <v>184.34</v>
          </cell>
          <cell r="E627">
            <v>0</v>
          </cell>
          <cell r="F627">
            <v>0</v>
          </cell>
          <cell r="G627">
            <v>1</v>
          </cell>
          <cell r="H627">
            <v>184.34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16114</v>
          </cell>
          <cell r="R627">
            <v>322</v>
          </cell>
          <cell r="S627" t="str">
            <v>E</v>
          </cell>
        </row>
        <row r="628">
          <cell r="A628">
            <v>7</v>
          </cell>
          <cell r="B628" t="str">
            <v>716R1</v>
          </cell>
          <cell r="C628" t="str">
            <v>ด้ามพร้อมใบบุ้งท้องกลม</v>
          </cell>
          <cell r="D628">
            <v>232.5</v>
          </cell>
          <cell r="E628">
            <v>10</v>
          </cell>
          <cell r="F628">
            <v>2325.1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16413</v>
          </cell>
          <cell r="R628">
            <v>24</v>
          </cell>
          <cell r="S628" t="str">
            <v>E</v>
          </cell>
        </row>
        <row r="629">
          <cell r="A629">
            <v>7</v>
          </cell>
          <cell r="B629" t="str">
            <v>716Y1</v>
          </cell>
          <cell r="C629" t="str">
            <v>ใบบุ้งท้องแบน Surform Standard Blade</v>
          </cell>
          <cell r="D629">
            <v>115</v>
          </cell>
          <cell r="E629">
            <v>15</v>
          </cell>
          <cell r="F629">
            <v>1725.45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16431</v>
          </cell>
          <cell r="R629">
            <v>6</v>
          </cell>
          <cell r="S629" t="str">
            <v>E</v>
          </cell>
        </row>
        <row r="630">
          <cell r="A630">
            <v>7</v>
          </cell>
          <cell r="B630" t="str">
            <v>716Y3</v>
          </cell>
          <cell r="C630" t="str">
            <v>ใบบุ้งท้องปลิง Surform Blade Flat-Round</v>
          </cell>
          <cell r="D630">
            <v>141.4</v>
          </cell>
          <cell r="E630">
            <v>6</v>
          </cell>
          <cell r="F630">
            <v>848.49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16434</v>
          </cell>
          <cell r="R630">
            <v>3</v>
          </cell>
          <cell r="S630" t="str">
            <v>E</v>
          </cell>
        </row>
        <row r="631">
          <cell r="A631">
            <v>7</v>
          </cell>
          <cell r="B631" t="str">
            <v>716Y4</v>
          </cell>
          <cell r="C631" t="str">
            <v>ใบบุ้งท้องกลม Surform Round Blade</v>
          </cell>
          <cell r="D631">
            <v>136.80000000000001</v>
          </cell>
          <cell r="E631">
            <v>1</v>
          </cell>
          <cell r="F631">
            <v>136.84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16434</v>
          </cell>
          <cell r="R631">
            <v>3</v>
          </cell>
          <cell r="S631" t="str">
            <v>E</v>
          </cell>
        </row>
        <row r="632">
          <cell r="A632">
            <v>7</v>
          </cell>
          <cell r="B632" t="str">
            <v>716Y5</v>
          </cell>
          <cell r="C632" t="str">
            <v>ด้ามสำหรับใบบุ้งท้องปลิง+แบน</v>
          </cell>
          <cell r="D632">
            <v>337.57</v>
          </cell>
          <cell r="E632">
            <v>0</v>
          </cell>
          <cell r="F632">
            <v>0</v>
          </cell>
          <cell r="G632">
            <v>7</v>
          </cell>
          <cell r="H632">
            <v>2362.96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16171</v>
          </cell>
          <cell r="R632">
            <v>266</v>
          </cell>
          <cell r="S632" t="str">
            <v>E</v>
          </cell>
        </row>
        <row r="633">
          <cell r="A633">
            <v>7</v>
          </cell>
          <cell r="B633" t="str">
            <v>749F9=50</v>
          </cell>
          <cell r="C633" t="str">
            <v>FELT CONE 1/2 W/O GRIT</v>
          </cell>
          <cell r="D633">
            <v>390.45</v>
          </cell>
          <cell r="E633">
            <v>0</v>
          </cell>
          <cell r="F633">
            <v>0</v>
          </cell>
          <cell r="G633">
            <v>1</v>
          </cell>
          <cell r="H633">
            <v>390.45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16201</v>
          </cell>
          <cell r="R633">
            <v>236</v>
          </cell>
          <cell r="S633" t="str">
            <v>E</v>
          </cell>
        </row>
        <row r="634">
          <cell r="A634">
            <v>7</v>
          </cell>
          <cell r="B634" t="str">
            <v>758Y81=105X160</v>
          </cell>
          <cell r="C634" t="str">
            <v>กล่องพลาสติก Materill Bowl</v>
          </cell>
          <cell r="D634">
            <v>97.47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16385</v>
          </cell>
          <cell r="R634">
            <v>52</v>
          </cell>
          <cell r="S634" t="str">
            <v>E</v>
          </cell>
        </row>
        <row r="635">
          <cell r="A635">
            <v>7</v>
          </cell>
          <cell r="B635" t="str">
            <v>758Z13=1500G</v>
          </cell>
          <cell r="C635" t="str">
            <v>Peg Board For Tool Storage,Light Grey</v>
          </cell>
          <cell r="D635">
            <v>3025.0949999999998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16385</v>
          </cell>
          <cell r="R635">
            <v>52</v>
          </cell>
          <cell r="S635" t="str">
            <v>E</v>
          </cell>
        </row>
        <row r="636">
          <cell r="A636">
            <v>7</v>
          </cell>
          <cell r="B636" t="str">
            <v>758Z19=150</v>
          </cell>
          <cell r="C636" t="str">
            <v>Work Bench Top Metapan""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16264</v>
          </cell>
          <cell r="R636">
            <v>173</v>
          </cell>
          <cell r="S636" t="str">
            <v>E</v>
          </cell>
        </row>
        <row r="637">
          <cell r="A637">
            <v>7</v>
          </cell>
          <cell r="B637" t="str">
            <v>759Y17=2</v>
          </cell>
          <cell r="C637" t="str">
            <v>HEATING ELEMENT</v>
          </cell>
          <cell r="D637">
            <v>52864.800000000003</v>
          </cell>
          <cell r="E637">
            <v>1</v>
          </cell>
          <cell r="F637">
            <v>52864.88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16417</v>
          </cell>
          <cell r="R637">
            <v>20</v>
          </cell>
          <cell r="S637" t="str">
            <v>E</v>
          </cell>
        </row>
        <row r="638">
          <cell r="A638">
            <v>7</v>
          </cell>
          <cell r="B638" t="str">
            <v>OB0001</v>
          </cell>
          <cell r="C638" t="str">
            <v>Bobbin Slot at Bottom.For 701N11</v>
          </cell>
          <cell r="D638">
            <v>368.6</v>
          </cell>
          <cell r="E638">
            <v>0</v>
          </cell>
          <cell r="F638">
            <v>0</v>
          </cell>
          <cell r="G638">
            <v>1</v>
          </cell>
          <cell r="H638">
            <v>368.6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16210</v>
          </cell>
          <cell r="R638">
            <v>227</v>
          </cell>
          <cell r="S638" t="str">
            <v>E</v>
          </cell>
        </row>
        <row r="639">
          <cell r="A639">
            <v>7</v>
          </cell>
          <cell r="B639" t="str">
            <v>OB0002</v>
          </cell>
          <cell r="C639" t="str">
            <v>Pass Thread Through shuttle For 701N11</v>
          </cell>
          <cell r="D639">
            <v>4752.2299999999996</v>
          </cell>
          <cell r="E639">
            <v>0</v>
          </cell>
          <cell r="F639">
            <v>0</v>
          </cell>
          <cell r="G639">
            <v>1</v>
          </cell>
          <cell r="H639">
            <v>4752.2299999999996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16210</v>
          </cell>
          <cell r="R639">
            <v>227</v>
          </cell>
          <cell r="S639" t="str">
            <v>E</v>
          </cell>
        </row>
        <row r="640">
          <cell r="A640">
            <v>7</v>
          </cell>
          <cell r="B640" t="str">
            <v>TA004=10</v>
          </cell>
          <cell r="C640" t="str">
            <v>เหล็กแชงค์</v>
          </cell>
          <cell r="D640">
            <v>0.8</v>
          </cell>
          <cell r="E640">
            <v>107</v>
          </cell>
          <cell r="F640">
            <v>87.92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16350</v>
          </cell>
          <cell r="R640">
            <v>87</v>
          </cell>
          <cell r="S640" t="str">
            <v>E</v>
          </cell>
        </row>
        <row r="641">
          <cell r="A641">
            <v>7</v>
          </cell>
          <cell r="B641" t="str">
            <v>TACC=2</v>
          </cell>
          <cell r="C641" t="str">
            <v>ห่วงรูปวงรี ขนาด 1นิ้ว</v>
          </cell>
          <cell r="D641">
            <v>28.5</v>
          </cell>
          <cell r="E641">
            <v>7</v>
          </cell>
          <cell r="F641">
            <v>200.01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16301</v>
          </cell>
          <cell r="R641">
            <v>136</v>
          </cell>
          <cell r="S641" t="str">
            <v>E</v>
          </cell>
        </row>
        <row r="642">
          <cell r="A642">
            <v>7</v>
          </cell>
          <cell r="B642" t="str">
            <v>TACC=5</v>
          </cell>
          <cell r="C642" t="str">
            <v>ชิ้นงานC(รูปวงกลมเส้นผ่าศูนย์กลาง5ซม.)</v>
          </cell>
          <cell r="D642">
            <v>26.3</v>
          </cell>
          <cell r="E642">
            <v>348</v>
          </cell>
          <cell r="F642">
            <v>9170.85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16301</v>
          </cell>
          <cell r="R642">
            <v>136</v>
          </cell>
          <cell r="S642" t="str">
            <v>E</v>
          </cell>
        </row>
        <row r="643">
          <cell r="A643">
            <v>7</v>
          </cell>
          <cell r="B643" t="str">
            <v>TADQ=2.4X2.4</v>
          </cell>
          <cell r="C643" t="str">
            <v>ชิ้นงาน D (รูปสี่เหลี่ยมขนาด 2.4 X2.4 ซม</v>
          </cell>
          <cell r="D643">
            <v>18.010000000000002</v>
          </cell>
          <cell r="E643">
            <v>0</v>
          </cell>
          <cell r="F643">
            <v>0</v>
          </cell>
          <cell r="G643">
            <v>1046</v>
          </cell>
          <cell r="H643">
            <v>18839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16234</v>
          </cell>
          <cell r="R643">
            <v>203</v>
          </cell>
          <cell r="S643" t="str">
            <v>E</v>
          </cell>
        </row>
        <row r="644">
          <cell r="A644">
            <v>7</v>
          </cell>
          <cell r="B644" t="str">
            <v>TAEQ=1.8X2.3</v>
          </cell>
          <cell r="C644" t="str">
            <v>ชิ้นงาน E (รูปสี่เหลี่ยมขนาด 1.8 X2.3 ซม</v>
          </cell>
          <cell r="D644">
            <v>34</v>
          </cell>
          <cell r="E644">
            <v>0</v>
          </cell>
          <cell r="F644">
            <v>0</v>
          </cell>
          <cell r="G644">
            <v>766</v>
          </cell>
          <cell r="H644">
            <v>26044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16234</v>
          </cell>
          <cell r="R644">
            <v>203</v>
          </cell>
          <cell r="S644" t="str">
            <v>E</v>
          </cell>
        </row>
        <row r="645">
          <cell r="A645">
            <v>7</v>
          </cell>
          <cell r="B645" t="str">
            <v>TAFT=3</v>
          </cell>
          <cell r="C645" t="str">
            <v>ชิ้นงาน F (รูปสามเหลี่ยมขนาด 3X3 ซม.)</v>
          </cell>
          <cell r="D645">
            <v>18</v>
          </cell>
          <cell r="E645">
            <v>442</v>
          </cell>
          <cell r="F645">
            <v>7956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16301</v>
          </cell>
          <cell r="R645">
            <v>136</v>
          </cell>
          <cell r="S645" t="str">
            <v>E</v>
          </cell>
        </row>
        <row r="646">
          <cell r="A646">
            <v>7</v>
          </cell>
          <cell r="B646" t="str">
            <v>TAGQ=2.7X3</v>
          </cell>
          <cell r="C646" t="str">
            <v>ชิ้นงาน G (รูปสี่เหลี่ยมขนาด 2.7 X 3 ซม.</v>
          </cell>
          <cell r="D646">
            <v>44.3</v>
          </cell>
          <cell r="E646">
            <v>16</v>
          </cell>
          <cell r="F646">
            <v>709.4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16301</v>
          </cell>
          <cell r="R646">
            <v>136</v>
          </cell>
          <cell r="S646" t="str">
            <v>E</v>
          </cell>
        </row>
        <row r="647">
          <cell r="A647">
            <v>7</v>
          </cell>
          <cell r="B647" t="str">
            <v>TB004=VD</v>
          </cell>
          <cell r="C647" t="str">
            <v>ใบเลื่อยวงเดือน</v>
          </cell>
          <cell r="D647">
            <v>250</v>
          </cell>
          <cell r="E647">
            <v>2</v>
          </cell>
          <cell r="F647">
            <v>500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16420</v>
          </cell>
          <cell r="R647">
            <v>17</v>
          </cell>
          <cell r="S647" t="str">
            <v>E</v>
          </cell>
        </row>
        <row r="648">
          <cell r="A648">
            <v>7</v>
          </cell>
          <cell r="B648" t="str">
            <v>TD008</v>
          </cell>
          <cell r="C648" t="str">
            <v>ด้ามไม้(บุ้งตะไบ)</v>
          </cell>
          <cell r="D648">
            <v>5.8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9</v>
          </cell>
          <cell r="P648">
            <v>52.2</v>
          </cell>
          <cell r="Q648">
            <v>14401</v>
          </cell>
          <cell r="R648">
            <v>2035</v>
          </cell>
          <cell r="S648" t="str">
            <v>E</v>
          </cell>
        </row>
        <row r="649">
          <cell r="A649">
            <v>7</v>
          </cell>
          <cell r="B649" t="str">
            <v>TE001=10</v>
          </cell>
          <cell r="C649" t="str">
            <v>เป็กย้ำขนาด10มม.(Eyelet)กล่องละ 1000</v>
          </cell>
          <cell r="D649">
            <v>220</v>
          </cell>
          <cell r="E649">
            <v>0</v>
          </cell>
          <cell r="F649">
            <v>0</v>
          </cell>
          <cell r="G649">
            <v>1</v>
          </cell>
          <cell r="H649">
            <v>220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16187</v>
          </cell>
          <cell r="R649">
            <v>250</v>
          </cell>
          <cell r="S649" t="str">
            <v>E</v>
          </cell>
        </row>
        <row r="650">
          <cell r="A650">
            <v>7</v>
          </cell>
          <cell r="B650" t="str">
            <v>TR001=1SD</v>
          </cell>
          <cell r="C650" t="str">
            <v>บุ้งท้องแบนพร้อมด้ามปรับไม่ได้ (Rasp hol</v>
          </cell>
          <cell r="D650">
            <v>450</v>
          </cell>
          <cell r="E650">
            <v>0</v>
          </cell>
          <cell r="F650">
            <v>0</v>
          </cell>
          <cell r="G650">
            <v>1</v>
          </cell>
          <cell r="H650">
            <v>450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16158</v>
          </cell>
          <cell r="R650">
            <v>279</v>
          </cell>
          <cell r="S650" t="str">
            <v>E</v>
          </cell>
        </row>
        <row r="651">
          <cell r="A651">
            <v>7</v>
          </cell>
          <cell r="B651" t="str">
            <v>TR009=2.5</v>
          </cell>
          <cell r="C651" t="str">
            <v>รีเวททองแดงขนาด 2.5 ซม.(Coper Rivet)</v>
          </cell>
          <cell r="D651">
            <v>946.3</v>
          </cell>
          <cell r="E651">
            <v>0</v>
          </cell>
          <cell r="F651">
            <v>0</v>
          </cell>
          <cell r="G651">
            <v>3</v>
          </cell>
          <cell r="H651">
            <v>2838.9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16186</v>
          </cell>
          <cell r="R651">
            <v>251</v>
          </cell>
          <cell r="S651" t="str">
            <v>E</v>
          </cell>
        </row>
        <row r="652">
          <cell r="E652">
            <v>960</v>
          </cell>
          <cell r="F652">
            <v>272857.99000000005</v>
          </cell>
          <cell r="G652">
            <v>1829</v>
          </cell>
          <cell r="H652">
            <v>56623.88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9</v>
          </cell>
          <cell r="P652">
            <v>52.2</v>
          </cell>
          <cell r="Q652">
            <v>0</v>
          </cell>
          <cell r="R652">
            <v>0</v>
          </cell>
          <cell r="S652" t="str">
            <v>E Total</v>
          </cell>
        </row>
        <row r="653">
          <cell r="A653">
            <v>7</v>
          </cell>
          <cell r="B653" t="str">
            <v>624Z6=S50</v>
          </cell>
          <cell r="C653" t="str">
            <v>RASANT WEWING THREAD</v>
          </cell>
          <cell r="D653">
            <v>256.51</v>
          </cell>
          <cell r="E653">
            <v>0</v>
          </cell>
          <cell r="F653">
            <v>0</v>
          </cell>
          <cell r="G653">
            <v>2</v>
          </cell>
          <cell r="H653">
            <v>513.02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16139</v>
          </cell>
          <cell r="R653">
            <v>298</v>
          </cell>
          <cell r="S653" t="str">
            <v>H</v>
          </cell>
        </row>
        <row r="654">
          <cell r="A654">
            <v>7</v>
          </cell>
          <cell r="B654" t="str">
            <v>625L2</v>
          </cell>
          <cell r="C654" t="str">
            <v>หลอดไฟตู้อบ</v>
          </cell>
          <cell r="D654">
            <v>46.6</v>
          </cell>
          <cell r="E654">
            <v>14</v>
          </cell>
          <cell r="F654">
            <v>653.41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16425</v>
          </cell>
          <cell r="R654">
            <v>12</v>
          </cell>
          <cell r="S654" t="str">
            <v>H</v>
          </cell>
        </row>
        <row r="655">
          <cell r="A655">
            <v>7</v>
          </cell>
          <cell r="B655" t="str">
            <v>702B3=B16/MK2</v>
          </cell>
          <cell r="C655" t="str">
            <v>หัวเทปเปอร์Morse Taper</v>
          </cell>
          <cell r="D655">
            <v>246.93</v>
          </cell>
          <cell r="E655">
            <v>0</v>
          </cell>
          <cell r="F655">
            <v>0</v>
          </cell>
          <cell r="G655">
            <v>1</v>
          </cell>
          <cell r="H655">
            <v>246.93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16215</v>
          </cell>
          <cell r="R655">
            <v>222</v>
          </cell>
          <cell r="S655" t="str">
            <v>H</v>
          </cell>
        </row>
        <row r="656">
          <cell r="A656">
            <v>7</v>
          </cell>
          <cell r="B656" t="str">
            <v>702B3=B18/MK2</v>
          </cell>
          <cell r="C656" t="str">
            <v>Morse Taper</v>
          </cell>
          <cell r="D656">
            <v>214.09</v>
          </cell>
          <cell r="E656">
            <v>0</v>
          </cell>
          <cell r="F656">
            <v>0</v>
          </cell>
          <cell r="G656">
            <v>1</v>
          </cell>
          <cell r="H656">
            <v>214.09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16215</v>
          </cell>
          <cell r="R656">
            <v>222</v>
          </cell>
          <cell r="S656" t="str">
            <v>H</v>
          </cell>
        </row>
        <row r="657">
          <cell r="A657">
            <v>7</v>
          </cell>
          <cell r="B657" t="str">
            <v>702B9</v>
          </cell>
          <cell r="C657" t="str">
            <v>แบบสำหรับเจาะDrilling Jig</v>
          </cell>
          <cell r="D657">
            <v>1057.22</v>
          </cell>
          <cell r="E657">
            <v>0</v>
          </cell>
          <cell r="F657">
            <v>0</v>
          </cell>
          <cell r="G657">
            <v>1</v>
          </cell>
          <cell r="H657">
            <v>1057.22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16215</v>
          </cell>
          <cell r="R657">
            <v>222</v>
          </cell>
          <cell r="S657" t="str">
            <v>H</v>
          </cell>
        </row>
        <row r="658">
          <cell r="A658">
            <v>7</v>
          </cell>
          <cell r="B658" t="str">
            <v>702F2=125</v>
          </cell>
          <cell r="C658" t="str">
            <v>ท่อต่อเครื่องดูดฝุ่นกับเครื่องขุดHose</v>
          </cell>
          <cell r="D658">
            <v>1098.4000000000001</v>
          </cell>
          <cell r="E658">
            <v>0</v>
          </cell>
          <cell r="F658">
            <v>0</v>
          </cell>
          <cell r="G658">
            <v>2</v>
          </cell>
          <cell r="H658">
            <v>2196.79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16248</v>
          </cell>
          <cell r="R658">
            <v>189</v>
          </cell>
          <cell r="S658" t="str">
            <v>H</v>
          </cell>
        </row>
        <row r="659">
          <cell r="A659">
            <v>7</v>
          </cell>
          <cell r="B659" t="str">
            <v>702F28=2</v>
          </cell>
          <cell r="C659" t="str">
            <v>Floor fastener set</v>
          </cell>
          <cell r="D659">
            <v>457.76</v>
          </cell>
          <cell r="E659">
            <v>0</v>
          </cell>
          <cell r="F659">
            <v>0</v>
          </cell>
          <cell r="G659">
            <v>4</v>
          </cell>
          <cell r="H659">
            <v>1831.05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16215</v>
          </cell>
          <cell r="R659">
            <v>222</v>
          </cell>
          <cell r="S659" t="str">
            <v>H</v>
          </cell>
        </row>
        <row r="660">
          <cell r="A660">
            <v>7</v>
          </cell>
          <cell r="B660" t="str">
            <v>702F93=1</v>
          </cell>
          <cell r="C660" t="str">
            <v>PROTECTIVE SHAFT HOUSING</v>
          </cell>
          <cell r="D660">
            <v>2496.4499999999998</v>
          </cell>
          <cell r="E660">
            <v>0</v>
          </cell>
          <cell r="F660">
            <v>0</v>
          </cell>
          <cell r="G660">
            <v>1</v>
          </cell>
          <cell r="H660">
            <v>2496.4499999999998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16230</v>
          </cell>
          <cell r="R660">
            <v>207</v>
          </cell>
          <cell r="S660" t="str">
            <v>H</v>
          </cell>
        </row>
        <row r="661">
          <cell r="A661">
            <v>7</v>
          </cell>
          <cell r="B661" t="str">
            <v>702L2=2.5</v>
          </cell>
          <cell r="C661" t="str">
            <v>ใบมีดเซาะร่อง Spare cutter</v>
          </cell>
          <cell r="D661">
            <v>523.24</v>
          </cell>
          <cell r="E661">
            <v>0</v>
          </cell>
          <cell r="F661">
            <v>0</v>
          </cell>
          <cell r="G661">
            <v>1</v>
          </cell>
          <cell r="H661">
            <v>523.24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16244</v>
          </cell>
          <cell r="R661">
            <v>193</v>
          </cell>
          <cell r="S661" t="str">
            <v>H</v>
          </cell>
        </row>
        <row r="662">
          <cell r="A662">
            <v>7</v>
          </cell>
          <cell r="B662" t="str">
            <v>702L2=4</v>
          </cell>
          <cell r="C662" t="str">
            <v>ใบมีดเซาะร่อง Spare cutter</v>
          </cell>
          <cell r="D662">
            <v>522.66</v>
          </cell>
          <cell r="E662">
            <v>0</v>
          </cell>
          <cell r="F662">
            <v>0</v>
          </cell>
          <cell r="G662">
            <v>1</v>
          </cell>
          <cell r="H662">
            <v>522.66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16244</v>
          </cell>
          <cell r="R662">
            <v>193</v>
          </cell>
          <cell r="S662" t="str">
            <v>H</v>
          </cell>
        </row>
        <row r="663">
          <cell r="A663">
            <v>7</v>
          </cell>
          <cell r="B663" t="str">
            <v>702L2=6</v>
          </cell>
          <cell r="C663" t="str">
            <v>ใบมีดเซาะร่อง Spare cutter</v>
          </cell>
          <cell r="D663">
            <v>524.14</v>
          </cell>
          <cell r="E663">
            <v>0</v>
          </cell>
          <cell r="F663">
            <v>0</v>
          </cell>
          <cell r="G663">
            <v>1</v>
          </cell>
          <cell r="H663">
            <v>524.14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16244</v>
          </cell>
          <cell r="R663">
            <v>193</v>
          </cell>
          <cell r="S663" t="str">
            <v>H</v>
          </cell>
        </row>
        <row r="664">
          <cell r="A664">
            <v>7</v>
          </cell>
          <cell r="B664" t="str">
            <v>702L6</v>
          </cell>
          <cell r="C664" t="str">
            <v>กระดาษทรายรูปกรวยPumice Cover</v>
          </cell>
          <cell r="D664">
            <v>75.819999999999993</v>
          </cell>
          <cell r="E664">
            <v>0</v>
          </cell>
          <cell r="F664">
            <v>0</v>
          </cell>
          <cell r="G664">
            <v>72</v>
          </cell>
          <cell r="H664">
            <v>5459.1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16230</v>
          </cell>
          <cell r="R664">
            <v>207</v>
          </cell>
          <cell r="S664" t="str">
            <v>H</v>
          </cell>
        </row>
        <row r="665">
          <cell r="A665">
            <v>7</v>
          </cell>
          <cell r="B665" t="str">
            <v>702L7</v>
          </cell>
          <cell r="C665" t="str">
            <v>กระดาษทรายรูปกรวยFront Kone Cover</v>
          </cell>
          <cell r="D665">
            <v>80.959999999999994</v>
          </cell>
          <cell r="E665">
            <v>0</v>
          </cell>
          <cell r="F665">
            <v>0</v>
          </cell>
          <cell r="G665">
            <v>16</v>
          </cell>
          <cell r="H665">
            <v>1295.3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16244</v>
          </cell>
          <cell r="R665">
            <v>193</v>
          </cell>
          <cell r="S665" t="str">
            <v>H</v>
          </cell>
        </row>
        <row r="666">
          <cell r="A666">
            <v>7</v>
          </cell>
          <cell r="B666" t="str">
            <v>702P11=36/P20</v>
          </cell>
          <cell r="C666" t="str">
            <v>Grinding Wheel</v>
          </cell>
          <cell r="D666">
            <v>1608.71</v>
          </cell>
          <cell r="E666">
            <v>0</v>
          </cell>
          <cell r="F666">
            <v>0</v>
          </cell>
          <cell r="G666">
            <v>1</v>
          </cell>
          <cell r="H666">
            <v>1608.71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16215</v>
          </cell>
          <cell r="R666">
            <v>222</v>
          </cell>
          <cell r="S666" t="str">
            <v>H</v>
          </cell>
        </row>
        <row r="667">
          <cell r="A667">
            <v>7</v>
          </cell>
          <cell r="B667" t="str">
            <v>702P11=60/M3</v>
          </cell>
          <cell r="C667" t="str">
            <v>Grinding Wheel</v>
          </cell>
          <cell r="D667">
            <v>42</v>
          </cell>
          <cell r="E667">
            <v>0</v>
          </cell>
          <cell r="F667">
            <v>0</v>
          </cell>
          <cell r="G667">
            <v>2</v>
          </cell>
          <cell r="H667">
            <v>84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16215</v>
          </cell>
          <cell r="R667">
            <v>222</v>
          </cell>
          <cell r="S667" t="str">
            <v>H</v>
          </cell>
        </row>
        <row r="668">
          <cell r="A668">
            <v>7</v>
          </cell>
          <cell r="B668" t="str">
            <v>702P16=A</v>
          </cell>
          <cell r="C668" t="str">
            <v>กระจกใสป้องกันสะเก็ดSpark guard</v>
          </cell>
          <cell r="D668">
            <v>3880.66</v>
          </cell>
          <cell r="E668">
            <v>0</v>
          </cell>
          <cell r="F668">
            <v>0</v>
          </cell>
          <cell r="G668">
            <v>1</v>
          </cell>
          <cell r="H668">
            <v>3880.66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16215</v>
          </cell>
          <cell r="R668">
            <v>222</v>
          </cell>
          <cell r="S668" t="str">
            <v>H</v>
          </cell>
        </row>
        <row r="669">
          <cell r="A669">
            <v>7</v>
          </cell>
          <cell r="B669" t="str">
            <v>702S3</v>
          </cell>
          <cell r="C669" t="str">
            <v>ตัวล็อคใบเลื่อยPrecision saw blade</v>
          </cell>
          <cell r="D669">
            <v>18978.46</v>
          </cell>
          <cell r="E669">
            <v>0</v>
          </cell>
          <cell r="F669">
            <v>0</v>
          </cell>
          <cell r="G669">
            <v>2</v>
          </cell>
          <cell r="H669">
            <v>37956.92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16215</v>
          </cell>
          <cell r="R669">
            <v>222</v>
          </cell>
          <cell r="S669" t="str">
            <v>H</v>
          </cell>
        </row>
        <row r="670">
          <cell r="A670">
            <v>7</v>
          </cell>
          <cell r="B670" t="str">
            <v>702Y18=100X500</v>
          </cell>
          <cell r="C670" t="str">
            <v>Pipe</v>
          </cell>
          <cell r="D670">
            <v>131.66</v>
          </cell>
          <cell r="E670">
            <v>0</v>
          </cell>
          <cell r="F670">
            <v>0</v>
          </cell>
          <cell r="G670">
            <v>1</v>
          </cell>
          <cell r="H670">
            <v>131.66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16215</v>
          </cell>
          <cell r="R670">
            <v>222</v>
          </cell>
          <cell r="S670" t="str">
            <v>H</v>
          </cell>
        </row>
        <row r="671">
          <cell r="A671">
            <v>7</v>
          </cell>
          <cell r="B671" t="str">
            <v>702Y23=100</v>
          </cell>
          <cell r="C671" t="str">
            <v>Tension clip</v>
          </cell>
          <cell r="D671">
            <v>121.31</v>
          </cell>
          <cell r="E671">
            <v>0</v>
          </cell>
          <cell r="F671">
            <v>0</v>
          </cell>
          <cell r="G671">
            <v>4</v>
          </cell>
          <cell r="H671">
            <v>485.24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16248</v>
          </cell>
          <cell r="R671">
            <v>189</v>
          </cell>
          <cell r="S671" t="str">
            <v>H</v>
          </cell>
        </row>
        <row r="672">
          <cell r="A672">
            <v>7</v>
          </cell>
          <cell r="B672" t="str">
            <v>704B1=120</v>
          </cell>
          <cell r="C672" t="str">
            <v>Bench Vise</v>
          </cell>
          <cell r="D672">
            <v>3754.33</v>
          </cell>
          <cell r="E672">
            <v>0</v>
          </cell>
          <cell r="F672">
            <v>0</v>
          </cell>
          <cell r="G672">
            <v>1</v>
          </cell>
          <cell r="H672">
            <v>3754.33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16114</v>
          </cell>
          <cell r="R672">
            <v>322</v>
          </cell>
          <cell r="S672" t="str">
            <v>H</v>
          </cell>
        </row>
        <row r="673">
          <cell r="A673">
            <v>7</v>
          </cell>
          <cell r="B673" t="str">
            <v>705S2=350</v>
          </cell>
          <cell r="C673" t="str">
            <v>ฆ้อนทุบหนัง Shoemaker Hammer</v>
          </cell>
          <cell r="D673">
            <v>429.3</v>
          </cell>
          <cell r="E673">
            <v>2</v>
          </cell>
          <cell r="F673">
            <v>858.63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16320</v>
          </cell>
          <cell r="R673">
            <v>117</v>
          </cell>
          <cell r="S673" t="str">
            <v>H</v>
          </cell>
        </row>
        <row r="674">
          <cell r="A674">
            <v>7</v>
          </cell>
          <cell r="B674" t="str">
            <v>705T3=250</v>
          </cell>
          <cell r="C674" t="str">
            <v>ฆ้อน Ball Pein Hammer</v>
          </cell>
          <cell r="D674">
            <v>993.64</v>
          </cell>
          <cell r="E674">
            <v>0</v>
          </cell>
          <cell r="F674">
            <v>0</v>
          </cell>
          <cell r="G674">
            <v>1</v>
          </cell>
          <cell r="H674">
            <v>993.64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16114</v>
          </cell>
          <cell r="R674">
            <v>322</v>
          </cell>
          <cell r="S674" t="str">
            <v>H</v>
          </cell>
        </row>
        <row r="675">
          <cell r="A675">
            <v>7</v>
          </cell>
          <cell r="B675" t="str">
            <v>706X5=S</v>
          </cell>
          <cell r="C675" t="str">
            <v>คีมดึงหนัง Curved Seaming Plier</v>
          </cell>
          <cell r="D675">
            <v>703.32</v>
          </cell>
          <cell r="E675">
            <v>0</v>
          </cell>
          <cell r="F675">
            <v>0</v>
          </cell>
          <cell r="G675">
            <v>3</v>
          </cell>
          <cell r="H675">
            <v>2109.9699999999998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16096</v>
          </cell>
          <cell r="R675">
            <v>340</v>
          </cell>
          <cell r="S675" t="str">
            <v>H</v>
          </cell>
        </row>
        <row r="676">
          <cell r="A676">
            <v>7</v>
          </cell>
          <cell r="B676" t="str">
            <v>719S6=3</v>
          </cell>
          <cell r="C676" t="str">
            <v>Bandage  Scissors</v>
          </cell>
          <cell r="D676">
            <v>711.55</v>
          </cell>
          <cell r="E676">
            <v>0</v>
          </cell>
          <cell r="F676">
            <v>0</v>
          </cell>
          <cell r="G676">
            <v>1</v>
          </cell>
          <cell r="H676">
            <v>711.55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16143</v>
          </cell>
          <cell r="R676">
            <v>294</v>
          </cell>
          <cell r="S676" t="str">
            <v>H</v>
          </cell>
        </row>
        <row r="677">
          <cell r="A677">
            <v>7</v>
          </cell>
          <cell r="B677" t="str">
            <v>719Y5</v>
          </cell>
          <cell r="C677" t="str">
            <v>ใบมีดสำหรับ719R2</v>
          </cell>
          <cell r="D677">
            <v>162.51</v>
          </cell>
          <cell r="E677">
            <v>0</v>
          </cell>
          <cell r="F677">
            <v>0</v>
          </cell>
          <cell r="G677">
            <v>5</v>
          </cell>
          <cell r="H677">
            <v>812.53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16139</v>
          </cell>
          <cell r="R677">
            <v>298</v>
          </cell>
          <cell r="S677" t="str">
            <v>H</v>
          </cell>
        </row>
        <row r="678">
          <cell r="A678">
            <v>7</v>
          </cell>
          <cell r="B678" t="str">
            <v>723Z1</v>
          </cell>
          <cell r="C678" t="str">
            <v>Awl</v>
          </cell>
          <cell r="D678">
            <v>49.1</v>
          </cell>
          <cell r="E678">
            <v>1</v>
          </cell>
          <cell r="F678">
            <v>49.19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16264</v>
          </cell>
          <cell r="R678">
            <v>173</v>
          </cell>
          <cell r="S678" t="str">
            <v>H</v>
          </cell>
        </row>
        <row r="679">
          <cell r="A679">
            <v>7</v>
          </cell>
          <cell r="B679" t="str">
            <v>729S22=1.5</v>
          </cell>
          <cell r="C679" t="str">
            <v>ใบมีดตัดของ Lining cutter</v>
          </cell>
          <cell r="D679">
            <v>4850.21</v>
          </cell>
          <cell r="E679">
            <v>0</v>
          </cell>
          <cell r="F679">
            <v>0</v>
          </cell>
          <cell r="G679">
            <v>1</v>
          </cell>
          <cell r="H679">
            <v>4850.21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16089</v>
          </cell>
          <cell r="R679">
            <v>347</v>
          </cell>
          <cell r="S679" t="str">
            <v>H</v>
          </cell>
        </row>
        <row r="680">
          <cell r="A680">
            <v>7</v>
          </cell>
          <cell r="B680" t="str">
            <v>729V1</v>
          </cell>
          <cell r="C680" t="str">
            <v>ดอกสว่านสำหรับเจาะฝังวาวล์ Valve hole cu</v>
          </cell>
          <cell r="D680">
            <v>2057.75</v>
          </cell>
          <cell r="E680">
            <v>0</v>
          </cell>
          <cell r="F680">
            <v>0</v>
          </cell>
          <cell r="G680">
            <v>4</v>
          </cell>
          <cell r="H680">
            <v>8231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16244</v>
          </cell>
          <cell r="R680">
            <v>193</v>
          </cell>
          <cell r="S680" t="str">
            <v>H</v>
          </cell>
        </row>
        <row r="681">
          <cell r="A681">
            <v>7</v>
          </cell>
          <cell r="B681" t="str">
            <v>729W22=1</v>
          </cell>
          <cell r="C681" t="str">
            <v>หัวบุ้ง Rasp 1/2"</v>
          </cell>
          <cell r="D681">
            <v>1054.18</v>
          </cell>
          <cell r="E681">
            <v>0</v>
          </cell>
          <cell r="F681">
            <v>0</v>
          </cell>
          <cell r="G681">
            <v>1</v>
          </cell>
          <cell r="H681">
            <v>1054.18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16242</v>
          </cell>
          <cell r="R681">
            <v>195</v>
          </cell>
          <cell r="S681" t="str">
            <v>H</v>
          </cell>
        </row>
        <row r="682">
          <cell r="A682">
            <v>7</v>
          </cell>
          <cell r="B682" t="str">
            <v>729W22=4</v>
          </cell>
          <cell r="C682" t="str">
            <v>Rasp head, 1/2-13"</v>
          </cell>
          <cell r="D682">
            <v>1449.11</v>
          </cell>
          <cell r="E682">
            <v>0</v>
          </cell>
          <cell r="F682">
            <v>0</v>
          </cell>
          <cell r="G682">
            <v>1</v>
          </cell>
          <cell r="H682">
            <v>1449.11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16242</v>
          </cell>
          <cell r="R682">
            <v>195</v>
          </cell>
          <cell r="S682" t="str">
            <v>H</v>
          </cell>
        </row>
        <row r="683">
          <cell r="A683">
            <v>7</v>
          </cell>
          <cell r="B683" t="str">
            <v>729W24</v>
          </cell>
          <cell r="C683" t="str">
            <v>Card Rasp</v>
          </cell>
          <cell r="D683">
            <v>1202.3499999999999</v>
          </cell>
          <cell r="E683">
            <v>0</v>
          </cell>
          <cell r="F683">
            <v>0</v>
          </cell>
          <cell r="G683">
            <v>2</v>
          </cell>
          <cell r="H683">
            <v>2404.6999999999998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16089</v>
          </cell>
          <cell r="R683">
            <v>347</v>
          </cell>
          <cell r="S683" t="str">
            <v>H</v>
          </cell>
        </row>
        <row r="684">
          <cell r="A684">
            <v>7</v>
          </cell>
          <cell r="B684" t="str">
            <v>729W25</v>
          </cell>
          <cell r="C684" t="str">
            <v>ใบกัดตัด Milling cutter</v>
          </cell>
          <cell r="D684">
            <v>3767.94</v>
          </cell>
          <cell r="E684">
            <v>0</v>
          </cell>
          <cell r="F684">
            <v>0</v>
          </cell>
          <cell r="G684">
            <v>2</v>
          </cell>
          <cell r="H684">
            <v>7535.88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16089</v>
          </cell>
          <cell r="R684">
            <v>347</v>
          </cell>
          <cell r="S684" t="str">
            <v>H</v>
          </cell>
        </row>
        <row r="685">
          <cell r="A685">
            <v>7</v>
          </cell>
          <cell r="B685" t="str">
            <v>729W3=1</v>
          </cell>
          <cell r="C685" t="str">
            <v>Rasp Head</v>
          </cell>
          <cell r="D685">
            <v>1347.11</v>
          </cell>
          <cell r="E685">
            <v>0</v>
          </cell>
          <cell r="F685">
            <v>0</v>
          </cell>
          <cell r="G685">
            <v>1</v>
          </cell>
          <cell r="H685">
            <v>1347.11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16242</v>
          </cell>
          <cell r="R685">
            <v>195</v>
          </cell>
          <cell r="S685" t="str">
            <v>H</v>
          </cell>
        </row>
        <row r="686">
          <cell r="A686">
            <v>7</v>
          </cell>
          <cell r="B686" t="str">
            <v>729W31=1</v>
          </cell>
          <cell r="C686" t="str">
            <v>Rasp Head</v>
          </cell>
          <cell r="D686">
            <v>2738.13</v>
          </cell>
          <cell r="E686">
            <v>0</v>
          </cell>
          <cell r="F686">
            <v>0</v>
          </cell>
          <cell r="G686">
            <v>1</v>
          </cell>
          <cell r="H686">
            <v>2738.13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16089</v>
          </cell>
          <cell r="R686">
            <v>347</v>
          </cell>
          <cell r="S686" t="str">
            <v>H</v>
          </cell>
        </row>
        <row r="687">
          <cell r="A687">
            <v>7</v>
          </cell>
          <cell r="B687" t="str">
            <v>729W33=1</v>
          </cell>
          <cell r="C687" t="str">
            <v>Rasp head</v>
          </cell>
          <cell r="D687">
            <v>4819.24</v>
          </cell>
          <cell r="E687">
            <v>0</v>
          </cell>
          <cell r="F687">
            <v>0</v>
          </cell>
          <cell r="G687">
            <v>2</v>
          </cell>
          <cell r="H687">
            <v>9638.48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16089</v>
          </cell>
          <cell r="R687">
            <v>347</v>
          </cell>
          <cell r="S687" t="str">
            <v>H</v>
          </cell>
        </row>
        <row r="688">
          <cell r="A688">
            <v>7</v>
          </cell>
          <cell r="B688" t="str">
            <v>729W7</v>
          </cell>
          <cell r="C688" t="str">
            <v>Slitting Saw</v>
          </cell>
          <cell r="D688">
            <v>1046.92</v>
          </cell>
          <cell r="E688">
            <v>0</v>
          </cell>
          <cell r="F688">
            <v>0</v>
          </cell>
          <cell r="G688">
            <v>2</v>
          </cell>
          <cell r="H688">
            <v>2093.84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16089</v>
          </cell>
          <cell r="R688">
            <v>347</v>
          </cell>
          <cell r="S688" t="str">
            <v>H</v>
          </cell>
        </row>
        <row r="689">
          <cell r="A689">
            <v>7</v>
          </cell>
          <cell r="B689" t="str">
            <v>729Y12</v>
          </cell>
          <cell r="C689" t="str">
            <v>ใบมีดสำหรับ729W21 Knife blade</v>
          </cell>
          <cell r="D689">
            <v>329.53</v>
          </cell>
          <cell r="E689">
            <v>0</v>
          </cell>
          <cell r="F689">
            <v>0</v>
          </cell>
          <cell r="G689">
            <v>1</v>
          </cell>
          <cell r="H689">
            <v>329.53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16114</v>
          </cell>
          <cell r="R689">
            <v>322</v>
          </cell>
          <cell r="S689" t="str">
            <v>H</v>
          </cell>
        </row>
        <row r="690">
          <cell r="A690">
            <v>7</v>
          </cell>
          <cell r="B690" t="str">
            <v>729Y5=1</v>
          </cell>
          <cell r="C690" t="str">
            <v>Knife Blade 1SET=3PCS</v>
          </cell>
          <cell r="D690">
            <v>781.37</v>
          </cell>
          <cell r="E690">
            <v>0</v>
          </cell>
          <cell r="F690">
            <v>0</v>
          </cell>
          <cell r="G690">
            <v>2</v>
          </cell>
          <cell r="H690">
            <v>1562.74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16114</v>
          </cell>
          <cell r="R690">
            <v>322</v>
          </cell>
          <cell r="S690" t="str">
            <v>H</v>
          </cell>
        </row>
        <row r="691">
          <cell r="A691">
            <v>7</v>
          </cell>
          <cell r="B691" t="str">
            <v>729Y6</v>
          </cell>
          <cell r="C691" t="str">
            <v>อะไหล่ใบมีดสำหรับ729W9 Blade for 729W9</v>
          </cell>
          <cell r="D691">
            <v>364.08</v>
          </cell>
          <cell r="E691">
            <v>0</v>
          </cell>
          <cell r="F691">
            <v>0</v>
          </cell>
          <cell r="G691">
            <v>3</v>
          </cell>
          <cell r="H691">
            <v>1092.24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16248</v>
          </cell>
          <cell r="R691">
            <v>189</v>
          </cell>
          <cell r="S691" t="str">
            <v>H</v>
          </cell>
        </row>
        <row r="692">
          <cell r="A692">
            <v>7</v>
          </cell>
          <cell r="B692" t="str">
            <v>731Z2</v>
          </cell>
          <cell r="C692" t="str">
            <v>Werkzeugset</v>
          </cell>
          <cell r="D692">
            <v>284.68</v>
          </cell>
          <cell r="E692">
            <v>0</v>
          </cell>
          <cell r="F692">
            <v>0</v>
          </cell>
          <cell r="G692">
            <v>3</v>
          </cell>
          <cell r="H692">
            <v>854.05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16114</v>
          </cell>
          <cell r="R692">
            <v>322</v>
          </cell>
          <cell r="S692" t="str">
            <v>H</v>
          </cell>
        </row>
        <row r="693">
          <cell r="A693">
            <v>7</v>
          </cell>
          <cell r="B693" t="str">
            <v>732D7</v>
          </cell>
          <cell r="C693" t="str">
            <v>มีดกลึงชุดlathe tool set</v>
          </cell>
          <cell r="D693">
            <v>10832.39</v>
          </cell>
          <cell r="E693">
            <v>0</v>
          </cell>
          <cell r="F693">
            <v>0</v>
          </cell>
          <cell r="G693">
            <v>1</v>
          </cell>
          <cell r="H693">
            <v>10832.39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16114</v>
          </cell>
          <cell r="R693">
            <v>322</v>
          </cell>
          <cell r="S693" t="str">
            <v>H</v>
          </cell>
        </row>
        <row r="694">
          <cell r="A694">
            <v>7</v>
          </cell>
          <cell r="B694" t="str">
            <v>743W3=4</v>
          </cell>
          <cell r="C694" t="str">
            <v>Steel Square</v>
          </cell>
          <cell r="D694">
            <v>480.73</v>
          </cell>
          <cell r="E694">
            <v>0</v>
          </cell>
          <cell r="F694">
            <v>0</v>
          </cell>
          <cell r="G694">
            <v>1</v>
          </cell>
          <cell r="H694">
            <v>480.73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16139</v>
          </cell>
          <cell r="R694">
            <v>298</v>
          </cell>
          <cell r="S694" t="str">
            <v>H</v>
          </cell>
        </row>
        <row r="695">
          <cell r="A695">
            <v>7</v>
          </cell>
          <cell r="B695" t="str">
            <v>743Y24</v>
          </cell>
          <cell r="C695" t="str">
            <v>Receiving Bushings</v>
          </cell>
          <cell r="D695">
            <v>932.59</v>
          </cell>
          <cell r="E695">
            <v>0</v>
          </cell>
          <cell r="F695">
            <v>0</v>
          </cell>
          <cell r="G695">
            <v>2</v>
          </cell>
          <cell r="H695">
            <v>1865.18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16139</v>
          </cell>
          <cell r="R695">
            <v>298</v>
          </cell>
          <cell r="S695" t="str">
            <v>H</v>
          </cell>
        </row>
        <row r="696">
          <cell r="A696">
            <v>7</v>
          </cell>
          <cell r="B696" t="str">
            <v>743Y50=L3</v>
          </cell>
          <cell r="C696" t="str">
            <v>Sit Cast Forntell</v>
          </cell>
          <cell r="D696">
            <v>3832.3</v>
          </cell>
          <cell r="E696">
            <v>18</v>
          </cell>
          <cell r="F696">
            <v>68982.3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16381</v>
          </cell>
          <cell r="R696">
            <v>56</v>
          </cell>
          <cell r="S696" t="str">
            <v>H</v>
          </cell>
        </row>
        <row r="697">
          <cell r="A697">
            <v>7</v>
          </cell>
          <cell r="B697" t="str">
            <v>743Y50=L4</v>
          </cell>
          <cell r="C697" t="str">
            <v>Sit Cast Forntell</v>
          </cell>
          <cell r="D697">
            <v>3832.35</v>
          </cell>
          <cell r="E697">
            <v>0</v>
          </cell>
          <cell r="F697">
            <v>0</v>
          </cell>
          <cell r="G697">
            <v>17</v>
          </cell>
          <cell r="H697">
            <v>65149.95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16139</v>
          </cell>
          <cell r="R697">
            <v>298</v>
          </cell>
          <cell r="S697" t="str">
            <v>H</v>
          </cell>
        </row>
        <row r="698">
          <cell r="A698">
            <v>7</v>
          </cell>
          <cell r="B698" t="str">
            <v>743Y50=R1</v>
          </cell>
          <cell r="C698" t="str">
            <v>Sit Cast Forntell</v>
          </cell>
          <cell r="D698">
            <v>3832.35</v>
          </cell>
          <cell r="E698">
            <v>0</v>
          </cell>
          <cell r="F698">
            <v>0</v>
          </cell>
          <cell r="G698">
            <v>1</v>
          </cell>
          <cell r="H698">
            <v>3832.35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16139</v>
          </cell>
          <cell r="R698">
            <v>298</v>
          </cell>
          <cell r="S698" t="str">
            <v>H</v>
          </cell>
        </row>
        <row r="699">
          <cell r="A699">
            <v>7</v>
          </cell>
          <cell r="B699" t="str">
            <v>743Y50=R3</v>
          </cell>
          <cell r="C699" t="str">
            <v>Sit Cast Forntell</v>
          </cell>
          <cell r="D699">
            <v>3647.6</v>
          </cell>
          <cell r="E699">
            <v>16</v>
          </cell>
          <cell r="F699">
            <v>58362.879999999997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16381</v>
          </cell>
          <cell r="R699">
            <v>56</v>
          </cell>
          <cell r="S699" t="str">
            <v>H</v>
          </cell>
        </row>
        <row r="700">
          <cell r="A700">
            <v>7</v>
          </cell>
          <cell r="B700" t="str">
            <v>743Y50=R4</v>
          </cell>
          <cell r="C700" t="str">
            <v>Sit Cast Forntell</v>
          </cell>
          <cell r="D700">
            <v>3832.35</v>
          </cell>
          <cell r="E700">
            <v>0</v>
          </cell>
          <cell r="F700">
            <v>0</v>
          </cell>
          <cell r="G700">
            <v>16</v>
          </cell>
          <cell r="H700">
            <v>61317.599999999999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16139</v>
          </cell>
          <cell r="R700">
            <v>298</v>
          </cell>
          <cell r="S700" t="str">
            <v>H</v>
          </cell>
        </row>
        <row r="701">
          <cell r="A701">
            <v>7</v>
          </cell>
          <cell r="B701" t="str">
            <v>755X20</v>
          </cell>
          <cell r="C701" t="str">
            <v>Outer Ring</v>
          </cell>
          <cell r="D701">
            <v>6894.4</v>
          </cell>
          <cell r="E701">
            <v>0</v>
          </cell>
          <cell r="F701">
            <v>0</v>
          </cell>
          <cell r="G701">
            <v>2</v>
          </cell>
          <cell r="H701">
            <v>13788.8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16089</v>
          </cell>
          <cell r="R701">
            <v>347</v>
          </cell>
          <cell r="S701" t="str">
            <v>H</v>
          </cell>
        </row>
        <row r="702">
          <cell r="A702">
            <v>7</v>
          </cell>
          <cell r="B702" t="str">
            <v>755X84=260X8</v>
          </cell>
          <cell r="C702" t="str">
            <v>Vacuum Frame Plate(755X84=260)</v>
          </cell>
          <cell r="D702">
            <v>3162.43</v>
          </cell>
          <cell r="E702">
            <v>0</v>
          </cell>
          <cell r="F702">
            <v>0</v>
          </cell>
          <cell r="G702">
            <v>1</v>
          </cell>
          <cell r="H702">
            <v>3162.43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16215</v>
          </cell>
          <cell r="R702">
            <v>222</v>
          </cell>
          <cell r="S702" t="str">
            <v>H</v>
          </cell>
        </row>
        <row r="703">
          <cell r="A703">
            <v>7</v>
          </cell>
          <cell r="B703" t="str">
            <v>755X93=260</v>
          </cell>
          <cell r="C703" t="str">
            <v>Sealing disk</v>
          </cell>
          <cell r="D703">
            <v>0</v>
          </cell>
          <cell r="E703">
            <v>0</v>
          </cell>
          <cell r="F703">
            <v>0</v>
          </cell>
          <cell r="G703">
            <v>1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16215</v>
          </cell>
          <cell r="R703">
            <v>222</v>
          </cell>
          <cell r="S703" t="str">
            <v>H</v>
          </cell>
        </row>
        <row r="704">
          <cell r="A704">
            <v>7</v>
          </cell>
          <cell r="B704" t="str">
            <v>756G2=40</v>
          </cell>
          <cell r="C704" t="str">
            <v>Plaster Spatula</v>
          </cell>
          <cell r="D704">
            <v>136.29</v>
          </cell>
          <cell r="E704">
            <v>0</v>
          </cell>
          <cell r="F704">
            <v>0</v>
          </cell>
          <cell r="G704">
            <v>1</v>
          </cell>
          <cell r="H704">
            <v>136.29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16153</v>
          </cell>
          <cell r="R704">
            <v>284</v>
          </cell>
          <cell r="S704" t="str">
            <v>H</v>
          </cell>
        </row>
        <row r="705">
          <cell r="A705">
            <v>7</v>
          </cell>
          <cell r="B705" t="str">
            <v>756Y1=45</v>
          </cell>
          <cell r="C705" t="str">
            <v>Saw  Blade</v>
          </cell>
          <cell r="D705">
            <v>660.84</v>
          </cell>
          <cell r="E705">
            <v>0</v>
          </cell>
          <cell r="F705">
            <v>0</v>
          </cell>
          <cell r="G705">
            <v>5</v>
          </cell>
          <cell r="H705">
            <v>3304.18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16144</v>
          </cell>
          <cell r="R705">
            <v>293</v>
          </cell>
          <cell r="S705" t="str">
            <v>H</v>
          </cell>
        </row>
        <row r="706">
          <cell r="A706">
            <v>7</v>
          </cell>
          <cell r="B706" t="str">
            <v>756Y1=65</v>
          </cell>
          <cell r="C706" t="str">
            <v>Saw  Blade</v>
          </cell>
          <cell r="D706">
            <v>680.44</v>
          </cell>
          <cell r="E706">
            <v>0</v>
          </cell>
          <cell r="F706">
            <v>0</v>
          </cell>
          <cell r="G706">
            <v>4</v>
          </cell>
          <cell r="H706">
            <v>2721.77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16144</v>
          </cell>
          <cell r="R706">
            <v>293</v>
          </cell>
          <cell r="S706" t="str">
            <v>H</v>
          </cell>
        </row>
        <row r="707">
          <cell r="A707">
            <v>7</v>
          </cell>
          <cell r="B707" t="str">
            <v>756Y18=1</v>
          </cell>
          <cell r="C707" t="str">
            <v>แผ่นหินเจียรครื่องเจียรแบบมือถือ</v>
          </cell>
          <cell r="D707">
            <v>17.28</v>
          </cell>
          <cell r="E707">
            <v>0</v>
          </cell>
          <cell r="F707">
            <v>0</v>
          </cell>
          <cell r="G707">
            <v>1</v>
          </cell>
          <cell r="H707">
            <v>17.28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16160</v>
          </cell>
          <cell r="R707">
            <v>277</v>
          </cell>
          <cell r="S707" t="str">
            <v>H</v>
          </cell>
        </row>
        <row r="708">
          <cell r="A708">
            <v>7</v>
          </cell>
          <cell r="B708" t="str">
            <v>756Y25</v>
          </cell>
          <cell r="C708" t="str">
            <v>หน้ากากกันฝุ่น Respiratory Protection</v>
          </cell>
          <cell r="D708">
            <v>155.26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2</v>
          </cell>
          <cell r="J708">
            <v>310.52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16075</v>
          </cell>
          <cell r="R708">
            <v>361</v>
          </cell>
          <cell r="S708" t="str">
            <v>H</v>
          </cell>
        </row>
        <row r="709">
          <cell r="A709">
            <v>7</v>
          </cell>
          <cell r="B709" t="str">
            <v>756Y26=1</v>
          </cell>
          <cell r="C709" t="str">
            <v>Cutting Disk</v>
          </cell>
          <cell r="D709">
            <v>155.26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3</v>
          </cell>
          <cell r="J709">
            <v>465.78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16075</v>
          </cell>
          <cell r="R709">
            <v>361</v>
          </cell>
          <cell r="S709" t="str">
            <v>H</v>
          </cell>
        </row>
        <row r="710">
          <cell r="A710">
            <v>7</v>
          </cell>
          <cell r="B710" t="str">
            <v>756Y26=3</v>
          </cell>
          <cell r="C710" t="str">
            <v>Cutting Disk</v>
          </cell>
          <cell r="D710">
            <v>316.04000000000002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</v>
          </cell>
          <cell r="J710">
            <v>948.12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16075</v>
          </cell>
          <cell r="R710">
            <v>361</v>
          </cell>
          <cell r="S710" t="str">
            <v>H</v>
          </cell>
        </row>
        <row r="711">
          <cell r="A711">
            <v>7</v>
          </cell>
          <cell r="B711" t="str">
            <v>756Y3=50</v>
          </cell>
          <cell r="C711" t="str">
            <v>ใบเลื่อยสำหรับเลื่อยเหล็กSaw blade for 7</v>
          </cell>
          <cell r="D711">
            <v>261.25</v>
          </cell>
          <cell r="E711">
            <v>0</v>
          </cell>
          <cell r="F711">
            <v>0</v>
          </cell>
          <cell r="G711">
            <v>15</v>
          </cell>
          <cell r="H711">
            <v>3918.69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16250</v>
          </cell>
          <cell r="R711">
            <v>187</v>
          </cell>
          <cell r="S711" t="str">
            <v>H</v>
          </cell>
        </row>
        <row r="712">
          <cell r="A712">
            <v>7</v>
          </cell>
          <cell r="B712" t="str">
            <v>756Z3</v>
          </cell>
          <cell r="C712" t="str">
            <v>ไส้กรองฝุ่นLarge Parcle Filter</v>
          </cell>
          <cell r="D712">
            <v>606.84</v>
          </cell>
          <cell r="E712">
            <v>0</v>
          </cell>
          <cell r="F712">
            <v>0</v>
          </cell>
          <cell r="G712">
            <v>55</v>
          </cell>
          <cell r="H712">
            <v>33376.339999999997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16171</v>
          </cell>
          <cell r="R712">
            <v>266</v>
          </cell>
          <cell r="S712" t="str">
            <v>H</v>
          </cell>
        </row>
        <row r="713">
          <cell r="A713">
            <v>7</v>
          </cell>
          <cell r="B713" t="str">
            <v>756Z4</v>
          </cell>
          <cell r="C713" t="str">
            <v>ไส้กรองฝุ่นCambination Filter</v>
          </cell>
          <cell r="D713">
            <v>316.18</v>
          </cell>
          <cell r="E713">
            <v>0</v>
          </cell>
          <cell r="F713">
            <v>0</v>
          </cell>
          <cell r="G713">
            <v>16</v>
          </cell>
          <cell r="H713">
            <v>5058.93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16171</v>
          </cell>
          <cell r="R713">
            <v>266</v>
          </cell>
          <cell r="S713" t="str">
            <v>H</v>
          </cell>
        </row>
        <row r="714">
          <cell r="A714">
            <v>7</v>
          </cell>
          <cell r="B714" t="str">
            <v>758X7</v>
          </cell>
          <cell r="C714" t="str">
            <v>Laminating Accessory Kit</v>
          </cell>
          <cell r="D714">
            <v>5701.52</v>
          </cell>
          <cell r="E714">
            <v>0</v>
          </cell>
          <cell r="F714">
            <v>0</v>
          </cell>
          <cell r="G714">
            <v>1</v>
          </cell>
          <cell r="H714">
            <v>5701.52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16089</v>
          </cell>
          <cell r="R714">
            <v>347</v>
          </cell>
          <cell r="S714" t="str">
            <v>H</v>
          </cell>
        </row>
        <row r="715">
          <cell r="A715">
            <v>7</v>
          </cell>
          <cell r="B715" t="str">
            <v>758Y3=50</v>
          </cell>
          <cell r="C715" t="str">
            <v>ตะขอแบบยาวแกนเดี่ยวHook</v>
          </cell>
          <cell r="D715">
            <v>38.299999999999997</v>
          </cell>
          <cell r="E715">
            <v>175</v>
          </cell>
          <cell r="F715">
            <v>6707.63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16385</v>
          </cell>
          <cell r="R715">
            <v>52</v>
          </cell>
          <cell r="S715" t="str">
            <v>H</v>
          </cell>
        </row>
        <row r="716">
          <cell r="A716">
            <v>7</v>
          </cell>
          <cell r="B716" t="str">
            <v>758Y3=75</v>
          </cell>
          <cell r="C716" t="str">
            <v>ตะขอแบบยาวแกนเดี่ยวHook</v>
          </cell>
          <cell r="D716">
            <v>41.8</v>
          </cell>
          <cell r="E716">
            <v>215</v>
          </cell>
          <cell r="F716">
            <v>8995.75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16385</v>
          </cell>
          <cell r="R716">
            <v>52</v>
          </cell>
          <cell r="S716" t="str">
            <v>H</v>
          </cell>
        </row>
        <row r="717">
          <cell r="A717">
            <v>7</v>
          </cell>
          <cell r="B717" t="str">
            <v>758Y4=50</v>
          </cell>
          <cell r="C717" t="str">
            <v>ตะขอแบบสั้นแกนคู่ Double Hook</v>
          </cell>
          <cell r="D717">
            <v>76.2</v>
          </cell>
          <cell r="E717">
            <v>265</v>
          </cell>
          <cell r="F717">
            <v>20203.91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16385</v>
          </cell>
          <cell r="R717">
            <v>52</v>
          </cell>
          <cell r="S717" t="str">
            <v>H</v>
          </cell>
        </row>
        <row r="718">
          <cell r="A718">
            <v>7</v>
          </cell>
          <cell r="B718" t="str">
            <v>758Y4=75</v>
          </cell>
          <cell r="C718" t="str">
            <v>ตะขอแบบสั้นแกนคู่ Double Hook</v>
          </cell>
          <cell r="D718">
            <v>79.900000000000006</v>
          </cell>
          <cell r="E718">
            <v>270</v>
          </cell>
          <cell r="F718">
            <v>21583.16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16385</v>
          </cell>
          <cell r="R718">
            <v>52</v>
          </cell>
          <cell r="S718" t="str">
            <v>H</v>
          </cell>
        </row>
        <row r="719">
          <cell r="A719">
            <v>7</v>
          </cell>
          <cell r="B719" t="str">
            <v>758Y5</v>
          </cell>
          <cell r="C719" t="str">
            <v>ตะขอแบบห่วง Plier holder</v>
          </cell>
          <cell r="D719">
            <v>93.7</v>
          </cell>
          <cell r="E719">
            <v>220</v>
          </cell>
          <cell r="F719">
            <v>20620.900000000001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16385</v>
          </cell>
          <cell r="R719">
            <v>52</v>
          </cell>
          <cell r="S719" t="str">
            <v>H</v>
          </cell>
        </row>
        <row r="720">
          <cell r="A720">
            <v>7</v>
          </cell>
          <cell r="B720" t="str">
            <v>758Y6=10</v>
          </cell>
          <cell r="C720" t="str">
            <v>ตะขอแบบหนีบ Tool clamp</v>
          </cell>
          <cell r="D720">
            <v>67.900000000000006</v>
          </cell>
          <cell r="E720">
            <v>695</v>
          </cell>
          <cell r="F720">
            <v>47230.6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16385</v>
          </cell>
          <cell r="R720">
            <v>52</v>
          </cell>
          <cell r="S720" t="str">
            <v>H</v>
          </cell>
        </row>
        <row r="721">
          <cell r="A721">
            <v>7</v>
          </cell>
          <cell r="B721" t="str">
            <v>758Y6=16</v>
          </cell>
          <cell r="C721" t="str">
            <v>Tool clamp</v>
          </cell>
          <cell r="D721">
            <v>238.6</v>
          </cell>
          <cell r="E721">
            <v>115</v>
          </cell>
          <cell r="F721">
            <v>27448.2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16385</v>
          </cell>
          <cell r="R721">
            <v>52</v>
          </cell>
          <cell r="S721" t="str">
            <v>H</v>
          </cell>
        </row>
        <row r="722">
          <cell r="A722">
            <v>7</v>
          </cell>
          <cell r="B722" t="str">
            <v>758Y6=25</v>
          </cell>
          <cell r="C722" t="str">
            <v>Tool clamp</v>
          </cell>
          <cell r="D722">
            <v>263.10000000000002</v>
          </cell>
          <cell r="E722">
            <v>40</v>
          </cell>
          <cell r="F722">
            <v>10526.4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16385</v>
          </cell>
          <cell r="R722">
            <v>52</v>
          </cell>
          <cell r="S722" t="str">
            <v>H</v>
          </cell>
        </row>
        <row r="723">
          <cell r="A723">
            <v>7</v>
          </cell>
          <cell r="B723" t="str">
            <v>758Y6=32</v>
          </cell>
          <cell r="C723" t="str">
            <v>Tool clamp</v>
          </cell>
          <cell r="D723">
            <v>291</v>
          </cell>
          <cell r="E723">
            <v>20</v>
          </cell>
          <cell r="F723">
            <v>5820.8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16385</v>
          </cell>
          <cell r="R723">
            <v>52</v>
          </cell>
          <cell r="S723" t="str">
            <v>H</v>
          </cell>
        </row>
        <row r="724">
          <cell r="A724">
            <v>7</v>
          </cell>
          <cell r="B724" t="str">
            <v>759Y12=1</v>
          </cell>
          <cell r="C724" t="str">
            <v>Gas Cylinder</v>
          </cell>
          <cell r="D724">
            <v>1329.4</v>
          </cell>
          <cell r="E724">
            <v>0</v>
          </cell>
          <cell r="F724">
            <v>0</v>
          </cell>
          <cell r="G724">
            <v>5</v>
          </cell>
          <cell r="H724">
            <v>6647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16114</v>
          </cell>
          <cell r="R724">
            <v>322</v>
          </cell>
          <cell r="S724" t="str">
            <v>H</v>
          </cell>
        </row>
        <row r="725">
          <cell r="A725">
            <v>7</v>
          </cell>
          <cell r="B725" t="str">
            <v>798Z2=M16</v>
          </cell>
          <cell r="C725" t="str">
            <v>Threaded Conversion Piece</v>
          </cell>
          <cell r="D725">
            <v>137.43</v>
          </cell>
          <cell r="E725">
            <v>0</v>
          </cell>
          <cell r="F725">
            <v>0</v>
          </cell>
          <cell r="G725">
            <v>1</v>
          </cell>
          <cell r="H725">
            <v>137.43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16129</v>
          </cell>
          <cell r="R725">
            <v>307</v>
          </cell>
          <cell r="S725" t="str">
            <v>H</v>
          </cell>
        </row>
        <row r="726">
          <cell r="A726">
            <v>7</v>
          </cell>
          <cell r="B726" t="str">
            <v>799A4=1</v>
          </cell>
          <cell r="C726" t="str">
            <v>มีดแต่งขอบ Edge Cutter</v>
          </cell>
          <cell r="D726">
            <v>391.24</v>
          </cell>
          <cell r="E726">
            <v>0</v>
          </cell>
          <cell r="F726">
            <v>0</v>
          </cell>
          <cell r="G726">
            <v>1</v>
          </cell>
          <cell r="H726">
            <v>391.24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16129</v>
          </cell>
          <cell r="R726">
            <v>307</v>
          </cell>
          <cell r="S726" t="str">
            <v>H</v>
          </cell>
        </row>
        <row r="727">
          <cell r="A727">
            <v>7</v>
          </cell>
          <cell r="B727" t="str">
            <v>799L1=220</v>
          </cell>
          <cell r="C727" t="str">
            <v>Soldering Iron 220V</v>
          </cell>
          <cell r="D727">
            <v>716.26</v>
          </cell>
          <cell r="E727">
            <v>0</v>
          </cell>
          <cell r="F727">
            <v>0</v>
          </cell>
          <cell r="G727">
            <v>1</v>
          </cell>
          <cell r="H727">
            <v>716.26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16129</v>
          </cell>
          <cell r="R727">
            <v>307</v>
          </cell>
          <cell r="S727" t="str">
            <v>H</v>
          </cell>
        </row>
        <row r="728">
          <cell r="A728">
            <v>7</v>
          </cell>
          <cell r="B728" t="str">
            <v>F1</v>
          </cell>
          <cell r="C728" t="str">
            <v>EMCO DM7 LATHE MACHINE FOR WOOD</v>
          </cell>
          <cell r="D728">
            <v>48444.800000000003</v>
          </cell>
          <cell r="E728">
            <v>0</v>
          </cell>
          <cell r="F728">
            <v>0</v>
          </cell>
          <cell r="G728">
            <v>1</v>
          </cell>
          <cell r="H728">
            <v>48444.800000000003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16082</v>
          </cell>
          <cell r="R728">
            <v>354</v>
          </cell>
          <cell r="S728" t="str">
            <v>H</v>
          </cell>
        </row>
        <row r="729">
          <cell r="A729">
            <v>7</v>
          </cell>
          <cell r="B729" t="str">
            <v>F10</v>
          </cell>
          <cell r="C729" t="str">
            <v>COLD CHISEL 15 MM</v>
          </cell>
          <cell r="D729">
            <v>722.34</v>
          </cell>
          <cell r="E729">
            <v>0</v>
          </cell>
          <cell r="F729">
            <v>0</v>
          </cell>
          <cell r="G729">
            <v>1</v>
          </cell>
          <cell r="H729">
            <v>722.34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16082</v>
          </cell>
          <cell r="R729">
            <v>354</v>
          </cell>
          <cell r="S729" t="str">
            <v>H</v>
          </cell>
        </row>
        <row r="730">
          <cell r="A730">
            <v>7</v>
          </cell>
          <cell r="B730" t="str">
            <v>F11</v>
          </cell>
          <cell r="C730" t="str">
            <v>THREADING TOOL 15 MM</v>
          </cell>
          <cell r="D730">
            <v>601.02</v>
          </cell>
          <cell r="E730">
            <v>0</v>
          </cell>
          <cell r="F730">
            <v>0</v>
          </cell>
          <cell r="G730">
            <v>1</v>
          </cell>
          <cell r="H730">
            <v>601.02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16082</v>
          </cell>
          <cell r="R730">
            <v>354</v>
          </cell>
          <cell r="S730" t="str">
            <v>H</v>
          </cell>
        </row>
        <row r="731">
          <cell r="A731">
            <v>7</v>
          </cell>
          <cell r="B731" t="str">
            <v>F12</v>
          </cell>
          <cell r="C731" t="str">
            <v>BORING TOOL ROR ROUGHING W</v>
          </cell>
          <cell r="D731">
            <v>1134.83</v>
          </cell>
          <cell r="E731">
            <v>0</v>
          </cell>
          <cell r="F731">
            <v>0</v>
          </cell>
          <cell r="G731">
            <v>1</v>
          </cell>
          <cell r="H731">
            <v>1134.83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16082</v>
          </cell>
          <cell r="R731">
            <v>354</v>
          </cell>
          <cell r="S731" t="str">
            <v>H</v>
          </cell>
        </row>
        <row r="732">
          <cell r="A732">
            <v>7</v>
          </cell>
          <cell r="B732" t="str">
            <v>F13</v>
          </cell>
          <cell r="C732" t="str">
            <v>BORING TOOL FOR SMOOTHING</v>
          </cell>
          <cell r="D732">
            <v>2060.6</v>
          </cell>
          <cell r="E732">
            <v>0</v>
          </cell>
          <cell r="F732">
            <v>0</v>
          </cell>
          <cell r="G732">
            <v>1</v>
          </cell>
          <cell r="H732">
            <v>2060.6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16082</v>
          </cell>
          <cell r="R732">
            <v>354</v>
          </cell>
          <cell r="S732" t="str">
            <v>H</v>
          </cell>
        </row>
        <row r="733">
          <cell r="A733">
            <v>7</v>
          </cell>
          <cell r="B733" t="str">
            <v>F14</v>
          </cell>
          <cell r="C733" t="str">
            <v>PENCIL COMPASS,INTERNAL COM</v>
          </cell>
          <cell r="D733">
            <v>2610.9</v>
          </cell>
          <cell r="E733">
            <v>0</v>
          </cell>
          <cell r="F733">
            <v>0</v>
          </cell>
          <cell r="G733">
            <v>1</v>
          </cell>
          <cell r="H733">
            <v>2610.9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16082</v>
          </cell>
          <cell r="R733">
            <v>354</v>
          </cell>
          <cell r="S733" t="str">
            <v>H</v>
          </cell>
        </row>
        <row r="734">
          <cell r="A734">
            <v>7</v>
          </cell>
          <cell r="B734" t="str">
            <v>F2</v>
          </cell>
          <cell r="C734" t="str">
            <v>GAUGE FOR ROUGH TURNING20</v>
          </cell>
          <cell r="D734">
            <v>1205.44</v>
          </cell>
          <cell r="E734">
            <v>0</v>
          </cell>
          <cell r="F734">
            <v>0</v>
          </cell>
          <cell r="G734">
            <v>1</v>
          </cell>
          <cell r="H734">
            <v>1205.44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16082</v>
          </cell>
          <cell r="R734">
            <v>354</v>
          </cell>
          <cell r="S734" t="str">
            <v>H</v>
          </cell>
        </row>
        <row r="735">
          <cell r="A735">
            <v>7</v>
          </cell>
          <cell r="B735" t="str">
            <v>F3</v>
          </cell>
          <cell r="C735" t="str">
            <v>GAUGE FOR ROUGH TURNING 15</v>
          </cell>
          <cell r="D735">
            <v>663.33</v>
          </cell>
          <cell r="E735">
            <v>0</v>
          </cell>
          <cell r="F735">
            <v>0</v>
          </cell>
          <cell r="G735">
            <v>1</v>
          </cell>
          <cell r="H735">
            <v>663.33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16082</v>
          </cell>
          <cell r="R735">
            <v>354</v>
          </cell>
          <cell r="S735" t="str">
            <v>H</v>
          </cell>
        </row>
        <row r="736">
          <cell r="A736">
            <v>7</v>
          </cell>
          <cell r="B736" t="str">
            <v>F4</v>
          </cell>
          <cell r="C736" t="str">
            <v>TURNING TOOL 20 MM</v>
          </cell>
          <cell r="D736">
            <v>1134.83</v>
          </cell>
          <cell r="E736">
            <v>0</v>
          </cell>
          <cell r="F736">
            <v>0</v>
          </cell>
          <cell r="G736">
            <v>1</v>
          </cell>
          <cell r="H736">
            <v>1134.83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16082</v>
          </cell>
          <cell r="R736">
            <v>354</v>
          </cell>
          <cell r="S736" t="str">
            <v>H</v>
          </cell>
        </row>
        <row r="737">
          <cell r="A737">
            <v>7</v>
          </cell>
          <cell r="B737" t="str">
            <v>F5</v>
          </cell>
          <cell r="C737" t="str">
            <v>TURNING TOOL 15 MM</v>
          </cell>
          <cell r="D737">
            <v>621.54</v>
          </cell>
          <cell r="E737">
            <v>0</v>
          </cell>
          <cell r="F737">
            <v>0</v>
          </cell>
          <cell r="G737">
            <v>1</v>
          </cell>
          <cell r="H737">
            <v>621.54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16082</v>
          </cell>
          <cell r="R737">
            <v>354</v>
          </cell>
          <cell r="S737" t="str">
            <v>H</v>
          </cell>
        </row>
        <row r="738">
          <cell r="A738">
            <v>7</v>
          </cell>
          <cell r="B738" t="str">
            <v>F6</v>
          </cell>
          <cell r="C738" t="str">
            <v>CUTTING KNIFE 13 MM</v>
          </cell>
          <cell r="D738">
            <v>755.8</v>
          </cell>
          <cell r="E738">
            <v>0</v>
          </cell>
          <cell r="F738">
            <v>0</v>
          </cell>
          <cell r="G738">
            <v>1</v>
          </cell>
          <cell r="H738">
            <v>755.8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16082</v>
          </cell>
          <cell r="R738">
            <v>354</v>
          </cell>
          <cell r="S738" t="str">
            <v>H</v>
          </cell>
        </row>
        <row r="739">
          <cell r="A739">
            <v>7</v>
          </cell>
          <cell r="B739" t="str">
            <v>F7</v>
          </cell>
          <cell r="C739" t="str">
            <v>BORING BIT 2 PART 8 MM</v>
          </cell>
          <cell r="D739">
            <v>4774.49</v>
          </cell>
          <cell r="E739">
            <v>0</v>
          </cell>
          <cell r="F739">
            <v>0</v>
          </cell>
          <cell r="G739">
            <v>1</v>
          </cell>
          <cell r="H739">
            <v>4774.49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16082</v>
          </cell>
          <cell r="R739">
            <v>354</v>
          </cell>
          <cell r="S739" t="str">
            <v>H</v>
          </cell>
        </row>
        <row r="740">
          <cell r="A740">
            <v>7</v>
          </cell>
          <cell r="B740" t="str">
            <v>F8</v>
          </cell>
          <cell r="C740" t="str">
            <v>BORING BIT 8 MM</v>
          </cell>
          <cell r="D740">
            <v>1409.21</v>
          </cell>
          <cell r="E740">
            <v>0</v>
          </cell>
          <cell r="F740">
            <v>0</v>
          </cell>
          <cell r="G740">
            <v>1</v>
          </cell>
          <cell r="H740">
            <v>1409.21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16082</v>
          </cell>
          <cell r="R740">
            <v>354</v>
          </cell>
          <cell r="S740" t="str">
            <v>H</v>
          </cell>
        </row>
        <row r="741">
          <cell r="A741">
            <v>7</v>
          </cell>
          <cell r="B741" t="str">
            <v>F9</v>
          </cell>
          <cell r="C741" t="str">
            <v>BORING BIT 12 MM</v>
          </cell>
          <cell r="D741">
            <v>2060.61</v>
          </cell>
          <cell r="E741">
            <v>0</v>
          </cell>
          <cell r="F741">
            <v>0</v>
          </cell>
          <cell r="G741">
            <v>1</v>
          </cell>
          <cell r="H741">
            <v>2060.61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16082</v>
          </cell>
          <cell r="R741">
            <v>354</v>
          </cell>
          <cell r="S741" t="str">
            <v>H</v>
          </cell>
        </row>
        <row r="742">
          <cell r="A742">
            <v>7</v>
          </cell>
          <cell r="B742" t="str">
            <v>OB0003</v>
          </cell>
          <cell r="C742" t="str">
            <v>Battery For 756B1</v>
          </cell>
          <cell r="D742">
            <v>3013.5</v>
          </cell>
          <cell r="E742">
            <v>0</v>
          </cell>
          <cell r="F742">
            <v>0</v>
          </cell>
          <cell r="G742">
            <v>7</v>
          </cell>
          <cell r="H742">
            <v>21094.53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16210</v>
          </cell>
          <cell r="R742">
            <v>227</v>
          </cell>
          <cell r="S742" t="str">
            <v>H</v>
          </cell>
        </row>
        <row r="743">
          <cell r="A743">
            <v>7</v>
          </cell>
          <cell r="B743" t="str">
            <v>TB004=20X4400</v>
          </cell>
          <cell r="C743" t="str">
            <v>ใบเลื่อยสายพานขนาด 20x4400</v>
          </cell>
          <cell r="D743">
            <v>460</v>
          </cell>
          <cell r="E743">
            <v>0</v>
          </cell>
          <cell r="F743">
            <v>0</v>
          </cell>
          <cell r="G743">
            <v>1</v>
          </cell>
          <cell r="H743">
            <v>460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16133</v>
          </cell>
          <cell r="R743">
            <v>304</v>
          </cell>
          <cell r="S743" t="str">
            <v>H</v>
          </cell>
        </row>
        <row r="744">
          <cell r="A744">
            <v>7</v>
          </cell>
          <cell r="B744" t="str">
            <v>TB004=30X4400</v>
          </cell>
          <cell r="C744" t="str">
            <v>ใบเลื่อยสายพานขนาด 30x4400</v>
          </cell>
          <cell r="D744">
            <v>820</v>
          </cell>
          <cell r="E744">
            <v>0</v>
          </cell>
          <cell r="F744">
            <v>0</v>
          </cell>
          <cell r="G744">
            <v>3</v>
          </cell>
          <cell r="H744">
            <v>2460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16133</v>
          </cell>
          <cell r="R744">
            <v>304</v>
          </cell>
          <cell r="S744" t="str">
            <v>H</v>
          </cell>
        </row>
        <row r="745">
          <cell r="A745">
            <v>7</v>
          </cell>
          <cell r="B745" t="str">
            <v>TB004-3</v>
          </cell>
          <cell r="C745" t="str">
            <v>ใบเลื่อยไม้</v>
          </cell>
          <cell r="D745">
            <v>640</v>
          </cell>
          <cell r="E745">
            <v>0</v>
          </cell>
          <cell r="F745">
            <v>0</v>
          </cell>
          <cell r="G745">
            <v>1</v>
          </cell>
          <cell r="H745">
            <v>640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16115</v>
          </cell>
          <cell r="R745">
            <v>321</v>
          </cell>
          <cell r="S745" t="str">
            <v>H</v>
          </cell>
        </row>
        <row r="746">
          <cell r="A746">
            <v>7</v>
          </cell>
          <cell r="B746" t="str">
            <v>TF002</v>
          </cell>
          <cell r="C746" t="str">
            <v>ตะไบแต่งเหล็ก (File)</v>
          </cell>
          <cell r="D746">
            <v>226.5</v>
          </cell>
          <cell r="E746">
            <v>0</v>
          </cell>
          <cell r="F746">
            <v>0</v>
          </cell>
          <cell r="G746">
            <v>1</v>
          </cell>
          <cell r="H746">
            <v>226.5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16083</v>
          </cell>
          <cell r="R746">
            <v>353</v>
          </cell>
          <cell r="S746" t="str">
            <v>H</v>
          </cell>
        </row>
        <row r="747">
          <cell r="A747">
            <v>7</v>
          </cell>
          <cell r="B747" t="str">
            <v>TG005-AEG115</v>
          </cell>
          <cell r="C747" t="str">
            <v>เครื่องเจียร์มือถือไฟฟ้า รุ่นWS715-115 ข</v>
          </cell>
          <cell r="D747">
            <v>2300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1</v>
          </cell>
          <cell r="J747">
            <v>2300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16074</v>
          </cell>
          <cell r="R747">
            <v>362</v>
          </cell>
          <cell r="S747" t="str">
            <v>H</v>
          </cell>
        </row>
        <row r="748">
          <cell r="A748">
            <v>7</v>
          </cell>
          <cell r="B748" t="str">
            <v>TG007</v>
          </cell>
          <cell r="C748" t="str">
            <v>แว่นตานิรภัยกันสะเก็ด</v>
          </cell>
          <cell r="D748">
            <v>174.37</v>
          </cell>
          <cell r="E748">
            <v>0</v>
          </cell>
          <cell r="F748">
            <v>0</v>
          </cell>
          <cell r="G748">
            <v>1</v>
          </cell>
          <cell r="H748">
            <v>174.37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16236</v>
          </cell>
          <cell r="R748">
            <v>201</v>
          </cell>
          <cell r="S748" t="str">
            <v>H</v>
          </cell>
        </row>
        <row r="749">
          <cell r="A749">
            <v>7</v>
          </cell>
          <cell r="B749" t="str">
            <v>TJ001</v>
          </cell>
          <cell r="C749" t="str">
            <v>ข้อจับกลางเบรส (Jig) ยาว(ทองเหลือง)</v>
          </cell>
          <cell r="D749">
            <v>562.5</v>
          </cell>
          <cell r="E749">
            <v>0</v>
          </cell>
          <cell r="F749">
            <v>0</v>
          </cell>
          <cell r="G749">
            <v>1</v>
          </cell>
          <cell r="H749">
            <v>562.5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16187</v>
          </cell>
          <cell r="R749">
            <v>250</v>
          </cell>
          <cell r="S749" t="str">
            <v>H</v>
          </cell>
        </row>
        <row r="750">
          <cell r="A750">
            <v>7</v>
          </cell>
          <cell r="B750" t="str">
            <v>TJ001-1</v>
          </cell>
          <cell r="C750" t="str">
            <v>ข้อจับกลางเบรส (Jig) สั้น(ทองเหลือง)</v>
          </cell>
          <cell r="D750">
            <v>391.66</v>
          </cell>
          <cell r="E750">
            <v>0</v>
          </cell>
          <cell r="F750">
            <v>0</v>
          </cell>
          <cell r="G750">
            <v>4</v>
          </cell>
          <cell r="H750">
            <v>1566.64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16187</v>
          </cell>
          <cell r="R750">
            <v>250</v>
          </cell>
          <cell r="S750" t="str">
            <v>H</v>
          </cell>
        </row>
        <row r="751">
          <cell r="A751">
            <v>7</v>
          </cell>
          <cell r="B751" t="str">
            <v>TK008</v>
          </cell>
          <cell r="C751" t="str">
            <v>ด้ามขูดปูน</v>
          </cell>
          <cell r="D751">
            <v>190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2</v>
          </cell>
          <cell r="N751">
            <v>380</v>
          </cell>
          <cell r="O751">
            <v>0</v>
          </cell>
          <cell r="P751">
            <v>0</v>
          </cell>
          <cell r="Q751">
            <v>15417</v>
          </cell>
          <cell r="R751">
            <v>1020</v>
          </cell>
          <cell r="S751" t="str">
            <v>H</v>
          </cell>
        </row>
        <row r="752">
          <cell r="A752">
            <v>7</v>
          </cell>
          <cell r="B752" t="str">
            <v>TK022=T</v>
          </cell>
          <cell r="C752" t="str">
            <v>บ๊อกตัว T KING-TONY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1</v>
          </cell>
          <cell r="N752">
            <v>0</v>
          </cell>
          <cell r="O752">
            <v>0</v>
          </cell>
          <cell r="P752">
            <v>0</v>
          </cell>
          <cell r="Q752">
            <v>15698</v>
          </cell>
          <cell r="R752">
            <v>739</v>
          </cell>
          <cell r="S752" t="str">
            <v>H</v>
          </cell>
        </row>
        <row r="753">
          <cell r="A753">
            <v>7</v>
          </cell>
          <cell r="B753" t="str">
            <v>TK025</v>
          </cell>
          <cell r="C753" t="str">
            <v>กุญแจเหลี่ยม</v>
          </cell>
          <cell r="D753">
            <v>1672.9</v>
          </cell>
          <cell r="E753">
            <v>0</v>
          </cell>
          <cell r="F753">
            <v>0</v>
          </cell>
          <cell r="G753">
            <v>1</v>
          </cell>
          <cell r="H753">
            <v>1672.9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16201</v>
          </cell>
          <cell r="R753">
            <v>236</v>
          </cell>
          <cell r="S753" t="str">
            <v>H</v>
          </cell>
        </row>
        <row r="754">
          <cell r="A754">
            <v>7</v>
          </cell>
          <cell r="B754" t="str">
            <v>TM002</v>
          </cell>
          <cell r="C754" t="str">
            <v>หน้ากาก</v>
          </cell>
          <cell r="D754">
            <v>60</v>
          </cell>
          <cell r="E754">
            <v>0</v>
          </cell>
          <cell r="F754">
            <v>0</v>
          </cell>
          <cell r="G754">
            <v>6</v>
          </cell>
          <cell r="H754">
            <v>360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16116</v>
          </cell>
          <cell r="R754">
            <v>320</v>
          </cell>
          <cell r="S754" t="str">
            <v>H</v>
          </cell>
        </row>
        <row r="755">
          <cell r="A755">
            <v>7</v>
          </cell>
          <cell r="B755" t="str">
            <v>TP005(706X6)</v>
          </cell>
          <cell r="C755" t="str">
            <v>คีมดึงหนัง</v>
          </cell>
          <cell r="D755">
            <v>420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2</v>
          </cell>
          <cell r="J755">
            <v>840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16075</v>
          </cell>
          <cell r="R755">
            <v>361</v>
          </cell>
          <cell r="S755" t="str">
            <v>H</v>
          </cell>
        </row>
        <row r="756">
          <cell r="A756">
            <v>7</v>
          </cell>
          <cell r="B756" t="str">
            <v>TP015</v>
          </cell>
          <cell r="C756" t="str">
            <v>กบไสไม้ไฟฟ้า (Electric Plane)</v>
          </cell>
          <cell r="D756">
            <v>5516.82</v>
          </cell>
          <cell r="E756">
            <v>0</v>
          </cell>
          <cell r="F756">
            <v>0</v>
          </cell>
          <cell r="G756">
            <v>2</v>
          </cell>
          <cell r="H756">
            <v>11033.64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16080</v>
          </cell>
          <cell r="R756">
            <v>356</v>
          </cell>
          <cell r="S756" t="str">
            <v>H</v>
          </cell>
        </row>
        <row r="757">
          <cell r="A757">
            <v>7</v>
          </cell>
          <cell r="B757" t="str">
            <v>TR003</v>
          </cell>
          <cell r="C757" t="str">
            <v>ด้ามตะไบบุ้งแต่งไม้</v>
          </cell>
          <cell r="D757">
            <v>336.45</v>
          </cell>
          <cell r="E757">
            <v>0</v>
          </cell>
          <cell r="F757">
            <v>0</v>
          </cell>
          <cell r="G757">
            <v>1</v>
          </cell>
          <cell r="H757">
            <v>336.45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16123</v>
          </cell>
          <cell r="R757">
            <v>313</v>
          </cell>
          <cell r="S757" t="str">
            <v>H</v>
          </cell>
        </row>
        <row r="758">
          <cell r="E758">
            <v>2066</v>
          </cell>
          <cell r="F758">
            <v>298043.76</v>
          </cell>
          <cell r="G758">
            <v>342</v>
          </cell>
          <cell r="H758">
            <v>445934.03000000009</v>
          </cell>
          <cell r="I758">
            <v>11</v>
          </cell>
          <cell r="J758">
            <v>4864.42</v>
          </cell>
          <cell r="K758">
            <v>0</v>
          </cell>
          <cell r="L758">
            <v>0</v>
          </cell>
          <cell r="M758">
            <v>3</v>
          </cell>
          <cell r="N758">
            <v>380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H Total</v>
          </cell>
        </row>
        <row r="759">
          <cell r="A759">
            <v>7</v>
          </cell>
          <cell r="B759" t="str">
            <v>641H3</v>
          </cell>
          <cell r="C759" t="str">
            <v>Thermal Gloves</v>
          </cell>
          <cell r="D759">
            <v>243.71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16291</v>
          </cell>
          <cell r="R759">
            <v>146</v>
          </cell>
          <cell r="S759" t="str">
            <v>M</v>
          </cell>
        </row>
        <row r="760">
          <cell r="A760">
            <v>7</v>
          </cell>
          <cell r="B760" t="str">
            <v>641H5</v>
          </cell>
          <cell r="C760" t="str">
            <v>ถุงมือกันสารเคมีProtective glove</v>
          </cell>
          <cell r="D760">
            <v>156.9</v>
          </cell>
          <cell r="E760">
            <v>2</v>
          </cell>
          <cell r="F760">
            <v>313.81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16413</v>
          </cell>
          <cell r="R760">
            <v>24</v>
          </cell>
          <cell r="S760" t="str">
            <v>M</v>
          </cell>
        </row>
        <row r="761">
          <cell r="A761">
            <v>7</v>
          </cell>
          <cell r="B761" t="str">
            <v>649G14=250X120</v>
          </cell>
          <cell r="C761" t="str">
            <v>กระดาษทรายสายพานรุ่น701P14</v>
          </cell>
          <cell r="D761">
            <v>155.62</v>
          </cell>
          <cell r="E761">
            <v>0</v>
          </cell>
          <cell r="F761">
            <v>0</v>
          </cell>
          <cell r="G761">
            <v>1</v>
          </cell>
          <cell r="H761">
            <v>155.62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16144</v>
          </cell>
          <cell r="R761">
            <v>293</v>
          </cell>
          <cell r="S761" t="str">
            <v>M</v>
          </cell>
        </row>
        <row r="762">
          <cell r="A762">
            <v>7</v>
          </cell>
          <cell r="B762" t="str">
            <v>649G14=300X120</v>
          </cell>
          <cell r="C762" t="str">
            <v>Sanding Belts</v>
          </cell>
          <cell r="D762">
            <v>62.81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16270</v>
          </cell>
          <cell r="R762">
            <v>167</v>
          </cell>
          <cell r="S762" t="str">
            <v>M</v>
          </cell>
        </row>
        <row r="763">
          <cell r="A763">
            <v>7</v>
          </cell>
          <cell r="B763" t="str">
            <v>649G14=300X60</v>
          </cell>
          <cell r="C763" t="str">
            <v>Sanding Belt</v>
          </cell>
          <cell r="D763">
            <v>147</v>
          </cell>
          <cell r="E763">
            <v>0</v>
          </cell>
          <cell r="F763">
            <v>0</v>
          </cell>
          <cell r="G763">
            <v>5</v>
          </cell>
          <cell r="H763">
            <v>734.99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16230</v>
          </cell>
          <cell r="R763">
            <v>207</v>
          </cell>
          <cell r="S763" t="str">
            <v>M</v>
          </cell>
        </row>
        <row r="764">
          <cell r="A764">
            <v>7</v>
          </cell>
          <cell r="B764" t="str">
            <v>649G15=14X10X24</v>
          </cell>
          <cell r="C764" t="str">
            <v>(=1480X100X24) Sanding Belt</v>
          </cell>
          <cell r="D764">
            <v>283.11</v>
          </cell>
          <cell r="E764">
            <v>0</v>
          </cell>
          <cell r="F764">
            <v>0</v>
          </cell>
          <cell r="G764">
            <v>22</v>
          </cell>
          <cell r="H764">
            <v>6228.43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16230</v>
          </cell>
          <cell r="R764">
            <v>207</v>
          </cell>
          <cell r="S764" t="str">
            <v>M</v>
          </cell>
        </row>
        <row r="765">
          <cell r="A765">
            <v>7</v>
          </cell>
          <cell r="B765" t="str">
            <v>649G15=14X10X36</v>
          </cell>
          <cell r="C765" t="str">
            <v>(=1480X100X36) Sanding Belt</v>
          </cell>
          <cell r="D765">
            <v>272.70999999999998</v>
          </cell>
          <cell r="E765">
            <v>0</v>
          </cell>
          <cell r="F765">
            <v>0</v>
          </cell>
          <cell r="G765">
            <v>23</v>
          </cell>
          <cell r="H765">
            <v>6272.39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16230</v>
          </cell>
          <cell r="R765">
            <v>207</v>
          </cell>
          <cell r="S765" t="str">
            <v>M</v>
          </cell>
        </row>
        <row r="766">
          <cell r="A766">
            <v>7</v>
          </cell>
          <cell r="B766" t="str">
            <v>649G15=16X10X24</v>
          </cell>
          <cell r="C766" t="str">
            <v>(=1650X100X24) Sanding Belt</v>
          </cell>
          <cell r="D766">
            <v>312.60000000000002</v>
          </cell>
          <cell r="E766">
            <v>4</v>
          </cell>
          <cell r="F766">
            <v>1250.52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16432</v>
          </cell>
          <cell r="R766">
            <v>5</v>
          </cell>
          <cell r="S766" t="str">
            <v>M</v>
          </cell>
        </row>
        <row r="767">
          <cell r="A767">
            <v>7</v>
          </cell>
          <cell r="B767" t="str">
            <v>649G15=16X10X36</v>
          </cell>
          <cell r="C767" t="str">
            <v>(=1650X100X36) Sanding Belt</v>
          </cell>
          <cell r="D767">
            <v>400</v>
          </cell>
          <cell r="E767">
            <v>1</v>
          </cell>
          <cell r="F767">
            <v>400.06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16432</v>
          </cell>
          <cell r="R767">
            <v>5</v>
          </cell>
          <cell r="S767" t="str">
            <v>M</v>
          </cell>
        </row>
        <row r="768">
          <cell r="A768">
            <v>7</v>
          </cell>
          <cell r="B768" t="str">
            <v>649G15=16X40X24</v>
          </cell>
          <cell r="C768" t="str">
            <v>(=1650X40X24) Sanding Belt</v>
          </cell>
          <cell r="D768">
            <v>142.05000000000001</v>
          </cell>
          <cell r="E768">
            <v>0</v>
          </cell>
          <cell r="F768">
            <v>0</v>
          </cell>
          <cell r="G768">
            <v>20</v>
          </cell>
          <cell r="H768">
            <v>2840.93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16244</v>
          </cell>
          <cell r="R768">
            <v>193</v>
          </cell>
          <cell r="S768" t="str">
            <v>M</v>
          </cell>
        </row>
        <row r="769">
          <cell r="A769">
            <v>7</v>
          </cell>
          <cell r="B769" t="str">
            <v>649G15=16X40X36</v>
          </cell>
          <cell r="C769" t="str">
            <v>(=1650X40X36) Sanding Belt</v>
          </cell>
          <cell r="D769">
            <v>128.44999999999999</v>
          </cell>
          <cell r="E769">
            <v>0</v>
          </cell>
          <cell r="F769">
            <v>0</v>
          </cell>
          <cell r="G769">
            <v>10</v>
          </cell>
          <cell r="H769">
            <v>1284.46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16244</v>
          </cell>
          <cell r="R769">
            <v>193</v>
          </cell>
          <cell r="S769" t="str">
            <v>M</v>
          </cell>
        </row>
        <row r="770">
          <cell r="A770">
            <v>7</v>
          </cell>
          <cell r="B770" t="str">
            <v>649G6=200X25X40</v>
          </cell>
          <cell r="C770" t="str">
            <v>กระดาษทรายสายพาน (Sanding Belt)</v>
          </cell>
          <cell r="D770">
            <v>550.70000000000005</v>
          </cell>
          <cell r="E770">
            <v>6</v>
          </cell>
          <cell r="F770">
            <v>3304.34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16418</v>
          </cell>
          <cell r="R770">
            <v>19</v>
          </cell>
          <cell r="S770" t="str">
            <v>M</v>
          </cell>
        </row>
        <row r="771">
          <cell r="A771">
            <v>7</v>
          </cell>
          <cell r="B771" t="str">
            <v>708B4=3380</v>
          </cell>
          <cell r="C771" t="str">
            <v>Band Saw Blade for Plaster</v>
          </cell>
          <cell r="D771">
            <v>551.4</v>
          </cell>
          <cell r="E771">
            <v>4</v>
          </cell>
          <cell r="F771">
            <v>2205.98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16434</v>
          </cell>
          <cell r="R771">
            <v>3</v>
          </cell>
          <cell r="S771" t="str">
            <v>M</v>
          </cell>
        </row>
        <row r="772">
          <cell r="A772">
            <v>7</v>
          </cell>
          <cell r="B772" t="str">
            <v>708B4=3550</v>
          </cell>
          <cell r="C772" t="str">
            <v>Band Saw Blade For Wood</v>
          </cell>
          <cell r="D772">
            <v>654.72</v>
          </cell>
          <cell r="E772">
            <v>0</v>
          </cell>
          <cell r="F772">
            <v>0</v>
          </cell>
          <cell r="G772">
            <v>4</v>
          </cell>
          <cell r="H772">
            <v>2618.88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16140</v>
          </cell>
          <cell r="R772">
            <v>297</v>
          </cell>
          <cell r="S772" t="str">
            <v>M</v>
          </cell>
        </row>
        <row r="773">
          <cell r="A773">
            <v>7</v>
          </cell>
          <cell r="B773" t="str">
            <v>708B5=3380</v>
          </cell>
          <cell r="C773" t="str">
            <v>Band Saw Blade for V2A</v>
          </cell>
          <cell r="D773">
            <v>234.8</v>
          </cell>
          <cell r="E773">
            <v>2</v>
          </cell>
          <cell r="F773">
            <v>469.66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16425</v>
          </cell>
          <cell r="R773">
            <v>12</v>
          </cell>
          <cell r="S773" t="str">
            <v>M</v>
          </cell>
        </row>
        <row r="774">
          <cell r="A774">
            <v>7</v>
          </cell>
          <cell r="B774" t="str">
            <v>708B6=2240</v>
          </cell>
          <cell r="C774" t="str">
            <v>BAND SAW BLADE FPLASTICS+LIGHT META"</v>
          </cell>
          <cell r="D774">
            <v>195.36</v>
          </cell>
          <cell r="E774">
            <v>0</v>
          </cell>
          <cell r="F774">
            <v>0</v>
          </cell>
          <cell r="G774">
            <v>1</v>
          </cell>
          <cell r="H774">
            <v>195.36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16173</v>
          </cell>
          <cell r="R774">
            <v>264</v>
          </cell>
          <cell r="S774" t="str">
            <v>M</v>
          </cell>
        </row>
        <row r="775">
          <cell r="A775">
            <v>7</v>
          </cell>
          <cell r="B775" t="str">
            <v>708B6=3380</v>
          </cell>
          <cell r="C775" t="str">
            <v>Band Saw Blade for Wood</v>
          </cell>
          <cell r="D775">
            <v>264</v>
          </cell>
          <cell r="E775">
            <v>4</v>
          </cell>
          <cell r="F775">
            <v>1056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16425</v>
          </cell>
          <cell r="R775">
            <v>12</v>
          </cell>
          <cell r="S775" t="str">
            <v>M</v>
          </cell>
        </row>
        <row r="776">
          <cell r="A776">
            <v>7</v>
          </cell>
          <cell r="B776" t="str">
            <v>708S5</v>
          </cell>
          <cell r="C776" t="str">
            <v>Precision Saw,offset</v>
          </cell>
          <cell r="D776">
            <v>224.92</v>
          </cell>
          <cell r="E776">
            <v>0</v>
          </cell>
          <cell r="F776">
            <v>0</v>
          </cell>
          <cell r="G776">
            <v>1</v>
          </cell>
          <cell r="H776">
            <v>224.92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16081</v>
          </cell>
          <cell r="R776">
            <v>355</v>
          </cell>
          <cell r="S776" t="str">
            <v>M</v>
          </cell>
        </row>
        <row r="777">
          <cell r="A777">
            <v>7</v>
          </cell>
          <cell r="B777" t="str">
            <v>709S15=5</v>
          </cell>
          <cell r="C777" t="str">
            <v>Spec.allin wrench</v>
          </cell>
          <cell r="D777">
            <v>103.4</v>
          </cell>
          <cell r="E777">
            <v>28</v>
          </cell>
          <cell r="F777">
            <v>2897.19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16430</v>
          </cell>
          <cell r="R777">
            <v>7</v>
          </cell>
          <cell r="S777" t="str">
            <v>M</v>
          </cell>
        </row>
        <row r="778">
          <cell r="A778">
            <v>7</v>
          </cell>
          <cell r="B778" t="str">
            <v>709S15=6</v>
          </cell>
          <cell r="C778" t="str">
            <v>ประแจหกเหลี่ยมSpec.allin wrench</v>
          </cell>
          <cell r="D778">
            <v>108.07</v>
          </cell>
          <cell r="E778">
            <v>0</v>
          </cell>
          <cell r="F778">
            <v>0</v>
          </cell>
          <cell r="G778">
            <v>3</v>
          </cell>
          <cell r="H778">
            <v>324.2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16159</v>
          </cell>
          <cell r="R778">
            <v>278</v>
          </cell>
          <cell r="S778" t="str">
            <v>M</v>
          </cell>
        </row>
        <row r="779">
          <cell r="A779">
            <v>7</v>
          </cell>
          <cell r="B779" t="str">
            <v>709S15=8</v>
          </cell>
          <cell r="C779" t="str">
            <v>Spec.allin wrench</v>
          </cell>
          <cell r="D779">
            <v>110.91</v>
          </cell>
          <cell r="E779">
            <v>0</v>
          </cell>
          <cell r="F779">
            <v>0</v>
          </cell>
          <cell r="G779">
            <v>1</v>
          </cell>
          <cell r="H779">
            <v>110.91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16159</v>
          </cell>
          <cell r="R779">
            <v>278</v>
          </cell>
          <cell r="S779" t="str">
            <v>M</v>
          </cell>
        </row>
        <row r="780">
          <cell r="A780">
            <v>7</v>
          </cell>
          <cell r="B780" t="str">
            <v>709S4=6</v>
          </cell>
          <cell r="C780" t="str">
            <v>ประแจขันข้อเข่า3P23,3P25 Sq.End K.Bolt W</v>
          </cell>
          <cell r="D780">
            <v>493.37</v>
          </cell>
          <cell r="E780">
            <v>0</v>
          </cell>
          <cell r="F780">
            <v>0</v>
          </cell>
          <cell r="G780">
            <v>2</v>
          </cell>
          <cell r="H780">
            <v>986.73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16201</v>
          </cell>
          <cell r="R780">
            <v>236</v>
          </cell>
          <cell r="S780" t="str">
            <v>M</v>
          </cell>
        </row>
        <row r="781">
          <cell r="A781">
            <v>7</v>
          </cell>
          <cell r="B781" t="str">
            <v>709Z2</v>
          </cell>
          <cell r="C781" t="str">
            <v>Adjustable Pin Wrench</v>
          </cell>
          <cell r="D781">
            <v>1330.88</v>
          </cell>
          <cell r="E781">
            <v>0</v>
          </cell>
          <cell r="F781">
            <v>0</v>
          </cell>
          <cell r="G781">
            <v>1</v>
          </cell>
          <cell r="H781">
            <v>1330.88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16114</v>
          </cell>
          <cell r="R781">
            <v>322</v>
          </cell>
          <cell r="S781" t="str">
            <v>M</v>
          </cell>
        </row>
        <row r="782">
          <cell r="A782">
            <v>7</v>
          </cell>
          <cell r="B782" t="str">
            <v>709Z4</v>
          </cell>
          <cell r="C782" t="str">
            <v>ปะแจเข็ม 2 รู Adj pin wench</v>
          </cell>
          <cell r="D782">
            <v>1995.09</v>
          </cell>
          <cell r="E782">
            <v>0</v>
          </cell>
          <cell r="F782">
            <v>0</v>
          </cell>
          <cell r="G782">
            <v>1</v>
          </cell>
          <cell r="H782">
            <v>1995.09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16114</v>
          </cell>
          <cell r="R782">
            <v>322</v>
          </cell>
          <cell r="S782" t="str">
            <v>M</v>
          </cell>
        </row>
        <row r="783">
          <cell r="A783">
            <v>7</v>
          </cell>
          <cell r="B783" t="str">
            <v>709Z5=7</v>
          </cell>
          <cell r="C783" t="str">
            <v>Pin Wrench</v>
          </cell>
          <cell r="D783">
            <v>896.49</v>
          </cell>
          <cell r="E783">
            <v>0</v>
          </cell>
          <cell r="F783">
            <v>0</v>
          </cell>
          <cell r="G783">
            <v>1</v>
          </cell>
          <cell r="H783">
            <v>896.49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16114</v>
          </cell>
          <cell r="R783">
            <v>322</v>
          </cell>
          <cell r="S783" t="str">
            <v>M</v>
          </cell>
        </row>
        <row r="784">
          <cell r="A784">
            <v>7</v>
          </cell>
          <cell r="B784" t="str">
            <v>710H6=10</v>
          </cell>
          <cell r="C784" t="str">
            <v>Screw driver</v>
          </cell>
          <cell r="D784">
            <v>137.93</v>
          </cell>
          <cell r="E784">
            <v>0</v>
          </cell>
          <cell r="F784">
            <v>0</v>
          </cell>
          <cell r="G784">
            <v>1</v>
          </cell>
          <cell r="H784">
            <v>137.93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16114</v>
          </cell>
          <cell r="R784">
            <v>322</v>
          </cell>
          <cell r="S784" t="str">
            <v>M</v>
          </cell>
        </row>
        <row r="785">
          <cell r="A785">
            <v>7</v>
          </cell>
          <cell r="B785" t="str">
            <v>710Y2=3</v>
          </cell>
          <cell r="C785" t="str">
            <v>หัวประแจหกเหลี่ยมBit F.Torque Wrench</v>
          </cell>
          <cell r="D785">
            <v>113.01</v>
          </cell>
          <cell r="E785">
            <v>0</v>
          </cell>
          <cell r="F785">
            <v>0</v>
          </cell>
          <cell r="G785">
            <v>2</v>
          </cell>
          <cell r="H785">
            <v>226.01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16114</v>
          </cell>
          <cell r="R785">
            <v>322</v>
          </cell>
          <cell r="S785" t="str">
            <v>M</v>
          </cell>
        </row>
        <row r="786">
          <cell r="A786">
            <v>7</v>
          </cell>
          <cell r="B786" t="str">
            <v>711M48</v>
          </cell>
          <cell r="C786" t="str">
            <v>Schraubstockbacken</v>
          </cell>
          <cell r="D786">
            <v>2480.98</v>
          </cell>
          <cell r="E786">
            <v>0</v>
          </cell>
          <cell r="F786">
            <v>0</v>
          </cell>
          <cell r="G786">
            <v>1</v>
          </cell>
          <cell r="H786">
            <v>2480.98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16114</v>
          </cell>
          <cell r="R786">
            <v>322</v>
          </cell>
          <cell r="S786" t="str">
            <v>M</v>
          </cell>
        </row>
        <row r="787">
          <cell r="A787">
            <v>7</v>
          </cell>
          <cell r="B787" t="str">
            <v>716S1=N</v>
          </cell>
          <cell r="C787" t="str">
            <v>ตะไบ Shoemaker's Rasp</v>
          </cell>
          <cell r="D787">
            <v>680.8</v>
          </cell>
          <cell r="E787">
            <v>0</v>
          </cell>
          <cell r="F787">
            <v>0</v>
          </cell>
          <cell r="G787">
            <v>9</v>
          </cell>
          <cell r="H787">
            <v>6127.22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16093</v>
          </cell>
          <cell r="R787">
            <v>343</v>
          </cell>
          <cell r="S787" t="str">
            <v>M</v>
          </cell>
        </row>
        <row r="788">
          <cell r="A788">
            <v>7</v>
          </cell>
          <cell r="B788" t="str">
            <v>716Z1</v>
          </cell>
          <cell r="C788" t="str">
            <v>Replacement Blade,Flat</v>
          </cell>
          <cell r="D788">
            <v>361.73</v>
          </cell>
          <cell r="E788">
            <v>0</v>
          </cell>
          <cell r="F788">
            <v>0</v>
          </cell>
          <cell r="G788">
            <v>1</v>
          </cell>
          <cell r="H788">
            <v>361.73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16171</v>
          </cell>
          <cell r="R788">
            <v>266</v>
          </cell>
          <cell r="S788" t="str">
            <v>M</v>
          </cell>
        </row>
        <row r="789">
          <cell r="A789">
            <v>7</v>
          </cell>
          <cell r="B789" t="str">
            <v>718G1</v>
          </cell>
          <cell r="C789" t="str">
            <v>มีดแต่งปูนปลาสเตอร์Plaster Knife</v>
          </cell>
          <cell r="D789">
            <v>1398.53</v>
          </cell>
          <cell r="E789">
            <v>0</v>
          </cell>
          <cell r="F789">
            <v>0</v>
          </cell>
          <cell r="G789">
            <v>1</v>
          </cell>
          <cell r="H789">
            <v>1398.53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16207</v>
          </cell>
          <cell r="R789">
            <v>230</v>
          </cell>
          <cell r="S789" t="str">
            <v>M</v>
          </cell>
        </row>
        <row r="790">
          <cell r="A790">
            <v>7</v>
          </cell>
          <cell r="B790" t="str">
            <v>718H12</v>
          </cell>
          <cell r="C790" t="str">
            <v>Fuchs-Drawing Knife</v>
          </cell>
          <cell r="D790">
            <v>646.71</v>
          </cell>
          <cell r="E790">
            <v>0</v>
          </cell>
          <cell r="F790">
            <v>0</v>
          </cell>
          <cell r="G790">
            <v>1</v>
          </cell>
          <cell r="H790">
            <v>646.71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16207</v>
          </cell>
          <cell r="R790">
            <v>230</v>
          </cell>
          <cell r="S790" t="str">
            <v>M</v>
          </cell>
        </row>
        <row r="791">
          <cell r="A791">
            <v>7</v>
          </cell>
          <cell r="B791" t="str">
            <v>718H7</v>
          </cell>
          <cell r="C791" t="str">
            <v>มีดเจียรหนัง Leather Knife</v>
          </cell>
          <cell r="D791">
            <v>478.8</v>
          </cell>
          <cell r="E791">
            <v>2</v>
          </cell>
          <cell r="F791">
            <v>957.65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16320</v>
          </cell>
          <cell r="R791">
            <v>117</v>
          </cell>
          <cell r="S791" t="str">
            <v>M</v>
          </cell>
        </row>
        <row r="792">
          <cell r="A792">
            <v>7</v>
          </cell>
          <cell r="B792" t="str">
            <v>719G3</v>
          </cell>
          <cell r="C792" t="str">
            <v>กรรไกรตัดเฝือก Cast scissors</v>
          </cell>
          <cell r="D792">
            <v>1454.4</v>
          </cell>
          <cell r="E792">
            <v>0</v>
          </cell>
          <cell r="F792">
            <v>0</v>
          </cell>
          <cell r="G792">
            <v>1</v>
          </cell>
          <cell r="H792">
            <v>1454.4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16201</v>
          </cell>
          <cell r="R792">
            <v>236</v>
          </cell>
          <cell r="S792" t="str">
            <v>M</v>
          </cell>
        </row>
        <row r="793">
          <cell r="A793">
            <v>7</v>
          </cell>
          <cell r="B793" t="str">
            <v>719L1</v>
          </cell>
          <cell r="C793" t="str">
            <v>กรรไกรตัดหนัง 230 mm.Leather Scissors</v>
          </cell>
          <cell r="D793">
            <v>653.80999999999995</v>
          </cell>
          <cell r="E793">
            <v>0</v>
          </cell>
          <cell r="F793">
            <v>0</v>
          </cell>
          <cell r="G793">
            <v>2</v>
          </cell>
          <cell r="H793">
            <v>1307.6199999999999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16201</v>
          </cell>
          <cell r="R793">
            <v>236</v>
          </cell>
          <cell r="S793" t="str">
            <v>M</v>
          </cell>
        </row>
        <row r="794">
          <cell r="A794">
            <v>7</v>
          </cell>
          <cell r="B794" t="str">
            <v>719S10</v>
          </cell>
          <cell r="C794" t="str">
            <v>กรรไกร Wave Edge Scissors</v>
          </cell>
          <cell r="D794">
            <v>1612.57</v>
          </cell>
          <cell r="E794">
            <v>0</v>
          </cell>
          <cell r="F794">
            <v>0</v>
          </cell>
          <cell r="G794">
            <v>3</v>
          </cell>
          <cell r="H794">
            <v>4837.71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16207</v>
          </cell>
          <cell r="R794">
            <v>230</v>
          </cell>
          <cell r="S794" t="str">
            <v>M</v>
          </cell>
        </row>
        <row r="795">
          <cell r="A795">
            <v>7</v>
          </cell>
          <cell r="B795" t="str">
            <v>725W2=10</v>
          </cell>
          <cell r="C795" t="str">
            <v>ดอกสว่านพิเศษ10มม.Forstner bit fr.toll s</v>
          </cell>
          <cell r="D795">
            <v>515.6</v>
          </cell>
          <cell r="E795">
            <v>2</v>
          </cell>
          <cell r="F795">
            <v>1031.3499999999999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16264</v>
          </cell>
          <cell r="R795">
            <v>173</v>
          </cell>
          <cell r="S795" t="str">
            <v>M</v>
          </cell>
        </row>
        <row r="796">
          <cell r="A796">
            <v>7</v>
          </cell>
          <cell r="B796" t="str">
            <v>725W2=12</v>
          </cell>
          <cell r="C796" t="str">
            <v>ดอกสว่านพิเศษ12มม.Forstner bit fr.toll s</v>
          </cell>
          <cell r="D796">
            <v>218</v>
          </cell>
          <cell r="E796">
            <v>2</v>
          </cell>
          <cell r="F796">
            <v>436.18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16264</v>
          </cell>
          <cell r="R796">
            <v>173</v>
          </cell>
          <cell r="S796" t="str">
            <v>M</v>
          </cell>
        </row>
        <row r="797">
          <cell r="A797">
            <v>7</v>
          </cell>
          <cell r="B797" t="str">
            <v>725W2=14</v>
          </cell>
          <cell r="C797" t="str">
            <v>ดอกสว่านพิเศษ14มม.Forstner bit fr.toll s</v>
          </cell>
          <cell r="D797">
            <v>522.70000000000005</v>
          </cell>
          <cell r="E797">
            <v>2</v>
          </cell>
          <cell r="F797">
            <v>1045.46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16264</v>
          </cell>
          <cell r="R797">
            <v>173</v>
          </cell>
          <cell r="S797" t="str">
            <v>M</v>
          </cell>
        </row>
        <row r="798">
          <cell r="A798">
            <v>7</v>
          </cell>
          <cell r="B798" t="str">
            <v>725W2=16</v>
          </cell>
          <cell r="C798" t="str">
            <v>ดอกสว่านพิเศษ16มม.Forstner bit fr.toll s</v>
          </cell>
          <cell r="D798">
            <v>224.8</v>
          </cell>
          <cell r="E798">
            <v>2</v>
          </cell>
          <cell r="F798">
            <v>449.76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16264</v>
          </cell>
          <cell r="R798">
            <v>173</v>
          </cell>
          <cell r="S798" t="str">
            <v>M</v>
          </cell>
        </row>
        <row r="799">
          <cell r="A799">
            <v>7</v>
          </cell>
          <cell r="B799" t="str">
            <v>725W2=18</v>
          </cell>
          <cell r="C799" t="str">
            <v>ดอกสว่านพิเศษ18มม.Forstner bit fr.toll s</v>
          </cell>
          <cell r="D799">
            <v>234.8</v>
          </cell>
          <cell r="E799">
            <v>2</v>
          </cell>
          <cell r="F799">
            <v>469.74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16264</v>
          </cell>
          <cell r="R799">
            <v>173</v>
          </cell>
          <cell r="S799" t="str">
            <v>M</v>
          </cell>
        </row>
        <row r="800">
          <cell r="A800">
            <v>7</v>
          </cell>
          <cell r="B800" t="str">
            <v>725W2=20</v>
          </cell>
          <cell r="C800" t="str">
            <v>ดอกสว่านพิเศษ20มม.Forstner bit fr.toll s</v>
          </cell>
          <cell r="D800">
            <v>547.5</v>
          </cell>
          <cell r="E800">
            <v>2</v>
          </cell>
          <cell r="F800">
            <v>1095.04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16264</v>
          </cell>
          <cell r="R800">
            <v>173</v>
          </cell>
          <cell r="S800" t="str">
            <v>M</v>
          </cell>
        </row>
        <row r="801">
          <cell r="A801">
            <v>7</v>
          </cell>
          <cell r="B801" t="str">
            <v>725W2=22</v>
          </cell>
          <cell r="C801" t="str">
            <v>ดอกสว่านพิเศษ22มม.Forstner bit fr.toll s</v>
          </cell>
          <cell r="D801">
            <v>267</v>
          </cell>
          <cell r="E801">
            <v>2</v>
          </cell>
          <cell r="F801">
            <v>534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16264</v>
          </cell>
          <cell r="R801">
            <v>173</v>
          </cell>
          <cell r="S801" t="str">
            <v>M</v>
          </cell>
        </row>
        <row r="802">
          <cell r="A802">
            <v>7</v>
          </cell>
          <cell r="B802" t="str">
            <v>725W2=24</v>
          </cell>
          <cell r="C802" t="str">
            <v>ดอกสว่านพิเศษ24มม.Forstner bit fr.toll s</v>
          </cell>
          <cell r="D802">
            <v>271.60000000000002</v>
          </cell>
          <cell r="E802">
            <v>1</v>
          </cell>
          <cell r="F802">
            <v>271.64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16264</v>
          </cell>
          <cell r="R802">
            <v>173</v>
          </cell>
          <cell r="S802" t="str">
            <v>M</v>
          </cell>
        </row>
        <row r="803">
          <cell r="A803">
            <v>7</v>
          </cell>
          <cell r="B803" t="str">
            <v>725W2=26</v>
          </cell>
          <cell r="C803" t="str">
            <v>ดอกสว่านพิเศษ26มม.Forstner bit fr.toll s</v>
          </cell>
          <cell r="D803">
            <v>650.4</v>
          </cell>
          <cell r="E803">
            <v>1</v>
          </cell>
          <cell r="F803">
            <v>650.45000000000005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16293</v>
          </cell>
          <cell r="R803">
            <v>144</v>
          </cell>
          <cell r="S803" t="str">
            <v>M</v>
          </cell>
        </row>
        <row r="804">
          <cell r="A804">
            <v>7</v>
          </cell>
          <cell r="B804" t="str">
            <v>725W2=32</v>
          </cell>
          <cell r="C804" t="str">
            <v>ดอกสว่านพิเศษ32มม.Forstner bit fr.toll s</v>
          </cell>
          <cell r="D804">
            <v>326.60000000000002</v>
          </cell>
          <cell r="E804">
            <v>0</v>
          </cell>
          <cell r="F804">
            <v>0</v>
          </cell>
          <cell r="G804">
            <v>2</v>
          </cell>
          <cell r="H804">
            <v>653.20000000000005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16139</v>
          </cell>
          <cell r="R804">
            <v>298</v>
          </cell>
          <cell r="S804" t="str">
            <v>M</v>
          </cell>
        </row>
        <row r="805">
          <cell r="A805">
            <v>7</v>
          </cell>
          <cell r="B805" t="str">
            <v>725W2=35</v>
          </cell>
          <cell r="C805" t="str">
            <v>ดอกสว่านพิเศษ35มม.Forstner bit fr.toll s</v>
          </cell>
          <cell r="D805">
            <v>1107.6600000000001</v>
          </cell>
          <cell r="E805">
            <v>0</v>
          </cell>
          <cell r="F805">
            <v>0</v>
          </cell>
          <cell r="G805">
            <v>1</v>
          </cell>
          <cell r="H805">
            <v>1107.6600000000001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16139</v>
          </cell>
          <cell r="R805">
            <v>298</v>
          </cell>
          <cell r="S805" t="str">
            <v>M</v>
          </cell>
        </row>
        <row r="806">
          <cell r="A806">
            <v>7</v>
          </cell>
          <cell r="B806" t="str">
            <v>725W2=40</v>
          </cell>
          <cell r="C806" t="str">
            <v>ดอกสว่านพิเศษ40มม.Forstner bit fr.toll s</v>
          </cell>
          <cell r="D806">
            <v>843.14</v>
          </cell>
          <cell r="E806">
            <v>0</v>
          </cell>
          <cell r="F806">
            <v>0</v>
          </cell>
          <cell r="G806">
            <v>1</v>
          </cell>
          <cell r="H806">
            <v>843.14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16139</v>
          </cell>
          <cell r="R806">
            <v>298</v>
          </cell>
          <cell r="S806" t="str">
            <v>M</v>
          </cell>
        </row>
        <row r="807">
          <cell r="A807">
            <v>7</v>
          </cell>
          <cell r="B807" t="str">
            <v>726W6</v>
          </cell>
          <cell r="C807" t="str">
            <v>หัวตัดพร้อมเข็มนำศูนย์ Cutter</v>
          </cell>
          <cell r="D807">
            <v>2924.14</v>
          </cell>
          <cell r="E807">
            <v>0</v>
          </cell>
          <cell r="F807">
            <v>0</v>
          </cell>
          <cell r="G807">
            <v>1</v>
          </cell>
          <cell r="H807">
            <v>2924.14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16139</v>
          </cell>
          <cell r="R807">
            <v>298</v>
          </cell>
          <cell r="S807" t="str">
            <v>M</v>
          </cell>
        </row>
        <row r="808">
          <cell r="A808">
            <v>7</v>
          </cell>
          <cell r="B808" t="str">
            <v>726W9=14</v>
          </cell>
          <cell r="C808" t="str">
            <v>ดอกสว่านสำหรับเจาะพลาสติก Tapered plasti</v>
          </cell>
          <cell r="D808">
            <v>327.8</v>
          </cell>
          <cell r="E808">
            <v>0</v>
          </cell>
          <cell r="F808">
            <v>0</v>
          </cell>
          <cell r="G808">
            <v>1</v>
          </cell>
          <cell r="H808">
            <v>327.8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16139</v>
          </cell>
          <cell r="R808">
            <v>298</v>
          </cell>
          <cell r="S808" t="str">
            <v>M</v>
          </cell>
        </row>
        <row r="809">
          <cell r="A809">
            <v>7</v>
          </cell>
          <cell r="B809" t="str">
            <v>726W9=20</v>
          </cell>
          <cell r="C809" t="str">
            <v>ดอกสว่านสำหรับเจาะพลาสติกTrpered plastic</v>
          </cell>
          <cell r="D809">
            <v>411.11</v>
          </cell>
          <cell r="E809">
            <v>0</v>
          </cell>
          <cell r="F809">
            <v>0</v>
          </cell>
          <cell r="G809">
            <v>2</v>
          </cell>
          <cell r="H809">
            <v>822.21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16139</v>
          </cell>
          <cell r="R809">
            <v>298</v>
          </cell>
          <cell r="S809" t="str">
            <v>M</v>
          </cell>
        </row>
        <row r="810">
          <cell r="A810">
            <v>7</v>
          </cell>
          <cell r="B810" t="str">
            <v>726W9=30</v>
          </cell>
          <cell r="C810" t="str">
            <v>ดอกสว่านสำหรับเจาะพลาสติกTrpered plastic</v>
          </cell>
          <cell r="D810">
            <v>607.41999999999996</v>
          </cell>
          <cell r="E810">
            <v>0</v>
          </cell>
          <cell r="F810">
            <v>0</v>
          </cell>
          <cell r="G810">
            <v>1</v>
          </cell>
          <cell r="H810">
            <v>607.41999999999996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16139</v>
          </cell>
          <cell r="R810">
            <v>298</v>
          </cell>
          <cell r="S810" t="str">
            <v>M</v>
          </cell>
        </row>
        <row r="811">
          <cell r="A811">
            <v>7</v>
          </cell>
          <cell r="B811" t="str">
            <v>729S24=5/8</v>
          </cell>
          <cell r="C811" t="str">
            <v>หัวตัดรูปกรวยConical Cutter(spiral tooth</v>
          </cell>
          <cell r="D811">
            <v>2306.7199999999998</v>
          </cell>
          <cell r="E811">
            <v>0</v>
          </cell>
          <cell r="F811">
            <v>0</v>
          </cell>
          <cell r="G811">
            <v>1</v>
          </cell>
          <cell r="H811">
            <v>2306.7199999999998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16114</v>
          </cell>
          <cell r="R811">
            <v>322</v>
          </cell>
          <cell r="S811" t="str">
            <v>M</v>
          </cell>
        </row>
        <row r="812">
          <cell r="A812">
            <v>7</v>
          </cell>
          <cell r="B812" t="str">
            <v>729W3=4</v>
          </cell>
          <cell r="C812" t="str">
            <v>Rasp Head</v>
          </cell>
          <cell r="D812">
            <v>1378</v>
          </cell>
          <cell r="E812">
            <v>1</v>
          </cell>
          <cell r="F812">
            <v>1378.01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16406</v>
          </cell>
          <cell r="R812">
            <v>31</v>
          </cell>
          <cell r="S812" t="str">
            <v>M</v>
          </cell>
        </row>
        <row r="813">
          <cell r="A813">
            <v>7</v>
          </cell>
          <cell r="B813" t="str">
            <v>729W8=3</v>
          </cell>
          <cell r="C813" t="str">
            <v>หัวบุ้งแต่งไม้ใช้กับเครื่องขุด Rasp</v>
          </cell>
          <cell r="D813">
            <v>1506.5</v>
          </cell>
          <cell r="E813">
            <v>1</v>
          </cell>
          <cell r="F813">
            <v>1506.54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16433</v>
          </cell>
          <cell r="R813">
            <v>4</v>
          </cell>
          <cell r="S813" t="str">
            <v>M</v>
          </cell>
        </row>
        <row r="814">
          <cell r="A814">
            <v>7</v>
          </cell>
          <cell r="B814" t="str">
            <v>742K2</v>
          </cell>
          <cell r="C814" t="str">
            <v>Automatic Center Punch</v>
          </cell>
          <cell r="D814">
            <v>1141</v>
          </cell>
          <cell r="E814">
            <v>0</v>
          </cell>
          <cell r="F814">
            <v>0</v>
          </cell>
          <cell r="G814">
            <v>1</v>
          </cell>
          <cell r="H814">
            <v>1141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16114</v>
          </cell>
          <cell r="R814">
            <v>322</v>
          </cell>
          <cell r="S814" t="str">
            <v>M</v>
          </cell>
        </row>
        <row r="815">
          <cell r="A815">
            <v>7</v>
          </cell>
          <cell r="B815" t="str">
            <v>743B3</v>
          </cell>
          <cell r="C815" t="str">
            <v>Tape measure</v>
          </cell>
          <cell r="D815">
            <v>61.6</v>
          </cell>
          <cell r="E815">
            <v>3</v>
          </cell>
          <cell r="F815">
            <v>184.98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16326</v>
          </cell>
          <cell r="R815">
            <v>111</v>
          </cell>
          <cell r="S815" t="str">
            <v>M</v>
          </cell>
        </row>
        <row r="816">
          <cell r="A816">
            <v>7</v>
          </cell>
          <cell r="B816" t="str">
            <v>743S10</v>
          </cell>
          <cell r="C816" t="str">
            <v>Otto Bock Socket Ruller</v>
          </cell>
          <cell r="D816">
            <v>2408.4899999999998</v>
          </cell>
          <cell r="E816">
            <v>0</v>
          </cell>
          <cell r="F816">
            <v>0</v>
          </cell>
          <cell r="G816">
            <v>2</v>
          </cell>
          <cell r="H816">
            <v>4816.9799999999996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16158</v>
          </cell>
          <cell r="R816">
            <v>279</v>
          </cell>
          <cell r="S816" t="str">
            <v>M</v>
          </cell>
        </row>
        <row r="817">
          <cell r="A817">
            <v>7</v>
          </cell>
          <cell r="B817" t="str">
            <v>749F4=48</v>
          </cell>
          <cell r="C817" t="str">
            <v>หัวขัดสักหลาด Felt Cone</v>
          </cell>
          <cell r="D817">
            <v>426.06</v>
          </cell>
          <cell r="E817">
            <v>0</v>
          </cell>
          <cell r="F817">
            <v>0</v>
          </cell>
          <cell r="G817">
            <v>1</v>
          </cell>
          <cell r="H817">
            <v>426.06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16114</v>
          </cell>
          <cell r="R817">
            <v>322</v>
          </cell>
          <cell r="S817" t="str">
            <v>M</v>
          </cell>
        </row>
        <row r="818">
          <cell r="A818">
            <v>7</v>
          </cell>
          <cell r="B818" t="str">
            <v>749F4=50</v>
          </cell>
          <cell r="C818" t="str">
            <v>หัวขัดสักหลาด Felt Cone</v>
          </cell>
          <cell r="D818">
            <v>454.26</v>
          </cell>
          <cell r="E818">
            <v>0</v>
          </cell>
          <cell r="F818">
            <v>0</v>
          </cell>
          <cell r="G818">
            <v>1</v>
          </cell>
          <cell r="H818">
            <v>454.26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16114</v>
          </cell>
          <cell r="R818">
            <v>322</v>
          </cell>
          <cell r="S818" t="str">
            <v>M</v>
          </cell>
        </row>
        <row r="819">
          <cell r="A819">
            <v>7</v>
          </cell>
          <cell r="B819" t="str">
            <v>749F6=T</v>
          </cell>
          <cell r="C819" t="str">
            <v>หัวขัดสักหลาด Felt Cone</v>
          </cell>
          <cell r="D819">
            <v>393.8</v>
          </cell>
          <cell r="E819">
            <v>6</v>
          </cell>
          <cell r="F819">
            <v>2362.9899999999998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16433</v>
          </cell>
          <cell r="R819">
            <v>4</v>
          </cell>
          <cell r="S819" t="str">
            <v>M</v>
          </cell>
        </row>
        <row r="820">
          <cell r="A820">
            <v>7</v>
          </cell>
          <cell r="B820" t="str">
            <v>749F7=5/8</v>
          </cell>
          <cell r="C820" t="str">
            <v>หัวขัดโฟม Foam Grinding wheel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16244</v>
          </cell>
          <cell r="R820">
            <v>193</v>
          </cell>
          <cell r="S820" t="str">
            <v>M</v>
          </cell>
        </row>
        <row r="821">
          <cell r="A821">
            <v>7</v>
          </cell>
          <cell r="B821" t="str">
            <v>749F8=5/8X45</v>
          </cell>
          <cell r="C821" t="str">
            <v>O.B.Sangding Drum</v>
          </cell>
          <cell r="D821">
            <v>1313.78</v>
          </cell>
          <cell r="E821">
            <v>0</v>
          </cell>
          <cell r="F821">
            <v>0</v>
          </cell>
          <cell r="G821">
            <v>1</v>
          </cell>
          <cell r="H821">
            <v>1313.78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16089</v>
          </cell>
          <cell r="R821">
            <v>347</v>
          </cell>
          <cell r="S821" t="str">
            <v>M</v>
          </cell>
        </row>
        <row r="822">
          <cell r="A822">
            <v>7</v>
          </cell>
          <cell r="B822" t="str">
            <v>749Y10=A65</v>
          </cell>
          <cell r="C822" t="str">
            <v>กระดาษทรายสำหรับ749F8 Sanding Sleeves</v>
          </cell>
          <cell r="D822">
            <v>191.9</v>
          </cell>
          <cell r="E822">
            <v>3</v>
          </cell>
          <cell r="F822">
            <v>575.71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16374</v>
          </cell>
          <cell r="R822">
            <v>63</v>
          </cell>
          <cell r="S822" t="str">
            <v>M</v>
          </cell>
        </row>
        <row r="823">
          <cell r="A823">
            <v>7</v>
          </cell>
          <cell r="B823" t="str">
            <v>749Y10=B45</v>
          </cell>
          <cell r="C823" t="str">
            <v>กระดาษทรายสำหรับ749F8 Sanding Sleeves</v>
          </cell>
          <cell r="D823">
            <v>292.89999999999998</v>
          </cell>
          <cell r="E823">
            <v>7</v>
          </cell>
          <cell r="F823">
            <v>2050.9499999999998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16425</v>
          </cell>
          <cell r="R823">
            <v>12</v>
          </cell>
          <cell r="S823" t="str">
            <v>M</v>
          </cell>
        </row>
        <row r="824">
          <cell r="A824">
            <v>7</v>
          </cell>
          <cell r="B824" t="str">
            <v>749Y10=B65</v>
          </cell>
          <cell r="C824" t="str">
            <v>กระดาษทรายสำหรับ749F8 Sanding Sleeves</v>
          </cell>
          <cell r="D824">
            <v>840</v>
          </cell>
          <cell r="E824">
            <v>116</v>
          </cell>
          <cell r="F824">
            <v>97447.35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16413</v>
          </cell>
          <cell r="R824">
            <v>24</v>
          </cell>
          <cell r="S824" t="str">
            <v>M</v>
          </cell>
        </row>
        <row r="825">
          <cell r="A825">
            <v>7</v>
          </cell>
          <cell r="B825" t="str">
            <v>749Y16=B60</v>
          </cell>
          <cell r="C825" t="str">
            <v>กระดาษทรายสำหรับ 749Z7</v>
          </cell>
          <cell r="D825">
            <v>41.9</v>
          </cell>
          <cell r="E825">
            <v>7</v>
          </cell>
          <cell r="F825">
            <v>293.37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16425</v>
          </cell>
          <cell r="R825">
            <v>12</v>
          </cell>
          <cell r="S825" t="str">
            <v>M</v>
          </cell>
        </row>
        <row r="826">
          <cell r="A826">
            <v>7</v>
          </cell>
          <cell r="B826" t="str">
            <v>749Y16=C60</v>
          </cell>
          <cell r="C826" t="str">
            <v>กระดาษทรายสำหรับ 749Z7 (Sanding sleeves)</v>
          </cell>
          <cell r="D826">
            <v>40.4</v>
          </cell>
          <cell r="E826">
            <v>10</v>
          </cell>
          <cell r="F826">
            <v>404.55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16425</v>
          </cell>
          <cell r="R826">
            <v>12</v>
          </cell>
          <cell r="S826" t="str">
            <v>M</v>
          </cell>
        </row>
        <row r="827">
          <cell r="A827">
            <v>7</v>
          </cell>
          <cell r="B827" t="str">
            <v>749Y17=5/8</v>
          </cell>
          <cell r="C827" t="str">
            <v>Plastic Arbor</v>
          </cell>
          <cell r="D827">
            <v>643.79999999999995</v>
          </cell>
          <cell r="E827">
            <v>0</v>
          </cell>
          <cell r="F827">
            <v>0</v>
          </cell>
          <cell r="G827">
            <v>1</v>
          </cell>
          <cell r="H827">
            <v>643.79999999999995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16089</v>
          </cell>
          <cell r="R827">
            <v>347</v>
          </cell>
          <cell r="S827" t="str">
            <v>M</v>
          </cell>
        </row>
        <row r="828">
          <cell r="A828">
            <v>7</v>
          </cell>
          <cell r="B828" t="str">
            <v>749Y18=45</v>
          </cell>
          <cell r="C828" t="str">
            <v>Rubber Core</v>
          </cell>
          <cell r="D828">
            <v>181</v>
          </cell>
          <cell r="E828">
            <v>0</v>
          </cell>
          <cell r="F828">
            <v>0</v>
          </cell>
          <cell r="G828">
            <v>1</v>
          </cell>
          <cell r="H828">
            <v>181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16089</v>
          </cell>
          <cell r="R828">
            <v>347</v>
          </cell>
          <cell r="S828" t="str">
            <v>M</v>
          </cell>
        </row>
        <row r="829">
          <cell r="A829">
            <v>7</v>
          </cell>
          <cell r="B829" t="str">
            <v>749Y18=60</v>
          </cell>
          <cell r="C829" t="str">
            <v>Rubber Core</v>
          </cell>
          <cell r="D829">
            <v>181</v>
          </cell>
          <cell r="E829">
            <v>0</v>
          </cell>
          <cell r="F829">
            <v>0</v>
          </cell>
          <cell r="G829">
            <v>1</v>
          </cell>
          <cell r="H829">
            <v>181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16089</v>
          </cell>
          <cell r="R829">
            <v>347</v>
          </cell>
          <cell r="S829" t="str">
            <v>M</v>
          </cell>
        </row>
        <row r="830">
          <cell r="A830">
            <v>7</v>
          </cell>
          <cell r="B830" t="str">
            <v>749Y24</v>
          </cell>
          <cell r="C830" t="str">
            <v>Foam Grinding Drum</v>
          </cell>
          <cell r="D830">
            <v>215.7</v>
          </cell>
          <cell r="E830">
            <v>1</v>
          </cell>
          <cell r="F830">
            <v>215.73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16346</v>
          </cell>
          <cell r="R830">
            <v>91</v>
          </cell>
          <cell r="S830" t="str">
            <v>M</v>
          </cell>
        </row>
        <row r="831">
          <cell r="A831">
            <v>7</v>
          </cell>
          <cell r="B831" t="str">
            <v>749Y25=25</v>
          </cell>
          <cell r="C831" t="str">
            <v>Sanding sleeves for 749Z8</v>
          </cell>
          <cell r="D831">
            <v>78.150000000000006</v>
          </cell>
          <cell r="E831">
            <v>0</v>
          </cell>
          <cell r="F831">
            <v>0</v>
          </cell>
          <cell r="G831">
            <v>30</v>
          </cell>
          <cell r="H831">
            <v>2344.5300000000002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16089</v>
          </cell>
          <cell r="R831">
            <v>347</v>
          </cell>
          <cell r="S831" t="str">
            <v>M</v>
          </cell>
        </row>
        <row r="832">
          <cell r="A832">
            <v>7</v>
          </cell>
          <cell r="B832" t="str">
            <v>749Y26=150</v>
          </cell>
          <cell r="C832" t="str">
            <v>กระดาษทรายSanding Sleeve</v>
          </cell>
          <cell r="D832">
            <v>51.38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16304</v>
          </cell>
          <cell r="R832">
            <v>133</v>
          </cell>
          <cell r="S832" t="str">
            <v>M</v>
          </cell>
        </row>
        <row r="833">
          <cell r="A833">
            <v>7</v>
          </cell>
          <cell r="B833" t="str">
            <v>749Y26=40</v>
          </cell>
          <cell r="C833" t="str">
            <v>กระดาษทราย Sanding Sleeves</v>
          </cell>
          <cell r="D833">
            <v>59.2</v>
          </cell>
          <cell r="E833">
            <v>1</v>
          </cell>
          <cell r="F833">
            <v>59.2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16391</v>
          </cell>
          <cell r="R833">
            <v>46</v>
          </cell>
          <cell r="S833" t="str">
            <v>M</v>
          </cell>
        </row>
        <row r="834">
          <cell r="A834">
            <v>7</v>
          </cell>
          <cell r="B834" t="str">
            <v>749Y7=A45X58</v>
          </cell>
          <cell r="C834" t="str">
            <v>Sanding Belt for 749Z3</v>
          </cell>
          <cell r="D834">
            <v>41.7</v>
          </cell>
          <cell r="E834">
            <v>0</v>
          </cell>
          <cell r="F834">
            <v>0</v>
          </cell>
          <cell r="G834">
            <v>6</v>
          </cell>
          <cell r="H834">
            <v>250.19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16201</v>
          </cell>
          <cell r="R834">
            <v>236</v>
          </cell>
          <cell r="S834" t="str">
            <v>M</v>
          </cell>
        </row>
        <row r="835">
          <cell r="A835">
            <v>7</v>
          </cell>
          <cell r="B835" t="str">
            <v>749Y7=B45X58</v>
          </cell>
          <cell r="C835" t="str">
            <v>Sanding Belt</v>
          </cell>
          <cell r="D835">
            <v>37.19</v>
          </cell>
          <cell r="E835">
            <v>0</v>
          </cell>
          <cell r="F835">
            <v>0</v>
          </cell>
          <cell r="G835">
            <v>1</v>
          </cell>
          <cell r="H835">
            <v>37.19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16201</v>
          </cell>
          <cell r="R835">
            <v>236</v>
          </cell>
          <cell r="S835" t="str">
            <v>M</v>
          </cell>
        </row>
        <row r="836">
          <cell r="A836">
            <v>7</v>
          </cell>
          <cell r="B836" t="str">
            <v>749Y7=C45X58</v>
          </cell>
          <cell r="C836" t="str">
            <v>Sanding Belt for 749Z3</v>
          </cell>
          <cell r="D836">
            <v>41.7</v>
          </cell>
          <cell r="E836">
            <v>0</v>
          </cell>
          <cell r="F836">
            <v>0</v>
          </cell>
          <cell r="G836">
            <v>6</v>
          </cell>
          <cell r="H836">
            <v>250.19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16201</v>
          </cell>
          <cell r="R836">
            <v>236</v>
          </cell>
          <cell r="S836" t="str">
            <v>M</v>
          </cell>
        </row>
        <row r="837">
          <cell r="A837">
            <v>7</v>
          </cell>
          <cell r="B837" t="str">
            <v>749Y7=C60X100</v>
          </cell>
          <cell r="C837" t="str">
            <v>Sanding Belt</v>
          </cell>
          <cell r="D837">
            <v>67.84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16304</v>
          </cell>
          <cell r="R837">
            <v>133</v>
          </cell>
          <cell r="S837" t="str">
            <v>M</v>
          </cell>
        </row>
        <row r="838">
          <cell r="A838">
            <v>7</v>
          </cell>
          <cell r="B838" t="str">
            <v>749Y8=73X200X10</v>
          </cell>
          <cell r="C838" t="str">
            <v>0  Sanding Sleeves</v>
          </cell>
          <cell r="D838">
            <v>79.69</v>
          </cell>
          <cell r="E838">
            <v>0</v>
          </cell>
          <cell r="F838">
            <v>0</v>
          </cell>
          <cell r="G838">
            <v>7</v>
          </cell>
          <cell r="H838">
            <v>557.80999999999995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16201</v>
          </cell>
          <cell r="R838">
            <v>236</v>
          </cell>
          <cell r="S838" t="str">
            <v>M</v>
          </cell>
        </row>
        <row r="839">
          <cell r="A839">
            <v>7</v>
          </cell>
          <cell r="B839" t="str">
            <v>749Y8=73X200X6</v>
          </cell>
          <cell r="C839" t="str">
            <v>0 Sanding Sleeves</v>
          </cell>
          <cell r="D839">
            <v>100.4</v>
          </cell>
          <cell r="E839">
            <v>8</v>
          </cell>
          <cell r="F839">
            <v>803.62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16336</v>
          </cell>
          <cell r="R839">
            <v>101</v>
          </cell>
          <cell r="S839" t="str">
            <v>M</v>
          </cell>
        </row>
        <row r="840">
          <cell r="A840">
            <v>7</v>
          </cell>
          <cell r="B840" t="str">
            <v>749Y8=73X200X8</v>
          </cell>
          <cell r="C840" t="str">
            <v>0 Sanding Sleeves</v>
          </cell>
          <cell r="D840">
            <v>80.5</v>
          </cell>
          <cell r="E840">
            <v>6</v>
          </cell>
          <cell r="F840">
            <v>483.07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16418</v>
          </cell>
          <cell r="R840">
            <v>19</v>
          </cell>
          <cell r="S840" t="str">
            <v>M</v>
          </cell>
        </row>
        <row r="841">
          <cell r="A841">
            <v>7</v>
          </cell>
          <cell r="B841" t="str">
            <v>749Z3=5/8</v>
          </cell>
          <cell r="C841" t="str">
            <v>หัวขัดกระดาษทรายSanding Drum Small</v>
          </cell>
          <cell r="D841">
            <v>2853.05</v>
          </cell>
          <cell r="E841">
            <v>0</v>
          </cell>
          <cell r="F841">
            <v>0</v>
          </cell>
          <cell r="G841">
            <v>1</v>
          </cell>
          <cell r="H841">
            <v>2853.05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16089</v>
          </cell>
          <cell r="R841">
            <v>347</v>
          </cell>
          <cell r="S841" t="str">
            <v>M</v>
          </cell>
        </row>
        <row r="842">
          <cell r="A842">
            <v>7</v>
          </cell>
          <cell r="B842" t="str">
            <v>756Y10</v>
          </cell>
          <cell r="C842" t="str">
            <v>Retaining Spring</v>
          </cell>
          <cell r="D842">
            <v>221.57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16304</v>
          </cell>
          <cell r="R842">
            <v>133</v>
          </cell>
          <cell r="S842" t="str">
            <v>M</v>
          </cell>
        </row>
        <row r="843">
          <cell r="A843">
            <v>7</v>
          </cell>
          <cell r="B843" t="str">
            <v>756Y19=1</v>
          </cell>
          <cell r="C843" t="str">
            <v>Jig Saw Blades</v>
          </cell>
          <cell r="D843">
            <v>25.2</v>
          </cell>
          <cell r="E843">
            <v>0</v>
          </cell>
          <cell r="F843">
            <v>0</v>
          </cell>
          <cell r="G843">
            <v>220</v>
          </cell>
          <cell r="H843">
            <v>5544.24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16160</v>
          </cell>
          <cell r="R843">
            <v>277</v>
          </cell>
          <cell r="S843" t="str">
            <v>M</v>
          </cell>
        </row>
        <row r="844">
          <cell r="A844">
            <v>7</v>
          </cell>
          <cell r="B844" t="str">
            <v>756Y19=2</v>
          </cell>
          <cell r="C844" t="str">
            <v>Jig Saw Blades</v>
          </cell>
          <cell r="D844">
            <v>53.09</v>
          </cell>
          <cell r="E844">
            <v>0</v>
          </cell>
          <cell r="F844">
            <v>0</v>
          </cell>
          <cell r="G844">
            <v>230</v>
          </cell>
          <cell r="H844">
            <v>12210.41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16160</v>
          </cell>
          <cell r="R844">
            <v>277</v>
          </cell>
          <cell r="S844" t="str">
            <v>M</v>
          </cell>
        </row>
        <row r="845">
          <cell r="A845">
            <v>7</v>
          </cell>
          <cell r="B845" t="str">
            <v>756Y19=3</v>
          </cell>
          <cell r="C845" t="str">
            <v>Jig saw blade</v>
          </cell>
          <cell r="D845">
            <v>46.8</v>
          </cell>
          <cell r="E845">
            <v>0</v>
          </cell>
          <cell r="F845">
            <v>0</v>
          </cell>
          <cell r="G845">
            <v>195</v>
          </cell>
          <cell r="H845">
            <v>9126.9599999999991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16160</v>
          </cell>
          <cell r="R845">
            <v>277</v>
          </cell>
          <cell r="S845" t="str">
            <v>M</v>
          </cell>
        </row>
        <row r="846">
          <cell r="A846">
            <v>7</v>
          </cell>
          <cell r="B846" t="str">
            <v>TA005</v>
          </cell>
          <cell r="C846" t="str">
            <v>เหล็กสามขาใช้ทำรองเท้า</v>
          </cell>
          <cell r="D846">
            <v>180</v>
          </cell>
          <cell r="E846">
            <v>2</v>
          </cell>
          <cell r="F846">
            <v>360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16318</v>
          </cell>
          <cell r="R846">
            <v>119</v>
          </cell>
          <cell r="S846" t="str">
            <v>M</v>
          </cell>
        </row>
        <row r="847">
          <cell r="A847">
            <v>7</v>
          </cell>
          <cell r="B847" t="str">
            <v>TR009=3X.5</v>
          </cell>
          <cell r="C847" t="str">
            <v>รีเวททองแดงขนาด 3มม.1/2.(Coper Rivet)"</v>
          </cell>
          <cell r="D847">
            <v>186.6</v>
          </cell>
          <cell r="E847">
            <v>0</v>
          </cell>
          <cell r="F847">
            <v>0</v>
          </cell>
          <cell r="G847">
            <v>1</v>
          </cell>
          <cell r="H847">
            <v>186.6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16186</v>
          </cell>
          <cell r="R847">
            <v>251</v>
          </cell>
          <cell r="S847" t="str">
            <v>M</v>
          </cell>
        </row>
        <row r="848">
          <cell r="E848">
            <v>241</v>
          </cell>
          <cell r="F848">
            <v>126964.9</v>
          </cell>
          <cell r="G848">
            <v>834</v>
          </cell>
          <cell r="H848">
            <v>97290.460000000021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M Total</v>
          </cell>
        </row>
        <row r="849">
          <cell r="A849" t="str">
            <v>7 Total</v>
          </cell>
          <cell r="B849">
            <v>0</v>
          </cell>
          <cell r="C849">
            <v>0</v>
          </cell>
          <cell r="D849">
            <v>0</v>
          </cell>
          <cell r="E849">
            <v>3267</v>
          </cell>
          <cell r="F849">
            <v>697866.64999999991</v>
          </cell>
          <cell r="G849">
            <v>3005</v>
          </cell>
          <cell r="H849">
            <v>599848.37000000011</v>
          </cell>
          <cell r="I849">
            <v>11</v>
          </cell>
          <cell r="J849">
            <v>4864.42</v>
          </cell>
          <cell r="K849">
            <v>0</v>
          </cell>
          <cell r="L849">
            <v>0</v>
          </cell>
          <cell r="M849">
            <v>3</v>
          </cell>
          <cell r="N849">
            <v>380</v>
          </cell>
          <cell r="O849">
            <v>9</v>
          </cell>
          <cell r="P849">
            <v>52.2</v>
          </cell>
        </row>
        <row r="850">
          <cell r="A850">
            <v>10</v>
          </cell>
          <cell r="B850" t="str">
            <v>22K2</v>
          </cell>
          <cell r="C850" t="str">
            <v>ไม้เท้า(สีเทา) Forearm crutches-aluminiu</v>
          </cell>
          <cell r="D850">
            <v>331.7</v>
          </cell>
          <cell r="E850">
            <v>80</v>
          </cell>
          <cell r="F850">
            <v>26541.78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16420</v>
          </cell>
          <cell r="R850">
            <v>17</v>
          </cell>
          <cell r="S850" t="str">
            <v>E</v>
          </cell>
        </row>
        <row r="851">
          <cell r="A851">
            <v>10</v>
          </cell>
          <cell r="B851" t="str">
            <v>22K5</v>
          </cell>
          <cell r="C851" t="str">
            <v>ไม้เท้าเด็ก Forearm crutches children</v>
          </cell>
          <cell r="D851">
            <v>544.4</v>
          </cell>
          <cell r="E851">
            <v>2</v>
          </cell>
          <cell r="F851">
            <v>1088.8699999999999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16427</v>
          </cell>
          <cell r="R851">
            <v>10</v>
          </cell>
          <cell r="S851" t="str">
            <v>E</v>
          </cell>
        </row>
        <row r="852">
          <cell r="A852">
            <v>10</v>
          </cell>
          <cell r="B852" t="str">
            <v>22S2=B</v>
          </cell>
          <cell r="C852" t="str">
            <v>Walking Cane for Men</v>
          </cell>
          <cell r="D852">
            <v>192.7</v>
          </cell>
          <cell r="E852">
            <v>7</v>
          </cell>
          <cell r="F852">
            <v>1349.37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16390</v>
          </cell>
          <cell r="R852">
            <v>47</v>
          </cell>
          <cell r="S852" t="str">
            <v>E</v>
          </cell>
        </row>
        <row r="853">
          <cell r="A853">
            <v>10</v>
          </cell>
          <cell r="B853" t="str">
            <v>22S2=S</v>
          </cell>
          <cell r="C853" t="str">
            <v>Walking Cane for Men</v>
          </cell>
          <cell r="D853">
            <v>192.7</v>
          </cell>
          <cell r="E853">
            <v>6</v>
          </cell>
          <cell r="F853">
            <v>1156.5999999999999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16390</v>
          </cell>
          <cell r="R853">
            <v>47</v>
          </cell>
          <cell r="S853" t="str">
            <v>E</v>
          </cell>
        </row>
        <row r="854">
          <cell r="A854">
            <v>10</v>
          </cell>
          <cell r="B854" t="str">
            <v>22S3=B</v>
          </cell>
          <cell r="C854" t="str">
            <v>Walking Cane for Women</v>
          </cell>
          <cell r="D854">
            <v>196.4</v>
          </cell>
          <cell r="E854">
            <v>8</v>
          </cell>
          <cell r="F854">
            <v>1571.65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16425</v>
          </cell>
          <cell r="R854">
            <v>12</v>
          </cell>
          <cell r="S854" t="str">
            <v>E</v>
          </cell>
        </row>
        <row r="855">
          <cell r="A855">
            <v>10</v>
          </cell>
          <cell r="B855" t="str">
            <v>22S3=S</v>
          </cell>
          <cell r="C855" t="str">
            <v>Walking Cane for Women</v>
          </cell>
          <cell r="D855">
            <v>191.8</v>
          </cell>
          <cell r="E855">
            <v>10</v>
          </cell>
          <cell r="F855">
            <v>1918.79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16425</v>
          </cell>
          <cell r="R855">
            <v>12</v>
          </cell>
          <cell r="S855" t="str">
            <v>E</v>
          </cell>
        </row>
        <row r="856">
          <cell r="A856">
            <v>10</v>
          </cell>
          <cell r="B856" t="str">
            <v>23K2=16</v>
          </cell>
          <cell r="C856" t="str">
            <v>Special Crutch Tip</v>
          </cell>
          <cell r="D856">
            <v>39</v>
          </cell>
          <cell r="E856">
            <v>14</v>
          </cell>
          <cell r="F856">
            <v>547.28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16427</v>
          </cell>
          <cell r="R856">
            <v>10</v>
          </cell>
          <cell r="S856" t="str">
            <v>E</v>
          </cell>
        </row>
        <row r="857">
          <cell r="A857">
            <v>10</v>
          </cell>
          <cell r="B857" t="str">
            <v>29R127=25</v>
          </cell>
          <cell r="C857" t="str">
            <v>หัวเข็มขัด Boston (Plantar Flexion Bumpe</v>
          </cell>
          <cell r="D857">
            <v>38</v>
          </cell>
          <cell r="E857">
            <v>63</v>
          </cell>
          <cell r="F857">
            <v>2399.25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16391</v>
          </cell>
          <cell r="R857">
            <v>46</v>
          </cell>
          <cell r="S857" t="str">
            <v>E</v>
          </cell>
        </row>
        <row r="858">
          <cell r="A858">
            <v>10</v>
          </cell>
          <cell r="B858" t="str">
            <v>501Z13=M4X4.5</v>
          </cell>
          <cell r="C858" t="str">
            <v>Stainless Steel Phillips Head Screw with</v>
          </cell>
          <cell r="D858">
            <v>34.9</v>
          </cell>
          <cell r="E858">
            <v>20</v>
          </cell>
          <cell r="F858">
            <v>698.42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16433</v>
          </cell>
          <cell r="R858">
            <v>4</v>
          </cell>
          <cell r="S858" t="str">
            <v>E</v>
          </cell>
        </row>
        <row r="859">
          <cell r="A859">
            <v>10</v>
          </cell>
          <cell r="B859" t="str">
            <v>501Z13=M4X6</v>
          </cell>
          <cell r="C859" t="str">
            <v>Stainless Steel Phillips Head Screw with</v>
          </cell>
          <cell r="D859">
            <v>34.9</v>
          </cell>
          <cell r="E859">
            <v>20</v>
          </cell>
          <cell r="F859">
            <v>698.42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16433</v>
          </cell>
          <cell r="R859">
            <v>4</v>
          </cell>
          <cell r="S859" t="str">
            <v>E</v>
          </cell>
        </row>
        <row r="860">
          <cell r="A860">
            <v>10</v>
          </cell>
          <cell r="B860" t="str">
            <v>501Z13=M4X8</v>
          </cell>
          <cell r="C860" t="str">
            <v>Stainless Steel Phillips Head Screw with</v>
          </cell>
          <cell r="D860">
            <v>34.9</v>
          </cell>
          <cell r="E860">
            <v>20</v>
          </cell>
          <cell r="F860">
            <v>698.42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16433</v>
          </cell>
          <cell r="R860">
            <v>4</v>
          </cell>
          <cell r="S860" t="str">
            <v>E</v>
          </cell>
        </row>
        <row r="861">
          <cell r="A861">
            <v>10</v>
          </cell>
          <cell r="B861" t="str">
            <v>502K2=5/8</v>
          </cell>
          <cell r="C861" t="str">
            <v>THREAD PROTECTION NUT</v>
          </cell>
          <cell r="D861">
            <v>256.66000000000003</v>
          </cell>
          <cell r="E861">
            <v>0</v>
          </cell>
          <cell r="F861">
            <v>0</v>
          </cell>
          <cell r="G861">
            <v>1</v>
          </cell>
          <cell r="H861">
            <v>256.66000000000003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16215</v>
          </cell>
          <cell r="R861">
            <v>222</v>
          </cell>
          <cell r="S861" t="str">
            <v>E</v>
          </cell>
        </row>
        <row r="862">
          <cell r="A862">
            <v>10</v>
          </cell>
          <cell r="B862" t="str">
            <v>502Z1=M5</v>
          </cell>
          <cell r="C862" t="str">
            <v>KUGELKNOPF-MUTTER</v>
          </cell>
          <cell r="D862">
            <v>61</v>
          </cell>
          <cell r="E862">
            <v>0</v>
          </cell>
          <cell r="F862">
            <v>0</v>
          </cell>
          <cell r="G862">
            <v>9</v>
          </cell>
          <cell r="H862">
            <v>549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16215</v>
          </cell>
          <cell r="R862">
            <v>222</v>
          </cell>
          <cell r="S862" t="str">
            <v>E</v>
          </cell>
        </row>
        <row r="863">
          <cell r="A863">
            <v>10</v>
          </cell>
          <cell r="B863" t="str">
            <v>504F1=3X25</v>
          </cell>
          <cell r="C863" t="str">
            <v>Steel Rivet (กล่องละ1000ตัว)</v>
          </cell>
          <cell r="D863">
            <v>0.44</v>
          </cell>
          <cell r="E863">
            <v>0</v>
          </cell>
          <cell r="F863">
            <v>0</v>
          </cell>
          <cell r="G863">
            <v>1000</v>
          </cell>
          <cell r="H863">
            <v>435.39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16171</v>
          </cell>
          <cell r="R863">
            <v>266</v>
          </cell>
          <cell r="S863" t="str">
            <v>E</v>
          </cell>
        </row>
        <row r="864">
          <cell r="A864">
            <v>10</v>
          </cell>
          <cell r="B864" t="str">
            <v>504F1=3X30</v>
          </cell>
          <cell r="C864" t="str">
            <v>Steel Rivet With Flat Head</v>
          </cell>
          <cell r="D864">
            <v>0.4</v>
          </cell>
          <cell r="E864">
            <v>0</v>
          </cell>
          <cell r="F864">
            <v>0</v>
          </cell>
          <cell r="G864">
            <v>1000</v>
          </cell>
          <cell r="H864">
            <v>403.83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16171</v>
          </cell>
          <cell r="R864">
            <v>266</v>
          </cell>
          <cell r="S864" t="str">
            <v>E</v>
          </cell>
        </row>
        <row r="865">
          <cell r="A865">
            <v>10</v>
          </cell>
          <cell r="B865" t="str">
            <v>504F1=4X30</v>
          </cell>
          <cell r="C865" t="str">
            <v>Steel Rivet With Flat Head</v>
          </cell>
          <cell r="D865">
            <v>0.5</v>
          </cell>
          <cell r="E865">
            <v>0</v>
          </cell>
          <cell r="F865">
            <v>0</v>
          </cell>
          <cell r="G865">
            <v>1000</v>
          </cell>
          <cell r="H865">
            <v>502.43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16171</v>
          </cell>
          <cell r="R865">
            <v>266</v>
          </cell>
          <cell r="S865" t="str">
            <v>E</v>
          </cell>
        </row>
        <row r="866">
          <cell r="A866">
            <v>10</v>
          </cell>
          <cell r="B866" t="str">
            <v>504F6=3X16</v>
          </cell>
          <cell r="C866" t="str">
            <v>Steel Rivet 1000Pcs/box</v>
          </cell>
          <cell r="D866">
            <v>737.29</v>
          </cell>
          <cell r="E866">
            <v>0</v>
          </cell>
          <cell r="F866">
            <v>0</v>
          </cell>
          <cell r="G866">
            <v>1</v>
          </cell>
          <cell r="H866">
            <v>737.29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16108</v>
          </cell>
          <cell r="R866">
            <v>328</v>
          </cell>
          <cell r="S866" t="str">
            <v>E</v>
          </cell>
        </row>
        <row r="867">
          <cell r="A867">
            <v>10</v>
          </cell>
          <cell r="B867" t="str">
            <v>504H3=11</v>
          </cell>
          <cell r="C867" t="str">
            <v>Speed Rivet,Opend End</v>
          </cell>
          <cell r="D867">
            <v>1.69</v>
          </cell>
          <cell r="E867">
            <v>0</v>
          </cell>
          <cell r="F867">
            <v>0</v>
          </cell>
          <cell r="G867">
            <v>98</v>
          </cell>
          <cell r="H867">
            <v>165.59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16139</v>
          </cell>
          <cell r="R867">
            <v>298</v>
          </cell>
          <cell r="S867" t="str">
            <v>E</v>
          </cell>
        </row>
        <row r="868">
          <cell r="A868">
            <v>10</v>
          </cell>
          <cell r="B868" t="str">
            <v>509K11=5X16X5</v>
          </cell>
          <cell r="C868" t="str">
            <v>Ball Bearing Race</v>
          </cell>
          <cell r="D868">
            <v>91.4</v>
          </cell>
          <cell r="E868">
            <v>2</v>
          </cell>
          <cell r="F868">
            <v>182.92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16433</v>
          </cell>
          <cell r="R868">
            <v>4</v>
          </cell>
          <cell r="S868" t="str">
            <v>E</v>
          </cell>
        </row>
        <row r="869">
          <cell r="A869">
            <v>10</v>
          </cell>
          <cell r="B869" t="str">
            <v>605T1=1.75</v>
          </cell>
          <cell r="C869" t="str">
            <v>ดูร่าอลูมิเนียมหนา 1.75 มม. (Dura alumin</v>
          </cell>
          <cell r="D869">
            <v>1144.2</v>
          </cell>
          <cell r="E869">
            <v>10</v>
          </cell>
          <cell r="F869">
            <v>11442.87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16417</v>
          </cell>
          <cell r="R869">
            <v>20</v>
          </cell>
          <cell r="S869" t="str">
            <v>E</v>
          </cell>
        </row>
        <row r="870">
          <cell r="A870">
            <v>10</v>
          </cell>
          <cell r="B870" t="str">
            <v>605T1=2</v>
          </cell>
          <cell r="C870" t="str">
            <v>ดูร่าอลูมิเนียมหนา 2 มม. (Dura aluminium</v>
          </cell>
          <cell r="D870">
            <v>1187.5999999999999</v>
          </cell>
          <cell r="E870">
            <v>5</v>
          </cell>
          <cell r="F870">
            <v>5938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16432</v>
          </cell>
          <cell r="R870">
            <v>5</v>
          </cell>
          <cell r="S870" t="str">
            <v>E</v>
          </cell>
        </row>
        <row r="871">
          <cell r="A871">
            <v>10</v>
          </cell>
          <cell r="B871" t="str">
            <v>605T1=2(11/2)"</v>
          </cell>
          <cell r="C871" t="str">
            <v>ดูล่าอลูมิเนียม 2mmX1 1/2X1ม.(12เส้น/แผ"</v>
          </cell>
          <cell r="D871">
            <v>104.8</v>
          </cell>
          <cell r="E871">
            <v>11</v>
          </cell>
          <cell r="F871">
            <v>1153.47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16353</v>
          </cell>
          <cell r="R871">
            <v>84</v>
          </cell>
          <cell r="S871" t="str">
            <v>E</v>
          </cell>
        </row>
        <row r="872">
          <cell r="A872">
            <v>10</v>
          </cell>
          <cell r="B872" t="str">
            <v>605T1=2(2CM.)</v>
          </cell>
          <cell r="C872" t="str">
            <v>ดูล่าอลูมิเนียม 2mmX2cmX1ม.(25เส้น/แผ่น)</v>
          </cell>
          <cell r="D872">
            <v>54.9</v>
          </cell>
          <cell r="E872">
            <v>0</v>
          </cell>
          <cell r="F872">
            <v>0</v>
          </cell>
          <cell r="G872">
            <v>14</v>
          </cell>
          <cell r="H872">
            <v>768.6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16104</v>
          </cell>
          <cell r="R872">
            <v>332</v>
          </cell>
          <cell r="S872" t="str">
            <v>E</v>
          </cell>
        </row>
        <row r="873">
          <cell r="A873">
            <v>10</v>
          </cell>
          <cell r="B873" t="str">
            <v>605T1=3</v>
          </cell>
          <cell r="C873" t="str">
            <v>ดูร่าอลูมิเนียมหนา3มม. (Dura aluminium)</v>
          </cell>
          <cell r="D873">
            <v>1746.9</v>
          </cell>
          <cell r="E873">
            <v>9</v>
          </cell>
          <cell r="F873">
            <v>15722.71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16367</v>
          </cell>
          <cell r="R873">
            <v>70</v>
          </cell>
          <cell r="S873" t="str">
            <v>E</v>
          </cell>
        </row>
        <row r="874">
          <cell r="A874">
            <v>10</v>
          </cell>
          <cell r="B874" t="str">
            <v>605T1=3(5/8)"</v>
          </cell>
          <cell r="C874" t="str">
            <v>ดูล่าอลูมิเนียม 3mmX5/8X1ม.(30เส้น/แผ่น"</v>
          </cell>
          <cell r="D874">
            <v>62.28</v>
          </cell>
          <cell r="E874">
            <v>0</v>
          </cell>
          <cell r="F874">
            <v>0</v>
          </cell>
          <cell r="G874">
            <v>13</v>
          </cell>
          <cell r="H874">
            <v>809.66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16089</v>
          </cell>
          <cell r="R874">
            <v>347</v>
          </cell>
          <cell r="S874" t="str">
            <v>E</v>
          </cell>
        </row>
        <row r="875">
          <cell r="A875">
            <v>10</v>
          </cell>
          <cell r="B875" t="str">
            <v>605T1=4</v>
          </cell>
          <cell r="C875" t="str">
            <v>ดูร่าอลูมิเนียมหนา 4 มม. Dura aluminium</v>
          </cell>
          <cell r="D875">
            <v>2354.4</v>
          </cell>
          <cell r="E875">
            <v>6</v>
          </cell>
          <cell r="F875">
            <v>14126.45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16320</v>
          </cell>
          <cell r="R875">
            <v>117</v>
          </cell>
          <cell r="S875" t="str">
            <v>E</v>
          </cell>
        </row>
        <row r="876">
          <cell r="A876">
            <v>10</v>
          </cell>
          <cell r="B876" t="str">
            <v>605T1=4(1)"</v>
          </cell>
          <cell r="C876" t="str">
            <v>ดูล่าอลูมิเนียม ขนาด4มม.X 1X1ม.(19เส้น/"</v>
          </cell>
          <cell r="D876">
            <v>116.13</v>
          </cell>
          <cell r="E876">
            <v>0</v>
          </cell>
          <cell r="F876">
            <v>0</v>
          </cell>
          <cell r="G876">
            <v>6</v>
          </cell>
          <cell r="H876">
            <v>696.78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16188</v>
          </cell>
          <cell r="R876">
            <v>249</v>
          </cell>
          <cell r="S876" t="str">
            <v>E</v>
          </cell>
        </row>
        <row r="877">
          <cell r="A877">
            <v>10</v>
          </cell>
          <cell r="B877" t="str">
            <v>605T1=4(1.5CM.)</v>
          </cell>
          <cell r="C877" t="str">
            <v>ดูล่าอลูมิเนียม ขนาด4มม.X1.5cm.(33เส้น/แ</v>
          </cell>
          <cell r="D877">
            <v>80.8</v>
          </cell>
          <cell r="E877">
            <v>65</v>
          </cell>
          <cell r="F877">
            <v>5253.8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16270</v>
          </cell>
          <cell r="R877">
            <v>167</v>
          </cell>
          <cell r="S877" t="str">
            <v>E</v>
          </cell>
        </row>
        <row r="878">
          <cell r="A878">
            <v>10</v>
          </cell>
          <cell r="B878" t="str">
            <v>605T1=4(5/8)"</v>
          </cell>
          <cell r="C878" t="str">
            <v>ดูล่าอลูมิเนียม 4mmX5/8X1ม.(30เส้น/แผ่น"</v>
          </cell>
          <cell r="D878">
            <v>84.82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16417</v>
          </cell>
          <cell r="R878">
            <v>20</v>
          </cell>
          <cell r="S878" t="str">
            <v>E</v>
          </cell>
        </row>
        <row r="879">
          <cell r="A879">
            <v>10</v>
          </cell>
          <cell r="B879" t="str">
            <v>616F4=100</v>
          </cell>
          <cell r="C879" t="str">
            <v>พลาสติกพีวีเอ.กว้าง100ซม.(PVA.sheeting)</v>
          </cell>
          <cell r="D879">
            <v>114.3</v>
          </cell>
          <cell r="E879">
            <v>74</v>
          </cell>
          <cell r="F879">
            <v>8458.2900000000009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16413</v>
          </cell>
          <cell r="R879">
            <v>24</v>
          </cell>
          <cell r="S879" t="str">
            <v>E</v>
          </cell>
        </row>
        <row r="880">
          <cell r="A880">
            <v>10</v>
          </cell>
          <cell r="B880" t="str">
            <v>616F4=100(22.5)</v>
          </cell>
          <cell r="C880" t="str">
            <v>พลาสติกพีวีเอ.กว้าง100ซม.(ขนาด22.5m.)</v>
          </cell>
          <cell r="D880">
            <v>2445.2919999999999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16431</v>
          </cell>
          <cell r="R880">
            <v>6</v>
          </cell>
          <cell r="S880" t="str">
            <v>E</v>
          </cell>
        </row>
        <row r="881">
          <cell r="A881">
            <v>10</v>
          </cell>
          <cell r="B881" t="str">
            <v>616F4=100(45)</v>
          </cell>
          <cell r="C881" t="str">
            <v>พลาสติกพีวีเอ.กว้าง100ซม.(ขนาด45m.)</v>
          </cell>
          <cell r="D881">
            <v>5304.9</v>
          </cell>
          <cell r="E881">
            <v>2</v>
          </cell>
          <cell r="F881">
            <v>10609.89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16413</v>
          </cell>
          <cell r="R881">
            <v>24</v>
          </cell>
          <cell r="S881" t="str">
            <v>E</v>
          </cell>
        </row>
        <row r="882">
          <cell r="A882">
            <v>10</v>
          </cell>
          <cell r="B882" t="str">
            <v>616F4=76(22.5)</v>
          </cell>
          <cell r="C882" t="str">
            <v>พลาสติกพีวีเอ.กว้าง76ซม.(ขนาด22.5m.)</v>
          </cell>
          <cell r="D882">
            <v>1797.5</v>
          </cell>
          <cell r="E882">
            <v>1</v>
          </cell>
          <cell r="F882">
            <v>1797.51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16425</v>
          </cell>
          <cell r="R882">
            <v>12</v>
          </cell>
          <cell r="S882" t="str">
            <v>E</v>
          </cell>
        </row>
        <row r="883">
          <cell r="A883">
            <v>10</v>
          </cell>
          <cell r="B883" t="str">
            <v>616G3=10</v>
          </cell>
          <cell r="C883" t="str">
            <v>ไฟเบอร์กลาสสีขาวFiberglass stockinette w</v>
          </cell>
          <cell r="D883">
            <v>1058.7</v>
          </cell>
          <cell r="E883">
            <v>4</v>
          </cell>
          <cell r="F883">
            <v>4234.82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16369</v>
          </cell>
          <cell r="R883">
            <v>68</v>
          </cell>
          <cell r="S883" t="str">
            <v>E</v>
          </cell>
        </row>
        <row r="884">
          <cell r="A884">
            <v>10</v>
          </cell>
          <cell r="B884" t="str">
            <v>616G3=12</v>
          </cell>
          <cell r="C884" t="str">
            <v>ไฟเบอร์กลาสสีขาวFiberglass stockinette w</v>
          </cell>
          <cell r="D884">
            <v>868.51</v>
          </cell>
          <cell r="E884">
            <v>0</v>
          </cell>
          <cell r="F884">
            <v>0</v>
          </cell>
          <cell r="G884">
            <v>7</v>
          </cell>
          <cell r="H884">
            <v>6079.6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16147</v>
          </cell>
          <cell r="R884">
            <v>290</v>
          </cell>
          <cell r="S884" t="str">
            <v>E</v>
          </cell>
        </row>
        <row r="885">
          <cell r="A885">
            <v>10</v>
          </cell>
          <cell r="B885" t="str">
            <v>616G3=15</v>
          </cell>
          <cell r="C885" t="str">
            <v>ไฟเบอร์กลาสสีขาวFiberglass stockinette w</v>
          </cell>
          <cell r="D885">
            <v>1117.6400000000001</v>
          </cell>
          <cell r="E885">
            <v>0</v>
          </cell>
          <cell r="F885">
            <v>0</v>
          </cell>
          <cell r="G885">
            <v>8</v>
          </cell>
          <cell r="H885">
            <v>8941.14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16255</v>
          </cell>
          <cell r="R885">
            <v>182</v>
          </cell>
          <cell r="S885" t="str">
            <v>E</v>
          </cell>
        </row>
        <row r="886">
          <cell r="A886">
            <v>10</v>
          </cell>
          <cell r="B886" t="str">
            <v>616G3=25</v>
          </cell>
          <cell r="C886" t="str">
            <v>ไฟเบอร์กลาสสีขาวFiberglass stockinette w</v>
          </cell>
          <cell r="D886">
            <v>1082.4000000000001</v>
          </cell>
          <cell r="E886">
            <v>0</v>
          </cell>
          <cell r="F886">
            <v>0</v>
          </cell>
          <cell r="G886">
            <v>1</v>
          </cell>
          <cell r="H886">
            <v>1082.4000000000001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16255</v>
          </cell>
          <cell r="R886">
            <v>182</v>
          </cell>
          <cell r="S886" t="str">
            <v>E</v>
          </cell>
        </row>
        <row r="887">
          <cell r="A887">
            <v>10</v>
          </cell>
          <cell r="B887" t="str">
            <v>616G6</v>
          </cell>
          <cell r="C887" t="str">
            <v>ดรากอลเฟล (สักหลาด) Dacron felt</v>
          </cell>
          <cell r="D887">
            <v>169.2</v>
          </cell>
          <cell r="E887">
            <v>1</v>
          </cell>
          <cell r="F887">
            <v>169.29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16431</v>
          </cell>
          <cell r="R887">
            <v>6</v>
          </cell>
          <cell r="S887" t="str">
            <v>E</v>
          </cell>
        </row>
        <row r="888">
          <cell r="A888">
            <v>10</v>
          </cell>
          <cell r="B888" t="str">
            <v>616T19=3</v>
          </cell>
          <cell r="C888" t="str">
            <v>โพลีเอ็ดทีลีนหนา 3 มม. Polyethylene shee</v>
          </cell>
          <cell r="D888">
            <v>1073.2</v>
          </cell>
          <cell r="E888">
            <v>4</v>
          </cell>
          <cell r="F888">
            <v>4293.07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16425</v>
          </cell>
          <cell r="R888">
            <v>12</v>
          </cell>
          <cell r="S888" t="str">
            <v>E</v>
          </cell>
        </row>
        <row r="889">
          <cell r="A889">
            <v>10</v>
          </cell>
          <cell r="B889" t="str">
            <v>616T19=4</v>
          </cell>
          <cell r="C889" t="str">
            <v>โพลีเอ็ดทีลีนหนา 4 มม. Polyethylene shee</v>
          </cell>
          <cell r="D889">
            <v>1380.5</v>
          </cell>
          <cell r="E889">
            <v>10</v>
          </cell>
          <cell r="F889">
            <v>13805.46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16432</v>
          </cell>
          <cell r="R889">
            <v>5</v>
          </cell>
          <cell r="S889" t="str">
            <v>E</v>
          </cell>
        </row>
        <row r="890">
          <cell r="A890">
            <v>10</v>
          </cell>
          <cell r="B890" t="str">
            <v>616T20=2000X2</v>
          </cell>
          <cell r="C890" t="str">
            <v>Thermolyne PP แผ่นโพลีพรอพพีลีน หนา2mm.</v>
          </cell>
          <cell r="D890">
            <v>652.4</v>
          </cell>
          <cell r="E890">
            <v>2</v>
          </cell>
          <cell r="F890">
            <v>1304.8900000000001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16433</v>
          </cell>
          <cell r="R890">
            <v>4</v>
          </cell>
          <cell r="S890" t="str">
            <v>E</v>
          </cell>
        </row>
        <row r="891">
          <cell r="A891">
            <v>10</v>
          </cell>
          <cell r="B891" t="str">
            <v>616T20=2000X3</v>
          </cell>
          <cell r="C891" t="str">
            <v>Thermolyne PP แผ่นโพลีพรอพพีลีน หนา3mm.</v>
          </cell>
          <cell r="D891">
            <v>878.8</v>
          </cell>
          <cell r="E891">
            <v>8</v>
          </cell>
          <cell r="F891">
            <v>7030.58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16434</v>
          </cell>
          <cell r="R891">
            <v>3</v>
          </cell>
          <cell r="S891" t="str">
            <v>E</v>
          </cell>
        </row>
        <row r="892">
          <cell r="A892">
            <v>10</v>
          </cell>
          <cell r="B892" t="str">
            <v>616T20=2000X4</v>
          </cell>
          <cell r="C892" t="str">
            <v>Thermolyne PP แผ่นโพลีพรอพพีลีน หนา4mm.</v>
          </cell>
          <cell r="D892">
            <v>1184.7</v>
          </cell>
          <cell r="E892">
            <v>5</v>
          </cell>
          <cell r="F892">
            <v>5923.78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16433</v>
          </cell>
          <cell r="R892">
            <v>4</v>
          </cell>
          <cell r="S892" t="str">
            <v>E</v>
          </cell>
        </row>
        <row r="893">
          <cell r="A893">
            <v>10</v>
          </cell>
          <cell r="B893" t="str">
            <v>616T20=2000X5</v>
          </cell>
          <cell r="C893" t="str">
            <v>Thermolyne PP แผ่นโพลีพรอพพีลีน หนา5mm.</v>
          </cell>
          <cell r="D893">
            <v>1531.9</v>
          </cell>
          <cell r="E893">
            <v>4</v>
          </cell>
          <cell r="F893">
            <v>6127.6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16419</v>
          </cell>
          <cell r="R893">
            <v>18</v>
          </cell>
          <cell r="S893" t="str">
            <v>E</v>
          </cell>
        </row>
        <row r="894">
          <cell r="A894">
            <v>10</v>
          </cell>
          <cell r="B894" t="str">
            <v>616T22=1910X3H</v>
          </cell>
          <cell r="C894" t="str">
            <v>Termolyn Hud</v>
          </cell>
          <cell r="D894">
            <v>2637.3</v>
          </cell>
          <cell r="E894">
            <v>1</v>
          </cell>
          <cell r="F894">
            <v>2637.36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16425</v>
          </cell>
          <cell r="R894">
            <v>12</v>
          </cell>
          <cell r="S894" t="str">
            <v>E</v>
          </cell>
        </row>
        <row r="895">
          <cell r="A895">
            <v>10</v>
          </cell>
          <cell r="B895" t="str">
            <v>617F6</v>
          </cell>
          <cell r="C895" t="str">
            <v>กาวลาเท็กซ์ Latex Parting Agent</v>
          </cell>
          <cell r="D895">
            <v>323.8</v>
          </cell>
          <cell r="E895">
            <v>3</v>
          </cell>
          <cell r="F895">
            <v>971.53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16406</v>
          </cell>
          <cell r="R895">
            <v>31</v>
          </cell>
          <cell r="S895" t="str">
            <v>E</v>
          </cell>
        </row>
        <row r="896">
          <cell r="A896">
            <v>10</v>
          </cell>
          <cell r="B896" t="str">
            <v>617H12=0.865</v>
          </cell>
          <cell r="C896" t="str">
            <v>โฟมแข็งใช้แทนไม้ 865g Pedilen Rigid Foam</v>
          </cell>
          <cell r="D896">
            <v>368</v>
          </cell>
          <cell r="E896">
            <v>3</v>
          </cell>
          <cell r="F896">
            <v>1104.01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16336</v>
          </cell>
          <cell r="R896">
            <v>101</v>
          </cell>
          <cell r="S896" t="str">
            <v>E</v>
          </cell>
        </row>
        <row r="897">
          <cell r="A897">
            <v>10</v>
          </cell>
          <cell r="B897" t="str">
            <v>617H12=2.300</v>
          </cell>
          <cell r="C897" t="str">
            <v>โฟมแข็งใช้แทนไม้ 2.3 Kg.</v>
          </cell>
          <cell r="D897">
            <v>673.8</v>
          </cell>
          <cell r="E897">
            <v>2</v>
          </cell>
          <cell r="F897">
            <v>1347.78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16322</v>
          </cell>
          <cell r="R897">
            <v>115</v>
          </cell>
          <cell r="S897" t="str">
            <v>E</v>
          </cell>
        </row>
        <row r="898">
          <cell r="A898">
            <v>10</v>
          </cell>
          <cell r="B898" t="str">
            <v>617H12=4.600</v>
          </cell>
          <cell r="C898" t="str">
            <v>โฟมแข็งใช้แทนไม้4.6กก.Pedilen Rigid Foam</v>
          </cell>
          <cell r="D898">
            <v>1139.8</v>
          </cell>
          <cell r="E898">
            <v>4</v>
          </cell>
          <cell r="F898">
            <v>4559.38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16433</v>
          </cell>
          <cell r="R898">
            <v>4</v>
          </cell>
          <cell r="S898" t="str">
            <v>E</v>
          </cell>
        </row>
        <row r="899">
          <cell r="A899">
            <v>10</v>
          </cell>
          <cell r="B899" t="str">
            <v>617H17=0.900</v>
          </cell>
          <cell r="C899" t="str">
            <v>พลาสติกเหลวหล่อเบ้า Orthocryl Flexible R</v>
          </cell>
          <cell r="D899">
            <v>524.20000000000005</v>
          </cell>
          <cell r="E899">
            <v>1</v>
          </cell>
          <cell r="F899">
            <v>524.24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16367</v>
          </cell>
          <cell r="R899">
            <v>70</v>
          </cell>
          <cell r="S899" t="str">
            <v>E</v>
          </cell>
        </row>
        <row r="900">
          <cell r="A900">
            <v>10</v>
          </cell>
          <cell r="B900" t="str">
            <v>617H17=4.600</v>
          </cell>
          <cell r="C900" t="str">
            <v>พลาสติกเหลวหล่อเบ้า Orthocryl Flexible R</v>
          </cell>
          <cell r="D900">
            <v>3110.5</v>
          </cell>
          <cell r="E900">
            <v>2</v>
          </cell>
          <cell r="F900">
            <v>6221.05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16418</v>
          </cell>
          <cell r="R900">
            <v>19</v>
          </cell>
          <cell r="S900" t="str">
            <v>E</v>
          </cell>
        </row>
        <row r="901">
          <cell r="A901">
            <v>10</v>
          </cell>
          <cell r="B901" t="str">
            <v>617H19=0.900</v>
          </cell>
          <cell r="C901" t="str">
            <v>พลาสติกเหลวใช้หล่อเบ้า900กรัม</v>
          </cell>
          <cell r="D901">
            <v>512.4</v>
          </cell>
          <cell r="E901">
            <v>1</v>
          </cell>
          <cell r="F901">
            <v>512.41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16433</v>
          </cell>
          <cell r="R901">
            <v>4</v>
          </cell>
          <cell r="S901" t="str">
            <v>E</v>
          </cell>
        </row>
        <row r="902">
          <cell r="A902">
            <v>10</v>
          </cell>
          <cell r="B902" t="str">
            <v>617H19=2.300D</v>
          </cell>
          <cell r="C902" t="str">
            <v>พลาสติกเหลวใช้หล่อเบ้าOrthocryl Laminati</v>
          </cell>
          <cell r="D902">
            <v>1136.8</v>
          </cell>
          <cell r="E902">
            <v>2</v>
          </cell>
          <cell r="F902">
            <v>2273.73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16367</v>
          </cell>
          <cell r="R902">
            <v>70</v>
          </cell>
          <cell r="S902" t="str">
            <v>E</v>
          </cell>
        </row>
        <row r="903">
          <cell r="A903">
            <v>10</v>
          </cell>
          <cell r="B903" t="str">
            <v>617H19=4.600</v>
          </cell>
          <cell r="C903" t="str">
            <v>พลาสติกเหลวใช้หล่อเบ้า.Orthocryl Laminat</v>
          </cell>
          <cell r="D903">
            <v>2412.4</v>
          </cell>
          <cell r="E903">
            <v>3</v>
          </cell>
          <cell r="F903">
            <v>7237.25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16420</v>
          </cell>
          <cell r="R903">
            <v>17</v>
          </cell>
          <cell r="S903" t="str">
            <v>E</v>
          </cell>
        </row>
        <row r="904">
          <cell r="A904">
            <v>10</v>
          </cell>
          <cell r="B904" t="str">
            <v>617H21=0.900</v>
          </cell>
          <cell r="C904" t="str">
            <v>พลาสติกเหลวใช้หล่อเบ้า900กรัม</v>
          </cell>
          <cell r="D904">
            <v>526.4</v>
          </cell>
          <cell r="E904">
            <v>2</v>
          </cell>
          <cell r="F904">
            <v>1052.8399999999999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16292</v>
          </cell>
          <cell r="R904">
            <v>145</v>
          </cell>
          <cell r="S904" t="str">
            <v>E</v>
          </cell>
        </row>
        <row r="905">
          <cell r="A905">
            <v>10</v>
          </cell>
          <cell r="B905" t="str">
            <v>617H21=2.300</v>
          </cell>
          <cell r="C905" t="str">
            <v>พลาสติกเหลวใช้หล่อเบ้าOrthocryl Sealing </v>
          </cell>
          <cell r="D905">
            <v>1188.0999999999999</v>
          </cell>
          <cell r="E905">
            <v>2</v>
          </cell>
          <cell r="F905">
            <v>2376.1999999999998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16425</v>
          </cell>
          <cell r="R905">
            <v>12</v>
          </cell>
          <cell r="S905" t="str">
            <v>E</v>
          </cell>
        </row>
        <row r="906">
          <cell r="A906">
            <v>10</v>
          </cell>
          <cell r="B906" t="str">
            <v>617H21=4.600</v>
          </cell>
          <cell r="C906" t="str">
            <v>พลาสติกเหลวใช้ต่อเบ้าOrthocryl Laminat.R</v>
          </cell>
          <cell r="D906">
            <v>3193</v>
          </cell>
          <cell r="E906">
            <v>1</v>
          </cell>
          <cell r="F906">
            <v>3193.04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16433</v>
          </cell>
          <cell r="R906">
            <v>4</v>
          </cell>
          <cell r="S906" t="str">
            <v>E</v>
          </cell>
        </row>
        <row r="907">
          <cell r="A907">
            <v>10</v>
          </cell>
          <cell r="B907" t="str">
            <v>617H30=1</v>
          </cell>
          <cell r="C907" t="str">
            <v>POLYESTER RESIN FOR FLEXIBLE LAMINATES</v>
          </cell>
          <cell r="D907">
            <v>409.2</v>
          </cell>
          <cell r="E907">
            <v>0</v>
          </cell>
          <cell r="F907">
            <v>0</v>
          </cell>
          <cell r="G907">
            <v>1</v>
          </cell>
          <cell r="H907">
            <v>409.2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16104</v>
          </cell>
          <cell r="R907">
            <v>332</v>
          </cell>
          <cell r="S907" t="str">
            <v>E</v>
          </cell>
        </row>
        <row r="908">
          <cell r="A908">
            <v>10</v>
          </cell>
          <cell r="B908" t="str">
            <v>617H32=0.865</v>
          </cell>
          <cell r="C908" t="str">
            <v>Pedilen Rigid Foam 300</v>
          </cell>
          <cell r="D908">
            <v>260.2</v>
          </cell>
          <cell r="E908">
            <v>2</v>
          </cell>
          <cell r="F908">
            <v>520.47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16277</v>
          </cell>
          <cell r="R908">
            <v>160</v>
          </cell>
          <cell r="S908" t="str">
            <v>E</v>
          </cell>
        </row>
        <row r="909">
          <cell r="A909">
            <v>10</v>
          </cell>
          <cell r="B909" t="str">
            <v>617H32=2.300</v>
          </cell>
          <cell r="C909" t="str">
            <v>Pedilen Rigid Foam</v>
          </cell>
          <cell r="D909">
            <v>678.6</v>
          </cell>
          <cell r="E909">
            <v>4</v>
          </cell>
          <cell r="F909">
            <v>2714.48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16326</v>
          </cell>
          <cell r="R909">
            <v>111</v>
          </cell>
          <cell r="S909" t="str">
            <v>E</v>
          </cell>
        </row>
        <row r="910">
          <cell r="A910">
            <v>10</v>
          </cell>
          <cell r="B910" t="str">
            <v>617H32=4.600</v>
          </cell>
          <cell r="C910" t="str">
            <v>Pedilen Rigid Foam 300</v>
          </cell>
          <cell r="D910">
            <v>1241.5</v>
          </cell>
          <cell r="E910">
            <v>4</v>
          </cell>
          <cell r="F910">
            <v>4966.13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16392</v>
          </cell>
          <cell r="R910">
            <v>45</v>
          </cell>
          <cell r="S910" t="str">
            <v>E</v>
          </cell>
        </row>
        <row r="911">
          <cell r="A911">
            <v>10</v>
          </cell>
          <cell r="B911" t="str">
            <v>617H41=0.865</v>
          </cell>
          <cell r="C911" t="str">
            <v>Pedilen Rigid foam 700</v>
          </cell>
          <cell r="D911">
            <v>229.1</v>
          </cell>
          <cell r="E911">
            <v>3</v>
          </cell>
          <cell r="F911">
            <v>687.32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16425</v>
          </cell>
          <cell r="R911">
            <v>12</v>
          </cell>
          <cell r="S911" t="str">
            <v>E</v>
          </cell>
        </row>
        <row r="912">
          <cell r="A912">
            <v>10</v>
          </cell>
          <cell r="B912" t="str">
            <v>617H41=4.600</v>
          </cell>
          <cell r="C912" t="str">
            <v>Pedilen Rigid Foam 700</v>
          </cell>
          <cell r="D912">
            <v>1005.74</v>
          </cell>
          <cell r="E912">
            <v>0</v>
          </cell>
          <cell r="F912">
            <v>0</v>
          </cell>
          <cell r="G912">
            <v>1</v>
          </cell>
          <cell r="H912">
            <v>1005.74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16114</v>
          </cell>
          <cell r="R912">
            <v>322</v>
          </cell>
          <cell r="S912" t="str">
            <v>E</v>
          </cell>
        </row>
        <row r="913">
          <cell r="A913">
            <v>10</v>
          </cell>
          <cell r="B913" t="str">
            <v>617H43=0.900</v>
          </cell>
          <cell r="C913" t="str">
            <v>Orthosil Silicone Gel</v>
          </cell>
          <cell r="D913">
            <v>1577.68</v>
          </cell>
          <cell r="E913">
            <v>0</v>
          </cell>
          <cell r="F913">
            <v>0</v>
          </cell>
          <cell r="G913">
            <v>1</v>
          </cell>
          <cell r="H913">
            <v>1577.68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16139</v>
          </cell>
          <cell r="R913">
            <v>298</v>
          </cell>
          <cell r="S913" t="str">
            <v>E</v>
          </cell>
        </row>
        <row r="914">
          <cell r="A914">
            <v>10</v>
          </cell>
          <cell r="B914" t="str">
            <v>617H48=4.600</v>
          </cell>
          <cell r="C914" t="str">
            <v>Pedilen Rigid foam 450</v>
          </cell>
          <cell r="D914">
            <v>1153.94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16420</v>
          </cell>
          <cell r="R914">
            <v>17</v>
          </cell>
          <cell r="S914" t="str">
            <v>E</v>
          </cell>
        </row>
        <row r="915">
          <cell r="A915">
            <v>10</v>
          </cell>
          <cell r="B915" t="str">
            <v>617P21=0.865</v>
          </cell>
          <cell r="C915" t="str">
            <v>ฮาร์ดเดนเนอร์สำหรับโฟมแข็งHardener F.Ped</v>
          </cell>
          <cell r="D915">
            <v>280</v>
          </cell>
          <cell r="E915">
            <v>2</v>
          </cell>
          <cell r="F915">
            <v>560.01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16336</v>
          </cell>
          <cell r="R915">
            <v>101</v>
          </cell>
          <cell r="S915" t="str">
            <v>E</v>
          </cell>
        </row>
        <row r="916">
          <cell r="A916">
            <v>10</v>
          </cell>
          <cell r="B916" t="str">
            <v>617P21=2.300</v>
          </cell>
          <cell r="C916" t="str">
            <v>ฮาร์ดเดนเนอร์สำหรับโฟมแข็งHardener F.Ped</v>
          </cell>
          <cell r="D916">
            <v>542.20000000000005</v>
          </cell>
          <cell r="E916">
            <v>3</v>
          </cell>
          <cell r="F916">
            <v>1626.68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16322</v>
          </cell>
          <cell r="R916">
            <v>115</v>
          </cell>
          <cell r="S916" t="str">
            <v>E</v>
          </cell>
        </row>
        <row r="917">
          <cell r="A917">
            <v>10</v>
          </cell>
          <cell r="B917" t="str">
            <v>617P21=4.600</v>
          </cell>
          <cell r="C917" t="str">
            <v>ฮาร์ดเดนเนอร์สำหรับโฟมแข็งHardener F.Ped</v>
          </cell>
          <cell r="D917">
            <v>1124.0999999999999</v>
          </cell>
          <cell r="E917">
            <v>9</v>
          </cell>
          <cell r="F917">
            <v>10117.75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16433</v>
          </cell>
          <cell r="R917">
            <v>4</v>
          </cell>
          <cell r="S917" t="str">
            <v>E</v>
          </cell>
        </row>
        <row r="918">
          <cell r="A918">
            <v>10</v>
          </cell>
          <cell r="B918" t="str">
            <v>617P32=0.865</v>
          </cell>
          <cell r="C918" t="str">
            <v>Hardener for pedilen flex</v>
          </cell>
          <cell r="D918">
            <v>356.6</v>
          </cell>
          <cell r="E918">
            <v>1</v>
          </cell>
          <cell r="F918">
            <v>356.62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16413</v>
          </cell>
          <cell r="R918">
            <v>24</v>
          </cell>
          <cell r="S918" t="str">
            <v>E</v>
          </cell>
        </row>
        <row r="919">
          <cell r="A919">
            <v>10</v>
          </cell>
          <cell r="B919" t="str">
            <v>617P37=0.150</v>
          </cell>
          <cell r="C919" t="str">
            <v>ฮาร์ดเดนเนอร์ผง Hardener Powder</v>
          </cell>
          <cell r="D919">
            <v>116.8</v>
          </cell>
          <cell r="E919">
            <v>46</v>
          </cell>
          <cell r="F919">
            <v>5373.69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16433</v>
          </cell>
          <cell r="R919">
            <v>4</v>
          </cell>
          <cell r="S919" t="str">
            <v>E</v>
          </cell>
        </row>
        <row r="920">
          <cell r="A920">
            <v>10</v>
          </cell>
          <cell r="B920" t="str">
            <v>617S3=H5</v>
          </cell>
          <cell r="C920" t="str">
            <v>พีไลท์สีเนื้อ Pedilid non perforated</v>
          </cell>
          <cell r="D920">
            <v>1092.4000000000001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16321</v>
          </cell>
          <cell r="R920">
            <v>116</v>
          </cell>
          <cell r="S920" t="str">
            <v>E</v>
          </cell>
        </row>
        <row r="921">
          <cell r="A921">
            <v>10</v>
          </cell>
          <cell r="B921" t="str">
            <v>617Z13=0.050</v>
          </cell>
          <cell r="C921" t="str">
            <v>ตัวเร่งปฏิกิริยา Aceleratorf.</v>
          </cell>
          <cell r="D921">
            <v>55.65</v>
          </cell>
          <cell r="E921">
            <v>0</v>
          </cell>
          <cell r="F921">
            <v>0</v>
          </cell>
          <cell r="G921">
            <v>15</v>
          </cell>
          <cell r="H921">
            <v>834.75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16079</v>
          </cell>
          <cell r="R921">
            <v>357</v>
          </cell>
          <cell r="S921" t="str">
            <v>E</v>
          </cell>
        </row>
        <row r="922">
          <cell r="A922">
            <v>10</v>
          </cell>
          <cell r="B922" t="str">
            <v>617Z2=0.180</v>
          </cell>
          <cell r="C922" t="str">
            <v>สีแต่งขาเทียม Pigment paste caucasian</v>
          </cell>
          <cell r="D922">
            <v>219.6</v>
          </cell>
          <cell r="E922">
            <v>37</v>
          </cell>
          <cell r="F922">
            <v>8125.66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16432</v>
          </cell>
          <cell r="R922">
            <v>5</v>
          </cell>
          <cell r="S922" t="str">
            <v>E</v>
          </cell>
        </row>
        <row r="923">
          <cell r="A923">
            <v>10</v>
          </cell>
          <cell r="B923" t="str">
            <v>617Z2=1</v>
          </cell>
          <cell r="C923" t="str">
            <v>สีแต่งขาเทียม Pigment paste,Color-Caucas</v>
          </cell>
          <cell r="D923">
            <v>945.3</v>
          </cell>
          <cell r="E923">
            <v>3</v>
          </cell>
          <cell r="F923">
            <v>2835.95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16433</v>
          </cell>
          <cell r="R923">
            <v>4</v>
          </cell>
          <cell r="S923" t="str">
            <v>E</v>
          </cell>
        </row>
        <row r="924">
          <cell r="A924">
            <v>10</v>
          </cell>
          <cell r="B924" t="str">
            <v>617Z4</v>
          </cell>
          <cell r="C924" t="str">
            <v>Pigment Paste,white</v>
          </cell>
          <cell r="D924">
            <v>293.10000000000002</v>
          </cell>
          <cell r="E924">
            <v>1</v>
          </cell>
          <cell r="F924">
            <v>293.19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16433</v>
          </cell>
          <cell r="R924">
            <v>4</v>
          </cell>
          <cell r="S924" t="str">
            <v>E</v>
          </cell>
        </row>
        <row r="925">
          <cell r="A925">
            <v>10</v>
          </cell>
          <cell r="B925" t="str">
            <v>620P4=10</v>
          </cell>
          <cell r="C925" t="str">
            <v>Microcork,Thermopl.</v>
          </cell>
          <cell r="D925">
            <v>1115.0999999999999</v>
          </cell>
          <cell r="E925">
            <v>3</v>
          </cell>
          <cell r="F925">
            <v>3345.4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16433</v>
          </cell>
          <cell r="R925">
            <v>4</v>
          </cell>
          <cell r="S925" t="str">
            <v>E</v>
          </cell>
        </row>
        <row r="926">
          <cell r="A926">
            <v>10</v>
          </cell>
          <cell r="B926" t="str">
            <v>623G1=25</v>
          </cell>
          <cell r="C926" t="str">
            <v>Elastic Webbing</v>
          </cell>
          <cell r="D926">
            <v>78.97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16343</v>
          </cell>
          <cell r="R926">
            <v>94</v>
          </cell>
          <cell r="S926" t="str">
            <v>E</v>
          </cell>
        </row>
        <row r="927">
          <cell r="A927">
            <v>10</v>
          </cell>
          <cell r="B927" t="str">
            <v>623P13</v>
          </cell>
          <cell r="C927" t="str">
            <v>Transfer Paper-Bee</v>
          </cell>
          <cell r="D927">
            <v>86</v>
          </cell>
          <cell r="E927">
            <v>10</v>
          </cell>
          <cell r="F927">
            <v>860.36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16433</v>
          </cell>
          <cell r="R927">
            <v>4</v>
          </cell>
          <cell r="S927" t="str">
            <v>E</v>
          </cell>
        </row>
        <row r="928">
          <cell r="A928">
            <v>10</v>
          </cell>
          <cell r="B928" t="str">
            <v>623P17</v>
          </cell>
          <cell r="C928" t="str">
            <v>Transfer Paper-Arles</v>
          </cell>
          <cell r="D928">
            <v>86</v>
          </cell>
          <cell r="E928">
            <v>10</v>
          </cell>
          <cell r="F928">
            <v>860.36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16433</v>
          </cell>
          <cell r="R928">
            <v>4</v>
          </cell>
          <cell r="S928" t="str">
            <v>E</v>
          </cell>
        </row>
        <row r="929">
          <cell r="A929">
            <v>10</v>
          </cell>
          <cell r="B929" t="str">
            <v>623T3=12</v>
          </cell>
          <cell r="C929" t="str">
            <v>เพอร์ล่อน ขนาด12cm.Perlon stockinette</v>
          </cell>
          <cell r="D929">
            <v>1506.7</v>
          </cell>
          <cell r="E929">
            <v>1</v>
          </cell>
          <cell r="F929">
            <v>1506.7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16433</v>
          </cell>
          <cell r="R929">
            <v>4</v>
          </cell>
          <cell r="S929" t="str">
            <v>E</v>
          </cell>
        </row>
        <row r="930">
          <cell r="A930">
            <v>10</v>
          </cell>
          <cell r="B930" t="str">
            <v>623T3=6</v>
          </cell>
          <cell r="C930" t="str">
            <v>เพอร์ล่อน Perlon stockinette white</v>
          </cell>
          <cell r="D930">
            <v>1506.7</v>
          </cell>
          <cell r="E930">
            <v>1</v>
          </cell>
          <cell r="F930">
            <v>1506.7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16433</v>
          </cell>
          <cell r="R930">
            <v>4</v>
          </cell>
          <cell r="S930" t="str">
            <v>E</v>
          </cell>
        </row>
        <row r="931">
          <cell r="A931">
            <v>10</v>
          </cell>
          <cell r="B931" t="str">
            <v>623T3=8</v>
          </cell>
          <cell r="C931" t="str">
            <v>เพอร์ล่อน Perlon stockinette white</v>
          </cell>
          <cell r="D931">
            <v>1506.7</v>
          </cell>
          <cell r="E931">
            <v>1</v>
          </cell>
          <cell r="F931">
            <v>1506.7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16433</v>
          </cell>
          <cell r="R931">
            <v>4</v>
          </cell>
          <cell r="S931" t="str">
            <v>E</v>
          </cell>
        </row>
        <row r="932">
          <cell r="A932">
            <v>10</v>
          </cell>
          <cell r="B932" t="str">
            <v>623T9=10</v>
          </cell>
          <cell r="C932" t="str">
            <v>ไนกลาส  Nylglass stockinette white</v>
          </cell>
          <cell r="D932">
            <v>1404</v>
          </cell>
          <cell r="E932">
            <v>5</v>
          </cell>
          <cell r="F932">
            <v>7020.19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16420</v>
          </cell>
          <cell r="R932">
            <v>17</v>
          </cell>
          <cell r="S932" t="str">
            <v>E</v>
          </cell>
        </row>
        <row r="933">
          <cell r="A933">
            <v>10</v>
          </cell>
          <cell r="B933" t="str">
            <v>623T9=12</v>
          </cell>
          <cell r="C933" t="str">
            <v>ไนกลาส  Nylglass stockinette white</v>
          </cell>
          <cell r="D933">
            <v>1385.5</v>
          </cell>
          <cell r="E933">
            <v>1</v>
          </cell>
          <cell r="F933">
            <v>1385.55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16433</v>
          </cell>
          <cell r="R933">
            <v>4</v>
          </cell>
          <cell r="S933" t="str">
            <v>E</v>
          </cell>
        </row>
        <row r="934">
          <cell r="A934">
            <v>10</v>
          </cell>
          <cell r="B934" t="str">
            <v>623T9=15</v>
          </cell>
          <cell r="C934" t="str">
            <v>ไนกลาส  Nylglass stockinette white</v>
          </cell>
          <cell r="D934">
            <v>1340.8</v>
          </cell>
          <cell r="E934">
            <v>5</v>
          </cell>
          <cell r="F934">
            <v>6704.24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16433</v>
          </cell>
          <cell r="R934">
            <v>4</v>
          </cell>
          <cell r="S934" t="str">
            <v>E</v>
          </cell>
        </row>
        <row r="935">
          <cell r="A935">
            <v>10</v>
          </cell>
          <cell r="B935" t="str">
            <v>623T9=6</v>
          </cell>
          <cell r="C935" t="str">
            <v>ไนกลาส  Nylglass stockinette white</v>
          </cell>
          <cell r="D935">
            <v>1388.5</v>
          </cell>
          <cell r="E935">
            <v>6</v>
          </cell>
          <cell r="F935">
            <v>8331.18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16433</v>
          </cell>
          <cell r="R935">
            <v>4</v>
          </cell>
          <cell r="S935" t="str">
            <v>E</v>
          </cell>
        </row>
        <row r="936">
          <cell r="A936">
            <v>10</v>
          </cell>
          <cell r="B936" t="str">
            <v>623T9=8</v>
          </cell>
          <cell r="C936" t="str">
            <v>ไนกลาส  Nylglass stockinette white</v>
          </cell>
          <cell r="D936">
            <v>1418.11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16420</v>
          </cell>
          <cell r="R936">
            <v>17</v>
          </cell>
          <cell r="S936" t="str">
            <v>E</v>
          </cell>
        </row>
        <row r="937">
          <cell r="A937">
            <v>10</v>
          </cell>
          <cell r="B937" t="str">
            <v>634A80=2.5</v>
          </cell>
          <cell r="C937" t="str">
            <v>Cleansing Agent For Super Skin</v>
          </cell>
          <cell r="D937">
            <v>1008.5</v>
          </cell>
          <cell r="E937">
            <v>2</v>
          </cell>
          <cell r="F937">
            <v>2017.17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16433</v>
          </cell>
          <cell r="R937">
            <v>4</v>
          </cell>
          <cell r="S937" t="str">
            <v>E</v>
          </cell>
        </row>
        <row r="938">
          <cell r="A938">
            <v>10</v>
          </cell>
          <cell r="B938" t="str">
            <v>635L65=0009</v>
          </cell>
          <cell r="C938" t="str">
            <v>Touch Up Applicator Sealing Spray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16431</v>
          </cell>
          <cell r="R938">
            <v>6</v>
          </cell>
          <cell r="S938" t="str">
            <v>E</v>
          </cell>
        </row>
        <row r="939">
          <cell r="A939">
            <v>10</v>
          </cell>
          <cell r="B939" t="str">
            <v>635L65=0016</v>
          </cell>
          <cell r="C939" t="str">
            <v>Lackstift Silberbrillant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16431</v>
          </cell>
          <cell r="R939">
            <v>6</v>
          </cell>
          <cell r="S939" t="str">
            <v>E</v>
          </cell>
        </row>
        <row r="940">
          <cell r="A940">
            <v>10</v>
          </cell>
          <cell r="B940" t="str">
            <v>636K17=2.910</v>
          </cell>
          <cell r="C940" t="str">
            <v>คีมพอกเบ้าแขน-ขาเทียมO.B.Light Putty</v>
          </cell>
          <cell r="D940">
            <v>1298.7</v>
          </cell>
          <cell r="E940">
            <v>1</v>
          </cell>
          <cell r="F940">
            <v>1298.73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16433</v>
          </cell>
          <cell r="R940">
            <v>4</v>
          </cell>
          <cell r="S940" t="str">
            <v>E</v>
          </cell>
        </row>
        <row r="941">
          <cell r="A941">
            <v>10</v>
          </cell>
          <cell r="B941" t="str">
            <v>636K6</v>
          </cell>
          <cell r="C941" t="str">
            <v>Plastilin Putty</v>
          </cell>
          <cell r="D941">
            <v>125.4</v>
          </cell>
          <cell r="E941">
            <v>1</v>
          </cell>
          <cell r="F941">
            <v>125.49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16360</v>
          </cell>
          <cell r="R941">
            <v>77</v>
          </cell>
          <cell r="S941" t="str">
            <v>E</v>
          </cell>
        </row>
        <row r="942">
          <cell r="A942">
            <v>10</v>
          </cell>
          <cell r="B942" t="str">
            <v>636K8=20X2X10</v>
          </cell>
          <cell r="C942" t="str">
            <v>Plasta Tape</v>
          </cell>
          <cell r="D942">
            <v>542.79999999999995</v>
          </cell>
          <cell r="E942">
            <v>1</v>
          </cell>
          <cell r="F942">
            <v>542.79999999999995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16433</v>
          </cell>
          <cell r="R942">
            <v>4</v>
          </cell>
          <cell r="S942" t="str">
            <v>E</v>
          </cell>
        </row>
        <row r="943">
          <cell r="A943">
            <v>10</v>
          </cell>
          <cell r="B943" t="str">
            <v>642B2=200</v>
          </cell>
          <cell r="C943" t="str">
            <v>Measuring Cups (Set=100Pcs)</v>
          </cell>
          <cell r="D943">
            <v>0.85699999999999998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16349</v>
          </cell>
          <cell r="R943">
            <v>88</v>
          </cell>
          <cell r="S943" t="str">
            <v>E</v>
          </cell>
        </row>
        <row r="944">
          <cell r="A944">
            <v>10</v>
          </cell>
          <cell r="B944" t="str">
            <v>642B2=400</v>
          </cell>
          <cell r="C944" t="str">
            <v>Measuring Cups (Set=100Pcs)</v>
          </cell>
          <cell r="D944">
            <v>5.53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16420</v>
          </cell>
          <cell r="R944">
            <v>17</v>
          </cell>
          <cell r="S944" t="str">
            <v>E</v>
          </cell>
        </row>
        <row r="945">
          <cell r="A945">
            <v>10</v>
          </cell>
          <cell r="B945" t="str">
            <v>645C1</v>
          </cell>
          <cell r="C945" t="str">
            <v>ดินสอเขียนเฝือกIndelible Pencil</v>
          </cell>
          <cell r="D945">
            <v>459.31</v>
          </cell>
          <cell r="E945">
            <v>0</v>
          </cell>
          <cell r="F945">
            <v>0</v>
          </cell>
          <cell r="G945">
            <v>1</v>
          </cell>
          <cell r="H945">
            <v>459.31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16150</v>
          </cell>
          <cell r="R945">
            <v>287</v>
          </cell>
          <cell r="S945" t="str">
            <v>E</v>
          </cell>
        </row>
        <row r="946">
          <cell r="A946">
            <v>10</v>
          </cell>
          <cell r="B946" t="str">
            <v>645C2=2</v>
          </cell>
          <cell r="C946" t="str">
            <v>Grease pencil ดินสอเขียนเฝือก (กล่อง/10ด</v>
          </cell>
          <cell r="D946">
            <v>463.07</v>
          </cell>
          <cell r="E946">
            <v>0</v>
          </cell>
          <cell r="F946">
            <v>0</v>
          </cell>
          <cell r="G946">
            <v>1</v>
          </cell>
          <cell r="H946">
            <v>463.07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16139</v>
          </cell>
          <cell r="R946">
            <v>298</v>
          </cell>
          <cell r="S946" t="str">
            <v>E</v>
          </cell>
        </row>
        <row r="947">
          <cell r="A947">
            <v>10</v>
          </cell>
          <cell r="B947" t="str">
            <v>646D79=GB</v>
          </cell>
          <cell r="C947" t="str">
            <v>Reha Product Information</v>
          </cell>
          <cell r="D947">
            <v>0.99299999999999999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16391</v>
          </cell>
          <cell r="R947">
            <v>46</v>
          </cell>
          <cell r="S947" t="str">
            <v>E</v>
          </cell>
        </row>
        <row r="948">
          <cell r="A948">
            <v>10</v>
          </cell>
          <cell r="B948" t="str">
            <v>699G1=15</v>
          </cell>
          <cell r="C948" t="str">
            <v>เฝือกแบบยืดหยุ่นได้ขนาด6(Cellona)"</v>
          </cell>
          <cell r="D948">
            <v>175.4</v>
          </cell>
          <cell r="E948">
            <v>1</v>
          </cell>
          <cell r="F948">
            <v>175.41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16349</v>
          </cell>
          <cell r="R948">
            <v>88</v>
          </cell>
          <cell r="S948" t="str">
            <v>E</v>
          </cell>
        </row>
        <row r="949">
          <cell r="A949">
            <v>10</v>
          </cell>
          <cell r="B949" t="str">
            <v>699G3=10</v>
          </cell>
          <cell r="C949" t="str">
            <v>เฝือกแบบธรรมดา 4 นิ้ว (Cellona)</v>
          </cell>
          <cell r="D949">
            <v>57.5</v>
          </cell>
          <cell r="E949">
            <v>20</v>
          </cell>
          <cell r="F949">
            <v>1151.31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16433</v>
          </cell>
          <cell r="R949">
            <v>4</v>
          </cell>
          <cell r="S949" t="str">
            <v>E</v>
          </cell>
        </row>
        <row r="950">
          <cell r="A950">
            <v>10</v>
          </cell>
          <cell r="B950" t="str">
            <v>699G3=12</v>
          </cell>
          <cell r="C950" t="str">
            <v>เฝือกแบบธรรมดา 5 (Cellona)"</v>
          </cell>
          <cell r="D950">
            <v>47.454999999999998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16382</v>
          </cell>
          <cell r="R950">
            <v>55</v>
          </cell>
          <cell r="S950" t="str">
            <v>E</v>
          </cell>
        </row>
        <row r="951">
          <cell r="A951">
            <v>10</v>
          </cell>
          <cell r="B951" t="str">
            <v>699G3=15</v>
          </cell>
          <cell r="C951" t="str">
            <v>เฝือกแบบธรรมดา 6 นิ้ว (Cellona)</v>
          </cell>
          <cell r="D951">
            <v>73.599999999999994</v>
          </cell>
          <cell r="E951">
            <v>50</v>
          </cell>
          <cell r="F951">
            <v>3683.63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16433</v>
          </cell>
          <cell r="R951">
            <v>4</v>
          </cell>
          <cell r="S951" t="str">
            <v>E</v>
          </cell>
        </row>
        <row r="952">
          <cell r="A952">
            <v>10</v>
          </cell>
          <cell r="B952" t="str">
            <v>699G3=6</v>
          </cell>
          <cell r="C952" t="str">
            <v>เฝือกแบบธรรมดา กว้าง 6 cm.</v>
          </cell>
          <cell r="D952">
            <v>41.1</v>
          </cell>
          <cell r="E952">
            <v>30</v>
          </cell>
          <cell r="F952">
            <v>1233.22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16433</v>
          </cell>
          <cell r="R952">
            <v>4</v>
          </cell>
          <cell r="S952" t="str">
            <v>E</v>
          </cell>
        </row>
        <row r="953">
          <cell r="A953">
            <v>10</v>
          </cell>
          <cell r="B953" t="str">
            <v>699S1=25</v>
          </cell>
          <cell r="C953" t="str">
            <v>Pedilen Impression Foam  โฟมปั๊มเท้า</v>
          </cell>
          <cell r="D953">
            <v>41.8</v>
          </cell>
          <cell r="E953">
            <v>146</v>
          </cell>
          <cell r="F953">
            <v>6111.17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16433</v>
          </cell>
          <cell r="R953">
            <v>4</v>
          </cell>
          <cell r="S953" t="str">
            <v>E</v>
          </cell>
        </row>
        <row r="954">
          <cell r="A954">
            <v>10</v>
          </cell>
          <cell r="B954" t="str">
            <v>TA003=1.5</v>
          </cell>
          <cell r="C954" t="str">
            <v>อลูมิเนียม หนา 1.5 มม. 4ฟุตx8ฟุต</v>
          </cell>
          <cell r="D954">
            <v>1450</v>
          </cell>
          <cell r="E954">
            <v>1</v>
          </cell>
          <cell r="F954">
            <v>1450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16406</v>
          </cell>
          <cell r="R954">
            <v>31</v>
          </cell>
          <cell r="S954" t="str">
            <v>E</v>
          </cell>
        </row>
        <row r="955">
          <cell r="A955">
            <v>10</v>
          </cell>
          <cell r="B955" t="str">
            <v>TB003</v>
          </cell>
          <cell r="C955" t="str">
            <v>หัวเข็มขัดรูปเกือกม้า Brass buckle</v>
          </cell>
          <cell r="D955">
            <v>6.7</v>
          </cell>
          <cell r="E955">
            <v>5</v>
          </cell>
          <cell r="F955">
            <v>33.869999999999997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16425</v>
          </cell>
          <cell r="R955">
            <v>12</v>
          </cell>
          <cell r="S955" t="str">
            <v>E</v>
          </cell>
        </row>
        <row r="956">
          <cell r="A956">
            <v>10</v>
          </cell>
          <cell r="B956" t="str">
            <v>TB003=1/2</v>
          </cell>
          <cell r="C956" t="str">
            <v>หัวเข็มขัดขนาด 1/2"</v>
          </cell>
          <cell r="D956">
            <v>44</v>
          </cell>
          <cell r="E956">
            <v>0</v>
          </cell>
          <cell r="F956">
            <v>0</v>
          </cell>
          <cell r="G956">
            <v>4</v>
          </cell>
          <cell r="H956">
            <v>176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16115</v>
          </cell>
          <cell r="R956">
            <v>321</v>
          </cell>
          <cell r="S956" t="str">
            <v>E</v>
          </cell>
        </row>
        <row r="957">
          <cell r="A957">
            <v>10</v>
          </cell>
          <cell r="B957" t="str">
            <v>TB003=1X1.5""</v>
          </cell>
          <cell r="C957" t="str">
            <v>หัวเข็มขัดขนาด 1x1.5""</v>
          </cell>
          <cell r="D957">
            <v>80</v>
          </cell>
          <cell r="E957">
            <v>0</v>
          </cell>
          <cell r="F957">
            <v>0</v>
          </cell>
          <cell r="G957">
            <v>2</v>
          </cell>
          <cell r="H957">
            <v>160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16115</v>
          </cell>
          <cell r="R957">
            <v>321</v>
          </cell>
          <cell r="S957" t="str">
            <v>E</v>
          </cell>
        </row>
        <row r="958">
          <cell r="A958">
            <v>10</v>
          </cell>
          <cell r="B958" t="str">
            <v>TB003=T</v>
          </cell>
          <cell r="C958" t="str">
            <v>หัวเข็มขัดเทเลอร์</v>
          </cell>
          <cell r="D958">
            <v>24</v>
          </cell>
          <cell r="E958">
            <v>0</v>
          </cell>
          <cell r="F958">
            <v>0</v>
          </cell>
          <cell r="G958">
            <v>195</v>
          </cell>
          <cell r="H958">
            <v>4680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16115</v>
          </cell>
          <cell r="R958">
            <v>321</v>
          </cell>
          <cell r="S958" t="str">
            <v>E</v>
          </cell>
        </row>
        <row r="959">
          <cell r="A959">
            <v>10</v>
          </cell>
          <cell r="B959" t="str">
            <v>TB005=L</v>
          </cell>
          <cell r="C959" t="str">
            <v>สายเข็มขัด BK (BK Belt)</v>
          </cell>
          <cell r="D959">
            <v>80</v>
          </cell>
          <cell r="E959">
            <v>5</v>
          </cell>
          <cell r="F959">
            <v>400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16390</v>
          </cell>
          <cell r="R959">
            <v>47</v>
          </cell>
          <cell r="S959" t="str">
            <v>E</v>
          </cell>
        </row>
        <row r="960">
          <cell r="A960">
            <v>10</v>
          </cell>
          <cell r="B960" t="str">
            <v>TB006</v>
          </cell>
          <cell r="C960" t="str">
            <v>สายเข็มขัด AK (AK Belt)</v>
          </cell>
          <cell r="D960">
            <v>94.8</v>
          </cell>
          <cell r="E960">
            <v>20</v>
          </cell>
          <cell r="F960">
            <v>1897.12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16390</v>
          </cell>
          <cell r="R960">
            <v>47</v>
          </cell>
          <cell r="S960" t="str">
            <v>E</v>
          </cell>
        </row>
        <row r="961">
          <cell r="A961">
            <v>10</v>
          </cell>
          <cell r="B961" t="str">
            <v>TC003=BR</v>
          </cell>
          <cell r="C961" t="str">
            <v>ด้ายสีน้ำตาล</v>
          </cell>
          <cell r="D961">
            <v>27</v>
          </cell>
          <cell r="E961">
            <v>12</v>
          </cell>
          <cell r="F961">
            <v>325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16314</v>
          </cell>
          <cell r="R961">
            <v>123</v>
          </cell>
          <cell r="S961" t="str">
            <v>E</v>
          </cell>
        </row>
        <row r="962">
          <cell r="A962">
            <v>10</v>
          </cell>
          <cell r="B962" t="str">
            <v>TC003=W</v>
          </cell>
          <cell r="C962" t="str">
            <v>ด้ายสีขาว(White Cotton)</v>
          </cell>
          <cell r="D962">
            <v>25.3</v>
          </cell>
          <cell r="E962">
            <v>25</v>
          </cell>
          <cell r="F962">
            <v>632.89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16314</v>
          </cell>
          <cell r="R962">
            <v>123</v>
          </cell>
          <cell r="S962" t="str">
            <v>E</v>
          </cell>
        </row>
        <row r="963">
          <cell r="A963">
            <v>10</v>
          </cell>
          <cell r="B963" t="str">
            <v>TC009</v>
          </cell>
          <cell r="C963" t="str">
            <v>ผ้าทรงเคมี</v>
          </cell>
          <cell r="D963">
            <v>65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5</v>
          </cell>
          <cell r="J963">
            <v>325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16075</v>
          </cell>
          <cell r="R963">
            <v>361</v>
          </cell>
          <cell r="S963" t="str">
            <v>E</v>
          </cell>
        </row>
        <row r="964">
          <cell r="A964">
            <v>10</v>
          </cell>
          <cell r="B964" t="str">
            <v>TD003</v>
          </cell>
          <cell r="C964" t="str">
            <v>ดีอีเอ (D.E.A)</v>
          </cell>
          <cell r="D964">
            <v>350</v>
          </cell>
          <cell r="E964">
            <v>1</v>
          </cell>
          <cell r="F964">
            <v>350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16413</v>
          </cell>
          <cell r="R964">
            <v>24</v>
          </cell>
          <cell r="S964" t="str">
            <v>E</v>
          </cell>
        </row>
        <row r="965">
          <cell r="A965">
            <v>10</v>
          </cell>
          <cell r="B965" t="str">
            <v>TD003=1</v>
          </cell>
          <cell r="C965" t="str">
            <v>ตัวทำปฏิกิริยา</v>
          </cell>
          <cell r="D965">
            <v>150</v>
          </cell>
          <cell r="E965">
            <v>0</v>
          </cell>
          <cell r="F965">
            <v>0</v>
          </cell>
          <cell r="G965">
            <v>5</v>
          </cell>
          <cell r="H965">
            <v>750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16209</v>
          </cell>
          <cell r="R965">
            <v>228</v>
          </cell>
          <cell r="S965" t="str">
            <v>E</v>
          </cell>
        </row>
        <row r="966">
          <cell r="A966">
            <v>10</v>
          </cell>
          <cell r="B966" t="str">
            <v>TE001=12</v>
          </cell>
          <cell r="C966" t="str">
            <v>เป๊กย้ำ 12 มิลลิเมตร</v>
          </cell>
          <cell r="D966">
            <v>280</v>
          </cell>
          <cell r="E966">
            <v>3</v>
          </cell>
          <cell r="F966">
            <v>840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16319</v>
          </cell>
          <cell r="R966">
            <v>118</v>
          </cell>
          <cell r="S966" t="str">
            <v>E</v>
          </cell>
        </row>
        <row r="967">
          <cell r="A967">
            <v>10</v>
          </cell>
          <cell r="B967" t="str">
            <v>TE001=8</v>
          </cell>
          <cell r="C967" t="str">
            <v>เป็กย้ำขนาด8มม.(Eyelet)กล่องละ1000ตัว</v>
          </cell>
          <cell r="D967">
            <v>144.22999999999999</v>
          </cell>
          <cell r="E967">
            <v>0</v>
          </cell>
          <cell r="F967">
            <v>0</v>
          </cell>
          <cell r="G967">
            <v>9</v>
          </cell>
          <cell r="H967">
            <v>1298.0899999999999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16083</v>
          </cell>
          <cell r="R967">
            <v>353</v>
          </cell>
          <cell r="S967" t="str">
            <v>E</v>
          </cell>
        </row>
        <row r="968">
          <cell r="A968">
            <v>10</v>
          </cell>
          <cell r="B968" t="str">
            <v>TF003=3B</v>
          </cell>
          <cell r="C968" t="str">
            <v>ฟองน้ำสีดำ ขนาดหนา 3 มิลลิเมตร</v>
          </cell>
          <cell r="D968">
            <v>75</v>
          </cell>
          <cell r="E968">
            <v>0</v>
          </cell>
          <cell r="F968">
            <v>0</v>
          </cell>
          <cell r="G968">
            <v>5</v>
          </cell>
          <cell r="H968">
            <v>375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16153</v>
          </cell>
          <cell r="R968">
            <v>284</v>
          </cell>
          <cell r="S968" t="str">
            <v>E</v>
          </cell>
        </row>
        <row r="969">
          <cell r="A969">
            <v>10</v>
          </cell>
          <cell r="B969" t="str">
            <v>TF003=3Y</v>
          </cell>
          <cell r="C969" t="str">
            <v>ฟองน้ำสีเหลือง หนา 3 มิลลิเมตร</v>
          </cell>
          <cell r="D969">
            <v>190.8</v>
          </cell>
          <cell r="E969">
            <v>4</v>
          </cell>
          <cell r="F969">
            <v>763.34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16371</v>
          </cell>
          <cell r="R969">
            <v>66</v>
          </cell>
          <cell r="S969" t="str">
            <v>E</v>
          </cell>
        </row>
        <row r="970">
          <cell r="A970">
            <v>10</v>
          </cell>
          <cell r="B970" t="str">
            <v>TF003=5B</v>
          </cell>
          <cell r="C970" t="str">
            <v>ฟองน้ำสีดำ ขนาดหนา 5 มิลลิเมตร</v>
          </cell>
          <cell r="D970">
            <v>283.3</v>
          </cell>
          <cell r="E970">
            <v>3</v>
          </cell>
          <cell r="F970">
            <v>850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16425</v>
          </cell>
          <cell r="R970">
            <v>12</v>
          </cell>
          <cell r="S970" t="str">
            <v>E</v>
          </cell>
        </row>
        <row r="971">
          <cell r="A971">
            <v>10</v>
          </cell>
          <cell r="B971" t="str">
            <v>TFB001</v>
          </cell>
          <cell r="C971" t="str">
            <v>หัวเข็มขัดสแตนเลสขนาด 1x1 (Four bar buc"</v>
          </cell>
          <cell r="D971">
            <v>0.75</v>
          </cell>
          <cell r="E971">
            <v>0</v>
          </cell>
          <cell r="F971">
            <v>0</v>
          </cell>
          <cell r="G971">
            <v>320</v>
          </cell>
          <cell r="H971">
            <v>240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16096</v>
          </cell>
          <cell r="R971">
            <v>340</v>
          </cell>
          <cell r="S971" t="str">
            <v>E</v>
          </cell>
        </row>
        <row r="972">
          <cell r="A972">
            <v>10</v>
          </cell>
          <cell r="B972" t="str">
            <v>TG004</v>
          </cell>
          <cell r="C972" t="str">
            <v>ซังกาว 1 ปี๊ป = 10 กก. (Gule mormal)</v>
          </cell>
          <cell r="D972">
            <v>230</v>
          </cell>
          <cell r="E972">
            <v>1</v>
          </cell>
          <cell r="F972">
            <v>230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16315</v>
          </cell>
          <cell r="R972">
            <v>122</v>
          </cell>
          <cell r="S972" t="str">
            <v>E</v>
          </cell>
        </row>
        <row r="973">
          <cell r="A973">
            <v>10</v>
          </cell>
          <cell r="B973" t="str">
            <v>TH007</v>
          </cell>
          <cell r="C973" t="str">
            <v>ส้นรองเท้า (Shoe Heel)</v>
          </cell>
          <cell r="D973">
            <v>79.400000000000006</v>
          </cell>
          <cell r="E973">
            <v>1</v>
          </cell>
          <cell r="F973">
            <v>79.44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16425</v>
          </cell>
          <cell r="R973">
            <v>12</v>
          </cell>
          <cell r="S973" t="str">
            <v>E</v>
          </cell>
        </row>
        <row r="974">
          <cell r="A974">
            <v>10</v>
          </cell>
          <cell r="B974" t="str">
            <v>TH010</v>
          </cell>
          <cell r="C974" t="str">
            <v>ห่วงโลหะตัว D</v>
          </cell>
          <cell r="D974">
            <v>0.51</v>
          </cell>
          <cell r="E974">
            <v>0</v>
          </cell>
          <cell r="F974">
            <v>0</v>
          </cell>
          <cell r="G974">
            <v>22</v>
          </cell>
          <cell r="H974">
            <v>11.28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16187</v>
          </cell>
          <cell r="R974">
            <v>250</v>
          </cell>
          <cell r="S974" t="str">
            <v>E</v>
          </cell>
        </row>
        <row r="975">
          <cell r="A975">
            <v>10</v>
          </cell>
          <cell r="B975" t="str">
            <v>TK001=B</v>
          </cell>
          <cell r="C975" t="str">
            <v>คิ้วยางสีน้ำตาล</v>
          </cell>
          <cell r="D975">
            <v>4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10</v>
          </cell>
          <cell r="J975">
            <v>40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15898</v>
          </cell>
          <cell r="R975">
            <v>538</v>
          </cell>
          <cell r="S975" t="str">
            <v>E</v>
          </cell>
        </row>
        <row r="976">
          <cell r="A976">
            <v>10</v>
          </cell>
          <cell r="B976" t="str">
            <v>TL002=B</v>
          </cell>
          <cell r="C976" t="str">
            <v>หนังซับในสีดำ (Leather liner Black)</v>
          </cell>
          <cell r="D976">
            <v>658.1</v>
          </cell>
          <cell r="E976">
            <v>6</v>
          </cell>
          <cell r="F976">
            <v>3948.86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16319</v>
          </cell>
          <cell r="R976">
            <v>118</v>
          </cell>
          <cell r="S976" t="str">
            <v>E</v>
          </cell>
        </row>
        <row r="977">
          <cell r="A977">
            <v>10</v>
          </cell>
          <cell r="B977" t="str">
            <v>TL002=BR</v>
          </cell>
          <cell r="C977" t="str">
            <v>หนังซับในสีน้ำตาล (Leather liner brown)</v>
          </cell>
          <cell r="D977">
            <v>476.2</v>
          </cell>
          <cell r="E977">
            <v>5</v>
          </cell>
          <cell r="F977">
            <v>2381.25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16432</v>
          </cell>
          <cell r="R977">
            <v>5</v>
          </cell>
          <cell r="S977" t="str">
            <v>E</v>
          </cell>
        </row>
        <row r="978">
          <cell r="A978">
            <v>10</v>
          </cell>
          <cell r="B978" t="str">
            <v>TL002=CR</v>
          </cell>
          <cell r="C978" t="str">
            <v>หนังซับในสีเนื้อ Leather liner cream</v>
          </cell>
          <cell r="D978">
            <v>815.2</v>
          </cell>
          <cell r="E978">
            <v>3</v>
          </cell>
          <cell r="F978">
            <v>2445.75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16425</v>
          </cell>
          <cell r="R978">
            <v>12</v>
          </cell>
          <cell r="S978" t="str">
            <v>E</v>
          </cell>
        </row>
        <row r="979">
          <cell r="A979">
            <v>10</v>
          </cell>
          <cell r="B979" t="str">
            <v>TL002=WH</v>
          </cell>
          <cell r="C979" t="str">
            <v>หนังซับในสีขาว Leather liner white</v>
          </cell>
          <cell r="D979">
            <v>785.3</v>
          </cell>
          <cell r="E979">
            <v>3</v>
          </cell>
          <cell r="F979">
            <v>2356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16318</v>
          </cell>
          <cell r="R979">
            <v>119</v>
          </cell>
          <cell r="S979" t="str">
            <v>E</v>
          </cell>
        </row>
        <row r="980">
          <cell r="A980">
            <v>10</v>
          </cell>
          <cell r="B980" t="str">
            <v>TL003=BL</v>
          </cell>
          <cell r="C980" t="str">
            <v>หนังหน้าสีดำ (Leather polished black)</v>
          </cell>
          <cell r="D980">
            <v>1069.7</v>
          </cell>
          <cell r="E980">
            <v>5</v>
          </cell>
          <cell r="F980">
            <v>5348.78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16413</v>
          </cell>
          <cell r="R980">
            <v>24</v>
          </cell>
          <cell r="S980" t="str">
            <v>E</v>
          </cell>
        </row>
        <row r="981">
          <cell r="A981">
            <v>10</v>
          </cell>
          <cell r="B981" t="str">
            <v>TL003=BL2</v>
          </cell>
          <cell r="C981" t="str">
            <v>หนังหน้าสีดำแบบมัน (Leather polished bla</v>
          </cell>
          <cell r="D981">
            <v>942.5</v>
          </cell>
          <cell r="E981">
            <v>0</v>
          </cell>
          <cell r="F981">
            <v>0</v>
          </cell>
          <cell r="G981">
            <v>1</v>
          </cell>
          <cell r="H981">
            <v>942.5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16128</v>
          </cell>
          <cell r="R981">
            <v>308</v>
          </cell>
          <cell r="S981" t="str">
            <v>E</v>
          </cell>
        </row>
        <row r="982">
          <cell r="A982">
            <v>10</v>
          </cell>
          <cell r="B982" t="str">
            <v>TL003=BR</v>
          </cell>
          <cell r="C982" t="str">
            <v>หนังหน้าสีน้ำตาล Leather Polished Brown</v>
          </cell>
          <cell r="D982">
            <v>1093.3</v>
          </cell>
          <cell r="E982">
            <v>3</v>
          </cell>
          <cell r="F982">
            <v>3279.9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16432</v>
          </cell>
          <cell r="R982">
            <v>5</v>
          </cell>
          <cell r="S982" t="str">
            <v>E</v>
          </cell>
        </row>
        <row r="983">
          <cell r="A983">
            <v>10</v>
          </cell>
          <cell r="B983" t="str">
            <v>TL003=CR</v>
          </cell>
          <cell r="C983" t="str">
            <v>หนังหน้าสีเนื้อ</v>
          </cell>
          <cell r="D983">
            <v>715.9</v>
          </cell>
          <cell r="E983">
            <v>1</v>
          </cell>
          <cell r="F983">
            <v>715.93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16313</v>
          </cell>
          <cell r="R983">
            <v>124</v>
          </cell>
          <cell r="S983" t="str">
            <v>E</v>
          </cell>
        </row>
        <row r="984">
          <cell r="A984">
            <v>10</v>
          </cell>
          <cell r="B984" t="str">
            <v>TL003=RE</v>
          </cell>
          <cell r="C984" t="str">
            <v>หนังซับในสีแดง (Leather polished red)</v>
          </cell>
          <cell r="D984">
            <v>721.68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</v>
          </cell>
          <cell r="J984">
            <v>1443.37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16075</v>
          </cell>
          <cell r="R984">
            <v>361</v>
          </cell>
          <cell r="S984" t="str">
            <v>E</v>
          </cell>
        </row>
        <row r="985">
          <cell r="A985">
            <v>10</v>
          </cell>
          <cell r="B985" t="str">
            <v>TL003=WH</v>
          </cell>
          <cell r="C985" t="str">
            <v>หนังหน้าสีขาว (Leather polished white)</v>
          </cell>
          <cell r="D985">
            <v>1053.2</v>
          </cell>
          <cell r="E985">
            <v>3</v>
          </cell>
          <cell r="F985">
            <v>3159.87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16425</v>
          </cell>
          <cell r="R985">
            <v>12</v>
          </cell>
          <cell r="S985" t="str">
            <v>E</v>
          </cell>
        </row>
        <row r="986">
          <cell r="A986">
            <v>10</v>
          </cell>
          <cell r="B986" t="str">
            <v>TL004</v>
          </cell>
          <cell r="C986" t="str">
            <v>หนังฟอกฝาด (Leather for Belt)</v>
          </cell>
          <cell r="D986">
            <v>783.1</v>
          </cell>
          <cell r="E986">
            <v>0</v>
          </cell>
          <cell r="F986">
            <v>0</v>
          </cell>
          <cell r="G986">
            <v>3</v>
          </cell>
          <cell r="H986">
            <v>2349.31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16186</v>
          </cell>
          <cell r="R986">
            <v>251</v>
          </cell>
          <cell r="S986" t="str">
            <v>E</v>
          </cell>
        </row>
        <row r="987">
          <cell r="A987">
            <v>10</v>
          </cell>
          <cell r="B987" t="str">
            <v>TL008</v>
          </cell>
          <cell r="C987" t="str">
            <v>หนังเทียมสีขาว (หน้ากว้าง 1 หลา)</v>
          </cell>
          <cell r="D987">
            <v>67.959999999999994</v>
          </cell>
          <cell r="E987">
            <v>0</v>
          </cell>
          <cell r="F987">
            <v>0</v>
          </cell>
          <cell r="G987">
            <v>17</v>
          </cell>
          <cell r="H987">
            <v>1155.27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16167</v>
          </cell>
          <cell r="R987">
            <v>270</v>
          </cell>
          <cell r="S987" t="str">
            <v>E</v>
          </cell>
        </row>
        <row r="988">
          <cell r="A988">
            <v>10</v>
          </cell>
          <cell r="B988" t="str">
            <v>TL008=BR</v>
          </cell>
          <cell r="C988" t="str">
            <v>หนังเทียมสีน้ำตาล (Rubber)</v>
          </cell>
          <cell r="D988">
            <v>88.7</v>
          </cell>
          <cell r="E988">
            <v>2</v>
          </cell>
          <cell r="F988">
            <v>177.5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16311</v>
          </cell>
          <cell r="R988">
            <v>126</v>
          </cell>
          <cell r="S988" t="str">
            <v>E</v>
          </cell>
        </row>
        <row r="989">
          <cell r="A989">
            <v>10</v>
          </cell>
          <cell r="B989" t="str">
            <v>TL009</v>
          </cell>
          <cell r="C989" t="str">
            <v>แลกเกอร์เงาDENZO</v>
          </cell>
          <cell r="D989">
            <v>230.32</v>
          </cell>
          <cell r="E989">
            <v>0</v>
          </cell>
          <cell r="F989">
            <v>0</v>
          </cell>
          <cell r="G989">
            <v>1</v>
          </cell>
          <cell r="H989">
            <v>230.32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16194</v>
          </cell>
          <cell r="R989">
            <v>243</v>
          </cell>
          <cell r="S989" t="str">
            <v>E</v>
          </cell>
        </row>
        <row r="990">
          <cell r="A990">
            <v>10</v>
          </cell>
          <cell r="B990" t="str">
            <v>TN001</v>
          </cell>
          <cell r="C990" t="str">
            <v>แป้นน้อตยึดสายเข็มขัด (Nut for ptb belt)</v>
          </cell>
          <cell r="D990">
            <v>37.9</v>
          </cell>
          <cell r="E990">
            <v>131</v>
          </cell>
          <cell r="F990">
            <v>4968.57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16371</v>
          </cell>
          <cell r="R990">
            <v>66</v>
          </cell>
          <cell r="S990" t="str">
            <v>E</v>
          </cell>
        </row>
        <row r="991">
          <cell r="A991">
            <v>10</v>
          </cell>
          <cell r="B991" t="str">
            <v>TP001=25</v>
          </cell>
          <cell r="C991" t="str">
            <v>ปูนปลาสเตอร์ 25 กก./ถุง</v>
          </cell>
          <cell r="D991">
            <v>3.4</v>
          </cell>
          <cell r="E991">
            <v>75</v>
          </cell>
          <cell r="F991">
            <v>259.87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16431</v>
          </cell>
          <cell r="R991">
            <v>6</v>
          </cell>
          <cell r="S991" t="str">
            <v>E</v>
          </cell>
        </row>
        <row r="992">
          <cell r="A992">
            <v>10</v>
          </cell>
          <cell r="B992" t="str">
            <v>TP008=6(S)</v>
          </cell>
          <cell r="C992" t="str">
            <v>เฝือก GYPSONA ขนาด 6 นิ้ว แบบ S</v>
          </cell>
          <cell r="D992">
            <v>441.59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16360</v>
          </cell>
          <cell r="R992">
            <v>77</v>
          </cell>
          <cell r="S992" t="str">
            <v>E</v>
          </cell>
        </row>
        <row r="993">
          <cell r="A993">
            <v>10</v>
          </cell>
          <cell r="B993" t="str">
            <v>TP010=6</v>
          </cell>
          <cell r="C993" t="str">
            <v>พีไลท์สีขาว Pelite-White 6mm.(85x180cm)</v>
          </cell>
          <cell r="D993">
            <v>199</v>
          </cell>
          <cell r="E993">
            <v>111</v>
          </cell>
          <cell r="F993">
            <v>22094.76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16425</v>
          </cell>
          <cell r="R993">
            <v>12</v>
          </cell>
          <cell r="S993" t="str">
            <v>E</v>
          </cell>
        </row>
        <row r="994">
          <cell r="A994">
            <v>10</v>
          </cell>
          <cell r="B994" t="str">
            <v>TP015=1</v>
          </cell>
          <cell r="C994" t="str">
            <v>ผ้าดิบ กว้าง 1 เมตร</v>
          </cell>
          <cell r="D994">
            <v>65</v>
          </cell>
          <cell r="E994">
            <v>0</v>
          </cell>
          <cell r="F994">
            <v>0</v>
          </cell>
          <cell r="G994">
            <v>5</v>
          </cell>
          <cell r="H994">
            <v>325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16080</v>
          </cell>
          <cell r="R994">
            <v>356</v>
          </cell>
          <cell r="S994" t="str">
            <v>E</v>
          </cell>
        </row>
        <row r="995">
          <cell r="A995">
            <v>10</v>
          </cell>
          <cell r="B995" t="str">
            <v>TP020</v>
          </cell>
          <cell r="C995" t="str">
            <v>พีไลท์สีเนื้อ หนา 6 mm.(85x180cm)</v>
          </cell>
          <cell r="D995">
            <v>209.4</v>
          </cell>
          <cell r="E995">
            <v>54</v>
          </cell>
          <cell r="F995">
            <v>11310.03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16425</v>
          </cell>
          <cell r="R995">
            <v>12</v>
          </cell>
          <cell r="S995" t="str">
            <v>E</v>
          </cell>
        </row>
        <row r="996">
          <cell r="A996">
            <v>10</v>
          </cell>
          <cell r="B996" t="str">
            <v>TR004</v>
          </cell>
          <cell r="C996" t="str">
            <v>พลาสติกเหลวเรซิ่น Resin Polyester#355</v>
          </cell>
          <cell r="D996">
            <v>1100</v>
          </cell>
          <cell r="E996">
            <v>1</v>
          </cell>
          <cell r="F996">
            <v>1100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16432</v>
          </cell>
          <cell r="R996">
            <v>5</v>
          </cell>
          <cell r="S996" t="str">
            <v>E</v>
          </cell>
        </row>
        <row r="997">
          <cell r="A997">
            <v>10</v>
          </cell>
          <cell r="B997" t="str">
            <v>TR004=288</v>
          </cell>
          <cell r="C997" t="str">
            <v>Resin # 288</v>
          </cell>
          <cell r="D997">
            <v>52</v>
          </cell>
          <cell r="E997">
            <v>0</v>
          </cell>
          <cell r="F997">
            <v>0</v>
          </cell>
          <cell r="G997">
            <v>20</v>
          </cell>
          <cell r="H997">
            <v>1040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16083</v>
          </cell>
          <cell r="R997">
            <v>353</v>
          </cell>
          <cell r="S997" t="str">
            <v>E</v>
          </cell>
        </row>
        <row r="998">
          <cell r="A998">
            <v>10</v>
          </cell>
          <cell r="B998" t="str">
            <v>TR009=6</v>
          </cell>
          <cell r="C998" t="str">
            <v>ส้นรองเท้า เบอร์ 6</v>
          </cell>
          <cell r="D998">
            <v>120</v>
          </cell>
          <cell r="E998">
            <v>0</v>
          </cell>
          <cell r="F998">
            <v>0</v>
          </cell>
          <cell r="G998">
            <v>1</v>
          </cell>
          <cell r="H998">
            <v>120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16186</v>
          </cell>
          <cell r="R998">
            <v>251</v>
          </cell>
          <cell r="S998" t="str">
            <v>E</v>
          </cell>
        </row>
        <row r="999">
          <cell r="A999">
            <v>10</v>
          </cell>
          <cell r="B999" t="str">
            <v>TR009=7</v>
          </cell>
          <cell r="C999" t="str">
            <v>ส้นรองเท้า เบอร์ 7</v>
          </cell>
          <cell r="D999">
            <v>120</v>
          </cell>
          <cell r="E999">
            <v>0</v>
          </cell>
          <cell r="F999">
            <v>0</v>
          </cell>
          <cell r="G999">
            <v>1</v>
          </cell>
          <cell r="H999">
            <v>120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16186</v>
          </cell>
          <cell r="R999">
            <v>251</v>
          </cell>
          <cell r="S999" t="str">
            <v>E</v>
          </cell>
        </row>
        <row r="1000">
          <cell r="A1000">
            <v>10</v>
          </cell>
          <cell r="B1000" t="str">
            <v>TR009=8</v>
          </cell>
          <cell r="C1000" t="str">
            <v>ส้นรองเท้า เบอร์ 8</v>
          </cell>
          <cell r="D1000">
            <v>120</v>
          </cell>
          <cell r="E1000">
            <v>0</v>
          </cell>
          <cell r="F1000">
            <v>0</v>
          </cell>
          <cell r="G1000">
            <v>1</v>
          </cell>
          <cell r="H1000">
            <v>120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16186</v>
          </cell>
          <cell r="R1000">
            <v>251</v>
          </cell>
          <cell r="S1000" t="str">
            <v>E</v>
          </cell>
        </row>
        <row r="1001">
          <cell r="A1001">
            <v>10</v>
          </cell>
          <cell r="B1001" t="str">
            <v>TS0001</v>
          </cell>
          <cell r="C1001" t="str">
            <v>กระดาษทรายหยาบ</v>
          </cell>
          <cell r="D1001">
            <v>8</v>
          </cell>
          <cell r="E1001">
            <v>2</v>
          </cell>
          <cell r="F1001">
            <v>16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16425</v>
          </cell>
          <cell r="R1001">
            <v>12</v>
          </cell>
          <cell r="S1001" t="str">
            <v>E</v>
          </cell>
        </row>
        <row r="1002">
          <cell r="A1002">
            <v>10</v>
          </cell>
          <cell r="B1002" t="str">
            <v>TS007=2</v>
          </cell>
          <cell r="C1002" t="str">
            <v>สต็อคกิเนท 2 (Stockinette 2")"</v>
          </cell>
          <cell r="D1002">
            <v>275</v>
          </cell>
          <cell r="E1002">
            <v>6</v>
          </cell>
          <cell r="F1002">
            <v>1650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16412</v>
          </cell>
          <cell r="R1002">
            <v>25</v>
          </cell>
          <cell r="S1002" t="str">
            <v>E</v>
          </cell>
        </row>
        <row r="1003">
          <cell r="A1003">
            <v>10</v>
          </cell>
          <cell r="B1003" t="str">
            <v>TS007=5</v>
          </cell>
          <cell r="C1003" t="str">
            <v>สต็อคกิเนท 5 (Stockinette 5")"</v>
          </cell>
          <cell r="D1003">
            <v>432</v>
          </cell>
          <cell r="E1003">
            <v>8</v>
          </cell>
          <cell r="F1003">
            <v>3456.47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16313</v>
          </cell>
          <cell r="R1003">
            <v>124</v>
          </cell>
          <cell r="S1003" t="str">
            <v>E</v>
          </cell>
        </row>
        <row r="1004">
          <cell r="A1004">
            <v>10</v>
          </cell>
          <cell r="B1004" t="str">
            <v>TS007=6</v>
          </cell>
          <cell r="C1004" t="str">
            <v>สต็อคกิเนท 6 (Stockinette 6")"</v>
          </cell>
          <cell r="D1004">
            <v>504</v>
          </cell>
          <cell r="E1004">
            <v>2</v>
          </cell>
          <cell r="F1004">
            <v>1008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16432</v>
          </cell>
          <cell r="R1004">
            <v>5</v>
          </cell>
          <cell r="S1004" t="str">
            <v>E</v>
          </cell>
        </row>
        <row r="1005">
          <cell r="A1005">
            <v>10</v>
          </cell>
          <cell r="B1005" t="str">
            <v>TS009=3</v>
          </cell>
          <cell r="C1005" t="str">
            <v>สีทารองเท้า สีดำ</v>
          </cell>
          <cell r="D1005">
            <v>58.75</v>
          </cell>
          <cell r="E1005">
            <v>0</v>
          </cell>
          <cell r="F1005">
            <v>0</v>
          </cell>
          <cell r="G1005">
            <v>1</v>
          </cell>
          <cell r="H1005">
            <v>58.75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16079</v>
          </cell>
          <cell r="R1005">
            <v>357</v>
          </cell>
          <cell r="S1005" t="str">
            <v>E</v>
          </cell>
        </row>
        <row r="1006">
          <cell r="A1006">
            <v>10</v>
          </cell>
          <cell r="B1006" t="str">
            <v>TS016</v>
          </cell>
          <cell r="C1006" t="str">
            <v>คิ้วยางรองเท้า</v>
          </cell>
          <cell r="D1006">
            <v>3.8</v>
          </cell>
          <cell r="E1006">
            <v>175</v>
          </cell>
          <cell r="F1006">
            <v>674.52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16425</v>
          </cell>
          <cell r="R1006">
            <v>12</v>
          </cell>
          <cell r="S1006" t="str">
            <v>E</v>
          </cell>
        </row>
        <row r="1007">
          <cell r="A1007">
            <v>10</v>
          </cell>
          <cell r="B1007" t="str">
            <v>TV007=1</v>
          </cell>
          <cell r="C1007" t="str">
            <v>เวลโก้ 1 นิ้ว (Velceo 1) สีขาว"</v>
          </cell>
          <cell r="D1007">
            <v>230</v>
          </cell>
          <cell r="E1007">
            <v>0</v>
          </cell>
          <cell r="F1007">
            <v>0</v>
          </cell>
          <cell r="G1007">
            <v>1</v>
          </cell>
          <cell r="H1007">
            <v>230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16249</v>
          </cell>
          <cell r="R1007">
            <v>188</v>
          </cell>
          <cell r="S1007" t="str">
            <v>E</v>
          </cell>
        </row>
        <row r="1008">
          <cell r="A1008">
            <v>10</v>
          </cell>
          <cell r="B1008" t="str">
            <v>TV007=1B</v>
          </cell>
          <cell r="C1008" t="str">
            <v>เวลโก้ 1 นิ้ว (Velceo 1) สีดำ"</v>
          </cell>
          <cell r="D1008">
            <v>240</v>
          </cell>
          <cell r="E1008">
            <v>2</v>
          </cell>
          <cell r="F1008">
            <v>480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16314</v>
          </cell>
          <cell r="R1008">
            <v>123</v>
          </cell>
          <cell r="S1008" t="str">
            <v>E</v>
          </cell>
        </row>
        <row r="1009">
          <cell r="A1009">
            <v>10</v>
          </cell>
          <cell r="B1009" t="str">
            <v>TV007=1BN</v>
          </cell>
          <cell r="C1009" t="str">
            <v>เวลโก้ 1 สีเนื้อ"</v>
          </cell>
          <cell r="D1009">
            <v>280</v>
          </cell>
          <cell r="E1009">
            <v>1</v>
          </cell>
          <cell r="F1009">
            <v>280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16301</v>
          </cell>
          <cell r="R1009">
            <v>136</v>
          </cell>
          <cell r="S1009" t="str">
            <v>E</v>
          </cell>
        </row>
        <row r="1010">
          <cell r="A1010">
            <v>10</v>
          </cell>
          <cell r="B1010" t="str">
            <v>TV007=1CR</v>
          </cell>
          <cell r="C1010" t="str">
            <v>เวลโก้ 1 นิ้วสีครีม (Velceo 1)"</v>
          </cell>
          <cell r="D1010">
            <v>280</v>
          </cell>
          <cell r="E1010">
            <v>2</v>
          </cell>
          <cell r="F1010">
            <v>560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16314</v>
          </cell>
          <cell r="R1010">
            <v>123</v>
          </cell>
          <cell r="S1010" t="str">
            <v>E</v>
          </cell>
        </row>
        <row r="1011">
          <cell r="A1011">
            <v>10</v>
          </cell>
          <cell r="B1011" t="str">
            <v>TV007=2BL</v>
          </cell>
          <cell r="C1011" t="str">
            <v>เวลโก 2 นิ้วสีดำ (Velceo 2)"</v>
          </cell>
          <cell r="D1011">
            <v>485</v>
          </cell>
          <cell r="E1011">
            <v>2</v>
          </cell>
          <cell r="F1011">
            <v>970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16314</v>
          </cell>
          <cell r="R1011">
            <v>123</v>
          </cell>
          <cell r="S1011" t="str">
            <v>E</v>
          </cell>
        </row>
        <row r="1012">
          <cell r="A1012">
            <v>10</v>
          </cell>
          <cell r="B1012" t="str">
            <v>TW001=4X4X1</v>
          </cell>
          <cell r="C1012" t="str">
            <v>ไม้สมพงษ์อบแห้งขนาด 4x4"x1m. (Wood4x4x1"</v>
          </cell>
          <cell r="D1012">
            <v>265.10000000000002</v>
          </cell>
          <cell r="E1012">
            <v>13</v>
          </cell>
          <cell r="F1012">
            <v>3446.25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16340</v>
          </cell>
          <cell r="R1012">
            <v>97</v>
          </cell>
          <cell r="S1012" t="str">
            <v>E</v>
          </cell>
        </row>
        <row r="1013">
          <cell r="A1013">
            <v>10</v>
          </cell>
          <cell r="B1013" t="str">
            <v>TW001=5X5X1</v>
          </cell>
          <cell r="C1013" t="str">
            <v>ไม้สมพงษ์อบแห้งขนาด 5x5"x1 m. (Wood5x5x"</v>
          </cell>
          <cell r="D1013">
            <v>447.2</v>
          </cell>
          <cell r="E1013">
            <v>19</v>
          </cell>
          <cell r="F1013">
            <v>8497.7199999999993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16425</v>
          </cell>
          <cell r="R1013">
            <v>12</v>
          </cell>
          <cell r="S1013" t="str">
            <v>E</v>
          </cell>
        </row>
        <row r="1014">
          <cell r="A1014">
            <v>10</v>
          </cell>
          <cell r="B1014" t="str">
            <v>TW001=6X6X1</v>
          </cell>
          <cell r="C1014" t="str">
            <v>ไม้สมพงษ์อบแห้งขนาด 6x6"x1m. (Wood6x6x1"</v>
          </cell>
          <cell r="D1014">
            <v>543.79999999999995</v>
          </cell>
          <cell r="E1014">
            <v>6</v>
          </cell>
          <cell r="F1014">
            <v>3263.32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16340</v>
          </cell>
          <cell r="R1014">
            <v>97</v>
          </cell>
          <cell r="S1014" t="str">
            <v>E</v>
          </cell>
        </row>
        <row r="1015">
          <cell r="A1015">
            <v>10</v>
          </cell>
          <cell r="B1015" t="str">
            <v>TW005=1</v>
          </cell>
          <cell r="C1015" t="str">
            <v>ไม้เท้าอลูมิเนียมปุ่มเดียวปรับได้</v>
          </cell>
          <cell r="D1015">
            <v>150</v>
          </cell>
          <cell r="E1015">
            <v>0</v>
          </cell>
          <cell r="F1015">
            <v>0</v>
          </cell>
          <cell r="G1015">
            <v>1</v>
          </cell>
          <cell r="H1015">
            <v>150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16195</v>
          </cell>
          <cell r="R1015">
            <v>242</v>
          </cell>
          <cell r="S1015" t="str">
            <v>E</v>
          </cell>
        </row>
        <row r="1016">
          <cell r="E1016">
            <v>1632</v>
          </cell>
          <cell r="F1016">
            <v>373500.33999999997</v>
          </cell>
          <cell r="G1016">
            <v>3793</v>
          </cell>
          <cell r="H1016">
            <v>40709.64</v>
          </cell>
          <cell r="I1016">
            <v>17</v>
          </cell>
          <cell r="J1016">
            <v>1808.37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E Total</v>
          </cell>
        </row>
        <row r="1017">
          <cell r="A1017">
            <v>10</v>
          </cell>
          <cell r="B1017" t="str">
            <v>4R109=3L</v>
          </cell>
          <cell r="C1017" t="str">
            <v>Pyramid Lamination</v>
          </cell>
          <cell r="D1017">
            <v>2844.66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1</v>
          </cell>
          <cell r="J1017">
            <v>2844.66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16074</v>
          </cell>
          <cell r="R1017">
            <v>362</v>
          </cell>
          <cell r="S1017" t="str">
            <v>H</v>
          </cell>
        </row>
        <row r="1018">
          <cell r="A1018">
            <v>10</v>
          </cell>
          <cell r="B1018" t="str">
            <v>4R109=3T</v>
          </cell>
          <cell r="C1018" t="str">
            <v>Pyramid Thermoplastic</v>
          </cell>
          <cell r="D1018">
            <v>2844.66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1</v>
          </cell>
          <cell r="J1018">
            <v>2844.66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16074</v>
          </cell>
          <cell r="R1018">
            <v>362</v>
          </cell>
          <cell r="S1018" t="str">
            <v>H</v>
          </cell>
        </row>
        <row r="1019">
          <cell r="A1019">
            <v>10</v>
          </cell>
          <cell r="B1019" t="str">
            <v>501A7=5X5XM5</v>
          </cell>
          <cell r="C1019" t="str">
            <v>Oval Head Joint Screw</v>
          </cell>
          <cell r="D1019">
            <v>28.63</v>
          </cell>
          <cell r="E1019">
            <v>0</v>
          </cell>
          <cell r="F1019">
            <v>0</v>
          </cell>
          <cell r="G1019">
            <v>2</v>
          </cell>
          <cell r="H1019">
            <v>57.26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16215</v>
          </cell>
          <cell r="R1019">
            <v>222</v>
          </cell>
          <cell r="S1019" t="str">
            <v>H</v>
          </cell>
        </row>
        <row r="1020">
          <cell r="A1020">
            <v>10</v>
          </cell>
          <cell r="B1020" t="str">
            <v>501S27=M4X6</v>
          </cell>
          <cell r="C1020" t="str">
            <v>Oval heak screw</v>
          </cell>
          <cell r="D1020">
            <v>4.8899999999999997</v>
          </cell>
          <cell r="E1020">
            <v>0</v>
          </cell>
          <cell r="F1020">
            <v>0</v>
          </cell>
          <cell r="G1020">
            <v>13</v>
          </cell>
          <cell r="H1020">
            <v>63.57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16096</v>
          </cell>
          <cell r="R1020">
            <v>340</v>
          </cell>
          <cell r="S1020" t="str">
            <v>H</v>
          </cell>
        </row>
        <row r="1021">
          <cell r="A1021">
            <v>10</v>
          </cell>
          <cell r="B1021" t="str">
            <v>501S59</v>
          </cell>
          <cell r="C1021" t="str">
            <v>Counter Sunk Wood Screw</v>
          </cell>
          <cell r="D1021">
            <v>36.69</v>
          </cell>
          <cell r="E1021">
            <v>0</v>
          </cell>
          <cell r="F1021">
            <v>0</v>
          </cell>
          <cell r="G1021">
            <v>2</v>
          </cell>
          <cell r="H1021">
            <v>73.37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16096</v>
          </cell>
          <cell r="R1021">
            <v>340</v>
          </cell>
          <cell r="S1021" t="str">
            <v>H</v>
          </cell>
        </row>
        <row r="1022">
          <cell r="A1022">
            <v>10</v>
          </cell>
          <cell r="B1022" t="str">
            <v>501S6=8XM3.5</v>
          </cell>
          <cell r="C1022" t="str">
            <v>Set Screw (100pcs/pack)</v>
          </cell>
          <cell r="D1022">
            <v>4.99</v>
          </cell>
          <cell r="E1022">
            <v>0</v>
          </cell>
          <cell r="F1022">
            <v>0</v>
          </cell>
          <cell r="G1022">
            <v>2</v>
          </cell>
          <cell r="H1022">
            <v>9.9700000000000006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16096</v>
          </cell>
          <cell r="R1022">
            <v>340</v>
          </cell>
          <cell r="S1022" t="str">
            <v>H</v>
          </cell>
        </row>
        <row r="1023">
          <cell r="A1023">
            <v>10</v>
          </cell>
          <cell r="B1023" t="str">
            <v>501T7=7.5X11XM5</v>
          </cell>
          <cell r="C1023" t="str">
            <v>หัวสกูรฟิลิส์  (Plilips Head Srcew)</v>
          </cell>
          <cell r="D1023">
            <v>358</v>
          </cell>
          <cell r="E1023">
            <v>0</v>
          </cell>
          <cell r="F1023">
            <v>0</v>
          </cell>
          <cell r="G1023">
            <v>16</v>
          </cell>
          <cell r="H1023">
            <v>5728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16096</v>
          </cell>
          <cell r="R1023">
            <v>340</v>
          </cell>
          <cell r="S1023" t="str">
            <v>H</v>
          </cell>
        </row>
        <row r="1024">
          <cell r="A1024">
            <v>10</v>
          </cell>
          <cell r="B1024" t="str">
            <v>501T7=7.5X9XM5</v>
          </cell>
          <cell r="C1024" t="str">
            <v>หัวสกูรฟิลิส์ (Plilips Head Srcew)</v>
          </cell>
          <cell r="D1024">
            <v>2.5499999999999998</v>
          </cell>
          <cell r="E1024">
            <v>0</v>
          </cell>
          <cell r="F1024">
            <v>0</v>
          </cell>
          <cell r="G1024">
            <v>88</v>
          </cell>
          <cell r="H1024">
            <v>224.4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16096</v>
          </cell>
          <cell r="R1024">
            <v>340</v>
          </cell>
          <cell r="S1024" t="str">
            <v>H</v>
          </cell>
        </row>
        <row r="1025">
          <cell r="A1025">
            <v>10</v>
          </cell>
          <cell r="B1025" t="str">
            <v>501Z2=M4X12</v>
          </cell>
          <cell r="C1025" t="str">
            <v>Filister Head Screw</v>
          </cell>
          <cell r="D1025">
            <v>6.21</v>
          </cell>
          <cell r="E1025">
            <v>0</v>
          </cell>
          <cell r="F1025">
            <v>0</v>
          </cell>
          <cell r="G1025">
            <v>2</v>
          </cell>
          <cell r="H1025">
            <v>12.42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16096</v>
          </cell>
          <cell r="R1025">
            <v>340</v>
          </cell>
          <cell r="S1025" t="str">
            <v>H</v>
          </cell>
        </row>
        <row r="1026">
          <cell r="A1026">
            <v>10</v>
          </cell>
          <cell r="B1026" t="str">
            <v>513D35=56X7.8X1</v>
          </cell>
          <cell r="C1026" t="str">
            <v>Compression Spring</v>
          </cell>
          <cell r="D1026">
            <v>16.71</v>
          </cell>
          <cell r="E1026">
            <v>0</v>
          </cell>
          <cell r="F1026">
            <v>0</v>
          </cell>
          <cell r="G1026">
            <v>6</v>
          </cell>
          <cell r="H1026">
            <v>100.28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16095</v>
          </cell>
          <cell r="R1026">
            <v>341</v>
          </cell>
          <cell r="S1026" t="str">
            <v>H</v>
          </cell>
        </row>
        <row r="1027">
          <cell r="A1027">
            <v>10</v>
          </cell>
          <cell r="B1027" t="str">
            <v>514A1=16</v>
          </cell>
          <cell r="C1027" t="str">
            <v>Single Prong Buckle</v>
          </cell>
          <cell r="D1027">
            <v>5.08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50</v>
          </cell>
          <cell r="P1027">
            <v>254.1</v>
          </cell>
          <cell r="Q1027">
            <v>14283</v>
          </cell>
          <cell r="R1027">
            <v>2154</v>
          </cell>
          <cell r="S1027" t="str">
            <v>H</v>
          </cell>
        </row>
        <row r="1028">
          <cell r="A1028">
            <v>10</v>
          </cell>
          <cell r="B1028" t="str">
            <v>514A2=20</v>
          </cell>
          <cell r="C1028" t="str">
            <v>Rivet Buckle</v>
          </cell>
          <cell r="D1028">
            <v>7.33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80</v>
          </cell>
          <cell r="N1028">
            <v>586.29</v>
          </cell>
          <cell r="O1028">
            <v>0</v>
          </cell>
          <cell r="P1028">
            <v>0</v>
          </cell>
          <cell r="Q1028">
            <v>15545</v>
          </cell>
          <cell r="R1028">
            <v>892</v>
          </cell>
          <cell r="S1028" t="str">
            <v>H</v>
          </cell>
        </row>
        <row r="1029">
          <cell r="A1029">
            <v>10</v>
          </cell>
          <cell r="B1029" t="str">
            <v>516S7</v>
          </cell>
          <cell r="C1029" t="str">
            <v>Supension Stud</v>
          </cell>
          <cell r="D1029">
            <v>15.8</v>
          </cell>
          <cell r="E1029">
            <v>97</v>
          </cell>
          <cell r="F1029">
            <v>1536.48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16284</v>
          </cell>
          <cell r="R1029">
            <v>153</v>
          </cell>
          <cell r="S1029" t="str">
            <v>H</v>
          </cell>
        </row>
        <row r="1030">
          <cell r="A1030">
            <v>10</v>
          </cell>
          <cell r="B1030" t="str">
            <v>605P8=20</v>
          </cell>
          <cell r="C1030" t="str">
            <v>ดูร่าอลูมิเนียมเส้น5มม.(Profile Bar)</v>
          </cell>
          <cell r="D1030">
            <v>567.41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2</v>
          </cell>
          <cell r="J1030">
            <v>1134.81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16075</v>
          </cell>
          <cell r="R1030">
            <v>361</v>
          </cell>
          <cell r="S1030" t="str">
            <v>H</v>
          </cell>
        </row>
        <row r="1031">
          <cell r="A1031">
            <v>10</v>
          </cell>
          <cell r="B1031" t="str">
            <v>605T1=5</v>
          </cell>
          <cell r="C1031" t="str">
            <v>ดูร่าอลูมิเนียมหนา5มม.   (Dura aluminium</v>
          </cell>
          <cell r="D1031">
            <v>2135.4299999999998</v>
          </cell>
          <cell r="E1031">
            <v>0</v>
          </cell>
          <cell r="F1031">
            <v>0</v>
          </cell>
          <cell r="G1031">
            <v>7</v>
          </cell>
          <cell r="H1031">
            <v>14948.03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16130</v>
          </cell>
          <cell r="R1031">
            <v>306</v>
          </cell>
          <cell r="S1031" t="str">
            <v>H</v>
          </cell>
        </row>
        <row r="1032">
          <cell r="A1032">
            <v>10</v>
          </cell>
          <cell r="B1032" t="str">
            <v>605T1=6</v>
          </cell>
          <cell r="C1032" t="str">
            <v>ดูร่าอลูมิเนียมหนา 6 มม. (Dura aluminium</v>
          </cell>
          <cell r="D1032">
            <v>3078.32</v>
          </cell>
          <cell r="E1032">
            <v>0</v>
          </cell>
          <cell r="F1032">
            <v>0</v>
          </cell>
          <cell r="G1032">
            <v>17</v>
          </cell>
          <cell r="H1032">
            <v>52331.44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16188</v>
          </cell>
          <cell r="R1032">
            <v>249</v>
          </cell>
          <cell r="S1032" t="str">
            <v>H</v>
          </cell>
        </row>
        <row r="1033">
          <cell r="A1033">
            <v>10</v>
          </cell>
          <cell r="B1033" t="str">
            <v>616T19=2</v>
          </cell>
          <cell r="C1033" t="str">
            <v>โพลีเอ็ดทีลีนหนา 2 มม. Polyethylene shee</v>
          </cell>
          <cell r="D1033">
            <v>503.07</v>
          </cell>
          <cell r="E1033">
            <v>0</v>
          </cell>
          <cell r="F1033">
            <v>0</v>
          </cell>
          <cell r="G1033">
            <v>1</v>
          </cell>
          <cell r="H1033">
            <v>503.07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16114</v>
          </cell>
          <cell r="R1033">
            <v>322</v>
          </cell>
          <cell r="S1033" t="str">
            <v>H</v>
          </cell>
        </row>
        <row r="1034">
          <cell r="A1034">
            <v>10</v>
          </cell>
          <cell r="B1034" t="str">
            <v>616T3=1</v>
          </cell>
          <cell r="C1034" t="str">
            <v>แผ่นโพลีพรอพพีลีนหล่อโฟม Polyethylene sh</v>
          </cell>
          <cell r="D1034">
            <v>221.04499999999999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16433</v>
          </cell>
          <cell r="R1034">
            <v>4</v>
          </cell>
          <cell r="S1034" t="str">
            <v>H</v>
          </cell>
        </row>
        <row r="1035">
          <cell r="A1035">
            <v>10</v>
          </cell>
          <cell r="B1035" t="str">
            <v>616T3=2</v>
          </cell>
          <cell r="C1035" t="str">
            <v>แผ่นโพลีพรอพพีลีนหล่อโฟมPolyethylene she</v>
          </cell>
          <cell r="D1035">
            <v>366</v>
          </cell>
          <cell r="E1035">
            <v>1</v>
          </cell>
          <cell r="F1035">
            <v>366.03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16420</v>
          </cell>
          <cell r="R1035">
            <v>17</v>
          </cell>
          <cell r="S1035" t="str">
            <v>H</v>
          </cell>
        </row>
        <row r="1036">
          <cell r="A1036">
            <v>10</v>
          </cell>
          <cell r="B1036" t="str">
            <v>616T43=1910X2</v>
          </cell>
          <cell r="C1036" t="str">
            <v>Supralen Rch 500,Red ซุพลาเลน สีแดง</v>
          </cell>
          <cell r="D1036">
            <v>2345.0500000000002</v>
          </cell>
          <cell r="E1036">
            <v>0</v>
          </cell>
          <cell r="F1036">
            <v>0</v>
          </cell>
          <cell r="G1036">
            <v>1</v>
          </cell>
          <cell r="H1036">
            <v>2345.0500000000002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16114</v>
          </cell>
          <cell r="R1036">
            <v>322</v>
          </cell>
          <cell r="S1036" t="str">
            <v>H</v>
          </cell>
        </row>
        <row r="1037">
          <cell r="A1037">
            <v>10</v>
          </cell>
          <cell r="B1037" t="str">
            <v>616T43=1910X3</v>
          </cell>
          <cell r="C1037" t="str">
            <v>Supralen Rch 500,Red</v>
          </cell>
          <cell r="D1037">
            <v>2111.46</v>
          </cell>
          <cell r="E1037">
            <v>0</v>
          </cell>
          <cell r="F1037">
            <v>0</v>
          </cell>
          <cell r="G1037">
            <v>4</v>
          </cell>
          <cell r="H1037">
            <v>8445.84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16202</v>
          </cell>
          <cell r="R1037">
            <v>235</v>
          </cell>
          <cell r="S1037" t="str">
            <v>H</v>
          </cell>
        </row>
        <row r="1038">
          <cell r="A1038">
            <v>10</v>
          </cell>
          <cell r="B1038" t="str">
            <v>616T43=1910X4</v>
          </cell>
          <cell r="C1038" t="str">
            <v>Termolyn Rod</v>
          </cell>
          <cell r="D1038">
            <v>2696.3</v>
          </cell>
          <cell r="E1038">
            <v>0</v>
          </cell>
          <cell r="F1038">
            <v>0</v>
          </cell>
          <cell r="G1038">
            <v>1</v>
          </cell>
          <cell r="H1038">
            <v>2696.3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16202</v>
          </cell>
          <cell r="R1038">
            <v>235</v>
          </cell>
          <cell r="S1038" t="str">
            <v>H</v>
          </cell>
        </row>
        <row r="1039">
          <cell r="A1039">
            <v>10</v>
          </cell>
          <cell r="B1039" t="str">
            <v>616T43=1910X5</v>
          </cell>
          <cell r="C1039" t="str">
            <v>Supralen Rch 500,Red</v>
          </cell>
          <cell r="D1039">
            <v>3277.55</v>
          </cell>
          <cell r="E1039">
            <v>0</v>
          </cell>
          <cell r="F1039">
            <v>0</v>
          </cell>
          <cell r="G1039">
            <v>1</v>
          </cell>
          <cell r="H1039">
            <v>3277.55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16202</v>
          </cell>
          <cell r="R1039">
            <v>235</v>
          </cell>
          <cell r="S1039" t="str">
            <v>H</v>
          </cell>
        </row>
        <row r="1040">
          <cell r="A1040">
            <v>10</v>
          </cell>
          <cell r="B1040" t="str">
            <v>616T44=1910X3</v>
          </cell>
          <cell r="C1040" t="str">
            <v>Supralen Rch 500,Blue</v>
          </cell>
          <cell r="D1040">
            <v>2588.64</v>
          </cell>
          <cell r="E1040">
            <v>0</v>
          </cell>
          <cell r="F1040">
            <v>0</v>
          </cell>
          <cell r="G1040">
            <v>8</v>
          </cell>
          <cell r="H1040">
            <v>20709.11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16202</v>
          </cell>
          <cell r="R1040">
            <v>235</v>
          </cell>
          <cell r="S1040" t="str">
            <v>H</v>
          </cell>
        </row>
        <row r="1041">
          <cell r="A1041">
            <v>10</v>
          </cell>
          <cell r="B1041" t="str">
            <v>616T44=1910X4</v>
          </cell>
          <cell r="C1041" t="str">
            <v>Themolyn Bla</v>
          </cell>
          <cell r="D1041">
            <v>3653.76</v>
          </cell>
          <cell r="E1041">
            <v>0</v>
          </cell>
          <cell r="F1041">
            <v>0</v>
          </cell>
          <cell r="G1041">
            <v>1</v>
          </cell>
          <cell r="H1041">
            <v>3653.76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16202</v>
          </cell>
          <cell r="R1041">
            <v>235</v>
          </cell>
          <cell r="S1041" t="str">
            <v>H</v>
          </cell>
        </row>
        <row r="1042">
          <cell r="A1042">
            <v>10</v>
          </cell>
          <cell r="B1042" t="str">
            <v>616T44=1910X5</v>
          </cell>
          <cell r="C1042" t="str">
            <v>Supralen Rch 500,Blue</v>
          </cell>
          <cell r="D1042">
            <v>4519.68</v>
          </cell>
          <cell r="E1042">
            <v>0</v>
          </cell>
          <cell r="F1042">
            <v>0</v>
          </cell>
          <cell r="G1042">
            <v>7</v>
          </cell>
          <cell r="H1042">
            <v>31637.759999999998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16202</v>
          </cell>
          <cell r="R1042">
            <v>235</v>
          </cell>
          <cell r="S1042" t="str">
            <v>H</v>
          </cell>
        </row>
        <row r="1043">
          <cell r="A1043">
            <v>10</v>
          </cell>
          <cell r="B1043" t="str">
            <v>616T58=3</v>
          </cell>
          <cell r="C1043" t="str">
            <v>THERMOLYN PR 200, BLUE</v>
          </cell>
          <cell r="D1043">
            <v>591.26</v>
          </cell>
          <cell r="E1043">
            <v>0</v>
          </cell>
          <cell r="F1043">
            <v>0</v>
          </cell>
          <cell r="G1043">
            <v>1</v>
          </cell>
          <cell r="H1043">
            <v>591.26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16114</v>
          </cell>
          <cell r="R1043">
            <v>322</v>
          </cell>
          <cell r="S1043" t="str">
            <v>H</v>
          </cell>
        </row>
        <row r="1044">
          <cell r="A1044">
            <v>10</v>
          </cell>
          <cell r="B1044" t="str">
            <v>616T60=3</v>
          </cell>
          <cell r="C1044" t="str">
            <v>THERMOLYN RE 200 RED</v>
          </cell>
          <cell r="D1044">
            <v>946.53</v>
          </cell>
          <cell r="E1044">
            <v>0</v>
          </cell>
          <cell r="F1044">
            <v>0</v>
          </cell>
          <cell r="G1044">
            <v>1</v>
          </cell>
          <cell r="H1044">
            <v>946.53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16114</v>
          </cell>
          <cell r="R1044">
            <v>322</v>
          </cell>
          <cell r="S1044" t="str">
            <v>H</v>
          </cell>
        </row>
        <row r="1045">
          <cell r="A1045">
            <v>10</v>
          </cell>
          <cell r="B1045" t="str">
            <v>616T61=3</v>
          </cell>
          <cell r="C1045" t="str">
            <v>THERMOLYN RE 200 YELLOW</v>
          </cell>
          <cell r="D1045">
            <v>720.6</v>
          </cell>
          <cell r="E1045">
            <v>0</v>
          </cell>
          <cell r="F1045">
            <v>0</v>
          </cell>
          <cell r="G1045">
            <v>2</v>
          </cell>
          <cell r="H1045">
            <v>1441.2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16203</v>
          </cell>
          <cell r="R1045">
            <v>234</v>
          </cell>
          <cell r="S1045" t="str">
            <v>H</v>
          </cell>
        </row>
        <row r="1046">
          <cell r="A1046">
            <v>10</v>
          </cell>
          <cell r="B1046" t="str">
            <v>616T9=4</v>
          </cell>
          <cell r="C1046" t="str">
            <v>Polyethylene Sheet,Natural</v>
          </cell>
          <cell r="D1046">
            <v>1308.8</v>
          </cell>
          <cell r="E1046">
            <v>0</v>
          </cell>
          <cell r="F1046">
            <v>0</v>
          </cell>
          <cell r="G1046">
            <v>2</v>
          </cell>
          <cell r="H1046">
            <v>2617.59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16144</v>
          </cell>
          <cell r="R1046">
            <v>293</v>
          </cell>
          <cell r="S1046" t="str">
            <v>H</v>
          </cell>
        </row>
        <row r="1047">
          <cell r="A1047">
            <v>10</v>
          </cell>
          <cell r="B1047" t="str">
            <v>616T95=3</v>
          </cell>
          <cell r="C1047" t="str">
            <v>Polyethylene Sheet,white</v>
          </cell>
          <cell r="D1047">
            <v>494.4</v>
          </cell>
          <cell r="E1047">
            <v>0</v>
          </cell>
          <cell r="F1047">
            <v>0</v>
          </cell>
          <cell r="G1047">
            <v>2</v>
          </cell>
          <cell r="H1047">
            <v>988.8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16255</v>
          </cell>
          <cell r="R1047">
            <v>182</v>
          </cell>
          <cell r="S1047" t="str">
            <v>H</v>
          </cell>
        </row>
        <row r="1048">
          <cell r="A1048">
            <v>10</v>
          </cell>
          <cell r="B1048" t="str">
            <v>616T95=4</v>
          </cell>
          <cell r="C1048" t="str">
            <v>Polyethylene Sheet,white</v>
          </cell>
          <cell r="D1048">
            <v>826.83</v>
          </cell>
          <cell r="E1048">
            <v>0</v>
          </cell>
          <cell r="F1048">
            <v>0</v>
          </cell>
          <cell r="G1048">
            <v>5</v>
          </cell>
          <cell r="H1048">
            <v>4134.1499999999996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16089</v>
          </cell>
          <cell r="R1048">
            <v>347</v>
          </cell>
          <cell r="S1048" t="str">
            <v>H</v>
          </cell>
        </row>
        <row r="1049">
          <cell r="A1049">
            <v>10</v>
          </cell>
          <cell r="B1049" t="str">
            <v>616T97=3</v>
          </cell>
          <cell r="C1049" t="str">
            <v>Thermolyn PE ,Grun</v>
          </cell>
          <cell r="D1049">
            <v>616.41</v>
          </cell>
          <cell r="E1049">
            <v>0</v>
          </cell>
          <cell r="F1049">
            <v>0</v>
          </cell>
          <cell r="G1049">
            <v>1</v>
          </cell>
          <cell r="H1049">
            <v>616.41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16158</v>
          </cell>
          <cell r="R1049">
            <v>279</v>
          </cell>
          <cell r="S1049" t="str">
            <v>H</v>
          </cell>
        </row>
        <row r="1050">
          <cell r="A1050">
            <v>10</v>
          </cell>
          <cell r="B1050" t="str">
            <v>617H46</v>
          </cell>
          <cell r="C1050" t="str">
            <v>BONDING AGENT F.SILICONE</v>
          </cell>
          <cell r="D1050">
            <v>361.28</v>
          </cell>
          <cell r="E1050">
            <v>0</v>
          </cell>
          <cell r="F1050">
            <v>0</v>
          </cell>
          <cell r="G1050">
            <v>1</v>
          </cell>
          <cell r="H1050">
            <v>361.28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16139</v>
          </cell>
          <cell r="R1050">
            <v>298</v>
          </cell>
          <cell r="S1050" t="str">
            <v>H</v>
          </cell>
        </row>
        <row r="1051">
          <cell r="A1051">
            <v>10</v>
          </cell>
          <cell r="B1051" t="str">
            <v>617S9=10</v>
          </cell>
          <cell r="C1051" t="str">
            <v>EVA Zote,White</v>
          </cell>
          <cell r="D1051">
            <v>660</v>
          </cell>
          <cell r="E1051">
            <v>1</v>
          </cell>
          <cell r="F1051">
            <v>660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16264</v>
          </cell>
          <cell r="R1051">
            <v>173</v>
          </cell>
          <cell r="S1051" t="str">
            <v>H</v>
          </cell>
        </row>
        <row r="1052">
          <cell r="A1052">
            <v>10</v>
          </cell>
          <cell r="B1052" t="str">
            <v>617Z5</v>
          </cell>
          <cell r="C1052" t="str">
            <v>สีผสมขาเทียมสีเหลือง Pigment paste yello</v>
          </cell>
          <cell r="D1052">
            <v>668.5</v>
          </cell>
          <cell r="E1052">
            <v>0</v>
          </cell>
          <cell r="F1052">
            <v>0</v>
          </cell>
          <cell r="G1052">
            <v>1</v>
          </cell>
          <cell r="H1052">
            <v>668.5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16230</v>
          </cell>
          <cell r="R1052">
            <v>207</v>
          </cell>
          <cell r="S1052" t="str">
            <v>H</v>
          </cell>
        </row>
        <row r="1053">
          <cell r="A1053">
            <v>10</v>
          </cell>
          <cell r="B1053" t="str">
            <v>617Z6</v>
          </cell>
          <cell r="C1053" t="str">
            <v>สีแต่งขาเทียมสีแดง Pigment Paste red</v>
          </cell>
          <cell r="D1053">
            <v>1060.95</v>
          </cell>
          <cell r="E1053">
            <v>0</v>
          </cell>
          <cell r="F1053">
            <v>0</v>
          </cell>
          <cell r="G1053">
            <v>1</v>
          </cell>
          <cell r="H1053">
            <v>1060.95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16230</v>
          </cell>
          <cell r="R1053">
            <v>207</v>
          </cell>
          <cell r="S1053" t="str">
            <v>H</v>
          </cell>
        </row>
        <row r="1054">
          <cell r="A1054">
            <v>10</v>
          </cell>
          <cell r="B1054" t="str">
            <v>617Z7</v>
          </cell>
          <cell r="C1054" t="str">
            <v>สีผสมขาเทียมสีน้ำเงิน (Pigment Paste,Blu</v>
          </cell>
          <cell r="D1054">
            <v>692.86</v>
          </cell>
          <cell r="E1054">
            <v>0</v>
          </cell>
          <cell r="F1054">
            <v>0</v>
          </cell>
          <cell r="G1054">
            <v>1</v>
          </cell>
          <cell r="H1054">
            <v>692.86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16230</v>
          </cell>
          <cell r="R1054">
            <v>207</v>
          </cell>
          <cell r="S1054" t="str">
            <v>H</v>
          </cell>
        </row>
        <row r="1055">
          <cell r="A1055">
            <v>10</v>
          </cell>
          <cell r="B1055" t="str">
            <v>617Z8</v>
          </cell>
          <cell r="C1055" t="str">
            <v>โฟมผง Microballoon white</v>
          </cell>
          <cell r="D1055">
            <v>454.05</v>
          </cell>
          <cell r="E1055">
            <v>0</v>
          </cell>
          <cell r="F1055">
            <v>0</v>
          </cell>
          <cell r="G1055">
            <v>1.5</v>
          </cell>
          <cell r="H1055">
            <v>681.08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16230</v>
          </cell>
          <cell r="R1055">
            <v>207</v>
          </cell>
          <cell r="S1055" t="str">
            <v>H</v>
          </cell>
        </row>
        <row r="1056">
          <cell r="A1056">
            <v>10</v>
          </cell>
          <cell r="B1056" t="str">
            <v>619Z5=1</v>
          </cell>
          <cell r="C1056" t="str">
            <v>EVA-Sheet Grey คนไข้ธรรมดา</v>
          </cell>
          <cell r="D1056">
            <v>151.38</v>
          </cell>
          <cell r="E1056">
            <v>0</v>
          </cell>
          <cell r="F1056">
            <v>0</v>
          </cell>
          <cell r="G1056">
            <v>7</v>
          </cell>
          <cell r="H1056">
            <v>1059.6300000000001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16223</v>
          </cell>
          <cell r="R1056">
            <v>214</v>
          </cell>
          <cell r="S1056" t="str">
            <v>H</v>
          </cell>
        </row>
        <row r="1057">
          <cell r="A1057">
            <v>10</v>
          </cell>
          <cell r="B1057" t="str">
            <v>619Z5=6</v>
          </cell>
          <cell r="C1057" t="str">
            <v>EVA-Sheet White คนไข้เบาหวาน</v>
          </cell>
          <cell r="D1057">
            <v>230.08</v>
          </cell>
          <cell r="E1057">
            <v>0</v>
          </cell>
          <cell r="F1057">
            <v>0</v>
          </cell>
          <cell r="G1057">
            <v>42</v>
          </cell>
          <cell r="H1057">
            <v>9663.15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16160</v>
          </cell>
          <cell r="R1057">
            <v>277</v>
          </cell>
          <cell r="S1057" t="str">
            <v>H</v>
          </cell>
        </row>
        <row r="1058">
          <cell r="A1058">
            <v>10</v>
          </cell>
          <cell r="B1058" t="str">
            <v>623H2=25</v>
          </cell>
          <cell r="C1058" t="str">
            <v>Nonelastic Webbing White</v>
          </cell>
          <cell r="D1058">
            <v>28.75</v>
          </cell>
          <cell r="E1058">
            <v>0</v>
          </cell>
          <cell r="F1058">
            <v>0</v>
          </cell>
          <cell r="G1058">
            <v>20</v>
          </cell>
          <cell r="H1058">
            <v>575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16114</v>
          </cell>
          <cell r="R1058">
            <v>322</v>
          </cell>
          <cell r="S1058" t="str">
            <v>H</v>
          </cell>
        </row>
        <row r="1059">
          <cell r="A1059">
            <v>10</v>
          </cell>
          <cell r="B1059" t="str">
            <v>623T1=4</v>
          </cell>
          <cell r="C1059" t="str">
            <v>Cotton Stockin.off White</v>
          </cell>
          <cell r="D1059">
            <v>730.32</v>
          </cell>
          <cell r="E1059">
            <v>0</v>
          </cell>
          <cell r="F1059">
            <v>0</v>
          </cell>
          <cell r="G1059">
            <v>1</v>
          </cell>
          <cell r="H1059">
            <v>730.32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16108</v>
          </cell>
          <cell r="R1059">
            <v>328</v>
          </cell>
          <cell r="S1059" t="str">
            <v>H</v>
          </cell>
        </row>
        <row r="1060">
          <cell r="A1060">
            <v>10</v>
          </cell>
          <cell r="B1060" t="str">
            <v>623T1=6</v>
          </cell>
          <cell r="C1060" t="str">
            <v>Cotton Stockin.off White</v>
          </cell>
          <cell r="D1060">
            <v>610.27</v>
          </cell>
          <cell r="E1060">
            <v>0</v>
          </cell>
          <cell r="F1060">
            <v>0</v>
          </cell>
          <cell r="G1060">
            <v>1.5</v>
          </cell>
          <cell r="H1060">
            <v>915.41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16108</v>
          </cell>
          <cell r="R1060">
            <v>328</v>
          </cell>
          <cell r="S1060" t="str">
            <v>H</v>
          </cell>
        </row>
        <row r="1061">
          <cell r="A1061">
            <v>10</v>
          </cell>
          <cell r="B1061" t="str">
            <v>623T5=10</v>
          </cell>
          <cell r="C1061" t="str">
            <v>เพอร์ล่อน Perlon stockinette white</v>
          </cell>
          <cell r="D1061">
            <v>1440.31</v>
          </cell>
          <cell r="E1061">
            <v>0</v>
          </cell>
          <cell r="F1061">
            <v>0</v>
          </cell>
          <cell r="G1061">
            <v>5</v>
          </cell>
          <cell r="H1061">
            <v>7201.54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16237</v>
          </cell>
          <cell r="R1061">
            <v>200</v>
          </cell>
          <cell r="S1061" t="str">
            <v>H</v>
          </cell>
        </row>
        <row r="1062">
          <cell r="A1062">
            <v>10</v>
          </cell>
          <cell r="B1062" t="str">
            <v>623T5=20</v>
          </cell>
          <cell r="C1062" t="str">
            <v>Perlon Elastic Stockinette</v>
          </cell>
          <cell r="D1062">
            <v>1442.48</v>
          </cell>
          <cell r="E1062">
            <v>0</v>
          </cell>
          <cell r="F1062">
            <v>0</v>
          </cell>
          <cell r="G1062">
            <v>3</v>
          </cell>
          <cell r="H1062">
            <v>4327.45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16237</v>
          </cell>
          <cell r="R1062">
            <v>200</v>
          </cell>
          <cell r="S1062" t="str">
            <v>H</v>
          </cell>
        </row>
        <row r="1063">
          <cell r="A1063">
            <v>10</v>
          </cell>
          <cell r="B1063" t="str">
            <v>623T5=8</v>
          </cell>
          <cell r="C1063" t="str">
            <v>เพอร์ล่อน Perlon stockinette white</v>
          </cell>
          <cell r="D1063">
            <v>1440.31</v>
          </cell>
          <cell r="E1063">
            <v>0</v>
          </cell>
          <cell r="F1063">
            <v>0</v>
          </cell>
          <cell r="G1063">
            <v>5</v>
          </cell>
          <cell r="H1063">
            <v>7201.54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16079</v>
          </cell>
          <cell r="R1063">
            <v>357</v>
          </cell>
          <cell r="S1063" t="str">
            <v>H</v>
          </cell>
        </row>
        <row r="1064">
          <cell r="A1064">
            <v>10</v>
          </cell>
          <cell r="B1064" t="str">
            <v>623T8=12</v>
          </cell>
          <cell r="C1064" t="str">
            <v>Cosmetic Stockin.Skin Col</v>
          </cell>
          <cell r="D1064">
            <v>1369.79</v>
          </cell>
          <cell r="E1064">
            <v>0</v>
          </cell>
          <cell r="F1064">
            <v>0</v>
          </cell>
          <cell r="G1064">
            <v>1</v>
          </cell>
          <cell r="H1064">
            <v>1369.79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16079</v>
          </cell>
          <cell r="R1064">
            <v>357</v>
          </cell>
          <cell r="S1064" t="str">
            <v>H</v>
          </cell>
        </row>
        <row r="1065">
          <cell r="A1065">
            <v>10</v>
          </cell>
          <cell r="B1065" t="str">
            <v>623T8=9</v>
          </cell>
          <cell r="C1065" t="str">
            <v>Cosmetic Stockin.Skin Col</v>
          </cell>
          <cell r="D1065">
            <v>1242.19</v>
          </cell>
          <cell r="E1065">
            <v>0</v>
          </cell>
          <cell r="F1065">
            <v>0</v>
          </cell>
          <cell r="G1065">
            <v>1</v>
          </cell>
          <cell r="H1065">
            <v>1242.19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16209</v>
          </cell>
          <cell r="R1065">
            <v>228</v>
          </cell>
          <cell r="S1065" t="str">
            <v>H</v>
          </cell>
        </row>
        <row r="1066">
          <cell r="A1066">
            <v>10</v>
          </cell>
          <cell r="B1066" t="str">
            <v>623T9=30</v>
          </cell>
          <cell r="C1066" t="str">
            <v>ไนกลาส</v>
          </cell>
          <cell r="D1066">
            <v>1337.76</v>
          </cell>
          <cell r="E1066">
            <v>0</v>
          </cell>
          <cell r="F1066">
            <v>0</v>
          </cell>
          <cell r="G1066">
            <v>2</v>
          </cell>
          <cell r="H1066">
            <v>2675.52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16089</v>
          </cell>
          <cell r="R1066">
            <v>347</v>
          </cell>
          <cell r="S1066" t="str">
            <v>H</v>
          </cell>
        </row>
        <row r="1067">
          <cell r="A1067">
            <v>10</v>
          </cell>
          <cell r="B1067" t="str">
            <v>633F13=1</v>
          </cell>
          <cell r="C1067" t="str">
            <v>Silicon Oil</v>
          </cell>
          <cell r="D1067">
            <v>2414.87</v>
          </cell>
          <cell r="E1067">
            <v>0</v>
          </cell>
          <cell r="F1067">
            <v>0</v>
          </cell>
          <cell r="G1067">
            <v>2</v>
          </cell>
          <cell r="H1067">
            <v>4829.74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16082</v>
          </cell>
          <cell r="R1067">
            <v>354</v>
          </cell>
          <cell r="S1067" t="str">
            <v>H</v>
          </cell>
        </row>
        <row r="1068">
          <cell r="A1068">
            <v>10</v>
          </cell>
          <cell r="B1068" t="str">
            <v>633F17</v>
          </cell>
          <cell r="C1068" t="str">
            <v>Sewing machine oil</v>
          </cell>
          <cell r="D1068">
            <v>274.13</v>
          </cell>
          <cell r="E1068">
            <v>0</v>
          </cell>
          <cell r="F1068">
            <v>0</v>
          </cell>
          <cell r="G1068">
            <v>2</v>
          </cell>
          <cell r="H1068">
            <v>548.25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16082</v>
          </cell>
          <cell r="R1068">
            <v>354</v>
          </cell>
          <cell r="S1068" t="str">
            <v>H</v>
          </cell>
        </row>
        <row r="1069">
          <cell r="A1069">
            <v>10</v>
          </cell>
          <cell r="B1069" t="str">
            <v>633S1</v>
          </cell>
          <cell r="C1069" t="str">
            <v>Special Lubricant</v>
          </cell>
          <cell r="D1069">
            <v>20.48</v>
          </cell>
          <cell r="E1069">
            <v>0</v>
          </cell>
          <cell r="F1069">
            <v>0</v>
          </cell>
          <cell r="G1069">
            <v>5</v>
          </cell>
          <cell r="H1069">
            <v>102.4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16082</v>
          </cell>
          <cell r="R1069">
            <v>354</v>
          </cell>
          <cell r="S1069" t="str">
            <v>H</v>
          </cell>
        </row>
        <row r="1070">
          <cell r="A1070">
            <v>10</v>
          </cell>
          <cell r="B1070" t="str">
            <v>634A23=0.750</v>
          </cell>
          <cell r="C1070" t="str">
            <v>ทินเนอร์Tinner for 636w25</v>
          </cell>
          <cell r="D1070">
            <v>224.23</v>
          </cell>
          <cell r="E1070">
            <v>0</v>
          </cell>
          <cell r="F1070">
            <v>0</v>
          </cell>
          <cell r="G1070">
            <v>1</v>
          </cell>
          <cell r="H1070">
            <v>224.23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16082</v>
          </cell>
          <cell r="R1070">
            <v>354</v>
          </cell>
          <cell r="S1070" t="str">
            <v>H</v>
          </cell>
        </row>
        <row r="1071">
          <cell r="A1071">
            <v>10</v>
          </cell>
          <cell r="B1071" t="str">
            <v>635S1</v>
          </cell>
          <cell r="C1071" t="str">
            <v>Endosing Ink</v>
          </cell>
          <cell r="D1071">
            <v>144.91999999999999</v>
          </cell>
          <cell r="E1071">
            <v>0</v>
          </cell>
          <cell r="F1071">
            <v>0</v>
          </cell>
          <cell r="G1071">
            <v>1</v>
          </cell>
          <cell r="H1071">
            <v>144.91999999999999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16244</v>
          </cell>
          <cell r="R1071">
            <v>193</v>
          </cell>
          <cell r="S1071" t="str">
            <v>H</v>
          </cell>
        </row>
        <row r="1072">
          <cell r="A1072">
            <v>10</v>
          </cell>
          <cell r="B1072" t="str">
            <v>702F41=5</v>
          </cell>
          <cell r="C1072" t="str">
            <v>Vacuum  Adaptor for Pros Shaft</v>
          </cell>
          <cell r="D1072">
            <v>415.78</v>
          </cell>
          <cell r="E1072">
            <v>0</v>
          </cell>
          <cell r="F1072">
            <v>0</v>
          </cell>
          <cell r="G1072">
            <v>2</v>
          </cell>
          <cell r="H1072">
            <v>831.56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16215</v>
          </cell>
          <cell r="R1072">
            <v>222</v>
          </cell>
          <cell r="S1072" t="str">
            <v>H</v>
          </cell>
        </row>
        <row r="1073">
          <cell r="A1073">
            <v>10</v>
          </cell>
          <cell r="B1073" t="str">
            <v>743Y36</v>
          </cell>
          <cell r="C1073" t="str">
            <v>Paint Roller</v>
          </cell>
          <cell r="D1073">
            <v>1082.4000000000001</v>
          </cell>
          <cell r="E1073">
            <v>0</v>
          </cell>
          <cell r="F1073">
            <v>0</v>
          </cell>
          <cell r="G1073">
            <v>1</v>
          </cell>
          <cell r="H1073">
            <v>1082.4000000000001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16139</v>
          </cell>
          <cell r="R1073">
            <v>298</v>
          </cell>
          <cell r="S1073" t="str">
            <v>H</v>
          </cell>
        </row>
        <row r="1074">
          <cell r="A1074">
            <v>10</v>
          </cell>
          <cell r="B1074" t="str">
            <v>756Y4=50</v>
          </cell>
          <cell r="C1074" t="str">
            <v>SAW BLADES FOR 756B7</v>
          </cell>
          <cell r="D1074">
            <v>504.62</v>
          </cell>
          <cell r="E1074">
            <v>0</v>
          </cell>
          <cell r="F1074">
            <v>0</v>
          </cell>
          <cell r="G1074">
            <v>10</v>
          </cell>
          <cell r="H1074">
            <v>5046.1499999999996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16192</v>
          </cell>
          <cell r="R1074">
            <v>245</v>
          </cell>
          <cell r="S1074" t="str">
            <v>H</v>
          </cell>
        </row>
        <row r="1075">
          <cell r="A1075">
            <v>10</v>
          </cell>
          <cell r="B1075" t="str">
            <v>99B4=36</v>
          </cell>
          <cell r="C1075" t="str">
            <v>Rubber Cuff F,Swim Prost</v>
          </cell>
          <cell r="D1075">
            <v>311.3</v>
          </cell>
          <cell r="E1075">
            <v>2</v>
          </cell>
          <cell r="F1075">
            <v>622.61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16434</v>
          </cell>
          <cell r="R1075">
            <v>3</v>
          </cell>
          <cell r="S1075" t="str">
            <v>H</v>
          </cell>
        </row>
        <row r="1076">
          <cell r="A1076">
            <v>10</v>
          </cell>
          <cell r="B1076" t="str">
            <v>99B4=38</v>
          </cell>
          <cell r="C1076" t="str">
            <v>Rubber Cuff F,Swim Prost</v>
          </cell>
          <cell r="D1076">
            <v>310.10000000000002</v>
          </cell>
          <cell r="E1076">
            <v>1</v>
          </cell>
          <cell r="F1076">
            <v>310.13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16434</v>
          </cell>
          <cell r="R1076">
            <v>3</v>
          </cell>
          <cell r="S1076" t="str">
            <v>H</v>
          </cell>
        </row>
        <row r="1077">
          <cell r="A1077">
            <v>10</v>
          </cell>
          <cell r="B1077" t="str">
            <v>99B4=40</v>
          </cell>
          <cell r="C1077" t="str">
            <v>Rubber Cuff F,Swim Prost</v>
          </cell>
          <cell r="D1077">
            <v>290.5</v>
          </cell>
          <cell r="E1077">
            <v>3</v>
          </cell>
          <cell r="F1077">
            <v>871.51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16306</v>
          </cell>
          <cell r="R1077">
            <v>131</v>
          </cell>
          <cell r="S1077" t="str">
            <v>H</v>
          </cell>
        </row>
        <row r="1078">
          <cell r="A1078">
            <v>10</v>
          </cell>
          <cell r="B1078" t="str">
            <v>99B71=130X26X5</v>
          </cell>
          <cell r="C1078" t="str">
            <v>PVC BAGS</v>
          </cell>
          <cell r="D1078">
            <v>877.9</v>
          </cell>
          <cell r="E1078">
            <v>0</v>
          </cell>
          <cell r="F1078">
            <v>0</v>
          </cell>
          <cell r="G1078">
            <v>1</v>
          </cell>
          <cell r="H1078">
            <v>877.9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16114</v>
          </cell>
          <cell r="R1078">
            <v>322</v>
          </cell>
          <cell r="S1078" t="str">
            <v>H</v>
          </cell>
        </row>
        <row r="1079">
          <cell r="A1079">
            <v>10</v>
          </cell>
          <cell r="B1079" t="str">
            <v>TG005M200</v>
          </cell>
          <cell r="C1079" t="str">
            <v>ใยผ้าเบอร์200</v>
          </cell>
          <cell r="D1079">
            <v>160</v>
          </cell>
          <cell r="E1079">
            <v>0</v>
          </cell>
          <cell r="F1079">
            <v>0</v>
          </cell>
          <cell r="G1079">
            <v>10</v>
          </cell>
          <cell r="H1079">
            <v>1600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16194</v>
          </cell>
          <cell r="R1079">
            <v>243</v>
          </cell>
          <cell r="S1079" t="str">
            <v>H</v>
          </cell>
        </row>
        <row r="1080">
          <cell r="E1080">
            <v>105</v>
          </cell>
          <cell r="F1080">
            <v>4366.76</v>
          </cell>
          <cell r="G1080">
            <v>322</v>
          </cell>
          <cell r="H1080">
            <v>213866.88000000003</v>
          </cell>
          <cell r="I1080">
            <v>4</v>
          </cell>
          <cell r="J1080">
            <v>6824.1299999999992</v>
          </cell>
          <cell r="K1080">
            <v>0</v>
          </cell>
          <cell r="L1080">
            <v>0</v>
          </cell>
          <cell r="M1080">
            <v>80</v>
          </cell>
          <cell r="N1080">
            <v>586.29</v>
          </cell>
          <cell r="O1080">
            <v>50</v>
          </cell>
          <cell r="P1080">
            <v>254.1</v>
          </cell>
          <cell r="Q1080">
            <v>0</v>
          </cell>
          <cell r="R1080">
            <v>0</v>
          </cell>
          <cell r="S1080" t="str">
            <v>H Total</v>
          </cell>
        </row>
        <row r="1081">
          <cell r="A1081">
            <v>10</v>
          </cell>
          <cell r="B1081" t="str">
            <v>23K11</v>
          </cell>
          <cell r="C1081" t="str">
            <v>Rubber Tip,Blue</v>
          </cell>
          <cell r="D1081">
            <v>36.14</v>
          </cell>
          <cell r="E1081">
            <v>0</v>
          </cell>
          <cell r="F1081">
            <v>0</v>
          </cell>
          <cell r="G1081">
            <v>2</v>
          </cell>
          <cell r="H1081">
            <v>72.28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16244</v>
          </cell>
          <cell r="R1081">
            <v>193</v>
          </cell>
          <cell r="S1081" t="str">
            <v>M</v>
          </cell>
        </row>
        <row r="1082">
          <cell r="A1082">
            <v>10</v>
          </cell>
          <cell r="B1082" t="str">
            <v>505L1=32X22-5</v>
          </cell>
          <cell r="C1082" t="str">
            <v>Ankle Bolt-Aluminium</v>
          </cell>
          <cell r="D1082">
            <v>141.68</v>
          </cell>
          <cell r="E1082">
            <v>0</v>
          </cell>
          <cell r="F1082">
            <v>0</v>
          </cell>
          <cell r="G1082">
            <v>10</v>
          </cell>
          <cell r="H1082">
            <v>1416.75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16215</v>
          </cell>
          <cell r="R1082">
            <v>222</v>
          </cell>
          <cell r="S1082" t="str">
            <v>M</v>
          </cell>
        </row>
        <row r="1083">
          <cell r="A1083">
            <v>10</v>
          </cell>
          <cell r="B1083" t="str">
            <v>506G3=M6X12</v>
          </cell>
          <cell r="C1083" t="str">
            <v>ADJUSTMENT SCREW</v>
          </cell>
          <cell r="D1083">
            <v>3.91</v>
          </cell>
          <cell r="E1083">
            <v>0</v>
          </cell>
          <cell r="F1083">
            <v>0</v>
          </cell>
          <cell r="G1083">
            <v>20</v>
          </cell>
          <cell r="H1083">
            <v>78.12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16089</v>
          </cell>
          <cell r="R1083">
            <v>347</v>
          </cell>
          <cell r="S1083" t="str">
            <v>M</v>
          </cell>
        </row>
        <row r="1084">
          <cell r="A1084">
            <v>10</v>
          </cell>
          <cell r="B1084" t="str">
            <v>509K11=5X16X4</v>
          </cell>
          <cell r="C1084" t="str">
            <v>Ball Bearing Race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16213</v>
          </cell>
          <cell r="R1084">
            <v>224</v>
          </cell>
          <cell r="S1084" t="str">
            <v>M</v>
          </cell>
        </row>
        <row r="1085">
          <cell r="A1085">
            <v>10</v>
          </cell>
          <cell r="B1085" t="str">
            <v>605T1=UN</v>
          </cell>
          <cell r="C1085" t="str">
            <v>โค้งล่างเทเลอเบรส</v>
          </cell>
          <cell r="D1085">
            <v>139.68</v>
          </cell>
          <cell r="E1085">
            <v>0</v>
          </cell>
          <cell r="F1085">
            <v>0</v>
          </cell>
          <cell r="G1085">
            <v>10</v>
          </cell>
          <cell r="H1085">
            <v>1396.84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16244</v>
          </cell>
          <cell r="R1085">
            <v>193</v>
          </cell>
          <cell r="S1085" t="str">
            <v>M</v>
          </cell>
        </row>
        <row r="1086">
          <cell r="A1086">
            <v>10</v>
          </cell>
          <cell r="B1086" t="str">
            <v>60P1=L23-3</v>
          </cell>
          <cell r="C1086" t="str">
            <v>Alpha Step Small Left</v>
          </cell>
          <cell r="D1086">
            <v>3594.67</v>
          </cell>
          <cell r="E1086">
            <v>0</v>
          </cell>
          <cell r="F1086">
            <v>0</v>
          </cell>
          <cell r="G1086">
            <v>1</v>
          </cell>
          <cell r="H1086">
            <v>3594.67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16244</v>
          </cell>
          <cell r="R1086">
            <v>193</v>
          </cell>
          <cell r="S1086" t="str">
            <v>M</v>
          </cell>
        </row>
        <row r="1087">
          <cell r="A1087">
            <v>10</v>
          </cell>
          <cell r="B1087" t="str">
            <v>60P1=L25-3</v>
          </cell>
          <cell r="C1087" t="str">
            <v>Alpha Step Small Left</v>
          </cell>
          <cell r="D1087">
            <v>6987</v>
          </cell>
          <cell r="E1087">
            <v>2</v>
          </cell>
          <cell r="F1087">
            <v>13974.08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16334</v>
          </cell>
          <cell r="R1087">
            <v>103</v>
          </cell>
          <cell r="S1087" t="str">
            <v>M</v>
          </cell>
        </row>
        <row r="1088">
          <cell r="A1088">
            <v>10</v>
          </cell>
          <cell r="B1088" t="str">
            <v>60P1=R23-3</v>
          </cell>
          <cell r="C1088" t="str">
            <v>Alpha Step Small Right</v>
          </cell>
          <cell r="D1088">
            <v>7712.6</v>
          </cell>
          <cell r="E1088">
            <v>0</v>
          </cell>
          <cell r="F1088">
            <v>0</v>
          </cell>
          <cell r="G1088">
            <v>1</v>
          </cell>
          <cell r="H1088">
            <v>7712.6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16244</v>
          </cell>
          <cell r="R1088">
            <v>193</v>
          </cell>
          <cell r="S1088" t="str">
            <v>M</v>
          </cell>
        </row>
        <row r="1089">
          <cell r="A1089">
            <v>10</v>
          </cell>
          <cell r="B1089" t="str">
            <v>60P1=R25-3</v>
          </cell>
          <cell r="C1089" t="str">
            <v>Alpha Step Medium Right</v>
          </cell>
          <cell r="D1089">
            <v>7712.6</v>
          </cell>
          <cell r="E1089">
            <v>1</v>
          </cell>
          <cell r="F1089">
            <v>7712.6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16334</v>
          </cell>
          <cell r="R1089">
            <v>103</v>
          </cell>
          <cell r="S1089" t="str">
            <v>M</v>
          </cell>
        </row>
        <row r="1090">
          <cell r="A1090">
            <v>10</v>
          </cell>
          <cell r="B1090" t="str">
            <v>616B1=25X20</v>
          </cell>
          <cell r="C1090" t="str">
            <v>Carbon Fiber Strap</v>
          </cell>
          <cell r="D1090">
            <v>1139.1199999999999</v>
          </cell>
          <cell r="E1090">
            <v>0</v>
          </cell>
          <cell r="F1090">
            <v>0</v>
          </cell>
          <cell r="G1090">
            <v>1</v>
          </cell>
          <cell r="H1090">
            <v>1139.1199999999999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16111</v>
          </cell>
          <cell r="R1090">
            <v>325</v>
          </cell>
          <cell r="S1090" t="str">
            <v>M</v>
          </cell>
        </row>
        <row r="1091">
          <cell r="A1091">
            <v>10</v>
          </cell>
          <cell r="B1091" t="str">
            <v>616B2=25X10</v>
          </cell>
          <cell r="C1091" t="str">
            <v>Carbon Glass Strap(10M./1R)</v>
          </cell>
          <cell r="D1091">
            <v>765.6</v>
          </cell>
          <cell r="E1091">
            <v>0</v>
          </cell>
          <cell r="F1091">
            <v>0</v>
          </cell>
          <cell r="G1091">
            <v>1</v>
          </cell>
          <cell r="H1091">
            <v>765.6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16079</v>
          </cell>
          <cell r="R1091">
            <v>357</v>
          </cell>
          <cell r="S1091" t="str">
            <v>M</v>
          </cell>
        </row>
        <row r="1092">
          <cell r="A1092">
            <v>10</v>
          </cell>
          <cell r="B1092" t="str">
            <v>616B2=25X20</v>
          </cell>
          <cell r="C1092" t="str">
            <v>Carbon Glass Strap(20M./1R)</v>
          </cell>
          <cell r="D1092">
            <v>1447.33</v>
          </cell>
          <cell r="E1092">
            <v>0</v>
          </cell>
          <cell r="F1092">
            <v>0</v>
          </cell>
          <cell r="G1092">
            <v>5</v>
          </cell>
          <cell r="H1092">
            <v>7236.67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16079</v>
          </cell>
          <cell r="R1092">
            <v>357</v>
          </cell>
          <cell r="S1092" t="str">
            <v>M</v>
          </cell>
        </row>
        <row r="1093">
          <cell r="A1093">
            <v>10</v>
          </cell>
          <cell r="B1093" t="str">
            <v>616F10=6</v>
          </cell>
          <cell r="C1093" t="str">
            <v>Double face pvc tape</v>
          </cell>
          <cell r="D1093">
            <v>449.6</v>
          </cell>
          <cell r="E1093">
            <v>1</v>
          </cell>
          <cell r="F1093">
            <v>449.69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16326</v>
          </cell>
          <cell r="R1093">
            <v>111</v>
          </cell>
          <cell r="S1093" t="str">
            <v>M</v>
          </cell>
        </row>
        <row r="1094">
          <cell r="A1094">
            <v>10</v>
          </cell>
          <cell r="B1094" t="str">
            <v>616F4=130</v>
          </cell>
          <cell r="C1094" t="str">
            <v>พลาสติกพีวีเอ.กว้าง130ซม.(PVA.sheet)</v>
          </cell>
          <cell r="D1094">
            <v>104.72</v>
          </cell>
          <cell r="E1094">
            <v>0</v>
          </cell>
          <cell r="F1094">
            <v>0</v>
          </cell>
          <cell r="G1094">
            <v>39</v>
          </cell>
          <cell r="H1094">
            <v>4084.27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16128</v>
          </cell>
          <cell r="R1094">
            <v>308</v>
          </cell>
          <cell r="S1094" t="str">
            <v>M</v>
          </cell>
        </row>
        <row r="1095">
          <cell r="A1095">
            <v>10</v>
          </cell>
          <cell r="B1095" t="str">
            <v>616F4=130(22.5)</v>
          </cell>
          <cell r="C1095" t="str">
            <v>พลาสติกพีวีเอ.กว้าง130ซม.(ม้วนละ22.5ม.)</v>
          </cell>
          <cell r="D1095">
            <v>3189.6</v>
          </cell>
          <cell r="E1095">
            <v>0</v>
          </cell>
          <cell r="F1095">
            <v>0</v>
          </cell>
          <cell r="G1095">
            <v>1</v>
          </cell>
          <cell r="H1095">
            <v>3189.6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16122</v>
          </cell>
          <cell r="R1095">
            <v>314</v>
          </cell>
          <cell r="S1095" t="str">
            <v>M</v>
          </cell>
        </row>
        <row r="1096">
          <cell r="A1096">
            <v>10</v>
          </cell>
          <cell r="B1096" t="str">
            <v>616F4=130(45)</v>
          </cell>
          <cell r="C1096" t="str">
            <v>พลาสติกพีวีเอ.กว้าง130ซม.(ม้วนละ45ม.)</v>
          </cell>
          <cell r="D1096">
            <v>6665.4</v>
          </cell>
          <cell r="E1096">
            <v>0</v>
          </cell>
          <cell r="F1096">
            <v>0</v>
          </cell>
          <cell r="G1096">
            <v>1</v>
          </cell>
          <cell r="H1096">
            <v>6665.4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16122</v>
          </cell>
          <cell r="R1096">
            <v>314</v>
          </cell>
          <cell r="S1096" t="str">
            <v>M</v>
          </cell>
        </row>
        <row r="1097">
          <cell r="A1097">
            <v>10</v>
          </cell>
          <cell r="B1097" t="str">
            <v>616F4=76</v>
          </cell>
          <cell r="C1097" t="str">
            <v>พลาสติกพีวีเอ.กว้าง 76 ซม.PVA Sheeting</v>
          </cell>
          <cell r="D1097">
            <v>74.489999999999995</v>
          </cell>
          <cell r="E1097">
            <v>0</v>
          </cell>
          <cell r="F1097">
            <v>0</v>
          </cell>
          <cell r="G1097">
            <v>2.5</v>
          </cell>
          <cell r="H1097">
            <v>186.22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16122</v>
          </cell>
          <cell r="R1097">
            <v>314</v>
          </cell>
          <cell r="S1097" t="str">
            <v>M</v>
          </cell>
        </row>
        <row r="1098">
          <cell r="A1098">
            <v>10</v>
          </cell>
          <cell r="B1098" t="str">
            <v>616F4=76(30)</v>
          </cell>
          <cell r="C1098" t="str">
            <v>พลาสติกพีวีเอ.กว้าง76ซม.(ขนาด30M.)</v>
          </cell>
          <cell r="D1098">
            <v>2576.8000000000002</v>
          </cell>
          <cell r="E1098">
            <v>0</v>
          </cell>
          <cell r="F1098">
            <v>0</v>
          </cell>
          <cell r="G1098">
            <v>3</v>
          </cell>
          <cell r="H1098">
            <v>7730.4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16159</v>
          </cell>
          <cell r="R1098">
            <v>278</v>
          </cell>
          <cell r="S1098" t="str">
            <v>M</v>
          </cell>
        </row>
        <row r="1099">
          <cell r="A1099">
            <v>10</v>
          </cell>
          <cell r="B1099" t="str">
            <v>616F4=76(45)</v>
          </cell>
          <cell r="C1099" t="str">
            <v>พลาสติกพีวีเอ.กว้าง76ซม.(ขนาด45m.)</v>
          </cell>
          <cell r="D1099">
            <v>3450.8</v>
          </cell>
          <cell r="E1099">
            <v>2</v>
          </cell>
          <cell r="F1099">
            <v>6901.79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16388</v>
          </cell>
          <cell r="R1099">
            <v>49</v>
          </cell>
          <cell r="S1099" t="str">
            <v>M</v>
          </cell>
        </row>
        <row r="1100">
          <cell r="A1100">
            <v>10</v>
          </cell>
          <cell r="B1100" t="str">
            <v>616F7=130X0.15</v>
          </cell>
          <cell r="C1100" t="str">
            <v>PVC SHEETING MATCH FINISHED</v>
          </cell>
          <cell r="D1100">
            <v>72.819999999999993</v>
          </cell>
          <cell r="E1100">
            <v>0</v>
          </cell>
          <cell r="F1100">
            <v>0</v>
          </cell>
          <cell r="G1100">
            <v>5</v>
          </cell>
          <cell r="H1100">
            <v>364.12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16217</v>
          </cell>
          <cell r="R1100">
            <v>220</v>
          </cell>
          <cell r="S1100" t="str">
            <v>M</v>
          </cell>
        </row>
        <row r="1101">
          <cell r="A1101">
            <v>10</v>
          </cell>
          <cell r="B1101" t="str">
            <v>616G12</v>
          </cell>
          <cell r="C1101" t="str">
            <v>คาบอลไฟเบอร์ (Carbon Fiber Webbing)</v>
          </cell>
          <cell r="D1101">
            <v>954.7</v>
          </cell>
          <cell r="E1101">
            <v>9.5</v>
          </cell>
          <cell r="F1101">
            <v>9070.08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16336</v>
          </cell>
          <cell r="R1101">
            <v>101</v>
          </cell>
          <cell r="S1101" t="str">
            <v>M</v>
          </cell>
        </row>
        <row r="1102">
          <cell r="A1102">
            <v>10</v>
          </cell>
          <cell r="B1102" t="str">
            <v>616G13=10</v>
          </cell>
          <cell r="C1102" t="str">
            <v>คาบอลไฟเบอร์ Fiberglass Stockinette</v>
          </cell>
          <cell r="D1102">
            <v>928.89</v>
          </cell>
          <cell r="E1102">
            <v>0</v>
          </cell>
          <cell r="F1102">
            <v>0</v>
          </cell>
          <cell r="G1102">
            <v>1</v>
          </cell>
          <cell r="H1102">
            <v>928.89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16173</v>
          </cell>
          <cell r="R1102">
            <v>264</v>
          </cell>
          <cell r="S1102" t="str">
            <v>M</v>
          </cell>
        </row>
        <row r="1103">
          <cell r="A1103">
            <v>10</v>
          </cell>
          <cell r="B1103" t="str">
            <v>616G18</v>
          </cell>
          <cell r="C1103" t="str">
            <v>Fiberglas Webbing</v>
          </cell>
          <cell r="D1103">
            <v>200.45</v>
          </cell>
          <cell r="E1103">
            <v>0</v>
          </cell>
          <cell r="F1103">
            <v>0</v>
          </cell>
          <cell r="G1103">
            <v>16.5</v>
          </cell>
          <cell r="H1103">
            <v>3307.36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16147</v>
          </cell>
          <cell r="R1103">
            <v>290</v>
          </cell>
          <cell r="S1103" t="str">
            <v>M</v>
          </cell>
        </row>
        <row r="1104">
          <cell r="A1104">
            <v>10</v>
          </cell>
          <cell r="B1104" t="str">
            <v>616G4</v>
          </cell>
          <cell r="C1104" t="str">
            <v>ไฟเบอร์กลาสสีขาวFiberglass stockinette w</v>
          </cell>
          <cell r="D1104">
            <v>305.74</v>
          </cell>
          <cell r="E1104">
            <v>0</v>
          </cell>
          <cell r="F1104">
            <v>0</v>
          </cell>
          <cell r="G1104">
            <v>1</v>
          </cell>
          <cell r="H1104">
            <v>305.74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16173</v>
          </cell>
          <cell r="R1104">
            <v>264</v>
          </cell>
          <cell r="S1104" t="str">
            <v>M</v>
          </cell>
        </row>
        <row r="1105">
          <cell r="A1105">
            <v>10</v>
          </cell>
          <cell r="B1105" t="str">
            <v>616T19=5</v>
          </cell>
          <cell r="C1105" t="str">
            <v>โพลีเอ็ดทีลีนหนา 5 มม. Polyethylene shee</v>
          </cell>
          <cell r="D1105">
            <v>1868.2</v>
          </cell>
          <cell r="E1105">
            <v>0</v>
          </cell>
          <cell r="F1105">
            <v>0</v>
          </cell>
          <cell r="G1105">
            <v>2</v>
          </cell>
          <cell r="H1105">
            <v>3736.39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16079</v>
          </cell>
          <cell r="R1105">
            <v>357</v>
          </cell>
          <cell r="S1105" t="str">
            <v>M</v>
          </cell>
        </row>
        <row r="1106">
          <cell r="A1106">
            <v>10</v>
          </cell>
          <cell r="B1106" t="str">
            <v>616T20=2000X10</v>
          </cell>
          <cell r="C1106" t="str">
            <v>Polypropylene sheet white</v>
          </cell>
          <cell r="D1106">
            <v>3941.34</v>
          </cell>
          <cell r="E1106">
            <v>0</v>
          </cell>
          <cell r="F1106">
            <v>0</v>
          </cell>
          <cell r="G1106">
            <v>11</v>
          </cell>
          <cell r="H1106">
            <v>43354.74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16079</v>
          </cell>
          <cell r="R1106">
            <v>357</v>
          </cell>
          <cell r="S1106" t="str">
            <v>M</v>
          </cell>
        </row>
        <row r="1107">
          <cell r="A1107">
            <v>10</v>
          </cell>
          <cell r="B1107" t="str">
            <v>616T22=1910X4H</v>
          </cell>
          <cell r="C1107" t="str">
            <v>พลาสติกใช้ทำSplintสีเนื้อ (supralen Rch5</v>
          </cell>
          <cell r="D1107">
            <v>4223</v>
          </cell>
          <cell r="E1107">
            <v>0</v>
          </cell>
          <cell r="F1107">
            <v>0</v>
          </cell>
          <cell r="G1107">
            <v>1</v>
          </cell>
          <cell r="H1107">
            <v>4223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16108</v>
          </cell>
          <cell r="R1107">
            <v>328</v>
          </cell>
          <cell r="S1107" t="str">
            <v>M</v>
          </cell>
        </row>
        <row r="1108">
          <cell r="A1108">
            <v>10</v>
          </cell>
          <cell r="B1108" t="str">
            <v>616T22=1910X5H</v>
          </cell>
          <cell r="C1108" t="str">
            <v>พลาสติกใช้ทำSplintสีเนื้อ (supralen Rch5</v>
          </cell>
          <cell r="D1108">
            <v>4300.5600000000004</v>
          </cell>
          <cell r="E1108">
            <v>0</v>
          </cell>
          <cell r="F1108">
            <v>0</v>
          </cell>
          <cell r="G1108">
            <v>2</v>
          </cell>
          <cell r="H1108">
            <v>8601.1200000000008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16108</v>
          </cell>
          <cell r="R1108">
            <v>328</v>
          </cell>
          <cell r="S1108" t="str">
            <v>M</v>
          </cell>
        </row>
        <row r="1109">
          <cell r="A1109">
            <v>10</v>
          </cell>
          <cell r="B1109" t="str">
            <v>616T23=40X45X1.</v>
          </cell>
          <cell r="C1109" t="str">
            <v>6 เพดดิลอนแบบเรียบ (Pedilon skin  C.)</v>
          </cell>
          <cell r="D1109">
            <v>661.96</v>
          </cell>
          <cell r="E1109">
            <v>0</v>
          </cell>
          <cell r="F1109">
            <v>0</v>
          </cell>
          <cell r="G1109">
            <v>3</v>
          </cell>
          <cell r="H1109">
            <v>1985.88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16108</v>
          </cell>
          <cell r="R1109">
            <v>328</v>
          </cell>
          <cell r="S1109" t="str">
            <v>M</v>
          </cell>
        </row>
        <row r="1110">
          <cell r="A1110">
            <v>10</v>
          </cell>
          <cell r="B1110" t="str">
            <v>616T23=40X45X2</v>
          </cell>
          <cell r="C1110" t="str">
            <v>เพดดิลอนแบบเรียบ (Pedilon skin  C.)</v>
          </cell>
          <cell r="D1110">
            <v>85.67</v>
          </cell>
          <cell r="E1110">
            <v>0</v>
          </cell>
          <cell r="F1110">
            <v>0</v>
          </cell>
          <cell r="G1110">
            <v>3</v>
          </cell>
          <cell r="H1110">
            <v>257.01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16108</v>
          </cell>
          <cell r="R1110">
            <v>328</v>
          </cell>
          <cell r="S1110" t="str">
            <v>M</v>
          </cell>
        </row>
        <row r="1111">
          <cell r="A1111">
            <v>10</v>
          </cell>
          <cell r="B1111" t="str">
            <v>616T24=F40X45X2</v>
          </cell>
          <cell r="C1111" t="str">
            <v>เพดดิลอนแบบหยาบ (Pedilon skin perforated</v>
          </cell>
          <cell r="D1111">
            <v>1055.28</v>
          </cell>
          <cell r="E1111">
            <v>0</v>
          </cell>
          <cell r="F1111">
            <v>0</v>
          </cell>
          <cell r="G1111">
            <v>2</v>
          </cell>
          <cell r="H1111">
            <v>2110.56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16108</v>
          </cell>
          <cell r="R1111">
            <v>328</v>
          </cell>
          <cell r="S1111" t="str">
            <v>M</v>
          </cell>
        </row>
        <row r="1112">
          <cell r="A1112">
            <v>10</v>
          </cell>
          <cell r="B1112" t="str">
            <v>616T52=10</v>
          </cell>
          <cell r="C1112" t="str">
            <v>Surlyn-Rigid</v>
          </cell>
          <cell r="D1112">
            <v>738.9</v>
          </cell>
          <cell r="E1112">
            <v>2</v>
          </cell>
          <cell r="F1112">
            <v>1477.89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16348</v>
          </cell>
          <cell r="R1112">
            <v>89</v>
          </cell>
          <cell r="S1112" t="str">
            <v>M</v>
          </cell>
        </row>
        <row r="1113">
          <cell r="A1113">
            <v>10</v>
          </cell>
          <cell r="B1113" t="str">
            <v>616T52=12</v>
          </cell>
          <cell r="C1113" t="str">
            <v>Surlyn-Rigid</v>
          </cell>
          <cell r="D1113">
            <v>890.2</v>
          </cell>
          <cell r="E1113">
            <v>2</v>
          </cell>
          <cell r="F1113">
            <v>1780.4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16348</v>
          </cell>
          <cell r="R1113">
            <v>89</v>
          </cell>
          <cell r="S1113" t="str">
            <v>M</v>
          </cell>
        </row>
        <row r="1114">
          <cell r="A1114">
            <v>10</v>
          </cell>
          <cell r="B1114" t="str">
            <v>616T52=8</v>
          </cell>
          <cell r="C1114" t="str">
            <v>Termolyn Rigid</v>
          </cell>
          <cell r="D1114">
            <v>560.9</v>
          </cell>
          <cell r="E1114">
            <v>2</v>
          </cell>
          <cell r="F1114">
            <v>1121.97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16348</v>
          </cell>
          <cell r="R1114">
            <v>89</v>
          </cell>
          <cell r="S1114" t="str">
            <v>M</v>
          </cell>
        </row>
        <row r="1115">
          <cell r="A1115">
            <v>10</v>
          </cell>
          <cell r="B1115" t="str">
            <v>616T53=10</v>
          </cell>
          <cell r="C1115" t="str">
            <v>Surlyn-Extrasoft</v>
          </cell>
          <cell r="D1115">
            <v>734.3</v>
          </cell>
          <cell r="E1115">
            <v>1</v>
          </cell>
          <cell r="F1115">
            <v>734.35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16384</v>
          </cell>
          <cell r="R1115">
            <v>53</v>
          </cell>
          <cell r="S1115" t="str">
            <v>M</v>
          </cell>
        </row>
        <row r="1116">
          <cell r="A1116">
            <v>10</v>
          </cell>
          <cell r="B1116" t="str">
            <v>616T53=12</v>
          </cell>
          <cell r="C1116" t="str">
            <v>Surlyn-Extrasoft</v>
          </cell>
          <cell r="D1116">
            <v>879.1</v>
          </cell>
          <cell r="E1116">
            <v>2</v>
          </cell>
          <cell r="F1116">
            <v>1758.3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16367</v>
          </cell>
          <cell r="R1116">
            <v>70</v>
          </cell>
          <cell r="S1116" t="str">
            <v>M</v>
          </cell>
        </row>
        <row r="1117">
          <cell r="A1117">
            <v>10</v>
          </cell>
          <cell r="B1117" t="str">
            <v>616T53=8</v>
          </cell>
          <cell r="C1117" t="str">
            <v>Surlyn-Extrasoft</v>
          </cell>
          <cell r="D1117">
            <v>560.9</v>
          </cell>
          <cell r="E1117">
            <v>1</v>
          </cell>
          <cell r="F1117">
            <v>560.98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16348</v>
          </cell>
          <cell r="R1117">
            <v>89</v>
          </cell>
          <cell r="S1117" t="str">
            <v>M</v>
          </cell>
        </row>
        <row r="1118">
          <cell r="A1118">
            <v>10</v>
          </cell>
          <cell r="B1118" t="str">
            <v>616T73=FP60X43</v>
          </cell>
          <cell r="C1118" t="str">
            <v>X1.6   Thermolyn Pedilon</v>
          </cell>
          <cell r="D1118">
            <v>827.25</v>
          </cell>
          <cell r="E1118">
            <v>0</v>
          </cell>
          <cell r="F1118">
            <v>0</v>
          </cell>
          <cell r="G1118">
            <v>2</v>
          </cell>
          <cell r="H1118">
            <v>1654.49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16192</v>
          </cell>
          <cell r="R1118">
            <v>245</v>
          </cell>
          <cell r="S1118" t="str">
            <v>M</v>
          </cell>
        </row>
        <row r="1119">
          <cell r="A1119">
            <v>10</v>
          </cell>
          <cell r="B1119" t="str">
            <v>616T73=FP60X43X</v>
          </cell>
          <cell r="C1119" t="str">
            <v>2   Thermolyn Pedilon</v>
          </cell>
          <cell r="D1119">
            <v>1127.53</v>
          </cell>
          <cell r="E1119">
            <v>0</v>
          </cell>
          <cell r="F1119">
            <v>0</v>
          </cell>
          <cell r="G1119">
            <v>2</v>
          </cell>
          <cell r="H1119">
            <v>2255.06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16192</v>
          </cell>
          <cell r="R1119">
            <v>245</v>
          </cell>
          <cell r="S1119" t="str">
            <v>M</v>
          </cell>
        </row>
        <row r="1120">
          <cell r="A1120">
            <v>10</v>
          </cell>
          <cell r="B1120" t="str">
            <v>616T73=GP60X43X</v>
          </cell>
          <cell r="C1120" t="str">
            <v>2 Thermolyn Pedilon</v>
          </cell>
          <cell r="D1120">
            <v>1121.0999999999999</v>
          </cell>
          <cell r="E1120">
            <v>2</v>
          </cell>
          <cell r="F1120">
            <v>2242.2199999999998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16311</v>
          </cell>
          <cell r="R1120">
            <v>126</v>
          </cell>
          <cell r="S1120" t="str">
            <v>M</v>
          </cell>
        </row>
        <row r="1121">
          <cell r="A1121">
            <v>10</v>
          </cell>
          <cell r="B1121" t="str">
            <v>616T73=GP60X45</v>
          </cell>
          <cell r="C1121" t="str">
            <v>X3.2 Thermolyn Pedilon</v>
          </cell>
          <cell r="D1121">
            <v>1355.33</v>
          </cell>
          <cell r="E1121">
            <v>0</v>
          </cell>
          <cell r="F1121">
            <v>0</v>
          </cell>
          <cell r="G1121">
            <v>2</v>
          </cell>
          <cell r="H1121">
            <v>2710.65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16083</v>
          </cell>
          <cell r="R1121">
            <v>353</v>
          </cell>
          <cell r="S1121" t="str">
            <v>M</v>
          </cell>
        </row>
        <row r="1122">
          <cell r="A1122">
            <v>10</v>
          </cell>
          <cell r="B1122" t="str">
            <v>616T73=GP90X60X</v>
          </cell>
          <cell r="C1122" t="str">
            <v>4 Thermolyn Pedilon</v>
          </cell>
          <cell r="D1122">
            <v>3264.41</v>
          </cell>
          <cell r="E1122">
            <v>0</v>
          </cell>
          <cell r="F1122">
            <v>0</v>
          </cell>
          <cell r="G1122">
            <v>1</v>
          </cell>
          <cell r="H1122">
            <v>3264.41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16083</v>
          </cell>
          <cell r="R1122">
            <v>353</v>
          </cell>
          <cell r="S1122" t="str">
            <v>M</v>
          </cell>
        </row>
        <row r="1123">
          <cell r="A1123">
            <v>10</v>
          </cell>
          <cell r="B1123" t="str">
            <v>616T73=MP60X43X</v>
          </cell>
          <cell r="C1123" t="str">
            <v>2   Thermolyn Pedilon</v>
          </cell>
          <cell r="D1123">
            <v>1346.45</v>
          </cell>
          <cell r="E1123">
            <v>0</v>
          </cell>
          <cell r="F1123">
            <v>0</v>
          </cell>
          <cell r="G1123">
            <v>2</v>
          </cell>
          <cell r="H1123">
            <v>2692.9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16083</v>
          </cell>
          <cell r="R1123">
            <v>353</v>
          </cell>
          <cell r="S1123" t="str">
            <v>M</v>
          </cell>
        </row>
        <row r="1124">
          <cell r="A1124">
            <v>10</v>
          </cell>
          <cell r="B1124" t="str">
            <v>616T73=MP60X45</v>
          </cell>
          <cell r="C1124" t="str">
            <v>2.5   Thermolyn Pedilon</v>
          </cell>
          <cell r="D1124">
            <v>1432.16</v>
          </cell>
          <cell r="E1124">
            <v>0</v>
          </cell>
          <cell r="F1124">
            <v>0</v>
          </cell>
          <cell r="G1124">
            <v>2</v>
          </cell>
          <cell r="H1124">
            <v>2864.32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16083</v>
          </cell>
          <cell r="R1124">
            <v>353</v>
          </cell>
          <cell r="S1124" t="str">
            <v>M</v>
          </cell>
        </row>
        <row r="1125">
          <cell r="A1125">
            <v>10</v>
          </cell>
          <cell r="B1125" t="str">
            <v>616T73=MP60X45X</v>
          </cell>
          <cell r="C1125" t="str">
            <v>3.2   Thermolyn Pedilon</v>
          </cell>
          <cell r="D1125">
            <v>1182.5999999999999</v>
          </cell>
          <cell r="E1125">
            <v>2</v>
          </cell>
          <cell r="F1125">
            <v>2365.38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16332</v>
          </cell>
          <cell r="R1125">
            <v>105</v>
          </cell>
          <cell r="S1125" t="str">
            <v>M</v>
          </cell>
        </row>
        <row r="1126">
          <cell r="A1126">
            <v>10</v>
          </cell>
          <cell r="B1126" t="str">
            <v>616T73=NP60X43X</v>
          </cell>
          <cell r="C1126" t="str">
            <v>2   Thermolyn Pedilon</v>
          </cell>
          <cell r="D1126">
            <v>989.98</v>
          </cell>
          <cell r="E1126">
            <v>0</v>
          </cell>
          <cell r="F1126">
            <v>0</v>
          </cell>
          <cell r="G1126">
            <v>2</v>
          </cell>
          <cell r="H1126">
            <v>1979.96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16083</v>
          </cell>
          <cell r="R1126">
            <v>353</v>
          </cell>
          <cell r="S1126" t="str">
            <v>M</v>
          </cell>
        </row>
        <row r="1127">
          <cell r="A1127">
            <v>10</v>
          </cell>
          <cell r="B1127" t="str">
            <v>616T73=NP90X60</v>
          </cell>
          <cell r="C1127" t="str">
            <v>X4   Thermolyn Pedilon</v>
          </cell>
          <cell r="D1127">
            <v>3024.19</v>
          </cell>
          <cell r="E1127">
            <v>0</v>
          </cell>
          <cell r="F1127">
            <v>0</v>
          </cell>
          <cell r="G1127">
            <v>2</v>
          </cell>
          <cell r="H1127">
            <v>6048.37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16083</v>
          </cell>
          <cell r="R1127">
            <v>353</v>
          </cell>
          <cell r="S1127" t="str">
            <v>M</v>
          </cell>
        </row>
        <row r="1128">
          <cell r="A1128">
            <v>10</v>
          </cell>
          <cell r="B1128" t="str">
            <v>616T73=NP90X60X</v>
          </cell>
          <cell r="C1128" t="str">
            <v>3.2   Thermolyn Pedilon</v>
          </cell>
          <cell r="D1128">
            <v>2458.48</v>
          </cell>
          <cell r="E1128">
            <v>0</v>
          </cell>
          <cell r="F1128">
            <v>0</v>
          </cell>
          <cell r="G1128">
            <v>2</v>
          </cell>
          <cell r="H1128">
            <v>4916.96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16083</v>
          </cell>
          <cell r="R1128">
            <v>353</v>
          </cell>
          <cell r="S1128" t="str">
            <v>M</v>
          </cell>
        </row>
        <row r="1129">
          <cell r="A1129">
            <v>10</v>
          </cell>
          <cell r="B1129" t="str">
            <v>616T9=3</v>
          </cell>
          <cell r="C1129" t="str">
            <v>Polyethylene Sheet,Natural</v>
          </cell>
          <cell r="D1129">
            <v>984.91</v>
          </cell>
          <cell r="E1129">
            <v>0</v>
          </cell>
          <cell r="F1129">
            <v>0</v>
          </cell>
          <cell r="G1129">
            <v>3</v>
          </cell>
          <cell r="H1129">
            <v>2954.74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16139</v>
          </cell>
          <cell r="R1129">
            <v>298</v>
          </cell>
          <cell r="S1129" t="str">
            <v>M</v>
          </cell>
        </row>
        <row r="1130">
          <cell r="A1130">
            <v>10</v>
          </cell>
          <cell r="B1130" t="str">
            <v>617H4=5</v>
          </cell>
          <cell r="C1130" t="str">
            <v>กาวต่อไม้ Araldit-OP-Epoxy Resin</v>
          </cell>
          <cell r="D1130">
            <v>3369.69</v>
          </cell>
          <cell r="E1130">
            <v>0</v>
          </cell>
          <cell r="F1130">
            <v>0</v>
          </cell>
          <cell r="G1130">
            <v>1</v>
          </cell>
          <cell r="H1130">
            <v>3369.69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16164</v>
          </cell>
          <cell r="R1130">
            <v>273</v>
          </cell>
          <cell r="S1130" t="str">
            <v>M</v>
          </cell>
        </row>
        <row r="1131">
          <cell r="A1131">
            <v>10</v>
          </cell>
          <cell r="B1131" t="str">
            <v>617S6=H3</v>
          </cell>
          <cell r="C1131" t="str">
            <v>Pidilin,Perforated</v>
          </cell>
          <cell r="D1131">
            <v>777.25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16327</v>
          </cell>
          <cell r="R1131">
            <v>110</v>
          </cell>
          <cell r="S1131" t="str">
            <v>M</v>
          </cell>
        </row>
        <row r="1132">
          <cell r="A1132">
            <v>10</v>
          </cell>
          <cell r="B1132" t="str">
            <v>619R4=50X8</v>
          </cell>
          <cell r="C1132" t="str">
            <v>Extension Rubber</v>
          </cell>
          <cell r="D1132">
            <v>56</v>
          </cell>
          <cell r="E1132">
            <v>4</v>
          </cell>
          <cell r="F1132">
            <v>224.37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16326</v>
          </cell>
          <cell r="R1132">
            <v>111</v>
          </cell>
          <cell r="S1132" t="str">
            <v>M</v>
          </cell>
        </row>
        <row r="1133">
          <cell r="A1133">
            <v>10</v>
          </cell>
          <cell r="B1133" t="str">
            <v>623T10=12</v>
          </cell>
          <cell r="C1133" t="str">
            <v>Stockinette white</v>
          </cell>
          <cell r="D1133">
            <v>734</v>
          </cell>
          <cell r="E1133">
            <v>0</v>
          </cell>
          <cell r="F1133">
            <v>0</v>
          </cell>
          <cell r="G1133">
            <v>1</v>
          </cell>
          <cell r="H1133">
            <v>734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16108</v>
          </cell>
          <cell r="R1133">
            <v>328</v>
          </cell>
          <cell r="S1133" t="str">
            <v>M</v>
          </cell>
        </row>
        <row r="1134">
          <cell r="A1134">
            <v>10</v>
          </cell>
          <cell r="B1134" t="str">
            <v>623T16=15</v>
          </cell>
          <cell r="C1134" t="str">
            <v>Heat Prot. Stockinette</v>
          </cell>
          <cell r="D1134">
            <v>726.34</v>
          </cell>
          <cell r="E1134">
            <v>0</v>
          </cell>
          <cell r="F1134">
            <v>0</v>
          </cell>
          <cell r="G1134">
            <v>0.5</v>
          </cell>
          <cell r="H1134">
            <v>363.17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16108</v>
          </cell>
          <cell r="R1134">
            <v>328</v>
          </cell>
          <cell r="S1134" t="str">
            <v>M</v>
          </cell>
        </row>
        <row r="1135">
          <cell r="A1135">
            <v>10</v>
          </cell>
          <cell r="B1135" t="str">
            <v>623T3=15</v>
          </cell>
          <cell r="C1135" t="str">
            <v>เพอร์ล่อน 15cm.Perlon stockinette</v>
          </cell>
          <cell r="D1135">
            <v>1369.7</v>
          </cell>
          <cell r="E1135">
            <v>7</v>
          </cell>
          <cell r="F1135">
            <v>9588.2900000000009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16334</v>
          </cell>
          <cell r="R1135">
            <v>103</v>
          </cell>
          <cell r="S1135" t="str">
            <v>M</v>
          </cell>
        </row>
        <row r="1136">
          <cell r="A1136">
            <v>10</v>
          </cell>
          <cell r="B1136" t="str">
            <v>623T3=20</v>
          </cell>
          <cell r="C1136" t="str">
            <v>เพอร์ล่อน Perlon stockinette white</v>
          </cell>
          <cell r="D1136">
            <v>1518.1</v>
          </cell>
          <cell r="E1136">
            <v>8</v>
          </cell>
          <cell r="F1136">
            <v>12145.32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16371</v>
          </cell>
          <cell r="R1136">
            <v>66</v>
          </cell>
          <cell r="S1136" t="str">
            <v>M</v>
          </cell>
        </row>
        <row r="1137">
          <cell r="A1137">
            <v>10</v>
          </cell>
          <cell r="B1137" t="str">
            <v>623T5=6</v>
          </cell>
          <cell r="C1137" t="str">
            <v>PERLON ELASTIC STOCKINETTE</v>
          </cell>
          <cell r="D1137">
            <v>1548.7</v>
          </cell>
          <cell r="E1137">
            <v>5</v>
          </cell>
          <cell r="F1137">
            <v>7743.79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16292</v>
          </cell>
          <cell r="R1137">
            <v>145</v>
          </cell>
          <cell r="S1137" t="str">
            <v>M</v>
          </cell>
        </row>
        <row r="1138">
          <cell r="A1138">
            <v>10</v>
          </cell>
          <cell r="B1138" t="str">
            <v>623T9=20</v>
          </cell>
          <cell r="C1138" t="str">
            <v>ไนกลาส สีขาว Nylglass Stockinette,White</v>
          </cell>
          <cell r="D1138">
            <v>1342</v>
          </cell>
          <cell r="E1138">
            <v>0</v>
          </cell>
          <cell r="F1138">
            <v>0</v>
          </cell>
          <cell r="G1138">
            <v>2</v>
          </cell>
          <cell r="H1138">
            <v>2684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16213</v>
          </cell>
          <cell r="R1138">
            <v>224</v>
          </cell>
          <cell r="S1138" t="str">
            <v>M</v>
          </cell>
        </row>
        <row r="1139">
          <cell r="A1139">
            <v>10</v>
          </cell>
          <cell r="B1139" t="str">
            <v>627B4</v>
          </cell>
          <cell r="C1139" t="str">
            <v>Polyethylene TapeCosmetic Stockin.Skin C</v>
          </cell>
          <cell r="D1139">
            <v>358.12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16326</v>
          </cell>
          <cell r="R1139">
            <v>111</v>
          </cell>
          <cell r="S1139" t="str">
            <v>M</v>
          </cell>
        </row>
        <row r="1140">
          <cell r="A1140">
            <v>10</v>
          </cell>
          <cell r="B1140" t="str">
            <v>635C1=1-1</v>
          </cell>
          <cell r="C1140" t="str">
            <v>O.B. Superskin tan</v>
          </cell>
          <cell r="D1140">
            <v>1203.18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16305</v>
          </cell>
          <cell r="R1140">
            <v>132</v>
          </cell>
          <cell r="S1140" t="str">
            <v>M</v>
          </cell>
        </row>
        <row r="1141">
          <cell r="A1141">
            <v>10</v>
          </cell>
          <cell r="B1141" t="str">
            <v>636K13</v>
          </cell>
          <cell r="C1141" t="str">
            <v>Loctite 241</v>
          </cell>
          <cell r="D1141">
            <v>1197.99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16326</v>
          </cell>
          <cell r="R1141">
            <v>111</v>
          </cell>
          <cell r="S1141" t="str">
            <v>M</v>
          </cell>
        </row>
        <row r="1142">
          <cell r="A1142">
            <v>10</v>
          </cell>
          <cell r="B1142" t="str">
            <v>636K7=1</v>
          </cell>
          <cell r="C1142" t="str">
            <v>Orthocryl-Putty</v>
          </cell>
          <cell r="D1142">
            <v>563.34</v>
          </cell>
          <cell r="E1142">
            <v>0</v>
          </cell>
          <cell r="F1142">
            <v>0</v>
          </cell>
          <cell r="G1142">
            <v>1</v>
          </cell>
          <cell r="H1142">
            <v>563.34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16143</v>
          </cell>
          <cell r="R1142">
            <v>294</v>
          </cell>
          <cell r="S1142" t="str">
            <v>M</v>
          </cell>
        </row>
        <row r="1143">
          <cell r="A1143">
            <v>10</v>
          </cell>
          <cell r="B1143" t="str">
            <v>636N9=0.660</v>
          </cell>
          <cell r="C1143" t="str">
            <v>กาวติดหนังQuick dry rubber cement</v>
          </cell>
          <cell r="D1143">
            <v>313.10000000000002</v>
          </cell>
          <cell r="E1143">
            <v>0</v>
          </cell>
          <cell r="F1143">
            <v>0</v>
          </cell>
          <cell r="G1143">
            <v>1</v>
          </cell>
          <cell r="H1143">
            <v>313.10000000000002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16143</v>
          </cell>
          <cell r="R1143">
            <v>294</v>
          </cell>
          <cell r="S1143" t="str">
            <v>M</v>
          </cell>
        </row>
        <row r="1144">
          <cell r="A1144">
            <v>10</v>
          </cell>
          <cell r="B1144" t="str">
            <v>636W1=0.865</v>
          </cell>
          <cell r="C1144" t="str">
            <v>O.B.Universal Adhesive</v>
          </cell>
          <cell r="D1144">
            <v>313.45</v>
          </cell>
          <cell r="E1144">
            <v>0</v>
          </cell>
          <cell r="F1144">
            <v>0</v>
          </cell>
          <cell r="G1144">
            <v>1</v>
          </cell>
          <cell r="H1144">
            <v>313.45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16082</v>
          </cell>
          <cell r="R1144">
            <v>354</v>
          </cell>
          <cell r="S1144" t="str">
            <v>M</v>
          </cell>
        </row>
        <row r="1145">
          <cell r="A1145">
            <v>10</v>
          </cell>
          <cell r="B1145" t="str">
            <v>636W17</v>
          </cell>
          <cell r="C1145" t="str">
            <v>กาวติดโฟมUltraflex plastic adhesive</v>
          </cell>
          <cell r="D1145">
            <v>233.69</v>
          </cell>
          <cell r="E1145">
            <v>0</v>
          </cell>
          <cell r="F1145">
            <v>0</v>
          </cell>
          <cell r="G1145">
            <v>3</v>
          </cell>
          <cell r="H1145">
            <v>701.08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16167</v>
          </cell>
          <cell r="R1145">
            <v>270</v>
          </cell>
          <cell r="S1145" t="str">
            <v>M</v>
          </cell>
        </row>
        <row r="1146">
          <cell r="A1146">
            <v>10</v>
          </cell>
          <cell r="B1146" t="str">
            <v>636W22</v>
          </cell>
          <cell r="C1146" t="str">
            <v>Uhu-Cement</v>
          </cell>
          <cell r="D1146">
            <v>73.53</v>
          </cell>
          <cell r="E1146">
            <v>0</v>
          </cell>
          <cell r="F1146">
            <v>0</v>
          </cell>
          <cell r="G1146">
            <v>1</v>
          </cell>
          <cell r="H1146">
            <v>73.53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16082</v>
          </cell>
          <cell r="R1146">
            <v>354</v>
          </cell>
          <cell r="S1146" t="str">
            <v>M</v>
          </cell>
        </row>
        <row r="1147">
          <cell r="A1147">
            <v>10</v>
          </cell>
          <cell r="B1147" t="str">
            <v>636W25=0.650</v>
          </cell>
          <cell r="C1147" t="str">
            <v>กาวคุณภาพสูงสำหรับflexisk Jnt.(polyureth</v>
          </cell>
          <cell r="D1147">
            <v>179.69</v>
          </cell>
          <cell r="E1147">
            <v>0</v>
          </cell>
          <cell r="F1147">
            <v>0</v>
          </cell>
          <cell r="G1147">
            <v>2</v>
          </cell>
          <cell r="H1147">
            <v>359.38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16082</v>
          </cell>
          <cell r="R1147">
            <v>354</v>
          </cell>
          <cell r="S1147" t="str">
            <v>M</v>
          </cell>
        </row>
        <row r="1148">
          <cell r="A1148">
            <v>10</v>
          </cell>
          <cell r="B1148" t="str">
            <v>636W26=0.026</v>
          </cell>
          <cell r="C1148" t="str">
            <v>โปรโมเตอร์สำหรับ 636W25(Promoter for636w</v>
          </cell>
          <cell r="D1148">
            <v>67.33</v>
          </cell>
          <cell r="E1148">
            <v>0</v>
          </cell>
          <cell r="F1148">
            <v>0</v>
          </cell>
          <cell r="G1148">
            <v>2</v>
          </cell>
          <cell r="H1148">
            <v>134.66999999999999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16082</v>
          </cell>
          <cell r="R1148">
            <v>354</v>
          </cell>
          <cell r="S1148" t="str">
            <v>M</v>
          </cell>
        </row>
        <row r="1149">
          <cell r="A1149">
            <v>10</v>
          </cell>
          <cell r="B1149" t="str">
            <v>636W28</v>
          </cell>
          <cell r="C1149" t="str">
            <v>O.B.Special Glue</v>
          </cell>
          <cell r="D1149">
            <v>58.95</v>
          </cell>
          <cell r="E1149">
            <v>0</v>
          </cell>
          <cell r="F1149">
            <v>0</v>
          </cell>
          <cell r="G1149">
            <v>1</v>
          </cell>
          <cell r="H1149">
            <v>58.95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16082</v>
          </cell>
          <cell r="R1149">
            <v>354</v>
          </cell>
          <cell r="S1149" t="str">
            <v>M</v>
          </cell>
        </row>
        <row r="1150">
          <cell r="A1150">
            <v>10</v>
          </cell>
          <cell r="B1150" t="str">
            <v>636W48</v>
          </cell>
          <cell r="C1150" t="str">
            <v>POLYURETHANE ADHESIVE</v>
          </cell>
          <cell r="D1150">
            <v>48.84</v>
          </cell>
          <cell r="E1150">
            <v>0</v>
          </cell>
          <cell r="F1150">
            <v>0</v>
          </cell>
          <cell r="G1150">
            <v>1</v>
          </cell>
          <cell r="H1150">
            <v>48.84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16082</v>
          </cell>
          <cell r="R1150">
            <v>354</v>
          </cell>
          <cell r="S1150" t="str">
            <v>M</v>
          </cell>
        </row>
        <row r="1151">
          <cell r="A1151">
            <v>10</v>
          </cell>
          <cell r="B1151" t="str">
            <v>640F13</v>
          </cell>
          <cell r="C1151" t="str">
            <v>Spray pump</v>
          </cell>
          <cell r="D1151">
            <v>75.599999999999994</v>
          </cell>
          <cell r="E1151">
            <v>2</v>
          </cell>
          <cell r="F1151">
            <v>151.38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16431</v>
          </cell>
          <cell r="R1151">
            <v>6</v>
          </cell>
          <cell r="S1151" t="str">
            <v>M</v>
          </cell>
        </row>
        <row r="1152">
          <cell r="A1152">
            <v>10</v>
          </cell>
          <cell r="B1152" t="str">
            <v>640Z5=1</v>
          </cell>
          <cell r="C1152" t="str">
            <v>Plaster Part.Agent Cream</v>
          </cell>
          <cell r="D1152">
            <v>536.1</v>
          </cell>
          <cell r="E1152">
            <v>2</v>
          </cell>
          <cell r="F1152">
            <v>1072.3499999999999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16433</v>
          </cell>
          <cell r="R1152">
            <v>4</v>
          </cell>
          <cell r="S1152" t="str">
            <v>M</v>
          </cell>
        </row>
        <row r="1153">
          <cell r="A1153">
            <v>10</v>
          </cell>
          <cell r="B1153" t="str">
            <v>641T3=2</v>
          </cell>
          <cell r="C1153" t="str">
            <v>Body Cover Set</v>
          </cell>
          <cell r="D1153">
            <v>1550.93</v>
          </cell>
          <cell r="E1153">
            <v>0</v>
          </cell>
          <cell r="F1153">
            <v>0</v>
          </cell>
          <cell r="G1153">
            <v>3</v>
          </cell>
          <cell r="H1153">
            <v>4652.78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16114</v>
          </cell>
          <cell r="R1153">
            <v>322</v>
          </cell>
          <cell r="S1153" t="str">
            <v>M</v>
          </cell>
        </row>
        <row r="1154">
          <cell r="A1154">
            <v>10</v>
          </cell>
          <cell r="B1154" t="str">
            <v>699G1=35</v>
          </cell>
          <cell r="C1154" t="str">
            <v>เฝือกแบบยืดหยุ่นได้(Cellona)</v>
          </cell>
          <cell r="D1154">
            <v>277.2</v>
          </cell>
          <cell r="E1154">
            <v>98</v>
          </cell>
          <cell r="F1154">
            <v>27170.48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16433</v>
          </cell>
          <cell r="R1154">
            <v>4</v>
          </cell>
          <cell r="S1154" t="str">
            <v>M</v>
          </cell>
        </row>
        <row r="1155">
          <cell r="A1155">
            <v>10</v>
          </cell>
          <cell r="B1155" t="str">
            <v>699Y2</v>
          </cell>
          <cell r="C1155" t="str">
            <v>แผ่นเทปล่อนสำหรับเตารีด teflon tape</v>
          </cell>
          <cell r="D1155">
            <v>80.150000000000006</v>
          </cell>
          <cell r="E1155">
            <v>0</v>
          </cell>
          <cell r="F1155">
            <v>0</v>
          </cell>
          <cell r="G1155">
            <v>1</v>
          </cell>
          <cell r="H1155">
            <v>80.150000000000006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16076</v>
          </cell>
          <cell r="R1155">
            <v>360</v>
          </cell>
          <cell r="S1155" t="str">
            <v>M</v>
          </cell>
        </row>
        <row r="1156">
          <cell r="A1156">
            <v>10</v>
          </cell>
          <cell r="B1156" t="str">
            <v>99B81=100X19X5</v>
          </cell>
          <cell r="C1156" t="str">
            <v>PVA Bags (Box of 10 Pcs)</v>
          </cell>
          <cell r="D1156">
            <v>953.3</v>
          </cell>
          <cell r="E1156">
            <v>2</v>
          </cell>
          <cell r="F1156">
            <v>1906.71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16431</v>
          </cell>
          <cell r="R1156">
            <v>6</v>
          </cell>
          <cell r="S1156" t="str">
            <v>M</v>
          </cell>
        </row>
        <row r="1157">
          <cell r="A1157">
            <v>10</v>
          </cell>
          <cell r="B1157" t="str">
            <v>99B81=130X22X5</v>
          </cell>
          <cell r="C1157" t="str">
            <v>PVA Bags (Box of 10 Pcs)</v>
          </cell>
          <cell r="D1157">
            <v>1245.7</v>
          </cell>
          <cell r="E1157">
            <v>3</v>
          </cell>
          <cell r="F1157">
            <v>3737.11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16360</v>
          </cell>
          <cell r="R1157">
            <v>77</v>
          </cell>
          <cell r="S1157" t="str">
            <v>M</v>
          </cell>
        </row>
        <row r="1158">
          <cell r="A1158">
            <v>10</v>
          </cell>
          <cell r="B1158" t="str">
            <v>99B81=130X26X5</v>
          </cell>
          <cell r="C1158" t="str">
            <v>PVA Bags (Box of 10 Pcs)</v>
          </cell>
          <cell r="D1158">
            <v>1306.2</v>
          </cell>
          <cell r="E1158">
            <v>2</v>
          </cell>
          <cell r="F1158">
            <v>2612.56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16270</v>
          </cell>
          <cell r="R1158">
            <v>167</v>
          </cell>
          <cell r="S1158" t="str">
            <v>M</v>
          </cell>
        </row>
        <row r="1159">
          <cell r="A1159">
            <v>10</v>
          </cell>
          <cell r="B1159" t="str">
            <v>99B81=60X11X4</v>
          </cell>
          <cell r="C1159" t="str">
            <v>PVA Bags (Box of 10 Pcs)</v>
          </cell>
          <cell r="D1159">
            <v>1529.18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16395</v>
          </cell>
          <cell r="R1159">
            <v>42</v>
          </cell>
          <cell r="S1159" t="str">
            <v>M</v>
          </cell>
        </row>
        <row r="1160">
          <cell r="A1160">
            <v>10</v>
          </cell>
          <cell r="B1160" t="str">
            <v>99B81=70X19X5</v>
          </cell>
          <cell r="C1160" t="str">
            <v>PVA Bags (Box of 10 Pcs)</v>
          </cell>
          <cell r="D1160">
            <v>984.9</v>
          </cell>
          <cell r="E1160">
            <v>1</v>
          </cell>
          <cell r="F1160">
            <v>984.9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16420</v>
          </cell>
          <cell r="R1160">
            <v>17</v>
          </cell>
          <cell r="S1160" t="str">
            <v>M</v>
          </cell>
        </row>
        <row r="1161">
          <cell r="A1161">
            <v>10</v>
          </cell>
          <cell r="B1161" t="str">
            <v>TC003=B</v>
          </cell>
          <cell r="C1161" t="str">
            <v>ด้ายสีดำ Black Cotton</v>
          </cell>
          <cell r="D1161">
            <v>25</v>
          </cell>
          <cell r="E1161">
            <v>24</v>
          </cell>
          <cell r="F1161">
            <v>600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16314</v>
          </cell>
          <cell r="R1161">
            <v>123</v>
          </cell>
          <cell r="S1161" t="str">
            <v>M</v>
          </cell>
        </row>
        <row r="1162">
          <cell r="A1162">
            <v>10</v>
          </cell>
          <cell r="B1162" t="str">
            <v>TD005=2</v>
          </cell>
          <cell r="C1162" t="str">
            <v>ปากกาเขียนหนัง</v>
          </cell>
          <cell r="D1162">
            <v>10</v>
          </cell>
          <cell r="E1162">
            <v>12</v>
          </cell>
          <cell r="F1162">
            <v>120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16318</v>
          </cell>
          <cell r="R1162">
            <v>119</v>
          </cell>
          <cell r="S1162" t="str">
            <v>M</v>
          </cell>
        </row>
        <row r="1163">
          <cell r="A1163">
            <v>10</v>
          </cell>
          <cell r="B1163" t="str">
            <v>TF003=8B</v>
          </cell>
          <cell r="C1163" t="str">
            <v>ฟองน้ำสีดำ ขนาดหนา 8 มิลลิเมตร</v>
          </cell>
          <cell r="D1163">
            <v>192</v>
          </cell>
          <cell r="E1163">
            <v>0</v>
          </cell>
          <cell r="F1163">
            <v>0</v>
          </cell>
          <cell r="G1163">
            <v>1</v>
          </cell>
          <cell r="H1163">
            <v>192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16210</v>
          </cell>
          <cell r="R1163">
            <v>227</v>
          </cell>
          <cell r="S1163" t="str">
            <v>M</v>
          </cell>
        </row>
        <row r="1164">
          <cell r="A1164">
            <v>10</v>
          </cell>
          <cell r="B1164" t="str">
            <v>TFB002</v>
          </cell>
          <cell r="C1164" t="str">
            <v>หัวเข็มขัดสแตนเลสขนาด 1X1/2""</v>
          </cell>
          <cell r="D1164">
            <v>0.7</v>
          </cell>
          <cell r="E1164">
            <v>0</v>
          </cell>
          <cell r="F1164">
            <v>0</v>
          </cell>
          <cell r="G1164">
            <v>300</v>
          </cell>
          <cell r="H1164">
            <v>210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16096</v>
          </cell>
          <cell r="R1164">
            <v>340</v>
          </cell>
          <cell r="S1164" t="str">
            <v>M</v>
          </cell>
        </row>
        <row r="1165">
          <cell r="A1165">
            <v>10</v>
          </cell>
          <cell r="B1165" t="str">
            <v>TL004=2MM</v>
          </cell>
          <cell r="C1165" t="str">
            <v>หนังฟอกฝาด หนา 2mm. (Leather for Belt)</v>
          </cell>
          <cell r="D1165">
            <v>904.67</v>
          </cell>
          <cell r="E1165">
            <v>0</v>
          </cell>
          <cell r="F1165">
            <v>0</v>
          </cell>
          <cell r="G1165">
            <v>3</v>
          </cell>
          <cell r="H1165">
            <v>2714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16210</v>
          </cell>
          <cell r="R1165">
            <v>227</v>
          </cell>
          <cell r="S1165" t="str">
            <v>M</v>
          </cell>
        </row>
        <row r="1166">
          <cell r="A1166">
            <v>10</v>
          </cell>
          <cell r="B1166" t="str">
            <v>TN001=1/2</v>
          </cell>
          <cell r="C1166" t="str">
            <v>สายไนล่อน ขนาด 1/2"</v>
          </cell>
          <cell r="D1166">
            <v>1140</v>
          </cell>
          <cell r="E1166">
            <v>0</v>
          </cell>
          <cell r="F1166">
            <v>0</v>
          </cell>
          <cell r="G1166">
            <v>5</v>
          </cell>
          <cell r="H1166">
            <v>5700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16116</v>
          </cell>
          <cell r="R1166">
            <v>320</v>
          </cell>
          <cell r="S1166" t="str">
            <v>M</v>
          </cell>
        </row>
        <row r="1167">
          <cell r="A1167">
            <v>10</v>
          </cell>
          <cell r="B1167" t="str">
            <v>TN002=2B</v>
          </cell>
          <cell r="C1167" t="str">
            <v>สายไนล่อน 2 Nylon strap2"สีดำ"</v>
          </cell>
          <cell r="D1167">
            <v>313.33999999999997</v>
          </cell>
          <cell r="E1167">
            <v>0</v>
          </cell>
          <cell r="F1167">
            <v>0</v>
          </cell>
          <cell r="G1167">
            <v>2</v>
          </cell>
          <cell r="H1167">
            <v>626.67999999999995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16122</v>
          </cell>
          <cell r="R1167">
            <v>314</v>
          </cell>
          <cell r="S1167" t="str">
            <v>M</v>
          </cell>
        </row>
        <row r="1168">
          <cell r="A1168">
            <v>10</v>
          </cell>
          <cell r="B1168" t="str">
            <v>TN003</v>
          </cell>
          <cell r="C1168" t="str">
            <v>ตะปูแหลมขึ้นหุ่น เบอร์ 2</v>
          </cell>
          <cell r="D1168">
            <v>18</v>
          </cell>
          <cell r="E1168">
            <v>5</v>
          </cell>
          <cell r="F1168">
            <v>90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16325</v>
          </cell>
          <cell r="R1168">
            <v>112</v>
          </cell>
          <cell r="S1168" t="str">
            <v>M</v>
          </cell>
        </row>
        <row r="1169">
          <cell r="A1169">
            <v>10</v>
          </cell>
          <cell r="B1169" t="str">
            <v>TN004</v>
          </cell>
          <cell r="C1169" t="str">
            <v>ตะปูแหลมขึ้นหุ่น เบอร์3</v>
          </cell>
          <cell r="D1169">
            <v>18</v>
          </cell>
          <cell r="E1169">
            <v>5</v>
          </cell>
          <cell r="F1169">
            <v>90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16325</v>
          </cell>
          <cell r="R1169">
            <v>112</v>
          </cell>
          <cell r="S1169" t="str">
            <v>M</v>
          </cell>
        </row>
        <row r="1170">
          <cell r="A1170">
            <v>10</v>
          </cell>
          <cell r="B1170" t="str">
            <v>TP012</v>
          </cell>
          <cell r="C1170" t="str">
            <v>โปรโมรเตอร์ (Promoter)</v>
          </cell>
          <cell r="D1170">
            <v>550</v>
          </cell>
          <cell r="E1170">
            <v>0</v>
          </cell>
          <cell r="F1170">
            <v>0</v>
          </cell>
          <cell r="G1170">
            <v>2</v>
          </cell>
          <cell r="H1170">
            <v>1100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16100</v>
          </cell>
          <cell r="R1170">
            <v>336</v>
          </cell>
          <cell r="S1170" t="str">
            <v>M</v>
          </cell>
        </row>
        <row r="1171">
          <cell r="A1171">
            <v>10</v>
          </cell>
          <cell r="B1171" t="str">
            <v>TP025=3</v>
          </cell>
          <cell r="C1171" t="str">
            <v>Polypropylene 2000x1000x3mm.</v>
          </cell>
          <cell r="D1171">
            <v>420</v>
          </cell>
          <cell r="E1171">
            <v>0</v>
          </cell>
          <cell r="F1171">
            <v>0</v>
          </cell>
          <cell r="G1171">
            <v>2</v>
          </cell>
          <cell r="H1171">
            <v>840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16081</v>
          </cell>
          <cell r="R1171">
            <v>355</v>
          </cell>
          <cell r="S1171" t="str">
            <v>M</v>
          </cell>
        </row>
        <row r="1172">
          <cell r="A1172">
            <v>10</v>
          </cell>
          <cell r="B1172" t="str">
            <v>TR002=3.5</v>
          </cell>
          <cell r="C1172" t="str">
            <v>พื้นยางนิวไลท์ลายดอกไม้</v>
          </cell>
          <cell r="D1172">
            <v>290</v>
          </cell>
          <cell r="E1172">
            <v>13</v>
          </cell>
          <cell r="F1172">
            <v>3770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16327</v>
          </cell>
          <cell r="R1172">
            <v>110</v>
          </cell>
          <cell r="S1172" t="str">
            <v>M</v>
          </cell>
        </row>
        <row r="1173">
          <cell r="A1173">
            <v>10</v>
          </cell>
          <cell r="B1173" t="str">
            <v>TR003=3.5</v>
          </cell>
          <cell r="C1173" t="str">
            <v>พื้นยางลายสิงห์ 3.5 มม. Rubber sheet lio</v>
          </cell>
          <cell r="D1173">
            <v>330</v>
          </cell>
          <cell r="E1173">
            <v>3</v>
          </cell>
          <cell r="F1173">
            <v>990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16318</v>
          </cell>
          <cell r="R1173">
            <v>119</v>
          </cell>
          <cell r="S1173" t="str">
            <v>M</v>
          </cell>
        </row>
        <row r="1174">
          <cell r="A1174">
            <v>10</v>
          </cell>
          <cell r="B1174" t="str">
            <v>TR003=5</v>
          </cell>
          <cell r="C1174" t="str">
            <v>พื้นยางรองเท้า หนา 5 มม.</v>
          </cell>
          <cell r="D1174">
            <v>303.7</v>
          </cell>
          <cell r="E1174">
            <v>4</v>
          </cell>
          <cell r="F1174">
            <v>1215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16318</v>
          </cell>
          <cell r="R1174">
            <v>119</v>
          </cell>
          <cell r="S1174" t="str">
            <v>M</v>
          </cell>
        </row>
        <row r="1175">
          <cell r="A1175">
            <v>10</v>
          </cell>
          <cell r="B1175" t="str">
            <v>TR015</v>
          </cell>
          <cell r="C1175" t="str">
            <v>ตาไก่ (กลม) (1ห่อ=500ชิ้น)</v>
          </cell>
          <cell r="D1175">
            <v>25</v>
          </cell>
          <cell r="E1175">
            <v>10</v>
          </cell>
          <cell r="F1175">
            <v>250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16325</v>
          </cell>
          <cell r="R1175">
            <v>112</v>
          </cell>
          <cell r="S1175" t="str">
            <v>M</v>
          </cell>
        </row>
        <row r="1176">
          <cell r="A1176">
            <v>10</v>
          </cell>
          <cell r="B1176" t="str">
            <v>TR015=BR</v>
          </cell>
          <cell r="C1176" t="str">
            <v>ตาไก่สีน้ำตาล(1ห่อ=500ชิ้น)</v>
          </cell>
          <cell r="D1176">
            <v>25</v>
          </cell>
          <cell r="E1176">
            <v>10</v>
          </cell>
          <cell r="F1176">
            <v>250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16325</v>
          </cell>
          <cell r="R1176">
            <v>112</v>
          </cell>
          <cell r="S1176" t="str">
            <v>M</v>
          </cell>
        </row>
        <row r="1177">
          <cell r="A1177">
            <v>10</v>
          </cell>
          <cell r="B1177" t="str">
            <v>TS009=5R</v>
          </cell>
          <cell r="C1177" t="str">
            <v>สีสเปรย์สีแดง (TOA)</v>
          </cell>
          <cell r="D1177">
            <v>45</v>
          </cell>
          <cell r="E1177">
            <v>0</v>
          </cell>
          <cell r="F1177">
            <v>0</v>
          </cell>
          <cell r="G1177">
            <v>1</v>
          </cell>
          <cell r="H1177">
            <v>45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16194</v>
          </cell>
          <cell r="R1177">
            <v>243</v>
          </cell>
          <cell r="S1177" t="str">
            <v>M</v>
          </cell>
        </row>
        <row r="1178">
          <cell r="A1178">
            <v>10</v>
          </cell>
          <cell r="B1178" t="str">
            <v>TS009=GREY</v>
          </cell>
          <cell r="C1178" t="str">
            <v>สีผสมเรซิ่น สีเทา</v>
          </cell>
          <cell r="D1178">
            <v>270</v>
          </cell>
          <cell r="E1178">
            <v>1</v>
          </cell>
          <cell r="F1178">
            <v>270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16327</v>
          </cell>
          <cell r="R1178">
            <v>110</v>
          </cell>
          <cell r="S1178" t="str">
            <v>M</v>
          </cell>
        </row>
        <row r="1179">
          <cell r="A1179">
            <v>10</v>
          </cell>
          <cell r="B1179" t="str">
            <v>TS016-1</v>
          </cell>
          <cell r="C1179" t="str">
            <v>คิ้วยางรองเท้า แบบมีขอบ</v>
          </cell>
          <cell r="D1179">
            <v>9</v>
          </cell>
          <cell r="E1179">
            <v>0</v>
          </cell>
          <cell r="F1179">
            <v>0</v>
          </cell>
          <cell r="G1179">
            <v>32</v>
          </cell>
          <cell r="H1179">
            <v>288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16210</v>
          </cell>
          <cell r="R1179">
            <v>227</v>
          </cell>
          <cell r="S1179" t="str">
            <v>M</v>
          </cell>
        </row>
        <row r="1180">
          <cell r="E1180">
            <v>250.5</v>
          </cell>
          <cell r="F1180">
            <v>125131.99</v>
          </cell>
          <cell r="G1180">
            <v>534.5</v>
          </cell>
          <cell r="H1180">
            <v>171951.02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M Total</v>
          </cell>
        </row>
        <row r="1181">
          <cell r="A1181" t="str">
            <v>10 Total</v>
          </cell>
          <cell r="B1181">
            <v>0</v>
          </cell>
          <cell r="C1181">
            <v>0</v>
          </cell>
          <cell r="D1181">
            <v>0</v>
          </cell>
          <cell r="E1181">
            <v>1987.5</v>
          </cell>
          <cell r="F1181">
            <v>502999.08999999985</v>
          </cell>
          <cell r="G1181">
            <v>4649.5</v>
          </cell>
          <cell r="H1181">
            <v>426527.54000000015</v>
          </cell>
          <cell r="I1181">
            <v>21</v>
          </cell>
          <cell r="J1181">
            <v>8632.5</v>
          </cell>
          <cell r="K1181">
            <v>0</v>
          </cell>
          <cell r="L1181">
            <v>0</v>
          </cell>
          <cell r="M1181">
            <v>80</v>
          </cell>
          <cell r="N1181">
            <v>586.29</v>
          </cell>
          <cell r="O1181">
            <v>50</v>
          </cell>
          <cell r="P1181">
            <v>254.1</v>
          </cell>
        </row>
        <row r="1182">
          <cell r="A1182">
            <v>20</v>
          </cell>
          <cell r="B1182" t="str">
            <v>6A30=10</v>
          </cell>
          <cell r="C1182" t="str">
            <v>Shutt Lock</v>
          </cell>
          <cell r="D1182">
            <v>2892.74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16395</v>
          </cell>
          <cell r="R1182">
            <v>42</v>
          </cell>
          <cell r="S1182" t="str">
            <v>E</v>
          </cell>
        </row>
        <row r="1183"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E Total</v>
          </cell>
        </row>
        <row r="1184">
          <cell r="A1184">
            <v>20</v>
          </cell>
          <cell r="B1184" t="str">
            <v>6A10=T</v>
          </cell>
          <cell r="C1184" t="str">
            <v>CONNECTION FOR SILICON LINER</v>
          </cell>
          <cell r="D1184">
            <v>2421.6</v>
          </cell>
          <cell r="E1184">
            <v>3</v>
          </cell>
          <cell r="F1184">
            <v>7264.98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16263</v>
          </cell>
          <cell r="R1184">
            <v>174</v>
          </cell>
          <cell r="S1184" t="str">
            <v>H</v>
          </cell>
        </row>
        <row r="1185">
          <cell r="A1185">
            <v>20</v>
          </cell>
          <cell r="B1185" t="str">
            <v>6Y31=150</v>
          </cell>
          <cell r="C1185" t="str">
            <v>Silicone Liner</v>
          </cell>
          <cell r="D1185">
            <v>685.86</v>
          </cell>
          <cell r="E1185">
            <v>0</v>
          </cell>
          <cell r="F1185">
            <v>0</v>
          </cell>
          <cell r="G1185">
            <v>1</v>
          </cell>
          <cell r="H1185">
            <v>685.86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16108</v>
          </cell>
          <cell r="R1185">
            <v>328</v>
          </cell>
          <cell r="S1185" t="str">
            <v>H</v>
          </cell>
        </row>
        <row r="1186">
          <cell r="E1186">
            <v>3</v>
          </cell>
          <cell r="F1186">
            <v>7264.98</v>
          </cell>
          <cell r="G1186">
            <v>1</v>
          </cell>
          <cell r="H1186">
            <v>685.86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H Total</v>
          </cell>
        </row>
        <row r="1187">
          <cell r="A1187">
            <v>20</v>
          </cell>
          <cell r="B1187" t="str">
            <v>85F4</v>
          </cell>
          <cell r="C1187" t="str">
            <v>Seperation Spray</v>
          </cell>
          <cell r="D1187">
            <v>292.10000000000002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16326</v>
          </cell>
          <cell r="R1187">
            <v>111</v>
          </cell>
          <cell r="S1187" t="str">
            <v>M</v>
          </cell>
        </row>
        <row r="1188"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M Total</v>
          </cell>
        </row>
        <row r="1189">
          <cell r="A1189" t="str">
            <v>20 Total</v>
          </cell>
          <cell r="B1189">
            <v>0</v>
          </cell>
          <cell r="C1189">
            <v>0</v>
          </cell>
          <cell r="D1189">
            <v>0</v>
          </cell>
          <cell r="E1189">
            <v>3</v>
          </cell>
          <cell r="F1189">
            <v>7264.98</v>
          </cell>
          <cell r="G1189">
            <v>1</v>
          </cell>
          <cell r="H1189">
            <v>685.86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</row>
        <row r="1190">
          <cell r="A1190">
            <v>30</v>
          </cell>
          <cell r="B1190" t="str">
            <v>OD1-1301=P45</v>
          </cell>
          <cell r="C1190" t="str">
            <v>Insole Compressed Cork-Leather,Full Sole</v>
          </cell>
          <cell r="D1190">
            <v>696.7</v>
          </cell>
          <cell r="E1190">
            <v>2</v>
          </cell>
          <cell r="F1190">
            <v>1393.56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16383</v>
          </cell>
          <cell r="R1190">
            <v>54</v>
          </cell>
          <cell r="S1190" t="str">
            <v>E</v>
          </cell>
        </row>
        <row r="1191">
          <cell r="A1191">
            <v>30</v>
          </cell>
          <cell r="B1191" t="str">
            <v>OD1-1301=P47</v>
          </cell>
          <cell r="C1191" t="str">
            <v>Insole Compressed Cork-Leather,Full Sole</v>
          </cell>
          <cell r="D1191">
            <v>724.5</v>
          </cell>
          <cell r="E1191">
            <v>2</v>
          </cell>
          <cell r="F1191">
            <v>1449.12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16383</v>
          </cell>
          <cell r="R1191">
            <v>54</v>
          </cell>
          <cell r="S1191" t="str">
            <v>E</v>
          </cell>
        </row>
        <row r="1192">
          <cell r="A1192">
            <v>30</v>
          </cell>
          <cell r="B1192" t="str">
            <v>OD1-1301=P48</v>
          </cell>
          <cell r="C1192" t="str">
            <v>Insole Compressed Cork-Leather,Full Sole</v>
          </cell>
          <cell r="D1192">
            <v>724.5</v>
          </cell>
          <cell r="E1192">
            <v>2</v>
          </cell>
          <cell r="F1192">
            <v>1449.12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16383</v>
          </cell>
          <cell r="R1192">
            <v>54</v>
          </cell>
          <cell r="S1192" t="str">
            <v>E</v>
          </cell>
        </row>
        <row r="1193">
          <cell r="A1193">
            <v>30</v>
          </cell>
          <cell r="B1193" t="str">
            <v>OD1-1350=P45</v>
          </cell>
          <cell r="C1193" t="str">
            <v>Insole Compressed Cork-Leather,Full Sole</v>
          </cell>
          <cell r="D1193">
            <v>745.3</v>
          </cell>
          <cell r="E1193">
            <v>2</v>
          </cell>
          <cell r="F1193">
            <v>1490.79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16383</v>
          </cell>
          <cell r="R1193">
            <v>54</v>
          </cell>
          <cell r="S1193" t="str">
            <v>E</v>
          </cell>
        </row>
        <row r="1194">
          <cell r="A1194">
            <v>30</v>
          </cell>
          <cell r="B1194" t="str">
            <v>OD1-1350=P47</v>
          </cell>
          <cell r="C1194" t="str">
            <v>Insole Compressed Cork-Leather,Full Sole</v>
          </cell>
          <cell r="D1194">
            <v>798.6</v>
          </cell>
          <cell r="E1194">
            <v>2</v>
          </cell>
          <cell r="F1194">
            <v>1597.28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16383</v>
          </cell>
          <cell r="R1194">
            <v>54</v>
          </cell>
          <cell r="S1194" t="str">
            <v>E</v>
          </cell>
        </row>
        <row r="1195">
          <cell r="A1195">
            <v>30</v>
          </cell>
          <cell r="B1195" t="str">
            <v>OD1-2381=P44</v>
          </cell>
          <cell r="C1195" t="str">
            <v>Insole</v>
          </cell>
          <cell r="D1195">
            <v>533.39800000000002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16374</v>
          </cell>
          <cell r="R1195">
            <v>63</v>
          </cell>
          <cell r="S1195" t="str">
            <v>E</v>
          </cell>
        </row>
        <row r="1196">
          <cell r="E1196">
            <v>10</v>
          </cell>
          <cell r="F1196">
            <v>7379.869999999999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E Total</v>
          </cell>
        </row>
        <row r="1197">
          <cell r="A1197" t="str">
            <v>30 Total</v>
          </cell>
          <cell r="B1197">
            <v>0</v>
          </cell>
          <cell r="C1197">
            <v>0</v>
          </cell>
          <cell r="D1197">
            <v>0</v>
          </cell>
          <cell r="E1197">
            <v>10</v>
          </cell>
          <cell r="F1197">
            <v>7379.869999999999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</row>
        <row r="1198">
          <cell r="A1198">
            <v>40</v>
          </cell>
          <cell r="B1198" t="str">
            <v>480F08=00000</v>
          </cell>
          <cell r="C1198" t="str">
            <v>Avantgarde SL ,Wheelchair for active use</v>
          </cell>
          <cell r="D1198">
            <v>23520.2</v>
          </cell>
          <cell r="E1198">
            <v>1</v>
          </cell>
          <cell r="F1198">
            <v>23520.26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16409</v>
          </cell>
          <cell r="R1198">
            <v>28</v>
          </cell>
          <cell r="S1198" t="str">
            <v>E</v>
          </cell>
        </row>
        <row r="1199">
          <cell r="A1199">
            <v>40</v>
          </cell>
          <cell r="B1199" t="str">
            <v>480F09=00000ZB2</v>
          </cell>
          <cell r="C1199" t="str">
            <v>Wheelchair DURO" Black 42X42 CM."</v>
          </cell>
          <cell r="D1199">
            <v>6432</v>
          </cell>
          <cell r="E1199">
            <v>13</v>
          </cell>
          <cell r="F1199">
            <v>83617.259999999995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16403</v>
          </cell>
          <cell r="R1199">
            <v>34</v>
          </cell>
          <cell r="S1199" t="str">
            <v>E</v>
          </cell>
        </row>
        <row r="1200">
          <cell r="A1200">
            <v>40</v>
          </cell>
          <cell r="B1200" t="str">
            <v>480F09=00000ZB3</v>
          </cell>
          <cell r="C1200" t="str">
            <v>Wheelchair DURO" Black 46X42 CM."</v>
          </cell>
          <cell r="D1200">
            <v>7568.8</v>
          </cell>
          <cell r="E1200">
            <v>17</v>
          </cell>
          <cell r="F1200">
            <v>128670.8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16399</v>
          </cell>
          <cell r="R1200">
            <v>38</v>
          </cell>
          <cell r="S1200" t="str">
            <v>E</v>
          </cell>
        </row>
        <row r="1201">
          <cell r="A1201">
            <v>40</v>
          </cell>
          <cell r="B1201" t="str">
            <v>480F09=00000ZP2</v>
          </cell>
          <cell r="C1201" t="str">
            <v>Wheelchair DURO" Purple 42X42 CM."</v>
          </cell>
          <cell r="D1201">
            <v>7141</v>
          </cell>
          <cell r="E1201">
            <v>11</v>
          </cell>
          <cell r="F1201">
            <v>78551.69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16418</v>
          </cell>
          <cell r="R1201">
            <v>19</v>
          </cell>
          <cell r="S1201" t="str">
            <v>E</v>
          </cell>
        </row>
        <row r="1202">
          <cell r="A1202">
            <v>40</v>
          </cell>
          <cell r="B1202" t="str">
            <v>480F09=00000ZP3</v>
          </cell>
          <cell r="C1202" t="str">
            <v>Wheelchair DURO" Purple 46X42 CM."</v>
          </cell>
          <cell r="D1202">
            <v>7561.4</v>
          </cell>
          <cell r="E1202">
            <v>5</v>
          </cell>
          <cell r="F1202">
            <v>37807.31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16430</v>
          </cell>
          <cell r="R1202">
            <v>7</v>
          </cell>
          <cell r="S1202" t="str">
            <v>E</v>
          </cell>
        </row>
        <row r="1203">
          <cell r="A1203">
            <v>40</v>
          </cell>
          <cell r="B1203" t="str">
            <v>480F09=42/42A</v>
          </cell>
          <cell r="C1203" t="str">
            <v>Start color Anthracite without seat cush</v>
          </cell>
          <cell r="D1203">
            <v>11411.54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16390</v>
          </cell>
          <cell r="R1203">
            <v>47</v>
          </cell>
          <cell r="S1203" t="str">
            <v>E</v>
          </cell>
        </row>
        <row r="1204">
          <cell r="A1204">
            <v>40</v>
          </cell>
          <cell r="B1204" t="str">
            <v>480F09=46/42A</v>
          </cell>
          <cell r="C1204" t="str">
            <v>WheelchairStart" Antracite"</v>
          </cell>
          <cell r="D1204">
            <v>11637</v>
          </cell>
          <cell r="E1204">
            <v>1</v>
          </cell>
          <cell r="F1204">
            <v>11637.08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16406</v>
          </cell>
          <cell r="R1204">
            <v>31</v>
          </cell>
          <cell r="S1204" t="str">
            <v>E</v>
          </cell>
        </row>
        <row r="1205">
          <cell r="A1205">
            <v>40</v>
          </cell>
          <cell r="B1205" t="str">
            <v>481A00=SX000</v>
          </cell>
          <cell r="C1205" t="str">
            <v>Single color,Nylon Black,</v>
          </cell>
          <cell r="D1205">
            <v>0</v>
          </cell>
          <cell r="E1205">
            <v>1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16431</v>
          </cell>
          <cell r="R1205">
            <v>6</v>
          </cell>
          <cell r="S1205" t="str">
            <v>E</v>
          </cell>
        </row>
        <row r="1206">
          <cell r="A1206">
            <v>40</v>
          </cell>
          <cell r="B1206" t="str">
            <v>481A08=SK126</v>
          </cell>
          <cell r="C1206" t="str">
            <v>FRAME SL80 STANDARD</v>
          </cell>
          <cell r="D1206">
            <v>0</v>
          </cell>
          <cell r="E1206">
            <v>1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16409</v>
          </cell>
          <cell r="R1206">
            <v>28</v>
          </cell>
          <cell r="S1206" t="str">
            <v>E</v>
          </cell>
        </row>
        <row r="1207">
          <cell r="A1207">
            <v>40</v>
          </cell>
          <cell r="B1207" t="str">
            <v>481A08=ST235</v>
          </cell>
          <cell r="C1207" t="str">
            <v>Frame Pad</v>
          </cell>
          <cell r="D1207">
            <v>336.8</v>
          </cell>
          <cell r="E1207">
            <v>2</v>
          </cell>
          <cell r="F1207">
            <v>673.68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16409</v>
          </cell>
          <cell r="R1207">
            <v>28</v>
          </cell>
          <cell r="S1207" t="str">
            <v>E</v>
          </cell>
        </row>
        <row r="1208">
          <cell r="A1208">
            <v>40</v>
          </cell>
          <cell r="B1208" t="str">
            <v>481A09=ST021</v>
          </cell>
          <cell r="C1208" t="str">
            <v>Cap</v>
          </cell>
          <cell r="D1208">
            <v>0</v>
          </cell>
          <cell r="E1208">
            <v>2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16343</v>
          </cell>
          <cell r="R1208">
            <v>94</v>
          </cell>
          <cell r="S1208" t="str">
            <v>E</v>
          </cell>
        </row>
        <row r="1209">
          <cell r="A1209">
            <v>40</v>
          </cell>
          <cell r="B1209" t="str">
            <v>481B08=SK320</v>
          </cell>
          <cell r="C1209" t="str">
            <v>Single-panel Footrest</v>
          </cell>
          <cell r="D1209">
            <v>0</v>
          </cell>
          <cell r="E1209">
            <v>1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16409</v>
          </cell>
          <cell r="R1209">
            <v>28</v>
          </cell>
          <cell r="S1209" t="str">
            <v>E</v>
          </cell>
        </row>
        <row r="1210">
          <cell r="A1210">
            <v>40</v>
          </cell>
          <cell r="B1210" t="str">
            <v>481D08=SK310</v>
          </cell>
          <cell r="C1210" t="str">
            <v>Back Upholstry Standard</v>
          </cell>
          <cell r="D1210">
            <v>0</v>
          </cell>
          <cell r="E1210">
            <v>1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16409</v>
          </cell>
          <cell r="R1210">
            <v>28</v>
          </cell>
          <cell r="S1210" t="str">
            <v>E</v>
          </cell>
        </row>
        <row r="1211">
          <cell r="A1211">
            <v>40</v>
          </cell>
          <cell r="B1211" t="str">
            <v>481D09=ST001</v>
          </cell>
          <cell r="C1211" t="str">
            <v>Handle for 25 mm diameter</v>
          </cell>
          <cell r="D1211">
            <v>0</v>
          </cell>
          <cell r="E1211">
            <v>2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16343</v>
          </cell>
          <cell r="R1211">
            <v>94</v>
          </cell>
          <cell r="S1211" t="str">
            <v>E</v>
          </cell>
        </row>
        <row r="1212">
          <cell r="A1212">
            <v>40</v>
          </cell>
          <cell r="B1212" t="str">
            <v>481E08=PK001</v>
          </cell>
          <cell r="C1212" t="str">
            <v>Side Panel Standard 16 cm.</v>
          </cell>
          <cell r="D1212">
            <v>0</v>
          </cell>
          <cell r="E1212">
            <v>1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16409</v>
          </cell>
          <cell r="R1212">
            <v>28</v>
          </cell>
          <cell r="S1212" t="str">
            <v>E</v>
          </cell>
        </row>
        <row r="1213">
          <cell r="A1213">
            <v>40</v>
          </cell>
          <cell r="B1213" t="str">
            <v>481E09=SK030</v>
          </cell>
          <cell r="C1213" t="str">
            <v>Verstell-Set f.Seitenteil lang m. Armp.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16431</v>
          </cell>
          <cell r="R1213">
            <v>6</v>
          </cell>
          <cell r="S1213" t="str">
            <v>E</v>
          </cell>
        </row>
        <row r="1214">
          <cell r="A1214">
            <v>40</v>
          </cell>
          <cell r="B1214" t="str">
            <v>481E09=ST014</v>
          </cell>
          <cell r="C1214" t="str">
            <v>Armrest PU 270mm/83mm (left &amp; right)</v>
          </cell>
          <cell r="D1214">
            <v>240.4</v>
          </cell>
          <cell r="E1214">
            <v>2</v>
          </cell>
          <cell r="F1214">
            <v>480.93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16354</v>
          </cell>
          <cell r="R1214">
            <v>83</v>
          </cell>
          <cell r="S1214" t="str">
            <v>E</v>
          </cell>
        </row>
        <row r="1215">
          <cell r="A1215">
            <v>40</v>
          </cell>
          <cell r="B1215" t="str">
            <v>481F00=ST205</v>
          </cell>
          <cell r="C1215" t="str">
            <v>Solid Caster 5"</v>
          </cell>
          <cell r="D1215">
            <v>167.5</v>
          </cell>
          <cell r="E1215">
            <v>18</v>
          </cell>
          <cell r="F1215">
            <v>3016.27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16425</v>
          </cell>
          <cell r="R1215">
            <v>12</v>
          </cell>
          <cell r="S1215" t="str">
            <v>E</v>
          </cell>
        </row>
        <row r="1216">
          <cell r="A1216">
            <v>40</v>
          </cell>
          <cell r="B1216" t="str">
            <v>481F00=ST206</v>
          </cell>
          <cell r="C1216" t="str">
            <v>PNEUMATIC CASTER 6"</v>
          </cell>
          <cell r="D1216">
            <v>171.6</v>
          </cell>
          <cell r="E1216">
            <v>55</v>
          </cell>
          <cell r="F1216">
            <v>9443.4599999999991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16425</v>
          </cell>
          <cell r="R1216">
            <v>12</v>
          </cell>
          <cell r="S1216" t="str">
            <v>E</v>
          </cell>
        </row>
        <row r="1217">
          <cell r="A1217">
            <v>40</v>
          </cell>
          <cell r="B1217" t="str">
            <v>481F00=SV308</v>
          </cell>
          <cell r="C1217" t="str">
            <v>Caster 6 Solid rubber"</v>
          </cell>
          <cell r="D1217">
            <v>0</v>
          </cell>
          <cell r="E1217">
            <v>2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16409</v>
          </cell>
          <cell r="R1217">
            <v>28</v>
          </cell>
          <cell r="S1217" t="str">
            <v>E</v>
          </cell>
        </row>
        <row r="1218">
          <cell r="A1218">
            <v>40</v>
          </cell>
          <cell r="B1218" t="str">
            <v>481F08=PK004</v>
          </cell>
          <cell r="C1218" t="str">
            <v>Caster Fork</v>
          </cell>
          <cell r="D1218">
            <v>0</v>
          </cell>
          <cell r="E1218">
            <v>1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16431</v>
          </cell>
          <cell r="R1218">
            <v>6</v>
          </cell>
          <cell r="S1218" t="str">
            <v>E</v>
          </cell>
        </row>
        <row r="1219">
          <cell r="A1219">
            <v>40</v>
          </cell>
          <cell r="B1219" t="str">
            <v>481F09=ST206</v>
          </cell>
          <cell r="C1219" t="str">
            <v>Caster 6 with two-component tire"</v>
          </cell>
          <cell r="D1219">
            <v>315.39999999999998</v>
          </cell>
          <cell r="E1219">
            <v>2</v>
          </cell>
          <cell r="F1219">
            <v>630.82000000000005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16425</v>
          </cell>
          <cell r="R1219">
            <v>12</v>
          </cell>
          <cell r="S1219" t="str">
            <v>E</v>
          </cell>
        </row>
        <row r="1220">
          <cell r="A1220">
            <v>40</v>
          </cell>
          <cell r="B1220" t="str">
            <v>481G00=SK121</v>
          </cell>
          <cell r="C1220" t="str">
            <v>Rear Axle Quick Release Axle</v>
          </cell>
          <cell r="D1220">
            <v>0</v>
          </cell>
          <cell r="E1220">
            <v>2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16431</v>
          </cell>
          <cell r="R1220">
            <v>6</v>
          </cell>
          <cell r="S1220" t="str">
            <v>E</v>
          </cell>
        </row>
        <row r="1221">
          <cell r="A1221">
            <v>40</v>
          </cell>
          <cell r="B1221" t="str">
            <v>481G00=SK423</v>
          </cell>
          <cell r="C1221" t="str">
            <v>Tires Pneumatic tire 24x1 3/8"</v>
          </cell>
          <cell r="D1221">
            <v>0</v>
          </cell>
          <cell r="E1221">
            <v>2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16431</v>
          </cell>
          <cell r="R1221">
            <v>6</v>
          </cell>
          <cell r="S1221" t="str">
            <v>E</v>
          </cell>
        </row>
        <row r="1222">
          <cell r="A1222">
            <v>40</v>
          </cell>
          <cell r="B1222" t="str">
            <v>481G00=SS824</v>
          </cell>
          <cell r="C1222" t="str">
            <v>Push Rings Standard</v>
          </cell>
          <cell r="D1222">
            <v>0</v>
          </cell>
          <cell r="E1222">
            <v>2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16409</v>
          </cell>
          <cell r="R1222">
            <v>28</v>
          </cell>
          <cell r="S1222" t="str">
            <v>E</v>
          </cell>
        </row>
        <row r="1223">
          <cell r="A1223">
            <v>40</v>
          </cell>
          <cell r="B1223" t="str">
            <v>481G00=ST021</v>
          </cell>
          <cell r="C1223" t="str">
            <v>Quick release Axel for DURO</v>
          </cell>
          <cell r="D1223">
            <v>0</v>
          </cell>
          <cell r="E1223">
            <v>3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16343</v>
          </cell>
          <cell r="R1223">
            <v>94</v>
          </cell>
          <cell r="S1223" t="str">
            <v>E</v>
          </cell>
        </row>
        <row r="1224">
          <cell r="A1224">
            <v>40</v>
          </cell>
          <cell r="B1224" t="str">
            <v>481G00=SV224</v>
          </cell>
          <cell r="C1224" t="str">
            <v>Rear Wheel 24 Standard"</v>
          </cell>
          <cell r="D1224">
            <v>0</v>
          </cell>
          <cell r="E1224">
            <v>2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16431</v>
          </cell>
          <cell r="R1224">
            <v>6</v>
          </cell>
          <cell r="S1224" t="str">
            <v>E</v>
          </cell>
        </row>
        <row r="1225">
          <cell r="A1225">
            <v>40</v>
          </cell>
          <cell r="B1225" t="str">
            <v>481G08=SK101</v>
          </cell>
          <cell r="C1225" t="str">
            <v>Rear Wheel Adaptor</v>
          </cell>
          <cell r="D1225">
            <v>0</v>
          </cell>
          <cell r="E1225">
            <v>2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16409</v>
          </cell>
          <cell r="R1225">
            <v>28</v>
          </cell>
          <cell r="S1225" t="str">
            <v>E</v>
          </cell>
        </row>
        <row r="1226">
          <cell r="A1226">
            <v>40</v>
          </cell>
          <cell r="B1226" t="str">
            <v>481H08=PK001</v>
          </cell>
          <cell r="C1226" t="str">
            <v>Standard Wheel Lock</v>
          </cell>
          <cell r="D1226">
            <v>2861.7</v>
          </cell>
          <cell r="E1226">
            <v>1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16409</v>
          </cell>
          <cell r="R1226">
            <v>28</v>
          </cell>
          <cell r="S1226" t="str">
            <v>E</v>
          </cell>
        </row>
        <row r="1227">
          <cell r="A1227">
            <v>40</v>
          </cell>
          <cell r="B1227" t="str">
            <v>481H08=ST018</v>
          </cell>
          <cell r="C1227" t="str">
            <v>Handle 14*6*60 mm.</v>
          </cell>
          <cell r="D1227">
            <v>0</v>
          </cell>
          <cell r="E1227">
            <v>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16343</v>
          </cell>
          <cell r="R1227">
            <v>94</v>
          </cell>
          <cell r="S1227" t="str">
            <v>E</v>
          </cell>
        </row>
        <row r="1228">
          <cell r="A1228">
            <v>40</v>
          </cell>
          <cell r="B1228" t="str">
            <v>TP033</v>
          </cell>
          <cell r="C1228" t="str">
            <v>กระบอกสูบลม</v>
          </cell>
          <cell r="D1228">
            <v>72</v>
          </cell>
          <cell r="E1228">
            <v>90</v>
          </cell>
          <cell r="F1228">
            <v>6485.12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16430</v>
          </cell>
          <cell r="R1228">
            <v>7</v>
          </cell>
          <cell r="S1228" t="str">
            <v>E</v>
          </cell>
        </row>
        <row r="1229">
          <cell r="E1229">
            <v>247</v>
          </cell>
          <cell r="F1229">
            <v>384534.68000000005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E Total</v>
          </cell>
        </row>
        <row r="1230">
          <cell r="A1230">
            <v>40</v>
          </cell>
          <cell r="B1230" t="str">
            <v>481E08=ST026</v>
          </cell>
          <cell r="C1230" t="str">
            <v>Arm Pad Long</v>
          </cell>
          <cell r="D1230">
            <v>207.1</v>
          </cell>
          <cell r="E1230">
            <v>2</v>
          </cell>
          <cell r="F1230">
            <v>414.37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16320</v>
          </cell>
          <cell r="R1230">
            <v>117</v>
          </cell>
          <cell r="S1230" t="str">
            <v>M</v>
          </cell>
        </row>
        <row r="1231">
          <cell r="E1231">
            <v>2</v>
          </cell>
          <cell r="F1231">
            <v>414.37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M Total</v>
          </cell>
        </row>
        <row r="1232">
          <cell r="A1232" t="str">
            <v>40 Total</v>
          </cell>
          <cell r="B1232">
            <v>0</v>
          </cell>
          <cell r="C1232">
            <v>0</v>
          </cell>
          <cell r="D1232">
            <v>0</v>
          </cell>
          <cell r="E1232">
            <v>249</v>
          </cell>
          <cell r="F1232">
            <v>384949.05000000005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</row>
        <row r="1233">
          <cell r="A1233">
            <v>41</v>
          </cell>
          <cell r="B1233" t="str">
            <v>476D20=SK020</v>
          </cell>
          <cell r="C1233" t="str">
            <v>Lateral support</v>
          </cell>
          <cell r="D1233">
            <v>2404</v>
          </cell>
          <cell r="E1233">
            <v>2</v>
          </cell>
          <cell r="F1233">
            <v>4807.99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16265</v>
          </cell>
          <cell r="R1233">
            <v>172</v>
          </cell>
          <cell r="S1233" t="str">
            <v>E</v>
          </cell>
        </row>
        <row r="1234">
          <cell r="A1234">
            <v>41</v>
          </cell>
          <cell r="B1234" t="str">
            <v>481C00=SV852-42</v>
          </cell>
          <cell r="C1234" t="str">
            <v>Seat Cushion START"Size 42x42 cm."</v>
          </cell>
          <cell r="D1234">
            <v>430.5</v>
          </cell>
          <cell r="E1234">
            <v>40</v>
          </cell>
          <cell r="F1234">
            <v>17223.939999999999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16430</v>
          </cell>
          <cell r="R1234">
            <v>7</v>
          </cell>
          <cell r="S1234" t="str">
            <v>E</v>
          </cell>
        </row>
        <row r="1235">
          <cell r="E1235">
            <v>42</v>
          </cell>
          <cell r="F1235">
            <v>22031.93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E Total</v>
          </cell>
        </row>
        <row r="1236">
          <cell r="A1236">
            <v>41</v>
          </cell>
          <cell r="B1236" t="str">
            <v>476C00=SK042</v>
          </cell>
          <cell r="C1236" t="str">
            <v>Could Cushion Size 45x40 cm.</v>
          </cell>
          <cell r="D1236">
            <v>7908.42</v>
          </cell>
          <cell r="E1236">
            <v>0</v>
          </cell>
          <cell r="F1236">
            <v>0</v>
          </cell>
          <cell r="G1236">
            <v>1</v>
          </cell>
          <cell r="H1236">
            <v>7908.42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16104</v>
          </cell>
          <cell r="R1236">
            <v>332</v>
          </cell>
          <cell r="S1236" t="str">
            <v>M</v>
          </cell>
        </row>
        <row r="1237">
          <cell r="A1237">
            <v>41</v>
          </cell>
          <cell r="B1237" t="str">
            <v>476D20=SK030</v>
          </cell>
          <cell r="C1237" t="str">
            <v>Exchangable Foam Pad</v>
          </cell>
          <cell r="D1237">
            <v>4312.0600000000004</v>
          </cell>
          <cell r="E1237">
            <v>0</v>
          </cell>
          <cell r="F1237">
            <v>0</v>
          </cell>
          <cell r="G1237">
            <v>1</v>
          </cell>
          <cell r="H1237">
            <v>4312.0600000000004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16076</v>
          </cell>
          <cell r="R1237">
            <v>360</v>
          </cell>
          <cell r="S1237" t="str">
            <v>M</v>
          </cell>
        </row>
        <row r="1238">
          <cell r="E1238">
            <v>0</v>
          </cell>
          <cell r="F1238">
            <v>0</v>
          </cell>
          <cell r="G1238">
            <v>2</v>
          </cell>
          <cell r="H1238">
            <v>12220.48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M Total</v>
          </cell>
        </row>
        <row r="1239">
          <cell r="A1239" t="str">
            <v>41 Total</v>
          </cell>
          <cell r="B1239">
            <v>0</v>
          </cell>
          <cell r="C1239">
            <v>0</v>
          </cell>
          <cell r="D1239">
            <v>0</v>
          </cell>
          <cell r="E1239">
            <v>42</v>
          </cell>
          <cell r="F1239">
            <v>22031.93</v>
          </cell>
          <cell r="G1239">
            <v>2</v>
          </cell>
          <cell r="H1239">
            <v>12220.48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</row>
        <row r="1240">
          <cell r="A1240">
            <v>42</v>
          </cell>
          <cell r="B1240" t="str">
            <v>H2410</v>
          </cell>
          <cell r="C1240" t="str">
            <v>Nurmi Ergonomic Walker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16341</v>
          </cell>
          <cell r="R1240">
            <v>96</v>
          </cell>
          <cell r="S1240" t="str">
            <v>E</v>
          </cell>
        </row>
        <row r="1241">
          <cell r="A1241">
            <v>42</v>
          </cell>
          <cell r="B1241" t="str">
            <v>H2460</v>
          </cell>
          <cell r="C1241" t="str">
            <v>Yogi Child Rollator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16341</v>
          </cell>
          <cell r="R1241">
            <v>96</v>
          </cell>
          <cell r="S1241" t="str">
            <v>E</v>
          </cell>
        </row>
        <row r="1242"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E Total</v>
          </cell>
        </row>
        <row r="1243">
          <cell r="A1243" t="str">
            <v>42 Total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</row>
        <row r="1244">
          <cell r="A1244">
            <v>43</v>
          </cell>
          <cell r="B1244" t="str">
            <v>NC70209</v>
          </cell>
          <cell r="C1244" t="str">
            <v>Mini Vibrator</v>
          </cell>
          <cell r="D1244">
            <v>787.37</v>
          </cell>
          <cell r="E1244">
            <v>0</v>
          </cell>
          <cell r="F1244">
            <v>0</v>
          </cell>
          <cell r="G1244">
            <v>1</v>
          </cell>
          <cell r="H1244">
            <v>787.37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16129</v>
          </cell>
          <cell r="R1244">
            <v>307</v>
          </cell>
          <cell r="S1244" t="str">
            <v>E</v>
          </cell>
        </row>
        <row r="1245">
          <cell r="A1245">
            <v>43</v>
          </cell>
          <cell r="B1245" t="str">
            <v>NC86602</v>
          </cell>
          <cell r="C1245" t="str">
            <v>Can-Do Band X-Lt. Yellow 6yd</v>
          </cell>
          <cell r="D1245">
            <v>396.1</v>
          </cell>
          <cell r="E1245">
            <v>2</v>
          </cell>
          <cell r="F1245">
            <v>792.23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16342</v>
          </cell>
          <cell r="R1245">
            <v>95</v>
          </cell>
          <cell r="S1245" t="str">
            <v>E</v>
          </cell>
        </row>
        <row r="1246">
          <cell r="A1246">
            <v>43</v>
          </cell>
          <cell r="B1246" t="str">
            <v>NC86603</v>
          </cell>
          <cell r="C1246" t="str">
            <v>Can-Do Band Light Red 6yd</v>
          </cell>
          <cell r="D1246">
            <v>450.5</v>
          </cell>
          <cell r="E1246">
            <v>2</v>
          </cell>
          <cell r="F1246">
            <v>901.09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16342</v>
          </cell>
          <cell r="R1246">
            <v>95</v>
          </cell>
          <cell r="S1246" t="str">
            <v>E</v>
          </cell>
        </row>
        <row r="1247">
          <cell r="A1247">
            <v>43</v>
          </cell>
          <cell r="B1247" t="str">
            <v>NC86604</v>
          </cell>
          <cell r="C1247" t="str">
            <v>Can-Do Band Medium Green 6yd</v>
          </cell>
          <cell r="D1247">
            <v>500.8</v>
          </cell>
          <cell r="E1247">
            <v>2</v>
          </cell>
          <cell r="F1247">
            <v>1001.59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16342</v>
          </cell>
          <cell r="R1247">
            <v>95</v>
          </cell>
          <cell r="S1247" t="str">
            <v>E</v>
          </cell>
        </row>
        <row r="1248">
          <cell r="A1248">
            <v>43</v>
          </cell>
          <cell r="B1248" t="str">
            <v>NC86605</v>
          </cell>
          <cell r="C1248" t="str">
            <v>Can-Do Band Heavy Blue 6yd</v>
          </cell>
          <cell r="D1248">
            <v>540.16</v>
          </cell>
          <cell r="E1248">
            <v>0</v>
          </cell>
          <cell r="F1248">
            <v>0</v>
          </cell>
          <cell r="G1248">
            <v>3</v>
          </cell>
          <cell r="H1248">
            <v>1620.47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16129</v>
          </cell>
          <cell r="R1248">
            <v>307</v>
          </cell>
          <cell r="S1248" t="str">
            <v>E</v>
          </cell>
        </row>
        <row r="1249">
          <cell r="A1249">
            <v>43</v>
          </cell>
          <cell r="B1249" t="str">
            <v>NC86606</v>
          </cell>
          <cell r="C1249" t="str">
            <v>Can-Do Band X-Heavy Black 6yd</v>
          </cell>
          <cell r="D1249">
            <v>612.16999999999996</v>
          </cell>
          <cell r="E1249">
            <v>0</v>
          </cell>
          <cell r="F1249">
            <v>0</v>
          </cell>
          <cell r="G1249">
            <v>3</v>
          </cell>
          <cell r="H1249">
            <v>1836.52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16129</v>
          </cell>
          <cell r="R1249">
            <v>307</v>
          </cell>
          <cell r="S1249" t="str">
            <v>E</v>
          </cell>
        </row>
        <row r="1250">
          <cell r="E1250">
            <v>6</v>
          </cell>
          <cell r="F1250">
            <v>2694.9100000000003</v>
          </cell>
          <cell r="G1250">
            <v>7</v>
          </cell>
          <cell r="H1250">
            <v>4244.3600000000006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E Total</v>
          </cell>
        </row>
        <row r="1251">
          <cell r="A1251" t="str">
            <v>43 Total</v>
          </cell>
          <cell r="B1251">
            <v>0</v>
          </cell>
          <cell r="C1251">
            <v>0</v>
          </cell>
          <cell r="D1251">
            <v>0</v>
          </cell>
          <cell r="E1251">
            <v>6</v>
          </cell>
          <cell r="F1251">
            <v>2694.9100000000003</v>
          </cell>
          <cell r="G1251">
            <v>7</v>
          </cell>
          <cell r="H1251">
            <v>4244.3600000000006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</row>
        <row r="1252">
          <cell r="A1252">
            <v>50</v>
          </cell>
          <cell r="B1252" t="str">
            <v>RB00102</v>
          </cell>
          <cell r="C1252" t="str">
            <v>Necky Collar 10 cm.</v>
          </cell>
          <cell r="D1252">
            <v>116.9</v>
          </cell>
          <cell r="E1252">
            <v>17</v>
          </cell>
          <cell r="F1252">
            <v>1988.06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16273</v>
          </cell>
          <cell r="R1252">
            <v>164</v>
          </cell>
          <cell r="S1252" t="str">
            <v>E</v>
          </cell>
        </row>
        <row r="1253">
          <cell r="A1253">
            <v>50</v>
          </cell>
          <cell r="B1253" t="str">
            <v>RB00103</v>
          </cell>
          <cell r="C1253" t="str">
            <v>Necky Collar 8 cm.</v>
          </cell>
          <cell r="D1253">
            <v>164</v>
          </cell>
          <cell r="E1253">
            <v>44</v>
          </cell>
          <cell r="F1253">
            <v>7219.06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16262</v>
          </cell>
          <cell r="R1253">
            <v>175</v>
          </cell>
          <cell r="S1253" t="str">
            <v>E</v>
          </cell>
        </row>
        <row r="1254">
          <cell r="A1254">
            <v>50</v>
          </cell>
          <cell r="B1254" t="str">
            <v>RB00104</v>
          </cell>
          <cell r="C1254" t="str">
            <v>Necky Collar 10 cm.</v>
          </cell>
          <cell r="D1254">
            <v>199.7</v>
          </cell>
          <cell r="E1254">
            <v>31</v>
          </cell>
          <cell r="F1254">
            <v>6191.85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16262</v>
          </cell>
          <cell r="R1254">
            <v>175</v>
          </cell>
          <cell r="S1254" t="str">
            <v>E</v>
          </cell>
        </row>
        <row r="1255">
          <cell r="A1255">
            <v>50</v>
          </cell>
          <cell r="B1255" t="str">
            <v>RB00105</v>
          </cell>
          <cell r="C1255" t="str">
            <v>Necky Collar 12 cm.</v>
          </cell>
          <cell r="D1255">
            <v>218</v>
          </cell>
          <cell r="E1255">
            <v>46</v>
          </cell>
          <cell r="F1255">
            <v>10027.92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16262</v>
          </cell>
          <cell r="R1255">
            <v>175</v>
          </cell>
          <cell r="S1255" t="str">
            <v>E</v>
          </cell>
        </row>
        <row r="1256">
          <cell r="A1256">
            <v>50</v>
          </cell>
          <cell r="B1256" t="str">
            <v>RB00125=S</v>
          </cell>
          <cell r="C1256" t="str">
            <v>Hermiaplast EQ Scrotum P4</v>
          </cell>
          <cell r="D1256">
            <v>2101.1</v>
          </cell>
          <cell r="E1256">
            <v>2</v>
          </cell>
          <cell r="F1256">
            <v>4202.34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16311</v>
          </cell>
          <cell r="R1256">
            <v>126</v>
          </cell>
          <cell r="S1256" t="str">
            <v>E</v>
          </cell>
        </row>
        <row r="1257">
          <cell r="A1257">
            <v>50</v>
          </cell>
          <cell r="B1257" t="str">
            <v>RB00208=L-L</v>
          </cell>
          <cell r="C1257" t="str">
            <v>อุปกรณ์พยุงข้อเข่า Genu EQ Lux</v>
          </cell>
          <cell r="D1257">
            <v>1533.7</v>
          </cell>
          <cell r="E1257">
            <v>1</v>
          </cell>
          <cell r="F1257">
            <v>1533.73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16404</v>
          </cell>
          <cell r="R1257">
            <v>33</v>
          </cell>
          <cell r="S1257" t="str">
            <v>E</v>
          </cell>
        </row>
        <row r="1258">
          <cell r="A1258">
            <v>50</v>
          </cell>
          <cell r="B1258" t="str">
            <v>RB00208=L-R</v>
          </cell>
          <cell r="C1258" t="str">
            <v>อุปกรณ์พยุงข้อเข่า Genu EQ Lux</v>
          </cell>
          <cell r="D1258">
            <v>1377</v>
          </cell>
          <cell r="E1258">
            <v>1</v>
          </cell>
          <cell r="F1258">
            <v>1377.02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16382</v>
          </cell>
          <cell r="R1258">
            <v>55</v>
          </cell>
          <cell r="S1258" t="str">
            <v>E</v>
          </cell>
        </row>
        <row r="1259">
          <cell r="A1259">
            <v>50</v>
          </cell>
          <cell r="B1259" t="str">
            <v>RB00208=M-L</v>
          </cell>
          <cell r="C1259" t="str">
            <v>อุปกรณ์พยุงข้อเข่า Genu EQ Lux</v>
          </cell>
          <cell r="D1259">
            <v>1533.7</v>
          </cell>
          <cell r="E1259">
            <v>1</v>
          </cell>
          <cell r="F1259">
            <v>1533.73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16404</v>
          </cell>
          <cell r="R1259">
            <v>33</v>
          </cell>
          <cell r="S1259" t="str">
            <v>E</v>
          </cell>
        </row>
        <row r="1260">
          <cell r="A1260">
            <v>50</v>
          </cell>
          <cell r="B1260" t="str">
            <v>RB00211=L</v>
          </cell>
          <cell r="C1260" t="str">
            <v>Parapatella w.silikon pad S</v>
          </cell>
          <cell r="D1260">
            <v>759.2</v>
          </cell>
          <cell r="E1260">
            <v>9</v>
          </cell>
          <cell r="F1260">
            <v>6832.88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16425</v>
          </cell>
          <cell r="R1260">
            <v>12</v>
          </cell>
          <cell r="S1260" t="str">
            <v>E</v>
          </cell>
        </row>
        <row r="1261">
          <cell r="A1261">
            <v>50</v>
          </cell>
          <cell r="B1261" t="str">
            <v>RB00211=M</v>
          </cell>
          <cell r="C1261" t="str">
            <v>Parapatella w.silikon pad S</v>
          </cell>
          <cell r="D1261">
            <v>784.1</v>
          </cell>
          <cell r="E1261">
            <v>4</v>
          </cell>
          <cell r="F1261">
            <v>3136.54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16425</v>
          </cell>
          <cell r="R1261">
            <v>12</v>
          </cell>
          <cell r="S1261" t="str">
            <v>E</v>
          </cell>
        </row>
        <row r="1262">
          <cell r="A1262">
            <v>50</v>
          </cell>
          <cell r="B1262" t="str">
            <v>RB00403=S-R</v>
          </cell>
          <cell r="C1262" t="str">
            <v>Wrist Support</v>
          </cell>
          <cell r="D1262">
            <v>219.9</v>
          </cell>
          <cell r="E1262">
            <v>11</v>
          </cell>
          <cell r="F1262">
            <v>2419.56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16425</v>
          </cell>
          <cell r="R1262">
            <v>12</v>
          </cell>
          <cell r="S1262" t="str">
            <v>E</v>
          </cell>
        </row>
        <row r="1263">
          <cell r="A1263">
            <v>50</v>
          </cell>
          <cell r="B1263" t="str">
            <v>RB00502=L</v>
          </cell>
          <cell r="C1263" t="str">
            <v>Ankle Support</v>
          </cell>
          <cell r="D1263">
            <v>243.3</v>
          </cell>
          <cell r="E1263">
            <v>27</v>
          </cell>
          <cell r="F1263">
            <v>6569.49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16430</v>
          </cell>
          <cell r="R1263">
            <v>7</v>
          </cell>
          <cell r="S1263" t="str">
            <v>E</v>
          </cell>
        </row>
        <row r="1264">
          <cell r="A1264">
            <v>50</v>
          </cell>
          <cell r="B1264" t="str">
            <v>RB00502=M</v>
          </cell>
          <cell r="C1264" t="str">
            <v>Ankle Support</v>
          </cell>
          <cell r="D1264">
            <v>255</v>
          </cell>
          <cell r="E1264">
            <v>29</v>
          </cell>
          <cell r="F1264">
            <v>7396.62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16430</v>
          </cell>
          <cell r="R1264">
            <v>7</v>
          </cell>
          <cell r="S1264" t="str">
            <v>E</v>
          </cell>
        </row>
        <row r="1265">
          <cell r="A1265">
            <v>50</v>
          </cell>
          <cell r="B1265" t="str">
            <v>RB00502=S</v>
          </cell>
          <cell r="C1265" t="str">
            <v>Ankle Support</v>
          </cell>
          <cell r="D1265">
            <v>264.7</v>
          </cell>
          <cell r="E1265">
            <v>28</v>
          </cell>
          <cell r="F1265">
            <v>7412.99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16377</v>
          </cell>
          <cell r="R1265">
            <v>60</v>
          </cell>
          <cell r="S1265" t="str">
            <v>E</v>
          </cell>
        </row>
        <row r="1266">
          <cell r="A1266">
            <v>50</v>
          </cell>
          <cell r="B1266" t="str">
            <v>RB00502=XL</v>
          </cell>
          <cell r="C1266" t="str">
            <v>Ankle Support</v>
          </cell>
          <cell r="D1266">
            <v>261.3</v>
          </cell>
          <cell r="E1266">
            <v>45</v>
          </cell>
          <cell r="F1266">
            <v>11759.13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16364</v>
          </cell>
          <cell r="R1266">
            <v>73</v>
          </cell>
          <cell r="S1266" t="str">
            <v>E</v>
          </cell>
        </row>
        <row r="1267">
          <cell r="A1267">
            <v>50</v>
          </cell>
          <cell r="B1267" t="str">
            <v>RB00502=XXL</v>
          </cell>
          <cell r="C1267" t="str">
            <v>Ankle Support</v>
          </cell>
          <cell r="D1267">
            <v>159.1</v>
          </cell>
          <cell r="E1267">
            <v>0</v>
          </cell>
          <cell r="F1267">
            <v>0</v>
          </cell>
          <cell r="G1267">
            <v>22</v>
          </cell>
          <cell r="H1267">
            <v>3500.2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16079</v>
          </cell>
          <cell r="R1267">
            <v>357</v>
          </cell>
          <cell r="S1267" t="str">
            <v>E</v>
          </cell>
        </row>
        <row r="1268">
          <cell r="A1268">
            <v>50</v>
          </cell>
          <cell r="B1268" t="str">
            <v>RB00504=L</v>
          </cell>
          <cell r="C1268" t="str">
            <v>Ankle Support</v>
          </cell>
          <cell r="D1268">
            <v>245</v>
          </cell>
          <cell r="E1268">
            <v>49</v>
          </cell>
          <cell r="F1268">
            <v>12005.49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16430</v>
          </cell>
          <cell r="R1268">
            <v>7</v>
          </cell>
          <cell r="S1268" t="str">
            <v>E</v>
          </cell>
        </row>
        <row r="1269">
          <cell r="A1269">
            <v>50</v>
          </cell>
          <cell r="B1269" t="str">
            <v>RB00504=M</v>
          </cell>
          <cell r="C1269" t="str">
            <v>Ankle Support</v>
          </cell>
          <cell r="D1269">
            <v>247.8</v>
          </cell>
          <cell r="E1269">
            <v>55</v>
          </cell>
          <cell r="F1269">
            <v>13631.83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16431</v>
          </cell>
          <cell r="R1269">
            <v>6</v>
          </cell>
          <cell r="S1269" t="str">
            <v>E</v>
          </cell>
        </row>
        <row r="1270">
          <cell r="A1270">
            <v>50</v>
          </cell>
          <cell r="B1270" t="str">
            <v>RB00504=S</v>
          </cell>
          <cell r="C1270" t="str">
            <v>Ankle Support</v>
          </cell>
          <cell r="D1270">
            <v>247.1</v>
          </cell>
          <cell r="E1270">
            <v>50</v>
          </cell>
          <cell r="F1270">
            <v>12357.51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16430</v>
          </cell>
          <cell r="R1270">
            <v>7</v>
          </cell>
          <cell r="S1270" t="str">
            <v>E</v>
          </cell>
        </row>
        <row r="1271">
          <cell r="A1271">
            <v>50</v>
          </cell>
          <cell r="B1271" t="str">
            <v>RB00504=XL</v>
          </cell>
          <cell r="C1271" t="str">
            <v>Ankle Support</v>
          </cell>
          <cell r="D1271">
            <v>212.8</v>
          </cell>
          <cell r="E1271">
            <v>46</v>
          </cell>
          <cell r="F1271">
            <v>9789.06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16430</v>
          </cell>
          <cell r="R1271">
            <v>7</v>
          </cell>
          <cell r="S1271" t="str">
            <v>E</v>
          </cell>
        </row>
        <row r="1272">
          <cell r="A1272">
            <v>50</v>
          </cell>
          <cell r="B1272" t="str">
            <v>RB00509=L</v>
          </cell>
          <cell r="C1272" t="str">
            <v>HALLUX VALGUS BANDET (FREE-SIZE)</v>
          </cell>
          <cell r="D1272">
            <v>262.60000000000002</v>
          </cell>
          <cell r="E1272">
            <v>30</v>
          </cell>
          <cell r="F1272">
            <v>7880.34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16390</v>
          </cell>
          <cell r="R1272">
            <v>47</v>
          </cell>
          <cell r="S1272" t="str">
            <v>E</v>
          </cell>
        </row>
        <row r="1273">
          <cell r="A1273">
            <v>50</v>
          </cell>
          <cell r="B1273" t="str">
            <v>RB00509=R</v>
          </cell>
          <cell r="C1273" t="str">
            <v>HALLUX VALGUS BANDET (FREE SIZE)</v>
          </cell>
          <cell r="D1273">
            <v>257.60000000000002</v>
          </cell>
          <cell r="E1273">
            <v>31</v>
          </cell>
          <cell r="F1273">
            <v>7987.24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16390</v>
          </cell>
          <cell r="R1273">
            <v>47</v>
          </cell>
          <cell r="S1273" t="str">
            <v>E</v>
          </cell>
        </row>
        <row r="1274">
          <cell r="A1274">
            <v>50</v>
          </cell>
          <cell r="B1274" t="str">
            <v>RB00510=L</v>
          </cell>
          <cell r="C1274" t="str">
            <v>Hallux Valgus Night Support Left</v>
          </cell>
          <cell r="D1274">
            <v>313.3</v>
          </cell>
          <cell r="E1274">
            <v>37</v>
          </cell>
          <cell r="F1274">
            <v>11594.19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16390</v>
          </cell>
          <cell r="R1274">
            <v>47</v>
          </cell>
          <cell r="S1274" t="str">
            <v>E</v>
          </cell>
        </row>
        <row r="1275">
          <cell r="A1275">
            <v>50</v>
          </cell>
          <cell r="B1275" t="str">
            <v>RB00510=R</v>
          </cell>
          <cell r="C1275" t="str">
            <v>Hallux Valgus Night Support Right</v>
          </cell>
          <cell r="D1275">
            <v>315.5</v>
          </cell>
          <cell r="E1275">
            <v>37</v>
          </cell>
          <cell r="F1275">
            <v>11674.63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16390</v>
          </cell>
          <cell r="R1275">
            <v>47</v>
          </cell>
          <cell r="S1275" t="str">
            <v>E</v>
          </cell>
        </row>
        <row r="1276">
          <cell r="A1276">
            <v>50</v>
          </cell>
          <cell r="B1276" t="str">
            <v>RB01001</v>
          </cell>
          <cell r="C1276" t="str">
            <v>Necky Collar 6 cm.</v>
          </cell>
          <cell r="D1276">
            <v>101.8</v>
          </cell>
          <cell r="E1276">
            <v>48</v>
          </cell>
          <cell r="F1276">
            <v>4887.82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16413</v>
          </cell>
          <cell r="R1276">
            <v>24</v>
          </cell>
          <cell r="S1276" t="str">
            <v>E</v>
          </cell>
        </row>
        <row r="1277">
          <cell r="A1277">
            <v>50</v>
          </cell>
          <cell r="B1277" t="str">
            <v>RB01010</v>
          </cell>
          <cell r="C1277" t="str">
            <v>Necky Collar 8 cm.</v>
          </cell>
          <cell r="D1277">
            <v>105.11</v>
          </cell>
          <cell r="E1277">
            <v>0</v>
          </cell>
          <cell r="F1277">
            <v>0</v>
          </cell>
          <cell r="G1277">
            <v>50</v>
          </cell>
          <cell r="H1277">
            <v>5255.65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16201</v>
          </cell>
          <cell r="R1277">
            <v>236</v>
          </cell>
          <cell r="S1277" t="str">
            <v>E</v>
          </cell>
        </row>
        <row r="1278">
          <cell r="A1278">
            <v>50</v>
          </cell>
          <cell r="B1278" t="str">
            <v>RB01013</v>
          </cell>
          <cell r="C1278" t="str">
            <v>Necky Collar 8 cm.</v>
          </cell>
          <cell r="D1278">
            <v>403.39</v>
          </cell>
          <cell r="E1278">
            <v>0</v>
          </cell>
          <cell r="F1278">
            <v>0</v>
          </cell>
          <cell r="G1278">
            <v>7</v>
          </cell>
          <cell r="H1278">
            <v>2823.7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16136</v>
          </cell>
          <cell r="R1278">
            <v>301</v>
          </cell>
          <cell r="S1278" t="str">
            <v>E</v>
          </cell>
        </row>
        <row r="1279">
          <cell r="A1279">
            <v>50</v>
          </cell>
          <cell r="B1279" t="str">
            <v>RB01023=11M</v>
          </cell>
          <cell r="C1279" t="str">
            <v>Philadelphia Collar(เฝือกพยุงคอชนิดปรับไ</v>
          </cell>
          <cell r="D1279">
            <v>648</v>
          </cell>
          <cell r="E1279">
            <v>1</v>
          </cell>
          <cell r="F1279">
            <v>648.05999999999995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16396</v>
          </cell>
          <cell r="R1279">
            <v>41</v>
          </cell>
          <cell r="S1279" t="str">
            <v>E</v>
          </cell>
        </row>
        <row r="1280">
          <cell r="A1280">
            <v>50</v>
          </cell>
          <cell r="B1280" t="str">
            <v>RB01023=11S</v>
          </cell>
          <cell r="C1280" t="str">
            <v>Philadelphia Collarเฝือกพยุงคอชนิดปรับได</v>
          </cell>
          <cell r="D1280">
            <v>600.5</v>
          </cell>
          <cell r="E1280">
            <v>2</v>
          </cell>
          <cell r="F1280">
            <v>1201.07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16312</v>
          </cell>
          <cell r="R1280">
            <v>125</v>
          </cell>
          <cell r="S1280" t="str">
            <v>E</v>
          </cell>
        </row>
        <row r="1281">
          <cell r="A1281">
            <v>50</v>
          </cell>
          <cell r="B1281" t="str">
            <v>RB01023=13M</v>
          </cell>
          <cell r="C1281" t="str">
            <v>Philadelphia Collar(ไม่สต็อก)</v>
          </cell>
          <cell r="D1281">
            <v>547.13</v>
          </cell>
          <cell r="E1281">
            <v>0</v>
          </cell>
          <cell r="F1281">
            <v>0</v>
          </cell>
          <cell r="G1281">
            <v>1</v>
          </cell>
          <cell r="H1281">
            <v>547.13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16227</v>
          </cell>
          <cell r="R1281">
            <v>210</v>
          </cell>
          <cell r="S1281" t="str">
            <v>E</v>
          </cell>
        </row>
        <row r="1282">
          <cell r="A1282">
            <v>50</v>
          </cell>
          <cell r="B1282" t="str">
            <v>RB01023=6L</v>
          </cell>
          <cell r="C1282" t="str">
            <v>Philadelphia Collar (เฝือกคอ)</v>
          </cell>
          <cell r="D1282">
            <v>559.37</v>
          </cell>
          <cell r="E1282">
            <v>0</v>
          </cell>
          <cell r="F1282">
            <v>0</v>
          </cell>
          <cell r="G1282">
            <v>5</v>
          </cell>
          <cell r="H1282">
            <v>2796.83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16227</v>
          </cell>
          <cell r="R1282">
            <v>210</v>
          </cell>
          <cell r="S1282" t="str">
            <v>E</v>
          </cell>
        </row>
        <row r="1283">
          <cell r="A1283">
            <v>50</v>
          </cell>
          <cell r="B1283" t="str">
            <v>RB01023=6M</v>
          </cell>
          <cell r="C1283" t="str">
            <v>Philadelphia Collar(เฝือกคอ)</v>
          </cell>
          <cell r="D1283">
            <v>638.75</v>
          </cell>
          <cell r="E1283">
            <v>0</v>
          </cell>
          <cell r="F1283">
            <v>0</v>
          </cell>
          <cell r="G1283">
            <v>2</v>
          </cell>
          <cell r="H1283">
            <v>1277.5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16227</v>
          </cell>
          <cell r="R1283">
            <v>210</v>
          </cell>
          <cell r="S1283" t="str">
            <v>E</v>
          </cell>
        </row>
        <row r="1284">
          <cell r="A1284">
            <v>50</v>
          </cell>
          <cell r="B1284" t="str">
            <v>RB01023=6S</v>
          </cell>
          <cell r="C1284" t="str">
            <v>Philadelphia collar (เฝือกคอ)</v>
          </cell>
          <cell r="D1284">
            <v>748.08</v>
          </cell>
          <cell r="E1284">
            <v>0</v>
          </cell>
          <cell r="F1284">
            <v>0</v>
          </cell>
          <cell r="G1284">
            <v>3</v>
          </cell>
          <cell r="H1284">
            <v>2244.25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16227</v>
          </cell>
          <cell r="R1284">
            <v>210</v>
          </cell>
          <cell r="S1284" t="str">
            <v>E</v>
          </cell>
        </row>
        <row r="1285">
          <cell r="A1285">
            <v>50</v>
          </cell>
          <cell r="B1285" t="str">
            <v>RB01023=8L</v>
          </cell>
          <cell r="C1285" t="str">
            <v>Philadelphia Collar(เฝือกคอ)</v>
          </cell>
          <cell r="D1285">
            <v>826.7</v>
          </cell>
          <cell r="E1285">
            <v>25</v>
          </cell>
          <cell r="F1285">
            <v>20669.62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16391</v>
          </cell>
          <cell r="R1285">
            <v>46</v>
          </cell>
          <cell r="S1285" t="str">
            <v>E</v>
          </cell>
        </row>
        <row r="1286">
          <cell r="A1286">
            <v>50</v>
          </cell>
          <cell r="B1286" t="str">
            <v>RB01023=8M</v>
          </cell>
          <cell r="C1286" t="str">
            <v>Philadelphia Collar(เผือกคอ)</v>
          </cell>
          <cell r="D1286">
            <v>824.8</v>
          </cell>
          <cell r="E1286">
            <v>17</v>
          </cell>
          <cell r="F1286">
            <v>14022.83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16425</v>
          </cell>
          <cell r="R1286">
            <v>12</v>
          </cell>
          <cell r="S1286" t="str">
            <v>E</v>
          </cell>
        </row>
        <row r="1287">
          <cell r="A1287">
            <v>50</v>
          </cell>
          <cell r="B1287" t="str">
            <v>RB01023=8S</v>
          </cell>
          <cell r="C1287" t="str">
            <v>Philadelphia Collar(เฝือกคอ)</v>
          </cell>
          <cell r="D1287">
            <v>809.4</v>
          </cell>
          <cell r="E1287">
            <v>29</v>
          </cell>
          <cell r="F1287">
            <v>23474.45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16425</v>
          </cell>
          <cell r="R1287">
            <v>12</v>
          </cell>
          <cell r="S1287" t="str">
            <v>E</v>
          </cell>
        </row>
        <row r="1288">
          <cell r="A1288">
            <v>50</v>
          </cell>
          <cell r="B1288" t="str">
            <v>RB01031</v>
          </cell>
          <cell r="C1288" t="str">
            <v>Dosi Universal</v>
          </cell>
          <cell r="D1288">
            <v>695.4</v>
          </cell>
          <cell r="E1288">
            <v>43</v>
          </cell>
          <cell r="F1288">
            <v>29905.9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16430</v>
          </cell>
          <cell r="R1288">
            <v>7</v>
          </cell>
          <cell r="S1288" t="str">
            <v>E</v>
          </cell>
        </row>
        <row r="1289">
          <cell r="A1289">
            <v>50</v>
          </cell>
          <cell r="B1289" t="str">
            <v>RB01037=L</v>
          </cell>
          <cell r="C1289" t="str">
            <v>Dosi Lumbal L</v>
          </cell>
          <cell r="D1289">
            <v>814.8</v>
          </cell>
          <cell r="E1289">
            <v>24</v>
          </cell>
          <cell r="F1289">
            <v>19557.419999999998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16399</v>
          </cell>
          <cell r="R1289">
            <v>38</v>
          </cell>
          <cell r="S1289" t="str">
            <v>E</v>
          </cell>
        </row>
        <row r="1290">
          <cell r="A1290">
            <v>50</v>
          </cell>
          <cell r="B1290" t="str">
            <v>RB01037=XL</v>
          </cell>
          <cell r="C1290" t="str">
            <v>Dosi Lumbal XL</v>
          </cell>
          <cell r="D1290">
            <v>816.9</v>
          </cell>
          <cell r="E1290">
            <v>25</v>
          </cell>
          <cell r="F1290">
            <v>20422.990000000002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16383</v>
          </cell>
          <cell r="R1290">
            <v>54</v>
          </cell>
          <cell r="S1290" t="str">
            <v>E</v>
          </cell>
        </row>
        <row r="1291">
          <cell r="A1291">
            <v>50</v>
          </cell>
          <cell r="B1291" t="str">
            <v>RB01038=L</v>
          </cell>
          <cell r="C1291" t="str">
            <v>Dosi Posture Support</v>
          </cell>
          <cell r="D1291">
            <v>431.5</v>
          </cell>
          <cell r="E1291">
            <v>77</v>
          </cell>
          <cell r="F1291">
            <v>33226.97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16434</v>
          </cell>
          <cell r="R1291">
            <v>3</v>
          </cell>
          <cell r="S1291" t="str">
            <v>E</v>
          </cell>
        </row>
        <row r="1292">
          <cell r="A1292">
            <v>50</v>
          </cell>
          <cell r="B1292" t="str">
            <v>RB01038=M</v>
          </cell>
          <cell r="C1292" t="str">
            <v>Dosi Posture Support</v>
          </cell>
          <cell r="D1292">
            <v>450.1</v>
          </cell>
          <cell r="E1292">
            <v>46</v>
          </cell>
          <cell r="F1292">
            <v>20709.13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16434</v>
          </cell>
          <cell r="R1292">
            <v>3</v>
          </cell>
          <cell r="S1292" t="str">
            <v>E</v>
          </cell>
        </row>
        <row r="1293">
          <cell r="A1293">
            <v>50</v>
          </cell>
          <cell r="B1293" t="str">
            <v>RB01038=S</v>
          </cell>
          <cell r="C1293" t="str">
            <v>Dosi Posture Support</v>
          </cell>
          <cell r="D1293">
            <v>434.6</v>
          </cell>
          <cell r="E1293">
            <v>36</v>
          </cell>
          <cell r="F1293">
            <v>15649.14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16434</v>
          </cell>
          <cell r="R1293">
            <v>3</v>
          </cell>
          <cell r="S1293" t="str">
            <v>E</v>
          </cell>
        </row>
        <row r="1294">
          <cell r="A1294">
            <v>50</v>
          </cell>
          <cell r="B1294" t="str">
            <v>RB01038=XL</v>
          </cell>
          <cell r="C1294" t="str">
            <v>Dosi Posture Support</v>
          </cell>
          <cell r="D1294">
            <v>443.4</v>
          </cell>
          <cell r="E1294">
            <v>28</v>
          </cell>
          <cell r="F1294">
            <v>12416.45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16434</v>
          </cell>
          <cell r="R1294">
            <v>3</v>
          </cell>
          <cell r="S1294" t="str">
            <v>E</v>
          </cell>
        </row>
        <row r="1295">
          <cell r="A1295">
            <v>50</v>
          </cell>
          <cell r="B1295" t="str">
            <v>RB01038=XS</v>
          </cell>
          <cell r="C1295" t="str">
            <v>Dosi Posture Support</v>
          </cell>
          <cell r="D1295">
            <v>414.3</v>
          </cell>
          <cell r="E1295">
            <v>13</v>
          </cell>
          <cell r="F1295">
            <v>5387.04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16431</v>
          </cell>
          <cell r="R1295">
            <v>6</v>
          </cell>
          <cell r="S1295" t="str">
            <v>E</v>
          </cell>
        </row>
        <row r="1296">
          <cell r="A1296">
            <v>50</v>
          </cell>
          <cell r="B1296" t="str">
            <v>RB01039=L</v>
          </cell>
          <cell r="C1296" t="str">
            <v>เฝือกพยุงเอว Dosi Support Size L</v>
          </cell>
          <cell r="D1296">
            <v>959.9</v>
          </cell>
          <cell r="E1296">
            <v>46</v>
          </cell>
          <cell r="F1296">
            <v>44158.39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16420</v>
          </cell>
          <cell r="R1296">
            <v>17</v>
          </cell>
          <cell r="S1296" t="str">
            <v>E</v>
          </cell>
        </row>
        <row r="1297">
          <cell r="A1297">
            <v>50</v>
          </cell>
          <cell r="B1297" t="str">
            <v>RB01039=M</v>
          </cell>
          <cell r="C1297" t="str">
            <v>เฝือกพยุงเอว Dosi Support Size M</v>
          </cell>
          <cell r="D1297">
            <v>920.6</v>
          </cell>
          <cell r="E1297">
            <v>64</v>
          </cell>
          <cell r="F1297">
            <v>58919.99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16425</v>
          </cell>
          <cell r="R1297">
            <v>12</v>
          </cell>
          <cell r="S1297" t="str">
            <v>E</v>
          </cell>
        </row>
        <row r="1298">
          <cell r="A1298">
            <v>50</v>
          </cell>
          <cell r="B1298" t="str">
            <v>RB01039=S</v>
          </cell>
          <cell r="C1298" t="str">
            <v>เฝือกพยุงเอว Dosi Support Size S</v>
          </cell>
          <cell r="D1298">
            <v>1068.4000000000001</v>
          </cell>
          <cell r="E1298">
            <v>26</v>
          </cell>
          <cell r="F1298">
            <v>27779.3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16398</v>
          </cell>
          <cell r="R1298">
            <v>39</v>
          </cell>
          <cell r="S1298" t="str">
            <v>E</v>
          </cell>
        </row>
        <row r="1299">
          <cell r="A1299">
            <v>50</v>
          </cell>
          <cell r="B1299" t="str">
            <v>RB01039=XL</v>
          </cell>
          <cell r="C1299" t="str">
            <v>เฝือกพยุงเอว Dosi Support SizeXL</v>
          </cell>
          <cell r="D1299">
            <v>904.7</v>
          </cell>
          <cell r="E1299">
            <v>68</v>
          </cell>
          <cell r="F1299">
            <v>61520.14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16432</v>
          </cell>
          <cell r="R1299">
            <v>5</v>
          </cell>
          <cell r="S1299" t="str">
            <v>E</v>
          </cell>
        </row>
        <row r="1300">
          <cell r="A1300">
            <v>50</v>
          </cell>
          <cell r="B1300" t="str">
            <v>RB01039=XXL</v>
          </cell>
          <cell r="C1300" t="str">
            <v>เฝือกพยุงเอว Dosi Support SizeXXL</v>
          </cell>
          <cell r="D1300">
            <v>897.7</v>
          </cell>
          <cell r="E1300">
            <v>20</v>
          </cell>
          <cell r="F1300">
            <v>17955.259999999998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16420</v>
          </cell>
          <cell r="R1300">
            <v>17</v>
          </cell>
          <cell r="S1300" t="str">
            <v>E</v>
          </cell>
        </row>
        <row r="1301">
          <cell r="A1301">
            <v>50</v>
          </cell>
          <cell r="B1301" t="str">
            <v>RB01040=L</v>
          </cell>
          <cell r="C1301" t="str">
            <v>เฝือกพยุงหลัง Dosi Support Size L</v>
          </cell>
          <cell r="D1301">
            <v>1245.4000000000001</v>
          </cell>
          <cell r="E1301">
            <v>9</v>
          </cell>
          <cell r="F1301">
            <v>11208.77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16397</v>
          </cell>
          <cell r="R1301">
            <v>40</v>
          </cell>
          <cell r="S1301" t="str">
            <v>E</v>
          </cell>
        </row>
        <row r="1302">
          <cell r="A1302">
            <v>50</v>
          </cell>
          <cell r="B1302" t="str">
            <v>RB01040=M</v>
          </cell>
          <cell r="C1302" t="str">
            <v>Dosi Support Size M(เผือกพยุงหลัง)</v>
          </cell>
          <cell r="D1302">
            <v>1470.9</v>
          </cell>
          <cell r="E1302">
            <v>5</v>
          </cell>
          <cell r="F1302">
            <v>7354.87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16404</v>
          </cell>
          <cell r="R1302">
            <v>33</v>
          </cell>
          <cell r="S1302" t="str">
            <v>E</v>
          </cell>
        </row>
        <row r="1303">
          <cell r="A1303">
            <v>50</v>
          </cell>
          <cell r="B1303" t="str">
            <v>RB01040=S</v>
          </cell>
          <cell r="C1303" t="str">
            <v>Dosi Support Size S(เผือกพยุงหลัง)</v>
          </cell>
          <cell r="D1303">
            <v>1176.0999999999999</v>
          </cell>
          <cell r="E1303">
            <v>5</v>
          </cell>
          <cell r="F1303">
            <v>5880.68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16425</v>
          </cell>
          <cell r="R1303">
            <v>12</v>
          </cell>
          <cell r="S1303" t="str">
            <v>E</v>
          </cell>
        </row>
        <row r="1304">
          <cell r="A1304">
            <v>50</v>
          </cell>
          <cell r="B1304" t="str">
            <v>RB01040=XL</v>
          </cell>
          <cell r="C1304" t="str">
            <v>Dosi Support Size XL(เผือกพยุงหลัง)</v>
          </cell>
          <cell r="D1304">
            <v>1284.4000000000001</v>
          </cell>
          <cell r="E1304">
            <v>0</v>
          </cell>
          <cell r="F1304">
            <v>0</v>
          </cell>
          <cell r="G1304">
            <v>8</v>
          </cell>
          <cell r="H1304">
            <v>10275.219999999999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16236</v>
          </cell>
          <cell r="R1304">
            <v>201</v>
          </cell>
          <cell r="S1304" t="str">
            <v>E</v>
          </cell>
        </row>
        <row r="1305">
          <cell r="A1305">
            <v>50</v>
          </cell>
          <cell r="B1305" t="str">
            <v>RB01040=XXL</v>
          </cell>
          <cell r="C1305" t="str">
            <v>Dosi Support Size XXL(เผือกพยุงหลัง)</v>
          </cell>
          <cell r="D1305">
            <v>1148.8900000000001</v>
          </cell>
          <cell r="E1305">
            <v>0</v>
          </cell>
          <cell r="F1305">
            <v>0</v>
          </cell>
          <cell r="G1305">
            <v>9</v>
          </cell>
          <cell r="H1305">
            <v>10339.969999999999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16132</v>
          </cell>
          <cell r="R1305">
            <v>305</v>
          </cell>
          <cell r="S1305" t="str">
            <v>E</v>
          </cell>
        </row>
        <row r="1306">
          <cell r="A1306">
            <v>50</v>
          </cell>
          <cell r="B1306" t="str">
            <v>RB01041=L</v>
          </cell>
          <cell r="C1306" t="str">
            <v>Symphysiolysis</v>
          </cell>
          <cell r="D1306">
            <v>509.6</v>
          </cell>
          <cell r="E1306">
            <v>2</v>
          </cell>
          <cell r="F1306">
            <v>1019.19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16347</v>
          </cell>
          <cell r="R1306">
            <v>90</v>
          </cell>
          <cell r="S1306" t="str">
            <v>E</v>
          </cell>
        </row>
        <row r="1307">
          <cell r="A1307">
            <v>50</v>
          </cell>
          <cell r="B1307" t="str">
            <v>RB01041=S</v>
          </cell>
          <cell r="C1307" t="str">
            <v>Symphysiolysis</v>
          </cell>
          <cell r="D1307">
            <v>971.6</v>
          </cell>
          <cell r="E1307">
            <v>1</v>
          </cell>
          <cell r="F1307">
            <v>971.64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16404</v>
          </cell>
          <cell r="R1307">
            <v>33</v>
          </cell>
          <cell r="S1307" t="str">
            <v>E</v>
          </cell>
        </row>
        <row r="1308">
          <cell r="A1308">
            <v>50</v>
          </cell>
          <cell r="B1308" t="str">
            <v>RB01041=XL</v>
          </cell>
          <cell r="C1308" t="str">
            <v>Symphysiolysis</v>
          </cell>
          <cell r="D1308">
            <v>509.6</v>
          </cell>
          <cell r="E1308">
            <v>0</v>
          </cell>
          <cell r="F1308">
            <v>0</v>
          </cell>
          <cell r="G1308">
            <v>2</v>
          </cell>
          <cell r="H1308">
            <v>1019.19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16227</v>
          </cell>
          <cell r="R1308">
            <v>210</v>
          </cell>
          <cell r="S1308" t="str">
            <v>E</v>
          </cell>
        </row>
        <row r="1309">
          <cell r="A1309">
            <v>50</v>
          </cell>
          <cell r="B1309" t="str">
            <v>RB01041=XS</v>
          </cell>
          <cell r="C1309" t="str">
            <v>Symphysiolysis</v>
          </cell>
          <cell r="D1309">
            <v>825</v>
          </cell>
          <cell r="E1309">
            <v>0</v>
          </cell>
          <cell r="F1309">
            <v>0</v>
          </cell>
          <cell r="G1309">
            <v>1</v>
          </cell>
          <cell r="H1309">
            <v>825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16241</v>
          </cell>
          <cell r="R1309">
            <v>196</v>
          </cell>
          <cell r="S1309" t="str">
            <v>E</v>
          </cell>
        </row>
        <row r="1310">
          <cell r="A1310">
            <v>50</v>
          </cell>
          <cell r="B1310" t="str">
            <v>RB01045=L</v>
          </cell>
          <cell r="C1310" t="str">
            <v>Sacro belt</v>
          </cell>
          <cell r="D1310">
            <v>992.3</v>
          </cell>
          <cell r="E1310">
            <v>5</v>
          </cell>
          <cell r="F1310">
            <v>4961.53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16404</v>
          </cell>
          <cell r="R1310">
            <v>33</v>
          </cell>
          <cell r="S1310" t="str">
            <v>E</v>
          </cell>
        </row>
        <row r="1311">
          <cell r="A1311">
            <v>50</v>
          </cell>
          <cell r="B1311" t="str">
            <v>RB01045=M</v>
          </cell>
          <cell r="C1311" t="str">
            <v>Sacro belt</v>
          </cell>
          <cell r="D1311">
            <v>1081.2</v>
          </cell>
          <cell r="E1311">
            <v>6</v>
          </cell>
          <cell r="F1311">
            <v>6487.34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16404</v>
          </cell>
          <cell r="R1311">
            <v>33</v>
          </cell>
          <cell r="S1311" t="str">
            <v>E</v>
          </cell>
        </row>
        <row r="1312">
          <cell r="A1312">
            <v>50</v>
          </cell>
          <cell r="B1312" t="str">
            <v>RB01045=S</v>
          </cell>
          <cell r="C1312" t="str">
            <v>Sacro belt</v>
          </cell>
          <cell r="D1312">
            <v>1178.5999999999999</v>
          </cell>
          <cell r="E1312">
            <v>5</v>
          </cell>
          <cell r="F1312">
            <v>5893.44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16404</v>
          </cell>
          <cell r="R1312">
            <v>33</v>
          </cell>
          <cell r="S1312" t="str">
            <v>E</v>
          </cell>
        </row>
        <row r="1313">
          <cell r="A1313">
            <v>50</v>
          </cell>
          <cell r="B1313" t="str">
            <v>RB01045=XL</v>
          </cell>
          <cell r="C1313" t="str">
            <v>Sacro belt</v>
          </cell>
          <cell r="D1313">
            <v>669.4</v>
          </cell>
          <cell r="E1313">
            <v>6</v>
          </cell>
          <cell r="F1313">
            <v>4016.59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16383</v>
          </cell>
          <cell r="R1313">
            <v>54</v>
          </cell>
          <cell r="S1313" t="str">
            <v>E</v>
          </cell>
        </row>
        <row r="1314">
          <cell r="A1314">
            <v>50</v>
          </cell>
          <cell r="B1314" t="str">
            <v>RB01047=L</v>
          </cell>
          <cell r="C1314" t="str">
            <v>Dosi-Lumbo-Si L</v>
          </cell>
          <cell r="D1314">
            <v>738.18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16350</v>
          </cell>
          <cell r="R1314">
            <v>87</v>
          </cell>
          <cell r="S1314" t="str">
            <v>E</v>
          </cell>
        </row>
        <row r="1315">
          <cell r="A1315">
            <v>50</v>
          </cell>
          <cell r="B1315" t="str">
            <v>RB01047=XL</v>
          </cell>
          <cell r="C1315" t="str">
            <v>Dosi-Lumbo-Si XL</v>
          </cell>
          <cell r="D1315">
            <v>739.2</v>
          </cell>
          <cell r="E1315">
            <v>4</v>
          </cell>
          <cell r="F1315">
            <v>2957.13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16350</v>
          </cell>
          <cell r="R1315">
            <v>87</v>
          </cell>
          <cell r="S1315" t="str">
            <v>E</v>
          </cell>
        </row>
        <row r="1316">
          <cell r="A1316">
            <v>50</v>
          </cell>
          <cell r="B1316" t="str">
            <v>RB01048=L</v>
          </cell>
          <cell r="C1316" t="str">
            <v>Dosi-Stable,thick elastic Support</v>
          </cell>
          <cell r="D1316">
            <v>1254.7</v>
          </cell>
          <cell r="E1316">
            <v>1</v>
          </cell>
          <cell r="F1316">
            <v>1254.7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16349</v>
          </cell>
          <cell r="R1316">
            <v>88</v>
          </cell>
          <cell r="S1316" t="str">
            <v>E</v>
          </cell>
        </row>
        <row r="1317">
          <cell r="A1317">
            <v>50</v>
          </cell>
          <cell r="B1317" t="str">
            <v>RB01068=L</v>
          </cell>
          <cell r="C1317" t="str">
            <v>Dosi EQ Posture Support</v>
          </cell>
          <cell r="D1317">
            <v>596.5</v>
          </cell>
          <cell r="E1317">
            <v>34</v>
          </cell>
          <cell r="F1317">
            <v>20284.259999999998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16432</v>
          </cell>
          <cell r="R1317">
            <v>5</v>
          </cell>
          <cell r="S1317" t="str">
            <v>E</v>
          </cell>
        </row>
        <row r="1318">
          <cell r="A1318">
            <v>50</v>
          </cell>
          <cell r="B1318" t="str">
            <v>RB01068=M</v>
          </cell>
          <cell r="C1318" t="str">
            <v>Dosi EQ Posture Support</v>
          </cell>
          <cell r="D1318">
            <v>637.29999999999995</v>
          </cell>
          <cell r="E1318">
            <v>36</v>
          </cell>
          <cell r="F1318">
            <v>22943.3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16431</v>
          </cell>
          <cell r="R1318">
            <v>6</v>
          </cell>
          <cell r="S1318" t="str">
            <v>E</v>
          </cell>
        </row>
        <row r="1319">
          <cell r="A1319">
            <v>50</v>
          </cell>
          <cell r="B1319" t="str">
            <v>RB01068=S</v>
          </cell>
          <cell r="C1319" t="str">
            <v>Dosi EQ Posture Support</v>
          </cell>
          <cell r="D1319">
            <v>596.29999999999995</v>
          </cell>
          <cell r="E1319">
            <v>17</v>
          </cell>
          <cell r="F1319">
            <v>10137.73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16431</v>
          </cell>
          <cell r="R1319">
            <v>6</v>
          </cell>
          <cell r="S1319" t="str">
            <v>E</v>
          </cell>
        </row>
        <row r="1320">
          <cell r="A1320">
            <v>50</v>
          </cell>
          <cell r="B1320" t="str">
            <v>RB01068=XL</v>
          </cell>
          <cell r="C1320" t="str">
            <v>Dosi EQ Posture Support</v>
          </cell>
          <cell r="D1320">
            <v>547.29999999999995</v>
          </cell>
          <cell r="E1320">
            <v>48</v>
          </cell>
          <cell r="F1320">
            <v>26274.33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16430</v>
          </cell>
          <cell r="R1320">
            <v>7</v>
          </cell>
          <cell r="S1320" t="str">
            <v>E</v>
          </cell>
        </row>
        <row r="1321">
          <cell r="A1321">
            <v>50</v>
          </cell>
          <cell r="B1321" t="str">
            <v>RB01068=XS</v>
          </cell>
          <cell r="C1321" t="str">
            <v>Dosi EQ Posture Support</v>
          </cell>
          <cell r="D1321">
            <v>526.4</v>
          </cell>
          <cell r="E1321">
            <v>23</v>
          </cell>
          <cell r="F1321">
            <v>12108.55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16425</v>
          </cell>
          <cell r="R1321">
            <v>12</v>
          </cell>
          <cell r="S1321" t="str">
            <v>E</v>
          </cell>
        </row>
        <row r="1322">
          <cell r="A1322">
            <v>50</v>
          </cell>
          <cell r="B1322" t="str">
            <v>RB01069=L</v>
          </cell>
          <cell r="C1322" t="str">
            <v>Dosi EQ With Splints and Cross Straps</v>
          </cell>
          <cell r="D1322">
            <v>1167.2</v>
          </cell>
          <cell r="E1322">
            <v>24</v>
          </cell>
          <cell r="F1322">
            <v>28014.13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16430</v>
          </cell>
          <cell r="R1322">
            <v>7</v>
          </cell>
          <cell r="S1322" t="str">
            <v>E</v>
          </cell>
        </row>
        <row r="1323">
          <cell r="A1323">
            <v>50</v>
          </cell>
          <cell r="B1323" t="str">
            <v>RB01069=M</v>
          </cell>
          <cell r="C1323" t="str">
            <v>Dosi EQ With Splints and Cross Straps</v>
          </cell>
          <cell r="D1323">
            <v>1181.5999999999999</v>
          </cell>
          <cell r="E1323">
            <v>23</v>
          </cell>
          <cell r="F1323">
            <v>27178.78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16430</v>
          </cell>
          <cell r="R1323">
            <v>7</v>
          </cell>
          <cell r="S1323" t="str">
            <v>E</v>
          </cell>
        </row>
        <row r="1324">
          <cell r="A1324">
            <v>50</v>
          </cell>
          <cell r="B1324" t="str">
            <v>RB01069=S</v>
          </cell>
          <cell r="C1324" t="str">
            <v>Dosi EQ With Splints and Cross Straps</v>
          </cell>
          <cell r="D1324">
            <v>1151.2</v>
          </cell>
          <cell r="E1324">
            <v>11</v>
          </cell>
          <cell r="F1324">
            <v>12663.84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16404</v>
          </cell>
          <cell r="R1324">
            <v>33</v>
          </cell>
          <cell r="S1324" t="str">
            <v>E</v>
          </cell>
        </row>
        <row r="1325">
          <cell r="A1325">
            <v>50</v>
          </cell>
          <cell r="B1325" t="str">
            <v>RB01069=XL</v>
          </cell>
          <cell r="C1325" t="str">
            <v>Dosi EQ With Splints and Cross Straps</v>
          </cell>
          <cell r="D1325">
            <v>1172.7</v>
          </cell>
          <cell r="E1325">
            <v>27</v>
          </cell>
          <cell r="F1325">
            <v>31664.080000000002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16430</v>
          </cell>
          <cell r="R1325">
            <v>7</v>
          </cell>
          <cell r="S1325" t="str">
            <v>E</v>
          </cell>
        </row>
        <row r="1326">
          <cell r="A1326">
            <v>50</v>
          </cell>
          <cell r="B1326" t="str">
            <v>RB01069=XS</v>
          </cell>
          <cell r="C1326" t="str">
            <v>Dosi EQ With Splints and Cross Straps</v>
          </cell>
          <cell r="D1326">
            <v>1093.8</v>
          </cell>
          <cell r="E1326">
            <v>5</v>
          </cell>
          <cell r="F1326">
            <v>5469.05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16371</v>
          </cell>
          <cell r="R1326">
            <v>66</v>
          </cell>
          <cell r="S1326" t="str">
            <v>E</v>
          </cell>
        </row>
        <row r="1327">
          <cell r="A1327">
            <v>50</v>
          </cell>
          <cell r="B1327" t="str">
            <v>RB01070=L</v>
          </cell>
          <cell r="C1327" t="str">
            <v>Dosi EQ X Hight,With Splints and Cross S</v>
          </cell>
          <cell r="D1327">
            <v>1216.5</v>
          </cell>
          <cell r="E1327">
            <v>6</v>
          </cell>
          <cell r="F1327">
            <v>7299.37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16286</v>
          </cell>
          <cell r="R1327">
            <v>151</v>
          </cell>
          <cell r="S1327" t="str">
            <v>E</v>
          </cell>
        </row>
        <row r="1328">
          <cell r="A1328">
            <v>50</v>
          </cell>
          <cell r="B1328" t="str">
            <v>RB01070=M</v>
          </cell>
          <cell r="C1328" t="str">
            <v>Dosi EQ X Hight,With Splints and Cross S</v>
          </cell>
          <cell r="D1328">
            <v>1346.5</v>
          </cell>
          <cell r="E1328">
            <v>9</v>
          </cell>
          <cell r="F1328">
            <v>12119.05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16371</v>
          </cell>
          <cell r="R1328">
            <v>66</v>
          </cell>
          <cell r="S1328" t="str">
            <v>E</v>
          </cell>
        </row>
        <row r="1329">
          <cell r="A1329">
            <v>50</v>
          </cell>
          <cell r="B1329" t="str">
            <v>RB01070=S</v>
          </cell>
          <cell r="C1329" t="str">
            <v>Dosi EQ X Hight,With Splints and Cross S</v>
          </cell>
          <cell r="D1329">
            <v>1365.64</v>
          </cell>
          <cell r="E1329">
            <v>0</v>
          </cell>
          <cell r="F1329">
            <v>0</v>
          </cell>
          <cell r="G1329">
            <v>10</v>
          </cell>
          <cell r="H1329">
            <v>13656.44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16227</v>
          </cell>
          <cell r="R1329">
            <v>210</v>
          </cell>
          <cell r="S1329" t="str">
            <v>E</v>
          </cell>
        </row>
        <row r="1330">
          <cell r="A1330">
            <v>50</v>
          </cell>
          <cell r="B1330" t="str">
            <v>RB01070=XL</v>
          </cell>
          <cell r="C1330" t="str">
            <v>Dosi EQ X Hight,With Splints and Cross S</v>
          </cell>
          <cell r="D1330">
            <v>1273.9000000000001</v>
          </cell>
          <cell r="E1330">
            <v>7</v>
          </cell>
          <cell r="F1330">
            <v>8917.5499999999993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16304</v>
          </cell>
          <cell r="R1330">
            <v>133</v>
          </cell>
          <cell r="S1330" t="str">
            <v>E</v>
          </cell>
        </row>
        <row r="1331">
          <cell r="A1331">
            <v>50</v>
          </cell>
          <cell r="B1331" t="str">
            <v>RB02041=1</v>
          </cell>
          <cell r="C1331" t="str">
            <v>Knee Support Size XS อุปกรณ์ประคองข้อเข่</v>
          </cell>
          <cell r="D1331">
            <v>280.2</v>
          </cell>
          <cell r="E1331">
            <v>4</v>
          </cell>
          <cell r="F1331">
            <v>1121.1400000000001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16427</v>
          </cell>
          <cell r="R1331">
            <v>10</v>
          </cell>
          <cell r="S1331" t="str">
            <v>E</v>
          </cell>
        </row>
        <row r="1332">
          <cell r="A1332">
            <v>50</v>
          </cell>
          <cell r="B1332" t="str">
            <v>RB02041=2</v>
          </cell>
          <cell r="C1332" t="str">
            <v>Knee Support Size S อุปกรณ์ประคองข้อเข่า</v>
          </cell>
          <cell r="D1332">
            <v>293</v>
          </cell>
          <cell r="E1332">
            <v>31</v>
          </cell>
          <cell r="F1332">
            <v>9084.7099999999991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16430</v>
          </cell>
          <cell r="R1332">
            <v>7</v>
          </cell>
          <cell r="S1332" t="str">
            <v>E</v>
          </cell>
        </row>
        <row r="1333">
          <cell r="A1333">
            <v>50</v>
          </cell>
          <cell r="B1333" t="str">
            <v>RB02041=3</v>
          </cell>
          <cell r="C1333" t="str">
            <v>Knee Support Size M อุปกรณ์ประคองข้อเข่า</v>
          </cell>
          <cell r="D1333">
            <v>242.4</v>
          </cell>
          <cell r="E1333">
            <v>55</v>
          </cell>
          <cell r="F1333">
            <v>13334.23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16434</v>
          </cell>
          <cell r="R1333">
            <v>3</v>
          </cell>
          <cell r="S1333" t="str">
            <v>E</v>
          </cell>
        </row>
        <row r="1334">
          <cell r="A1334">
            <v>50</v>
          </cell>
          <cell r="B1334" t="str">
            <v>RB02041=4</v>
          </cell>
          <cell r="C1334" t="str">
            <v>Knee Support Size L อุปกรณ์ประคองข้อเข่า</v>
          </cell>
          <cell r="D1334">
            <v>247.5</v>
          </cell>
          <cell r="E1334">
            <v>43</v>
          </cell>
          <cell r="F1334">
            <v>10642.67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16434</v>
          </cell>
          <cell r="R1334">
            <v>3</v>
          </cell>
          <cell r="S1334" t="str">
            <v>E</v>
          </cell>
        </row>
        <row r="1335">
          <cell r="A1335">
            <v>50</v>
          </cell>
          <cell r="B1335" t="str">
            <v>RB02041=5</v>
          </cell>
          <cell r="C1335" t="str">
            <v>Knee Support Size XL อุปกรณ์ประคองข้อเข่</v>
          </cell>
          <cell r="D1335">
            <v>253.8</v>
          </cell>
          <cell r="E1335">
            <v>55</v>
          </cell>
          <cell r="F1335">
            <v>13960.22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16434</v>
          </cell>
          <cell r="R1335">
            <v>3</v>
          </cell>
          <cell r="S1335" t="str">
            <v>E</v>
          </cell>
        </row>
        <row r="1336">
          <cell r="A1336">
            <v>50</v>
          </cell>
          <cell r="B1336" t="str">
            <v>RB02041=6</v>
          </cell>
          <cell r="C1336" t="str">
            <v>Knee Support Size XXL อุปกรณ์ประคองข้อเข</v>
          </cell>
          <cell r="D1336">
            <v>311.3</v>
          </cell>
          <cell r="E1336">
            <v>11</v>
          </cell>
          <cell r="F1336">
            <v>3425.27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16427</v>
          </cell>
          <cell r="R1336">
            <v>10</v>
          </cell>
          <cell r="S1336" t="str">
            <v>E</v>
          </cell>
        </row>
        <row r="1337">
          <cell r="A1337">
            <v>50</v>
          </cell>
          <cell r="B1337" t="str">
            <v>RB02052=L-R</v>
          </cell>
          <cell r="C1337" t="str">
            <v>Plastic dorsal Splint right</v>
          </cell>
          <cell r="D1337">
            <v>1018.6</v>
          </cell>
          <cell r="E1337">
            <v>0</v>
          </cell>
          <cell r="F1337">
            <v>0</v>
          </cell>
          <cell r="G1337">
            <v>3</v>
          </cell>
          <cell r="H1337">
            <v>3055.79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16145</v>
          </cell>
          <cell r="R1337">
            <v>292</v>
          </cell>
          <cell r="S1337" t="str">
            <v>E</v>
          </cell>
        </row>
        <row r="1338">
          <cell r="A1338">
            <v>50</v>
          </cell>
          <cell r="B1338" t="str">
            <v>RB02052=M-L</v>
          </cell>
          <cell r="C1338" t="str">
            <v>Plastic dorsal Splint left M</v>
          </cell>
          <cell r="D1338">
            <v>917.4</v>
          </cell>
          <cell r="E1338">
            <v>4</v>
          </cell>
          <cell r="F1338">
            <v>3669.99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16419</v>
          </cell>
          <cell r="R1338">
            <v>18</v>
          </cell>
          <cell r="S1338" t="str">
            <v>E</v>
          </cell>
        </row>
        <row r="1339">
          <cell r="A1339">
            <v>50</v>
          </cell>
          <cell r="B1339" t="str">
            <v>RB02052=M-R</v>
          </cell>
          <cell r="C1339" t="str">
            <v>Plastic dorsal Splint right M</v>
          </cell>
          <cell r="D1339">
            <v>951.4</v>
          </cell>
          <cell r="E1339">
            <v>0</v>
          </cell>
          <cell r="F1339">
            <v>0</v>
          </cell>
          <cell r="G1339">
            <v>3</v>
          </cell>
          <cell r="H1339">
            <v>2854.21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16179</v>
          </cell>
          <cell r="R1339">
            <v>258</v>
          </cell>
          <cell r="S1339" t="str">
            <v>E</v>
          </cell>
        </row>
        <row r="1340">
          <cell r="A1340">
            <v>50</v>
          </cell>
          <cell r="B1340" t="str">
            <v>RB02052=S-L</v>
          </cell>
          <cell r="C1340" t="str">
            <v>Plastic dorsal Splint left S</v>
          </cell>
          <cell r="D1340">
            <v>747.98</v>
          </cell>
          <cell r="E1340">
            <v>0</v>
          </cell>
          <cell r="F1340">
            <v>0</v>
          </cell>
          <cell r="G1340">
            <v>7</v>
          </cell>
          <cell r="H1340">
            <v>5235.8599999999997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16179</v>
          </cell>
          <cell r="R1340">
            <v>258</v>
          </cell>
          <cell r="S1340" t="str">
            <v>E</v>
          </cell>
        </row>
        <row r="1341">
          <cell r="A1341">
            <v>50</v>
          </cell>
          <cell r="B1341" t="str">
            <v>RB02052=S-R</v>
          </cell>
          <cell r="C1341" t="str">
            <v>Plastic dorsal Splint right S</v>
          </cell>
          <cell r="D1341">
            <v>747.98</v>
          </cell>
          <cell r="E1341">
            <v>0</v>
          </cell>
          <cell r="F1341">
            <v>0</v>
          </cell>
          <cell r="G1341">
            <v>8</v>
          </cell>
          <cell r="H1341">
            <v>5983.84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16179</v>
          </cell>
          <cell r="R1341">
            <v>258</v>
          </cell>
          <cell r="S1341" t="str">
            <v>E</v>
          </cell>
        </row>
        <row r="1342">
          <cell r="A1342">
            <v>50</v>
          </cell>
          <cell r="B1342" t="str">
            <v>RB02090=L</v>
          </cell>
          <cell r="C1342" t="str">
            <v>Padded Knee Support</v>
          </cell>
          <cell r="D1342">
            <v>2469.17</v>
          </cell>
          <cell r="E1342">
            <v>0</v>
          </cell>
          <cell r="F1342">
            <v>0</v>
          </cell>
          <cell r="G1342">
            <v>1</v>
          </cell>
          <cell r="H1342">
            <v>2469.17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16179</v>
          </cell>
          <cell r="R1342">
            <v>258</v>
          </cell>
          <cell r="S1342" t="str">
            <v>E</v>
          </cell>
        </row>
        <row r="1343">
          <cell r="A1343">
            <v>50</v>
          </cell>
          <cell r="B1343" t="str">
            <v>RB02090=M</v>
          </cell>
          <cell r="C1343" t="str">
            <v>Padded Knee Support</v>
          </cell>
          <cell r="D1343">
            <v>2469.17</v>
          </cell>
          <cell r="E1343">
            <v>0</v>
          </cell>
          <cell r="F1343">
            <v>0</v>
          </cell>
          <cell r="G1343">
            <v>1</v>
          </cell>
          <cell r="H1343">
            <v>2469.17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16179</v>
          </cell>
          <cell r="R1343">
            <v>258</v>
          </cell>
          <cell r="S1343" t="str">
            <v>E</v>
          </cell>
        </row>
        <row r="1344">
          <cell r="A1344">
            <v>50</v>
          </cell>
          <cell r="B1344" t="str">
            <v>RB04021=M-R</v>
          </cell>
          <cell r="C1344" t="str">
            <v>Manu Ulnar</v>
          </cell>
          <cell r="D1344">
            <v>0</v>
          </cell>
          <cell r="E1344">
            <v>1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16425</v>
          </cell>
          <cell r="R1344">
            <v>12</v>
          </cell>
          <cell r="S1344" t="str">
            <v>E</v>
          </cell>
        </row>
        <row r="1345">
          <cell r="A1345">
            <v>50</v>
          </cell>
          <cell r="B1345" t="str">
            <v>RB04023=L-L</v>
          </cell>
          <cell r="C1345" t="str">
            <v>Manu Rheuma</v>
          </cell>
          <cell r="D1345">
            <v>299.39999999999998</v>
          </cell>
          <cell r="E1345">
            <v>25</v>
          </cell>
          <cell r="F1345">
            <v>7485.71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16425</v>
          </cell>
          <cell r="R1345">
            <v>12</v>
          </cell>
          <cell r="S1345" t="str">
            <v>E</v>
          </cell>
        </row>
        <row r="1346">
          <cell r="A1346">
            <v>50</v>
          </cell>
          <cell r="B1346" t="str">
            <v>RB04023=L-R</v>
          </cell>
          <cell r="C1346" t="str">
            <v>Manu Rheuma</v>
          </cell>
          <cell r="D1346">
            <v>298.8</v>
          </cell>
          <cell r="E1346">
            <v>22</v>
          </cell>
          <cell r="F1346">
            <v>6574.81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16383</v>
          </cell>
          <cell r="R1346">
            <v>54</v>
          </cell>
          <cell r="S1346" t="str">
            <v>E</v>
          </cell>
        </row>
        <row r="1347">
          <cell r="A1347">
            <v>50</v>
          </cell>
          <cell r="B1347" t="str">
            <v>RB04023=M-L</v>
          </cell>
          <cell r="C1347" t="str">
            <v>Manu Rheuma</v>
          </cell>
          <cell r="D1347">
            <v>298.39999999999998</v>
          </cell>
          <cell r="E1347">
            <v>21</v>
          </cell>
          <cell r="F1347">
            <v>6266.73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16409</v>
          </cell>
          <cell r="R1347">
            <v>28</v>
          </cell>
          <cell r="S1347" t="str">
            <v>E</v>
          </cell>
        </row>
        <row r="1348">
          <cell r="A1348">
            <v>50</v>
          </cell>
          <cell r="B1348" t="str">
            <v>RB04023=M-R</v>
          </cell>
          <cell r="C1348" t="str">
            <v>Manu Rheuma</v>
          </cell>
          <cell r="D1348">
            <v>299.8</v>
          </cell>
          <cell r="E1348">
            <v>26</v>
          </cell>
          <cell r="F1348">
            <v>7795.53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16383</v>
          </cell>
          <cell r="R1348">
            <v>54</v>
          </cell>
          <cell r="S1348" t="str">
            <v>E</v>
          </cell>
        </row>
        <row r="1349">
          <cell r="A1349">
            <v>50</v>
          </cell>
          <cell r="B1349" t="str">
            <v>RB04023=S-R</v>
          </cell>
          <cell r="C1349" t="str">
            <v>Manu Rheuma</v>
          </cell>
          <cell r="D1349">
            <v>296.39999999999998</v>
          </cell>
          <cell r="E1349">
            <v>19</v>
          </cell>
          <cell r="F1349">
            <v>5631.69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16425</v>
          </cell>
          <cell r="R1349">
            <v>12</v>
          </cell>
          <cell r="S1349" t="str">
            <v>E</v>
          </cell>
        </row>
        <row r="1350">
          <cell r="A1350">
            <v>50</v>
          </cell>
          <cell r="B1350" t="str">
            <v>RB04023=XL-L</v>
          </cell>
          <cell r="C1350" t="str">
            <v>Manu Rheuma</v>
          </cell>
          <cell r="D1350">
            <v>339.8</v>
          </cell>
          <cell r="E1350">
            <v>3</v>
          </cell>
          <cell r="F1350">
            <v>1019.55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16404</v>
          </cell>
          <cell r="R1350">
            <v>33</v>
          </cell>
          <cell r="S1350" t="str">
            <v>E</v>
          </cell>
        </row>
        <row r="1351">
          <cell r="A1351">
            <v>50</v>
          </cell>
          <cell r="B1351" t="str">
            <v>RB04026=M-L</v>
          </cell>
          <cell r="C1351" t="str">
            <v>Diagonal Comfort</v>
          </cell>
          <cell r="D1351">
            <v>238.7</v>
          </cell>
          <cell r="E1351">
            <v>4</v>
          </cell>
          <cell r="F1351">
            <v>955.14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16262</v>
          </cell>
          <cell r="R1351">
            <v>175</v>
          </cell>
          <cell r="S1351" t="str">
            <v>E</v>
          </cell>
        </row>
        <row r="1352">
          <cell r="A1352">
            <v>50</v>
          </cell>
          <cell r="B1352" t="str">
            <v>RB04026=M-R</v>
          </cell>
          <cell r="C1352" t="str">
            <v>Diagonal Comfort</v>
          </cell>
          <cell r="D1352">
            <v>249.7</v>
          </cell>
          <cell r="E1352">
            <v>6</v>
          </cell>
          <cell r="F1352">
            <v>1498.51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16262</v>
          </cell>
          <cell r="R1352">
            <v>175</v>
          </cell>
          <cell r="S1352" t="str">
            <v>E</v>
          </cell>
        </row>
        <row r="1353">
          <cell r="A1353">
            <v>50</v>
          </cell>
          <cell r="B1353" t="str">
            <v>RB04045=M-L</v>
          </cell>
          <cell r="C1353" t="str">
            <v>Wrist Support</v>
          </cell>
          <cell r="D1353">
            <v>469.9</v>
          </cell>
          <cell r="E1353">
            <v>8</v>
          </cell>
          <cell r="F1353">
            <v>3759.89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16279</v>
          </cell>
          <cell r="R1353">
            <v>158</v>
          </cell>
          <cell r="S1353" t="str">
            <v>E</v>
          </cell>
        </row>
        <row r="1354">
          <cell r="A1354">
            <v>50</v>
          </cell>
          <cell r="B1354" t="str">
            <v>RB04045=S-L</v>
          </cell>
          <cell r="C1354" t="str">
            <v>Wrist Support</v>
          </cell>
          <cell r="D1354">
            <v>422.8</v>
          </cell>
          <cell r="E1354">
            <v>7</v>
          </cell>
          <cell r="F1354">
            <v>2959.81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16301</v>
          </cell>
          <cell r="R1354">
            <v>136</v>
          </cell>
          <cell r="S1354" t="str">
            <v>E</v>
          </cell>
        </row>
        <row r="1355">
          <cell r="A1355">
            <v>50</v>
          </cell>
          <cell r="B1355" t="str">
            <v>RB04046=L-L</v>
          </cell>
          <cell r="C1355" t="str">
            <v>Wrist Support</v>
          </cell>
          <cell r="D1355">
            <v>588.29999999999995</v>
          </cell>
          <cell r="E1355">
            <v>13</v>
          </cell>
          <cell r="F1355">
            <v>7648.11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16413</v>
          </cell>
          <cell r="R1355">
            <v>24</v>
          </cell>
          <cell r="S1355" t="str">
            <v>E</v>
          </cell>
        </row>
        <row r="1356">
          <cell r="A1356">
            <v>50</v>
          </cell>
          <cell r="B1356" t="str">
            <v>RB04046=L-R</v>
          </cell>
          <cell r="C1356" t="str">
            <v>Wrist Support</v>
          </cell>
          <cell r="D1356">
            <v>589</v>
          </cell>
          <cell r="E1356">
            <v>10</v>
          </cell>
          <cell r="F1356">
            <v>5890.99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16410</v>
          </cell>
          <cell r="R1356">
            <v>27</v>
          </cell>
          <cell r="S1356" t="str">
            <v>E</v>
          </cell>
        </row>
        <row r="1357">
          <cell r="A1357">
            <v>50</v>
          </cell>
          <cell r="B1357" t="str">
            <v>RB04046=M-L</v>
          </cell>
          <cell r="C1357" t="str">
            <v>Wrist Support</v>
          </cell>
          <cell r="D1357">
            <v>543</v>
          </cell>
          <cell r="E1357">
            <v>15</v>
          </cell>
          <cell r="F1357">
            <v>8145.09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16410</v>
          </cell>
          <cell r="R1357">
            <v>27</v>
          </cell>
          <cell r="S1357" t="str">
            <v>E</v>
          </cell>
        </row>
        <row r="1358">
          <cell r="A1358">
            <v>50</v>
          </cell>
          <cell r="B1358" t="str">
            <v>RB04046=M-R</v>
          </cell>
          <cell r="C1358" t="str">
            <v>Wrist Support</v>
          </cell>
          <cell r="D1358">
            <v>551.79999999999995</v>
          </cell>
          <cell r="E1358">
            <v>14</v>
          </cell>
          <cell r="F1358">
            <v>7725.84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16427</v>
          </cell>
          <cell r="R1358">
            <v>10</v>
          </cell>
          <cell r="S1358" t="str">
            <v>E</v>
          </cell>
        </row>
        <row r="1359">
          <cell r="A1359">
            <v>50</v>
          </cell>
          <cell r="B1359" t="str">
            <v>RB04046=S-L</v>
          </cell>
          <cell r="C1359" t="str">
            <v>Wrist Support</v>
          </cell>
          <cell r="D1359">
            <v>618.6</v>
          </cell>
          <cell r="E1359">
            <v>9</v>
          </cell>
          <cell r="F1359">
            <v>5568.02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16404</v>
          </cell>
          <cell r="R1359">
            <v>33</v>
          </cell>
          <cell r="S1359" t="str">
            <v>E</v>
          </cell>
        </row>
        <row r="1360">
          <cell r="A1360">
            <v>50</v>
          </cell>
          <cell r="B1360" t="str">
            <v>RB04046=S-R</v>
          </cell>
          <cell r="C1360" t="str">
            <v>Wrist Support</v>
          </cell>
          <cell r="D1360">
            <v>573.9</v>
          </cell>
          <cell r="E1360">
            <v>12</v>
          </cell>
          <cell r="F1360">
            <v>6887.04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16432</v>
          </cell>
          <cell r="R1360">
            <v>5</v>
          </cell>
          <cell r="S1360" t="str">
            <v>E</v>
          </cell>
        </row>
        <row r="1361">
          <cell r="A1361">
            <v>50</v>
          </cell>
          <cell r="B1361" t="str">
            <v>RB04046=XL-R</v>
          </cell>
          <cell r="C1361" t="str">
            <v>Wrist Support</v>
          </cell>
          <cell r="D1361">
            <v>569.20000000000005</v>
          </cell>
          <cell r="E1361">
            <v>12</v>
          </cell>
          <cell r="F1361">
            <v>6830.81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16432</v>
          </cell>
          <cell r="R1361">
            <v>5</v>
          </cell>
          <cell r="S1361" t="str">
            <v>E</v>
          </cell>
        </row>
        <row r="1362">
          <cell r="A1362">
            <v>50</v>
          </cell>
          <cell r="B1362" t="str">
            <v>RB04061=L</v>
          </cell>
          <cell r="C1362" t="str">
            <v>Tennis Elbow</v>
          </cell>
          <cell r="D1362">
            <v>313.89999999999998</v>
          </cell>
          <cell r="E1362">
            <v>29</v>
          </cell>
          <cell r="F1362">
            <v>9103.52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16427</v>
          </cell>
          <cell r="R1362">
            <v>10</v>
          </cell>
          <cell r="S1362" t="str">
            <v>E</v>
          </cell>
        </row>
        <row r="1363">
          <cell r="A1363">
            <v>50</v>
          </cell>
          <cell r="B1363" t="str">
            <v>RB04061=M</v>
          </cell>
          <cell r="C1363" t="str">
            <v>Tennis Elbow</v>
          </cell>
          <cell r="D1363">
            <v>352.5</v>
          </cell>
          <cell r="E1363">
            <v>11</v>
          </cell>
          <cell r="F1363">
            <v>3878.46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16420</v>
          </cell>
          <cell r="R1363">
            <v>17</v>
          </cell>
          <cell r="S1363" t="str">
            <v>E</v>
          </cell>
        </row>
        <row r="1364">
          <cell r="A1364">
            <v>50</v>
          </cell>
          <cell r="B1364" t="str">
            <v>RB04061=S</v>
          </cell>
          <cell r="C1364" t="str">
            <v>Tennis Elbow</v>
          </cell>
          <cell r="D1364">
            <v>336.3</v>
          </cell>
          <cell r="E1364">
            <v>25</v>
          </cell>
          <cell r="F1364">
            <v>8407.58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16384</v>
          </cell>
          <cell r="R1364">
            <v>53</v>
          </cell>
          <cell r="S1364" t="str">
            <v>E</v>
          </cell>
        </row>
        <row r="1365">
          <cell r="A1365">
            <v>50</v>
          </cell>
          <cell r="B1365" t="str">
            <v>RB04062=L-L</v>
          </cell>
          <cell r="C1365" t="str">
            <v>Wrist support splint left</v>
          </cell>
          <cell r="D1365">
            <v>395.63</v>
          </cell>
          <cell r="E1365">
            <v>0</v>
          </cell>
          <cell r="F1365">
            <v>0</v>
          </cell>
          <cell r="G1365">
            <v>8</v>
          </cell>
          <cell r="H1365">
            <v>3165.07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16227</v>
          </cell>
          <cell r="R1365">
            <v>210</v>
          </cell>
          <cell r="S1365" t="str">
            <v>E</v>
          </cell>
        </row>
        <row r="1366">
          <cell r="A1366">
            <v>50</v>
          </cell>
          <cell r="B1366" t="str">
            <v>RB04062=L-M</v>
          </cell>
          <cell r="C1366" t="str">
            <v>Wrist support splint left</v>
          </cell>
          <cell r="D1366">
            <v>417.9</v>
          </cell>
          <cell r="E1366">
            <v>0</v>
          </cell>
          <cell r="F1366">
            <v>0</v>
          </cell>
          <cell r="G1366">
            <v>6</v>
          </cell>
          <cell r="H1366">
            <v>2507.4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16227</v>
          </cell>
          <cell r="R1366">
            <v>210</v>
          </cell>
          <cell r="S1366" t="str">
            <v>E</v>
          </cell>
        </row>
        <row r="1367">
          <cell r="A1367">
            <v>50</v>
          </cell>
          <cell r="B1367" t="str">
            <v>RB04062=L-S</v>
          </cell>
          <cell r="C1367" t="str">
            <v>Wrist support splint left</v>
          </cell>
          <cell r="D1367">
            <v>417.9</v>
          </cell>
          <cell r="E1367">
            <v>4</v>
          </cell>
          <cell r="F1367">
            <v>1671.6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16306</v>
          </cell>
          <cell r="R1367">
            <v>131</v>
          </cell>
          <cell r="S1367" t="str">
            <v>E</v>
          </cell>
        </row>
        <row r="1368">
          <cell r="A1368">
            <v>50</v>
          </cell>
          <cell r="B1368" t="str">
            <v>RB04062=R-L</v>
          </cell>
          <cell r="C1368" t="str">
            <v>Wrist support splint right</v>
          </cell>
          <cell r="D1368">
            <v>395.63</v>
          </cell>
          <cell r="E1368">
            <v>0</v>
          </cell>
          <cell r="F1368">
            <v>0</v>
          </cell>
          <cell r="G1368">
            <v>8</v>
          </cell>
          <cell r="H1368">
            <v>3165.07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16227</v>
          </cell>
          <cell r="R1368">
            <v>210</v>
          </cell>
          <cell r="S1368" t="str">
            <v>E</v>
          </cell>
        </row>
        <row r="1369">
          <cell r="A1369">
            <v>50</v>
          </cell>
          <cell r="B1369" t="str">
            <v>RB04062=R-M</v>
          </cell>
          <cell r="C1369" t="str">
            <v>Wrist support splint right</v>
          </cell>
          <cell r="D1369">
            <v>395.64</v>
          </cell>
          <cell r="E1369">
            <v>0</v>
          </cell>
          <cell r="F1369">
            <v>0</v>
          </cell>
          <cell r="G1369">
            <v>8</v>
          </cell>
          <cell r="H1369">
            <v>3165.09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16227</v>
          </cell>
          <cell r="R1369">
            <v>210</v>
          </cell>
          <cell r="S1369" t="str">
            <v>E</v>
          </cell>
        </row>
        <row r="1370">
          <cell r="A1370">
            <v>50</v>
          </cell>
          <cell r="B1370" t="str">
            <v>RB04062=R-S</v>
          </cell>
          <cell r="C1370" t="str">
            <v>Wrist support splint right</v>
          </cell>
          <cell r="D1370">
            <v>404.9</v>
          </cell>
          <cell r="E1370">
            <v>5</v>
          </cell>
          <cell r="F1370">
            <v>2024.56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16293</v>
          </cell>
          <cell r="R1370">
            <v>144</v>
          </cell>
          <cell r="S1370" t="str">
            <v>E</v>
          </cell>
        </row>
        <row r="1371">
          <cell r="A1371">
            <v>50</v>
          </cell>
          <cell r="B1371" t="str">
            <v>RB04064=L-L</v>
          </cell>
          <cell r="C1371" t="str">
            <v>Diagonal Lycra</v>
          </cell>
          <cell r="D1371">
            <v>262</v>
          </cell>
          <cell r="E1371">
            <v>25</v>
          </cell>
          <cell r="F1371">
            <v>6551.14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16430</v>
          </cell>
          <cell r="R1371">
            <v>7</v>
          </cell>
          <cell r="S1371" t="str">
            <v>E</v>
          </cell>
        </row>
        <row r="1372">
          <cell r="A1372">
            <v>50</v>
          </cell>
          <cell r="B1372" t="str">
            <v>RB04064=L-R</v>
          </cell>
          <cell r="C1372" t="str">
            <v>Diagonal Lycra</v>
          </cell>
          <cell r="D1372">
            <v>261.3</v>
          </cell>
          <cell r="E1372">
            <v>25</v>
          </cell>
          <cell r="F1372">
            <v>6532.72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16430</v>
          </cell>
          <cell r="R1372">
            <v>7</v>
          </cell>
          <cell r="S1372" t="str">
            <v>E</v>
          </cell>
        </row>
        <row r="1373">
          <cell r="A1373">
            <v>50</v>
          </cell>
          <cell r="B1373" t="str">
            <v>RB04064=M-L</v>
          </cell>
          <cell r="C1373" t="str">
            <v>Diagonal Lycra</v>
          </cell>
          <cell r="D1373">
            <v>274.2</v>
          </cell>
          <cell r="E1373">
            <v>24</v>
          </cell>
          <cell r="F1373">
            <v>6583.04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16433</v>
          </cell>
          <cell r="R1373">
            <v>4</v>
          </cell>
          <cell r="S1373" t="str">
            <v>E</v>
          </cell>
        </row>
        <row r="1374">
          <cell r="A1374">
            <v>50</v>
          </cell>
          <cell r="B1374" t="str">
            <v>RB04064=M-R</v>
          </cell>
          <cell r="C1374" t="str">
            <v>Diagonal Lycra</v>
          </cell>
          <cell r="D1374">
            <v>275.7</v>
          </cell>
          <cell r="E1374">
            <v>23</v>
          </cell>
          <cell r="F1374">
            <v>6342.27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16402</v>
          </cell>
          <cell r="R1374">
            <v>35</v>
          </cell>
          <cell r="S1374" t="str">
            <v>E</v>
          </cell>
        </row>
        <row r="1375">
          <cell r="A1375">
            <v>50</v>
          </cell>
          <cell r="B1375" t="str">
            <v>RB04064=S-L</v>
          </cell>
          <cell r="C1375" t="str">
            <v>Diagonal Lycra</v>
          </cell>
          <cell r="D1375">
            <v>296.60000000000002</v>
          </cell>
          <cell r="E1375">
            <v>25</v>
          </cell>
          <cell r="F1375">
            <v>7416.44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16409</v>
          </cell>
          <cell r="R1375">
            <v>28</v>
          </cell>
          <cell r="S1375" t="str">
            <v>E</v>
          </cell>
        </row>
        <row r="1376">
          <cell r="A1376">
            <v>50</v>
          </cell>
          <cell r="B1376" t="str">
            <v>RB04064=S-R</v>
          </cell>
          <cell r="C1376" t="str">
            <v>Diagonal Lycra</v>
          </cell>
          <cell r="D1376">
            <v>275.2</v>
          </cell>
          <cell r="E1376">
            <v>31</v>
          </cell>
          <cell r="F1376">
            <v>8531.6299999999992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16413</v>
          </cell>
          <cell r="R1376">
            <v>24</v>
          </cell>
          <cell r="S1376" t="str">
            <v>E</v>
          </cell>
        </row>
        <row r="1377">
          <cell r="A1377">
            <v>50</v>
          </cell>
          <cell r="B1377" t="str">
            <v>RB04064=XL-L</v>
          </cell>
          <cell r="C1377" t="str">
            <v>Diagonal Lycra</v>
          </cell>
          <cell r="D1377">
            <v>254.7</v>
          </cell>
          <cell r="E1377">
            <v>10</v>
          </cell>
          <cell r="F1377">
            <v>2547.1799999999998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16279</v>
          </cell>
          <cell r="R1377">
            <v>158</v>
          </cell>
          <cell r="S1377" t="str">
            <v>E</v>
          </cell>
        </row>
        <row r="1378">
          <cell r="A1378">
            <v>50</v>
          </cell>
          <cell r="B1378" t="str">
            <v>RB04064=XL-R</v>
          </cell>
          <cell r="C1378" t="str">
            <v>Diagonal Lycra</v>
          </cell>
          <cell r="D1378">
            <v>277.5</v>
          </cell>
          <cell r="E1378">
            <v>9</v>
          </cell>
          <cell r="F1378">
            <v>2497.73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16328</v>
          </cell>
          <cell r="R1378">
            <v>109</v>
          </cell>
          <cell r="S1378" t="str">
            <v>E</v>
          </cell>
        </row>
        <row r="1379">
          <cell r="A1379">
            <v>50</v>
          </cell>
          <cell r="B1379" t="str">
            <v>RB04064=XS-L</v>
          </cell>
          <cell r="C1379" t="str">
            <v>Diagonal Lycra</v>
          </cell>
          <cell r="D1379">
            <v>297.39999999999998</v>
          </cell>
          <cell r="E1379">
            <v>4</v>
          </cell>
          <cell r="F1379">
            <v>1189.8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16328</v>
          </cell>
          <cell r="R1379">
            <v>109</v>
          </cell>
          <cell r="S1379" t="str">
            <v>E</v>
          </cell>
        </row>
        <row r="1380">
          <cell r="A1380">
            <v>50</v>
          </cell>
          <cell r="B1380" t="str">
            <v>RB04064=XS-R</v>
          </cell>
          <cell r="C1380" t="str">
            <v>Diagonal Lycra</v>
          </cell>
          <cell r="D1380">
            <v>307.2</v>
          </cell>
          <cell r="E1380">
            <v>4</v>
          </cell>
          <cell r="F1380">
            <v>1229.04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16328</v>
          </cell>
          <cell r="R1380">
            <v>109</v>
          </cell>
          <cell r="S1380" t="str">
            <v>E</v>
          </cell>
        </row>
        <row r="1381">
          <cell r="A1381">
            <v>50</v>
          </cell>
          <cell r="B1381" t="str">
            <v>RB04075=L-L</v>
          </cell>
          <cell r="C1381" t="str">
            <v>Diagonal long</v>
          </cell>
          <cell r="D1381">
            <v>271.8</v>
          </cell>
          <cell r="E1381">
            <v>11</v>
          </cell>
          <cell r="F1381">
            <v>2990.08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16395</v>
          </cell>
          <cell r="R1381">
            <v>42</v>
          </cell>
          <cell r="S1381" t="str">
            <v>E</v>
          </cell>
        </row>
        <row r="1382">
          <cell r="A1382">
            <v>50</v>
          </cell>
          <cell r="B1382" t="str">
            <v>RB04075=L-R</v>
          </cell>
          <cell r="C1382" t="str">
            <v>Diagonal long</v>
          </cell>
          <cell r="D1382">
            <v>269.3</v>
          </cell>
          <cell r="E1382">
            <v>12</v>
          </cell>
          <cell r="F1382">
            <v>3232.73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16395</v>
          </cell>
          <cell r="R1382">
            <v>42</v>
          </cell>
          <cell r="S1382" t="str">
            <v>E</v>
          </cell>
        </row>
        <row r="1383">
          <cell r="A1383">
            <v>50</v>
          </cell>
          <cell r="B1383" t="str">
            <v>RB04075=M-L</v>
          </cell>
          <cell r="C1383" t="str">
            <v>Diagonal long</v>
          </cell>
          <cell r="D1383">
            <v>288.10000000000002</v>
          </cell>
          <cell r="E1383">
            <v>15</v>
          </cell>
          <cell r="F1383">
            <v>4322.07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16395</v>
          </cell>
          <cell r="R1383">
            <v>42</v>
          </cell>
          <cell r="S1383" t="str">
            <v>E</v>
          </cell>
        </row>
        <row r="1384">
          <cell r="A1384">
            <v>50</v>
          </cell>
          <cell r="B1384" t="str">
            <v>RB04075=M-R</v>
          </cell>
          <cell r="C1384" t="str">
            <v>Diagonal thumb splint long model</v>
          </cell>
          <cell r="D1384">
            <v>307.3</v>
          </cell>
          <cell r="E1384">
            <v>13</v>
          </cell>
          <cell r="F1384">
            <v>3995.1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16427</v>
          </cell>
          <cell r="R1384">
            <v>10</v>
          </cell>
          <cell r="S1384" t="str">
            <v>E</v>
          </cell>
        </row>
        <row r="1385">
          <cell r="A1385">
            <v>50</v>
          </cell>
          <cell r="B1385" t="str">
            <v>RB04075=S-L</v>
          </cell>
          <cell r="C1385" t="str">
            <v>Diagonal long</v>
          </cell>
          <cell r="D1385">
            <v>288</v>
          </cell>
          <cell r="E1385">
            <v>7</v>
          </cell>
          <cell r="F1385">
            <v>2016.59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16417</v>
          </cell>
          <cell r="R1385">
            <v>20</v>
          </cell>
          <cell r="S1385" t="str">
            <v>E</v>
          </cell>
        </row>
        <row r="1386">
          <cell r="A1386">
            <v>50</v>
          </cell>
          <cell r="B1386" t="str">
            <v>RB04075=S-R</v>
          </cell>
          <cell r="C1386" t="str">
            <v>Diagonal long</v>
          </cell>
          <cell r="D1386">
            <v>336.4</v>
          </cell>
          <cell r="E1386">
            <v>13</v>
          </cell>
          <cell r="F1386">
            <v>4373.92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16427</v>
          </cell>
          <cell r="R1386">
            <v>10</v>
          </cell>
          <cell r="S1386" t="str">
            <v>E</v>
          </cell>
        </row>
        <row r="1387">
          <cell r="A1387">
            <v>50</v>
          </cell>
          <cell r="B1387" t="str">
            <v>RB04076=L-L</v>
          </cell>
          <cell r="C1387" t="str">
            <v>Thenarflex</v>
          </cell>
          <cell r="D1387">
            <v>262.06</v>
          </cell>
          <cell r="E1387">
            <v>0</v>
          </cell>
          <cell r="F1387">
            <v>0</v>
          </cell>
          <cell r="G1387">
            <v>20</v>
          </cell>
          <cell r="H1387">
            <v>5241.17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16227</v>
          </cell>
          <cell r="R1387">
            <v>210</v>
          </cell>
          <cell r="S1387" t="str">
            <v>E</v>
          </cell>
        </row>
        <row r="1388">
          <cell r="A1388">
            <v>50</v>
          </cell>
          <cell r="B1388" t="str">
            <v>RB04076=L-R</v>
          </cell>
          <cell r="C1388" t="str">
            <v>Thenarflex</v>
          </cell>
          <cell r="D1388">
            <v>260.43</v>
          </cell>
          <cell r="E1388">
            <v>0</v>
          </cell>
          <cell r="F1388">
            <v>0</v>
          </cell>
          <cell r="G1388">
            <v>20</v>
          </cell>
          <cell r="H1388">
            <v>5208.63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16227</v>
          </cell>
          <cell r="R1388">
            <v>210</v>
          </cell>
          <cell r="S1388" t="str">
            <v>E</v>
          </cell>
        </row>
        <row r="1389">
          <cell r="A1389">
            <v>50</v>
          </cell>
          <cell r="B1389" t="str">
            <v>RB04076=M-L</v>
          </cell>
          <cell r="C1389" t="str">
            <v>Thenarflex</v>
          </cell>
          <cell r="D1389">
            <v>242.62</v>
          </cell>
          <cell r="E1389">
            <v>0</v>
          </cell>
          <cell r="F1389">
            <v>0</v>
          </cell>
          <cell r="G1389">
            <v>20</v>
          </cell>
          <cell r="H1389">
            <v>4852.43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16241</v>
          </cell>
          <cell r="R1389">
            <v>196</v>
          </cell>
          <cell r="S1389" t="str">
            <v>E</v>
          </cell>
        </row>
        <row r="1390">
          <cell r="A1390">
            <v>50</v>
          </cell>
          <cell r="B1390" t="str">
            <v>RB04076=M-R</v>
          </cell>
          <cell r="C1390" t="str">
            <v>Thenarflex</v>
          </cell>
          <cell r="D1390">
            <v>240.9</v>
          </cell>
          <cell r="E1390">
            <v>15</v>
          </cell>
          <cell r="F1390">
            <v>3614.31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16420</v>
          </cell>
          <cell r="R1390">
            <v>17</v>
          </cell>
          <cell r="S1390" t="str">
            <v>E</v>
          </cell>
        </row>
        <row r="1391">
          <cell r="A1391">
            <v>50</v>
          </cell>
          <cell r="B1391" t="str">
            <v>RB04076=S-L</v>
          </cell>
          <cell r="C1391" t="str">
            <v>Thenarflex</v>
          </cell>
          <cell r="D1391">
            <v>245.5</v>
          </cell>
          <cell r="E1391">
            <v>10</v>
          </cell>
          <cell r="F1391">
            <v>2455.67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16346</v>
          </cell>
          <cell r="R1391">
            <v>91</v>
          </cell>
          <cell r="S1391" t="str">
            <v>E</v>
          </cell>
        </row>
        <row r="1392">
          <cell r="A1392">
            <v>50</v>
          </cell>
          <cell r="B1392" t="str">
            <v>RB04076=S-R</v>
          </cell>
          <cell r="C1392" t="str">
            <v>Thenarflex</v>
          </cell>
          <cell r="D1392">
            <v>232.3</v>
          </cell>
          <cell r="E1392">
            <v>10</v>
          </cell>
          <cell r="F1392">
            <v>2323.5500000000002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16362</v>
          </cell>
          <cell r="R1392">
            <v>75</v>
          </cell>
          <cell r="S1392" t="str">
            <v>E</v>
          </cell>
        </row>
        <row r="1393">
          <cell r="A1393">
            <v>50</v>
          </cell>
          <cell r="B1393" t="str">
            <v>RB07121=L</v>
          </cell>
          <cell r="C1393" t="str">
            <v>Elbow Support W.Reinforcement</v>
          </cell>
          <cell r="D1393">
            <v>699.9</v>
          </cell>
          <cell r="E1393">
            <v>2</v>
          </cell>
          <cell r="F1393">
            <v>1399.9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16328</v>
          </cell>
          <cell r="R1393">
            <v>109</v>
          </cell>
          <cell r="S1393" t="str">
            <v>E</v>
          </cell>
        </row>
        <row r="1394">
          <cell r="A1394">
            <v>50</v>
          </cell>
          <cell r="B1394" t="str">
            <v>RB07121=M</v>
          </cell>
          <cell r="C1394" t="str">
            <v>Elbow Support W.Reinforcement อุปกรณ์พยุ</v>
          </cell>
          <cell r="D1394">
            <v>673.1</v>
          </cell>
          <cell r="E1394">
            <v>3</v>
          </cell>
          <cell r="F1394">
            <v>2019.49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16328</v>
          </cell>
          <cell r="R1394">
            <v>109</v>
          </cell>
          <cell r="S1394" t="str">
            <v>E</v>
          </cell>
        </row>
        <row r="1395">
          <cell r="A1395">
            <v>50</v>
          </cell>
          <cell r="B1395" t="str">
            <v>RB07121=S</v>
          </cell>
          <cell r="C1395" t="str">
            <v>Elbow Support W.Reinforcement อุปกรณ์พยุ</v>
          </cell>
          <cell r="D1395">
            <v>659.7</v>
          </cell>
          <cell r="E1395">
            <v>2</v>
          </cell>
          <cell r="F1395">
            <v>1319.54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16328</v>
          </cell>
          <cell r="R1395">
            <v>109</v>
          </cell>
          <cell r="S1395" t="str">
            <v>E</v>
          </cell>
        </row>
        <row r="1396">
          <cell r="A1396">
            <v>50</v>
          </cell>
          <cell r="B1396" t="str">
            <v>RB07121=XL</v>
          </cell>
          <cell r="C1396" t="str">
            <v>Elbow Support W.Reinforcement</v>
          </cell>
          <cell r="D1396">
            <v>699.9</v>
          </cell>
          <cell r="E1396">
            <v>2</v>
          </cell>
          <cell r="F1396">
            <v>1399.9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16328</v>
          </cell>
          <cell r="R1396">
            <v>109</v>
          </cell>
          <cell r="S1396" t="str">
            <v>E</v>
          </cell>
        </row>
        <row r="1397">
          <cell r="A1397">
            <v>50</v>
          </cell>
          <cell r="B1397" t="str">
            <v>RB07122=XS</v>
          </cell>
          <cell r="C1397" t="str">
            <v>ELBOW SUPPORT EPICONDYLITISอุปกรณ์พยุงข้</v>
          </cell>
          <cell r="D1397">
            <v>419.31</v>
          </cell>
          <cell r="E1397">
            <v>0</v>
          </cell>
          <cell r="F1397">
            <v>0</v>
          </cell>
          <cell r="G1397">
            <v>1</v>
          </cell>
          <cell r="H1397">
            <v>419.31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16173</v>
          </cell>
          <cell r="R1397">
            <v>264</v>
          </cell>
          <cell r="S1397" t="str">
            <v>E</v>
          </cell>
        </row>
        <row r="1398">
          <cell r="A1398">
            <v>50</v>
          </cell>
          <cell r="B1398" t="str">
            <v>RB07125=M</v>
          </cell>
          <cell r="C1398" t="str">
            <v>MEDICAL SHOULDER LUX</v>
          </cell>
          <cell r="D1398">
            <v>677.14</v>
          </cell>
          <cell r="E1398">
            <v>0</v>
          </cell>
          <cell r="F1398">
            <v>0</v>
          </cell>
          <cell r="G1398">
            <v>1</v>
          </cell>
          <cell r="H1398">
            <v>677.14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16173</v>
          </cell>
          <cell r="R1398">
            <v>264</v>
          </cell>
          <cell r="S1398" t="str">
            <v>E</v>
          </cell>
        </row>
        <row r="1399">
          <cell r="A1399">
            <v>50</v>
          </cell>
          <cell r="B1399" t="str">
            <v>RB07126=L</v>
          </cell>
          <cell r="C1399" t="str">
            <v>Shoulder Support</v>
          </cell>
          <cell r="D1399">
            <v>714.7</v>
          </cell>
          <cell r="E1399">
            <v>13</v>
          </cell>
          <cell r="F1399">
            <v>9292.18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16346</v>
          </cell>
          <cell r="R1399">
            <v>91</v>
          </cell>
          <cell r="S1399" t="str">
            <v>E</v>
          </cell>
        </row>
        <row r="1400">
          <cell r="A1400">
            <v>50</v>
          </cell>
          <cell r="B1400" t="str">
            <v>RB07126=L-L</v>
          </cell>
          <cell r="C1400" t="str">
            <v>Shoulder Support</v>
          </cell>
          <cell r="D1400">
            <v>0</v>
          </cell>
          <cell r="E1400">
            <v>0</v>
          </cell>
          <cell r="F1400">
            <v>0</v>
          </cell>
          <cell r="G1400">
            <v>2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16128</v>
          </cell>
          <cell r="R1400">
            <v>308</v>
          </cell>
          <cell r="S1400" t="str">
            <v>E</v>
          </cell>
        </row>
        <row r="1401">
          <cell r="A1401">
            <v>50</v>
          </cell>
          <cell r="B1401" t="str">
            <v>RB07126=M</v>
          </cell>
          <cell r="C1401" t="str">
            <v>Shoulder Support</v>
          </cell>
          <cell r="D1401">
            <v>717.1</v>
          </cell>
          <cell r="E1401">
            <v>10</v>
          </cell>
          <cell r="F1401">
            <v>7171.69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16383</v>
          </cell>
          <cell r="R1401">
            <v>54</v>
          </cell>
          <cell r="S1401" t="str">
            <v>E</v>
          </cell>
        </row>
        <row r="1402">
          <cell r="A1402">
            <v>50</v>
          </cell>
          <cell r="B1402" t="str">
            <v>RB07126=M-L</v>
          </cell>
          <cell r="C1402" t="str">
            <v>Shoulder Support</v>
          </cell>
          <cell r="D1402">
            <v>0</v>
          </cell>
          <cell r="E1402">
            <v>0</v>
          </cell>
          <cell r="F1402">
            <v>0</v>
          </cell>
          <cell r="G1402">
            <v>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16128</v>
          </cell>
          <cell r="R1402">
            <v>308</v>
          </cell>
          <cell r="S1402" t="str">
            <v>E</v>
          </cell>
        </row>
        <row r="1403">
          <cell r="A1403">
            <v>50</v>
          </cell>
          <cell r="B1403" t="str">
            <v>RB07126=M-R</v>
          </cell>
          <cell r="C1403" t="str">
            <v>Shoulder Support</v>
          </cell>
          <cell r="D1403">
            <v>0</v>
          </cell>
          <cell r="E1403">
            <v>0</v>
          </cell>
          <cell r="F1403">
            <v>0</v>
          </cell>
          <cell r="G1403">
            <v>1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16128</v>
          </cell>
          <cell r="R1403">
            <v>308</v>
          </cell>
          <cell r="S1403" t="str">
            <v>E</v>
          </cell>
        </row>
        <row r="1404">
          <cell r="A1404">
            <v>50</v>
          </cell>
          <cell r="B1404" t="str">
            <v>RB07126=S</v>
          </cell>
          <cell r="C1404" t="str">
            <v>Shoulder Support</v>
          </cell>
          <cell r="D1404">
            <v>717.8</v>
          </cell>
          <cell r="E1404">
            <v>8</v>
          </cell>
          <cell r="F1404">
            <v>5742.6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16430</v>
          </cell>
          <cell r="R1404">
            <v>7</v>
          </cell>
          <cell r="S1404" t="str">
            <v>E</v>
          </cell>
        </row>
        <row r="1405">
          <cell r="A1405">
            <v>50</v>
          </cell>
          <cell r="B1405" t="str">
            <v>RB07126=S-L</v>
          </cell>
          <cell r="C1405" t="str">
            <v>Shoulder Support</v>
          </cell>
          <cell r="D1405">
            <v>606.70000000000005</v>
          </cell>
          <cell r="E1405">
            <v>2</v>
          </cell>
          <cell r="F1405">
            <v>1213.54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16349</v>
          </cell>
          <cell r="R1405">
            <v>88</v>
          </cell>
          <cell r="S1405" t="str">
            <v>E</v>
          </cell>
        </row>
        <row r="1406">
          <cell r="A1406">
            <v>50</v>
          </cell>
          <cell r="B1406" t="str">
            <v>RB07131=L</v>
          </cell>
          <cell r="C1406" t="str">
            <v>Medical SI-belt</v>
          </cell>
          <cell r="D1406">
            <v>330.5</v>
          </cell>
          <cell r="E1406">
            <v>4</v>
          </cell>
          <cell r="F1406">
            <v>1322.27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16430</v>
          </cell>
          <cell r="R1406">
            <v>7</v>
          </cell>
          <cell r="S1406" t="str">
            <v>E</v>
          </cell>
        </row>
        <row r="1407">
          <cell r="A1407">
            <v>50</v>
          </cell>
          <cell r="B1407" t="str">
            <v>RB07131=M</v>
          </cell>
          <cell r="C1407" t="str">
            <v>Medical SI-belt</v>
          </cell>
          <cell r="D1407">
            <v>335.4</v>
          </cell>
          <cell r="E1407">
            <v>3</v>
          </cell>
          <cell r="F1407">
            <v>1006.38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16383</v>
          </cell>
          <cell r="R1407">
            <v>54</v>
          </cell>
          <cell r="S1407" t="str">
            <v>E</v>
          </cell>
        </row>
        <row r="1408">
          <cell r="A1408">
            <v>50</v>
          </cell>
          <cell r="B1408" t="str">
            <v>RB07131=S</v>
          </cell>
          <cell r="C1408" t="str">
            <v>Medical SI-belt</v>
          </cell>
          <cell r="D1408">
            <v>338.5</v>
          </cell>
          <cell r="E1408">
            <v>6</v>
          </cell>
          <cell r="F1408">
            <v>2031.44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16430</v>
          </cell>
          <cell r="R1408">
            <v>7</v>
          </cell>
          <cell r="S1408" t="str">
            <v>E</v>
          </cell>
        </row>
        <row r="1409">
          <cell r="A1409">
            <v>50</v>
          </cell>
          <cell r="B1409" t="str">
            <v>RB07131=XL</v>
          </cell>
          <cell r="C1409" t="str">
            <v>Medical SI-belt</v>
          </cell>
          <cell r="D1409">
            <v>330.5</v>
          </cell>
          <cell r="E1409">
            <v>5</v>
          </cell>
          <cell r="F1409">
            <v>1652.81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16383</v>
          </cell>
          <cell r="R1409">
            <v>54</v>
          </cell>
          <cell r="S1409" t="str">
            <v>E</v>
          </cell>
        </row>
        <row r="1410">
          <cell r="A1410">
            <v>50</v>
          </cell>
          <cell r="B1410" t="str">
            <v>RB07155=L</v>
          </cell>
          <cell r="C1410" t="str">
            <v>Knee Orthosis Chondro</v>
          </cell>
          <cell r="D1410">
            <v>611.6</v>
          </cell>
          <cell r="E1410">
            <v>3</v>
          </cell>
          <cell r="F1410">
            <v>1835.02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16328</v>
          </cell>
          <cell r="R1410">
            <v>109</v>
          </cell>
          <cell r="S1410" t="str">
            <v>E</v>
          </cell>
        </row>
        <row r="1411">
          <cell r="A1411">
            <v>50</v>
          </cell>
          <cell r="B1411" t="str">
            <v>RB07155=M</v>
          </cell>
          <cell r="C1411" t="str">
            <v>Knee Orthosis Chondro</v>
          </cell>
          <cell r="D1411">
            <v>611.6</v>
          </cell>
          <cell r="E1411">
            <v>3</v>
          </cell>
          <cell r="F1411">
            <v>1835.02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16328</v>
          </cell>
          <cell r="R1411">
            <v>109</v>
          </cell>
          <cell r="S1411" t="str">
            <v>E</v>
          </cell>
        </row>
        <row r="1412">
          <cell r="A1412">
            <v>50</v>
          </cell>
          <cell r="B1412" t="str">
            <v>RB07155=S</v>
          </cell>
          <cell r="C1412" t="str">
            <v>Knee Orthosis Chondro</v>
          </cell>
          <cell r="D1412">
            <v>611.6</v>
          </cell>
          <cell r="E1412">
            <v>2</v>
          </cell>
          <cell r="F1412">
            <v>1223.3599999999999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16328</v>
          </cell>
          <cell r="R1412">
            <v>109</v>
          </cell>
          <cell r="S1412" t="str">
            <v>E</v>
          </cell>
        </row>
        <row r="1413">
          <cell r="A1413">
            <v>50</v>
          </cell>
          <cell r="B1413" t="str">
            <v>RB07155=XL</v>
          </cell>
          <cell r="C1413" t="str">
            <v>Knee Orthosis Chondro</v>
          </cell>
          <cell r="D1413">
            <v>611.6</v>
          </cell>
          <cell r="E1413">
            <v>2</v>
          </cell>
          <cell r="F1413">
            <v>1223.3599999999999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16328</v>
          </cell>
          <cell r="R1413">
            <v>109</v>
          </cell>
          <cell r="S1413" t="str">
            <v>E</v>
          </cell>
        </row>
        <row r="1414">
          <cell r="A1414">
            <v>50</v>
          </cell>
          <cell r="B1414" t="str">
            <v>RB08051=L</v>
          </cell>
          <cell r="C1414" t="str">
            <v>Ortho Flex</v>
          </cell>
          <cell r="D1414">
            <v>1236.3</v>
          </cell>
          <cell r="E1414">
            <v>5</v>
          </cell>
          <cell r="F1414">
            <v>6181.68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16427</v>
          </cell>
          <cell r="R1414">
            <v>10</v>
          </cell>
          <cell r="S1414" t="str">
            <v>E</v>
          </cell>
        </row>
        <row r="1415">
          <cell r="A1415">
            <v>50</v>
          </cell>
          <cell r="B1415" t="str">
            <v>RB08051=M</v>
          </cell>
          <cell r="C1415" t="str">
            <v>Ortho Flex</v>
          </cell>
          <cell r="D1415">
            <v>1056</v>
          </cell>
          <cell r="E1415">
            <v>5</v>
          </cell>
          <cell r="F1415">
            <v>5280.32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16396</v>
          </cell>
          <cell r="R1415">
            <v>41</v>
          </cell>
          <cell r="S1415" t="str">
            <v>E</v>
          </cell>
        </row>
        <row r="1416">
          <cell r="A1416">
            <v>50</v>
          </cell>
          <cell r="B1416" t="str">
            <v>RB08051=S</v>
          </cell>
          <cell r="C1416" t="str">
            <v>Ortho Flex</v>
          </cell>
          <cell r="D1416">
            <v>1159</v>
          </cell>
          <cell r="E1416">
            <v>1</v>
          </cell>
          <cell r="F1416">
            <v>1159.02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16409</v>
          </cell>
          <cell r="R1416">
            <v>28</v>
          </cell>
          <cell r="S1416" t="str">
            <v>E</v>
          </cell>
        </row>
        <row r="1417">
          <cell r="A1417">
            <v>50</v>
          </cell>
          <cell r="B1417" t="str">
            <v>RB08051=XL</v>
          </cell>
          <cell r="C1417" t="str">
            <v>Ortho Flex</v>
          </cell>
          <cell r="D1417">
            <v>1138</v>
          </cell>
          <cell r="E1417">
            <v>1</v>
          </cell>
          <cell r="F1417">
            <v>1138.01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16427</v>
          </cell>
          <cell r="R1417">
            <v>10</v>
          </cell>
          <cell r="S1417" t="str">
            <v>E</v>
          </cell>
        </row>
        <row r="1418">
          <cell r="A1418">
            <v>50</v>
          </cell>
          <cell r="B1418" t="str">
            <v>RB08052=L</v>
          </cell>
          <cell r="C1418" t="str">
            <v>Knee Support</v>
          </cell>
          <cell r="D1418">
            <v>1354.3</v>
          </cell>
          <cell r="E1418">
            <v>7</v>
          </cell>
          <cell r="F1418">
            <v>9480.6200000000008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16427</v>
          </cell>
          <cell r="R1418">
            <v>10</v>
          </cell>
          <cell r="S1418" t="str">
            <v>E</v>
          </cell>
        </row>
        <row r="1419">
          <cell r="A1419">
            <v>50</v>
          </cell>
          <cell r="B1419" t="str">
            <v>RB08052=M</v>
          </cell>
          <cell r="C1419" t="str">
            <v>Knee Support</v>
          </cell>
          <cell r="D1419">
            <v>1563.9</v>
          </cell>
          <cell r="E1419">
            <v>5</v>
          </cell>
          <cell r="F1419">
            <v>7819.51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16427</v>
          </cell>
          <cell r="R1419">
            <v>10</v>
          </cell>
          <cell r="S1419" t="str">
            <v>E</v>
          </cell>
        </row>
        <row r="1420">
          <cell r="A1420">
            <v>50</v>
          </cell>
          <cell r="B1420" t="str">
            <v>RB08052=S</v>
          </cell>
          <cell r="C1420" t="str">
            <v>Knee Support</v>
          </cell>
          <cell r="D1420">
            <v>1393.5</v>
          </cell>
          <cell r="E1420">
            <v>5</v>
          </cell>
          <cell r="F1420">
            <v>6967.58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16427</v>
          </cell>
          <cell r="R1420">
            <v>10</v>
          </cell>
          <cell r="S1420" t="str">
            <v>E</v>
          </cell>
        </row>
        <row r="1421">
          <cell r="A1421">
            <v>50</v>
          </cell>
          <cell r="B1421" t="str">
            <v>RB08052=XL</v>
          </cell>
          <cell r="C1421" t="str">
            <v>Knee Support</v>
          </cell>
          <cell r="D1421">
            <v>1122.4000000000001</v>
          </cell>
          <cell r="E1421">
            <v>5</v>
          </cell>
          <cell r="F1421">
            <v>5612.13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16417</v>
          </cell>
          <cell r="R1421">
            <v>20</v>
          </cell>
          <cell r="S1421" t="str">
            <v>E</v>
          </cell>
        </row>
        <row r="1422">
          <cell r="A1422">
            <v>50</v>
          </cell>
          <cell r="B1422" t="str">
            <v>RB08052=XXL</v>
          </cell>
          <cell r="C1422" t="str">
            <v>Knee Support</v>
          </cell>
          <cell r="D1422">
            <v>1272.0999999999999</v>
          </cell>
          <cell r="E1422">
            <v>3</v>
          </cell>
          <cell r="F1422">
            <v>3816.5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16434</v>
          </cell>
          <cell r="R1422">
            <v>3</v>
          </cell>
          <cell r="S1422" t="str">
            <v>E</v>
          </cell>
        </row>
        <row r="1423">
          <cell r="A1423">
            <v>50</v>
          </cell>
          <cell r="B1423" t="str">
            <v>RB08056=L</v>
          </cell>
          <cell r="C1423" t="str">
            <v>Knee Support</v>
          </cell>
          <cell r="D1423">
            <v>1319.7</v>
          </cell>
          <cell r="E1423">
            <v>4</v>
          </cell>
          <cell r="F1423">
            <v>5278.91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16301</v>
          </cell>
          <cell r="R1423">
            <v>136</v>
          </cell>
          <cell r="S1423" t="str">
            <v>E</v>
          </cell>
        </row>
        <row r="1424">
          <cell r="A1424">
            <v>50</v>
          </cell>
          <cell r="B1424" t="str">
            <v>RB08056=M</v>
          </cell>
          <cell r="C1424" t="str">
            <v>Knee Support</v>
          </cell>
          <cell r="D1424">
            <v>1395.2</v>
          </cell>
          <cell r="E1424">
            <v>3</v>
          </cell>
          <cell r="F1424">
            <v>4185.71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16404</v>
          </cell>
          <cell r="R1424">
            <v>33</v>
          </cell>
          <cell r="S1424" t="str">
            <v>E</v>
          </cell>
        </row>
        <row r="1425">
          <cell r="A1425">
            <v>50</v>
          </cell>
          <cell r="B1425" t="str">
            <v>RB08056=S</v>
          </cell>
          <cell r="C1425" t="str">
            <v>Knee Support</v>
          </cell>
          <cell r="D1425">
            <v>1367.04</v>
          </cell>
          <cell r="E1425">
            <v>0</v>
          </cell>
          <cell r="F1425">
            <v>0</v>
          </cell>
          <cell r="G1425">
            <v>5</v>
          </cell>
          <cell r="H1425">
            <v>6835.21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16227</v>
          </cell>
          <cell r="R1425">
            <v>210</v>
          </cell>
          <cell r="S1425" t="str">
            <v>E</v>
          </cell>
        </row>
        <row r="1426">
          <cell r="A1426">
            <v>50</v>
          </cell>
          <cell r="B1426" t="str">
            <v>RB08056=XL</v>
          </cell>
          <cell r="C1426" t="str">
            <v>Knee Support</v>
          </cell>
          <cell r="D1426">
            <v>1723.2</v>
          </cell>
          <cell r="E1426">
            <v>2</v>
          </cell>
          <cell r="F1426">
            <v>3446.44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16301</v>
          </cell>
          <cell r="R1426">
            <v>136</v>
          </cell>
          <cell r="S1426" t="str">
            <v>E</v>
          </cell>
        </row>
        <row r="1427">
          <cell r="A1427">
            <v>50</v>
          </cell>
          <cell r="B1427" t="str">
            <v>RB08056=XXL</v>
          </cell>
          <cell r="C1427" t="str">
            <v>Knee Support</v>
          </cell>
          <cell r="D1427">
            <v>1220.4000000000001</v>
          </cell>
          <cell r="E1427">
            <v>6</v>
          </cell>
          <cell r="F1427">
            <v>7322.82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16346</v>
          </cell>
          <cell r="R1427">
            <v>91</v>
          </cell>
          <cell r="S1427" t="str">
            <v>E</v>
          </cell>
        </row>
        <row r="1428">
          <cell r="A1428">
            <v>50</v>
          </cell>
          <cell r="B1428" t="str">
            <v>RB09010</v>
          </cell>
          <cell r="C1428" t="str">
            <v>Wrist support universal -one size</v>
          </cell>
          <cell r="D1428">
            <v>205.2</v>
          </cell>
          <cell r="E1428">
            <v>42</v>
          </cell>
          <cell r="F1428">
            <v>8621.44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16430</v>
          </cell>
          <cell r="R1428">
            <v>7</v>
          </cell>
          <cell r="S1428" t="str">
            <v>E</v>
          </cell>
        </row>
        <row r="1429">
          <cell r="A1429">
            <v>50</v>
          </cell>
          <cell r="B1429" t="str">
            <v>RB09015</v>
          </cell>
          <cell r="C1429" t="str">
            <v>Tennis Elbow Support,Universal</v>
          </cell>
          <cell r="D1429">
            <v>231.4</v>
          </cell>
          <cell r="E1429">
            <v>69</v>
          </cell>
          <cell r="F1429">
            <v>15971.75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16434</v>
          </cell>
          <cell r="R1429">
            <v>3</v>
          </cell>
          <cell r="S1429" t="str">
            <v>E</v>
          </cell>
        </row>
        <row r="1430">
          <cell r="A1430">
            <v>50</v>
          </cell>
          <cell r="B1430" t="str">
            <v>RB09030</v>
          </cell>
          <cell r="C1430" t="str">
            <v>Back support uni one size</v>
          </cell>
          <cell r="D1430">
            <v>614.4</v>
          </cell>
          <cell r="E1430">
            <v>62</v>
          </cell>
          <cell r="F1430">
            <v>38095.089999999997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16430</v>
          </cell>
          <cell r="R1430">
            <v>7</v>
          </cell>
          <cell r="S1430" t="str">
            <v>E</v>
          </cell>
        </row>
        <row r="1431">
          <cell r="A1431">
            <v>50</v>
          </cell>
          <cell r="B1431" t="str">
            <v>RB09050=L</v>
          </cell>
          <cell r="C1431" t="str">
            <v>Knee Support</v>
          </cell>
          <cell r="D1431">
            <v>219.5</v>
          </cell>
          <cell r="E1431">
            <v>9</v>
          </cell>
          <cell r="F1431">
            <v>1976.16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16430</v>
          </cell>
          <cell r="R1431">
            <v>7</v>
          </cell>
          <cell r="S1431" t="str">
            <v>E</v>
          </cell>
        </row>
        <row r="1432">
          <cell r="A1432">
            <v>50</v>
          </cell>
          <cell r="B1432" t="str">
            <v>RB09050=M</v>
          </cell>
          <cell r="C1432" t="str">
            <v>RAINBOW KNEE SUPPORT SIZE M</v>
          </cell>
          <cell r="D1432">
            <v>238.6</v>
          </cell>
          <cell r="E1432">
            <v>8</v>
          </cell>
          <cell r="F1432">
            <v>1908.92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16418</v>
          </cell>
          <cell r="R1432">
            <v>19</v>
          </cell>
          <cell r="S1432" t="str">
            <v>E</v>
          </cell>
        </row>
        <row r="1433">
          <cell r="A1433">
            <v>50</v>
          </cell>
          <cell r="B1433" t="str">
            <v>RB09050=S</v>
          </cell>
          <cell r="C1433" t="str">
            <v>Kneesupport</v>
          </cell>
          <cell r="D1433">
            <v>201</v>
          </cell>
          <cell r="E1433">
            <v>19</v>
          </cell>
          <cell r="F1433">
            <v>3820.21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16383</v>
          </cell>
          <cell r="R1433">
            <v>54</v>
          </cell>
          <cell r="S1433" t="str">
            <v>E</v>
          </cell>
        </row>
        <row r="1434">
          <cell r="A1434">
            <v>50</v>
          </cell>
          <cell r="B1434" t="str">
            <v>RB09050=XL</v>
          </cell>
          <cell r="C1434" t="str">
            <v>Knee Support</v>
          </cell>
          <cell r="D1434">
            <v>224.1</v>
          </cell>
          <cell r="E1434">
            <v>14</v>
          </cell>
          <cell r="F1434">
            <v>3137.99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16383</v>
          </cell>
          <cell r="R1434">
            <v>54</v>
          </cell>
          <cell r="S1434" t="str">
            <v>E</v>
          </cell>
        </row>
        <row r="1435">
          <cell r="A1435">
            <v>50</v>
          </cell>
          <cell r="B1435" t="str">
            <v>RB09070=L</v>
          </cell>
          <cell r="C1435" t="str">
            <v>Ankelsupport</v>
          </cell>
          <cell r="D1435">
            <v>190.6</v>
          </cell>
          <cell r="E1435">
            <v>2</v>
          </cell>
          <cell r="F1435">
            <v>381.34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16434</v>
          </cell>
          <cell r="R1435">
            <v>3</v>
          </cell>
          <cell r="S1435" t="str">
            <v>E</v>
          </cell>
        </row>
        <row r="1436">
          <cell r="A1436">
            <v>50</v>
          </cell>
          <cell r="B1436" t="str">
            <v>RB09070=M</v>
          </cell>
          <cell r="C1436" t="str">
            <v>RAINBOW ANKLE SUPPORT SIZE M</v>
          </cell>
          <cell r="D1436">
            <v>202.9</v>
          </cell>
          <cell r="E1436">
            <v>3</v>
          </cell>
          <cell r="F1436">
            <v>608.83000000000004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16434</v>
          </cell>
          <cell r="R1436">
            <v>3</v>
          </cell>
          <cell r="S1436" t="str">
            <v>E</v>
          </cell>
        </row>
        <row r="1437">
          <cell r="A1437">
            <v>50</v>
          </cell>
          <cell r="B1437" t="str">
            <v>RB09070=S</v>
          </cell>
          <cell r="C1437" t="str">
            <v>Ankelsupport</v>
          </cell>
          <cell r="D1437">
            <v>201.7</v>
          </cell>
          <cell r="E1437">
            <v>2</v>
          </cell>
          <cell r="F1437">
            <v>403.48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16434</v>
          </cell>
          <cell r="R1437">
            <v>3</v>
          </cell>
          <cell r="S1437" t="str">
            <v>E</v>
          </cell>
        </row>
        <row r="1438">
          <cell r="A1438">
            <v>50</v>
          </cell>
          <cell r="B1438" t="str">
            <v>RB92200=S</v>
          </cell>
          <cell r="C1438" t="str">
            <v>Heel Wedge (HW) Small</v>
          </cell>
          <cell r="D1438">
            <v>167.1</v>
          </cell>
          <cell r="E1438">
            <v>44</v>
          </cell>
          <cell r="F1438">
            <v>7353.47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16425</v>
          </cell>
          <cell r="R1438">
            <v>12</v>
          </cell>
          <cell r="S1438" t="str">
            <v>E</v>
          </cell>
        </row>
        <row r="1439">
          <cell r="A1439">
            <v>50</v>
          </cell>
          <cell r="B1439" t="str">
            <v>RB92220=L</v>
          </cell>
          <cell r="C1439" t="str">
            <v>Bone Spur Pad</v>
          </cell>
          <cell r="D1439">
            <v>208.8</v>
          </cell>
          <cell r="E1439">
            <v>22</v>
          </cell>
          <cell r="F1439">
            <v>4594.17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16433</v>
          </cell>
          <cell r="R1439">
            <v>4</v>
          </cell>
          <cell r="S1439" t="str">
            <v>E</v>
          </cell>
        </row>
        <row r="1440">
          <cell r="A1440">
            <v>50</v>
          </cell>
          <cell r="B1440" t="str">
            <v>RB92220=M</v>
          </cell>
          <cell r="C1440" t="str">
            <v>Bone Spur Pad</v>
          </cell>
          <cell r="D1440">
            <v>213</v>
          </cell>
          <cell r="E1440">
            <v>1</v>
          </cell>
          <cell r="F1440">
            <v>213.06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16433</v>
          </cell>
          <cell r="R1440">
            <v>4</v>
          </cell>
          <cell r="S1440" t="str">
            <v>E</v>
          </cell>
        </row>
        <row r="1441">
          <cell r="A1441">
            <v>50</v>
          </cell>
          <cell r="B1441" t="str">
            <v>RB92220=S</v>
          </cell>
          <cell r="C1441" t="str">
            <v>Bone Spur Pad</v>
          </cell>
          <cell r="D1441">
            <v>205.5</v>
          </cell>
          <cell r="E1441">
            <v>26</v>
          </cell>
          <cell r="F1441">
            <v>5344.42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16433</v>
          </cell>
          <cell r="R1441">
            <v>4</v>
          </cell>
          <cell r="S1441" t="str">
            <v>E</v>
          </cell>
        </row>
        <row r="1442">
          <cell r="A1442">
            <v>50</v>
          </cell>
          <cell r="B1442" t="str">
            <v>RB92225=M</v>
          </cell>
          <cell r="C1442" t="str">
            <v>SPUR PAD WITH PLUS M</v>
          </cell>
          <cell r="D1442">
            <v>291.10000000000002</v>
          </cell>
          <cell r="E1442">
            <v>6</v>
          </cell>
          <cell r="F1442">
            <v>1746.95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16425</v>
          </cell>
          <cell r="R1442">
            <v>12</v>
          </cell>
          <cell r="S1442" t="str">
            <v>E</v>
          </cell>
        </row>
        <row r="1443">
          <cell r="A1443">
            <v>50</v>
          </cell>
          <cell r="B1443" t="str">
            <v>RB92230=L</v>
          </cell>
          <cell r="C1443" t="str">
            <v>Multi Pad Large</v>
          </cell>
          <cell r="D1443">
            <v>252.9</v>
          </cell>
          <cell r="E1443">
            <v>25</v>
          </cell>
          <cell r="F1443">
            <v>6323.74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16399</v>
          </cell>
          <cell r="R1443">
            <v>38</v>
          </cell>
          <cell r="S1443" t="str">
            <v>E</v>
          </cell>
        </row>
        <row r="1444">
          <cell r="A1444">
            <v>50</v>
          </cell>
          <cell r="B1444" t="str">
            <v>RB92230=M</v>
          </cell>
          <cell r="C1444" t="str">
            <v>Multi Pad Medium</v>
          </cell>
          <cell r="D1444">
            <v>302.7</v>
          </cell>
          <cell r="E1444">
            <v>41</v>
          </cell>
          <cell r="F1444">
            <v>12413.23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16404</v>
          </cell>
          <cell r="R1444">
            <v>33</v>
          </cell>
          <cell r="S1444" t="str">
            <v>E</v>
          </cell>
        </row>
        <row r="1445">
          <cell r="A1445">
            <v>50</v>
          </cell>
          <cell r="B1445" t="str">
            <v>RB92230=S</v>
          </cell>
          <cell r="C1445" t="str">
            <v>Multi Pad Small</v>
          </cell>
          <cell r="D1445">
            <v>260</v>
          </cell>
          <cell r="E1445">
            <v>29</v>
          </cell>
          <cell r="F1445">
            <v>7540.67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16404</v>
          </cell>
          <cell r="R1445">
            <v>33</v>
          </cell>
          <cell r="S1445" t="str">
            <v>E</v>
          </cell>
        </row>
        <row r="1446">
          <cell r="A1446">
            <v>50</v>
          </cell>
          <cell r="B1446" t="str">
            <v>RB92240=M</v>
          </cell>
          <cell r="C1446" t="str">
            <v>Tender Foot Pad (TFP) medium</v>
          </cell>
          <cell r="D1446">
            <v>223</v>
          </cell>
          <cell r="E1446">
            <v>3</v>
          </cell>
          <cell r="F1446">
            <v>669.2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16425</v>
          </cell>
          <cell r="R1446">
            <v>12</v>
          </cell>
          <cell r="S1446" t="str">
            <v>E</v>
          </cell>
        </row>
        <row r="1447">
          <cell r="A1447">
            <v>50</v>
          </cell>
          <cell r="B1447" t="str">
            <v>RB92250=A35-36</v>
          </cell>
          <cell r="C1447" t="str">
            <v>Insole</v>
          </cell>
          <cell r="D1447">
            <v>250.5</v>
          </cell>
          <cell r="E1447">
            <v>151</v>
          </cell>
          <cell r="F1447">
            <v>37829.64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16434</v>
          </cell>
          <cell r="R1447">
            <v>3</v>
          </cell>
          <cell r="S1447" t="str">
            <v>E</v>
          </cell>
        </row>
        <row r="1448">
          <cell r="A1448">
            <v>50</v>
          </cell>
          <cell r="B1448" t="str">
            <v>RB92250=B37-38</v>
          </cell>
          <cell r="C1448" t="str">
            <v>Insole</v>
          </cell>
          <cell r="D1448">
            <v>250.3</v>
          </cell>
          <cell r="E1448">
            <v>94</v>
          </cell>
          <cell r="F1448">
            <v>23528.44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16434</v>
          </cell>
          <cell r="R1448">
            <v>3</v>
          </cell>
          <cell r="S1448" t="str">
            <v>E</v>
          </cell>
        </row>
        <row r="1449">
          <cell r="A1449">
            <v>50</v>
          </cell>
          <cell r="B1449" t="str">
            <v>RB92250=C38.5-3</v>
          </cell>
          <cell r="C1449" t="str">
            <v>9.5 Insole</v>
          </cell>
          <cell r="D1449">
            <v>251.7</v>
          </cell>
          <cell r="E1449">
            <v>41</v>
          </cell>
          <cell r="F1449">
            <v>10321.84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16434</v>
          </cell>
          <cell r="R1449">
            <v>3</v>
          </cell>
          <cell r="S1449" t="str">
            <v>E</v>
          </cell>
        </row>
        <row r="1450">
          <cell r="A1450">
            <v>50</v>
          </cell>
          <cell r="B1450" t="str">
            <v>RB92250=D40-41</v>
          </cell>
          <cell r="C1450" t="str">
            <v>Insole</v>
          </cell>
          <cell r="D1450">
            <v>251.4</v>
          </cell>
          <cell r="E1450">
            <v>198</v>
          </cell>
          <cell r="F1450">
            <v>49788.19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16434</v>
          </cell>
          <cell r="R1450">
            <v>3</v>
          </cell>
          <cell r="S1450" t="str">
            <v>E</v>
          </cell>
        </row>
        <row r="1451">
          <cell r="A1451">
            <v>50</v>
          </cell>
          <cell r="B1451" t="str">
            <v>RB92250=E41.5-4</v>
          </cell>
          <cell r="C1451" t="str">
            <v>2.5 Insole</v>
          </cell>
          <cell r="D1451">
            <v>249.2</v>
          </cell>
          <cell r="E1451">
            <v>204</v>
          </cell>
          <cell r="F1451">
            <v>50840.42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16434</v>
          </cell>
          <cell r="R1451">
            <v>3</v>
          </cell>
          <cell r="S1451" t="str">
            <v>E</v>
          </cell>
        </row>
        <row r="1452">
          <cell r="A1452">
            <v>50</v>
          </cell>
          <cell r="B1452" t="str">
            <v>RB92250=F43</v>
          </cell>
          <cell r="C1452" t="str">
            <v>Insole</v>
          </cell>
          <cell r="D1452">
            <v>300</v>
          </cell>
          <cell r="E1452">
            <v>3</v>
          </cell>
          <cell r="F1452">
            <v>900.09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16402</v>
          </cell>
          <cell r="R1452">
            <v>35</v>
          </cell>
          <cell r="S1452" t="str">
            <v>E</v>
          </cell>
        </row>
        <row r="1453">
          <cell r="A1453">
            <v>50</v>
          </cell>
          <cell r="B1453" t="str">
            <v>RB92250=G43.5-4</v>
          </cell>
          <cell r="C1453" t="str">
            <v>4.5 Insole</v>
          </cell>
          <cell r="D1453">
            <v>235.34</v>
          </cell>
          <cell r="E1453">
            <v>0</v>
          </cell>
          <cell r="F1453">
            <v>0</v>
          </cell>
          <cell r="G1453">
            <v>3</v>
          </cell>
          <cell r="H1453">
            <v>706.02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16128</v>
          </cell>
          <cell r="R1453">
            <v>308</v>
          </cell>
          <cell r="S1453" t="str">
            <v>E</v>
          </cell>
        </row>
        <row r="1454">
          <cell r="A1454">
            <v>50</v>
          </cell>
          <cell r="B1454" t="str">
            <v>RB92250=H45-46</v>
          </cell>
          <cell r="C1454" t="str">
            <v>Insole</v>
          </cell>
          <cell r="D1454">
            <v>288.52999999999997</v>
          </cell>
          <cell r="E1454">
            <v>0</v>
          </cell>
          <cell r="F1454">
            <v>0</v>
          </cell>
          <cell r="G1454">
            <v>3</v>
          </cell>
          <cell r="H1454">
            <v>865.59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16128</v>
          </cell>
          <cell r="R1454">
            <v>308</v>
          </cell>
          <cell r="S1454" t="str">
            <v>E</v>
          </cell>
        </row>
        <row r="1455">
          <cell r="A1455">
            <v>50</v>
          </cell>
          <cell r="B1455" t="str">
            <v>RB92250=I46.5-4</v>
          </cell>
          <cell r="C1455" t="str">
            <v>7.5 Insole</v>
          </cell>
          <cell r="D1455">
            <v>288.52999999999997</v>
          </cell>
          <cell r="E1455">
            <v>0</v>
          </cell>
          <cell r="F1455">
            <v>0</v>
          </cell>
          <cell r="G1455">
            <v>3</v>
          </cell>
          <cell r="H1455">
            <v>865.59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16128</v>
          </cell>
          <cell r="R1455">
            <v>308</v>
          </cell>
          <cell r="S1455" t="str">
            <v>E</v>
          </cell>
        </row>
        <row r="1456">
          <cell r="A1456">
            <v>50</v>
          </cell>
          <cell r="B1456" t="str">
            <v>RB92250=J48-49</v>
          </cell>
          <cell r="C1456" t="str">
            <v>Insole</v>
          </cell>
          <cell r="D1456">
            <v>288.52999999999997</v>
          </cell>
          <cell r="E1456">
            <v>0</v>
          </cell>
          <cell r="F1456">
            <v>0</v>
          </cell>
          <cell r="G1456">
            <v>3</v>
          </cell>
          <cell r="H1456">
            <v>865.59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16128</v>
          </cell>
          <cell r="R1456">
            <v>308</v>
          </cell>
          <cell r="S1456" t="str">
            <v>E</v>
          </cell>
        </row>
        <row r="1457">
          <cell r="A1457">
            <v>50</v>
          </cell>
          <cell r="B1457" t="str">
            <v>RB92255=34-36</v>
          </cell>
          <cell r="C1457" t="str">
            <v>THIN INSOLE SIZE 34-36</v>
          </cell>
          <cell r="D1457">
            <v>254.4</v>
          </cell>
          <cell r="E1457">
            <v>35</v>
          </cell>
          <cell r="F1457">
            <v>8906.98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16418</v>
          </cell>
          <cell r="R1457">
            <v>19</v>
          </cell>
          <cell r="S1457" t="str">
            <v>E</v>
          </cell>
        </row>
        <row r="1458">
          <cell r="A1458">
            <v>50</v>
          </cell>
          <cell r="B1458" t="str">
            <v>RB92255=37-40</v>
          </cell>
          <cell r="C1458" t="str">
            <v>Thin Insole Size 37-40</v>
          </cell>
          <cell r="D1458">
            <v>254.2</v>
          </cell>
          <cell r="E1458">
            <v>33</v>
          </cell>
          <cell r="F1458">
            <v>8391.2099999999991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16418</v>
          </cell>
          <cell r="R1458">
            <v>19</v>
          </cell>
          <cell r="S1458" t="str">
            <v>E</v>
          </cell>
        </row>
        <row r="1459">
          <cell r="A1459">
            <v>50</v>
          </cell>
          <cell r="B1459" t="str">
            <v>RB92255=41-44</v>
          </cell>
          <cell r="C1459" t="str">
            <v>Thin Insole C 40-41</v>
          </cell>
          <cell r="D1459">
            <v>254.9</v>
          </cell>
          <cell r="E1459">
            <v>42</v>
          </cell>
          <cell r="F1459">
            <v>10706.81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16383</v>
          </cell>
          <cell r="R1459">
            <v>54</v>
          </cell>
          <cell r="S1459" t="str">
            <v>E</v>
          </cell>
        </row>
        <row r="1460">
          <cell r="A1460">
            <v>50</v>
          </cell>
          <cell r="B1460" t="str">
            <v>RB92255=44,5-46</v>
          </cell>
          <cell r="C1460" t="str">
            <v>Thin Insole D 44.50-46</v>
          </cell>
          <cell r="D1460">
            <v>304.92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4</v>
          </cell>
          <cell r="J1460">
            <v>1219.67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16074</v>
          </cell>
          <cell r="R1460">
            <v>362</v>
          </cell>
          <cell r="S1460" t="str">
            <v>E</v>
          </cell>
        </row>
        <row r="1461">
          <cell r="A1461">
            <v>50</v>
          </cell>
          <cell r="B1461" t="str">
            <v>RB92260=L</v>
          </cell>
          <cell r="C1461" t="str">
            <v>Longitudinal Arch Support</v>
          </cell>
          <cell r="D1461">
            <v>212.6</v>
          </cell>
          <cell r="E1461">
            <v>21</v>
          </cell>
          <cell r="F1461">
            <v>4464.6899999999996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16427</v>
          </cell>
          <cell r="R1461">
            <v>10</v>
          </cell>
          <cell r="S1461" t="str">
            <v>E</v>
          </cell>
        </row>
        <row r="1462">
          <cell r="A1462">
            <v>50</v>
          </cell>
          <cell r="B1462" t="str">
            <v>RB92260=M</v>
          </cell>
          <cell r="C1462" t="str">
            <v>Longitudinal Arch Support</v>
          </cell>
          <cell r="D1462">
            <v>278.5</v>
          </cell>
          <cell r="E1462">
            <v>23</v>
          </cell>
          <cell r="F1462">
            <v>6405.72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16433</v>
          </cell>
          <cell r="R1462">
            <v>4</v>
          </cell>
          <cell r="S1462" t="str">
            <v>E</v>
          </cell>
        </row>
        <row r="1463">
          <cell r="A1463">
            <v>50</v>
          </cell>
          <cell r="B1463" t="str">
            <v>RB92260=S</v>
          </cell>
          <cell r="C1463" t="str">
            <v>Longitudinal Arch Support</v>
          </cell>
          <cell r="D1463">
            <v>203.7</v>
          </cell>
          <cell r="E1463">
            <v>28</v>
          </cell>
          <cell r="F1463">
            <v>5705.8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16434</v>
          </cell>
          <cell r="R1463">
            <v>3</v>
          </cell>
          <cell r="S1463" t="str">
            <v>E</v>
          </cell>
        </row>
        <row r="1464">
          <cell r="A1464">
            <v>50</v>
          </cell>
          <cell r="B1464" t="str">
            <v>RB92275=L</v>
          </cell>
          <cell r="C1464" t="str">
            <v>T-formad pelott kladd</v>
          </cell>
          <cell r="D1464">
            <v>263.60000000000002</v>
          </cell>
          <cell r="E1464">
            <v>27</v>
          </cell>
          <cell r="F1464">
            <v>7119.1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16434</v>
          </cell>
          <cell r="R1464">
            <v>3</v>
          </cell>
          <cell r="S1464" t="str">
            <v>E</v>
          </cell>
        </row>
        <row r="1465">
          <cell r="A1465">
            <v>50</v>
          </cell>
          <cell r="B1465" t="str">
            <v>RB92275=M</v>
          </cell>
          <cell r="C1465" t="str">
            <v>T-formad pelott kladd</v>
          </cell>
          <cell r="D1465">
            <v>201</v>
          </cell>
          <cell r="E1465">
            <v>28</v>
          </cell>
          <cell r="F1465">
            <v>5630.65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16434</v>
          </cell>
          <cell r="R1465">
            <v>3</v>
          </cell>
          <cell r="S1465" t="str">
            <v>E</v>
          </cell>
        </row>
        <row r="1466">
          <cell r="A1466">
            <v>50</v>
          </cell>
          <cell r="B1466" t="str">
            <v>RB92275=S</v>
          </cell>
          <cell r="C1466" t="str">
            <v>T-SHAPED METATARSAL PAD</v>
          </cell>
          <cell r="D1466">
            <v>199.8</v>
          </cell>
          <cell r="E1466">
            <v>41</v>
          </cell>
          <cell r="F1466">
            <v>8192.7999999999993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16434</v>
          </cell>
          <cell r="R1466">
            <v>3</v>
          </cell>
          <cell r="S1466" t="str">
            <v>E</v>
          </cell>
        </row>
        <row r="1467">
          <cell r="A1467">
            <v>50</v>
          </cell>
          <cell r="B1467" t="str">
            <v>RBR6060</v>
          </cell>
          <cell r="C1467" t="str">
            <v>The Mirror Box</v>
          </cell>
          <cell r="D1467">
            <v>12582.12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4</v>
          </cell>
          <cell r="S1467" t="str">
            <v>E</v>
          </cell>
        </row>
        <row r="1468">
          <cell r="E1468">
            <v>3896</v>
          </cell>
          <cell r="F1468">
            <v>1597059.5599999996</v>
          </cell>
          <cell r="G1468">
            <v>256</v>
          </cell>
          <cell r="H1468">
            <v>115168.43000000001</v>
          </cell>
          <cell r="I1468">
            <v>4</v>
          </cell>
          <cell r="J1468">
            <v>1219.67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E Total</v>
          </cell>
        </row>
        <row r="1469">
          <cell r="A1469">
            <v>50</v>
          </cell>
          <cell r="B1469" t="str">
            <v>RB00100</v>
          </cell>
          <cell r="C1469" t="str">
            <v>Necky Straight Soft Collar 6 cm.high</v>
          </cell>
          <cell r="D1469">
            <v>144.01</v>
          </cell>
          <cell r="E1469">
            <v>0</v>
          </cell>
          <cell r="F1469">
            <v>0</v>
          </cell>
          <cell r="G1469">
            <v>4</v>
          </cell>
          <cell r="H1469">
            <v>576.03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16118</v>
          </cell>
          <cell r="R1469">
            <v>318</v>
          </cell>
          <cell r="S1469" t="str">
            <v>M</v>
          </cell>
        </row>
        <row r="1470">
          <cell r="A1470">
            <v>50</v>
          </cell>
          <cell r="B1470" t="str">
            <v>RB00101</v>
          </cell>
          <cell r="C1470" t="str">
            <v>Necky Collar 8 cm.</v>
          </cell>
          <cell r="D1470">
            <v>159.6</v>
          </cell>
          <cell r="E1470">
            <v>0</v>
          </cell>
          <cell r="F1470">
            <v>0</v>
          </cell>
          <cell r="G1470">
            <v>4</v>
          </cell>
          <cell r="H1470">
            <v>638.38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16138</v>
          </cell>
          <cell r="R1470">
            <v>299</v>
          </cell>
          <cell r="S1470" t="str">
            <v>M</v>
          </cell>
        </row>
        <row r="1471">
          <cell r="A1471">
            <v>50</v>
          </cell>
          <cell r="B1471" t="str">
            <v>RB00123=L</v>
          </cell>
          <cell r="C1471" t="str">
            <v>Herniaplast Ing.Meyer L</v>
          </cell>
          <cell r="D1471">
            <v>879.18</v>
          </cell>
          <cell r="E1471">
            <v>0</v>
          </cell>
          <cell r="F1471">
            <v>0</v>
          </cell>
          <cell r="G1471">
            <v>3</v>
          </cell>
          <cell r="H1471">
            <v>2637.55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16231</v>
          </cell>
          <cell r="R1471">
            <v>206</v>
          </cell>
          <cell r="S1471" t="str">
            <v>M</v>
          </cell>
        </row>
        <row r="1472">
          <cell r="A1472">
            <v>50</v>
          </cell>
          <cell r="B1472" t="str">
            <v>RB00123=M</v>
          </cell>
          <cell r="C1472" t="str">
            <v>Hermiaplast Ing.Meyer M</v>
          </cell>
          <cell r="D1472">
            <v>879.18</v>
          </cell>
          <cell r="E1472">
            <v>0</v>
          </cell>
          <cell r="F1472">
            <v>0</v>
          </cell>
          <cell r="G1472">
            <v>2</v>
          </cell>
          <cell r="H1472">
            <v>1758.37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16231</v>
          </cell>
          <cell r="R1472">
            <v>206</v>
          </cell>
          <cell r="S1472" t="str">
            <v>M</v>
          </cell>
        </row>
        <row r="1473">
          <cell r="A1473">
            <v>50</v>
          </cell>
          <cell r="B1473" t="str">
            <v>RB00123=S</v>
          </cell>
          <cell r="C1473" t="str">
            <v>HERNIA TRUSS ING. MEYER SMALL</v>
          </cell>
          <cell r="D1473">
            <v>2334.9299999999998</v>
          </cell>
          <cell r="E1473">
            <v>0</v>
          </cell>
          <cell r="F1473">
            <v>0</v>
          </cell>
          <cell r="G1473">
            <v>3</v>
          </cell>
          <cell r="H1473">
            <v>7004.78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16231</v>
          </cell>
          <cell r="R1473">
            <v>206</v>
          </cell>
          <cell r="S1473" t="str">
            <v>M</v>
          </cell>
        </row>
        <row r="1474">
          <cell r="A1474">
            <v>50</v>
          </cell>
          <cell r="B1474" t="str">
            <v>RB00125=L</v>
          </cell>
          <cell r="C1474" t="str">
            <v>Hermiaplast EQ Scrotum</v>
          </cell>
          <cell r="D1474">
            <v>2101.17</v>
          </cell>
          <cell r="E1474">
            <v>0</v>
          </cell>
          <cell r="F1474">
            <v>0</v>
          </cell>
          <cell r="G1474">
            <v>3</v>
          </cell>
          <cell r="H1474">
            <v>6303.51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16231</v>
          </cell>
          <cell r="R1474">
            <v>206</v>
          </cell>
          <cell r="S1474" t="str">
            <v>M</v>
          </cell>
        </row>
        <row r="1475">
          <cell r="A1475">
            <v>50</v>
          </cell>
          <cell r="B1475" t="str">
            <v>RB00125=M</v>
          </cell>
          <cell r="C1475" t="str">
            <v>Hermiaplast EQ Scrotum P4</v>
          </cell>
          <cell r="D1475">
            <v>2101.17</v>
          </cell>
          <cell r="E1475">
            <v>0</v>
          </cell>
          <cell r="F1475">
            <v>0</v>
          </cell>
          <cell r="G1475">
            <v>3</v>
          </cell>
          <cell r="H1475">
            <v>6303.51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16231</v>
          </cell>
          <cell r="R1475">
            <v>206</v>
          </cell>
          <cell r="S1475" t="str">
            <v>M</v>
          </cell>
        </row>
        <row r="1476">
          <cell r="A1476">
            <v>50</v>
          </cell>
          <cell r="B1476" t="str">
            <v>RB00203</v>
          </cell>
          <cell r="C1476" t="str">
            <v>Relieving and stabilizing kneepelotte</v>
          </cell>
          <cell r="D1476">
            <v>224.81</v>
          </cell>
          <cell r="E1476">
            <v>0</v>
          </cell>
          <cell r="F1476">
            <v>0</v>
          </cell>
          <cell r="G1476">
            <v>1</v>
          </cell>
          <cell r="H1476">
            <v>224.81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16231</v>
          </cell>
          <cell r="R1476">
            <v>206</v>
          </cell>
          <cell r="S1476" t="str">
            <v>M</v>
          </cell>
        </row>
        <row r="1477">
          <cell r="A1477">
            <v>50</v>
          </cell>
          <cell r="B1477" t="str">
            <v>RB00208=M-R</v>
          </cell>
          <cell r="C1477" t="str">
            <v>อุปกรณ์พยุงข้อเข่า Genu EQ Lux</v>
          </cell>
          <cell r="D1477">
            <v>1265.31</v>
          </cell>
          <cell r="E1477">
            <v>0</v>
          </cell>
          <cell r="F1477">
            <v>0</v>
          </cell>
          <cell r="G1477">
            <v>2</v>
          </cell>
          <cell r="H1477">
            <v>2530.62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16128</v>
          </cell>
          <cell r="R1477">
            <v>308</v>
          </cell>
          <cell r="S1477" t="str">
            <v>M</v>
          </cell>
        </row>
        <row r="1478">
          <cell r="A1478">
            <v>50</v>
          </cell>
          <cell r="B1478" t="str">
            <v>RB00208=S-L</v>
          </cell>
          <cell r="C1478" t="str">
            <v>อุปกรณ์พยุงข้อเข่า Genu EQ Lux</v>
          </cell>
          <cell r="D1478">
            <v>1265.31</v>
          </cell>
          <cell r="E1478">
            <v>0</v>
          </cell>
          <cell r="F1478">
            <v>0</v>
          </cell>
          <cell r="G1478">
            <v>1</v>
          </cell>
          <cell r="H1478">
            <v>1265.31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16138</v>
          </cell>
          <cell r="R1478">
            <v>299</v>
          </cell>
          <cell r="S1478" t="str">
            <v>M</v>
          </cell>
        </row>
        <row r="1479">
          <cell r="A1479">
            <v>50</v>
          </cell>
          <cell r="B1479" t="str">
            <v>RB00208=S-R</v>
          </cell>
          <cell r="C1479" t="str">
            <v>อุปกรณ์พยุงข้อเข่า Genu EQ Lux</v>
          </cell>
          <cell r="D1479">
            <v>1265.31</v>
          </cell>
          <cell r="E1479">
            <v>0</v>
          </cell>
          <cell r="F1479">
            <v>0</v>
          </cell>
          <cell r="G1479">
            <v>1</v>
          </cell>
          <cell r="H1479">
            <v>1265.31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16138</v>
          </cell>
          <cell r="R1479">
            <v>299</v>
          </cell>
          <cell r="S1479" t="str">
            <v>M</v>
          </cell>
        </row>
        <row r="1480">
          <cell r="A1480">
            <v>50</v>
          </cell>
          <cell r="B1480" t="str">
            <v>RB00211=S</v>
          </cell>
          <cell r="C1480" t="str">
            <v>Parapatella w.silikon pad S</v>
          </cell>
          <cell r="D1480">
            <v>784.14</v>
          </cell>
          <cell r="E1480">
            <v>0</v>
          </cell>
          <cell r="F1480">
            <v>0</v>
          </cell>
          <cell r="G1480">
            <v>4</v>
          </cell>
          <cell r="H1480">
            <v>3136.54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16243</v>
          </cell>
          <cell r="R1480">
            <v>194</v>
          </cell>
          <cell r="S1480" t="str">
            <v>M</v>
          </cell>
        </row>
        <row r="1481">
          <cell r="A1481">
            <v>50</v>
          </cell>
          <cell r="B1481" t="str">
            <v>RB00211=XL</v>
          </cell>
          <cell r="C1481" t="str">
            <v>Parapatella w.silikon pad S</v>
          </cell>
          <cell r="D1481">
            <v>793.22</v>
          </cell>
          <cell r="E1481">
            <v>0</v>
          </cell>
          <cell r="F1481">
            <v>0</v>
          </cell>
          <cell r="G1481">
            <v>7</v>
          </cell>
          <cell r="H1481">
            <v>5552.55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16243</v>
          </cell>
          <cell r="R1481">
            <v>194</v>
          </cell>
          <cell r="S1481" t="str">
            <v>M</v>
          </cell>
        </row>
        <row r="1482">
          <cell r="A1482">
            <v>50</v>
          </cell>
          <cell r="B1482" t="str">
            <v>RB00403=L-L</v>
          </cell>
          <cell r="C1482" t="str">
            <v>Wrist Support</v>
          </cell>
          <cell r="D1482">
            <v>218.53</v>
          </cell>
          <cell r="E1482">
            <v>0</v>
          </cell>
          <cell r="F1482">
            <v>0</v>
          </cell>
          <cell r="G1482">
            <v>11</v>
          </cell>
          <cell r="H1482">
            <v>2403.86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16243</v>
          </cell>
          <cell r="R1482">
            <v>194</v>
          </cell>
          <cell r="S1482" t="str">
            <v>M</v>
          </cell>
        </row>
        <row r="1483">
          <cell r="A1483">
            <v>50</v>
          </cell>
          <cell r="B1483" t="str">
            <v>RB00403=L-R</v>
          </cell>
          <cell r="C1483" t="str">
            <v>Wrist Support</v>
          </cell>
          <cell r="D1483">
            <v>218.53</v>
          </cell>
          <cell r="E1483">
            <v>0</v>
          </cell>
          <cell r="F1483">
            <v>0</v>
          </cell>
          <cell r="G1483">
            <v>11</v>
          </cell>
          <cell r="H1483">
            <v>2403.86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16243</v>
          </cell>
          <cell r="R1483">
            <v>194</v>
          </cell>
          <cell r="S1483" t="str">
            <v>M</v>
          </cell>
        </row>
        <row r="1484">
          <cell r="A1484">
            <v>50</v>
          </cell>
          <cell r="B1484" t="str">
            <v>RB00403=M-L</v>
          </cell>
          <cell r="C1484" t="str">
            <v>Wrist Support</v>
          </cell>
          <cell r="D1484">
            <v>215.26</v>
          </cell>
          <cell r="E1484">
            <v>0</v>
          </cell>
          <cell r="F1484">
            <v>0</v>
          </cell>
          <cell r="G1484">
            <v>11</v>
          </cell>
          <cell r="H1484">
            <v>2367.84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16243</v>
          </cell>
          <cell r="R1484">
            <v>194</v>
          </cell>
          <cell r="S1484" t="str">
            <v>M</v>
          </cell>
        </row>
        <row r="1485">
          <cell r="A1485">
            <v>50</v>
          </cell>
          <cell r="B1485" t="str">
            <v>RB00403=M-R</v>
          </cell>
          <cell r="C1485" t="str">
            <v>Wrist Support</v>
          </cell>
          <cell r="D1485">
            <v>215.26</v>
          </cell>
          <cell r="E1485">
            <v>0</v>
          </cell>
          <cell r="F1485">
            <v>0</v>
          </cell>
          <cell r="G1485">
            <v>11</v>
          </cell>
          <cell r="H1485">
            <v>2367.84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16243</v>
          </cell>
          <cell r="R1485">
            <v>194</v>
          </cell>
          <cell r="S1485" t="str">
            <v>M</v>
          </cell>
        </row>
        <row r="1486">
          <cell r="A1486">
            <v>50</v>
          </cell>
          <cell r="B1486" t="str">
            <v>RB00403=S-L</v>
          </cell>
          <cell r="C1486" t="str">
            <v>Wrist Support</v>
          </cell>
          <cell r="D1486">
            <v>218.53</v>
          </cell>
          <cell r="E1486">
            <v>0</v>
          </cell>
          <cell r="F1486">
            <v>0</v>
          </cell>
          <cell r="G1486">
            <v>11</v>
          </cell>
          <cell r="H1486">
            <v>2403.86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16243</v>
          </cell>
          <cell r="R1486">
            <v>194</v>
          </cell>
          <cell r="S1486" t="str">
            <v>M</v>
          </cell>
        </row>
        <row r="1487">
          <cell r="A1487">
            <v>50</v>
          </cell>
          <cell r="B1487" t="str">
            <v>RB00503=L</v>
          </cell>
          <cell r="C1487" t="str">
            <v>Para Malleoulus</v>
          </cell>
          <cell r="D1487">
            <v>1458.38</v>
          </cell>
          <cell r="E1487">
            <v>0</v>
          </cell>
          <cell r="F1487">
            <v>0</v>
          </cell>
          <cell r="G1487">
            <v>1</v>
          </cell>
          <cell r="H1487">
            <v>1458.38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16079</v>
          </cell>
          <cell r="R1487">
            <v>357</v>
          </cell>
          <cell r="S1487" t="str">
            <v>M</v>
          </cell>
        </row>
        <row r="1488">
          <cell r="A1488">
            <v>50</v>
          </cell>
          <cell r="B1488" t="str">
            <v>RB00503=M</v>
          </cell>
          <cell r="C1488" t="str">
            <v>Para Malleoulus</v>
          </cell>
          <cell r="D1488">
            <v>1329.2</v>
          </cell>
          <cell r="E1488">
            <v>0</v>
          </cell>
          <cell r="F1488">
            <v>0</v>
          </cell>
          <cell r="G1488">
            <v>1</v>
          </cell>
          <cell r="H1488">
            <v>1329.2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16079</v>
          </cell>
          <cell r="R1488">
            <v>357</v>
          </cell>
          <cell r="S1488" t="str">
            <v>M</v>
          </cell>
        </row>
        <row r="1489">
          <cell r="A1489">
            <v>50</v>
          </cell>
          <cell r="B1489" t="str">
            <v>RB01020</v>
          </cell>
          <cell r="C1489" t="str">
            <v>Necky Collar 10 cm.</v>
          </cell>
          <cell r="D1489">
            <v>107.54</v>
          </cell>
          <cell r="E1489">
            <v>0</v>
          </cell>
          <cell r="F1489">
            <v>0</v>
          </cell>
          <cell r="G1489">
            <v>29</v>
          </cell>
          <cell r="H1489">
            <v>3118.66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16136</v>
          </cell>
          <cell r="R1489">
            <v>301</v>
          </cell>
          <cell r="S1489" t="str">
            <v>M</v>
          </cell>
        </row>
        <row r="1490">
          <cell r="A1490">
            <v>50</v>
          </cell>
          <cell r="B1490" t="str">
            <v>RB01025</v>
          </cell>
          <cell r="C1490" t="str">
            <v>Necky Anatomical w reinforcement 8 cm.</v>
          </cell>
          <cell r="D1490">
            <v>0</v>
          </cell>
          <cell r="E1490">
            <v>1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16262</v>
          </cell>
          <cell r="R1490">
            <v>175</v>
          </cell>
          <cell r="S1490" t="str">
            <v>M</v>
          </cell>
        </row>
        <row r="1491">
          <cell r="A1491">
            <v>50</v>
          </cell>
          <cell r="B1491" t="str">
            <v>RB01026</v>
          </cell>
          <cell r="C1491" t="str">
            <v>Necky Anatomical w reinforcement 10 cm.</v>
          </cell>
          <cell r="D1491">
            <v>0</v>
          </cell>
          <cell r="E1491">
            <v>1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16262</v>
          </cell>
          <cell r="R1491">
            <v>175</v>
          </cell>
          <cell r="S1491" t="str">
            <v>M</v>
          </cell>
        </row>
        <row r="1492">
          <cell r="A1492">
            <v>50</v>
          </cell>
          <cell r="B1492" t="str">
            <v>RB01041=XXL</v>
          </cell>
          <cell r="C1492" t="str">
            <v>Symphysiolysis</v>
          </cell>
          <cell r="D1492">
            <v>918.47</v>
          </cell>
          <cell r="E1492">
            <v>0</v>
          </cell>
          <cell r="F1492">
            <v>0</v>
          </cell>
          <cell r="G1492">
            <v>1</v>
          </cell>
          <cell r="H1492">
            <v>918.47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16128</v>
          </cell>
          <cell r="R1492">
            <v>308</v>
          </cell>
          <cell r="S1492" t="str">
            <v>M</v>
          </cell>
        </row>
        <row r="1493">
          <cell r="A1493">
            <v>50</v>
          </cell>
          <cell r="B1493" t="str">
            <v>RB01043=M</v>
          </cell>
          <cell r="C1493" t="str">
            <v>Dosi Work Line Stable</v>
          </cell>
          <cell r="D1493">
            <v>2102.31</v>
          </cell>
          <cell r="E1493">
            <v>0</v>
          </cell>
          <cell r="F1493">
            <v>0</v>
          </cell>
          <cell r="G1493">
            <v>1</v>
          </cell>
          <cell r="H1493">
            <v>2102.31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16128</v>
          </cell>
          <cell r="R1493">
            <v>308</v>
          </cell>
          <cell r="S1493" t="str">
            <v>M</v>
          </cell>
        </row>
        <row r="1494">
          <cell r="A1494">
            <v>50</v>
          </cell>
          <cell r="B1494" t="str">
            <v>RB01044=M</v>
          </cell>
          <cell r="C1494" t="str">
            <v>Back Belt in Thin Leather M</v>
          </cell>
          <cell r="D1494">
            <v>0</v>
          </cell>
          <cell r="E1494">
            <v>0</v>
          </cell>
          <cell r="F1494">
            <v>0</v>
          </cell>
          <cell r="G1494">
            <v>1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16128</v>
          </cell>
          <cell r="R1494">
            <v>308</v>
          </cell>
          <cell r="S1494" t="str">
            <v>M</v>
          </cell>
        </row>
        <row r="1495">
          <cell r="A1495">
            <v>50</v>
          </cell>
          <cell r="B1495" t="str">
            <v>RB01048=M</v>
          </cell>
          <cell r="C1495" t="str">
            <v>Dosi-Stable,thick elastic Support</v>
          </cell>
          <cell r="D1495">
            <v>1254.7</v>
          </cell>
          <cell r="E1495">
            <v>0</v>
          </cell>
          <cell r="F1495">
            <v>0</v>
          </cell>
          <cell r="G1495">
            <v>1</v>
          </cell>
          <cell r="H1495">
            <v>1254.7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16079</v>
          </cell>
          <cell r="R1495">
            <v>357</v>
          </cell>
          <cell r="S1495" t="str">
            <v>M</v>
          </cell>
        </row>
        <row r="1496">
          <cell r="A1496">
            <v>50</v>
          </cell>
          <cell r="B1496" t="str">
            <v>RB01048=XL</v>
          </cell>
          <cell r="C1496" t="str">
            <v>Dosi-Stable,thick elastic Support</v>
          </cell>
          <cell r="D1496">
            <v>1319.79</v>
          </cell>
          <cell r="E1496">
            <v>0</v>
          </cell>
          <cell r="F1496">
            <v>0</v>
          </cell>
          <cell r="G1496">
            <v>1</v>
          </cell>
          <cell r="H1496">
            <v>1319.79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16079</v>
          </cell>
          <cell r="R1496">
            <v>357</v>
          </cell>
          <cell r="S1496" t="str">
            <v>M</v>
          </cell>
        </row>
        <row r="1497">
          <cell r="A1497">
            <v>50</v>
          </cell>
          <cell r="B1497" t="str">
            <v>RB01095</v>
          </cell>
          <cell r="C1497" t="str">
            <v>Hernia pelotte pocket</v>
          </cell>
          <cell r="D1497">
            <v>332.24</v>
          </cell>
          <cell r="E1497">
            <v>0</v>
          </cell>
          <cell r="F1497">
            <v>0</v>
          </cell>
          <cell r="G1497">
            <v>1</v>
          </cell>
          <cell r="H1497">
            <v>332.24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16128</v>
          </cell>
          <cell r="R1497">
            <v>308</v>
          </cell>
          <cell r="S1497" t="str">
            <v>M</v>
          </cell>
        </row>
        <row r="1498">
          <cell r="A1498">
            <v>50</v>
          </cell>
          <cell r="B1498" t="str">
            <v>RB01132=2</v>
          </cell>
          <cell r="C1498" t="str">
            <v>Elastic Back Support</v>
          </cell>
          <cell r="D1498">
            <v>2698.16</v>
          </cell>
          <cell r="E1498">
            <v>0</v>
          </cell>
          <cell r="F1498">
            <v>0</v>
          </cell>
          <cell r="G1498">
            <v>1</v>
          </cell>
          <cell r="H1498">
            <v>2698.16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16128</v>
          </cell>
          <cell r="R1498">
            <v>308</v>
          </cell>
          <cell r="S1498" t="str">
            <v>M</v>
          </cell>
        </row>
        <row r="1499">
          <cell r="A1499">
            <v>50</v>
          </cell>
          <cell r="B1499" t="str">
            <v>RB01143=L</v>
          </cell>
          <cell r="C1499" t="str">
            <v>Dosi Work Line, Work Belt of Leather, Bl</v>
          </cell>
          <cell r="D1499">
            <v>2323.41</v>
          </cell>
          <cell r="E1499">
            <v>0</v>
          </cell>
          <cell r="F1499">
            <v>0</v>
          </cell>
          <cell r="G1499">
            <v>1</v>
          </cell>
          <cell r="H1499">
            <v>2323.41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16128</v>
          </cell>
          <cell r="R1499">
            <v>308</v>
          </cell>
          <cell r="S1499" t="str">
            <v>M</v>
          </cell>
        </row>
        <row r="1500">
          <cell r="A1500">
            <v>50</v>
          </cell>
          <cell r="B1500" t="str">
            <v>RB01143=M</v>
          </cell>
          <cell r="C1500" t="str">
            <v>Dosi Work Line, Work Belt of Leather, Bl</v>
          </cell>
          <cell r="D1500">
            <v>0</v>
          </cell>
          <cell r="E1500">
            <v>0</v>
          </cell>
          <cell r="F1500">
            <v>0</v>
          </cell>
          <cell r="G1500">
            <v>1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16128</v>
          </cell>
          <cell r="R1500">
            <v>308</v>
          </cell>
          <cell r="S1500" t="str">
            <v>M</v>
          </cell>
        </row>
        <row r="1501">
          <cell r="A1501">
            <v>50</v>
          </cell>
          <cell r="B1501" t="str">
            <v>RB02033=S</v>
          </cell>
          <cell r="C1501" t="str">
            <v>Knee Orthosis</v>
          </cell>
          <cell r="D1501">
            <v>0</v>
          </cell>
          <cell r="E1501">
            <v>0</v>
          </cell>
          <cell r="F1501">
            <v>0</v>
          </cell>
          <cell r="G1501">
            <v>1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16083</v>
          </cell>
          <cell r="R1501">
            <v>353</v>
          </cell>
          <cell r="S1501" t="str">
            <v>M</v>
          </cell>
        </row>
        <row r="1502">
          <cell r="A1502">
            <v>50</v>
          </cell>
          <cell r="B1502" t="str">
            <v>RB02052=L-L</v>
          </cell>
          <cell r="C1502" t="str">
            <v>Plastic dorsal Splint left L</v>
          </cell>
          <cell r="D1502">
            <v>992.09</v>
          </cell>
          <cell r="E1502">
            <v>0</v>
          </cell>
          <cell r="F1502">
            <v>0</v>
          </cell>
          <cell r="G1502">
            <v>5</v>
          </cell>
          <cell r="H1502">
            <v>4960.43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16145</v>
          </cell>
          <cell r="R1502">
            <v>292</v>
          </cell>
          <cell r="S1502" t="str">
            <v>M</v>
          </cell>
        </row>
        <row r="1503">
          <cell r="A1503">
            <v>50</v>
          </cell>
          <cell r="B1503" t="str">
            <v>RB02262=L</v>
          </cell>
          <cell r="C1503" t="str">
            <v>GENU EQ COMBI STABLE</v>
          </cell>
          <cell r="D1503">
            <v>1328.89</v>
          </cell>
          <cell r="E1503">
            <v>0</v>
          </cell>
          <cell r="F1503">
            <v>0</v>
          </cell>
          <cell r="G1503">
            <v>8</v>
          </cell>
          <cell r="H1503">
            <v>10631.15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16189</v>
          </cell>
          <cell r="R1503">
            <v>248</v>
          </cell>
          <cell r="S1503" t="str">
            <v>M</v>
          </cell>
        </row>
        <row r="1504">
          <cell r="A1504">
            <v>50</v>
          </cell>
          <cell r="B1504" t="str">
            <v>RB02262=M</v>
          </cell>
          <cell r="C1504" t="str">
            <v>GENU EQ COMBI STABLE</v>
          </cell>
          <cell r="D1504">
            <v>1328.89</v>
          </cell>
          <cell r="E1504">
            <v>0</v>
          </cell>
          <cell r="F1504">
            <v>0</v>
          </cell>
          <cell r="G1504">
            <v>8</v>
          </cell>
          <cell r="H1504">
            <v>10631.15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16215</v>
          </cell>
          <cell r="R1504">
            <v>222</v>
          </cell>
          <cell r="S1504" t="str">
            <v>M</v>
          </cell>
        </row>
        <row r="1505">
          <cell r="A1505">
            <v>50</v>
          </cell>
          <cell r="B1505" t="str">
            <v>RB02262=S</v>
          </cell>
          <cell r="C1505" t="str">
            <v>GENU EQ COMBI STABLE</v>
          </cell>
          <cell r="D1505">
            <v>1328.9</v>
          </cell>
          <cell r="E1505">
            <v>0</v>
          </cell>
          <cell r="F1505">
            <v>0</v>
          </cell>
          <cell r="G1505">
            <v>4</v>
          </cell>
          <cell r="H1505">
            <v>5315.59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16215</v>
          </cell>
          <cell r="R1505">
            <v>222</v>
          </cell>
          <cell r="S1505" t="str">
            <v>M</v>
          </cell>
        </row>
        <row r="1506">
          <cell r="A1506">
            <v>50</v>
          </cell>
          <cell r="B1506" t="str">
            <v>RB02262=XL</v>
          </cell>
          <cell r="C1506" t="str">
            <v>GENU EQ COMBI STABLE</v>
          </cell>
          <cell r="D1506">
            <v>1390.3</v>
          </cell>
          <cell r="E1506">
            <v>4</v>
          </cell>
          <cell r="F1506">
            <v>5561.53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16425</v>
          </cell>
          <cell r="R1506">
            <v>12</v>
          </cell>
          <cell r="S1506" t="str">
            <v>M</v>
          </cell>
        </row>
        <row r="1507">
          <cell r="A1507">
            <v>50</v>
          </cell>
          <cell r="B1507" t="str">
            <v>RB02262=XXL</v>
          </cell>
          <cell r="C1507" t="str">
            <v>GENU EQ COMBI STABLE</v>
          </cell>
          <cell r="D1507">
            <v>1390.38</v>
          </cell>
          <cell r="E1507">
            <v>0</v>
          </cell>
          <cell r="F1507">
            <v>0</v>
          </cell>
          <cell r="G1507">
            <v>4</v>
          </cell>
          <cell r="H1507">
            <v>5561.53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16186</v>
          </cell>
          <cell r="R1507">
            <v>251</v>
          </cell>
          <cell r="S1507" t="str">
            <v>M</v>
          </cell>
        </row>
        <row r="1508">
          <cell r="A1508">
            <v>50</v>
          </cell>
          <cell r="B1508" t="str">
            <v>RB04000</v>
          </cell>
          <cell r="C1508" t="str">
            <v>Supportive splint,color skin/10per pack</v>
          </cell>
          <cell r="D1508">
            <v>28.9</v>
          </cell>
          <cell r="E1508">
            <v>0</v>
          </cell>
          <cell r="F1508">
            <v>0</v>
          </cell>
          <cell r="G1508">
            <v>1</v>
          </cell>
          <cell r="H1508">
            <v>28.9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16128</v>
          </cell>
          <cell r="R1508">
            <v>308</v>
          </cell>
          <cell r="S1508" t="str">
            <v>M</v>
          </cell>
        </row>
        <row r="1509">
          <cell r="A1509">
            <v>50</v>
          </cell>
          <cell r="B1509" t="str">
            <v>RB04001</v>
          </cell>
          <cell r="C1509" t="str">
            <v>Firm plastic splint,color blue/10per pac</v>
          </cell>
          <cell r="D1509">
            <v>28.9</v>
          </cell>
          <cell r="E1509">
            <v>0</v>
          </cell>
          <cell r="F1509">
            <v>0</v>
          </cell>
          <cell r="G1509">
            <v>1</v>
          </cell>
          <cell r="H1509">
            <v>28.9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16128</v>
          </cell>
          <cell r="R1509">
            <v>308</v>
          </cell>
          <cell r="S1509" t="str">
            <v>M</v>
          </cell>
        </row>
        <row r="1510">
          <cell r="A1510">
            <v>50</v>
          </cell>
          <cell r="B1510" t="str">
            <v>RB04023=S-L</v>
          </cell>
          <cell r="C1510" t="str">
            <v>Manu Rheuma</v>
          </cell>
          <cell r="D1510">
            <v>298.37</v>
          </cell>
          <cell r="E1510">
            <v>0</v>
          </cell>
          <cell r="F1510">
            <v>0</v>
          </cell>
          <cell r="G1510">
            <v>23</v>
          </cell>
          <cell r="H1510">
            <v>6862.44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16202</v>
          </cell>
          <cell r="R1510">
            <v>235</v>
          </cell>
          <cell r="S1510" t="str">
            <v>M</v>
          </cell>
        </row>
        <row r="1511">
          <cell r="A1511">
            <v>50</v>
          </cell>
          <cell r="B1511" t="str">
            <v>RB04023=XL-R</v>
          </cell>
          <cell r="C1511" t="str">
            <v>Manu Rheuma</v>
          </cell>
          <cell r="D1511">
            <v>309.86</v>
          </cell>
          <cell r="E1511">
            <v>0</v>
          </cell>
          <cell r="F1511">
            <v>0</v>
          </cell>
          <cell r="G1511">
            <v>5</v>
          </cell>
          <cell r="H1511">
            <v>1549.28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16153</v>
          </cell>
          <cell r="R1511">
            <v>284</v>
          </cell>
          <cell r="S1511" t="str">
            <v>M</v>
          </cell>
        </row>
        <row r="1512">
          <cell r="A1512">
            <v>50</v>
          </cell>
          <cell r="B1512" t="str">
            <v>RB04026=S-L</v>
          </cell>
          <cell r="C1512" t="str">
            <v>Diagonal Comfort</v>
          </cell>
          <cell r="D1512">
            <v>244.88</v>
          </cell>
          <cell r="E1512">
            <v>0</v>
          </cell>
          <cell r="F1512">
            <v>0</v>
          </cell>
          <cell r="G1512">
            <v>5</v>
          </cell>
          <cell r="H1512">
            <v>1224.3900000000001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16146</v>
          </cell>
          <cell r="R1512">
            <v>291</v>
          </cell>
          <cell r="S1512" t="str">
            <v>M</v>
          </cell>
        </row>
        <row r="1513">
          <cell r="A1513">
            <v>50</v>
          </cell>
          <cell r="B1513" t="str">
            <v>RB04026=S-R</v>
          </cell>
          <cell r="C1513" t="str">
            <v>Diagonal Comfort</v>
          </cell>
          <cell r="D1513">
            <v>241.48</v>
          </cell>
          <cell r="E1513">
            <v>0</v>
          </cell>
          <cell r="F1513">
            <v>0</v>
          </cell>
          <cell r="G1513">
            <v>4</v>
          </cell>
          <cell r="H1513">
            <v>965.93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16146</v>
          </cell>
          <cell r="R1513">
            <v>291</v>
          </cell>
          <cell r="S1513" t="str">
            <v>M</v>
          </cell>
        </row>
        <row r="1514">
          <cell r="A1514">
            <v>50</v>
          </cell>
          <cell r="B1514" t="str">
            <v>RB04045=L-L</v>
          </cell>
          <cell r="C1514" t="str">
            <v>Wrist Support</v>
          </cell>
          <cell r="D1514">
            <v>405.18</v>
          </cell>
          <cell r="E1514">
            <v>0</v>
          </cell>
          <cell r="F1514">
            <v>0</v>
          </cell>
          <cell r="G1514">
            <v>4</v>
          </cell>
          <cell r="H1514">
            <v>1620.72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16138</v>
          </cell>
          <cell r="R1514">
            <v>299</v>
          </cell>
          <cell r="S1514" t="str">
            <v>M</v>
          </cell>
        </row>
        <row r="1515">
          <cell r="A1515">
            <v>50</v>
          </cell>
          <cell r="B1515" t="str">
            <v>RB04045=L-R</v>
          </cell>
          <cell r="C1515" t="str">
            <v>Wrist Support</v>
          </cell>
          <cell r="D1515">
            <v>432.08</v>
          </cell>
          <cell r="E1515">
            <v>0</v>
          </cell>
          <cell r="F1515">
            <v>0</v>
          </cell>
          <cell r="G1515">
            <v>7</v>
          </cell>
          <cell r="H1515">
            <v>3024.58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16138</v>
          </cell>
          <cell r="R1515">
            <v>299</v>
          </cell>
          <cell r="S1515" t="str">
            <v>M</v>
          </cell>
        </row>
        <row r="1516">
          <cell r="A1516">
            <v>50</v>
          </cell>
          <cell r="B1516" t="str">
            <v>RB04045=M-R</v>
          </cell>
          <cell r="C1516" t="str">
            <v>Wrist Support</v>
          </cell>
          <cell r="D1516">
            <v>444.1</v>
          </cell>
          <cell r="E1516">
            <v>0</v>
          </cell>
          <cell r="F1516">
            <v>0</v>
          </cell>
          <cell r="G1516">
            <v>5</v>
          </cell>
          <cell r="H1516">
            <v>2220.52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16100</v>
          </cell>
          <cell r="R1516">
            <v>336</v>
          </cell>
          <cell r="S1516" t="str">
            <v>M</v>
          </cell>
        </row>
        <row r="1517">
          <cell r="A1517">
            <v>50</v>
          </cell>
          <cell r="B1517" t="str">
            <v>RB04045=S-R</v>
          </cell>
          <cell r="C1517" t="str">
            <v>Wrist Support</v>
          </cell>
          <cell r="D1517">
            <v>442.66</v>
          </cell>
          <cell r="E1517">
            <v>0</v>
          </cell>
          <cell r="F1517">
            <v>0</v>
          </cell>
          <cell r="G1517">
            <v>3</v>
          </cell>
          <cell r="H1517">
            <v>1327.97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16100</v>
          </cell>
          <cell r="R1517">
            <v>336</v>
          </cell>
          <cell r="S1517" t="str">
            <v>M</v>
          </cell>
        </row>
        <row r="1518">
          <cell r="A1518">
            <v>50</v>
          </cell>
          <cell r="B1518" t="str">
            <v>RB04046=XL-L</v>
          </cell>
          <cell r="C1518" t="str">
            <v>Wrist Support</v>
          </cell>
          <cell r="D1518">
            <v>560.20000000000005</v>
          </cell>
          <cell r="E1518">
            <v>0</v>
          </cell>
          <cell r="F1518">
            <v>0</v>
          </cell>
          <cell r="G1518">
            <v>14</v>
          </cell>
          <cell r="H1518">
            <v>7842.82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16173</v>
          </cell>
          <cell r="R1518">
            <v>264</v>
          </cell>
          <cell r="S1518" t="str">
            <v>M</v>
          </cell>
        </row>
        <row r="1519">
          <cell r="A1519">
            <v>50</v>
          </cell>
          <cell r="B1519" t="str">
            <v>RB04084=M</v>
          </cell>
          <cell r="C1519" t="str">
            <v>THUMBOFORM SHORT LEFT</v>
          </cell>
          <cell r="D1519">
            <v>235.07</v>
          </cell>
          <cell r="E1519">
            <v>0</v>
          </cell>
          <cell r="F1519">
            <v>0</v>
          </cell>
          <cell r="G1519">
            <v>1</v>
          </cell>
          <cell r="H1519">
            <v>235.07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16128</v>
          </cell>
          <cell r="R1519">
            <v>308</v>
          </cell>
          <cell r="S1519" t="str">
            <v>M</v>
          </cell>
        </row>
        <row r="1520">
          <cell r="A1520">
            <v>50</v>
          </cell>
          <cell r="B1520" t="str">
            <v>RB04802=L-L</v>
          </cell>
          <cell r="C1520" t="str">
            <v>Polliflex</v>
          </cell>
          <cell r="D1520">
            <v>0</v>
          </cell>
          <cell r="E1520">
            <v>0</v>
          </cell>
          <cell r="F1520">
            <v>0</v>
          </cell>
          <cell r="G1520">
            <v>1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16128</v>
          </cell>
          <cell r="R1520">
            <v>308</v>
          </cell>
          <cell r="S1520" t="str">
            <v>M</v>
          </cell>
        </row>
        <row r="1521">
          <cell r="A1521">
            <v>50</v>
          </cell>
          <cell r="B1521" t="str">
            <v>RB04802=L-R</v>
          </cell>
          <cell r="C1521" t="str">
            <v>Polliflen Right</v>
          </cell>
          <cell r="D1521">
            <v>0</v>
          </cell>
          <cell r="E1521">
            <v>0</v>
          </cell>
          <cell r="F1521">
            <v>0</v>
          </cell>
          <cell r="G1521">
            <v>1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16128</v>
          </cell>
          <cell r="R1521">
            <v>308</v>
          </cell>
          <cell r="S1521" t="str">
            <v>M</v>
          </cell>
        </row>
        <row r="1522">
          <cell r="A1522">
            <v>50</v>
          </cell>
          <cell r="B1522" t="str">
            <v>RB04802=M-L</v>
          </cell>
          <cell r="C1522" t="str">
            <v>Polliflen Left</v>
          </cell>
          <cell r="D1522">
            <v>0</v>
          </cell>
          <cell r="E1522">
            <v>0</v>
          </cell>
          <cell r="F1522">
            <v>0</v>
          </cell>
          <cell r="G1522">
            <v>1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16128</v>
          </cell>
          <cell r="R1522">
            <v>308</v>
          </cell>
          <cell r="S1522" t="str">
            <v>M</v>
          </cell>
        </row>
        <row r="1523">
          <cell r="A1523">
            <v>50</v>
          </cell>
          <cell r="B1523" t="str">
            <v>RB04802=M-R</v>
          </cell>
          <cell r="C1523" t="str">
            <v>Polliflen Right</v>
          </cell>
          <cell r="D1523">
            <v>0</v>
          </cell>
          <cell r="E1523">
            <v>0</v>
          </cell>
          <cell r="F1523">
            <v>0</v>
          </cell>
          <cell r="G1523">
            <v>1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16128</v>
          </cell>
          <cell r="R1523">
            <v>308</v>
          </cell>
          <cell r="S1523" t="str">
            <v>M</v>
          </cell>
        </row>
        <row r="1524">
          <cell r="A1524">
            <v>50</v>
          </cell>
          <cell r="B1524" t="str">
            <v>RB04802=S-L</v>
          </cell>
          <cell r="C1524" t="str">
            <v>Polliflen Left</v>
          </cell>
          <cell r="D1524">
            <v>0</v>
          </cell>
          <cell r="E1524">
            <v>0</v>
          </cell>
          <cell r="F1524">
            <v>0</v>
          </cell>
          <cell r="G1524">
            <v>1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16128</v>
          </cell>
          <cell r="R1524">
            <v>308</v>
          </cell>
          <cell r="S1524" t="str">
            <v>M</v>
          </cell>
        </row>
        <row r="1525">
          <cell r="A1525">
            <v>50</v>
          </cell>
          <cell r="B1525" t="str">
            <v>RB04802=S-R</v>
          </cell>
          <cell r="C1525" t="str">
            <v>Polliflen Right</v>
          </cell>
          <cell r="D1525">
            <v>0</v>
          </cell>
          <cell r="E1525">
            <v>0</v>
          </cell>
          <cell r="F1525">
            <v>0</v>
          </cell>
          <cell r="G1525">
            <v>1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16128</v>
          </cell>
          <cell r="R1525">
            <v>308</v>
          </cell>
          <cell r="S1525" t="str">
            <v>M</v>
          </cell>
        </row>
        <row r="1526">
          <cell r="A1526">
            <v>50</v>
          </cell>
          <cell r="B1526" t="str">
            <v>RB05013</v>
          </cell>
          <cell r="C1526" t="str">
            <v>Cottontube per Kg</v>
          </cell>
          <cell r="D1526">
            <v>0</v>
          </cell>
          <cell r="E1526">
            <v>0</v>
          </cell>
          <cell r="F1526">
            <v>0</v>
          </cell>
          <cell r="G1526">
            <v>1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16173</v>
          </cell>
          <cell r="R1526">
            <v>264</v>
          </cell>
          <cell r="S1526" t="str">
            <v>M</v>
          </cell>
        </row>
        <row r="1527">
          <cell r="A1527">
            <v>50</v>
          </cell>
          <cell r="B1527" t="str">
            <v>RB05015</v>
          </cell>
          <cell r="C1527" t="str">
            <v>Polystertube per Kg</v>
          </cell>
          <cell r="D1527">
            <v>0</v>
          </cell>
          <cell r="E1527">
            <v>0</v>
          </cell>
          <cell r="F1527">
            <v>0</v>
          </cell>
          <cell r="G1527">
            <v>2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16173</v>
          </cell>
          <cell r="R1527">
            <v>264</v>
          </cell>
          <cell r="S1527" t="str">
            <v>M</v>
          </cell>
        </row>
        <row r="1528">
          <cell r="A1528">
            <v>50</v>
          </cell>
          <cell r="B1528" t="str">
            <v>RB07010=M-R</v>
          </cell>
          <cell r="C1528" t="str">
            <v>Wrist Support</v>
          </cell>
          <cell r="D1528">
            <v>291.69</v>
          </cell>
          <cell r="E1528">
            <v>0</v>
          </cell>
          <cell r="F1528">
            <v>0</v>
          </cell>
          <cell r="G1528">
            <v>4</v>
          </cell>
          <cell r="H1528">
            <v>1166.77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16173</v>
          </cell>
          <cell r="R1528">
            <v>264</v>
          </cell>
          <cell r="S1528" t="str">
            <v>M</v>
          </cell>
        </row>
        <row r="1529">
          <cell r="A1529">
            <v>50</v>
          </cell>
          <cell r="B1529" t="str">
            <v>RB07124=M</v>
          </cell>
          <cell r="C1529" t="str">
            <v>ELBOW SUPPORT WITH SPLINTS M</v>
          </cell>
          <cell r="D1529">
            <v>993.8</v>
          </cell>
          <cell r="E1529">
            <v>0</v>
          </cell>
          <cell r="F1529">
            <v>0</v>
          </cell>
          <cell r="G1529">
            <v>1</v>
          </cell>
          <cell r="H1529">
            <v>993.8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16173</v>
          </cell>
          <cell r="R1529">
            <v>264</v>
          </cell>
          <cell r="S1529" t="str">
            <v>M</v>
          </cell>
        </row>
        <row r="1530">
          <cell r="A1530">
            <v>50</v>
          </cell>
          <cell r="B1530" t="str">
            <v>RB07124=S</v>
          </cell>
          <cell r="C1530" t="str">
            <v>HYPER X ELBOWSUPPORT W.SPLINT</v>
          </cell>
          <cell r="D1530">
            <v>993.8</v>
          </cell>
          <cell r="E1530">
            <v>0</v>
          </cell>
          <cell r="F1530">
            <v>0</v>
          </cell>
          <cell r="G1530">
            <v>2</v>
          </cell>
          <cell r="H1530">
            <v>1987.6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16173</v>
          </cell>
          <cell r="R1530">
            <v>264</v>
          </cell>
          <cell r="S1530" t="str">
            <v>M</v>
          </cell>
        </row>
        <row r="1531">
          <cell r="A1531">
            <v>50</v>
          </cell>
          <cell r="B1531" t="str">
            <v>RB07150=L</v>
          </cell>
          <cell r="C1531" t="str">
            <v>enliner Black</v>
          </cell>
          <cell r="D1531">
            <v>0</v>
          </cell>
          <cell r="E1531">
            <v>0</v>
          </cell>
          <cell r="F1531">
            <v>0</v>
          </cell>
          <cell r="G1531">
            <v>1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16116</v>
          </cell>
          <cell r="R1531">
            <v>320</v>
          </cell>
          <cell r="S1531" t="str">
            <v>M</v>
          </cell>
        </row>
        <row r="1532">
          <cell r="A1532">
            <v>50</v>
          </cell>
          <cell r="B1532" t="str">
            <v>RB07151=M</v>
          </cell>
          <cell r="C1532" t="str">
            <v>Knee support</v>
          </cell>
          <cell r="D1532">
            <v>427.56</v>
          </cell>
          <cell r="E1532">
            <v>0</v>
          </cell>
          <cell r="F1532">
            <v>0</v>
          </cell>
          <cell r="G1532">
            <v>1</v>
          </cell>
          <cell r="H1532">
            <v>427.56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16116</v>
          </cell>
          <cell r="R1532">
            <v>320</v>
          </cell>
          <cell r="S1532" t="str">
            <v>M</v>
          </cell>
        </row>
        <row r="1533">
          <cell r="A1533">
            <v>50</v>
          </cell>
          <cell r="B1533" t="str">
            <v>RB07151=XL</v>
          </cell>
          <cell r="C1533" t="str">
            <v>Knee support</v>
          </cell>
          <cell r="D1533">
            <v>501.93</v>
          </cell>
          <cell r="E1533">
            <v>0</v>
          </cell>
          <cell r="F1533">
            <v>0</v>
          </cell>
          <cell r="G1533">
            <v>2</v>
          </cell>
          <cell r="H1533">
            <v>1003.85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16116</v>
          </cell>
          <cell r="R1533">
            <v>320</v>
          </cell>
          <cell r="S1533" t="str">
            <v>M</v>
          </cell>
        </row>
        <row r="1534">
          <cell r="A1534">
            <v>50</v>
          </cell>
          <cell r="B1534" t="str">
            <v>RB07154=M</v>
          </cell>
          <cell r="C1534" t="str">
            <v>Knee support w Patella Opening</v>
          </cell>
          <cell r="D1534">
            <v>451.43</v>
          </cell>
          <cell r="E1534">
            <v>0</v>
          </cell>
          <cell r="F1534">
            <v>0</v>
          </cell>
          <cell r="G1534">
            <v>1</v>
          </cell>
          <cell r="H1534">
            <v>451.43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16117</v>
          </cell>
          <cell r="R1534">
            <v>319</v>
          </cell>
          <cell r="S1534" t="str">
            <v>M</v>
          </cell>
        </row>
        <row r="1535">
          <cell r="A1535">
            <v>50</v>
          </cell>
          <cell r="B1535" t="str">
            <v>RB07159=L</v>
          </cell>
          <cell r="C1535" t="str">
            <v>Genu Stable Size L</v>
          </cell>
          <cell r="D1535">
            <v>1758.95</v>
          </cell>
          <cell r="E1535">
            <v>0</v>
          </cell>
          <cell r="F1535">
            <v>0</v>
          </cell>
          <cell r="G1535">
            <v>1</v>
          </cell>
          <cell r="H1535">
            <v>1758.95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16117</v>
          </cell>
          <cell r="R1535">
            <v>319</v>
          </cell>
          <cell r="S1535" t="str">
            <v>M</v>
          </cell>
        </row>
        <row r="1536">
          <cell r="A1536">
            <v>50</v>
          </cell>
          <cell r="B1536" t="str">
            <v>RB07175=M</v>
          </cell>
          <cell r="C1536" t="str">
            <v>Malleoform</v>
          </cell>
          <cell r="D1536">
            <v>0</v>
          </cell>
          <cell r="E1536">
            <v>0</v>
          </cell>
          <cell r="F1536">
            <v>0</v>
          </cell>
          <cell r="G1536">
            <v>1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16117</v>
          </cell>
          <cell r="R1536">
            <v>319</v>
          </cell>
          <cell r="S1536" t="str">
            <v>M</v>
          </cell>
        </row>
        <row r="1537">
          <cell r="A1537">
            <v>50</v>
          </cell>
          <cell r="B1537" t="str">
            <v>RB07176=L</v>
          </cell>
          <cell r="C1537" t="str">
            <v>Malleoform Active</v>
          </cell>
          <cell r="D1537">
            <v>0</v>
          </cell>
          <cell r="E1537">
            <v>0</v>
          </cell>
          <cell r="F1537">
            <v>0</v>
          </cell>
          <cell r="G1537">
            <v>1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16117</v>
          </cell>
          <cell r="R1537">
            <v>319</v>
          </cell>
          <cell r="S1537" t="str">
            <v>M</v>
          </cell>
        </row>
        <row r="1538">
          <cell r="A1538">
            <v>50</v>
          </cell>
          <cell r="B1538" t="str">
            <v>RB07370=L</v>
          </cell>
          <cell r="C1538" t="str">
            <v>Anklesupport R3 L</v>
          </cell>
          <cell r="D1538">
            <v>167.82</v>
          </cell>
          <cell r="E1538">
            <v>0</v>
          </cell>
          <cell r="F1538">
            <v>0</v>
          </cell>
          <cell r="G1538">
            <v>3</v>
          </cell>
          <cell r="H1538">
            <v>503.46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16117</v>
          </cell>
          <cell r="R1538">
            <v>319</v>
          </cell>
          <cell r="S1538" t="str">
            <v>M</v>
          </cell>
        </row>
        <row r="1539">
          <cell r="A1539">
            <v>50</v>
          </cell>
          <cell r="B1539" t="str">
            <v>RB07370=M</v>
          </cell>
          <cell r="C1539" t="str">
            <v>Anklesupport R3 M</v>
          </cell>
          <cell r="D1539">
            <v>167.82</v>
          </cell>
          <cell r="E1539">
            <v>0</v>
          </cell>
          <cell r="F1539">
            <v>0</v>
          </cell>
          <cell r="G1539">
            <v>1</v>
          </cell>
          <cell r="H1539">
            <v>167.82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16117</v>
          </cell>
          <cell r="R1539">
            <v>319</v>
          </cell>
          <cell r="S1539" t="str">
            <v>M</v>
          </cell>
        </row>
        <row r="1540">
          <cell r="A1540">
            <v>50</v>
          </cell>
          <cell r="B1540" t="str">
            <v>RB07370=S</v>
          </cell>
          <cell r="C1540" t="str">
            <v>Anklesupport R3 S</v>
          </cell>
          <cell r="D1540">
            <v>167.82</v>
          </cell>
          <cell r="E1540">
            <v>0</v>
          </cell>
          <cell r="F1540">
            <v>0</v>
          </cell>
          <cell r="G1540">
            <v>1</v>
          </cell>
          <cell r="H1540">
            <v>167.82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16117</v>
          </cell>
          <cell r="R1540">
            <v>319</v>
          </cell>
          <cell r="S1540" t="str">
            <v>M</v>
          </cell>
        </row>
        <row r="1541">
          <cell r="A1541">
            <v>50</v>
          </cell>
          <cell r="B1541" t="str">
            <v>RB07454=L</v>
          </cell>
          <cell r="C1541" t="str">
            <v>Knee brace</v>
          </cell>
          <cell r="D1541">
            <v>0</v>
          </cell>
          <cell r="E1541">
            <v>0</v>
          </cell>
          <cell r="F1541">
            <v>0</v>
          </cell>
          <cell r="G1541">
            <v>1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16117</v>
          </cell>
          <cell r="R1541">
            <v>319</v>
          </cell>
          <cell r="S1541" t="str">
            <v>M</v>
          </cell>
        </row>
        <row r="1542">
          <cell r="A1542">
            <v>50</v>
          </cell>
          <cell r="B1542" t="str">
            <v>RB07670=L</v>
          </cell>
          <cell r="C1542" t="str">
            <v>Ankle Support Stable</v>
          </cell>
          <cell r="D1542">
            <v>740.14</v>
          </cell>
          <cell r="E1542">
            <v>0</v>
          </cell>
          <cell r="F1542">
            <v>0</v>
          </cell>
          <cell r="G1542">
            <v>1</v>
          </cell>
          <cell r="H1542">
            <v>740.14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16116</v>
          </cell>
          <cell r="R1542">
            <v>320</v>
          </cell>
          <cell r="S1542" t="str">
            <v>M</v>
          </cell>
        </row>
        <row r="1543">
          <cell r="A1543">
            <v>50</v>
          </cell>
          <cell r="B1543" t="str">
            <v>RB07885=M</v>
          </cell>
          <cell r="C1543" t="str">
            <v>Athletic Tights</v>
          </cell>
          <cell r="D1543">
            <v>1271.75</v>
          </cell>
          <cell r="E1543">
            <v>0</v>
          </cell>
          <cell r="F1543">
            <v>0</v>
          </cell>
          <cell r="G1543">
            <v>1</v>
          </cell>
          <cell r="H1543">
            <v>1271.75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16116</v>
          </cell>
          <cell r="R1543">
            <v>320</v>
          </cell>
          <cell r="S1543" t="str">
            <v>M</v>
          </cell>
        </row>
        <row r="1544">
          <cell r="A1544">
            <v>50</v>
          </cell>
          <cell r="B1544" t="str">
            <v>RB08058=M</v>
          </cell>
          <cell r="C1544" t="str">
            <v>Ortho X Stabil Long</v>
          </cell>
          <cell r="D1544">
            <v>4393.93</v>
          </cell>
          <cell r="E1544">
            <v>0</v>
          </cell>
          <cell r="F1544">
            <v>0</v>
          </cell>
          <cell r="G1544">
            <v>1</v>
          </cell>
          <cell r="H1544">
            <v>4393.93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16079</v>
          </cell>
          <cell r="R1544">
            <v>357</v>
          </cell>
          <cell r="S1544" t="str">
            <v>M</v>
          </cell>
        </row>
        <row r="1545">
          <cell r="A1545">
            <v>50</v>
          </cell>
          <cell r="B1545" t="str">
            <v>RB08154=M</v>
          </cell>
          <cell r="C1545" t="str">
            <v>Pateiia reliving Tendon</v>
          </cell>
          <cell r="D1545">
            <v>902.86</v>
          </cell>
          <cell r="E1545">
            <v>0</v>
          </cell>
          <cell r="F1545">
            <v>0</v>
          </cell>
          <cell r="G1545">
            <v>1</v>
          </cell>
          <cell r="H1545">
            <v>902.86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16079</v>
          </cell>
          <cell r="R1545">
            <v>357</v>
          </cell>
          <cell r="S1545" t="str">
            <v>M</v>
          </cell>
        </row>
        <row r="1546">
          <cell r="A1546">
            <v>50</v>
          </cell>
          <cell r="B1546" t="str">
            <v>RB09102=L-R</v>
          </cell>
          <cell r="C1546" t="str">
            <v>AK Suspension Belt</v>
          </cell>
          <cell r="D1546">
            <v>0</v>
          </cell>
          <cell r="E1546">
            <v>0</v>
          </cell>
          <cell r="F1546">
            <v>0</v>
          </cell>
          <cell r="G1546">
            <v>1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16108</v>
          </cell>
          <cell r="R1546">
            <v>328</v>
          </cell>
          <cell r="S1546" t="str">
            <v>M</v>
          </cell>
        </row>
        <row r="1547">
          <cell r="A1547">
            <v>50</v>
          </cell>
          <cell r="B1547" t="str">
            <v>RB09102=M-L</v>
          </cell>
          <cell r="C1547" t="str">
            <v>AK Suspension Belt</v>
          </cell>
          <cell r="D1547">
            <v>1560</v>
          </cell>
          <cell r="E1547">
            <v>0</v>
          </cell>
          <cell r="F1547">
            <v>0</v>
          </cell>
          <cell r="G1547">
            <v>1</v>
          </cell>
          <cell r="H1547">
            <v>1560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16108</v>
          </cell>
          <cell r="R1547">
            <v>328</v>
          </cell>
          <cell r="S1547" t="str">
            <v>M</v>
          </cell>
        </row>
        <row r="1548">
          <cell r="A1548">
            <v>50</v>
          </cell>
          <cell r="B1548" t="str">
            <v>RB54001=L-L</v>
          </cell>
          <cell r="C1548" t="str">
            <v>Safety ankle support left L</v>
          </cell>
          <cell r="D1548">
            <v>562.02</v>
          </cell>
          <cell r="E1548">
            <v>0</v>
          </cell>
          <cell r="F1548">
            <v>0</v>
          </cell>
          <cell r="G1548">
            <v>5</v>
          </cell>
          <cell r="H1548">
            <v>2810.08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16108</v>
          </cell>
          <cell r="R1548">
            <v>328</v>
          </cell>
          <cell r="S1548" t="str">
            <v>M</v>
          </cell>
        </row>
        <row r="1549">
          <cell r="A1549">
            <v>50</v>
          </cell>
          <cell r="B1549" t="str">
            <v>RB54001=L-R</v>
          </cell>
          <cell r="C1549" t="str">
            <v>Safety ankle support right L</v>
          </cell>
          <cell r="D1549">
            <v>536.16999999999996</v>
          </cell>
          <cell r="E1549">
            <v>0</v>
          </cell>
          <cell r="F1549">
            <v>0</v>
          </cell>
          <cell r="G1549">
            <v>3</v>
          </cell>
          <cell r="H1549">
            <v>1608.51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16108</v>
          </cell>
          <cell r="R1549">
            <v>328</v>
          </cell>
          <cell r="S1549" t="str">
            <v>M</v>
          </cell>
        </row>
        <row r="1550">
          <cell r="A1550">
            <v>50</v>
          </cell>
          <cell r="B1550" t="str">
            <v>RB54001=M-L</v>
          </cell>
          <cell r="C1550" t="str">
            <v>Safety ankle support left M</v>
          </cell>
          <cell r="D1550">
            <v>553.16999999999996</v>
          </cell>
          <cell r="E1550">
            <v>0</v>
          </cell>
          <cell r="F1550">
            <v>0</v>
          </cell>
          <cell r="G1550">
            <v>3</v>
          </cell>
          <cell r="H1550">
            <v>1659.52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16108</v>
          </cell>
          <cell r="R1550">
            <v>328</v>
          </cell>
          <cell r="S1550" t="str">
            <v>M</v>
          </cell>
        </row>
        <row r="1551">
          <cell r="A1551">
            <v>50</v>
          </cell>
          <cell r="B1551" t="str">
            <v>RB54001=M-R</v>
          </cell>
          <cell r="C1551" t="str">
            <v>Safety ankle support right M</v>
          </cell>
          <cell r="D1551">
            <v>580.80999999999995</v>
          </cell>
          <cell r="E1551">
            <v>0</v>
          </cell>
          <cell r="F1551">
            <v>0</v>
          </cell>
          <cell r="G1551">
            <v>8</v>
          </cell>
          <cell r="H1551">
            <v>4646.46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16108</v>
          </cell>
          <cell r="R1551">
            <v>328</v>
          </cell>
          <cell r="S1551" t="str">
            <v>M</v>
          </cell>
        </row>
        <row r="1552">
          <cell r="A1552">
            <v>50</v>
          </cell>
          <cell r="B1552" t="str">
            <v>RB54001=S-L</v>
          </cell>
          <cell r="C1552" t="str">
            <v>Safety ankle support left S</v>
          </cell>
          <cell r="D1552">
            <v>595.91</v>
          </cell>
          <cell r="E1552">
            <v>0</v>
          </cell>
          <cell r="F1552">
            <v>0</v>
          </cell>
          <cell r="G1552">
            <v>7</v>
          </cell>
          <cell r="H1552">
            <v>4171.38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16108</v>
          </cell>
          <cell r="R1552">
            <v>328</v>
          </cell>
          <cell r="S1552" t="str">
            <v>M</v>
          </cell>
        </row>
        <row r="1553">
          <cell r="A1553">
            <v>50</v>
          </cell>
          <cell r="B1553" t="str">
            <v>RB54001=S-R</v>
          </cell>
          <cell r="C1553" t="str">
            <v>Safety ankle support right S</v>
          </cell>
          <cell r="D1553">
            <v>637.94000000000005</v>
          </cell>
          <cell r="E1553">
            <v>0</v>
          </cell>
          <cell r="F1553">
            <v>0</v>
          </cell>
          <cell r="G1553">
            <v>4</v>
          </cell>
          <cell r="H1553">
            <v>2551.7600000000002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16108</v>
          </cell>
          <cell r="R1553">
            <v>328</v>
          </cell>
          <cell r="S1553" t="str">
            <v>M</v>
          </cell>
        </row>
        <row r="1554">
          <cell r="A1554">
            <v>50</v>
          </cell>
          <cell r="B1554" t="str">
            <v>RB71025</v>
          </cell>
          <cell r="C1554" t="str">
            <v>Addition to increase the difficulty of 7</v>
          </cell>
          <cell r="D1554">
            <v>826.4</v>
          </cell>
          <cell r="E1554">
            <v>2</v>
          </cell>
          <cell r="F1554">
            <v>1652.94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16342</v>
          </cell>
          <cell r="R1554">
            <v>95</v>
          </cell>
          <cell r="S1554" t="str">
            <v>M</v>
          </cell>
        </row>
        <row r="1555">
          <cell r="A1555">
            <v>50</v>
          </cell>
          <cell r="B1555" t="str">
            <v>RB91030=M</v>
          </cell>
          <cell r="C1555" t="str">
            <v>Primary prosthesis-drop formed</v>
          </cell>
          <cell r="D1555">
            <v>199.67</v>
          </cell>
          <cell r="E1555">
            <v>0</v>
          </cell>
          <cell r="F1555">
            <v>0</v>
          </cell>
          <cell r="G1555">
            <v>1</v>
          </cell>
          <cell r="H1555">
            <v>199.67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16081</v>
          </cell>
          <cell r="R1555">
            <v>355</v>
          </cell>
          <cell r="S1555" t="str">
            <v>M</v>
          </cell>
        </row>
        <row r="1556">
          <cell r="A1556">
            <v>50</v>
          </cell>
          <cell r="B1556" t="str">
            <v>RB92225=L</v>
          </cell>
          <cell r="C1556" t="str">
            <v>SPUR PAD WITH PLUS L</v>
          </cell>
          <cell r="D1556">
            <v>187.21</v>
          </cell>
          <cell r="E1556">
            <v>0</v>
          </cell>
          <cell r="F1556">
            <v>0</v>
          </cell>
          <cell r="G1556">
            <v>8</v>
          </cell>
          <cell r="H1556">
            <v>1497.64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16080</v>
          </cell>
          <cell r="R1556">
            <v>356</v>
          </cell>
          <cell r="S1556" t="str">
            <v>M</v>
          </cell>
        </row>
        <row r="1557">
          <cell r="A1557">
            <v>50</v>
          </cell>
          <cell r="B1557" t="str">
            <v>RB92225=S</v>
          </cell>
          <cell r="C1557" t="str">
            <v>Muliti Pad (SA) Large</v>
          </cell>
          <cell r="D1557">
            <v>233.3</v>
          </cell>
          <cell r="E1557">
            <v>0</v>
          </cell>
          <cell r="F1557">
            <v>0</v>
          </cell>
          <cell r="G1557">
            <v>3</v>
          </cell>
          <cell r="H1557">
            <v>699.91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16080</v>
          </cell>
          <cell r="R1557">
            <v>356</v>
          </cell>
          <cell r="S1557" t="str">
            <v>M</v>
          </cell>
        </row>
        <row r="1558">
          <cell r="A1558">
            <v>50</v>
          </cell>
          <cell r="B1558" t="str">
            <v>RB92240=S</v>
          </cell>
          <cell r="C1558" t="str">
            <v>Tender Foot Pad (TFP) Small</v>
          </cell>
          <cell r="D1558">
            <v>266.99</v>
          </cell>
          <cell r="E1558">
            <v>0</v>
          </cell>
          <cell r="F1558">
            <v>0</v>
          </cell>
          <cell r="G1558">
            <v>4</v>
          </cell>
          <cell r="H1558">
            <v>1067.95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16079</v>
          </cell>
          <cell r="R1558">
            <v>357</v>
          </cell>
          <cell r="S1558" t="str">
            <v>M</v>
          </cell>
        </row>
        <row r="1559">
          <cell r="A1559">
            <v>50</v>
          </cell>
          <cell r="B1559" t="str">
            <v>RB92420=36</v>
          </cell>
          <cell r="C1559" t="str">
            <v>Sport Insole</v>
          </cell>
          <cell r="D1559">
            <v>15</v>
          </cell>
          <cell r="E1559">
            <v>0</v>
          </cell>
          <cell r="F1559">
            <v>0</v>
          </cell>
          <cell r="G1559">
            <v>1</v>
          </cell>
          <cell r="H1559">
            <v>15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16173</v>
          </cell>
          <cell r="R1559">
            <v>264</v>
          </cell>
          <cell r="S1559" t="str">
            <v>M</v>
          </cell>
        </row>
        <row r="1560">
          <cell r="A1560">
            <v>50</v>
          </cell>
          <cell r="B1560" t="str">
            <v>RB92422=36</v>
          </cell>
          <cell r="C1560" t="str">
            <v>Feltsole</v>
          </cell>
          <cell r="D1560">
            <v>15</v>
          </cell>
          <cell r="E1560">
            <v>0</v>
          </cell>
          <cell r="F1560">
            <v>0</v>
          </cell>
          <cell r="G1560">
            <v>1</v>
          </cell>
          <cell r="H1560">
            <v>15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16173</v>
          </cell>
          <cell r="R1560">
            <v>264</v>
          </cell>
          <cell r="S1560" t="str">
            <v>M</v>
          </cell>
        </row>
        <row r="1561">
          <cell r="A1561">
            <v>50</v>
          </cell>
          <cell r="B1561" t="str">
            <v>RB92423=36</v>
          </cell>
          <cell r="C1561" t="str">
            <v>Leather Insole</v>
          </cell>
          <cell r="D1561">
            <v>15</v>
          </cell>
          <cell r="E1561">
            <v>0</v>
          </cell>
          <cell r="F1561">
            <v>0</v>
          </cell>
          <cell r="G1561">
            <v>1</v>
          </cell>
          <cell r="H1561">
            <v>15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16173</v>
          </cell>
          <cell r="R1561">
            <v>264</v>
          </cell>
          <cell r="S1561" t="str">
            <v>M</v>
          </cell>
        </row>
        <row r="1562">
          <cell r="A1562">
            <v>50</v>
          </cell>
          <cell r="B1562" t="str">
            <v>RB92660=1</v>
          </cell>
          <cell r="C1562" t="str">
            <v>Blakefors Comfort Size1 (34-39)</v>
          </cell>
          <cell r="D1562">
            <v>0</v>
          </cell>
          <cell r="E1562">
            <v>0</v>
          </cell>
          <cell r="F1562">
            <v>0</v>
          </cell>
          <cell r="G1562">
            <v>1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16083</v>
          </cell>
          <cell r="R1562">
            <v>353</v>
          </cell>
          <cell r="S1562" t="str">
            <v>M</v>
          </cell>
        </row>
        <row r="1563">
          <cell r="A1563">
            <v>50</v>
          </cell>
          <cell r="B1563" t="str">
            <v>RB92680</v>
          </cell>
          <cell r="C1563" t="str">
            <v>Special cushion</v>
          </cell>
          <cell r="D1563">
            <v>1200.45</v>
          </cell>
          <cell r="E1563">
            <v>0</v>
          </cell>
          <cell r="F1563">
            <v>0</v>
          </cell>
          <cell r="G1563">
            <v>1</v>
          </cell>
          <cell r="H1563">
            <v>1200.45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16173</v>
          </cell>
          <cell r="R1563">
            <v>264</v>
          </cell>
          <cell r="S1563" t="str">
            <v>M</v>
          </cell>
        </row>
        <row r="1564">
          <cell r="E1564">
            <v>8</v>
          </cell>
          <cell r="F1564">
            <v>7214.4699999999993</v>
          </cell>
          <cell r="G1564">
            <v>323</v>
          </cell>
          <cell r="H1564">
            <v>171687.29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M Total</v>
          </cell>
        </row>
        <row r="1565">
          <cell r="A1565" t="str">
            <v>50 Total</v>
          </cell>
          <cell r="B1565">
            <v>0</v>
          </cell>
          <cell r="C1565">
            <v>0</v>
          </cell>
          <cell r="D1565">
            <v>0</v>
          </cell>
          <cell r="E1565">
            <v>3904</v>
          </cell>
          <cell r="F1565">
            <v>1604274.0299999996</v>
          </cell>
          <cell r="G1565">
            <v>579</v>
          </cell>
          <cell r="H1565">
            <v>286855.72000000003</v>
          </cell>
          <cell r="I1565">
            <v>4</v>
          </cell>
          <cell r="J1565">
            <v>1219.67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</row>
        <row r="1566">
          <cell r="A1566">
            <v>52</v>
          </cell>
          <cell r="B1566" t="str">
            <v>RB97114P=M</v>
          </cell>
          <cell r="C1566" t="str">
            <v>Parte, Oval, part prosthesis in paperbox</v>
          </cell>
          <cell r="D1566">
            <v>1997.6</v>
          </cell>
          <cell r="E1566">
            <v>0</v>
          </cell>
          <cell r="F1566">
            <v>0</v>
          </cell>
          <cell r="G1566">
            <v>2</v>
          </cell>
          <cell r="H1566">
            <v>3995.2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16083</v>
          </cell>
          <cell r="R1566">
            <v>353</v>
          </cell>
          <cell r="S1566" t="str">
            <v>M</v>
          </cell>
        </row>
        <row r="1567">
          <cell r="E1567">
            <v>0</v>
          </cell>
          <cell r="F1567">
            <v>0</v>
          </cell>
          <cell r="G1567">
            <v>2</v>
          </cell>
          <cell r="H1567">
            <v>3995.2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M Total</v>
          </cell>
        </row>
        <row r="1568">
          <cell r="A1568" t="str">
            <v>52 Total</v>
          </cell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2</v>
          </cell>
          <cell r="H1568">
            <v>3995.2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</row>
        <row r="1569">
          <cell r="A1569">
            <v>54</v>
          </cell>
          <cell r="B1569" t="str">
            <v>K6021020110</v>
          </cell>
          <cell r="C1569" t="str">
            <v>Comp Stocking,A-G,Vienna,(S),Without non</v>
          </cell>
          <cell r="D1569">
            <v>701.6</v>
          </cell>
          <cell r="E1569">
            <v>4</v>
          </cell>
          <cell r="F1569">
            <v>2806.54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16383</v>
          </cell>
          <cell r="R1569">
            <v>54</v>
          </cell>
          <cell r="S1569" t="str">
            <v>E</v>
          </cell>
        </row>
        <row r="1570">
          <cell r="A1570">
            <v>54</v>
          </cell>
          <cell r="B1570" t="str">
            <v>K6021020610</v>
          </cell>
          <cell r="C1570" t="str">
            <v>Comp Stocking,A-G,Black,(S),Without non-</v>
          </cell>
          <cell r="D1570">
            <v>748.6</v>
          </cell>
          <cell r="E1570">
            <v>3</v>
          </cell>
          <cell r="F1570">
            <v>2246.06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16383</v>
          </cell>
          <cell r="R1570">
            <v>54</v>
          </cell>
          <cell r="S1570" t="str">
            <v>E</v>
          </cell>
        </row>
        <row r="1571">
          <cell r="A1571">
            <v>54</v>
          </cell>
          <cell r="B1571" t="str">
            <v>K6021023310</v>
          </cell>
          <cell r="C1571" t="str">
            <v>Comp Stocking,A-G,Scala,(S),Without non-</v>
          </cell>
          <cell r="D1571">
            <v>537.79999999999995</v>
          </cell>
          <cell r="E1571">
            <v>18</v>
          </cell>
          <cell r="F1571">
            <v>9680.4699999999993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16390</v>
          </cell>
          <cell r="R1571">
            <v>47</v>
          </cell>
          <cell r="S1571" t="str">
            <v>E</v>
          </cell>
        </row>
        <row r="1572">
          <cell r="A1572">
            <v>54</v>
          </cell>
          <cell r="B1572" t="str">
            <v>K6021024410</v>
          </cell>
          <cell r="C1572" t="str">
            <v>Comp Stocking,A-G,Diamond(S)Without non-</v>
          </cell>
          <cell r="D1572">
            <v>597.1</v>
          </cell>
          <cell r="E1572">
            <v>11</v>
          </cell>
          <cell r="F1572">
            <v>6568.4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16390</v>
          </cell>
          <cell r="R1572">
            <v>47</v>
          </cell>
          <cell r="S1572" t="str">
            <v>E</v>
          </cell>
        </row>
        <row r="1573">
          <cell r="A1573">
            <v>54</v>
          </cell>
          <cell r="B1573" t="str">
            <v>K6021040110</v>
          </cell>
          <cell r="C1573" t="str">
            <v>Comp Stocking,A-G,Vienna,(M),Without non</v>
          </cell>
          <cell r="D1573">
            <v>701.6</v>
          </cell>
          <cell r="E1573">
            <v>5</v>
          </cell>
          <cell r="F1573">
            <v>3508.18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16383</v>
          </cell>
          <cell r="R1573">
            <v>54</v>
          </cell>
          <cell r="S1573" t="str">
            <v>E</v>
          </cell>
        </row>
        <row r="1574">
          <cell r="A1574">
            <v>54</v>
          </cell>
          <cell r="B1574" t="str">
            <v>K6021040410</v>
          </cell>
          <cell r="C1574" t="str">
            <v>Comp Stckng,A-G,Anthracite(M)Without non</v>
          </cell>
          <cell r="D1574">
            <v>780.7</v>
          </cell>
          <cell r="E1574">
            <v>6</v>
          </cell>
          <cell r="F1574">
            <v>4684.76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16425</v>
          </cell>
          <cell r="R1574">
            <v>12</v>
          </cell>
          <cell r="S1574" t="str">
            <v>E</v>
          </cell>
        </row>
        <row r="1575">
          <cell r="A1575">
            <v>54</v>
          </cell>
          <cell r="B1575" t="str">
            <v>K6021043310</v>
          </cell>
          <cell r="C1575" t="str">
            <v>Comp Stocking,A-G,Scala,(M),Without non-</v>
          </cell>
          <cell r="D1575">
            <v>536.6</v>
          </cell>
          <cell r="E1575">
            <v>24</v>
          </cell>
          <cell r="F1575">
            <v>12880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16418</v>
          </cell>
          <cell r="R1575">
            <v>19</v>
          </cell>
          <cell r="S1575" t="str">
            <v>E</v>
          </cell>
        </row>
        <row r="1576">
          <cell r="A1576">
            <v>54</v>
          </cell>
          <cell r="B1576" t="str">
            <v>K6021044410</v>
          </cell>
          <cell r="C1576" t="str">
            <v>Comp Stocking,A-G,Diamond(M)Without non-</v>
          </cell>
          <cell r="D1576">
            <v>551.29999999999995</v>
          </cell>
          <cell r="E1576">
            <v>15</v>
          </cell>
          <cell r="F1576">
            <v>8270.35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16425</v>
          </cell>
          <cell r="R1576">
            <v>12</v>
          </cell>
          <cell r="S1576" t="str">
            <v>E</v>
          </cell>
        </row>
        <row r="1577">
          <cell r="A1577">
            <v>54</v>
          </cell>
          <cell r="B1577" t="str">
            <v>K6021050110</v>
          </cell>
          <cell r="C1577" t="str">
            <v>Comp Stocking,A-G,Vienna,(L),Without non</v>
          </cell>
          <cell r="D1577">
            <v>679.7</v>
          </cell>
          <cell r="E1577">
            <v>4</v>
          </cell>
          <cell r="F1577">
            <v>2719.02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16384</v>
          </cell>
          <cell r="R1577">
            <v>53</v>
          </cell>
          <cell r="S1577" t="str">
            <v>E</v>
          </cell>
        </row>
        <row r="1578">
          <cell r="A1578">
            <v>54</v>
          </cell>
          <cell r="B1578" t="str">
            <v>K6021053310</v>
          </cell>
          <cell r="C1578" t="str">
            <v>Comp Stocking,A-G,Scala,(L),Without non-</v>
          </cell>
          <cell r="D1578">
            <v>541.20000000000005</v>
          </cell>
          <cell r="E1578">
            <v>12</v>
          </cell>
          <cell r="F1578">
            <v>6494.73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16396</v>
          </cell>
          <cell r="R1578">
            <v>41</v>
          </cell>
          <cell r="S1578" t="str">
            <v>E</v>
          </cell>
        </row>
        <row r="1579">
          <cell r="A1579">
            <v>54</v>
          </cell>
          <cell r="B1579" t="str">
            <v>K6021054410</v>
          </cell>
          <cell r="C1579" t="str">
            <v>Comp Stocking,A-G,Diamond(L)Without non-</v>
          </cell>
          <cell r="D1579">
            <v>579.29999999999995</v>
          </cell>
          <cell r="E1579">
            <v>9</v>
          </cell>
          <cell r="F1579">
            <v>5213.74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16390</v>
          </cell>
          <cell r="R1579">
            <v>47</v>
          </cell>
          <cell r="S1579" t="str">
            <v>E</v>
          </cell>
        </row>
        <row r="1580">
          <cell r="A1580">
            <v>54</v>
          </cell>
          <cell r="B1580" t="str">
            <v>K6122020110</v>
          </cell>
          <cell r="C1580" t="str">
            <v>Comp Stocking,(A-M),(S),Vienna(Suntan)</v>
          </cell>
          <cell r="D1580">
            <v>858.9</v>
          </cell>
          <cell r="E1580">
            <v>7</v>
          </cell>
          <cell r="F1580">
            <v>6012.79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16433</v>
          </cell>
          <cell r="R1580">
            <v>4</v>
          </cell>
          <cell r="S1580" t="str">
            <v>E</v>
          </cell>
        </row>
        <row r="1581">
          <cell r="A1581">
            <v>54</v>
          </cell>
          <cell r="B1581" t="str">
            <v>K6122023310</v>
          </cell>
          <cell r="C1581" t="str">
            <v>Comp Stocking,(A-M),(S),Scala (Fair)</v>
          </cell>
          <cell r="D1581">
            <v>838.6</v>
          </cell>
          <cell r="E1581">
            <v>28</v>
          </cell>
          <cell r="F1581">
            <v>23483.29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16390</v>
          </cell>
          <cell r="R1581">
            <v>47</v>
          </cell>
          <cell r="S1581" t="str">
            <v>E</v>
          </cell>
        </row>
        <row r="1582">
          <cell r="A1582">
            <v>54</v>
          </cell>
          <cell r="B1582" t="str">
            <v>K6122024410</v>
          </cell>
          <cell r="C1582" t="str">
            <v>Comp Stocking,(A-M),(S),Diamond(Cocoa)</v>
          </cell>
          <cell r="D1582">
            <v>840.3</v>
          </cell>
          <cell r="E1582">
            <v>21</v>
          </cell>
          <cell r="F1582">
            <v>17646.57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16425</v>
          </cell>
          <cell r="R1582">
            <v>12</v>
          </cell>
          <cell r="S1582" t="str">
            <v>E</v>
          </cell>
        </row>
        <row r="1583">
          <cell r="A1583">
            <v>54</v>
          </cell>
          <cell r="B1583" t="str">
            <v>K6122040110</v>
          </cell>
          <cell r="C1583" t="str">
            <v>Comp Stocking,(A-M),(M),Vienna(Suntan)</v>
          </cell>
          <cell r="D1583">
            <v>827.7</v>
          </cell>
          <cell r="E1583">
            <v>4</v>
          </cell>
          <cell r="F1583">
            <v>3311.16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16418</v>
          </cell>
          <cell r="R1583">
            <v>19</v>
          </cell>
          <cell r="S1583" t="str">
            <v>E</v>
          </cell>
        </row>
        <row r="1584">
          <cell r="A1584">
            <v>54</v>
          </cell>
          <cell r="B1584" t="str">
            <v>K6122043310</v>
          </cell>
          <cell r="C1584" t="str">
            <v>Comp Stocking,(A-M),(M),Scala(Fair)</v>
          </cell>
          <cell r="D1584">
            <v>830</v>
          </cell>
          <cell r="E1584">
            <v>32</v>
          </cell>
          <cell r="F1584">
            <v>26562.19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16425</v>
          </cell>
          <cell r="R1584">
            <v>12</v>
          </cell>
          <cell r="S1584" t="str">
            <v>E</v>
          </cell>
        </row>
        <row r="1585">
          <cell r="A1585">
            <v>54</v>
          </cell>
          <cell r="B1585" t="str">
            <v>K6122044410</v>
          </cell>
          <cell r="C1585" t="str">
            <v>Comp Stocking,(A-M),(M),Diamond(CoCoa)</v>
          </cell>
          <cell r="D1585">
            <v>1427</v>
          </cell>
          <cell r="E1585">
            <v>23</v>
          </cell>
          <cell r="F1585">
            <v>32821.879999999997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16390</v>
          </cell>
          <cell r="R1585">
            <v>47</v>
          </cell>
          <cell r="S1585" t="str">
            <v>E</v>
          </cell>
        </row>
        <row r="1586">
          <cell r="A1586">
            <v>54</v>
          </cell>
          <cell r="B1586" t="str">
            <v>K6122050110</v>
          </cell>
          <cell r="C1586" t="str">
            <v>Comp Stocking,(A-M),(L),Vienna(Suntan)</v>
          </cell>
          <cell r="D1586">
            <v>877.4</v>
          </cell>
          <cell r="E1586">
            <v>6</v>
          </cell>
          <cell r="F1586">
            <v>5264.42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16383</v>
          </cell>
          <cell r="R1586">
            <v>54</v>
          </cell>
          <cell r="S1586" t="str">
            <v>E</v>
          </cell>
        </row>
        <row r="1587">
          <cell r="A1587">
            <v>54</v>
          </cell>
          <cell r="B1587" t="str">
            <v>K6122053310</v>
          </cell>
          <cell r="C1587" t="str">
            <v>Comp Stocking,(A-M),(L),Scala(Fair)</v>
          </cell>
          <cell r="D1587">
            <v>833.9</v>
          </cell>
          <cell r="E1587">
            <v>19</v>
          </cell>
          <cell r="F1587">
            <v>15845.02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16433</v>
          </cell>
          <cell r="R1587">
            <v>4</v>
          </cell>
          <cell r="S1587" t="str">
            <v>E</v>
          </cell>
        </row>
        <row r="1588">
          <cell r="A1588">
            <v>54</v>
          </cell>
          <cell r="B1588" t="str">
            <v>K6122054410</v>
          </cell>
          <cell r="C1588" t="str">
            <v>Comp Stocking,(A-M),(L),Diamond(CoCoa)</v>
          </cell>
          <cell r="D1588">
            <v>1276</v>
          </cell>
          <cell r="E1588">
            <v>11</v>
          </cell>
          <cell r="F1588">
            <v>14036.86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16433</v>
          </cell>
          <cell r="R1588">
            <v>4</v>
          </cell>
          <cell r="S1588" t="str">
            <v>E</v>
          </cell>
        </row>
        <row r="1589">
          <cell r="A1589">
            <v>54</v>
          </cell>
          <cell r="B1589" t="str">
            <v>K6521020110</v>
          </cell>
          <cell r="C1589" t="str">
            <v>Comp Stocking,CLL II,A-D,Size S,Vienna</v>
          </cell>
          <cell r="D1589">
            <v>563.4</v>
          </cell>
          <cell r="E1589">
            <v>3</v>
          </cell>
          <cell r="F1589">
            <v>1690.4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16383</v>
          </cell>
          <cell r="R1589">
            <v>54</v>
          </cell>
          <cell r="S1589" t="str">
            <v>E</v>
          </cell>
        </row>
        <row r="1590">
          <cell r="A1590">
            <v>54</v>
          </cell>
          <cell r="B1590" t="str">
            <v>K6521023310</v>
          </cell>
          <cell r="C1590" t="str">
            <v>Comp Stocking,CLL II,A-D,Size S,Scala</v>
          </cell>
          <cell r="D1590">
            <v>502.3</v>
          </cell>
          <cell r="E1590">
            <v>16</v>
          </cell>
          <cell r="F1590">
            <v>8037.27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16390</v>
          </cell>
          <cell r="R1590">
            <v>47</v>
          </cell>
          <cell r="S1590" t="str">
            <v>E</v>
          </cell>
        </row>
        <row r="1591">
          <cell r="A1591">
            <v>54</v>
          </cell>
          <cell r="B1591" t="str">
            <v>K6521024410</v>
          </cell>
          <cell r="C1591" t="str">
            <v>Comp Stocking,CLL II,A-D,Size S,Diamond</v>
          </cell>
          <cell r="D1591">
            <v>518.9</v>
          </cell>
          <cell r="E1591">
            <v>13</v>
          </cell>
          <cell r="F1591">
            <v>6746.34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16390</v>
          </cell>
          <cell r="R1591">
            <v>47</v>
          </cell>
          <cell r="S1591" t="str">
            <v>E</v>
          </cell>
        </row>
        <row r="1592">
          <cell r="A1592">
            <v>54</v>
          </cell>
          <cell r="B1592" t="str">
            <v>K6521040110</v>
          </cell>
          <cell r="C1592" t="str">
            <v>Comp Stocking,CLL II,A-D,Size M,Vienna</v>
          </cell>
          <cell r="D1592">
            <v>533.4</v>
          </cell>
          <cell r="E1592">
            <v>2</v>
          </cell>
          <cell r="F1592">
            <v>1066.8499999999999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16396</v>
          </cell>
          <cell r="R1592">
            <v>41</v>
          </cell>
          <cell r="S1592" t="str">
            <v>E</v>
          </cell>
        </row>
        <row r="1593">
          <cell r="A1593">
            <v>54</v>
          </cell>
          <cell r="B1593" t="str">
            <v>K6521043310</v>
          </cell>
          <cell r="C1593" t="str">
            <v>Comp Stocking,CLL II,A-D,Size M,Scala</v>
          </cell>
          <cell r="D1593">
            <v>490.6</v>
          </cell>
          <cell r="E1593">
            <v>22</v>
          </cell>
          <cell r="F1593">
            <v>10794.89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16399</v>
          </cell>
          <cell r="R1593">
            <v>38</v>
          </cell>
          <cell r="S1593" t="str">
            <v>E</v>
          </cell>
        </row>
        <row r="1594">
          <cell r="A1594">
            <v>54</v>
          </cell>
          <cell r="B1594" t="str">
            <v>K6521044410</v>
          </cell>
          <cell r="C1594" t="str">
            <v>Comp Stocking,CLL II,A-D,Size M,Diamond</v>
          </cell>
          <cell r="D1594">
            <v>502.6</v>
          </cell>
          <cell r="E1594">
            <v>15</v>
          </cell>
          <cell r="F1594">
            <v>7539.85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16390</v>
          </cell>
          <cell r="R1594">
            <v>47</v>
          </cell>
          <cell r="S1594" t="str">
            <v>E</v>
          </cell>
        </row>
        <row r="1595">
          <cell r="A1595">
            <v>54</v>
          </cell>
          <cell r="B1595" t="str">
            <v>K6521050110</v>
          </cell>
          <cell r="C1595" t="str">
            <v>Comp Stocking,CLL II,A-D,Size L,Vienna</v>
          </cell>
          <cell r="D1595">
            <v>562.70000000000005</v>
          </cell>
          <cell r="E1595">
            <v>2</v>
          </cell>
          <cell r="F1595">
            <v>1125.4100000000001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16383</v>
          </cell>
          <cell r="R1595">
            <v>54</v>
          </cell>
          <cell r="S1595" t="str">
            <v>E</v>
          </cell>
        </row>
        <row r="1596">
          <cell r="A1596">
            <v>54</v>
          </cell>
          <cell r="B1596" t="str">
            <v>K6521053310</v>
          </cell>
          <cell r="C1596" t="str">
            <v>Comp Stocking,CLL II,A-D,Size L,Scala</v>
          </cell>
          <cell r="D1596">
            <v>507.4</v>
          </cell>
          <cell r="E1596">
            <v>13</v>
          </cell>
          <cell r="F1596">
            <v>6596.47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16425</v>
          </cell>
          <cell r="R1596">
            <v>12</v>
          </cell>
          <cell r="S1596" t="str">
            <v>E</v>
          </cell>
        </row>
        <row r="1597">
          <cell r="A1597">
            <v>54</v>
          </cell>
          <cell r="B1597" t="str">
            <v>K6521054410</v>
          </cell>
          <cell r="C1597" t="str">
            <v>Comp Stocking,CLL II,A-D,Size L,Diamond</v>
          </cell>
          <cell r="D1597">
            <v>523.5</v>
          </cell>
          <cell r="E1597">
            <v>11</v>
          </cell>
          <cell r="F1597">
            <v>5758.54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16425</v>
          </cell>
          <cell r="R1597">
            <v>12</v>
          </cell>
          <cell r="S1597" t="str">
            <v>E</v>
          </cell>
        </row>
        <row r="1598">
          <cell r="E1598">
            <v>359</v>
          </cell>
          <cell r="F1598">
            <v>259412.45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E Total</v>
          </cell>
        </row>
        <row r="1599">
          <cell r="A1599">
            <v>54</v>
          </cell>
          <cell r="B1599" t="str">
            <v>K6021020410</v>
          </cell>
          <cell r="C1599" t="str">
            <v>Comp Stckng,A-G,Anthracite(S)Without non</v>
          </cell>
          <cell r="D1599">
            <v>780.79</v>
          </cell>
          <cell r="E1599">
            <v>0</v>
          </cell>
          <cell r="F1599">
            <v>0</v>
          </cell>
          <cell r="G1599">
            <v>6</v>
          </cell>
          <cell r="H1599">
            <v>4684.76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16128</v>
          </cell>
          <cell r="R1599">
            <v>308</v>
          </cell>
          <cell r="S1599" t="str">
            <v>M</v>
          </cell>
        </row>
        <row r="1600">
          <cell r="A1600">
            <v>54</v>
          </cell>
          <cell r="B1600" t="str">
            <v>K6021040610</v>
          </cell>
          <cell r="C1600" t="str">
            <v>Comp Stocking,A-G,Black,(M),Without non-</v>
          </cell>
          <cell r="D1600">
            <v>780.79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6</v>
          </cell>
          <cell r="J1600">
            <v>4684.76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16075</v>
          </cell>
          <cell r="R1600">
            <v>361</v>
          </cell>
          <cell r="S1600" t="str">
            <v>M</v>
          </cell>
        </row>
        <row r="1601">
          <cell r="A1601">
            <v>54</v>
          </cell>
          <cell r="B1601" t="str">
            <v>K6021050410</v>
          </cell>
          <cell r="C1601" t="str">
            <v>Comp Stckng,A-G,Anthracite(L)Without non</v>
          </cell>
          <cell r="D1601">
            <v>715.86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6</v>
          </cell>
          <cell r="J1601">
            <v>4295.16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16074</v>
          </cell>
          <cell r="R1601">
            <v>362</v>
          </cell>
          <cell r="S1601" t="str">
            <v>M</v>
          </cell>
        </row>
        <row r="1602">
          <cell r="A1602">
            <v>54</v>
          </cell>
          <cell r="B1602" t="str">
            <v>K6021050610</v>
          </cell>
          <cell r="C1602" t="str">
            <v>Comp Stocking,A-G,Black,(L),Without non-</v>
          </cell>
          <cell r="D1602">
            <v>780.79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6</v>
          </cell>
          <cell r="J1602">
            <v>4684.76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16074</v>
          </cell>
          <cell r="R1602">
            <v>362</v>
          </cell>
          <cell r="S1602" t="str">
            <v>M</v>
          </cell>
        </row>
        <row r="1603">
          <cell r="E1603">
            <v>0</v>
          </cell>
          <cell r="F1603">
            <v>0</v>
          </cell>
          <cell r="G1603">
            <v>6</v>
          </cell>
          <cell r="H1603">
            <v>4684.76</v>
          </cell>
          <cell r="I1603">
            <v>18</v>
          </cell>
          <cell r="J1603">
            <v>13664.68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M Total</v>
          </cell>
        </row>
        <row r="1604">
          <cell r="A1604" t="str">
            <v>54 Total</v>
          </cell>
          <cell r="B1604">
            <v>0</v>
          </cell>
          <cell r="C1604">
            <v>0</v>
          </cell>
          <cell r="D1604">
            <v>0</v>
          </cell>
          <cell r="E1604">
            <v>359</v>
          </cell>
          <cell r="F1604">
            <v>259412.45</v>
          </cell>
          <cell r="G1604">
            <v>6</v>
          </cell>
          <cell r="H1604">
            <v>4684.76</v>
          </cell>
          <cell r="I1604">
            <v>18</v>
          </cell>
          <cell r="J1604">
            <v>13664.68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</row>
        <row r="1605">
          <cell r="A1605">
            <v>59</v>
          </cell>
          <cell r="B1605" t="str">
            <v>RB92200=L</v>
          </cell>
          <cell r="C1605" t="str">
            <v>Heel Wedge (HW) Large</v>
          </cell>
          <cell r="D1605">
            <v>199</v>
          </cell>
          <cell r="E1605">
            <v>18</v>
          </cell>
          <cell r="F1605">
            <v>3582.29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16427</v>
          </cell>
          <cell r="R1605">
            <v>10</v>
          </cell>
          <cell r="S1605" t="str">
            <v>E</v>
          </cell>
        </row>
        <row r="1606">
          <cell r="A1606">
            <v>59</v>
          </cell>
          <cell r="B1606" t="str">
            <v>RB92200=M</v>
          </cell>
          <cell r="C1606" t="str">
            <v>Heel Wedge (HW) Medium</v>
          </cell>
          <cell r="D1606">
            <v>200.7</v>
          </cell>
          <cell r="E1606">
            <v>16</v>
          </cell>
          <cell r="F1606">
            <v>3211.72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16399</v>
          </cell>
          <cell r="R1606">
            <v>38</v>
          </cell>
          <cell r="S1606" t="str">
            <v>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E2" t="str">
            <v>จำนวน</v>
          </cell>
        </row>
      </sheetData>
      <sheetData sheetId="20">
        <row r="2">
          <cell r="E2" t="str">
            <v>จำนวน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2">
          <cell r="E2" t="str">
            <v>จำนวน</v>
          </cell>
        </row>
      </sheetData>
      <sheetData sheetId="29">
        <row r="2">
          <cell r="E2" t="str">
            <v>จำนวน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2">
          <cell r="E2" t="str">
            <v>จำนวน</v>
          </cell>
        </row>
      </sheetData>
      <sheetData sheetId="42">
        <row r="2">
          <cell r="E2" t="str">
            <v>จำนวน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2">
          <cell r="E2" t="str">
            <v>จำนวน</v>
          </cell>
        </row>
      </sheetData>
      <sheetData sheetId="52">
        <row r="2">
          <cell r="A2" t="str">
            <v>LCY:</v>
          </cell>
        </row>
      </sheetData>
      <sheetData sheetId="53">
        <row r="2">
          <cell r="E2" t="str">
            <v>จำนวน</v>
          </cell>
        </row>
      </sheetData>
      <sheetData sheetId="54">
        <row r="2">
          <cell r="E2" t="str">
            <v>จำนวน</v>
          </cell>
        </row>
      </sheetData>
      <sheetData sheetId="55">
        <row r="2">
          <cell r="A2" t="str">
            <v>LCY:</v>
          </cell>
        </row>
      </sheetData>
      <sheetData sheetId="56">
        <row r="2">
          <cell r="A2" t="str">
            <v>LCY:</v>
          </cell>
        </row>
      </sheetData>
      <sheetData sheetId="57">
        <row r="2">
          <cell r="A2" t="str">
            <v>LCY:</v>
          </cell>
        </row>
      </sheetData>
      <sheetData sheetId="58">
        <row r="2">
          <cell r="E2" t="str">
            <v>จำนวน</v>
          </cell>
        </row>
      </sheetData>
      <sheetData sheetId="59">
        <row r="2">
          <cell r="A2" t="str">
            <v>LCY:</v>
          </cell>
        </row>
      </sheetData>
      <sheetData sheetId="60" refreshError="1"/>
      <sheetData sheetId="61">
        <row r="2">
          <cell r="A2" t="str">
            <v>LCY:</v>
          </cell>
        </row>
      </sheetData>
      <sheetData sheetId="62">
        <row r="2">
          <cell r="A2" t="str">
            <v>LCY:</v>
          </cell>
        </row>
      </sheetData>
      <sheetData sheetId="63">
        <row r="2">
          <cell r="A2" t="str">
            <v>LCY:</v>
          </cell>
        </row>
      </sheetData>
      <sheetData sheetId="64">
        <row r="2">
          <cell r="E2" t="str">
            <v>จำนวน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2">
          <cell r="E2" t="str">
            <v>จำนวน</v>
          </cell>
        </row>
      </sheetData>
      <sheetData sheetId="88">
        <row r="2">
          <cell r="E2" t="str">
            <v>จำนวน</v>
          </cell>
        </row>
      </sheetData>
      <sheetData sheetId="89">
        <row r="2">
          <cell r="E2" t="str">
            <v>จำนวน</v>
          </cell>
        </row>
      </sheetData>
      <sheetData sheetId="90">
        <row r="2">
          <cell r="E2" t="str">
            <v>จำนวน</v>
          </cell>
        </row>
      </sheetData>
      <sheetData sheetId="91">
        <row r="2">
          <cell r="E2" t="str">
            <v>จำนวน</v>
          </cell>
        </row>
      </sheetData>
      <sheetData sheetId="92">
        <row r="2">
          <cell r="E2" t="str">
            <v>จำนวน</v>
          </cell>
        </row>
      </sheetData>
      <sheetData sheetId="93">
        <row r="2">
          <cell r="E2" t="str">
            <v>จำนวน</v>
          </cell>
        </row>
      </sheetData>
      <sheetData sheetId="94">
        <row r="2">
          <cell r="E2" t="str">
            <v>จำนวน</v>
          </cell>
        </row>
      </sheetData>
      <sheetData sheetId="95">
        <row r="2">
          <cell r="E2" t="str">
            <v>จำนวน</v>
          </cell>
        </row>
      </sheetData>
      <sheetData sheetId="96">
        <row r="2">
          <cell r="E2" t="str">
            <v>จำนวน</v>
          </cell>
        </row>
      </sheetData>
      <sheetData sheetId="97">
        <row r="2">
          <cell r="E2" t="str">
            <v>จำนวน</v>
          </cell>
        </row>
      </sheetData>
      <sheetData sheetId="98">
        <row r="2">
          <cell r="E2" t="str">
            <v>จำนวน</v>
          </cell>
        </row>
      </sheetData>
      <sheetData sheetId="99">
        <row r="2">
          <cell r="E2" t="str">
            <v>จำนวน</v>
          </cell>
        </row>
      </sheetData>
      <sheetData sheetId="100">
        <row r="2">
          <cell r="E2" t="str">
            <v>จำนวน</v>
          </cell>
        </row>
      </sheetData>
      <sheetData sheetId="101">
        <row r="2">
          <cell r="A2" t="str">
            <v>LCY:</v>
          </cell>
        </row>
      </sheetData>
      <sheetData sheetId="102">
        <row r="2">
          <cell r="E2" t="str">
            <v>จำนวน</v>
          </cell>
        </row>
      </sheetData>
      <sheetData sheetId="103">
        <row r="2">
          <cell r="E2" t="str">
            <v>จำนวน</v>
          </cell>
        </row>
      </sheetData>
      <sheetData sheetId="104">
        <row r="2">
          <cell r="A2" t="str">
            <v>LCY:</v>
          </cell>
        </row>
      </sheetData>
      <sheetData sheetId="105">
        <row r="2">
          <cell r="E2" t="str">
            <v>จำนวน</v>
          </cell>
        </row>
      </sheetData>
      <sheetData sheetId="106">
        <row r="2">
          <cell r="E2" t="str">
            <v>จำนวน</v>
          </cell>
        </row>
      </sheetData>
      <sheetData sheetId="107">
        <row r="2">
          <cell r="E2" t="str">
            <v>จำนวน</v>
          </cell>
        </row>
      </sheetData>
      <sheetData sheetId="108">
        <row r="2">
          <cell r="E2" t="str">
            <v>จำนวน</v>
          </cell>
        </row>
      </sheetData>
      <sheetData sheetId="109">
        <row r="2">
          <cell r="E2" t="str">
            <v>จำนวน</v>
          </cell>
        </row>
      </sheetData>
      <sheetData sheetId="110">
        <row r="2">
          <cell r="E2" t="str">
            <v>จำนวน</v>
          </cell>
        </row>
      </sheetData>
      <sheetData sheetId="111">
        <row r="2">
          <cell r="E2" t="str">
            <v>จำนวน</v>
          </cell>
        </row>
      </sheetData>
      <sheetData sheetId="112">
        <row r="2">
          <cell r="A2" t="str">
            <v>LCY:</v>
          </cell>
        </row>
      </sheetData>
      <sheetData sheetId="113">
        <row r="2">
          <cell r="E2" t="str">
            <v>จำนวน</v>
          </cell>
        </row>
      </sheetData>
      <sheetData sheetId="114">
        <row r="2">
          <cell r="A2" t="str">
            <v>LCY:</v>
          </cell>
        </row>
      </sheetData>
      <sheetData sheetId="115">
        <row r="2">
          <cell r="A2" t="str">
            <v>LCY:</v>
          </cell>
        </row>
      </sheetData>
      <sheetData sheetId="116">
        <row r="2">
          <cell r="A2" t="str">
            <v>LCY:</v>
          </cell>
        </row>
      </sheetData>
      <sheetData sheetId="117">
        <row r="2">
          <cell r="A2" t="str">
            <v>LCY:</v>
          </cell>
        </row>
      </sheetData>
      <sheetData sheetId="118">
        <row r="2">
          <cell r="A2" t="str">
            <v>LCY:</v>
          </cell>
        </row>
      </sheetData>
      <sheetData sheetId="119">
        <row r="2">
          <cell r="E2" t="str">
            <v>จำนวน</v>
          </cell>
        </row>
      </sheetData>
      <sheetData sheetId="120">
        <row r="2">
          <cell r="E2" t="str">
            <v>จำนวน</v>
          </cell>
        </row>
      </sheetData>
      <sheetData sheetId="121">
        <row r="2">
          <cell r="A2" t="str">
            <v>LCY:</v>
          </cell>
        </row>
      </sheetData>
      <sheetData sheetId="122">
        <row r="2">
          <cell r="E2" t="str">
            <v>จำนวน</v>
          </cell>
        </row>
      </sheetData>
      <sheetData sheetId="123">
        <row r="2">
          <cell r="E2" t="str">
            <v>จำนวน</v>
          </cell>
        </row>
      </sheetData>
      <sheetData sheetId="124">
        <row r="2">
          <cell r="A2" t="str">
            <v>LCY:</v>
          </cell>
        </row>
      </sheetData>
      <sheetData sheetId="125">
        <row r="2">
          <cell r="A2" t="str">
            <v>LCY:</v>
          </cell>
        </row>
      </sheetData>
      <sheetData sheetId="126">
        <row r="2">
          <cell r="E2" t="str">
            <v>จำนวน</v>
          </cell>
        </row>
      </sheetData>
      <sheetData sheetId="127">
        <row r="2">
          <cell r="A2" t="str">
            <v>LCY:</v>
          </cell>
        </row>
      </sheetData>
      <sheetData sheetId="128">
        <row r="2">
          <cell r="E2" t="str">
            <v>จำนวน</v>
          </cell>
        </row>
      </sheetData>
      <sheetData sheetId="129">
        <row r="2">
          <cell r="A2" t="str">
            <v>LCY:</v>
          </cell>
        </row>
      </sheetData>
      <sheetData sheetId="130">
        <row r="2">
          <cell r="E2" t="str">
            <v>จำนวน</v>
          </cell>
        </row>
      </sheetData>
      <sheetData sheetId="131">
        <row r="2">
          <cell r="A2" t="str">
            <v>LCY:</v>
          </cell>
        </row>
      </sheetData>
      <sheetData sheetId="132">
        <row r="2">
          <cell r="E2" t="str">
            <v>จำนวน</v>
          </cell>
        </row>
      </sheetData>
      <sheetData sheetId="133">
        <row r="2">
          <cell r="A2" t="str">
            <v>LCY:</v>
          </cell>
        </row>
      </sheetData>
      <sheetData sheetId="134">
        <row r="2">
          <cell r="E2" t="str">
            <v>จำนวน</v>
          </cell>
        </row>
      </sheetData>
      <sheetData sheetId="135">
        <row r="2">
          <cell r="E2" t="str">
            <v>จำนวน</v>
          </cell>
        </row>
      </sheetData>
      <sheetData sheetId="136">
        <row r="2">
          <cell r="E2" t="str">
            <v>จำนวน</v>
          </cell>
        </row>
      </sheetData>
      <sheetData sheetId="137">
        <row r="2">
          <cell r="E2" t="str">
            <v>จำนวน</v>
          </cell>
        </row>
      </sheetData>
      <sheetData sheetId="138">
        <row r="2">
          <cell r="E2" t="str">
            <v>จำนวน</v>
          </cell>
        </row>
      </sheetData>
      <sheetData sheetId="139">
        <row r="2">
          <cell r="E2" t="str">
            <v>จำนวน</v>
          </cell>
        </row>
      </sheetData>
      <sheetData sheetId="140">
        <row r="2">
          <cell r="E2" t="str">
            <v>จำนวน</v>
          </cell>
        </row>
      </sheetData>
      <sheetData sheetId="141">
        <row r="2">
          <cell r="E2" t="str">
            <v>จำนวน</v>
          </cell>
        </row>
      </sheetData>
      <sheetData sheetId="142">
        <row r="2">
          <cell r="E2" t="str">
            <v>จำนวน</v>
          </cell>
        </row>
      </sheetData>
      <sheetData sheetId="143">
        <row r="2">
          <cell r="E2" t="str">
            <v>จำนวน</v>
          </cell>
        </row>
      </sheetData>
      <sheetData sheetId="144">
        <row r="2">
          <cell r="E2" t="str">
            <v>จำนวน</v>
          </cell>
        </row>
      </sheetData>
      <sheetData sheetId="145">
        <row r="2">
          <cell r="E2" t="str">
            <v>จำนวน</v>
          </cell>
        </row>
      </sheetData>
      <sheetData sheetId="146">
        <row r="2">
          <cell r="E2" t="str">
            <v>จำนวน</v>
          </cell>
        </row>
      </sheetData>
      <sheetData sheetId="147">
        <row r="2">
          <cell r="E2" t="str">
            <v>จำนวน</v>
          </cell>
        </row>
      </sheetData>
      <sheetData sheetId="148">
        <row r="2">
          <cell r="E2" t="str">
            <v>จำนวน</v>
          </cell>
        </row>
      </sheetData>
      <sheetData sheetId="149">
        <row r="2">
          <cell r="E2" t="str">
            <v>จำนวน</v>
          </cell>
        </row>
      </sheetData>
      <sheetData sheetId="150">
        <row r="2">
          <cell r="E2" t="str">
            <v>จำนวน</v>
          </cell>
        </row>
      </sheetData>
      <sheetData sheetId="151">
        <row r="2">
          <cell r="E2" t="str">
            <v>จำนวน</v>
          </cell>
        </row>
      </sheetData>
      <sheetData sheetId="152">
        <row r="2">
          <cell r="E2" t="str">
            <v>จำนวน</v>
          </cell>
        </row>
      </sheetData>
      <sheetData sheetId="153">
        <row r="2">
          <cell r="E2" t="str">
            <v>จำนวน</v>
          </cell>
        </row>
      </sheetData>
      <sheetData sheetId="154">
        <row r="2">
          <cell r="E2" t="str">
            <v>จำนวน</v>
          </cell>
        </row>
      </sheetData>
      <sheetData sheetId="155">
        <row r="2">
          <cell r="E2" t="str">
            <v>จำนวน</v>
          </cell>
        </row>
      </sheetData>
      <sheetData sheetId="156">
        <row r="2">
          <cell r="E2" t="str">
            <v>จำนวน</v>
          </cell>
        </row>
      </sheetData>
      <sheetData sheetId="157">
        <row r="2">
          <cell r="E2" t="str">
            <v>จำนวน</v>
          </cell>
        </row>
      </sheetData>
      <sheetData sheetId="158">
        <row r="2">
          <cell r="E2" t="str">
            <v>จำนวน</v>
          </cell>
        </row>
      </sheetData>
      <sheetData sheetId="159">
        <row r="2">
          <cell r="E2" t="str">
            <v>จำนวน</v>
          </cell>
        </row>
      </sheetData>
      <sheetData sheetId="160">
        <row r="2">
          <cell r="E2" t="str">
            <v>จำนวน</v>
          </cell>
        </row>
      </sheetData>
      <sheetData sheetId="161">
        <row r="2">
          <cell r="E2" t="str">
            <v>จำนวน</v>
          </cell>
        </row>
      </sheetData>
      <sheetData sheetId="162" refreshError="1"/>
      <sheetData sheetId="163">
        <row r="2">
          <cell r="A2" t="str">
            <v>LCY:</v>
          </cell>
        </row>
      </sheetData>
      <sheetData sheetId="164">
        <row r="2">
          <cell r="E2" t="str">
            <v>จำนวน</v>
          </cell>
        </row>
      </sheetData>
      <sheetData sheetId="165">
        <row r="2">
          <cell r="E2" t="str">
            <v>จำนวน</v>
          </cell>
        </row>
      </sheetData>
      <sheetData sheetId="166">
        <row r="2">
          <cell r="E2" t="str">
            <v>จำนวน</v>
          </cell>
        </row>
      </sheetData>
      <sheetData sheetId="167">
        <row r="2">
          <cell r="E2" t="str">
            <v>จำนวน</v>
          </cell>
        </row>
      </sheetData>
      <sheetData sheetId="168">
        <row r="2">
          <cell r="E2" t="str">
            <v>จำนวน</v>
          </cell>
        </row>
      </sheetData>
      <sheetData sheetId="169">
        <row r="2">
          <cell r="A2" t="str">
            <v>LCY:</v>
          </cell>
        </row>
      </sheetData>
      <sheetData sheetId="170">
        <row r="2">
          <cell r="E2" t="str">
            <v>จำนวน</v>
          </cell>
        </row>
      </sheetData>
      <sheetData sheetId="171">
        <row r="2">
          <cell r="E2" t="str">
            <v>จำนวน</v>
          </cell>
        </row>
      </sheetData>
      <sheetData sheetId="172">
        <row r="2">
          <cell r="E2" t="str">
            <v>จำนวน</v>
          </cell>
        </row>
      </sheetData>
      <sheetData sheetId="173">
        <row r="2">
          <cell r="E2" t="str">
            <v>จำนวน</v>
          </cell>
        </row>
      </sheetData>
      <sheetData sheetId="174">
        <row r="2">
          <cell r="E2" t="str">
            <v>จำนวน</v>
          </cell>
        </row>
      </sheetData>
      <sheetData sheetId="175">
        <row r="2">
          <cell r="E2" t="str">
            <v>จำนวน</v>
          </cell>
        </row>
      </sheetData>
      <sheetData sheetId="176" refreshError="1"/>
      <sheetData sheetId="177">
        <row r="2">
          <cell r="A2" t="str">
            <v>LCY:</v>
          </cell>
        </row>
      </sheetData>
      <sheetData sheetId="178">
        <row r="2">
          <cell r="A2" t="str">
            <v>LCY:</v>
          </cell>
        </row>
      </sheetData>
      <sheetData sheetId="179">
        <row r="2">
          <cell r="A2" t="str">
            <v>LCY:</v>
          </cell>
        </row>
      </sheetData>
      <sheetData sheetId="180">
        <row r="2">
          <cell r="A2" t="str">
            <v>LCY:</v>
          </cell>
        </row>
      </sheetData>
      <sheetData sheetId="181">
        <row r="2">
          <cell r="A2" t="str">
            <v>LCY:</v>
          </cell>
        </row>
      </sheetData>
      <sheetData sheetId="182">
        <row r="2">
          <cell r="A2" t="str">
            <v>LCY:</v>
          </cell>
        </row>
      </sheetData>
      <sheetData sheetId="183">
        <row r="2">
          <cell r="A2" t="str">
            <v>LCY:</v>
          </cell>
        </row>
      </sheetData>
      <sheetData sheetId="184">
        <row r="2">
          <cell r="A2" t="str">
            <v>LCY:</v>
          </cell>
        </row>
      </sheetData>
      <sheetData sheetId="185">
        <row r="2">
          <cell r="E2" t="str">
            <v>จำนวน</v>
          </cell>
        </row>
      </sheetData>
      <sheetData sheetId="186">
        <row r="2">
          <cell r="E2" t="str">
            <v>จำนวน</v>
          </cell>
        </row>
      </sheetData>
      <sheetData sheetId="187">
        <row r="2">
          <cell r="A2" t="str">
            <v>LCY:</v>
          </cell>
        </row>
      </sheetData>
      <sheetData sheetId="188">
        <row r="2">
          <cell r="E2" t="str">
            <v>จำนวน</v>
          </cell>
        </row>
      </sheetData>
      <sheetData sheetId="189">
        <row r="2">
          <cell r="E2" t="str">
            <v>จำนวน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>
        <row r="2">
          <cell r="E2" t="str">
            <v>จำนวน</v>
          </cell>
        </row>
      </sheetData>
      <sheetData sheetId="219">
        <row r="2">
          <cell r="E2" t="str">
            <v>จำนวน</v>
          </cell>
        </row>
      </sheetData>
      <sheetData sheetId="220">
        <row r="2">
          <cell r="A2" t="str">
            <v>LCY:</v>
          </cell>
        </row>
      </sheetData>
      <sheetData sheetId="221">
        <row r="2">
          <cell r="E2" t="str">
            <v>จำนวน</v>
          </cell>
        </row>
      </sheetData>
      <sheetData sheetId="222">
        <row r="2">
          <cell r="E2" t="str">
            <v>จำนวน</v>
          </cell>
        </row>
      </sheetData>
      <sheetData sheetId="223">
        <row r="2">
          <cell r="E2" t="str">
            <v>จำนวน</v>
          </cell>
        </row>
      </sheetData>
      <sheetData sheetId="224">
        <row r="2">
          <cell r="E2" t="str">
            <v>จำนวน</v>
          </cell>
        </row>
      </sheetData>
      <sheetData sheetId="225">
        <row r="2">
          <cell r="E2" t="str">
            <v>จำนวน</v>
          </cell>
        </row>
      </sheetData>
      <sheetData sheetId="226">
        <row r="2">
          <cell r="A2" t="str">
            <v>LCY:</v>
          </cell>
        </row>
      </sheetData>
      <sheetData sheetId="227">
        <row r="2">
          <cell r="E2" t="str">
            <v>จำนวน</v>
          </cell>
        </row>
      </sheetData>
      <sheetData sheetId="228">
        <row r="2">
          <cell r="E2" t="str">
            <v>จำนวน</v>
          </cell>
        </row>
      </sheetData>
      <sheetData sheetId="229">
        <row r="2">
          <cell r="E2" t="str">
            <v>จำนวน</v>
          </cell>
        </row>
      </sheetData>
      <sheetData sheetId="230">
        <row r="2">
          <cell r="E2" t="str">
            <v>จำนวน</v>
          </cell>
        </row>
      </sheetData>
      <sheetData sheetId="231">
        <row r="2">
          <cell r="E2" t="str">
            <v>จำนวน</v>
          </cell>
        </row>
      </sheetData>
      <sheetData sheetId="232">
        <row r="2">
          <cell r="E2" t="str">
            <v>จำนวน</v>
          </cell>
        </row>
      </sheetData>
      <sheetData sheetId="233">
        <row r="2">
          <cell r="A2" t="str">
            <v>LCY:</v>
          </cell>
        </row>
      </sheetData>
      <sheetData sheetId="234">
        <row r="2">
          <cell r="E2" t="str">
            <v>จำนวน</v>
          </cell>
        </row>
      </sheetData>
      <sheetData sheetId="235">
        <row r="2">
          <cell r="E2" t="str">
            <v>จำนวน</v>
          </cell>
        </row>
      </sheetData>
      <sheetData sheetId="236">
        <row r="2">
          <cell r="E2" t="str">
            <v>จำนวน</v>
          </cell>
        </row>
      </sheetData>
      <sheetData sheetId="237">
        <row r="2">
          <cell r="E2" t="str">
            <v>จำนวน</v>
          </cell>
        </row>
      </sheetData>
      <sheetData sheetId="238">
        <row r="2">
          <cell r="E2" t="str">
            <v>จำนวน</v>
          </cell>
        </row>
      </sheetData>
      <sheetData sheetId="239">
        <row r="2">
          <cell r="E2" t="str">
            <v>จำนวน</v>
          </cell>
        </row>
      </sheetData>
      <sheetData sheetId="240">
        <row r="2">
          <cell r="E2" t="str">
            <v>จำนวน</v>
          </cell>
        </row>
      </sheetData>
      <sheetData sheetId="241">
        <row r="2">
          <cell r="E2" t="str">
            <v>จำนวน</v>
          </cell>
        </row>
      </sheetData>
      <sheetData sheetId="242">
        <row r="2">
          <cell r="E2" t="str">
            <v>จำนวน</v>
          </cell>
        </row>
      </sheetData>
      <sheetData sheetId="243">
        <row r="2">
          <cell r="E2" t="str">
            <v>จำนวน</v>
          </cell>
        </row>
      </sheetData>
      <sheetData sheetId="244">
        <row r="2">
          <cell r="E2" t="str">
            <v>จำนวน</v>
          </cell>
        </row>
      </sheetData>
      <sheetData sheetId="245">
        <row r="2">
          <cell r="E2" t="str">
            <v>จำนวน</v>
          </cell>
        </row>
      </sheetData>
      <sheetData sheetId="246">
        <row r="2">
          <cell r="E2" t="str">
            <v>จำนวน</v>
          </cell>
        </row>
      </sheetData>
      <sheetData sheetId="247">
        <row r="2">
          <cell r="E2" t="str">
            <v>จำนวน</v>
          </cell>
        </row>
      </sheetData>
      <sheetData sheetId="248">
        <row r="2">
          <cell r="E2" t="str">
            <v>จำนวน</v>
          </cell>
        </row>
      </sheetData>
      <sheetData sheetId="249">
        <row r="2">
          <cell r="E2" t="str">
            <v>จำนวน</v>
          </cell>
        </row>
      </sheetData>
      <sheetData sheetId="250">
        <row r="2">
          <cell r="E2" t="str">
            <v>จำนวน</v>
          </cell>
        </row>
      </sheetData>
      <sheetData sheetId="251">
        <row r="2">
          <cell r="E2" t="str">
            <v>จำนวน</v>
          </cell>
        </row>
      </sheetData>
      <sheetData sheetId="252">
        <row r="2">
          <cell r="E2" t="str">
            <v>จำนวน</v>
          </cell>
        </row>
      </sheetData>
      <sheetData sheetId="253">
        <row r="2">
          <cell r="E2" t="str">
            <v>จำนวน</v>
          </cell>
        </row>
      </sheetData>
      <sheetData sheetId="254">
        <row r="2">
          <cell r="E2" t="str">
            <v>จำนวน</v>
          </cell>
        </row>
      </sheetData>
      <sheetData sheetId="255">
        <row r="2">
          <cell r="E2" t="str">
            <v>จำนวน</v>
          </cell>
        </row>
      </sheetData>
      <sheetData sheetId="256">
        <row r="2">
          <cell r="E2" t="str">
            <v>จำนวน</v>
          </cell>
        </row>
      </sheetData>
      <sheetData sheetId="257">
        <row r="2">
          <cell r="E2" t="str">
            <v>จำนวน</v>
          </cell>
        </row>
      </sheetData>
      <sheetData sheetId="258">
        <row r="2">
          <cell r="A2" t="str">
            <v>LCY:</v>
          </cell>
        </row>
      </sheetData>
      <sheetData sheetId="259">
        <row r="2">
          <cell r="E2" t="str">
            <v>จำนวน</v>
          </cell>
        </row>
      </sheetData>
      <sheetData sheetId="260">
        <row r="2">
          <cell r="A2" t="str">
            <v>SUBJECT</v>
          </cell>
        </row>
      </sheetData>
      <sheetData sheetId="261">
        <row r="2">
          <cell r="E2" t="str">
            <v>จำนวน</v>
          </cell>
        </row>
      </sheetData>
      <sheetData sheetId="262">
        <row r="2">
          <cell r="E2" t="str">
            <v>จำนวน</v>
          </cell>
        </row>
      </sheetData>
      <sheetData sheetId="263">
        <row r="2">
          <cell r="E2" t="str">
            <v>จำนวน</v>
          </cell>
        </row>
      </sheetData>
      <sheetData sheetId="264">
        <row r="2">
          <cell r="E2" t="str">
            <v>จำนวน</v>
          </cell>
        </row>
      </sheetData>
      <sheetData sheetId="265">
        <row r="2">
          <cell r="E2" t="str">
            <v>จำนวน</v>
          </cell>
        </row>
      </sheetData>
      <sheetData sheetId="266">
        <row r="2">
          <cell r="E2" t="str">
            <v>จำนวน</v>
          </cell>
        </row>
      </sheetData>
      <sheetData sheetId="267">
        <row r="2">
          <cell r="E2" t="str">
            <v>จำนวน</v>
          </cell>
        </row>
      </sheetData>
      <sheetData sheetId="268">
        <row r="2">
          <cell r="E2" t="str">
            <v>จำนวน</v>
          </cell>
        </row>
      </sheetData>
      <sheetData sheetId="269">
        <row r="2">
          <cell r="E2" t="str">
            <v>จำนวน</v>
          </cell>
        </row>
      </sheetData>
      <sheetData sheetId="270">
        <row r="2">
          <cell r="E2" t="str">
            <v>จำนวน</v>
          </cell>
        </row>
      </sheetData>
      <sheetData sheetId="271">
        <row r="2">
          <cell r="E2" t="str">
            <v>จำนวน</v>
          </cell>
        </row>
      </sheetData>
      <sheetData sheetId="272" refreshError="1"/>
      <sheetData sheetId="273" refreshError="1"/>
      <sheetData sheetId="274" refreshError="1"/>
      <sheetData sheetId="275" refreshError="1"/>
      <sheetData sheetId="276">
        <row r="2">
          <cell r="A2" t="str">
            <v>SUBJECT</v>
          </cell>
        </row>
      </sheetData>
      <sheetData sheetId="277">
        <row r="2">
          <cell r="A2" t="str">
            <v>SUBJECT</v>
          </cell>
        </row>
      </sheetData>
      <sheetData sheetId="278">
        <row r="2">
          <cell r="A2" t="str">
            <v>SUBJECT</v>
          </cell>
        </row>
      </sheetData>
      <sheetData sheetId="279">
        <row r="2">
          <cell r="A2" t="str">
            <v>SUBJECT</v>
          </cell>
        </row>
      </sheetData>
      <sheetData sheetId="280">
        <row r="2">
          <cell r="A2" t="str">
            <v>SUBJECT</v>
          </cell>
        </row>
      </sheetData>
      <sheetData sheetId="281">
        <row r="2">
          <cell r="A2" t="str">
            <v>SUBJECT</v>
          </cell>
        </row>
      </sheetData>
      <sheetData sheetId="282">
        <row r="2">
          <cell r="A2" t="str">
            <v>SUBJECT</v>
          </cell>
        </row>
      </sheetData>
      <sheetData sheetId="283"/>
      <sheetData sheetId="284">
        <row r="2">
          <cell r="E2" t="str">
            <v>จำนวน</v>
          </cell>
        </row>
      </sheetData>
      <sheetData sheetId="285">
        <row r="2">
          <cell r="E2" t="str">
            <v>จำนวน</v>
          </cell>
        </row>
      </sheetData>
      <sheetData sheetId="286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>
        <row r="2">
          <cell r="A2">
            <v>1</v>
          </cell>
        </row>
      </sheetData>
      <sheetData sheetId="328">
        <row r="2">
          <cell r="A2">
            <v>1</v>
          </cell>
        </row>
      </sheetData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 refreshError="1"/>
      <sheetData sheetId="343" refreshError="1"/>
      <sheetData sheetId="344" refreshError="1"/>
      <sheetData sheetId="345" refreshError="1"/>
      <sheetData sheetId="346">
        <row r="2">
          <cell r="A2" t="str">
            <v>LCY:</v>
          </cell>
        </row>
      </sheetData>
      <sheetData sheetId="347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>
        <row r="2">
          <cell r="E2" t="str">
            <v>จำนวน</v>
          </cell>
        </row>
      </sheetData>
      <sheetData sheetId="412"/>
      <sheetData sheetId="413">
        <row r="2">
          <cell r="E2" t="str">
            <v>จำนวน</v>
          </cell>
        </row>
      </sheetData>
      <sheetData sheetId="414">
        <row r="2">
          <cell r="E2" t="str">
            <v>จำนวน</v>
          </cell>
        </row>
      </sheetData>
      <sheetData sheetId="415">
        <row r="2">
          <cell r="E2" t="str">
            <v>จำนวน</v>
          </cell>
        </row>
      </sheetData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 refreshError="1"/>
      <sheetData sheetId="434" refreshError="1"/>
      <sheetData sheetId="435" refreshError="1"/>
      <sheetData sheetId="436"/>
      <sheetData sheetId="437">
        <row r="2">
          <cell r="E2" t="str">
            <v>จำนวน</v>
          </cell>
        </row>
      </sheetData>
      <sheetData sheetId="438">
        <row r="2">
          <cell r="E2" t="str">
            <v>จำนวน</v>
          </cell>
        </row>
      </sheetData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>
        <row r="2">
          <cell r="A2" t="str">
            <v>LCY:</v>
          </cell>
        </row>
      </sheetData>
      <sheetData sheetId="463">
        <row r="2">
          <cell r="A2" t="str">
            <v>LCY:</v>
          </cell>
        </row>
      </sheetData>
      <sheetData sheetId="464">
        <row r="2">
          <cell r="A2" t="str">
            <v>LCY:</v>
          </cell>
        </row>
      </sheetData>
      <sheetData sheetId="465">
        <row r="2">
          <cell r="A2" t="str">
            <v>LCY:</v>
          </cell>
        </row>
      </sheetData>
      <sheetData sheetId="466">
        <row r="2">
          <cell r="A2" t="str">
            <v>LCY:</v>
          </cell>
        </row>
      </sheetData>
      <sheetData sheetId="467">
        <row r="2">
          <cell r="A2" t="str">
            <v>LCY:</v>
          </cell>
        </row>
      </sheetData>
      <sheetData sheetId="468">
        <row r="2">
          <cell r="A2" t="str">
            <v>LCY:</v>
          </cell>
        </row>
      </sheetData>
      <sheetData sheetId="469">
        <row r="2">
          <cell r="A2" t="str">
            <v>LCY:</v>
          </cell>
        </row>
      </sheetData>
      <sheetData sheetId="470">
        <row r="2">
          <cell r="A2" t="str">
            <v>LCY:</v>
          </cell>
        </row>
      </sheetData>
      <sheetData sheetId="471">
        <row r="2">
          <cell r="A2" t="str">
            <v>LCY:</v>
          </cell>
        </row>
      </sheetData>
      <sheetData sheetId="472">
        <row r="2">
          <cell r="A2" t="str">
            <v>LCY:</v>
          </cell>
        </row>
      </sheetData>
      <sheetData sheetId="473">
        <row r="2">
          <cell r="A2" t="str">
            <v>LCY:</v>
          </cell>
        </row>
      </sheetData>
      <sheetData sheetId="474">
        <row r="2">
          <cell r="A2" t="str">
            <v>LCY:</v>
          </cell>
        </row>
      </sheetData>
      <sheetData sheetId="475">
        <row r="2">
          <cell r="A2" t="str">
            <v>LCY:</v>
          </cell>
        </row>
      </sheetData>
      <sheetData sheetId="476">
        <row r="2">
          <cell r="A2" t="str">
            <v>LCY:</v>
          </cell>
        </row>
      </sheetData>
      <sheetData sheetId="477">
        <row r="2">
          <cell r="A2" t="str">
            <v>LCY:</v>
          </cell>
        </row>
      </sheetData>
      <sheetData sheetId="478">
        <row r="2">
          <cell r="A2" t="str">
            <v>LCY:</v>
          </cell>
        </row>
      </sheetData>
      <sheetData sheetId="479">
        <row r="2">
          <cell r="A2" t="str">
            <v>LCY:</v>
          </cell>
        </row>
      </sheetData>
      <sheetData sheetId="480">
        <row r="2">
          <cell r="A2" t="str">
            <v>LCY:</v>
          </cell>
        </row>
      </sheetData>
      <sheetData sheetId="481">
        <row r="2">
          <cell r="A2" t="str">
            <v>LCY:</v>
          </cell>
        </row>
      </sheetData>
      <sheetData sheetId="482">
        <row r="2">
          <cell r="E2" t="str">
            <v>จำนวน</v>
          </cell>
        </row>
      </sheetData>
      <sheetData sheetId="483">
        <row r="2">
          <cell r="E2" t="str">
            <v>จำนวน</v>
          </cell>
        </row>
      </sheetData>
      <sheetData sheetId="484">
        <row r="2">
          <cell r="E2" t="str">
            <v>จำนวน</v>
          </cell>
        </row>
      </sheetData>
      <sheetData sheetId="485">
        <row r="2">
          <cell r="E2" t="str">
            <v>จำนวน</v>
          </cell>
        </row>
      </sheetData>
      <sheetData sheetId="486">
        <row r="2">
          <cell r="E2" t="str">
            <v>จำนวน</v>
          </cell>
        </row>
      </sheetData>
      <sheetData sheetId="487">
        <row r="2">
          <cell r="E2" t="str">
            <v>จำนวน</v>
          </cell>
        </row>
      </sheetData>
      <sheetData sheetId="488">
        <row r="2">
          <cell r="E2" t="str">
            <v>จำนวน</v>
          </cell>
        </row>
      </sheetData>
      <sheetData sheetId="489">
        <row r="2">
          <cell r="E2" t="str">
            <v>จำนวน</v>
          </cell>
        </row>
      </sheetData>
      <sheetData sheetId="490">
        <row r="2">
          <cell r="E2" t="str">
            <v>จำนวน</v>
          </cell>
        </row>
      </sheetData>
      <sheetData sheetId="491">
        <row r="2">
          <cell r="A2" t="str">
            <v>LCY:</v>
          </cell>
        </row>
      </sheetData>
      <sheetData sheetId="492">
        <row r="2">
          <cell r="A2" t="str">
            <v>LCY:</v>
          </cell>
        </row>
      </sheetData>
      <sheetData sheetId="493">
        <row r="2">
          <cell r="A2" t="str">
            <v>LCY:</v>
          </cell>
        </row>
      </sheetData>
      <sheetData sheetId="494">
        <row r="2">
          <cell r="A2" t="str">
            <v>LCY:</v>
          </cell>
        </row>
      </sheetData>
      <sheetData sheetId="495">
        <row r="2">
          <cell r="A2" t="str">
            <v>LCY:</v>
          </cell>
        </row>
      </sheetData>
      <sheetData sheetId="496">
        <row r="2">
          <cell r="A2" t="str">
            <v>LCY:</v>
          </cell>
        </row>
      </sheetData>
      <sheetData sheetId="497">
        <row r="2">
          <cell r="A2" t="str">
            <v>LCY:</v>
          </cell>
        </row>
      </sheetData>
      <sheetData sheetId="498">
        <row r="2">
          <cell r="A2" t="str">
            <v>LCY:</v>
          </cell>
        </row>
      </sheetData>
      <sheetData sheetId="499">
        <row r="2">
          <cell r="A2" t="str">
            <v>SUBJECT</v>
          </cell>
        </row>
      </sheetData>
      <sheetData sheetId="500">
        <row r="2">
          <cell r="E2" t="str">
            <v>จำนวน</v>
          </cell>
        </row>
      </sheetData>
      <sheetData sheetId="501">
        <row r="2">
          <cell r="A2" t="str">
            <v>LCY:</v>
          </cell>
        </row>
      </sheetData>
      <sheetData sheetId="502">
        <row r="2">
          <cell r="E2" t="str">
            <v>จำนวน</v>
          </cell>
        </row>
      </sheetData>
      <sheetData sheetId="503">
        <row r="2">
          <cell r="E2" t="str">
            <v>จำนวน</v>
          </cell>
        </row>
      </sheetData>
      <sheetData sheetId="504">
        <row r="2">
          <cell r="E2" t="str">
            <v>จำนวน</v>
          </cell>
        </row>
      </sheetData>
      <sheetData sheetId="505">
        <row r="2">
          <cell r="E2" t="str">
            <v>จำนวน</v>
          </cell>
        </row>
      </sheetData>
      <sheetData sheetId="506">
        <row r="2">
          <cell r="E2" t="str">
            <v>จำนวน</v>
          </cell>
        </row>
      </sheetData>
      <sheetData sheetId="507"/>
      <sheetData sheetId="508">
        <row r="2">
          <cell r="E2" t="str">
            <v>จำนวน</v>
          </cell>
        </row>
      </sheetData>
      <sheetData sheetId="509">
        <row r="2">
          <cell r="E2" t="str">
            <v>จำนวน</v>
          </cell>
        </row>
      </sheetData>
      <sheetData sheetId="510">
        <row r="2">
          <cell r="E2" t="str">
            <v>จำนวน</v>
          </cell>
        </row>
      </sheetData>
      <sheetData sheetId="511">
        <row r="2">
          <cell r="E2" t="str">
            <v>จำนวน</v>
          </cell>
        </row>
      </sheetData>
      <sheetData sheetId="512"/>
      <sheetData sheetId="513"/>
      <sheetData sheetId="514"/>
      <sheetData sheetId="515"/>
      <sheetData sheetId="516"/>
      <sheetData sheetId="517">
        <row r="2">
          <cell r="A2" t="str">
            <v>LCY:</v>
          </cell>
        </row>
      </sheetData>
      <sheetData sheetId="518"/>
      <sheetData sheetId="519">
        <row r="2">
          <cell r="A2" t="str">
            <v>LCY:</v>
          </cell>
        </row>
      </sheetData>
      <sheetData sheetId="520"/>
      <sheetData sheetId="521"/>
      <sheetData sheetId="522">
        <row r="2">
          <cell r="A2" t="str">
            <v>LCY:</v>
          </cell>
        </row>
      </sheetData>
      <sheetData sheetId="523">
        <row r="2">
          <cell r="E2" t="str">
            <v>จำนวน</v>
          </cell>
        </row>
      </sheetData>
      <sheetData sheetId="524">
        <row r="2">
          <cell r="A2" t="str">
            <v>LCY:</v>
          </cell>
        </row>
      </sheetData>
      <sheetData sheetId="525">
        <row r="2">
          <cell r="E2" t="str">
            <v>จำนวน</v>
          </cell>
        </row>
      </sheetData>
      <sheetData sheetId="526">
        <row r="2">
          <cell r="E2" t="str">
            <v>จำนวน</v>
          </cell>
        </row>
      </sheetData>
      <sheetData sheetId="527">
        <row r="2">
          <cell r="E2" t="str">
            <v>จำนวน</v>
          </cell>
        </row>
      </sheetData>
      <sheetData sheetId="528">
        <row r="2">
          <cell r="E2" t="str">
            <v>จำนวน</v>
          </cell>
        </row>
      </sheetData>
      <sheetData sheetId="529">
        <row r="2">
          <cell r="E2" t="str">
            <v>จำนวน</v>
          </cell>
        </row>
      </sheetData>
      <sheetData sheetId="530"/>
      <sheetData sheetId="531">
        <row r="2">
          <cell r="E2" t="str">
            <v>จำนวน</v>
          </cell>
        </row>
      </sheetData>
      <sheetData sheetId="532">
        <row r="2">
          <cell r="E2" t="str">
            <v>จำนวน</v>
          </cell>
        </row>
      </sheetData>
      <sheetData sheetId="533">
        <row r="2">
          <cell r="E2" t="str">
            <v>จำนวน</v>
          </cell>
        </row>
      </sheetData>
      <sheetData sheetId="534">
        <row r="2">
          <cell r="E2" t="str">
            <v>จำนวน</v>
          </cell>
        </row>
      </sheetData>
      <sheetData sheetId="535"/>
      <sheetData sheetId="536"/>
      <sheetData sheetId="537"/>
      <sheetData sheetId="538"/>
      <sheetData sheetId="539"/>
      <sheetData sheetId="540">
        <row r="2">
          <cell r="A2" t="str">
            <v>LCY:</v>
          </cell>
        </row>
      </sheetData>
      <sheetData sheetId="541"/>
      <sheetData sheetId="542">
        <row r="2">
          <cell r="A2" t="str">
            <v>LCY:</v>
          </cell>
        </row>
      </sheetData>
      <sheetData sheetId="543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>
        <row r="2">
          <cell r="E2" t="str">
            <v>จำนวน</v>
          </cell>
        </row>
      </sheetData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เงินกู้ MGC"/>
      <sheetName val="เงินกู้ธนชาติ"/>
      <sheetName val="2002"/>
      <sheetName val="Parameters"/>
      <sheetName val="Job header"/>
      <sheetName val="Babara"/>
      <sheetName val="Customize Your Invoice"/>
      <sheetName val="1201"/>
      <sheetName val="data"/>
      <sheetName val="Invoice"/>
      <sheetName val="SCB 1 - Current"/>
      <sheetName val="SCB 2 - Current"/>
      <sheetName val="BOM.EXSM"/>
      <sheetName val="Trial Balance"/>
      <sheetName val="Code"/>
      <sheetName val="Account List"/>
      <sheetName val="Company codes"/>
      <sheetName val="???????????"/>
      <sheetName val="Stock Aging"/>
      <sheetName val="OceMenuSheet"/>
      <sheetName val="OUTLK%"/>
      <sheetName val="RANGES"/>
      <sheetName val="Sample size"/>
      <sheetName val="NEW ZEALAND"/>
      <sheetName val="S-5"/>
      <sheetName val="ต__วเง_นร_บ"/>
      <sheetName val="Product Return Detail"/>
      <sheetName val="Consolidated"/>
      <sheetName val="Links"/>
      <sheetName val="Lead"/>
      <sheetName val="PA"/>
      <sheetName val="FF7"/>
      <sheetName val="LABOUR"/>
      <sheetName val="매출"/>
      <sheetName val="Sheet1"/>
      <sheetName val="Account Name &amp; Code"/>
      <sheetName val="Location &amp; Cost Centre"/>
      <sheetName val="Salaries-CGR OB-2.1"/>
      <sheetName val="Balance sheet"/>
      <sheetName val=" IB-PL-YTD"/>
      <sheetName val="U-5"/>
      <sheetName val="Master"/>
      <sheetName val="Metals"/>
      <sheetName val="GST Recon-Workings"/>
      <sheetName val="Drop Down"/>
      <sheetName val="Igw Model"/>
      <sheetName val="SALES&amp;COGS"/>
      <sheetName val="MONTHLY"/>
      <sheetName val="IMV"/>
      <sheetName val="Thailand"/>
      <sheetName val="Parm"/>
      <sheetName val="PM-TE"/>
      <sheetName val="N-4 Patent right"/>
      <sheetName val="Purchases"/>
      <sheetName val="인원계획-미화"/>
      <sheetName val="노무비"/>
      <sheetName val="detail_profit&amp;loss"/>
      <sheetName val="U-3"/>
      <sheetName val="TrialBalance Q3-2002"/>
      <sheetName val="CRITERIA1"/>
      <sheetName val="list"/>
      <sheetName val="A"/>
      <sheetName val="FA Register"/>
      <sheetName val="เงินกู้_MGC"/>
      <sheetName val="Trial_Balance"/>
      <sheetName val="Account_Name_&amp;_Code"/>
      <sheetName val="Location_&amp;_Cost_Centre"/>
      <sheetName val="Salaries-CGR_OB-2_1"/>
      <sheetName val="Balance_sheet"/>
      <sheetName val="_IB-PL-YTD"/>
      <sheetName val="GST_Recon-Workings"/>
      <sheetName val="Drop_Down"/>
      <sheetName val="Igw_Model"/>
      <sheetName val="TrialBalance_Q3-2002"/>
      <sheetName val="Account_List"/>
      <sheetName val="Company_codes"/>
      <sheetName val="NEW_ZEALAND"/>
      <sheetName val="Stock_Aging"/>
      <sheetName val="N-4_Patent_right"/>
      <sheetName val="FA_Register"/>
      <sheetName val="Lists"/>
      <sheetName val="Last Year"/>
      <sheetName val="Sch 7"/>
      <sheetName val="Kind of Service"/>
      <sheetName val="2004 Labor"/>
      <sheetName val="Service Coming"/>
      <sheetName val="e-1810_A"/>
      <sheetName val="2. Definitions"/>
      <sheetName val="FA_31.03.05"/>
      <sheetName val="Up to 2002"/>
      <sheetName val="DETAILAC"/>
      <sheetName val="2"/>
      <sheetName val="Furniture"/>
      <sheetName val="พ.ย.46-ม.ค.47"/>
      <sheetName val="เงินกู้_MGC1"/>
      <sheetName val="Trial_Balance1"/>
      <sheetName val="Account_Name_&amp;_Code1"/>
      <sheetName val="Location_&amp;_Cost_Centre1"/>
      <sheetName val="Salaries-CGR_OB-2_11"/>
      <sheetName val="Balance_sheet1"/>
      <sheetName val="_IB-PL-YTD1"/>
      <sheetName val="GST_Recon-Workings1"/>
      <sheetName val="Drop_Down1"/>
      <sheetName val="Igw_Model1"/>
      <sheetName val="TrialBalance_Q3-20021"/>
      <sheetName val="Account_List1"/>
      <sheetName val="Company_codes1"/>
      <sheetName val="NEW_ZEALAND1"/>
      <sheetName val="Stock_Aging1"/>
      <sheetName val="N-4_Patent_right1"/>
      <sheetName val="FA_Register1"/>
      <sheetName val="ana u5"/>
      <sheetName val="Master table"/>
      <sheetName val="P&amp;L"/>
      <sheetName val="1602-97"/>
      <sheetName val="proforma"/>
    </sheetNames>
    <sheetDataSet>
      <sheetData sheetId="0">
        <row r="1">
          <cell r="F1">
            <v>36525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95"/>
      <sheetName val="Asset 92-95"/>
      <sheetName val="Asset 96-99"/>
      <sheetName val="Asset 2000"/>
      <sheetName val="Asset 2001"/>
      <sheetName val="Asset 2002"/>
      <sheetName val="SumDepre_AssetAllocation"/>
      <sheetName val="SumAsset_92_95"/>
      <sheetName val="SumAsset_96_99"/>
      <sheetName val="SumAsset_2000"/>
      <sheetName val="SumAsset_2001"/>
      <sheetName val="SumAsset_2002"/>
      <sheetName val="SumType"/>
      <sheetName val="EmpCode"/>
      <sheetName val="ตั๋วเงินรับ"/>
      <sheetName val="เงินกู้ MGC"/>
      <sheetName val="เงินกู้ธนชาติ"/>
      <sheetName val="RECY"/>
      <sheetName val="CUSTOMER"/>
    </sheetNames>
    <sheetDataSet>
      <sheetData sheetId="0">
        <row r="9">
          <cell r="I9" t="str">
            <v>13301-999</v>
          </cell>
          <cell r="Z9">
            <v>53978</v>
          </cell>
          <cell r="AA9">
            <v>2698.9</v>
          </cell>
          <cell r="AB9">
            <v>229.22</v>
          </cell>
          <cell r="AC9">
            <v>207.04</v>
          </cell>
          <cell r="AD9">
            <v>229.22</v>
          </cell>
          <cell r="AE9">
            <v>221.83</v>
          </cell>
          <cell r="AF9">
            <v>229.22</v>
          </cell>
          <cell r="AG9">
            <v>221.83</v>
          </cell>
          <cell r="AH9">
            <v>229.22</v>
          </cell>
          <cell r="AI9">
            <v>229.22</v>
          </cell>
          <cell r="AJ9">
            <v>221.83</v>
          </cell>
          <cell r="AK9">
            <v>229.22</v>
          </cell>
          <cell r="AL9">
            <v>221.83</v>
          </cell>
          <cell r="AM9">
            <v>229.22</v>
          </cell>
          <cell r="AN9">
            <v>2698.9</v>
          </cell>
          <cell r="AO9">
            <v>16866.25</v>
          </cell>
          <cell r="AP9">
            <v>37111.75</v>
          </cell>
          <cell r="AQ9">
            <v>19565.150000000001</v>
          </cell>
          <cell r="AR9">
            <v>34412.85</v>
          </cell>
        </row>
        <row r="10">
          <cell r="I10" t="str">
            <v>13301-999</v>
          </cell>
          <cell r="Z10">
            <v>1366359.1</v>
          </cell>
          <cell r="AA10">
            <v>68317.960000000006</v>
          </cell>
          <cell r="AB10">
            <v>5802.35</v>
          </cell>
          <cell r="AC10">
            <v>5240.83</v>
          </cell>
          <cell r="AD10">
            <v>5802.35</v>
          </cell>
          <cell r="AE10">
            <v>5615.17</v>
          </cell>
          <cell r="AF10">
            <v>5802.35</v>
          </cell>
          <cell r="AG10">
            <v>5615.17</v>
          </cell>
          <cell r="AH10">
            <v>5802.35</v>
          </cell>
          <cell r="AI10">
            <v>5802.35</v>
          </cell>
          <cell r="AJ10">
            <v>5615.17</v>
          </cell>
          <cell r="AK10">
            <v>5802.35</v>
          </cell>
          <cell r="AL10">
            <v>5615.17</v>
          </cell>
          <cell r="AM10">
            <v>5802.35</v>
          </cell>
          <cell r="AN10">
            <v>68317.960000000006</v>
          </cell>
          <cell r="AO10">
            <v>414025.47</v>
          </cell>
          <cell r="AP10">
            <v>952333.63</v>
          </cell>
          <cell r="AQ10">
            <v>482343.42999999993</v>
          </cell>
          <cell r="AR10">
            <v>884015.67000000016</v>
          </cell>
        </row>
        <row r="11">
          <cell r="I11" t="str">
            <v>13301-999</v>
          </cell>
          <cell r="Z11">
            <v>472359.89</v>
          </cell>
          <cell r="AA11">
            <v>23617.99</v>
          </cell>
          <cell r="AB11">
            <v>2005.91</v>
          </cell>
          <cell r="AC11">
            <v>1811.79</v>
          </cell>
          <cell r="AD11">
            <v>2005.91</v>
          </cell>
          <cell r="AE11">
            <v>1941.2</v>
          </cell>
          <cell r="AF11">
            <v>2005.91</v>
          </cell>
          <cell r="AG11">
            <v>1941.2</v>
          </cell>
          <cell r="AH11">
            <v>2005.91</v>
          </cell>
          <cell r="AI11">
            <v>2005.91</v>
          </cell>
          <cell r="AJ11">
            <v>1941.2</v>
          </cell>
          <cell r="AK11">
            <v>2005.91</v>
          </cell>
          <cell r="AL11">
            <v>1941.2</v>
          </cell>
          <cell r="AM11">
            <v>2005.91</v>
          </cell>
          <cell r="AN11">
            <v>23617.96</v>
          </cell>
          <cell r="AO11">
            <v>132001.75</v>
          </cell>
          <cell r="AP11">
            <v>340358.14</v>
          </cell>
          <cell r="AQ11">
            <v>155619.71</v>
          </cell>
          <cell r="AR11">
            <v>316740.18000000005</v>
          </cell>
        </row>
        <row r="12">
          <cell r="I12" t="str">
            <v>13301-999</v>
          </cell>
          <cell r="Z12">
            <v>492792.07</v>
          </cell>
          <cell r="AA12">
            <v>24639.599999999999</v>
          </cell>
          <cell r="AB12">
            <v>2092.6799999999998</v>
          </cell>
          <cell r="AC12">
            <v>1890.16</v>
          </cell>
          <cell r="AD12">
            <v>2092.6799999999998</v>
          </cell>
          <cell r="AE12">
            <v>2025.17</v>
          </cell>
          <cell r="AF12">
            <v>2092.6799999999998</v>
          </cell>
          <cell r="AG12">
            <v>2025.17</v>
          </cell>
          <cell r="AH12">
            <v>2092.6799999999998</v>
          </cell>
          <cell r="AI12">
            <v>2092.6799999999998</v>
          </cell>
          <cell r="AJ12">
            <v>2025.17</v>
          </cell>
          <cell r="AK12">
            <v>2092.6799999999998</v>
          </cell>
          <cell r="AL12">
            <v>2025.17</v>
          </cell>
          <cell r="AM12">
            <v>2092.6799999999998</v>
          </cell>
          <cell r="AN12">
            <v>24639.599999999999</v>
          </cell>
          <cell r="AO12">
            <v>115502.31</v>
          </cell>
          <cell r="AP12">
            <v>377289.76</v>
          </cell>
          <cell r="AQ12">
            <v>140141.91</v>
          </cell>
          <cell r="AR12">
            <v>352650.16000000003</v>
          </cell>
        </row>
        <row r="13">
          <cell r="I13" t="str">
            <v>13301-999</v>
          </cell>
          <cell r="Z13">
            <v>648000</v>
          </cell>
          <cell r="AA13">
            <v>32400</v>
          </cell>
          <cell r="AB13">
            <v>2751.78</v>
          </cell>
          <cell r="AC13">
            <v>2485.48</v>
          </cell>
          <cell r="AD13">
            <v>2751.78</v>
          </cell>
          <cell r="AE13">
            <v>2663.01</v>
          </cell>
          <cell r="AF13">
            <v>2751.78</v>
          </cell>
          <cell r="AG13">
            <v>2663.01</v>
          </cell>
          <cell r="AH13">
            <v>2751.78</v>
          </cell>
          <cell r="AI13">
            <v>2751.78</v>
          </cell>
          <cell r="AJ13">
            <v>2663.01</v>
          </cell>
          <cell r="AK13">
            <v>2751.78</v>
          </cell>
          <cell r="AL13">
            <v>2663.01</v>
          </cell>
          <cell r="AM13">
            <v>2751.78</v>
          </cell>
          <cell r="AN13">
            <v>32399.98</v>
          </cell>
          <cell r="AO13">
            <v>112911.7</v>
          </cell>
          <cell r="AP13">
            <v>535088.30000000005</v>
          </cell>
          <cell r="AQ13">
            <v>145311.67999999999</v>
          </cell>
          <cell r="AR13">
            <v>502688.32</v>
          </cell>
        </row>
        <row r="14">
          <cell r="I14" t="str">
            <v>13301-999</v>
          </cell>
          <cell r="Z14">
            <v>1000000</v>
          </cell>
          <cell r="AA14">
            <v>50000</v>
          </cell>
          <cell r="AB14">
            <v>4246.58</v>
          </cell>
          <cell r="AC14">
            <v>3835.62</v>
          </cell>
          <cell r="AD14">
            <v>4246.58</v>
          </cell>
          <cell r="AE14">
            <v>4109.59</v>
          </cell>
          <cell r="AF14">
            <v>4246.58</v>
          </cell>
          <cell r="AG14">
            <v>4109.59</v>
          </cell>
          <cell r="AH14">
            <v>4246.58</v>
          </cell>
          <cell r="AI14">
            <v>4246.58</v>
          </cell>
          <cell r="AJ14">
            <v>4109.59</v>
          </cell>
          <cell r="AK14">
            <v>4246.58</v>
          </cell>
          <cell r="AL14">
            <v>4109.59</v>
          </cell>
          <cell r="AM14">
            <v>4246.58</v>
          </cell>
          <cell r="AN14">
            <v>50000.04</v>
          </cell>
          <cell r="AO14">
            <v>173150.72</v>
          </cell>
          <cell r="AP14">
            <v>826849.28000000003</v>
          </cell>
          <cell r="AQ14">
            <v>223150.76</v>
          </cell>
          <cell r="AR14">
            <v>776849.24</v>
          </cell>
        </row>
        <row r="15">
          <cell r="I15" t="str">
            <v>13301-999</v>
          </cell>
          <cell r="Z15">
            <v>139800.9</v>
          </cell>
          <cell r="AA15">
            <v>6990.05</v>
          </cell>
          <cell r="AB15">
            <v>459.62</v>
          </cell>
          <cell r="AC15">
            <v>536.22</v>
          </cell>
          <cell r="AD15">
            <v>593.67999999999995</v>
          </cell>
          <cell r="AE15">
            <v>574.52</v>
          </cell>
          <cell r="AF15">
            <v>593.67999999999995</v>
          </cell>
          <cell r="AG15">
            <v>574.52</v>
          </cell>
          <cell r="AH15">
            <v>593.67999999999995</v>
          </cell>
          <cell r="AI15">
            <v>593.67999999999995</v>
          </cell>
          <cell r="AJ15">
            <v>574.52</v>
          </cell>
          <cell r="AK15">
            <v>593.67999999999995</v>
          </cell>
          <cell r="AL15">
            <v>574.52</v>
          </cell>
          <cell r="AM15">
            <v>593.67999999999995</v>
          </cell>
          <cell r="AN15">
            <v>6856</v>
          </cell>
          <cell r="AO15">
            <v>6856</v>
          </cell>
          <cell r="AP15">
            <v>132944.9</v>
          </cell>
          <cell r="AQ15">
            <v>13712</v>
          </cell>
          <cell r="AR15">
            <v>126088.9</v>
          </cell>
        </row>
        <row r="16">
          <cell r="I16" t="str">
            <v>13301-999</v>
          </cell>
          <cell r="Z16">
            <v>86425</v>
          </cell>
          <cell r="AA16">
            <v>4321.25</v>
          </cell>
          <cell r="AB16" t="str">
            <v xml:space="preserve"> </v>
          </cell>
          <cell r="AC16">
            <v>331.49</v>
          </cell>
          <cell r="AD16">
            <v>367.01</v>
          </cell>
          <cell r="AE16">
            <v>355.17</v>
          </cell>
          <cell r="AF16">
            <v>367.01</v>
          </cell>
          <cell r="AG16">
            <v>355.17</v>
          </cell>
          <cell r="AH16">
            <v>367.01</v>
          </cell>
          <cell r="AI16">
            <v>367.01</v>
          </cell>
          <cell r="AJ16">
            <v>355.17</v>
          </cell>
          <cell r="AK16">
            <v>367.01</v>
          </cell>
          <cell r="AL16">
            <v>355.17</v>
          </cell>
          <cell r="AM16">
            <v>367.01</v>
          </cell>
          <cell r="AN16">
            <v>3954.23</v>
          </cell>
          <cell r="AO16">
            <v>0</v>
          </cell>
          <cell r="AP16">
            <v>0</v>
          </cell>
          <cell r="AQ16">
            <v>3954.2300000000005</v>
          </cell>
          <cell r="AR16">
            <v>82470.77</v>
          </cell>
        </row>
        <row r="17">
          <cell r="AQ1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A.Prelim"/>
      <sheetName val="B.Struct"/>
      <sheetName val="C.Arch"/>
      <sheetName val="D.Int"/>
      <sheetName val="D.Int _PC SUM"/>
      <sheetName val="E.Landscape"/>
      <sheetName val="F.Elect"/>
      <sheetName val="G.San"/>
      <sheetName val="H.Air"/>
      <sheetName val="Lift"/>
      <sheetName val="I.Drainage"/>
      <sheetName val="J. WTP"/>
      <sheetName val="L.Swimming "/>
      <sheetName val="K.Internal Road"/>
      <sheetName val="M. Provisional Sum"/>
      <sheetName val="Sheet3"/>
      <sheetName val="SH-A"/>
      <sheetName val="SH-B"/>
      <sheetName val="SH-D"/>
      <sheetName val="SH-E"/>
      <sheetName val="SH-F"/>
      <sheetName val="SH-G"/>
      <sheetName val="SH-C"/>
      <sheetName val="Sheet1"/>
      <sheetName val="RECY"/>
      <sheetName val="DETAIL "/>
      <sheetName val="splinkler"/>
      <sheetName val="A_Prelim"/>
      <sheetName val="B_Struct"/>
      <sheetName val="C_Arch"/>
      <sheetName val="D_Int"/>
      <sheetName val="D_Int__PC_SUM"/>
      <sheetName val="E_Landscape"/>
      <sheetName val="F_Elect"/>
      <sheetName val="G_San"/>
      <sheetName val="H_Air"/>
      <sheetName val="I_Drainage"/>
      <sheetName val="J__WTP"/>
      <sheetName val="L_Swimming_"/>
      <sheetName val="K_Internal_Road"/>
      <sheetName val="M__Provisional_Sum"/>
      <sheetName val="Summary"/>
      <sheetName val="BOQ _Apartment"/>
      <sheetName val="Quotation"/>
      <sheetName val="Summary All"/>
      <sheetName val="Main Sum (Hotel &amp; Residences)"/>
      <sheetName val="Unit rate Architecture"/>
      <sheetName val="FAB별"/>
      <sheetName val="BOX Cryostat Details"/>
      <sheetName val="Driver Linac Layout"/>
      <sheetName val="Inputs"/>
      <sheetName val="Magnet Details"/>
      <sheetName val="sheetNO"/>
      <sheetName val="Data"/>
      <sheetName val="ราคาต่ำสุด-721"/>
      <sheetName val="Worksheet"/>
      <sheetName val="Mat"/>
      <sheetName val="PRICE LIST"/>
      <sheetName val="vo"/>
      <sheetName val="iLink_COA"/>
      <sheetName val="A"/>
      <sheetName val="BQLIST"/>
      <sheetName val="Assumptions"/>
      <sheetName val="conc-foot-gradeslab"/>
      <sheetName val="SSuppliers"/>
      <sheetName val="Structure"/>
      <sheetName val="B.O.Q"/>
      <sheetName val="8.ข้อมูลงานไม้แบบ+งานทั่วไป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อาคาร"/>
      <sheetName val="ภูมิทัศน์"/>
      <sheetName val="เครื่องเสียง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T"/>
      <sheetName val="BME"/>
      <sheetName val="Sheet1"/>
      <sheetName val="BMCT2003"/>
      <sheetName val="N-11.3"/>
      <sheetName val="K-1A"/>
      <sheetName val="TrialBalance Q3-2002"/>
      <sheetName val="K-5"/>
      <sheetName val="ADJ - RATE"/>
      <sheetName val="Addition_AUC"/>
      <sheetName val="เงินกู้ MGC"/>
      <sheetName val="เงินกู้ธนชาติ"/>
      <sheetName val="K-2"/>
      <sheetName val="ELEC45-01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ตั๋วเงินรับ"/>
    </sheetNames>
    <sheetDataSet>
      <sheetData sheetId="0">
        <row r="15">
          <cell r="F15">
            <v>2098135.8193465373</v>
          </cell>
        </row>
      </sheetData>
      <sheetData sheetId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et41_42"/>
    </sheetNames>
    <sheetDataSet>
      <sheetData sheetId="0">
        <row r="1">
          <cell r="A1" t="str">
            <v>รหัสบัญชี</v>
          </cell>
          <cell r="B1" t="str">
            <v>รหัสสินทรัพย์</v>
          </cell>
          <cell r="C1" t="str">
            <v>ชื่อสินทรัพย์</v>
          </cell>
          <cell r="D1" t="str">
            <v>วันที่ซื้อ</v>
          </cell>
          <cell r="E1" t="str">
            <v>ราคาซื้อ</v>
          </cell>
          <cell r="F1" t="str">
            <v>bookvalue1</v>
          </cell>
          <cell r="G1" t="str">
            <v>อัตราค่าเสื่อมราคา</v>
          </cell>
          <cell r="H1" t="str">
            <v>ค่าเสื่อมราคารายงวด</v>
          </cell>
          <cell r="I1" t="str">
            <v>ค่าเสื่อมราคาสะสม</v>
          </cell>
          <cell r="J1" t="str">
            <v>มูลค่าทางบัญชี</v>
          </cell>
          <cell r="K1" t="str">
            <v>แผนก,ฝ่าย,สาขา</v>
          </cell>
        </row>
        <row r="2">
          <cell r="A2" t="str">
            <v>110300000</v>
          </cell>
          <cell r="B2" t="str">
            <v>10051KB0094</v>
          </cell>
          <cell r="C2" t="str">
            <v>เก้าอี้ทำงานหุ้มผ้าฝ้าย</v>
          </cell>
          <cell r="D2" t="str">
            <v>15 มี.ค. 42</v>
          </cell>
          <cell r="E2">
            <v>1255.5999999999999</v>
          </cell>
          <cell r="F2">
            <v>0</v>
          </cell>
          <cell r="G2">
            <v>20</v>
          </cell>
          <cell r="H2">
            <v>200.91</v>
          </cell>
          <cell r="I2">
            <v>200.91</v>
          </cell>
          <cell r="J2">
            <v>1054.69</v>
          </cell>
          <cell r="K2" t="str">
            <v>100</v>
          </cell>
        </row>
        <row r="3">
          <cell r="A3" t="str">
            <v>110300000</v>
          </cell>
          <cell r="B3" t="str">
            <v>100AD0D0010</v>
          </cell>
          <cell r="C3" t="str">
            <v>โต๊ะทำงาน 75-120-75</v>
          </cell>
          <cell r="D3" t="str">
            <v>5 พ.ค. 41</v>
          </cell>
          <cell r="E3">
            <v>3584</v>
          </cell>
          <cell r="F3">
            <v>0</v>
          </cell>
          <cell r="G3">
            <v>20</v>
          </cell>
          <cell r="H3">
            <v>1190.1300000000001</v>
          </cell>
          <cell r="I3">
            <v>1190.1300000000001</v>
          </cell>
          <cell r="J3">
            <v>2393.87</v>
          </cell>
          <cell r="K3" t="str">
            <v>AD</v>
          </cell>
        </row>
        <row r="4">
          <cell r="A4" t="str">
            <v>110300000</v>
          </cell>
          <cell r="B4" t="str">
            <v>100AD0D0011</v>
          </cell>
          <cell r="C4" t="str">
            <v>โต๊ะทำงาน 75-120-75</v>
          </cell>
          <cell r="D4" t="str">
            <v>5 พ.ค. 41</v>
          </cell>
          <cell r="E4">
            <v>3584</v>
          </cell>
          <cell r="F4">
            <v>0</v>
          </cell>
          <cell r="G4">
            <v>20</v>
          </cell>
          <cell r="H4">
            <v>1190.1300000000001</v>
          </cell>
          <cell r="I4">
            <v>1190.1300000000001</v>
          </cell>
          <cell r="J4">
            <v>2393.87</v>
          </cell>
          <cell r="K4" t="str">
            <v>AD</v>
          </cell>
        </row>
        <row r="5">
          <cell r="A5" t="str">
            <v>110300000</v>
          </cell>
          <cell r="B5" t="str">
            <v>100AD0D0012</v>
          </cell>
          <cell r="C5" t="str">
            <v>โต๊ะทำงาน 75-120-75</v>
          </cell>
          <cell r="D5" t="str">
            <v>15 พ.ค. 41</v>
          </cell>
          <cell r="E5">
            <v>3584</v>
          </cell>
          <cell r="F5">
            <v>0</v>
          </cell>
          <cell r="G5">
            <v>20</v>
          </cell>
          <cell r="H5">
            <v>1170.5</v>
          </cell>
          <cell r="I5">
            <v>1170.5</v>
          </cell>
          <cell r="J5">
            <v>2413.5</v>
          </cell>
          <cell r="K5" t="str">
            <v>AD</v>
          </cell>
        </row>
        <row r="6">
          <cell r="A6" t="str">
            <v>110300000</v>
          </cell>
          <cell r="B6" t="str">
            <v>100AD0D0013</v>
          </cell>
          <cell r="C6" t="str">
            <v>โต๊ะทำงาน 75-120-75</v>
          </cell>
          <cell r="D6" t="str">
            <v>5 พ.ค. 41</v>
          </cell>
          <cell r="E6">
            <v>3584</v>
          </cell>
          <cell r="F6">
            <v>0</v>
          </cell>
          <cell r="G6">
            <v>20</v>
          </cell>
          <cell r="H6">
            <v>1190.1300000000001</v>
          </cell>
          <cell r="I6">
            <v>1190.1300000000001</v>
          </cell>
          <cell r="J6">
            <v>2393.87</v>
          </cell>
          <cell r="K6" t="str">
            <v>AD</v>
          </cell>
        </row>
        <row r="7">
          <cell r="A7" t="str">
            <v>110300000</v>
          </cell>
          <cell r="B7" t="str">
            <v>100AD0E0014</v>
          </cell>
          <cell r="C7" t="str">
            <v>โต๊ะทำงาน 60-120-75(20.10.41)</v>
          </cell>
          <cell r="D7" t="str">
            <v>20 ก.ย. 41</v>
          </cell>
          <cell r="E7">
            <v>3832.5</v>
          </cell>
          <cell r="F7">
            <v>0</v>
          </cell>
          <cell r="G7">
            <v>20</v>
          </cell>
          <cell r="H7">
            <v>982.8</v>
          </cell>
          <cell r="I7">
            <v>982.8</v>
          </cell>
          <cell r="J7">
            <v>2849.7</v>
          </cell>
          <cell r="K7" t="str">
            <v>AD</v>
          </cell>
        </row>
        <row r="8">
          <cell r="A8" t="str">
            <v>110300000</v>
          </cell>
          <cell r="B8" t="str">
            <v>100AD0E0016</v>
          </cell>
          <cell r="C8" t="str">
            <v>โต๊ะทำงาน 60-120-75(11.11.41)</v>
          </cell>
          <cell r="D8" t="str">
            <v>11 พ.ย. 41</v>
          </cell>
          <cell r="E8">
            <v>3750</v>
          </cell>
          <cell r="F8">
            <v>0</v>
          </cell>
          <cell r="G8">
            <v>20</v>
          </cell>
          <cell r="H8">
            <v>854.79</v>
          </cell>
          <cell r="I8">
            <v>854.79</v>
          </cell>
          <cell r="J8">
            <v>2895.21</v>
          </cell>
          <cell r="K8" t="str">
            <v>AD</v>
          </cell>
        </row>
        <row r="9">
          <cell r="A9" t="str">
            <v>110300000</v>
          </cell>
          <cell r="B9" t="str">
            <v>100AD0F0004</v>
          </cell>
          <cell r="C9" t="str">
            <v>โต๊ะทำงาน 75-150-75</v>
          </cell>
          <cell r="D9" t="str">
            <v>15 พ.ค. 41</v>
          </cell>
          <cell r="E9">
            <v>4064.26</v>
          </cell>
          <cell r="F9">
            <v>0</v>
          </cell>
          <cell r="G9">
            <v>20</v>
          </cell>
          <cell r="H9">
            <v>1327.33</v>
          </cell>
          <cell r="I9">
            <v>1327.33</v>
          </cell>
          <cell r="J9">
            <v>2736.93</v>
          </cell>
          <cell r="K9" t="str">
            <v>AD</v>
          </cell>
        </row>
        <row r="10">
          <cell r="A10" t="str">
            <v>110300000</v>
          </cell>
          <cell r="B10" t="str">
            <v>100AD0G0003</v>
          </cell>
          <cell r="C10" t="str">
            <v>โต๊ะทำงาน 60-100-75(20.10.41)</v>
          </cell>
          <cell r="D10" t="str">
            <v>20 ต.ค. 41</v>
          </cell>
          <cell r="E10">
            <v>3102.5</v>
          </cell>
          <cell r="F10">
            <v>0</v>
          </cell>
          <cell r="G10">
            <v>20</v>
          </cell>
          <cell r="H10">
            <v>744.6</v>
          </cell>
          <cell r="I10">
            <v>744.6</v>
          </cell>
          <cell r="J10">
            <v>2357.9</v>
          </cell>
          <cell r="K10" t="str">
            <v>AD</v>
          </cell>
        </row>
        <row r="11">
          <cell r="A11" t="str">
            <v>110300000</v>
          </cell>
          <cell r="B11" t="str">
            <v>100AD0G0004</v>
          </cell>
          <cell r="C11" t="str">
            <v>โต๊ะทำงาน 60-100-75(20.10.41)</v>
          </cell>
          <cell r="D11" t="str">
            <v>20 ต.ค. 41</v>
          </cell>
          <cell r="E11">
            <v>3102.5</v>
          </cell>
          <cell r="F11">
            <v>0</v>
          </cell>
          <cell r="G11">
            <v>20</v>
          </cell>
          <cell r="H11">
            <v>744.6</v>
          </cell>
          <cell r="I11">
            <v>744.6</v>
          </cell>
          <cell r="J11">
            <v>2357.9</v>
          </cell>
          <cell r="K11" t="str">
            <v>AD</v>
          </cell>
        </row>
        <row r="12">
          <cell r="A12" t="str">
            <v>110300000</v>
          </cell>
          <cell r="B12" t="str">
            <v>100AD0G0005</v>
          </cell>
          <cell r="C12" t="str">
            <v>โต๊ะทำงาน 60-100-75(20.10.41)</v>
          </cell>
          <cell r="D12" t="str">
            <v>20 ต.ค. 41</v>
          </cell>
          <cell r="E12">
            <v>3102.5</v>
          </cell>
          <cell r="F12">
            <v>0</v>
          </cell>
          <cell r="G12">
            <v>20</v>
          </cell>
          <cell r="H12">
            <v>744.6</v>
          </cell>
          <cell r="I12">
            <v>744.6</v>
          </cell>
          <cell r="J12">
            <v>2357.9</v>
          </cell>
          <cell r="K12" t="str">
            <v>AD</v>
          </cell>
        </row>
        <row r="13">
          <cell r="A13" t="str">
            <v>110300000</v>
          </cell>
          <cell r="B13" t="str">
            <v>100AD0K0007</v>
          </cell>
          <cell r="C13" t="str">
            <v>โต๊ะคอมพิวเตอร์ 60-80-75(11.11.41)</v>
          </cell>
          <cell r="D13" t="str">
            <v>11 พ.ย. 41</v>
          </cell>
          <cell r="E13">
            <v>1978.37</v>
          </cell>
          <cell r="F13">
            <v>0</v>
          </cell>
          <cell r="G13">
            <v>20</v>
          </cell>
          <cell r="H13">
            <v>450.99</v>
          </cell>
          <cell r="I13">
            <v>450.99</v>
          </cell>
          <cell r="J13">
            <v>1527.38</v>
          </cell>
          <cell r="K13" t="str">
            <v>AD</v>
          </cell>
        </row>
        <row r="14">
          <cell r="A14" t="str">
            <v>110300000</v>
          </cell>
          <cell r="B14" t="str">
            <v>100AD0K0008</v>
          </cell>
          <cell r="C14" t="str">
            <v>โต๊ะคอมพิวเตอร์ 60-80-75(11.11.41)</v>
          </cell>
          <cell r="D14" t="str">
            <v>11 พ.ย. 41</v>
          </cell>
          <cell r="E14">
            <v>1978.37</v>
          </cell>
          <cell r="F14">
            <v>0</v>
          </cell>
          <cell r="G14">
            <v>20</v>
          </cell>
          <cell r="H14">
            <v>450.99</v>
          </cell>
          <cell r="I14">
            <v>450.99</v>
          </cell>
          <cell r="J14">
            <v>1527.38</v>
          </cell>
          <cell r="K14" t="str">
            <v>AD</v>
          </cell>
        </row>
        <row r="15">
          <cell r="A15" t="str">
            <v>110300000</v>
          </cell>
          <cell r="B15" t="str">
            <v>100AD0O0004</v>
          </cell>
          <cell r="C15" t="str">
            <v>โต๊ะพรินเตอร์ 60-80-75(11.11.41)</v>
          </cell>
          <cell r="D15" t="str">
            <v>11 พ.ย. 41</v>
          </cell>
          <cell r="E15">
            <v>2078.7199999999998</v>
          </cell>
          <cell r="F15">
            <v>0</v>
          </cell>
          <cell r="G15">
            <v>20</v>
          </cell>
          <cell r="H15">
            <v>473.83</v>
          </cell>
          <cell r="I15">
            <v>473.83</v>
          </cell>
          <cell r="J15">
            <v>1604.89</v>
          </cell>
          <cell r="K15" t="str">
            <v>AD</v>
          </cell>
        </row>
        <row r="16">
          <cell r="A16" t="str">
            <v>110300000</v>
          </cell>
          <cell r="B16" t="str">
            <v>100AD1E0006</v>
          </cell>
          <cell r="C16" t="str">
            <v>เก้าอี้ทำงานหุ้มผ้ามีท่อแก็ส</v>
          </cell>
          <cell r="D16" t="str">
            <v>15 พ.ค. 41</v>
          </cell>
          <cell r="E16">
            <v>3870.72</v>
          </cell>
          <cell r="F16">
            <v>0</v>
          </cell>
          <cell r="G16">
            <v>20</v>
          </cell>
          <cell r="H16">
            <v>1264.1099999999999</v>
          </cell>
          <cell r="I16">
            <v>1264.1099999999999</v>
          </cell>
          <cell r="J16">
            <v>2606.61</v>
          </cell>
          <cell r="K16" t="str">
            <v>AD</v>
          </cell>
        </row>
        <row r="17">
          <cell r="A17" t="str">
            <v>110300000</v>
          </cell>
          <cell r="B17" t="str">
            <v>100AD1F0022</v>
          </cell>
          <cell r="C17" t="str">
            <v>เก้าอี้ทำงาน</v>
          </cell>
          <cell r="D17" t="str">
            <v>15 พ.ค. 41</v>
          </cell>
          <cell r="E17">
            <v>2186.2399999999998</v>
          </cell>
          <cell r="F17">
            <v>0</v>
          </cell>
          <cell r="G17">
            <v>20</v>
          </cell>
          <cell r="H17">
            <v>714.02</v>
          </cell>
          <cell r="I17">
            <v>714.02</v>
          </cell>
          <cell r="J17">
            <v>1472.22</v>
          </cell>
          <cell r="K17" t="str">
            <v>AD</v>
          </cell>
        </row>
        <row r="18">
          <cell r="A18" t="str">
            <v>110300000</v>
          </cell>
          <cell r="B18" t="str">
            <v>100AD1F0023</v>
          </cell>
          <cell r="C18" t="str">
            <v>เก้าอี้ทำงาน</v>
          </cell>
          <cell r="D18" t="str">
            <v>15 พ.ค. 41</v>
          </cell>
          <cell r="E18">
            <v>2186.2399999999998</v>
          </cell>
          <cell r="F18">
            <v>0</v>
          </cell>
          <cell r="G18">
            <v>20</v>
          </cell>
          <cell r="H18">
            <v>714.02</v>
          </cell>
          <cell r="I18">
            <v>714.02</v>
          </cell>
          <cell r="J18">
            <v>1472.22</v>
          </cell>
          <cell r="K18" t="str">
            <v>AD</v>
          </cell>
        </row>
        <row r="19">
          <cell r="A19" t="str">
            <v>110300000</v>
          </cell>
          <cell r="B19" t="str">
            <v>100AD1F0024</v>
          </cell>
          <cell r="C19" t="str">
            <v>เก้าอี้ทำงาน</v>
          </cell>
          <cell r="D19" t="str">
            <v>15 พ.ค. 41</v>
          </cell>
          <cell r="E19">
            <v>2186.2399999999998</v>
          </cell>
          <cell r="F19">
            <v>0</v>
          </cell>
          <cell r="G19">
            <v>20</v>
          </cell>
          <cell r="H19">
            <v>714.02</v>
          </cell>
          <cell r="I19">
            <v>714.02</v>
          </cell>
          <cell r="J19">
            <v>1472.22</v>
          </cell>
          <cell r="K19" t="str">
            <v>AD</v>
          </cell>
        </row>
        <row r="20">
          <cell r="A20" t="str">
            <v>110300000</v>
          </cell>
          <cell r="B20" t="str">
            <v>100AD1F0025</v>
          </cell>
          <cell r="C20" t="str">
            <v>เก้าอี้ทำงาน</v>
          </cell>
          <cell r="D20" t="str">
            <v>15 พ.ค. 41</v>
          </cell>
          <cell r="E20">
            <v>2186.2399999999998</v>
          </cell>
          <cell r="F20">
            <v>0</v>
          </cell>
          <cell r="G20">
            <v>20</v>
          </cell>
          <cell r="H20">
            <v>714.02</v>
          </cell>
          <cell r="I20">
            <v>714.02</v>
          </cell>
          <cell r="J20">
            <v>1472.22</v>
          </cell>
          <cell r="K20" t="str">
            <v>AD</v>
          </cell>
        </row>
        <row r="21">
          <cell r="A21" t="str">
            <v>110300000</v>
          </cell>
          <cell r="B21" t="str">
            <v>100AD1F0049</v>
          </cell>
          <cell r="C21" t="str">
            <v>เก้าอี้ทำงาน(11.11.41)</v>
          </cell>
          <cell r="D21" t="str">
            <v>11 พ.ย. 41</v>
          </cell>
          <cell r="E21">
            <v>2287.5</v>
          </cell>
          <cell r="F21">
            <v>0</v>
          </cell>
          <cell r="G21">
            <v>20</v>
          </cell>
          <cell r="H21">
            <v>521.45000000000005</v>
          </cell>
          <cell r="I21">
            <v>521.45000000000005</v>
          </cell>
          <cell r="J21">
            <v>1766.05</v>
          </cell>
          <cell r="K21" t="str">
            <v>AD</v>
          </cell>
        </row>
        <row r="22">
          <cell r="A22" t="str">
            <v>110300000</v>
          </cell>
          <cell r="B22" t="str">
            <v>100AD1G0008</v>
          </cell>
          <cell r="C22" t="str">
            <v>เก้าอี้ทำงาน</v>
          </cell>
          <cell r="D22" t="str">
            <v>15 พ.ค. 41</v>
          </cell>
          <cell r="E22">
            <v>1899.52</v>
          </cell>
          <cell r="F22">
            <v>0</v>
          </cell>
          <cell r="G22">
            <v>20</v>
          </cell>
          <cell r="H22">
            <v>620.34</v>
          </cell>
          <cell r="I22">
            <v>620.34</v>
          </cell>
          <cell r="J22">
            <v>1279.18</v>
          </cell>
          <cell r="K22" t="str">
            <v>AD</v>
          </cell>
        </row>
        <row r="23">
          <cell r="A23" t="str">
            <v>110300000</v>
          </cell>
          <cell r="B23" t="str">
            <v>100AD1G0009</v>
          </cell>
          <cell r="C23" t="str">
            <v>เก้าอี้ทำงาน</v>
          </cell>
          <cell r="D23" t="str">
            <v>15 พ.ค. 41</v>
          </cell>
          <cell r="E23">
            <v>1899.52</v>
          </cell>
          <cell r="F23">
            <v>0</v>
          </cell>
          <cell r="G23">
            <v>20</v>
          </cell>
          <cell r="H23">
            <v>620.34</v>
          </cell>
          <cell r="I23">
            <v>620.34</v>
          </cell>
          <cell r="J23">
            <v>1279.18</v>
          </cell>
          <cell r="K23" t="str">
            <v>AD</v>
          </cell>
        </row>
        <row r="24">
          <cell r="A24" t="str">
            <v>110300000</v>
          </cell>
          <cell r="B24" t="str">
            <v>100AD1G0026</v>
          </cell>
          <cell r="C24" t="str">
            <v>เก้าอี้ทำงาน</v>
          </cell>
          <cell r="D24" t="str">
            <v>15 พ.ค. 41</v>
          </cell>
          <cell r="E24">
            <v>1899.52</v>
          </cell>
          <cell r="F24">
            <v>0</v>
          </cell>
          <cell r="G24">
            <v>20</v>
          </cell>
          <cell r="H24">
            <v>620.34</v>
          </cell>
          <cell r="I24">
            <v>620.34</v>
          </cell>
          <cell r="J24">
            <v>1279.18</v>
          </cell>
          <cell r="K24" t="str">
            <v>AD</v>
          </cell>
        </row>
        <row r="25">
          <cell r="A25" t="str">
            <v>110300000</v>
          </cell>
          <cell r="B25" t="str">
            <v>100AD1G0027</v>
          </cell>
          <cell r="C25" t="str">
            <v>เก้าอี้ทำงาน</v>
          </cell>
          <cell r="D25" t="str">
            <v>15 พ.ค. 41</v>
          </cell>
          <cell r="E25">
            <v>1899.52</v>
          </cell>
          <cell r="F25">
            <v>0</v>
          </cell>
          <cell r="G25">
            <v>20</v>
          </cell>
          <cell r="H25">
            <v>620.34</v>
          </cell>
          <cell r="I25">
            <v>620.34</v>
          </cell>
          <cell r="J25">
            <v>1279.18</v>
          </cell>
          <cell r="K25" t="str">
            <v>AD</v>
          </cell>
        </row>
        <row r="26">
          <cell r="A26" t="str">
            <v>110300000</v>
          </cell>
          <cell r="B26" t="str">
            <v>100AD2A0006</v>
          </cell>
          <cell r="C26" t="str">
            <v>ตู้เอกสาร 40-80-75</v>
          </cell>
          <cell r="D26" t="str">
            <v>15 เม.ย. 41</v>
          </cell>
          <cell r="E26">
            <v>2329.6</v>
          </cell>
          <cell r="F26">
            <v>0</v>
          </cell>
          <cell r="G26">
            <v>20</v>
          </cell>
          <cell r="H26">
            <v>799.03</v>
          </cell>
          <cell r="I26">
            <v>799.03</v>
          </cell>
          <cell r="J26">
            <v>1530.57</v>
          </cell>
          <cell r="K26" t="str">
            <v>AD</v>
          </cell>
        </row>
        <row r="27">
          <cell r="A27" t="str">
            <v>110300000</v>
          </cell>
          <cell r="B27" t="str">
            <v>100AD2D0007</v>
          </cell>
          <cell r="C27" t="str">
            <v>ตู้เอกสารขนาด 10-80-150</v>
          </cell>
          <cell r="D27" t="str">
            <v>15 พ.ค. 41</v>
          </cell>
          <cell r="E27">
            <v>3763.2</v>
          </cell>
          <cell r="F27">
            <v>0</v>
          </cell>
          <cell r="G27">
            <v>20</v>
          </cell>
          <cell r="H27">
            <v>1228.93</v>
          </cell>
          <cell r="I27">
            <v>1228.93</v>
          </cell>
          <cell r="J27">
            <v>2534.27</v>
          </cell>
          <cell r="K27" t="str">
            <v>AD</v>
          </cell>
        </row>
        <row r="28">
          <cell r="A28" t="str">
            <v>110300000</v>
          </cell>
          <cell r="B28" t="str">
            <v>100AD2D0008</v>
          </cell>
          <cell r="C28" t="str">
            <v>ตู้เอกสารขนาด 10-80-150</v>
          </cell>
          <cell r="D28" t="str">
            <v>15 พ.ค. 41</v>
          </cell>
          <cell r="E28">
            <v>3763.2</v>
          </cell>
          <cell r="F28">
            <v>0</v>
          </cell>
          <cell r="G28">
            <v>20</v>
          </cell>
          <cell r="H28">
            <v>1228.93</v>
          </cell>
          <cell r="I28">
            <v>1228.93</v>
          </cell>
          <cell r="J28">
            <v>2534.27</v>
          </cell>
          <cell r="K28" t="str">
            <v>AD</v>
          </cell>
        </row>
        <row r="29">
          <cell r="A29" t="str">
            <v>110300000</v>
          </cell>
          <cell r="B29" t="str">
            <v>100AD2D0009</v>
          </cell>
          <cell r="C29" t="str">
            <v>ตู้เอกสารขนาด 10-80-150</v>
          </cell>
          <cell r="D29" t="str">
            <v>15 พ.ค. 41</v>
          </cell>
          <cell r="E29">
            <v>3763.2</v>
          </cell>
          <cell r="F29">
            <v>0</v>
          </cell>
          <cell r="G29">
            <v>20</v>
          </cell>
          <cell r="H29">
            <v>1228.93</v>
          </cell>
          <cell r="I29">
            <v>1228.93</v>
          </cell>
          <cell r="J29">
            <v>2534.27</v>
          </cell>
          <cell r="K29" t="str">
            <v>AD</v>
          </cell>
        </row>
        <row r="30">
          <cell r="A30" t="str">
            <v>110300000</v>
          </cell>
          <cell r="B30" t="str">
            <v>100AD2F0001</v>
          </cell>
          <cell r="C30" t="str">
            <v>ตู้เอกสาร 40-90-150</v>
          </cell>
          <cell r="D30" t="str">
            <v>15 พ.ค. 41</v>
          </cell>
          <cell r="E30">
            <v>4910.08</v>
          </cell>
          <cell r="F30">
            <v>0</v>
          </cell>
          <cell r="G30">
            <v>20</v>
          </cell>
          <cell r="H30">
            <v>1603.44</v>
          </cell>
          <cell r="I30">
            <v>1603.44</v>
          </cell>
          <cell r="J30">
            <v>3306.64</v>
          </cell>
          <cell r="K30" t="str">
            <v>AD</v>
          </cell>
        </row>
        <row r="31">
          <cell r="A31" t="str">
            <v>110300000</v>
          </cell>
          <cell r="B31" t="str">
            <v>100AD2F0006</v>
          </cell>
          <cell r="C31" t="str">
            <v>ตู้เอกสาร 40-90-150</v>
          </cell>
          <cell r="D31" t="str">
            <v>15 พ.ค. 41</v>
          </cell>
          <cell r="E31">
            <v>4910.08</v>
          </cell>
          <cell r="F31">
            <v>0</v>
          </cell>
          <cell r="G31">
            <v>20</v>
          </cell>
          <cell r="H31">
            <v>1603.44</v>
          </cell>
          <cell r="I31">
            <v>1603.44</v>
          </cell>
          <cell r="J31">
            <v>3306.64</v>
          </cell>
          <cell r="K31" t="str">
            <v>AD</v>
          </cell>
        </row>
        <row r="32">
          <cell r="A32" t="str">
            <v>110300000</v>
          </cell>
          <cell r="B32" t="str">
            <v>100AD2F0007</v>
          </cell>
          <cell r="C32" t="str">
            <v>ตู้เอกสาร 40-90-150</v>
          </cell>
          <cell r="D32" t="str">
            <v>15 พ.ค. 41</v>
          </cell>
          <cell r="E32">
            <v>4910.08</v>
          </cell>
          <cell r="F32">
            <v>0</v>
          </cell>
          <cell r="G32">
            <v>20</v>
          </cell>
          <cell r="H32">
            <v>1603.44</v>
          </cell>
          <cell r="I32">
            <v>1603.44</v>
          </cell>
          <cell r="J32">
            <v>3306.64</v>
          </cell>
          <cell r="K32" t="str">
            <v>AD</v>
          </cell>
        </row>
        <row r="33">
          <cell r="A33" t="str">
            <v>110300000</v>
          </cell>
          <cell r="B33" t="str">
            <v>100AD6B0001</v>
          </cell>
          <cell r="C33" t="str">
            <v>ฉากทึบขนาด 110-120</v>
          </cell>
          <cell r="D33" t="str">
            <v>15 พ.ค. 41</v>
          </cell>
          <cell r="E33">
            <v>1899.52</v>
          </cell>
          <cell r="F33">
            <v>0</v>
          </cell>
          <cell r="G33">
            <v>20</v>
          </cell>
          <cell r="H33">
            <v>620.34</v>
          </cell>
          <cell r="I33">
            <v>620.34</v>
          </cell>
          <cell r="J33">
            <v>1279.18</v>
          </cell>
          <cell r="K33" t="str">
            <v>AD</v>
          </cell>
        </row>
        <row r="34">
          <cell r="A34" t="str">
            <v>110300000</v>
          </cell>
          <cell r="B34" t="str">
            <v>100AD6B0002</v>
          </cell>
          <cell r="C34" t="str">
            <v>ฉากทึบขนาด 110-120</v>
          </cell>
          <cell r="D34" t="str">
            <v>15 พ.ค. 41</v>
          </cell>
          <cell r="E34">
            <v>1899.52</v>
          </cell>
          <cell r="F34">
            <v>0</v>
          </cell>
          <cell r="G34">
            <v>20</v>
          </cell>
          <cell r="H34">
            <v>620.34</v>
          </cell>
          <cell r="I34">
            <v>620.34</v>
          </cell>
          <cell r="J34">
            <v>1279.18</v>
          </cell>
          <cell r="K34" t="str">
            <v>AD</v>
          </cell>
        </row>
        <row r="35">
          <cell r="A35" t="str">
            <v>110300000</v>
          </cell>
          <cell r="B35" t="str">
            <v>100AD6C0001</v>
          </cell>
          <cell r="C35" t="str">
            <v>ฉากทึบหุ้มผ้าฝ้าย 120-120</v>
          </cell>
          <cell r="D35" t="str">
            <v>15 พ.ค. 41</v>
          </cell>
          <cell r="E35">
            <v>1978.37</v>
          </cell>
          <cell r="F35">
            <v>0</v>
          </cell>
          <cell r="G35">
            <v>20</v>
          </cell>
          <cell r="H35">
            <v>646.13</v>
          </cell>
          <cell r="I35">
            <v>646.13</v>
          </cell>
          <cell r="J35">
            <v>1332.24</v>
          </cell>
          <cell r="K35" t="str">
            <v>AD</v>
          </cell>
        </row>
        <row r="36">
          <cell r="A36" t="str">
            <v>110300000</v>
          </cell>
          <cell r="B36" t="str">
            <v>100AF0C0002</v>
          </cell>
          <cell r="C36" t="str">
            <v>โต๊ะบริหารท๊อปเงา 85-180-75</v>
          </cell>
          <cell r="D36" t="str">
            <v>15 พ.ค. 41</v>
          </cell>
          <cell r="E36">
            <v>9841.66</v>
          </cell>
          <cell r="F36">
            <v>0</v>
          </cell>
          <cell r="G36">
            <v>20</v>
          </cell>
          <cell r="H36">
            <v>3214.01</v>
          </cell>
          <cell r="I36">
            <v>3214.01</v>
          </cell>
          <cell r="J36">
            <v>6627.65</v>
          </cell>
          <cell r="K36" t="str">
            <v>AF</v>
          </cell>
        </row>
        <row r="37">
          <cell r="A37" t="str">
            <v>110300000</v>
          </cell>
          <cell r="B37" t="str">
            <v>100AF0D0022</v>
          </cell>
          <cell r="C37" t="str">
            <v>โต๊ะทำงาน 75-120-75 (อ๊อด)</v>
          </cell>
          <cell r="D37" t="str">
            <v>7 ส.ค. 41</v>
          </cell>
          <cell r="E37">
            <v>3650</v>
          </cell>
          <cell r="F37">
            <v>0</v>
          </cell>
          <cell r="G37">
            <v>20</v>
          </cell>
          <cell r="H37">
            <v>1024</v>
          </cell>
          <cell r="I37">
            <v>1024</v>
          </cell>
          <cell r="J37">
            <v>2626</v>
          </cell>
          <cell r="K37" t="str">
            <v>AF</v>
          </cell>
        </row>
        <row r="38">
          <cell r="A38" t="str">
            <v>110300000</v>
          </cell>
          <cell r="B38" t="str">
            <v>100AF0D0023</v>
          </cell>
          <cell r="C38" t="str">
            <v>โต๊ะทำงาน 75-120-75(อ๊อด)</v>
          </cell>
          <cell r="D38" t="str">
            <v>7 ส.ค. 41</v>
          </cell>
          <cell r="E38">
            <v>3650</v>
          </cell>
          <cell r="F38">
            <v>0</v>
          </cell>
          <cell r="G38">
            <v>20</v>
          </cell>
          <cell r="H38">
            <v>1024</v>
          </cell>
          <cell r="I38">
            <v>1024</v>
          </cell>
          <cell r="J38">
            <v>2626</v>
          </cell>
          <cell r="K38" t="str">
            <v>AF</v>
          </cell>
        </row>
        <row r="39">
          <cell r="A39" t="str">
            <v>110300000</v>
          </cell>
          <cell r="B39" t="str">
            <v>100AF0E0001</v>
          </cell>
          <cell r="C39" t="str">
            <v>โต๊ะทำงานมีแผ่นคีย์ 75-120-75</v>
          </cell>
          <cell r="D39" t="str">
            <v>15 พ.ค. 41</v>
          </cell>
          <cell r="E39">
            <v>3985.41</v>
          </cell>
          <cell r="F39">
            <v>0</v>
          </cell>
          <cell r="G39">
            <v>20</v>
          </cell>
          <cell r="H39">
            <v>1301.54</v>
          </cell>
          <cell r="I39">
            <v>1301.54</v>
          </cell>
          <cell r="J39">
            <v>2683.87</v>
          </cell>
          <cell r="K39" t="str">
            <v>AF</v>
          </cell>
        </row>
        <row r="40">
          <cell r="A40" t="str">
            <v>110300000</v>
          </cell>
          <cell r="B40" t="str">
            <v>100AF0E0002</v>
          </cell>
          <cell r="C40" t="str">
            <v>โต๊ะทำงานมีแผ่นคีย์ 75-120-75</v>
          </cell>
          <cell r="D40" t="str">
            <v>15 พ.ค. 41</v>
          </cell>
          <cell r="E40">
            <v>3985.41</v>
          </cell>
          <cell r="F40">
            <v>0</v>
          </cell>
          <cell r="G40">
            <v>20</v>
          </cell>
          <cell r="H40">
            <v>1301.54</v>
          </cell>
          <cell r="I40">
            <v>1301.54</v>
          </cell>
          <cell r="J40">
            <v>2683.87</v>
          </cell>
          <cell r="K40" t="str">
            <v>AF</v>
          </cell>
        </row>
        <row r="41">
          <cell r="A41" t="str">
            <v>110300000</v>
          </cell>
          <cell r="B41" t="str">
            <v>100AF0E0003</v>
          </cell>
          <cell r="C41" t="str">
            <v>โต๊ะทำงานมีแผ่นคีย์ 75-120-75</v>
          </cell>
          <cell r="D41" t="str">
            <v>15 พ.ค. 41</v>
          </cell>
          <cell r="E41">
            <v>3985.41</v>
          </cell>
          <cell r="F41">
            <v>0</v>
          </cell>
          <cell r="G41">
            <v>20</v>
          </cell>
          <cell r="H41">
            <v>1301.54</v>
          </cell>
          <cell r="I41">
            <v>1301.54</v>
          </cell>
          <cell r="J41">
            <v>2683.87</v>
          </cell>
          <cell r="K41" t="str">
            <v>AF</v>
          </cell>
        </row>
        <row r="42">
          <cell r="A42" t="str">
            <v>110300000</v>
          </cell>
          <cell r="B42" t="str">
            <v>100AF0E0004</v>
          </cell>
          <cell r="C42" t="str">
            <v>โต๊ะทำงานมีแผ่นคีย์ 75-120-75</v>
          </cell>
          <cell r="D42" t="str">
            <v>15 พ.ค. 41</v>
          </cell>
          <cell r="E42">
            <v>3985.41</v>
          </cell>
          <cell r="F42">
            <v>0</v>
          </cell>
          <cell r="G42">
            <v>20</v>
          </cell>
          <cell r="H42">
            <v>1301.54</v>
          </cell>
          <cell r="I42">
            <v>1301.54</v>
          </cell>
          <cell r="J42">
            <v>2683.87</v>
          </cell>
          <cell r="K42" t="str">
            <v>AF</v>
          </cell>
        </row>
        <row r="43">
          <cell r="A43" t="str">
            <v>110300000</v>
          </cell>
          <cell r="B43" t="str">
            <v>100AF0M0002</v>
          </cell>
          <cell r="C43" t="str">
            <v>โต๊ะคอมพิวเตอร์ 60-120-75</v>
          </cell>
          <cell r="D43" t="str">
            <v>15 พ.ค. 41</v>
          </cell>
          <cell r="E43">
            <v>3763.2</v>
          </cell>
          <cell r="F43">
            <v>0</v>
          </cell>
          <cell r="G43">
            <v>20</v>
          </cell>
          <cell r="H43">
            <v>1228.93</v>
          </cell>
          <cell r="I43">
            <v>1228.93</v>
          </cell>
          <cell r="J43">
            <v>2534.27</v>
          </cell>
          <cell r="K43" t="str">
            <v>AF</v>
          </cell>
        </row>
        <row r="44">
          <cell r="A44" t="str">
            <v>110300000</v>
          </cell>
          <cell r="B44" t="str">
            <v>100AF0O0005</v>
          </cell>
          <cell r="C44" t="str">
            <v>โต๊ะพรินเตอร์ 60-80-75(11.11.41)</v>
          </cell>
          <cell r="D44" t="str">
            <v>11 พ.ย. 41</v>
          </cell>
          <cell r="E44">
            <v>2078.7199999999998</v>
          </cell>
          <cell r="F44">
            <v>0</v>
          </cell>
          <cell r="G44">
            <v>20</v>
          </cell>
          <cell r="H44">
            <v>473.83</v>
          </cell>
          <cell r="I44">
            <v>473.83</v>
          </cell>
          <cell r="J44">
            <v>1604.89</v>
          </cell>
          <cell r="K44" t="str">
            <v>AF</v>
          </cell>
        </row>
        <row r="45">
          <cell r="A45" t="str">
            <v>110300000</v>
          </cell>
          <cell r="B45" t="str">
            <v>100AF1E0002</v>
          </cell>
          <cell r="C45" t="str">
            <v>เก้าอี้ทำงานหุ้มผ้ามีท่อแก็ส</v>
          </cell>
          <cell r="D45" t="str">
            <v>15 พ.ค. 41</v>
          </cell>
          <cell r="E45">
            <v>4157.4399999999996</v>
          </cell>
          <cell r="F45">
            <v>0</v>
          </cell>
          <cell r="G45">
            <v>20</v>
          </cell>
          <cell r="H45">
            <v>1357.72</v>
          </cell>
          <cell r="I45">
            <v>1357.72</v>
          </cell>
          <cell r="J45">
            <v>2799.72</v>
          </cell>
          <cell r="K45" t="str">
            <v>AF</v>
          </cell>
        </row>
        <row r="46">
          <cell r="A46" t="str">
            <v>110300000</v>
          </cell>
          <cell r="B46" t="str">
            <v>100AF1F0003</v>
          </cell>
          <cell r="C46" t="str">
            <v>เก้าอี้ทำงาน</v>
          </cell>
          <cell r="D46" t="str">
            <v>15 พ.ค. 41</v>
          </cell>
          <cell r="E46">
            <v>2186.2399999999998</v>
          </cell>
          <cell r="F46">
            <v>0</v>
          </cell>
          <cell r="G46">
            <v>20</v>
          </cell>
          <cell r="H46">
            <v>714.02</v>
          </cell>
          <cell r="I46">
            <v>714.02</v>
          </cell>
          <cell r="J46">
            <v>1472.22</v>
          </cell>
          <cell r="K46" t="str">
            <v>AF</v>
          </cell>
        </row>
        <row r="47">
          <cell r="A47" t="str">
            <v>110300000</v>
          </cell>
          <cell r="B47" t="str">
            <v>100AF1F0004</v>
          </cell>
          <cell r="C47" t="str">
            <v>เก้าอี้ทำงาน</v>
          </cell>
          <cell r="D47" t="str">
            <v>15 พ.ค. 41</v>
          </cell>
          <cell r="E47">
            <v>2186.2399999999998</v>
          </cell>
          <cell r="F47">
            <v>0</v>
          </cell>
          <cell r="G47">
            <v>20</v>
          </cell>
          <cell r="H47">
            <v>714.02</v>
          </cell>
          <cell r="I47">
            <v>714.02</v>
          </cell>
          <cell r="J47">
            <v>1472.22</v>
          </cell>
          <cell r="K47" t="str">
            <v>AF</v>
          </cell>
        </row>
        <row r="48">
          <cell r="A48" t="str">
            <v>110300000</v>
          </cell>
          <cell r="B48" t="str">
            <v>100AF1F0014</v>
          </cell>
          <cell r="C48" t="str">
            <v>เก้าอี้ทำงาน</v>
          </cell>
          <cell r="D48" t="str">
            <v>15 พ.ค. 41</v>
          </cell>
          <cell r="E48">
            <v>2186.2399999999998</v>
          </cell>
          <cell r="F48">
            <v>0</v>
          </cell>
          <cell r="G48">
            <v>20</v>
          </cell>
          <cell r="H48">
            <v>714.02</v>
          </cell>
          <cell r="I48">
            <v>714.02</v>
          </cell>
          <cell r="J48">
            <v>1472.22</v>
          </cell>
          <cell r="K48" t="str">
            <v>AF</v>
          </cell>
        </row>
        <row r="49">
          <cell r="A49" t="str">
            <v>110300000</v>
          </cell>
          <cell r="B49" t="str">
            <v>100AF1F0015</v>
          </cell>
          <cell r="C49" t="str">
            <v>เก้าอี้ทำงาน</v>
          </cell>
          <cell r="D49" t="str">
            <v>15 พ.ค. 41</v>
          </cell>
          <cell r="E49">
            <v>2186.2399999999998</v>
          </cell>
          <cell r="F49">
            <v>0</v>
          </cell>
          <cell r="G49">
            <v>20</v>
          </cell>
          <cell r="H49">
            <v>714.02</v>
          </cell>
          <cell r="I49">
            <v>714.02</v>
          </cell>
          <cell r="J49">
            <v>1472.22</v>
          </cell>
          <cell r="K49" t="str">
            <v>AF</v>
          </cell>
        </row>
        <row r="50">
          <cell r="A50" t="str">
            <v>110300000</v>
          </cell>
          <cell r="B50" t="str">
            <v>100AF1F0016</v>
          </cell>
          <cell r="C50" t="str">
            <v>เก้าอี้ทำงาน</v>
          </cell>
          <cell r="D50" t="str">
            <v>15 พ.ค. 41</v>
          </cell>
          <cell r="E50">
            <v>2186.2399999999998</v>
          </cell>
          <cell r="F50">
            <v>0</v>
          </cell>
          <cell r="G50">
            <v>20</v>
          </cell>
          <cell r="H50">
            <v>714.02</v>
          </cell>
          <cell r="I50">
            <v>714.02</v>
          </cell>
          <cell r="J50">
            <v>1472.22</v>
          </cell>
          <cell r="K50" t="str">
            <v>AF</v>
          </cell>
        </row>
        <row r="51">
          <cell r="A51" t="str">
            <v>110300000</v>
          </cell>
          <cell r="B51" t="str">
            <v>100AF1F0017</v>
          </cell>
          <cell r="C51" t="str">
            <v>เก้าอี้ทำงาน</v>
          </cell>
          <cell r="D51" t="str">
            <v>15 พ.ค. 41</v>
          </cell>
          <cell r="E51">
            <v>2186.2399999999998</v>
          </cell>
          <cell r="F51">
            <v>0</v>
          </cell>
          <cell r="G51">
            <v>20</v>
          </cell>
          <cell r="H51">
            <v>714.02</v>
          </cell>
          <cell r="I51">
            <v>714.02</v>
          </cell>
          <cell r="J51">
            <v>1472.22</v>
          </cell>
          <cell r="K51" t="str">
            <v>AF</v>
          </cell>
        </row>
        <row r="52">
          <cell r="A52" t="str">
            <v>110300000</v>
          </cell>
          <cell r="B52" t="str">
            <v>100AF1F0044</v>
          </cell>
          <cell r="C52" t="str">
            <v>เก้าอี้ทำงาน(7.8.41)</v>
          </cell>
          <cell r="D52" t="str">
            <v>7 ส.ค. 41</v>
          </cell>
          <cell r="E52">
            <v>2226.5</v>
          </cell>
          <cell r="F52">
            <v>0</v>
          </cell>
          <cell r="G52">
            <v>20</v>
          </cell>
          <cell r="H52">
            <v>624.64</v>
          </cell>
          <cell r="I52">
            <v>624.64</v>
          </cell>
          <cell r="J52">
            <v>1601.86</v>
          </cell>
          <cell r="K52" t="str">
            <v>AF</v>
          </cell>
        </row>
        <row r="53">
          <cell r="A53" t="str">
            <v>110300000</v>
          </cell>
          <cell r="B53" t="str">
            <v>100AF1F0046</v>
          </cell>
          <cell r="C53" t="str">
            <v>เก้าอี้ทำงาน(30.9.41)</v>
          </cell>
          <cell r="D53" t="str">
            <v>30 ก.ย. 41</v>
          </cell>
          <cell r="E53">
            <v>2226.5</v>
          </cell>
          <cell r="F53">
            <v>0</v>
          </cell>
          <cell r="G53">
            <v>20</v>
          </cell>
          <cell r="H53">
            <v>558.76</v>
          </cell>
          <cell r="I53">
            <v>558.76</v>
          </cell>
          <cell r="J53">
            <v>1667.74</v>
          </cell>
          <cell r="K53" t="str">
            <v>AF</v>
          </cell>
        </row>
        <row r="54">
          <cell r="A54" t="str">
            <v>110300000</v>
          </cell>
          <cell r="B54" t="str">
            <v>100AF2D0004</v>
          </cell>
          <cell r="C54" t="str">
            <v>ตู้เอกสารขนาด 10-80-150</v>
          </cell>
          <cell r="D54" t="str">
            <v>15 พ.ค. 41</v>
          </cell>
          <cell r="E54">
            <v>3763.2</v>
          </cell>
          <cell r="F54">
            <v>0</v>
          </cell>
          <cell r="G54">
            <v>20</v>
          </cell>
          <cell r="H54">
            <v>1228.93</v>
          </cell>
          <cell r="I54">
            <v>1228.93</v>
          </cell>
          <cell r="J54">
            <v>2534.27</v>
          </cell>
          <cell r="K54" t="str">
            <v>AF</v>
          </cell>
        </row>
        <row r="55">
          <cell r="A55" t="str">
            <v>110300000</v>
          </cell>
          <cell r="B55" t="str">
            <v>100AF2D0005</v>
          </cell>
          <cell r="C55" t="str">
            <v>ตู้เอกสารขนาด 10-80-150</v>
          </cell>
          <cell r="D55" t="str">
            <v>15 พ.ค. 41</v>
          </cell>
          <cell r="E55">
            <v>3763.2</v>
          </cell>
          <cell r="F55">
            <v>0</v>
          </cell>
          <cell r="G55">
            <v>20</v>
          </cell>
          <cell r="H55">
            <v>1228.93</v>
          </cell>
          <cell r="I55">
            <v>1228.93</v>
          </cell>
          <cell r="J55">
            <v>2534.27</v>
          </cell>
          <cell r="K55" t="str">
            <v>AF</v>
          </cell>
        </row>
        <row r="56">
          <cell r="A56" t="str">
            <v>110300000</v>
          </cell>
          <cell r="B56" t="str">
            <v>100AF2D0006</v>
          </cell>
          <cell r="C56" t="str">
            <v>ตู้เอกสารขนาด 10-80-150</v>
          </cell>
          <cell r="D56" t="str">
            <v>15 พ.ค. 41</v>
          </cell>
          <cell r="E56">
            <v>3763.2</v>
          </cell>
          <cell r="F56">
            <v>0</v>
          </cell>
          <cell r="G56">
            <v>20</v>
          </cell>
          <cell r="H56">
            <v>1228.93</v>
          </cell>
          <cell r="I56">
            <v>1228.93</v>
          </cell>
          <cell r="J56">
            <v>2534.27</v>
          </cell>
          <cell r="K56" t="str">
            <v>AF</v>
          </cell>
        </row>
        <row r="57">
          <cell r="A57" t="str">
            <v>110300000</v>
          </cell>
          <cell r="B57" t="str">
            <v>100AF2E0001</v>
          </cell>
          <cell r="C57" t="str">
            <v>ตู้เอกสารท๊อปเงา 40-203-75</v>
          </cell>
          <cell r="D57" t="str">
            <v>15 พ.ค. 41</v>
          </cell>
          <cell r="E57">
            <v>9497.6</v>
          </cell>
          <cell r="F57">
            <v>0</v>
          </cell>
          <cell r="G57">
            <v>20</v>
          </cell>
          <cell r="H57">
            <v>3101.66</v>
          </cell>
          <cell r="I57">
            <v>3101.66</v>
          </cell>
          <cell r="J57">
            <v>6395.94</v>
          </cell>
          <cell r="K57" t="str">
            <v>AF</v>
          </cell>
        </row>
        <row r="58">
          <cell r="A58" t="str">
            <v>110300000</v>
          </cell>
          <cell r="B58" t="str">
            <v>100AF2F0002</v>
          </cell>
          <cell r="C58" t="str">
            <v>ตู้เอกสาร 40-90-150</v>
          </cell>
          <cell r="D58" t="str">
            <v>15 พ.ค. 41</v>
          </cell>
          <cell r="E58">
            <v>4910.08</v>
          </cell>
          <cell r="F58">
            <v>0</v>
          </cell>
          <cell r="G58">
            <v>20</v>
          </cell>
          <cell r="H58">
            <v>1603.44</v>
          </cell>
          <cell r="I58">
            <v>1603.44</v>
          </cell>
          <cell r="J58">
            <v>3306.64</v>
          </cell>
          <cell r="K58" t="str">
            <v>AF</v>
          </cell>
        </row>
        <row r="59">
          <cell r="A59" t="str">
            <v>110300000</v>
          </cell>
          <cell r="B59" t="str">
            <v>100AF2F0003</v>
          </cell>
          <cell r="C59" t="str">
            <v>ตู้เอกสาร 40-90-150</v>
          </cell>
          <cell r="D59" t="str">
            <v>15 พ.ค. 41</v>
          </cell>
          <cell r="E59">
            <v>4910.08</v>
          </cell>
          <cell r="F59">
            <v>0</v>
          </cell>
          <cell r="G59">
            <v>20</v>
          </cell>
          <cell r="H59">
            <v>1603.44</v>
          </cell>
          <cell r="I59">
            <v>1603.44</v>
          </cell>
          <cell r="J59">
            <v>3306.64</v>
          </cell>
          <cell r="K59" t="str">
            <v>AF</v>
          </cell>
        </row>
        <row r="60">
          <cell r="A60" t="str">
            <v>110300000</v>
          </cell>
          <cell r="B60" t="str">
            <v>100AF2F0004</v>
          </cell>
          <cell r="C60" t="str">
            <v>ตู้เอกสาร 40-90-150</v>
          </cell>
          <cell r="D60" t="str">
            <v>15 พ.ค. 41</v>
          </cell>
          <cell r="E60">
            <v>4910.08</v>
          </cell>
          <cell r="F60">
            <v>0</v>
          </cell>
          <cell r="G60">
            <v>20</v>
          </cell>
          <cell r="H60">
            <v>1603.44</v>
          </cell>
          <cell r="I60">
            <v>1603.44</v>
          </cell>
          <cell r="J60">
            <v>3306.64</v>
          </cell>
          <cell r="K60" t="str">
            <v>AF</v>
          </cell>
        </row>
        <row r="61">
          <cell r="A61" t="str">
            <v>110300000</v>
          </cell>
          <cell r="B61" t="str">
            <v>100AF2F0005</v>
          </cell>
          <cell r="C61" t="str">
            <v>ตู้เอกสาร 40-90-150</v>
          </cell>
          <cell r="D61" t="str">
            <v>15 พ.ค. 41</v>
          </cell>
          <cell r="E61">
            <v>4910.08</v>
          </cell>
          <cell r="F61">
            <v>0</v>
          </cell>
          <cell r="G61">
            <v>20</v>
          </cell>
          <cell r="H61">
            <v>1603.44</v>
          </cell>
          <cell r="I61">
            <v>1603.44</v>
          </cell>
          <cell r="J61">
            <v>3306.64</v>
          </cell>
          <cell r="K61" t="str">
            <v>AF</v>
          </cell>
        </row>
        <row r="62">
          <cell r="A62" t="str">
            <v>110300000</v>
          </cell>
          <cell r="B62" t="str">
            <v>100AF2F0045</v>
          </cell>
          <cell r="C62" t="str">
            <v>เก้าอี้ทำงาน(7.8.41)</v>
          </cell>
          <cell r="D62" t="str">
            <v>7 ส.ค. 41</v>
          </cell>
          <cell r="E62">
            <v>2226.5</v>
          </cell>
          <cell r="F62">
            <v>0</v>
          </cell>
          <cell r="G62">
            <v>20</v>
          </cell>
          <cell r="H62">
            <v>624.64</v>
          </cell>
          <cell r="I62">
            <v>624.64</v>
          </cell>
          <cell r="J62">
            <v>1601.86</v>
          </cell>
          <cell r="K62" t="str">
            <v>AF</v>
          </cell>
        </row>
        <row r="63">
          <cell r="A63" t="str">
            <v>110300000</v>
          </cell>
          <cell r="B63" t="str">
            <v>100AF3E0002</v>
          </cell>
          <cell r="C63" t="str">
            <v>ตู้เอกสารท๊อปเงา 40-48-65</v>
          </cell>
          <cell r="D63" t="str">
            <v>15 พ.ค. 41</v>
          </cell>
          <cell r="E63">
            <v>3096.58</v>
          </cell>
          <cell r="F63">
            <v>0</v>
          </cell>
          <cell r="G63">
            <v>20</v>
          </cell>
          <cell r="H63">
            <v>1011.25</v>
          </cell>
          <cell r="I63">
            <v>1011.25</v>
          </cell>
          <cell r="J63">
            <v>2085.33</v>
          </cell>
          <cell r="K63" t="str">
            <v>AF</v>
          </cell>
        </row>
        <row r="64">
          <cell r="A64" t="str">
            <v>110300000</v>
          </cell>
          <cell r="B64" t="str">
            <v>100AF7C0013</v>
          </cell>
          <cell r="C64" t="str">
            <v>ผนังสำเร็จรูป 100-175</v>
          </cell>
          <cell r="D64" t="str">
            <v>15 พ.ค. 41</v>
          </cell>
          <cell r="E64">
            <v>5502.11</v>
          </cell>
          <cell r="F64">
            <v>0</v>
          </cell>
          <cell r="G64">
            <v>20</v>
          </cell>
          <cell r="H64">
            <v>1796.88</v>
          </cell>
          <cell r="I64">
            <v>1796.88</v>
          </cell>
          <cell r="J64">
            <v>3705.23</v>
          </cell>
          <cell r="K64" t="str">
            <v>AF</v>
          </cell>
        </row>
        <row r="65">
          <cell r="A65" t="str">
            <v>110300000</v>
          </cell>
          <cell r="B65" t="str">
            <v>100AF7C0014</v>
          </cell>
          <cell r="C65" t="str">
            <v>ผนังสำเร็จรูป 100-175</v>
          </cell>
          <cell r="D65" t="str">
            <v>15 พ.ค. 41</v>
          </cell>
          <cell r="E65">
            <v>5502.11</v>
          </cell>
          <cell r="F65">
            <v>0</v>
          </cell>
          <cell r="G65">
            <v>20</v>
          </cell>
          <cell r="H65">
            <v>1796.88</v>
          </cell>
          <cell r="I65">
            <v>1796.88</v>
          </cell>
          <cell r="J65">
            <v>3705.23</v>
          </cell>
          <cell r="K65" t="str">
            <v>AF</v>
          </cell>
        </row>
        <row r="66">
          <cell r="A66" t="str">
            <v>110300000</v>
          </cell>
          <cell r="B66" t="str">
            <v>100AF7C0015</v>
          </cell>
          <cell r="C66" t="str">
            <v>ผนังสำเร็จรูป 100-175</v>
          </cell>
          <cell r="D66" t="str">
            <v>15 พ.ค. 41</v>
          </cell>
          <cell r="E66">
            <v>5502.11</v>
          </cell>
          <cell r="F66">
            <v>0</v>
          </cell>
          <cell r="G66">
            <v>20</v>
          </cell>
          <cell r="H66">
            <v>1796.88</v>
          </cell>
          <cell r="I66">
            <v>1796.88</v>
          </cell>
          <cell r="J66">
            <v>3705.23</v>
          </cell>
          <cell r="K66" t="str">
            <v>AF</v>
          </cell>
        </row>
        <row r="67">
          <cell r="A67" t="str">
            <v>110300000</v>
          </cell>
          <cell r="B67" t="str">
            <v>100AF7C0024</v>
          </cell>
          <cell r="C67" t="str">
            <v>ผนังสำเร็จรูป 100-175</v>
          </cell>
          <cell r="D67" t="str">
            <v>15 พ.ค. 41</v>
          </cell>
          <cell r="E67">
            <v>5502.11</v>
          </cell>
          <cell r="F67">
            <v>0</v>
          </cell>
          <cell r="G67">
            <v>20</v>
          </cell>
          <cell r="H67">
            <v>1796.88</v>
          </cell>
          <cell r="I67">
            <v>1796.88</v>
          </cell>
          <cell r="J67">
            <v>3705.23</v>
          </cell>
          <cell r="K67" t="str">
            <v>AF</v>
          </cell>
        </row>
        <row r="68">
          <cell r="A68" t="str">
            <v>110300000</v>
          </cell>
          <cell r="B68" t="str">
            <v>100AF7C0025</v>
          </cell>
          <cell r="C68" t="str">
            <v>ผนังสำเร็จรูป 100-175</v>
          </cell>
          <cell r="D68" t="str">
            <v>15 พ.ค. 41</v>
          </cell>
          <cell r="E68">
            <v>5502.11</v>
          </cell>
          <cell r="F68">
            <v>0</v>
          </cell>
          <cell r="G68">
            <v>20</v>
          </cell>
          <cell r="H68">
            <v>1796.88</v>
          </cell>
          <cell r="I68">
            <v>1796.88</v>
          </cell>
          <cell r="J68">
            <v>3705.23</v>
          </cell>
          <cell r="K68" t="str">
            <v>AF</v>
          </cell>
        </row>
        <row r="69">
          <cell r="A69" t="str">
            <v>110300000</v>
          </cell>
          <cell r="B69" t="str">
            <v>100AF7D0001</v>
          </cell>
          <cell r="C69" t="str">
            <v>ผนังสำเร็จรูปครึ่งกระจก 100-275</v>
          </cell>
          <cell r="D69" t="str">
            <v>15 พ.ค. 41</v>
          </cell>
          <cell r="E69">
            <v>6223.47</v>
          </cell>
          <cell r="F69">
            <v>0</v>
          </cell>
          <cell r="G69">
            <v>20</v>
          </cell>
          <cell r="H69">
            <v>2032.36</v>
          </cell>
          <cell r="I69">
            <v>2032.36</v>
          </cell>
          <cell r="J69">
            <v>4191.1099999999997</v>
          </cell>
          <cell r="K69" t="str">
            <v>AF</v>
          </cell>
        </row>
        <row r="70">
          <cell r="A70" t="str">
            <v>110300000</v>
          </cell>
          <cell r="B70" t="str">
            <v>100AF7D0002</v>
          </cell>
          <cell r="C70" t="str">
            <v>ผนังสำเร็จรูปครึ่งกระจก 100-275</v>
          </cell>
          <cell r="D70" t="str">
            <v>15 พ.ค. 41</v>
          </cell>
          <cell r="E70">
            <v>6223.47</v>
          </cell>
          <cell r="F70">
            <v>0</v>
          </cell>
          <cell r="G70">
            <v>20</v>
          </cell>
          <cell r="H70">
            <v>2032.36</v>
          </cell>
          <cell r="I70">
            <v>2032.36</v>
          </cell>
          <cell r="J70">
            <v>4191.1099999999997</v>
          </cell>
          <cell r="K70" t="str">
            <v>AF</v>
          </cell>
        </row>
        <row r="71">
          <cell r="A71" t="str">
            <v>110300000</v>
          </cell>
          <cell r="B71" t="str">
            <v>100AF8A0002</v>
          </cell>
          <cell r="C71" t="str">
            <v>ผนังชุดประตูขวาครึ่งกระจก</v>
          </cell>
          <cell r="D71" t="str">
            <v>15 พ.ค. 41</v>
          </cell>
          <cell r="E71">
            <v>9816.11</v>
          </cell>
          <cell r="F71">
            <v>0</v>
          </cell>
          <cell r="G71">
            <v>20</v>
          </cell>
          <cell r="H71">
            <v>3205.7</v>
          </cell>
          <cell r="I71">
            <v>3205.7</v>
          </cell>
          <cell r="J71">
            <v>6610.41</v>
          </cell>
          <cell r="K71" t="str">
            <v>AF</v>
          </cell>
        </row>
        <row r="72">
          <cell r="A72" t="str">
            <v>110300000</v>
          </cell>
          <cell r="B72" t="str">
            <v>100AFET0001</v>
          </cell>
          <cell r="C72" t="str">
            <v>เครื่องพิมพ์ดีดไฟฟ้า</v>
          </cell>
          <cell r="D72" t="str">
            <v>4 มิ.ย. 41</v>
          </cell>
          <cell r="E72">
            <v>23181.82</v>
          </cell>
          <cell r="F72">
            <v>0</v>
          </cell>
          <cell r="G72">
            <v>20</v>
          </cell>
          <cell r="H72">
            <v>7316.52</v>
          </cell>
          <cell r="I72">
            <v>7316.52</v>
          </cell>
          <cell r="J72">
            <v>15865.3</v>
          </cell>
          <cell r="K72" t="str">
            <v>100</v>
          </cell>
        </row>
        <row r="73">
          <cell r="A73" t="str">
            <v>110300000</v>
          </cell>
          <cell r="B73" t="str">
            <v>100AV0B0002</v>
          </cell>
          <cell r="C73" t="str">
            <v>โต๊ะบริหารท๊อปเงา 100-200-75(18.7.41)</v>
          </cell>
          <cell r="D73" t="str">
            <v>18 ก.ค. 41</v>
          </cell>
          <cell r="E73">
            <v>11864.37</v>
          </cell>
          <cell r="F73">
            <v>0</v>
          </cell>
          <cell r="G73">
            <v>20</v>
          </cell>
          <cell r="H73">
            <v>3458.52</v>
          </cell>
          <cell r="I73">
            <v>3458.52</v>
          </cell>
          <cell r="J73">
            <v>8405.85</v>
          </cell>
          <cell r="K73" t="str">
            <v>AV</v>
          </cell>
        </row>
        <row r="74">
          <cell r="A74" t="str">
            <v>110300000</v>
          </cell>
          <cell r="B74" t="str">
            <v>100AV100001</v>
          </cell>
          <cell r="C74" t="str">
            <v>แผ่นข้าง 50-71(11.6.41)</v>
          </cell>
          <cell r="D74" t="str">
            <v>11 มิ.ย. 41</v>
          </cell>
          <cell r="E74">
            <v>770</v>
          </cell>
          <cell r="F74">
            <v>0</v>
          </cell>
          <cell r="G74">
            <v>20</v>
          </cell>
          <cell r="H74">
            <v>240.09</v>
          </cell>
          <cell r="I74">
            <v>240.09</v>
          </cell>
          <cell r="J74">
            <v>529.91</v>
          </cell>
          <cell r="K74" t="str">
            <v>AV</v>
          </cell>
        </row>
        <row r="75">
          <cell r="A75" t="str">
            <v>110300000</v>
          </cell>
          <cell r="B75" t="str">
            <v>100AV1R0001</v>
          </cell>
          <cell r="C75" t="str">
            <v>เก้าอี้ทำงานหุ้มหนังเทียมนอก(18.7.41)</v>
          </cell>
          <cell r="D75" t="str">
            <v>18 ก.ค. 41</v>
          </cell>
          <cell r="E75">
            <v>5138.1099999999997</v>
          </cell>
          <cell r="F75">
            <v>0</v>
          </cell>
          <cell r="G75">
            <v>20</v>
          </cell>
          <cell r="H75">
            <v>1497.81</v>
          </cell>
          <cell r="I75">
            <v>1497.81</v>
          </cell>
          <cell r="J75">
            <v>3640.3</v>
          </cell>
          <cell r="K75" t="str">
            <v>AV</v>
          </cell>
        </row>
        <row r="76">
          <cell r="A76" t="str">
            <v>110300000</v>
          </cell>
          <cell r="B76" t="str">
            <v>100AV1S0001</v>
          </cell>
          <cell r="C76" t="str">
            <v>เก้าอี้ทำงานหุ้มหนังเทียม(18.7.41)</v>
          </cell>
          <cell r="D76" t="str">
            <v>18 ก.ค. 41</v>
          </cell>
          <cell r="E76">
            <v>3557.15</v>
          </cell>
          <cell r="F76">
            <v>0</v>
          </cell>
          <cell r="G76">
            <v>20</v>
          </cell>
          <cell r="H76">
            <v>1036.8900000000001</v>
          </cell>
          <cell r="I76">
            <v>1036.8900000000001</v>
          </cell>
          <cell r="J76">
            <v>2520.2600000000002</v>
          </cell>
          <cell r="K76" t="str">
            <v>AV</v>
          </cell>
        </row>
        <row r="77">
          <cell r="A77" t="str">
            <v>110300000</v>
          </cell>
          <cell r="B77" t="str">
            <v>100AV1S0002</v>
          </cell>
          <cell r="C77" t="str">
            <v>เก้าอี้ทำงานหุ้มหนังเทียม(18.7.41)</v>
          </cell>
          <cell r="D77" t="str">
            <v>18 ก.ค. 41</v>
          </cell>
          <cell r="E77">
            <v>3557.15</v>
          </cell>
          <cell r="F77">
            <v>0</v>
          </cell>
          <cell r="G77">
            <v>20</v>
          </cell>
          <cell r="H77">
            <v>1036.8900000000001</v>
          </cell>
          <cell r="I77">
            <v>1036.8900000000001</v>
          </cell>
          <cell r="J77">
            <v>2520.2600000000002</v>
          </cell>
          <cell r="K77" t="str">
            <v>AV</v>
          </cell>
        </row>
        <row r="78">
          <cell r="A78" t="str">
            <v>110300000</v>
          </cell>
          <cell r="B78" t="str">
            <v>100AV2E0005</v>
          </cell>
          <cell r="C78" t="str">
            <v>ตู้เอกสารท๊อปเงา 40-203-75(18.7.41)</v>
          </cell>
          <cell r="D78" t="str">
            <v>18 ก.ค. 41</v>
          </cell>
          <cell r="E78">
            <v>9665.4</v>
          </cell>
          <cell r="F78">
            <v>0</v>
          </cell>
          <cell r="G78">
            <v>20</v>
          </cell>
          <cell r="H78">
            <v>2817.52</v>
          </cell>
          <cell r="I78">
            <v>2817.52</v>
          </cell>
          <cell r="J78">
            <v>6847.88</v>
          </cell>
          <cell r="K78" t="str">
            <v>AV</v>
          </cell>
        </row>
        <row r="79">
          <cell r="A79" t="str">
            <v>110300000</v>
          </cell>
          <cell r="B79" t="str">
            <v>100AV3E0003</v>
          </cell>
          <cell r="C79" t="str">
            <v>ตู้เอกสารท๊อปเงา 40-48-65(18.7.41)</v>
          </cell>
          <cell r="D79" t="str">
            <v>18 ก.ค. 41</v>
          </cell>
          <cell r="E79">
            <v>3104.43</v>
          </cell>
          <cell r="F79">
            <v>0</v>
          </cell>
          <cell r="G79">
            <v>20</v>
          </cell>
          <cell r="H79">
            <v>904.92</v>
          </cell>
          <cell r="I79">
            <v>904.92</v>
          </cell>
          <cell r="J79">
            <v>2199.5100000000002</v>
          </cell>
          <cell r="K79" t="str">
            <v>AV</v>
          </cell>
        </row>
        <row r="80">
          <cell r="A80" t="str">
            <v>110300000</v>
          </cell>
          <cell r="B80" t="str">
            <v>100AV7J0001</v>
          </cell>
          <cell r="C80" t="str">
            <v>ผนังทึบ 115-275(18.7.41)</v>
          </cell>
          <cell r="D80" t="str">
            <v>18 ก.ค. 41</v>
          </cell>
          <cell r="E80">
            <v>6711.88</v>
          </cell>
          <cell r="F80">
            <v>0</v>
          </cell>
          <cell r="G80">
            <v>20</v>
          </cell>
          <cell r="H80">
            <v>1956.55</v>
          </cell>
          <cell r="I80">
            <v>1956.55</v>
          </cell>
          <cell r="J80">
            <v>4755.33</v>
          </cell>
          <cell r="K80" t="str">
            <v>AV</v>
          </cell>
        </row>
        <row r="81">
          <cell r="A81" t="str">
            <v>110300000</v>
          </cell>
          <cell r="B81" t="str">
            <v>100AV7J0002</v>
          </cell>
          <cell r="C81" t="str">
            <v>ผนังทึบ 115-275(18.7.41)</v>
          </cell>
          <cell r="D81" t="str">
            <v>18 ก.ค. 41</v>
          </cell>
          <cell r="E81">
            <v>6711.88</v>
          </cell>
          <cell r="F81">
            <v>0</v>
          </cell>
          <cell r="G81">
            <v>20</v>
          </cell>
          <cell r="H81">
            <v>1956.55</v>
          </cell>
          <cell r="I81">
            <v>1956.55</v>
          </cell>
          <cell r="J81">
            <v>4755.33</v>
          </cell>
          <cell r="K81" t="str">
            <v>AV</v>
          </cell>
        </row>
        <row r="82">
          <cell r="A82" t="str">
            <v>110300000</v>
          </cell>
          <cell r="B82" t="str">
            <v>100AV7J0003</v>
          </cell>
          <cell r="C82" t="str">
            <v>ผนังทึบ 115-275(18.7.41)</v>
          </cell>
          <cell r="D82" t="str">
            <v>18 ก.ค. 41</v>
          </cell>
          <cell r="E82">
            <v>6711.88</v>
          </cell>
          <cell r="F82">
            <v>0</v>
          </cell>
          <cell r="G82">
            <v>20</v>
          </cell>
          <cell r="H82">
            <v>1956.55</v>
          </cell>
          <cell r="I82">
            <v>1956.55</v>
          </cell>
          <cell r="J82">
            <v>4755.33</v>
          </cell>
          <cell r="K82" t="str">
            <v>AV</v>
          </cell>
        </row>
        <row r="83">
          <cell r="A83" t="str">
            <v>110300000</v>
          </cell>
          <cell r="B83" t="str">
            <v>100AV7K0001</v>
          </cell>
          <cell r="C83" t="str">
            <v>ผนังครึ่งกระจก 105-275(18.7.41)</v>
          </cell>
          <cell r="D83" t="str">
            <v>18 ก.ค. 41</v>
          </cell>
          <cell r="E83">
            <v>6956.21</v>
          </cell>
          <cell r="F83">
            <v>0</v>
          </cell>
          <cell r="G83">
            <v>20</v>
          </cell>
          <cell r="H83">
            <v>2027.79</v>
          </cell>
          <cell r="I83">
            <v>2027.79</v>
          </cell>
          <cell r="J83">
            <v>4928.42</v>
          </cell>
          <cell r="K83" t="str">
            <v>AV</v>
          </cell>
        </row>
        <row r="84">
          <cell r="A84" t="str">
            <v>110300000</v>
          </cell>
          <cell r="B84" t="str">
            <v>100AV7K0002</v>
          </cell>
          <cell r="C84" t="str">
            <v>ผนังครึ่งกระจก 105-275(18.7.41)</v>
          </cell>
          <cell r="D84" t="str">
            <v>18 ก.ค. 41</v>
          </cell>
          <cell r="E84">
            <v>6956.21</v>
          </cell>
          <cell r="F84">
            <v>0</v>
          </cell>
          <cell r="G84">
            <v>20</v>
          </cell>
          <cell r="H84">
            <v>2027.79</v>
          </cell>
          <cell r="I84">
            <v>2027.79</v>
          </cell>
          <cell r="J84">
            <v>4928.42</v>
          </cell>
          <cell r="K84" t="str">
            <v>AV</v>
          </cell>
        </row>
        <row r="85">
          <cell r="A85" t="str">
            <v>110300000</v>
          </cell>
          <cell r="B85" t="str">
            <v>100AV8A0004</v>
          </cell>
          <cell r="C85" t="str">
            <v>ผนังชุดประตูขวาครึ่งกระจก(18.7.41)</v>
          </cell>
          <cell r="D85" t="str">
            <v>18 ก.ค. 41</v>
          </cell>
          <cell r="E85">
            <v>9974.4</v>
          </cell>
          <cell r="F85">
            <v>0</v>
          </cell>
          <cell r="G85">
            <v>20</v>
          </cell>
          <cell r="H85">
            <v>2907.61</v>
          </cell>
          <cell r="I85">
            <v>2907.61</v>
          </cell>
          <cell r="J85">
            <v>7066.79</v>
          </cell>
          <cell r="K85" t="str">
            <v>AV</v>
          </cell>
        </row>
        <row r="86">
          <cell r="A86" t="str">
            <v>110300000</v>
          </cell>
          <cell r="B86" t="str">
            <v>100C10C0001</v>
          </cell>
          <cell r="C86" t="str">
            <v>โต๊ะบริหารท๊อปเงา 85-180-75</v>
          </cell>
          <cell r="D86" t="str">
            <v>15 พ.ค. 41</v>
          </cell>
          <cell r="E86">
            <v>9841.66</v>
          </cell>
          <cell r="F86">
            <v>0</v>
          </cell>
          <cell r="G86">
            <v>20</v>
          </cell>
          <cell r="H86">
            <v>3214.01</v>
          </cell>
          <cell r="I86">
            <v>3214.01</v>
          </cell>
          <cell r="J86">
            <v>6627.65</v>
          </cell>
          <cell r="K86" t="str">
            <v>C</v>
          </cell>
        </row>
        <row r="87">
          <cell r="A87" t="str">
            <v>110300000</v>
          </cell>
          <cell r="B87" t="str">
            <v>100C10C0005</v>
          </cell>
          <cell r="C87" t="str">
            <v>โต๊ะบริหารท๊อปเงา 85-180-75(11.11.41)</v>
          </cell>
          <cell r="D87" t="str">
            <v>11 พ.ย. 41</v>
          </cell>
          <cell r="E87">
            <v>10022.9</v>
          </cell>
          <cell r="F87">
            <v>0</v>
          </cell>
          <cell r="G87">
            <v>20</v>
          </cell>
          <cell r="H87">
            <v>2284.66</v>
          </cell>
          <cell r="I87">
            <v>2284.66</v>
          </cell>
          <cell r="J87">
            <v>7738.24</v>
          </cell>
          <cell r="K87" t="str">
            <v>C</v>
          </cell>
        </row>
        <row r="88">
          <cell r="A88" t="str">
            <v>110300000</v>
          </cell>
          <cell r="B88" t="str">
            <v>100C10E0005</v>
          </cell>
          <cell r="C88" t="str">
            <v>โต๊ะทำงานมีแผ่นคีย์ 75-120-75</v>
          </cell>
          <cell r="D88" t="str">
            <v>15 พ.ค. 41</v>
          </cell>
          <cell r="E88">
            <v>3985.41</v>
          </cell>
          <cell r="F88">
            <v>0</v>
          </cell>
          <cell r="G88">
            <v>20</v>
          </cell>
          <cell r="H88">
            <v>1301.54</v>
          </cell>
          <cell r="I88">
            <v>1301.54</v>
          </cell>
          <cell r="J88">
            <v>2683.87</v>
          </cell>
          <cell r="K88" t="str">
            <v>C</v>
          </cell>
        </row>
        <row r="89">
          <cell r="A89" t="str">
            <v>110300000</v>
          </cell>
          <cell r="B89" t="str">
            <v>100C10E0006</v>
          </cell>
          <cell r="C89" t="str">
            <v>โต๊ะทำงานมีแผ่นคีย์ 75-120-75</v>
          </cell>
          <cell r="D89" t="str">
            <v>15 พ.ค. 41</v>
          </cell>
          <cell r="E89">
            <v>3985.41</v>
          </cell>
          <cell r="F89">
            <v>0</v>
          </cell>
          <cell r="G89">
            <v>20</v>
          </cell>
          <cell r="H89">
            <v>1301.54</v>
          </cell>
          <cell r="I89">
            <v>1301.54</v>
          </cell>
          <cell r="J89">
            <v>2683.87</v>
          </cell>
          <cell r="K89" t="str">
            <v>C</v>
          </cell>
        </row>
        <row r="90">
          <cell r="A90" t="str">
            <v>110300000</v>
          </cell>
          <cell r="B90" t="str">
            <v>100C10E0007</v>
          </cell>
          <cell r="C90" t="str">
            <v>โต๊ะทำงานมีแผ่นคีย์ 75-120-75</v>
          </cell>
          <cell r="D90" t="str">
            <v>15 พ.ค. 41</v>
          </cell>
          <cell r="E90">
            <v>3985.41</v>
          </cell>
          <cell r="F90">
            <v>0</v>
          </cell>
          <cell r="G90">
            <v>20</v>
          </cell>
          <cell r="H90">
            <v>1301.54</v>
          </cell>
          <cell r="I90">
            <v>1301.54</v>
          </cell>
          <cell r="J90">
            <v>2683.87</v>
          </cell>
          <cell r="K90" t="str">
            <v>C</v>
          </cell>
        </row>
        <row r="91">
          <cell r="A91" t="str">
            <v>110300000</v>
          </cell>
          <cell r="B91" t="str">
            <v>100C10E0009</v>
          </cell>
          <cell r="C91" t="str">
            <v>โต๊ะทำงานมีแผ่นคีย์ 75-120-75</v>
          </cell>
          <cell r="D91" t="str">
            <v>15 พ.ค. 41</v>
          </cell>
          <cell r="E91">
            <v>3985.41</v>
          </cell>
          <cell r="F91">
            <v>0</v>
          </cell>
          <cell r="G91">
            <v>20</v>
          </cell>
          <cell r="H91">
            <v>1301.54</v>
          </cell>
          <cell r="I91">
            <v>1301.54</v>
          </cell>
          <cell r="J91">
            <v>2683.87</v>
          </cell>
          <cell r="K91" t="str">
            <v>C</v>
          </cell>
        </row>
        <row r="92">
          <cell r="A92" t="str">
            <v>110300000</v>
          </cell>
          <cell r="B92" t="str">
            <v>100C10E0010</v>
          </cell>
          <cell r="C92" t="str">
            <v>โต๊ะทำงานมีแผ่นคีย์ 75-120-75</v>
          </cell>
          <cell r="D92" t="str">
            <v>15 พ.ค. 41</v>
          </cell>
          <cell r="E92">
            <v>3985.41</v>
          </cell>
          <cell r="F92">
            <v>0</v>
          </cell>
          <cell r="G92">
            <v>20</v>
          </cell>
          <cell r="H92">
            <v>1301.54</v>
          </cell>
          <cell r="I92">
            <v>1301.54</v>
          </cell>
          <cell r="J92">
            <v>2683.87</v>
          </cell>
          <cell r="K92" t="str">
            <v>C</v>
          </cell>
        </row>
        <row r="93">
          <cell r="A93" t="str">
            <v>110300000</v>
          </cell>
          <cell r="B93" t="str">
            <v>100C10E0011</v>
          </cell>
          <cell r="C93" t="str">
            <v>โต๊ะทำงานมีแผ่นคีย์ 75-120-75</v>
          </cell>
          <cell r="D93" t="str">
            <v>15 พ.ค. 41</v>
          </cell>
          <cell r="E93">
            <v>3985.41</v>
          </cell>
          <cell r="F93">
            <v>0</v>
          </cell>
          <cell r="G93">
            <v>20</v>
          </cell>
          <cell r="H93">
            <v>1301.54</v>
          </cell>
          <cell r="I93">
            <v>1301.54</v>
          </cell>
          <cell r="J93">
            <v>2683.87</v>
          </cell>
          <cell r="K93" t="str">
            <v>C</v>
          </cell>
        </row>
        <row r="94">
          <cell r="A94" t="str">
            <v>110300000</v>
          </cell>
          <cell r="B94" t="str">
            <v>100C10E0012</v>
          </cell>
          <cell r="C94" t="str">
            <v>โต๊ะทำงานมีแผ่นคีย์ 75-120-75</v>
          </cell>
          <cell r="D94" t="str">
            <v>15 พ.ค. 41</v>
          </cell>
          <cell r="E94">
            <v>3985.41</v>
          </cell>
          <cell r="F94">
            <v>0</v>
          </cell>
          <cell r="G94">
            <v>20</v>
          </cell>
          <cell r="H94">
            <v>1301.54</v>
          </cell>
          <cell r="I94">
            <v>1301.54</v>
          </cell>
          <cell r="J94">
            <v>2683.87</v>
          </cell>
          <cell r="K94" t="str">
            <v>C</v>
          </cell>
        </row>
        <row r="95">
          <cell r="A95" t="str">
            <v>110300000</v>
          </cell>
          <cell r="B95" t="str">
            <v>100C10E0013</v>
          </cell>
          <cell r="C95" t="str">
            <v>โต๊ะทำงานมีแผ่นคีย์ 75-120-75</v>
          </cell>
          <cell r="D95" t="str">
            <v>15 พ.ค. 41</v>
          </cell>
          <cell r="E95">
            <v>3985.41</v>
          </cell>
          <cell r="F95">
            <v>0</v>
          </cell>
          <cell r="G95">
            <v>20</v>
          </cell>
          <cell r="H95">
            <v>1301.54</v>
          </cell>
          <cell r="I95">
            <v>1301.54</v>
          </cell>
          <cell r="J95">
            <v>2683.87</v>
          </cell>
          <cell r="K95" t="str">
            <v>C</v>
          </cell>
        </row>
        <row r="96">
          <cell r="A96" t="str">
            <v>110300000</v>
          </cell>
          <cell r="B96" t="str">
            <v>100C10M0001</v>
          </cell>
          <cell r="C96" t="str">
            <v>โต๊ะคอมพิวเตอร์ 60-120-75</v>
          </cell>
          <cell r="D96" t="str">
            <v>15 พ.ค. 41</v>
          </cell>
          <cell r="E96">
            <v>3763.2</v>
          </cell>
          <cell r="F96">
            <v>0</v>
          </cell>
          <cell r="G96">
            <v>20</v>
          </cell>
          <cell r="H96">
            <v>1228.93</v>
          </cell>
          <cell r="I96">
            <v>1228.93</v>
          </cell>
          <cell r="J96">
            <v>2534.27</v>
          </cell>
          <cell r="K96" t="str">
            <v>C</v>
          </cell>
        </row>
        <row r="97">
          <cell r="A97" t="str">
            <v>110300000</v>
          </cell>
          <cell r="B97" t="str">
            <v>100C10M0006</v>
          </cell>
          <cell r="C97" t="str">
            <v>โต๊ะคอมพิวเตอร์ 60-120-75(11.11.41)</v>
          </cell>
          <cell r="D97" t="str">
            <v>11 พ.ย. 41</v>
          </cell>
          <cell r="E97">
            <v>3832.5</v>
          </cell>
          <cell r="F97">
            <v>0</v>
          </cell>
          <cell r="G97">
            <v>20</v>
          </cell>
          <cell r="H97">
            <v>873.6</v>
          </cell>
          <cell r="I97">
            <v>873.6</v>
          </cell>
          <cell r="J97">
            <v>2958.9</v>
          </cell>
          <cell r="K97" t="str">
            <v>C</v>
          </cell>
        </row>
        <row r="98">
          <cell r="A98" t="str">
            <v>110300000</v>
          </cell>
          <cell r="B98" t="str">
            <v>100C10T0001</v>
          </cell>
          <cell r="C98" t="str">
            <v>โต๊ะโค้งขนาด 75-75-75(20.10.41)</v>
          </cell>
          <cell r="D98" t="str">
            <v>20 ต.ค. 41</v>
          </cell>
          <cell r="E98">
            <v>1541.12</v>
          </cell>
          <cell r="F98">
            <v>0</v>
          </cell>
          <cell r="G98">
            <v>20</v>
          </cell>
          <cell r="H98">
            <v>369.86</v>
          </cell>
          <cell r="I98">
            <v>369.86</v>
          </cell>
          <cell r="J98">
            <v>1171.26</v>
          </cell>
          <cell r="K98" t="str">
            <v>C</v>
          </cell>
        </row>
        <row r="99">
          <cell r="A99" t="str">
            <v>110300000</v>
          </cell>
          <cell r="B99" t="str">
            <v>100C11E0001</v>
          </cell>
          <cell r="C99" t="str">
            <v>เก้าอี้ทำงานหุ้มผ้ามีท่อแก็ส</v>
          </cell>
          <cell r="D99" t="str">
            <v>15 พ.ค. 41</v>
          </cell>
          <cell r="E99">
            <v>4157.4399999999996</v>
          </cell>
          <cell r="F99">
            <v>0</v>
          </cell>
          <cell r="G99">
            <v>20</v>
          </cell>
          <cell r="H99">
            <v>1357.72</v>
          </cell>
          <cell r="I99">
            <v>1357.72</v>
          </cell>
          <cell r="J99">
            <v>2799.72</v>
          </cell>
          <cell r="K99" t="str">
            <v>C</v>
          </cell>
        </row>
        <row r="100">
          <cell r="A100" t="str">
            <v>110300000</v>
          </cell>
          <cell r="B100" t="str">
            <v>100C11E0005</v>
          </cell>
          <cell r="C100" t="str">
            <v>เก้าอี้ทำงานหุ้มผ้ามีท่อแก็ส(11.11.41)</v>
          </cell>
          <cell r="D100" t="str">
            <v>11 พ.ย. 41</v>
          </cell>
          <cell r="E100">
            <v>4234</v>
          </cell>
          <cell r="F100">
            <v>0</v>
          </cell>
          <cell r="G100">
            <v>20</v>
          </cell>
          <cell r="H100">
            <v>965.12</v>
          </cell>
          <cell r="I100">
            <v>965.12</v>
          </cell>
          <cell r="J100">
            <v>3268.88</v>
          </cell>
          <cell r="K100" t="str">
            <v>C</v>
          </cell>
        </row>
        <row r="101">
          <cell r="A101" t="str">
            <v>110300000</v>
          </cell>
          <cell r="B101" t="str">
            <v>100C11E0008</v>
          </cell>
          <cell r="C101" t="str">
            <v>โต๊ะทำงานมีแผ่นคีย์ 75-120-75</v>
          </cell>
          <cell r="D101" t="str">
            <v>15 พ.ค. 41</v>
          </cell>
          <cell r="E101">
            <v>3985.41</v>
          </cell>
          <cell r="F101">
            <v>0</v>
          </cell>
          <cell r="G101">
            <v>20</v>
          </cell>
          <cell r="H101">
            <v>1301.54</v>
          </cell>
          <cell r="I101">
            <v>1301.54</v>
          </cell>
          <cell r="J101">
            <v>2683.87</v>
          </cell>
          <cell r="K101" t="str">
            <v>C</v>
          </cell>
        </row>
        <row r="102">
          <cell r="A102" t="str">
            <v>110300000</v>
          </cell>
          <cell r="B102" t="str">
            <v>100C11F0001</v>
          </cell>
          <cell r="C102" t="str">
            <v>เก้าอี้ทำงาน</v>
          </cell>
          <cell r="D102" t="str">
            <v>15 พ.ค. 41</v>
          </cell>
          <cell r="E102">
            <v>2186.2399999999998</v>
          </cell>
          <cell r="F102">
            <v>0</v>
          </cell>
          <cell r="G102">
            <v>20</v>
          </cell>
          <cell r="H102">
            <v>714.02</v>
          </cell>
          <cell r="I102">
            <v>714.02</v>
          </cell>
          <cell r="J102">
            <v>1472.22</v>
          </cell>
          <cell r="K102" t="str">
            <v>C</v>
          </cell>
        </row>
        <row r="103">
          <cell r="A103" t="str">
            <v>110300000</v>
          </cell>
          <cell r="B103" t="str">
            <v>100C11F0002</v>
          </cell>
          <cell r="C103" t="str">
            <v>เก้าอี้ทำงาน</v>
          </cell>
          <cell r="D103" t="str">
            <v>15 พ.ค. 41</v>
          </cell>
          <cell r="E103">
            <v>2186.2399999999998</v>
          </cell>
          <cell r="F103">
            <v>0</v>
          </cell>
          <cell r="G103">
            <v>20</v>
          </cell>
          <cell r="H103">
            <v>714.02</v>
          </cell>
          <cell r="I103">
            <v>714.02</v>
          </cell>
          <cell r="J103">
            <v>1472.22</v>
          </cell>
          <cell r="K103" t="str">
            <v>C</v>
          </cell>
        </row>
        <row r="104">
          <cell r="A104" t="str">
            <v>110300000</v>
          </cell>
          <cell r="B104" t="str">
            <v>100C11F0029</v>
          </cell>
          <cell r="C104" t="str">
            <v>เก้าอี้ทำงาน</v>
          </cell>
          <cell r="D104" t="str">
            <v>15 พ.ค. 41</v>
          </cell>
          <cell r="E104">
            <v>2186.2399999999998</v>
          </cell>
          <cell r="F104">
            <v>0</v>
          </cell>
          <cell r="G104">
            <v>20</v>
          </cell>
          <cell r="H104">
            <v>714.02</v>
          </cell>
          <cell r="I104">
            <v>714.02</v>
          </cell>
          <cell r="J104">
            <v>1472.22</v>
          </cell>
          <cell r="K104" t="str">
            <v>C</v>
          </cell>
        </row>
        <row r="105">
          <cell r="A105" t="str">
            <v>110300000</v>
          </cell>
          <cell r="B105" t="str">
            <v>100C11F0030</v>
          </cell>
          <cell r="C105" t="str">
            <v>เก้าอี้ทำงาน</v>
          </cell>
          <cell r="D105" t="str">
            <v>15 พ.ค. 41</v>
          </cell>
          <cell r="E105">
            <v>2186.2399999999998</v>
          </cell>
          <cell r="F105">
            <v>0</v>
          </cell>
          <cell r="G105">
            <v>20</v>
          </cell>
          <cell r="H105">
            <v>714.02</v>
          </cell>
          <cell r="I105">
            <v>714.02</v>
          </cell>
          <cell r="J105">
            <v>1472.22</v>
          </cell>
          <cell r="K105" t="str">
            <v>C</v>
          </cell>
        </row>
        <row r="106">
          <cell r="A106" t="str">
            <v>110300000</v>
          </cell>
          <cell r="B106" t="str">
            <v>100C11F0031</v>
          </cell>
          <cell r="C106" t="str">
            <v>เก้าอี้ทำงาน</v>
          </cell>
          <cell r="D106" t="str">
            <v>15 พ.ค. 41</v>
          </cell>
          <cell r="E106">
            <v>2186.2399999999998</v>
          </cell>
          <cell r="F106">
            <v>0</v>
          </cell>
          <cell r="G106">
            <v>20</v>
          </cell>
          <cell r="H106">
            <v>714.02</v>
          </cell>
          <cell r="I106">
            <v>714.02</v>
          </cell>
          <cell r="J106">
            <v>1472.22</v>
          </cell>
          <cell r="K106" t="str">
            <v>C</v>
          </cell>
        </row>
        <row r="107">
          <cell r="A107" t="str">
            <v>110300000</v>
          </cell>
          <cell r="B107" t="str">
            <v>100C11F0032</v>
          </cell>
          <cell r="C107" t="str">
            <v>เก้าอี้ทำงาน</v>
          </cell>
          <cell r="D107" t="str">
            <v>15 พ.ค. 41</v>
          </cell>
          <cell r="E107">
            <v>2186.2399999999998</v>
          </cell>
          <cell r="F107">
            <v>0</v>
          </cell>
          <cell r="G107">
            <v>20</v>
          </cell>
          <cell r="H107">
            <v>714.02</v>
          </cell>
          <cell r="I107">
            <v>714.02</v>
          </cell>
          <cell r="J107">
            <v>1472.22</v>
          </cell>
          <cell r="K107" t="str">
            <v>C</v>
          </cell>
        </row>
        <row r="108">
          <cell r="A108" t="str">
            <v>110300000</v>
          </cell>
          <cell r="B108" t="str">
            <v>100C11F0033</v>
          </cell>
          <cell r="C108" t="str">
            <v>เก้าอี้ทำงาน</v>
          </cell>
          <cell r="D108" t="str">
            <v>15 พ.ค. 41</v>
          </cell>
          <cell r="E108">
            <v>2186.2399999999998</v>
          </cell>
          <cell r="F108">
            <v>0</v>
          </cell>
          <cell r="G108">
            <v>20</v>
          </cell>
          <cell r="H108">
            <v>714.02</v>
          </cell>
          <cell r="I108">
            <v>714.02</v>
          </cell>
          <cell r="J108">
            <v>1472.22</v>
          </cell>
          <cell r="K108" t="str">
            <v>C</v>
          </cell>
        </row>
        <row r="109">
          <cell r="A109" t="str">
            <v>110300000</v>
          </cell>
          <cell r="B109" t="str">
            <v>100C11F0034</v>
          </cell>
          <cell r="C109" t="str">
            <v>เก้าอี้ทำงาน</v>
          </cell>
          <cell r="D109" t="str">
            <v>15 พ.ค. 41</v>
          </cell>
          <cell r="E109">
            <v>2186.2399999999998</v>
          </cell>
          <cell r="F109">
            <v>0</v>
          </cell>
          <cell r="G109">
            <v>20</v>
          </cell>
          <cell r="H109">
            <v>714.02</v>
          </cell>
          <cell r="I109">
            <v>714.02</v>
          </cell>
          <cell r="J109">
            <v>1472.22</v>
          </cell>
          <cell r="K109" t="str">
            <v>C</v>
          </cell>
        </row>
        <row r="110">
          <cell r="A110" t="str">
            <v>110300000</v>
          </cell>
          <cell r="B110" t="str">
            <v>100C11F0035</v>
          </cell>
          <cell r="C110" t="str">
            <v>เก้าอี้ทำงาน</v>
          </cell>
          <cell r="D110" t="str">
            <v>15 พ.ค. 41</v>
          </cell>
          <cell r="E110">
            <v>2186.2399999999998</v>
          </cell>
          <cell r="F110">
            <v>0</v>
          </cell>
          <cell r="G110">
            <v>20</v>
          </cell>
          <cell r="H110">
            <v>714.02</v>
          </cell>
          <cell r="I110">
            <v>714.02</v>
          </cell>
          <cell r="J110">
            <v>1472.22</v>
          </cell>
          <cell r="K110" t="str">
            <v>C</v>
          </cell>
        </row>
        <row r="111">
          <cell r="A111" t="str">
            <v>110300000</v>
          </cell>
          <cell r="B111" t="str">
            <v>100C11F0036</v>
          </cell>
          <cell r="C111" t="str">
            <v>เก้าอี้ทำงาน</v>
          </cell>
          <cell r="D111" t="str">
            <v>15 พ.ค. 41</v>
          </cell>
          <cell r="E111">
            <v>2186.2399999999998</v>
          </cell>
          <cell r="F111">
            <v>0</v>
          </cell>
          <cell r="G111">
            <v>20</v>
          </cell>
          <cell r="H111">
            <v>714.02</v>
          </cell>
          <cell r="I111">
            <v>714.02</v>
          </cell>
          <cell r="J111">
            <v>1472.22</v>
          </cell>
          <cell r="K111" t="str">
            <v>C</v>
          </cell>
        </row>
        <row r="112">
          <cell r="A112" t="str">
            <v>110300000</v>
          </cell>
          <cell r="B112" t="str">
            <v>100C11F0037</v>
          </cell>
          <cell r="C112" t="str">
            <v>เก้าอี้ทำงาน</v>
          </cell>
          <cell r="D112" t="str">
            <v>15 พ.ค. 41</v>
          </cell>
          <cell r="E112">
            <v>2186.2399999999998</v>
          </cell>
          <cell r="F112">
            <v>0</v>
          </cell>
          <cell r="G112">
            <v>20</v>
          </cell>
          <cell r="H112">
            <v>714.02</v>
          </cell>
          <cell r="I112">
            <v>714.02</v>
          </cell>
          <cell r="J112">
            <v>1472.22</v>
          </cell>
          <cell r="K112" t="str">
            <v>C</v>
          </cell>
        </row>
        <row r="113">
          <cell r="A113" t="str">
            <v>110300000</v>
          </cell>
          <cell r="B113" t="str">
            <v>100C11F0047</v>
          </cell>
          <cell r="C113" t="str">
            <v>เก้าอี้ทำงาน(11.11.41)</v>
          </cell>
          <cell r="D113" t="str">
            <v>11 พ.ย. 41</v>
          </cell>
          <cell r="E113">
            <v>2226.5</v>
          </cell>
          <cell r="F113">
            <v>0</v>
          </cell>
          <cell r="G113">
            <v>20</v>
          </cell>
          <cell r="H113">
            <v>507.52</v>
          </cell>
          <cell r="I113">
            <v>507.52</v>
          </cell>
          <cell r="J113">
            <v>1718.98</v>
          </cell>
          <cell r="K113" t="str">
            <v>C</v>
          </cell>
        </row>
        <row r="114">
          <cell r="A114" t="str">
            <v>110300000</v>
          </cell>
          <cell r="B114" t="str">
            <v>100C11F0048</v>
          </cell>
          <cell r="C114" t="str">
            <v>เก้าอี้ทำงาน(11.11.41)</v>
          </cell>
          <cell r="D114" t="str">
            <v>11 พ.ย. 41</v>
          </cell>
          <cell r="E114">
            <v>2226.5</v>
          </cell>
          <cell r="F114">
            <v>0</v>
          </cell>
          <cell r="G114">
            <v>20</v>
          </cell>
          <cell r="H114">
            <v>507.52</v>
          </cell>
          <cell r="I114">
            <v>507.52</v>
          </cell>
          <cell r="J114">
            <v>1718.98</v>
          </cell>
          <cell r="K114" t="str">
            <v>C</v>
          </cell>
        </row>
        <row r="115">
          <cell r="A115" t="str">
            <v>110300000</v>
          </cell>
          <cell r="B115" t="str">
            <v>100C11G0011</v>
          </cell>
          <cell r="C115" t="str">
            <v>เก้าอี้ทำงาน</v>
          </cell>
          <cell r="D115" t="str">
            <v>15 พ.ค. 41</v>
          </cell>
          <cell r="E115">
            <v>1899.52</v>
          </cell>
          <cell r="F115">
            <v>0</v>
          </cell>
          <cell r="G115">
            <v>20</v>
          </cell>
          <cell r="H115">
            <v>620.34</v>
          </cell>
          <cell r="I115">
            <v>620.34</v>
          </cell>
          <cell r="J115">
            <v>1279.18</v>
          </cell>
          <cell r="K115" t="str">
            <v>C</v>
          </cell>
        </row>
        <row r="116">
          <cell r="A116" t="str">
            <v>110300000</v>
          </cell>
          <cell r="B116" t="str">
            <v>100C11G0012</v>
          </cell>
          <cell r="C116" t="str">
            <v>เก้าอี้ทำงาน</v>
          </cell>
          <cell r="D116" t="str">
            <v>15 พ.ค. 41</v>
          </cell>
          <cell r="E116">
            <v>1899.52</v>
          </cell>
          <cell r="F116">
            <v>0</v>
          </cell>
          <cell r="G116">
            <v>20</v>
          </cell>
          <cell r="H116">
            <v>620.34</v>
          </cell>
          <cell r="I116">
            <v>620.34</v>
          </cell>
          <cell r="J116">
            <v>1279.18</v>
          </cell>
          <cell r="K116" t="str">
            <v>C</v>
          </cell>
        </row>
        <row r="117">
          <cell r="A117" t="str">
            <v>110300000</v>
          </cell>
          <cell r="B117" t="str">
            <v>100C11G0013</v>
          </cell>
          <cell r="C117" t="str">
            <v>เก้าอี้ทำงาน</v>
          </cell>
          <cell r="D117" t="str">
            <v>15 พ.ค. 41</v>
          </cell>
          <cell r="E117">
            <v>1899.52</v>
          </cell>
          <cell r="F117">
            <v>0</v>
          </cell>
          <cell r="G117">
            <v>20</v>
          </cell>
          <cell r="H117">
            <v>620.34</v>
          </cell>
          <cell r="I117">
            <v>620.34</v>
          </cell>
          <cell r="J117">
            <v>1279.18</v>
          </cell>
          <cell r="K117" t="str">
            <v>C</v>
          </cell>
        </row>
        <row r="118">
          <cell r="A118" t="str">
            <v>110300000</v>
          </cell>
          <cell r="B118" t="str">
            <v>100C11G0014</v>
          </cell>
          <cell r="C118" t="str">
            <v>เก้าอี้ทำงาน</v>
          </cell>
          <cell r="D118" t="str">
            <v>15 พ.ค. 41</v>
          </cell>
          <cell r="E118">
            <v>1899.52</v>
          </cell>
          <cell r="F118">
            <v>0</v>
          </cell>
          <cell r="G118">
            <v>20</v>
          </cell>
          <cell r="H118">
            <v>620.34</v>
          </cell>
          <cell r="I118">
            <v>620.34</v>
          </cell>
          <cell r="J118">
            <v>1279.18</v>
          </cell>
          <cell r="K118" t="str">
            <v>C</v>
          </cell>
        </row>
        <row r="119">
          <cell r="A119" t="str">
            <v>110300000</v>
          </cell>
          <cell r="B119" t="str">
            <v>100C11G0015</v>
          </cell>
          <cell r="C119" t="str">
            <v>เก้าอี้ทำงาน</v>
          </cell>
          <cell r="D119" t="str">
            <v>15 พ.ค. 41</v>
          </cell>
          <cell r="E119">
            <v>1899.52</v>
          </cell>
          <cell r="F119">
            <v>0</v>
          </cell>
          <cell r="G119">
            <v>20</v>
          </cell>
          <cell r="H119">
            <v>620.34</v>
          </cell>
          <cell r="I119">
            <v>620.34</v>
          </cell>
          <cell r="J119">
            <v>1279.18</v>
          </cell>
          <cell r="K119" t="str">
            <v>C</v>
          </cell>
        </row>
        <row r="120">
          <cell r="A120" t="str">
            <v>110300000</v>
          </cell>
          <cell r="B120" t="str">
            <v>100C11G0016</v>
          </cell>
          <cell r="C120" t="str">
            <v>เก้าอี้ทำงาน</v>
          </cell>
          <cell r="D120" t="str">
            <v>15 พ.ค. 41</v>
          </cell>
          <cell r="E120">
            <v>1899.52</v>
          </cell>
          <cell r="F120">
            <v>0</v>
          </cell>
          <cell r="G120">
            <v>20</v>
          </cell>
          <cell r="H120">
            <v>620.34</v>
          </cell>
          <cell r="I120">
            <v>620.34</v>
          </cell>
          <cell r="J120">
            <v>1279.18</v>
          </cell>
          <cell r="K120" t="str">
            <v>C</v>
          </cell>
        </row>
        <row r="121">
          <cell r="A121" t="str">
            <v>110300000</v>
          </cell>
          <cell r="B121" t="str">
            <v>100C11G0017</v>
          </cell>
          <cell r="C121" t="str">
            <v>เก้าอี้ทำงาน</v>
          </cell>
          <cell r="D121" t="str">
            <v>15 พ.ค. 41</v>
          </cell>
          <cell r="E121">
            <v>1899.52</v>
          </cell>
          <cell r="F121">
            <v>0</v>
          </cell>
          <cell r="G121">
            <v>20</v>
          </cell>
          <cell r="H121">
            <v>620.34</v>
          </cell>
          <cell r="I121">
            <v>620.34</v>
          </cell>
          <cell r="J121">
            <v>1279.18</v>
          </cell>
          <cell r="K121" t="str">
            <v>C</v>
          </cell>
        </row>
        <row r="122">
          <cell r="A122" t="str">
            <v>110300000</v>
          </cell>
          <cell r="B122" t="str">
            <v>100C11G0018</v>
          </cell>
          <cell r="C122" t="str">
            <v>เก้าอี้ทำงาน</v>
          </cell>
          <cell r="D122" t="str">
            <v>15 พ.ค. 41</v>
          </cell>
          <cell r="E122">
            <v>1899.52</v>
          </cell>
          <cell r="F122">
            <v>0</v>
          </cell>
          <cell r="G122">
            <v>20</v>
          </cell>
          <cell r="H122">
            <v>620.34</v>
          </cell>
          <cell r="I122">
            <v>620.34</v>
          </cell>
          <cell r="J122">
            <v>1279.18</v>
          </cell>
          <cell r="K122" t="str">
            <v>C</v>
          </cell>
        </row>
        <row r="123">
          <cell r="A123" t="str">
            <v>110300000</v>
          </cell>
          <cell r="B123" t="str">
            <v>100C11G0019</v>
          </cell>
          <cell r="C123" t="str">
            <v>เก้าอี้ทำงาน</v>
          </cell>
          <cell r="D123" t="str">
            <v>15 พ.ค. 41</v>
          </cell>
          <cell r="E123">
            <v>1899.52</v>
          </cell>
          <cell r="F123">
            <v>0</v>
          </cell>
          <cell r="G123">
            <v>20</v>
          </cell>
          <cell r="H123">
            <v>620.34</v>
          </cell>
          <cell r="I123">
            <v>620.34</v>
          </cell>
          <cell r="J123">
            <v>1279.18</v>
          </cell>
          <cell r="K123" t="str">
            <v>C</v>
          </cell>
        </row>
        <row r="124">
          <cell r="A124" t="str">
            <v>110300000</v>
          </cell>
          <cell r="B124" t="str">
            <v>100C11G0020</v>
          </cell>
          <cell r="C124" t="str">
            <v>เก้าอี้ทำงาน</v>
          </cell>
          <cell r="D124" t="str">
            <v>15 พ.ค. 41</v>
          </cell>
          <cell r="E124">
            <v>1899.52</v>
          </cell>
          <cell r="F124">
            <v>0</v>
          </cell>
          <cell r="G124">
            <v>20</v>
          </cell>
          <cell r="H124">
            <v>620.34</v>
          </cell>
          <cell r="I124">
            <v>620.34</v>
          </cell>
          <cell r="J124">
            <v>1279.18</v>
          </cell>
          <cell r="K124" t="str">
            <v>C</v>
          </cell>
        </row>
        <row r="125">
          <cell r="A125" t="str">
            <v>110300000</v>
          </cell>
          <cell r="B125" t="str">
            <v>100C11G0021</v>
          </cell>
          <cell r="C125" t="str">
            <v>เก้าอี้ทำงาน</v>
          </cell>
          <cell r="D125" t="str">
            <v>15 พ.ค. 41</v>
          </cell>
          <cell r="E125">
            <v>1899.52</v>
          </cell>
          <cell r="F125">
            <v>0</v>
          </cell>
          <cell r="G125">
            <v>20</v>
          </cell>
          <cell r="H125">
            <v>620.34</v>
          </cell>
          <cell r="I125">
            <v>620.34</v>
          </cell>
          <cell r="J125">
            <v>1279.18</v>
          </cell>
          <cell r="K125" t="str">
            <v>C</v>
          </cell>
        </row>
        <row r="126">
          <cell r="A126" t="str">
            <v>110300000</v>
          </cell>
          <cell r="B126" t="str">
            <v>100C11G0022</v>
          </cell>
          <cell r="C126" t="str">
            <v>เก้าอี้ทำงาน</v>
          </cell>
          <cell r="D126" t="str">
            <v>15 พ.ค. 41</v>
          </cell>
          <cell r="E126">
            <v>1899.52</v>
          </cell>
          <cell r="F126">
            <v>0</v>
          </cell>
          <cell r="G126">
            <v>20</v>
          </cell>
          <cell r="H126">
            <v>620.34</v>
          </cell>
          <cell r="I126">
            <v>620.34</v>
          </cell>
          <cell r="J126">
            <v>1279.18</v>
          </cell>
          <cell r="K126" t="str">
            <v>C</v>
          </cell>
        </row>
        <row r="127">
          <cell r="A127" t="str">
            <v>110300000</v>
          </cell>
          <cell r="B127" t="str">
            <v>100C11G0023</v>
          </cell>
          <cell r="C127" t="str">
            <v>เก้าอี้ทำงาน</v>
          </cell>
          <cell r="D127" t="str">
            <v>15 พ.ค. 41</v>
          </cell>
          <cell r="E127">
            <v>1899.52</v>
          </cell>
          <cell r="F127">
            <v>0</v>
          </cell>
          <cell r="G127">
            <v>20</v>
          </cell>
          <cell r="H127">
            <v>620.34</v>
          </cell>
          <cell r="I127">
            <v>620.34</v>
          </cell>
          <cell r="J127">
            <v>1279.18</v>
          </cell>
          <cell r="K127" t="str">
            <v>C</v>
          </cell>
        </row>
        <row r="128">
          <cell r="A128" t="str">
            <v>110300000</v>
          </cell>
          <cell r="B128" t="str">
            <v>100C11G0024</v>
          </cell>
          <cell r="C128" t="str">
            <v>เก้าอี้ทำงาน</v>
          </cell>
          <cell r="D128" t="str">
            <v>15 พ.ค. 41</v>
          </cell>
          <cell r="E128">
            <v>1899.52</v>
          </cell>
          <cell r="F128">
            <v>0</v>
          </cell>
          <cell r="G128">
            <v>20</v>
          </cell>
          <cell r="H128">
            <v>620.34</v>
          </cell>
          <cell r="I128">
            <v>620.34</v>
          </cell>
          <cell r="J128">
            <v>1279.18</v>
          </cell>
          <cell r="K128" t="str">
            <v>C</v>
          </cell>
        </row>
        <row r="129">
          <cell r="A129" t="str">
            <v>110300000</v>
          </cell>
          <cell r="B129" t="str">
            <v>100C12A0009</v>
          </cell>
          <cell r="C129" t="str">
            <v>ตู้เอกสาร 40-80-75</v>
          </cell>
          <cell r="D129" t="str">
            <v>15 พ.ค. 41</v>
          </cell>
          <cell r="E129">
            <v>2329.6</v>
          </cell>
          <cell r="F129">
            <v>0</v>
          </cell>
          <cell r="G129">
            <v>20</v>
          </cell>
          <cell r="H129">
            <v>760.74</v>
          </cell>
          <cell r="I129">
            <v>760.74</v>
          </cell>
          <cell r="J129">
            <v>1568.86</v>
          </cell>
          <cell r="K129" t="str">
            <v>C</v>
          </cell>
        </row>
        <row r="130">
          <cell r="A130" t="str">
            <v>110300000</v>
          </cell>
          <cell r="B130" t="str">
            <v>100C12A0010</v>
          </cell>
          <cell r="C130" t="str">
            <v>ตู้เอกสาร 40-80-75</v>
          </cell>
          <cell r="D130" t="str">
            <v>15 พ.ค. 41</v>
          </cell>
          <cell r="E130">
            <v>2329.6</v>
          </cell>
          <cell r="F130">
            <v>0</v>
          </cell>
          <cell r="G130">
            <v>20</v>
          </cell>
          <cell r="H130">
            <v>760.74</v>
          </cell>
          <cell r="I130">
            <v>760.74</v>
          </cell>
          <cell r="J130">
            <v>1568.86</v>
          </cell>
          <cell r="K130" t="str">
            <v>C</v>
          </cell>
        </row>
        <row r="131">
          <cell r="A131" t="str">
            <v>110300000</v>
          </cell>
          <cell r="B131" t="str">
            <v>100C12A0011</v>
          </cell>
          <cell r="C131" t="str">
            <v>ตู้เอกสาร 40-80-75</v>
          </cell>
          <cell r="D131" t="str">
            <v>15 พ.ค. 41</v>
          </cell>
          <cell r="E131">
            <v>2329.6</v>
          </cell>
          <cell r="F131">
            <v>0</v>
          </cell>
          <cell r="G131">
            <v>20</v>
          </cell>
          <cell r="H131">
            <v>760.74</v>
          </cell>
          <cell r="I131">
            <v>760.74</v>
          </cell>
          <cell r="J131">
            <v>1568.86</v>
          </cell>
          <cell r="K131" t="str">
            <v>C</v>
          </cell>
        </row>
        <row r="132">
          <cell r="A132" t="str">
            <v>110300000</v>
          </cell>
          <cell r="B132" t="str">
            <v>100C12A0012</v>
          </cell>
          <cell r="C132" t="str">
            <v>ตู้เอกสาร 40-80-75</v>
          </cell>
          <cell r="D132" t="str">
            <v>15 พ.ค. 41</v>
          </cell>
          <cell r="E132">
            <v>2329.6</v>
          </cell>
          <cell r="F132">
            <v>0</v>
          </cell>
          <cell r="G132">
            <v>20</v>
          </cell>
          <cell r="H132">
            <v>760.74</v>
          </cell>
          <cell r="I132">
            <v>760.74</v>
          </cell>
          <cell r="J132">
            <v>1568.86</v>
          </cell>
          <cell r="K132" t="str">
            <v>C</v>
          </cell>
        </row>
        <row r="133">
          <cell r="A133" t="str">
            <v>110300000</v>
          </cell>
          <cell r="B133" t="str">
            <v>100C12B0007</v>
          </cell>
          <cell r="C133" t="str">
            <v>ตู้เอกสาร 40-90-75</v>
          </cell>
          <cell r="D133" t="str">
            <v>15 พ.ค. 41</v>
          </cell>
          <cell r="E133">
            <v>3476.48</v>
          </cell>
          <cell r="F133">
            <v>0</v>
          </cell>
          <cell r="G133">
            <v>20</v>
          </cell>
          <cell r="H133">
            <v>1135.32</v>
          </cell>
          <cell r="I133">
            <v>1135.32</v>
          </cell>
          <cell r="J133">
            <v>2341.16</v>
          </cell>
          <cell r="K133" t="str">
            <v>C</v>
          </cell>
        </row>
        <row r="134">
          <cell r="A134" t="str">
            <v>110300000</v>
          </cell>
          <cell r="B134" t="str">
            <v>100C12B0008</v>
          </cell>
          <cell r="C134" t="str">
            <v>ตู้เอกสาร 40-90-75</v>
          </cell>
          <cell r="D134" t="str">
            <v>15 พ.ค. 41</v>
          </cell>
          <cell r="E134">
            <v>3476.48</v>
          </cell>
          <cell r="F134">
            <v>0</v>
          </cell>
          <cell r="G134">
            <v>20</v>
          </cell>
          <cell r="H134">
            <v>1135.32</v>
          </cell>
          <cell r="I134">
            <v>1135.32</v>
          </cell>
          <cell r="J134">
            <v>2341.16</v>
          </cell>
          <cell r="K134" t="str">
            <v>C</v>
          </cell>
        </row>
        <row r="135">
          <cell r="A135" t="str">
            <v>110300000</v>
          </cell>
          <cell r="B135" t="str">
            <v>100C12B0009</v>
          </cell>
          <cell r="C135" t="str">
            <v>ตู้เอกสาร 40-90-75</v>
          </cell>
          <cell r="D135" t="str">
            <v>15 พ.ค. 41</v>
          </cell>
          <cell r="E135">
            <v>3476.48</v>
          </cell>
          <cell r="F135">
            <v>0</v>
          </cell>
          <cell r="G135">
            <v>20</v>
          </cell>
          <cell r="H135">
            <v>1135.32</v>
          </cell>
          <cell r="I135">
            <v>1135.32</v>
          </cell>
          <cell r="J135">
            <v>2341.16</v>
          </cell>
          <cell r="K135" t="str">
            <v>C</v>
          </cell>
        </row>
        <row r="136">
          <cell r="A136" t="str">
            <v>110300000</v>
          </cell>
          <cell r="B136" t="str">
            <v>100C12B0010</v>
          </cell>
          <cell r="C136" t="str">
            <v>ตู้เอกสาร 40-90-75</v>
          </cell>
          <cell r="D136" t="str">
            <v>15 พ.ค. 41</v>
          </cell>
          <cell r="E136">
            <v>3476.48</v>
          </cell>
          <cell r="F136">
            <v>0</v>
          </cell>
          <cell r="G136">
            <v>20</v>
          </cell>
          <cell r="H136">
            <v>1135.32</v>
          </cell>
          <cell r="I136">
            <v>1135.32</v>
          </cell>
          <cell r="J136">
            <v>2341.16</v>
          </cell>
          <cell r="K136" t="str">
            <v>C</v>
          </cell>
        </row>
        <row r="137">
          <cell r="A137" t="str">
            <v>110300000</v>
          </cell>
          <cell r="B137" t="str">
            <v>100C12E0003</v>
          </cell>
          <cell r="C137" t="str">
            <v>ตู้เอกสารท๊อปเงา 40-203-75</v>
          </cell>
          <cell r="D137" t="str">
            <v>15 พ.ค. 41</v>
          </cell>
          <cell r="E137">
            <v>9497.6</v>
          </cell>
          <cell r="F137">
            <v>0</v>
          </cell>
          <cell r="G137">
            <v>20</v>
          </cell>
          <cell r="H137">
            <v>3101.66</v>
          </cell>
          <cell r="I137">
            <v>3101.66</v>
          </cell>
          <cell r="J137">
            <v>6395.94</v>
          </cell>
          <cell r="K137" t="str">
            <v>C</v>
          </cell>
        </row>
        <row r="138">
          <cell r="A138" t="str">
            <v>110300000</v>
          </cell>
          <cell r="B138" t="str">
            <v>100C12E0006</v>
          </cell>
          <cell r="C138" t="str">
            <v>ตู้เอกสารท๊อปเงา 40-203-75(11.11.41)</v>
          </cell>
          <cell r="D138" t="str">
            <v>11 พ.ย. 41</v>
          </cell>
          <cell r="E138">
            <v>9672.5</v>
          </cell>
          <cell r="F138">
            <v>0</v>
          </cell>
          <cell r="G138">
            <v>20</v>
          </cell>
          <cell r="H138">
            <v>2204.8000000000002</v>
          </cell>
          <cell r="I138">
            <v>2204.8000000000002</v>
          </cell>
          <cell r="J138">
            <v>7467.7</v>
          </cell>
          <cell r="K138" t="str">
            <v>C</v>
          </cell>
        </row>
        <row r="139">
          <cell r="A139" t="str">
            <v>110300000</v>
          </cell>
          <cell r="B139" t="str">
            <v>100C16G0001</v>
          </cell>
          <cell r="C139" t="str">
            <v>ฉากครึ่งกระจกหุ้มผ้า 75-180</v>
          </cell>
          <cell r="D139" t="str">
            <v>15 พ.ค. 41</v>
          </cell>
          <cell r="E139">
            <v>2774.02</v>
          </cell>
          <cell r="F139">
            <v>0</v>
          </cell>
          <cell r="G139">
            <v>20</v>
          </cell>
          <cell r="H139">
            <v>905.92</v>
          </cell>
          <cell r="I139">
            <v>905.92</v>
          </cell>
          <cell r="J139">
            <v>1868.1</v>
          </cell>
          <cell r="K139" t="str">
            <v>C</v>
          </cell>
        </row>
        <row r="140">
          <cell r="A140" t="str">
            <v>110300000</v>
          </cell>
          <cell r="B140" t="str">
            <v>100C16G0002</v>
          </cell>
          <cell r="C140" t="str">
            <v>ฉากครึ่งกระจกหุ้มผ้า 75-180</v>
          </cell>
          <cell r="D140" t="str">
            <v>15 พ.ค. 41</v>
          </cell>
          <cell r="E140">
            <v>2774.02</v>
          </cell>
          <cell r="F140">
            <v>0</v>
          </cell>
          <cell r="G140">
            <v>20</v>
          </cell>
          <cell r="H140">
            <v>905.92</v>
          </cell>
          <cell r="I140">
            <v>905.92</v>
          </cell>
          <cell r="J140">
            <v>1868.1</v>
          </cell>
          <cell r="K140" t="str">
            <v>C</v>
          </cell>
        </row>
        <row r="141">
          <cell r="A141" t="str">
            <v>110300000</v>
          </cell>
          <cell r="B141" t="str">
            <v>100C16G0003</v>
          </cell>
          <cell r="C141" t="str">
            <v>ฉากครึ่งกระจกหุ้มผ้า 75-180(11.11.41)</v>
          </cell>
          <cell r="D141" t="str">
            <v>11 พ.ย. 41</v>
          </cell>
          <cell r="E141">
            <v>2825.1</v>
          </cell>
          <cell r="F141">
            <v>0</v>
          </cell>
          <cell r="G141">
            <v>20</v>
          </cell>
          <cell r="H141">
            <v>643.98</v>
          </cell>
          <cell r="I141">
            <v>643.98</v>
          </cell>
          <cell r="J141">
            <v>2181.12</v>
          </cell>
          <cell r="K141" t="str">
            <v>C</v>
          </cell>
        </row>
        <row r="142">
          <cell r="A142" t="str">
            <v>110300000</v>
          </cell>
          <cell r="B142" t="str">
            <v>100C16G0004</v>
          </cell>
          <cell r="C142" t="str">
            <v>ฉากครึ่งกระจกหุ้มผ้า 75-180(11.11.41)</v>
          </cell>
          <cell r="D142" t="str">
            <v>11 พ.ย. 41</v>
          </cell>
          <cell r="E142">
            <v>2825.1</v>
          </cell>
          <cell r="F142">
            <v>0</v>
          </cell>
          <cell r="G142">
            <v>20</v>
          </cell>
          <cell r="H142">
            <v>643.98</v>
          </cell>
          <cell r="I142">
            <v>643.98</v>
          </cell>
          <cell r="J142">
            <v>2181.12</v>
          </cell>
          <cell r="K142" t="str">
            <v>C</v>
          </cell>
        </row>
        <row r="143">
          <cell r="A143" t="str">
            <v>110300000</v>
          </cell>
          <cell r="B143" t="str">
            <v>100C16L0001</v>
          </cell>
          <cell r="C143" t="str">
            <v>ฉากครึ่งกระจกพ่นทราย 80-180</v>
          </cell>
          <cell r="D143" t="str">
            <v>15 พ.ค. 41</v>
          </cell>
          <cell r="E143">
            <v>3325.95</v>
          </cell>
          <cell r="F143">
            <v>0</v>
          </cell>
          <cell r="G143">
            <v>20</v>
          </cell>
          <cell r="H143">
            <v>1086.2</v>
          </cell>
          <cell r="I143">
            <v>1086.2</v>
          </cell>
          <cell r="J143">
            <v>2239.75</v>
          </cell>
          <cell r="K143" t="str">
            <v>C</v>
          </cell>
        </row>
        <row r="144">
          <cell r="A144" t="str">
            <v>110300000</v>
          </cell>
          <cell r="B144" t="str">
            <v>100C16L0002</v>
          </cell>
          <cell r="C144" t="str">
            <v>ฉากครึ่งกระจกพ่นทราย 80-180</v>
          </cell>
          <cell r="D144" t="str">
            <v>15 พ.ค. 41</v>
          </cell>
          <cell r="E144">
            <v>3325.95</v>
          </cell>
          <cell r="F144">
            <v>0</v>
          </cell>
          <cell r="G144">
            <v>20</v>
          </cell>
          <cell r="H144">
            <v>1086.2</v>
          </cell>
          <cell r="I144">
            <v>1086.2</v>
          </cell>
          <cell r="J144">
            <v>2239.75</v>
          </cell>
          <cell r="K144" t="str">
            <v>C</v>
          </cell>
        </row>
        <row r="145">
          <cell r="A145" t="str">
            <v>110300000</v>
          </cell>
          <cell r="B145" t="str">
            <v>100C16M0001</v>
          </cell>
          <cell r="C145" t="str">
            <v>ฉากครึ่งกระจกพ่นทราย 90-180</v>
          </cell>
          <cell r="D145" t="str">
            <v>15 พ.ค. 41</v>
          </cell>
          <cell r="E145">
            <v>3440.64</v>
          </cell>
          <cell r="F145">
            <v>0</v>
          </cell>
          <cell r="G145">
            <v>20</v>
          </cell>
          <cell r="H145">
            <v>1123.5999999999999</v>
          </cell>
          <cell r="I145">
            <v>1123.5999999999999</v>
          </cell>
          <cell r="J145">
            <v>2317.04</v>
          </cell>
          <cell r="K145" t="str">
            <v>C</v>
          </cell>
        </row>
        <row r="146">
          <cell r="A146" t="str">
            <v>110300000</v>
          </cell>
          <cell r="B146" t="str">
            <v>100C16M0002</v>
          </cell>
          <cell r="C146" t="str">
            <v>ฉากครึ่งกระจกพ่นทราย 90-180</v>
          </cell>
          <cell r="D146" t="str">
            <v>15 พ.ค. 41</v>
          </cell>
          <cell r="E146">
            <v>3440.64</v>
          </cell>
          <cell r="F146">
            <v>0</v>
          </cell>
          <cell r="G146">
            <v>20</v>
          </cell>
          <cell r="H146">
            <v>1123.5999999999999</v>
          </cell>
          <cell r="I146">
            <v>1123.5999999999999</v>
          </cell>
          <cell r="J146">
            <v>2317.04</v>
          </cell>
          <cell r="K146" t="str">
            <v>C</v>
          </cell>
        </row>
        <row r="147">
          <cell r="A147" t="str">
            <v>110300000</v>
          </cell>
          <cell r="B147" t="str">
            <v>100C16M0005</v>
          </cell>
          <cell r="C147" t="str">
            <v>ฉากครึ่งกระจกพ่นทราย 90-180</v>
          </cell>
          <cell r="D147" t="str">
            <v>15 พ.ค. 41</v>
          </cell>
          <cell r="E147">
            <v>3440.64</v>
          </cell>
          <cell r="F147">
            <v>0</v>
          </cell>
          <cell r="G147">
            <v>20</v>
          </cell>
          <cell r="H147">
            <v>1123.5999999999999</v>
          </cell>
          <cell r="I147">
            <v>1123.5999999999999</v>
          </cell>
          <cell r="J147">
            <v>2317.04</v>
          </cell>
          <cell r="K147" t="str">
            <v>C</v>
          </cell>
        </row>
        <row r="148">
          <cell r="A148" t="str">
            <v>110300000</v>
          </cell>
          <cell r="B148" t="str">
            <v>100C16P0001</v>
          </cell>
          <cell r="C148" t="str">
            <v>ฉากโค้งครึ่งกระจกพ่นทราย 80-180</v>
          </cell>
          <cell r="D148" t="str">
            <v>15 พ.ค. 41</v>
          </cell>
          <cell r="E148">
            <v>3827.71</v>
          </cell>
          <cell r="F148">
            <v>0</v>
          </cell>
          <cell r="G148">
            <v>20</v>
          </cell>
          <cell r="H148">
            <v>1250.05</v>
          </cell>
          <cell r="I148">
            <v>1250.05</v>
          </cell>
          <cell r="J148">
            <v>2577.66</v>
          </cell>
          <cell r="K148" t="str">
            <v>C</v>
          </cell>
        </row>
        <row r="149">
          <cell r="A149" t="str">
            <v>110300000</v>
          </cell>
          <cell r="B149" t="str">
            <v>100C16P0002</v>
          </cell>
          <cell r="C149" t="str">
            <v>ฉากโค้งครึ่งกระจกพ่นทราย 80-180(11.11.41</v>
          </cell>
          <cell r="D149" t="str">
            <v>11 พ.ย. 41</v>
          </cell>
          <cell r="E149">
            <v>3898.2</v>
          </cell>
          <cell r="F149">
            <v>0</v>
          </cell>
          <cell r="G149">
            <v>20</v>
          </cell>
          <cell r="H149">
            <v>888.61</v>
          </cell>
          <cell r="I149">
            <v>888.61</v>
          </cell>
          <cell r="J149">
            <v>3009.59</v>
          </cell>
          <cell r="K149" t="str">
            <v>C</v>
          </cell>
        </row>
        <row r="150">
          <cell r="A150" t="str">
            <v>110300000</v>
          </cell>
          <cell r="B150" t="str">
            <v>100C16P0003</v>
          </cell>
          <cell r="C150" t="str">
            <v>ฉากโค้งครึ่งกระจกพ่นทราย ขนาด 180</v>
          </cell>
          <cell r="D150" t="str">
            <v>5 พ.ย. 41</v>
          </cell>
          <cell r="E150">
            <v>56502</v>
          </cell>
          <cell r="F150">
            <v>0</v>
          </cell>
          <cell r="G150">
            <v>20</v>
          </cell>
          <cell r="H150">
            <v>13065.12</v>
          </cell>
          <cell r="I150">
            <v>13065.12</v>
          </cell>
          <cell r="J150">
            <v>43436.88</v>
          </cell>
          <cell r="K150" t="str">
            <v>100</v>
          </cell>
        </row>
        <row r="151">
          <cell r="A151" t="str">
            <v>110300000</v>
          </cell>
          <cell r="B151" t="str">
            <v>100C16P0004</v>
          </cell>
          <cell r="C151" t="str">
            <v>ฉากโค้งครึ่งกระจกพ่นทราย ขนาด 180</v>
          </cell>
          <cell r="D151" t="str">
            <v>5 พ.ย. 41</v>
          </cell>
          <cell r="E151">
            <v>56502</v>
          </cell>
          <cell r="F151">
            <v>0</v>
          </cell>
          <cell r="G151">
            <v>20</v>
          </cell>
          <cell r="H151">
            <v>13065.12</v>
          </cell>
          <cell r="I151">
            <v>13065.12</v>
          </cell>
          <cell r="J151">
            <v>43436.88</v>
          </cell>
          <cell r="K151" t="str">
            <v>100</v>
          </cell>
        </row>
        <row r="152">
          <cell r="A152" t="str">
            <v>110300000</v>
          </cell>
          <cell r="B152" t="str">
            <v>100C16P0005</v>
          </cell>
          <cell r="C152" t="str">
            <v>ฉากโค้งครึ่งกระจกพ่นทราย ขนาด 80*180</v>
          </cell>
          <cell r="D152" t="str">
            <v>5 พ.ย. 41</v>
          </cell>
          <cell r="E152">
            <v>3898.2</v>
          </cell>
          <cell r="F152">
            <v>0</v>
          </cell>
          <cell r="G152">
            <v>20</v>
          </cell>
          <cell r="H152">
            <v>901.43</v>
          </cell>
          <cell r="I152">
            <v>901.43</v>
          </cell>
          <cell r="J152">
            <v>2996.77</v>
          </cell>
          <cell r="K152" t="str">
            <v>100</v>
          </cell>
        </row>
        <row r="153">
          <cell r="A153" t="str">
            <v>110300000</v>
          </cell>
          <cell r="B153" t="str">
            <v>100C16Q0002</v>
          </cell>
          <cell r="C153" t="str">
            <v>เสาฉาก ขนาด 180 ซม.</v>
          </cell>
          <cell r="D153" t="str">
            <v>15 พ.ค. 41</v>
          </cell>
          <cell r="E153">
            <v>752.64</v>
          </cell>
          <cell r="F153">
            <v>0</v>
          </cell>
          <cell r="G153">
            <v>20</v>
          </cell>
          <cell r="H153">
            <v>245.73</v>
          </cell>
          <cell r="I153">
            <v>245.73</v>
          </cell>
          <cell r="J153">
            <v>506.91</v>
          </cell>
          <cell r="K153" t="str">
            <v>C</v>
          </cell>
        </row>
        <row r="154">
          <cell r="A154" t="str">
            <v>110300000</v>
          </cell>
          <cell r="B154" t="str">
            <v>100C16Q0009</v>
          </cell>
          <cell r="C154" t="str">
            <v>เสาฉาก ขนาด 180 ซม.(18.9.41)</v>
          </cell>
          <cell r="D154" t="str">
            <v>18 ก.ย. 41</v>
          </cell>
          <cell r="E154">
            <v>766.5</v>
          </cell>
          <cell r="F154">
            <v>0</v>
          </cell>
          <cell r="G154">
            <v>20</v>
          </cell>
          <cell r="H154">
            <v>197.4</v>
          </cell>
          <cell r="I154">
            <v>197.4</v>
          </cell>
          <cell r="J154">
            <v>569.1</v>
          </cell>
          <cell r="K154" t="str">
            <v>C</v>
          </cell>
        </row>
        <row r="155">
          <cell r="A155" t="str">
            <v>110300000</v>
          </cell>
          <cell r="B155" t="str">
            <v>100C17C0008</v>
          </cell>
          <cell r="C155" t="str">
            <v>ผนังสำเร็จรูป 100-275</v>
          </cell>
          <cell r="D155" t="str">
            <v>15 พ.ค. 41</v>
          </cell>
          <cell r="E155">
            <v>5502.11</v>
          </cell>
          <cell r="F155">
            <v>0</v>
          </cell>
          <cell r="G155">
            <v>20</v>
          </cell>
          <cell r="H155">
            <v>1796.88</v>
          </cell>
          <cell r="I155">
            <v>1796.88</v>
          </cell>
          <cell r="J155">
            <v>3705.23</v>
          </cell>
          <cell r="K155" t="str">
            <v>C</v>
          </cell>
        </row>
        <row r="156">
          <cell r="A156" t="str">
            <v>110300000</v>
          </cell>
          <cell r="B156" t="str">
            <v>100C17C0009</v>
          </cell>
          <cell r="C156" t="str">
            <v>ผนังสำเร็จรูป 100-275</v>
          </cell>
          <cell r="D156" t="str">
            <v>15 พ.ค. 41</v>
          </cell>
          <cell r="E156">
            <v>5502.11</v>
          </cell>
          <cell r="F156">
            <v>0</v>
          </cell>
          <cell r="G156">
            <v>20</v>
          </cell>
          <cell r="H156">
            <v>1796.88</v>
          </cell>
          <cell r="I156">
            <v>1796.88</v>
          </cell>
          <cell r="J156">
            <v>3705.23</v>
          </cell>
          <cell r="K156" t="str">
            <v>C</v>
          </cell>
        </row>
        <row r="157">
          <cell r="A157" t="str">
            <v>110300000</v>
          </cell>
          <cell r="B157" t="str">
            <v>100C17C0010</v>
          </cell>
          <cell r="C157" t="str">
            <v>ผนังสำเร็จรูป 100-275</v>
          </cell>
          <cell r="D157" t="str">
            <v>15 พ.ค. 41</v>
          </cell>
          <cell r="E157">
            <v>5502.11</v>
          </cell>
          <cell r="F157">
            <v>0</v>
          </cell>
          <cell r="G157">
            <v>20</v>
          </cell>
          <cell r="H157">
            <v>1796.88</v>
          </cell>
          <cell r="I157">
            <v>1796.88</v>
          </cell>
          <cell r="J157">
            <v>3705.23</v>
          </cell>
          <cell r="K157" t="str">
            <v>C</v>
          </cell>
        </row>
        <row r="158">
          <cell r="A158" t="str">
            <v>110300000</v>
          </cell>
          <cell r="B158" t="str">
            <v>100C17C0011</v>
          </cell>
          <cell r="C158" t="str">
            <v>ผนังสำเร็จรูป 100-275</v>
          </cell>
          <cell r="D158" t="str">
            <v>15 พ.ค. 41</v>
          </cell>
          <cell r="E158">
            <v>5502.11</v>
          </cell>
          <cell r="F158">
            <v>0</v>
          </cell>
          <cell r="G158">
            <v>20</v>
          </cell>
          <cell r="H158">
            <v>1796.88</v>
          </cell>
          <cell r="I158">
            <v>1796.88</v>
          </cell>
          <cell r="J158">
            <v>3705.23</v>
          </cell>
          <cell r="K158" t="str">
            <v>C</v>
          </cell>
        </row>
        <row r="159">
          <cell r="A159" t="str">
            <v>110300000</v>
          </cell>
          <cell r="B159" t="str">
            <v>100C1AR0001</v>
          </cell>
          <cell r="C159" t="str">
            <v>เครื่องปรับอากาศ</v>
          </cell>
          <cell r="D159" t="str">
            <v>20 เม.ย. 41</v>
          </cell>
          <cell r="E159">
            <v>30800</v>
          </cell>
          <cell r="F159">
            <v>0</v>
          </cell>
          <cell r="G159">
            <v>20</v>
          </cell>
          <cell r="H159">
            <v>10480.450000000001</v>
          </cell>
          <cell r="I159">
            <v>10480.450000000001</v>
          </cell>
          <cell r="J159">
            <v>20319.55</v>
          </cell>
          <cell r="K159" t="str">
            <v>100</v>
          </cell>
        </row>
        <row r="160">
          <cell r="A160" t="str">
            <v>110300000</v>
          </cell>
          <cell r="B160" t="str">
            <v>100C1CB0001</v>
          </cell>
          <cell r="C160" t="str">
            <v>ตู้ 2 บานเแปิด สีเทาX</v>
          </cell>
          <cell r="D160" t="str">
            <v>17 ส.ค. 41</v>
          </cell>
          <cell r="E160">
            <v>2227.5</v>
          </cell>
          <cell r="F160">
            <v>0</v>
          </cell>
          <cell r="G160">
            <v>20</v>
          </cell>
          <cell r="H160">
            <v>612.77</v>
          </cell>
          <cell r="I160">
            <v>612.77</v>
          </cell>
          <cell r="J160">
            <v>1614.73</v>
          </cell>
          <cell r="K160" t="str">
            <v>100</v>
          </cell>
        </row>
        <row r="161">
          <cell r="A161" t="str">
            <v>110300000</v>
          </cell>
          <cell r="B161" t="str">
            <v>100C1CB0002</v>
          </cell>
          <cell r="C161" t="str">
            <v>ตู้ 2 บานเแปิด สีเทาX</v>
          </cell>
          <cell r="D161" t="str">
            <v>17 ส.ค. 41</v>
          </cell>
          <cell r="E161">
            <v>2227.5</v>
          </cell>
          <cell r="F161">
            <v>0</v>
          </cell>
          <cell r="G161">
            <v>20</v>
          </cell>
          <cell r="H161">
            <v>612.77</v>
          </cell>
          <cell r="I161">
            <v>612.77</v>
          </cell>
          <cell r="J161">
            <v>1614.73</v>
          </cell>
          <cell r="K161" t="str">
            <v>100</v>
          </cell>
        </row>
        <row r="162">
          <cell r="A162" t="str">
            <v>110300000</v>
          </cell>
          <cell r="B162" t="str">
            <v>100C1CB0003</v>
          </cell>
          <cell r="C162" t="str">
            <v>ตู้เก็บเอกสาร</v>
          </cell>
          <cell r="D162" t="str">
            <v>17 ส.ค. 41</v>
          </cell>
          <cell r="E162">
            <v>2443.5</v>
          </cell>
          <cell r="F162">
            <v>0</v>
          </cell>
          <cell r="G162">
            <v>20</v>
          </cell>
          <cell r="H162">
            <v>672.18</v>
          </cell>
          <cell r="I162">
            <v>672.18</v>
          </cell>
          <cell r="J162">
            <v>1771.32</v>
          </cell>
          <cell r="K162" t="str">
            <v>100</v>
          </cell>
        </row>
        <row r="163">
          <cell r="A163" t="str">
            <v>110300000</v>
          </cell>
          <cell r="B163" t="str">
            <v>100C1CB0004</v>
          </cell>
          <cell r="C163" t="str">
            <v>ตู้เอกสาร 40-80-190</v>
          </cell>
          <cell r="D163" t="str">
            <v>15 มิ.ย. 41</v>
          </cell>
          <cell r="E163">
            <v>6105.12</v>
          </cell>
          <cell r="F163">
            <v>0</v>
          </cell>
          <cell r="G163">
            <v>20</v>
          </cell>
          <cell r="H163">
            <v>1890.05</v>
          </cell>
          <cell r="I163">
            <v>1890.05</v>
          </cell>
          <cell r="J163">
            <v>4215.07</v>
          </cell>
          <cell r="K163" t="str">
            <v>100</v>
          </cell>
        </row>
        <row r="164">
          <cell r="A164" t="str">
            <v>110300000</v>
          </cell>
          <cell r="B164" t="str">
            <v>100C1CB0005</v>
          </cell>
          <cell r="C164" t="str">
            <v>ตู้เก็บเอกสาร #DR-215 สีดำ</v>
          </cell>
          <cell r="D164" t="str">
            <v>26 ต.ค. 41</v>
          </cell>
          <cell r="E164">
            <v>2497.8000000000002</v>
          </cell>
          <cell r="F164">
            <v>0</v>
          </cell>
          <cell r="G164">
            <v>20</v>
          </cell>
          <cell r="H164">
            <v>591.27</v>
          </cell>
          <cell r="I164">
            <v>591.27</v>
          </cell>
          <cell r="J164">
            <v>1906.53</v>
          </cell>
          <cell r="K164" t="str">
            <v>100</v>
          </cell>
        </row>
        <row r="165">
          <cell r="A165" t="str">
            <v>110300000</v>
          </cell>
          <cell r="B165" t="str">
            <v>100C1CB0008</v>
          </cell>
          <cell r="C165" t="str">
            <v>ตู้เอกสารท็อปเงา ขนาด 40*203*75</v>
          </cell>
          <cell r="D165" t="str">
            <v>5 พ.ย. 41</v>
          </cell>
          <cell r="E165">
            <v>9672.5</v>
          </cell>
          <cell r="F165">
            <v>0</v>
          </cell>
          <cell r="G165">
            <v>20</v>
          </cell>
          <cell r="H165">
            <v>2236.6</v>
          </cell>
          <cell r="I165">
            <v>2236.6</v>
          </cell>
          <cell r="J165">
            <v>7435.9</v>
          </cell>
          <cell r="K165" t="str">
            <v>100</v>
          </cell>
        </row>
        <row r="166">
          <cell r="A166" t="str">
            <v>110300000</v>
          </cell>
          <cell r="B166" t="str">
            <v>100C1CB0009</v>
          </cell>
          <cell r="C166" t="str">
            <v>ตู้เอกสาร # HCM-813</v>
          </cell>
          <cell r="D166" t="str">
            <v>29 ก.ย. 41</v>
          </cell>
          <cell r="E166">
            <v>4300</v>
          </cell>
          <cell r="F166">
            <v>0</v>
          </cell>
          <cell r="G166">
            <v>20</v>
          </cell>
          <cell r="H166">
            <v>1081.44</v>
          </cell>
          <cell r="I166">
            <v>1081.44</v>
          </cell>
          <cell r="J166">
            <v>3218.56</v>
          </cell>
          <cell r="K166" t="str">
            <v>100</v>
          </cell>
        </row>
        <row r="167">
          <cell r="A167" t="str">
            <v>110300000</v>
          </cell>
          <cell r="B167" t="str">
            <v>100C1CB0010</v>
          </cell>
          <cell r="C167" t="str">
            <v>ตู้เอกสาร #DR.215 สีเทา</v>
          </cell>
          <cell r="D167" t="str">
            <v>29 ก.ย. 41</v>
          </cell>
          <cell r="E167">
            <v>2443.5</v>
          </cell>
          <cell r="F167">
            <v>0</v>
          </cell>
          <cell r="G167">
            <v>20</v>
          </cell>
          <cell r="H167">
            <v>614.61</v>
          </cell>
          <cell r="I167">
            <v>614.61</v>
          </cell>
          <cell r="J167">
            <v>1828.89</v>
          </cell>
          <cell r="K167" t="str">
            <v>100</v>
          </cell>
        </row>
        <row r="168">
          <cell r="A168" t="str">
            <v>110300000</v>
          </cell>
          <cell r="B168" t="str">
            <v>100C1CB0011</v>
          </cell>
          <cell r="C168" t="str">
            <v>ตู้เอกสาร ขนาด 40*90*75</v>
          </cell>
          <cell r="D168" t="str">
            <v>30 พ.ย. 41</v>
          </cell>
          <cell r="E168">
            <v>3540.5</v>
          </cell>
          <cell r="F168">
            <v>0</v>
          </cell>
          <cell r="G168">
            <v>20</v>
          </cell>
          <cell r="H168">
            <v>770.18</v>
          </cell>
          <cell r="I168">
            <v>770.18</v>
          </cell>
          <cell r="J168">
            <v>2770.32</v>
          </cell>
          <cell r="K168" t="str">
            <v>100</v>
          </cell>
        </row>
        <row r="169">
          <cell r="A169" t="str">
            <v>110300000</v>
          </cell>
          <cell r="B169" t="str">
            <v>100C1CH0001</v>
          </cell>
          <cell r="C169" t="str">
            <v>เก้าอี้ทำงานหุ้มผ้าฝ้าย</v>
          </cell>
          <cell r="D169" t="str">
            <v>6 ก.ค. 41</v>
          </cell>
          <cell r="E169">
            <v>2226.5</v>
          </cell>
          <cell r="F169">
            <v>0</v>
          </cell>
          <cell r="G169">
            <v>20</v>
          </cell>
          <cell r="H169">
            <v>663.68</v>
          </cell>
          <cell r="I169">
            <v>663.68</v>
          </cell>
          <cell r="J169">
            <v>1562.82</v>
          </cell>
          <cell r="K169" t="str">
            <v>100</v>
          </cell>
        </row>
        <row r="170">
          <cell r="A170" t="str">
            <v>110300000</v>
          </cell>
          <cell r="B170" t="str">
            <v>100C1CH0002</v>
          </cell>
          <cell r="C170" t="str">
            <v>เก้าอี้ทำงานหุ้มผ้าฝ้าย</v>
          </cell>
          <cell r="D170" t="str">
            <v>6 ก.ค. 41</v>
          </cell>
          <cell r="E170">
            <v>2226.5</v>
          </cell>
          <cell r="F170">
            <v>0</v>
          </cell>
          <cell r="G170">
            <v>20</v>
          </cell>
          <cell r="H170">
            <v>663.68</v>
          </cell>
          <cell r="I170">
            <v>663.68</v>
          </cell>
          <cell r="J170">
            <v>1562.82</v>
          </cell>
          <cell r="K170" t="str">
            <v>100</v>
          </cell>
        </row>
        <row r="171">
          <cell r="A171" t="str">
            <v>110300000</v>
          </cell>
          <cell r="B171" t="str">
            <v>100C1CH0003</v>
          </cell>
          <cell r="C171" t="str">
            <v>เก้าอี้ทำงานหุ้มผ้าฝ้าย สีแดง</v>
          </cell>
          <cell r="D171" t="str">
            <v>6 ก.ค. 41</v>
          </cell>
          <cell r="E171">
            <v>2226.5</v>
          </cell>
          <cell r="F171">
            <v>0</v>
          </cell>
          <cell r="G171">
            <v>20</v>
          </cell>
          <cell r="H171">
            <v>663.68</v>
          </cell>
          <cell r="I171">
            <v>663.68</v>
          </cell>
          <cell r="J171">
            <v>1562.82</v>
          </cell>
          <cell r="K171" t="str">
            <v>100</v>
          </cell>
        </row>
        <row r="172">
          <cell r="A172" t="str">
            <v>110300000</v>
          </cell>
          <cell r="B172" t="str">
            <v>100C1CH0004</v>
          </cell>
          <cell r="C172" t="str">
            <v>เก้าอี้ทำงานหุ้มผ้าฝ้าย สีแดง</v>
          </cell>
          <cell r="D172" t="str">
            <v>6 ก.ค. 41</v>
          </cell>
          <cell r="E172">
            <v>2226.5</v>
          </cell>
          <cell r="F172">
            <v>0</v>
          </cell>
          <cell r="G172">
            <v>20</v>
          </cell>
          <cell r="H172">
            <v>663.68</v>
          </cell>
          <cell r="I172">
            <v>663.68</v>
          </cell>
          <cell r="J172">
            <v>1562.82</v>
          </cell>
          <cell r="K172" t="str">
            <v>100</v>
          </cell>
        </row>
        <row r="173">
          <cell r="A173" t="str">
            <v>110300000</v>
          </cell>
          <cell r="B173" t="str">
            <v>100C1CH0005</v>
          </cell>
          <cell r="C173" t="str">
            <v>เก้าอี้ทำงานหุ้มผ้าฝ้าย</v>
          </cell>
          <cell r="D173" t="str">
            <v>15 มิ.ย. 41</v>
          </cell>
          <cell r="E173">
            <v>3941.6</v>
          </cell>
          <cell r="F173">
            <v>0</v>
          </cell>
          <cell r="G173">
            <v>20</v>
          </cell>
          <cell r="H173">
            <v>1220.22</v>
          </cell>
          <cell r="I173">
            <v>1220.22</v>
          </cell>
          <cell r="J173">
            <v>2721.38</v>
          </cell>
          <cell r="K173" t="str">
            <v>100</v>
          </cell>
        </row>
        <row r="174">
          <cell r="A174" t="str">
            <v>110300000</v>
          </cell>
          <cell r="B174" t="str">
            <v>100C1CH0006</v>
          </cell>
          <cell r="C174" t="str">
            <v>เก้าอี้ทำงานหุ้มผ้าฝ้าย</v>
          </cell>
          <cell r="D174" t="str">
            <v>15 มิ.ย. 41</v>
          </cell>
          <cell r="E174">
            <v>3941.6</v>
          </cell>
          <cell r="F174">
            <v>0</v>
          </cell>
          <cell r="G174">
            <v>20</v>
          </cell>
          <cell r="H174">
            <v>1220.22</v>
          </cell>
          <cell r="I174">
            <v>1220.22</v>
          </cell>
          <cell r="J174">
            <v>2721.38</v>
          </cell>
          <cell r="K174" t="str">
            <v>100</v>
          </cell>
        </row>
        <row r="175">
          <cell r="A175" t="str">
            <v>110300000</v>
          </cell>
          <cell r="B175" t="str">
            <v>100C1CH0007</v>
          </cell>
          <cell r="C175" t="str">
            <v>เก้าอี้ทำงานหุ้มผ้าฝ้าย</v>
          </cell>
          <cell r="D175" t="str">
            <v>15 มิ.ย. 41</v>
          </cell>
          <cell r="E175">
            <v>1934.3</v>
          </cell>
          <cell r="F175">
            <v>0</v>
          </cell>
          <cell r="G175">
            <v>20</v>
          </cell>
          <cell r="H175">
            <v>598.9</v>
          </cell>
          <cell r="I175">
            <v>598.9</v>
          </cell>
          <cell r="J175">
            <v>1335.4</v>
          </cell>
          <cell r="K175" t="str">
            <v>100</v>
          </cell>
        </row>
        <row r="176">
          <cell r="A176" t="str">
            <v>110300000</v>
          </cell>
          <cell r="B176" t="str">
            <v>100C1CH0008</v>
          </cell>
          <cell r="C176" t="str">
            <v>เก้าอี้ทำงานหุ้มผ้าฝ้าย</v>
          </cell>
          <cell r="D176" t="str">
            <v>15 มิ.ย. 41</v>
          </cell>
          <cell r="E176">
            <v>1934.3</v>
          </cell>
          <cell r="F176">
            <v>0</v>
          </cell>
          <cell r="G176">
            <v>20</v>
          </cell>
          <cell r="H176">
            <v>598.9</v>
          </cell>
          <cell r="I176">
            <v>598.9</v>
          </cell>
          <cell r="J176">
            <v>1335.4</v>
          </cell>
          <cell r="K176" t="str">
            <v>100</v>
          </cell>
        </row>
        <row r="177">
          <cell r="A177" t="str">
            <v>110300000</v>
          </cell>
          <cell r="B177" t="str">
            <v>100C1CH0009</v>
          </cell>
          <cell r="C177" t="str">
            <v>เก้าอี้ทำงานหุ้มผ้า</v>
          </cell>
          <cell r="D177" t="str">
            <v>1 ต.ค. 41</v>
          </cell>
          <cell r="E177">
            <v>2226.5</v>
          </cell>
          <cell r="F177">
            <v>0</v>
          </cell>
          <cell r="G177">
            <v>20</v>
          </cell>
          <cell r="H177">
            <v>557.54</v>
          </cell>
          <cell r="I177">
            <v>557.54</v>
          </cell>
          <cell r="J177">
            <v>1668.96</v>
          </cell>
          <cell r="K177" t="str">
            <v>100</v>
          </cell>
        </row>
        <row r="178">
          <cell r="A178" t="str">
            <v>110300000</v>
          </cell>
          <cell r="B178" t="str">
            <v>100C1CH0010</v>
          </cell>
          <cell r="C178" t="str">
            <v>เก้าอี้ทำงานหุ้มผ้า</v>
          </cell>
          <cell r="D178" t="str">
            <v>1 ต.ค. 41</v>
          </cell>
          <cell r="E178">
            <v>2226.5</v>
          </cell>
          <cell r="F178">
            <v>0</v>
          </cell>
          <cell r="G178">
            <v>20</v>
          </cell>
          <cell r="H178">
            <v>557.54</v>
          </cell>
          <cell r="I178">
            <v>557.54</v>
          </cell>
          <cell r="J178">
            <v>1668.96</v>
          </cell>
          <cell r="K178" t="str">
            <v>100</v>
          </cell>
        </row>
        <row r="179">
          <cell r="A179" t="str">
            <v>110300000</v>
          </cell>
          <cell r="B179" t="str">
            <v>100C1CH0011</v>
          </cell>
          <cell r="C179" t="str">
            <v>เก้าอี้ # CR -405  สีดำ</v>
          </cell>
          <cell r="D179" t="str">
            <v>26 ต.ค. 41</v>
          </cell>
          <cell r="E179">
            <v>678.5</v>
          </cell>
          <cell r="F179">
            <v>0</v>
          </cell>
          <cell r="G179">
            <v>20</v>
          </cell>
          <cell r="H179">
            <v>160.63</v>
          </cell>
          <cell r="I179">
            <v>160.63</v>
          </cell>
          <cell r="J179">
            <v>517.87</v>
          </cell>
          <cell r="K179" t="str">
            <v>100</v>
          </cell>
        </row>
        <row r="180">
          <cell r="A180" t="str">
            <v>110300000</v>
          </cell>
          <cell r="B180" t="str">
            <v>100C1CH0012</v>
          </cell>
          <cell r="C180" t="str">
            <v>เก้าอี้ผู้บริหารหุ้มผ้าฝ้ายมีท้าวแขน</v>
          </cell>
          <cell r="D180" t="str">
            <v>5 พ.ย. 41</v>
          </cell>
          <cell r="E180">
            <v>4234</v>
          </cell>
          <cell r="F180">
            <v>0</v>
          </cell>
          <cell r="G180">
            <v>20</v>
          </cell>
          <cell r="H180">
            <v>979.04</v>
          </cell>
          <cell r="I180">
            <v>979.04</v>
          </cell>
          <cell r="J180">
            <v>3254.96</v>
          </cell>
          <cell r="K180" t="str">
            <v>100</v>
          </cell>
        </row>
        <row r="181">
          <cell r="A181" t="str">
            <v>110300000</v>
          </cell>
          <cell r="B181" t="str">
            <v>100C1CH0013</v>
          </cell>
          <cell r="C181" t="str">
            <v>เก้าอี้รับแขกหน้าโต๊ะ หุ้มผ้าฝ้ายมีแขน</v>
          </cell>
          <cell r="D181" t="str">
            <v>5 พ.ย. 41</v>
          </cell>
          <cell r="E181">
            <v>4453</v>
          </cell>
          <cell r="F181">
            <v>0</v>
          </cell>
          <cell r="G181">
            <v>20</v>
          </cell>
          <cell r="H181">
            <v>1029.68</v>
          </cell>
          <cell r="I181">
            <v>1029.68</v>
          </cell>
          <cell r="J181">
            <v>3423.32</v>
          </cell>
          <cell r="K181" t="str">
            <v>100</v>
          </cell>
        </row>
        <row r="182">
          <cell r="A182" t="str">
            <v>110300000</v>
          </cell>
          <cell r="B182" t="str">
            <v>100C1CH0014</v>
          </cell>
          <cell r="C182" t="str">
            <v>เก้าอี้รับแขกหน้าโต๊ะ หุ้มผ้าฝ้ายมีแขน</v>
          </cell>
          <cell r="D182" t="str">
            <v>5 พ.ย. 41</v>
          </cell>
          <cell r="E182">
            <v>4453</v>
          </cell>
          <cell r="F182">
            <v>0</v>
          </cell>
          <cell r="G182">
            <v>20</v>
          </cell>
          <cell r="H182">
            <v>1029.68</v>
          </cell>
          <cell r="I182">
            <v>1029.68</v>
          </cell>
          <cell r="J182">
            <v>3423.32</v>
          </cell>
          <cell r="K182" t="str">
            <v>100</v>
          </cell>
        </row>
        <row r="183">
          <cell r="A183" t="str">
            <v>110300000</v>
          </cell>
          <cell r="B183" t="str">
            <v>100C1CH0015</v>
          </cell>
          <cell r="C183" t="str">
            <v>โต๊ะทำงาน ขนาด 60*120*75</v>
          </cell>
          <cell r="D183" t="str">
            <v>6 พ.ย. 41</v>
          </cell>
          <cell r="E183">
            <v>3650</v>
          </cell>
          <cell r="F183">
            <v>0</v>
          </cell>
          <cell r="G183">
            <v>20</v>
          </cell>
          <cell r="H183">
            <v>842</v>
          </cell>
          <cell r="I183">
            <v>842</v>
          </cell>
          <cell r="J183">
            <v>2808</v>
          </cell>
          <cell r="K183" t="str">
            <v>100</v>
          </cell>
        </row>
        <row r="184">
          <cell r="A184" t="str">
            <v>110300000</v>
          </cell>
          <cell r="B184" t="str">
            <v>100C1CS0001</v>
          </cell>
          <cell r="C184" t="str">
            <v>เครื่องคิดเลข</v>
          </cell>
          <cell r="D184" t="str">
            <v>18 ส.ค. 41</v>
          </cell>
          <cell r="E184">
            <v>640</v>
          </cell>
          <cell r="F184">
            <v>0</v>
          </cell>
          <cell r="G184">
            <v>20</v>
          </cell>
          <cell r="H184">
            <v>175.68</v>
          </cell>
          <cell r="I184">
            <v>175.68</v>
          </cell>
          <cell r="J184">
            <v>464.32</v>
          </cell>
          <cell r="K184" t="str">
            <v>100</v>
          </cell>
        </row>
        <row r="185">
          <cell r="A185" t="str">
            <v>110300000</v>
          </cell>
          <cell r="B185" t="str">
            <v>100C1CS0002</v>
          </cell>
          <cell r="C185" t="str">
            <v>เครื่องคิดเลข</v>
          </cell>
          <cell r="D185" t="str">
            <v>18 ส.ค. 41</v>
          </cell>
          <cell r="E185">
            <v>640</v>
          </cell>
          <cell r="F185">
            <v>0</v>
          </cell>
          <cell r="G185">
            <v>20</v>
          </cell>
          <cell r="H185">
            <v>175.68</v>
          </cell>
          <cell r="I185">
            <v>175.68</v>
          </cell>
          <cell r="J185">
            <v>464.32</v>
          </cell>
          <cell r="K185" t="str">
            <v>100</v>
          </cell>
        </row>
        <row r="186">
          <cell r="A186" t="str">
            <v>110300000</v>
          </cell>
          <cell r="B186" t="str">
            <v>100C1CS0003</v>
          </cell>
          <cell r="C186" t="str">
            <v>เครื่องคิดเลข</v>
          </cell>
          <cell r="D186" t="str">
            <v>18 ส.ค. 41</v>
          </cell>
          <cell r="E186">
            <v>640</v>
          </cell>
          <cell r="F186">
            <v>0</v>
          </cell>
          <cell r="G186">
            <v>20</v>
          </cell>
          <cell r="H186">
            <v>175.68</v>
          </cell>
          <cell r="I186">
            <v>175.68</v>
          </cell>
          <cell r="J186">
            <v>464.32</v>
          </cell>
          <cell r="K186" t="str">
            <v>100</v>
          </cell>
        </row>
        <row r="187">
          <cell r="A187" t="str">
            <v>110300000</v>
          </cell>
          <cell r="B187" t="str">
            <v>100C1CS0004</v>
          </cell>
          <cell r="C187" t="str">
            <v>เครื่องคิดเลข</v>
          </cell>
          <cell r="D187" t="str">
            <v>18 ส.ค. 41</v>
          </cell>
          <cell r="E187">
            <v>640</v>
          </cell>
          <cell r="F187">
            <v>0</v>
          </cell>
          <cell r="G187">
            <v>20</v>
          </cell>
          <cell r="H187">
            <v>175.68</v>
          </cell>
          <cell r="I187">
            <v>175.68</v>
          </cell>
          <cell r="J187">
            <v>464.32</v>
          </cell>
          <cell r="K187" t="str">
            <v>100</v>
          </cell>
        </row>
        <row r="188">
          <cell r="A188" t="str">
            <v>110300000</v>
          </cell>
          <cell r="B188" t="str">
            <v>100C1CS0005</v>
          </cell>
          <cell r="C188" t="str">
            <v>เครื่องคิดเลข</v>
          </cell>
          <cell r="D188" t="str">
            <v>23 ก.ค. 41</v>
          </cell>
          <cell r="E188">
            <v>650</v>
          </cell>
          <cell r="F188">
            <v>0</v>
          </cell>
          <cell r="G188">
            <v>20</v>
          </cell>
          <cell r="H188">
            <v>187.66</v>
          </cell>
          <cell r="I188">
            <v>187.66</v>
          </cell>
          <cell r="J188">
            <v>462.34</v>
          </cell>
          <cell r="K188" t="str">
            <v>100</v>
          </cell>
        </row>
        <row r="189">
          <cell r="A189" t="str">
            <v>110300000</v>
          </cell>
          <cell r="B189" t="str">
            <v>100C1CS0006</v>
          </cell>
          <cell r="C189" t="str">
            <v>เครื่องคิดเลข</v>
          </cell>
          <cell r="D189" t="str">
            <v>23 ก.ค. 41</v>
          </cell>
          <cell r="E189">
            <v>650</v>
          </cell>
          <cell r="F189">
            <v>0</v>
          </cell>
          <cell r="G189">
            <v>20</v>
          </cell>
          <cell r="H189">
            <v>187.66</v>
          </cell>
          <cell r="I189">
            <v>187.66</v>
          </cell>
          <cell r="J189">
            <v>462.34</v>
          </cell>
          <cell r="K189" t="str">
            <v>100</v>
          </cell>
        </row>
        <row r="190">
          <cell r="A190" t="str">
            <v>110300000</v>
          </cell>
          <cell r="B190" t="str">
            <v>100C1CS0007</v>
          </cell>
          <cell r="C190" t="str">
            <v>เครื่องคิดเลข</v>
          </cell>
          <cell r="D190" t="str">
            <v>23 ก.ค. 41</v>
          </cell>
          <cell r="E190">
            <v>650</v>
          </cell>
          <cell r="F190">
            <v>0</v>
          </cell>
          <cell r="G190">
            <v>20</v>
          </cell>
          <cell r="H190">
            <v>187.66</v>
          </cell>
          <cell r="I190">
            <v>187.66</v>
          </cell>
          <cell r="J190">
            <v>462.34</v>
          </cell>
          <cell r="K190" t="str">
            <v>100</v>
          </cell>
        </row>
        <row r="191">
          <cell r="A191" t="str">
            <v>110300000</v>
          </cell>
          <cell r="B191" t="str">
            <v>100C1CS0008</v>
          </cell>
          <cell r="C191" t="str">
            <v>เครื่องคิดเลข</v>
          </cell>
          <cell r="D191" t="str">
            <v>18 มิ.ย. 41</v>
          </cell>
          <cell r="E191">
            <v>1148.04</v>
          </cell>
          <cell r="F191">
            <v>0</v>
          </cell>
          <cell r="G191">
            <v>20</v>
          </cell>
          <cell r="H191">
            <v>353.51</v>
          </cell>
          <cell r="I191">
            <v>353.51</v>
          </cell>
          <cell r="J191">
            <v>794.53</v>
          </cell>
          <cell r="K191" t="str">
            <v>100</v>
          </cell>
        </row>
        <row r="192">
          <cell r="A192" t="str">
            <v>110300000</v>
          </cell>
          <cell r="B192" t="str">
            <v>100C1CS0009</v>
          </cell>
          <cell r="C192" t="str">
            <v>เครื่องคิดเลข</v>
          </cell>
          <cell r="D192" t="str">
            <v>18 มิ.ย. 41</v>
          </cell>
          <cell r="E192">
            <v>1148.04</v>
          </cell>
          <cell r="F192">
            <v>0</v>
          </cell>
          <cell r="G192">
            <v>20</v>
          </cell>
          <cell r="H192">
            <v>353.51</v>
          </cell>
          <cell r="I192">
            <v>353.51</v>
          </cell>
          <cell r="J192">
            <v>794.53</v>
          </cell>
          <cell r="K192" t="str">
            <v>100</v>
          </cell>
        </row>
        <row r="193">
          <cell r="A193" t="str">
            <v>110300000</v>
          </cell>
          <cell r="B193" t="str">
            <v>100C1CS0010</v>
          </cell>
          <cell r="C193" t="str">
            <v>เครื่องคิดเลข</v>
          </cell>
          <cell r="D193" t="str">
            <v>18 มิ.ย. 41</v>
          </cell>
          <cell r="E193">
            <v>1148.04</v>
          </cell>
          <cell r="F193">
            <v>0</v>
          </cell>
          <cell r="G193">
            <v>20</v>
          </cell>
          <cell r="H193">
            <v>353.51</v>
          </cell>
          <cell r="I193">
            <v>353.51</v>
          </cell>
          <cell r="J193">
            <v>794.53</v>
          </cell>
          <cell r="K193" t="str">
            <v>100</v>
          </cell>
        </row>
        <row r="194">
          <cell r="A194" t="str">
            <v>110300000</v>
          </cell>
          <cell r="B194" t="str">
            <v>100C1CS0011</v>
          </cell>
          <cell r="C194" t="str">
            <v>เครื่องคิดเลข</v>
          </cell>
          <cell r="D194" t="str">
            <v>18 มิ.ย. 41</v>
          </cell>
          <cell r="E194">
            <v>1185.06</v>
          </cell>
          <cell r="F194">
            <v>0</v>
          </cell>
          <cell r="G194">
            <v>20</v>
          </cell>
          <cell r="H194">
            <v>364.93</v>
          </cell>
          <cell r="I194">
            <v>364.93</v>
          </cell>
          <cell r="J194">
            <v>820.13</v>
          </cell>
          <cell r="K194" t="str">
            <v>100</v>
          </cell>
        </row>
        <row r="195">
          <cell r="A195" t="str">
            <v>110300000</v>
          </cell>
          <cell r="B195" t="str">
            <v>100C1CS0012</v>
          </cell>
          <cell r="C195" t="str">
            <v>เครื่องคิดเลข</v>
          </cell>
          <cell r="D195" t="str">
            <v>18 มิ.ย. 41</v>
          </cell>
          <cell r="E195">
            <v>1185.06</v>
          </cell>
          <cell r="F195">
            <v>0</v>
          </cell>
          <cell r="G195">
            <v>20</v>
          </cell>
          <cell r="H195">
            <v>364.93</v>
          </cell>
          <cell r="I195">
            <v>364.93</v>
          </cell>
          <cell r="J195">
            <v>820.13</v>
          </cell>
          <cell r="K195" t="str">
            <v>100</v>
          </cell>
        </row>
        <row r="196">
          <cell r="A196" t="str">
            <v>110300000</v>
          </cell>
          <cell r="B196" t="str">
            <v>100C1CS0013</v>
          </cell>
          <cell r="C196" t="str">
            <v>เครื่องคิดเลข</v>
          </cell>
          <cell r="D196" t="str">
            <v>18 มิ.ย. 41</v>
          </cell>
          <cell r="E196">
            <v>1185.06</v>
          </cell>
          <cell r="F196">
            <v>0</v>
          </cell>
          <cell r="G196">
            <v>20</v>
          </cell>
          <cell r="H196">
            <v>364.93</v>
          </cell>
          <cell r="I196">
            <v>364.93</v>
          </cell>
          <cell r="J196">
            <v>820.13</v>
          </cell>
          <cell r="K196" t="str">
            <v>100</v>
          </cell>
        </row>
        <row r="197">
          <cell r="A197" t="str">
            <v>110300000</v>
          </cell>
          <cell r="B197" t="str">
            <v>100C1CS0015</v>
          </cell>
          <cell r="C197" t="str">
            <v>เครื่องคิดเลข</v>
          </cell>
          <cell r="D197" t="str">
            <v>21 พ.ค. 41</v>
          </cell>
          <cell r="E197">
            <v>600</v>
          </cell>
          <cell r="F197">
            <v>0</v>
          </cell>
          <cell r="G197">
            <v>20</v>
          </cell>
          <cell r="H197">
            <v>193.94</v>
          </cell>
          <cell r="I197">
            <v>193.94</v>
          </cell>
          <cell r="J197">
            <v>406.06</v>
          </cell>
          <cell r="K197" t="str">
            <v>100</v>
          </cell>
        </row>
        <row r="198">
          <cell r="A198" t="str">
            <v>110300000</v>
          </cell>
          <cell r="B198" t="str">
            <v>100C1CS0016</v>
          </cell>
          <cell r="C198" t="str">
            <v>เครื่องคิดเลข</v>
          </cell>
          <cell r="D198" t="str">
            <v>21 พ.ค. 41</v>
          </cell>
          <cell r="E198">
            <v>600</v>
          </cell>
          <cell r="F198">
            <v>0</v>
          </cell>
          <cell r="G198">
            <v>20</v>
          </cell>
          <cell r="H198">
            <v>193.94</v>
          </cell>
          <cell r="I198">
            <v>193.94</v>
          </cell>
          <cell r="J198">
            <v>406.06</v>
          </cell>
          <cell r="K198" t="str">
            <v>100</v>
          </cell>
        </row>
        <row r="199">
          <cell r="A199" t="str">
            <v>110300000</v>
          </cell>
          <cell r="B199" t="str">
            <v>100C1CS0017</v>
          </cell>
          <cell r="C199" t="str">
            <v>เครื่องคิดเลข</v>
          </cell>
          <cell r="D199" t="str">
            <v>21 พ.ค. 41</v>
          </cell>
          <cell r="E199">
            <v>600</v>
          </cell>
          <cell r="F199">
            <v>0</v>
          </cell>
          <cell r="G199">
            <v>20</v>
          </cell>
          <cell r="H199">
            <v>193.94</v>
          </cell>
          <cell r="I199">
            <v>193.94</v>
          </cell>
          <cell r="J199">
            <v>406.06</v>
          </cell>
          <cell r="K199" t="str">
            <v>100</v>
          </cell>
        </row>
        <row r="200">
          <cell r="A200" t="str">
            <v>110300000</v>
          </cell>
          <cell r="B200" t="str">
            <v>100C1CS0018</v>
          </cell>
          <cell r="C200" t="str">
            <v>เครื่องคิดเลข</v>
          </cell>
          <cell r="D200" t="str">
            <v>21 พ.ค. 41</v>
          </cell>
          <cell r="E200">
            <v>600</v>
          </cell>
          <cell r="F200">
            <v>0</v>
          </cell>
          <cell r="G200">
            <v>20</v>
          </cell>
          <cell r="H200">
            <v>193.94</v>
          </cell>
          <cell r="I200">
            <v>193.94</v>
          </cell>
          <cell r="J200">
            <v>406.06</v>
          </cell>
          <cell r="K200" t="str">
            <v>100</v>
          </cell>
        </row>
        <row r="201">
          <cell r="A201" t="str">
            <v>110300000</v>
          </cell>
          <cell r="B201" t="str">
            <v>100C1CS0019</v>
          </cell>
          <cell r="C201" t="str">
            <v>เครื่องคิดเลข</v>
          </cell>
          <cell r="D201" t="str">
            <v>21 พ.ค. 41</v>
          </cell>
          <cell r="E201">
            <v>600</v>
          </cell>
          <cell r="F201">
            <v>0</v>
          </cell>
          <cell r="G201">
            <v>20</v>
          </cell>
          <cell r="H201">
            <v>193.94</v>
          </cell>
          <cell r="I201">
            <v>193.94</v>
          </cell>
          <cell r="J201">
            <v>406.06</v>
          </cell>
          <cell r="K201" t="str">
            <v>100</v>
          </cell>
        </row>
        <row r="202">
          <cell r="A202" t="str">
            <v>110300000</v>
          </cell>
          <cell r="B202" t="str">
            <v>100C1CS0020</v>
          </cell>
          <cell r="C202" t="str">
            <v>เครื่องคิดเลข</v>
          </cell>
          <cell r="D202" t="str">
            <v>21 พ.ค. 41</v>
          </cell>
          <cell r="E202">
            <v>600</v>
          </cell>
          <cell r="F202">
            <v>0</v>
          </cell>
          <cell r="G202">
            <v>20</v>
          </cell>
          <cell r="H202">
            <v>193.94</v>
          </cell>
          <cell r="I202">
            <v>193.94</v>
          </cell>
          <cell r="J202">
            <v>406.06</v>
          </cell>
          <cell r="K202" t="str">
            <v>100</v>
          </cell>
        </row>
        <row r="203">
          <cell r="A203" t="str">
            <v>110300000</v>
          </cell>
          <cell r="B203" t="str">
            <v>100C1CS0021</v>
          </cell>
          <cell r="C203" t="str">
            <v>เครื่องคิดเลข</v>
          </cell>
          <cell r="D203" t="str">
            <v>21 พ.ค. 41</v>
          </cell>
          <cell r="E203">
            <v>600</v>
          </cell>
          <cell r="F203">
            <v>0</v>
          </cell>
          <cell r="G203">
            <v>20</v>
          </cell>
          <cell r="H203">
            <v>193.94</v>
          </cell>
          <cell r="I203">
            <v>193.94</v>
          </cell>
          <cell r="J203">
            <v>406.06</v>
          </cell>
          <cell r="K203" t="str">
            <v>100</v>
          </cell>
        </row>
        <row r="204">
          <cell r="A204" t="str">
            <v>110300000</v>
          </cell>
          <cell r="B204" t="str">
            <v>100C1CS0022</v>
          </cell>
          <cell r="C204" t="str">
            <v>เครื่องคิดเลข</v>
          </cell>
          <cell r="D204" t="str">
            <v>21 พ.ค. 41</v>
          </cell>
          <cell r="E204">
            <v>600</v>
          </cell>
          <cell r="F204">
            <v>0</v>
          </cell>
          <cell r="G204">
            <v>20</v>
          </cell>
          <cell r="H204">
            <v>193.94</v>
          </cell>
          <cell r="I204">
            <v>193.94</v>
          </cell>
          <cell r="J204">
            <v>406.06</v>
          </cell>
          <cell r="K204" t="str">
            <v>100</v>
          </cell>
        </row>
        <row r="205">
          <cell r="A205" t="str">
            <v>110300000</v>
          </cell>
          <cell r="B205" t="str">
            <v>100C1CS0023</v>
          </cell>
          <cell r="C205" t="str">
            <v>เครื่องคิดเลข</v>
          </cell>
          <cell r="D205" t="str">
            <v>21 พ.ค. 41</v>
          </cell>
          <cell r="E205">
            <v>600</v>
          </cell>
          <cell r="F205">
            <v>0</v>
          </cell>
          <cell r="G205">
            <v>20</v>
          </cell>
          <cell r="H205">
            <v>193.94</v>
          </cell>
          <cell r="I205">
            <v>193.94</v>
          </cell>
          <cell r="J205">
            <v>406.06</v>
          </cell>
          <cell r="K205" t="str">
            <v>100</v>
          </cell>
        </row>
        <row r="206">
          <cell r="A206" t="str">
            <v>110300000</v>
          </cell>
          <cell r="B206" t="str">
            <v>100C1CS0024</v>
          </cell>
          <cell r="C206" t="str">
            <v>เครื่องคิดเลข</v>
          </cell>
          <cell r="D206" t="str">
            <v>21 พ.ค. 41</v>
          </cell>
          <cell r="E206">
            <v>600</v>
          </cell>
          <cell r="F206">
            <v>0</v>
          </cell>
          <cell r="G206">
            <v>20</v>
          </cell>
          <cell r="H206">
            <v>193.94</v>
          </cell>
          <cell r="I206">
            <v>193.94</v>
          </cell>
          <cell r="J206">
            <v>406.06</v>
          </cell>
          <cell r="K206" t="str">
            <v>100</v>
          </cell>
        </row>
        <row r="207">
          <cell r="A207" t="str">
            <v>110300000</v>
          </cell>
          <cell r="B207" t="str">
            <v>100C1CS0025</v>
          </cell>
          <cell r="C207" t="str">
            <v>เครื่องคิดเลข</v>
          </cell>
          <cell r="D207" t="str">
            <v>5 พ.ค. 41</v>
          </cell>
          <cell r="E207">
            <v>1063.6400000000001</v>
          </cell>
          <cell r="F207">
            <v>0</v>
          </cell>
          <cell r="G207">
            <v>20</v>
          </cell>
          <cell r="H207">
            <v>353.19</v>
          </cell>
          <cell r="I207">
            <v>353.19</v>
          </cell>
          <cell r="J207">
            <v>710.45</v>
          </cell>
          <cell r="K207" t="str">
            <v>100</v>
          </cell>
        </row>
        <row r="208">
          <cell r="A208" t="str">
            <v>110300000</v>
          </cell>
          <cell r="B208" t="str">
            <v>100C1CS0026</v>
          </cell>
          <cell r="C208" t="str">
            <v>เครื่องคิดเลข</v>
          </cell>
          <cell r="D208" t="str">
            <v>22 ก.ค. 41</v>
          </cell>
          <cell r="E208">
            <v>599</v>
          </cell>
          <cell r="F208">
            <v>0</v>
          </cell>
          <cell r="G208">
            <v>20</v>
          </cell>
          <cell r="H208">
            <v>173.27</v>
          </cell>
          <cell r="I208">
            <v>173.27</v>
          </cell>
          <cell r="J208">
            <v>425.73</v>
          </cell>
          <cell r="K208" t="str">
            <v>100</v>
          </cell>
        </row>
        <row r="209">
          <cell r="A209" t="str">
            <v>110300000</v>
          </cell>
          <cell r="B209" t="str">
            <v>100C1CS0027</v>
          </cell>
          <cell r="C209" t="str">
            <v>เครื่องคิดเลข</v>
          </cell>
          <cell r="D209" t="str">
            <v>5 พ.ค. 41</v>
          </cell>
          <cell r="E209">
            <v>1063.6400000000001</v>
          </cell>
          <cell r="F209">
            <v>0</v>
          </cell>
          <cell r="G209">
            <v>20</v>
          </cell>
          <cell r="H209">
            <v>353.19</v>
          </cell>
          <cell r="I209">
            <v>353.19</v>
          </cell>
          <cell r="J209">
            <v>710.45</v>
          </cell>
          <cell r="K209" t="str">
            <v>100</v>
          </cell>
        </row>
        <row r="210">
          <cell r="A210" t="str">
            <v>110300000</v>
          </cell>
          <cell r="B210" t="str">
            <v>100C1F30001</v>
          </cell>
          <cell r="C210" t="str">
            <v>ตู้เอกสาร(3.7.41)</v>
          </cell>
          <cell r="D210" t="str">
            <v>3 ส.ค. 41</v>
          </cell>
          <cell r="E210">
            <v>1200</v>
          </cell>
          <cell r="F210">
            <v>0</v>
          </cell>
          <cell r="G210">
            <v>20</v>
          </cell>
          <cell r="H210">
            <v>339.28</v>
          </cell>
          <cell r="I210">
            <v>339.28</v>
          </cell>
          <cell r="J210">
            <v>860.72</v>
          </cell>
          <cell r="K210" t="str">
            <v>100</v>
          </cell>
        </row>
        <row r="211">
          <cell r="A211" t="str">
            <v>110300000</v>
          </cell>
          <cell r="B211" t="str">
            <v>100C1FC0001</v>
          </cell>
          <cell r="C211" t="str">
            <v>เก้าอี้</v>
          </cell>
          <cell r="D211" t="str">
            <v>3 ก.ค. 41</v>
          </cell>
          <cell r="E211">
            <v>500</v>
          </cell>
          <cell r="F211">
            <v>0</v>
          </cell>
          <cell r="G211">
            <v>20</v>
          </cell>
          <cell r="H211">
            <v>149.84</v>
          </cell>
          <cell r="I211">
            <v>149.84</v>
          </cell>
          <cell r="J211">
            <v>350.16</v>
          </cell>
          <cell r="K211" t="str">
            <v>100</v>
          </cell>
        </row>
        <row r="212">
          <cell r="A212" t="str">
            <v>110300000</v>
          </cell>
          <cell r="B212" t="str">
            <v>100C1FC0002</v>
          </cell>
          <cell r="C212" t="str">
            <v>เก้าอี้</v>
          </cell>
          <cell r="D212" t="str">
            <v>3 ก.ค. 41</v>
          </cell>
          <cell r="E212">
            <v>500</v>
          </cell>
          <cell r="F212">
            <v>0</v>
          </cell>
          <cell r="G212">
            <v>20</v>
          </cell>
          <cell r="H212">
            <v>149.84</v>
          </cell>
          <cell r="I212">
            <v>149.84</v>
          </cell>
          <cell r="J212">
            <v>350.16</v>
          </cell>
          <cell r="K212" t="str">
            <v>100</v>
          </cell>
        </row>
        <row r="213">
          <cell r="A213" t="str">
            <v>110300000</v>
          </cell>
          <cell r="B213" t="str">
            <v>100C1FC0003</v>
          </cell>
          <cell r="C213" t="str">
            <v>เก้าอี้</v>
          </cell>
          <cell r="D213" t="str">
            <v>3 ก.ค. 41</v>
          </cell>
          <cell r="E213">
            <v>500</v>
          </cell>
          <cell r="F213">
            <v>0</v>
          </cell>
          <cell r="G213">
            <v>20</v>
          </cell>
          <cell r="H213">
            <v>149.84</v>
          </cell>
          <cell r="I213">
            <v>149.84</v>
          </cell>
          <cell r="J213">
            <v>350.16</v>
          </cell>
          <cell r="K213" t="str">
            <v>100</v>
          </cell>
        </row>
        <row r="214">
          <cell r="A214" t="str">
            <v>110300000</v>
          </cell>
          <cell r="B214" t="str">
            <v>100C1FC0004</v>
          </cell>
          <cell r="C214" t="str">
            <v>เก้าอี้</v>
          </cell>
          <cell r="D214" t="str">
            <v>3 ก.ค. 41</v>
          </cell>
          <cell r="E214">
            <v>500</v>
          </cell>
          <cell r="F214">
            <v>0</v>
          </cell>
          <cell r="G214">
            <v>20</v>
          </cell>
          <cell r="H214">
            <v>149.84</v>
          </cell>
          <cell r="I214">
            <v>149.84</v>
          </cell>
          <cell r="J214">
            <v>350.16</v>
          </cell>
          <cell r="K214" t="str">
            <v>100</v>
          </cell>
        </row>
        <row r="215">
          <cell r="A215" t="str">
            <v>110300000</v>
          </cell>
          <cell r="B215" t="str">
            <v>100C1FC0005</v>
          </cell>
          <cell r="C215" t="str">
            <v>เก้าอี้</v>
          </cell>
          <cell r="D215" t="str">
            <v>3 ก.ค. 41</v>
          </cell>
          <cell r="E215">
            <v>500</v>
          </cell>
          <cell r="F215">
            <v>0</v>
          </cell>
          <cell r="G215">
            <v>20</v>
          </cell>
          <cell r="H215">
            <v>149.84</v>
          </cell>
          <cell r="I215">
            <v>149.84</v>
          </cell>
          <cell r="J215">
            <v>350.16</v>
          </cell>
          <cell r="K215" t="str">
            <v>100</v>
          </cell>
        </row>
        <row r="216">
          <cell r="A216" t="str">
            <v>110300000</v>
          </cell>
          <cell r="B216" t="str">
            <v>100C1FC0006</v>
          </cell>
          <cell r="C216" t="str">
            <v>เก้าอี้</v>
          </cell>
          <cell r="D216" t="str">
            <v>3 ก.ค. 41</v>
          </cell>
          <cell r="E216">
            <v>500</v>
          </cell>
          <cell r="F216">
            <v>0</v>
          </cell>
          <cell r="G216">
            <v>20</v>
          </cell>
          <cell r="H216">
            <v>149.84</v>
          </cell>
          <cell r="I216">
            <v>149.84</v>
          </cell>
          <cell r="J216">
            <v>350.16</v>
          </cell>
          <cell r="K216" t="str">
            <v>100</v>
          </cell>
        </row>
        <row r="217">
          <cell r="A217" t="str">
            <v>110300000</v>
          </cell>
          <cell r="B217" t="str">
            <v>100C1FC0007</v>
          </cell>
          <cell r="C217" t="str">
            <v>เก้าอี้</v>
          </cell>
          <cell r="D217" t="str">
            <v>3 ก.ค. 41</v>
          </cell>
          <cell r="E217">
            <v>500</v>
          </cell>
          <cell r="F217">
            <v>0</v>
          </cell>
          <cell r="G217">
            <v>20</v>
          </cell>
          <cell r="H217">
            <v>149.84</v>
          </cell>
          <cell r="I217">
            <v>149.84</v>
          </cell>
          <cell r="J217">
            <v>350.16</v>
          </cell>
          <cell r="K217" t="str">
            <v>100</v>
          </cell>
        </row>
        <row r="218">
          <cell r="A218" t="str">
            <v>110300000</v>
          </cell>
          <cell r="B218" t="str">
            <v>100C1FH009</v>
          </cell>
          <cell r="C218" t="str">
            <v>SPEAKERPHONE</v>
          </cell>
          <cell r="D218" t="str">
            <v>14 ส.ค. 42</v>
          </cell>
          <cell r="E218">
            <v>6800</v>
          </cell>
          <cell r="F218">
            <v>0</v>
          </cell>
          <cell r="G218">
            <v>20</v>
          </cell>
          <cell r="H218">
            <v>521.65</v>
          </cell>
          <cell r="I218">
            <v>521.65</v>
          </cell>
          <cell r="J218">
            <v>6278.35</v>
          </cell>
          <cell r="K218" t="str">
            <v>100</v>
          </cell>
        </row>
        <row r="219">
          <cell r="A219" t="str">
            <v>110300000</v>
          </cell>
          <cell r="B219" t="str">
            <v>100C1IC0001</v>
          </cell>
          <cell r="C219" t="str">
            <v>ค่าอะไหล่เฟอร์นิเจอร์(กระจกตู้,บานพับ)</v>
          </cell>
          <cell r="D219" t="str">
            <v>3 พ.ย. 41</v>
          </cell>
          <cell r="E219">
            <v>1200</v>
          </cell>
          <cell r="F219">
            <v>0</v>
          </cell>
          <cell r="G219">
            <v>20</v>
          </cell>
          <cell r="H219">
            <v>278.77999999999997</v>
          </cell>
          <cell r="I219">
            <v>278.77999999999997</v>
          </cell>
          <cell r="J219">
            <v>921.22</v>
          </cell>
          <cell r="K219" t="str">
            <v>100</v>
          </cell>
        </row>
        <row r="220">
          <cell r="A220" t="str">
            <v>110300000</v>
          </cell>
          <cell r="B220" t="str">
            <v>100C1IC00015</v>
          </cell>
          <cell r="C220" t="str">
            <v>ค่าอะไหล่เฟอร์นิเจอร์(กระจกตู้,บานพับ)</v>
          </cell>
          <cell r="D220" t="str">
            <v>3 พ.ย. 41</v>
          </cell>
          <cell r="E220">
            <v>350</v>
          </cell>
          <cell r="F220">
            <v>0</v>
          </cell>
          <cell r="G220">
            <v>20</v>
          </cell>
          <cell r="H220">
            <v>81.34</v>
          </cell>
          <cell r="I220">
            <v>81.34</v>
          </cell>
          <cell r="J220">
            <v>268.66000000000003</v>
          </cell>
          <cell r="K220" t="str">
            <v>100</v>
          </cell>
        </row>
        <row r="221">
          <cell r="A221" t="str">
            <v>110300000</v>
          </cell>
          <cell r="B221" t="str">
            <v>100C1IC0002</v>
          </cell>
          <cell r="C221" t="str">
            <v>ค่าอะไหล่เฟอร์นิเจอร์(กระจกตู้,บานพับ)</v>
          </cell>
          <cell r="D221" t="str">
            <v>3 พ.ย. 41</v>
          </cell>
          <cell r="E221">
            <v>1200</v>
          </cell>
          <cell r="F221">
            <v>0</v>
          </cell>
          <cell r="G221">
            <v>20</v>
          </cell>
          <cell r="H221">
            <v>278.77999999999997</v>
          </cell>
          <cell r="I221">
            <v>278.77999999999997</v>
          </cell>
          <cell r="J221">
            <v>921.22</v>
          </cell>
          <cell r="K221" t="str">
            <v>100</v>
          </cell>
        </row>
        <row r="222">
          <cell r="A222" t="str">
            <v>110300000</v>
          </cell>
          <cell r="B222" t="str">
            <v>100C1IC0003</v>
          </cell>
          <cell r="C222" t="str">
            <v>ค่าอะไหล่เฟอร์นิเจอร์(กระจกตู้,บานพับ)</v>
          </cell>
          <cell r="D222" t="str">
            <v>3 พ.ย. 41</v>
          </cell>
          <cell r="E222">
            <v>1200</v>
          </cell>
          <cell r="F222">
            <v>0</v>
          </cell>
          <cell r="G222">
            <v>20</v>
          </cell>
          <cell r="H222">
            <v>278.77999999999997</v>
          </cell>
          <cell r="I222">
            <v>278.77999999999997</v>
          </cell>
          <cell r="J222">
            <v>921.22</v>
          </cell>
          <cell r="K222" t="str">
            <v>100</v>
          </cell>
        </row>
        <row r="223">
          <cell r="A223" t="str">
            <v>110300000</v>
          </cell>
          <cell r="B223" t="str">
            <v>100C1IC0004</v>
          </cell>
          <cell r="C223" t="str">
            <v>ค่าอะไหล่เฟอร์นิเจอร์(กระจกตู้,บานพับ)</v>
          </cell>
          <cell r="D223" t="str">
            <v>3 พ.ย. 41</v>
          </cell>
          <cell r="E223">
            <v>1200</v>
          </cell>
          <cell r="F223">
            <v>0</v>
          </cell>
          <cell r="G223">
            <v>20</v>
          </cell>
          <cell r="H223">
            <v>278.77999999999997</v>
          </cell>
          <cell r="I223">
            <v>278.77999999999997</v>
          </cell>
          <cell r="J223">
            <v>921.22</v>
          </cell>
          <cell r="K223" t="str">
            <v>100</v>
          </cell>
        </row>
        <row r="224">
          <cell r="A224" t="str">
            <v>110300000</v>
          </cell>
          <cell r="B224" t="str">
            <v>100C1IC0005</v>
          </cell>
          <cell r="C224" t="str">
            <v>ค่าอะไหล่เฟอร์นิเจอร์(กระจกตู้,บานพับ)</v>
          </cell>
          <cell r="D224" t="str">
            <v>3 พ.ย. 41</v>
          </cell>
          <cell r="E224">
            <v>1200</v>
          </cell>
          <cell r="F224">
            <v>0</v>
          </cell>
          <cell r="G224">
            <v>20</v>
          </cell>
          <cell r="H224">
            <v>278.77999999999997</v>
          </cell>
          <cell r="I224">
            <v>278.77999999999997</v>
          </cell>
          <cell r="J224">
            <v>921.22</v>
          </cell>
          <cell r="K224" t="str">
            <v>100</v>
          </cell>
        </row>
        <row r="225">
          <cell r="A225" t="str">
            <v>110300000</v>
          </cell>
          <cell r="B225" t="str">
            <v>100C1IC0006</v>
          </cell>
          <cell r="C225" t="str">
            <v>ค่าอะไหล่เฟอร์นิเจอร์(กระจกตู้,บานพับ)</v>
          </cell>
          <cell r="D225" t="str">
            <v>3 พ.ย. 41</v>
          </cell>
          <cell r="E225">
            <v>350</v>
          </cell>
          <cell r="F225">
            <v>0</v>
          </cell>
          <cell r="G225">
            <v>20</v>
          </cell>
          <cell r="H225">
            <v>81.34</v>
          </cell>
          <cell r="I225">
            <v>81.34</v>
          </cell>
          <cell r="J225">
            <v>268.66000000000003</v>
          </cell>
          <cell r="K225" t="str">
            <v>100</v>
          </cell>
        </row>
        <row r="226">
          <cell r="A226" t="str">
            <v>110300000</v>
          </cell>
          <cell r="B226" t="str">
            <v>100C1IC0007</v>
          </cell>
          <cell r="C226" t="str">
            <v>ค่าอะไหล่เฟอร์นิเจอร์(กระจกตู้,บานพับ)</v>
          </cell>
          <cell r="D226" t="str">
            <v>3 พ.ย. 41</v>
          </cell>
          <cell r="E226">
            <v>350</v>
          </cell>
          <cell r="F226">
            <v>0</v>
          </cell>
          <cell r="G226">
            <v>20</v>
          </cell>
          <cell r="H226">
            <v>81.34</v>
          </cell>
          <cell r="I226">
            <v>81.34</v>
          </cell>
          <cell r="J226">
            <v>268.66000000000003</v>
          </cell>
          <cell r="K226" t="str">
            <v>100</v>
          </cell>
        </row>
        <row r="227">
          <cell r="A227" t="str">
            <v>110300000</v>
          </cell>
          <cell r="B227" t="str">
            <v>100C1IC0008</v>
          </cell>
          <cell r="C227" t="str">
            <v>ค่าอะไหล่เฟอร์นิเจอร์(กระจกตู้,บานพับ)</v>
          </cell>
          <cell r="D227" t="str">
            <v>3 พ.ย. 41</v>
          </cell>
          <cell r="E227">
            <v>350</v>
          </cell>
          <cell r="F227">
            <v>0</v>
          </cell>
          <cell r="G227">
            <v>20</v>
          </cell>
          <cell r="H227">
            <v>81.34</v>
          </cell>
          <cell r="I227">
            <v>81.34</v>
          </cell>
          <cell r="J227">
            <v>268.66000000000003</v>
          </cell>
          <cell r="K227" t="str">
            <v>100</v>
          </cell>
        </row>
        <row r="228">
          <cell r="A228" t="str">
            <v>110300000</v>
          </cell>
          <cell r="B228" t="str">
            <v>100C1IC0009</v>
          </cell>
          <cell r="C228" t="str">
            <v>ค่าอะไหล่เฟอร์นิเจอร์(กระจกตู้,บานพับ)</v>
          </cell>
          <cell r="D228" t="str">
            <v>3 พ.ย. 41</v>
          </cell>
          <cell r="E228">
            <v>350</v>
          </cell>
          <cell r="F228">
            <v>0</v>
          </cell>
          <cell r="G228">
            <v>20</v>
          </cell>
          <cell r="H228">
            <v>81.34</v>
          </cell>
          <cell r="I228">
            <v>81.34</v>
          </cell>
          <cell r="J228">
            <v>268.66000000000003</v>
          </cell>
          <cell r="K228" t="str">
            <v>100</v>
          </cell>
        </row>
        <row r="229">
          <cell r="A229" t="str">
            <v>110300000</v>
          </cell>
          <cell r="B229" t="str">
            <v>100C1IC0010</v>
          </cell>
          <cell r="C229" t="str">
            <v>ค่าอะไหล่เฟอร์นิเจอร์(กระจกตู้,บานพับ)</v>
          </cell>
          <cell r="D229" t="str">
            <v>3 พ.ย. 41</v>
          </cell>
          <cell r="E229">
            <v>350</v>
          </cell>
          <cell r="F229">
            <v>0</v>
          </cell>
          <cell r="G229">
            <v>20</v>
          </cell>
          <cell r="H229">
            <v>81.34</v>
          </cell>
          <cell r="I229">
            <v>81.34</v>
          </cell>
          <cell r="J229">
            <v>268.66000000000003</v>
          </cell>
          <cell r="K229" t="str">
            <v>100</v>
          </cell>
        </row>
        <row r="230">
          <cell r="A230" t="str">
            <v>110300000</v>
          </cell>
          <cell r="B230" t="str">
            <v>100C1IC0011</v>
          </cell>
          <cell r="C230" t="str">
            <v>ค่าอะไหล่เฟอร์นิเจอร์(กระจกตู้,บานพับ)</v>
          </cell>
          <cell r="D230" t="str">
            <v>3 พ.ย. 41</v>
          </cell>
          <cell r="E230">
            <v>350</v>
          </cell>
          <cell r="F230">
            <v>0</v>
          </cell>
          <cell r="G230">
            <v>20</v>
          </cell>
          <cell r="H230">
            <v>81.34</v>
          </cell>
          <cell r="I230">
            <v>81.34</v>
          </cell>
          <cell r="J230">
            <v>268.66000000000003</v>
          </cell>
          <cell r="K230" t="str">
            <v>100</v>
          </cell>
        </row>
        <row r="231">
          <cell r="A231" t="str">
            <v>110300000</v>
          </cell>
          <cell r="B231" t="str">
            <v>100C1IC0012</v>
          </cell>
          <cell r="C231" t="str">
            <v>ค่าอะไหล่เฟอร์นิเจอร์(กระจกตู้,บานพับ)</v>
          </cell>
          <cell r="D231" t="str">
            <v>3 พ.ย. 41</v>
          </cell>
          <cell r="E231">
            <v>350</v>
          </cell>
          <cell r="F231">
            <v>0</v>
          </cell>
          <cell r="G231">
            <v>20</v>
          </cell>
          <cell r="H231">
            <v>81.34</v>
          </cell>
          <cell r="I231">
            <v>81.34</v>
          </cell>
          <cell r="J231">
            <v>268.66000000000003</v>
          </cell>
          <cell r="K231" t="str">
            <v>100</v>
          </cell>
        </row>
        <row r="232">
          <cell r="A232" t="str">
            <v>110300000</v>
          </cell>
          <cell r="B232" t="str">
            <v>100C1IC0013</v>
          </cell>
          <cell r="C232" t="str">
            <v>ค่าอะไหล่เฟอร์นิเจอร์(กระจกตู้,บานพับ)</v>
          </cell>
          <cell r="D232" t="str">
            <v>3 พ.ย. 41</v>
          </cell>
          <cell r="E232">
            <v>350</v>
          </cell>
          <cell r="F232">
            <v>0</v>
          </cell>
          <cell r="G232">
            <v>20</v>
          </cell>
          <cell r="H232">
            <v>81.34</v>
          </cell>
          <cell r="I232">
            <v>81.34</v>
          </cell>
          <cell r="J232">
            <v>268.66000000000003</v>
          </cell>
          <cell r="K232" t="str">
            <v>100</v>
          </cell>
        </row>
        <row r="233">
          <cell r="A233" t="str">
            <v>110300000</v>
          </cell>
          <cell r="B233" t="str">
            <v>100C1IC0014</v>
          </cell>
          <cell r="C233" t="str">
            <v>ค่าอะไหล่เฟอร์นิเจอร์(กระจกตู้,บานพับ)</v>
          </cell>
          <cell r="D233" t="str">
            <v>3 พ.ย. 41</v>
          </cell>
          <cell r="E233">
            <v>350</v>
          </cell>
          <cell r="F233">
            <v>0</v>
          </cell>
          <cell r="G233">
            <v>20</v>
          </cell>
          <cell r="H233">
            <v>81.34</v>
          </cell>
          <cell r="I233">
            <v>81.34</v>
          </cell>
          <cell r="J233">
            <v>268.66000000000003</v>
          </cell>
          <cell r="K233" t="str">
            <v>100</v>
          </cell>
        </row>
        <row r="234">
          <cell r="A234" t="str">
            <v>110300000</v>
          </cell>
          <cell r="B234" t="str">
            <v>100C1KB0002</v>
          </cell>
          <cell r="C234" t="str">
            <v>เครื่องยิง</v>
          </cell>
          <cell r="D234" t="str">
            <v>22 ม.ค. 42</v>
          </cell>
          <cell r="E234">
            <v>1400</v>
          </cell>
          <cell r="F234">
            <v>0</v>
          </cell>
          <cell r="G234">
            <v>20</v>
          </cell>
          <cell r="H234">
            <v>263.87</v>
          </cell>
          <cell r="I234">
            <v>263.87</v>
          </cell>
          <cell r="J234">
            <v>1136.1300000000001</v>
          </cell>
          <cell r="K234" t="str">
            <v>IT</v>
          </cell>
        </row>
        <row r="235">
          <cell r="A235" t="str">
            <v>110300000</v>
          </cell>
          <cell r="B235" t="str">
            <v>100C1KB0003</v>
          </cell>
          <cell r="C235" t="str">
            <v>ตู้เก็บเอกสาร</v>
          </cell>
          <cell r="D235" t="str">
            <v>22 ม.ค. 42</v>
          </cell>
          <cell r="E235">
            <v>2418</v>
          </cell>
          <cell r="F235">
            <v>0</v>
          </cell>
          <cell r="G235">
            <v>20</v>
          </cell>
          <cell r="H235">
            <v>455.77</v>
          </cell>
          <cell r="I235">
            <v>455.77</v>
          </cell>
          <cell r="J235">
            <v>1962.23</v>
          </cell>
          <cell r="K235" t="str">
            <v>100</v>
          </cell>
        </row>
        <row r="236">
          <cell r="A236" t="str">
            <v>110300000</v>
          </cell>
          <cell r="B236" t="str">
            <v>100C1KB0005</v>
          </cell>
          <cell r="C236" t="str">
            <v>เครื่องคำนวณเลข</v>
          </cell>
          <cell r="D236" t="str">
            <v>1 ก.พ. 42</v>
          </cell>
          <cell r="E236">
            <v>640</v>
          </cell>
          <cell r="F236">
            <v>0</v>
          </cell>
          <cell r="G236">
            <v>20</v>
          </cell>
          <cell r="H236">
            <v>117.12</v>
          </cell>
          <cell r="I236">
            <v>117.12</v>
          </cell>
          <cell r="J236">
            <v>522.88</v>
          </cell>
          <cell r="K236" t="str">
            <v>100</v>
          </cell>
        </row>
        <row r="237">
          <cell r="A237" t="str">
            <v>110300000</v>
          </cell>
          <cell r="B237" t="str">
            <v>100C1KB0006</v>
          </cell>
          <cell r="C237" t="str">
            <v>เครื่องคำนวณเลข</v>
          </cell>
          <cell r="D237" t="str">
            <v>1 ก.พ. 42</v>
          </cell>
          <cell r="E237">
            <v>2900</v>
          </cell>
          <cell r="F237">
            <v>0</v>
          </cell>
          <cell r="G237">
            <v>20</v>
          </cell>
          <cell r="H237">
            <v>530.73</v>
          </cell>
          <cell r="I237">
            <v>530.73</v>
          </cell>
          <cell r="J237">
            <v>2369.27</v>
          </cell>
          <cell r="K237" t="str">
            <v>100</v>
          </cell>
        </row>
        <row r="238">
          <cell r="A238" t="str">
            <v>110300000</v>
          </cell>
          <cell r="B238" t="str">
            <v>100C1KB0007</v>
          </cell>
          <cell r="C238" t="str">
            <v>เครื่องคำนวณเลข</v>
          </cell>
          <cell r="D238" t="str">
            <v>1 ก.พ. 42</v>
          </cell>
          <cell r="E238">
            <v>2900</v>
          </cell>
          <cell r="F238">
            <v>0</v>
          </cell>
          <cell r="G238">
            <v>20</v>
          </cell>
          <cell r="H238">
            <v>530.73</v>
          </cell>
          <cell r="I238">
            <v>530.73</v>
          </cell>
          <cell r="J238">
            <v>2369.27</v>
          </cell>
          <cell r="K238" t="str">
            <v>100</v>
          </cell>
        </row>
        <row r="239">
          <cell r="A239" t="str">
            <v>110300000</v>
          </cell>
          <cell r="B239" t="str">
            <v>100C1KB0008</v>
          </cell>
          <cell r="C239" t="str">
            <v>เครื่องคำนวณเลข</v>
          </cell>
          <cell r="D239" t="str">
            <v>1 ก.พ. 42</v>
          </cell>
          <cell r="E239">
            <v>2900</v>
          </cell>
          <cell r="F239">
            <v>0</v>
          </cell>
          <cell r="G239">
            <v>20</v>
          </cell>
          <cell r="H239">
            <v>530.73</v>
          </cell>
          <cell r="I239">
            <v>530.73</v>
          </cell>
          <cell r="J239">
            <v>2369.27</v>
          </cell>
          <cell r="K239" t="str">
            <v>100</v>
          </cell>
        </row>
        <row r="240">
          <cell r="A240" t="str">
            <v>110300000</v>
          </cell>
          <cell r="B240" t="str">
            <v>100C1KB0009</v>
          </cell>
          <cell r="C240" t="str">
            <v>โต๊ะทำงาน ขนาด75-120-75</v>
          </cell>
          <cell r="D240" t="str">
            <v>9 มี.ค. 42</v>
          </cell>
          <cell r="E240">
            <v>3650</v>
          </cell>
          <cell r="F240">
            <v>0</v>
          </cell>
          <cell r="G240">
            <v>20</v>
          </cell>
          <cell r="H240">
            <v>596</v>
          </cell>
          <cell r="I240">
            <v>596</v>
          </cell>
          <cell r="J240">
            <v>3054</v>
          </cell>
          <cell r="K240" t="str">
            <v>100</v>
          </cell>
        </row>
        <row r="241">
          <cell r="A241" t="str">
            <v>110300000</v>
          </cell>
          <cell r="B241" t="str">
            <v>100C1KB0010</v>
          </cell>
          <cell r="C241" t="str">
            <v>โต๊ะทำงาน ขนาด75-120-75</v>
          </cell>
          <cell r="D241" t="str">
            <v>9 มี.ค. 42</v>
          </cell>
          <cell r="E241">
            <v>3650</v>
          </cell>
          <cell r="F241">
            <v>0</v>
          </cell>
          <cell r="G241">
            <v>20</v>
          </cell>
          <cell r="H241">
            <v>596</v>
          </cell>
          <cell r="I241">
            <v>596</v>
          </cell>
          <cell r="J241">
            <v>3054</v>
          </cell>
          <cell r="K241" t="str">
            <v>100</v>
          </cell>
        </row>
        <row r="242">
          <cell r="A242" t="str">
            <v>110300000</v>
          </cell>
          <cell r="B242" t="str">
            <v>100C1KB0011</v>
          </cell>
          <cell r="C242" t="str">
            <v>โต๊ะทำงาน ขนาด75-120-75</v>
          </cell>
          <cell r="D242" t="str">
            <v>9 มี.ค. 42</v>
          </cell>
          <cell r="E242">
            <v>3650</v>
          </cell>
          <cell r="F242">
            <v>0</v>
          </cell>
          <cell r="G242">
            <v>20</v>
          </cell>
          <cell r="H242">
            <v>596</v>
          </cell>
          <cell r="I242">
            <v>596</v>
          </cell>
          <cell r="J242">
            <v>3054</v>
          </cell>
          <cell r="K242" t="str">
            <v>100</v>
          </cell>
        </row>
        <row r="243">
          <cell r="A243" t="str">
            <v>110300000</v>
          </cell>
          <cell r="B243" t="str">
            <v>100C1KB0012</v>
          </cell>
          <cell r="C243" t="str">
            <v>โต๊ะทำงาน ขนาด75-120-75</v>
          </cell>
          <cell r="D243" t="str">
            <v>9 มี.ค. 42</v>
          </cell>
          <cell r="E243">
            <v>3650</v>
          </cell>
          <cell r="F243">
            <v>0</v>
          </cell>
          <cell r="G243">
            <v>20</v>
          </cell>
          <cell r="H243">
            <v>596</v>
          </cell>
          <cell r="I243">
            <v>596</v>
          </cell>
          <cell r="J243">
            <v>3054</v>
          </cell>
          <cell r="K243" t="str">
            <v>100</v>
          </cell>
        </row>
        <row r="244">
          <cell r="A244" t="str">
            <v>110300000</v>
          </cell>
          <cell r="B244" t="str">
            <v>100C1KB0013</v>
          </cell>
          <cell r="C244" t="str">
            <v>เก้าอี้ทำงานหุ้มผ้าฝ้าย</v>
          </cell>
          <cell r="D244" t="str">
            <v>9 มี.ค. 42</v>
          </cell>
          <cell r="E244">
            <v>1934.5</v>
          </cell>
          <cell r="F244">
            <v>0</v>
          </cell>
          <cell r="G244">
            <v>20</v>
          </cell>
          <cell r="H244">
            <v>315.88</v>
          </cell>
          <cell r="I244">
            <v>315.88</v>
          </cell>
          <cell r="J244">
            <v>1618.62</v>
          </cell>
          <cell r="K244" t="str">
            <v>100</v>
          </cell>
        </row>
        <row r="245">
          <cell r="A245" t="str">
            <v>110300000</v>
          </cell>
          <cell r="B245" t="str">
            <v>100C1KB0014</v>
          </cell>
          <cell r="C245" t="str">
            <v>เก้าอี้ทำงานหุ้มผ้าฝ้าย</v>
          </cell>
          <cell r="D245" t="str">
            <v>9 มี.ค. 42</v>
          </cell>
          <cell r="E245">
            <v>4139.1000000000004</v>
          </cell>
          <cell r="F245">
            <v>0</v>
          </cell>
          <cell r="G245">
            <v>20</v>
          </cell>
          <cell r="H245">
            <v>675.87</v>
          </cell>
          <cell r="I245">
            <v>675.87</v>
          </cell>
          <cell r="J245">
            <v>3463.23</v>
          </cell>
          <cell r="K245" t="str">
            <v>100</v>
          </cell>
        </row>
        <row r="246">
          <cell r="A246" t="str">
            <v>110300000</v>
          </cell>
          <cell r="B246" t="str">
            <v>100C1KB0015</v>
          </cell>
          <cell r="C246" t="str">
            <v>เก้าอี้ทำงานหุ้มผ้า</v>
          </cell>
          <cell r="D246" t="str">
            <v>9 มี.ค. 42</v>
          </cell>
          <cell r="E246">
            <v>2226.5</v>
          </cell>
          <cell r="F246">
            <v>0</v>
          </cell>
          <cell r="G246">
            <v>20</v>
          </cell>
          <cell r="H246">
            <v>363.56</v>
          </cell>
          <cell r="I246">
            <v>363.56</v>
          </cell>
          <cell r="J246">
            <v>1862.94</v>
          </cell>
          <cell r="K246" t="str">
            <v>100</v>
          </cell>
        </row>
        <row r="247">
          <cell r="A247" t="str">
            <v>110300000</v>
          </cell>
          <cell r="B247" t="str">
            <v>100C1KB0016</v>
          </cell>
          <cell r="C247" t="str">
            <v>เก้าอี้ทำงานหุ้มผ้า</v>
          </cell>
          <cell r="D247" t="str">
            <v>9 มี.ค. 42</v>
          </cell>
          <cell r="E247">
            <v>2226.5</v>
          </cell>
          <cell r="F247">
            <v>0</v>
          </cell>
          <cell r="G247">
            <v>20</v>
          </cell>
          <cell r="H247">
            <v>363.56</v>
          </cell>
          <cell r="I247">
            <v>363.56</v>
          </cell>
          <cell r="J247">
            <v>1862.94</v>
          </cell>
          <cell r="K247" t="str">
            <v>100</v>
          </cell>
        </row>
        <row r="248">
          <cell r="A248" t="str">
            <v>110300000</v>
          </cell>
          <cell r="B248" t="str">
            <v>100C1KB0017</v>
          </cell>
          <cell r="C248" t="str">
            <v>เก้าอี้ทำงานหุ้มผ้า</v>
          </cell>
          <cell r="D248" t="str">
            <v>9 มี.ค. 42</v>
          </cell>
          <cell r="E248">
            <v>2226.5</v>
          </cell>
          <cell r="F248">
            <v>0</v>
          </cell>
          <cell r="G248">
            <v>20</v>
          </cell>
          <cell r="H248">
            <v>363.56</v>
          </cell>
          <cell r="I248">
            <v>363.56</v>
          </cell>
          <cell r="J248">
            <v>1862.94</v>
          </cell>
          <cell r="K248" t="str">
            <v>100</v>
          </cell>
        </row>
        <row r="249">
          <cell r="A249" t="str">
            <v>110300000</v>
          </cell>
          <cell r="B249" t="str">
            <v>100C1KB0018</v>
          </cell>
          <cell r="C249" t="str">
            <v>เก้าอี้ทำงานหุ้มผ้า</v>
          </cell>
          <cell r="D249" t="str">
            <v>9 มี.ค. 42</v>
          </cell>
          <cell r="E249">
            <v>2226.5</v>
          </cell>
          <cell r="F249">
            <v>0</v>
          </cell>
          <cell r="G249">
            <v>20</v>
          </cell>
          <cell r="H249">
            <v>363.56</v>
          </cell>
          <cell r="I249">
            <v>363.56</v>
          </cell>
          <cell r="J249">
            <v>1862.94</v>
          </cell>
          <cell r="K249" t="str">
            <v>100</v>
          </cell>
        </row>
        <row r="250">
          <cell r="A250" t="str">
            <v>110300000</v>
          </cell>
          <cell r="B250" t="str">
            <v>100C1KB00182</v>
          </cell>
          <cell r="C250" t="str">
            <v>โต๊ะประชุมแบบตรง TF-60150</v>
          </cell>
          <cell r="D250" t="str">
            <v>6 พ.ค. 42</v>
          </cell>
          <cell r="E250">
            <v>2578.4499999999998</v>
          </cell>
          <cell r="F250">
            <v>0</v>
          </cell>
          <cell r="G250">
            <v>20</v>
          </cell>
          <cell r="H250">
            <v>339.1</v>
          </cell>
          <cell r="I250">
            <v>339.1</v>
          </cell>
          <cell r="J250">
            <v>2239.35</v>
          </cell>
          <cell r="K250" t="str">
            <v>100</v>
          </cell>
        </row>
        <row r="251">
          <cell r="A251" t="str">
            <v>110300000</v>
          </cell>
          <cell r="B251" t="str">
            <v>100C1KB0019</v>
          </cell>
          <cell r="C251" t="str">
            <v>เก้าอี้ทำงานหุ้มผ้า</v>
          </cell>
          <cell r="D251" t="str">
            <v>9 มี.ค. 42</v>
          </cell>
          <cell r="E251">
            <v>2226.5</v>
          </cell>
          <cell r="F251">
            <v>0</v>
          </cell>
          <cell r="G251">
            <v>20</v>
          </cell>
          <cell r="H251">
            <v>363.56</v>
          </cell>
          <cell r="I251">
            <v>363.56</v>
          </cell>
          <cell r="J251">
            <v>1862.94</v>
          </cell>
          <cell r="K251" t="str">
            <v>100</v>
          </cell>
        </row>
        <row r="252">
          <cell r="A252" t="str">
            <v>110300000</v>
          </cell>
          <cell r="B252" t="str">
            <v>100C1KB0020</v>
          </cell>
          <cell r="C252" t="str">
            <v>เก้าอี้ทำงานหุ้มผ้า</v>
          </cell>
          <cell r="D252" t="str">
            <v>9 มี.ค. 42</v>
          </cell>
          <cell r="E252">
            <v>2226.5</v>
          </cell>
          <cell r="F252">
            <v>0</v>
          </cell>
          <cell r="G252">
            <v>20</v>
          </cell>
          <cell r="H252">
            <v>363.56</v>
          </cell>
          <cell r="I252">
            <v>363.56</v>
          </cell>
          <cell r="J252">
            <v>1862.94</v>
          </cell>
          <cell r="K252" t="str">
            <v>100</v>
          </cell>
        </row>
        <row r="253">
          <cell r="A253" t="str">
            <v>110300000</v>
          </cell>
          <cell r="B253" t="str">
            <v>100C1KB0021</v>
          </cell>
          <cell r="C253" t="str">
            <v>เก้าอี้ทำงานหุ้มผ้า</v>
          </cell>
          <cell r="D253" t="str">
            <v>9 มี.ค. 42</v>
          </cell>
          <cell r="E253">
            <v>2226.5</v>
          </cell>
          <cell r="F253">
            <v>0</v>
          </cell>
          <cell r="G253">
            <v>20</v>
          </cell>
          <cell r="H253">
            <v>363.56</v>
          </cell>
          <cell r="I253">
            <v>363.56</v>
          </cell>
          <cell r="J253">
            <v>1862.94</v>
          </cell>
          <cell r="K253" t="str">
            <v>100</v>
          </cell>
        </row>
        <row r="254">
          <cell r="A254" t="str">
            <v>110300000</v>
          </cell>
          <cell r="B254" t="str">
            <v>100C1KB0022</v>
          </cell>
          <cell r="C254" t="str">
            <v>เก้าอี้ทำงานหุ้มผ้า</v>
          </cell>
          <cell r="D254" t="str">
            <v>9 มี.ค. 42</v>
          </cell>
          <cell r="E254">
            <v>2226.5</v>
          </cell>
          <cell r="F254">
            <v>0</v>
          </cell>
          <cell r="G254">
            <v>20</v>
          </cell>
          <cell r="H254">
            <v>363.56</v>
          </cell>
          <cell r="I254">
            <v>363.56</v>
          </cell>
          <cell r="J254">
            <v>1862.94</v>
          </cell>
          <cell r="K254" t="str">
            <v>100</v>
          </cell>
        </row>
        <row r="255">
          <cell r="A255" t="str">
            <v>110300000</v>
          </cell>
          <cell r="B255" t="str">
            <v>100C1KB0023</v>
          </cell>
          <cell r="C255" t="str">
            <v>เก้าอี้ทำงานหุ้มผ้า</v>
          </cell>
          <cell r="D255" t="str">
            <v>9 มี.ค. 42</v>
          </cell>
          <cell r="E255">
            <v>2226.5</v>
          </cell>
          <cell r="F255">
            <v>0</v>
          </cell>
          <cell r="G255">
            <v>20</v>
          </cell>
          <cell r="H255">
            <v>363.56</v>
          </cell>
          <cell r="I255">
            <v>363.56</v>
          </cell>
          <cell r="J255">
            <v>1862.94</v>
          </cell>
          <cell r="K255" t="str">
            <v>100</v>
          </cell>
        </row>
        <row r="256">
          <cell r="A256" t="str">
            <v>110300000</v>
          </cell>
          <cell r="B256" t="str">
            <v>100C1KB0024</v>
          </cell>
          <cell r="C256" t="str">
            <v>เก้าอี้ทำงานหุ้มผ้า</v>
          </cell>
          <cell r="D256" t="str">
            <v>9 มี.ค. 42</v>
          </cell>
          <cell r="E256">
            <v>2226.5</v>
          </cell>
          <cell r="F256">
            <v>0</v>
          </cell>
          <cell r="G256">
            <v>20</v>
          </cell>
          <cell r="H256">
            <v>363.56</v>
          </cell>
          <cell r="I256">
            <v>363.56</v>
          </cell>
          <cell r="J256">
            <v>1862.94</v>
          </cell>
          <cell r="K256" t="str">
            <v>100</v>
          </cell>
        </row>
        <row r="257">
          <cell r="A257" t="str">
            <v>110300000</v>
          </cell>
          <cell r="B257" t="str">
            <v>100C1KB0025</v>
          </cell>
          <cell r="C257" t="str">
            <v>เก้าอี้ทำงานหุ้มผ้า</v>
          </cell>
          <cell r="D257" t="str">
            <v>9 มี.ค. 42</v>
          </cell>
          <cell r="E257">
            <v>2226.5</v>
          </cell>
          <cell r="F257">
            <v>0</v>
          </cell>
          <cell r="G257">
            <v>20</v>
          </cell>
          <cell r="H257">
            <v>363.56</v>
          </cell>
          <cell r="I257">
            <v>363.56</v>
          </cell>
          <cell r="J257">
            <v>1862.94</v>
          </cell>
          <cell r="K257" t="str">
            <v>100</v>
          </cell>
        </row>
        <row r="258">
          <cell r="A258" t="str">
            <v>110300000</v>
          </cell>
          <cell r="B258" t="str">
            <v>100C1KB0026</v>
          </cell>
          <cell r="C258" t="str">
            <v>เก้าอี้ทำงานหุ้มผ้า</v>
          </cell>
          <cell r="D258" t="str">
            <v>9 มี.ค. 42</v>
          </cell>
          <cell r="E258">
            <v>2226.5</v>
          </cell>
          <cell r="F258">
            <v>0</v>
          </cell>
          <cell r="G258">
            <v>20</v>
          </cell>
          <cell r="H258">
            <v>363.56</v>
          </cell>
          <cell r="I258">
            <v>363.56</v>
          </cell>
          <cell r="J258">
            <v>1862.94</v>
          </cell>
          <cell r="K258" t="str">
            <v>100</v>
          </cell>
        </row>
        <row r="259">
          <cell r="A259" t="str">
            <v>110300000</v>
          </cell>
          <cell r="B259" t="str">
            <v>100C1KB0027</v>
          </cell>
          <cell r="C259" t="str">
            <v>เก้าอี้ทำงานหุ้มผ้า</v>
          </cell>
          <cell r="D259" t="str">
            <v>9 มี.ค. 42</v>
          </cell>
          <cell r="E259">
            <v>2226.5</v>
          </cell>
          <cell r="F259">
            <v>0</v>
          </cell>
          <cell r="G259">
            <v>20</v>
          </cell>
          <cell r="H259">
            <v>363.56</v>
          </cell>
          <cell r="I259">
            <v>363.56</v>
          </cell>
          <cell r="J259">
            <v>1862.94</v>
          </cell>
          <cell r="K259" t="str">
            <v>100</v>
          </cell>
        </row>
        <row r="260">
          <cell r="A260" t="str">
            <v>110300000</v>
          </cell>
          <cell r="B260" t="str">
            <v>100C1KB0028</v>
          </cell>
          <cell r="C260" t="str">
            <v>เก้าอี้ทำงานหุ้มผ้า</v>
          </cell>
          <cell r="D260" t="str">
            <v>9 มี.ค. 42</v>
          </cell>
          <cell r="E260">
            <v>2226.5</v>
          </cell>
          <cell r="F260">
            <v>0</v>
          </cell>
          <cell r="G260">
            <v>20</v>
          </cell>
          <cell r="H260">
            <v>363.56</v>
          </cell>
          <cell r="I260">
            <v>363.56</v>
          </cell>
          <cell r="J260">
            <v>1862.94</v>
          </cell>
          <cell r="K260" t="str">
            <v>100</v>
          </cell>
        </row>
        <row r="261">
          <cell r="A261" t="str">
            <v>110300000</v>
          </cell>
          <cell r="B261" t="str">
            <v>100C1KB0029</v>
          </cell>
          <cell r="C261" t="str">
            <v>เก้าอี้ทำงานหุ้มผ้า</v>
          </cell>
          <cell r="D261" t="str">
            <v>9 มี.ค. 42</v>
          </cell>
          <cell r="E261">
            <v>2226.5</v>
          </cell>
          <cell r="F261">
            <v>0</v>
          </cell>
          <cell r="G261">
            <v>20</v>
          </cell>
          <cell r="H261">
            <v>363.56</v>
          </cell>
          <cell r="I261">
            <v>363.56</v>
          </cell>
          <cell r="J261">
            <v>1862.94</v>
          </cell>
          <cell r="K261" t="str">
            <v>100</v>
          </cell>
        </row>
        <row r="262">
          <cell r="A262" t="str">
            <v>110300000</v>
          </cell>
          <cell r="B262" t="str">
            <v>100C1KB0030</v>
          </cell>
          <cell r="C262" t="str">
            <v>เก้าอี้ทำงานหุ้มผ้า</v>
          </cell>
          <cell r="D262" t="str">
            <v>9 มี.ค. 42</v>
          </cell>
          <cell r="E262">
            <v>2226.5</v>
          </cell>
          <cell r="F262">
            <v>0</v>
          </cell>
          <cell r="G262">
            <v>20</v>
          </cell>
          <cell r="H262">
            <v>363.56</v>
          </cell>
          <cell r="I262">
            <v>363.56</v>
          </cell>
          <cell r="J262">
            <v>1862.94</v>
          </cell>
          <cell r="K262" t="str">
            <v>100</v>
          </cell>
        </row>
        <row r="263">
          <cell r="A263" t="str">
            <v>110300000</v>
          </cell>
          <cell r="B263" t="str">
            <v>100C1KB0031</v>
          </cell>
          <cell r="C263" t="str">
            <v>เก้าอี้ทำงานหุ้มผ้าฝ้าย</v>
          </cell>
          <cell r="D263" t="str">
            <v>9 มี.ค. 42</v>
          </cell>
          <cell r="E263">
            <v>3942</v>
          </cell>
          <cell r="F263">
            <v>0</v>
          </cell>
          <cell r="G263">
            <v>20</v>
          </cell>
          <cell r="H263">
            <v>643.67999999999995</v>
          </cell>
          <cell r="I263">
            <v>643.67999999999995</v>
          </cell>
          <cell r="J263">
            <v>3298.32</v>
          </cell>
          <cell r="K263" t="str">
            <v>100</v>
          </cell>
        </row>
        <row r="264">
          <cell r="A264" t="str">
            <v>110300000</v>
          </cell>
          <cell r="B264" t="str">
            <v>100C1KB0032</v>
          </cell>
          <cell r="C264" t="str">
            <v>โต๊ะทำงานขนาด 75-120-75</v>
          </cell>
          <cell r="D264" t="str">
            <v>4 มี.ค. 42</v>
          </cell>
          <cell r="E264">
            <v>3650</v>
          </cell>
          <cell r="F264">
            <v>0</v>
          </cell>
          <cell r="G264">
            <v>20</v>
          </cell>
          <cell r="H264">
            <v>606</v>
          </cell>
          <cell r="I264">
            <v>606</v>
          </cell>
          <cell r="J264">
            <v>3044</v>
          </cell>
          <cell r="K264" t="str">
            <v>100</v>
          </cell>
        </row>
        <row r="265">
          <cell r="A265" t="str">
            <v>110300000</v>
          </cell>
          <cell r="B265" t="str">
            <v>100C1KB0033</v>
          </cell>
          <cell r="C265" t="str">
            <v>โต๊ะทำงานขนาด 75-120-75</v>
          </cell>
          <cell r="D265" t="str">
            <v>4 มี.ค. 42</v>
          </cell>
          <cell r="E265">
            <v>3650</v>
          </cell>
          <cell r="F265">
            <v>0</v>
          </cell>
          <cell r="G265">
            <v>20</v>
          </cell>
          <cell r="H265">
            <v>606</v>
          </cell>
          <cell r="I265">
            <v>606</v>
          </cell>
          <cell r="J265">
            <v>3044</v>
          </cell>
          <cell r="K265" t="str">
            <v>100</v>
          </cell>
        </row>
        <row r="266">
          <cell r="A266" t="str">
            <v>110300000</v>
          </cell>
          <cell r="B266" t="str">
            <v>100C1KB0034</v>
          </cell>
          <cell r="C266" t="str">
            <v>โต๊ะทำงานขนาด 75-120-75</v>
          </cell>
          <cell r="D266" t="str">
            <v>4 มี.ค. 42</v>
          </cell>
          <cell r="E266">
            <v>3650</v>
          </cell>
          <cell r="F266">
            <v>0</v>
          </cell>
          <cell r="G266">
            <v>20</v>
          </cell>
          <cell r="H266">
            <v>606</v>
          </cell>
          <cell r="I266">
            <v>606</v>
          </cell>
          <cell r="J266">
            <v>3044</v>
          </cell>
          <cell r="K266" t="str">
            <v>100</v>
          </cell>
        </row>
        <row r="267">
          <cell r="A267" t="str">
            <v>110300000</v>
          </cell>
          <cell r="B267" t="str">
            <v>100C1KB0035</v>
          </cell>
          <cell r="C267" t="str">
            <v>โต๊ะทำงานขนาด 75-120-75</v>
          </cell>
          <cell r="D267" t="str">
            <v>4 มี.ค. 42</v>
          </cell>
          <cell r="E267">
            <v>3650</v>
          </cell>
          <cell r="F267">
            <v>0</v>
          </cell>
          <cell r="G267">
            <v>20</v>
          </cell>
          <cell r="H267">
            <v>606</v>
          </cell>
          <cell r="I267">
            <v>606</v>
          </cell>
          <cell r="J267">
            <v>3044</v>
          </cell>
          <cell r="K267" t="str">
            <v>100</v>
          </cell>
        </row>
        <row r="268">
          <cell r="A268" t="str">
            <v>110300000</v>
          </cell>
          <cell r="B268" t="str">
            <v>100C1KB0036</v>
          </cell>
          <cell r="C268" t="str">
            <v>โต๊ะทำงานขนาด 75-120-75</v>
          </cell>
          <cell r="D268" t="str">
            <v>4 มี.ค. 42</v>
          </cell>
          <cell r="E268">
            <v>3650</v>
          </cell>
          <cell r="F268">
            <v>0</v>
          </cell>
          <cell r="G268">
            <v>20</v>
          </cell>
          <cell r="H268">
            <v>606</v>
          </cell>
          <cell r="I268">
            <v>606</v>
          </cell>
          <cell r="J268">
            <v>3044</v>
          </cell>
          <cell r="K268" t="str">
            <v>100</v>
          </cell>
        </row>
        <row r="269">
          <cell r="A269" t="str">
            <v>110300000</v>
          </cell>
          <cell r="B269" t="str">
            <v>100C1KB0037</v>
          </cell>
          <cell r="C269" t="str">
            <v>โต๊ะทำงานขนาด 75-120-75</v>
          </cell>
          <cell r="D269" t="str">
            <v>4 มี.ค. 42</v>
          </cell>
          <cell r="E269">
            <v>3650</v>
          </cell>
          <cell r="F269">
            <v>0</v>
          </cell>
          <cell r="G269">
            <v>20</v>
          </cell>
          <cell r="H269">
            <v>606</v>
          </cell>
          <cell r="I269">
            <v>606</v>
          </cell>
          <cell r="J269">
            <v>3044</v>
          </cell>
          <cell r="K269" t="str">
            <v>100</v>
          </cell>
        </row>
        <row r="270">
          <cell r="A270" t="str">
            <v>110300000</v>
          </cell>
          <cell r="B270" t="str">
            <v>100C1KB0038</v>
          </cell>
          <cell r="C270" t="str">
            <v>โต๊ะทำงานขนาด 75-120-75</v>
          </cell>
          <cell r="D270" t="str">
            <v>4 มี.ค. 42</v>
          </cell>
          <cell r="E270">
            <v>3650</v>
          </cell>
          <cell r="F270">
            <v>0</v>
          </cell>
          <cell r="G270">
            <v>20</v>
          </cell>
          <cell r="H270">
            <v>606</v>
          </cell>
          <cell r="I270">
            <v>606</v>
          </cell>
          <cell r="J270">
            <v>3044</v>
          </cell>
          <cell r="K270" t="str">
            <v>100</v>
          </cell>
        </row>
        <row r="271">
          <cell r="A271" t="str">
            <v>110300000</v>
          </cell>
          <cell r="B271" t="str">
            <v>100C1KB0039</v>
          </cell>
          <cell r="C271" t="str">
            <v>โต๊ะทำงานขนาด 75-120-75</v>
          </cell>
          <cell r="D271" t="str">
            <v>4 มี.ค. 42</v>
          </cell>
          <cell r="E271">
            <v>3650</v>
          </cell>
          <cell r="F271">
            <v>0</v>
          </cell>
          <cell r="G271">
            <v>20</v>
          </cell>
          <cell r="H271">
            <v>606</v>
          </cell>
          <cell r="I271">
            <v>606</v>
          </cell>
          <cell r="J271">
            <v>3044</v>
          </cell>
          <cell r="K271" t="str">
            <v>100</v>
          </cell>
        </row>
        <row r="272">
          <cell r="A272" t="str">
            <v>110300000</v>
          </cell>
          <cell r="B272" t="str">
            <v>100C1KB0040</v>
          </cell>
          <cell r="C272" t="str">
            <v>โต๊ะทำงานมีแผ่นคีย์ ขนาด 75-120-75</v>
          </cell>
          <cell r="D272" t="str">
            <v>4 มี.ค. 42</v>
          </cell>
          <cell r="E272">
            <v>4058.8</v>
          </cell>
          <cell r="F272">
            <v>0</v>
          </cell>
          <cell r="G272">
            <v>20</v>
          </cell>
          <cell r="H272">
            <v>673.85</v>
          </cell>
          <cell r="I272">
            <v>673.85</v>
          </cell>
          <cell r="J272">
            <v>3384.95</v>
          </cell>
          <cell r="K272" t="str">
            <v>100</v>
          </cell>
        </row>
        <row r="273">
          <cell r="A273" t="str">
            <v>110300000</v>
          </cell>
          <cell r="B273" t="str">
            <v>100C1KB0041</v>
          </cell>
          <cell r="C273" t="str">
            <v>โต๊ะทำงานมีแผ่นคีย์ ขนาด 75-120-75</v>
          </cell>
          <cell r="D273" t="str">
            <v>4 มี.ค. 42</v>
          </cell>
          <cell r="E273">
            <v>4058.8</v>
          </cell>
          <cell r="F273">
            <v>0</v>
          </cell>
          <cell r="G273">
            <v>20</v>
          </cell>
          <cell r="H273">
            <v>673.85</v>
          </cell>
          <cell r="I273">
            <v>673.85</v>
          </cell>
          <cell r="J273">
            <v>3384.95</v>
          </cell>
          <cell r="K273" t="str">
            <v>100</v>
          </cell>
        </row>
        <row r="274">
          <cell r="A274" t="str">
            <v>110300000</v>
          </cell>
          <cell r="B274" t="str">
            <v>100C1KB0042</v>
          </cell>
          <cell r="C274" t="str">
            <v>โต๊ะทำงานมีแผ่นคีย์ ขนาด 75-120-75</v>
          </cell>
          <cell r="D274" t="str">
            <v>4 มี.ค. 42</v>
          </cell>
          <cell r="E274">
            <v>4058.8</v>
          </cell>
          <cell r="F274">
            <v>0</v>
          </cell>
          <cell r="G274">
            <v>20</v>
          </cell>
          <cell r="H274">
            <v>673.85</v>
          </cell>
          <cell r="I274">
            <v>673.85</v>
          </cell>
          <cell r="J274">
            <v>3384.95</v>
          </cell>
          <cell r="K274" t="str">
            <v>100</v>
          </cell>
        </row>
        <row r="275">
          <cell r="A275" t="str">
            <v>110300000</v>
          </cell>
          <cell r="B275" t="str">
            <v>100C1KB0043</v>
          </cell>
          <cell r="C275" t="str">
            <v>โต๊ะทำงานมีแผ่นคีย์ ขนาด 75-120-75</v>
          </cell>
          <cell r="D275" t="str">
            <v>4 มี.ค. 42</v>
          </cell>
          <cell r="E275">
            <v>4058.8</v>
          </cell>
          <cell r="F275">
            <v>0</v>
          </cell>
          <cell r="G275">
            <v>20</v>
          </cell>
          <cell r="H275">
            <v>673.85</v>
          </cell>
          <cell r="I275">
            <v>673.85</v>
          </cell>
          <cell r="J275">
            <v>3384.95</v>
          </cell>
          <cell r="K275" t="str">
            <v>100</v>
          </cell>
        </row>
        <row r="276">
          <cell r="A276" t="str">
            <v>110300000</v>
          </cell>
          <cell r="B276" t="str">
            <v>100C1KB0044</v>
          </cell>
          <cell r="C276" t="str">
            <v>โต๊ะทำงานขนาด 75-120-75</v>
          </cell>
          <cell r="D276" t="str">
            <v>15 มี.ค. 42</v>
          </cell>
          <cell r="E276">
            <v>3650</v>
          </cell>
          <cell r="F276">
            <v>0</v>
          </cell>
          <cell r="G276">
            <v>20</v>
          </cell>
          <cell r="H276">
            <v>584</v>
          </cell>
          <cell r="I276">
            <v>584</v>
          </cell>
          <cell r="J276">
            <v>3066</v>
          </cell>
          <cell r="K276" t="str">
            <v>100</v>
          </cell>
        </row>
        <row r="277">
          <cell r="A277" t="str">
            <v>110300000</v>
          </cell>
          <cell r="B277" t="str">
            <v>100C1KB0045</v>
          </cell>
          <cell r="C277" t="str">
            <v>โต๊ะทำงานขนาด 75-120-75</v>
          </cell>
          <cell r="D277" t="str">
            <v>15 มี.ค. 42</v>
          </cell>
          <cell r="E277">
            <v>3650</v>
          </cell>
          <cell r="F277">
            <v>0</v>
          </cell>
          <cell r="G277">
            <v>20</v>
          </cell>
          <cell r="H277">
            <v>584</v>
          </cell>
          <cell r="I277">
            <v>584</v>
          </cell>
          <cell r="J277">
            <v>3066</v>
          </cell>
          <cell r="K277" t="str">
            <v>100</v>
          </cell>
        </row>
        <row r="278">
          <cell r="A278" t="str">
            <v>110300000</v>
          </cell>
          <cell r="B278" t="str">
            <v>100C1KB0046</v>
          </cell>
          <cell r="C278" t="str">
            <v>เก้าอี้ทำงานหุ้มผ้า</v>
          </cell>
          <cell r="D278" t="str">
            <v>15 มี.ค. 42</v>
          </cell>
          <cell r="E278">
            <v>2226.5</v>
          </cell>
          <cell r="F278">
            <v>0</v>
          </cell>
          <cell r="G278">
            <v>20</v>
          </cell>
          <cell r="H278">
            <v>356.24</v>
          </cell>
          <cell r="I278">
            <v>356.24</v>
          </cell>
          <cell r="J278">
            <v>1870.26</v>
          </cell>
          <cell r="K278" t="str">
            <v>100</v>
          </cell>
        </row>
        <row r="279">
          <cell r="A279" t="str">
            <v>110300000</v>
          </cell>
          <cell r="B279" t="str">
            <v>100C1KB0047</v>
          </cell>
          <cell r="C279" t="str">
            <v>เก้าอี้ทำงานหุ้มผ้า</v>
          </cell>
          <cell r="D279" t="str">
            <v>15 มี.ค. 42</v>
          </cell>
          <cell r="E279">
            <v>2226.5</v>
          </cell>
          <cell r="F279">
            <v>0</v>
          </cell>
          <cell r="G279">
            <v>20</v>
          </cell>
          <cell r="H279">
            <v>356.24</v>
          </cell>
          <cell r="I279">
            <v>356.24</v>
          </cell>
          <cell r="J279">
            <v>1870.26</v>
          </cell>
          <cell r="K279" t="str">
            <v>100</v>
          </cell>
        </row>
        <row r="280">
          <cell r="A280" t="str">
            <v>110300000</v>
          </cell>
          <cell r="B280" t="str">
            <v>100C1KB0048</v>
          </cell>
          <cell r="C280" t="str">
            <v>เก้าอี้ทำงานหุ้มผ้าฝ้าย</v>
          </cell>
          <cell r="D280" t="str">
            <v>15 มี.ค. 42</v>
          </cell>
          <cell r="E280">
            <v>1255.5999999999999</v>
          </cell>
          <cell r="F280">
            <v>0</v>
          </cell>
          <cell r="G280">
            <v>20</v>
          </cell>
          <cell r="H280">
            <v>200.91</v>
          </cell>
          <cell r="I280">
            <v>200.91</v>
          </cell>
          <cell r="J280">
            <v>1054.69</v>
          </cell>
          <cell r="K280" t="str">
            <v>100</v>
          </cell>
        </row>
        <row r="281">
          <cell r="A281" t="str">
            <v>110300000</v>
          </cell>
          <cell r="B281" t="str">
            <v>100C1KB0049</v>
          </cell>
          <cell r="C281" t="str">
            <v>เก้าอี้ทำงานหุ้มผ้าฝ้าย</v>
          </cell>
          <cell r="D281" t="str">
            <v>15 มี.ค. 42</v>
          </cell>
          <cell r="E281">
            <v>1255.5999999999999</v>
          </cell>
          <cell r="F281">
            <v>0</v>
          </cell>
          <cell r="G281">
            <v>20</v>
          </cell>
          <cell r="H281">
            <v>200.91</v>
          </cell>
          <cell r="I281">
            <v>200.91</v>
          </cell>
          <cell r="J281">
            <v>1054.69</v>
          </cell>
          <cell r="K281" t="str">
            <v>100</v>
          </cell>
        </row>
        <row r="282">
          <cell r="A282" t="str">
            <v>110300000</v>
          </cell>
          <cell r="B282" t="str">
            <v>100C1KB0050</v>
          </cell>
          <cell r="C282" t="str">
            <v>เก้าอี้ทำงานหุ้มผ้าฝ้าย</v>
          </cell>
          <cell r="D282" t="str">
            <v>15 มี.ค. 42</v>
          </cell>
          <cell r="E282">
            <v>1255.5999999999999</v>
          </cell>
          <cell r="F282">
            <v>0</v>
          </cell>
          <cell r="G282">
            <v>20</v>
          </cell>
          <cell r="H282">
            <v>200.91</v>
          </cell>
          <cell r="I282">
            <v>200.91</v>
          </cell>
          <cell r="J282">
            <v>1054.69</v>
          </cell>
          <cell r="K282" t="str">
            <v>100</v>
          </cell>
        </row>
        <row r="283">
          <cell r="A283" t="str">
            <v>110300000</v>
          </cell>
          <cell r="B283" t="str">
            <v>100C1KB0051</v>
          </cell>
          <cell r="C283" t="str">
            <v>เก้าอี้ทำงานหุ้มผ้าฝ้าย</v>
          </cell>
          <cell r="D283" t="str">
            <v>15 มี.ค. 42</v>
          </cell>
          <cell r="E283">
            <v>1255.5999999999999</v>
          </cell>
          <cell r="F283">
            <v>0</v>
          </cell>
          <cell r="G283">
            <v>20</v>
          </cell>
          <cell r="H283">
            <v>200.91</v>
          </cell>
          <cell r="I283">
            <v>200.91</v>
          </cell>
          <cell r="J283">
            <v>1054.69</v>
          </cell>
          <cell r="K283" t="str">
            <v>100</v>
          </cell>
        </row>
        <row r="284">
          <cell r="A284" t="str">
            <v>110300000</v>
          </cell>
          <cell r="B284" t="str">
            <v>100C1KB0052</v>
          </cell>
          <cell r="C284" t="str">
            <v>เก้าอี้ทำงานหุ้มผ้าฝ้าย</v>
          </cell>
          <cell r="D284" t="str">
            <v>15 มี.ค. 42</v>
          </cell>
          <cell r="E284">
            <v>1255.5999999999999</v>
          </cell>
          <cell r="F284">
            <v>0</v>
          </cell>
          <cell r="G284">
            <v>20</v>
          </cell>
          <cell r="H284">
            <v>200.91</v>
          </cell>
          <cell r="I284">
            <v>200.91</v>
          </cell>
          <cell r="J284">
            <v>1054.69</v>
          </cell>
          <cell r="K284" t="str">
            <v>100</v>
          </cell>
        </row>
        <row r="285">
          <cell r="A285" t="str">
            <v>110300000</v>
          </cell>
          <cell r="B285" t="str">
            <v>100C1KB0053</v>
          </cell>
          <cell r="C285" t="str">
            <v>เก้าอี้ทำงานหุ้มผ้าฝ้าย</v>
          </cell>
          <cell r="D285" t="str">
            <v>15 มี.ค. 42</v>
          </cell>
          <cell r="E285">
            <v>1255.5999999999999</v>
          </cell>
          <cell r="F285">
            <v>0</v>
          </cell>
          <cell r="G285">
            <v>20</v>
          </cell>
          <cell r="H285">
            <v>200.91</v>
          </cell>
          <cell r="I285">
            <v>200.91</v>
          </cell>
          <cell r="J285">
            <v>1054.69</v>
          </cell>
          <cell r="K285" t="str">
            <v>100</v>
          </cell>
        </row>
        <row r="286">
          <cell r="A286" t="str">
            <v>110300000</v>
          </cell>
          <cell r="B286" t="str">
            <v>100C1KB0054</v>
          </cell>
          <cell r="C286" t="str">
            <v>เก้าอี้ทำงานหุ้มผ้าฝ้าย</v>
          </cell>
          <cell r="D286" t="str">
            <v>15 มี.ค. 42</v>
          </cell>
          <cell r="E286">
            <v>1255.5999999999999</v>
          </cell>
          <cell r="F286">
            <v>0</v>
          </cell>
          <cell r="G286">
            <v>20</v>
          </cell>
          <cell r="H286">
            <v>200.91</v>
          </cell>
          <cell r="I286">
            <v>200.91</v>
          </cell>
          <cell r="J286">
            <v>1054.69</v>
          </cell>
          <cell r="K286" t="str">
            <v>100</v>
          </cell>
        </row>
        <row r="287">
          <cell r="A287" t="str">
            <v>110300000</v>
          </cell>
          <cell r="B287" t="str">
            <v>100C1KB0055</v>
          </cell>
          <cell r="C287" t="str">
            <v>เก้าอี้ทำงานหุ้มผ้าฝ้าย</v>
          </cell>
          <cell r="D287" t="str">
            <v>15 มี.ค. 42</v>
          </cell>
          <cell r="E287">
            <v>1255.5999999999999</v>
          </cell>
          <cell r="F287">
            <v>0</v>
          </cell>
          <cell r="G287">
            <v>20</v>
          </cell>
          <cell r="H287">
            <v>200.91</v>
          </cell>
          <cell r="I287">
            <v>200.91</v>
          </cell>
          <cell r="J287">
            <v>1054.69</v>
          </cell>
          <cell r="K287" t="str">
            <v>100</v>
          </cell>
        </row>
        <row r="288">
          <cell r="A288" t="str">
            <v>110300000</v>
          </cell>
          <cell r="B288" t="str">
            <v>100C1KB0056</v>
          </cell>
          <cell r="C288" t="str">
            <v>เก้าอี้ทำงานหุ้มผ้าฝ้าย</v>
          </cell>
          <cell r="D288" t="str">
            <v>15 มี.ค. 42</v>
          </cell>
          <cell r="E288">
            <v>1255.5999999999999</v>
          </cell>
          <cell r="F288">
            <v>0</v>
          </cell>
          <cell r="G288">
            <v>20</v>
          </cell>
          <cell r="H288">
            <v>200.91</v>
          </cell>
          <cell r="I288">
            <v>200.91</v>
          </cell>
          <cell r="J288">
            <v>1054.69</v>
          </cell>
          <cell r="K288" t="str">
            <v>100</v>
          </cell>
        </row>
        <row r="289">
          <cell r="A289" t="str">
            <v>110300000</v>
          </cell>
          <cell r="B289" t="str">
            <v>100C1KB0057</v>
          </cell>
          <cell r="C289" t="str">
            <v>เก้าอี้ทำงานหุ้มผ้าฝ้าย</v>
          </cell>
          <cell r="D289" t="str">
            <v>15 มี.ค. 42</v>
          </cell>
          <cell r="E289">
            <v>1255.5999999999999</v>
          </cell>
          <cell r="F289">
            <v>0</v>
          </cell>
          <cell r="G289">
            <v>20</v>
          </cell>
          <cell r="H289">
            <v>200.91</v>
          </cell>
          <cell r="I289">
            <v>200.91</v>
          </cell>
          <cell r="J289">
            <v>1054.69</v>
          </cell>
          <cell r="K289" t="str">
            <v>100</v>
          </cell>
        </row>
        <row r="290">
          <cell r="A290" t="str">
            <v>110300000</v>
          </cell>
          <cell r="B290" t="str">
            <v>100C1KB0058</v>
          </cell>
          <cell r="C290" t="str">
            <v>เก้าอี้ทำงานหุ้มผ้าฝ้าย</v>
          </cell>
          <cell r="D290" t="str">
            <v>15 มี.ค. 42</v>
          </cell>
          <cell r="E290">
            <v>1255.5999999999999</v>
          </cell>
          <cell r="F290">
            <v>0</v>
          </cell>
          <cell r="G290">
            <v>20</v>
          </cell>
          <cell r="H290">
            <v>200.91</v>
          </cell>
          <cell r="I290">
            <v>200.91</v>
          </cell>
          <cell r="J290">
            <v>1054.69</v>
          </cell>
          <cell r="K290" t="str">
            <v>100</v>
          </cell>
        </row>
        <row r="291">
          <cell r="A291" t="str">
            <v>110300000</v>
          </cell>
          <cell r="B291" t="str">
            <v>100C1KB0059</v>
          </cell>
          <cell r="C291" t="str">
            <v>เก้าอี้ทำงานหุ้มผ้าฝ้าย</v>
          </cell>
          <cell r="D291" t="str">
            <v>15 มี.ค. 42</v>
          </cell>
          <cell r="E291">
            <v>1255.5999999999999</v>
          </cell>
          <cell r="F291">
            <v>0</v>
          </cell>
          <cell r="G291">
            <v>20</v>
          </cell>
          <cell r="H291">
            <v>200.91</v>
          </cell>
          <cell r="I291">
            <v>200.91</v>
          </cell>
          <cell r="J291">
            <v>1054.69</v>
          </cell>
          <cell r="K291" t="str">
            <v>100</v>
          </cell>
        </row>
        <row r="292">
          <cell r="A292" t="str">
            <v>110300000</v>
          </cell>
          <cell r="B292" t="str">
            <v>100C1KB0060</v>
          </cell>
          <cell r="C292" t="str">
            <v>เก้าอี้ทำงานหุ้มผ้าฝ้าย</v>
          </cell>
          <cell r="D292" t="str">
            <v>15 มี.ค. 42</v>
          </cell>
          <cell r="E292">
            <v>1255.5999999999999</v>
          </cell>
          <cell r="F292">
            <v>0</v>
          </cell>
          <cell r="G292">
            <v>20</v>
          </cell>
          <cell r="H292">
            <v>200.91</v>
          </cell>
          <cell r="I292">
            <v>200.91</v>
          </cell>
          <cell r="J292">
            <v>1054.69</v>
          </cell>
          <cell r="K292" t="str">
            <v>100</v>
          </cell>
        </row>
        <row r="293">
          <cell r="A293" t="str">
            <v>110300000</v>
          </cell>
          <cell r="B293" t="str">
            <v>100C1KB0061</v>
          </cell>
          <cell r="C293" t="str">
            <v>เก้าอี้ทำงานหุ้มผ้าฝ้าย</v>
          </cell>
          <cell r="D293" t="str">
            <v>15 มี.ค. 42</v>
          </cell>
          <cell r="E293">
            <v>1255.5999999999999</v>
          </cell>
          <cell r="F293">
            <v>0</v>
          </cell>
          <cell r="G293">
            <v>20</v>
          </cell>
          <cell r="H293">
            <v>200.91</v>
          </cell>
          <cell r="I293">
            <v>200.91</v>
          </cell>
          <cell r="J293">
            <v>1054.69</v>
          </cell>
          <cell r="K293" t="str">
            <v>100</v>
          </cell>
        </row>
        <row r="294">
          <cell r="A294" t="str">
            <v>110300000</v>
          </cell>
          <cell r="B294" t="str">
            <v>100C1KB0062</v>
          </cell>
          <cell r="C294" t="str">
            <v>เก้าอี้ทำงานหุ้มผ้าฝ้าย</v>
          </cell>
          <cell r="D294" t="str">
            <v>15 มี.ค. 42</v>
          </cell>
          <cell r="E294">
            <v>1255.5999999999999</v>
          </cell>
          <cell r="F294">
            <v>0</v>
          </cell>
          <cell r="G294">
            <v>20</v>
          </cell>
          <cell r="H294">
            <v>200.91</v>
          </cell>
          <cell r="I294">
            <v>200.91</v>
          </cell>
          <cell r="J294">
            <v>1054.69</v>
          </cell>
          <cell r="K294" t="str">
            <v>100</v>
          </cell>
        </row>
        <row r="295">
          <cell r="A295" t="str">
            <v>110300000</v>
          </cell>
          <cell r="B295" t="str">
            <v>100C1KB0063</v>
          </cell>
          <cell r="C295" t="str">
            <v>เก้าอี้ทำงานหุ้มผ้าฝ้าย</v>
          </cell>
          <cell r="D295" t="str">
            <v>15 มี.ค. 42</v>
          </cell>
          <cell r="E295">
            <v>1255.5999999999999</v>
          </cell>
          <cell r="F295">
            <v>0</v>
          </cell>
          <cell r="G295">
            <v>20</v>
          </cell>
          <cell r="H295">
            <v>200.91</v>
          </cell>
          <cell r="I295">
            <v>200.91</v>
          </cell>
          <cell r="J295">
            <v>1054.69</v>
          </cell>
          <cell r="K295" t="str">
            <v>100</v>
          </cell>
        </row>
        <row r="296">
          <cell r="A296" t="str">
            <v>110300000</v>
          </cell>
          <cell r="B296" t="str">
            <v>100C1KB0064</v>
          </cell>
          <cell r="C296" t="str">
            <v>เก้าอี้ทำงานหุ้มผ้าฝ้าย</v>
          </cell>
          <cell r="D296" t="str">
            <v>15 มี.ค. 42</v>
          </cell>
          <cell r="E296">
            <v>1255.5999999999999</v>
          </cell>
          <cell r="F296">
            <v>0</v>
          </cell>
          <cell r="G296">
            <v>20</v>
          </cell>
          <cell r="H296">
            <v>200.91</v>
          </cell>
          <cell r="I296">
            <v>200.91</v>
          </cell>
          <cell r="J296">
            <v>1054.69</v>
          </cell>
          <cell r="K296" t="str">
            <v>100</v>
          </cell>
        </row>
        <row r="297">
          <cell r="A297" t="str">
            <v>110300000</v>
          </cell>
          <cell r="B297" t="str">
            <v>100C1KB0065</v>
          </cell>
          <cell r="C297" t="str">
            <v>เก้าอี้ทำงานหุ้มผ้าฝ้าย</v>
          </cell>
          <cell r="D297" t="str">
            <v>15 มี.ค. 42</v>
          </cell>
          <cell r="E297">
            <v>1255.5999999999999</v>
          </cell>
          <cell r="F297">
            <v>0</v>
          </cell>
          <cell r="G297">
            <v>20</v>
          </cell>
          <cell r="H297">
            <v>200.91</v>
          </cell>
          <cell r="I297">
            <v>200.91</v>
          </cell>
          <cell r="J297">
            <v>1054.69</v>
          </cell>
          <cell r="K297" t="str">
            <v>100</v>
          </cell>
        </row>
        <row r="298">
          <cell r="A298" t="str">
            <v>110300000</v>
          </cell>
          <cell r="B298" t="str">
            <v>100C1KB0066</v>
          </cell>
          <cell r="C298" t="str">
            <v>เก้าอี้ทำงานหุ้มผ้าฝ้าย</v>
          </cell>
          <cell r="D298" t="str">
            <v>15 มี.ค. 42</v>
          </cell>
          <cell r="E298">
            <v>1255.5999999999999</v>
          </cell>
          <cell r="F298">
            <v>0</v>
          </cell>
          <cell r="G298">
            <v>20</v>
          </cell>
          <cell r="H298">
            <v>200.91</v>
          </cell>
          <cell r="I298">
            <v>200.91</v>
          </cell>
          <cell r="J298">
            <v>1054.69</v>
          </cell>
          <cell r="K298" t="str">
            <v>100</v>
          </cell>
        </row>
        <row r="299">
          <cell r="A299" t="str">
            <v>110300000</v>
          </cell>
          <cell r="B299" t="str">
            <v>100C1KB0067</v>
          </cell>
          <cell r="C299" t="str">
            <v>เก้าอี้ทำงานหุ้มผ้าฝ้าย</v>
          </cell>
          <cell r="D299" t="str">
            <v>15 มี.ค. 42</v>
          </cell>
          <cell r="E299">
            <v>1255.5999999999999</v>
          </cell>
          <cell r="F299">
            <v>0</v>
          </cell>
          <cell r="G299">
            <v>20</v>
          </cell>
          <cell r="H299">
            <v>200.91</v>
          </cell>
          <cell r="I299">
            <v>200.91</v>
          </cell>
          <cell r="J299">
            <v>1054.69</v>
          </cell>
          <cell r="K299" t="str">
            <v>100</v>
          </cell>
        </row>
        <row r="300">
          <cell r="A300" t="str">
            <v>110300000</v>
          </cell>
          <cell r="B300" t="str">
            <v>100C1KB0068</v>
          </cell>
          <cell r="C300" t="str">
            <v>เก้าอี้ทำงานหุ้มผ้าฝ้าย</v>
          </cell>
          <cell r="D300" t="str">
            <v>15 มี.ค. 42</v>
          </cell>
          <cell r="E300">
            <v>1255.5999999999999</v>
          </cell>
          <cell r="F300">
            <v>0</v>
          </cell>
          <cell r="G300">
            <v>20</v>
          </cell>
          <cell r="H300">
            <v>200.91</v>
          </cell>
          <cell r="I300">
            <v>200.91</v>
          </cell>
          <cell r="J300">
            <v>1054.69</v>
          </cell>
          <cell r="K300" t="str">
            <v>100</v>
          </cell>
        </row>
        <row r="301">
          <cell r="A301" t="str">
            <v>110300000</v>
          </cell>
          <cell r="B301" t="str">
            <v>100C1KB0069</v>
          </cell>
          <cell r="C301" t="str">
            <v>เก้าอี้ทำงานหุ้มผ้าฝ้าย</v>
          </cell>
          <cell r="D301" t="str">
            <v>15 มี.ค. 42</v>
          </cell>
          <cell r="E301">
            <v>1255.5999999999999</v>
          </cell>
          <cell r="F301">
            <v>0</v>
          </cell>
          <cell r="G301">
            <v>20</v>
          </cell>
          <cell r="H301">
            <v>200.91</v>
          </cell>
          <cell r="I301">
            <v>200.91</v>
          </cell>
          <cell r="J301">
            <v>1054.69</v>
          </cell>
          <cell r="K301" t="str">
            <v>100</v>
          </cell>
        </row>
        <row r="302">
          <cell r="A302" t="str">
            <v>110300000</v>
          </cell>
          <cell r="B302" t="str">
            <v>100C1KB0070</v>
          </cell>
          <cell r="C302" t="str">
            <v>เก้าอี้ทำงานหุ้มผ้าฝ้าย</v>
          </cell>
          <cell r="D302" t="str">
            <v>15 มี.ค. 42</v>
          </cell>
          <cell r="E302">
            <v>1255.5999999999999</v>
          </cell>
          <cell r="F302">
            <v>0</v>
          </cell>
          <cell r="G302">
            <v>20</v>
          </cell>
          <cell r="H302">
            <v>200.91</v>
          </cell>
          <cell r="I302">
            <v>200.91</v>
          </cell>
          <cell r="J302">
            <v>1054.69</v>
          </cell>
          <cell r="K302" t="str">
            <v>100</v>
          </cell>
        </row>
        <row r="303">
          <cell r="A303" t="str">
            <v>110300000</v>
          </cell>
          <cell r="B303" t="str">
            <v>100C1KB0071</v>
          </cell>
          <cell r="C303" t="str">
            <v>เก้าอี้ทำงานหุ้มผ้าฝ้าย</v>
          </cell>
          <cell r="D303" t="str">
            <v>15 มี.ค. 42</v>
          </cell>
          <cell r="E303">
            <v>1255.5999999999999</v>
          </cell>
          <cell r="F303">
            <v>0</v>
          </cell>
          <cell r="G303">
            <v>20</v>
          </cell>
          <cell r="H303">
            <v>200.91</v>
          </cell>
          <cell r="I303">
            <v>200.91</v>
          </cell>
          <cell r="J303">
            <v>1054.69</v>
          </cell>
          <cell r="K303" t="str">
            <v>100</v>
          </cell>
        </row>
        <row r="304">
          <cell r="A304" t="str">
            <v>110300000</v>
          </cell>
          <cell r="B304" t="str">
            <v>100C1KB0072</v>
          </cell>
          <cell r="C304" t="str">
            <v>เก้าอี้ทำงานหุ้มผ้าฝ้าย</v>
          </cell>
          <cell r="D304" t="str">
            <v>15 มี.ค. 42</v>
          </cell>
          <cell r="E304">
            <v>1255.5999999999999</v>
          </cell>
          <cell r="F304">
            <v>0</v>
          </cell>
          <cell r="G304">
            <v>20</v>
          </cell>
          <cell r="H304">
            <v>200.91</v>
          </cell>
          <cell r="I304">
            <v>200.91</v>
          </cell>
          <cell r="J304">
            <v>1054.69</v>
          </cell>
          <cell r="K304" t="str">
            <v>100</v>
          </cell>
        </row>
        <row r="305">
          <cell r="A305" t="str">
            <v>110300000</v>
          </cell>
          <cell r="B305" t="str">
            <v>100C1KB0073</v>
          </cell>
          <cell r="C305" t="str">
            <v>เก้าอี้ทำงานหุ้มผ้าฝ้าย</v>
          </cell>
          <cell r="D305" t="str">
            <v>15 มี.ค. 42</v>
          </cell>
          <cell r="E305">
            <v>1255.5999999999999</v>
          </cell>
          <cell r="F305">
            <v>0</v>
          </cell>
          <cell r="G305">
            <v>20</v>
          </cell>
          <cell r="H305">
            <v>200.91</v>
          </cell>
          <cell r="I305">
            <v>200.91</v>
          </cell>
          <cell r="J305">
            <v>1054.69</v>
          </cell>
          <cell r="K305" t="str">
            <v>100</v>
          </cell>
        </row>
        <row r="306">
          <cell r="A306" t="str">
            <v>110300000</v>
          </cell>
          <cell r="B306" t="str">
            <v>100C1KB0074</v>
          </cell>
          <cell r="C306" t="str">
            <v>เก้าอี้ทำงานหุ้มผ้าฝ้าย</v>
          </cell>
          <cell r="D306" t="str">
            <v>15 มี.ค. 42</v>
          </cell>
          <cell r="E306">
            <v>1255.5999999999999</v>
          </cell>
          <cell r="F306">
            <v>0</v>
          </cell>
          <cell r="G306">
            <v>20</v>
          </cell>
          <cell r="H306">
            <v>200.91</v>
          </cell>
          <cell r="I306">
            <v>200.91</v>
          </cell>
          <cell r="J306">
            <v>1054.69</v>
          </cell>
          <cell r="K306" t="str">
            <v>100</v>
          </cell>
        </row>
        <row r="307">
          <cell r="A307" t="str">
            <v>110300000</v>
          </cell>
          <cell r="B307" t="str">
            <v>100C1KB0075</v>
          </cell>
          <cell r="C307" t="str">
            <v>เก้าอี้ทำงานหุ้มผ้าฝ้าย</v>
          </cell>
          <cell r="D307" t="str">
            <v>15 มี.ค. 42</v>
          </cell>
          <cell r="E307">
            <v>1255.5999999999999</v>
          </cell>
          <cell r="F307">
            <v>0</v>
          </cell>
          <cell r="G307">
            <v>20</v>
          </cell>
          <cell r="H307">
            <v>200.91</v>
          </cell>
          <cell r="I307">
            <v>200.91</v>
          </cell>
          <cell r="J307">
            <v>1054.69</v>
          </cell>
          <cell r="K307" t="str">
            <v>100</v>
          </cell>
        </row>
        <row r="308">
          <cell r="A308" t="str">
            <v>110300000</v>
          </cell>
          <cell r="B308" t="str">
            <v>100C1KB0076</v>
          </cell>
          <cell r="C308" t="str">
            <v>เก้าอี้ทำงานหุ้มผ้าฝ้าย</v>
          </cell>
          <cell r="D308" t="str">
            <v>15 มี.ค. 42</v>
          </cell>
          <cell r="E308">
            <v>1255.5999999999999</v>
          </cell>
          <cell r="F308">
            <v>0</v>
          </cell>
          <cell r="G308">
            <v>20</v>
          </cell>
          <cell r="H308">
            <v>200.91</v>
          </cell>
          <cell r="I308">
            <v>200.91</v>
          </cell>
          <cell r="J308">
            <v>1054.69</v>
          </cell>
          <cell r="K308" t="str">
            <v>100</v>
          </cell>
        </row>
        <row r="309">
          <cell r="A309" t="str">
            <v>110300000</v>
          </cell>
          <cell r="B309" t="str">
            <v>100C1KB0077</v>
          </cell>
          <cell r="C309" t="str">
            <v>เก้าอี้ทำงานหุ้มผ้าฝ้าย</v>
          </cell>
          <cell r="D309" t="str">
            <v>15 มี.ค. 42</v>
          </cell>
          <cell r="E309">
            <v>1255.5999999999999</v>
          </cell>
          <cell r="F309">
            <v>0</v>
          </cell>
          <cell r="G309">
            <v>20</v>
          </cell>
          <cell r="H309">
            <v>200.91</v>
          </cell>
          <cell r="I309">
            <v>200.91</v>
          </cell>
          <cell r="J309">
            <v>1054.69</v>
          </cell>
          <cell r="K309" t="str">
            <v>100</v>
          </cell>
        </row>
        <row r="310">
          <cell r="A310" t="str">
            <v>110300000</v>
          </cell>
          <cell r="B310" t="str">
            <v>100C1KB0078</v>
          </cell>
          <cell r="C310" t="str">
            <v>เก้าอี้ทำงานหุ้มผ้าฝ้าย</v>
          </cell>
          <cell r="D310" t="str">
            <v>15 มี.ค. 42</v>
          </cell>
          <cell r="E310">
            <v>1255.5999999999999</v>
          </cell>
          <cell r="F310">
            <v>0</v>
          </cell>
          <cell r="G310">
            <v>20</v>
          </cell>
          <cell r="H310">
            <v>200.91</v>
          </cell>
          <cell r="I310">
            <v>200.91</v>
          </cell>
          <cell r="J310">
            <v>1054.69</v>
          </cell>
          <cell r="K310" t="str">
            <v>100</v>
          </cell>
        </row>
        <row r="311">
          <cell r="A311" t="str">
            <v>110300000</v>
          </cell>
          <cell r="B311" t="str">
            <v>100C1KB0079</v>
          </cell>
          <cell r="C311" t="str">
            <v>เก้าอี้ทำงานหุ้มผ้าฝ้าย</v>
          </cell>
          <cell r="D311" t="str">
            <v>15 มี.ค. 42</v>
          </cell>
          <cell r="E311">
            <v>1255.5999999999999</v>
          </cell>
          <cell r="F311">
            <v>0</v>
          </cell>
          <cell r="G311">
            <v>20</v>
          </cell>
          <cell r="H311">
            <v>200.91</v>
          </cell>
          <cell r="I311">
            <v>200.91</v>
          </cell>
          <cell r="J311">
            <v>1054.69</v>
          </cell>
          <cell r="K311" t="str">
            <v>100</v>
          </cell>
        </row>
        <row r="312">
          <cell r="A312" t="str">
            <v>110300000</v>
          </cell>
          <cell r="B312" t="str">
            <v>100C1KB0080</v>
          </cell>
          <cell r="C312" t="str">
            <v>เก้าอี้ทำงานหุ้มผ้าฝ้าย</v>
          </cell>
          <cell r="D312" t="str">
            <v>15 มี.ค. 42</v>
          </cell>
          <cell r="E312">
            <v>1255.5999999999999</v>
          </cell>
          <cell r="F312">
            <v>0</v>
          </cell>
          <cell r="G312">
            <v>20</v>
          </cell>
          <cell r="H312">
            <v>200.91</v>
          </cell>
          <cell r="I312">
            <v>200.91</v>
          </cell>
          <cell r="J312">
            <v>1054.69</v>
          </cell>
          <cell r="K312" t="str">
            <v>100</v>
          </cell>
        </row>
        <row r="313">
          <cell r="A313" t="str">
            <v>110300000</v>
          </cell>
          <cell r="B313" t="str">
            <v>100C1KB0081</v>
          </cell>
          <cell r="C313" t="str">
            <v>เก้าอี้ทำงานหุ้มผ้าฝ้าย</v>
          </cell>
          <cell r="D313" t="str">
            <v>15 มี.ค. 42</v>
          </cell>
          <cell r="E313">
            <v>1255.5999999999999</v>
          </cell>
          <cell r="F313">
            <v>0</v>
          </cell>
          <cell r="G313">
            <v>20</v>
          </cell>
          <cell r="H313">
            <v>200.91</v>
          </cell>
          <cell r="I313">
            <v>200.91</v>
          </cell>
          <cell r="J313">
            <v>1054.69</v>
          </cell>
          <cell r="K313" t="str">
            <v>100</v>
          </cell>
        </row>
        <row r="314">
          <cell r="A314" t="str">
            <v>110300000</v>
          </cell>
          <cell r="B314" t="str">
            <v>100C1KB0082</v>
          </cell>
          <cell r="C314" t="str">
            <v>เก้าอี้ทำงานหุ้มผ้าฝ้าย</v>
          </cell>
          <cell r="D314" t="str">
            <v>15 มี.ค. 42</v>
          </cell>
          <cell r="E314">
            <v>1255.5999999999999</v>
          </cell>
          <cell r="F314">
            <v>0</v>
          </cell>
          <cell r="G314">
            <v>20</v>
          </cell>
          <cell r="H314">
            <v>200.91</v>
          </cell>
          <cell r="I314">
            <v>200.91</v>
          </cell>
          <cell r="J314">
            <v>1054.69</v>
          </cell>
          <cell r="K314" t="str">
            <v>100</v>
          </cell>
        </row>
        <row r="315">
          <cell r="A315" t="str">
            <v>110300000</v>
          </cell>
          <cell r="B315" t="str">
            <v>100C1KB0083</v>
          </cell>
          <cell r="C315" t="str">
            <v>เก้าอี้ทำงานหุ้มผ้าฝ้าย</v>
          </cell>
          <cell r="D315" t="str">
            <v>15 มี.ค. 42</v>
          </cell>
          <cell r="E315">
            <v>1255.5999999999999</v>
          </cell>
          <cell r="F315">
            <v>0</v>
          </cell>
          <cell r="G315">
            <v>20</v>
          </cell>
          <cell r="H315">
            <v>200.91</v>
          </cell>
          <cell r="I315">
            <v>200.91</v>
          </cell>
          <cell r="J315">
            <v>1054.69</v>
          </cell>
          <cell r="K315" t="str">
            <v>100</v>
          </cell>
        </row>
        <row r="316">
          <cell r="A316" t="str">
            <v>110300000</v>
          </cell>
          <cell r="B316" t="str">
            <v>100C1KB0084</v>
          </cell>
          <cell r="C316" t="str">
            <v>เก้าอี้ทำงานหุ้มผ้าฝ้าย</v>
          </cell>
          <cell r="D316" t="str">
            <v>15 มี.ค. 42</v>
          </cell>
          <cell r="E316">
            <v>1255.5999999999999</v>
          </cell>
          <cell r="F316">
            <v>0</v>
          </cell>
          <cell r="G316">
            <v>20</v>
          </cell>
          <cell r="H316">
            <v>200.91</v>
          </cell>
          <cell r="I316">
            <v>200.91</v>
          </cell>
          <cell r="J316">
            <v>1054.69</v>
          </cell>
          <cell r="K316" t="str">
            <v>100</v>
          </cell>
        </row>
        <row r="317">
          <cell r="A317" t="str">
            <v>110300000</v>
          </cell>
          <cell r="B317" t="str">
            <v>100C1KB0085</v>
          </cell>
          <cell r="C317" t="str">
            <v>เก้าอี้ทำงานหุ้มผ้าฝ้าย</v>
          </cell>
          <cell r="D317" t="str">
            <v>15 มี.ค. 42</v>
          </cell>
          <cell r="E317">
            <v>1255.5999999999999</v>
          </cell>
          <cell r="F317">
            <v>0</v>
          </cell>
          <cell r="G317">
            <v>20</v>
          </cell>
          <cell r="H317">
            <v>200.91</v>
          </cell>
          <cell r="I317">
            <v>200.91</v>
          </cell>
          <cell r="J317">
            <v>1054.69</v>
          </cell>
          <cell r="K317" t="str">
            <v>100</v>
          </cell>
        </row>
        <row r="318">
          <cell r="A318" t="str">
            <v>110300000</v>
          </cell>
          <cell r="B318" t="str">
            <v>100C1KB0086</v>
          </cell>
          <cell r="C318" t="str">
            <v>เก้าอี้ทำงานหุ้มผ้าฝ้าย</v>
          </cell>
          <cell r="D318" t="str">
            <v>15 มี.ค. 42</v>
          </cell>
          <cell r="E318">
            <v>1255.5999999999999</v>
          </cell>
          <cell r="F318">
            <v>0</v>
          </cell>
          <cell r="G318">
            <v>20</v>
          </cell>
          <cell r="H318">
            <v>200.91</v>
          </cell>
          <cell r="I318">
            <v>200.91</v>
          </cell>
          <cell r="J318">
            <v>1054.69</v>
          </cell>
          <cell r="K318" t="str">
            <v>100</v>
          </cell>
        </row>
        <row r="319">
          <cell r="A319" t="str">
            <v>110300000</v>
          </cell>
          <cell r="B319" t="str">
            <v>100C1KB0087</v>
          </cell>
          <cell r="C319" t="str">
            <v>เก้าอี้ทำงานหุ้มผ้าฝ้าย</v>
          </cell>
          <cell r="D319" t="str">
            <v>15 มี.ค. 42</v>
          </cell>
          <cell r="E319">
            <v>1255.5999999999999</v>
          </cell>
          <cell r="F319">
            <v>0</v>
          </cell>
          <cell r="G319">
            <v>20</v>
          </cell>
          <cell r="H319">
            <v>200.91</v>
          </cell>
          <cell r="I319">
            <v>200.91</v>
          </cell>
          <cell r="J319">
            <v>1054.69</v>
          </cell>
          <cell r="K319" t="str">
            <v>100</v>
          </cell>
        </row>
        <row r="320">
          <cell r="A320" t="str">
            <v>110300000</v>
          </cell>
          <cell r="B320" t="str">
            <v>100C1KB0088</v>
          </cell>
          <cell r="C320" t="str">
            <v>เก้าอี้ทำงานหุ้มผ้าฝ้าย</v>
          </cell>
          <cell r="D320" t="str">
            <v>15 มี.ค. 42</v>
          </cell>
          <cell r="E320">
            <v>1255.5999999999999</v>
          </cell>
          <cell r="F320">
            <v>0</v>
          </cell>
          <cell r="G320">
            <v>20</v>
          </cell>
          <cell r="H320">
            <v>200.91</v>
          </cell>
          <cell r="I320">
            <v>200.91</v>
          </cell>
          <cell r="J320">
            <v>1054.69</v>
          </cell>
          <cell r="K320" t="str">
            <v>100</v>
          </cell>
        </row>
        <row r="321">
          <cell r="A321" t="str">
            <v>110300000</v>
          </cell>
          <cell r="B321" t="str">
            <v>100C1KB0089</v>
          </cell>
          <cell r="C321" t="str">
            <v>เก้าอี้ทำงานหุ้มผ้าฝ้าย</v>
          </cell>
          <cell r="D321" t="str">
            <v>15 มี.ค. 42</v>
          </cell>
          <cell r="E321">
            <v>1255.5999999999999</v>
          </cell>
          <cell r="F321">
            <v>0</v>
          </cell>
          <cell r="G321">
            <v>20</v>
          </cell>
          <cell r="H321">
            <v>200.91</v>
          </cell>
          <cell r="I321">
            <v>200.91</v>
          </cell>
          <cell r="J321">
            <v>1054.69</v>
          </cell>
          <cell r="K321" t="str">
            <v>100</v>
          </cell>
        </row>
        <row r="322">
          <cell r="A322" t="str">
            <v>110300000</v>
          </cell>
          <cell r="B322" t="str">
            <v>100C1KB0090</v>
          </cell>
          <cell r="C322" t="str">
            <v>เก้าอี้ทำงานหุ้มผ้าฝ้าย</v>
          </cell>
          <cell r="D322" t="str">
            <v>15 มี.ค. 42</v>
          </cell>
          <cell r="E322">
            <v>1255.5999999999999</v>
          </cell>
          <cell r="F322">
            <v>0</v>
          </cell>
          <cell r="G322">
            <v>20</v>
          </cell>
          <cell r="H322">
            <v>200.91</v>
          </cell>
          <cell r="I322">
            <v>200.91</v>
          </cell>
          <cell r="J322">
            <v>1054.69</v>
          </cell>
          <cell r="K322" t="str">
            <v>100</v>
          </cell>
        </row>
        <row r="323">
          <cell r="A323" t="str">
            <v>110300000</v>
          </cell>
          <cell r="B323" t="str">
            <v>100C1KB0091</v>
          </cell>
          <cell r="C323" t="str">
            <v>เก้าอี้ทำงานหุ้มผ้าฝ้าย</v>
          </cell>
          <cell r="D323" t="str">
            <v>15 มี.ค. 42</v>
          </cell>
          <cell r="E323">
            <v>1255.5999999999999</v>
          </cell>
          <cell r="F323">
            <v>0</v>
          </cell>
          <cell r="G323">
            <v>20</v>
          </cell>
          <cell r="H323">
            <v>200.91</v>
          </cell>
          <cell r="I323">
            <v>200.91</v>
          </cell>
          <cell r="J323">
            <v>1054.69</v>
          </cell>
          <cell r="K323" t="str">
            <v>100</v>
          </cell>
        </row>
        <row r="324">
          <cell r="A324" t="str">
            <v>110300000</v>
          </cell>
          <cell r="B324" t="str">
            <v>100C1KB0092</v>
          </cell>
          <cell r="C324" t="str">
            <v>เก้าอี้ทำงานหุ้มผ้าฝ้าย</v>
          </cell>
          <cell r="D324" t="str">
            <v>15 มี.ค. 42</v>
          </cell>
          <cell r="E324">
            <v>1255.5999999999999</v>
          </cell>
          <cell r="F324">
            <v>0</v>
          </cell>
          <cell r="G324">
            <v>20</v>
          </cell>
          <cell r="H324">
            <v>200.91</v>
          </cell>
          <cell r="I324">
            <v>200.91</v>
          </cell>
          <cell r="J324">
            <v>1054.69</v>
          </cell>
          <cell r="K324" t="str">
            <v>100</v>
          </cell>
        </row>
        <row r="325">
          <cell r="A325" t="str">
            <v>110300000</v>
          </cell>
          <cell r="B325" t="str">
            <v>100C1KB0093</v>
          </cell>
          <cell r="C325" t="str">
            <v>เก้าอี้ทำงานหุ้มผ้าฝ้าย</v>
          </cell>
          <cell r="D325" t="str">
            <v>15 มี.ค. 42</v>
          </cell>
          <cell r="E325">
            <v>1255.5999999999999</v>
          </cell>
          <cell r="F325">
            <v>0</v>
          </cell>
          <cell r="G325">
            <v>20</v>
          </cell>
          <cell r="H325">
            <v>200.91</v>
          </cell>
          <cell r="I325">
            <v>200.91</v>
          </cell>
          <cell r="J325">
            <v>1054.69</v>
          </cell>
          <cell r="K325" t="str">
            <v>100</v>
          </cell>
        </row>
        <row r="326">
          <cell r="A326" t="str">
            <v>110300000</v>
          </cell>
          <cell r="B326" t="str">
            <v>100C1KB0095</v>
          </cell>
          <cell r="C326" t="str">
            <v>เก้าอี้ทำงานหุ้มผ้าฝ้าย</v>
          </cell>
          <cell r="D326" t="str">
            <v>15 มี.ค. 42</v>
          </cell>
          <cell r="E326">
            <v>1255.5999999999999</v>
          </cell>
          <cell r="F326">
            <v>0</v>
          </cell>
          <cell r="G326">
            <v>20</v>
          </cell>
          <cell r="H326">
            <v>200.91</v>
          </cell>
          <cell r="I326">
            <v>200.91</v>
          </cell>
          <cell r="J326">
            <v>1054.69</v>
          </cell>
          <cell r="K326" t="str">
            <v>100</v>
          </cell>
        </row>
        <row r="327">
          <cell r="A327" t="str">
            <v>110300000</v>
          </cell>
          <cell r="B327" t="str">
            <v>100C1KB0096</v>
          </cell>
          <cell r="C327" t="str">
            <v>เก้าอี้ทำงานหุ้มผ้าฝ้าย</v>
          </cell>
          <cell r="D327" t="str">
            <v>15 มี.ค. 42</v>
          </cell>
          <cell r="E327">
            <v>1255.5999999999999</v>
          </cell>
          <cell r="F327">
            <v>0</v>
          </cell>
          <cell r="G327">
            <v>20</v>
          </cell>
          <cell r="H327">
            <v>200.91</v>
          </cell>
          <cell r="I327">
            <v>200.91</v>
          </cell>
          <cell r="J327">
            <v>1054.69</v>
          </cell>
          <cell r="K327" t="str">
            <v>100</v>
          </cell>
        </row>
        <row r="328">
          <cell r="A328" t="str">
            <v>110300000</v>
          </cell>
          <cell r="B328" t="str">
            <v>100C1KB0097</v>
          </cell>
          <cell r="C328" t="str">
            <v>เก้าอี้ทำงานหุ้มผ้าฝ้าย</v>
          </cell>
          <cell r="D328" t="str">
            <v>15 มี.ค. 42</v>
          </cell>
          <cell r="E328">
            <v>1255.5999999999999</v>
          </cell>
          <cell r="F328">
            <v>0</v>
          </cell>
          <cell r="G328">
            <v>20</v>
          </cell>
          <cell r="H328">
            <v>200.91</v>
          </cell>
          <cell r="I328">
            <v>200.91</v>
          </cell>
          <cell r="J328">
            <v>1054.69</v>
          </cell>
          <cell r="K328" t="str">
            <v>100</v>
          </cell>
        </row>
        <row r="329">
          <cell r="A329" t="str">
            <v>110300000</v>
          </cell>
          <cell r="B329" t="str">
            <v>100C1KB0098</v>
          </cell>
          <cell r="C329" t="str">
            <v>เก้าอี้ทำงานหุ้มผ้าฝ้าย</v>
          </cell>
          <cell r="D329" t="str">
            <v>15 มี.ค. 42</v>
          </cell>
          <cell r="E329">
            <v>1255.5999999999999</v>
          </cell>
          <cell r="F329">
            <v>0</v>
          </cell>
          <cell r="G329">
            <v>20</v>
          </cell>
          <cell r="H329">
            <v>200.91</v>
          </cell>
          <cell r="I329">
            <v>200.91</v>
          </cell>
          <cell r="J329">
            <v>1054.69</v>
          </cell>
          <cell r="K329" t="str">
            <v>100</v>
          </cell>
        </row>
        <row r="330">
          <cell r="A330" t="str">
            <v>110300000</v>
          </cell>
          <cell r="B330" t="str">
            <v>100C1KB0099</v>
          </cell>
          <cell r="C330" t="str">
            <v>เก้าอี้ทำงานหุ้มผ้าฝ้าย</v>
          </cell>
          <cell r="D330" t="str">
            <v>15 มี.ค. 42</v>
          </cell>
          <cell r="E330">
            <v>1255.5999999999999</v>
          </cell>
          <cell r="F330">
            <v>0</v>
          </cell>
          <cell r="G330">
            <v>20</v>
          </cell>
          <cell r="H330">
            <v>200.91</v>
          </cell>
          <cell r="I330">
            <v>200.91</v>
          </cell>
          <cell r="J330">
            <v>1054.69</v>
          </cell>
          <cell r="K330" t="str">
            <v>100</v>
          </cell>
        </row>
        <row r="331">
          <cell r="A331" t="str">
            <v>110300000</v>
          </cell>
          <cell r="B331" t="str">
            <v>100C1KB0100</v>
          </cell>
          <cell r="C331" t="str">
            <v>เก้าอี้ทำงานหุ้มผ้าฝ้าย</v>
          </cell>
          <cell r="D331" t="str">
            <v>15 มี.ค. 42</v>
          </cell>
          <cell r="E331">
            <v>1255.5999999999999</v>
          </cell>
          <cell r="F331">
            <v>0</v>
          </cell>
          <cell r="G331">
            <v>20</v>
          </cell>
          <cell r="H331">
            <v>200.91</v>
          </cell>
          <cell r="I331">
            <v>200.91</v>
          </cell>
          <cell r="J331">
            <v>1054.69</v>
          </cell>
          <cell r="K331" t="str">
            <v>100</v>
          </cell>
        </row>
        <row r="332">
          <cell r="A332" t="str">
            <v>110300000</v>
          </cell>
          <cell r="B332" t="str">
            <v>100C1KB0101</v>
          </cell>
          <cell r="C332" t="str">
            <v>เก้าอี้ทำงานหุ้มผ้าฝ้าย</v>
          </cell>
          <cell r="D332" t="str">
            <v>15 มี.ค. 42</v>
          </cell>
          <cell r="E332">
            <v>1255.5999999999999</v>
          </cell>
          <cell r="F332">
            <v>0</v>
          </cell>
          <cell r="G332">
            <v>20</v>
          </cell>
          <cell r="H332">
            <v>200.91</v>
          </cell>
          <cell r="I332">
            <v>200.91</v>
          </cell>
          <cell r="J332">
            <v>1054.69</v>
          </cell>
          <cell r="K332" t="str">
            <v>100</v>
          </cell>
        </row>
        <row r="333">
          <cell r="A333" t="str">
            <v>110300000</v>
          </cell>
          <cell r="B333" t="str">
            <v>100C1KB0102</v>
          </cell>
          <cell r="C333" t="str">
            <v>เก้าอี้ทำงานหุ้มผ้าฝ้าย</v>
          </cell>
          <cell r="D333" t="str">
            <v>15 มี.ค. 42</v>
          </cell>
          <cell r="E333">
            <v>1255.5999999999999</v>
          </cell>
          <cell r="F333">
            <v>0</v>
          </cell>
          <cell r="G333">
            <v>20</v>
          </cell>
          <cell r="H333">
            <v>200.91</v>
          </cell>
          <cell r="I333">
            <v>200.91</v>
          </cell>
          <cell r="J333">
            <v>1054.69</v>
          </cell>
          <cell r="K333" t="str">
            <v>100</v>
          </cell>
        </row>
        <row r="334">
          <cell r="A334" t="str">
            <v>110300000</v>
          </cell>
          <cell r="B334" t="str">
            <v>100C1KB0103</v>
          </cell>
          <cell r="C334" t="str">
            <v>เก้าอี้ทำงานหุ้มผ้าฝ้าย</v>
          </cell>
          <cell r="D334" t="str">
            <v>15 มี.ค. 42</v>
          </cell>
          <cell r="E334">
            <v>1255.5999999999999</v>
          </cell>
          <cell r="F334">
            <v>0</v>
          </cell>
          <cell r="G334">
            <v>20</v>
          </cell>
          <cell r="H334">
            <v>200.91</v>
          </cell>
          <cell r="I334">
            <v>200.91</v>
          </cell>
          <cell r="J334">
            <v>1054.69</v>
          </cell>
          <cell r="K334" t="str">
            <v>100</v>
          </cell>
        </row>
        <row r="335">
          <cell r="A335" t="str">
            <v>110300000</v>
          </cell>
          <cell r="B335" t="str">
            <v>100C1KB0104</v>
          </cell>
          <cell r="C335" t="str">
            <v>เก้าอี้ทำงานหุ้มผ้าฝ้าย</v>
          </cell>
          <cell r="D335" t="str">
            <v>15 มี.ค. 42</v>
          </cell>
          <cell r="E335">
            <v>1255.5999999999999</v>
          </cell>
          <cell r="F335">
            <v>0</v>
          </cell>
          <cell r="G335">
            <v>20</v>
          </cell>
          <cell r="H335">
            <v>200.91</v>
          </cell>
          <cell r="I335">
            <v>200.91</v>
          </cell>
          <cell r="J335">
            <v>1054.69</v>
          </cell>
          <cell r="K335" t="str">
            <v>100</v>
          </cell>
        </row>
        <row r="336">
          <cell r="A336" t="str">
            <v>110300000</v>
          </cell>
          <cell r="B336" t="str">
            <v>100C1KB0105</v>
          </cell>
          <cell r="C336" t="str">
            <v>เก้าอี้ทำงานหุ้มผ้าฝ้าย</v>
          </cell>
          <cell r="D336" t="str">
            <v>15 มี.ค. 42</v>
          </cell>
          <cell r="E336">
            <v>1255.5999999999999</v>
          </cell>
          <cell r="F336">
            <v>0</v>
          </cell>
          <cell r="G336">
            <v>20</v>
          </cell>
          <cell r="H336">
            <v>200.91</v>
          </cell>
          <cell r="I336">
            <v>200.91</v>
          </cell>
          <cell r="J336">
            <v>1054.69</v>
          </cell>
          <cell r="K336" t="str">
            <v>100</v>
          </cell>
        </row>
        <row r="337">
          <cell r="A337" t="str">
            <v>110300000</v>
          </cell>
          <cell r="B337" t="str">
            <v>100C1KB0106</v>
          </cell>
          <cell r="C337" t="str">
            <v>เก้าอี้ทำงานหุ้มผ้าฝ้าย</v>
          </cell>
          <cell r="D337" t="str">
            <v>15 มี.ค. 42</v>
          </cell>
          <cell r="E337">
            <v>1255.5999999999999</v>
          </cell>
          <cell r="F337">
            <v>0</v>
          </cell>
          <cell r="G337">
            <v>20</v>
          </cell>
          <cell r="H337">
            <v>200.91</v>
          </cell>
          <cell r="I337">
            <v>200.91</v>
          </cell>
          <cell r="J337">
            <v>1054.69</v>
          </cell>
          <cell r="K337" t="str">
            <v>100</v>
          </cell>
        </row>
        <row r="338">
          <cell r="A338" t="str">
            <v>110300000</v>
          </cell>
          <cell r="B338" t="str">
            <v>100C1KB0107</v>
          </cell>
          <cell r="C338" t="str">
            <v>เก้าอี้ทำงานหุ้มผ้าฝ้าย</v>
          </cell>
          <cell r="D338" t="str">
            <v>15 มี.ค. 42</v>
          </cell>
          <cell r="E338">
            <v>1255.5999999999999</v>
          </cell>
          <cell r="F338">
            <v>0</v>
          </cell>
          <cell r="G338">
            <v>20</v>
          </cell>
          <cell r="H338">
            <v>200.91</v>
          </cell>
          <cell r="I338">
            <v>200.91</v>
          </cell>
          <cell r="J338">
            <v>1054.69</v>
          </cell>
          <cell r="K338" t="str">
            <v>100</v>
          </cell>
        </row>
        <row r="339">
          <cell r="A339" t="str">
            <v>110300000</v>
          </cell>
          <cell r="B339" t="str">
            <v>100C1KB0108</v>
          </cell>
          <cell r="C339" t="str">
            <v>เก้าอี้ทำงานหุ้มผ้าฝ้าย</v>
          </cell>
          <cell r="D339" t="str">
            <v>15 มี.ค. 42</v>
          </cell>
          <cell r="E339">
            <v>1255.5999999999999</v>
          </cell>
          <cell r="F339">
            <v>0</v>
          </cell>
          <cell r="G339">
            <v>20</v>
          </cell>
          <cell r="H339">
            <v>200.91</v>
          </cell>
          <cell r="I339">
            <v>200.91</v>
          </cell>
          <cell r="J339">
            <v>1054.69</v>
          </cell>
          <cell r="K339" t="str">
            <v>100</v>
          </cell>
        </row>
        <row r="340">
          <cell r="A340" t="str">
            <v>110300000</v>
          </cell>
          <cell r="B340" t="str">
            <v>100C1KB0109</v>
          </cell>
          <cell r="C340" t="str">
            <v>เก้าอี้ทำงานหุ้มผ้าฝ้าย</v>
          </cell>
          <cell r="D340" t="str">
            <v>15 มี.ค. 42</v>
          </cell>
          <cell r="E340">
            <v>1255.5999999999999</v>
          </cell>
          <cell r="F340">
            <v>0</v>
          </cell>
          <cell r="G340">
            <v>20</v>
          </cell>
          <cell r="H340">
            <v>200.91</v>
          </cell>
          <cell r="I340">
            <v>200.91</v>
          </cell>
          <cell r="J340">
            <v>1054.69</v>
          </cell>
          <cell r="K340" t="str">
            <v>100</v>
          </cell>
        </row>
        <row r="341">
          <cell r="A341" t="str">
            <v>110300000</v>
          </cell>
          <cell r="B341" t="str">
            <v>100C1KB0110</v>
          </cell>
          <cell r="C341" t="str">
            <v>เก้าอี้ทำงานหุ้มผ้าฝ้าย</v>
          </cell>
          <cell r="D341" t="str">
            <v>15 มี.ค. 42</v>
          </cell>
          <cell r="E341">
            <v>1255.5999999999999</v>
          </cell>
          <cell r="F341">
            <v>0</v>
          </cell>
          <cell r="G341">
            <v>20</v>
          </cell>
          <cell r="H341">
            <v>200.91</v>
          </cell>
          <cell r="I341">
            <v>200.91</v>
          </cell>
          <cell r="J341">
            <v>1054.69</v>
          </cell>
          <cell r="K341" t="str">
            <v>100</v>
          </cell>
        </row>
        <row r="342">
          <cell r="A342" t="str">
            <v>110300000</v>
          </cell>
          <cell r="B342" t="str">
            <v>100C1KB0111</v>
          </cell>
          <cell r="C342" t="str">
            <v>เก้าอี้ทำงานหุ้มผ้าฝ้าย</v>
          </cell>
          <cell r="D342" t="str">
            <v>15 มี.ค. 42</v>
          </cell>
          <cell r="E342">
            <v>1255.5999999999999</v>
          </cell>
          <cell r="F342">
            <v>0</v>
          </cell>
          <cell r="G342">
            <v>20</v>
          </cell>
          <cell r="H342">
            <v>200.91</v>
          </cell>
          <cell r="I342">
            <v>200.91</v>
          </cell>
          <cell r="J342">
            <v>1054.69</v>
          </cell>
          <cell r="K342" t="str">
            <v>100</v>
          </cell>
        </row>
        <row r="343">
          <cell r="A343" t="str">
            <v>110300000</v>
          </cell>
          <cell r="B343" t="str">
            <v>100C1KB0112</v>
          </cell>
          <cell r="C343" t="str">
            <v>เก้าอี้ทำงานหุ้มผ้าฝ้าย</v>
          </cell>
          <cell r="D343" t="str">
            <v>15 มี.ค. 42</v>
          </cell>
          <cell r="E343">
            <v>1255.5999999999999</v>
          </cell>
          <cell r="F343">
            <v>0</v>
          </cell>
          <cell r="G343">
            <v>20</v>
          </cell>
          <cell r="H343">
            <v>200.91</v>
          </cell>
          <cell r="I343">
            <v>200.91</v>
          </cell>
          <cell r="J343">
            <v>1054.69</v>
          </cell>
          <cell r="K343" t="str">
            <v>100</v>
          </cell>
        </row>
        <row r="344">
          <cell r="A344" t="str">
            <v>110300000</v>
          </cell>
          <cell r="B344" t="str">
            <v>100C1KB0113</v>
          </cell>
          <cell r="C344" t="str">
            <v>เครื่องคิดเลข</v>
          </cell>
          <cell r="D344" t="str">
            <v>19 มี.ค. 42</v>
          </cell>
          <cell r="E344">
            <v>640</v>
          </cell>
          <cell r="F344">
            <v>0</v>
          </cell>
          <cell r="G344">
            <v>20</v>
          </cell>
          <cell r="H344">
            <v>100.99</v>
          </cell>
          <cell r="I344">
            <v>100.99</v>
          </cell>
          <cell r="J344">
            <v>539.01</v>
          </cell>
          <cell r="K344" t="str">
            <v>100</v>
          </cell>
        </row>
        <row r="345">
          <cell r="A345" t="str">
            <v>110300000</v>
          </cell>
          <cell r="B345" t="str">
            <v>100C1KB0114</v>
          </cell>
          <cell r="C345" t="str">
            <v>เครื่องคิดเลข</v>
          </cell>
          <cell r="D345" t="str">
            <v>19 มี.ค. 42</v>
          </cell>
          <cell r="E345">
            <v>640</v>
          </cell>
          <cell r="F345">
            <v>0</v>
          </cell>
          <cell r="G345">
            <v>20</v>
          </cell>
          <cell r="H345">
            <v>100.99</v>
          </cell>
          <cell r="I345">
            <v>100.99</v>
          </cell>
          <cell r="J345">
            <v>539.01</v>
          </cell>
          <cell r="K345" t="str">
            <v>100</v>
          </cell>
        </row>
        <row r="346">
          <cell r="A346" t="str">
            <v>110300000</v>
          </cell>
          <cell r="B346" t="str">
            <v>100C1KB0115</v>
          </cell>
          <cell r="C346" t="str">
            <v>เครื่องคิดเลข</v>
          </cell>
          <cell r="D346" t="str">
            <v>19 มี.ค. 42</v>
          </cell>
          <cell r="E346">
            <v>640</v>
          </cell>
          <cell r="F346">
            <v>0</v>
          </cell>
          <cell r="G346">
            <v>20</v>
          </cell>
          <cell r="H346">
            <v>100.99</v>
          </cell>
          <cell r="I346">
            <v>100.99</v>
          </cell>
          <cell r="J346">
            <v>539.01</v>
          </cell>
          <cell r="K346" t="str">
            <v>100</v>
          </cell>
        </row>
        <row r="347">
          <cell r="A347" t="str">
            <v>110300000</v>
          </cell>
          <cell r="B347" t="str">
            <v>100C1KB0116</v>
          </cell>
          <cell r="C347" t="str">
            <v>ตู้เอกสาร</v>
          </cell>
          <cell r="D347" t="str">
            <v>22 มี.ค. 42</v>
          </cell>
          <cell r="E347">
            <v>5518.8</v>
          </cell>
          <cell r="F347">
            <v>0</v>
          </cell>
          <cell r="G347">
            <v>20</v>
          </cell>
          <cell r="H347">
            <v>861.82</v>
          </cell>
          <cell r="I347">
            <v>861.82</v>
          </cell>
          <cell r="J347">
            <v>4656.9799999999996</v>
          </cell>
          <cell r="K347" t="str">
            <v>PA</v>
          </cell>
        </row>
        <row r="348">
          <cell r="A348" t="str">
            <v>110300000</v>
          </cell>
          <cell r="B348" t="str">
            <v>100C1KB0117</v>
          </cell>
          <cell r="C348" t="str">
            <v>ตู้เอกสาร</v>
          </cell>
          <cell r="D348" t="str">
            <v>22 มี.ค. 42</v>
          </cell>
          <cell r="E348">
            <v>5518.8</v>
          </cell>
          <cell r="F348">
            <v>0</v>
          </cell>
          <cell r="G348">
            <v>20</v>
          </cell>
          <cell r="H348">
            <v>861.82</v>
          </cell>
          <cell r="I348">
            <v>861.82</v>
          </cell>
          <cell r="J348">
            <v>4656.9799999999996</v>
          </cell>
          <cell r="K348" t="str">
            <v>PA</v>
          </cell>
        </row>
        <row r="349">
          <cell r="A349" t="str">
            <v>110300000</v>
          </cell>
          <cell r="B349" t="str">
            <v>100C1KB0118</v>
          </cell>
          <cell r="C349" t="str">
            <v>ตู้เอกสาร</v>
          </cell>
          <cell r="D349" t="str">
            <v>22 มี.ค. 42</v>
          </cell>
          <cell r="E349">
            <v>4715.8</v>
          </cell>
          <cell r="F349">
            <v>0</v>
          </cell>
          <cell r="G349">
            <v>20</v>
          </cell>
          <cell r="H349">
            <v>736.42</v>
          </cell>
          <cell r="I349">
            <v>736.42</v>
          </cell>
          <cell r="J349">
            <v>3979.38</v>
          </cell>
          <cell r="K349" t="str">
            <v>PA</v>
          </cell>
        </row>
        <row r="350">
          <cell r="A350" t="str">
            <v>110300000</v>
          </cell>
          <cell r="B350" t="str">
            <v>100C1KB0119</v>
          </cell>
          <cell r="C350" t="str">
            <v>ตู้เอกสาร</v>
          </cell>
          <cell r="D350" t="str">
            <v>22 มี.ค. 42</v>
          </cell>
          <cell r="E350">
            <v>2044</v>
          </cell>
          <cell r="F350">
            <v>0</v>
          </cell>
          <cell r="G350">
            <v>20</v>
          </cell>
          <cell r="H350">
            <v>319.2</v>
          </cell>
          <cell r="I350">
            <v>319.2</v>
          </cell>
          <cell r="J350">
            <v>1724.8</v>
          </cell>
          <cell r="K350" t="str">
            <v>PA</v>
          </cell>
        </row>
        <row r="351">
          <cell r="A351" t="str">
            <v>110300000</v>
          </cell>
          <cell r="B351" t="str">
            <v>100C1KB0120</v>
          </cell>
          <cell r="C351" t="str">
            <v>โตะ๊ทำงาน</v>
          </cell>
          <cell r="D351" t="str">
            <v>22 มี.ค. 42</v>
          </cell>
          <cell r="E351">
            <v>4139.1000000000004</v>
          </cell>
          <cell r="F351">
            <v>0</v>
          </cell>
          <cell r="G351">
            <v>20</v>
          </cell>
          <cell r="H351">
            <v>646.39</v>
          </cell>
          <cell r="I351">
            <v>646.39</v>
          </cell>
          <cell r="J351">
            <v>3492.71</v>
          </cell>
          <cell r="K351" t="str">
            <v>100</v>
          </cell>
        </row>
        <row r="352">
          <cell r="A352" t="str">
            <v>110300000</v>
          </cell>
          <cell r="B352" t="str">
            <v>100C1KB0121</v>
          </cell>
          <cell r="C352" t="str">
            <v>ตัวต่อโต๊ะ</v>
          </cell>
          <cell r="D352" t="str">
            <v>22 มี.ค. 42</v>
          </cell>
          <cell r="E352">
            <v>2014.8</v>
          </cell>
          <cell r="F352">
            <v>0</v>
          </cell>
          <cell r="G352">
            <v>20</v>
          </cell>
          <cell r="H352">
            <v>314.62</v>
          </cell>
          <cell r="I352">
            <v>314.62</v>
          </cell>
          <cell r="J352">
            <v>1700.18</v>
          </cell>
          <cell r="K352" t="str">
            <v>100</v>
          </cell>
        </row>
        <row r="353">
          <cell r="A353" t="str">
            <v>110300000</v>
          </cell>
          <cell r="B353" t="str">
            <v>100C1KB0122</v>
          </cell>
          <cell r="C353" t="str">
            <v>ตัวต่อโต๊ะ</v>
          </cell>
          <cell r="D353" t="str">
            <v>22 มี.ค. 42</v>
          </cell>
          <cell r="E353">
            <v>2372.5</v>
          </cell>
          <cell r="F353">
            <v>0</v>
          </cell>
          <cell r="G353">
            <v>20</v>
          </cell>
          <cell r="H353">
            <v>370.5</v>
          </cell>
          <cell r="I353">
            <v>370.5</v>
          </cell>
          <cell r="J353">
            <v>2002</v>
          </cell>
          <cell r="K353" t="str">
            <v>100</v>
          </cell>
        </row>
        <row r="354">
          <cell r="A354" t="str">
            <v>110300000</v>
          </cell>
          <cell r="B354" t="str">
            <v>100C1KB0123</v>
          </cell>
          <cell r="C354" t="str">
            <v>โต๊ะทำงาน</v>
          </cell>
          <cell r="D354" t="str">
            <v>22 มี.ค. 42</v>
          </cell>
          <cell r="E354">
            <v>3650</v>
          </cell>
          <cell r="F354">
            <v>0</v>
          </cell>
          <cell r="G354">
            <v>20</v>
          </cell>
          <cell r="H354">
            <v>570</v>
          </cell>
          <cell r="I354">
            <v>570</v>
          </cell>
          <cell r="J354">
            <v>3080</v>
          </cell>
          <cell r="K354" t="str">
            <v>100</v>
          </cell>
        </row>
        <row r="355">
          <cell r="A355" t="str">
            <v>110300000</v>
          </cell>
          <cell r="B355" t="str">
            <v>100C1KB0124</v>
          </cell>
          <cell r="C355" t="str">
            <v>เก้าอี้ทำงานหุ้มผ้าฝ้าย</v>
          </cell>
          <cell r="D355" t="str">
            <v>22 มี.ค. 42</v>
          </cell>
          <cell r="E355">
            <v>3942</v>
          </cell>
          <cell r="F355">
            <v>0</v>
          </cell>
          <cell r="G355">
            <v>20</v>
          </cell>
          <cell r="H355">
            <v>615.6</v>
          </cell>
          <cell r="I355">
            <v>615.6</v>
          </cell>
          <cell r="J355">
            <v>3326.4</v>
          </cell>
          <cell r="K355" t="str">
            <v>100</v>
          </cell>
        </row>
        <row r="356">
          <cell r="A356" t="str">
            <v>110300000</v>
          </cell>
          <cell r="B356" t="str">
            <v>100C1KB0125</v>
          </cell>
          <cell r="C356" t="str">
            <v>เก้าอี้ทำงานหุ้มผ้าฝ้าย</v>
          </cell>
          <cell r="D356" t="str">
            <v>22 มี.ค. 42</v>
          </cell>
          <cell r="E356">
            <v>2226.5</v>
          </cell>
          <cell r="F356">
            <v>0</v>
          </cell>
          <cell r="G356">
            <v>20</v>
          </cell>
          <cell r="H356">
            <v>347.7</v>
          </cell>
          <cell r="I356">
            <v>347.7</v>
          </cell>
          <cell r="J356">
            <v>1878.8</v>
          </cell>
          <cell r="K356" t="str">
            <v>100</v>
          </cell>
        </row>
        <row r="357">
          <cell r="A357" t="str">
            <v>110300000</v>
          </cell>
          <cell r="B357" t="str">
            <v>100C1KB0126</v>
          </cell>
          <cell r="C357" t="str">
            <v>เก้าอี้ทำงานหุ้มผ้าฝ้าย</v>
          </cell>
          <cell r="D357" t="str">
            <v>22 มี.ค. 42</v>
          </cell>
          <cell r="E357">
            <v>1934.5</v>
          </cell>
          <cell r="F357">
            <v>0</v>
          </cell>
          <cell r="G357">
            <v>20</v>
          </cell>
          <cell r="H357">
            <v>302.10000000000002</v>
          </cell>
          <cell r="I357">
            <v>302.10000000000002</v>
          </cell>
          <cell r="J357">
            <v>1632.4</v>
          </cell>
          <cell r="K357" t="str">
            <v>100</v>
          </cell>
        </row>
        <row r="358">
          <cell r="A358" t="str">
            <v>110300000</v>
          </cell>
          <cell r="B358" t="str">
            <v>100C1KB0127</v>
          </cell>
          <cell r="C358" t="str">
            <v>จอรับภาพชนิดขาตั้ง</v>
          </cell>
          <cell r="D358" t="str">
            <v>24 เม.ย. 42</v>
          </cell>
          <cell r="E358">
            <v>5200</v>
          </cell>
          <cell r="F358">
            <v>0</v>
          </cell>
          <cell r="G358">
            <v>20</v>
          </cell>
          <cell r="H358">
            <v>718.04</v>
          </cell>
          <cell r="I358">
            <v>718.04</v>
          </cell>
          <cell r="J358">
            <v>4481.96</v>
          </cell>
          <cell r="K358" t="str">
            <v>100</v>
          </cell>
        </row>
        <row r="359">
          <cell r="A359" t="str">
            <v>110300000</v>
          </cell>
          <cell r="B359" t="str">
            <v>100C1KB0128</v>
          </cell>
          <cell r="C359" t="str">
            <v>เครื่องปรับอากาศ ขนาด 12,500 BTU</v>
          </cell>
          <cell r="D359" t="str">
            <v>15 มี.ค. 42</v>
          </cell>
          <cell r="E359">
            <v>22000</v>
          </cell>
          <cell r="F359">
            <v>0</v>
          </cell>
          <cell r="G359">
            <v>20</v>
          </cell>
          <cell r="H359">
            <v>3519.99</v>
          </cell>
          <cell r="I359">
            <v>3519.99</v>
          </cell>
          <cell r="J359">
            <v>18480.009999999998</v>
          </cell>
          <cell r="K359" t="str">
            <v>PA</v>
          </cell>
        </row>
        <row r="360">
          <cell r="A360" t="str">
            <v>110300000</v>
          </cell>
          <cell r="B360" t="str">
            <v>100C1KB0129</v>
          </cell>
          <cell r="C360" t="str">
            <v>เครื่องปรับอากาศ ขนาด 12,500 BTU</v>
          </cell>
          <cell r="D360" t="str">
            <v>15 มี.ค. 42</v>
          </cell>
          <cell r="E360">
            <v>22000</v>
          </cell>
          <cell r="F360">
            <v>0</v>
          </cell>
          <cell r="G360">
            <v>20</v>
          </cell>
          <cell r="H360">
            <v>3519.99</v>
          </cell>
          <cell r="I360">
            <v>3519.99</v>
          </cell>
          <cell r="J360">
            <v>18480.009999999998</v>
          </cell>
          <cell r="K360" t="str">
            <v>PA</v>
          </cell>
        </row>
        <row r="361">
          <cell r="A361" t="str">
            <v>110300000</v>
          </cell>
          <cell r="B361" t="str">
            <v>100C1KB0130</v>
          </cell>
          <cell r="C361" t="str">
            <v>ตัวเย็บ MAX</v>
          </cell>
          <cell r="D361" t="str">
            <v>15 มี.ค. 42</v>
          </cell>
          <cell r="E361">
            <v>1500</v>
          </cell>
          <cell r="F361">
            <v>0</v>
          </cell>
          <cell r="G361">
            <v>20</v>
          </cell>
          <cell r="H361">
            <v>240.01</v>
          </cell>
          <cell r="I361">
            <v>240.01</v>
          </cell>
          <cell r="J361">
            <v>1259.99</v>
          </cell>
          <cell r="K361" t="str">
            <v>100</v>
          </cell>
        </row>
        <row r="362">
          <cell r="A362" t="str">
            <v>110300000</v>
          </cell>
          <cell r="B362" t="str">
            <v>100C1KB0131</v>
          </cell>
          <cell r="C362" t="str">
            <v>ชั้นเอนกประสงค์</v>
          </cell>
          <cell r="D362" t="str">
            <v>2 เม.ย. 42</v>
          </cell>
          <cell r="E362">
            <v>3230</v>
          </cell>
          <cell r="F362">
            <v>0</v>
          </cell>
          <cell r="G362">
            <v>20</v>
          </cell>
          <cell r="H362">
            <v>484.98</v>
          </cell>
          <cell r="I362">
            <v>484.98</v>
          </cell>
          <cell r="J362">
            <v>2745.02</v>
          </cell>
          <cell r="K362" t="str">
            <v>100</v>
          </cell>
        </row>
        <row r="363">
          <cell r="A363" t="str">
            <v>110300000</v>
          </cell>
          <cell r="B363" t="str">
            <v>100C1KB0132</v>
          </cell>
          <cell r="C363" t="str">
            <v>ชั้นเอนกประสงค์</v>
          </cell>
          <cell r="D363" t="str">
            <v>2 เม.ย. 42</v>
          </cell>
          <cell r="E363">
            <v>3230</v>
          </cell>
          <cell r="F363">
            <v>0</v>
          </cell>
          <cell r="G363">
            <v>20</v>
          </cell>
          <cell r="H363">
            <v>484.98</v>
          </cell>
          <cell r="I363">
            <v>484.98</v>
          </cell>
          <cell r="J363">
            <v>2745.02</v>
          </cell>
          <cell r="K363" t="str">
            <v>100</v>
          </cell>
        </row>
        <row r="364">
          <cell r="A364" t="str">
            <v>110300000</v>
          </cell>
          <cell r="B364" t="str">
            <v>100C1KB0133</v>
          </cell>
          <cell r="C364" t="str">
            <v>ตู้เอกสาร</v>
          </cell>
          <cell r="D364" t="str">
            <v>5 เม.ย. 42</v>
          </cell>
          <cell r="E364">
            <v>2677.5</v>
          </cell>
          <cell r="F364">
            <v>0</v>
          </cell>
          <cell r="G364">
            <v>20</v>
          </cell>
          <cell r="H364">
            <v>397.58</v>
          </cell>
          <cell r="I364">
            <v>397.58</v>
          </cell>
          <cell r="J364">
            <v>2279.92</v>
          </cell>
          <cell r="K364" t="str">
            <v>100</v>
          </cell>
        </row>
        <row r="365">
          <cell r="A365" t="str">
            <v>110300000</v>
          </cell>
          <cell r="B365" t="str">
            <v>100C1KB0134</v>
          </cell>
          <cell r="C365" t="str">
            <v>ตู้เอกสาร</v>
          </cell>
          <cell r="D365" t="str">
            <v>5 เม.ย. 42</v>
          </cell>
          <cell r="E365">
            <v>2677.5</v>
          </cell>
          <cell r="F365">
            <v>0</v>
          </cell>
          <cell r="G365">
            <v>20</v>
          </cell>
          <cell r="H365">
            <v>397.58</v>
          </cell>
          <cell r="I365">
            <v>397.58</v>
          </cell>
          <cell r="J365">
            <v>2279.92</v>
          </cell>
          <cell r="K365" t="str">
            <v>100</v>
          </cell>
        </row>
        <row r="366">
          <cell r="A366" t="str">
            <v>110300000</v>
          </cell>
          <cell r="B366" t="str">
            <v>100C1KB0135</v>
          </cell>
          <cell r="C366" t="str">
            <v>ตู้เอกสาร</v>
          </cell>
          <cell r="D366" t="str">
            <v>5 เม.ย. 42</v>
          </cell>
          <cell r="E366">
            <v>2117</v>
          </cell>
          <cell r="F366">
            <v>0</v>
          </cell>
          <cell r="G366">
            <v>20</v>
          </cell>
          <cell r="H366">
            <v>314.36</v>
          </cell>
          <cell r="I366">
            <v>314.36</v>
          </cell>
          <cell r="J366">
            <v>1802.64</v>
          </cell>
          <cell r="K366" t="str">
            <v>100</v>
          </cell>
        </row>
        <row r="367">
          <cell r="A367" t="str">
            <v>110300000</v>
          </cell>
          <cell r="B367" t="str">
            <v>100C1KB0136</v>
          </cell>
          <cell r="C367" t="str">
            <v>โต๊ะทำงาน ขนาด 75-150-75</v>
          </cell>
          <cell r="D367" t="str">
            <v>5 เม.ย. 42</v>
          </cell>
          <cell r="E367">
            <v>4139.1000000000004</v>
          </cell>
          <cell r="F367">
            <v>0</v>
          </cell>
          <cell r="G367">
            <v>20</v>
          </cell>
          <cell r="H367">
            <v>614.64</v>
          </cell>
          <cell r="I367">
            <v>614.64</v>
          </cell>
          <cell r="J367">
            <v>3524.46</v>
          </cell>
          <cell r="K367" t="str">
            <v>100</v>
          </cell>
        </row>
        <row r="368">
          <cell r="A368" t="str">
            <v>110300000</v>
          </cell>
          <cell r="B368" t="str">
            <v>100C1KB0137</v>
          </cell>
          <cell r="C368" t="str">
            <v>ตัวต่อคอมพิวเตอร์ ขนาด 40-120-71</v>
          </cell>
          <cell r="D368" t="str">
            <v>5 เม.ย. 42</v>
          </cell>
          <cell r="E368">
            <v>2014.8</v>
          </cell>
          <cell r="F368">
            <v>0</v>
          </cell>
          <cell r="G368">
            <v>20</v>
          </cell>
          <cell r="H368">
            <v>299.16000000000003</v>
          </cell>
          <cell r="I368">
            <v>299.16000000000003</v>
          </cell>
          <cell r="J368">
            <v>1715.64</v>
          </cell>
          <cell r="K368" t="str">
            <v>100</v>
          </cell>
        </row>
        <row r="369">
          <cell r="A369" t="str">
            <v>110300000</v>
          </cell>
          <cell r="B369" t="str">
            <v>100C1KB0138</v>
          </cell>
          <cell r="C369" t="str">
            <v>เก้าอี้ทำงานหุ้มผ้า</v>
          </cell>
          <cell r="D369" t="str">
            <v>5 เม.ย. 42</v>
          </cell>
          <cell r="E369">
            <v>2226.5</v>
          </cell>
          <cell r="F369">
            <v>0</v>
          </cell>
          <cell r="G369">
            <v>20</v>
          </cell>
          <cell r="H369">
            <v>330.62</v>
          </cell>
          <cell r="I369">
            <v>330.62</v>
          </cell>
          <cell r="J369">
            <v>1895.88</v>
          </cell>
          <cell r="K369" t="str">
            <v>100</v>
          </cell>
        </row>
        <row r="370">
          <cell r="A370" t="str">
            <v>110300000</v>
          </cell>
          <cell r="B370" t="str">
            <v>100C1KB0139</v>
          </cell>
          <cell r="C370" t="str">
            <v>ตู้เอกสาร ขนาด40-80-190</v>
          </cell>
          <cell r="D370" t="str">
            <v>5 เม.ย. 42</v>
          </cell>
          <cell r="E370">
            <v>6540.8</v>
          </cell>
          <cell r="F370">
            <v>0</v>
          </cell>
          <cell r="G370">
            <v>20</v>
          </cell>
          <cell r="H370">
            <v>971.24</v>
          </cell>
          <cell r="I370">
            <v>971.24</v>
          </cell>
          <cell r="J370">
            <v>5569.56</v>
          </cell>
          <cell r="K370" t="str">
            <v>100</v>
          </cell>
        </row>
        <row r="371">
          <cell r="A371" t="str">
            <v>110300000</v>
          </cell>
          <cell r="B371" t="str">
            <v>100C1KB0140</v>
          </cell>
          <cell r="C371" t="str">
            <v>ตู้เอกสาร ขนาด40-80-190</v>
          </cell>
          <cell r="D371" t="str">
            <v>5 เม.ย. 42</v>
          </cell>
          <cell r="E371">
            <v>6540.8</v>
          </cell>
          <cell r="F371">
            <v>0</v>
          </cell>
          <cell r="G371">
            <v>20</v>
          </cell>
          <cell r="H371">
            <v>971.24</v>
          </cell>
          <cell r="I371">
            <v>971.24</v>
          </cell>
          <cell r="J371">
            <v>5569.56</v>
          </cell>
          <cell r="K371" t="str">
            <v>100</v>
          </cell>
        </row>
        <row r="372">
          <cell r="A372" t="str">
            <v>110300000</v>
          </cell>
          <cell r="B372" t="str">
            <v>100C1KB0141</v>
          </cell>
          <cell r="C372" t="str">
            <v>ตู้เอกสาร ขนาด40-80-190</v>
          </cell>
          <cell r="D372" t="str">
            <v>9 เม.ย. 42</v>
          </cell>
          <cell r="E372">
            <v>5518.8</v>
          </cell>
          <cell r="F372">
            <v>0</v>
          </cell>
          <cell r="G372">
            <v>20</v>
          </cell>
          <cell r="H372">
            <v>807.39</v>
          </cell>
          <cell r="I372">
            <v>807.39</v>
          </cell>
          <cell r="J372">
            <v>4711.41</v>
          </cell>
          <cell r="K372" t="str">
            <v>100</v>
          </cell>
        </row>
        <row r="373">
          <cell r="A373" t="str">
            <v>110300000</v>
          </cell>
          <cell r="B373" t="str">
            <v>100C1KB0142</v>
          </cell>
          <cell r="C373" t="str">
            <v>ตู้เอกสาร ขนาด40-80-190</v>
          </cell>
          <cell r="D373" t="str">
            <v>9 เม.ย. 42</v>
          </cell>
          <cell r="E373">
            <v>5518.8</v>
          </cell>
          <cell r="F373">
            <v>0</v>
          </cell>
          <cell r="G373">
            <v>20</v>
          </cell>
          <cell r="H373">
            <v>807.39</v>
          </cell>
          <cell r="I373">
            <v>807.39</v>
          </cell>
          <cell r="J373">
            <v>4711.41</v>
          </cell>
          <cell r="K373" t="str">
            <v>100</v>
          </cell>
        </row>
        <row r="374">
          <cell r="A374" t="str">
            <v>110300000</v>
          </cell>
          <cell r="B374" t="str">
            <v>100C1KB0143</v>
          </cell>
          <cell r="C374" t="str">
            <v>ตู้เซฟเล็ก(กำปั้นเซฟ)</v>
          </cell>
          <cell r="D374" t="str">
            <v>12 เม.ย. 42</v>
          </cell>
          <cell r="E374">
            <v>1800</v>
          </cell>
          <cell r="F374">
            <v>0</v>
          </cell>
          <cell r="G374">
            <v>20</v>
          </cell>
          <cell r="H374">
            <v>260.41000000000003</v>
          </cell>
          <cell r="I374">
            <v>260.41000000000003</v>
          </cell>
          <cell r="J374">
            <v>1539.59</v>
          </cell>
          <cell r="K374" t="str">
            <v>100</v>
          </cell>
        </row>
        <row r="375">
          <cell r="A375" t="str">
            <v>110300000</v>
          </cell>
          <cell r="B375" t="str">
            <v>100C1KB0144</v>
          </cell>
          <cell r="C375" t="str">
            <v>ตู้เอกสาร ขนาด 40-80-190</v>
          </cell>
          <cell r="D375" t="str">
            <v>19 เม.ย. 42</v>
          </cell>
          <cell r="E375">
            <v>5810.8</v>
          </cell>
          <cell r="F375">
            <v>0</v>
          </cell>
          <cell r="G375">
            <v>20</v>
          </cell>
          <cell r="H375">
            <v>818.27</v>
          </cell>
          <cell r="I375">
            <v>818.27</v>
          </cell>
          <cell r="J375">
            <v>4992.53</v>
          </cell>
          <cell r="K375" t="str">
            <v>100</v>
          </cell>
        </row>
        <row r="376">
          <cell r="A376" t="str">
            <v>110300000</v>
          </cell>
          <cell r="B376" t="str">
            <v>100C1KB0145</v>
          </cell>
          <cell r="C376" t="str">
            <v>ตู้เอกสาร ขนาด 40-80-190</v>
          </cell>
          <cell r="D376" t="str">
            <v>19 เม.ย. 42</v>
          </cell>
          <cell r="E376">
            <v>6540.8</v>
          </cell>
          <cell r="F376">
            <v>0</v>
          </cell>
          <cell r="G376">
            <v>20</v>
          </cell>
          <cell r="H376">
            <v>921.07</v>
          </cell>
          <cell r="I376">
            <v>921.07</v>
          </cell>
          <cell r="J376">
            <v>5619.73</v>
          </cell>
          <cell r="K376" t="str">
            <v>100</v>
          </cell>
        </row>
        <row r="377">
          <cell r="A377" t="str">
            <v>110300000</v>
          </cell>
          <cell r="B377" t="str">
            <v>100C1KB0146</v>
          </cell>
          <cell r="C377" t="str">
            <v>ตู้เอกสาร ขนาด 40-90-75</v>
          </cell>
          <cell r="D377" t="str">
            <v>19 เม.ย. 42</v>
          </cell>
          <cell r="E377">
            <v>3540.5</v>
          </cell>
          <cell r="F377">
            <v>0</v>
          </cell>
          <cell r="G377">
            <v>20</v>
          </cell>
          <cell r="H377">
            <v>498.58</v>
          </cell>
          <cell r="I377">
            <v>498.58</v>
          </cell>
          <cell r="J377">
            <v>3041.92</v>
          </cell>
          <cell r="K377" t="str">
            <v>100</v>
          </cell>
        </row>
        <row r="378">
          <cell r="A378" t="str">
            <v>110300000</v>
          </cell>
          <cell r="B378" t="str">
            <v>100C1KB0147</v>
          </cell>
          <cell r="C378" t="str">
            <v>ตู้เอกสาร ขนาด 40-80-75</v>
          </cell>
          <cell r="D378" t="str">
            <v>19 เม.ย. 42</v>
          </cell>
          <cell r="E378">
            <v>2372.5</v>
          </cell>
          <cell r="F378">
            <v>0</v>
          </cell>
          <cell r="G378">
            <v>20</v>
          </cell>
          <cell r="H378">
            <v>334.1</v>
          </cell>
          <cell r="I378">
            <v>334.1</v>
          </cell>
          <cell r="J378">
            <v>2038.4</v>
          </cell>
          <cell r="K378" t="str">
            <v>100</v>
          </cell>
        </row>
        <row r="379">
          <cell r="A379" t="str">
            <v>110300000</v>
          </cell>
          <cell r="B379" t="str">
            <v>100C1KB0148</v>
          </cell>
          <cell r="C379" t="str">
            <v>ตู้เซฟ SAN-8253 สีเทา</v>
          </cell>
          <cell r="D379" t="str">
            <v>20 เม.ย. 42</v>
          </cell>
          <cell r="E379">
            <v>13400</v>
          </cell>
          <cell r="F379">
            <v>0</v>
          </cell>
          <cell r="G379">
            <v>20</v>
          </cell>
          <cell r="H379">
            <v>1879.68</v>
          </cell>
          <cell r="I379">
            <v>1879.68</v>
          </cell>
          <cell r="J379">
            <v>11520.32</v>
          </cell>
          <cell r="K379" t="str">
            <v>100</v>
          </cell>
        </row>
        <row r="380">
          <cell r="A380" t="str">
            <v>110300000</v>
          </cell>
          <cell r="B380" t="str">
            <v>100C1KB0149</v>
          </cell>
          <cell r="C380" t="str">
            <v>ตู้เซฟ SAN-8253 สีเทา</v>
          </cell>
          <cell r="D380" t="str">
            <v>20 เม.ย. 42</v>
          </cell>
          <cell r="E380">
            <v>13400</v>
          </cell>
          <cell r="F380">
            <v>0</v>
          </cell>
          <cell r="G380">
            <v>20</v>
          </cell>
          <cell r="H380">
            <v>1879.68</v>
          </cell>
          <cell r="I380">
            <v>1879.68</v>
          </cell>
          <cell r="J380">
            <v>11520.32</v>
          </cell>
          <cell r="K380" t="str">
            <v>100</v>
          </cell>
        </row>
        <row r="381">
          <cell r="A381" t="str">
            <v>110300000</v>
          </cell>
          <cell r="B381" t="str">
            <v>100C1KB0150</v>
          </cell>
          <cell r="C381" t="str">
            <v>ตู้เซฟ SAN-8253 สีเทา</v>
          </cell>
          <cell r="D381" t="str">
            <v>20 เม.ย. 42</v>
          </cell>
          <cell r="E381">
            <v>13400</v>
          </cell>
          <cell r="F381">
            <v>0</v>
          </cell>
          <cell r="G381">
            <v>20</v>
          </cell>
          <cell r="H381">
            <v>1879.68</v>
          </cell>
          <cell r="I381">
            <v>1879.68</v>
          </cell>
          <cell r="J381">
            <v>11520.32</v>
          </cell>
          <cell r="K381" t="str">
            <v>100</v>
          </cell>
        </row>
        <row r="382">
          <cell r="A382" t="str">
            <v>110300000</v>
          </cell>
          <cell r="B382" t="str">
            <v>100C1KB0151</v>
          </cell>
          <cell r="C382" t="str">
            <v>ตู้เซฟ SAN-8253 สีเทา</v>
          </cell>
          <cell r="D382" t="str">
            <v>20 เม.ย. 42</v>
          </cell>
          <cell r="E382">
            <v>13900</v>
          </cell>
          <cell r="F382">
            <v>0</v>
          </cell>
          <cell r="G382">
            <v>20</v>
          </cell>
          <cell r="H382">
            <v>1949.8</v>
          </cell>
          <cell r="I382">
            <v>1949.8</v>
          </cell>
          <cell r="J382">
            <v>11950.2</v>
          </cell>
          <cell r="K382" t="str">
            <v>100</v>
          </cell>
        </row>
        <row r="383">
          <cell r="A383" t="str">
            <v>110300000</v>
          </cell>
          <cell r="B383" t="str">
            <v>100C1KB0152</v>
          </cell>
          <cell r="C383" t="str">
            <v>ตู้เซฟ SAN-8253 สีเทา</v>
          </cell>
          <cell r="D383" t="str">
            <v>20 เม.ย. 42</v>
          </cell>
          <cell r="E383">
            <v>13900</v>
          </cell>
          <cell r="F383">
            <v>0</v>
          </cell>
          <cell r="G383">
            <v>20</v>
          </cell>
          <cell r="H383">
            <v>1949.8</v>
          </cell>
          <cell r="I383">
            <v>1949.8</v>
          </cell>
          <cell r="J383">
            <v>11950.2</v>
          </cell>
          <cell r="K383" t="str">
            <v>100</v>
          </cell>
        </row>
        <row r="384">
          <cell r="A384" t="str">
            <v>110300000</v>
          </cell>
          <cell r="B384" t="str">
            <v>100C1KB0153</v>
          </cell>
          <cell r="C384" t="str">
            <v>ตู้เซฟ SAN-8253 สีเทา</v>
          </cell>
          <cell r="D384" t="str">
            <v>20 เม.ย. 42</v>
          </cell>
          <cell r="E384">
            <v>13900</v>
          </cell>
          <cell r="F384">
            <v>0</v>
          </cell>
          <cell r="G384">
            <v>20</v>
          </cell>
          <cell r="H384">
            <v>1949.8</v>
          </cell>
          <cell r="I384">
            <v>1949.8</v>
          </cell>
          <cell r="J384">
            <v>11950.2</v>
          </cell>
          <cell r="K384" t="str">
            <v>100</v>
          </cell>
        </row>
        <row r="385">
          <cell r="A385" t="str">
            <v>110300000</v>
          </cell>
          <cell r="B385" t="str">
            <v>100C1KB0155</v>
          </cell>
          <cell r="C385" t="str">
            <v>ตู้เซฟ SAN-8253 สีเทา</v>
          </cell>
          <cell r="D385" t="str">
            <v>20 เม.ย. 42</v>
          </cell>
          <cell r="E385">
            <v>13900</v>
          </cell>
          <cell r="F385">
            <v>0</v>
          </cell>
          <cell r="G385">
            <v>20</v>
          </cell>
          <cell r="H385">
            <v>1949.8</v>
          </cell>
          <cell r="I385">
            <v>1949.8</v>
          </cell>
          <cell r="J385">
            <v>11950.2</v>
          </cell>
          <cell r="K385" t="str">
            <v>100</v>
          </cell>
        </row>
        <row r="386">
          <cell r="A386" t="str">
            <v>110300000</v>
          </cell>
          <cell r="B386" t="str">
            <v>100C1KB0156</v>
          </cell>
          <cell r="C386" t="str">
            <v>ตู้เซฟ SAN-8253 สีเทา</v>
          </cell>
          <cell r="D386" t="str">
            <v>20 เม.ย. 42</v>
          </cell>
          <cell r="E386">
            <v>13900</v>
          </cell>
          <cell r="F386">
            <v>0</v>
          </cell>
          <cell r="G386">
            <v>20</v>
          </cell>
          <cell r="H386">
            <v>1949.8</v>
          </cell>
          <cell r="I386">
            <v>1949.8</v>
          </cell>
          <cell r="J386">
            <v>11950.2</v>
          </cell>
          <cell r="K386" t="str">
            <v>100</v>
          </cell>
        </row>
        <row r="387">
          <cell r="A387" t="str">
            <v>110300000</v>
          </cell>
          <cell r="B387" t="str">
            <v>100C1KB0157</v>
          </cell>
          <cell r="C387" t="str">
            <v>ตู้เซฟ SAN-8253 สีเทา</v>
          </cell>
          <cell r="D387" t="str">
            <v>20 เม.ย. 42</v>
          </cell>
          <cell r="E387">
            <v>13900</v>
          </cell>
          <cell r="F387">
            <v>0</v>
          </cell>
          <cell r="G387">
            <v>20</v>
          </cell>
          <cell r="H387">
            <v>1949.8</v>
          </cell>
          <cell r="I387">
            <v>1949.8</v>
          </cell>
          <cell r="J387">
            <v>11950.2</v>
          </cell>
          <cell r="K387" t="str">
            <v>100</v>
          </cell>
        </row>
        <row r="388">
          <cell r="A388" t="str">
            <v>110300000</v>
          </cell>
          <cell r="B388" t="str">
            <v>100C1KB0158</v>
          </cell>
          <cell r="C388" t="str">
            <v>ตู้เซฟ SAN-8253 สีเทา</v>
          </cell>
          <cell r="D388" t="str">
            <v>20 เม.ย. 42</v>
          </cell>
          <cell r="E388">
            <v>13900</v>
          </cell>
          <cell r="F388">
            <v>0</v>
          </cell>
          <cell r="G388">
            <v>20</v>
          </cell>
          <cell r="H388">
            <v>1949.8</v>
          </cell>
          <cell r="I388">
            <v>1949.8</v>
          </cell>
          <cell r="J388">
            <v>11950.2</v>
          </cell>
          <cell r="K388" t="str">
            <v>100</v>
          </cell>
        </row>
        <row r="389">
          <cell r="A389" t="str">
            <v>110300000</v>
          </cell>
          <cell r="B389" t="str">
            <v>100C1KB0159</v>
          </cell>
          <cell r="C389" t="str">
            <v>ตู้เซฟ SAN-8253 สีเทา</v>
          </cell>
          <cell r="D389" t="str">
            <v>20 เม.ย. 42</v>
          </cell>
          <cell r="E389">
            <v>13900</v>
          </cell>
          <cell r="F389">
            <v>0</v>
          </cell>
          <cell r="G389">
            <v>20</v>
          </cell>
          <cell r="H389">
            <v>1949.8</v>
          </cell>
          <cell r="I389">
            <v>1949.8</v>
          </cell>
          <cell r="J389">
            <v>11950.2</v>
          </cell>
          <cell r="K389" t="str">
            <v>100</v>
          </cell>
        </row>
        <row r="390">
          <cell r="A390" t="str">
            <v>110300000</v>
          </cell>
          <cell r="B390" t="str">
            <v>100C1KB0160</v>
          </cell>
          <cell r="C390" t="str">
            <v>ตู้เซฟ SAN-8253 สีเทา</v>
          </cell>
          <cell r="D390" t="str">
            <v>20 เม.ย. 42</v>
          </cell>
          <cell r="E390">
            <v>13900</v>
          </cell>
          <cell r="F390">
            <v>0</v>
          </cell>
          <cell r="G390">
            <v>20</v>
          </cell>
          <cell r="H390">
            <v>1949.8</v>
          </cell>
          <cell r="I390">
            <v>1949.8</v>
          </cell>
          <cell r="J390">
            <v>11950.2</v>
          </cell>
          <cell r="K390" t="str">
            <v>100</v>
          </cell>
        </row>
        <row r="391">
          <cell r="A391" t="str">
            <v>110300000</v>
          </cell>
          <cell r="B391" t="str">
            <v>100C1KB0161</v>
          </cell>
          <cell r="C391" t="str">
            <v>ตู้เซฟ SAN-8253 สีเทา</v>
          </cell>
          <cell r="D391" t="str">
            <v>20 เม.ย. 42</v>
          </cell>
          <cell r="E391">
            <v>13900</v>
          </cell>
          <cell r="F391">
            <v>0</v>
          </cell>
          <cell r="G391">
            <v>20</v>
          </cell>
          <cell r="H391">
            <v>1949.8</v>
          </cell>
          <cell r="I391">
            <v>1949.8</v>
          </cell>
          <cell r="J391">
            <v>11950.2</v>
          </cell>
          <cell r="K391" t="str">
            <v>100</v>
          </cell>
        </row>
        <row r="392">
          <cell r="A392" t="str">
            <v>110300000</v>
          </cell>
          <cell r="B392" t="str">
            <v>100C1KB0162</v>
          </cell>
          <cell r="C392" t="str">
            <v>ตู้เซฟ SAN-8253 สีเทา</v>
          </cell>
          <cell r="D392" t="str">
            <v>20 เม.ย. 42</v>
          </cell>
          <cell r="E392">
            <v>13900</v>
          </cell>
          <cell r="F392">
            <v>0</v>
          </cell>
          <cell r="G392">
            <v>20</v>
          </cell>
          <cell r="H392">
            <v>1949.8</v>
          </cell>
          <cell r="I392">
            <v>1949.8</v>
          </cell>
          <cell r="J392">
            <v>11950.2</v>
          </cell>
          <cell r="K392" t="str">
            <v>100</v>
          </cell>
        </row>
        <row r="393">
          <cell r="A393" t="str">
            <v>110300000</v>
          </cell>
          <cell r="B393" t="str">
            <v>100C1KB0165</v>
          </cell>
          <cell r="C393" t="str">
            <v>เครื่องฟอกอากาศ</v>
          </cell>
          <cell r="D393" t="str">
            <v>22 เม.ย. 42</v>
          </cell>
          <cell r="E393">
            <v>9867</v>
          </cell>
          <cell r="F393">
            <v>0</v>
          </cell>
          <cell r="G393">
            <v>20</v>
          </cell>
          <cell r="H393">
            <v>1373.26</v>
          </cell>
          <cell r="I393">
            <v>1373.26</v>
          </cell>
          <cell r="J393">
            <v>8493.74</v>
          </cell>
          <cell r="K393" t="str">
            <v>100</v>
          </cell>
        </row>
        <row r="394">
          <cell r="A394" t="str">
            <v>110300000</v>
          </cell>
          <cell r="B394" t="str">
            <v>100C1KB0166</v>
          </cell>
          <cell r="C394" t="str">
            <v>ตัวเย็บ MAX 12S/13</v>
          </cell>
          <cell r="D394" t="str">
            <v>22 เม.ย. 42</v>
          </cell>
          <cell r="E394">
            <v>1650</v>
          </cell>
          <cell r="F394">
            <v>0</v>
          </cell>
          <cell r="G394">
            <v>20</v>
          </cell>
          <cell r="H394">
            <v>229.65</v>
          </cell>
          <cell r="I394">
            <v>229.65</v>
          </cell>
          <cell r="J394">
            <v>1420.35</v>
          </cell>
          <cell r="K394" t="str">
            <v>100</v>
          </cell>
        </row>
        <row r="395">
          <cell r="A395" t="str">
            <v>110300000</v>
          </cell>
          <cell r="B395" t="str">
            <v>100C1KB0167</v>
          </cell>
          <cell r="C395" t="str">
            <v>เครื่องคิดเลข</v>
          </cell>
          <cell r="D395" t="str">
            <v>27 เม.ย. 42</v>
          </cell>
          <cell r="E395">
            <v>840</v>
          </cell>
          <cell r="F395">
            <v>0</v>
          </cell>
          <cell r="G395">
            <v>20</v>
          </cell>
          <cell r="H395">
            <v>114.62</v>
          </cell>
          <cell r="I395">
            <v>114.62</v>
          </cell>
          <cell r="J395">
            <v>725.38</v>
          </cell>
          <cell r="K395" t="str">
            <v>100</v>
          </cell>
        </row>
        <row r="396">
          <cell r="A396" t="str">
            <v>110300000</v>
          </cell>
          <cell r="B396" t="str">
            <v>100C1KB0168</v>
          </cell>
          <cell r="C396" t="str">
            <v>โต๊ะพับเอนกประสงค์ TF-60150</v>
          </cell>
          <cell r="D396" t="str">
            <v>28 เม.ย. 42</v>
          </cell>
          <cell r="E396">
            <v>2578.4499999999998</v>
          </cell>
          <cell r="F396">
            <v>0</v>
          </cell>
          <cell r="G396">
            <v>20</v>
          </cell>
          <cell r="H396">
            <v>350.41</v>
          </cell>
          <cell r="I396">
            <v>350.41</v>
          </cell>
          <cell r="J396">
            <v>2228.04</v>
          </cell>
          <cell r="K396" t="str">
            <v>100</v>
          </cell>
        </row>
        <row r="397">
          <cell r="A397" t="str">
            <v>110300000</v>
          </cell>
          <cell r="B397" t="str">
            <v>100C1KB0169</v>
          </cell>
          <cell r="C397" t="str">
            <v>โต๊ะพับเอนกประสงค์ TF-60150</v>
          </cell>
          <cell r="D397" t="str">
            <v>28 เม.ย. 42</v>
          </cell>
          <cell r="E397">
            <v>2578.4499999999998</v>
          </cell>
          <cell r="F397">
            <v>0</v>
          </cell>
          <cell r="G397">
            <v>20</v>
          </cell>
          <cell r="H397">
            <v>350.41</v>
          </cell>
          <cell r="I397">
            <v>350.41</v>
          </cell>
          <cell r="J397">
            <v>2228.04</v>
          </cell>
          <cell r="K397" t="str">
            <v>100</v>
          </cell>
        </row>
        <row r="398">
          <cell r="A398" t="str">
            <v>110300000</v>
          </cell>
          <cell r="B398" t="str">
            <v>100C1KB0170</v>
          </cell>
          <cell r="C398" t="str">
            <v>โต๊ะพับเอนกประสงค์ TF-60150</v>
          </cell>
          <cell r="D398" t="str">
            <v>28 เม.ย. 42</v>
          </cell>
          <cell r="E398">
            <v>2578.4499999999998</v>
          </cell>
          <cell r="F398">
            <v>0</v>
          </cell>
          <cell r="G398">
            <v>20</v>
          </cell>
          <cell r="H398">
            <v>350.41</v>
          </cell>
          <cell r="I398">
            <v>350.41</v>
          </cell>
          <cell r="J398">
            <v>2228.04</v>
          </cell>
          <cell r="K398" t="str">
            <v>100</v>
          </cell>
        </row>
        <row r="399">
          <cell r="A399" t="str">
            <v>110300000</v>
          </cell>
          <cell r="B399" t="str">
            <v>100C1KB0171</v>
          </cell>
          <cell r="C399" t="str">
            <v>โต๊ะพับเอนกประสงค์ TF-60150</v>
          </cell>
          <cell r="D399" t="str">
            <v>28 เม.ย. 42</v>
          </cell>
          <cell r="E399">
            <v>2578.4499999999998</v>
          </cell>
          <cell r="F399">
            <v>0</v>
          </cell>
          <cell r="G399">
            <v>20</v>
          </cell>
          <cell r="H399">
            <v>350.41</v>
          </cell>
          <cell r="I399">
            <v>350.41</v>
          </cell>
          <cell r="J399">
            <v>2228.04</v>
          </cell>
          <cell r="K399" t="str">
            <v>100</v>
          </cell>
        </row>
        <row r="400">
          <cell r="A400" t="str">
            <v>110300000</v>
          </cell>
          <cell r="B400" t="str">
            <v>100C1KB0172</v>
          </cell>
          <cell r="C400" t="str">
            <v>โต๊ะพับเอนกประสงค์ TF-60150</v>
          </cell>
          <cell r="D400" t="str">
            <v>28 เม.ย. 42</v>
          </cell>
          <cell r="E400">
            <v>2578.4499999999998</v>
          </cell>
          <cell r="F400">
            <v>0</v>
          </cell>
          <cell r="G400">
            <v>20</v>
          </cell>
          <cell r="H400">
            <v>350.41</v>
          </cell>
          <cell r="I400">
            <v>350.41</v>
          </cell>
          <cell r="J400">
            <v>2228.04</v>
          </cell>
          <cell r="K400" t="str">
            <v>100</v>
          </cell>
        </row>
        <row r="401">
          <cell r="A401" t="str">
            <v>110300000</v>
          </cell>
          <cell r="B401" t="str">
            <v>100C1KB0173</v>
          </cell>
          <cell r="C401" t="str">
            <v>โต๊ะพับเอนกประสงค์ TF-60150</v>
          </cell>
          <cell r="D401" t="str">
            <v>28 เม.ย. 42</v>
          </cell>
          <cell r="E401">
            <v>2578.4499999999998</v>
          </cell>
          <cell r="F401">
            <v>0</v>
          </cell>
          <cell r="G401">
            <v>20</v>
          </cell>
          <cell r="H401">
            <v>350.41</v>
          </cell>
          <cell r="I401">
            <v>350.41</v>
          </cell>
          <cell r="J401">
            <v>2228.04</v>
          </cell>
          <cell r="K401" t="str">
            <v>100</v>
          </cell>
        </row>
        <row r="402">
          <cell r="A402" t="str">
            <v>110300000</v>
          </cell>
          <cell r="B402" t="str">
            <v>100C1KB0174</v>
          </cell>
          <cell r="C402" t="str">
            <v>โต๊ะพับเอนกประสงค์ TF-60150</v>
          </cell>
          <cell r="D402" t="str">
            <v>28 เม.ย. 42</v>
          </cell>
          <cell r="E402">
            <v>2578.4499999999998</v>
          </cell>
          <cell r="F402">
            <v>0</v>
          </cell>
          <cell r="G402">
            <v>20</v>
          </cell>
          <cell r="H402">
            <v>350.41</v>
          </cell>
          <cell r="I402">
            <v>350.41</v>
          </cell>
          <cell r="J402">
            <v>2228.04</v>
          </cell>
          <cell r="K402" t="str">
            <v>100</v>
          </cell>
        </row>
        <row r="403">
          <cell r="A403" t="str">
            <v>110300000</v>
          </cell>
          <cell r="B403" t="str">
            <v>100C1KB0175</v>
          </cell>
          <cell r="C403" t="str">
            <v>โต๊ะพับเอนกประสงค์ TF-60150</v>
          </cell>
          <cell r="D403" t="str">
            <v>28 เม.ย. 42</v>
          </cell>
          <cell r="E403">
            <v>2578.4499999999998</v>
          </cell>
          <cell r="F403">
            <v>0</v>
          </cell>
          <cell r="G403">
            <v>20</v>
          </cell>
          <cell r="H403">
            <v>350.41</v>
          </cell>
          <cell r="I403">
            <v>350.41</v>
          </cell>
          <cell r="J403">
            <v>2228.04</v>
          </cell>
          <cell r="K403" t="str">
            <v>100</v>
          </cell>
        </row>
        <row r="404">
          <cell r="A404" t="str">
            <v>110300000</v>
          </cell>
          <cell r="B404" t="str">
            <v>100C1KB0176</v>
          </cell>
          <cell r="C404" t="str">
            <v>โต๊ะพับเอนกประสงค์ TF-60150</v>
          </cell>
          <cell r="D404" t="str">
            <v>28 เม.ย. 42</v>
          </cell>
          <cell r="E404">
            <v>2578.4499999999998</v>
          </cell>
          <cell r="F404">
            <v>0</v>
          </cell>
          <cell r="G404">
            <v>20</v>
          </cell>
          <cell r="H404">
            <v>350.41</v>
          </cell>
          <cell r="I404">
            <v>350.41</v>
          </cell>
          <cell r="J404">
            <v>2228.04</v>
          </cell>
          <cell r="K404" t="str">
            <v>100</v>
          </cell>
        </row>
        <row r="405">
          <cell r="A405" t="str">
            <v>110300000</v>
          </cell>
          <cell r="B405" t="str">
            <v>100C1KB0177</v>
          </cell>
          <cell r="C405" t="str">
            <v>โต๊ะพับเอนกประสงค์ TF-60150</v>
          </cell>
          <cell r="D405" t="str">
            <v>28 เม.ย. 42</v>
          </cell>
          <cell r="E405">
            <v>2578.4499999999998</v>
          </cell>
          <cell r="F405">
            <v>0</v>
          </cell>
          <cell r="G405">
            <v>20</v>
          </cell>
          <cell r="H405">
            <v>350.41</v>
          </cell>
          <cell r="I405">
            <v>350.41</v>
          </cell>
          <cell r="J405">
            <v>2228.04</v>
          </cell>
          <cell r="K405" t="str">
            <v>100</v>
          </cell>
        </row>
        <row r="406">
          <cell r="A406" t="str">
            <v>110300000</v>
          </cell>
          <cell r="B406" t="str">
            <v>100C1KB0178</v>
          </cell>
          <cell r="C406" t="str">
            <v>โต๊ะพับเอนกประสงค์ TF-60150</v>
          </cell>
          <cell r="D406" t="str">
            <v>28 เม.ย. 42</v>
          </cell>
          <cell r="E406">
            <v>2578.4499999999998</v>
          </cell>
          <cell r="F406">
            <v>0</v>
          </cell>
          <cell r="G406">
            <v>20</v>
          </cell>
          <cell r="H406">
            <v>350.41</v>
          </cell>
          <cell r="I406">
            <v>350.41</v>
          </cell>
          <cell r="J406">
            <v>2228.04</v>
          </cell>
          <cell r="K406" t="str">
            <v>100</v>
          </cell>
        </row>
        <row r="407">
          <cell r="A407" t="str">
            <v>110300000</v>
          </cell>
          <cell r="B407" t="str">
            <v>100C1KB0179</v>
          </cell>
          <cell r="C407" t="str">
            <v>โต๊ะพับเอนกประสงค์ TF-60150</v>
          </cell>
          <cell r="D407" t="str">
            <v>28 เม.ย. 42</v>
          </cell>
          <cell r="E407">
            <v>2578.4499999999998</v>
          </cell>
          <cell r="F407">
            <v>0</v>
          </cell>
          <cell r="G407">
            <v>20</v>
          </cell>
          <cell r="H407">
            <v>350.41</v>
          </cell>
          <cell r="I407">
            <v>350.41</v>
          </cell>
          <cell r="J407">
            <v>2228.04</v>
          </cell>
          <cell r="K407" t="str">
            <v>100</v>
          </cell>
        </row>
        <row r="408">
          <cell r="A408" t="str">
            <v>110300000</v>
          </cell>
          <cell r="B408" t="str">
            <v>100C1KB0180</v>
          </cell>
          <cell r="C408" t="str">
            <v>โต๊ะพับเอนกประสงค์ TF-60150</v>
          </cell>
          <cell r="D408" t="str">
            <v>28 เม.ย. 42</v>
          </cell>
          <cell r="E408">
            <v>2578.4499999999998</v>
          </cell>
          <cell r="F408">
            <v>0</v>
          </cell>
          <cell r="G408">
            <v>20</v>
          </cell>
          <cell r="H408">
            <v>350.41</v>
          </cell>
          <cell r="I408">
            <v>350.41</v>
          </cell>
          <cell r="J408">
            <v>2228.04</v>
          </cell>
          <cell r="K408" t="str">
            <v>100</v>
          </cell>
        </row>
        <row r="409">
          <cell r="A409" t="str">
            <v>110300000</v>
          </cell>
          <cell r="B409" t="str">
            <v>100C1KB0181</v>
          </cell>
          <cell r="C409" t="str">
            <v>โต๊ะประชุมแบบตรง CFM2-75180</v>
          </cell>
          <cell r="D409" t="str">
            <v>6 พ.ค. 42</v>
          </cell>
          <cell r="E409">
            <v>5657.75</v>
          </cell>
          <cell r="F409">
            <v>0</v>
          </cell>
          <cell r="G409">
            <v>20</v>
          </cell>
          <cell r="H409">
            <v>744</v>
          </cell>
          <cell r="I409">
            <v>744</v>
          </cell>
          <cell r="J409">
            <v>4913.75</v>
          </cell>
          <cell r="K409" t="str">
            <v>100</v>
          </cell>
        </row>
        <row r="410">
          <cell r="A410" t="str">
            <v>110300000</v>
          </cell>
          <cell r="B410" t="str">
            <v>100C1KB0183</v>
          </cell>
          <cell r="C410" t="str">
            <v>โต๊ะประชุมแบบตรง TF-60150</v>
          </cell>
          <cell r="D410" t="str">
            <v>6 พ.ค. 42</v>
          </cell>
          <cell r="E410">
            <v>2578.4499999999998</v>
          </cell>
          <cell r="F410">
            <v>0</v>
          </cell>
          <cell r="G410">
            <v>20</v>
          </cell>
          <cell r="H410">
            <v>339.1</v>
          </cell>
          <cell r="I410">
            <v>339.1</v>
          </cell>
          <cell r="J410">
            <v>2239.35</v>
          </cell>
          <cell r="K410" t="str">
            <v>100</v>
          </cell>
        </row>
        <row r="411">
          <cell r="A411" t="str">
            <v>110300000</v>
          </cell>
          <cell r="B411" t="str">
            <v>100C1KB0184</v>
          </cell>
          <cell r="C411" t="str">
            <v>ตู้เอกสาร ขนาด 40-80-190</v>
          </cell>
          <cell r="D411" t="str">
            <v>18 พ.ค. 42</v>
          </cell>
          <cell r="E411">
            <v>5810.8</v>
          </cell>
          <cell r="F411">
            <v>0</v>
          </cell>
          <cell r="G411">
            <v>20</v>
          </cell>
          <cell r="H411">
            <v>725.94</v>
          </cell>
          <cell r="I411">
            <v>725.94</v>
          </cell>
          <cell r="J411">
            <v>5084.8599999999997</v>
          </cell>
          <cell r="K411" t="str">
            <v>100</v>
          </cell>
        </row>
        <row r="412">
          <cell r="A412" t="str">
            <v>110300000</v>
          </cell>
          <cell r="B412" t="str">
            <v>100C1KB0185</v>
          </cell>
          <cell r="C412" t="str">
            <v>ตู้เอกสาร ขนาด 40-80-190</v>
          </cell>
          <cell r="D412" t="str">
            <v>18 พ.ค. 42</v>
          </cell>
          <cell r="E412">
            <v>6540.8</v>
          </cell>
          <cell r="F412">
            <v>0</v>
          </cell>
          <cell r="G412">
            <v>20</v>
          </cell>
          <cell r="H412">
            <v>817.14</v>
          </cell>
          <cell r="I412">
            <v>817.14</v>
          </cell>
          <cell r="J412">
            <v>5723.66</v>
          </cell>
          <cell r="K412" t="str">
            <v>100</v>
          </cell>
        </row>
        <row r="413">
          <cell r="A413" t="str">
            <v>110300000</v>
          </cell>
          <cell r="B413" t="str">
            <v>100C1KB0186</v>
          </cell>
          <cell r="C413" t="str">
            <v>โต๊ะบริการ ขนาด 100-200-75</v>
          </cell>
          <cell r="D413" t="str">
            <v>27 พ.ค. 42</v>
          </cell>
          <cell r="E413">
            <v>12052.3</v>
          </cell>
          <cell r="F413">
            <v>0</v>
          </cell>
          <cell r="G413">
            <v>20</v>
          </cell>
          <cell r="H413">
            <v>1446.26</v>
          </cell>
          <cell r="I413">
            <v>1446.26</v>
          </cell>
          <cell r="J413">
            <v>10606.04</v>
          </cell>
          <cell r="K413" t="str">
            <v>100</v>
          </cell>
        </row>
        <row r="414">
          <cell r="A414" t="str">
            <v>110300000</v>
          </cell>
          <cell r="B414" t="str">
            <v>100C1KB0187</v>
          </cell>
          <cell r="C414" t="str">
            <v>ตู้เอกสารท็อปเงา ขนาด 40-120-65</v>
          </cell>
          <cell r="D414" t="str">
            <v>27 พ.ค. 42</v>
          </cell>
          <cell r="E414">
            <v>4343.5</v>
          </cell>
          <cell r="F414">
            <v>0</v>
          </cell>
          <cell r="G414">
            <v>20</v>
          </cell>
          <cell r="H414">
            <v>521.22</v>
          </cell>
          <cell r="I414">
            <v>521.22</v>
          </cell>
          <cell r="J414">
            <v>3822.28</v>
          </cell>
          <cell r="K414" t="str">
            <v>100</v>
          </cell>
        </row>
        <row r="415">
          <cell r="A415" t="str">
            <v>110300000</v>
          </cell>
          <cell r="B415" t="str">
            <v>100C1KB0188</v>
          </cell>
          <cell r="C415" t="str">
            <v>ตู้เอกสารท็อปเงา ขนาด 60-49-65</v>
          </cell>
          <cell r="D415" t="str">
            <v>27 พ.ค. 42</v>
          </cell>
          <cell r="E415">
            <v>3153.6</v>
          </cell>
          <cell r="F415">
            <v>0</v>
          </cell>
          <cell r="G415">
            <v>20</v>
          </cell>
          <cell r="H415">
            <v>378.44</v>
          </cell>
          <cell r="I415">
            <v>378.44</v>
          </cell>
          <cell r="J415">
            <v>2775.16</v>
          </cell>
          <cell r="K415" t="str">
            <v>100</v>
          </cell>
        </row>
        <row r="416">
          <cell r="A416" t="str">
            <v>110300000</v>
          </cell>
          <cell r="B416" t="str">
            <v>100C1KB0189</v>
          </cell>
          <cell r="C416" t="str">
            <v>ตู้เอกสาร ขนาด40-180-150</v>
          </cell>
          <cell r="D416" t="str">
            <v>24 พ.ค. 42</v>
          </cell>
          <cell r="E416">
            <v>14673</v>
          </cell>
          <cell r="F416">
            <v>0</v>
          </cell>
          <cell r="G416">
            <v>20</v>
          </cell>
          <cell r="H416">
            <v>1784.88</v>
          </cell>
          <cell r="I416">
            <v>1784.88</v>
          </cell>
          <cell r="J416">
            <v>12888.12</v>
          </cell>
          <cell r="K416" t="str">
            <v>100</v>
          </cell>
        </row>
        <row r="417">
          <cell r="A417" t="str">
            <v>110300000</v>
          </cell>
          <cell r="B417" t="str">
            <v>100C1KB0190</v>
          </cell>
          <cell r="C417" t="str">
            <v>เก้าอี้ทำงานหุ้นหนังแท้</v>
          </cell>
          <cell r="D417" t="str">
            <v>24 พ.ค. 42</v>
          </cell>
          <cell r="E417">
            <v>9986.4</v>
          </cell>
          <cell r="F417">
            <v>0</v>
          </cell>
          <cell r="G417">
            <v>20</v>
          </cell>
          <cell r="H417">
            <v>1214.78</v>
          </cell>
          <cell r="I417">
            <v>1214.78</v>
          </cell>
          <cell r="J417">
            <v>8771.6200000000008</v>
          </cell>
          <cell r="K417" t="str">
            <v>100</v>
          </cell>
        </row>
        <row r="418">
          <cell r="A418" t="str">
            <v>110300000</v>
          </cell>
          <cell r="B418" t="str">
            <v>100C1KB0191</v>
          </cell>
          <cell r="C418" t="str">
            <v>เก้าอี้ทำงานหุ้นหนังแท้</v>
          </cell>
          <cell r="D418" t="str">
            <v>24 พ.ค. 42</v>
          </cell>
          <cell r="E418">
            <v>6883.9</v>
          </cell>
          <cell r="F418">
            <v>0</v>
          </cell>
          <cell r="G418">
            <v>20</v>
          </cell>
          <cell r="H418">
            <v>837.38</v>
          </cell>
          <cell r="I418">
            <v>837.38</v>
          </cell>
          <cell r="J418">
            <v>6046.52</v>
          </cell>
          <cell r="K418" t="str">
            <v>100</v>
          </cell>
        </row>
        <row r="419">
          <cell r="A419" t="str">
            <v>110300000</v>
          </cell>
          <cell r="B419" t="str">
            <v>100C1KB0192</v>
          </cell>
          <cell r="C419" t="str">
            <v>เก้าอี้ทำงานหุ้นหนังแท้</v>
          </cell>
          <cell r="D419" t="str">
            <v>24 พ.ค. 42</v>
          </cell>
          <cell r="E419">
            <v>6883.9</v>
          </cell>
          <cell r="F419">
            <v>0</v>
          </cell>
          <cell r="G419">
            <v>20</v>
          </cell>
          <cell r="H419">
            <v>837.38</v>
          </cell>
          <cell r="I419">
            <v>837.38</v>
          </cell>
          <cell r="J419">
            <v>6046.52</v>
          </cell>
          <cell r="K419" t="str">
            <v>100</v>
          </cell>
        </row>
        <row r="420">
          <cell r="A420" t="str">
            <v>110300000</v>
          </cell>
          <cell r="B420" t="str">
            <v>100C1KB0193</v>
          </cell>
          <cell r="C420" t="str">
            <v>โต๊ะข้างโซฟา ขนาด 60-60-40</v>
          </cell>
          <cell r="D420" t="str">
            <v>24 พ.ค. 42</v>
          </cell>
          <cell r="E420">
            <v>2482</v>
          </cell>
          <cell r="F420">
            <v>0</v>
          </cell>
          <cell r="G420">
            <v>20</v>
          </cell>
          <cell r="H420">
            <v>301.92</v>
          </cell>
          <cell r="I420">
            <v>301.92</v>
          </cell>
          <cell r="J420">
            <v>2180.08</v>
          </cell>
          <cell r="K420" t="str">
            <v>100</v>
          </cell>
        </row>
        <row r="421">
          <cell r="A421" t="str">
            <v>110300000</v>
          </cell>
          <cell r="B421" t="str">
            <v>100C1KB0194</v>
          </cell>
          <cell r="C421" t="str">
            <v>ผนังสำเร็จรูป ขนาด 60-275</v>
          </cell>
          <cell r="D421" t="str">
            <v>27 พ.ค. 42</v>
          </cell>
          <cell r="E421">
            <v>5679.4</v>
          </cell>
          <cell r="F421">
            <v>0</v>
          </cell>
          <cell r="G421">
            <v>20</v>
          </cell>
          <cell r="H421">
            <v>681.52</v>
          </cell>
          <cell r="I421">
            <v>681.52</v>
          </cell>
          <cell r="J421">
            <v>4997.88</v>
          </cell>
          <cell r="K421" t="str">
            <v>100</v>
          </cell>
        </row>
        <row r="422">
          <cell r="A422" t="str">
            <v>110300000</v>
          </cell>
          <cell r="B422" t="str">
            <v>100C1KB0195</v>
          </cell>
          <cell r="C422" t="str">
            <v>ผนังสำเร็จรูป ขนาด 100-275</v>
          </cell>
          <cell r="D422" t="str">
            <v>27 พ.ค. 42</v>
          </cell>
          <cell r="E422">
            <v>5679.4</v>
          </cell>
          <cell r="F422">
            <v>0</v>
          </cell>
          <cell r="G422">
            <v>20</v>
          </cell>
          <cell r="H422">
            <v>681.52</v>
          </cell>
          <cell r="I422">
            <v>681.52</v>
          </cell>
          <cell r="J422">
            <v>4997.88</v>
          </cell>
          <cell r="K422" t="str">
            <v>100</v>
          </cell>
        </row>
        <row r="423">
          <cell r="A423" t="str">
            <v>110300000</v>
          </cell>
          <cell r="B423" t="str">
            <v>100C1KB0196</v>
          </cell>
          <cell r="C423" t="str">
            <v>ผนังสำเร็จรูปครึ่งกระจก ขนาด 100-275</v>
          </cell>
          <cell r="D423" t="str">
            <v>27 พ.ค. 42</v>
          </cell>
          <cell r="E423">
            <v>6424</v>
          </cell>
          <cell r="F423">
            <v>0</v>
          </cell>
          <cell r="G423">
            <v>20</v>
          </cell>
          <cell r="H423">
            <v>770.88</v>
          </cell>
          <cell r="I423">
            <v>770.88</v>
          </cell>
          <cell r="J423">
            <v>5653.12</v>
          </cell>
          <cell r="K423" t="str">
            <v>100</v>
          </cell>
        </row>
        <row r="424">
          <cell r="A424" t="str">
            <v>110300000</v>
          </cell>
          <cell r="B424" t="str">
            <v>100C1KB0197</v>
          </cell>
          <cell r="C424" t="str">
            <v>ผนังสำเร็จรูปครึ่งกระจก ขนาด 100-275</v>
          </cell>
          <cell r="D424" t="str">
            <v>27 พ.ค. 42</v>
          </cell>
          <cell r="E424">
            <v>6424</v>
          </cell>
          <cell r="F424">
            <v>0</v>
          </cell>
          <cell r="G424">
            <v>20</v>
          </cell>
          <cell r="H424">
            <v>770.88</v>
          </cell>
          <cell r="I424">
            <v>770.88</v>
          </cell>
          <cell r="J424">
            <v>5653.12</v>
          </cell>
          <cell r="K424" t="str">
            <v>100</v>
          </cell>
        </row>
        <row r="425">
          <cell r="A425" t="str">
            <v>110300000</v>
          </cell>
          <cell r="B425" t="str">
            <v>100C1KB0198</v>
          </cell>
          <cell r="C425" t="str">
            <v>ผนังสำเร็จรูปพับ ขนาด 110-275</v>
          </cell>
          <cell r="D425" t="str">
            <v>27 พ.ค. 42</v>
          </cell>
          <cell r="E425">
            <v>6248.8</v>
          </cell>
          <cell r="F425">
            <v>0</v>
          </cell>
          <cell r="G425">
            <v>20</v>
          </cell>
          <cell r="H425">
            <v>749.84</v>
          </cell>
          <cell r="I425">
            <v>749.84</v>
          </cell>
          <cell r="J425">
            <v>5498.96</v>
          </cell>
          <cell r="K425" t="str">
            <v>100</v>
          </cell>
        </row>
        <row r="426">
          <cell r="A426" t="str">
            <v>110300000</v>
          </cell>
          <cell r="B426" t="str">
            <v>100C1KB0199</v>
          </cell>
          <cell r="C426" t="str">
            <v>ผนังสำเร็จรูปพับ ขนาด 110-275</v>
          </cell>
          <cell r="D426" t="str">
            <v>27 พ.ค. 42</v>
          </cell>
          <cell r="E426">
            <v>6248.8</v>
          </cell>
          <cell r="F426">
            <v>0</v>
          </cell>
          <cell r="G426">
            <v>20</v>
          </cell>
          <cell r="H426">
            <v>749.84</v>
          </cell>
          <cell r="I426">
            <v>749.84</v>
          </cell>
          <cell r="J426">
            <v>5498.96</v>
          </cell>
          <cell r="K426" t="str">
            <v>100</v>
          </cell>
        </row>
        <row r="427">
          <cell r="A427" t="str">
            <v>110300000</v>
          </cell>
          <cell r="B427" t="str">
            <v>100C1KB0200</v>
          </cell>
          <cell r="C427" t="str">
            <v>ผนังสำเร็จรูปพับ ขนาด 110-275</v>
          </cell>
          <cell r="D427" t="str">
            <v>27 พ.ค. 42</v>
          </cell>
          <cell r="E427">
            <v>6248.8</v>
          </cell>
          <cell r="F427">
            <v>0</v>
          </cell>
          <cell r="G427">
            <v>20</v>
          </cell>
          <cell r="H427">
            <v>749.84</v>
          </cell>
          <cell r="I427">
            <v>749.84</v>
          </cell>
          <cell r="J427">
            <v>5498.96</v>
          </cell>
          <cell r="K427" t="str">
            <v>100</v>
          </cell>
        </row>
        <row r="428">
          <cell r="A428" t="str">
            <v>110300000</v>
          </cell>
          <cell r="B428" t="str">
            <v>100C1KB0201</v>
          </cell>
          <cell r="C428" t="str">
            <v>ผนังประตูซ้ายครึ่งกระจกพร้อมอุปรณ์</v>
          </cell>
          <cell r="D428" t="str">
            <v>27 พ.ค. 42</v>
          </cell>
          <cell r="E428">
            <v>10132.4</v>
          </cell>
          <cell r="F428">
            <v>0</v>
          </cell>
          <cell r="G428">
            <v>20</v>
          </cell>
          <cell r="H428">
            <v>1215.8800000000001</v>
          </cell>
          <cell r="I428">
            <v>1215.8800000000001</v>
          </cell>
          <cell r="J428">
            <v>8916.52</v>
          </cell>
          <cell r="K428" t="str">
            <v>100</v>
          </cell>
        </row>
        <row r="429">
          <cell r="A429" t="str">
            <v>110300000</v>
          </cell>
          <cell r="B429" t="str">
            <v>100C1KB0202</v>
          </cell>
          <cell r="C429" t="str">
            <v>ผนังประตูซ้ายครึ่งกระจกพร้อมอุปรณ์</v>
          </cell>
          <cell r="D429" t="str">
            <v>27 พ.ค. 42</v>
          </cell>
          <cell r="E429">
            <v>7008</v>
          </cell>
          <cell r="F429">
            <v>0</v>
          </cell>
          <cell r="G429">
            <v>20</v>
          </cell>
          <cell r="H429">
            <v>840.96</v>
          </cell>
          <cell r="I429">
            <v>840.96</v>
          </cell>
          <cell r="J429">
            <v>6167.04</v>
          </cell>
          <cell r="K429" t="str">
            <v>100</v>
          </cell>
        </row>
        <row r="430">
          <cell r="A430" t="str">
            <v>110300000</v>
          </cell>
          <cell r="B430" t="str">
            <v>100C1KB0203</v>
          </cell>
          <cell r="C430" t="str">
            <v>ระบบไฟฟ้า(ติดตั้งพัดลม,โคมไฟ,สวิทซ์ไฟ)</v>
          </cell>
          <cell r="D430" t="str">
            <v>13 พ.ค. 42</v>
          </cell>
          <cell r="E430">
            <v>12900</v>
          </cell>
          <cell r="F430">
            <v>0</v>
          </cell>
          <cell r="G430">
            <v>20</v>
          </cell>
          <cell r="H430">
            <v>1646.93</v>
          </cell>
          <cell r="I430">
            <v>1646.93</v>
          </cell>
          <cell r="J430">
            <v>11253.07</v>
          </cell>
          <cell r="K430" t="str">
            <v>100</v>
          </cell>
        </row>
        <row r="431">
          <cell r="A431" t="str">
            <v>110300000</v>
          </cell>
          <cell r="B431" t="str">
            <v>100C1KB0204</v>
          </cell>
          <cell r="C431" t="str">
            <v>ไวท์บอร์ดแขวนหู</v>
          </cell>
          <cell r="D431" t="str">
            <v>4 มิ.ย. 42</v>
          </cell>
          <cell r="E431">
            <v>1500</v>
          </cell>
          <cell r="F431">
            <v>0</v>
          </cell>
          <cell r="G431">
            <v>20</v>
          </cell>
          <cell r="H431">
            <v>173.43</v>
          </cell>
          <cell r="I431">
            <v>173.43</v>
          </cell>
          <cell r="J431">
            <v>1326.57</v>
          </cell>
          <cell r="K431" t="str">
            <v>PA</v>
          </cell>
        </row>
        <row r="432">
          <cell r="A432" t="str">
            <v>110300000</v>
          </cell>
          <cell r="B432" t="str">
            <v>100C1KB0205</v>
          </cell>
          <cell r="C432" t="str">
            <v>ชั้นเก็บแฟ้ม</v>
          </cell>
          <cell r="D432" t="str">
            <v>4 มิ.ย. 42</v>
          </cell>
          <cell r="E432">
            <v>2740</v>
          </cell>
          <cell r="F432">
            <v>0</v>
          </cell>
          <cell r="G432">
            <v>20</v>
          </cell>
          <cell r="H432">
            <v>316.77999999999997</v>
          </cell>
          <cell r="I432">
            <v>316.77999999999997</v>
          </cell>
          <cell r="J432">
            <v>2423.2199999999998</v>
          </cell>
          <cell r="K432" t="str">
            <v>100</v>
          </cell>
        </row>
        <row r="433">
          <cell r="A433" t="str">
            <v>110300000</v>
          </cell>
          <cell r="B433" t="str">
            <v>100C1KB0206</v>
          </cell>
          <cell r="C433" t="str">
            <v>ชั้นเก็บแฟ้ม</v>
          </cell>
          <cell r="D433" t="str">
            <v>4 มิ.ย. 42</v>
          </cell>
          <cell r="E433">
            <v>2740</v>
          </cell>
          <cell r="F433">
            <v>0</v>
          </cell>
          <cell r="G433">
            <v>20</v>
          </cell>
          <cell r="H433">
            <v>316.77999999999997</v>
          </cell>
          <cell r="I433">
            <v>316.77999999999997</v>
          </cell>
          <cell r="J433">
            <v>2423.2199999999998</v>
          </cell>
          <cell r="K433" t="str">
            <v>100</v>
          </cell>
        </row>
        <row r="434">
          <cell r="A434" t="str">
            <v>110300000</v>
          </cell>
          <cell r="B434" t="str">
            <v>100C1KB0207</v>
          </cell>
          <cell r="C434" t="str">
            <v>ชั้นเก็บแฟ้ม</v>
          </cell>
          <cell r="D434" t="str">
            <v>4 มิ.ย. 42</v>
          </cell>
          <cell r="E434">
            <v>2740</v>
          </cell>
          <cell r="F434">
            <v>0</v>
          </cell>
          <cell r="G434">
            <v>20</v>
          </cell>
          <cell r="H434">
            <v>316.77999999999997</v>
          </cell>
          <cell r="I434">
            <v>316.77999999999997</v>
          </cell>
          <cell r="J434">
            <v>2423.2199999999998</v>
          </cell>
          <cell r="K434" t="str">
            <v>100</v>
          </cell>
        </row>
        <row r="435">
          <cell r="A435" t="str">
            <v>110300000</v>
          </cell>
          <cell r="B435" t="str">
            <v>100C1KB0208</v>
          </cell>
          <cell r="C435" t="str">
            <v>ชั้นเก็บแฟ้ม</v>
          </cell>
          <cell r="D435" t="str">
            <v>4 มิ.ย. 42</v>
          </cell>
          <cell r="E435">
            <v>2740</v>
          </cell>
          <cell r="F435">
            <v>0</v>
          </cell>
          <cell r="G435">
            <v>20</v>
          </cell>
          <cell r="H435">
            <v>316.77999999999997</v>
          </cell>
          <cell r="I435">
            <v>316.77999999999997</v>
          </cell>
          <cell r="J435">
            <v>2423.2199999999998</v>
          </cell>
          <cell r="K435" t="str">
            <v>100</v>
          </cell>
        </row>
        <row r="436">
          <cell r="A436" t="str">
            <v>110300000</v>
          </cell>
          <cell r="B436" t="str">
            <v>100C1KB0209</v>
          </cell>
          <cell r="C436" t="str">
            <v>ชั้นเก็บแฟ้ม</v>
          </cell>
          <cell r="D436" t="str">
            <v>4 มิ.ย. 42</v>
          </cell>
          <cell r="E436">
            <v>2740</v>
          </cell>
          <cell r="F436">
            <v>0</v>
          </cell>
          <cell r="G436">
            <v>20</v>
          </cell>
          <cell r="H436">
            <v>316.77999999999997</v>
          </cell>
          <cell r="I436">
            <v>316.77999999999997</v>
          </cell>
          <cell r="J436">
            <v>2423.2199999999998</v>
          </cell>
          <cell r="K436" t="str">
            <v>100</v>
          </cell>
        </row>
        <row r="437">
          <cell r="A437" t="str">
            <v>110300000</v>
          </cell>
          <cell r="B437" t="str">
            <v>100C1KB0210</v>
          </cell>
          <cell r="C437" t="str">
            <v>ชั้นเก็บแฟ้ม</v>
          </cell>
          <cell r="D437" t="str">
            <v>4 มิ.ย. 42</v>
          </cell>
          <cell r="E437">
            <v>2740</v>
          </cell>
          <cell r="F437">
            <v>0</v>
          </cell>
          <cell r="G437">
            <v>20</v>
          </cell>
          <cell r="H437">
            <v>316.77999999999997</v>
          </cell>
          <cell r="I437">
            <v>316.77999999999997</v>
          </cell>
          <cell r="J437">
            <v>2423.2199999999998</v>
          </cell>
          <cell r="K437" t="str">
            <v>100</v>
          </cell>
        </row>
        <row r="438">
          <cell r="A438" t="str">
            <v>110300000</v>
          </cell>
          <cell r="B438" t="str">
            <v>100C1KB0211</v>
          </cell>
          <cell r="C438" t="str">
            <v>ตุ้เก็บเอกสาร 4 ลิ้นชัก D-744 สีครีม</v>
          </cell>
          <cell r="D438" t="str">
            <v>4 มิ.ย. 42</v>
          </cell>
          <cell r="E438">
            <v>3028.95</v>
          </cell>
          <cell r="F438">
            <v>0</v>
          </cell>
          <cell r="G438">
            <v>20</v>
          </cell>
          <cell r="H438">
            <v>350.19</v>
          </cell>
          <cell r="I438">
            <v>350.19</v>
          </cell>
          <cell r="J438">
            <v>2678.76</v>
          </cell>
          <cell r="K438" t="str">
            <v>100</v>
          </cell>
        </row>
        <row r="439">
          <cell r="A439" t="str">
            <v>110300000</v>
          </cell>
          <cell r="B439" t="str">
            <v>100C1KB0212</v>
          </cell>
          <cell r="C439" t="str">
            <v>ตุ้เก็บเอกสาร 4 ลิ้นชัก D-744 สีครีม</v>
          </cell>
          <cell r="D439" t="str">
            <v>4 มิ.ย. 42</v>
          </cell>
          <cell r="E439">
            <v>3028.95</v>
          </cell>
          <cell r="F439">
            <v>0</v>
          </cell>
          <cell r="G439">
            <v>20</v>
          </cell>
          <cell r="H439">
            <v>350.19</v>
          </cell>
          <cell r="I439">
            <v>350.19</v>
          </cell>
          <cell r="J439">
            <v>2678.76</v>
          </cell>
          <cell r="K439" t="str">
            <v>100</v>
          </cell>
        </row>
        <row r="440">
          <cell r="A440" t="str">
            <v>110300000</v>
          </cell>
          <cell r="B440" t="str">
            <v>100C1KB0213</v>
          </cell>
          <cell r="C440" t="str">
            <v>ตุ้เก็บเอกสาร  DR-115 สีเทา</v>
          </cell>
          <cell r="D440" t="str">
            <v>4 มิ.ย. 42</v>
          </cell>
          <cell r="E440">
            <v>2096.15</v>
          </cell>
          <cell r="F440">
            <v>0</v>
          </cell>
          <cell r="G440">
            <v>20</v>
          </cell>
          <cell r="H440">
            <v>242.37</v>
          </cell>
          <cell r="I440">
            <v>242.37</v>
          </cell>
          <cell r="J440">
            <v>1853.78</v>
          </cell>
          <cell r="K440" t="str">
            <v>100</v>
          </cell>
        </row>
        <row r="441">
          <cell r="A441" t="str">
            <v>110300000</v>
          </cell>
          <cell r="B441" t="str">
            <v>100C1KB0214</v>
          </cell>
          <cell r="C441" t="str">
            <v>เครื่องคิดเลข</v>
          </cell>
          <cell r="D441" t="str">
            <v>11 ก.ค. 42</v>
          </cell>
          <cell r="E441">
            <v>580</v>
          </cell>
          <cell r="F441">
            <v>0</v>
          </cell>
          <cell r="G441">
            <v>20</v>
          </cell>
          <cell r="H441">
            <v>55.28</v>
          </cell>
          <cell r="I441">
            <v>55.28</v>
          </cell>
          <cell r="J441">
            <v>524.72</v>
          </cell>
          <cell r="K441" t="str">
            <v>100</v>
          </cell>
        </row>
        <row r="442">
          <cell r="A442" t="str">
            <v>110300000</v>
          </cell>
          <cell r="B442" t="str">
            <v>100C1KB0215</v>
          </cell>
          <cell r="C442" t="str">
            <v>โต๊ะทำงาน ขนาด 75-120-75</v>
          </cell>
          <cell r="D442" t="str">
            <v>11 มิ.ย. 42</v>
          </cell>
          <cell r="E442">
            <v>3650</v>
          </cell>
          <cell r="F442">
            <v>0</v>
          </cell>
          <cell r="G442">
            <v>20</v>
          </cell>
          <cell r="H442">
            <v>408</v>
          </cell>
          <cell r="I442">
            <v>408</v>
          </cell>
          <cell r="J442">
            <v>3242</v>
          </cell>
          <cell r="K442" t="str">
            <v>100</v>
          </cell>
        </row>
        <row r="443">
          <cell r="A443" t="str">
            <v>110300000</v>
          </cell>
          <cell r="B443" t="str">
            <v>100C1KB0216</v>
          </cell>
          <cell r="C443" t="str">
            <v>โต๊ะทำงาน ขนาด 75-120-75</v>
          </cell>
          <cell r="D443" t="str">
            <v>11 มิ.ย. 42</v>
          </cell>
          <cell r="E443">
            <v>3650</v>
          </cell>
          <cell r="F443">
            <v>0</v>
          </cell>
          <cell r="G443">
            <v>20</v>
          </cell>
          <cell r="H443">
            <v>408</v>
          </cell>
          <cell r="I443">
            <v>408</v>
          </cell>
          <cell r="J443">
            <v>3242</v>
          </cell>
          <cell r="K443" t="str">
            <v>100</v>
          </cell>
        </row>
        <row r="444">
          <cell r="A444" t="str">
            <v>110300000</v>
          </cell>
          <cell r="B444" t="str">
            <v>100C1KB0217</v>
          </cell>
          <cell r="C444" t="str">
            <v>โต๊ะคอมพิวเตอร์ ขนาด 60-80-75</v>
          </cell>
          <cell r="D444" t="str">
            <v>11 มิ.ย. 42</v>
          </cell>
          <cell r="E444">
            <v>2014.8</v>
          </cell>
          <cell r="F444">
            <v>0</v>
          </cell>
          <cell r="G444">
            <v>20</v>
          </cell>
          <cell r="H444">
            <v>225.2</v>
          </cell>
          <cell r="I444">
            <v>225.2</v>
          </cell>
          <cell r="J444">
            <v>1789.6</v>
          </cell>
          <cell r="K444" t="str">
            <v>100</v>
          </cell>
        </row>
        <row r="445">
          <cell r="A445" t="str">
            <v>110300000</v>
          </cell>
          <cell r="B445" t="str">
            <v>100C1KB0218</v>
          </cell>
          <cell r="C445" t="str">
            <v>เก้าอี้ทำงานหุ้มผ้า</v>
          </cell>
          <cell r="D445" t="str">
            <v>11 มิ.ย. 42</v>
          </cell>
          <cell r="E445">
            <v>2226.5</v>
          </cell>
          <cell r="F445">
            <v>0</v>
          </cell>
          <cell r="G445">
            <v>20</v>
          </cell>
          <cell r="H445">
            <v>248.88</v>
          </cell>
          <cell r="I445">
            <v>248.88</v>
          </cell>
          <cell r="J445">
            <v>1977.62</v>
          </cell>
          <cell r="K445" t="str">
            <v>100</v>
          </cell>
        </row>
        <row r="446">
          <cell r="A446" t="str">
            <v>110300000</v>
          </cell>
          <cell r="B446" t="str">
            <v>100C1KB0219</v>
          </cell>
          <cell r="C446" t="str">
            <v>เก้าอี้ทำงานหุ้มผ้า</v>
          </cell>
          <cell r="D446" t="str">
            <v>11 มิ.ย. 42</v>
          </cell>
          <cell r="E446">
            <v>2226.5</v>
          </cell>
          <cell r="F446">
            <v>0</v>
          </cell>
          <cell r="G446">
            <v>20</v>
          </cell>
          <cell r="H446">
            <v>248.88</v>
          </cell>
          <cell r="I446">
            <v>248.88</v>
          </cell>
          <cell r="J446">
            <v>1977.62</v>
          </cell>
          <cell r="K446" t="str">
            <v>100</v>
          </cell>
        </row>
        <row r="447">
          <cell r="A447" t="str">
            <v>110300000</v>
          </cell>
          <cell r="B447" t="str">
            <v>100C1KB0220</v>
          </cell>
          <cell r="C447" t="str">
            <v>แผ่นป้ายทองเหลือง ติดหน้าห้อ</v>
          </cell>
          <cell r="D447" t="str">
            <v>4 มิ.ย. 42</v>
          </cell>
          <cell r="E447">
            <v>1200</v>
          </cell>
          <cell r="F447">
            <v>0</v>
          </cell>
          <cell r="G447">
            <v>20</v>
          </cell>
          <cell r="H447">
            <v>138.72999999999999</v>
          </cell>
          <cell r="I447">
            <v>138.72999999999999</v>
          </cell>
          <cell r="J447">
            <v>1061.27</v>
          </cell>
          <cell r="K447" t="str">
            <v>100</v>
          </cell>
        </row>
        <row r="448">
          <cell r="A448" t="str">
            <v>110300000</v>
          </cell>
          <cell r="B448" t="str">
            <v>100C1KB0221</v>
          </cell>
          <cell r="C448" t="str">
            <v>แผ่นป้ายทองเหลือง ตั้งโต๊ะ</v>
          </cell>
          <cell r="D448" t="str">
            <v>4 มิ.ย. 42</v>
          </cell>
          <cell r="E448">
            <v>1500</v>
          </cell>
          <cell r="F448">
            <v>0</v>
          </cell>
          <cell r="G448">
            <v>20</v>
          </cell>
          <cell r="H448">
            <v>173.43</v>
          </cell>
          <cell r="I448">
            <v>173.43</v>
          </cell>
          <cell r="J448">
            <v>1326.57</v>
          </cell>
          <cell r="K448" t="str">
            <v>100</v>
          </cell>
        </row>
        <row r="449">
          <cell r="A449" t="str">
            <v>110300000</v>
          </cell>
          <cell r="B449" t="str">
            <v>100C1KB0222</v>
          </cell>
          <cell r="C449" t="str">
            <v>ตู้เอกสาร DR-215</v>
          </cell>
          <cell r="D449" t="str">
            <v>10 มิ.ย. 42</v>
          </cell>
          <cell r="E449">
            <v>2980</v>
          </cell>
          <cell r="F449">
            <v>0</v>
          </cell>
          <cell r="G449">
            <v>20</v>
          </cell>
          <cell r="H449">
            <v>334.75</v>
          </cell>
          <cell r="I449">
            <v>334.75</v>
          </cell>
          <cell r="J449">
            <v>2645.25</v>
          </cell>
          <cell r="K449" t="str">
            <v>100</v>
          </cell>
        </row>
        <row r="450">
          <cell r="A450" t="str">
            <v>110300000</v>
          </cell>
          <cell r="B450" t="str">
            <v>100C1KB0223</v>
          </cell>
          <cell r="C450" t="str">
            <v>ตู้วางทีวีและวีดีโอ</v>
          </cell>
          <cell r="D450" t="str">
            <v>15 มิ.ย. 42</v>
          </cell>
          <cell r="E450">
            <v>2200</v>
          </cell>
          <cell r="F450">
            <v>0</v>
          </cell>
          <cell r="G450">
            <v>20</v>
          </cell>
          <cell r="H450">
            <v>241.09</v>
          </cell>
          <cell r="I450">
            <v>241.09</v>
          </cell>
          <cell r="J450">
            <v>1958.91</v>
          </cell>
          <cell r="K450" t="str">
            <v>100</v>
          </cell>
        </row>
        <row r="451">
          <cell r="A451" t="str">
            <v>110300000</v>
          </cell>
          <cell r="B451" t="str">
            <v>100C1KB0224</v>
          </cell>
          <cell r="C451" t="str">
            <v>ลำโพงและเครื่องเสียงพร้อมค่าติดตั้ง</v>
          </cell>
          <cell r="D451" t="str">
            <v>22 มิ.ย. 42</v>
          </cell>
          <cell r="E451">
            <v>4000</v>
          </cell>
          <cell r="F451">
            <v>0</v>
          </cell>
          <cell r="G451">
            <v>20</v>
          </cell>
          <cell r="H451">
            <v>423.03</v>
          </cell>
          <cell r="I451">
            <v>423.03</v>
          </cell>
          <cell r="J451">
            <v>3576.97</v>
          </cell>
          <cell r="K451" t="str">
            <v>100</v>
          </cell>
        </row>
        <row r="452">
          <cell r="A452" t="str">
            <v>110300000</v>
          </cell>
          <cell r="B452" t="str">
            <v>100C1KB0225</v>
          </cell>
          <cell r="C452" t="str">
            <v>เครื่องถ่ายเอกสารพร้อมตู้</v>
          </cell>
          <cell r="D452" t="str">
            <v>24 มิ.ย. 42</v>
          </cell>
          <cell r="E452">
            <v>150000</v>
          </cell>
          <cell r="F452">
            <v>0</v>
          </cell>
          <cell r="G452">
            <v>20</v>
          </cell>
          <cell r="H452">
            <v>15698.64</v>
          </cell>
          <cell r="I452">
            <v>15698.64</v>
          </cell>
          <cell r="J452">
            <v>134301.35999999999</v>
          </cell>
          <cell r="K452" t="str">
            <v>100</v>
          </cell>
        </row>
        <row r="453">
          <cell r="A453" t="str">
            <v>110300000</v>
          </cell>
          <cell r="B453" t="str">
            <v>100C1KB0226</v>
          </cell>
          <cell r="C453" t="str">
            <v>โต๊ะทำงาน</v>
          </cell>
          <cell r="D453" t="str">
            <v>29 มิ.ย. 42</v>
          </cell>
          <cell r="E453">
            <v>4058.8</v>
          </cell>
          <cell r="F453">
            <v>0</v>
          </cell>
          <cell r="G453">
            <v>20</v>
          </cell>
          <cell r="H453">
            <v>413.65</v>
          </cell>
          <cell r="I453">
            <v>413.65</v>
          </cell>
          <cell r="J453">
            <v>3645.15</v>
          </cell>
          <cell r="K453" t="str">
            <v>100</v>
          </cell>
        </row>
        <row r="454">
          <cell r="A454" t="str">
            <v>110300000</v>
          </cell>
          <cell r="B454" t="str">
            <v>100C1KB0227</v>
          </cell>
          <cell r="C454" t="str">
            <v>เก้าอี้ทำงานหุ้มผ้า</v>
          </cell>
          <cell r="D454" t="str">
            <v>29 มิ.ย. 42</v>
          </cell>
          <cell r="E454">
            <v>2226.5</v>
          </cell>
          <cell r="F454">
            <v>0</v>
          </cell>
          <cell r="G454">
            <v>20</v>
          </cell>
          <cell r="H454">
            <v>226.92</v>
          </cell>
          <cell r="I454">
            <v>226.92</v>
          </cell>
          <cell r="J454">
            <v>1999.58</v>
          </cell>
          <cell r="K454" t="str">
            <v>100</v>
          </cell>
        </row>
        <row r="455">
          <cell r="A455" t="str">
            <v>110300000</v>
          </cell>
          <cell r="B455" t="str">
            <v>100C1KB0228</v>
          </cell>
          <cell r="C455" t="str">
            <v>เครื่องคิดเลข</v>
          </cell>
          <cell r="D455" t="str">
            <v>31 ต.ค. 42</v>
          </cell>
          <cell r="E455">
            <v>800</v>
          </cell>
          <cell r="F455">
            <v>0</v>
          </cell>
          <cell r="G455">
            <v>20</v>
          </cell>
          <cell r="H455">
            <v>27.18</v>
          </cell>
          <cell r="I455">
            <v>27.18</v>
          </cell>
          <cell r="J455">
            <v>772.82</v>
          </cell>
          <cell r="K455" t="str">
            <v>100</v>
          </cell>
        </row>
        <row r="456">
          <cell r="A456" t="str">
            <v>110300000</v>
          </cell>
          <cell r="B456" t="str">
            <v>100C1KB0229</v>
          </cell>
          <cell r="C456" t="str">
            <v>เครื่องคิดเลข</v>
          </cell>
          <cell r="D456" t="str">
            <v>31 ต.ค. 42</v>
          </cell>
          <cell r="E456">
            <v>800</v>
          </cell>
          <cell r="F456">
            <v>0</v>
          </cell>
          <cell r="G456">
            <v>20</v>
          </cell>
          <cell r="H456">
            <v>27.18</v>
          </cell>
          <cell r="I456">
            <v>27.18</v>
          </cell>
          <cell r="J456">
            <v>772.82</v>
          </cell>
          <cell r="K456" t="str">
            <v>100</v>
          </cell>
        </row>
        <row r="457">
          <cell r="A457" t="str">
            <v>110300000</v>
          </cell>
          <cell r="B457" t="str">
            <v>100C1KB0230</v>
          </cell>
          <cell r="C457" t="str">
            <v>เครื่องคิดเลข</v>
          </cell>
          <cell r="D457" t="str">
            <v>31 ต.ค. 42</v>
          </cell>
          <cell r="E457">
            <v>800</v>
          </cell>
          <cell r="F457">
            <v>0</v>
          </cell>
          <cell r="G457">
            <v>20</v>
          </cell>
          <cell r="H457">
            <v>27.18</v>
          </cell>
          <cell r="I457">
            <v>27.18</v>
          </cell>
          <cell r="J457">
            <v>772.82</v>
          </cell>
          <cell r="K457" t="str">
            <v>100</v>
          </cell>
        </row>
        <row r="458">
          <cell r="A458" t="str">
            <v>110300000</v>
          </cell>
          <cell r="B458" t="str">
            <v>100C1KB0231</v>
          </cell>
          <cell r="C458" t="str">
            <v>เครื่องคิดเลข</v>
          </cell>
          <cell r="D458" t="str">
            <v>6 ต.ค. 42</v>
          </cell>
          <cell r="E458">
            <v>800</v>
          </cell>
          <cell r="F458">
            <v>0</v>
          </cell>
          <cell r="G458">
            <v>20</v>
          </cell>
          <cell r="H458">
            <v>38.14</v>
          </cell>
          <cell r="I458">
            <v>38.14</v>
          </cell>
          <cell r="J458">
            <v>761.86</v>
          </cell>
          <cell r="K458" t="str">
            <v>100</v>
          </cell>
        </row>
        <row r="459">
          <cell r="A459" t="str">
            <v>110300000</v>
          </cell>
          <cell r="B459" t="str">
            <v>100C1KB0232</v>
          </cell>
          <cell r="C459" t="str">
            <v>โต๊ะทำงาน ขนาด75-120-75</v>
          </cell>
          <cell r="D459" t="str">
            <v>7 ต.ค. 42</v>
          </cell>
          <cell r="E459">
            <v>3650</v>
          </cell>
          <cell r="F459">
            <v>0</v>
          </cell>
          <cell r="G459">
            <v>20</v>
          </cell>
          <cell r="H459">
            <v>172</v>
          </cell>
          <cell r="I459">
            <v>172</v>
          </cell>
          <cell r="J459">
            <v>3478</v>
          </cell>
          <cell r="K459" t="str">
            <v>100</v>
          </cell>
        </row>
        <row r="460">
          <cell r="A460" t="str">
            <v>110300000</v>
          </cell>
          <cell r="B460" t="str">
            <v>100C1KB0233</v>
          </cell>
          <cell r="C460" t="str">
            <v>เก้าอี้ทำงานหุ้มผ้า</v>
          </cell>
          <cell r="D460" t="str">
            <v>7 ต.ค. 42</v>
          </cell>
          <cell r="E460">
            <v>2226.5</v>
          </cell>
          <cell r="F460">
            <v>0</v>
          </cell>
          <cell r="G460">
            <v>20</v>
          </cell>
          <cell r="H460">
            <v>104.92</v>
          </cell>
          <cell r="I460">
            <v>104.92</v>
          </cell>
          <cell r="J460">
            <v>2121.58</v>
          </cell>
          <cell r="K460" t="str">
            <v>100</v>
          </cell>
        </row>
        <row r="461">
          <cell r="A461" t="str">
            <v>110300000</v>
          </cell>
          <cell r="B461" t="str">
            <v>100C1KB0234</v>
          </cell>
          <cell r="C461" t="str">
            <v>เครื่องคิดเลข</v>
          </cell>
          <cell r="D461" t="str">
            <v>11 ต.ค. 42</v>
          </cell>
          <cell r="E461">
            <v>800</v>
          </cell>
          <cell r="F461">
            <v>0</v>
          </cell>
          <cell r="G461">
            <v>20</v>
          </cell>
          <cell r="H461">
            <v>35.950000000000003</v>
          </cell>
          <cell r="I461">
            <v>35.950000000000003</v>
          </cell>
          <cell r="J461">
            <v>764.05</v>
          </cell>
          <cell r="K461" t="str">
            <v>100</v>
          </cell>
        </row>
        <row r="462">
          <cell r="A462" t="str">
            <v>110300000</v>
          </cell>
          <cell r="B462" t="str">
            <v>100C1KB0235</v>
          </cell>
          <cell r="C462" t="str">
            <v>เครื่องคิดเลข</v>
          </cell>
          <cell r="D462" t="str">
            <v>13 พ.ย. 42</v>
          </cell>
          <cell r="E462">
            <v>820</v>
          </cell>
          <cell r="F462">
            <v>0</v>
          </cell>
          <cell r="G462">
            <v>20</v>
          </cell>
          <cell r="H462">
            <v>22.02</v>
          </cell>
          <cell r="I462">
            <v>22.02</v>
          </cell>
          <cell r="J462">
            <v>797.98</v>
          </cell>
          <cell r="K462" t="str">
            <v>100</v>
          </cell>
        </row>
        <row r="463">
          <cell r="A463" t="str">
            <v>110300000</v>
          </cell>
          <cell r="B463" t="str">
            <v>100C1KB0236</v>
          </cell>
          <cell r="C463" t="str">
            <v>เครื่องคิดเลข</v>
          </cell>
          <cell r="D463" t="str">
            <v>13 พ.ย. 42</v>
          </cell>
          <cell r="E463">
            <v>820</v>
          </cell>
          <cell r="F463">
            <v>0</v>
          </cell>
          <cell r="G463">
            <v>20</v>
          </cell>
          <cell r="H463">
            <v>22.02</v>
          </cell>
          <cell r="I463">
            <v>22.02</v>
          </cell>
          <cell r="J463">
            <v>797.98</v>
          </cell>
          <cell r="K463" t="str">
            <v>100</v>
          </cell>
        </row>
        <row r="464">
          <cell r="A464" t="str">
            <v>110300000</v>
          </cell>
          <cell r="B464" t="str">
            <v>100C1KB0237</v>
          </cell>
          <cell r="C464" t="str">
            <v>เครื่องคิดเลข</v>
          </cell>
          <cell r="D464" t="str">
            <v>13 พ.ย. 42</v>
          </cell>
          <cell r="E464">
            <v>820</v>
          </cell>
          <cell r="F464">
            <v>0</v>
          </cell>
          <cell r="G464">
            <v>20</v>
          </cell>
          <cell r="H464">
            <v>22.02</v>
          </cell>
          <cell r="I464">
            <v>22.02</v>
          </cell>
          <cell r="J464">
            <v>797.98</v>
          </cell>
          <cell r="K464" t="str">
            <v>100</v>
          </cell>
        </row>
        <row r="465">
          <cell r="A465" t="str">
            <v>110300000</v>
          </cell>
          <cell r="B465" t="str">
            <v>100C1KB0238</v>
          </cell>
          <cell r="C465" t="str">
            <v>เครื่องคิดเลข</v>
          </cell>
          <cell r="D465" t="str">
            <v>13 พ.ย. 42</v>
          </cell>
          <cell r="E465">
            <v>1250</v>
          </cell>
          <cell r="F465">
            <v>0</v>
          </cell>
          <cell r="G465">
            <v>20</v>
          </cell>
          <cell r="H465">
            <v>33.56</v>
          </cell>
          <cell r="I465">
            <v>33.56</v>
          </cell>
          <cell r="J465">
            <v>1216.44</v>
          </cell>
          <cell r="K465" t="str">
            <v>100</v>
          </cell>
        </row>
        <row r="466">
          <cell r="A466" t="str">
            <v>110300000</v>
          </cell>
          <cell r="B466" t="str">
            <v>100C1KB0239</v>
          </cell>
          <cell r="C466" t="str">
            <v>ตู้เก็บเอกสาร 15 ลิ้นชัก</v>
          </cell>
          <cell r="D466" t="str">
            <v>20 ต.ค. 42</v>
          </cell>
          <cell r="E466">
            <v>2980</v>
          </cell>
          <cell r="F466">
            <v>0</v>
          </cell>
          <cell r="G466">
            <v>20</v>
          </cell>
          <cell r="H466">
            <v>119.2</v>
          </cell>
          <cell r="I466">
            <v>119.2</v>
          </cell>
          <cell r="J466">
            <v>2860.8</v>
          </cell>
          <cell r="K466" t="str">
            <v>100</v>
          </cell>
        </row>
        <row r="467">
          <cell r="A467" t="str">
            <v>110300000</v>
          </cell>
          <cell r="B467" t="str">
            <v>100C1KB0240</v>
          </cell>
          <cell r="C467" t="str">
            <v>แผ่นกรองแสง 3M</v>
          </cell>
          <cell r="D467" t="str">
            <v>5 พ.ย. 42</v>
          </cell>
          <cell r="E467">
            <v>1300</v>
          </cell>
          <cell r="F467">
            <v>0</v>
          </cell>
          <cell r="G467">
            <v>20</v>
          </cell>
          <cell r="H467">
            <v>40.6</v>
          </cell>
          <cell r="I467">
            <v>40.6</v>
          </cell>
          <cell r="J467">
            <v>1259.4000000000001</v>
          </cell>
          <cell r="K467" t="str">
            <v>100</v>
          </cell>
        </row>
        <row r="468">
          <cell r="A468" t="str">
            <v>110300000</v>
          </cell>
          <cell r="B468" t="str">
            <v>100C1KB0241</v>
          </cell>
          <cell r="C468" t="str">
            <v>แผ่นกรองแสง 3M</v>
          </cell>
          <cell r="D468" t="str">
            <v>5 พ.ย. 42</v>
          </cell>
          <cell r="E468">
            <v>1300</v>
          </cell>
          <cell r="F468">
            <v>0</v>
          </cell>
          <cell r="G468">
            <v>20</v>
          </cell>
          <cell r="H468">
            <v>40.6</v>
          </cell>
          <cell r="I468">
            <v>40.6</v>
          </cell>
          <cell r="J468">
            <v>1259.4000000000001</v>
          </cell>
          <cell r="K468" t="str">
            <v>100</v>
          </cell>
        </row>
        <row r="469">
          <cell r="A469" t="str">
            <v>110300000</v>
          </cell>
          <cell r="B469" t="str">
            <v>100C1KB0242</v>
          </cell>
          <cell r="C469" t="str">
            <v>เสาฉาก,ตีนเป็ด</v>
          </cell>
          <cell r="D469" t="str">
            <v>11 ต.ค. 42</v>
          </cell>
          <cell r="E469">
            <v>1250</v>
          </cell>
          <cell r="F469">
            <v>0</v>
          </cell>
          <cell r="G469">
            <v>20</v>
          </cell>
          <cell r="H469">
            <v>56.16</v>
          </cell>
          <cell r="I469">
            <v>56.16</v>
          </cell>
          <cell r="J469">
            <v>1193.8399999999999</v>
          </cell>
          <cell r="K469" t="str">
            <v>100</v>
          </cell>
        </row>
        <row r="470">
          <cell r="A470" t="str">
            <v>110300000</v>
          </cell>
          <cell r="B470" t="str">
            <v>100C1KB0243</v>
          </cell>
          <cell r="C470" t="str">
            <v>เครื่องคิดเลข</v>
          </cell>
          <cell r="D470" t="str">
            <v>31 ต.ค. 42</v>
          </cell>
          <cell r="E470">
            <v>800</v>
          </cell>
          <cell r="F470">
            <v>0</v>
          </cell>
          <cell r="G470">
            <v>20</v>
          </cell>
          <cell r="H470">
            <v>27.18</v>
          </cell>
          <cell r="I470">
            <v>27.18</v>
          </cell>
          <cell r="J470">
            <v>772.82</v>
          </cell>
          <cell r="K470" t="str">
            <v>100</v>
          </cell>
        </row>
        <row r="471">
          <cell r="A471" t="str">
            <v>110300000</v>
          </cell>
          <cell r="B471" t="str">
            <v>100C1KB0244</v>
          </cell>
          <cell r="C471" t="str">
            <v>เครื่องคิดเลข</v>
          </cell>
          <cell r="D471" t="str">
            <v>31 ต.ค. 42</v>
          </cell>
          <cell r="E471">
            <v>800</v>
          </cell>
          <cell r="F471">
            <v>0</v>
          </cell>
          <cell r="G471">
            <v>20</v>
          </cell>
          <cell r="H471">
            <v>27.18</v>
          </cell>
          <cell r="I471">
            <v>27.18</v>
          </cell>
          <cell r="J471">
            <v>772.82</v>
          </cell>
          <cell r="K471" t="str">
            <v>100</v>
          </cell>
        </row>
        <row r="472">
          <cell r="A472" t="str">
            <v>110300000</v>
          </cell>
          <cell r="B472" t="str">
            <v>100C1KB0245</v>
          </cell>
          <cell r="C472" t="str">
            <v>เครื่องคิดเลข</v>
          </cell>
          <cell r="D472" t="str">
            <v>31 ต.ค. 42</v>
          </cell>
          <cell r="E472">
            <v>800</v>
          </cell>
          <cell r="F472">
            <v>0</v>
          </cell>
          <cell r="G472">
            <v>20</v>
          </cell>
          <cell r="H472">
            <v>27.18</v>
          </cell>
          <cell r="I472">
            <v>27.18</v>
          </cell>
          <cell r="J472">
            <v>772.82</v>
          </cell>
          <cell r="K472" t="str">
            <v>100</v>
          </cell>
        </row>
        <row r="473">
          <cell r="A473" t="str">
            <v>110300000</v>
          </cell>
          <cell r="B473" t="str">
            <v>100C1KB0246</v>
          </cell>
          <cell r="C473" t="str">
            <v>แผ่นกรองแสง 3 M</v>
          </cell>
          <cell r="D473" t="str">
            <v>5 ต.ค. 42</v>
          </cell>
          <cell r="E473">
            <v>1300</v>
          </cell>
          <cell r="F473">
            <v>0</v>
          </cell>
          <cell r="G473">
            <v>20</v>
          </cell>
          <cell r="H473">
            <v>62.68</v>
          </cell>
          <cell r="I473">
            <v>62.68</v>
          </cell>
          <cell r="J473">
            <v>1237.32</v>
          </cell>
          <cell r="K473" t="str">
            <v>100</v>
          </cell>
        </row>
        <row r="474">
          <cell r="A474" t="str">
            <v>110300000</v>
          </cell>
          <cell r="B474" t="str">
            <v>100C1KB0247</v>
          </cell>
          <cell r="C474" t="str">
            <v>แผ่นกรองแสง 3 M</v>
          </cell>
          <cell r="D474" t="str">
            <v>5 ต.ค. 42</v>
          </cell>
          <cell r="E474">
            <v>1300</v>
          </cell>
          <cell r="F474">
            <v>0</v>
          </cell>
          <cell r="G474">
            <v>20</v>
          </cell>
          <cell r="H474">
            <v>62.68</v>
          </cell>
          <cell r="I474">
            <v>62.68</v>
          </cell>
          <cell r="J474">
            <v>1237.32</v>
          </cell>
          <cell r="K474" t="str">
            <v>100</v>
          </cell>
        </row>
        <row r="475">
          <cell r="A475" t="str">
            <v>110300000</v>
          </cell>
          <cell r="B475" t="str">
            <v>100C1KB0248</v>
          </cell>
          <cell r="C475" t="str">
            <v>เครื่องคิดเลข</v>
          </cell>
          <cell r="D475" t="str">
            <v>6 ต.ค. 42</v>
          </cell>
          <cell r="E475">
            <v>800</v>
          </cell>
          <cell r="F475">
            <v>0</v>
          </cell>
          <cell r="G475">
            <v>20</v>
          </cell>
          <cell r="H475">
            <v>38.14</v>
          </cell>
          <cell r="I475">
            <v>38.14</v>
          </cell>
          <cell r="J475">
            <v>761.86</v>
          </cell>
          <cell r="K475" t="str">
            <v>100</v>
          </cell>
        </row>
        <row r="476">
          <cell r="A476" t="str">
            <v>110300000</v>
          </cell>
          <cell r="B476" t="str">
            <v>100C1KB0249</v>
          </cell>
          <cell r="C476" t="str">
            <v>โต๊ะทำงาน</v>
          </cell>
          <cell r="D476" t="str">
            <v>7 ต.ค. 42</v>
          </cell>
          <cell r="E476">
            <v>3650</v>
          </cell>
          <cell r="F476">
            <v>0</v>
          </cell>
          <cell r="G476">
            <v>20</v>
          </cell>
          <cell r="H476">
            <v>172</v>
          </cell>
          <cell r="I476">
            <v>172</v>
          </cell>
          <cell r="J476">
            <v>3478</v>
          </cell>
          <cell r="K476" t="str">
            <v>100</v>
          </cell>
        </row>
        <row r="477">
          <cell r="A477" t="str">
            <v>110300000</v>
          </cell>
          <cell r="B477" t="str">
            <v>100C1KB0250</v>
          </cell>
          <cell r="C477" t="str">
            <v>เก้าอี้ทำงานหุ้มเบาะ</v>
          </cell>
          <cell r="D477" t="str">
            <v>7 ต.ค. 42</v>
          </cell>
          <cell r="E477">
            <v>2226.5</v>
          </cell>
          <cell r="F477">
            <v>0</v>
          </cell>
          <cell r="G477">
            <v>20</v>
          </cell>
          <cell r="H477">
            <v>104.92</v>
          </cell>
          <cell r="I477">
            <v>104.92</v>
          </cell>
          <cell r="J477">
            <v>2121.58</v>
          </cell>
          <cell r="K477" t="str">
            <v>100</v>
          </cell>
        </row>
        <row r="478">
          <cell r="A478" t="str">
            <v>110300000</v>
          </cell>
          <cell r="B478" t="str">
            <v>100C1KB0251</v>
          </cell>
          <cell r="C478" t="str">
            <v>เสาฉาก ขนาด 180พร้อมตีนเป็ด</v>
          </cell>
          <cell r="D478" t="str">
            <v>11 ต.ค. 42</v>
          </cell>
          <cell r="E478">
            <v>1250</v>
          </cell>
          <cell r="F478">
            <v>0</v>
          </cell>
          <cell r="G478">
            <v>20</v>
          </cell>
          <cell r="H478">
            <v>56.16</v>
          </cell>
          <cell r="I478">
            <v>56.16</v>
          </cell>
          <cell r="J478">
            <v>1193.8399999999999</v>
          </cell>
          <cell r="K478" t="str">
            <v>100</v>
          </cell>
        </row>
        <row r="479">
          <cell r="A479" t="str">
            <v>110300000</v>
          </cell>
          <cell r="B479" t="str">
            <v>100C1KB0252</v>
          </cell>
          <cell r="C479" t="str">
            <v>เครื่องคิดเลข</v>
          </cell>
          <cell r="D479" t="str">
            <v>12 ต.ค. 42</v>
          </cell>
          <cell r="E479">
            <v>800</v>
          </cell>
          <cell r="F479">
            <v>0</v>
          </cell>
          <cell r="G479">
            <v>20</v>
          </cell>
          <cell r="H479">
            <v>35.51</v>
          </cell>
          <cell r="I479">
            <v>35.51</v>
          </cell>
          <cell r="J479">
            <v>764.49</v>
          </cell>
          <cell r="K479" t="str">
            <v>100</v>
          </cell>
        </row>
        <row r="480">
          <cell r="A480" t="str">
            <v>110300000</v>
          </cell>
          <cell r="B480" t="str">
            <v>100C1KB0253</v>
          </cell>
          <cell r="C480" t="str">
            <v>เครื่องคิดเลข</v>
          </cell>
          <cell r="D480" t="str">
            <v>14 ต.ค. 42</v>
          </cell>
          <cell r="E480">
            <v>820</v>
          </cell>
          <cell r="F480">
            <v>0</v>
          </cell>
          <cell r="G480">
            <v>20</v>
          </cell>
          <cell r="H480">
            <v>35.5</v>
          </cell>
          <cell r="I480">
            <v>35.5</v>
          </cell>
          <cell r="J480">
            <v>784.5</v>
          </cell>
          <cell r="K480" t="str">
            <v>100</v>
          </cell>
        </row>
        <row r="481">
          <cell r="A481" t="str">
            <v>110300000</v>
          </cell>
          <cell r="B481" t="str">
            <v>100C1KB0254</v>
          </cell>
          <cell r="C481" t="str">
            <v>เครื่องคิดเลข</v>
          </cell>
          <cell r="D481" t="str">
            <v>14 ต.ค. 42</v>
          </cell>
          <cell r="E481">
            <v>820</v>
          </cell>
          <cell r="F481">
            <v>0</v>
          </cell>
          <cell r="G481">
            <v>20</v>
          </cell>
          <cell r="H481">
            <v>35.5</v>
          </cell>
          <cell r="I481">
            <v>35.5</v>
          </cell>
          <cell r="J481">
            <v>784.5</v>
          </cell>
          <cell r="K481" t="str">
            <v>100</v>
          </cell>
        </row>
        <row r="482">
          <cell r="A482" t="str">
            <v>110300000</v>
          </cell>
          <cell r="B482" t="str">
            <v>100C1KB0255</v>
          </cell>
          <cell r="C482" t="str">
            <v>เครื่องคิดเลข</v>
          </cell>
          <cell r="D482" t="str">
            <v>14 ต.ค. 42</v>
          </cell>
          <cell r="E482">
            <v>820</v>
          </cell>
          <cell r="F482">
            <v>0</v>
          </cell>
          <cell r="G482">
            <v>20</v>
          </cell>
          <cell r="H482">
            <v>35.5</v>
          </cell>
          <cell r="I482">
            <v>35.5</v>
          </cell>
          <cell r="J482">
            <v>784.5</v>
          </cell>
          <cell r="K482" t="str">
            <v>100</v>
          </cell>
        </row>
        <row r="483">
          <cell r="A483" t="str">
            <v>110300000</v>
          </cell>
          <cell r="B483" t="str">
            <v>100C1KB0256</v>
          </cell>
          <cell r="C483" t="str">
            <v>แท่นตัดกระดาษ</v>
          </cell>
          <cell r="D483" t="str">
            <v>15 ต.ค. 42</v>
          </cell>
          <cell r="E483">
            <v>1250</v>
          </cell>
          <cell r="F483">
            <v>0</v>
          </cell>
          <cell r="G483">
            <v>20</v>
          </cell>
          <cell r="H483">
            <v>53.42</v>
          </cell>
          <cell r="I483">
            <v>53.42</v>
          </cell>
          <cell r="J483">
            <v>1196.58</v>
          </cell>
          <cell r="K483" t="str">
            <v>100</v>
          </cell>
        </row>
        <row r="484">
          <cell r="A484" t="str">
            <v>110300000</v>
          </cell>
          <cell r="B484" t="str">
            <v>100C1KB0257</v>
          </cell>
          <cell r="C484" t="str">
            <v>ตู้เก็บเอกสาร</v>
          </cell>
          <cell r="D484" t="str">
            <v>20 ต.ค. 42</v>
          </cell>
          <cell r="E484">
            <v>2980</v>
          </cell>
          <cell r="F484">
            <v>0</v>
          </cell>
          <cell r="G484">
            <v>20</v>
          </cell>
          <cell r="H484">
            <v>119.2</v>
          </cell>
          <cell r="I484">
            <v>119.2</v>
          </cell>
          <cell r="J484">
            <v>2860.8</v>
          </cell>
          <cell r="K484" t="str">
            <v>100</v>
          </cell>
        </row>
        <row r="485">
          <cell r="A485" t="str">
            <v>110300000</v>
          </cell>
          <cell r="B485" t="str">
            <v>100C1KB0258</v>
          </cell>
          <cell r="C485" t="str">
            <v>ตัวเจาะ PLUS</v>
          </cell>
          <cell r="D485" t="str">
            <v>1 พ.ย. 42</v>
          </cell>
          <cell r="E485">
            <v>3600</v>
          </cell>
          <cell r="F485">
            <v>0</v>
          </cell>
          <cell r="G485">
            <v>20</v>
          </cell>
          <cell r="H485">
            <v>120.33</v>
          </cell>
          <cell r="I485">
            <v>120.33</v>
          </cell>
          <cell r="J485">
            <v>3479.67</v>
          </cell>
          <cell r="K485" t="str">
            <v>100</v>
          </cell>
        </row>
        <row r="486">
          <cell r="A486" t="str">
            <v>110300000</v>
          </cell>
          <cell r="B486" t="str">
            <v>100C1KB0259</v>
          </cell>
          <cell r="C486" t="str">
            <v>แผ่นกรองแสง</v>
          </cell>
          <cell r="D486" t="str">
            <v>2 พ.ย. 42</v>
          </cell>
          <cell r="E486">
            <v>1300</v>
          </cell>
          <cell r="F486">
            <v>0</v>
          </cell>
          <cell r="G486">
            <v>20</v>
          </cell>
          <cell r="H486">
            <v>42.74</v>
          </cell>
          <cell r="I486">
            <v>42.74</v>
          </cell>
          <cell r="J486">
            <v>1257.26</v>
          </cell>
          <cell r="K486" t="str">
            <v>100</v>
          </cell>
        </row>
        <row r="487">
          <cell r="A487" t="str">
            <v>110300000</v>
          </cell>
          <cell r="B487" t="str">
            <v>100C1KB0260</v>
          </cell>
          <cell r="C487" t="str">
            <v>เครื่องคิดเลข</v>
          </cell>
          <cell r="D487" t="str">
            <v>8 พ.ย. 42</v>
          </cell>
          <cell r="E487">
            <v>800</v>
          </cell>
          <cell r="F487">
            <v>0</v>
          </cell>
          <cell r="G487">
            <v>20</v>
          </cell>
          <cell r="H487">
            <v>23.67</v>
          </cell>
          <cell r="I487">
            <v>23.67</v>
          </cell>
          <cell r="J487">
            <v>776.33</v>
          </cell>
          <cell r="K487" t="str">
            <v>100</v>
          </cell>
        </row>
        <row r="488">
          <cell r="A488" t="str">
            <v>110300000</v>
          </cell>
          <cell r="B488" t="str">
            <v>100C1KB0261</v>
          </cell>
          <cell r="C488" t="str">
            <v>เครื่องคิดเลข</v>
          </cell>
          <cell r="D488" t="str">
            <v>8 พ.ย. 42</v>
          </cell>
          <cell r="E488">
            <v>800</v>
          </cell>
          <cell r="F488">
            <v>0</v>
          </cell>
          <cell r="G488">
            <v>20</v>
          </cell>
          <cell r="H488">
            <v>23.67</v>
          </cell>
          <cell r="I488">
            <v>23.67</v>
          </cell>
          <cell r="J488">
            <v>776.33</v>
          </cell>
          <cell r="K488" t="str">
            <v>100</v>
          </cell>
        </row>
        <row r="489">
          <cell r="A489" t="str">
            <v>110300000</v>
          </cell>
          <cell r="B489" t="str">
            <v>100C1KB0262</v>
          </cell>
          <cell r="C489" t="str">
            <v>โต๊ะทำงานมีแผ่นคีย์</v>
          </cell>
          <cell r="D489" t="str">
            <v>8 พ.ย. 42</v>
          </cell>
          <cell r="E489">
            <v>4082</v>
          </cell>
          <cell r="F489">
            <v>0</v>
          </cell>
          <cell r="G489">
            <v>20</v>
          </cell>
          <cell r="H489">
            <v>120.78</v>
          </cell>
          <cell r="I489">
            <v>120.78</v>
          </cell>
          <cell r="J489">
            <v>3961.22</v>
          </cell>
          <cell r="K489" t="str">
            <v>100</v>
          </cell>
        </row>
        <row r="490">
          <cell r="A490" t="str">
            <v>110300000</v>
          </cell>
          <cell r="B490" t="str">
            <v>100C1KB0263</v>
          </cell>
          <cell r="C490" t="str">
            <v>เก้าอี้ทำงาน</v>
          </cell>
          <cell r="D490" t="str">
            <v>8 พ.ย. 42</v>
          </cell>
          <cell r="E490">
            <v>2477</v>
          </cell>
          <cell r="F490">
            <v>0</v>
          </cell>
          <cell r="G490">
            <v>20</v>
          </cell>
          <cell r="H490">
            <v>73.3</v>
          </cell>
          <cell r="I490">
            <v>73.3</v>
          </cell>
          <cell r="J490">
            <v>2403.6999999999998</v>
          </cell>
          <cell r="K490" t="str">
            <v>100</v>
          </cell>
        </row>
        <row r="491">
          <cell r="A491" t="str">
            <v>110300000</v>
          </cell>
          <cell r="B491" t="str">
            <v>100C1KB0264</v>
          </cell>
          <cell r="C491" t="str">
            <v>เครื่องถ่ายเอกสาร</v>
          </cell>
          <cell r="D491" t="str">
            <v>11 พ.ย. 42</v>
          </cell>
          <cell r="E491">
            <v>24000</v>
          </cell>
          <cell r="F491">
            <v>0</v>
          </cell>
          <cell r="G491">
            <v>20</v>
          </cell>
          <cell r="H491">
            <v>670.68</v>
          </cell>
          <cell r="I491">
            <v>670.68</v>
          </cell>
          <cell r="J491">
            <v>23329.32</v>
          </cell>
          <cell r="K491" t="str">
            <v>100</v>
          </cell>
        </row>
        <row r="492">
          <cell r="A492" t="str">
            <v>110300000</v>
          </cell>
          <cell r="B492" t="str">
            <v>100C1KB0265</v>
          </cell>
          <cell r="C492" t="str">
            <v>เครื่องถ่ายเอกสาร</v>
          </cell>
          <cell r="D492" t="str">
            <v>11 พ.ย. 42</v>
          </cell>
          <cell r="E492">
            <v>24000</v>
          </cell>
          <cell r="F492">
            <v>0</v>
          </cell>
          <cell r="G492">
            <v>20</v>
          </cell>
          <cell r="H492">
            <v>670.68</v>
          </cell>
          <cell r="I492">
            <v>670.68</v>
          </cell>
          <cell r="J492">
            <v>23329.32</v>
          </cell>
          <cell r="K492" t="str">
            <v>100</v>
          </cell>
        </row>
        <row r="493">
          <cell r="A493" t="str">
            <v>110300000</v>
          </cell>
          <cell r="B493" t="str">
            <v>100C1KB0266</v>
          </cell>
          <cell r="C493" t="str">
            <v>เครื่องถ่ายเอกสาร</v>
          </cell>
          <cell r="D493" t="str">
            <v>11 พ.ย. 42</v>
          </cell>
          <cell r="E493">
            <v>24000</v>
          </cell>
          <cell r="F493">
            <v>0</v>
          </cell>
          <cell r="G493">
            <v>20</v>
          </cell>
          <cell r="H493">
            <v>670.68</v>
          </cell>
          <cell r="I493">
            <v>670.68</v>
          </cell>
          <cell r="J493">
            <v>23329.32</v>
          </cell>
          <cell r="K493" t="str">
            <v>100</v>
          </cell>
        </row>
        <row r="494">
          <cell r="A494" t="str">
            <v>110300000</v>
          </cell>
          <cell r="B494" t="str">
            <v>100C1KB0267</v>
          </cell>
          <cell r="C494" t="str">
            <v>เครื่องถ่ายเอกสาร</v>
          </cell>
          <cell r="D494" t="str">
            <v>11 พ.ย. 42</v>
          </cell>
          <cell r="E494">
            <v>24000</v>
          </cell>
          <cell r="F494">
            <v>0</v>
          </cell>
          <cell r="G494">
            <v>20</v>
          </cell>
          <cell r="H494">
            <v>670.68</v>
          </cell>
          <cell r="I494">
            <v>670.68</v>
          </cell>
          <cell r="J494">
            <v>23329.32</v>
          </cell>
          <cell r="K494" t="str">
            <v>100</v>
          </cell>
        </row>
        <row r="495">
          <cell r="A495" t="str">
            <v>110300000</v>
          </cell>
          <cell r="B495" t="str">
            <v>100C1KB0268</v>
          </cell>
          <cell r="C495" t="str">
            <v>เครื่องถ่ายเอกสาร</v>
          </cell>
          <cell r="D495" t="str">
            <v>11 พ.ย. 42</v>
          </cell>
          <cell r="E495">
            <v>24000</v>
          </cell>
          <cell r="F495">
            <v>0</v>
          </cell>
          <cell r="G495">
            <v>20</v>
          </cell>
          <cell r="H495">
            <v>670.68</v>
          </cell>
          <cell r="I495">
            <v>670.68</v>
          </cell>
          <cell r="J495">
            <v>23329.32</v>
          </cell>
          <cell r="K495" t="str">
            <v>100</v>
          </cell>
        </row>
        <row r="496">
          <cell r="A496" t="str">
            <v>110300000</v>
          </cell>
          <cell r="B496" t="str">
            <v>100C1KB0269</v>
          </cell>
          <cell r="C496" t="str">
            <v>เครื่องคิดเลข</v>
          </cell>
          <cell r="D496" t="str">
            <v>11 พ.ย. 42</v>
          </cell>
          <cell r="E496">
            <v>800</v>
          </cell>
          <cell r="F496">
            <v>0</v>
          </cell>
          <cell r="G496">
            <v>20</v>
          </cell>
          <cell r="H496">
            <v>22.36</v>
          </cell>
          <cell r="I496">
            <v>22.36</v>
          </cell>
          <cell r="J496">
            <v>777.64</v>
          </cell>
          <cell r="K496" t="str">
            <v>100</v>
          </cell>
        </row>
        <row r="497">
          <cell r="A497" t="str">
            <v>110300000</v>
          </cell>
          <cell r="B497" t="str">
            <v>100C1KB0270</v>
          </cell>
          <cell r="C497" t="str">
            <v>เครื่องคิดเลข</v>
          </cell>
          <cell r="D497" t="str">
            <v>11 พ.ย. 42</v>
          </cell>
          <cell r="E497">
            <v>800</v>
          </cell>
          <cell r="F497">
            <v>0</v>
          </cell>
          <cell r="G497">
            <v>20</v>
          </cell>
          <cell r="H497">
            <v>22.36</v>
          </cell>
          <cell r="I497">
            <v>22.36</v>
          </cell>
          <cell r="J497">
            <v>777.64</v>
          </cell>
          <cell r="K497" t="str">
            <v>100</v>
          </cell>
        </row>
        <row r="498">
          <cell r="A498" t="str">
            <v>110300000</v>
          </cell>
          <cell r="B498" t="str">
            <v>100C1KB0271</v>
          </cell>
          <cell r="C498" t="str">
            <v>เครื่องคิดเลข</v>
          </cell>
          <cell r="D498" t="str">
            <v>11 พ.ย. 42</v>
          </cell>
          <cell r="E498">
            <v>800</v>
          </cell>
          <cell r="F498">
            <v>0</v>
          </cell>
          <cell r="G498">
            <v>20</v>
          </cell>
          <cell r="H498">
            <v>22.36</v>
          </cell>
          <cell r="I498">
            <v>22.36</v>
          </cell>
          <cell r="J498">
            <v>777.64</v>
          </cell>
          <cell r="K498" t="str">
            <v>100</v>
          </cell>
        </row>
        <row r="499">
          <cell r="A499" t="str">
            <v>110300000</v>
          </cell>
          <cell r="B499" t="str">
            <v>100C1KB0272</v>
          </cell>
          <cell r="C499" t="str">
            <v>เครื่องคิดเลข</v>
          </cell>
          <cell r="D499" t="str">
            <v>11 พ.ย. 42</v>
          </cell>
          <cell r="E499">
            <v>800</v>
          </cell>
          <cell r="F499">
            <v>0</v>
          </cell>
          <cell r="G499">
            <v>20</v>
          </cell>
          <cell r="H499">
            <v>22.36</v>
          </cell>
          <cell r="I499">
            <v>22.36</v>
          </cell>
          <cell r="J499">
            <v>777.64</v>
          </cell>
          <cell r="K499" t="str">
            <v>100</v>
          </cell>
        </row>
        <row r="500">
          <cell r="A500" t="str">
            <v>110300000</v>
          </cell>
          <cell r="B500" t="str">
            <v>100C1KB0273</v>
          </cell>
          <cell r="C500" t="str">
            <v>โต๊ะทำงาน</v>
          </cell>
          <cell r="D500" t="str">
            <v>12 พ.ย. 42</v>
          </cell>
          <cell r="E500">
            <v>3650</v>
          </cell>
          <cell r="F500">
            <v>0</v>
          </cell>
          <cell r="G500">
            <v>20</v>
          </cell>
          <cell r="H500">
            <v>100</v>
          </cell>
          <cell r="I500">
            <v>100</v>
          </cell>
          <cell r="J500">
            <v>3550</v>
          </cell>
          <cell r="K500" t="str">
            <v>100</v>
          </cell>
        </row>
        <row r="501">
          <cell r="A501" t="str">
            <v>110300000</v>
          </cell>
          <cell r="B501" t="str">
            <v>100C1KB0274</v>
          </cell>
          <cell r="C501" t="str">
            <v>โต๊ะทำงาน</v>
          </cell>
          <cell r="D501" t="str">
            <v>12 พ.ย. 42</v>
          </cell>
          <cell r="E501">
            <v>4139.1000000000004</v>
          </cell>
          <cell r="F501">
            <v>0</v>
          </cell>
          <cell r="G501">
            <v>20</v>
          </cell>
          <cell r="H501">
            <v>113.4</v>
          </cell>
          <cell r="I501">
            <v>113.4</v>
          </cell>
          <cell r="J501">
            <v>4025.7</v>
          </cell>
          <cell r="K501" t="str">
            <v>100</v>
          </cell>
        </row>
        <row r="502">
          <cell r="A502" t="str">
            <v>110300000</v>
          </cell>
          <cell r="B502" t="str">
            <v>100C1KB0275</v>
          </cell>
          <cell r="C502" t="str">
            <v>เก้าอี้ทำงานหุ้มผ้าฝ้าย</v>
          </cell>
          <cell r="D502" t="str">
            <v>12 พ.ย. 42</v>
          </cell>
          <cell r="E502">
            <v>3942</v>
          </cell>
          <cell r="F502">
            <v>0</v>
          </cell>
          <cell r="G502">
            <v>20</v>
          </cell>
          <cell r="H502">
            <v>108</v>
          </cell>
          <cell r="I502">
            <v>108</v>
          </cell>
          <cell r="J502">
            <v>3834</v>
          </cell>
          <cell r="K502" t="str">
            <v>100</v>
          </cell>
        </row>
        <row r="503">
          <cell r="A503" t="str">
            <v>110300000</v>
          </cell>
          <cell r="B503" t="str">
            <v>100C1KB0276</v>
          </cell>
          <cell r="C503" t="str">
            <v>เก้าอี้</v>
          </cell>
          <cell r="D503" t="str">
            <v>12 พ.ย. 42</v>
          </cell>
          <cell r="E503">
            <v>2226.5</v>
          </cell>
          <cell r="F503">
            <v>0</v>
          </cell>
          <cell r="G503">
            <v>20</v>
          </cell>
          <cell r="H503">
            <v>61</v>
          </cell>
          <cell r="I503">
            <v>61</v>
          </cell>
          <cell r="J503">
            <v>2165.5</v>
          </cell>
          <cell r="K503" t="str">
            <v>100</v>
          </cell>
        </row>
        <row r="504">
          <cell r="A504" t="str">
            <v>110300000</v>
          </cell>
          <cell r="B504" t="str">
            <v>100C1KB0278</v>
          </cell>
          <cell r="C504" t="str">
            <v>แผ่นกรองแสง</v>
          </cell>
          <cell r="D504" t="str">
            <v>16 พ.ย. 42</v>
          </cell>
          <cell r="E504">
            <v>1250</v>
          </cell>
          <cell r="F504">
            <v>0</v>
          </cell>
          <cell r="G504">
            <v>20</v>
          </cell>
          <cell r="H504">
            <v>31.5</v>
          </cell>
          <cell r="I504">
            <v>31.5</v>
          </cell>
          <cell r="J504">
            <v>1218.5</v>
          </cell>
          <cell r="K504" t="str">
            <v>100</v>
          </cell>
        </row>
        <row r="505">
          <cell r="A505" t="str">
            <v>110300000</v>
          </cell>
          <cell r="B505" t="str">
            <v>100C1KB0279</v>
          </cell>
          <cell r="C505" t="str">
            <v>แผ่นกรองแสง</v>
          </cell>
          <cell r="D505" t="str">
            <v>16 พ.ย. 42</v>
          </cell>
          <cell r="E505">
            <v>1250</v>
          </cell>
          <cell r="F505">
            <v>0</v>
          </cell>
          <cell r="G505">
            <v>20</v>
          </cell>
          <cell r="H505">
            <v>31.5</v>
          </cell>
          <cell r="I505">
            <v>31.5</v>
          </cell>
          <cell r="J505">
            <v>1218.5</v>
          </cell>
          <cell r="K505" t="str">
            <v>100</v>
          </cell>
        </row>
        <row r="506">
          <cell r="A506" t="str">
            <v>110300000</v>
          </cell>
          <cell r="B506" t="str">
            <v>100C1KB0280</v>
          </cell>
          <cell r="C506" t="str">
            <v>แผ่นกรองแสง</v>
          </cell>
          <cell r="D506" t="str">
            <v>16 พ.ย. 42</v>
          </cell>
          <cell r="E506">
            <v>1250</v>
          </cell>
          <cell r="F506">
            <v>0</v>
          </cell>
          <cell r="G506">
            <v>20</v>
          </cell>
          <cell r="H506">
            <v>31.5</v>
          </cell>
          <cell r="I506">
            <v>31.5</v>
          </cell>
          <cell r="J506">
            <v>1218.5</v>
          </cell>
          <cell r="K506" t="str">
            <v>100</v>
          </cell>
        </row>
        <row r="507">
          <cell r="A507" t="str">
            <v>110300000</v>
          </cell>
          <cell r="B507" t="str">
            <v>100C1KB0281</v>
          </cell>
          <cell r="C507" t="str">
            <v>แผ่นกรองแสง</v>
          </cell>
          <cell r="D507" t="str">
            <v>16 พ.ย. 42</v>
          </cell>
          <cell r="E507">
            <v>1250</v>
          </cell>
          <cell r="F507">
            <v>0</v>
          </cell>
          <cell r="G507">
            <v>20</v>
          </cell>
          <cell r="H507">
            <v>31.5</v>
          </cell>
          <cell r="I507">
            <v>31.5</v>
          </cell>
          <cell r="J507">
            <v>1218.5</v>
          </cell>
          <cell r="K507" t="str">
            <v>100</v>
          </cell>
        </row>
        <row r="508">
          <cell r="A508" t="str">
            <v>110300000</v>
          </cell>
          <cell r="B508" t="str">
            <v>100C1KB0282</v>
          </cell>
          <cell r="C508" t="str">
            <v>แผ่นกรองแสง</v>
          </cell>
          <cell r="D508" t="str">
            <v>16 พ.ย. 42</v>
          </cell>
          <cell r="E508">
            <v>1250</v>
          </cell>
          <cell r="F508">
            <v>0</v>
          </cell>
          <cell r="G508">
            <v>20</v>
          </cell>
          <cell r="H508">
            <v>31.5</v>
          </cell>
          <cell r="I508">
            <v>31.5</v>
          </cell>
          <cell r="J508">
            <v>1218.5</v>
          </cell>
          <cell r="K508" t="str">
            <v>100</v>
          </cell>
        </row>
        <row r="509">
          <cell r="A509" t="str">
            <v>110300000</v>
          </cell>
          <cell r="B509" t="str">
            <v>100C1KB0283</v>
          </cell>
          <cell r="C509" t="str">
            <v>แผ่นกรองแสง</v>
          </cell>
          <cell r="D509" t="str">
            <v>16 พ.ย. 42</v>
          </cell>
          <cell r="E509">
            <v>1250</v>
          </cell>
          <cell r="F509">
            <v>0</v>
          </cell>
          <cell r="G509">
            <v>20</v>
          </cell>
          <cell r="H509">
            <v>31.5</v>
          </cell>
          <cell r="I509">
            <v>31.5</v>
          </cell>
          <cell r="J509">
            <v>1218.5</v>
          </cell>
          <cell r="K509" t="str">
            <v>100</v>
          </cell>
        </row>
        <row r="510">
          <cell r="A510" t="str">
            <v>110300000</v>
          </cell>
          <cell r="B510" t="str">
            <v>100C1KB0284</v>
          </cell>
          <cell r="C510" t="str">
            <v>แผ่นกรองแสง</v>
          </cell>
          <cell r="D510" t="str">
            <v>16 พ.ย. 42</v>
          </cell>
          <cell r="E510">
            <v>1250</v>
          </cell>
          <cell r="F510">
            <v>0</v>
          </cell>
          <cell r="G510">
            <v>20</v>
          </cell>
          <cell r="H510">
            <v>31.5</v>
          </cell>
          <cell r="I510">
            <v>31.5</v>
          </cell>
          <cell r="J510">
            <v>1218.5</v>
          </cell>
          <cell r="K510" t="str">
            <v>100</v>
          </cell>
        </row>
        <row r="511">
          <cell r="A511" t="str">
            <v>110300000</v>
          </cell>
          <cell r="B511" t="str">
            <v>100C1KB0285</v>
          </cell>
          <cell r="C511" t="str">
            <v>แผ่นกรองแสง</v>
          </cell>
          <cell r="D511" t="str">
            <v>16 พ.ย. 42</v>
          </cell>
          <cell r="E511">
            <v>1250</v>
          </cell>
          <cell r="F511">
            <v>0</v>
          </cell>
          <cell r="G511">
            <v>20</v>
          </cell>
          <cell r="H511">
            <v>31.5</v>
          </cell>
          <cell r="I511">
            <v>31.5</v>
          </cell>
          <cell r="J511">
            <v>1218.5</v>
          </cell>
          <cell r="K511" t="str">
            <v>100</v>
          </cell>
        </row>
        <row r="512">
          <cell r="A512" t="str">
            <v>110300000</v>
          </cell>
          <cell r="B512" t="str">
            <v>100C1KB0286</v>
          </cell>
          <cell r="C512" t="str">
            <v>เครื่องคำนวณ</v>
          </cell>
          <cell r="D512" t="str">
            <v>16 พ.ย. 42</v>
          </cell>
          <cell r="E512">
            <v>800</v>
          </cell>
          <cell r="F512">
            <v>0</v>
          </cell>
          <cell r="G512">
            <v>20</v>
          </cell>
          <cell r="H512">
            <v>20.170000000000002</v>
          </cell>
          <cell r="I512">
            <v>20.170000000000002</v>
          </cell>
          <cell r="J512">
            <v>779.83</v>
          </cell>
          <cell r="K512" t="str">
            <v>100</v>
          </cell>
        </row>
        <row r="513">
          <cell r="A513" t="str">
            <v>110300000</v>
          </cell>
          <cell r="B513" t="str">
            <v>100C1KB0287</v>
          </cell>
          <cell r="C513" t="str">
            <v>เครื่องคำนวณ</v>
          </cell>
          <cell r="D513" t="str">
            <v>16 พ.ย. 42</v>
          </cell>
          <cell r="E513">
            <v>800</v>
          </cell>
          <cell r="F513">
            <v>0</v>
          </cell>
          <cell r="G513">
            <v>20</v>
          </cell>
          <cell r="H513">
            <v>20.170000000000002</v>
          </cell>
          <cell r="I513">
            <v>20.170000000000002</v>
          </cell>
          <cell r="J513">
            <v>779.83</v>
          </cell>
          <cell r="K513" t="str">
            <v>100</v>
          </cell>
        </row>
        <row r="514">
          <cell r="A514" t="str">
            <v>110300000</v>
          </cell>
          <cell r="B514" t="str">
            <v>100C1KB0288</v>
          </cell>
          <cell r="C514" t="str">
            <v>เครื่องคำนวณ</v>
          </cell>
          <cell r="D514" t="str">
            <v>16 พ.ย. 42</v>
          </cell>
          <cell r="E514">
            <v>800</v>
          </cell>
          <cell r="F514">
            <v>0</v>
          </cell>
          <cell r="G514">
            <v>20</v>
          </cell>
          <cell r="H514">
            <v>20.170000000000002</v>
          </cell>
          <cell r="I514">
            <v>20.170000000000002</v>
          </cell>
          <cell r="J514">
            <v>779.83</v>
          </cell>
          <cell r="K514" t="str">
            <v>100</v>
          </cell>
        </row>
        <row r="515">
          <cell r="A515" t="str">
            <v>110300000</v>
          </cell>
          <cell r="B515" t="str">
            <v>100C1KB0289</v>
          </cell>
          <cell r="C515" t="str">
            <v>เครื่องคำนวณ</v>
          </cell>
          <cell r="D515" t="str">
            <v>16 พ.ย. 42</v>
          </cell>
          <cell r="E515">
            <v>800</v>
          </cell>
          <cell r="F515">
            <v>0</v>
          </cell>
          <cell r="G515">
            <v>20</v>
          </cell>
          <cell r="H515">
            <v>20.170000000000002</v>
          </cell>
          <cell r="I515">
            <v>20.170000000000002</v>
          </cell>
          <cell r="J515">
            <v>779.83</v>
          </cell>
          <cell r="K515" t="str">
            <v>100</v>
          </cell>
        </row>
        <row r="516">
          <cell r="A516" t="str">
            <v>110300000</v>
          </cell>
          <cell r="B516" t="str">
            <v>100C1KB0290</v>
          </cell>
          <cell r="C516" t="str">
            <v>เครื่องคำนวณ</v>
          </cell>
          <cell r="D516" t="str">
            <v>16 พ.ย. 42</v>
          </cell>
          <cell r="E516">
            <v>800</v>
          </cell>
          <cell r="F516">
            <v>0</v>
          </cell>
          <cell r="G516">
            <v>20</v>
          </cell>
          <cell r="H516">
            <v>20.170000000000002</v>
          </cell>
          <cell r="I516">
            <v>20.170000000000002</v>
          </cell>
          <cell r="J516">
            <v>779.83</v>
          </cell>
          <cell r="K516" t="str">
            <v>100</v>
          </cell>
        </row>
        <row r="517">
          <cell r="A517" t="str">
            <v>110300000</v>
          </cell>
          <cell r="B517" t="str">
            <v>100C1KB0291</v>
          </cell>
          <cell r="C517" t="str">
            <v>เครื่องคิดเลข</v>
          </cell>
          <cell r="D517" t="str">
            <v>22 ธ.ค. 42</v>
          </cell>
          <cell r="E517">
            <v>840</v>
          </cell>
          <cell r="F517">
            <v>0</v>
          </cell>
          <cell r="G517">
            <v>20</v>
          </cell>
          <cell r="H517">
            <v>4.5999999999999996</v>
          </cell>
          <cell r="I517">
            <v>4.5999999999999996</v>
          </cell>
          <cell r="J517">
            <v>835.4</v>
          </cell>
          <cell r="K517" t="str">
            <v>100</v>
          </cell>
        </row>
        <row r="518">
          <cell r="A518" t="str">
            <v>110300000</v>
          </cell>
          <cell r="B518" t="str">
            <v>100C1KB0292</v>
          </cell>
          <cell r="C518" t="str">
            <v>เครื่องคิดเลข</v>
          </cell>
          <cell r="D518" t="str">
            <v>22 ธ.ค. 42</v>
          </cell>
          <cell r="E518">
            <v>840</v>
          </cell>
          <cell r="F518">
            <v>0</v>
          </cell>
          <cell r="G518">
            <v>20</v>
          </cell>
          <cell r="H518">
            <v>4.5999999999999996</v>
          </cell>
          <cell r="I518">
            <v>4.5999999999999996</v>
          </cell>
          <cell r="J518">
            <v>835.4</v>
          </cell>
          <cell r="K518" t="str">
            <v>100</v>
          </cell>
        </row>
        <row r="519">
          <cell r="A519" t="str">
            <v>110300000</v>
          </cell>
          <cell r="B519" t="str">
            <v>100C1KB0293</v>
          </cell>
          <cell r="C519" t="str">
            <v>ตู้เซฟ</v>
          </cell>
          <cell r="D519" t="str">
            <v>22 ธ.ค. 42</v>
          </cell>
          <cell r="E519">
            <v>14300</v>
          </cell>
          <cell r="F519">
            <v>0</v>
          </cell>
          <cell r="G519">
            <v>20</v>
          </cell>
          <cell r="H519">
            <v>78.36</v>
          </cell>
          <cell r="I519">
            <v>78.36</v>
          </cell>
          <cell r="J519">
            <v>14221.64</v>
          </cell>
          <cell r="K519" t="str">
            <v>100</v>
          </cell>
        </row>
        <row r="520">
          <cell r="A520" t="str">
            <v>110300000</v>
          </cell>
          <cell r="B520" t="str">
            <v>100C1KB0294</v>
          </cell>
          <cell r="C520" t="str">
            <v>ตู้เซฟ</v>
          </cell>
          <cell r="D520" t="str">
            <v>22 ธ.ค. 42</v>
          </cell>
          <cell r="E520">
            <v>14300</v>
          </cell>
          <cell r="F520">
            <v>0</v>
          </cell>
          <cell r="G520">
            <v>20</v>
          </cell>
          <cell r="H520">
            <v>78.36</v>
          </cell>
          <cell r="I520">
            <v>78.36</v>
          </cell>
          <cell r="J520">
            <v>14221.64</v>
          </cell>
          <cell r="K520" t="str">
            <v>100</v>
          </cell>
        </row>
        <row r="521">
          <cell r="A521" t="str">
            <v>110300000</v>
          </cell>
          <cell r="B521" t="str">
            <v>100C1KB0295</v>
          </cell>
          <cell r="C521" t="str">
            <v>ตู้เซฟ</v>
          </cell>
          <cell r="D521" t="str">
            <v>22 ธ.ค. 42</v>
          </cell>
          <cell r="E521">
            <v>14300</v>
          </cell>
          <cell r="F521">
            <v>0</v>
          </cell>
          <cell r="G521">
            <v>20</v>
          </cell>
          <cell r="H521">
            <v>78.36</v>
          </cell>
          <cell r="I521">
            <v>78.36</v>
          </cell>
          <cell r="J521">
            <v>14221.64</v>
          </cell>
          <cell r="K521" t="str">
            <v>100</v>
          </cell>
        </row>
        <row r="522">
          <cell r="A522" t="str">
            <v>110300000</v>
          </cell>
          <cell r="B522" t="str">
            <v>100C1KB0296</v>
          </cell>
          <cell r="C522" t="str">
            <v>ตู้เซฟ</v>
          </cell>
          <cell r="D522" t="str">
            <v>22 ธ.ค. 42</v>
          </cell>
          <cell r="E522">
            <v>14300</v>
          </cell>
          <cell r="F522">
            <v>0</v>
          </cell>
          <cell r="G522">
            <v>20</v>
          </cell>
          <cell r="H522">
            <v>78.36</v>
          </cell>
          <cell r="I522">
            <v>78.36</v>
          </cell>
          <cell r="J522">
            <v>14221.64</v>
          </cell>
          <cell r="K522" t="str">
            <v>100</v>
          </cell>
        </row>
        <row r="523">
          <cell r="A523" t="str">
            <v>110300000</v>
          </cell>
          <cell r="B523" t="str">
            <v>100C1KB0297</v>
          </cell>
          <cell r="C523" t="str">
            <v>ตู้เซฟ</v>
          </cell>
          <cell r="D523" t="str">
            <v>22 ธ.ค. 42</v>
          </cell>
          <cell r="E523">
            <v>14300</v>
          </cell>
          <cell r="F523">
            <v>0</v>
          </cell>
          <cell r="G523">
            <v>20</v>
          </cell>
          <cell r="H523">
            <v>78.36</v>
          </cell>
          <cell r="I523">
            <v>78.36</v>
          </cell>
          <cell r="J523">
            <v>14221.64</v>
          </cell>
          <cell r="K523" t="str">
            <v>100</v>
          </cell>
        </row>
        <row r="524">
          <cell r="A524" t="str">
            <v>110300000</v>
          </cell>
          <cell r="B524" t="str">
            <v>100C1KB0298</v>
          </cell>
          <cell r="C524" t="str">
            <v>ตู้เซฟ</v>
          </cell>
          <cell r="D524" t="str">
            <v>22 ธ.ค. 42</v>
          </cell>
          <cell r="E524">
            <v>14300</v>
          </cell>
          <cell r="F524">
            <v>0</v>
          </cell>
          <cell r="G524">
            <v>20</v>
          </cell>
          <cell r="H524">
            <v>78.36</v>
          </cell>
          <cell r="I524">
            <v>78.36</v>
          </cell>
          <cell r="J524">
            <v>14221.64</v>
          </cell>
          <cell r="K524" t="str">
            <v>100</v>
          </cell>
        </row>
        <row r="525">
          <cell r="A525" t="str">
            <v>110300000</v>
          </cell>
          <cell r="B525" t="str">
            <v>100C1KB0299</v>
          </cell>
          <cell r="C525" t="str">
            <v>ตู้เซฟ</v>
          </cell>
          <cell r="D525" t="str">
            <v>22 ธ.ค. 42</v>
          </cell>
          <cell r="E525">
            <v>14300</v>
          </cell>
          <cell r="F525">
            <v>0</v>
          </cell>
          <cell r="G525">
            <v>20</v>
          </cell>
          <cell r="H525">
            <v>78.36</v>
          </cell>
          <cell r="I525">
            <v>78.36</v>
          </cell>
          <cell r="J525">
            <v>14221.64</v>
          </cell>
          <cell r="K525" t="str">
            <v>100</v>
          </cell>
        </row>
        <row r="526">
          <cell r="A526" t="str">
            <v>110300000</v>
          </cell>
          <cell r="B526" t="str">
            <v>100C1KB0300</v>
          </cell>
          <cell r="C526" t="str">
            <v>ตู้เซฟ</v>
          </cell>
          <cell r="D526" t="str">
            <v>22 ธ.ค. 42</v>
          </cell>
          <cell r="E526">
            <v>14300</v>
          </cell>
          <cell r="F526">
            <v>0</v>
          </cell>
          <cell r="G526">
            <v>20</v>
          </cell>
          <cell r="H526">
            <v>78.36</v>
          </cell>
          <cell r="I526">
            <v>78.36</v>
          </cell>
          <cell r="J526">
            <v>14221.64</v>
          </cell>
          <cell r="K526" t="str">
            <v>100</v>
          </cell>
        </row>
        <row r="527">
          <cell r="A527" t="str">
            <v>110300000</v>
          </cell>
          <cell r="B527" t="str">
            <v>100C1KB0301</v>
          </cell>
          <cell r="C527" t="str">
            <v>ตู้เซฟ</v>
          </cell>
          <cell r="D527" t="str">
            <v>22 ธ.ค. 42</v>
          </cell>
          <cell r="E527">
            <v>14300</v>
          </cell>
          <cell r="F527">
            <v>0</v>
          </cell>
          <cell r="G527">
            <v>20</v>
          </cell>
          <cell r="H527">
            <v>78.36</v>
          </cell>
          <cell r="I527">
            <v>78.36</v>
          </cell>
          <cell r="J527">
            <v>14221.64</v>
          </cell>
          <cell r="K527" t="str">
            <v>100</v>
          </cell>
        </row>
        <row r="528">
          <cell r="A528" t="str">
            <v>110300000</v>
          </cell>
          <cell r="B528" t="str">
            <v>100C1KB0302</v>
          </cell>
          <cell r="C528" t="str">
            <v>ตู้เซฟ</v>
          </cell>
          <cell r="D528" t="str">
            <v>22 ธ.ค. 42</v>
          </cell>
          <cell r="E528">
            <v>14300</v>
          </cell>
          <cell r="F528">
            <v>0</v>
          </cell>
          <cell r="G528">
            <v>20</v>
          </cell>
          <cell r="H528">
            <v>78.36</v>
          </cell>
          <cell r="I528">
            <v>78.36</v>
          </cell>
          <cell r="J528">
            <v>14221.64</v>
          </cell>
          <cell r="K528" t="str">
            <v>100</v>
          </cell>
        </row>
        <row r="529">
          <cell r="A529" t="str">
            <v>110300000</v>
          </cell>
          <cell r="B529" t="str">
            <v>100C1KB0303</v>
          </cell>
          <cell r="C529" t="str">
            <v>ตู้เซฟ</v>
          </cell>
          <cell r="D529" t="str">
            <v>22 ธ.ค. 42</v>
          </cell>
          <cell r="E529">
            <v>14300</v>
          </cell>
          <cell r="F529">
            <v>0</v>
          </cell>
          <cell r="G529">
            <v>20</v>
          </cell>
          <cell r="H529">
            <v>78.36</v>
          </cell>
          <cell r="I529">
            <v>78.36</v>
          </cell>
          <cell r="J529">
            <v>14221.64</v>
          </cell>
          <cell r="K529" t="str">
            <v>100</v>
          </cell>
        </row>
        <row r="530">
          <cell r="A530" t="str">
            <v>110300000</v>
          </cell>
          <cell r="B530" t="str">
            <v>100C1KB0304</v>
          </cell>
          <cell r="C530" t="str">
            <v>ตู้เซฟ</v>
          </cell>
          <cell r="D530" t="str">
            <v>22 ธ.ค. 42</v>
          </cell>
          <cell r="E530">
            <v>14300</v>
          </cell>
          <cell r="F530">
            <v>0</v>
          </cell>
          <cell r="G530">
            <v>20</v>
          </cell>
          <cell r="H530">
            <v>78.36</v>
          </cell>
          <cell r="I530">
            <v>78.36</v>
          </cell>
          <cell r="J530">
            <v>14221.64</v>
          </cell>
          <cell r="K530" t="str">
            <v>100</v>
          </cell>
        </row>
        <row r="531">
          <cell r="A531" t="str">
            <v>110300000</v>
          </cell>
          <cell r="B531" t="str">
            <v>100C1KB0305</v>
          </cell>
          <cell r="C531" t="str">
            <v>ตู้เซฟ</v>
          </cell>
          <cell r="D531" t="str">
            <v>22 ธ.ค. 42</v>
          </cell>
          <cell r="E531">
            <v>14300</v>
          </cell>
          <cell r="F531">
            <v>0</v>
          </cell>
          <cell r="G531">
            <v>20</v>
          </cell>
          <cell r="H531">
            <v>78.36</v>
          </cell>
          <cell r="I531">
            <v>78.36</v>
          </cell>
          <cell r="J531">
            <v>14221.64</v>
          </cell>
          <cell r="K531" t="str">
            <v>100</v>
          </cell>
        </row>
        <row r="532">
          <cell r="A532" t="str">
            <v>110300000</v>
          </cell>
          <cell r="B532" t="str">
            <v>100C1KB0306</v>
          </cell>
          <cell r="C532" t="str">
            <v>ตู้เซฟ</v>
          </cell>
          <cell r="D532" t="str">
            <v>22 ธ.ค. 42</v>
          </cell>
          <cell r="E532">
            <v>14300</v>
          </cell>
          <cell r="F532">
            <v>0</v>
          </cell>
          <cell r="G532">
            <v>20</v>
          </cell>
          <cell r="H532">
            <v>78.36</v>
          </cell>
          <cell r="I532">
            <v>78.36</v>
          </cell>
          <cell r="J532">
            <v>14221.64</v>
          </cell>
          <cell r="K532" t="str">
            <v>100</v>
          </cell>
        </row>
        <row r="533">
          <cell r="A533" t="str">
            <v>110300000</v>
          </cell>
          <cell r="B533" t="str">
            <v>100C1KB0307</v>
          </cell>
          <cell r="C533" t="str">
            <v>ตู้เซฟ</v>
          </cell>
          <cell r="D533" t="str">
            <v>22 ธ.ค. 42</v>
          </cell>
          <cell r="E533">
            <v>14300</v>
          </cell>
          <cell r="F533">
            <v>0</v>
          </cell>
          <cell r="G533">
            <v>20</v>
          </cell>
          <cell r="H533">
            <v>78.36</v>
          </cell>
          <cell r="I533">
            <v>78.36</v>
          </cell>
          <cell r="J533">
            <v>14221.64</v>
          </cell>
          <cell r="K533" t="str">
            <v>100</v>
          </cell>
        </row>
        <row r="534">
          <cell r="A534" t="str">
            <v>110300000</v>
          </cell>
          <cell r="B534" t="str">
            <v>100C1KB0308</v>
          </cell>
          <cell r="C534" t="str">
            <v>ตู้เซฟ</v>
          </cell>
          <cell r="D534" t="str">
            <v>22 ธ.ค. 42</v>
          </cell>
          <cell r="E534">
            <v>14300</v>
          </cell>
          <cell r="F534">
            <v>0</v>
          </cell>
          <cell r="G534">
            <v>20</v>
          </cell>
          <cell r="H534">
            <v>78.36</v>
          </cell>
          <cell r="I534">
            <v>78.36</v>
          </cell>
          <cell r="J534">
            <v>14221.64</v>
          </cell>
          <cell r="K534" t="str">
            <v>100</v>
          </cell>
        </row>
        <row r="535">
          <cell r="A535" t="str">
            <v>110300000</v>
          </cell>
          <cell r="B535" t="str">
            <v>100C1KB0309</v>
          </cell>
          <cell r="C535" t="str">
            <v>ตู้เซฟ</v>
          </cell>
          <cell r="D535" t="str">
            <v>22 ธ.ค. 42</v>
          </cell>
          <cell r="E535">
            <v>14300</v>
          </cell>
          <cell r="F535">
            <v>0</v>
          </cell>
          <cell r="G535">
            <v>20</v>
          </cell>
          <cell r="H535">
            <v>78.36</v>
          </cell>
          <cell r="I535">
            <v>78.36</v>
          </cell>
          <cell r="J535">
            <v>14221.64</v>
          </cell>
          <cell r="K535" t="str">
            <v>100</v>
          </cell>
        </row>
        <row r="536">
          <cell r="A536" t="str">
            <v>110300000</v>
          </cell>
          <cell r="B536" t="str">
            <v>100C1KB0310</v>
          </cell>
          <cell r="C536" t="str">
            <v>ตู้เซฟ</v>
          </cell>
          <cell r="D536" t="str">
            <v>22 ธ.ค. 42</v>
          </cell>
          <cell r="E536">
            <v>14300</v>
          </cell>
          <cell r="F536">
            <v>0</v>
          </cell>
          <cell r="G536">
            <v>20</v>
          </cell>
          <cell r="H536">
            <v>78.36</v>
          </cell>
          <cell r="I536">
            <v>78.36</v>
          </cell>
          <cell r="J536">
            <v>14221.64</v>
          </cell>
          <cell r="K536" t="str">
            <v>100</v>
          </cell>
        </row>
        <row r="537">
          <cell r="A537" t="str">
            <v>110300000</v>
          </cell>
          <cell r="B537" t="str">
            <v>100C1KB0311</v>
          </cell>
          <cell r="C537" t="str">
            <v>ตู้เซฟ</v>
          </cell>
          <cell r="D537" t="str">
            <v>22 ธ.ค. 42</v>
          </cell>
          <cell r="E537">
            <v>14300</v>
          </cell>
          <cell r="F537">
            <v>0</v>
          </cell>
          <cell r="G537">
            <v>20</v>
          </cell>
          <cell r="H537">
            <v>78.36</v>
          </cell>
          <cell r="I537">
            <v>78.36</v>
          </cell>
          <cell r="J537">
            <v>14221.64</v>
          </cell>
          <cell r="K537" t="str">
            <v>100</v>
          </cell>
        </row>
        <row r="538">
          <cell r="A538" t="str">
            <v>110300000</v>
          </cell>
          <cell r="B538" t="str">
            <v>100C1KB0312</v>
          </cell>
          <cell r="C538" t="str">
            <v>ตู้เซฟ</v>
          </cell>
          <cell r="D538" t="str">
            <v>22 ธ.ค. 42</v>
          </cell>
          <cell r="E538">
            <v>14300</v>
          </cell>
          <cell r="F538">
            <v>0</v>
          </cell>
          <cell r="G538">
            <v>20</v>
          </cell>
          <cell r="H538">
            <v>78.36</v>
          </cell>
          <cell r="I538">
            <v>78.36</v>
          </cell>
          <cell r="J538">
            <v>14221.64</v>
          </cell>
          <cell r="K538" t="str">
            <v>100</v>
          </cell>
        </row>
        <row r="539">
          <cell r="A539" t="str">
            <v>110300000</v>
          </cell>
          <cell r="B539" t="str">
            <v>100C1KB0313</v>
          </cell>
          <cell r="C539" t="str">
            <v>ตู้เซฟ</v>
          </cell>
          <cell r="D539" t="str">
            <v>22 ธ.ค. 42</v>
          </cell>
          <cell r="E539">
            <v>14300</v>
          </cell>
          <cell r="F539">
            <v>0</v>
          </cell>
          <cell r="G539">
            <v>20</v>
          </cell>
          <cell r="H539">
            <v>78.36</v>
          </cell>
          <cell r="I539">
            <v>78.36</v>
          </cell>
          <cell r="J539">
            <v>14221.64</v>
          </cell>
          <cell r="K539" t="str">
            <v>100</v>
          </cell>
        </row>
        <row r="540">
          <cell r="A540" t="str">
            <v>110300000</v>
          </cell>
          <cell r="B540" t="str">
            <v>100C1KB0314</v>
          </cell>
          <cell r="C540" t="str">
            <v>ตู้เซฟ</v>
          </cell>
          <cell r="D540" t="str">
            <v>22 ธ.ค. 42</v>
          </cell>
          <cell r="E540">
            <v>14300</v>
          </cell>
          <cell r="F540">
            <v>0</v>
          </cell>
          <cell r="G540">
            <v>20</v>
          </cell>
          <cell r="H540">
            <v>78.36</v>
          </cell>
          <cell r="I540">
            <v>78.36</v>
          </cell>
          <cell r="J540">
            <v>14221.64</v>
          </cell>
          <cell r="K540" t="str">
            <v>100</v>
          </cell>
        </row>
        <row r="541">
          <cell r="A541" t="str">
            <v>110300000</v>
          </cell>
          <cell r="B541" t="str">
            <v>100C1KB0315</v>
          </cell>
          <cell r="C541" t="str">
            <v>ตู้เซฟ</v>
          </cell>
          <cell r="D541" t="str">
            <v>22 ธ.ค. 42</v>
          </cell>
          <cell r="E541">
            <v>14300</v>
          </cell>
          <cell r="F541">
            <v>0</v>
          </cell>
          <cell r="G541">
            <v>20</v>
          </cell>
          <cell r="H541">
            <v>78.36</v>
          </cell>
          <cell r="I541">
            <v>78.36</v>
          </cell>
          <cell r="J541">
            <v>14221.64</v>
          </cell>
          <cell r="K541" t="str">
            <v>100</v>
          </cell>
        </row>
        <row r="542">
          <cell r="A542" t="str">
            <v>110300000</v>
          </cell>
          <cell r="B542" t="str">
            <v>100C1KB0316</v>
          </cell>
          <cell r="C542" t="str">
            <v>ตู้เซฟ</v>
          </cell>
          <cell r="D542" t="str">
            <v>22 ธ.ค. 42</v>
          </cell>
          <cell r="E542">
            <v>14300</v>
          </cell>
          <cell r="F542">
            <v>0</v>
          </cell>
          <cell r="G542">
            <v>20</v>
          </cell>
          <cell r="H542">
            <v>78.36</v>
          </cell>
          <cell r="I542">
            <v>78.36</v>
          </cell>
          <cell r="J542">
            <v>14221.64</v>
          </cell>
          <cell r="K542" t="str">
            <v>100</v>
          </cell>
        </row>
        <row r="543">
          <cell r="A543" t="str">
            <v>110300000</v>
          </cell>
          <cell r="B543" t="str">
            <v>100C1KB0317</v>
          </cell>
          <cell r="C543" t="str">
            <v>ตู้เซฟ</v>
          </cell>
          <cell r="D543" t="str">
            <v>22 ธ.ค. 42</v>
          </cell>
          <cell r="E543">
            <v>14300</v>
          </cell>
          <cell r="F543">
            <v>0</v>
          </cell>
          <cell r="G543">
            <v>20</v>
          </cell>
          <cell r="H543">
            <v>78.36</v>
          </cell>
          <cell r="I543">
            <v>78.36</v>
          </cell>
          <cell r="J543">
            <v>14221.64</v>
          </cell>
          <cell r="K543" t="str">
            <v>100</v>
          </cell>
        </row>
        <row r="544">
          <cell r="A544" t="str">
            <v>110300000</v>
          </cell>
          <cell r="B544" t="str">
            <v>100C1KB0318</v>
          </cell>
          <cell r="C544" t="str">
            <v>ตู้เซฟ</v>
          </cell>
          <cell r="D544" t="str">
            <v>22 ธ.ค. 42</v>
          </cell>
          <cell r="E544">
            <v>14300</v>
          </cell>
          <cell r="F544">
            <v>0</v>
          </cell>
          <cell r="G544">
            <v>20</v>
          </cell>
          <cell r="H544">
            <v>78.36</v>
          </cell>
          <cell r="I544">
            <v>78.36</v>
          </cell>
          <cell r="J544">
            <v>14221.64</v>
          </cell>
          <cell r="K544" t="str">
            <v>100</v>
          </cell>
        </row>
        <row r="545">
          <cell r="A545" t="str">
            <v>110300000</v>
          </cell>
          <cell r="B545" t="str">
            <v>100C1KB0319</v>
          </cell>
          <cell r="C545" t="str">
            <v>ตู้เซฟ</v>
          </cell>
          <cell r="D545" t="str">
            <v>22 ธ.ค. 42</v>
          </cell>
          <cell r="E545">
            <v>14300</v>
          </cell>
          <cell r="F545">
            <v>0</v>
          </cell>
          <cell r="G545">
            <v>20</v>
          </cell>
          <cell r="H545">
            <v>78.36</v>
          </cell>
          <cell r="I545">
            <v>78.36</v>
          </cell>
          <cell r="J545">
            <v>14221.64</v>
          </cell>
          <cell r="K545" t="str">
            <v>100</v>
          </cell>
        </row>
        <row r="546">
          <cell r="A546" t="str">
            <v>110300000</v>
          </cell>
          <cell r="B546" t="str">
            <v>100C1KB0320</v>
          </cell>
          <cell r="C546" t="str">
            <v>ตู้เซฟ</v>
          </cell>
          <cell r="D546" t="str">
            <v>22 ธ.ค. 42</v>
          </cell>
          <cell r="E546">
            <v>14300</v>
          </cell>
          <cell r="F546">
            <v>0</v>
          </cell>
          <cell r="G546">
            <v>20</v>
          </cell>
          <cell r="H546">
            <v>78.36</v>
          </cell>
          <cell r="I546">
            <v>78.36</v>
          </cell>
          <cell r="J546">
            <v>14221.64</v>
          </cell>
          <cell r="K546" t="str">
            <v>100</v>
          </cell>
        </row>
        <row r="547">
          <cell r="A547" t="str">
            <v>110300000</v>
          </cell>
          <cell r="B547" t="str">
            <v>100C1KB0321</v>
          </cell>
          <cell r="C547" t="str">
            <v>ตู้เซฟ</v>
          </cell>
          <cell r="D547" t="str">
            <v>22 ธ.ค. 42</v>
          </cell>
          <cell r="E547">
            <v>14300</v>
          </cell>
          <cell r="F547">
            <v>0</v>
          </cell>
          <cell r="G547">
            <v>20</v>
          </cell>
          <cell r="H547">
            <v>78.36</v>
          </cell>
          <cell r="I547">
            <v>78.36</v>
          </cell>
          <cell r="J547">
            <v>14221.64</v>
          </cell>
          <cell r="K547" t="str">
            <v>100</v>
          </cell>
        </row>
        <row r="548">
          <cell r="A548" t="str">
            <v>110300000</v>
          </cell>
          <cell r="B548" t="str">
            <v>100C1KB0324</v>
          </cell>
          <cell r="C548" t="str">
            <v>เครื่องปรับอากาศ</v>
          </cell>
          <cell r="D548" t="str">
            <v>23 พ.ย. 42</v>
          </cell>
          <cell r="E548">
            <v>28000</v>
          </cell>
          <cell r="F548">
            <v>0</v>
          </cell>
          <cell r="G548">
            <v>20</v>
          </cell>
          <cell r="H548">
            <v>598.36</v>
          </cell>
          <cell r="I548">
            <v>598.36</v>
          </cell>
          <cell r="J548">
            <v>27401.64</v>
          </cell>
          <cell r="K548" t="str">
            <v>100</v>
          </cell>
        </row>
        <row r="549">
          <cell r="A549" t="str">
            <v>110300000</v>
          </cell>
          <cell r="B549" t="str">
            <v>100C1KB0325</v>
          </cell>
          <cell r="C549" t="str">
            <v>ตู้เอกสาร ขนาด 40-80-90</v>
          </cell>
          <cell r="D549" t="str">
            <v>25 พ.ย. 42</v>
          </cell>
          <cell r="E549">
            <v>2847</v>
          </cell>
          <cell r="F549">
            <v>0</v>
          </cell>
          <cell r="G549">
            <v>20</v>
          </cell>
          <cell r="H549">
            <v>57.72</v>
          </cell>
          <cell r="I549">
            <v>57.72</v>
          </cell>
          <cell r="J549">
            <v>2789.28</v>
          </cell>
          <cell r="K549" t="str">
            <v>100</v>
          </cell>
        </row>
        <row r="550">
          <cell r="A550" t="str">
            <v>110300000</v>
          </cell>
          <cell r="B550" t="str">
            <v>100C1KB0326</v>
          </cell>
          <cell r="C550" t="str">
            <v>ตู้เอกสาร ขนาด 40-80-90</v>
          </cell>
          <cell r="D550" t="str">
            <v>25 พ.ย. 42</v>
          </cell>
          <cell r="E550">
            <v>2847</v>
          </cell>
          <cell r="F550">
            <v>0</v>
          </cell>
          <cell r="G550">
            <v>20</v>
          </cell>
          <cell r="H550">
            <v>57.72</v>
          </cell>
          <cell r="I550">
            <v>57.72</v>
          </cell>
          <cell r="J550">
            <v>2789.28</v>
          </cell>
          <cell r="K550" t="str">
            <v>100</v>
          </cell>
        </row>
        <row r="551">
          <cell r="A551" t="str">
            <v>110300000</v>
          </cell>
          <cell r="B551" t="str">
            <v>100C1KB0327</v>
          </cell>
          <cell r="C551" t="str">
            <v>ตู้เอกสาร ขนาด 40-80-90</v>
          </cell>
          <cell r="D551" t="str">
            <v>25 พ.ย. 42</v>
          </cell>
          <cell r="E551">
            <v>2847</v>
          </cell>
          <cell r="F551">
            <v>0</v>
          </cell>
          <cell r="G551">
            <v>20</v>
          </cell>
          <cell r="H551">
            <v>57.72</v>
          </cell>
          <cell r="I551">
            <v>57.72</v>
          </cell>
          <cell r="J551">
            <v>2789.28</v>
          </cell>
          <cell r="K551" t="str">
            <v>100</v>
          </cell>
        </row>
        <row r="552">
          <cell r="A552" t="str">
            <v>110300000</v>
          </cell>
          <cell r="B552" t="str">
            <v>100C1KB0328</v>
          </cell>
          <cell r="C552" t="str">
            <v>ตู้เอกสาร ขนาด 40-80-150</v>
          </cell>
          <cell r="D552" t="str">
            <v>25 พ.ย. 42</v>
          </cell>
          <cell r="E552">
            <v>3832.5</v>
          </cell>
          <cell r="F552">
            <v>0</v>
          </cell>
          <cell r="G552">
            <v>20</v>
          </cell>
          <cell r="H552">
            <v>77.7</v>
          </cell>
          <cell r="I552">
            <v>77.7</v>
          </cell>
          <cell r="J552">
            <v>3754.8</v>
          </cell>
          <cell r="K552" t="str">
            <v>100</v>
          </cell>
        </row>
        <row r="553">
          <cell r="A553" t="str">
            <v>110300000</v>
          </cell>
          <cell r="B553" t="str">
            <v>100C1KB0329</v>
          </cell>
          <cell r="C553" t="str">
            <v>ตู้เอกสาร ขนาด 40-80-90</v>
          </cell>
          <cell r="D553" t="str">
            <v>25 พ.ย. 42</v>
          </cell>
          <cell r="E553">
            <v>3336.1</v>
          </cell>
          <cell r="F553">
            <v>0</v>
          </cell>
          <cell r="G553">
            <v>20</v>
          </cell>
          <cell r="H553">
            <v>67.64</v>
          </cell>
          <cell r="I553">
            <v>67.64</v>
          </cell>
          <cell r="J553">
            <v>3268.46</v>
          </cell>
          <cell r="K553" t="str">
            <v>100</v>
          </cell>
        </row>
        <row r="554">
          <cell r="A554" t="str">
            <v>110300000</v>
          </cell>
          <cell r="B554" t="str">
            <v>100C1KB0330</v>
          </cell>
          <cell r="C554" t="str">
            <v>โต๊ะทำงานมีแผ่นคีย์</v>
          </cell>
          <cell r="D554" t="str">
            <v>25 พ.ย. 42</v>
          </cell>
          <cell r="E554">
            <v>3832</v>
          </cell>
          <cell r="F554">
            <v>0</v>
          </cell>
          <cell r="G554">
            <v>20</v>
          </cell>
          <cell r="H554">
            <v>77.69</v>
          </cell>
          <cell r="I554">
            <v>77.69</v>
          </cell>
          <cell r="J554">
            <v>3754.31</v>
          </cell>
          <cell r="K554" t="str">
            <v>100</v>
          </cell>
        </row>
        <row r="555">
          <cell r="A555" t="str">
            <v>110300000</v>
          </cell>
          <cell r="B555" t="str">
            <v>100C1KB0331</v>
          </cell>
          <cell r="C555" t="str">
            <v>โต๊ะทำงานมีแผ่นคีย์</v>
          </cell>
          <cell r="D555" t="str">
            <v>25 พ.ย. 42</v>
          </cell>
          <cell r="E555">
            <v>2227</v>
          </cell>
          <cell r="F555">
            <v>0</v>
          </cell>
          <cell r="G555">
            <v>20</v>
          </cell>
          <cell r="H555">
            <v>45.15</v>
          </cell>
          <cell r="I555">
            <v>45.15</v>
          </cell>
          <cell r="J555">
            <v>2181.85</v>
          </cell>
          <cell r="K555" t="str">
            <v>100</v>
          </cell>
        </row>
        <row r="556">
          <cell r="A556" t="str">
            <v>110300000</v>
          </cell>
          <cell r="B556" t="str">
            <v>100C1KB0332</v>
          </cell>
          <cell r="C556" t="str">
            <v>เครื่องคิดเลข</v>
          </cell>
          <cell r="D556" t="str">
            <v>29 ธ.ค. 42</v>
          </cell>
          <cell r="E556">
            <v>800</v>
          </cell>
          <cell r="F556">
            <v>0</v>
          </cell>
          <cell r="G556">
            <v>20</v>
          </cell>
          <cell r="H556">
            <v>1.32</v>
          </cell>
          <cell r="I556">
            <v>1.32</v>
          </cell>
          <cell r="J556">
            <v>798.68</v>
          </cell>
          <cell r="K556" t="str">
            <v>100</v>
          </cell>
        </row>
        <row r="557">
          <cell r="A557" t="str">
            <v>110300000</v>
          </cell>
          <cell r="B557" t="str">
            <v>100C1KB0333</v>
          </cell>
          <cell r="C557" t="str">
            <v>โต๊ะทำงานมีแผ่นคีย์</v>
          </cell>
          <cell r="D557" t="str">
            <v>30 พ.ย. 42</v>
          </cell>
          <cell r="E557">
            <v>4058.8</v>
          </cell>
          <cell r="F557">
            <v>0</v>
          </cell>
          <cell r="G557">
            <v>20</v>
          </cell>
          <cell r="H557">
            <v>71.16</v>
          </cell>
          <cell r="I557">
            <v>71.16</v>
          </cell>
          <cell r="J557">
            <v>3987.64</v>
          </cell>
          <cell r="K557" t="str">
            <v>100</v>
          </cell>
        </row>
        <row r="558">
          <cell r="A558" t="str">
            <v>110300000</v>
          </cell>
          <cell r="B558" t="str">
            <v>100C1KB0334</v>
          </cell>
          <cell r="C558" t="str">
            <v>เก้าอี้ทำงานหุ้มผ้าฝ้าย</v>
          </cell>
          <cell r="D558" t="str">
            <v>30 พ.ย. 42</v>
          </cell>
          <cell r="E558">
            <v>2226.5</v>
          </cell>
          <cell r="F558">
            <v>0</v>
          </cell>
          <cell r="G558">
            <v>20</v>
          </cell>
          <cell r="H558">
            <v>39.04</v>
          </cell>
          <cell r="I558">
            <v>39.04</v>
          </cell>
          <cell r="J558">
            <v>2187.46</v>
          </cell>
          <cell r="K558" t="str">
            <v>100</v>
          </cell>
        </row>
        <row r="559">
          <cell r="A559" t="str">
            <v>110300000</v>
          </cell>
          <cell r="B559" t="str">
            <v>100C1KT0001</v>
          </cell>
          <cell r="C559" t="str">
            <v>กระติกน้ำร้อน</v>
          </cell>
          <cell r="D559" t="str">
            <v>1 พ.ค. 41</v>
          </cell>
          <cell r="E559">
            <v>1586.36</v>
          </cell>
          <cell r="F559">
            <v>0</v>
          </cell>
          <cell r="G559">
            <v>20</v>
          </cell>
          <cell r="H559">
            <v>530.29999999999995</v>
          </cell>
          <cell r="I559">
            <v>530.29999999999995</v>
          </cell>
          <cell r="J559">
            <v>1056.06</v>
          </cell>
          <cell r="K559" t="str">
            <v>100</v>
          </cell>
        </row>
        <row r="560">
          <cell r="A560" t="str">
            <v>110300000</v>
          </cell>
          <cell r="B560" t="str">
            <v>100C1NT0001</v>
          </cell>
          <cell r="C560" t="str">
            <v>ป้ายทองเหลืองตั้งโต๊ะ ขนาด 10x30 cm.</v>
          </cell>
          <cell r="D560" t="str">
            <v>8 ก.ย. 41</v>
          </cell>
          <cell r="E560">
            <v>1500</v>
          </cell>
          <cell r="F560">
            <v>0</v>
          </cell>
          <cell r="G560">
            <v>20</v>
          </cell>
          <cell r="H560">
            <v>394.53</v>
          </cell>
          <cell r="I560">
            <v>394.53</v>
          </cell>
          <cell r="J560">
            <v>1105.47</v>
          </cell>
          <cell r="K560" t="str">
            <v>100</v>
          </cell>
        </row>
        <row r="561">
          <cell r="A561" t="str">
            <v>110300000</v>
          </cell>
          <cell r="B561" t="str">
            <v>100C1OT00004</v>
          </cell>
          <cell r="C561" t="str">
            <v>รถเข็นเอนกประสงค์ รุ่น 1 A</v>
          </cell>
          <cell r="D561" t="str">
            <v>7 มิ.ย. 41</v>
          </cell>
          <cell r="E561">
            <v>1563</v>
          </cell>
          <cell r="F561">
            <v>0</v>
          </cell>
          <cell r="G561">
            <v>20</v>
          </cell>
          <cell r="H561">
            <v>490.72</v>
          </cell>
          <cell r="I561">
            <v>490.72</v>
          </cell>
          <cell r="J561">
            <v>1072.28</v>
          </cell>
          <cell r="K561" t="str">
            <v>100</v>
          </cell>
        </row>
        <row r="562">
          <cell r="A562" t="str">
            <v>110300000</v>
          </cell>
          <cell r="B562" t="str">
            <v>100C1OT0001</v>
          </cell>
          <cell r="C562" t="str">
            <v>ตู้ทำน้ำเย็แบบขวดลอย</v>
          </cell>
          <cell r="D562" t="str">
            <v>4 ส.ค. 41</v>
          </cell>
          <cell r="E562">
            <v>3181.82</v>
          </cell>
          <cell r="F562">
            <v>0</v>
          </cell>
          <cell r="G562">
            <v>20</v>
          </cell>
          <cell r="H562">
            <v>897.89</v>
          </cell>
          <cell r="I562">
            <v>897.89</v>
          </cell>
          <cell r="J562">
            <v>2283.9299999999998</v>
          </cell>
          <cell r="K562" t="str">
            <v>100</v>
          </cell>
        </row>
        <row r="563">
          <cell r="A563" t="str">
            <v>110300000</v>
          </cell>
          <cell r="B563" t="str">
            <v>100C1OT0002</v>
          </cell>
          <cell r="C563" t="str">
            <v>ตู้ทำน้ำเย็แบบขวดลอย</v>
          </cell>
          <cell r="D563" t="str">
            <v>4 ส.ค. 41</v>
          </cell>
          <cell r="E563">
            <v>6800</v>
          </cell>
          <cell r="F563">
            <v>0</v>
          </cell>
          <cell r="G563">
            <v>20</v>
          </cell>
          <cell r="H563">
            <v>1918.93</v>
          </cell>
          <cell r="I563">
            <v>1918.93</v>
          </cell>
          <cell r="J563">
            <v>4881.07</v>
          </cell>
          <cell r="K563" t="str">
            <v>100</v>
          </cell>
        </row>
        <row r="564">
          <cell r="A564" t="str">
            <v>110300000</v>
          </cell>
          <cell r="B564" t="str">
            <v>100C1OT0003</v>
          </cell>
          <cell r="C564" t="str">
            <v>ถังขยะแสตนเลส</v>
          </cell>
          <cell r="D564" t="str">
            <v>19 พ.ค. 41</v>
          </cell>
          <cell r="E564">
            <v>1517.27</v>
          </cell>
          <cell r="F564">
            <v>0</v>
          </cell>
          <cell r="G564">
            <v>20</v>
          </cell>
          <cell r="H564">
            <v>492.14</v>
          </cell>
          <cell r="I564">
            <v>492.14</v>
          </cell>
          <cell r="J564">
            <v>1025.1300000000001</v>
          </cell>
          <cell r="K564" t="str">
            <v>100</v>
          </cell>
        </row>
        <row r="565">
          <cell r="A565" t="str">
            <v>110300000</v>
          </cell>
          <cell r="B565" t="str">
            <v>100C1OT0004</v>
          </cell>
          <cell r="C565" t="str">
            <v>ถังขยะแสตนเลส</v>
          </cell>
          <cell r="D565" t="str">
            <v>19 พ.ค. 41</v>
          </cell>
          <cell r="E565">
            <v>1517.27</v>
          </cell>
          <cell r="F565">
            <v>0</v>
          </cell>
          <cell r="G565">
            <v>20</v>
          </cell>
          <cell r="H565">
            <v>492.14</v>
          </cell>
          <cell r="I565">
            <v>492.14</v>
          </cell>
          <cell r="J565">
            <v>1025.1300000000001</v>
          </cell>
          <cell r="K565" t="str">
            <v>100</v>
          </cell>
        </row>
        <row r="566">
          <cell r="A566" t="str">
            <v>110300000</v>
          </cell>
          <cell r="B566" t="str">
            <v>100C1OT0005</v>
          </cell>
          <cell r="C566" t="str">
            <v>ถังขยะแสตนเลส</v>
          </cell>
          <cell r="D566" t="str">
            <v>19 พ.ค. 41</v>
          </cell>
          <cell r="E566">
            <v>1517.27</v>
          </cell>
          <cell r="F566">
            <v>0</v>
          </cell>
          <cell r="G566">
            <v>20</v>
          </cell>
          <cell r="H566">
            <v>492.14</v>
          </cell>
          <cell r="I566">
            <v>492.14</v>
          </cell>
          <cell r="J566">
            <v>1025.1300000000001</v>
          </cell>
          <cell r="K566" t="str">
            <v>100</v>
          </cell>
        </row>
        <row r="567">
          <cell r="A567" t="str">
            <v>110300000</v>
          </cell>
          <cell r="B567" t="str">
            <v>100C1PH0001</v>
          </cell>
          <cell r="C567" t="str">
            <v>กล้อง CANNON EOS 500 ND</v>
          </cell>
          <cell r="D567" t="str">
            <v>14 ก.ค. 41</v>
          </cell>
          <cell r="E567">
            <v>17000</v>
          </cell>
          <cell r="F567">
            <v>0</v>
          </cell>
          <cell r="G567">
            <v>20</v>
          </cell>
          <cell r="H567">
            <v>4992.8900000000003</v>
          </cell>
          <cell r="I567">
            <v>4992.8900000000003</v>
          </cell>
          <cell r="J567">
            <v>12007.11</v>
          </cell>
          <cell r="K567" t="str">
            <v>100</v>
          </cell>
        </row>
        <row r="568">
          <cell r="A568" t="str">
            <v>110300000</v>
          </cell>
          <cell r="B568" t="str">
            <v>100C1RA0001</v>
          </cell>
          <cell r="C568" t="str">
            <v>Sound About</v>
          </cell>
          <cell r="D568" t="str">
            <v>2 พ.ค. 41</v>
          </cell>
          <cell r="E568">
            <v>3172.73</v>
          </cell>
          <cell r="F568">
            <v>0</v>
          </cell>
          <cell r="G568">
            <v>20</v>
          </cell>
          <cell r="H568">
            <v>1058.67</v>
          </cell>
          <cell r="I568">
            <v>1058.67</v>
          </cell>
          <cell r="J568">
            <v>2114.06</v>
          </cell>
          <cell r="K568" t="str">
            <v>100</v>
          </cell>
        </row>
        <row r="569">
          <cell r="A569" t="str">
            <v>110300000</v>
          </cell>
          <cell r="B569" t="str">
            <v>100C1RF0001</v>
          </cell>
          <cell r="C569" t="str">
            <v>ตู้เย็น</v>
          </cell>
          <cell r="D569" t="str">
            <v>19 เม.ย. 41</v>
          </cell>
          <cell r="E569">
            <v>13772.75</v>
          </cell>
          <cell r="F569">
            <v>0</v>
          </cell>
          <cell r="G569">
            <v>20</v>
          </cell>
          <cell r="H569">
            <v>4694.07</v>
          </cell>
          <cell r="I569">
            <v>4694.07</v>
          </cell>
          <cell r="J569">
            <v>9078.68</v>
          </cell>
          <cell r="K569" t="str">
            <v>100</v>
          </cell>
        </row>
        <row r="570">
          <cell r="A570" t="str">
            <v>110300000</v>
          </cell>
          <cell r="B570" t="str">
            <v>100C1RU0001</v>
          </cell>
          <cell r="C570" t="str">
            <v>RUNNING 6 หลัก</v>
          </cell>
          <cell r="D570" t="str">
            <v>24 ส.ค. 41</v>
          </cell>
          <cell r="E570">
            <v>1750</v>
          </cell>
          <cell r="F570">
            <v>0</v>
          </cell>
          <cell r="G570">
            <v>20</v>
          </cell>
          <cell r="H570">
            <v>474.71</v>
          </cell>
          <cell r="I570">
            <v>474.71</v>
          </cell>
          <cell r="J570">
            <v>1275.29</v>
          </cell>
          <cell r="K570" t="str">
            <v>100</v>
          </cell>
        </row>
        <row r="571">
          <cell r="A571" t="str">
            <v>110300000</v>
          </cell>
          <cell r="B571" t="str">
            <v>100C1SS0001</v>
          </cell>
          <cell r="C571" t="str">
            <v>ตู้เก็บเอกสาร</v>
          </cell>
          <cell r="D571" t="str">
            <v>6 ก.ค. 42</v>
          </cell>
          <cell r="E571">
            <v>3000</v>
          </cell>
          <cell r="F571">
            <v>0</v>
          </cell>
          <cell r="G571">
            <v>20</v>
          </cell>
          <cell r="H571">
            <v>294.26</v>
          </cell>
          <cell r="I571">
            <v>294.26</v>
          </cell>
          <cell r="J571">
            <v>2705.74</v>
          </cell>
          <cell r="K571" t="str">
            <v>100</v>
          </cell>
        </row>
        <row r="572">
          <cell r="A572" t="str">
            <v>110300000</v>
          </cell>
          <cell r="B572" t="str">
            <v>100C1SS0002</v>
          </cell>
          <cell r="C572" t="str">
            <v>ตู้เก็บเอกสาร</v>
          </cell>
          <cell r="D572" t="str">
            <v>6 ก.ค. 42</v>
          </cell>
          <cell r="E572">
            <v>3000</v>
          </cell>
          <cell r="F572">
            <v>0</v>
          </cell>
          <cell r="G572">
            <v>20</v>
          </cell>
          <cell r="H572">
            <v>294.26</v>
          </cell>
          <cell r="I572">
            <v>294.26</v>
          </cell>
          <cell r="J572">
            <v>2705.74</v>
          </cell>
          <cell r="K572" t="str">
            <v>100</v>
          </cell>
        </row>
        <row r="573">
          <cell r="A573" t="str">
            <v>110300000</v>
          </cell>
          <cell r="B573" t="str">
            <v>100C1SS0003</v>
          </cell>
          <cell r="C573" t="str">
            <v>ตู้เก็บเอกสาร</v>
          </cell>
          <cell r="D573" t="str">
            <v>6 ก.ค. 42</v>
          </cell>
          <cell r="E573">
            <v>3000</v>
          </cell>
          <cell r="F573">
            <v>0</v>
          </cell>
          <cell r="G573">
            <v>20</v>
          </cell>
          <cell r="H573">
            <v>294.26</v>
          </cell>
          <cell r="I573">
            <v>294.26</v>
          </cell>
          <cell r="J573">
            <v>2705.74</v>
          </cell>
          <cell r="K573" t="str">
            <v>100</v>
          </cell>
        </row>
        <row r="574">
          <cell r="A574" t="str">
            <v>110300000</v>
          </cell>
          <cell r="B574" t="str">
            <v>100C1SS0004</v>
          </cell>
          <cell r="C574" t="str">
            <v>ตู้เก็บเอกสาร</v>
          </cell>
          <cell r="D574" t="str">
            <v>6 ก.ค. 42</v>
          </cell>
          <cell r="E574">
            <v>3000</v>
          </cell>
          <cell r="F574">
            <v>0</v>
          </cell>
          <cell r="G574">
            <v>20</v>
          </cell>
          <cell r="H574">
            <v>294.26</v>
          </cell>
          <cell r="I574">
            <v>294.26</v>
          </cell>
          <cell r="J574">
            <v>2705.74</v>
          </cell>
          <cell r="K574" t="str">
            <v>100</v>
          </cell>
        </row>
        <row r="575">
          <cell r="A575" t="str">
            <v>110300000</v>
          </cell>
          <cell r="B575" t="str">
            <v>100C1SS0005</v>
          </cell>
          <cell r="C575" t="str">
            <v>ตู้เก็บเอกสาร</v>
          </cell>
          <cell r="D575" t="str">
            <v>20 ก.ค. 42</v>
          </cell>
          <cell r="E575">
            <v>2740</v>
          </cell>
          <cell r="F575">
            <v>0</v>
          </cell>
          <cell r="G575">
            <v>20</v>
          </cell>
          <cell r="H575">
            <v>247.72</v>
          </cell>
          <cell r="I575">
            <v>247.72</v>
          </cell>
          <cell r="J575">
            <v>2492.2800000000002</v>
          </cell>
          <cell r="K575" t="str">
            <v>100</v>
          </cell>
        </row>
        <row r="576">
          <cell r="A576" t="str">
            <v>110300000</v>
          </cell>
          <cell r="B576" t="str">
            <v>100C1SS0006</v>
          </cell>
          <cell r="C576" t="str">
            <v>ตู้เก็บเอกสาร</v>
          </cell>
          <cell r="D576" t="str">
            <v>20 ก.ค. 42</v>
          </cell>
          <cell r="E576">
            <v>2740</v>
          </cell>
          <cell r="F576">
            <v>0</v>
          </cell>
          <cell r="G576">
            <v>20</v>
          </cell>
          <cell r="H576">
            <v>247.72</v>
          </cell>
          <cell r="I576">
            <v>247.72</v>
          </cell>
          <cell r="J576">
            <v>2492.2800000000002</v>
          </cell>
          <cell r="K576" t="str">
            <v>100</v>
          </cell>
        </row>
        <row r="577">
          <cell r="A577" t="str">
            <v>110300000</v>
          </cell>
          <cell r="B577" t="str">
            <v>100C1SS0007</v>
          </cell>
          <cell r="C577" t="str">
            <v>ตู้เก็บเอกสาร</v>
          </cell>
          <cell r="D577" t="str">
            <v>20 ก.ค. 42</v>
          </cell>
          <cell r="E577">
            <v>2740</v>
          </cell>
          <cell r="F577">
            <v>0</v>
          </cell>
          <cell r="G577">
            <v>20</v>
          </cell>
          <cell r="H577">
            <v>247.72</v>
          </cell>
          <cell r="I577">
            <v>247.72</v>
          </cell>
          <cell r="J577">
            <v>2492.2800000000002</v>
          </cell>
          <cell r="K577" t="str">
            <v>100</v>
          </cell>
        </row>
        <row r="578">
          <cell r="A578" t="str">
            <v>110300000</v>
          </cell>
          <cell r="B578" t="str">
            <v>100C1SS0008</v>
          </cell>
          <cell r="C578" t="str">
            <v>ตู้เก็บเอกสาร</v>
          </cell>
          <cell r="D578" t="str">
            <v>20 ก.ค. 42</v>
          </cell>
          <cell r="E578">
            <v>2740</v>
          </cell>
          <cell r="F578">
            <v>0</v>
          </cell>
          <cell r="G578">
            <v>20</v>
          </cell>
          <cell r="H578">
            <v>247.72</v>
          </cell>
          <cell r="I578">
            <v>247.72</v>
          </cell>
          <cell r="J578">
            <v>2492.2800000000002</v>
          </cell>
          <cell r="K578" t="str">
            <v>100</v>
          </cell>
        </row>
        <row r="579">
          <cell r="A579" t="str">
            <v>110300000</v>
          </cell>
          <cell r="B579" t="str">
            <v>100C1SS0009</v>
          </cell>
          <cell r="C579" t="str">
            <v>ตู้เก็บเอกสาร</v>
          </cell>
          <cell r="D579" t="str">
            <v>20 ก.ค. 42</v>
          </cell>
          <cell r="E579">
            <v>2740</v>
          </cell>
          <cell r="F579">
            <v>0</v>
          </cell>
          <cell r="G579">
            <v>20</v>
          </cell>
          <cell r="H579">
            <v>247.72</v>
          </cell>
          <cell r="I579">
            <v>247.72</v>
          </cell>
          <cell r="J579">
            <v>2492.2800000000002</v>
          </cell>
          <cell r="K579" t="str">
            <v>100</v>
          </cell>
        </row>
        <row r="580">
          <cell r="A580" t="str">
            <v>110300000</v>
          </cell>
          <cell r="B580" t="str">
            <v>100C1SS0010</v>
          </cell>
          <cell r="C580" t="str">
            <v>ตู้เก็บเอกสาร</v>
          </cell>
          <cell r="D580" t="str">
            <v>20 ก.ค. 42</v>
          </cell>
          <cell r="E580">
            <v>2740</v>
          </cell>
          <cell r="F580">
            <v>0</v>
          </cell>
          <cell r="G580">
            <v>20</v>
          </cell>
          <cell r="H580">
            <v>247.72</v>
          </cell>
          <cell r="I580">
            <v>247.72</v>
          </cell>
          <cell r="J580">
            <v>2492.2800000000002</v>
          </cell>
          <cell r="K580" t="str">
            <v>100</v>
          </cell>
        </row>
        <row r="581">
          <cell r="A581" t="str">
            <v>110300000</v>
          </cell>
          <cell r="B581" t="str">
            <v>100C1SS0011</v>
          </cell>
          <cell r="C581" t="str">
            <v>ตู้เก็บเอกสาร</v>
          </cell>
          <cell r="D581" t="str">
            <v>20 ก.ค. 42</v>
          </cell>
          <cell r="E581">
            <v>2838</v>
          </cell>
          <cell r="F581">
            <v>0</v>
          </cell>
          <cell r="G581">
            <v>20</v>
          </cell>
          <cell r="H581">
            <v>256.58999999999997</v>
          </cell>
          <cell r="I581">
            <v>256.58999999999997</v>
          </cell>
          <cell r="J581">
            <v>2581.41</v>
          </cell>
          <cell r="K581" t="str">
            <v>100</v>
          </cell>
        </row>
        <row r="582">
          <cell r="A582" t="str">
            <v>110300000</v>
          </cell>
          <cell r="B582" t="str">
            <v>100C1SS0012</v>
          </cell>
          <cell r="C582" t="str">
            <v>ตู้เก็บเอกสาร</v>
          </cell>
          <cell r="D582" t="str">
            <v>20 ก.ค. 42</v>
          </cell>
          <cell r="E582">
            <v>2838</v>
          </cell>
          <cell r="F582">
            <v>0</v>
          </cell>
          <cell r="G582">
            <v>20</v>
          </cell>
          <cell r="H582">
            <v>256.58999999999997</v>
          </cell>
          <cell r="I582">
            <v>256.58999999999997</v>
          </cell>
          <cell r="J582">
            <v>2581.41</v>
          </cell>
          <cell r="K582" t="str">
            <v>100</v>
          </cell>
        </row>
        <row r="583">
          <cell r="A583" t="str">
            <v>110300000</v>
          </cell>
          <cell r="B583" t="str">
            <v>100C1SS0014</v>
          </cell>
          <cell r="C583" t="str">
            <v>ค่าเฟอร์นิเจอร์</v>
          </cell>
          <cell r="D583" t="str">
            <v>15 ก.ค. 42</v>
          </cell>
          <cell r="E583">
            <v>3120</v>
          </cell>
          <cell r="F583">
            <v>0</v>
          </cell>
          <cell r="G583">
            <v>20</v>
          </cell>
          <cell r="H583">
            <v>290.64</v>
          </cell>
          <cell r="I583">
            <v>290.64</v>
          </cell>
          <cell r="J583">
            <v>2829.36</v>
          </cell>
          <cell r="K583" t="str">
            <v>100</v>
          </cell>
        </row>
        <row r="584">
          <cell r="A584" t="str">
            <v>110300000</v>
          </cell>
          <cell r="B584" t="str">
            <v>100C1SS0015</v>
          </cell>
          <cell r="C584" t="str">
            <v>ค่าเฟอร์นิเจอร์</v>
          </cell>
          <cell r="D584" t="str">
            <v>15 ก.ค. 42</v>
          </cell>
          <cell r="E584">
            <v>3120</v>
          </cell>
          <cell r="F584">
            <v>0</v>
          </cell>
          <cell r="G584">
            <v>20</v>
          </cell>
          <cell r="H584">
            <v>290.64</v>
          </cell>
          <cell r="I584">
            <v>290.64</v>
          </cell>
          <cell r="J584">
            <v>2829.36</v>
          </cell>
          <cell r="K584" t="str">
            <v>100</v>
          </cell>
        </row>
        <row r="585">
          <cell r="A585" t="str">
            <v>110300000</v>
          </cell>
          <cell r="B585" t="str">
            <v>100C1SS0016</v>
          </cell>
          <cell r="C585" t="str">
            <v>ค่าเฟอร์นิเจอร์</v>
          </cell>
          <cell r="D585" t="str">
            <v>15 ก.ค. 42</v>
          </cell>
          <cell r="E585">
            <v>1680</v>
          </cell>
          <cell r="F585">
            <v>0</v>
          </cell>
          <cell r="G585">
            <v>20</v>
          </cell>
          <cell r="H585">
            <v>156.51</v>
          </cell>
          <cell r="I585">
            <v>156.51</v>
          </cell>
          <cell r="J585">
            <v>1523.49</v>
          </cell>
          <cell r="K585" t="str">
            <v>100</v>
          </cell>
        </row>
        <row r="586">
          <cell r="A586" t="str">
            <v>110300000</v>
          </cell>
          <cell r="B586" t="str">
            <v>100C1SS0017</v>
          </cell>
          <cell r="C586" t="str">
            <v>ค่าเฟอร์นิเจอร์</v>
          </cell>
          <cell r="D586" t="str">
            <v>15 ก.ค. 42</v>
          </cell>
          <cell r="E586">
            <v>2960</v>
          </cell>
          <cell r="F586">
            <v>0</v>
          </cell>
          <cell r="G586">
            <v>20</v>
          </cell>
          <cell r="H586">
            <v>275.73</v>
          </cell>
          <cell r="I586">
            <v>275.73</v>
          </cell>
          <cell r="J586">
            <v>2684.27</v>
          </cell>
          <cell r="K586" t="str">
            <v>100</v>
          </cell>
        </row>
        <row r="587">
          <cell r="A587" t="str">
            <v>110300000</v>
          </cell>
          <cell r="B587" t="str">
            <v>100C1SS0018</v>
          </cell>
          <cell r="C587" t="str">
            <v>ค่าเฟอร์นิเจอร์</v>
          </cell>
          <cell r="D587" t="str">
            <v>15 ก.ค. 42</v>
          </cell>
          <cell r="E587">
            <v>2560</v>
          </cell>
          <cell r="F587">
            <v>0</v>
          </cell>
          <cell r="G587">
            <v>20</v>
          </cell>
          <cell r="H587">
            <v>238.45</v>
          </cell>
          <cell r="I587">
            <v>238.45</v>
          </cell>
          <cell r="J587">
            <v>2321.5500000000002</v>
          </cell>
          <cell r="K587" t="str">
            <v>100</v>
          </cell>
        </row>
        <row r="588">
          <cell r="A588" t="str">
            <v>110300000</v>
          </cell>
          <cell r="B588" t="str">
            <v>100C1SS0019</v>
          </cell>
          <cell r="C588" t="str">
            <v>ค่าเฟอร์นิเจอร์</v>
          </cell>
          <cell r="D588" t="str">
            <v>15 ก.ค. 42</v>
          </cell>
          <cell r="E588">
            <v>1680</v>
          </cell>
          <cell r="F588">
            <v>0</v>
          </cell>
          <cell r="G588">
            <v>20</v>
          </cell>
          <cell r="H588">
            <v>156.51</v>
          </cell>
          <cell r="I588">
            <v>156.51</v>
          </cell>
          <cell r="J588">
            <v>1523.49</v>
          </cell>
          <cell r="K588" t="str">
            <v>100</v>
          </cell>
        </row>
        <row r="589">
          <cell r="A589" t="str">
            <v>110300000</v>
          </cell>
          <cell r="B589" t="str">
            <v>100C1SS0020</v>
          </cell>
          <cell r="C589" t="str">
            <v>ค่าเฟอร์นิเจอร์</v>
          </cell>
          <cell r="D589" t="str">
            <v>15 ก.ค. 42</v>
          </cell>
          <cell r="E589">
            <v>1680</v>
          </cell>
          <cell r="F589">
            <v>0</v>
          </cell>
          <cell r="G589">
            <v>20</v>
          </cell>
          <cell r="H589">
            <v>156.51</v>
          </cell>
          <cell r="I589">
            <v>156.51</v>
          </cell>
          <cell r="J589">
            <v>1523.49</v>
          </cell>
          <cell r="K589" t="str">
            <v>100</v>
          </cell>
        </row>
        <row r="590">
          <cell r="A590" t="str">
            <v>110300000</v>
          </cell>
          <cell r="B590" t="str">
            <v>100C1SS0021</v>
          </cell>
          <cell r="C590" t="str">
            <v>ค่าเฟอร์นิเจอร์</v>
          </cell>
          <cell r="D590" t="str">
            <v>15 ก.ค. 42</v>
          </cell>
          <cell r="E590">
            <v>3120</v>
          </cell>
          <cell r="F590">
            <v>0</v>
          </cell>
          <cell r="G590">
            <v>20</v>
          </cell>
          <cell r="H590">
            <v>290.64</v>
          </cell>
          <cell r="I590">
            <v>290.64</v>
          </cell>
          <cell r="J590">
            <v>2829.36</v>
          </cell>
          <cell r="K590" t="str">
            <v>100</v>
          </cell>
        </row>
        <row r="591">
          <cell r="A591" t="str">
            <v>110300000</v>
          </cell>
          <cell r="B591" t="str">
            <v>100C1SS0022</v>
          </cell>
          <cell r="C591" t="str">
            <v>ค่าเฟอร์นิเจอร์</v>
          </cell>
          <cell r="D591" t="str">
            <v>15 ก.ค. 42</v>
          </cell>
          <cell r="E591">
            <v>3680</v>
          </cell>
          <cell r="F591">
            <v>0</v>
          </cell>
          <cell r="G591">
            <v>20</v>
          </cell>
          <cell r="H591">
            <v>342.79</v>
          </cell>
          <cell r="I591">
            <v>342.79</v>
          </cell>
          <cell r="J591">
            <v>3337.21</v>
          </cell>
          <cell r="K591" t="str">
            <v>100</v>
          </cell>
        </row>
        <row r="592">
          <cell r="A592" t="str">
            <v>110300000</v>
          </cell>
          <cell r="B592" t="str">
            <v>100C1SS0023</v>
          </cell>
          <cell r="C592" t="str">
            <v>ค่าเฟอร์นิเจอร์</v>
          </cell>
          <cell r="D592" t="str">
            <v>15 ก.ค. 42</v>
          </cell>
          <cell r="E592">
            <v>3680</v>
          </cell>
          <cell r="F592">
            <v>0</v>
          </cell>
          <cell r="G592">
            <v>20</v>
          </cell>
          <cell r="H592">
            <v>342.79</v>
          </cell>
          <cell r="I592">
            <v>342.79</v>
          </cell>
          <cell r="J592">
            <v>3337.21</v>
          </cell>
          <cell r="K592" t="str">
            <v>100</v>
          </cell>
        </row>
        <row r="593">
          <cell r="A593" t="str">
            <v>110300000</v>
          </cell>
          <cell r="B593" t="str">
            <v>100C1SS0024</v>
          </cell>
          <cell r="C593" t="str">
            <v>เครื่องคิดเลข</v>
          </cell>
          <cell r="D593" t="str">
            <v>23 ก.ค. 42</v>
          </cell>
          <cell r="E593">
            <v>800</v>
          </cell>
          <cell r="F593">
            <v>0</v>
          </cell>
          <cell r="G593">
            <v>20</v>
          </cell>
          <cell r="H593">
            <v>71.02</v>
          </cell>
          <cell r="I593">
            <v>71.02</v>
          </cell>
          <cell r="J593">
            <v>728.98</v>
          </cell>
          <cell r="K593" t="str">
            <v>100</v>
          </cell>
        </row>
        <row r="594">
          <cell r="A594" t="str">
            <v>110300000</v>
          </cell>
          <cell r="B594" t="str">
            <v>100C1SS0025</v>
          </cell>
          <cell r="C594" t="str">
            <v>เครื่องคิดเลข</v>
          </cell>
          <cell r="D594" t="str">
            <v>23 ก.ค. 42</v>
          </cell>
          <cell r="E594">
            <v>800</v>
          </cell>
          <cell r="F594">
            <v>0</v>
          </cell>
          <cell r="G594">
            <v>20</v>
          </cell>
          <cell r="H594">
            <v>71.02</v>
          </cell>
          <cell r="I594">
            <v>71.02</v>
          </cell>
          <cell r="J594">
            <v>728.98</v>
          </cell>
          <cell r="K594" t="str">
            <v>100</v>
          </cell>
        </row>
        <row r="595">
          <cell r="A595" t="str">
            <v>110300000</v>
          </cell>
          <cell r="B595" t="str">
            <v>100C1SS0026</v>
          </cell>
          <cell r="C595" t="str">
            <v>เครื่องคิดเลข</v>
          </cell>
          <cell r="D595" t="str">
            <v>23 ก.ค. 42</v>
          </cell>
          <cell r="E595">
            <v>800</v>
          </cell>
          <cell r="F595">
            <v>0</v>
          </cell>
          <cell r="G595">
            <v>20</v>
          </cell>
          <cell r="H595">
            <v>71.02</v>
          </cell>
          <cell r="I595">
            <v>71.02</v>
          </cell>
          <cell r="J595">
            <v>728.98</v>
          </cell>
          <cell r="K595" t="str">
            <v>100</v>
          </cell>
        </row>
        <row r="596">
          <cell r="A596" t="str">
            <v>110300000</v>
          </cell>
          <cell r="B596" t="str">
            <v>100C1SS0027</v>
          </cell>
          <cell r="C596" t="str">
            <v>เครื่องคิดเลข</v>
          </cell>
          <cell r="D596" t="str">
            <v>23 ก.ค. 42</v>
          </cell>
          <cell r="E596">
            <v>800</v>
          </cell>
          <cell r="F596">
            <v>0</v>
          </cell>
          <cell r="G596">
            <v>20</v>
          </cell>
          <cell r="H596">
            <v>71.02</v>
          </cell>
          <cell r="I596">
            <v>71.02</v>
          </cell>
          <cell r="J596">
            <v>728.98</v>
          </cell>
          <cell r="K596" t="str">
            <v>100</v>
          </cell>
        </row>
        <row r="597">
          <cell r="A597" t="str">
            <v>110300000</v>
          </cell>
          <cell r="B597" t="str">
            <v>100C1SS0028</v>
          </cell>
          <cell r="C597" t="str">
            <v>เครื่องคิดเลข</v>
          </cell>
          <cell r="D597" t="str">
            <v>23 ก.ค. 42</v>
          </cell>
          <cell r="E597">
            <v>800</v>
          </cell>
          <cell r="F597">
            <v>0</v>
          </cell>
          <cell r="G597">
            <v>20</v>
          </cell>
          <cell r="H597">
            <v>71.02</v>
          </cell>
          <cell r="I597">
            <v>71.02</v>
          </cell>
          <cell r="J597">
            <v>728.98</v>
          </cell>
          <cell r="K597" t="str">
            <v>100</v>
          </cell>
        </row>
        <row r="598">
          <cell r="A598" t="str">
            <v>110300000</v>
          </cell>
          <cell r="B598" t="str">
            <v>100C1SS0029</v>
          </cell>
          <cell r="C598" t="str">
            <v>เครื่องคิดเลข</v>
          </cell>
          <cell r="D598" t="str">
            <v>23 ก.ค. 42</v>
          </cell>
          <cell r="E598">
            <v>800</v>
          </cell>
          <cell r="F598">
            <v>0</v>
          </cell>
          <cell r="G598">
            <v>20</v>
          </cell>
          <cell r="H598">
            <v>71.02</v>
          </cell>
          <cell r="I598">
            <v>71.02</v>
          </cell>
          <cell r="J598">
            <v>728.98</v>
          </cell>
          <cell r="K598" t="str">
            <v>100</v>
          </cell>
        </row>
        <row r="599">
          <cell r="A599" t="str">
            <v>110300000</v>
          </cell>
          <cell r="B599" t="str">
            <v>100C1SS0030</v>
          </cell>
          <cell r="C599" t="str">
            <v>เครื่องคิดเลข</v>
          </cell>
          <cell r="D599" t="str">
            <v>23 ก.ค. 42</v>
          </cell>
          <cell r="E599">
            <v>800</v>
          </cell>
          <cell r="F599">
            <v>0</v>
          </cell>
          <cell r="G599">
            <v>20</v>
          </cell>
          <cell r="H599">
            <v>71.02</v>
          </cell>
          <cell r="I599">
            <v>71.02</v>
          </cell>
          <cell r="J599">
            <v>728.98</v>
          </cell>
          <cell r="K599" t="str">
            <v>100</v>
          </cell>
        </row>
        <row r="600">
          <cell r="A600" t="str">
            <v>110300000</v>
          </cell>
          <cell r="B600" t="str">
            <v>100C1SS0031</v>
          </cell>
          <cell r="C600" t="str">
            <v>เครื่องคิดเลข</v>
          </cell>
          <cell r="D600" t="str">
            <v>25 ก.ย. 42</v>
          </cell>
          <cell r="E600">
            <v>800</v>
          </cell>
          <cell r="F600">
            <v>0</v>
          </cell>
          <cell r="G600">
            <v>20</v>
          </cell>
          <cell r="H600">
            <v>42.96</v>
          </cell>
          <cell r="I600">
            <v>42.96</v>
          </cell>
          <cell r="J600">
            <v>757.04</v>
          </cell>
          <cell r="K600" t="str">
            <v>100</v>
          </cell>
        </row>
        <row r="601">
          <cell r="A601" t="str">
            <v>110300000</v>
          </cell>
          <cell r="B601" t="str">
            <v>100C1SS0032</v>
          </cell>
          <cell r="C601" t="str">
            <v>เครื่องคิดเลข</v>
          </cell>
          <cell r="D601" t="str">
            <v>25 ก.ย. 42</v>
          </cell>
          <cell r="E601">
            <v>800</v>
          </cell>
          <cell r="F601">
            <v>0</v>
          </cell>
          <cell r="G601">
            <v>20</v>
          </cell>
          <cell r="H601">
            <v>42.96</v>
          </cell>
          <cell r="I601">
            <v>42.96</v>
          </cell>
          <cell r="J601">
            <v>757.04</v>
          </cell>
          <cell r="K601" t="str">
            <v>100</v>
          </cell>
        </row>
        <row r="602">
          <cell r="A602" t="str">
            <v>110300000</v>
          </cell>
          <cell r="B602" t="str">
            <v>100C1SS013</v>
          </cell>
          <cell r="C602" t="str">
            <v>ค่าเฟอร์นิเจอร์</v>
          </cell>
          <cell r="D602" t="str">
            <v>15 ก.ค. 42</v>
          </cell>
          <cell r="E602">
            <v>3120</v>
          </cell>
          <cell r="F602">
            <v>0</v>
          </cell>
          <cell r="G602">
            <v>20</v>
          </cell>
          <cell r="H602">
            <v>290.64</v>
          </cell>
          <cell r="I602">
            <v>290.64</v>
          </cell>
          <cell r="J602">
            <v>2829.36</v>
          </cell>
          <cell r="K602" t="str">
            <v>100</v>
          </cell>
        </row>
        <row r="603">
          <cell r="A603" t="str">
            <v>110300000</v>
          </cell>
          <cell r="B603" t="str">
            <v>100C1SS021</v>
          </cell>
          <cell r="C603" t="str">
            <v>กล้องถ่ายวิดีโอ</v>
          </cell>
          <cell r="D603" t="str">
            <v>6 มิ.ย. 42</v>
          </cell>
          <cell r="E603">
            <v>31500</v>
          </cell>
          <cell r="F603">
            <v>0</v>
          </cell>
          <cell r="G603">
            <v>20</v>
          </cell>
          <cell r="H603">
            <v>3607.41</v>
          </cell>
          <cell r="I603">
            <v>3607.41</v>
          </cell>
          <cell r="J603">
            <v>27892.59</v>
          </cell>
          <cell r="K603" t="str">
            <v>100</v>
          </cell>
        </row>
        <row r="604">
          <cell r="A604" t="str">
            <v>110300000</v>
          </cell>
          <cell r="B604" t="str">
            <v>100C1SS022</v>
          </cell>
          <cell r="C604" t="str">
            <v>เครื่องวิทยุเทป</v>
          </cell>
          <cell r="D604" t="str">
            <v>26 มิ.ย. 42</v>
          </cell>
          <cell r="E604">
            <v>5650</v>
          </cell>
          <cell r="F604">
            <v>0</v>
          </cell>
          <cell r="G604">
            <v>20</v>
          </cell>
          <cell r="H604">
            <v>585.12</v>
          </cell>
          <cell r="I604">
            <v>585.12</v>
          </cell>
          <cell r="J604">
            <v>5064.88</v>
          </cell>
          <cell r="K604" t="str">
            <v>100</v>
          </cell>
        </row>
        <row r="605">
          <cell r="A605" t="str">
            <v>110300000</v>
          </cell>
          <cell r="B605" t="str">
            <v>100C1SS023</v>
          </cell>
          <cell r="C605" t="str">
            <v>แผ่นกรองแสง 3M</v>
          </cell>
          <cell r="D605" t="str">
            <v>6 ก.ค. 42</v>
          </cell>
          <cell r="E605">
            <v>1250</v>
          </cell>
          <cell r="F605">
            <v>0</v>
          </cell>
          <cell r="G605">
            <v>20</v>
          </cell>
          <cell r="H605">
            <v>122.6</v>
          </cell>
          <cell r="I605">
            <v>122.6</v>
          </cell>
          <cell r="J605">
            <v>1127.4000000000001</v>
          </cell>
          <cell r="K605" t="str">
            <v>100</v>
          </cell>
        </row>
        <row r="606">
          <cell r="A606" t="str">
            <v>110300000</v>
          </cell>
          <cell r="B606" t="str">
            <v>100C1SS025</v>
          </cell>
          <cell r="C606" t="str">
            <v>เครื่องคิดเลิข</v>
          </cell>
          <cell r="D606" t="str">
            <v>6 ส.ค. 42</v>
          </cell>
          <cell r="E606">
            <v>2950</v>
          </cell>
          <cell r="F606">
            <v>0</v>
          </cell>
          <cell r="G606">
            <v>20</v>
          </cell>
          <cell r="H606">
            <v>239.23</v>
          </cell>
          <cell r="I606">
            <v>239.23</v>
          </cell>
          <cell r="J606">
            <v>2710.77</v>
          </cell>
          <cell r="K606" t="str">
            <v>100</v>
          </cell>
        </row>
        <row r="607">
          <cell r="A607" t="str">
            <v>110300000</v>
          </cell>
          <cell r="B607" t="str">
            <v>100C1SS026</v>
          </cell>
          <cell r="C607" t="str">
            <v>โต๊ะทำงาน ขนาด 75-120-75</v>
          </cell>
          <cell r="D607" t="str">
            <v>8 ก.ค. 42</v>
          </cell>
          <cell r="E607">
            <v>3650</v>
          </cell>
          <cell r="F607">
            <v>0</v>
          </cell>
          <cell r="G607">
            <v>20</v>
          </cell>
          <cell r="H607">
            <v>354</v>
          </cell>
          <cell r="I607">
            <v>354</v>
          </cell>
          <cell r="J607">
            <v>3296</v>
          </cell>
          <cell r="K607" t="str">
            <v>100</v>
          </cell>
        </row>
        <row r="608">
          <cell r="A608" t="str">
            <v>110300000</v>
          </cell>
          <cell r="B608" t="str">
            <v>100C1SS027</v>
          </cell>
          <cell r="C608" t="str">
            <v>เก้าอี้ทำงานหุ้มผ้า</v>
          </cell>
          <cell r="D608" t="str">
            <v>8 ก.ค. 42</v>
          </cell>
          <cell r="E608">
            <v>2226.5</v>
          </cell>
          <cell r="F608">
            <v>0</v>
          </cell>
          <cell r="G608">
            <v>20</v>
          </cell>
          <cell r="H608">
            <v>215.94</v>
          </cell>
          <cell r="I608">
            <v>215.94</v>
          </cell>
          <cell r="J608">
            <v>2010.56</v>
          </cell>
          <cell r="K608" t="str">
            <v>100</v>
          </cell>
        </row>
        <row r="609">
          <cell r="A609" t="str">
            <v>110300000</v>
          </cell>
          <cell r="B609" t="str">
            <v>100C1SS028</v>
          </cell>
          <cell r="C609" t="str">
            <v>ตู้เอกสาร ขนาด45-55-82</v>
          </cell>
          <cell r="D609" t="str">
            <v>12 ก.ค. 42</v>
          </cell>
          <cell r="E609">
            <v>2175.4</v>
          </cell>
          <cell r="F609">
            <v>0</v>
          </cell>
          <cell r="G609">
            <v>20</v>
          </cell>
          <cell r="H609">
            <v>206.21</v>
          </cell>
          <cell r="I609">
            <v>206.21</v>
          </cell>
          <cell r="J609">
            <v>1969.19</v>
          </cell>
          <cell r="K609" t="str">
            <v>100</v>
          </cell>
        </row>
        <row r="610">
          <cell r="A610" t="str">
            <v>110300000</v>
          </cell>
          <cell r="B610" t="str">
            <v>100C1SS029</v>
          </cell>
          <cell r="C610" t="str">
            <v>ตู้เอกสาร ขนาด45-55-82</v>
          </cell>
          <cell r="D610" t="str">
            <v>12 ก.ค. 42</v>
          </cell>
          <cell r="E610">
            <v>2175.4</v>
          </cell>
          <cell r="F610">
            <v>0</v>
          </cell>
          <cell r="G610">
            <v>20</v>
          </cell>
          <cell r="H610">
            <v>206.21</v>
          </cell>
          <cell r="I610">
            <v>206.21</v>
          </cell>
          <cell r="J610">
            <v>1969.19</v>
          </cell>
          <cell r="K610" t="str">
            <v>100</v>
          </cell>
        </row>
        <row r="611">
          <cell r="A611" t="str">
            <v>110300000</v>
          </cell>
          <cell r="B611" t="str">
            <v>100C1SS030</v>
          </cell>
          <cell r="C611" t="str">
            <v>ตู้เอกสาร ขนาด40-80-190</v>
          </cell>
          <cell r="D611" t="str">
            <v>13 ก.ค. 42</v>
          </cell>
          <cell r="E611">
            <v>5518.8</v>
          </cell>
          <cell r="F611">
            <v>0</v>
          </cell>
          <cell r="G611">
            <v>20</v>
          </cell>
          <cell r="H611">
            <v>520.12</v>
          </cell>
          <cell r="I611">
            <v>520.12</v>
          </cell>
          <cell r="J611">
            <v>4998.68</v>
          </cell>
          <cell r="K611" t="str">
            <v>100</v>
          </cell>
        </row>
        <row r="612">
          <cell r="A612" t="str">
            <v>110300000</v>
          </cell>
          <cell r="B612" t="str">
            <v>100C1SS036</v>
          </cell>
          <cell r="C612" t="str">
            <v>จานพิมพ์ดีดโอลิมเปีย ภาษาอังกฤษ</v>
          </cell>
          <cell r="D612" t="str">
            <v>31 ก.ค. 42</v>
          </cell>
          <cell r="E612">
            <v>1000</v>
          </cell>
          <cell r="F612">
            <v>0</v>
          </cell>
          <cell r="G612">
            <v>20</v>
          </cell>
          <cell r="H612">
            <v>84.4</v>
          </cell>
          <cell r="I612">
            <v>84.4</v>
          </cell>
          <cell r="J612">
            <v>915.6</v>
          </cell>
          <cell r="K612" t="str">
            <v>100</v>
          </cell>
        </row>
        <row r="613">
          <cell r="A613" t="str">
            <v>110300000</v>
          </cell>
          <cell r="B613" t="str">
            <v>100C1SS037</v>
          </cell>
          <cell r="C613" t="str">
            <v>ตู้เก็บเอกสาร</v>
          </cell>
          <cell r="D613" t="str">
            <v>2 ส.ค. 42</v>
          </cell>
          <cell r="E613">
            <v>2980</v>
          </cell>
          <cell r="F613">
            <v>0</v>
          </cell>
          <cell r="G613">
            <v>20</v>
          </cell>
          <cell r="H613">
            <v>248.21</v>
          </cell>
          <cell r="I613">
            <v>248.21</v>
          </cell>
          <cell r="J613">
            <v>2731.79</v>
          </cell>
          <cell r="K613" t="str">
            <v>100</v>
          </cell>
        </row>
        <row r="614">
          <cell r="A614" t="str">
            <v>110300000</v>
          </cell>
          <cell r="B614" t="str">
            <v>100C1SS038</v>
          </cell>
          <cell r="C614" t="str">
            <v>กระดานไวท์บอร์ด</v>
          </cell>
          <cell r="D614" t="str">
            <v>16 ส.ค. 42</v>
          </cell>
          <cell r="E614">
            <v>3800</v>
          </cell>
          <cell r="F614">
            <v>0</v>
          </cell>
          <cell r="G614">
            <v>20</v>
          </cell>
          <cell r="H614">
            <v>287.36</v>
          </cell>
          <cell r="I614">
            <v>287.36</v>
          </cell>
          <cell r="J614">
            <v>3512.64</v>
          </cell>
          <cell r="K614" t="str">
            <v>100</v>
          </cell>
        </row>
        <row r="615">
          <cell r="A615" t="str">
            <v>110300000</v>
          </cell>
          <cell r="B615" t="str">
            <v>100C1SS039</v>
          </cell>
          <cell r="C615" t="str">
            <v>กระดานไวท์บอร์ด</v>
          </cell>
          <cell r="D615" t="str">
            <v>16 ส.ค. 42</v>
          </cell>
          <cell r="E615">
            <v>1350</v>
          </cell>
          <cell r="F615">
            <v>0</v>
          </cell>
          <cell r="G615">
            <v>20</v>
          </cell>
          <cell r="H615">
            <v>102.08</v>
          </cell>
          <cell r="I615">
            <v>102.08</v>
          </cell>
          <cell r="J615">
            <v>1247.92</v>
          </cell>
          <cell r="K615" t="str">
            <v>100</v>
          </cell>
        </row>
        <row r="616">
          <cell r="A616" t="str">
            <v>110300000</v>
          </cell>
          <cell r="B616" t="str">
            <v>100C1SS040</v>
          </cell>
          <cell r="C616" t="str">
            <v>ฉาก</v>
          </cell>
          <cell r="D616" t="str">
            <v>16 ส.ค. 42</v>
          </cell>
          <cell r="E616">
            <v>6840</v>
          </cell>
          <cell r="F616">
            <v>0</v>
          </cell>
          <cell r="G616">
            <v>20</v>
          </cell>
          <cell r="H616">
            <v>517.23</v>
          </cell>
          <cell r="I616">
            <v>517.23</v>
          </cell>
          <cell r="J616">
            <v>6322.77</v>
          </cell>
          <cell r="K616" t="str">
            <v>100</v>
          </cell>
        </row>
        <row r="617">
          <cell r="A617" t="str">
            <v>110300000</v>
          </cell>
          <cell r="B617" t="str">
            <v>100C1SS041</v>
          </cell>
          <cell r="C617" t="str">
            <v>ฉาก</v>
          </cell>
          <cell r="D617" t="str">
            <v>16 ส.ค. 42</v>
          </cell>
          <cell r="E617">
            <v>6840</v>
          </cell>
          <cell r="F617">
            <v>0</v>
          </cell>
          <cell r="G617">
            <v>20</v>
          </cell>
          <cell r="H617">
            <v>517.23</v>
          </cell>
          <cell r="I617">
            <v>517.23</v>
          </cell>
          <cell r="J617">
            <v>6322.77</v>
          </cell>
          <cell r="K617" t="str">
            <v>100</v>
          </cell>
        </row>
        <row r="618">
          <cell r="A618" t="str">
            <v>110300000</v>
          </cell>
          <cell r="B618" t="str">
            <v>100C1SS042</v>
          </cell>
          <cell r="C618" t="str">
            <v>ฉาก</v>
          </cell>
          <cell r="D618" t="str">
            <v>16 ส.ค. 42</v>
          </cell>
          <cell r="E618">
            <v>6840</v>
          </cell>
          <cell r="F618">
            <v>0</v>
          </cell>
          <cell r="G618">
            <v>20</v>
          </cell>
          <cell r="H618">
            <v>517.23</v>
          </cell>
          <cell r="I618">
            <v>517.23</v>
          </cell>
          <cell r="J618">
            <v>6322.77</v>
          </cell>
          <cell r="K618" t="str">
            <v>100</v>
          </cell>
        </row>
        <row r="619">
          <cell r="A619" t="str">
            <v>110300000</v>
          </cell>
          <cell r="B619" t="str">
            <v>100C1SS043</v>
          </cell>
          <cell r="C619" t="str">
            <v>ฉาก</v>
          </cell>
          <cell r="D619" t="str">
            <v>16 ส.ค. 42</v>
          </cell>
          <cell r="E619">
            <v>6840</v>
          </cell>
          <cell r="F619">
            <v>0</v>
          </cell>
          <cell r="G619">
            <v>20</v>
          </cell>
          <cell r="H619">
            <v>517.23</v>
          </cell>
          <cell r="I619">
            <v>517.23</v>
          </cell>
          <cell r="J619">
            <v>6322.77</v>
          </cell>
          <cell r="K619" t="str">
            <v>100</v>
          </cell>
        </row>
        <row r="620">
          <cell r="A620" t="str">
            <v>110300000</v>
          </cell>
          <cell r="B620" t="str">
            <v>100C1SS044</v>
          </cell>
          <cell r="C620" t="str">
            <v>กระเป๋า</v>
          </cell>
          <cell r="D620" t="str">
            <v>16 ส.ค. 42</v>
          </cell>
          <cell r="E620">
            <v>1170</v>
          </cell>
          <cell r="F620">
            <v>0</v>
          </cell>
          <cell r="G620">
            <v>20</v>
          </cell>
          <cell r="H620">
            <v>88.46</v>
          </cell>
          <cell r="I620">
            <v>88.46</v>
          </cell>
          <cell r="J620">
            <v>1081.54</v>
          </cell>
          <cell r="K620" t="str">
            <v>100</v>
          </cell>
        </row>
        <row r="621">
          <cell r="A621" t="str">
            <v>110300000</v>
          </cell>
          <cell r="B621" t="str">
            <v>100C1SS045</v>
          </cell>
          <cell r="C621" t="str">
            <v>กระเป๋า</v>
          </cell>
          <cell r="D621" t="str">
            <v>16 ส.ค. 42</v>
          </cell>
          <cell r="E621">
            <v>1170</v>
          </cell>
          <cell r="F621">
            <v>0</v>
          </cell>
          <cell r="G621">
            <v>20</v>
          </cell>
          <cell r="H621">
            <v>88.46</v>
          </cell>
          <cell r="I621">
            <v>88.46</v>
          </cell>
          <cell r="J621">
            <v>1081.54</v>
          </cell>
          <cell r="K621" t="str">
            <v>100</v>
          </cell>
        </row>
        <row r="622">
          <cell r="A622" t="str">
            <v>110300000</v>
          </cell>
          <cell r="B622" t="str">
            <v>100C1SS046</v>
          </cell>
          <cell r="C622" t="str">
            <v>กระเป๋า</v>
          </cell>
          <cell r="D622" t="str">
            <v>16 ส.ค. 42</v>
          </cell>
          <cell r="E622">
            <v>1170</v>
          </cell>
          <cell r="F622">
            <v>0</v>
          </cell>
          <cell r="G622">
            <v>20</v>
          </cell>
          <cell r="H622">
            <v>88.46</v>
          </cell>
          <cell r="I622">
            <v>88.46</v>
          </cell>
          <cell r="J622">
            <v>1081.54</v>
          </cell>
          <cell r="K622" t="str">
            <v>100</v>
          </cell>
        </row>
        <row r="623">
          <cell r="A623" t="str">
            <v>110300000</v>
          </cell>
          <cell r="B623" t="str">
            <v>100C1SS048</v>
          </cell>
          <cell r="C623" t="str">
            <v>ตู้เก็บเอกสาร</v>
          </cell>
          <cell r="D623" t="str">
            <v>25 ส.ค. 42</v>
          </cell>
          <cell r="E623">
            <v>1680</v>
          </cell>
          <cell r="F623">
            <v>0</v>
          </cell>
          <cell r="G623">
            <v>20</v>
          </cell>
          <cell r="H623">
            <v>118.76</v>
          </cell>
          <cell r="I623">
            <v>118.76</v>
          </cell>
          <cell r="J623">
            <v>1561.24</v>
          </cell>
          <cell r="K623" t="str">
            <v>100</v>
          </cell>
        </row>
        <row r="624">
          <cell r="A624" t="str">
            <v>110300000</v>
          </cell>
          <cell r="B624" t="str">
            <v>100C1SS049</v>
          </cell>
          <cell r="C624" t="str">
            <v>เครื่องคิดเลข</v>
          </cell>
          <cell r="D624" t="str">
            <v>25 ส.ค. 42</v>
          </cell>
          <cell r="E624">
            <v>2950</v>
          </cell>
          <cell r="F624">
            <v>0</v>
          </cell>
          <cell r="G624">
            <v>20</v>
          </cell>
          <cell r="H624">
            <v>208.52</v>
          </cell>
          <cell r="I624">
            <v>208.52</v>
          </cell>
          <cell r="J624">
            <v>2741.48</v>
          </cell>
          <cell r="K624" t="str">
            <v>100</v>
          </cell>
        </row>
        <row r="625">
          <cell r="A625" t="str">
            <v>110300000</v>
          </cell>
          <cell r="B625" t="str">
            <v>100C1SS050</v>
          </cell>
          <cell r="C625" t="str">
            <v>เครื่องดับเพลิง</v>
          </cell>
          <cell r="D625" t="str">
            <v>30 ส.ค. 42</v>
          </cell>
          <cell r="E625">
            <v>981.31</v>
          </cell>
          <cell r="F625">
            <v>0</v>
          </cell>
          <cell r="G625">
            <v>20</v>
          </cell>
          <cell r="H625">
            <v>66.680000000000007</v>
          </cell>
          <cell r="I625">
            <v>66.680000000000007</v>
          </cell>
          <cell r="J625">
            <v>914.63</v>
          </cell>
          <cell r="K625" t="str">
            <v>100</v>
          </cell>
        </row>
        <row r="626">
          <cell r="A626" t="str">
            <v>110300000</v>
          </cell>
          <cell r="B626" t="str">
            <v>100C1SS051</v>
          </cell>
          <cell r="C626" t="str">
            <v>เครื่องดับเพลิง</v>
          </cell>
          <cell r="D626" t="str">
            <v>30 ส.ค. 42</v>
          </cell>
          <cell r="E626">
            <v>981.31</v>
          </cell>
          <cell r="F626">
            <v>0</v>
          </cell>
          <cell r="G626">
            <v>20</v>
          </cell>
          <cell r="H626">
            <v>66.680000000000007</v>
          </cell>
          <cell r="I626">
            <v>66.680000000000007</v>
          </cell>
          <cell r="J626">
            <v>914.63</v>
          </cell>
          <cell r="K626" t="str">
            <v>100</v>
          </cell>
        </row>
        <row r="627">
          <cell r="A627" t="str">
            <v>110300000</v>
          </cell>
          <cell r="B627" t="str">
            <v>100C1SS052</v>
          </cell>
          <cell r="C627" t="str">
            <v>เครื่องดับเพลิง</v>
          </cell>
          <cell r="D627" t="str">
            <v>30 ส.ค. 42</v>
          </cell>
          <cell r="E627">
            <v>981.31</v>
          </cell>
          <cell r="F627">
            <v>0</v>
          </cell>
          <cell r="G627">
            <v>20</v>
          </cell>
          <cell r="H627">
            <v>66.680000000000007</v>
          </cell>
          <cell r="I627">
            <v>66.680000000000007</v>
          </cell>
          <cell r="J627">
            <v>914.63</v>
          </cell>
          <cell r="K627" t="str">
            <v>100</v>
          </cell>
        </row>
        <row r="628">
          <cell r="A628" t="str">
            <v>110300000</v>
          </cell>
          <cell r="B628" t="str">
            <v>100C1SS053</v>
          </cell>
          <cell r="C628" t="str">
            <v>เครื่องดับเพลิง</v>
          </cell>
          <cell r="D628" t="str">
            <v>30 ส.ค. 42</v>
          </cell>
          <cell r="E628">
            <v>981.31</v>
          </cell>
          <cell r="F628">
            <v>0</v>
          </cell>
          <cell r="G628">
            <v>20</v>
          </cell>
          <cell r="H628">
            <v>66.680000000000007</v>
          </cell>
          <cell r="I628">
            <v>66.680000000000007</v>
          </cell>
          <cell r="J628">
            <v>914.63</v>
          </cell>
          <cell r="K628" t="str">
            <v>100</v>
          </cell>
        </row>
        <row r="629">
          <cell r="A629" t="str">
            <v>110300000</v>
          </cell>
          <cell r="B629" t="str">
            <v>100C1SS054</v>
          </cell>
          <cell r="C629" t="str">
            <v>เครื่องดับเพลิง</v>
          </cell>
          <cell r="D629" t="str">
            <v>30 ส.ค. 42</v>
          </cell>
          <cell r="E629">
            <v>981.31</v>
          </cell>
          <cell r="F629">
            <v>0</v>
          </cell>
          <cell r="G629">
            <v>20</v>
          </cell>
          <cell r="H629">
            <v>66.680000000000007</v>
          </cell>
          <cell r="I629">
            <v>66.680000000000007</v>
          </cell>
          <cell r="J629">
            <v>914.63</v>
          </cell>
          <cell r="K629" t="str">
            <v>100</v>
          </cell>
        </row>
        <row r="630">
          <cell r="A630" t="str">
            <v>110300000</v>
          </cell>
          <cell r="B630" t="str">
            <v>100C1SS055</v>
          </cell>
          <cell r="C630" t="str">
            <v>เครื่องดับเพลิง</v>
          </cell>
          <cell r="D630" t="str">
            <v>30 ส.ค. 42</v>
          </cell>
          <cell r="E630">
            <v>981.31</v>
          </cell>
          <cell r="F630">
            <v>0</v>
          </cell>
          <cell r="G630">
            <v>20</v>
          </cell>
          <cell r="H630">
            <v>66.680000000000007</v>
          </cell>
          <cell r="I630">
            <v>66.680000000000007</v>
          </cell>
          <cell r="J630">
            <v>914.63</v>
          </cell>
          <cell r="K630" t="str">
            <v>100</v>
          </cell>
        </row>
        <row r="631">
          <cell r="A631" t="str">
            <v>110300000</v>
          </cell>
          <cell r="B631" t="str">
            <v>100C1SS056</v>
          </cell>
          <cell r="C631" t="str">
            <v>เครื่องดับเพลิง</v>
          </cell>
          <cell r="D631" t="str">
            <v>30 ส.ค. 42</v>
          </cell>
          <cell r="E631">
            <v>981.31</v>
          </cell>
          <cell r="F631">
            <v>0</v>
          </cell>
          <cell r="G631">
            <v>20</v>
          </cell>
          <cell r="H631">
            <v>66.680000000000007</v>
          </cell>
          <cell r="I631">
            <v>66.680000000000007</v>
          </cell>
          <cell r="J631">
            <v>914.63</v>
          </cell>
          <cell r="K631" t="str">
            <v>100</v>
          </cell>
        </row>
        <row r="632">
          <cell r="A632" t="str">
            <v>110300000</v>
          </cell>
          <cell r="B632" t="str">
            <v>100C1SS057</v>
          </cell>
          <cell r="C632" t="str">
            <v>เครื่องดับเพลิง</v>
          </cell>
          <cell r="D632" t="str">
            <v>30 ส.ค. 42</v>
          </cell>
          <cell r="E632">
            <v>981.31</v>
          </cell>
          <cell r="F632">
            <v>0</v>
          </cell>
          <cell r="G632">
            <v>20</v>
          </cell>
          <cell r="H632">
            <v>66.680000000000007</v>
          </cell>
          <cell r="I632">
            <v>66.680000000000007</v>
          </cell>
          <cell r="J632">
            <v>914.63</v>
          </cell>
          <cell r="K632" t="str">
            <v>100</v>
          </cell>
        </row>
        <row r="633">
          <cell r="A633" t="str">
            <v>110300000</v>
          </cell>
          <cell r="B633" t="str">
            <v>100C1SS058</v>
          </cell>
          <cell r="C633" t="str">
            <v>เครื่องดับเพลิง</v>
          </cell>
          <cell r="D633" t="str">
            <v>30 ส.ค. 42</v>
          </cell>
          <cell r="E633">
            <v>981.31</v>
          </cell>
          <cell r="F633">
            <v>0</v>
          </cell>
          <cell r="G633">
            <v>20</v>
          </cell>
          <cell r="H633">
            <v>66.680000000000007</v>
          </cell>
          <cell r="I633">
            <v>66.680000000000007</v>
          </cell>
          <cell r="J633">
            <v>914.63</v>
          </cell>
          <cell r="K633" t="str">
            <v>100</v>
          </cell>
        </row>
        <row r="634">
          <cell r="A634" t="str">
            <v>110300000</v>
          </cell>
          <cell r="B634" t="str">
            <v>100C1SS059</v>
          </cell>
          <cell r="C634" t="str">
            <v>เครื่องดับเพลิง</v>
          </cell>
          <cell r="D634" t="str">
            <v>30 ส.ค. 42</v>
          </cell>
          <cell r="E634">
            <v>981.31</v>
          </cell>
          <cell r="F634">
            <v>0</v>
          </cell>
          <cell r="G634">
            <v>20</v>
          </cell>
          <cell r="H634">
            <v>66.680000000000007</v>
          </cell>
          <cell r="I634">
            <v>66.680000000000007</v>
          </cell>
          <cell r="J634">
            <v>914.63</v>
          </cell>
          <cell r="K634" t="str">
            <v>100</v>
          </cell>
        </row>
        <row r="635">
          <cell r="A635" t="str">
            <v>110300000</v>
          </cell>
          <cell r="B635" t="str">
            <v>100C1SS060</v>
          </cell>
          <cell r="C635" t="str">
            <v>เครื่องดับเพลิง</v>
          </cell>
          <cell r="D635" t="str">
            <v>30 ส.ค. 42</v>
          </cell>
          <cell r="E635">
            <v>981.31</v>
          </cell>
          <cell r="F635">
            <v>0</v>
          </cell>
          <cell r="G635">
            <v>20</v>
          </cell>
          <cell r="H635">
            <v>66.680000000000007</v>
          </cell>
          <cell r="I635">
            <v>66.680000000000007</v>
          </cell>
          <cell r="J635">
            <v>914.63</v>
          </cell>
          <cell r="K635" t="str">
            <v>100</v>
          </cell>
        </row>
        <row r="636">
          <cell r="A636" t="str">
            <v>110300000</v>
          </cell>
          <cell r="B636" t="str">
            <v>100C1SS061</v>
          </cell>
          <cell r="C636" t="str">
            <v>เครื่องดับเพลิง</v>
          </cell>
          <cell r="D636" t="str">
            <v>30 ส.ค. 42</v>
          </cell>
          <cell r="E636">
            <v>981.31</v>
          </cell>
          <cell r="F636">
            <v>0</v>
          </cell>
          <cell r="G636">
            <v>20</v>
          </cell>
          <cell r="H636">
            <v>66.680000000000007</v>
          </cell>
          <cell r="I636">
            <v>66.680000000000007</v>
          </cell>
          <cell r="J636">
            <v>914.63</v>
          </cell>
          <cell r="K636" t="str">
            <v>100</v>
          </cell>
        </row>
        <row r="637">
          <cell r="A637" t="str">
            <v>110300000</v>
          </cell>
          <cell r="B637" t="str">
            <v>100C1SS062</v>
          </cell>
          <cell r="C637" t="str">
            <v>เครื่องดับเพลิง</v>
          </cell>
          <cell r="D637" t="str">
            <v>30 ส.ค. 42</v>
          </cell>
          <cell r="E637">
            <v>981.31</v>
          </cell>
          <cell r="F637">
            <v>0</v>
          </cell>
          <cell r="G637">
            <v>20</v>
          </cell>
          <cell r="H637">
            <v>66.680000000000007</v>
          </cell>
          <cell r="I637">
            <v>66.680000000000007</v>
          </cell>
          <cell r="J637">
            <v>914.63</v>
          </cell>
          <cell r="K637" t="str">
            <v>100</v>
          </cell>
        </row>
        <row r="638">
          <cell r="A638" t="str">
            <v>110300000</v>
          </cell>
          <cell r="B638" t="str">
            <v>100C1SS063</v>
          </cell>
          <cell r="C638" t="str">
            <v>เครื่องดับเพลิง</v>
          </cell>
          <cell r="D638" t="str">
            <v>30 ส.ค. 42</v>
          </cell>
          <cell r="E638">
            <v>981.31</v>
          </cell>
          <cell r="F638">
            <v>0</v>
          </cell>
          <cell r="G638">
            <v>20</v>
          </cell>
          <cell r="H638">
            <v>66.680000000000007</v>
          </cell>
          <cell r="I638">
            <v>66.680000000000007</v>
          </cell>
          <cell r="J638">
            <v>914.63</v>
          </cell>
          <cell r="K638" t="str">
            <v>100</v>
          </cell>
        </row>
        <row r="639">
          <cell r="A639" t="str">
            <v>110300000</v>
          </cell>
          <cell r="B639" t="str">
            <v>100C1SS064</v>
          </cell>
          <cell r="C639" t="str">
            <v>เครื่องดับเพลิง</v>
          </cell>
          <cell r="D639" t="str">
            <v>30 ส.ค. 42</v>
          </cell>
          <cell r="E639">
            <v>981.31</v>
          </cell>
          <cell r="F639">
            <v>0</v>
          </cell>
          <cell r="G639">
            <v>20</v>
          </cell>
          <cell r="H639">
            <v>66.680000000000007</v>
          </cell>
          <cell r="I639">
            <v>66.680000000000007</v>
          </cell>
          <cell r="J639">
            <v>914.63</v>
          </cell>
          <cell r="K639" t="str">
            <v>100</v>
          </cell>
        </row>
        <row r="640">
          <cell r="A640" t="str">
            <v>110300000</v>
          </cell>
          <cell r="B640" t="str">
            <v>100C1SS065</v>
          </cell>
          <cell r="C640" t="str">
            <v>เครื่องดับเพลิง</v>
          </cell>
          <cell r="D640" t="str">
            <v>30 ส.ค. 42</v>
          </cell>
          <cell r="E640">
            <v>981.31</v>
          </cell>
          <cell r="F640">
            <v>0</v>
          </cell>
          <cell r="G640">
            <v>20</v>
          </cell>
          <cell r="H640">
            <v>66.680000000000007</v>
          </cell>
          <cell r="I640">
            <v>66.680000000000007</v>
          </cell>
          <cell r="J640">
            <v>914.63</v>
          </cell>
          <cell r="K640" t="str">
            <v>100</v>
          </cell>
        </row>
        <row r="641">
          <cell r="A641" t="str">
            <v>110300000</v>
          </cell>
          <cell r="B641" t="str">
            <v>100C1SS066</v>
          </cell>
          <cell r="C641" t="str">
            <v>เครื่องดับเพลิง</v>
          </cell>
          <cell r="D641" t="str">
            <v>30 ส.ค. 42</v>
          </cell>
          <cell r="E641">
            <v>981.31</v>
          </cell>
          <cell r="F641">
            <v>0</v>
          </cell>
          <cell r="G641">
            <v>20</v>
          </cell>
          <cell r="H641">
            <v>66.680000000000007</v>
          </cell>
          <cell r="I641">
            <v>66.680000000000007</v>
          </cell>
          <cell r="J641">
            <v>914.63</v>
          </cell>
          <cell r="K641" t="str">
            <v>100</v>
          </cell>
        </row>
        <row r="642">
          <cell r="A642" t="str">
            <v>110300000</v>
          </cell>
          <cell r="B642" t="str">
            <v>100C1SS067</v>
          </cell>
          <cell r="C642" t="str">
            <v>เครื่องดับเพลิง</v>
          </cell>
          <cell r="D642" t="str">
            <v>30 ส.ค. 42</v>
          </cell>
          <cell r="E642">
            <v>981.31</v>
          </cell>
          <cell r="F642">
            <v>0</v>
          </cell>
          <cell r="G642">
            <v>20</v>
          </cell>
          <cell r="H642">
            <v>66.680000000000007</v>
          </cell>
          <cell r="I642">
            <v>66.680000000000007</v>
          </cell>
          <cell r="J642">
            <v>914.63</v>
          </cell>
          <cell r="K642" t="str">
            <v>100</v>
          </cell>
        </row>
        <row r="643">
          <cell r="A643" t="str">
            <v>110300000</v>
          </cell>
          <cell r="B643" t="str">
            <v>100C1SS068</v>
          </cell>
          <cell r="C643" t="str">
            <v>เครื่องดับเพลิง</v>
          </cell>
          <cell r="D643" t="str">
            <v>30 ส.ค. 42</v>
          </cell>
          <cell r="E643">
            <v>981.31</v>
          </cell>
          <cell r="F643">
            <v>0</v>
          </cell>
          <cell r="G643">
            <v>20</v>
          </cell>
          <cell r="H643">
            <v>66.680000000000007</v>
          </cell>
          <cell r="I643">
            <v>66.680000000000007</v>
          </cell>
          <cell r="J643">
            <v>914.63</v>
          </cell>
          <cell r="K643" t="str">
            <v>100</v>
          </cell>
        </row>
        <row r="644">
          <cell r="A644" t="str">
            <v>110300000</v>
          </cell>
          <cell r="B644" t="str">
            <v>100C1SS069</v>
          </cell>
          <cell r="C644" t="str">
            <v>เครื่องดับเพลิง</v>
          </cell>
          <cell r="D644" t="str">
            <v>30 ส.ค. 42</v>
          </cell>
          <cell r="E644">
            <v>981.31</v>
          </cell>
          <cell r="F644">
            <v>0</v>
          </cell>
          <cell r="G644">
            <v>20</v>
          </cell>
          <cell r="H644">
            <v>66.680000000000007</v>
          </cell>
          <cell r="I644">
            <v>66.680000000000007</v>
          </cell>
          <cell r="J644">
            <v>914.63</v>
          </cell>
          <cell r="K644" t="str">
            <v>100</v>
          </cell>
        </row>
        <row r="645">
          <cell r="A645" t="str">
            <v>110300000</v>
          </cell>
          <cell r="B645" t="str">
            <v>100C1SS070</v>
          </cell>
          <cell r="C645" t="str">
            <v>เครื่องดับเพลิง</v>
          </cell>
          <cell r="D645" t="str">
            <v>30 ส.ค. 42</v>
          </cell>
          <cell r="E645">
            <v>981.31</v>
          </cell>
          <cell r="F645">
            <v>0</v>
          </cell>
          <cell r="G645">
            <v>20</v>
          </cell>
          <cell r="H645">
            <v>66.680000000000007</v>
          </cell>
          <cell r="I645">
            <v>66.680000000000007</v>
          </cell>
          <cell r="J645">
            <v>914.63</v>
          </cell>
          <cell r="K645" t="str">
            <v>100</v>
          </cell>
        </row>
        <row r="646">
          <cell r="A646" t="str">
            <v>110300000</v>
          </cell>
          <cell r="B646" t="str">
            <v>100C1SS071</v>
          </cell>
          <cell r="C646" t="str">
            <v>เครื่องดับเพลิง</v>
          </cell>
          <cell r="D646" t="str">
            <v>30 ส.ค. 42</v>
          </cell>
          <cell r="E646">
            <v>981.31</v>
          </cell>
          <cell r="F646">
            <v>0</v>
          </cell>
          <cell r="G646">
            <v>20</v>
          </cell>
          <cell r="H646">
            <v>66.680000000000007</v>
          </cell>
          <cell r="I646">
            <v>66.680000000000007</v>
          </cell>
          <cell r="J646">
            <v>914.63</v>
          </cell>
          <cell r="K646" t="str">
            <v>100</v>
          </cell>
        </row>
        <row r="647">
          <cell r="A647" t="str">
            <v>110300000</v>
          </cell>
          <cell r="B647" t="str">
            <v>100C1SS072</v>
          </cell>
          <cell r="C647" t="str">
            <v>เครื่องดับเพลิง</v>
          </cell>
          <cell r="D647" t="str">
            <v>30 ส.ค. 42</v>
          </cell>
          <cell r="E647">
            <v>981.31</v>
          </cell>
          <cell r="F647">
            <v>0</v>
          </cell>
          <cell r="G647">
            <v>20</v>
          </cell>
          <cell r="H647">
            <v>66.680000000000007</v>
          </cell>
          <cell r="I647">
            <v>66.680000000000007</v>
          </cell>
          <cell r="J647">
            <v>914.63</v>
          </cell>
          <cell r="K647" t="str">
            <v>100</v>
          </cell>
        </row>
        <row r="648">
          <cell r="A648" t="str">
            <v>110300000</v>
          </cell>
          <cell r="B648" t="str">
            <v>100C1SS073</v>
          </cell>
          <cell r="C648" t="str">
            <v>เครื่องดับเพลิง</v>
          </cell>
          <cell r="D648" t="str">
            <v>30 ส.ค. 42</v>
          </cell>
          <cell r="E648">
            <v>981.31</v>
          </cell>
          <cell r="F648">
            <v>0</v>
          </cell>
          <cell r="G648">
            <v>20</v>
          </cell>
          <cell r="H648">
            <v>66.680000000000007</v>
          </cell>
          <cell r="I648">
            <v>66.680000000000007</v>
          </cell>
          <cell r="J648">
            <v>914.63</v>
          </cell>
          <cell r="K648" t="str">
            <v>100</v>
          </cell>
        </row>
        <row r="649">
          <cell r="A649" t="str">
            <v>110300000</v>
          </cell>
          <cell r="B649" t="str">
            <v>100C1SS074</v>
          </cell>
          <cell r="C649" t="str">
            <v>เครื่องดับเพลิง</v>
          </cell>
          <cell r="D649" t="str">
            <v>30 ส.ค. 42</v>
          </cell>
          <cell r="E649">
            <v>981.31</v>
          </cell>
          <cell r="F649">
            <v>0</v>
          </cell>
          <cell r="G649">
            <v>20</v>
          </cell>
          <cell r="H649">
            <v>66.680000000000007</v>
          </cell>
          <cell r="I649">
            <v>66.680000000000007</v>
          </cell>
          <cell r="J649">
            <v>914.63</v>
          </cell>
          <cell r="K649" t="str">
            <v>100</v>
          </cell>
        </row>
        <row r="650">
          <cell r="A650" t="str">
            <v>110300000</v>
          </cell>
          <cell r="B650" t="str">
            <v>100C1SS075</v>
          </cell>
          <cell r="C650" t="str">
            <v>เครื่องดับเพลิง</v>
          </cell>
          <cell r="D650" t="str">
            <v>30 ส.ค. 42</v>
          </cell>
          <cell r="E650">
            <v>981.31</v>
          </cell>
          <cell r="F650">
            <v>0</v>
          </cell>
          <cell r="G650">
            <v>20</v>
          </cell>
          <cell r="H650">
            <v>66.680000000000007</v>
          </cell>
          <cell r="I650">
            <v>66.680000000000007</v>
          </cell>
          <cell r="J650">
            <v>914.63</v>
          </cell>
          <cell r="K650" t="str">
            <v>100</v>
          </cell>
        </row>
        <row r="651">
          <cell r="A651" t="str">
            <v>110300000</v>
          </cell>
          <cell r="B651" t="str">
            <v>100C1SS076</v>
          </cell>
          <cell r="C651" t="str">
            <v>เครื่องดับเพลิง</v>
          </cell>
          <cell r="D651" t="str">
            <v>30 ส.ค. 42</v>
          </cell>
          <cell r="E651">
            <v>981.31</v>
          </cell>
          <cell r="F651">
            <v>0</v>
          </cell>
          <cell r="G651">
            <v>20</v>
          </cell>
          <cell r="H651">
            <v>66.680000000000007</v>
          </cell>
          <cell r="I651">
            <v>66.680000000000007</v>
          </cell>
          <cell r="J651">
            <v>914.63</v>
          </cell>
          <cell r="K651" t="str">
            <v>100</v>
          </cell>
        </row>
        <row r="652">
          <cell r="A652" t="str">
            <v>110300000</v>
          </cell>
          <cell r="B652" t="str">
            <v>100C1SS077</v>
          </cell>
          <cell r="C652" t="str">
            <v>เครื่องดับเพลิง</v>
          </cell>
          <cell r="D652" t="str">
            <v>30 ส.ค. 42</v>
          </cell>
          <cell r="E652">
            <v>981.31</v>
          </cell>
          <cell r="F652">
            <v>0</v>
          </cell>
          <cell r="G652">
            <v>20</v>
          </cell>
          <cell r="H652">
            <v>66.680000000000007</v>
          </cell>
          <cell r="I652">
            <v>66.680000000000007</v>
          </cell>
          <cell r="J652">
            <v>914.63</v>
          </cell>
          <cell r="K652" t="str">
            <v>100</v>
          </cell>
        </row>
        <row r="653">
          <cell r="A653" t="str">
            <v>110300000</v>
          </cell>
          <cell r="B653" t="str">
            <v>100C1SS078</v>
          </cell>
          <cell r="C653" t="str">
            <v>เครื่องดับเพลิง</v>
          </cell>
          <cell r="D653" t="str">
            <v>30 ส.ค. 42</v>
          </cell>
          <cell r="E653">
            <v>981.31</v>
          </cell>
          <cell r="F653">
            <v>0</v>
          </cell>
          <cell r="G653">
            <v>20</v>
          </cell>
          <cell r="H653">
            <v>66.680000000000007</v>
          </cell>
          <cell r="I653">
            <v>66.680000000000007</v>
          </cell>
          <cell r="J653">
            <v>914.63</v>
          </cell>
          <cell r="K653" t="str">
            <v>100</v>
          </cell>
        </row>
        <row r="654">
          <cell r="A654" t="str">
            <v>110300000</v>
          </cell>
          <cell r="B654" t="str">
            <v>100C1SS079</v>
          </cell>
          <cell r="C654" t="str">
            <v>เครื่องดับเพลิง</v>
          </cell>
          <cell r="D654" t="str">
            <v>30 ส.ค. 42</v>
          </cell>
          <cell r="E654">
            <v>981.31</v>
          </cell>
          <cell r="F654">
            <v>0</v>
          </cell>
          <cell r="G654">
            <v>20</v>
          </cell>
          <cell r="H654">
            <v>66.680000000000007</v>
          </cell>
          <cell r="I654">
            <v>66.680000000000007</v>
          </cell>
          <cell r="J654">
            <v>914.63</v>
          </cell>
          <cell r="K654" t="str">
            <v>100</v>
          </cell>
        </row>
        <row r="655">
          <cell r="A655" t="str">
            <v>110300000</v>
          </cell>
          <cell r="B655" t="str">
            <v>100C1SS080</v>
          </cell>
          <cell r="C655" t="str">
            <v>เครื่องดับเพลิง</v>
          </cell>
          <cell r="D655" t="str">
            <v>30 ส.ค. 42</v>
          </cell>
          <cell r="E655">
            <v>981.31</v>
          </cell>
          <cell r="F655">
            <v>0</v>
          </cell>
          <cell r="G655">
            <v>20</v>
          </cell>
          <cell r="H655">
            <v>66.680000000000007</v>
          </cell>
          <cell r="I655">
            <v>66.680000000000007</v>
          </cell>
          <cell r="J655">
            <v>914.63</v>
          </cell>
          <cell r="K655" t="str">
            <v>100</v>
          </cell>
        </row>
        <row r="656">
          <cell r="A656" t="str">
            <v>110300000</v>
          </cell>
          <cell r="B656" t="str">
            <v>100C1SS081</v>
          </cell>
          <cell r="C656" t="str">
            <v>เครื่องดับเพลิง</v>
          </cell>
          <cell r="D656" t="str">
            <v>30 ส.ค. 42</v>
          </cell>
          <cell r="E656">
            <v>981.31</v>
          </cell>
          <cell r="F656">
            <v>0</v>
          </cell>
          <cell r="G656">
            <v>20</v>
          </cell>
          <cell r="H656">
            <v>66.680000000000007</v>
          </cell>
          <cell r="I656">
            <v>66.680000000000007</v>
          </cell>
          <cell r="J656">
            <v>914.63</v>
          </cell>
          <cell r="K656" t="str">
            <v>100</v>
          </cell>
        </row>
        <row r="657">
          <cell r="A657" t="str">
            <v>110300000</v>
          </cell>
          <cell r="B657" t="str">
            <v>100C1SS082</v>
          </cell>
          <cell r="C657" t="str">
            <v>เครื่องดับเพลิง</v>
          </cell>
          <cell r="D657" t="str">
            <v>30 ส.ค. 42</v>
          </cell>
          <cell r="E657">
            <v>981.31</v>
          </cell>
          <cell r="F657">
            <v>0</v>
          </cell>
          <cell r="G657">
            <v>20</v>
          </cell>
          <cell r="H657">
            <v>66.680000000000007</v>
          </cell>
          <cell r="I657">
            <v>66.680000000000007</v>
          </cell>
          <cell r="J657">
            <v>914.63</v>
          </cell>
          <cell r="K657" t="str">
            <v>100</v>
          </cell>
        </row>
        <row r="658">
          <cell r="A658" t="str">
            <v>110300000</v>
          </cell>
          <cell r="B658" t="str">
            <v>100C1SS083</v>
          </cell>
          <cell r="C658" t="str">
            <v>เครื่องดับเพลิง</v>
          </cell>
          <cell r="D658" t="str">
            <v>30 ส.ค. 42</v>
          </cell>
          <cell r="E658">
            <v>981.31</v>
          </cell>
          <cell r="F658">
            <v>0</v>
          </cell>
          <cell r="G658">
            <v>20</v>
          </cell>
          <cell r="H658">
            <v>66.680000000000007</v>
          </cell>
          <cell r="I658">
            <v>66.680000000000007</v>
          </cell>
          <cell r="J658">
            <v>914.63</v>
          </cell>
          <cell r="K658" t="str">
            <v>100</v>
          </cell>
        </row>
        <row r="659">
          <cell r="A659" t="str">
            <v>110300000</v>
          </cell>
          <cell r="B659" t="str">
            <v>100C1SS084</v>
          </cell>
          <cell r="C659" t="str">
            <v>เครื่องดับเพลิง</v>
          </cell>
          <cell r="D659" t="str">
            <v>30 ส.ค. 42</v>
          </cell>
          <cell r="E659">
            <v>981.31</v>
          </cell>
          <cell r="F659">
            <v>0</v>
          </cell>
          <cell r="G659">
            <v>20</v>
          </cell>
          <cell r="H659">
            <v>66.680000000000007</v>
          </cell>
          <cell r="I659">
            <v>66.680000000000007</v>
          </cell>
          <cell r="J659">
            <v>914.63</v>
          </cell>
          <cell r="K659" t="str">
            <v>100</v>
          </cell>
        </row>
        <row r="660">
          <cell r="A660" t="str">
            <v>110300000</v>
          </cell>
          <cell r="B660" t="str">
            <v>100C1SS085</v>
          </cell>
          <cell r="C660" t="str">
            <v>เครื่องดับเพลิง</v>
          </cell>
          <cell r="D660" t="str">
            <v>30 ส.ค. 42</v>
          </cell>
          <cell r="E660">
            <v>981.31</v>
          </cell>
          <cell r="F660">
            <v>0</v>
          </cell>
          <cell r="G660">
            <v>20</v>
          </cell>
          <cell r="H660">
            <v>66.680000000000007</v>
          </cell>
          <cell r="I660">
            <v>66.680000000000007</v>
          </cell>
          <cell r="J660">
            <v>914.63</v>
          </cell>
          <cell r="K660" t="str">
            <v>100</v>
          </cell>
        </row>
        <row r="661">
          <cell r="A661" t="str">
            <v>110300000</v>
          </cell>
          <cell r="B661" t="str">
            <v>100C1SS086</v>
          </cell>
          <cell r="C661" t="str">
            <v>เครื่องดับเพลิง</v>
          </cell>
          <cell r="D661" t="str">
            <v>30 ส.ค. 42</v>
          </cell>
          <cell r="E661">
            <v>981.31</v>
          </cell>
          <cell r="F661">
            <v>0</v>
          </cell>
          <cell r="G661">
            <v>20</v>
          </cell>
          <cell r="H661">
            <v>66.680000000000007</v>
          </cell>
          <cell r="I661">
            <v>66.680000000000007</v>
          </cell>
          <cell r="J661">
            <v>914.63</v>
          </cell>
          <cell r="K661" t="str">
            <v>100</v>
          </cell>
        </row>
        <row r="662">
          <cell r="A662" t="str">
            <v>110300000</v>
          </cell>
          <cell r="B662" t="str">
            <v>100C1SS087</v>
          </cell>
          <cell r="C662" t="str">
            <v>เครื่องดับเพลิง</v>
          </cell>
          <cell r="D662" t="str">
            <v>30 ส.ค. 42</v>
          </cell>
          <cell r="E662">
            <v>981.31</v>
          </cell>
          <cell r="F662">
            <v>0</v>
          </cell>
          <cell r="G662">
            <v>20</v>
          </cell>
          <cell r="H662">
            <v>66.680000000000007</v>
          </cell>
          <cell r="I662">
            <v>66.680000000000007</v>
          </cell>
          <cell r="J662">
            <v>914.63</v>
          </cell>
          <cell r="K662" t="str">
            <v>100</v>
          </cell>
        </row>
        <row r="663">
          <cell r="A663" t="str">
            <v>110300000</v>
          </cell>
          <cell r="B663" t="str">
            <v>100C1SS088</v>
          </cell>
          <cell r="C663" t="str">
            <v>เครื่องดับเพลิง</v>
          </cell>
          <cell r="D663" t="str">
            <v>30 ส.ค. 42</v>
          </cell>
          <cell r="E663">
            <v>981.31</v>
          </cell>
          <cell r="F663">
            <v>0</v>
          </cell>
          <cell r="G663">
            <v>20</v>
          </cell>
          <cell r="H663">
            <v>66.680000000000007</v>
          </cell>
          <cell r="I663">
            <v>66.680000000000007</v>
          </cell>
          <cell r="J663">
            <v>914.63</v>
          </cell>
          <cell r="K663" t="str">
            <v>100</v>
          </cell>
        </row>
        <row r="664">
          <cell r="A664" t="str">
            <v>110300000</v>
          </cell>
          <cell r="B664" t="str">
            <v>100C1SS089</v>
          </cell>
          <cell r="C664" t="str">
            <v>เครื่องดับเพลิง</v>
          </cell>
          <cell r="D664" t="str">
            <v>30 ส.ค. 42</v>
          </cell>
          <cell r="E664">
            <v>981.31</v>
          </cell>
          <cell r="F664">
            <v>0</v>
          </cell>
          <cell r="G664">
            <v>20</v>
          </cell>
          <cell r="H664">
            <v>66.680000000000007</v>
          </cell>
          <cell r="I664">
            <v>66.680000000000007</v>
          </cell>
          <cell r="J664">
            <v>914.63</v>
          </cell>
          <cell r="K664" t="str">
            <v>100</v>
          </cell>
        </row>
        <row r="665">
          <cell r="A665" t="str">
            <v>110300000</v>
          </cell>
          <cell r="B665" t="str">
            <v>100C1SS090</v>
          </cell>
          <cell r="C665" t="str">
            <v>เครื่องดับเพลิง</v>
          </cell>
          <cell r="D665" t="str">
            <v>30 ส.ค. 42</v>
          </cell>
          <cell r="E665">
            <v>981.31</v>
          </cell>
          <cell r="F665">
            <v>0</v>
          </cell>
          <cell r="G665">
            <v>20</v>
          </cell>
          <cell r="H665">
            <v>66.680000000000007</v>
          </cell>
          <cell r="I665">
            <v>66.680000000000007</v>
          </cell>
          <cell r="J665">
            <v>914.63</v>
          </cell>
          <cell r="K665" t="str">
            <v>100</v>
          </cell>
        </row>
        <row r="666">
          <cell r="A666" t="str">
            <v>110300000</v>
          </cell>
          <cell r="B666" t="str">
            <v>100C1SS091</v>
          </cell>
          <cell r="C666" t="str">
            <v>เครื่องดับเพลิง</v>
          </cell>
          <cell r="D666" t="str">
            <v>30 ส.ค. 42</v>
          </cell>
          <cell r="E666">
            <v>981.31</v>
          </cell>
          <cell r="F666">
            <v>0</v>
          </cell>
          <cell r="G666">
            <v>20</v>
          </cell>
          <cell r="H666">
            <v>66.680000000000007</v>
          </cell>
          <cell r="I666">
            <v>66.680000000000007</v>
          </cell>
          <cell r="J666">
            <v>914.63</v>
          </cell>
          <cell r="K666" t="str">
            <v>100</v>
          </cell>
        </row>
        <row r="667">
          <cell r="A667" t="str">
            <v>110300000</v>
          </cell>
          <cell r="B667" t="str">
            <v>100C1SS092</v>
          </cell>
          <cell r="C667" t="str">
            <v>เครื่องดับเพลิง</v>
          </cell>
          <cell r="D667" t="str">
            <v>30 ส.ค. 42</v>
          </cell>
          <cell r="E667">
            <v>981.31</v>
          </cell>
          <cell r="F667">
            <v>0</v>
          </cell>
          <cell r="G667">
            <v>20</v>
          </cell>
          <cell r="H667">
            <v>66.680000000000007</v>
          </cell>
          <cell r="I667">
            <v>66.680000000000007</v>
          </cell>
          <cell r="J667">
            <v>914.63</v>
          </cell>
          <cell r="K667" t="str">
            <v>100</v>
          </cell>
        </row>
        <row r="668">
          <cell r="A668" t="str">
            <v>110300000</v>
          </cell>
          <cell r="B668" t="str">
            <v>100C1SS093</v>
          </cell>
          <cell r="C668" t="str">
            <v>เครื่องดับเพลิง</v>
          </cell>
          <cell r="D668" t="str">
            <v>30 ส.ค. 42</v>
          </cell>
          <cell r="E668">
            <v>981.31</v>
          </cell>
          <cell r="F668">
            <v>0</v>
          </cell>
          <cell r="G668">
            <v>20</v>
          </cell>
          <cell r="H668">
            <v>66.680000000000007</v>
          </cell>
          <cell r="I668">
            <v>66.680000000000007</v>
          </cell>
          <cell r="J668">
            <v>914.63</v>
          </cell>
          <cell r="K668" t="str">
            <v>100</v>
          </cell>
        </row>
        <row r="669">
          <cell r="A669" t="str">
            <v>110300000</v>
          </cell>
          <cell r="B669" t="str">
            <v>100C1SS094</v>
          </cell>
          <cell r="C669" t="str">
            <v>เครื่องดับเพลิง</v>
          </cell>
          <cell r="D669" t="str">
            <v>30 ส.ค. 42</v>
          </cell>
          <cell r="E669">
            <v>981.31</v>
          </cell>
          <cell r="F669">
            <v>0</v>
          </cell>
          <cell r="G669">
            <v>20</v>
          </cell>
          <cell r="H669">
            <v>66.680000000000007</v>
          </cell>
          <cell r="I669">
            <v>66.680000000000007</v>
          </cell>
          <cell r="J669">
            <v>914.63</v>
          </cell>
          <cell r="K669" t="str">
            <v>100</v>
          </cell>
        </row>
        <row r="670">
          <cell r="A670" t="str">
            <v>110300000</v>
          </cell>
          <cell r="B670" t="str">
            <v>100C1SS095</v>
          </cell>
          <cell r="C670" t="str">
            <v>เครื่องดับเพลิง</v>
          </cell>
          <cell r="D670" t="str">
            <v>30 ส.ค. 42</v>
          </cell>
          <cell r="E670">
            <v>981.31</v>
          </cell>
          <cell r="F670">
            <v>0</v>
          </cell>
          <cell r="G670">
            <v>20</v>
          </cell>
          <cell r="H670">
            <v>66.680000000000007</v>
          </cell>
          <cell r="I670">
            <v>66.680000000000007</v>
          </cell>
          <cell r="J670">
            <v>914.63</v>
          </cell>
          <cell r="K670" t="str">
            <v>100</v>
          </cell>
        </row>
        <row r="671">
          <cell r="A671" t="str">
            <v>110300000</v>
          </cell>
          <cell r="B671" t="str">
            <v>100C1SS096</v>
          </cell>
          <cell r="C671" t="str">
            <v>เครื่องดับเพลิง</v>
          </cell>
          <cell r="D671" t="str">
            <v>30 ส.ค. 42</v>
          </cell>
          <cell r="E671">
            <v>981.31</v>
          </cell>
          <cell r="F671">
            <v>0</v>
          </cell>
          <cell r="G671">
            <v>20</v>
          </cell>
          <cell r="H671">
            <v>66.680000000000007</v>
          </cell>
          <cell r="I671">
            <v>66.680000000000007</v>
          </cell>
          <cell r="J671">
            <v>914.63</v>
          </cell>
          <cell r="K671" t="str">
            <v>100</v>
          </cell>
        </row>
        <row r="672">
          <cell r="A672" t="str">
            <v>110300000</v>
          </cell>
          <cell r="B672" t="str">
            <v>100C1SS097</v>
          </cell>
          <cell r="C672" t="str">
            <v>เครื่องดับเพลิง</v>
          </cell>
          <cell r="D672" t="str">
            <v>30 ส.ค. 42</v>
          </cell>
          <cell r="E672">
            <v>981.31</v>
          </cell>
          <cell r="F672">
            <v>0</v>
          </cell>
          <cell r="G672">
            <v>20</v>
          </cell>
          <cell r="H672">
            <v>66.680000000000007</v>
          </cell>
          <cell r="I672">
            <v>66.680000000000007</v>
          </cell>
          <cell r="J672">
            <v>914.63</v>
          </cell>
          <cell r="K672" t="str">
            <v>100</v>
          </cell>
        </row>
        <row r="673">
          <cell r="A673" t="str">
            <v>110300000</v>
          </cell>
          <cell r="B673" t="str">
            <v>100C1SS098</v>
          </cell>
          <cell r="C673" t="str">
            <v>เครื่องดับเพลิง</v>
          </cell>
          <cell r="D673" t="str">
            <v>30 ส.ค. 42</v>
          </cell>
          <cell r="E673">
            <v>981.31</v>
          </cell>
          <cell r="F673">
            <v>0</v>
          </cell>
          <cell r="G673">
            <v>20</v>
          </cell>
          <cell r="H673">
            <v>66.680000000000007</v>
          </cell>
          <cell r="I673">
            <v>66.680000000000007</v>
          </cell>
          <cell r="J673">
            <v>914.63</v>
          </cell>
          <cell r="K673" t="str">
            <v>100</v>
          </cell>
        </row>
        <row r="674">
          <cell r="A674" t="str">
            <v>110300000</v>
          </cell>
          <cell r="B674" t="str">
            <v>100C1SS099</v>
          </cell>
          <cell r="C674" t="str">
            <v>เครื่องดับเพลิง</v>
          </cell>
          <cell r="D674" t="str">
            <v>30 ส.ค. 42</v>
          </cell>
          <cell r="E674">
            <v>981.31</v>
          </cell>
          <cell r="F674">
            <v>0</v>
          </cell>
          <cell r="G674">
            <v>20</v>
          </cell>
          <cell r="H674">
            <v>66.680000000000007</v>
          </cell>
          <cell r="I674">
            <v>66.680000000000007</v>
          </cell>
          <cell r="J674">
            <v>914.63</v>
          </cell>
          <cell r="K674" t="str">
            <v>100</v>
          </cell>
        </row>
        <row r="675">
          <cell r="A675" t="str">
            <v>110300000</v>
          </cell>
          <cell r="B675" t="str">
            <v>100C1SS100</v>
          </cell>
          <cell r="C675" t="str">
            <v>เครื่องดับเพลิง</v>
          </cell>
          <cell r="D675" t="str">
            <v>30 ส.ค. 42</v>
          </cell>
          <cell r="E675">
            <v>981.31</v>
          </cell>
          <cell r="F675">
            <v>0</v>
          </cell>
          <cell r="G675">
            <v>20</v>
          </cell>
          <cell r="H675">
            <v>66.680000000000007</v>
          </cell>
          <cell r="I675">
            <v>66.680000000000007</v>
          </cell>
          <cell r="J675">
            <v>914.63</v>
          </cell>
          <cell r="K675" t="str">
            <v>100</v>
          </cell>
        </row>
        <row r="676">
          <cell r="A676" t="str">
            <v>110300000</v>
          </cell>
          <cell r="B676" t="str">
            <v>100C1SS101</v>
          </cell>
          <cell r="C676" t="str">
            <v>เครื่องดับเพลิง</v>
          </cell>
          <cell r="D676" t="str">
            <v>30 ส.ค. 42</v>
          </cell>
          <cell r="E676">
            <v>981.31</v>
          </cell>
          <cell r="F676">
            <v>0</v>
          </cell>
          <cell r="G676">
            <v>20</v>
          </cell>
          <cell r="H676">
            <v>66.680000000000007</v>
          </cell>
          <cell r="I676">
            <v>66.680000000000007</v>
          </cell>
          <cell r="J676">
            <v>914.63</v>
          </cell>
          <cell r="K676" t="str">
            <v>100</v>
          </cell>
        </row>
        <row r="677">
          <cell r="A677" t="str">
            <v>110300000</v>
          </cell>
          <cell r="B677" t="str">
            <v>100C1SS102</v>
          </cell>
          <cell r="C677" t="str">
            <v>เครื่องดับเพลิง</v>
          </cell>
          <cell r="D677" t="str">
            <v>30 ส.ค. 42</v>
          </cell>
          <cell r="E677">
            <v>981.31</v>
          </cell>
          <cell r="F677">
            <v>0</v>
          </cell>
          <cell r="G677">
            <v>20</v>
          </cell>
          <cell r="H677">
            <v>66.680000000000007</v>
          </cell>
          <cell r="I677">
            <v>66.680000000000007</v>
          </cell>
          <cell r="J677">
            <v>914.63</v>
          </cell>
          <cell r="K677" t="str">
            <v>100</v>
          </cell>
        </row>
        <row r="678">
          <cell r="A678" t="str">
            <v>110300000</v>
          </cell>
          <cell r="B678" t="str">
            <v>100C1SS103</v>
          </cell>
          <cell r="C678" t="str">
            <v>เครื่องดับเพลิง</v>
          </cell>
          <cell r="D678" t="str">
            <v>30 ส.ค. 42</v>
          </cell>
          <cell r="E678">
            <v>981.31</v>
          </cell>
          <cell r="F678">
            <v>0</v>
          </cell>
          <cell r="G678">
            <v>20</v>
          </cell>
          <cell r="H678">
            <v>66.680000000000007</v>
          </cell>
          <cell r="I678">
            <v>66.680000000000007</v>
          </cell>
          <cell r="J678">
            <v>914.63</v>
          </cell>
          <cell r="K678" t="str">
            <v>100</v>
          </cell>
        </row>
        <row r="679">
          <cell r="A679" t="str">
            <v>110300000</v>
          </cell>
          <cell r="B679" t="str">
            <v>100C1SS104</v>
          </cell>
          <cell r="C679" t="str">
            <v>เครื่องดับเพลิง</v>
          </cell>
          <cell r="D679" t="str">
            <v>30 ส.ค. 42</v>
          </cell>
          <cell r="E679">
            <v>981.31</v>
          </cell>
          <cell r="F679">
            <v>0</v>
          </cell>
          <cell r="G679">
            <v>20</v>
          </cell>
          <cell r="H679">
            <v>66.680000000000007</v>
          </cell>
          <cell r="I679">
            <v>66.680000000000007</v>
          </cell>
          <cell r="J679">
            <v>914.63</v>
          </cell>
          <cell r="K679" t="str">
            <v>100</v>
          </cell>
        </row>
        <row r="680">
          <cell r="A680" t="str">
            <v>110300000</v>
          </cell>
          <cell r="B680" t="str">
            <v>100C1SS105</v>
          </cell>
          <cell r="C680" t="str">
            <v>เครื่องดับเพลิง</v>
          </cell>
          <cell r="D680" t="str">
            <v>30 ส.ค. 42</v>
          </cell>
          <cell r="E680">
            <v>981.31</v>
          </cell>
          <cell r="F680">
            <v>0</v>
          </cell>
          <cell r="G680">
            <v>20</v>
          </cell>
          <cell r="H680">
            <v>66.680000000000007</v>
          </cell>
          <cell r="I680">
            <v>66.680000000000007</v>
          </cell>
          <cell r="J680">
            <v>914.63</v>
          </cell>
          <cell r="K680" t="str">
            <v>100</v>
          </cell>
        </row>
        <row r="681">
          <cell r="A681" t="str">
            <v>110300000</v>
          </cell>
          <cell r="B681" t="str">
            <v>100C1SS106</v>
          </cell>
          <cell r="C681" t="str">
            <v>เครื่องดับเพลิง</v>
          </cell>
          <cell r="D681" t="str">
            <v>30 ส.ค. 42</v>
          </cell>
          <cell r="E681">
            <v>981.31</v>
          </cell>
          <cell r="F681">
            <v>0</v>
          </cell>
          <cell r="G681">
            <v>20</v>
          </cell>
          <cell r="H681">
            <v>66.680000000000007</v>
          </cell>
          <cell r="I681">
            <v>66.680000000000007</v>
          </cell>
          <cell r="J681">
            <v>914.63</v>
          </cell>
          <cell r="K681" t="str">
            <v>100</v>
          </cell>
        </row>
        <row r="682">
          <cell r="A682" t="str">
            <v>110300000</v>
          </cell>
          <cell r="B682" t="str">
            <v>100C1SS107</v>
          </cell>
          <cell r="C682" t="str">
            <v>เครื่องดับเพลิง</v>
          </cell>
          <cell r="D682" t="str">
            <v>30 ส.ค. 42</v>
          </cell>
          <cell r="E682">
            <v>981.31</v>
          </cell>
          <cell r="F682">
            <v>0</v>
          </cell>
          <cell r="G682">
            <v>20</v>
          </cell>
          <cell r="H682">
            <v>66.680000000000007</v>
          </cell>
          <cell r="I682">
            <v>66.680000000000007</v>
          </cell>
          <cell r="J682">
            <v>914.63</v>
          </cell>
          <cell r="K682" t="str">
            <v>100</v>
          </cell>
        </row>
        <row r="683">
          <cell r="A683" t="str">
            <v>110300000</v>
          </cell>
          <cell r="B683" t="str">
            <v>100C1SS108</v>
          </cell>
          <cell r="C683" t="str">
            <v>เครื่องดับเพลิง</v>
          </cell>
          <cell r="D683" t="str">
            <v>30 ส.ค. 42</v>
          </cell>
          <cell r="E683">
            <v>981.31</v>
          </cell>
          <cell r="F683">
            <v>0</v>
          </cell>
          <cell r="G683">
            <v>20</v>
          </cell>
          <cell r="H683">
            <v>66.680000000000007</v>
          </cell>
          <cell r="I683">
            <v>66.680000000000007</v>
          </cell>
          <cell r="J683">
            <v>914.63</v>
          </cell>
          <cell r="K683" t="str">
            <v>100</v>
          </cell>
        </row>
        <row r="684">
          <cell r="A684" t="str">
            <v>110300000</v>
          </cell>
          <cell r="B684" t="str">
            <v>100C1SS109</v>
          </cell>
          <cell r="C684" t="str">
            <v>เครื่องดับเพลิง</v>
          </cell>
          <cell r="D684" t="str">
            <v>30 ส.ค. 42</v>
          </cell>
          <cell r="E684">
            <v>981.31</v>
          </cell>
          <cell r="F684">
            <v>0</v>
          </cell>
          <cell r="G684">
            <v>20</v>
          </cell>
          <cell r="H684">
            <v>66.680000000000007</v>
          </cell>
          <cell r="I684">
            <v>66.680000000000007</v>
          </cell>
          <cell r="J684">
            <v>914.63</v>
          </cell>
          <cell r="K684" t="str">
            <v>100</v>
          </cell>
        </row>
        <row r="685">
          <cell r="A685" t="str">
            <v>110300000</v>
          </cell>
          <cell r="B685" t="str">
            <v>100C1SS110</v>
          </cell>
          <cell r="C685" t="str">
            <v>เครื่องดับเพลิง</v>
          </cell>
          <cell r="D685" t="str">
            <v>30 ส.ค. 42</v>
          </cell>
          <cell r="E685">
            <v>981.31</v>
          </cell>
          <cell r="F685">
            <v>0</v>
          </cell>
          <cell r="G685">
            <v>20</v>
          </cell>
          <cell r="H685">
            <v>66.680000000000007</v>
          </cell>
          <cell r="I685">
            <v>66.680000000000007</v>
          </cell>
          <cell r="J685">
            <v>914.63</v>
          </cell>
          <cell r="K685" t="str">
            <v>100</v>
          </cell>
        </row>
        <row r="686">
          <cell r="A686" t="str">
            <v>110300000</v>
          </cell>
          <cell r="B686" t="str">
            <v>100C1SS111</v>
          </cell>
          <cell r="C686" t="str">
            <v>เครื่องดับเพลิง</v>
          </cell>
          <cell r="D686" t="str">
            <v>30 ส.ค. 42</v>
          </cell>
          <cell r="E686">
            <v>981.31</v>
          </cell>
          <cell r="F686">
            <v>0</v>
          </cell>
          <cell r="G686">
            <v>20</v>
          </cell>
          <cell r="H686">
            <v>66.680000000000007</v>
          </cell>
          <cell r="I686">
            <v>66.680000000000007</v>
          </cell>
          <cell r="J686">
            <v>914.63</v>
          </cell>
          <cell r="K686" t="str">
            <v>100</v>
          </cell>
        </row>
        <row r="687">
          <cell r="A687" t="str">
            <v>110300000</v>
          </cell>
          <cell r="B687" t="str">
            <v>100C1SS112</v>
          </cell>
          <cell r="C687" t="str">
            <v>เครื่องดับเพลิง</v>
          </cell>
          <cell r="D687" t="str">
            <v>30 ส.ค. 42</v>
          </cell>
          <cell r="E687">
            <v>981.31</v>
          </cell>
          <cell r="F687">
            <v>0</v>
          </cell>
          <cell r="G687">
            <v>20</v>
          </cell>
          <cell r="H687">
            <v>66.680000000000007</v>
          </cell>
          <cell r="I687">
            <v>66.680000000000007</v>
          </cell>
          <cell r="J687">
            <v>914.63</v>
          </cell>
          <cell r="K687" t="str">
            <v>100</v>
          </cell>
        </row>
        <row r="688">
          <cell r="A688" t="str">
            <v>110300000</v>
          </cell>
          <cell r="B688" t="str">
            <v>100C1SS113</v>
          </cell>
          <cell r="C688" t="str">
            <v>เครื่องดับเพลิง</v>
          </cell>
          <cell r="D688" t="str">
            <v>30 ส.ค. 42</v>
          </cell>
          <cell r="E688">
            <v>981.31</v>
          </cell>
          <cell r="F688">
            <v>0</v>
          </cell>
          <cell r="G688">
            <v>20</v>
          </cell>
          <cell r="H688">
            <v>66.680000000000007</v>
          </cell>
          <cell r="I688">
            <v>66.680000000000007</v>
          </cell>
          <cell r="J688">
            <v>914.63</v>
          </cell>
          <cell r="K688" t="str">
            <v>100</v>
          </cell>
        </row>
        <row r="689">
          <cell r="A689" t="str">
            <v>110300000</v>
          </cell>
          <cell r="B689" t="str">
            <v>100C1SS114</v>
          </cell>
          <cell r="C689" t="str">
            <v>เครื่องดับเพลิง</v>
          </cell>
          <cell r="D689" t="str">
            <v>30 ส.ค. 42</v>
          </cell>
          <cell r="E689">
            <v>981.31</v>
          </cell>
          <cell r="F689">
            <v>0</v>
          </cell>
          <cell r="G689">
            <v>20</v>
          </cell>
          <cell r="H689">
            <v>66.680000000000007</v>
          </cell>
          <cell r="I689">
            <v>66.680000000000007</v>
          </cell>
          <cell r="J689">
            <v>914.63</v>
          </cell>
          <cell r="K689" t="str">
            <v>100</v>
          </cell>
        </row>
        <row r="690">
          <cell r="A690" t="str">
            <v>110300000</v>
          </cell>
          <cell r="B690" t="str">
            <v>100C1SS115</v>
          </cell>
          <cell r="C690" t="str">
            <v>เครื่องดับเพลิง</v>
          </cell>
          <cell r="D690" t="str">
            <v>30 ส.ค. 42</v>
          </cell>
          <cell r="E690">
            <v>981.31</v>
          </cell>
          <cell r="F690">
            <v>0</v>
          </cell>
          <cell r="G690">
            <v>20</v>
          </cell>
          <cell r="H690">
            <v>66.680000000000007</v>
          </cell>
          <cell r="I690">
            <v>66.680000000000007</v>
          </cell>
          <cell r="J690">
            <v>914.63</v>
          </cell>
          <cell r="K690" t="str">
            <v>100</v>
          </cell>
        </row>
        <row r="691">
          <cell r="A691" t="str">
            <v>110300000</v>
          </cell>
          <cell r="B691" t="str">
            <v>100C1SS116</v>
          </cell>
          <cell r="C691" t="str">
            <v>เครื่องดับเพลิง</v>
          </cell>
          <cell r="D691" t="str">
            <v>30 ส.ค. 42</v>
          </cell>
          <cell r="E691">
            <v>981.31</v>
          </cell>
          <cell r="F691">
            <v>0</v>
          </cell>
          <cell r="G691">
            <v>20</v>
          </cell>
          <cell r="H691">
            <v>66.680000000000007</v>
          </cell>
          <cell r="I691">
            <v>66.680000000000007</v>
          </cell>
          <cell r="J691">
            <v>914.63</v>
          </cell>
          <cell r="K691" t="str">
            <v>100</v>
          </cell>
        </row>
        <row r="692">
          <cell r="A692" t="str">
            <v>110300000</v>
          </cell>
          <cell r="B692" t="str">
            <v>100C1SS117</v>
          </cell>
          <cell r="C692" t="str">
            <v>เครื่องดับเพลิง</v>
          </cell>
          <cell r="D692" t="str">
            <v>30 ส.ค. 42</v>
          </cell>
          <cell r="E692">
            <v>981.31</v>
          </cell>
          <cell r="F692">
            <v>0</v>
          </cell>
          <cell r="G692">
            <v>20</v>
          </cell>
          <cell r="H692">
            <v>66.680000000000007</v>
          </cell>
          <cell r="I692">
            <v>66.680000000000007</v>
          </cell>
          <cell r="J692">
            <v>914.63</v>
          </cell>
          <cell r="K692" t="str">
            <v>100</v>
          </cell>
        </row>
        <row r="693">
          <cell r="A693" t="str">
            <v>110300000</v>
          </cell>
          <cell r="B693" t="str">
            <v>100C1SS118</v>
          </cell>
          <cell r="C693" t="str">
            <v>เครื่องดับเพลิง</v>
          </cell>
          <cell r="D693" t="str">
            <v>30 ส.ค. 42</v>
          </cell>
          <cell r="E693">
            <v>981.31</v>
          </cell>
          <cell r="F693">
            <v>0</v>
          </cell>
          <cell r="G693">
            <v>20</v>
          </cell>
          <cell r="H693">
            <v>66.680000000000007</v>
          </cell>
          <cell r="I693">
            <v>66.680000000000007</v>
          </cell>
          <cell r="J693">
            <v>914.63</v>
          </cell>
          <cell r="K693" t="str">
            <v>100</v>
          </cell>
        </row>
        <row r="694">
          <cell r="A694" t="str">
            <v>110300000</v>
          </cell>
          <cell r="B694" t="str">
            <v>100C1SS119</v>
          </cell>
          <cell r="C694" t="str">
            <v>เครื่องดับเพลิง</v>
          </cell>
          <cell r="D694" t="str">
            <v>30 ส.ค. 42</v>
          </cell>
          <cell r="E694">
            <v>981.31</v>
          </cell>
          <cell r="F694">
            <v>0</v>
          </cell>
          <cell r="G694">
            <v>20</v>
          </cell>
          <cell r="H694">
            <v>66.680000000000007</v>
          </cell>
          <cell r="I694">
            <v>66.680000000000007</v>
          </cell>
          <cell r="J694">
            <v>914.63</v>
          </cell>
          <cell r="K694" t="str">
            <v>100</v>
          </cell>
        </row>
        <row r="695">
          <cell r="A695" t="str">
            <v>110300000</v>
          </cell>
          <cell r="B695" t="str">
            <v>100C1SS120</v>
          </cell>
          <cell r="C695" t="str">
            <v>เครื่องดับเพลิง</v>
          </cell>
          <cell r="D695" t="str">
            <v>30 ส.ค. 42</v>
          </cell>
          <cell r="E695">
            <v>981.31</v>
          </cell>
          <cell r="F695">
            <v>0</v>
          </cell>
          <cell r="G695">
            <v>20</v>
          </cell>
          <cell r="H695">
            <v>66.680000000000007</v>
          </cell>
          <cell r="I695">
            <v>66.680000000000007</v>
          </cell>
          <cell r="J695">
            <v>914.63</v>
          </cell>
          <cell r="K695" t="str">
            <v>100</v>
          </cell>
        </row>
        <row r="696">
          <cell r="A696" t="str">
            <v>110300000</v>
          </cell>
          <cell r="B696" t="str">
            <v>100C1SS121</v>
          </cell>
          <cell r="C696" t="str">
            <v>เครื่องดับเพลิง</v>
          </cell>
          <cell r="D696" t="str">
            <v>30 ส.ค. 42</v>
          </cell>
          <cell r="E696">
            <v>981.31</v>
          </cell>
          <cell r="F696">
            <v>0</v>
          </cell>
          <cell r="G696">
            <v>20</v>
          </cell>
          <cell r="H696">
            <v>66.680000000000007</v>
          </cell>
          <cell r="I696">
            <v>66.680000000000007</v>
          </cell>
          <cell r="J696">
            <v>914.63</v>
          </cell>
          <cell r="K696" t="str">
            <v>100</v>
          </cell>
        </row>
        <row r="697">
          <cell r="A697" t="str">
            <v>110300000</v>
          </cell>
          <cell r="B697" t="str">
            <v>100C1SS122</v>
          </cell>
          <cell r="C697" t="str">
            <v>เครื่องดับเพลิง</v>
          </cell>
          <cell r="D697" t="str">
            <v>30 ส.ค. 42</v>
          </cell>
          <cell r="E697">
            <v>981.31</v>
          </cell>
          <cell r="F697">
            <v>0</v>
          </cell>
          <cell r="G697">
            <v>20</v>
          </cell>
          <cell r="H697">
            <v>66.680000000000007</v>
          </cell>
          <cell r="I697">
            <v>66.680000000000007</v>
          </cell>
          <cell r="J697">
            <v>914.63</v>
          </cell>
          <cell r="K697" t="str">
            <v>100</v>
          </cell>
        </row>
        <row r="698">
          <cell r="A698" t="str">
            <v>110300000</v>
          </cell>
          <cell r="B698" t="str">
            <v>100C1SS123</v>
          </cell>
          <cell r="C698" t="str">
            <v>เครื่องดับเพลิง</v>
          </cell>
          <cell r="D698" t="str">
            <v>30 ส.ค. 42</v>
          </cell>
          <cell r="E698">
            <v>981.31</v>
          </cell>
          <cell r="F698">
            <v>0</v>
          </cell>
          <cell r="G698">
            <v>20</v>
          </cell>
          <cell r="H698">
            <v>66.680000000000007</v>
          </cell>
          <cell r="I698">
            <v>66.680000000000007</v>
          </cell>
          <cell r="J698">
            <v>914.63</v>
          </cell>
          <cell r="K698" t="str">
            <v>100</v>
          </cell>
        </row>
        <row r="699">
          <cell r="A699" t="str">
            <v>110300000</v>
          </cell>
          <cell r="B699" t="str">
            <v>100C1SS124</v>
          </cell>
          <cell r="C699" t="str">
            <v>เครื่องดับเพลิง</v>
          </cell>
          <cell r="D699" t="str">
            <v>30 ส.ค. 42</v>
          </cell>
          <cell r="E699">
            <v>981.31</v>
          </cell>
          <cell r="F699">
            <v>0</v>
          </cell>
          <cell r="G699">
            <v>20</v>
          </cell>
          <cell r="H699">
            <v>66.680000000000007</v>
          </cell>
          <cell r="I699">
            <v>66.680000000000007</v>
          </cell>
          <cell r="J699">
            <v>914.63</v>
          </cell>
          <cell r="K699" t="str">
            <v>100</v>
          </cell>
        </row>
        <row r="700">
          <cell r="A700" t="str">
            <v>110300000</v>
          </cell>
          <cell r="B700" t="str">
            <v>100C1SS125</v>
          </cell>
          <cell r="C700" t="str">
            <v>เครื่องดับเพลิง</v>
          </cell>
          <cell r="D700" t="str">
            <v>30 ส.ค. 42</v>
          </cell>
          <cell r="E700">
            <v>981.19</v>
          </cell>
          <cell r="F700">
            <v>0</v>
          </cell>
          <cell r="G700">
            <v>20</v>
          </cell>
          <cell r="H700">
            <v>66.680000000000007</v>
          </cell>
          <cell r="I700">
            <v>66.680000000000007</v>
          </cell>
          <cell r="J700">
            <v>914.51</v>
          </cell>
          <cell r="K700" t="str">
            <v>100</v>
          </cell>
        </row>
        <row r="701">
          <cell r="A701" t="str">
            <v>110300000</v>
          </cell>
          <cell r="B701" t="str">
            <v>100C1SS126</v>
          </cell>
          <cell r="C701" t="str">
            <v>ตู้เอกสาร</v>
          </cell>
          <cell r="D701" t="str">
            <v>27 ก.ย. 42</v>
          </cell>
          <cell r="E701">
            <v>2372.5</v>
          </cell>
          <cell r="F701">
            <v>0</v>
          </cell>
          <cell r="G701">
            <v>20</v>
          </cell>
          <cell r="H701">
            <v>124.8</v>
          </cell>
          <cell r="I701">
            <v>124.8</v>
          </cell>
          <cell r="J701">
            <v>2247.6999999999998</v>
          </cell>
          <cell r="K701" t="str">
            <v>100</v>
          </cell>
        </row>
        <row r="702">
          <cell r="A702" t="str">
            <v>110300000</v>
          </cell>
          <cell r="B702" t="str">
            <v>100C1SS127</v>
          </cell>
          <cell r="C702" t="str">
            <v>ตู้เอกสาร</v>
          </cell>
          <cell r="D702" t="str">
            <v>27 ก.ย. 42</v>
          </cell>
          <cell r="E702">
            <v>3540.5</v>
          </cell>
          <cell r="F702">
            <v>0</v>
          </cell>
          <cell r="G702">
            <v>20</v>
          </cell>
          <cell r="H702">
            <v>186.24</v>
          </cell>
          <cell r="I702">
            <v>186.24</v>
          </cell>
          <cell r="J702">
            <v>3354.26</v>
          </cell>
          <cell r="K702" t="str">
            <v>100</v>
          </cell>
        </row>
        <row r="703">
          <cell r="A703" t="str">
            <v>110300000</v>
          </cell>
          <cell r="B703" t="str">
            <v>100C1SS129</v>
          </cell>
          <cell r="C703" t="str">
            <v>โต๊ะปริ๊นเตอร์</v>
          </cell>
          <cell r="D703" t="str">
            <v>24 ก.ย. 42</v>
          </cell>
          <cell r="E703">
            <v>1985.6</v>
          </cell>
          <cell r="F703">
            <v>0</v>
          </cell>
          <cell r="G703">
            <v>20</v>
          </cell>
          <cell r="H703">
            <v>107.72</v>
          </cell>
          <cell r="I703">
            <v>107.72</v>
          </cell>
          <cell r="J703">
            <v>1877.88</v>
          </cell>
          <cell r="K703" t="str">
            <v>100</v>
          </cell>
        </row>
        <row r="704">
          <cell r="A704" t="str">
            <v>110300000</v>
          </cell>
          <cell r="B704" t="str">
            <v>100C1SS130</v>
          </cell>
          <cell r="C704" t="str">
            <v>โต๊ะทำงานมีแผ่นคีย์</v>
          </cell>
          <cell r="D704" t="str">
            <v>17 ก.ย. 42</v>
          </cell>
          <cell r="E704">
            <v>4058.8</v>
          </cell>
          <cell r="F704">
            <v>0</v>
          </cell>
          <cell r="G704">
            <v>20</v>
          </cell>
          <cell r="H704">
            <v>235.74</v>
          </cell>
          <cell r="I704">
            <v>235.74</v>
          </cell>
          <cell r="J704">
            <v>3823.06</v>
          </cell>
          <cell r="K704" t="str">
            <v>100</v>
          </cell>
        </row>
        <row r="705">
          <cell r="A705" t="str">
            <v>110300000</v>
          </cell>
          <cell r="B705" t="str">
            <v>100C1SS131</v>
          </cell>
          <cell r="C705" t="str">
            <v>เก้าอี้ทำงานหุ้มผ้า</v>
          </cell>
          <cell r="D705" t="str">
            <v>17 ก.ย. 42</v>
          </cell>
          <cell r="E705">
            <v>2226.5</v>
          </cell>
          <cell r="F705">
            <v>0</v>
          </cell>
          <cell r="G705">
            <v>20</v>
          </cell>
          <cell r="H705">
            <v>129.32</v>
          </cell>
          <cell r="I705">
            <v>129.32</v>
          </cell>
          <cell r="J705">
            <v>2097.1799999999998</v>
          </cell>
          <cell r="K705" t="str">
            <v>100</v>
          </cell>
        </row>
        <row r="706">
          <cell r="A706" t="str">
            <v>110300000</v>
          </cell>
          <cell r="B706" t="str">
            <v>100C1SS132</v>
          </cell>
          <cell r="C706" t="str">
            <v>โต๊ะพับเอนกประสงค์</v>
          </cell>
          <cell r="D706" t="str">
            <v>17 ก.ย. 42</v>
          </cell>
          <cell r="E706">
            <v>2578.4499999999998</v>
          </cell>
          <cell r="F706">
            <v>0</v>
          </cell>
          <cell r="G706">
            <v>20</v>
          </cell>
          <cell r="H706">
            <v>149.77000000000001</v>
          </cell>
          <cell r="I706">
            <v>149.77000000000001</v>
          </cell>
          <cell r="J706">
            <v>2428.6799999999998</v>
          </cell>
          <cell r="K706" t="str">
            <v>100</v>
          </cell>
        </row>
        <row r="707">
          <cell r="A707" t="str">
            <v>110300000</v>
          </cell>
          <cell r="B707" t="str">
            <v>100C1SS133</v>
          </cell>
          <cell r="C707" t="str">
            <v>โต๊ะพับเอนกประสงค์</v>
          </cell>
          <cell r="D707" t="str">
            <v>17 ก.ย. 42</v>
          </cell>
          <cell r="E707">
            <v>2578.4499999999998</v>
          </cell>
          <cell r="F707">
            <v>0</v>
          </cell>
          <cell r="G707">
            <v>20</v>
          </cell>
          <cell r="H707">
            <v>149.77000000000001</v>
          </cell>
          <cell r="I707">
            <v>149.77000000000001</v>
          </cell>
          <cell r="J707">
            <v>2428.6799999999998</v>
          </cell>
          <cell r="K707" t="str">
            <v>100</v>
          </cell>
        </row>
        <row r="708">
          <cell r="A708" t="str">
            <v>110300000</v>
          </cell>
          <cell r="B708" t="str">
            <v>100C1SS134</v>
          </cell>
          <cell r="C708" t="str">
            <v>โต๊ะพับเอนกประสงค์</v>
          </cell>
          <cell r="D708" t="str">
            <v>17 ก.ย. 42</v>
          </cell>
          <cell r="E708">
            <v>2578.4499999999998</v>
          </cell>
          <cell r="F708">
            <v>0</v>
          </cell>
          <cell r="G708">
            <v>20</v>
          </cell>
          <cell r="H708">
            <v>149.77000000000001</v>
          </cell>
          <cell r="I708">
            <v>149.77000000000001</v>
          </cell>
          <cell r="J708">
            <v>2428.6799999999998</v>
          </cell>
          <cell r="K708" t="str">
            <v>100</v>
          </cell>
        </row>
        <row r="709">
          <cell r="A709" t="str">
            <v>110300000</v>
          </cell>
          <cell r="B709" t="str">
            <v>100C1SS135</v>
          </cell>
          <cell r="C709" t="str">
            <v>โต๊ะพับเอนกประสงค์</v>
          </cell>
          <cell r="D709" t="str">
            <v>17 ก.ย. 42</v>
          </cell>
          <cell r="E709">
            <v>2578.4499999999998</v>
          </cell>
          <cell r="F709">
            <v>0</v>
          </cell>
          <cell r="G709">
            <v>20</v>
          </cell>
          <cell r="H709">
            <v>149.77000000000001</v>
          </cell>
          <cell r="I709">
            <v>149.77000000000001</v>
          </cell>
          <cell r="J709">
            <v>2428.6799999999998</v>
          </cell>
          <cell r="K709" t="str">
            <v>100</v>
          </cell>
        </row>
        <row r="710">
          <cell r="A710" t="str">
            <v>110300000</v>
          </cell>
          <cell r="B710" t="str">
            <v>100C1SS137</v>
          </cell>
          <cell r="C710" t="str">
            <v>โต๊ะทำงาน</v>
          </cell>
          <cell r="D710" t="str">
            <v>8 ก.ย. 42</v>
          </cell>
          <cell r="E710">
            <v>3832</v>
          </cell>
          <cell r="F710">
            <v>0</v>
          </cell>
          <cell r="G710">
            <v>20</v>
          </cell>
          <cell r="H710">
            <v>241.46</v>
          </cell>
          <cell r="I710">
            <v>241.46</v>
          </cell>
          <cell r="J710">
            <v>3590.54</v>
          </cell>
          <cell r="K710" t="str">
            <v>100</v>
          </cell>
        </row>
        <row r="711">
          <cell r="A711" t="str">
            <v>110300000</v>
          </cell>
          <cell r="B711" t="str">
            <v>100C1SS140</v>
          </cell>
          <cell r="C711" t="str">
            <v>กระติกน้ำร้อน</v>
          </cell>
          <cell r="D711" t="str">
            <v>7 ก.ค. 42</v>
          </cell>
          <cell r="E711">
            <v>690.65</v>
          </cell>
          <cell r="F711">
            <v>0</v>
          </cell>
          <cell r="G711">
            <v>20</v>
          </cell>
          <cell r="H711">
            <v>67.349999999999994</v>
          </cell>
          <cell r="I711">
            <v>67.349999999999994</v>
          </cell>
          <cell r="J711">
            <v>623.29999999999995</v>
          </cell>
          <cell r="K711" t="str">
            <v>100</v>
          </cell>
        </row>
        <row r="712">
          <cell r="A712" t="str">
            <v>110300000</v>
          </cell>
          <cell r="B712" t="str">
            <v>100C1SS142</v>
          </cell>
          <cell r="C712" t="str">
            <v>ตาชั่ง</v>
          </cell>
          <cell r="D712" t="str">
            <v>22 ก.ย. 42</v>
          </cell>
          <cell r="E712">
            <v>650</v>
          </cell>
          <cell r="F712">
            <v>0</v>
          </cell>
          <cell r="G712">
            <v>20</v>
          </cell>
          <cell r="H712">
            <v>35.97</v>
          </cell>
          <cell r="I712">
            <v>35.97</v>
          </cell>
          <cell r="J712">
            <v>614.03</v>
          </cell>
          <cell r="K712" t="str">
            <v>100</v>
          </cell>
        </row>
        <row r="713">
          <cell r="A713" t="str">
            <v>110300000</v>
          </cell>
          <cell r="B713" t="str">
            <v>100C1SS143</v>
          </cell>
          <cell r="C713" t="str">
            <v>โต๊ะทำงานมีแผ่นคีย์</v>
          </cell>
          <cell r="D713" t="str">
            <v>4 ส.ค. 42</v>
          </cell>
          <cell r="E713">
            <v>4058.8</v>
          </cell>
          <cell r="F713">
            <v>0</v>
          </cell>
          <cell r="G713">
            <v>20</v>
          </cell>
          <cell r="H713">
            <v>333.59</v>
          </cell>
          <cell r="I713">
            <v>333.59</v>
          </cell>
          <cell r="J713">
            <v>3725.21</v>
          </cell>
          <cell r="K713" t="str">
            <v>100</v>
          </cell>
        </row>
        <row r="714">
          <cell r="A714" t="str">
            <v>110300000</v>
          </cell>
          <cell r="B714" t="str">
            <v>100C1SS144</v>
          </cell>
          <cell r="C714" t="str">
            <v>เ้าอี้ทำงานหุ้มผ้า</v>
          </cell>
          <cell r="D714" t="str">
            <v>4 ส.ค. 42</v>
          </cell>
          <cell r="E714">
            <v>2226.5</v>
          </cell>
          <cell r="F714">
            <v>0</v>
          </cell>
          <cell r="G714">
            <v>20</v>
          </cell>
          <cell r="H714">
            <v>183</v>
          </cell>
          <cell r="I714">
            <v>183</v>
          </cell>
          <cell r="J714">
            <v>2043.5</v>
          </cell>
          <cell r="K714" t="str">
            <v>100</v>
          </cell>
        </row>
        <row r="715">
          <cell r="A715" t="str">
            <v>110300000</v>
          </cell>
          <cell r="B715" t="str">
            <v>100C1TA0001</v>
          </cell>
          <cell r="C715" t="str">
            <v>โต๊ะทำงาน 75-120-75</v>
          </cell>
          <cell r="D715" t="str">
            <v>6 ก.ค. 41</v>
          </cell>
          <cell r="E715">
            <v>3650</v>
          </cell>
          <cell r="F715">
            <v>0</v>
          </cell>
          <cell r="G715">
            <v>20</v>
          </cell>
          <cell r="H715">
            <v>1088</v>
          </cell>
          <cell r="I715">
            <v>1088</v>
          </cell>
          <cell r="J715">
            <v>2562</v>
          </cell>
          <cell r="K715" t="str">
            <v>100</v>
          </cell>
        </row>
        <row r="716">
          <cell r="A716" t="str">
            <v>110300000</v>
          </cell>
          <cell r="B716" t="str">
            <v>100C1TA0002</v>
          </cell>
          <cell r="C716" t="str">
            <v>โต๊ะทำงาน 75-120-75</v>
          </cell>
          <cell r="D716" t="str">
            <v>6 ก.ค. 41</v>
          </cell>
          <cell r="E716">
            <v>3650</v>
          </cell>
          <cell r="F716">
            <v>0</v>
          </cell>
          <cell r="G716">
            <v>20</v>
          </cell>
          <cell r="H716">
            <v>1088</v>
          </cell>
          <cell r="I716">
            <v>1088</v>
          </cell>
          <cell r="J716">
            <v>2562</v>
          </cell>
          <cell r="K716" t="str">
            <v>100</v>
          </cell>
        </row>
        <row r="717">
          <cell r="A717" t="str">
            <v>110300000</v>
          </cell>
          <cell r="B717" t="str">
            <v>100C1TA0003</v>
          </cell>
          <cell r="C717" t="str">
            <v>โต๊ะทำงาน 75-120-75</v>
          </cell>
          <cell r="D717" t="str">
            <v>6 ก.ค. 41</v>
          </cell>
          <cell r="E717">
            <v>3650</v>
          </cell>
          <cell r="F717">
            <v>0</v>
          </cell>
          <cell r="G717">
            <v>20</v>
          </cell>
          <cell r="H717">
            <v>1088</v>
          </cell>
          <cell r="I717">
            <v>1088</v>
          </cell>
          <cell r="J717">
            <v>2562</v>
          </cell>
          <cell r="K717" t="str">
            <v>100</v>
          </cell>
        </row>
        <row r="718">
          <cell r="A718" t="str">
            <v>110300000</v>
          </cell>
          <cell r="B718" t="str">
            <v>100C1TA0004</v>
          </cell>
          <cell r="C718" t="str">
            <v>โต๊ะทำงาน 75-120-75</v>
          </cell>
          <cell r="D718" t="str">
            <v>6 ก.ค. 41</v>
          </cell>
          <cell r="E718">
            <v>3650</v>
          </cell>
          <cell r="F718">
            <v>0</v>
          </cell>
          <cell r="G718">
            <v>20</v>
          </cell>
          <cell r="H718">
            <v>1088</v>
          </cell>
          <cell r="I718">
            <v>1088</v>
          </cell>
          <cell r="J718">
            <v>2562</v>
          </cell>
          <cell r="K718" t="str">
            <v>100</v>
          </cell>
        </row>
        <row r="719">
          <cell r="A719" t="str">
            <v>110300000</v>
          </cell>
          <cell r="B719" t="str">
            <v>100C1TA0005</v>
          </cell>
          <cell r="C719" t="str">
            <v>โต๊ะทำงาน 70-165-75</v>
          </cell>
          <cell r="D719" t="str">
            <v>15 มิ.ย. 41</v>
          </cell>
          <cell r="E719">
            <v>4138.6899999999996</v>
          </cell>
          <cell r="F719">
            <v>0</v>
          </cell>
          <cell r="G719">
            <v>20</v>
          </cell>
          <cell r="H719">
            <v>1281.26</v>
          </cell>
          <cell r="I719">
            <v>1281.26</v>
          </cell>
          <cell r="J719">
            <v>2857.43</v>
          </cell>
          <cell r="K719" t="str">
            <v>100</v>
          </cell>
        </row>
        <row r="720">
          <cell r="A720" t="str">
            <v>110300000</v>
          </cell>
          <cell r="B720" t="str">
            <v>100C1TA0006</v>
          </cell>
          <cell r="C720" t="str">
            <v>โต๊ะทำงาน 75-165-75</v>
          </cell>
          <cell r="D720" t="str">
            <v>15 มิ.ย. 41</v>
          </cell>
          <cell r="E720">
            <v>4138.6899999999996</v>
          </cell>
          <cell r="F720">
            <v>0</v>
          </cell>
          <cell r="G720">
            <v>20</v>
          </cell>
          <cell r="H720">
            <v>1281.26</v>
          </cell>
          <cell r="I720">
            <v>1281.26</v>
          </cell>
          <cell r="J720">
            <v>2857.43</v>
          </cell>
          <cell r="K720" t="str">
            <v>100</v>
          </cell>
        </row>
        <row r="721">
          <cell r="A721" t="str">
            <v>110300000</v>
          </cell>
          <cell r="B721" t="str">
            <v>100C1TA0007</v>
          </cell>
          <cell r="C721" t="str">
            <v>โต๊ะทำงาน 75-120-75</v>
          </cell>
          <cell r="D721" t="str">
            <v>1 ต.ค. 41</v>
          </cell>
          <cell r="E721">
            <v>3650</v>
          </cell>
          <cell r="F721">
            <v>0</v>
          </cell>
          <cell r="G721">
            <v>20</v>
          </cell>
          <cell r="H721">
            <v>914</v>
          </cell>
          <cell r="I721">
            <v>914</v>
          </cell>
          <cell r="J721">
            <v>2736</v>
          </cell>
          <cell r="K721" t="str">
            <v>100</v>
          </cell>
        </row>
        <row r="722">
          <cell r="A722" t="str">
            <v>110300000</v>
          </cell>
          <cell r="B722" t="str">
            <v>100C1TA0008</v>
          </cell>
          <cell r="C722" t="str">
            <v>โต๊ะทำงาน 75-120-75</v>
          </cell>
          <cell r="D722" t="str">
            <v>1 ต.ค. 41</v>
          </cell>
          <cell r="E722">
            <v>3650</v>
          </cell>
          <cell r="F722">
            <v>0</v>
          </cell>
          <cell r="G722">
            <v>20</v>
          </cell>
          <cell r="H722">
            <v>914</v>
          </cell>
          <cell r="I722">
            <v>914</v>
          </cell>
          <cell r="J722">
            <v>2736</v>
          </cell>
          <cell r="K722" t="str">
            <v>100</v>
          </cell>
        </row>
        <row r="723">
          <cell r="A723" t="str">
            <v>110300000</v>
          </cell>
          <cell r="B723" t="str">
            <v>100C1TA0009</v>
          </cell>
          <cell r="C723" t="str">
            <v>โต๊ะบริหาร ขนาด 85*180*75 ท็อปเงา</v>
          </cell>
          <cell r="D723" t="str">
            <v>5 พ.ย. 41</v>
          </cell>
          <cell r="E723">
            <v>10022.9</v>
          </cell>
          <cell r="F723">
            <v>0</v>
          </cell>
          <cell r="G723">
            <v>20</v>
          </cell>
          <cell r="H723">
            <v>2317.61</v>
          </cell>
          <cell r="I723">
            <v>2317.61</v>
          </cell>
          <cell r="J723">
            <v>7705.29</v>
          </cell>
          <cell r="K723" t="str">
            <v>100</v>
          </cell>
        </row>
        <row r="724">
          <cell r="A724" t="str">
            <v>110300000</v>
          </cell>
          <cell r="B724" t="str">
            <v>100C1TA0010</v>
          </cell>
          <cell r="C724" t="str">
            <v>โต๊ะทำงาน ขนาด 60*120*75</v>
          </cell>
          <cell r="D724" t="str">
            <v>6 พ.ย. 41</v>
          </cell>
          <cell r="E724">
            <v>3650</v>
          </cell>
          <cell r="F724">
            <v>0</v>
          </cell>
          <cell r="G724">
            <v>20</v>
          </cell>
          <cell r="H724">
            <v>842</v>
          </cell>
          <cell r="I724">
            <v>842</v>
          </cell>
          <cell r="J724">
            <v>2808</v>
          </cell>
          <cell r="K724" t="str">
            <v>100</v>
          </cell>
        </row>
        <row r="725">
          <cell r="A725" t="str">
            <v>110300000</v>
          </cell>
          <cell r="B725" t="str">
            <v>100C1TA0016</v>
          </cell>
          <cell r="C725" t="str">
            <v>โต๊ะทำงาน ขนาด 60*120*75</v>
          </cell>
          <cell r="D725" t="str">
            <v>6 พ.ย. 41</v>
          </cell>
          <cell r="E725">
            <v>2226.5</v>
          </cell>
          <cell r="F725">
            <v>0</v>
          </cell>
          <cell r="G725">
            <v>20</v>
          </cell>
          <cell r="H725">
            <v>513.62</v>
          </cell>
          <cell r="I725">
            <v>513.62</v>
          </cell>
          <cell r="J725">
            <v>1712.88</v>
          </cell>
          <cell r="K725" t="str">
            <v>100</v>
          </cell>
        </row>
        <row r="726">
          <cell r="A726" t="str">
            <v>110300000</v>
          </cell>
          <cell r="B726" t="str">
            <v>100C1TA0017</v>
          </cell>
          <cell r="C726" t="str">
            <v>โต๊ะทำงาน ขนาด 60*120*75</v>
          </cell>
          <cell r="D726" t="str">
            <v>6 พ.ย. 41</v>
          </cell>
          <cell r="E726">
            <v>2226.5</v>
          </cell>
          <cell r="F726">
            <v>0</v>
          </cell>
          <cell r="G726">
            <v>20</v>
          </cell>
          <cell r="H726">
            <v>513.62</v>
          </cell>
          <cell r="I726">
            <v>513.62</v>
          </cell>
          <cell r="J726">
            <v>1712.88</v>
          </cell>
          <cell r="K726" t="str">
            <v>100</v>
          </cell>
        </row>
        <row r="727">
          <cell r="A727" t="str">
            <v>110300000</v>
          </cell>
          <cell r="B727" t="str">
            <v>100C1TH0001</v>
          </cell>
          <cell r="C727" t="str">
            <v>เครื่องใช้สำนักงาน</v>
          </cell>
          <cell r="D727" t="str">
            <v>31 ก.ค. 42</v>
          </cell>
          <cell r="E727">
            <v>1000</v>
          </cell>
          <cell r="F727">
            <v>0</v>
          </cell>
          <cell r="G727">
            <v>20</v>
          </cell>
          <cell r="H727">
            <v>84.4</v>
          </cell>
          <cell r="I727">
            <v>84.4</v>
          </cell>
          <cell r="J727">
            <v>915.6</v>
          </cell>
          <cell r="K727" t="str">
            <v>100</v>
          </cell>
        </row>
        <row r="728">
          <cell r="A728" t="str">
            <v>110300000</v>
          </cell>
          <cell r="B728" t="str">
            <v>100C1TH0003</v>
          </cell>
          <cell r="C728" t="str">
            <v>ค่าติดตั้ง</v>
          </cell>
          <cell r="D728" t="str">
            <v>2 มี.ค. 42</v>
          </cell>
          <cell r="E728">
            <v>10000</v>
          </cell>
          <cell r="F728">
            <v>0</v>
          </cell>
          <cell r="G728">
            <v>20</v>
          </cell>
          <cell r="H728">
            <v>1671.2</v>
          </cell>
          <cell r="I728">
            <v>1671.2</v>
          </cell>
          <cell r="J728">
            <v>8328.7999999999993</v>
          </cell>
          <cell r="K728" t="str">
            <v>100</v>
          </cell>
        </row>
        <row r="729">
          <cell r="A729" t="str">
            <v>110300000</v>
          </cell>
          <cell r="B729" t="str">
            <v>100C1TH0083</v>
          </cell>
          <cell r="C729" t="str">
            <v>เครื่องวิทยุติดตามตัว</v>
          </cell>
          <cell r="D729" t="str">
            <v>14 ต.ค. 42</v>
          </cell>
          <cell r="E729">
            <v>2242.9899999999998</v>
          </cell>
          <cell r="F729">
            <v>0</v>
          </cell>
          <cell r="G729">
            <v>20</v>
          </cell>
          <cell r="H729">
            <v>97.09</v>
          </cell>
          <cell r="I729">
            <v>97.09</v>
          </cell>
          <cell r="J729">
            <v>2145.9</v>
          </cell>
          <cell r="K729" t="str">
            <v>100</v>
          </cell>
        </row>
        <row r="730">
          <cell r="A730" t="str">
            <v>110300000</v>
          </cell>
          <cell r="B730" t="str">
            <v>100C1TH0088</v>
          </cell>
          <cell r="C730" t="str">
            <v>BATTERY</v>
          </cell>
          <cell r="D730" t="str">
            <v>31 มี.ค. 42</v>
          </cell>
          <cell r="E730">
            <v>13636.36</v>
          </cell>
          <cell r="F730">
            <v>0</v>
          </cell>
          <cell r="G730">
            <v>20</v>
          </cell>
          <cell r="H730">
            <v>2062.2600000000002</v>
          </cell>
          <cell r="I730">
            <v>2062.2600000000002</v>
          </cell>
          <cell r="J730">
            <v>11574.1</v>
          </cell>
          <cell r="K730" t="str">
            <v>100</v>
          </cell>
        </row>
        <row r="731">
          <cell r="A731" t="str">
            <v>110300000</v>
          </cell>
          <cell r="B731" t="str">
            <v>100C1TH0089</v>
          </cell>
          <cell r="C731" t="str">
            <v>BATTERY</v>
          </cell>
          <cell r="D731" t="str">
            <v>31 มี.ค. 42</v>
          </cell>
          <cell r="E731">
            <v>13636.36</v>
          </cell>
          <cell r="F731">
            <v>0</v>
          </cell>
          <cell r="G731">
            <v>20</v>
          </cell>
          <cell r="H731">
            <v>2062.2600000000002</v>
          </cell>
          <cell r="I731">
            <v>2062.2600000000002</v>
          </cell>
          <cell r="J731">
            <v>11574.1</v>
          </cell>
          <cell r="K731" t="str">
            <v>100</v>
          </cell>
        </row>
        <row r="732">
          <cell r="A732" t="str">
            <v>110300000</v>
          </cell>
          <cell r="B732" t="str">
            <v>100C1TH0090</v>
          </cell>
          <cell r="C732" t="str">
            <v>BATTERY</v>
          </cell>
          <cell r="D732" t="str">
            <v>31 มี.ค. 42</v>
          </cell>
          <cell r="E732">
            <v>13636.36</v>
          </cell>
          <cell r="F732">
            <v>0</v>
          </cell>
          <cell r="G732">
            <v>20</v>
          </cell>
          <cell r="H732">
            <v>2062.2600000000002</v>
          </cell>
          <cell r="I732">
            <v>2062.2600000000002</v>
          </cell>
          <cell r="J732">
            <v>11574.1</v>
          </cell>
          <cell r="K732" t="str">
            <v>100</v>
          </cell>
        </row>
        <row r="733">
          <cell r="A733" t="str">
            <v>110300000</v>
          </cell>
          <cell r="B733" t="str">
            <v>100C1TH0091</v>
          </cell>
          <cell r="C733" t="str">
            <v>BATTERY</v>
          </cell>
          <cell r="D733" t="str">
            <v>31 มี.ค. 42</v>
          </cell>
          <cell r="E733">
            <v>13636.36</v>
          </cell>
          <cell r="F733">
            <v>0</v>
          </cell>
          <cell r="G733">
            <v>20</v>
          </cell>
          <cell r="H733">
            <v>2062.2600000000002</v>
          </cell>
          <cell r="I733">
            <v>2062.2600000000002</v>
          </cell>
          <cell r="J733">
            <v>11574.1</v>
          </cell>
          <cell r="K733" t="str">
            <v>100</v>
          </cell>
        </row>
        <row r="734">
          <cell r="A734" t="str">
            <v>110300000</v>
          </cell>
          <cell r="B734" t="str">
            <v>100C1TH0092</v>
          </cell>
          <cell r="C734" t="str">
            <v>BATTERY</v>
          </cell>
          <cell r="D734" t="str">
            <v>31 มี.ค. 42</v>
          </cell>
          <cell r="E734">
            <v>13636.36</v>
          </cell>
          <cell r="F734">
            <v>0</v>
          </cell>
          <cell r="G734">
            <v>20</v>
          </cell>
          <cell r="H734">
            <v>2062.2600000000002</v>
          </cell>
          <cell r="I734">
            <v>2062.2600000000002</v>
          </cell>
          <cell r="J734">
            <v>11574.1</v>
          </cell>
          <cell r="K734" t="str">
            <v>100</v>
          </cell>
        </row>
        <row r="735">
          <cell r="A735" t="str">
            <v>110300000</v>
          </cell>
          <cell r="B735" t="str">
            <v>100C1TH0094</v>
          </cell>
          <cell r="C735" t="str">
            <v>โทรศัพท์มือถือ NOKIA</v>
          </cell>
          <cell r="D735" t="str">
            <v>6 มิ.ย. 42</v>
          </cell>
          <cell r="E735">
            <v>17224.3</v>
          </cell>
          <cell r="F735">
            <v>0</v>
          </cell>
          <cell r="G735">
            <v>20</v>
          </cell>
          <cell r="H735">
            <v>1972.55</v>
          </cell>
          <cell r="I735">
            <v>1972.55</v>
          </cell>
          <cell r="J735">
            <v>15251.75</v>
          </cell>
          <cell r="K735" t="str">
            <v>100</v>
          </cell>
        </row>
        <row r="736">
          <cell r="A736" t="str">
            <v>110300000</v>
          </cell>
          <cell r="B736" t="str">
            <v>100C1TH0102</v>
          </cell>
          <cell r="C736" t="str">
            <v>INTERFACE</v>
          </cell>
          <cell r="D736" t="str">
            <v>1 ธ.ค. 42</v>
          </cell>
          <cell r="E736">
            <v>10000</v>
          </cell>
          <cell r="F736">
            <v>0</v>
          </cell>
          <cell r="G736">
            <v>20</v>
          </cell>
          <cell r="H736">
            <v>169.86</v>
          </cell>
          <cell r="I736">
            <v>169.86</v>
          </cell>
          <cell r="J736">
            <v>9830.14</v>
          </cell>
          <cell r="K736" t="str">
            <v>100</v>
          </cell>
        </row>
        <row r="737">
          <cell r="A737" t="str">
            <v>110300000</v>
          </cell>
          <cell r="B737" t="str">
            <v>100C1TH0104</v>
          </cell>
          <cell r="C737" t="str">
            <v>MODEL</v>
          </cell>
          <cell r="D737" t="str">
            <v>1 ธ.ค. 42</v>
          </cell>
          <cell r="E737">
            <v>7350</v>
          </cell>
          <cell r="F737">
            <v>0</v>
          </cell>
          <cell r="G737">
            <v>20</v>
          </cell>
          <cell r="H737">
            <v>124.85</v>
          </cell>
          <cell r="I737">
            <v>124.85</v>
          </cell>
          <cell r="J737">
            <v>7225.15</v>
          </cell>
          <cell r="K737" t="str">
            <v>100</v>
          </cell>
        </row>
        <row r="738">
          <cell r="A738" t="str">
            <v>110300000</v>
          </cell>
          <cell r="B738" t="str">
            <v>100C1TH0106</v>
          </cell>
          <cell r="C738" t="str">
            <v>SPEAKERPHONEร</v>
          </cell>
          <cell r="D738" t="str">
            <v>22 ธ.ค. 42</v>
          </cell>
          <cell r="E738">
            <v>9000</v>
          </cell>
          <cell r="F738">
            <v>0</v>
          </cell>
          <cell r="G738">
            <v>20</v>
          </cell>
          <cell r="H738">
            <v>49.32</v>
          </cell>
          <cell r="I738">
            <v>49.32</v>
          </cell>
          <cell r="J738">
            <v>8950.68</v>
          </cell>
          <cell r="K738" t="str">
            <v>100</v>
          </cell>
        </row>
        <row r="739">
          <cell r="A739" t="str">
            <v>110300000</v>
          </cell>
          <cell r="B739" t="str">
            <v>100C1WB0001</v>
          </cell>
          <cell r="C739" t="str">
            <v>กระดานไวท์ 2 หน้าแม่เหล็ก</v>
          </cell>
          <cell r="D739" t="str">
            <v>14 พ.ค. 41</v>
          </cell>
          <cell r="E739">
            <v>3990</v>
          </cell>
          <cell r="F739">
            <v>0</v>
          </cell>
          <cell r="G739">
            <v>20</v>
          </cell>
          <cell r="H739">
            <v>1305.28</v>
          </cell>
          <cell r="I739">
            <v>1305.28</v>
          </cell>
          <cell r="J739">
            <v>2684.72</v>
          </cell>
          <cell r="K739" t="str">
            <v>100</v>
          </cell>
        </row>
        <row r="740">
          <cell r="A740" t="str">
            <v>110300000</v>
          </cell>
          <cell r="B740" t="str">
            <v>100C2AC001</v>
          </cell>
          <cell r="C740" t="str">
            <v>เครื่องปรับอากาศ</v>
          </cell>
          <cell r="D740" t="str">
            <v>15 มี.ค. 42</v>
          </cell>
          <cell r="E740">
            <v>31750</v>
          </cell>
          <cell r="F740">
            <v>0</v>
          </cell>
          <cell r="G740">
            <v>20</v>
          </cell>
          <cell r="H740">
            <v>5080.03</v>
          </cell>
          <cell r="I740">
            <v>5080.03</v>
          </cell>
          <cell r="J740">
            <v>26669.97</v>
          </cell>
          <cell r="K740" t="str">
            <v>100</v>
          </cell>
        </row>
        <row r="741">
          <cell r="A741" t="str">
            <v>110300000</v>
          </cell>
          <cell r="B741" t="str">
            <v>100C2AC002</v>
          </cell>
          <cell r="C741" t="str">
            <v>เครื่องปรับอากาศ</v>
          </cell>
          <cell r="D741" t="str">
            <v>15 มี.ค. 42</v>
          </cell>
          <cell r="E741">
            <v>31750</v>
          </cell>
          <cell r="F741">
            <v>0</v>
          </cell>
          <cell r="G741">
            <v>20</v>
          </cell>
          <cell r="H741">
            <v>5080.03</v>
          </cell>
          <cell r="I741">
            <v>5080.03</v>
          </cell>
          <cell r="J741">
            <v>26669.97</v>
          </cell>
          <cell r="K741" t="str">
            <v>100</v>
          </cell>
        </row>
        <row r="742">
          <cell r="A742" t="str">
            <v>110300000</v>
          </cell>
          <cell r="B742" t="str">
            <v>100C2EQ128</v>
          </cell>
          <cell r="C742" t="str">
            <v>เครื่องคำนวณ</v>
          </cell>
          <cell r="D742" t="str">
            <v>25 มี.ค. 42</v>
          </cell>
          <cell r="E742">
            <v>850</v>
          </cell>
          <cell r="F742">
            <v>0</v>
          </cell>
          <cell r="G742">
            <v>20</v>
          </cell>
          <cell r="H742">
            <v>131.34</v>
          </cell>
          <cell r="I742">
            <v>131.34</v>
          </cell>
          <cell r="J742">
            <v>718.66</v>
          </cell>
          <cell r="K742" t="str">
            <v>100</v>
          </cell>
        </row>
        <row r="743">
          <cell r="A743" t="str">
            <v>110300000</v>
          </cell>
          <cell r="B743" t="str">
            <v>100C2EQ129</v>
          </cell>
          <cell r="C743" t="str">
            <v>เครื่องคำนวณ</v>
          </cell>
          <cell r="D743" t="str">
            <v>25 มี.ค. 42</v>
          </cell>
          <cell r="E743">
            <v>850</v>
          </cell>
          <cell r="F743">
            <v>0</v>
          </cell>
          <cell r="G743">
            <v>20</v>
          </cell>
          <cell r="H743">
            <v>131.34</v>
          </cell>
          <cell r="I743">
            <v>131.34</v>
          </cell>
          <cell r="J743">
            <v>718.66</v>
          </cell>
          <cell r="K743" t="str">
            <v>100</v>
          </cell>
        </row>
        <row r="744">
          <cell r="A744" t="str">
            <v>110300000</v>
          </cell>
          <cell r="B744" t="str">
            <v>100C2EQ227</v>
          </cell>
          <cell r="C744" t="str">
            <v>ตู้เก็บเอกสาร</v>
          </cell>
          <cell r="D744" t="str">
            <v>16 มิ.ย. 42</v>
          </cell>
          <cell r="E744">
            <v>2980</v>
          </cell>
          <cell r="F744">
            <v>0</v>
          </cell>
          <cell r="G744">
            <v>20</v>
          </cell>
          <cell r="H744">
            <v>324.95</v>
          </cell>
          <cell r="I744">
            <v>324.95</v>
          </cell>
          <cell r="J744">
            <v>2655.05</v>
          </cell>
          <cell r="K744" t="str">
            <v>100</v>
          </cell>
        </row>
        <row r="745">
          <cell r="A745" t="str">
            <v>110300000</v>
          </cell>
          <cell r="B745" t="str">
            <v>100C2EQ231</v>
          </cell>
          <cell r="C745" t="str">
            <v>โต๊ะทำงานมีแผ่นคีย์</v>
          </cell>
          <cell r="D745" t="str">
            <v>29 มิ.ย. 42</v>
          </cell>
          <cell r="E745">
            <v>4398</v>
          </cell>
          <cell r="F745">
            <v>0</v>
          </cell>
          <cell r="G745">
            <v>20</v>
          </cell>
          <cell r="H745">
            <v>448.26</v>
          </cell>
          <cell r="I745">
            <v>448.26</v>
          </cell>
          <cell r="J745">
            <v>3949.74</v>
          </cell>
          <cell r="K745" t="str">
            <v>100</v>
          </cell>
        </row>
        <row r="746">
          <cell r="A746" t="str">
            <v>110300000</v>
          </cell>
          <cell r="B746" t="str">
            <v>100C2EQ232</v>
          </cell>
          <cell r="C746" t="str">
            <v>เก้าอี้ทำงาน</v>
          </cell>
          <cell r="D746" t="str">
            <v>29 มิ.ย. 42</v>
          </cell>
          <cell r="E746">
            <v>1887.3</v>
          </cell>
          <cell r="F746">
            <v>0</v>
          </cell>
          <cell r="G746">
            <v>20</v>
          </cell>
          <cell r="H746">
            <v>192.35</v>
          </cell>
          <cell r="I746">
            <v>192.35</v>
          </cell>
          <cell r="J746">
            <v>1694.95</v>
          </cell>
          <cell r="K746" t="str">
            <v>100</v>
          </cell>
        </row>
        <row r="747">
          <cell r="A747" t="str">
            <v>110300000</v>
          </cell>
          <cell r="B747" t="str">
            <v>100C2KB0154</v>
          </cell>
          <cell r="C747" t="str">
            <v>ตู้เซฟ SAN-8253 สีเทา</v>
          </cell>
          <cell r="D747" t="str">
            <v>20 เม.ย. 42</v>
          </cell>
          <cell r="E747">
            <v>13900</v>
          </cell>
          <cell r="F747">
            <v>0</v>
          </cell>
          <cell r="G747">
            <v>20</v>
          </cell>
          <cell r="H747">
            <v>1949.8</v>
          </cell>
          <cell r="I747">
            <v>1949.8</v>
          </cell>
          <cell r="J747">
            <v>11950.2</v>
          </cell>
          <cell r="K747" t="str">
            <v>100</v>
          </cell>
        </row>
        <row r="748">
          <cell r="A748" t="str">
            <v>110300000</v>
          </cell>
          <cell r="B748" t="str">
            <v>100C2PT0001</v>
          </cell>
          <cell r="C748" t="str">
            <v>กระติกน้ำร้อน</v>
          </cell>
          <cell r="D748" t="str">
            <v>20 ส.ค. 41</v>
          </cell>
          <cell r="E748">
            <v>600</v>
          </cell>
          <cell r="F748">
            <v>0</v>
          </cell>
          <cell r="G748">
            <v>20</v>
          </cell>
          <cell r="H748">
            <v>164.03</v>
          </cell>
          <cell r="I748">
            <v>164.03</v>
          </cell>
          <cell r="J748">
            <v>435.97</v>
          </cell>
          <cell r="K748" t="str">
            <v>100</v>
          </cell>
        </row>
        <row r="749">
          <cell r="A749" t="str">
            <v>110300000</v>
          </cell>
          <cell r="B749" t="str">
            <v>100C2PT0002</v>
          </cell>
          <cell r="C749" t="str">
            <v>กระติกน้ำร้อนไฟฟ้า</v>
          </cell>
          <cell r="D749" t="str">
            <v>16 ก.ย. 41</v>
          </cell>
          <cell r="E749">
            <v>772.73</v>
          </cell>
          <cell r="F749">
            <v>0</v>
          </cell>
          <cell r="G749">
            <v>20</v>
          </cell>
          <cell r="H749">
            <v>199.88</v>
          </cell>
          <cell r="I749">
            <v>199.88</v>
          </cell>
          <cell r="J749">
            <v>572.85</v>
          </cell>
          <cell r="K749" t="str">
            <v>100</v>
          </cell>
        </row>
        <row r="750">
          <cell r="A750" t="str">
            <v>110300000</v>
          </cell>
          <cell r="B750" t="str">
            <v>100IT0C0003</v>
          </cell>
          <cell r="C750" t="str">
            <v>โต๊ะบริหารท๊อปเงา 85-180-75</v>
          </cell>
          <cell r="D750" t="str">
            <v>15 พ.ค. 41</v>
          </cell>
          <cell r="E750">
            <v>9841.66</v>
          </cell>
          <cell r="F750">
            <v>0</v>
          </cell>
          <cell r="G750">
            <v>20</v>
          </cell>
          <cell r="H750">
            <v>3214.01</v>
          </cell>
          <cell r="I750">
            <v>3214.01</v>
          </cell>
          <cell r="J750">
            <v>6627.65</v>
          </cell>
          <cell r="K750" t="str">
            <v>IT</v>
          </cell>
        </row>
        <row r="751">
          <cell r="A751" t="str">
            <v>110300000</v>
          </cell>
          <cell r="B751" t="str">
            <v>100IT0D0001</v>
          </cell>
          <cell r="C751" t="str">
            <v>โต๊ะทำงาน 75-120-75</v>
          </cell>
          <cell r="D751" t="str">
            <v>15 พ.ค. 41</v>
          </cell>
          <cell r="E751">
            <v>3584</v>
          </cell>
          <cell r="F751">
            <v>0</v>
          </cell>
          <cell r="G751">
            <v>20</v>
          </cell>
          <cell r="H751">
            <v>1170.5</v>
          </cell>
          <cell r="I751">
            <v>1170.5</v>
          </cell>
          <cell r="J751">
            <v>2413.5</v>
          </cell>
          <cell r="K751" t="str">
            <v>IT</v>
          </cell>
        </row>
        <row r="752">
          <cell r="A752" t="str">
            <v>110300000</v>
          </cell>
          <cell r="B752" t="str">
            <v>100IT0D0002</v>
          </cell>
          <cell r="C752" t="str">
            <v>โต๊ะทำงาน 75-120-75</v>
          </cell>
          <cell r="D752" t="str">
            <v>15 พ.ค. 41</v>
          </cell>
          <cell r="E752">
            <v>3584</v>
          </cell>
          <cell r="F752">
            <v>0</v>
          </cell>
          <cell r="G752">
            <v>20</v>
          </cell>
          <cell r="H752">
            <v>1170.5</v>
          </cell>
          <cell r="I752">
            <v>1170.5</v>
          </cell>
          <cell r="J752">
            <v>2413.5</v>
          </cell>
          <cell r="K752" t="str">
            <v>IT</v>
          </cell>
        </row>
        <row r="753">
          <cell r="A753" t="str">
            <v>110300000</v>
          </cell>
          <cell r="B753" t="str">
            <v>100IT0D0003</v>
          </cell>
          <cell r="C753" t="str">
            <v>โต๊ะทำงาน 75-120-75</v>
          </cell>
          <cell r="D753" t="str">
            <v>15 พ.ค. 41</v>
          </cell>
          <cell r="E753">
            <v>3584</v>
          </cell>
          <cell r="F753">
            <v>0</v>
          </cell>
          <cell r="G753">
            <v>20</v>
          </cell>
          <cell r="H753">
            <v>1170.5</v>
          </cell>
          <cell r="I753">
            <v>1170.5</v>
          </cell>
          <cell r="J753">
            <v>2413.5</v>
          </cell>
          <cell r="K753" t="str">
            <v>IT</v>
          </cell>
        </row>
        <row r="754">
          <cell r="A754" t="str">
            <v>110300000</v>
          </cell>
          <cell r="B754" t="str">
            <v>100IT0D0004</v>
          </cell>
          <cell r="C754" t="str">
            <v>โต๊ะทำงาน 75-120-75</v>
          </cell>
          <cell r="D754" t="str">
            <v>15 พ.ค. 41</v>
          </cell>
          <cell r="E754">
            <v>3584</v>
          </cell>
          <cell r="F754">
            <v>0</v>
          </cell>
          <cell r="G754">
            <v>20</v>
          </cell>
          <cell r="H754">
            <v>1170.5</v>
          </cell>
          <cell r="I754">
            <v>1170.5</v>
          </cell>
          <cell r="J754">
            <v>2413.5</v>
          </cell>
          <cell r="K754" t="str">
            <v>IT</v>
          </cell>
        </row>
        <row r="755">
          <cell r="A755" t="str">
            <v>110300000</v>
          </cell>
          <cell r="B755" t="str">
            <v>100IT0D0005</v>
          </cell>
          <cell r="C755" t="str">
            <v>โต๊ะทำงาน 75-120-75</v>
          </cell>
          <cell r="D755" t="str">
            <v>15 พ.ค. 41</v>
          </cell>
          <cell r="E755">
            <v>3584</v>
          </cell>
          <cell r="F755">
            <v>0</v>
          </cell>
          <cell r="G755">
            <v>20</v>
          </cell>
          <cell r="H755">
            <v>1170.5</v>
          </cell>
          <cell r="I755">
            <v>1170.5</v>
          </cell>
          <cell r="J755">
            <v>2413.5</v>
          </cell>
          <cell r="K755" t="str">
            <v>IT</v>
          </cell>
        </row>
        <row r="756">
          <cell r="A756" t="str">
            <v>110300000</v>
          </cell>
          <cell r="B756" t="str">
            <v>100IT0M0003</v>
          </cell>
          <cell r="C756" t="str">
            <v>โต๊ะคอมพิวเตอร์ 60-120-75</v>
          </cell>
          <cell r="D756" t="str">
            <v>15 พ.ค. 41</v>
          </cell>
          <cell r="E756">
            <v>3763.2</v>
          </cell>
          <cell r="F756">
            <v>0</v>
          </cell>
          <cell r="G756">
            <v>20</v>
          </cell>
          <cell r="H756">
            <v>1228.93</v>
          </cell>
          <cell r="I756">
            <v>1228.93</v>
          </cell>
          <cell r="J756">
            <v>2534.27</v>
          </cell>
          <cell r="K756" t="str">
            <v>IT</v>
          </cell>
        </row>
        <row r="757">
          <cell r="A757" t="str">
            <v>110300000</v>
          </cell>
          <cell r="B757" t="str">
            <v>100IT0O0001</v>
          </cell>
          <cell r="C757" t="str">
            <v>โต๊ะพรินเตอร์ 60-80-75</v>
          </cell>
          <cell r="D757" t="str">
            <v>15 พ.ค. 41</v>
          </cell>
          <cell r="E757">
            <v>2078.7199999999998</v>
          </cell>
          <cell r="F757">
            <v>0</v>
          </cell>
          <cell r="G757">
            <v>20</v>
          </cell>
          <cell r="H757">
            <v>678.85</v>
          </cell>
          <cell r="I757">
            <v>678.85</v>
          </cell>
          <cell r="J757">
            <v>1399.87</v>
          </cell>
          <cell r="K757" t="str">
            <v>IT</v>
          </cell>
        </row>
        <row r="758">
          <cell r="A758" t="str">
            <v>110300000</v>
          </cell>
          <cell r="B758" t="str">
            <v>100IT1E0003</v>
          </cell>
          <cell r="C758" t="str">
            <v>เก้าอี้ทำงานหุ้มผ้ามีท่อแก็ส</v>
          </cell>
          <cell r="D758" t="str">
            <v>15 พ.ค. 41</v>
          </cell>
          <cell r="E758">
            <v>4157.4399999999996</v>
          </cell>
          <cell r="F758">
            <v>0</v>
          </cell>
          <cell r="G758">
            <v>20</v>
          </cell>
          <cell r="H758">
            <v>1357.72</v>
          </cell>
          <cell r="I758">
            <v>1357.72</v>
          </cell>
          <cell r="J758">
            <v>2799.72</v>
          </cell>
          <cell r="K758" t="str">
            <v>IT</v>
          </cell>
        </row>
        <row r="759">
          <cell r="A759" t="str">
            <v>110300000</v>
          </cell>
          <cell r="B759" t="str">
            <v>100IT1F0005</v>
          </cell>
          <cell r="C759" t="str">
            <v>เก้าอี้ทำงาน</v>
          </cell>
          <cell r="D759" t="str">
            <v>15 พ.ค. 41</v>
          </cell>
          <cell r="E759">
            <v>2186.2399999999998</v>
          </cell>
          <cell r="F759">
            <v>0</v>
          </cell>
          <cell r="G759">
            <v>20</v>
          </cell>
          <cell r="H759">
            <v>714.02</v>
          </cell>
          <cell r="I759">
            <v>714.02</v>
          </cell>
          <cell r="J759">
            <v>1472.22</v>
          </cell>
          <cell r="K759" t="str">
            <v>IT</v>
          </cell>
        </row>
        <row r="760">
          <cell r="A760" t="str">
            <v>110300000</v>
          </cell>
          <cell r="B760" t="str">
            <v>100IT1F0006</v>
          </cell>
          <cell r="C760" t="str">
            <v>เก้าอี้ทำงาน</v>
          </cell>
          <cell r="D760" t="str">
            <v>15 พ.ค. 41</v>
          </cell>
          <cell r="E760">
            <v>2186.2399999999998</v>
          </cell>
          <cell r="F760">
            <v>0</v>
          </cell>
          <cell r="G760">
            <v>20</v>
          </cell>
          <cell r="H760">
            <v>714.02</v>
          </cell>
          <cell r="I760">
            <v>714.02</v>
          </cell>
          <cell r="J760">
            <v>1472.22</v>
          </cell>
          <cell r="K760" t="str">
            <v>IT</v>
          </cell>
        </row>
        <row r="761">
          <cell r="A761" t="str">
            <v>110300000</v>
          </cell>
          <cell r="B761" t="str">
            <v>100IT1F0009</v>
          </cell>
          <cell r="C761" t="str">
            <v>เก้าอี้ทำงาน</v>
          </cell>
          <cell r="D761" t="str">
            <v>15 พ.ค. 41</v>
          </cell>
          <cell r="E761">
            <v>2186.2399999999998</v>
          </cell>
          <cell r="F761">
            <v>0</v>
          </cell>
          <cell r="G761">
            <v>20</v>
          </cell>
          <cell r="H761">
            <v>714.02</v>
          </cell>
          <cell r="I761">
            <v>714.02</v>
          </cell>
          <cell r="J761">
            <v>1472.22</v>
          </cell>
          <cell r="K761" t="str">
            <v>LW</v>
          </cell>
        </row>
        <row r="762">
          <cell r="A762" t="str">
            <v>110300000</v>
          </cell>
          <cell r="B762" t="str">
            <v>100IT1F0010</v>
          </cell>
          <cell r="C762" t="str">
            <v>เก้าอี้ทำงาน</v>
          </cell>
          <cell r="D762" t="str">
            <v>15 พ.ค. 41</v>
          </cell>
          <cell r="E762">
            <v>2186.2399999999998</v>
          </cell>
          <cell r="F762">
            <v>0</v>
          </cell>
          <cell r="G762">
            <v>20</v>
          </cell>
          <cell r="H762">
            <v>714.02</v>
          </cell>
          <cell r="I762">
            <v>714.02</v>
          </cell>
          <cell r="J762">
            <v>1472.22</v>
          </cell>
          <cell r="K762" t="str">
            <v>IT</v>
          </cell>
        </row>
        <row r="763">
          <cell r="A763" t="str">
            <v>110300000</v>
          </cell>
          <cell r="B763" t="str">
            <v>100IT1F0011</v>
          </cell>
          <cell r="C763" t="str">
            <v>เก้าอี้ทำงาน</v>
          </cell>
          <cell r="D763" t="str">
            <v>15 พ.ค. 41</v>
          </cell>
          <cell r="E763">
            <v>2186.2399999999998</v>
          </cell>
          <cell r="F763">
            <v>0</v>
          </cell>
          <cell r="G763">
            <v>20</v>
          </cell>
          <cell r="H763">
            <v>714.02</v>
          </cell>
          <cell r="I763">
            <v>714.02</v>
          </cell>
          <cell r="J763">
            <v>1472.22</v>
          </cell>
          <cell r="K763" t="str">
            <v>IT</v>
          </cell>
        </row>
        <row r="764">
          <cell r="A764" t="str">
            <v>110300000</v>
          </cell>
          <cell r="B764" t="str">
            <v>100IT1F0012</v>
          </cell>
          <cell r="C764" t="str">
            <v>เก้าอี้ทำงาน</v>
          </cell>
          <cell r="D764" t="str">
            <v>15 พ.ค. 41</v>
          </cell>
          <cell r="E764">
            <v>2186.2399999999998</v>
          </cell>
          <cell r="F764">
            <v>0</v>
          </cell>
          <cell r="G764">
            <v>20</v>
          </cell>
          <cell r="H764">
            <v>714.02</v>
          </cell>
          <cell r="I764">
            <v>714.02</v>
          </cell>
          <cell r="J764">
            <v>1472.22</v>
          </cell>
          <cell r="K764" t="str">
            <v>IT</v>
          </cell>
        </row>
        <row r="765">
          <cell r="A765" t="str">
            <v>110300000</v>
          </cell>
          <cell r="B765" t="str">
            <v>100IT1F0013</v>
          </cell>
          <cell r="C765" t="str">
            <v>เก้าอี้ทำงาน</v>
          </cell>
          <cell r="D765" t="str">
            <v>15 พ.ค. 41</v>
          </cell>
          <cell r="E765">
            <v>2186.2399999999998</v>
          </cell>
          <cell r="F765">
            <v>0</v>
          </cell>
          <cell r="G765">
            <v>20</v>
          </cell>
          <cell r="H765">
            <v>714.02</v>
          </cell>
          <cell r="I765">
            <v>714.02</v>
          </cell>
          <cell r="J765">
            <v>1472.22</v>
          </cell>
          <cell r="K765" t="str">
            <v>IT</v>
          </cell>
        </row>
        <row r="766">
          <cell r="A766" t="str">
            <v>110300000</v>
          </cell>
          <cell r="B766" t="str">
            <v>100IT1G0034</v>
          </cell>
          <cell r="C766" t="str">
            <v>เก้าอี้ทำงาน</v>
          </cell>
          <cell r="D766" t="str">
            <v>15 พ.ค. 41</v>
          </cell>
          <cell r="E766">
            <v>1899.52</v>
          </cell>
          <cell r="F766">
            <v>0</v>
          </cell>
          <cell r="G766">
            <v>20</v>
          </cell>
          <cell r="H766">
            <v>620.34</v>
          </cell>
          <cell r="I766">
            <v>620.34</v>
          </cell>
          <cell r="J766">
            <v>1279.18</v>
          </cell>
          <cell r="K766" t="str">
            <v>IT</v>
          </cell>
        </row>
        <row r="767">
          <cell r="A767" t="str">
            <v>110300000</v>
          </cell>
          <cell r="B767" t="str">
            <v>100IT1G0035</v>
          </cell>
          <cell r="C767" t="str">
            <v>เก้าอี้ทำงาน</v>
          </cell>
          <cell r="D767" t="str">
            <v>15 พ.ค. 41</v>
          </cell>
          <cell r="E767">
            <v>1899.52</v>
          </cell>
          <cell r="F767">
            <v>0</v>
          </cell>
          <cell r="G767">
            <v>20</v>
          </cell>
          <cell r="H767">
            <v>620.34</v>
          </cell>
          <cell r="I767">
            <v>620.34</v>
          </cell>
          <cell r="J767">
            <v>1279.18</v>
          </cell>
          <cell r="K767" t="str">
            <v>IT</v>
          </cell>
        </row>
        <row r="768">
          <cell r="A768" t="str">
            <v>110300000</v>
          </cell>
          <cell r="B768" t="str">
            <v>100IT2A0002</v>
          </cell>
          <cell r="C768" t="str">
            <v>ตู้เอกสาร 40-80-75</v>
          </cell>
          <cell r="D768" t="str">
            <v>15 พ.ค. 41</v>
          </cell>
          <cell r="E768">
            <v>2329.6</v>
          </cell>
          <cell r="F768">
            <v>0</v>
          </cell>
          <cell r="G768">
            <v>20</v>
          </cell>
          <cell r="H768">
            <v>760.74</v>
          </cell>
          <cell r="I768">
            <v>760.74</v>
          </cell>
          <cell r="J768">
            <v>1568.86</v>
          </cell>
          <cell r="K768" t="str">
            <v>IT</v>
          </cell>
        </row>
        <row r="769">
          <cell r="A769" t="str">
            <v>110300000</v>
          </cell>
          <cell r="B769" t="str">
            <v>100IT2B0002</v>
          </cell>
          <cell r="C769" t="str">
            <v>ตู้เอกสาร 40-90-75</v>
          </cell>
          <cell r="D769" t="str">
            <v>15 พ.ค. 41</v>
          </cell>
          <cell r="E769">
            <v>3476.48</v>
          </cell>
          <cell r="F769">
            <v>0</v>
          </cell>
          <cell r="G769">
            <v>20</v>
          </cell>
          <cell r="H769">
            <v>1135.32</v>
          </cell>
          <cell r="I769">
            <v>1135.32</v>
          </cell>
          <cell r="J769">
            <v>2341.16</v>
          </cell>
          <cell r="K769" t="str">
            <v>IT</v>
          </cell>
        </row>
        <row r="770">
          <cell r="A770" t="str">
            <v>110300000</v>
          </cell>
          <cell r="B770" t="str">
            <v>100IT2E0002</v>
          </cell>
          <cell r="C770" t="str">
            <v>ตู้เอกสารท๊อปเงา 40-203-75</v>
          </cell>
          <cell r="D770" t="str">
            <v>15 พ.ค. 41</v>
          </cell>
          <cell r="E770">
            <v>9497.6</v>
          </cell>
          <cell r="F770">
            <v>0</v>
          </cell>
          <cell r="G770">
            <v>20</v>
          </cell>
          <cell r="H770">
            <v>3101.66</v>
          </cell>
          <cell r="I770">
            <v>3101.66</v>
          </cell>
          <cell r="J770">
            <v>6395.94</v>
          </cell>
          <cell r="K770" t="str">
            <v>IT</v>
          </cell>
        </row>
        <row r="771">
          <cell r="A771" t="str">
            <v>110300000</v>
          </cell>
          <cell r="B771" t="str">
            <v>100IT2I0001</v>
          </cell>
          <cell r="C771" t="str">
            <v>ตู้หนังสือ(21.9.41)</v>
          </cell>
          <cell r="D771" t="str">
            <v>21 ก.ย. 41</v>
          </cell>
          <cell r="E771">
            <v>4300</v>
          </cell>
          <cell r="F771">
            <v>0</v>
          </cell>
          <cell r="G771">
            <v>20</v>
          </cell>
          <cell r="H771">
            <v>1100.29</v>
          </cell>
          <cell r="I771">
            <v>1100.29</v>
          </cell>
          <cell r="J771">
            <v>3199.71</v>
          </cell>
          <cell r="K771" t="str">
            <v>IT</v>
          </cell>
        </row>
        <row r="772">
          <cell r="A772" t="str">
            <v>110300000</v>
          </cell>
          <cell r="B772" t="str">
            <v>100IT6E0003</v>
          </cell>
          <cell r="C772" t="str">
            <v>ฉากทึบ 90-180</v>
          </cell>
          <cell r="D772" t="str">
            <v>15 พ.ค. 41</v>
          </cell>
          <cell r="E772">
            <v>2494.46</v>
          </cell>
          <cell r="F772">
            <v>0</v>
          </cell>
          <cell r="G772">
            <v>20</v>
          </cell>
          <cell r="H772">
            <v>814.58</v>
          </cell>
          <cell r="I772">
            <v>814.58</v>
          </cell>
          <cell r="J772">
            <v>1679.88</v>
          </cell>
          <cell r="K772" t="str">
            <v>IT</v>
          </cell>
        </row>
        <row r="773">
          <cell r="A773" t="str">
            <v>110300000</v>
          </cell>
          <cell r="B773" t="str">
            <v>100IT6E0004</v>
          </cell>
          <cell r="C773" t="str">
            <v>ฉากทึบ 90-180</v>
          </cell>
          <cell r="D773" t="str">
            <v>15 พ.ค. 41</v>
          </cell>
          <cell r="E773">
            <v>2494.46</v>
          </cell>
          <cell r="F773">
            <v>0</v>
          </cell>
          <cell r="G773">
            <v>20</v>
          </cell>
          <cell r="H773">
            <v>814.58</v>
          </cell>
          <cell r="I773">
            <v>814.58</v>
          </cell>
          <cell r="J773">
            <v>1679.88</v>
          </cell>
          <cell r="K773" t="str">
            <v>IT</v>
          </cell>
        </row>
        <row r="774">
          <cell r="A774" t="str">
            <v>110300000</v>
          </cell>
          <cell r="B774" t="str">
            <v>100IT6E0005</v>
          </cell>
          <cell r="C774" t="str">
            <v>ฉากทึบ 90-180</v>
          </cell>
          <cell r="D774" t="str">
            <v>15 พ.ค. 41</v>
          </cell>
          <cell r="E774">
            <v>2494.46</v>
          </cell>
          <cell r="F774">
            <v>0</v>
          </cell>
          <cell r="G774">
            <v>20</v>
          </cell>
          <cell r="H774">
            <v>814.58</v>
          </cell>
          <cell r="I774">
            <v>814.58</v>
          </cell>
          <cell r="J774">
            <v>1679.88</v>
          </cell>
          <cell r="K774" t="str">
            <v>IT</v>
          </cell>
        </row>
        <row r="775">
          <cell r="A775" t="str">
            <v>110300000</v>
          </cell>
          <cell r="B775" t="str">
            <v>100IT6F0001</v>
          </cell>
          <cell r="C775" t="str">
            <v>ฉากทึบ 100-180</v>
          </cell>
          <cell r="D775" t="str">
            <v>15 มิ.ย. 41</v>
          </cell>
          <cell r="E775">
            <v>2630.66</v>
          </cell>
          <cell r="F775">
            <v>0</v>
          </cell>
          <cell r="G775">
            <v>20</v>
          </cell>
          <cell r="H775">
            <v>814.45</v>
          </cell>
          <cell r="I775">
            <v>814.45</v>
          </cell>
          <cell r="J775">
            <v>1816.21</v>
          </cell>
          <cell r="K775" t="str">
            <v>IT</v>
          </cell>
        </row>
        <row r="776">
          <cell r="A776" t="str">
            <v>110300000</v>
          </cell>
          <cell r="B776" t="str">
            <v>100IT6F0002</v>
          </cell>
          <cell r="C776" t="str">
            <v>ฉากทึบ 100-180</v>
          </cell>
          <cell r="D776" t="str">
            <v>15 มิ.ย. 41</v>
          </cell>
          <cell r="E776">
            <v>2630.66</v>
          </cell>
          <cell r="F776">
            <v>0</v>
          </cell>
          <cell r="G776">
            <v>20</v>
          </cell>
          <cell r="H776">
            <v>814.45</v>
          </cell>
          <cell r="I776">
            <v>814.45</v>
          </cell>
          <cell r="J776">
            <v>1816.21</v>
          </cell>
          <cell r="K776" t="str">
            <v>IT</v>
          </cell>
        </row>
        <row r="777">
          <cell r="A777" t="str">
            <v>110300000</v>
          </cell>
          <cell r="B777" t="str">
            <v>100IT6F0003</v>
          </cell>
          <cell r="C777" t="str">
            <v>ฉากทึบ 100-180</v>
          </cell>
          <cell r="D777" t="str">
            <v>15 มิ.ย. 41</v>
          </cell>
          <cell r="E777">
            <v>2630.66</v>
          </cell>
          <cell r="F777">
            <v>0</v>
          </cell>
          <cell r="G777">
            <v>20</v>
          </cell>
          <cell r="H777">
            <v>814.45</v>
          </cell>
          <cell r="I777">
            <v>814.45</v>
          </cell>
          <cell r="J777">
            <v>1816.21</v>
          </cell>
          <cell r="K777" t="str">
            <v>IT</v>
          </cell>
        </row>
        <row r="778">
          <cell r="A778" t="str">
            <v>110300000</v>
          </cell>
          <cell r="B778" t="str">
            <v>100IT6F0004</v>
          </cell>
          <cell r="C778" t="str">
            <v>ฉากทึบ 120-180</v>
          </cell>
          <cell r="D778" t="str">
            <v>15 พ.ค. 41</v>
          </cell>
          <cell r="E778">
            <v>2931.71</v>
          </cell>
          <cell r="F778">
            <v>0</v>
          </cell>
          <cell r="G778">
            <v>20</v>
          </cell>
          <cell r="H778">
            <v>957.42</v>
          </cell>
          <cell r="I778">
            <v>957.42</v>
          </cell>
          <cell r="J778">
            <v>1974.29</v>
          </cell>
          <cell r="K778" t="str">
            <v>IT</v>
          </cell>
        </row>
        <row r="779">
          <cell r="A779" t="str">
            <v>110300000</v>
          </cell>
          <cell r="B779" t="str">
            <v>100IT6H0001</v>
          </cell>
          <cell r="C779" t="str">
            <v>ฉากครึ่งกระจกหุ้มผ้า 80-180</v>
          </cell>
          <cell r="D779" t="str">
            <v>15 พ.ค. 41</v>
          </cell>
          <cell r="E779">
            <v>2774.02</v>
          </cell>
          <cell r="F779">
            <v>0</v>
          </cell>
          <cell r="G779">
            <v>20</v>
          </cell>
          <cell r="H779">
            <v>905.92</v>
          </cell>
          <cell r="I779">
            <v>905.92</v>
          </cell>
          <cell r="J779">
            <v>1868.1</v>
          </cell>
          <cell r="K779" t="str">
            <v>IT</v>
          </cell>
        </row>
        <row r="780">
          <cell r="A780" t="str">
            <v>110300000</v>
          </cell>
          <cell r="B780" t="str">
            <v>100IT6H0002</v>
          </cell>
          <cell r="C780" t="str">
            <v>ฉากครึ่งกระจกหุ้มผ้า 80-180</v>
          </cell>
          <cell r="D780" t="str">
            <v>15 พ.ค. 41</v>
          </cell>
          <cell r="E780">
            <v>2774.02</v>
          </cell>
          <cell r="F780">
            <v>0</v>
          </cell>
          <cell r="G780">
            <v>20</v>
          </cell>
          <cell r="H780">
            <v>905.92</v>
          </cell>
          <cell r="I780">
            <v>905.92</v>
          </cell>
          <cell r="J780">
            <v>1868.1</v>
          </cell>
          <cell r="K780" t="str">
            <v>IT</v>
          </cell>
        </row>
        <row r="781">
          <cell r="A781" t="str">
            <v>110300000</v>
          </cell>
          <cell r="B781" t="str">
            <v>100IT6I0001</v>
          </cell>
          <cell r="C781" t="str">
            <v>ฉากครึ่งกระจกหุ้มผ้า 90-180</v>
          </cell>
          <cell r="D781" t="str">
            <v>15 พ.ค. 41</v>
          </cell>
          <cell r="E781">
            <v>2867.2</v>
          </cell>
          <cell r="F781">
            <v>0</v>
          </cell>
          <cell r="G781">
            <v>20</v>
          </cell>
          <cell r="H781">
            <v>936.31</v>
          </cell>
          <cell r="I781">
            <v>936.31</v>
          </cell>
          <cell r="J781">
            <v>1930.89</v>
          </cell>
          <cell r="K781" t="str">
            <v>IT</v>
          </cell>
        </row>
        <row r="782">
          <cell r="A782" t="str">
            <v>110300000</v>
          </cell>
          <cell r="B782" t="str">
            <v>100IT6J0001</v>
          </cell>
          <cell r="C782" t="str">
            <v>ฉากครึ่งกระจกหุ้มผ้า 100-180</v>
          </cell>
          <cell r="D782" t="str">
            <v>15 พ.ค. 41</v>
          </cell>
          <cell r="E782">
            <v>3024.9</v>
          </cell>
          <cell r="F782">
            <v>0</v>
          </cell>
          <cell r="G782">
            <v>20</v>
          </cell>
          <cell r="H782">
            <v>987.81</v>
          </cell>
          <cell r="I782">
            <v>987.81</v>
          </cell>
          <cell r="J782">
            <v>2037.09</v>
          </cell>
          <cell r="K782" t="str">
            <v>IT</v>
          </cell>
        </row>
        <row r="783">
          <cell r="A783" t="str">
            <v>110300000</v>
          </cell>
          <cell r="B783" t="str">
            <v>100IT6K0001</v>
          </cell>
          <cell r="C783" t="str">
            <v>ฉากครึ่งกระจกหุ้มผ้า 120-180</v>
          </cell>
          <cell r="D783" t="str">
            <v>15 พ.ค. 41</v>
          </cell>
          <cell r="E783">
            <v>3368.96</v>
          </cell>
          <cell r="F783">
            <v>0</v>
          </cell>
          <cell r="G783">
            <v>20</v>
          </cell>
          <cell r="H783">
            <v>1100.26</v>
          </cell>
          <cell r="I783">
            <v>1100.26</v>
          </cell>
          <cell r="J783">
            <v>2268.6999999999998</v>
          </cell>
          <cell r="K783" t="str">
            <v>IT</v>
          </cell>
        </row>
        <row r="784">
          <cell r="A784" t="str">
            <v>110300000</v>
          </cell>
          <cell r="B784" t="str">
            <v>100ITCM0001</v>
          </cell>
          <cell r="C784" t="str">
            <v>COMPACT #15 กระเป๋าเครื่องมือ</v>
          </cell>
          <cell r="D784" t="str">
            <v>5 ส.ค. 41</v>
          </cell>
          <cell r="E784">
            <v>990</v>
          </cell>
          <cell r="F784">
            <v>0</v>
          </cell>
          <cell r="G784">
            <v>20</v>
          </cell>
          <cell r="H784">
            <v>278.83999999999997</v>
          </cell>
          <cell r="I784">
            <v>278.83999999999997</v>
          </cell>
          <cell r="J784">
            <v>711.16</v>
          </cell>
          <cell r="K784" t="str">
            <v>IT</v>
          </cell>
        </row>
        <row r="785">
          <cell r="A785" t="str">
            <v>110300000</v>
          </cell>
          <cell r="B785" t="str">
            <v>100ITCM0002</v>
          </cell>
          <cell r="C785" t="str">
            <v>COMPACT #15 กระเป๋าเครื่องมือ</v>
          </cell>
          <cell r="D785" t="str">
            <v>5 ส.ค. 41</v>
          </cell>
          <cell r="E785">
            <v>990</v>
          </cell>
          <cell r="F785">
            <v>0</v>
          </cell>
          <cell r="G785">
            <v>20</v>
          </cell>
          <cell r="H785">
            <v>278.83999999999997</v>
          </cell>
          <cell r="I785">
            <v>278.83999999999997</v>
          </cell>
          <cell r="J785">
            <v>711.16</v>
          </cell>
          <cell r="K785" t="str">
            <v>IT</v>
          </cell>
        </row>
        <row r="786">
          <cell r="A786" t="str">
            <v>110300000</v>
          </cell>
          <cell r="B786" t="str">
            <v>100ITCM0003</v>
          </cell>
          <cell r="C786" t="str">
            <v>COMPACT #15 กระเป๋าเครื่องมือ</v>
          </cell>
          <cell r="D786" t="str">
            <v>5 ส.ค. 41</v>
          </cell>
          <cell r="E786">
            <v>990</v>
          </cell>
          <cell r="F786">
            <v>0</v>
          </cell>
          <cell r="G786">
            <v>20</v>
          </cell>
          <cell r="H786">
            <v>278.83999999999997</v>
          </cell>
          <cell r="I786">
            <v>278.83999999999997</v>
          </cell>
          <cell r="J786">
            <v>711.16</v>
          </cell>
          <cell r="K786" t="str">
            <v>IT</v>
          </cell>
        </row>
        <row r="787">
          <cell r="A787" t="str">
            <v>110300000</v>
          </cell>
          <cell r="B787" t="str">
            <v>100ITHK0001</v>
          </cell>
          <cell r="C787" t="str">
            <v>หัวแล้ง 981 " HAKKO"</v>
          </cell>
          <cell r="D787" t="str">
            <v>5 ส.ค. 41</v>
          </cell>
          <cell r="E787">
            <v>850</v>
          </cell>
          <cell r="F787">
            <v>0</v>
          </cell>
          <cell r="G787">
            <v>20</v>
          </cell>
          <cell r="H787">
            <v>239.4</v>
          </cell>
          <cell r="I787">
            <v>239.4</v>
          </cell>
          <cell r="J787">
            <v>610.6</v>
          </cell>
          <cell r="K787" t="str">
            <v>IT</v>
          </cell>
        </row>
        <row r="788">
          <cell r="A788" t="str">
            <v>110300000</v>
          </cell>
          <cell r="B788" t="str">
            <v>100ITHK0002</v>
          </cell>
          <cell r="C788" t="str">
            <v>หัวแล้ง 981 " HAKKO"</v>
          </cell>
          <cell r="D788" t="str">
            <v>5 ส.ค. 41</v>
          </cell>
          <cell r="E788">
            <v>850</v>
          </cell>
          <cell r="F788">
            <v>0</v>
          </cell>
          <cell r="G788">
            <v>20</v>
          </cell>
          <cell r="H788">
            <v>239.4</v>
          </cell>
          <cell r="I788">
            <v>239.4</v>
          </cell>
          <cell r="J788">
            <v>610.6</v>
          </cell>
          <cell r="K788" t="str">
            <v>IT</v>
          </cell>
        </row>
        <row r="789">
          <cell r="A789" t="str">
            <v>110300000</v>
          </cell>
          <cell r="B789" t="str">
            <v>100ITHK0003</v>
          </cell>
          <cell r="C789" t="str">
            <v>หัวแล้ง 981 " HAKKO"</v>
          </cell>
          <cell r="D789" t="str">
            <v>5 ส.ค. 41</v>
          </cell>
          <cell r="E789">
            <v>850</v>
          </cell>
          <cell r="F789">
            <v>0</v>
          </cell>
          <cell r="G789">
            <v>20</v>
          </cell>
          <cell r="H789">
            <v>239.4</v>
          </cell>
          <cell r="I789">
            <v>239.4</v>
          </cell>
          <cell r="J789">
            <v>610.6</v>
          </cell>
          <cell r="K789" t="str">
            <v>IT</v>
          </cell>
        </row>
        <row r="790">
          <cell r="A790" t="str">
            <v>110300000</v>
          </cell>
          <cell r="B790" t="str">
            <v>100ITSC0001</v>
          </cell>
          <cell r="C790" t="str">
            <v>คีมตัด 20-SH "SOGA"</v>
          </cell>
          <cell r="D790" t="str">
            <v>5 ส.ค. 41</v>
          </cell>
          <cell r="E790">
            <v>550</v>
          </cell>
          <cell r="F790">
            <v>0</v>
          </cell>
          <cell r="G790">
            <v>20</v>
          </cell>
          <cell r="H790">
            <v>154.88</v>
          </cell>
          <cell r="I790">
            <v>154.88</v>
          </cell>
          <cell r="J790">
            <v>395.12</v>
          </cell>
          <cell r="K790" t="str">
            <v>IT</v>
          </cell>
        </row>
        <row r="791">
          <cell r="A791" t="str">
            <v>110300000</v>
          </cell>
          <cell r="B791" t="str">
            <v>100ITSC0002</v>
          </cell>
          <cell r="C791" t="str">
            <v>คีมตัด 20-SH "SOGA"</v>
          </cell>
          <cell r="D791" t="str">
            <v>5 ส.ค. 41</v>
          </cell>
          <cell r="E791">
            <v>550</v>
          </cell>
          <cell r="F791">
            <v>0</v>
          </cell>
          <cell r="G791">
            <v>20</v>
          </cell>
          <cell r="H791">
            <v>154.88</v>
          </cell>
          <cell r="I791">
            <v>154.88</v>
          </cell>
          <cell r="J791">
            <v>395.12</v>
          </cell>
          <cell r="K791" t="str">
            <v>IT</v>
          </cell>
        </row>
        <row r="792">
          <cell r="A792" t="str">
            <v>110300000</v>
          </cell>
          <cell r="B792" t="str">
            <v>100ITSC0003</v>
          </cell>
          <cell r="C792" t="str">
            <v>คีมเข้าหัว RJ45 ตัวผู้</v>
          </cell>
          <cell r="D792" t="str">
            <v>7 มิ.ย. 41</v>
          </cell>
          <cell r="E792">
            <v>9500</v>
          </cell>
          <cell r="F792">
            <v>0</v>
          </cell>
          <cell r="G792">
            <v>20</v>
          </cell>
          <cell r="H792">
            <v>2982.71</v>
          </cell>
          <cell r="I792">
            <v>2982.71</v>
          </cell>
          <cell r="J792">
            <v>6517.29</v>
          </cell>
          <cell r="K792" t="str">
            <v>IT</v>
          </cell>
        </row>
        <row r="793">
          <cell r="A793" t="str">
            <v>110300000</v>
          </cell>
          <cell r="B793" t="str">
            <v>100ITSC0004</v>
          </cell>
          <cell r="C793" t="str">
            <v>คีมเข้าหัว RJ45 ตัวผู้</v>
          </cell>
          <cell r="D793" t="str">
            <v>7 มิ.ย. 41</v>
          </cell>
          <cell r="E793">
            <v>9500</v>
          </cell>
          <cell r="F793">
            <v>0</v>
          </cell>
          <cell r="G793">
            <v>20</v>
          </cell>
          <cell r="H793">
            <v>2982.71</v>
          </cell>
          <cell r="I793">
            <v>2982.71</v>
          </cell>
          <cell r="J793">
            <v>6517.29</v>
          </cell>
          <cell r="K793" t="str">
            <v>IT</v>
          </cell>
        </row>
        <row r="794">
          <cell r="A794" t="str">
            <v>110300000</v>
          </cell>
          <cell r="B794" t="str">
            <v>100ITSC0005</v>
          </cell>
          <cell r="C794" t="str">
            <v>คีมตัด 20-SH "SOGA"</v>
          </cell>
          <cell r="D794" t="str">
            <v>5 ส.ค. 41</v>
          </cell>
          <cell r="E794">
            <v>550</v>
          </cell>
          <cell r="F794">
            <v>0</v>
          </cell>
          <cell r="G794">
            <v>20</v>
          </cell>
          <cell r="H794">
            <v>154.88</v>
          </cell>
          <cell r="I794">
            <v>154.88</v>
          </cell>
          <cell r="J794">
            <v>395.12</v>
          </cell>
          <cell r="K794" t="str">
            <v>IT</v>
          </cell>
        </row>
        <row r="795">
          <cell r="A795" t="str">
            <v>110300000</v>
          </cell>
          <cell r="B795" t="str">
            <v>100ITSC0006</v>
          </cell>
          <cell r="C795" t="str">
            <v>คีมย้ำ HT -210C+8P TAIWAN</v>
          </cell>
          <cell r="D795" t="str">
            <v>5 ส.ค. 41</v>
          </cell>
          <cell r="E795">
            <v>750</v>
          </cell>
          <cell r="F795">
            <v>0</v>
          </cell>
          <cell r="G795">
            <v>20</v>
          </cell>
          <cell r="H795">
            <v>211.25</v>
          </cell>
          <cell r="I795">
            <v>211.25</v>
          </cell>
          <cell r="J795">
            <v>538.75</v>
          </cell>
          <cell r="K795" t="str">
            <v>IT</v>
          </cell>
        </row>
        <row r="796">
          <cell r="A796" t="str">
            <v>110300000</v>
          </cell>
          <cell r="B796" t="str">
            <v>100ITSC0007</v>
          </cell>
          <cell r="C796" t="str">
            <v>คีมเข้าหัว RJ-45 ตัวผู้</v>
          </cell>
          <cell r="D796" t="str">
            <v>10 พ.ค. 41</v>
          </cell>
          <cell r="E796">
            <v>9500</v>
          </cell>
          <cell r="F796">
            <v>0</v>
          </cell>
          <cell r="G796">
            <v>20</v>
          </cell>
          <cell r="H796">
            <v>3128.46</v>
          </cell>
          <cell r="I796">
            <v>3128.46</v>
          </cell>
          <cell r="J796">
            <v>6371.54</v>
          </cell>
          <cell r="K796" t="str">
            <v>IT</v>
          </cell>
        </row>
        <row r="797">
          <cell r="A797" t="str">
            <v>110300000</v>
          </cell>
          <cell r="B797" t="str">
            <v>100ITTE0001</v>
          </cell>
          <cell r="C797" t="str">
            <v>ชุด TEST การเข้าสาร RJ - 45</v>
          </cell>
          <cell r="D797" t="str">
            <v>9 มิ.ย. 41</v>
          </cell>
          <cell r="E797">
            <v>4800</v>
          </cell>
          <cell r="F797">
            <v>0</v>
          </cell>
          <cell r="G797">
            <v>20</v>
          </cell>
          <cell r="H797">
            <v>1501.73</v>
          </cell>
          <cell r="I797">
            <v>1501.73</v>
          </cell>
          <cell r="J797">
            <v>3298.27</v>
          </cell>
          <cell r="K797" t="str">
            <v>IT</v>
          </cell>
        </row>
        <row r="798">
          <cell r="A798" t="str">
            <v>110300000</v>
          </cell>
          <cell r="B798" t="str">
            <v>100LW0C0004</v>
          </cell>
          <cell r="C798" t="str">
            <v>โต๊ะบริหารท๊อปเงา 85-180-75</v>
          </cell>
          <cell r="D798" t="str">
            <v>15 พ.ค. 41</v>
          </cell>
          <cell r="E798">
            <v>9841.66</v>
          </cell>
          <cell r="F798">
            <v>0</v>
          </cell>
          <cell r="G798">
            <v>20</v>
          </cell>
          <cell r="H798">
            <v>3214.01</v>
          </cell>
          <cell r="I798">
            <v>3214.01</v>
          </cell>
          <cell r="J798">
            <v>6627.65</v>
          </cell>
          <cell r="K798" t="str">
            <v>LW</v>
          </cell>
        </row>
        <row r="799">
          <cell r="A799" t="str">
            <v>110300000</v>
          </cell>
          <cell r="B799" t="str">
            <v>100LW0D0014</v>
          </cell>
          <cell r="C799" t="str">
            <v>โต๊ะทำงาน 75-120-75</v>
          </cell>
          <cell r="D799" t="str">
            <v>5 พ.ค. 41</v>
          </cell>
          <cell r="E799">
            <v>3584</v>
          </cell>
          <cell r="F799">
            <v>0</v>
          </cell>
          <cell r="G799">
            <v>20</v>
          </cell>
          <cell r="H799">
            <v>1190.1300000000001</v>
          </cell>
          <cell r="I799">
            <v>1190.1300000000001</v>
          </cell>
          <cell r="J799">
            <v>2393.87</v>
          </cell>
          <cell r="K799" t="str">
            <v>LW</v>
          </cell>
        </row>
        <row r="800">
          <cell r="A800" t="str">
            <v>110300000</v>
          </cell>
          <cell r="B800" t="str">
            <v>100LW0D0015</v>
          </cell>
          <cell r="C800" t="str">
            <v>โต๊ะทำงาน 75-120-75</v>
          </cell>
          <cell r="D800" t="str">
            <v>5 พ.ค. 41</v>
          </cell>
          <cell r="E800">
            <v>3584</v>
          </cell>
          <cell r="F800">
            <v>0</v>
          </cell>
          <cell r="G800">
            <v>20</v>
          </cell>
          <cell r="H800">
            <v>1190.1300000000001</v>
          </cell>
          <cell r="I800">
            <v>1190.1300000000001</v>
          </cell>
          <cell r="J800">
            <v>2393.87</v>
          </cell>
          <cell r="K800" t="str">
            <v>LW</v>
          </cell>
        </row>
        <row r="801">
          <cell r="A801" t="str">
            <v>110300000</v>
          </cell>
          <cell r="B801" t="str">
            <v>100LW0D0016</v>
          </cell>
          <cell r="C801" t="str">
            <v>โต๊ะทำงาน 75-120-75</v>
          </cell>
          <cell r="D801" t="str">
            <v>15 พ.ค. 41</v>
          </cell>
          <cell r="E801">
            <v>3584</v>
          </cell>
          <cell r="F801">
            <v>0</v>
          </cell>
          <cell r="G801">
            <v>20</v>
          </cell>
          <cell r="H801">
            <v>1170.5</v>
          </cell>
          <cell r="I801">
            <v>1170.5</v>
          </cell>
          <cell r="J801">
            <v>2413.5</v>
          </cell>
          <cell r="K801" t="str">
            <v>LW</v>
          </cell>
        </row>
        <row r="802">
          <cell r="A802" t="str">
            <v>110300000</v>
          </cell>
          <cell r="B802" t="str">
            <v>100LW0M0004</v>
          </cell>
          <cell r="C802" t="str">
            <v>โต๊ะคอมพิวเตอร์ 60-120-75</v>
          </cell>
          <cell r="D802" t="str">
            <v>15 พ.ค. 41</v>
          </cell>
          <cell r="E802">
            <v>3261.44</v>
          </cell>
          <cell r="F802">
            <v>0</v>
          </cell>
          <cell r="G802">
            <v>20</v>
          </cell>
          <cell r="H802">
            <v>1065.0899999999999</v>
          </cell>
          <cell r="I802">
            <v>1065.0899999999999</v>
          </cell>
          <cell r="J802">
            <v>2196.35</v>
          </cell>
          <cell r="K802" t="str">
            <v>LW</v>
          </cell>
        </row>
        <row r="803">
          <cell r="A803" t="str">
            <v>110300000</v>
          </cell>
          <cell r="B803" t="str">
            <v>100LW0M0005</v>
          </cell>
          <cell r="C803" t="str">
            <v>โต๊ะคอมพิวเตอร์ขนาด 60-120-75</v>
          </cell>
          <cell r="D803" t="str">
            <v>15 พ.ค. 41</v>
          </cell>
          <cell r="E803">
            <v>3261.44</v>
          </cell>
          <cell r="F803">
            <v>0</v>
          </cell>
          <cell r="G803">
            <v>20</v>
          </cell>
          <cell r="H803">
            <v>1065.0899999999999</v>
          </cell>
          <cell r="I803">
            <v>1065.0899999999999</v>
          </cell>
          <cell r="J803">
            <v>2196.35</v>
          </cell>
          <cell r="K803" t="str">
            <v>LW</v>
          </cell>
        </row>
        <row r="804">
          <cell r="A804" t="str">
            <v>110300000</v>
          </cell>
          <cell r="B804" t="str">
            <v>100LW1E0004</v>
          </cell>
          <cell r="C804" t="str">
            <v>เก้าอี้ทำงานหุ้มผ้ามีท่อแก็ส</v>
          </cell>
          <cell r="D804" t="str">
            <v>15 พ.ค. 41</v>
          </cell>
          <cell r="E804">
            <v>4157.4399999999996</v>
          </cell>
          <cell r="F804">
            <v>0</v>
          </cell>
          <cell r="G804">
            <v>20</v>
          </cell>
          <cell r="H804">
            <v>1357.72</v>
          </cell>
          <cell r="I804">
            <v>1357.72</v>
          </cell>
          <cell r="J804">
            <v>2799.72</v>
          </cell>
          <cell r="K804" t="str">
            <v>LW</v>
          </cell>
        </row>
        <row r="805">
          <cell r="A805" t="str">
            <v>110300000</v>
          </cell>
          <cell r="B805" t="str">
            <v>100LW1F0007</v>
          </cell>
          <cell r="C805" t="str">
            <v>เก้าอี้ทำงาน</v>
          </cell>
          <cell r="D805" t="str">
            <v>15 พ.ค. 41</v>
          </cell>
          <cell r="E805">
            <v>2186.2399999999998</v>
          </cell>
          <cell r="F805">
            <v>0</v>
          </cell>
          <cell r="G805">
            <v>20</v>
          </cell>
          <cell r="H805">
            <v>714.02</v>
          </cell>
          <cell r="I805">
            <v>714.02</v>
          </cell>
          <cell r="J805">
            <v>1472.22</v>
          </cell>
          <cell r="K805" t="str">
            <v>LW</v>
          </cell>
        </row>
        <row r="806">
          <cell r="A806" t="str">
            <v>110300000</v>
          </cell>
          <cell r="B806" t="str">
            <v>100LW1F0008</v>
          </cell>
          <cell r="C806" t="str">
            <v>เก้าอี้ทำงาน</v>
          </cell>
          <cell r="D806" t="str">
            <v>15 พ.ค. 41</v>
          </cell>
          <cell r="E806">
            <v>2186.2399999999998</v>
          </cell>
          <cell r="F806">
            <v>0</v>
          </cell>
          <cell r="G806">
            <v>20</v>
          </cell>
          <cell r="H806">
            <v>714.02</v>
          </cell>
          <cell r="I806">
            <v>714.02</v>
          </cell>
          <cell r="J806">
            <v>1472.22</v>
          </cell>
          <cell r="K806" t="str">
            <v>LW</v>
          </cell>
        </row>
        <row r="807">
          <cell r="A807" t="str">
            <v>110300000</v>
          </cell>
          <cell r="B807" t="str">
            <v>100LW1F0026</v>
          </cell>
          <cell r="C807" t="str">
            <v>เก้าอี้ทำงาน</v>
          </cell>
          <cell r="D807" t="str">
            <v>15 พ.ค. 41</v>
          </cell>
          <cell r="E807">
            <v>2186.2399999999998</v>
          </cell>
          <cell r="F807">
            <v>0</v>
          </cell>
          <cell r="G807">
            <v>20</v>
          </cell>
          <cell r="H807">
            <v>714.02</v>
          </cell>
          <cell r="I807">
            <v>714.02</v>
          </cell>
          <cell r="J807">
            <v>1472.22</v>
          </cell>
          <cell r="K807" t="str">
            <v>LW</v>
          </cell>
        </row>
        <row r="808">
          <cell r="A808" t="str">
            <v>110300000</v>
          </cell>
          <cell r="B808" t="str">
            <v>100LW1F0027</v>
          </cell>
          <cell r="C808" t="str">
            <v>เก้าอี้ทำงาน</v>
          </cell>
          <cell r="D808" t="str">
            <v>15 พ.ค. 41</v>
          </cell>
          <cell r="E808">
            <v>2186.2399999999998</v>
          </cell>
          <cell r="F808">
            <v>0</v>
          </cell>
          <cell r="G808">
            <v>20</v>
          </cell>
          <cell r="H808">
            <v>714.02</v>
          </cell>
          <cell r="I808">
            <v>714.02</v>
          </cell>
          <cell r="J808">
            <v>1472.22</v>
          </cell>
          <cell r="K808" t="str">
            <v>LW</v>
          </cell>
        </row>
        <row r="809">
          <cell r="A809" t="str">
            <v>110300000</v>
          </cell>
          <cell r="B809" t="str">
            <v>100LW1F0028</v>
          </cell>
          <cell r="C809" t="str">
            <v>เก้าอี้ทำงาน</v>
          </cell>
          <cell r="D809" t="str">
            <v>15 พ.ค. 41</v>
          </cell>
          <cell r="E809">
            <v>2186.2399999999998</v>
          </cell>
          <cell r="F809">
            <v>0</v>
          </cell>
          <cell r="G809">
            <v>20</v>
          </cell>
          <cell r="H809">
            <v>714.02</v>
          </cell>
          <cell r="I809">
            <v>714.02</v>
          </cell>
          <cell r="J809">
            <v>1472.22</v>
          </cell>
          <cell r="K809" t="str">
            <v>LW</v>
          </cell>
        </row>
        <row r="810">
          <cell r="A810" t="str">
            <v>110300000</v>
          </cell>
          <cell r="B810" t="str">
            <v>100LW1G0010</v>
          </cell>
          <cell r="C810" t="str">
            <v>เก้าอี้ทำงาน</v>
          </cell>
          <cell r="D810" t="str">
            <v>15 พ.ค. 41</v>
          </cell>
          <cell r="E810">
            <v>1899.52</v>
          </cell>
          <cell r="F810">
            <v>0</v>
          </cell>
          <cell r="G810">
            <v>20</v>
          </cell>
          <cell r="H810">
            <v>620.34</v>
          </cell>
          <cell r="I810">
            <v>620.34</v>
          </cell>
          <cell r="J810">
            <v>1279.18</v>
          </cell>
          <cell r="K810" t="str">
            <v>LW</v>
          </cell>
        </row>
        <row r="811">
          <cell r="A811" t="str">
            <v>110300000</v>
          </cell>
          <cell r="B811" t="str">
            <v>100LW1G0036</v>
          </cell>
          <cell r="C811" t="str">
            <v>เก้าอี้ทำงาน(15.9.41)</v>
          </cell>
          <cell r="D811" t="str">
            <v>15 ก.ย. 41</v>
          </cell>
          <cell r="E811">
            <v>1934.5</v>
          </cell>
          <cell r="F811">
            <v>0</v>
          </cell>
          <cell r="G811">
            <v>20</v>
          </cell>
          <cell r="H811">
            <v>501.38</v>
          </cell>
          <cell r="I811">
            <v>501.38</v>
          </cell>
          <cell r="J811">
            <v>1433.12</v>
          </cell>
          <cell r="K811" t="str">
            <v>LW</v>
          </cell>
        </row>
        <row r="812">
          <cell r="A812" t="str">
            <v>110300000</v>
          </cell>
          <cell r="B812" t="str">
            <v>100LW1G0037</v>
          </cell>
          <cell r="C812" t="str">
            <v>เก้าอี้ทำงาน(15.9.41)</v>
          </cell>
          <cell r="D812" t="str">
            <v>15 ก.ย. 41</v>
          </cell>
          <cell r="E812">
            <v>1934.5</v>
          </cell>
          <cell r="F812">
            <v>0</v>
          </cell>
          <cell r="G812">
            <v>20</v>
          </cell>
          <cell r="H812">
            <v>501.38</v>
          </cell>
          <cell r="I812">
            <v>501.38</v>
          </cell>
          <cell r="J812">
            <v>1433.12</v>
          </cell>
          <cell r="K812" t="str">
            <v>LW</v>
          </cell>
        </row>
        <row r="813">
          <cell r="A813" t="str">
            <v>110300000</v>
          </cell>
          <cell r="B813" t="str">
            <v>100LW2A0007</v>
          </cell>
          <cell r="C813" t="str">
            <v>ตู้เอกสาร 40-80-75</v>
          </cell>
          <cell r="D813" t="str">
            <v>15 พ.ค. 41</v>
          </cell>
          <cell r="E813">
            <v>2329.6</v>
          </cell>
          <cell r="F813">
            <v>0</v>
          </cell>
          <cell r="G813">
            <v>20</v>
          </cell>
          <cell r="H813">
            <v>760.74</v>
          </cell>
          <cell r="I813">
            <v>760.74</v>
          </cell>
          <cell r="J813">
            <v>1568.86</v>
          </cell>
          <cell r="K813" t="str">
            <v>LW</v>
          </cell>
        </row>
        <row r="814">
          <cell r="A814" t="str">
            <v>110300000</v>
          </cell>
          <cell r="B814" t="str">
            <v>100LW2A0008</v>
          </cell>
          <cell r="C814" t="str">
            <v>ตู้เอกสาร 40-80-75</v>
          </cell>
          <cell r="D814" t="str">
            <v>15 พ.ค. 41</v>
          </cell>
          <cell r="E814">
            <v>2329.6</v>
          </cell>
          <cell r="F814">
            <v>0</v>
          </cell>
          <cell r="G814">
            <v>20</v>
          </cell>
          <cell r="H814">
            <v>760.74</v>
          </cell>
          <cell r="I814">
            <v>760.74</v>
          </cell>
          <cell r="J814">
            <v>1568.86</v>
          </cell>
          <cell r="K814" t="str">
            <v>LW</v>
          </cell>
        </row>
        <row r="815">
          <cell r="A815" t="str">
            <v>110300000</v>
          </cell>
          <cell r="B815" t="str">
            <v>100LW2B0005</v>
          </cell>
          <cell r="C815" t="str">
            <v>ตู้เอกสาร 40-90-75</v>
          </cell>
          <cell r="D815" t="str">
            <v>15 พ.ค. 41</v>
          </cell>
          <cell r="E815">
            <v>3476.48</v>
          </cell>
          <cell r="F815">
            <v>0</v>
          </cell>
          <cell r="G815">
            <v>20</v>
          </cell>
          <cell r="H815">
            <v>1135.32</v>
          </cell>
          <cell r="I815">
            <v>1135.32</v>
          </cell>
          <cell r="J815">
            <v>2341.16</v>
          </cell>
          <cell r="K815" t="str">
            <v>LW</v>
          </cell>
        </row>
        <row r="816">
          <cell r="A816" t="str">
            <v>110300000</v>
          </cell>
          <cell r="B816" t="str">
            <v>100LW2E0004</v>
          </cell>
          <cell r="C816" t="str">
            <v>ตู้เอกสารท๊อปเงา 40-203-75</v>
          </cell>
          <cell r="D816" t="str">
            <v>15 พ.ค. 41</v>
          </cell>
          <cell r="E816">
            <v>9497.6</v>
          </cell>
          <cell r="F816">
            <v>0</v>
          </cell>
          <cell r="G816">
            <v>20</v>
          </cell>
          <cell r="H816">
            <v>3101.66</v>
          </cell>
          <cell r="I816">
            <v>3101.66</v>
          </cell>
          <cell r="J816">
            <v>6395.94</v>
          </cell>
          <cell r="K816" t="str">
            <v>LW</v>
          </cell>
        </row>
        <row r="817">
          <cell r="A817" t="str">
            <v>110300000</v>
          </cell>
          <cell r="B817" t="str">
            <v>100LW2M0001</v>
          </cell>
          <cell r="C817" t="str">
            <v>ตู้เอกสาร 40-80-190(15.9.41)</v>
          </cell>
          <cell r="D817" t="str">
            <v>15 ก.ย. 41</v>
          </cell>
          <cell r="E817">
            <v>6102.8</v>
          </cell>
          <cell r="F817">
            <v>0</v>
          </cell>
          <cell r="G817">
            <v>20</v>
          </cell>
          <cell r="H817">
            <v>1581.67</v>
          </cell>
          <cell r="I817">
            <v>1581.67</v>
          </cell>
          <cell r="J817">
            <v>4521.13</v>
          </cell>
          <cell r="K817" t="str">
            <v>LW</v>
          </cell>
        </row>
        <row r="818">
          <cell r="A818" t="str">
            <v>110300000</v>
          </cell>
          <cell r="B818" t="str">
            <v>100LW2M0002</v>
          </cell>
          <cell r="C818" t="str">
            <v>ตู้เอกสาร 40- 80-190(15.10.41)</v>
          </cell>
          <cell r="D818" t="str">
            <v>15 ต.ค. 41</v>
          </cell>
          <cell r="E818">
            <v>6102.8</v>
          </cell>
          <cell r="F818">
            <v>0</v>
          </cell>
          <cell r="G818">
            <v>20</v>
          </cell>
          <cell r="H818">
            <v>1481.36</v>
          </cell>
          <cell r="I818">
            <v>1481.36</v>
          </cell>
          <cell r="J818">
            <v>4621.4399999999996</v>
          </cell>
          <cell r="K818" t="str">
            <v>LW</v>
          </cell>
        </row>
        <row r="819">
          <cell r="A819" t="str">
            <v>110300000</v>
          </cell>
          <cell r="B819" t="str">
            <v>100LW6D0001</v>
          </cell>
          <cell r="C819" t="str">
            <v>ฉากทึบ 80-180</v>
          </cell>
          <cell r="D819" t="str">
            <v>15 พ.ค. 41</v>
          </cell>
          <cell r="E819">
            <v>2401.2800000000002</v>
          </cell>
          <cell r="F819">
            <v>0</v>
          </cell>
          <cell r="G819">
            <v>20</v>
          </cell>
          <cell r="H819">
            <v>784.19</v>
          </cell>
          <cell r="I819">
            <v>784.19</v>
          </cell>
          <cell r="J819">
            <v>1617.09</v>
          </cell>
          <cell r="K819" t="str">
            <v>LW</v>
          </cell>
        </row>
        <row r="820">
          <cell r="A820" t="str">
            <v>110300000</v>
          </cell>
          <cell r="B820" t="str">
            <v>100LW6D0002</v>
          </cell>
          <cell r="C820" t="str">
            <v>ฉากทึบ 80-180</v>
          </cell>
          <cell r="D820" t="str">
            <v>15 พ.ค. 41</v>
          </cell>
          <cell r="E820">
            <v>2401.2800000000002</v>
          </cell>
          <cell r="F820">
            <v>0</v>
          </cell>
          <cell r="G820">
            <v>20</v>
          </cell>
          <cell r="H820">
            <v>784.19</v>
          </cell>
          <cell r="I820">
            <v>784.19</v>
          </cell>
          <cell r="J820">
            <v>1617.09</v>
          </cell>
          <cell r="K820" t="str">
            <v>LW</v>
          </cell>
        </row>
        <row r="821">
          <cell r="A821" t="str">
            <v>110300000</v>
          </cell>
          <cell r="B821" t="str">
            <v>100LW6D0003</v>
          </cell>
          <cell r="C821" t="str">
            <v>ฉากทึบ 80-180</v>
          </cell>
          <cell r="D821" t="str">
            <v>15 พ.ค. 41</v>
          </cell>
          <cell r="E821">
            <v>2401.2800000000002</v>
          </cell>
          <cell r="F821">
            <v>0</v>
          </cell>
          <cell r="G821">
            <v>20</v>
          </cell>
          <cell r="H821">
            <v>784.19</v>
          </cell>
          <cell r="I821">
            <v>784.19</v>
          </cell>
          <cell r="J821">
            <v>1617.09</v>
          </cell>
          <cell r="K821" t="str">
            <v>LW</v>
          </cell>
        </row>
        <row r="822">
          <cell r="A822" t="str">
            <v>110300000</v>
          </cell>
          <cell r="B822" t="str">
            <v>100LW6E0001</v>
          </cell>
          <cell r="C822" t="str">
            <v>ฉากทึบ 90-180</v>
          </cell>
          <cell r="D822" t="str">
            <v>15 พ.ค. 41</v>
          </cell>
          <cell r="E822">
            <v>2494.46</v>
          </cell>
          <cell r="F822">
            <v>0</v>
          </cell>
          <cell r="G822">
            <v>20</v>
          </cell>
          <cell r="H822">
            <v>814.58</v>
          </cell>
          <cell r="I822">
            <v>814.58</v>
          </cell>
          <cell r="J822">
            <v>1679.88</v>
          </cell>
          <cell r="K822" t="str">
            <v>LW</v>
          </cell>
        </row>
        <row r="823">
          <cell r="A823" t="str">
            <v>110300000</v>
          </cell>
          <cell r="B823" t="str">
            <v>100LW6E0002</v>
          </cell>
          <cell r="C823" t="str">
            <v>ฉากทึบ 90-180</v>
          </cell>
          <cell r="D823" t="str">
            <v>15 พ.ค. 41</v>
          </cell>
          <cell r="E823">
            <v>2494.46</v>
          </cell>
          <cell r="F823">
            <v>0</v>
          </cell>
          <cell r="G823">
            <v>20</v>
          </cell>
          <cell r="H823">
            <v>814.58</v>
          </cell>
          <cell r="I823">
            <v>814.58</v>
          </cell>
          <cell r="J823">
            <v>1679.88</v>
          </cell>
          <cell r="K823" t="str">
            <v>LW</v>
          </cell>
        </row>
        <row r="824">
          <cell r="A824" t="str">
            <v>110300000</v>
          </cell>
          <cell r="B824" t="str">
            <v>100LW6J0001</v>
          </cell>
          <cell r="C824" t="str">
            <v>ฉากครึ่งกระจกหุ้มผ้า 100-180</v>
          </cell>
          <cell r="D824" t="str">
            <v>15 พ.ค. 41</v>
          </cell>
          <cell r="E824">
            <v>3024.9</v>
          </cell>
          <cell r="F824">
            <v>0</v>
          </cell>
          <cell r="G824">
            <v>20</v>
          </cell>
          <cell r="H824">
            <v>987.81</v>
          </cell>
          <cell r="I824">
            <v>987.81</v>
          </cell>
          <cell r="J824">
            <v>2037.09</v>
          </cell>
          <cell r="K824" t="str">
            <v>LW</v>
          </cell>
        </row>
        <row r="825">
          <cell r="A825" t="str">
            <v>110300000</v>
          </cell>
          <cell r="B825" t="str">
            <v>100LW6J0002</v>
          </cell>
          <cell r="C825" t="str">
            <v>ฉากครึ่งกระจกหุ้มผ้า 100-180</v>
          </cell>
          <cell r="D825" t="str">
            <v>15 พ.ค. 41</v>
          </cell>
          <cell r="E825">
            <v>3024.9</v>
          </cell>
          <cell r="F825">
            <v>0</v>
          </cell>
          <cell r="G825">
            <v>20</v>
          </cell>
          <cell r="H825">
            <v>987.81</v>
          </cell>
          <cell r="I825">
            <v>987.81</v>
          </cell>
          <cell r="J825">
            <v>2037.09</v>
          </cell>
          <cell r="K825" t="str">
            <v>LW</v>
          </cell>
        </row>
        <row r="826">
          <cell r="A826" t="str">
            <v>110300000</v>
          </cell>
          <cell r="B826" t="str">
            <v>100LW6Q0005</v>
          </cell>
          <cell r="C826" t="str">
            <v>เสาฉาก ขนาด 180 ซม.</v>
          </cell>
          <cell r="D826" t="str">
            <v>15 พ.ค. 41</v>
          </cell>
          <cell r="E826">
            <v>752.64</v>
          </cell>
          <cell r="F826">
            <v>0</v>
          </cell>
          <cell r="G826">
            <v>20</v>
          </cell>
          <cell r="H826">
            <v>245.73</v>
          </cell>
          <cell r="I826">
            <v>245.73</v>
          </cell>
          <cell r="J826">
            <v>506.91</v>
          </cell>
          <cell r="K826" t="str">
            <v>LW</v>
          </cell>
        </row>
        <row r="827">
          <cell r="A827" t="str">
            <v>110300000</v>
          </cell>
          <cell r="B827" t="str">
            <v>100LW6Q0006</v>
          </cell>
          <cell r="C827" t="str">
            <v>เสาฉาก ขนาด 180 ซม.</v>
          </cell>
          <cell r="D827" t="str">
            <v>15 พ.ค. 41</v>
          </cell>
          <cell r="E827">
            <v>752.64</v>
          </cell>
          <cell r="F827">
            <v>0</v>
          </cell>
          <cell r="G827">
            <v>20</v>
          </cell>
          <cell r="H827">
            <v>245.73</v>
          </cell>
          <cell r="I827">
            <v>245.73</v>
          </cell>
          <cell r="J827">
            <v>506.91</v>
          </cell>
          <cell r="K827" t="str">
            <v>LW</v>
          </cell>
        </row>
        <row r="828">
          <cell r="A828" t="str">
            <v>110300000</v>
          </cell>
          <cell r="B828" t="str">
            <v>100LW6Q0007</v>
          </cell>
          <cell r="C828" t="str">
            <v>เสาฉาก ขนาด 180 ซม.</v>
          </cell>
          <cell r="D828" t="str">
            <v>15 พ.ค. 41</v>
          </cell>
          <cell r="E828">
            <v>752.64</v>
          </cell>
          <cell r="F828">
            <v>0</v>
          </cell>
          <cell r="G828">
            <v>20</v>
          </cell>
          <cell r="H828">
            <v>245.73</v>
          </cell>
          <cell r="I828">
            <v>245.73</v>
          </cell>
          <cell r="J828">
            <v>506.91</v>
          </cell>
          <cell r="K828" t="str">
            <v>LW</v>
          </cell>
        </row>
        <row r="829">
          <cell r="A829" t="str">
            <v>110300000</v>
          </cell>
          <cell r="B829" t="str">
            <v>100MD0A0001</v>
          </cell>
          <cell r="C829" t="str">
            <v>โต๊ะบริหารท๊อปเงา 95-220-75</v>
          </cell>
          <cell r="D829" t="str">
            <v>15 พ.ค. 41</v>
          </cell>
          <cell r="E829">
            <v>16593.919999999998</v>
          </cell>
          <cell r="F829">
            <v>0</v>
          </cell>
          <cell r="G829">
            <v>20</v>
          </cell>
          <cell r="H829">
            <v>5419.19</v>
          </cell>
          <cell r="I829">
            <v>5419.19</v>
          </cell>
          <cell r="J829">
            <v>11174.73</v>
          </cell>
          <cell r="K829" t="str">
            <v>MD</v>
          </cell>
        </row>
        <row r="830">
          <cell r="A830" t="str">
            <v>110300000</v>
          </cell>
          <cell r="B830" t="str">
            <v>100MD0R0001</v>
          </cell>
          <cell r="C830" t="str">
            <v>โต๊ะกลางโซฟา 50-110-40</v>
          </cell>
          <cell r="D830" t="str">
            <v>15 พ.ค. 41</v>
          </cell>
          <cell r="E830">
            <v>3756.03</v>
          </cell>
          <cell r="F830">
            <v>0</v>
          </cell>
          <cell r="G830">
            <v>20</v>
          </cell>
          <cell r="H830">
            <v>1226.5999999999999</v>
          </cell>
          <cell r="I830">
            <v>1226.5999999999999</v>
          </cell>
          <cell r="J830">
            <v>2529.4299999999998</v>
          </cell>
          <cell r="K830" t="str">
            <v>MD</v>
          </cell>
        </row>
        <row r="831">
          <cell r="A831" t="str">
            <v>110300000</v>
          </cell>
          <cell r="B831" t="str">
            <v>100MD0X0001</v>
          </cell>
          <cell r="C831" t="str">
            <v>โต๊ะข้างโซฟา 60-60-40 ท๊อปเงา</v>
          </cell>
          <cell r="D831" t="str">
            <v>15 พ.ค. 41</v>
          </cell>
          <cell r="E831">
            <v>2437.12</v>
          </cell>
          <cell r="F831">
            <v>0</v>
          </cell>
          <cell r="G831">
            <v>20</v>
          </cell>
          <cell r="H831">
            <v>795.91</v>
          </cell>
          <cell r="I831">
            <v>795.91</v>
          </cell>
          <cell r="J831">
            <v>1641.21</v>
          </cell>
          <cell r="K831" t="str">
            <v>MD</v>
          </cell>
        </row>
        <row r="832">
          <cell r="A832" t="str">
            <v>110300000</v>
          </cell>
          <cell r="B832" t="str">
            <v>100MD1A0001</v>
          </cell>
          <cell r="C832" t="str">
            <v>เก้าอี้ทำงานหุ้มหนังแท้สำน้ำตาลอ่อน</v>
          </cell>
          <cell r="D832" t="str">
            <v>15 พ.ค. 41</v>
          </cell>
          <cell r="E832">
            <v>10071.040000000001</v>
          </cell>
          <cell r="F832">
            <v>0</v>
          </cell>
          <cell r="G832">
            <v>20</v>
          </cell>
          <cell r="H832">
            <v>3288.94</v>
          </cell>
          <cell r="I832">
            <v>3288.94</v>
          </cell>
          <cell r="J832">
            <v>6782.1</v>
          </cell>
          <cell r="K832" t="str">
            <v>MD</v>
          </cell>
        </row>
        <row r="833">
          <cell r="A833" t="str">
            <v>110300000</v>
          </cell>
          <cell r="B833" t="str">
            <v>100MD1C0001</v>
          </cell>
          <cell r="C833" t="str">
            <v>เก้าอี้ทำงานหุ้มหนังแท้สีน้ำตาลอ่อน</v>
          </cell>
          <cell r="D833" t="str">
            <v>15 พ.ค. 41</v>
          </cell>
          <cell r="E833">
            <v>5634.05</v>
          </cell>
          <cell r="F833">
            <v>0</v>
          </cell>
          <cell r="G833">
            <v>20</v>
          </cell>
          <cell r="H833">
            <v>1839.89</v>
          </cell>
          <cell r="I833">
            <v>1839.89</v>
          </cell>
          <cell r="J833">
            <v>3794.16</v>
          </cell>
          <cell r="K833" t="str">
            <v>MD</v>
          </cell>
        </row>
        <row r="834">
          <cell r="A834" t="str">
            <v>110300000</v>
          </cell>
          <cell r="B834" t="str">
            <v>100MD1C0002</v>
          </cell>
          <cell r="C834" t="str">
            <v>เก้าอี้ทำงานหุ้มหนังแท้สีน้ำตาลอ่อน</v>
          </cell>
          <cell r="D834" t="str">
            <v>15 พ.ค. 41</v>
          </cell>
          <cell r="E834">
            <v>5634.05</v>
          </cell>
          <cell r="F834">
            <v>0</v>
          </cell>
          <cell r="G834">
            <v>20</v>
          </cell>
          <cell r="H834">
            <v>1839.89</v>
          </cell>
          <cell r="I834">
            <v>1839.89</v>
          </cell>
          <cell r="J834">
            <v>3794.16</v>
          </cell>
          <cell r="K834" t="str">
            <v>MD</v>
          </cell>
        </row>
        <row r="835">
          <cell r="A835" t="str">
            <v>110300000</v>
          </cell>
          <cell r="B835" t="str">
            <v>100MD2E0007</v>
          </cell>
          <cell r="C835" t="str">
            <v>ตู้เอกสารท๊อปเงา 40-203-75(29.6.41)</v>
          </cell>
          <cell r="D835" t="str">
            <v>30 ก.ค. 41</v>
          </cell>
          <cell r="E835">
            <v>14414.4</v>
          </cell>
          <cell r="F835">
            <v>0</v>
          </cell>
          <cell r="G835">
            <v>20</v>
          </cell>
          <cell r="H835">
            <v>4107.1499999999996</v>
          </cell>
          <cell r="I835">
            <v>4107.1499999999996</v>
          </cell>
          <cell r="J835">
            <v>10307.25</v>
          </cell>
          <cell r="K835" t="str">
            <v>MD</v>
          </cell>
        </row>
        <row r="836">
          <cell r="A836" t="str">
            <v>110300000</v>
          </cell>
          <cell r="B836" t="str">
            <v>100MD3A0001</v>
          </cell>
          <cell r="C836" t="str">
            <v>ตู้เอกสารท๊อปเงา 43-180-150</v>
          </cell>
          <cell r="D836" t="str">
            <v>15 พ.ค. 41</v>
          </cell>
          <cell r="E836">
            <v>20500.48</v>
          </cell>
          <cell r="F836">
            <v>0</v>
          </cell>
          <cell r="G836">
            <v>20</v>
          </cell>
          <cell r="H836">
            <v>6694.95</v>
          </cell>
          <cell r="I836">
            <v>6694.95</v>
          </cell>
          <cell r="J836">
            <v>13805.53</v>
          </cell>
          <cell r="K836" t="str">
            <v>MD</v>
          </cell>
        </row>
        <row r="837">
          <cell r="A837" t="str">
            <v>110300000</v>
          </cell>
          <cell r="B837" t="str">
            <v>100MD3D0001</v>
          </cell>
          <cell r="C837" t="str">
            <v>ตู้เอกสารท๊อปเงา 43-120-60</v>
          </cell>
          <cell r="D837" t="str">
            <v>15 พ.ค. 41</v>
          </cell>
          <cell r="E837">
            <v>5906.43</v>
          </cell>
          <cell r="F837">
            <v>0</v>
          </cell>
          <cell r="G837">
            <v>20</v>
          </cell>
          <cell r="H837">
            <v>1928.9</v>
          </cell>
          <cell r="I837">
            <v>1928.9</v>
          </cell>
          <cell r="J837">
            <v>3977.53</v>
          </cell>
          <cell r="K837" t="str">
            <v>MD</v>
          </cell>
        </row>
        <row r="838">
          <cell r="A838" t="str">
            <v>110300000</v>
          </cell>
          <cell r="B838" t="str">
            <v>100MD3F0001</v>
          </cell>
          <cell r="C838" t="str">
            <v>ตู้ลิ้นชักข้างโต๊ะ 55-49-60</v>
          </cell>
          <cell r="D838" t="str">
            <v>15 พ.ค. 41</v>
          </cell>
          <cell r="E838">
            <v>4666.37</v>
          </cell>
          <cell r="F838">
            <v>0</v>
          </cell>
          <cell r="G838">
            <v>20</v>
          </cell>
          <cell r="H838">
            <v>1523.89</v>
          </cell>
          <cell r="I838">
            <v>1523.89</v>
          </cell>
          <cell r="J838">
            <v>3142.48</v>
          </cell>
          <cell r="K838" t="str">
            <v>MD</v>
          </cell>
        </row>
        <row r="839">
          <cell r="A839" t="str">
            <v>110300000</v>
          </cell>
          <cell r="B839" t="str">
            <v>100MD3G0001</v>
          </cell>
          <cell r="C839" t="str">
            <v>ตู้เอกสารท๊อปเงา 43-80-150(29.6.41)</v>
          </cell>
          <cell r="D839" t="str">
            <v>29 มิ.ย. 41</v>
          </cell>
          <cell r="E839">
            <v>7247.34</v>
          </cell>
          <cell r="F839">
            <v>0</v>
          </cell>
          <cell r="G839">
            <v>20</v>
          </cell>
          <cell r="H839">
            <v>2188.12</v>
          </cell>
          <cell r="I839">
            <v>2188.12</v>
          </cell>
          <cell r="J839">
            <v>5059.22</v>
          </cell>
          <cell r="K839" t="str">
            <v>MD</v>
          </cell>
        </row>
        <row r="840">
          <cell r="A840" t="str">
            <v>110300000</v>
          </cell>
          <cell r="B840" t="str">
            <v>100MD3G0002</v>
          </cell>
          <cell r="C840" t="str">
            <v>ตู้เอกสารท๊อปเงา 43-80-150(29.6.41)</v>
          </cell>
          <cell r="D840" t="str">
            <v>29 มิ.ย. 41</v>
          </cell>
          <cell r="E840">
            <v>7247.34</v>
          </cell>
          <cell r="F840">
            <v>0</v>
          </cell>
          <cell r="G840">
            <v>20</v>
          </cell>
          <cell r="H840">
            <v>2188.12</v>
          </cell>
          <cell r="I840">
            <v>2188.12</v>
          </cell>
          <cell r="J840">
            <v>5059.22</v>
          </cell>
          <cell r="K840" t="str">
            <v>MD</v>
          </cell>
        </row>
        <row r="841">
          <cell r="A841" t="str">
            <v>110300000</v>
          </cell>
          <cell r="B841" t="str">
            <v>100MD4A0001</v>
          </cell>
          <cell r="C841" t="str">
            <v>โซฟา 3 ที่นั่ง</v>
          </cell>
          <cell r="D841" t="str">
            <v>15 พ.ค. 41</v>
          </cell>
          <cell r="E841">
            <v>6902.78</v>
          </cell>
          <cell r="F841">
            <v>0</v>
          </cell>
          <cell r="G841">
            <v>20</v>
          </cell>
          <cell r="H841">
            <v>2254.25</v>
          </cell>
          <cell r="I841">
            <v>2254.25</v>
          </cell>
          <cell r="J841">
            <v>4648.53</v>
          </cell>
          <cell r="K841" t="str">
            <v>MD</v>
          </cell>
        </row>
        <row r="842">
          <cell r="A842" t="str">
            <v>110300000</v>
          </cell>
          <cell r="B842" t="str">
            <v>100MD4B0001</v>
          </cell>
          <cell r="C842" t="str">
            <v>โซฟา 1 ที่นั่ง</v>
          </cell>
          <cell r="D842" t="str">
            <v>15 พ.ค. 41</v>
          </cell>
          <cell r="E842">
            <v>3196.93</v>
          </cell>
          <cell r="F842">
            <v>0</v>
          </cell>
          <cell r="G842">
            <v>20</v>
          </cell>
          <cell r="H842">
            <v>1043.98</v>
          </cell>
          <cell r="I842">
            <v>1043.98</v>
          </cell>
          <cell r="J842">
            <v>2152.9499999999998</v>
          </cell>
          <cell r="K842" t="str">
            <v>MD</v>
          </cell>
        </row>
        <row r="843">
          <cell r="A843" t="str">
            <v>110300000</v>
          </cell>
          <cell r="B843" t="str">
            <v>100MD7A0001</v>
          </cell>
          <cell r="C843" t="str">
            <v>ผนังสำเร็จรูป 50-275</v>
          </cell>
          <cell r="D843" t="str">
            <v>15 พ.ค. 41</v>
          </cell>
          <cell r="E843">
            <v>4101.83</v>
          </cell>
          <cell r="F843">
            <v>0</v>
          </cell>
          <cell r="G843">
            <v>20</v>
          </cell>
          <cell r="H843">
            <v>1339.52</v>
          </cell>
          <cell r="I843">
            <v>1339.52</v>
          </cell>
          <cell r="J843">
            <v>2762.31</v>
          </cell>
          <cell r="K843" t="str">
            <v>MD</v>
          </cell>
        </row>
        <row r="844">
          <cell r="A844" t="str">
            <v>110300000</v>
          </cell>
          <cell r="B844" t="str">
            <v>100MD7B0001</v>
          </cell>
          <cell r="C844" t="str">
            <v>ผนังสำเร็จรูปทึบ ขนาด 70-275</v>
          </cell>
          <cell r="D844" t="str">
            <v>15 พ.ค. 41</v>
          </cell>
          <cell r="E844">
            <v>5502.11</v>
          </cell>
          <cell r="F844">
            <v>0</v>
          </cell>
          <cell r="G844">
            <v>20</v>
          </cell>
          <cell r="H844">
            <v>1796.88</v>
          </cell>
          <cell r="I844">
            <v>1796.88</v>
          </cell>
          <cell r="J844">
            <v>3705.23</v>
          </cell>
          <cell r="K844" t="str">
            <v>MD</v>
          </cell>
        </row>
        <row r="845">
          <cell r="A845" t="str">
            <v>110300000</v>
          </cell>
          <cell r="B845" t="str">
            <v>100MD7C0001</v>
          </cell>
          <cell r="C845" t="str">
            <v>ผนังสำเร็จรูปทึบ ขนาด 80-275</v>
          </cell>
          <cell r="D845" t="str">
            <v>15 พ.ค. 41</v>
          </cell>
          <cell r="E845">
            <v>5502.11</v>
          </cell>
          <cell r="F845">
            <v>0</v>
          </cell>
          <cell r="G845">
            <v>20</v>
          </cell>
          <cell r="H845">
            <v>1796.88</v>
          </cell>
          <cell r="I845">
            <v>1796.88</v>
          </cell>
          <cell r="J845">
            <v>3705.23</v>
          </cell>
          <cell r="K845" t="str">
            <v>MD</v>
          </cell>
        </row>
        <row r="846">
          <cell r="A846" t="str">
            <v>110300000</v>
          </cell>
          <cell r="B846" t="str">
            <v>100MD7C0003</v>
          </cell>
          <cell r="C846" t="str">
            <v>ผนังสำเร็จรูป 100-275</v>
          </cell>
          <cell r="D846" t="str">
            <v>15 พ.ค. 41</v>
          </cell>
          <cell r="E846">
            <v>5502.11</v>
          </cell>
          <cell r="F846">
            <v>0</v>
          </cell>
          <cell r="G846">
            <v>20</v>
          </cell>
          <cell r="H846">
            <v>1796.88</v>
          </cell>
          <cell r="I846">
            <v>1796.88</v>
          </cell>
          <cell r="J846">
            <v>3705.23</v>
          </cell>
          <cell r="K846" t="str">
            <v>MD</v>
          </cell>
        </row>
        <row r="847">
          <cell r="A847" t="str">
            <v>110300000</v>
          </cell>
          <cell r="B847" t="str">
            <v>100ME0B0001</v>
          </cell>
          <cell r="C847" t="str">
            <v>โต๊ะบริหารท๊อปเงา 100-200-75</v>
          </cell>
          <cell r="D847" t="str">
            <v>15 พ.ค. 41</v>
          </cell>
          <cell r="E847">
            <v>11834.37</v>
          </cell>
          <cell r="F847">
            <v>0</v>
          </cell>
          <cell r="G847">
            <v>20</v>
          </cell>
          <cell r="H847">
            <v>3864.81</v>
          </cell>
          <cell r="I847">
            <v>3864.81</v>
          </cell>
          <cell r="J847">
            <v>7969.56</v>
          </cell>
          <cell r="K847" t="str">
            <v>ME</v>
          </cell>
        </row>
        <row r="848">
          <cell r="A848" t="str">
            <v>110300000</v>
          </cell>
          <cell r="B848" t="str">
            <v>100ME0R0002</v>
          </cell>
          <cell r="C848" t="str">
            <v>โต๊ะกลางโซฟา 50-110-40</v>
          </cell>
          <cell r="D848" t="str">
            <v>15 พ.ค. 41</v>
          </cell>
          <cell r="E848">
            <v>3756.03</v>
          </cell>
          <cell r="F848">
            <v>0</v>
          </cell>
          <cell r="G848">
            <v>20</v>
          </cell>
          <cell r="H848">
            <v>1226.5999999999999</v>
          </cell>
          <cell r="I848">
            <v>1226.5999999999999</v>
          </cell>
          <cell r="J848">
            <v>2529.4299999999998</v>
          </cell>
          <cell r="K848" t="str">
            <v>ME</v>
          </cell>
        </row>
        <row r="849">
          <cell r="A849" t="str">
            <v>110300000</v>
          </cell>
          <cell r="B849" t="str">
            <v>100ME0X0002</v>
          </cell>
          <cell r="C849" t="str">
            <v>โต๊ะข้างโซฟา 60-60-40 ท๊อปเงา</v>
          </cell>
          <cell r="D849" t="str">
            <v>15 พ.ค. 41</v>
          </cell>
          <cell r="E849">
            <v>2437.12</v>
          </cell>
          <cell r="F849">
            <v>0</v>
          </cell>
          <cell r="G849">
            <v>20</v>
          </cell>
          <cell r="H849">
            <v>795.91</v>
          </cell>
          <cell r="I849">
            <v>795.91</v>
          </cell>
          <cell r="J849">
            <v>1641.21</v>
          </cell>
          <cell r="K849" t="str">
            <v>ME</v>
          </cell>
        </row>
        <row r="850">
          <cell r="A850" t="str">
            <v>110300000</v>
          </cell>
          <cell r="B850" t="str">
            <v>100ME1B0001</v>
          </cell>
          <cell r="C850" t="str">
            <v>เก้าอี้ทำงานหุ้มหนังแท้สีน้ำตาล</v>
          </cell>
          <cell r="D850" t="str">
            <v>15 พ.ค. 41</v>
          </cell>
          <cell r="E850">
            <v>8171.52</v>
          </cell>
          <cell r="F850">
            <v>0</v>
          </cell>
          <cell r="G850">
            <v>20</v>
          </cell>
          <cell r="H850">
            <v>2668.6</v>
          </cell>
          <cell r="I850">
            <v>2668.6</v>
          </cell>
          <cell r="J850">
            <v>5502.92</v>
          </cell>
          <cell r="K850" t="str">
            <v>ME</v>
          </cell>
        </row>
        <row r="851">
          <cell r="A851" t="str">
            <v>110300000</v>
          </cell>
          <cell r="B851" t="str">
            <v>100ME1C0003</v>
          </cell>
          <cell r="C851" t="str">
            <v>เก้าอี้ทำงานหุ้มหนังแท้สีน้ำตาลอ่อน</v>
          </cell>
          <cell r="D851" t="str">
            <v>15 พ.ค. 41</v>
          </cell>
          <cell r="E851">
            <v>5634.05</v>
          </cell>
          <cell r="F851">
            <v>0</v>
          </cell>
          <cell r="G851">
            <v>20</v>
          </cell>
          <cell r="H851">
            <v>1839.89</v>
          </cell>
          <cell r="I851">
            <v>1839.89</v>
          </cell>
          <cell r="J851">
            <v>3794.16</v>
          </cell>
          <cell r="K851" t="str">
            <v>ME</v>
          </cell>
        </row>
        <row r="852">
          <cell r="A852" t="str">
            <v>110300000</v>
          </cell>
          <cell r="B852" t="str">
            <v>100ME1C0004</v>
          </cell>
          <cell r="C852" t="str">
            <v>เก้าอี้ทำงานหุ้มหนังแท้สีน้ำตาลอ่อน</v>
          </cell>
          <cell r="D852" t="str">
            <v>15 พ.ค. 41</v>
          </cell>
          <cell r="E852">
            <v>5634.05</v>
          </cell>
          <cell r="F852">
            <v>0</v>
          </cell>
          <cell r="G852">
            <v>20</v>
          </cell>
          <cell r="H852">
            <v>1839.89</v>
          </cell>
          <cell r="I852">
            <v>1839.89</v>
          </cell>
          <cell r="J852">
            <v>3794.16</v>
          </cell>
          <cell r="K852" t="str">
            <v>ME</v>
          </cell>
        </row>
        <row r="853">
          <cell r="A853" t="str">
            <v>110300000</v>
          </cell>
          <cell r="B853" t="str">
            <v>100ME3B0001</v>
          </cell>
          <cell r="C853" t="str">
            <v>ตู้เอกสารท๊อปเงา 40-180-150</v>
          </cell>
          <cell r="D853" t="str">
            <v>15 พ.ค. 41</v>
          </cell>
          <cell r="E853">
            <v>14407.68</v>
          </cell>
          <cell r="F853">
            <v>0</v>
          </cell>
          <cell r="G853">
            <v>20</v>
          </cell>
          <cell r="H853">
            <v>4705.17</v>
          </cell>
          <cell r="I853">
            <v>4705.17</v>
          </cell>
          <cell r="J853">
            <v>9702.51</v>
          </cell>
          <cell r="K853" t="str">
            <v>ME</v>
          </cell>
        </row>
        <row r="854">
          <cell r="A854" t="str">
            <v>110300000</v>
          </cell>
          <cell r="B854" t="str">
            <v>100ME3C0001</v>
          </cell>
          <cell r="C854" t="str">
            <v>ตู้เอกสารท๊อปเงา 40-120-65</v>
          </cell>
          <cell r="D854" t="str">
            <v>15 พ.ค. 41</v>
          </cell>
          <cell r="E854">
            <v>4264.96</v>
          </cell>
          <cell r="F854">
            <v>0</v>
          </cell>
          <cell r="G854">
            <v>20</v>
          </cell>
          <cell r="H854">
            <v>1392.89</v>
          </cell>
          <cell r="I854">
            <v>1392.89</v>
          </cell>
          <cell r="J854">
            <v>2872.07</v>
          </cell>
          <cell r="K854" t="str">
            <v>ME</v>
          </cell>
        </row>
        <row r="855">
          <cell r="A855" t="str">
            <v>110300000</v>
          </cell>
          <cell r="B855" t="str">
            <v>100ME3E0001</v>
          </cell>
          <cell r="C855" t="str">
            <v>ตู้เอกสารท๊อปเงา 40-48-65</v>
          </cell>
          <cell r="D855" t="str">
            <v>15 พ.ค. 41</v>
          </cell>
          <cell r="E855">
            <v>3096.58</v>
          </cell>
          <cell r="F855">
            <v>0</v>
          </cell>
          <cell r="G855">
            <v>20</v>
          </cell>
          <cell r="H855">
            <v>1011.25</v>
          </cell>
          <cell r="I855">
            <v>1011.25</v>
          </cell>
          <cell r="J855">
            <v>2085.33</v>
          </cell>
          <cell r="K855" t="str">
            <v>ME</v>
          </cell>
        </row>
        <row r="856">
          <cell r="A856" t="str">
            <v>110300000</v>
          </cell>
          <cell r="B856" t="str">
            <v>100ME4D0005</v>
          </cell>
          <cell r="C856" t="str">
            <v>โซฟา 3 ที่นั่ง</v>
          </cell>
          <cell r="D856" t="str">
            <v>15 พ.ค. 41</v>
          </cell>
          <cell r="E856">
            <v>6881.28</v>
          </cell>
          <cell r="F856">
            <v>0</v>
          </cell>
          <cell r="G856">
            <v>20</v>
          </cell>
          <cell r="H856">
            <v>2247.31</v>
          </cell>
          <cell r="I856">
            <v>2247.31</v>
          </cell>
          <cell r="J856">
            <v>4633.97</v>
          </cell>
          <cell r="K856" t="str">
            <v>ME</v>
          </cell>
        </row>
        <row r="857">
          <cell r="A857" t="str">
            <v>110300000</v>
          </cell>
          <cell r="B857" t="str">
            <v>100ME4E0001</v>
          </cell>
          <cell r="C857" t="str">
            <v>โซฟา 1 ที่นั่ง</v>
          </cell>
          <cell r="D857" t="str">
            <v>15 พ.ค. 41</v>
          </cell>
          <cell r="E857">
            <v>3268.61</v>
          </cell>
          <cell r="F857">
            <v>0</v>
          </cell>
          <cell r="G857">
            <v>20</v>
          </cell>
          <cell r="H857">
            <v>1067.43</v>
          </cell>
          <cell r="I857">
            <v>1067.43</v>
          </cell>
          <cell r="J857">
            <v>2201.1799999999998</v>
          </cell>
          <cell r="K857" t="str">
            <v>ME</v>
          </cell>
        </row>
        <row r="858">
          <cell r="A858" t="str">
            <v>110300000</v>
          </cell>
          <cell r="B858" t="str">
            <v>100ME7D0003</v>
          </cell>
          <cell r="C858" t="str">
            <v>ผนังสำเร็จรูปครึ่งกระจก 110-275</v>
          </cell>
          <cell r="D858" t="str">
            <v>15 พ.ค. 41</v>
          </cell>
          <cell r="E858">
            <v>6845.82</v>
          </cell>
          <cell r="F858">
            <v>0</v>
          </cell>
          <cell r="G858">
            <v>20</v>
          </cell>
          <cell r="H858">
            <v>2235.6999999999998</v>
          </cell>
          <cell r="I858">
            <v>2235.6999999999998</v>
          </cell>
          <cell r="J858">
            <v>4610.12</v>
          </cell>
          <cell r="K858" t="str">
            <v>ME</v>
          </cell>
        </row>
        <row r="859">
          <cell r="A859" t="str">
            <v>110300000</v>
          </cell>
          <cell r="B859" t="str">
            <v>100ME7D0004</v>
          </cell>
          <cell r="C859" t="str">
            <v>ผนังสำเร็จรูปครึ่งกระจก 110-275</v>
          </cell>
          <cell r="D859" t="str">
            <v>15 พ.ค. 41</v>
          </cell>
          <cell r="E859">
            <v>6845.82</v>
          </cell>
          <cell r="F859">
            <v>0</v>
          </cell>
          <cell r="G859">
            <v>20</v>
          </cell>
          <cell r="H859">
            <v>2235.6999999999998</v>
          </cell>
          <cell r="I859">
            <v>2235.6999999999998</v>
          </cell>
          <cell r="J859">
            <v>4610.12</v>
          </cell>
          <cell r="K859" t="str">
            <v>ME</v>
          </cell>
        </row>
        <row r="860">
          <cell r="A860" t="str">
            <v>110300000</v>
          </cell>
          <cell r="B860" t="str">
            <v>100ME7H0001</v>
          </cell>
          <cell r="C860" t="str">
            <v>ผนังสำเร็จรูป 120-275</v>
          </cell>
          <cell r="D860" t="str">
            <v>15 พ.ค. 41</v>
          </cell>
          <cell r="E860">
            <v>6605.36</v>
          </cell>
          <cell r="F860">
            <v>0</v>
          </cell>
          <cell r="G860">
            <v>20</v>
          </cell>
          <cell r="H860">
            <v>2157.13</v>
          </cell>
          <cell r="I860">
            <v>2157.13</v>
          </cell>
          <cell r="J860">
            <v>4448.2299999999996</v>
          </cell>
          <cell r="K860" t="str">
            <v>ME</v>
          </cell>
        </row>
        <row r="861">
          <cell r="A861" t="str">
            <v>110300000</v>
          </cell>
          <cell r="B861" t="str">
            <v>100ME8A0001</v>
          </cell>
          <cell r="C861" t="str">
            <v>ผนังชุดประตูขวาครึ่งกระจก</v>
          </cell>
          <cell r="D861" t="str">
            <v>15 พ.ค. 41</v>
          </cell>
          <cell r="E861">
            <v>9816.11</v>
          </cell>
          <cell r="F861">
            <v>0</v>
          </cell>
          <cell r="G861">
            <v>20</v>
          </cell>
          <cell r="H861">
            <v>3205.7</v>
          </cell>
          <cell r="I861">
            <v>3205.7</v>
          </cell>
          <cell r="J861">
            <v>6610.41</v>
          </cell>
          <cell r="K861" t="str">
            <v>ME</v>
          </cell>
        </row>
        <row r="862">
          <cell r="A862" t="str">
            <v>110300000</v>
          </cell>
          <cell r="B862" t="str">
            <v>100MR0W0001</v>
          </cell>
          <cell r="C862" t="str">
            <v>โต๊ะประชุมท๊อปเงา 250-600-75</v>
          </cell>
          <cell r="D862" t="str">
            <v>15 ส.ค. 41</v>
          </cell>
          <cell r="E862">
            <v>75177.98</v>
          </cell>
          <cell r="F862">
            <v>0</v>
          </cell>
          <cell r="G862">
            <v>20</v>
          </cell>
          <cell r="H862">
            <v>20761.509999999998</v>
          </cell>
          <cell r="I862">
            <v>20761.509999999998</v>
          </cell>
          <cell r="J862">
            <v>54416.47</v>
          </cell>
          <cell r="K862" t="str">
            <v>PA</v>
          </cell>
        </row>
        <row r="863">
          <cell r="A863" t="str">
            <v>110300000</v>
          </cell>
          <cell r="B863" t="str">
            <v>100MR0X0003</v>
          </cell>
          <cell r="C863" t="str">
            <v>โต๊ะข้างโซฟา 60-60-40 ท๊อปเงา</v>
          </cell>
          <cell r="D863" t="str">
            <v>15 พ.ค. 41</v>
          </cell>
          <cell r="E863">
            <v>2437.12</v>
          </cell>
          <cell r="F863">
            <v>0</v>
          </cell>
          <cell r="G863">
            <v>20</v>
          </cell>
          <cell r="H863">
            <v>795.91</v>
          </cell>
          <cell r="I863">
            <v>795.91</v>
          </cell>
          <cell r="J863">
            <v>1641.21</v>
          </cell>
          <cell r="K863" t="str">
            <v>PA</v>
          </cell>
        </row>
        <row r="864">
          <cell r="A864" t="str">
            <v>110300000</v>
          </cell>
          <cell r="B864" t="str">
            <v>100MR1J0001</v>
          </cell>
          <cell r="C864" t="str">
            <v>เก้าอี้ทำงานหุ้มผ้า</v>
          </cell>
          <cell r="D864" t="str">
            <v>15 พ.ค. 41</v>
          </cell>
          <cell r="E864">
            <v>4157.4399999999996</v>
          </cell>
          <cell r="F864">
            <v>0</v>
          </cell>
          <cell r="G864">
            <v>20</v>
          </cell>
          <cell r="H864">
            <v>1357.72</v>
          </cell>
          <cell r="I864">
            <v>1357.72</v>
          </cell>
          <cell r="J864">
            <v>2799.72</v>
          </cell>
          <cell r="K864" t="str">
            <v>PA</v>
          </cell>
        </row>
        <row r="865">
          <cell r="A865" t="str">
            <v>110300000</v>
          </cell>
          <cell r="B865" t="str">
            <v>100MR1Q0001</v>
          </cell>
          <cell r="C865" t="str">
            <v>เก้าอี้ทำงานหุ้มผ้า</v>
          </cell>
          <cell r="D865" t="str">
            <v>15 พ.ค. 41</v>
          </cell>
          <cell r="E865">
            <v>3870.72</v>
          </cell>
          <cell r="F865">
            <v>0</v>
          </cell>
          <cell r="G865">
            <v>20</v>
          </cell>
          <cell r="H865">
            <v>1264.1099999999999</v>
          </cell>
          <cell r="I865">
            <v>1264.1099999999999</v>
          </cell>
          <cell r="J865">
            <v>2606.61</v>
          </cell>
          <cell r="K865" t="str">
            <v>PA</v>
          </cell>
        </row>
        <row r="866">
          <cell r="A866" t="str">
            <v>110300000</v>
          </cell>
          <cell r="B866" t="str">
            <v>100MR1Q0002</v>
          </cell>
          <cell r="C866" t="str">
            <v>เก้าอี้ทำงานหุ้มผ้า</v>
          </cell>
          <cell r="D866" t="str">
            <v>15 พ.ค. 41</v>
          </cell>
          <cell r="E866">
            <v>3870.72</v>
          </cell>
          <cell r="F866">
            <v>0</v>
          </cell>
          <cell r="G866">
            <v>20</v>
          </cell>
          <cell r="H866">
            <v>1264.1099999999999</v>
          </cell>
          <cell r="I866">
            <v>1264.1099999999999</v>
          </cell>
          <cell r="J866">
            <v>2606.61</v>
          </cell>
          <cell r="K866" t="str">
            <v>PA</v>
          </cell>
        </row>
        <row r="867">
          <cell r="A867" t="str">
            <v>110300000</v>
          </cell>
          <cell r="B867" t="str">
            <v>100MR1Q0003</v>
          </cell>
          <cell r="C867" t="str">
            <v>เก้าอี้ทำงานหุ้มผ้า</v>
          </cell>
          <cell r="D867" t="str">
            <v>15 พ.ค. 41</v>
          </cell>
          <cell r="E867">
            <v>3870.72</v>
          </cell>
          <cell r="F867">
            <v>0</v>
          </cell>
          <cell r="G867">
            <v>20</v>
          </cell>
          <cell r="H867">
            <v>1264.1099999999999</v>
          </cell>
          <cell r="I867">
            <v>1264.1099999999999</v>
          </cell>
          <cell r="J867">
            <v>2606.61</v>
          </cell>
          <cell r="K867" t="str">
            <v>PA</v>
          </cell>
        </row>
        <row r="868">
          <cell r="A868" t="str">
            <v>110300000</v>
          </cell>
          <cell r="B868" t="str">
            <v>100MR1Q0004</v>
          </cell>
          <cell r="C868" t="str">
            <v>เก้าอี้ทำงานหุ้มผ้า</v>
          </cell>
          <cell r="D868" t="str">
            <v>15 พ.ค. 41</v>
          </cell>
          <cell r="E868">
            <v>3870.72</v>
          </cell>
          <cell r="F868">
            <v>0</v>
          </cell>
          <cell r="G868">
            <v>20</v>
          </cell>
          <cell r="H868">
            <v>1264.1099999999999</v>
          </cell>
          <cell r="I868">
            <v>1264.1099999999999</v>
          </cell>
          <cell r="J868">
            <v>2606.61</v>
          </cell>
          <cell r="K868" t="str">
            <v>PA</v>
          </cell>
        </row>
        <row r="869">
          <cell r="A869" t="str">
            <v>110300000</v>
          </cell>
          <cell r="B869" t="str">
            <v>100MR1Q0005</v>
          </cell>
          <cell r="C869" t="str">
            <v>เก้าอี้ทำงานหุ้มผ้า</v>
          </cell>
          <cell r="D869" t="str">
            <v>15 พ.ค. 41</v>
          </cell>
          <cell r="E869">
            <v>3870.72</v>
          </cell>
          <cell r="F869">
            <v>0</v>
          </cell>
          <cell r="G869">
            <v>20</v>
          </cell>
          <cell r="H869">
            <v>1264.1099999999999</v>
          </cell>
          <cell r="I869">
            <v>1264.1099999999999</v>
          </cell>
          <cell r="J869">
            <v>2606.61</v>
          </cell>
          <cell r="K869" t="str">
            <v>PA</v>
          </cell>
        </row>
        <row r="870">
          <cell r="A870" t="str">
            <v>110300000</v>
          </cell>
          <cell r="B870" t="str">
            <v>100MR1Q0006</v>
          </cell>
          <cell r="C870" t="str">
            <v>เก้าอี้ทำงานหุ้มผ้า</v>
          </cell>
          <cell r="D870" t="str">
            <v>15 พ.ค. 41</v>
          </cell>
          <cell r="E870">
            <v>3870.72</v>
          </cell>
          <cell r="F870">
            <v>0</v>
          </cell>
          <cell r="G870">
            <v>20</v>
          </cell>
          <cell r="H870">
            <v>1264.1099999999999</v>
          </cell>
          <cell r="I870">
            <v>1264.1099999999999</v>
          </cell>
          <cell r="J870">
            <v>2606.61</v>
          </cell>
          <cell r="K870" t="str">
            <v>PA</v>
          </cell>
        </row>
        <row r="871">
          <cell r="A871" t="str">
            <v>110300000</v>
          </cell>
          <cell r="B871" t="str">
            <v>100MR1Q0007</v>
          </cell>
          <cell r="C871" t="str">
            <v>เก้าอี้ทำงานหุ้มผ้า</v>
          </cell>
          <cell r="D871" t="str">
            <v>15 พ.ค. 41</v>
          </cell>
          <cell r="E871">
            <v>3870.72</v>
          </cell>
          <cell r="F871">
            <v>0</v>
          </cell>
          <cell r="G871">
            <v>20</v>
          </cell>
          <cell r="H871">
            <v>1264.1099999999999</v>
          </cell>
          <cell r="I871">
            <v>1264.1099999999999</v>
          </cell>
          <cell r="J871">
            <v>2606.61</v>
          </cell>
          <cell r="K871" t="str">
            <v>PA</v>
          </cell>
        </row>
        <row r="872">
          <cell r="A872" t="str">
            <v>110300000</v>
          </cell>
          <cell r="B872" t="str">
            <v>100MR1Q0008</v>
          </cell>
          <cell r="C872" t="str">
            <v>เก้าอี้ทำงานหุ้มผ้า</v>
          </cell>
          <cell r="D872" t="str">
            <v>15 พ.ค. 41</v>
          </cell>
          <cell r="E872">
            <v>3870.72</v>
          </cell>
          <cell r="F872">
            <v>0</v>
          </cell>
          <cell r="G872">
            <v>20</v>
          </cell>
          <cell r="H872">
            <v>1264.1099999999999</v>
          </cell>
          <cell r="I872">
            <v>1264.1099999999999</v>
          </cell>
          <cell r="J872">
            <v>2606.61</v>
          </cell>
          <cell r="K872" t="str">
            <v>PA</v>
          </cell>
        </row>
        <row r="873">
          <cell r="A873" t="str">
            <v>110300000</v>
          </cell>
          <cell r="B873" t="str">
            <v>100MR1Q0009</v>
          </cell>
          <cell r="C873" t="str">
            <v>เก้าอี้ทำงานหุ้มผ้า</v>
          </cell>
          <cell r="D873" t="str">
            <v>15 พ.ค. 41</v>
          </cell>
          <cell r="E873">
            <v>3870.72</v>
          </cell>
          <cell r="F873">
            <v>0</v>
          </cell>
          <cell r="G873">
            <v>20</v>
          </cell>
          <cell r="H873">
            <v>1264.1099999999999</v>
          </cell>
          <cell r="I873">
            <v>1264.1099999999999</v>
          </cell>
          <cell r="J873">
            <v>2606.61</v>
          </cell>
          <cell r="K873" t="str">
            <v>PA</v>
          </cell>
        </row>
        <row r="874">
          <cell r="A874" t="str">
            <v>110300000</v>
          </cell>
          <cell r="B874" t="str">
            <v>100MR1Q0010</v>
          </cell>
          <cell r="C874" t="str">
            <v>เก้าอี้ทำงานหุ้มผ้า</v>
          </cell>
          <cell r="D874" t="str">
            <v>15 พ.ค. 41</v>
          </cell>
          <cell r="E874">
            <v>3870.72</v>
          </cell>
          <cell r="F874">
            <v>0</v>
          </cell>
          <cell r="G874">
            <v>20</v>
          </cell>
          <cell r="H874">
            <v>1264.1099999999999</v>
          </cell>
          <cell r="I874">
            <v>1264.1099999999999</v>
          </cell>
          <cell r="J874">
            <v>2606.61</v>
          </cell>
          <cell r="K874" t="str">
            <v>PA</v>
          </cell>
        </row>
        <row r="875">
          <cell r="A875" t="str">
            <v>110300000</v>
          </cell>
          <cell r="B875" t="str">
            <v>100MR1Q0011</v>
          </cell>
          <cell r="C875" t="str">
            <v>เก้าอี้ทำงานหุ้มผ้า</v>
          </cell>
          <cell r="D875" t="str">
            <v>15 พ.ค. 41</v>
          </cell>
          <cell r="E875">
            <v>3870.72</v>
          </cell>
          <cell r="F875">
            <v>0</v>
          </cell>
          <cell r="G875">
            <v>20</v>
          </cell>
          <cell r="H875">
            <v>1264.1099999999999</v>
          </cell>
          <cell r="I875">
            <v>1264.1099999999999</v>
          </cell>
          <cell r="J875">
            <v>2606.61</v>
          </cell>
          <cell r="K875" t="str">
            <v>PA</v>
          </cell>
        </row>
        <row r="876">
          <cell r="A876" t="str">
            <v>110300000</v>
          </cell>
          <cell r="B876" t="str">
            <v>100MR1Q0012</v>
          </cell>
          <cell r="C876" t="str">
            <v>เก้าอี้ทำงานหุ้มผ้า</v>
          </cell>
          <cell r="D876" t="str">
            <v>15 พ.ค. 41</v>
          </cell>
          <cell r="E876">
            <v>3870.72</v>
          </cell>
          <cell r="F876">
            <v>0</v>
          </cell>
          <cell r="G876">
            <v>20</v>
          </cell>
          <cell r="H876">
            <v>1264.1099999999999</v>
          </cell>
          <cell r="I876">
            <v>1264.1099999999999</v>
          </cell>
          <cell r="J876">
            <v>2606.61</v>
          </cell>
          <cell r="K876" t="str">
            <v>PA</v>
          </cell>
        </row>
        <row r="877">
          <cell r="A877" t="str">
            <v>110300000</v>
          </cell>
          <cell r="B877" t="str">
            <v>100MR1Q0013</v>
          </cell>
          <cell r="C877" t="str">
            <v>เก้าอี้ทำงานหุ้มผ้า</v>
          </cell>
          <cell r="D877" t="str">
            <v>15 พ.ค. 41</v>
          </cell>
          <cell r="E877">
            <v>3870.72</v>
          </cell>
          <cell r="F877">
            <v>0</v>
          </cell>
          <cell r="G877">
            <v>20</v>
          </cell>
          <cell r="H877">
            <v>1264.1099999999999</v>
          </cell>
          <cell r="I877">
            <v>1264.1099999999999</v>
          </cell>
          <cell r="J877">
            <v>2606.61</v>
          </cell>
          <cell r="K877" t="str">
            <v>PA</v>
          </cell>
        </row>
        <row r="878">
          <cell r="A878" t="str">
            <v>110300000</v>
          </cell>
          <cell r="B878" t="str">
            <v>100MR1Q0014</v>
          </cell>
          <cell r="C878" t="str">
            <v>เก้าอี้ทำงานหุ้มผ้า</v>
          </cell>
          <cell r="D878" t="str">
            <v>15 พ.ค. 41</v>
          </cell>
          <cell r="E878">
            <v>3870.72</v>
          </cell>
          <cell r="F878">
            <v>0</v>
          </cell>
          <cell r="G878">
            <v>20</v>
          </cell>
          <cell r="H878">
            <v>1264.1099999999999</v>
          </cell>
          <cell r="I878">
            <v>1264.1099999999999</v>
          </cell>
          <cell r="J878">
            <v>2606.61</v>
          </cell>
          <cell r="K878" t="str">
            <v>PA</v>
          </cell>
        </row>
        <row r="879">
          <cell r="A879" t="str">
            <v>110300000</v>
          </cell>
          <cell r="B879" t="str">
            <v>100MR1Q0015</v>
          </cell>
          <cell r="C879" t="str">
            <v>เก้าอี้ทำงานหุ้มผ้า</v>
          </cell>
          <cell r="D879" t="str">
            <v>15 พ.ค. 41</v>
          </cell>
          <cell r="E879">
            <v>3870.72</v>
          </cell>
          <cell r="F879">
            <v>0</v>
          </cell>
          <cell r="G879">
            <v>20</v>
          </cell>
          <cell r="H879">
            <v>1264.1099999999999</v>
          </cell>
          <cell r="I879">
            <v>1264.1099999999999</v>
          </cell>
          <cell r="J879">
            <v>2606.61</v>
          </cell>
          <cell r="K879" t="str">
            <v>PA</v>
          </cell>
        </row>
        <row r="880">
          <cell r="A880" t="str">
            <v>110300000</v>
          </cell>
          <cell r="B880" t="str">
            <v>100MR1Q0016</v>
          </cell>
          <cell r="C880" t="str">
            <v>เก้าอี้ทำงานหุ้มผ้า</v>
          </cell>
          <cell r="D880" t="str">
            <v>15 พ.ค. 41</v>
          </cell>
          <cell r="E880">
            <v>3870.72</v>
          </cell>
          <cell r="F880">
            <v>0</v>
          </cell>
          <cell r="G880">
            <v>20</v>
          </cell>
          <cell r="H880">
            <v>1264.1099999999999</v>
          </cell>
          <cell r="I880">
            <v>1264.1099999999999</v>
          </cell>
          <cell r="J880">
            <v>2606.61</v>
          </cell>
          <cell r="K880" t="str">
            <v>PA</v>
          </cell>
        </row>
        <row r="881">
          <cell r="A881" t="str">
            <v>110300000</v>
          </cell>
          <cell r="B881" t="str">
            <v>100MR1Q0017</v>
          </cell>
          <cell r="C881" t="str">
            <v>เก้าอี้ทำงานหุ้มผ้า</v>
          </cell>
          <cell r="D881" t="str">
            <v>15 พ.ค. 41</v>
          </cell>
          <cell r="E881">
            <v>3870.72</v>
          </cell>
          <cell r="F881">
            <v>0</v>
          </cell>
          <cell r="G881">
            <v>20</v>
          </cell>
          <cell r="H881">
            <v>1264.1099999999999</v>
          </cell>
          <cell r="I881">
            <v>1264.1099999999999</v>
          </cell>
          <cell r="J881">
            <v>2606.61</v>
          </cell>
          <cell r="K881" t="str">
            <v>PA</v>
          </cell>
        </row>
        <row r="882">
          <cell r="A882" t="str">
            <v>110300000</v>
          </cell>
          <cell r="B882" t="str">
            <v>100MR1Q0018</v>
          </cell>
          <cell r="C882" t="str">
            <v>เก้าอี้ทำงานหุ้มผ้า</v>
          </cell>
          <cell r="D882" t="str">
            <v>15 พ.ค. 41</v>
          </cell>
          <cell r="E882">
            <v>3870.72</v>
          </cell>
          <cell r="F882">
            <v>0</v>
          </cell>
          <cell r="G882">
            <v>20</v>
          </cell>
          <cell r="H882">
            <v>1264.1099999999999</v>
          </cell>
          <cell r="I882">
            <v>1264.1099999999999</v>
          </cell>
          <cell r="J882">
            <v>2606.61</v>
          </cell>
          <cell r="K882" t="str">
            <v>PA</v>
          </cell>
        </row>
        <row r="883">
          <cell r="A883" t="str">
            <v>110300000</v>
          </cell>
          <cell r="B883" t="str">
            <v>100MR1Q0019</v>
          </cell>
          <cell r="C883" t="str">
            <v>เก้าอี้ทำงานหุ้มผ้า</v>
          </cell>
          <cell r="D883" t="str">
            <v>15 พ.ค. 41</v>
          </cell>
          <cell r="E883">
            <v>3870.72</v>
          </cell>
          <cell r="F883">
            <v>0</v>
          </cell>
          <cell r="G883">
            <v>20</v>
          </cell>
          <cell r="H883">
            <v>1264.1099999999999</v>
          </cell>
          <cell r="I883">
            <v>1264.1099999999999</v>
          </cell>
          <cell r="J883">
            <v>2606.61</v>
          </cell>
          <cell r="K883" t="str">
            <v>PA</v>
          </cell>
        </row>
        <row r="884">
          <cell r="A884" t="str">
            <v>110300000</v>
          </cell>
          <cell r="B884" t="str">
            <v>100MR4A0003</v>
          </cell>
          <cell r="C884" t="str">
            <v>โซฟา 3 ที่นั่ง</v>
          </cell>
          <cell r="D884" t="str">
            <v>15 พ.ค. 41</v>
          </cell>
          <cell r="E884">
            <v>6444.03</v>
          </cell>
          <cell r="F884">
            <v>0</v>
          </cell>
          <cell r="G884">
            <v>20</v>
          </cell>
          <cell r="H884">
            <v>2104.4699999999998</v>
          </cell>
          <cell r="I884">
            <v>2104.4699999999998</v>
          </cell>
          <cell r="J884">
            <v>4339.5600000000004</v>
          </cell>
          <cell r="K884" t="str">
            <v>PA</v>
          </cell>
        </row>
        <row r="885">
          <cell r="A885" t="str">
            <v>110300000</v>
          </cell>
          <cell r="B885" t="str">
            <v>100MR4I0001</v>
          </cell>
          <cell r="C885" t="str">
            <v>โซฟา 1 ที่นั่ง</v>
          </cell>
          <cell r="D885" t="str">
            <v>15 พ.ค. 41</v>
          </cell>
          <cell r="E885">
            <v>2601.98</v>
          </cell>
          <cell r="F885">
            <v>0</v>
          </cell>
          <cell r="G885">
            <v>20</v>
          </cell>
          <cell r="H885">
            <v>849.75</v>
          </cell>
          <cell r="I885">
            <v>849.75</v>
          </cell>
          <cell r="J885">
            <v>1752.23</v>
          </cell>
          <cell r="K885" t="str">
            <v>PA</v>
          </cell>
        </row>
        <row r="886">
          <cell r="A886" t="str">
            <v>110300000</v>
          </cell>
          <cell r="B886" t="str">
            <v>100MR4I0002</v>
          </cell>
          <cell r="C886" t="str">
            <v>โซฟา 1 ที่นั่ง</v>
          </cell>
          <cell r="D886" t="str">
            <v>15 พ.ค. 41</v>
          </cell>
          <cell r="E886">
            <v>2601.98</v>
          </cell>
          <cell r="F886">
            <v>0</v>
          </cell>
          <cell r="G886">
            <v>20</v>
          </cell>
          <cell r="H886">
            <v>849.75</v>
          </cell>
          <cell r="I886">
            <v>849.75</v>
          </cell>
          <cell r="J886">
            <v>1752.23</v>
          </cell>
          <cell r="K886" t="str">
            <v>PA</v>
          </cell>
        </row>
        <row r="887">
          <cell r="A887" t="str">
            <v>110300000</v>
          </cell>
          <cell r="B887" t="str">
            <v>100MR6S0001</v>
          </cell>
          <cell r="C887" t="str">
            <v>ตีนเป็ดขนาด 12 นิ้ว</v>
          </cell>
          <cell r="D887" t="str">
            <v>15 พ.ค. 41</v>
          </cell>
          <cell r="E887">
            <v>143.36000000000001</v>
          </cell>
          <cell r="F887">
            <v>0</v>
          </cell>
          <cell r="G887">
            <v>20</v>
          </cell>
          <cell r="H887">
            <v>46.9</v>
          </cell>
          <cell r="I887">
            <v>46.9</v>
          </cell>
          <cell r="J887">
            <v>96.46</v>
          </cell>
          <cell r="K887" t="str">
            <v>PA</v>
          </cell>
        </row>
        <row r="888">
          <cell r="A888" t="str">
            <v>110300000</v>
          </cell>
          <cell r="B888" t="str">
            <v>100MR6S0002</v>
          </cell>
          <cell r="C888" t="str">
            <v>ตีนเป็ดขนาด 12 นิ้ว</v>
          </cell>
          <cell r="D888" t="str">
            <v>15 พ.ค. 41</v>
          </cell>
          <cell r="E888">
            <v>143.36000000000001</v>
          </cell>
          <cell r="F888">
            <v>0</v>
          </cell>
          <cell r="G888">
            <v>20</v>
          </cell>
          <cell r="H888">
            <v>46.9</v>
          </cell>
          <cell r="I888">
            <v>46.9</v>
          </cell>
          <cell r="J888">
            <v>96.46</v>
          </cell>
          <cell r="K888" t="str">
            <v>PA</v>
          </cell>
        </row>
        <row r="889">
          <cell r="A889" t="str">
            <v>110300000</v>
          </cell>
          <cell r="B889" t="str">
            <v>100MR6S0003</v>
          </cell>
          <cell r="C889" t="str">
            <v>ตีนเป็ดขนาด 12 นิ้ว</v>
          </cell>
          <cell r="D889" t="str">
            <v>15 พ.ค. 41</v>
          </cell>
          <cell r="E889">
            <v>143.36000000000001</v>
          </cell>
          <cell r="F889">
            <v>0</v>
          </cell>
          <cell r="G889">
            <v>20</v>
          </cell>
          <cell r="H889">
            <v>46.9</v>
          </cell>
          <cell r="I889">
            <v>46.9</v>
          </cell>
          <cell r="J889">
            <v>96.46</v>
          </cell>
          <cell r="K889" t="str">
            <v>PA</v>
          </cell>
        </row>
        <row r="890">
          <cell r="A890" t="str">
            <v>110300000</v>
          </cell>
          <cell r="B890" t="str">
            <v>100MR6S0004</v>
          </cell>
          <cell r="C890" t="str">
            <v>ตีนเป็ดขนาด 12 นิ้ว</v>
          </cell>
          <cell r="D890" t="str">
            <v>15 พ.ค. 41</v>
          </cell>
          <cell r="E890">
            <v>143.36000000000001</v>
          </cell>
          <cell r="F890">
            <v>0</v>
          </cell>
          <cell r="G890">
            <v>20</v>
          </cell>
          <cell r="H890">
            <v>46.9</v>
          </cell>
          <cell r="I890">
            <v>46.9</v>
          </cell>
          <cell r="J890">
            <v>96.46</v>
          </cell>
          <cell r="K890" t="str">
            <v>PA</v>
          </cell>
        </row>
        <row r="891">
          <cell r="A891" t="str">
            <v>110300000</v>
          </cell>
          <cell r="B891" t="str">
            <v>100MR6S0005</v>
          </cell>
          <cell r="C891" t="str">
            <v>ตีนเป็ดขนาด 12 นิ้ว</v>
          </cell>
          <cell r="D891" t="str">
            <v>15 พ.ค. 41</v>
          </cell>
          <cell r="E891">
            <v>143.36000000000001</v>
          </cell>
          <cell r="F891">
            <v>0</v>
          </cell>
          <cell r="G891">
            <v>20</v>
          </cell>
          <cell r="H891">
            <v>46.9</v>
          </cell>
          <cell r="I891">
            <v>46.9</v>
          </cell>
          <cell r="J891">
            <v>96.46</v>
          </cell>
          <cell r="K891" t="str">
            <v>PA</v>
          </cell>
        </row>
        <row r="892">
          <cell r="A892" t="str">
            <v>110300000</v>
          </cell>
          <cell r="B892" t="str">
            <v>100MR7A0002</v>
          </cell>
          <cell r="C892" t="str">
            <v>ผนังสำเร็จรูปทึบ ขนาด 50-275</v>
          </cell>
          <cell r="D892" t="str">
            <v>15 พ.ค. 41</v>
          </cell>
          <cell r="E892">
            <v>4101.83</v>
          </cell>
          <cell r="F892">
            <v>0</v>
          </cell>
          <cell r="G892">
            <v>20</v>
          </cell>
          <cell r="H892">
            <v>1339.52</v>
          </cell>
          <cell r="I892">
            <v>1339.52</v>
          </cell>
          <cell r="J892">
            <v>2762.31</v>
          </cell>
          <cell r="K892" t="str">
            <v>PA</v>
          </cell>
        </row>
        <row r="893">
          <cell r="A893" t="str">
            <v>110300000</v>
          </cell>
          <cell r="B893" t="str">
            <v>100MR7C0004</v>
          </cell>
          <cell r="C893" t="str">
            <v>ผนังสำเร็จรูป 100-275</v>
          </cell>
          <cell r="D893" t="str">
            <v>15 พ.ค. 41</v>
          </cell>
          <cell r="E893">
            <v>5502.11</v>
          </cell>
          <cell r="F893">
            <v>0</v>
          </cell>
          <cell r="G893">
            <v>20</v>
          </cell>
          <cell r="H893">
            <v>1796.88</v>
          </cell>
          <cell r="I893">
            <v>1796.88</v>
          </cell>
          <cell r="J893">
            <v>3705.23</v>
          </cell>
          <cell r="K893" t="str">
            <v>PA</v>
          </cell>
        </row>
        <row r="894">
          <cell r="A894" t="str">
            <v>110300000</v>
          </cell>
          <cell r="B894" t="str">
            <v>100MR7C0005</v>
          </cell>
          <cell r="C894" t="str">
            <v>ผนังสำเร็จรูป 100-275</v>
          </cell>
          <cell r="D894" t="str">
            <v>15 พ.ค. 41</v>
          </cell>
          <cell r="E894">
            <v>5502.11</v>
          </cell>
          <cell r="F894">
            <v>0</v>
          </cell>
          <cell r="G894">
            <v>20</v>
          </cell>
          <cell r="H894">
            <v>1796.88</v>
          </cell>
          <cell r="I894">
            <v>1796.88</v>
          </cell>
          <cell r="J894">
            <v>3705.23</v>
          </cell>
          <cell r="K894" t="str">
            <v>PA</v>
          </cell>
        </row>
        <row r="895">
          <cell r="A895" t="str">
            <v>110300000</v>
          </cell>
          <cell r="B895" t="str">
            <v>100MR7C0006</v>
          </cell>
          <cell r="C895" t="str">
            <v>ผนังสำเร็จรูป 100-275</v>
          </cell>
          <cell r="D895" t="str">
            <v>15 พ.ค. 41</v>
          </cell>
          <cell r="E895">
            <v>5502.11</v>
          </cell>
          <cell r="F895">
            <v>0</v>
          </cell>
          <cell r="G895">
            <v>20</v>
          </cell>
          <cell r="H895">
            <v>1796.88</v>
          </cell>
          <cell r="I895">
            <v>1796.88</v>
          </cell>
          <cell r="J895">
            <v>3705.23</v>
          </cell>
          <cell r="K895" t="str">
            <v>PA</v>
          </cell>
        </row>
        <row r="896">
          <cell r="A896" t="str">
            <v>110300000</v>
          </cell>
          <cell r="B896" t="str">
            <v>100MR7C0007</v>
          </cell>
          <cell r="C896" t="str">
            <v>ผนังสำเร็จรูป 100-275</v>
          </cell>
          <cell r="D896" t="str">
            <v>15 พ.ค. 41</v>
          </cell>
          <cell r="E896">
            <v>5502.11</v>
          </cell>
          <cell r="F896">
            <v>0</v>
          </cell>
          <cell r="G896">
            <v>20</v>
          </cell>
          <cell r="H896">
            <v>1796.88</v>
          </cell>
          <cell r="I896">
            <v>1796.88</v>
          </cell>
          <cell r="J896">
            <v>3705.23</v>
          </cell>
          <cell r="K896" t="str">
            <v>PA</v>
          </cell>
        </row>
        <row r="897">
          <cell r="A897" t="str">
            <v>110300000</v>
          </cell>
          <cell r="B897" t="str">
            <v>100MR7C0016</v>
          </cell>
          <cell r="C897" t="str">
            <v>ผนังสำเร็จรูป 100-175</v>
          </cell>
          <cell r="D897" t="str">
            <v>15 พ.ค. 41</v>
          </cell>
          <cell r="E897">
            <v>5502.11</v>
          </cell>
          <cell r="F897">
            <v>0</v>
          </cell>
          <cell r="G897">
            <v>20</v>
          </cell>
          <cell r="H897">
            <v>1796.88</v>
          </cell>
          <cell r="I897">
            <v>1796.88</v>
          </cell>
          <cell r="J897">
            <v>3705.23</v>
          </cell>
          <cell r="K897" t="str">
            <v>PA</v>
          </cell>
        </row>
        <row r="898">
          <cell r="A898" t="str">
            <v>110300000</v>
          </cell>
          <cell r="B898" t="str">
            <v>100MR7C0017</v>
          </cell>
          <cell r="C898" t="str">
            <v>ผนังสำเร็จรูป 100-175</v>
          </cell>
          <cell r="D898" t="str">
            <v>15 พ.ค. 41</v>
          </cell>
          <cell r="E898">
            <v>5502.11</v>
          </cell>
          <cell r="F898">
            <v>0</v>
          </cell>
          <cell r="G898">
            <v>20</v>
          </cell>
          <cell r="H898">
            <v>1796.88</v>
          </cell>
          <cell r="I898">
            <v>1796.88</v>
          </cell>
          <cell r="J898">
            <v>3705.23</v>
          </cell>
          <cell r="K898" t="str">
            <v>PA</v>
          </cell>
        </row>
        <row r="899">
          <cell r="A899" t="str">
            <v>110300000</v>
          </cell>
          <cell r="B899" t="str">
            <v>100MR7C0018</v>
          </cell>
          <cell r="C899" t="str">
            <v>ผนังสำเร็จรูป 100-175</v>
          </cell>
          <cell r="D899" t="str">
            <v>15 พ.ค. 41</v>
          </cell>
          <cell r="E899">
            <v>5502.11</v>
          </cell>
          <cell r="F899">
            <v>0</v>
          </cell>
          <cell r="G899">
            <v>20</v>
          </cell>
          <cell r="H899">
            <v>1796.88</v>
          </cell>
          <cell r="I899">
            <v>1796.88</v>
          </cell>
          <cell r="J899">
            <v>3705.23</v>
          </cell>
          <cell r="K899" t="str">
            <v>PA</v>
          </cell>
        </row>
        <row r="900">
          <cell r="A900" t="str">
            <v>110300000</v>
          </cell>
          <cell r="B900" t="str">
            <v>100MR7C0019</v>
          </cell>
          <cell r="C900" t="str">
            <v>ผนังสำเร็จรูป 100-175</v>
          </cell>
          <cell r="D900" t="str">
            <v>15 พ.ค. 41</v>
          </cell>
          <cell r="E900">
            <v>5502.11</v>
          </cell>
          <cell r="F900">
            <v>0</v>
          </cell>
          <cell r="G900">
            <v>20</v>
          </cell>
          <cell r="H900">
            <v>1796.88</v>
          </cell>
          <cell r="I900">
            <v>1796.88</v>
          </cell>
          <cell r="J900">
            <v>3705.23</v>
          </cell>
          <cell r="K900" t="str">
            <v>PA</v>
          </cell>
        </row>
        <row r="901">
          <cell r="A901" t="str">
            <v>110300000</v>
          </cell>
          <cell r="B901" t="str">
            <v>100MR7C0020</v>
          </cell>
          <cell r="C901" t="str">
            <v>ผนังสำเร็จรูป 100-175</v>
          </cell>
          <cell r="D901" t="str">
            <v>15 พ.ค. 41</v>
          </cell>
          <cell r="E901">
            <v>5502.11</v>
          </cell>
          <cell r="F901">
            <v>0</v>
          </cell>
          <cell r="G901">
            <v>20</v>
          </cell>
          <cell r="H901">
            <v>1796.88</v>
          </cell>
          <cell r="I901">
            <v>1796.88</v>
          </cell>
          <cell r="J901">
            <v>3705.23</v>
          </cell>
          <cell r="K901" t="str">
            <v>PA</v>
          </cell>
        </row>
        <row r="902">
          <cell r="A902" t="str">
            <v>110300000</v>
          </cell>
          <cell r="B902" t="str">
            <v>100MR7C0021</v>
          </cell>
          <cell r="C902" t="str">
            <v>ผนังสำเร็จรูป 100-175</v>
          </cell>
          <cell r="D902" t="str">
            <v>15 พ.ค. 41</v>
          </cell>
          <cell r="E902">
            <v>5502.11</v>
          </cell>
          <cell r="F902">
            <v>0</v>
          </cell>
          <cell r="G902">
            <v>20</v>
          </cell>
          <cell r="H902">
            <v>1796.88</v>
          </cell>
          <cell r="I902">
            <v>1796.88</v>
          </cell>
          <cell r="J902">
            <v>3705.23</v>
          </cell>
          <cell r="K902" t="str">
            <v>PA</v>
          </cell>
        </row>
        <row r="903">
          <cell r="A903" t="str">
            <v>110300000</v>
          </cell>
          <cell r="B903" t="str">
            <v>100MR7C0022</v>
          </cell>
          <cell r="C903" t="str">
            <v>ผนังสำเร็จรูป 100-175</v>
          </cell>
          <cell r="D903" t="str">
            <v>15 พ.ค. 41</v>
          </cell>
          <cell r="E903">
            <v>5502.11</v>
          </cell>
          <cell r="F903">
            <v>0</v>
          </cell>
          <cell r="G903">
            <v>20</v>
          </cell>
          <cell r="H903">
            <v>1796.88</v>
          </cell>
          <cell r="I903">
            <v>1796.88</v>
          </cell>
          <cell r="J903">
            <v>3705.23</v>
          </cell>
          <cell r="K903" t="str">
            <v>PA</v>
          </cell>
        </row>
        <row r="904">
          <cell r="A904" t="str">
            <v>110300000</v>
          </cell>
          <cell r="B904" t="str">
            <v>100MR7C0023</v>
          </cell>
          <cell r="C904" t="str">
            <v>ผนังสำเร็จรูป 100-175</v>
          </cell>
          <cell r="D904" t="str">
            <v>15 พ.ค. 41</v>
          </cell>
          <cell r="E904">
            <v>5502.11</v>
          </cell>
          <cell r="F904">
            <v>0</v>
          </cell>
          <cell r="G904">
            <v>20</v>
          </cell>
          <cell r="H904">
            <v>1796.88</v>
          </cell>
          <cell r="I904">
            <v>1796.88</v>
          </cell>
          <cell r="J904">
            <v>3705.23</v>
          </cell>
          <cell r="K904" t="str">
            <v>PA</v>
          </cell>
        </row>
        <row r="905">
          <cell r="A905" t="str">
            <v>110300000</v>
          </cell>
          <cell r="B905" t="str">
            <v>100MR7E0001</v>
          </cell>
          <cell r="C905" t="str">
            <v>ผนังสำเร็จรูปกระจกพ่นทราย 100-275</v>
          </cell>
          <cell r="D905" t="str">
            <v>15 เม.ย. 41</v>
          </cell>
          <cell r="E905">
            <v>7156.99</v>
          </cell>
          <cell r="F905">
            <v>0</v>
          </cell>
          <cell r="G905">
            <v>20</v>
          </cell>
          <cell r="H905">
            <v>2454.9499999999998</v>
          </cell>
          <cell r="I905">
            <v>2454.9499999999998</v>
          </cell>
          <cell r="J905">
            <v>4702.04</v>
          </cell>
          <cell r="K905" t="str">
            <v>PA</v>
          </cell>
        </row>
        <row r="906">
          <cell r="A906" t="str">
            <v>110300000</v>
          </cell>
          <cell r="B906" t="str">
            <v>100MR8A0003</v>
          </cell>
          <cell r="C906" t="str">
            <v>ผนังชุดประตูขวาครึ่งกระจก</v>
          </cell>
          <cell r="D906" t="str">
            <v>15 เม.ย. 41</v>
          </cell>
          <cell r="E906">
            <v>9816.11</v>
          </cell>
          <cell r="F906">
            <v>0</v>
          </cell>
          <cell r="G906">
            <v>20</v>
          </cell>
          <cell r="H906">
            <v>3367.06</v>
          </cell>
          <cell r="I906">
            <v>3367.06</v>
          </cell>
          <cell r="J906">
            <v>6449.05</v>
          </cell>
          <cell r="K906" t="str">
            <v>PA</v>
          </cell>
        </row>
        <row r="907">
          <cell r="A907" t="str">
            <v>110300000</v>
          </cell>
          <cell r="B907" t="str">
            <v>100MR8B0001</v>
          </cell>
          <cell r="C907" t="str">
            <v>ประตูสำเร็จรูปครึ่งกระจกพ่นทราย 90-275</v>
          </cell>
          <cell r="D907" t="str">
            <v>15 เม.ย. 41</v>
          </cell>
          <cell r="E907">
            <v>11287.11</v>
          </cell>
          <cell r="F907">
            <v>0</v>
          </cell>
          <cell r="G907">
            <v>20</v>
          </cell>
          <cell r="H907">
            <v>3871.67</v>
          </cell>
          <cell r="I907">
            <v>3871.67</v>
          </cell>
          <cell r="J907">
            <v>7415.44</v>
          </cell>
          <cell r="K907" t="str">
            <v>PA</v>
          </cell>
        </row>
        <row r="908">
          <cell r="A908" t="str">
            <v>110300000</v>
          </cell>
          <cell r="B908" t="str">
            <v>100PA0D0006</v>
          </cell>
          <cell r="C908" t="str">
            <v>โต๊ะทำงาน 75-120-75</v>
          </cell>
          <cell r="D908" t="str">
            <v>5 พ.ค. 41</v>
          </cell>
          <cell r="E908">
            <v>3584</v>
          </cell>
          <cell r="F908">
            <v>0</v>
          </cell>
          <cell r="G908">
            <v>20</v>
          </cell>
          <cell r="H908">
            <v>1190.1300000000001</v>
          </cell>
          <cell r="I908">
            <v>1190.1300000000001</v>
          </cell>
          <cell r="J908">
            <v>2393.87</v>
          </cell>
          <cell r="K908" t="str">
            <v>PA</v>
          </cell>
        </row>
        <row r="909">
          <cell r="A909" t="str">
            <v>110300000</v>
          </cell>
          <cell r="B909" t="str">
            <v>100PA0D0007</v>
          </cell>
          <cell r="C909" t="str">
            <v>โต๊ะทำงาน 75-120-75</v>
          </cell>
          <cell r="D909" t="str">
            <v>5 พ.ค. 41</v>
          </cell>
          <cell r="E909">
            <v>3584</v>
          </cell>
          <cell r="F909">
            <v>0</v>
          </cell>
          <cell r="G909">
            <v>20</v>
          </cell>
          <cell r="H909">
            <v>1190.1300000000001</v>
          </cell>
          <cell r="I909">
            <v>1190.1300000000001</v>
          </cell>
          <cell r="J909">
            <v>2393.87</v>
          </cell>
          <cell r="K909" t="str">
            <v>PA</v>
          </cell>
        </row>
        <row r="910">
          <cell r="A910" t="str">
            <v>110300000</v>
          </cell>
          <cell r="B910" t="str">
            <v>100PA0D0008</v>
          </cell>
          <cell r="C910" t="str">
            <v>โต๊ะทำงาน 75-120-75</v>
          </cell>
          <cell r="D910" t="str">
            <v>5 พ.ค. 41</v>
          </cell>
          <cell r="E910">
            <v>3584</v>
          </cell>
          <cell r="F910">
            <v>0</v>
          </cell>
          <cell r="G910">
            <v>20</v>
          </cell>
          <cell r="H910">
            <v>1190.1300000000001</v>
          </cell>
          <cell r="I910">
            <v>1190.1300000000001</v>
          </cell>
          <cell r="J910">
            <v>2393.87</v>
          </cell>
          <cell r="K910" t="str">
            <v>PA</v>
          </cell>
        </row>
        <row r="911">
          <cell r="A911" t="str">
            <v>110300000</v>
          </cell>
          <cell r="B911" t="str">
            <v>100PA0D0009</v>
          </cell>
          <cell r="C911" t="str">
            <v>โต๊ะทำงาน 75-120-75</v>
          </cell>
          <cell r="D911" t="str">
            <v>15 พ.ค. 41</v>
          </cell>
          <cell r="E911">
            <v>3584</v>
          </cell>
          <cell r="F911">
            <v>0</v>
          </cell>
          <cell r="G911">
            <v>20</v>
          </cell>
          <cell r="H911">
            <v>1170.5</v>
          </cell>
          <cell r="I911">
            <v>1170.5</v>
          </cell>
          <cell r="J911">
            <v>2413.5</v>
          </cell>
          <cell r="K911" t="str">
            <v>PA</v>
          </cell>
        </row>
        <row r="912">
          <cell r="A912" t="str">
            <v>110300000</v>
          </cell>
          <cell r="B912" t="str">
            <v>100PA0D0017</v>
          </cell>
          <cell r="C912" t="str">
            <v>โต๊ะทำงาน 75-120-75(24.6.41)</v>
          </cell>
          <cell r="D912" t="str">
            <v>24 มิ.ย. 41</v>
          </cell>
          <cell r="E912">
            <v>3650</v>
          </cell>
          <cell r="F912">
            <v>0</v>
          </cell>
          <cell r="G912">
            <v>20</v>
          </cell>
          <cell r="H912">
            <v>1112</v>
          </cell>
          <cell r="I912">
            <v>1112</v>
          </cell>
          <cell r="J912">
            <v>2538</v>
          </cell>
          <cell r="K912" t="str">
            <v>PA</v>
          </cell>
        </row>
        <row r="913">
          <cell r="A913" t="str">
            <v>110300000</v>
          </cell>
          <cell r="B913" t="str">
            <v>100PA0D0018</v>
          </cell>
          <cell r="C913" t="str">
            <v>โต๊ะทำงาน 75-120-75(24.6.41)</v>
          </cell>
          <cell r="D913" t="str">
            <v>24 มิ.ย. 41</v>
          </cell>
          <cell r="E913">
            <v>3650</v>
          </cell>
          <cell r="F913">
            <v>0</v>
          </cell>
          <cell r="G913">
            <v>20</v>
          </cell>
          <cell r="H913">
            <v>1112</v>
          </cell>
          <cell r="I913">
            <v>1112</v>
          </cell>
          <cell r="J913">
            <v>2538</v>
          </cell>
          <cell r="K913" t="str">
            <v>PA</v>
          </cell>
        </row>
        <row r="914">
          <cell r="A914" t="str">
            <v>110300000</v>
          </cell>
          <cell r="B914" t="str">
            <v>100PA0D0019</v>
          </cell>
          <cell r="C914" t="str">
            <v>โต๊ะทำงาน 75-120-75(24.6.41)</v>
          </cell>
          <cell r="D914" t="str">
            <v>24 มิ.ย. 41</v>
          </cell>
          <cell r="E914">
            <v>3650</v>
          </cell>
          <cell r="F914">
            <v>0</v>
          </cell>
          <cell r="G914">
            <v>20</v>
          </cell>
          <cell r="H914">
            <v>1112</v>
          </cell>
          <cell r="I914">
            <v>1112</v>
          </cell>
          <cell r="J914">
            <v>2538</v>
          </cell>
          <cell r="K914" t="str">
            <v>PA</v>
          </cell>
        </row>
        <row r="915">
          <cell r="A915" t="str">
            <v>110300000</v>
          </cell>
          <cell r="B915" t="str">
            <v>100PA0D0020</v>
          </cell>
          <cell r="C915" t="str">
            <v>โต๊ะทำงาน 75-120-75(6.7.41)</v>
          </cell>
          <cell r="D915" t="str">
            <v>6 ก.ค. 41</v>
          </cell>
          <cell r="E915">
            <v>3650</v>
          </cell>
          <cell r="F915">
            <v>0</v>
          </cell>
          <cell r="G915">
            <v>20</v>
          </cell>
          <cell r="H915">
            <v>1088</v>
          </cell>
          <cell r="I915">
            <v>1088</v>
          </cell>
          <cell r="J915">
            <v>2562</v>
          </cell>
          <cell r="K915" t="str">
            <v>PA</v>
          </cell>
        </row>
        <row r="916">
          <cell r="A916" t="str">
            <v>110300000</v>
          </cell>
          <cell r="B916" t="str">
            <v>100PA0D0021</v>
          </cell>
          <cell r="C916" t="str">
            <v>โต๊ะทำงาน 75-120-75(6.7.41)</v>
          </cell>
          <cell r="D916" t="str">
            <v>6 ก.ค. 41</v>
          </cell>
          <cell r="E916">
            <v>3650</v>
          </cell>
          <cell r="F916">
            <v>0</v>
          </cell>
          <cell r="G916">
            <v>20</v>
          </cell>
          <cell r="H916">
            <v>1088</v>
          </cell>
          <cell r="I916">
            <v>1088</v>
          </cell>
          <cell r="J916">
            <v>2562</v>
          </cell>
          <cell r="K916" t="str">
            <v>PA</v>
          </cell>
        </row>
        <row r="917">
          <cell r="A917" t="str">
            <v>110300000</v>
          </cell>
          <cell r="B917" t="str">
            <v>100PA0D0024</v>
          </cell>
          <cell r="C917" t="str">
            <v>โต๊ะทำงาน 75-120-75(30.9.41)</v>
          </cell>
          <cell r="D917" t="str">
            <v>30 ก.ย. 41</v>
          </cell>
          <cell r="E917">
            <v>3650</v>
          </cell>
          <cell r="F917">
            <v>0</v>
          </cell>
          <cell r="G917">
            <v>20</v>
          </cell>
          <cell r="H917">
            <v>916</v>
          </cell>
          <cell r="I917">
            <v>916</v>
          </cell>
          <cell r="J917">
            <v>2734</v>
          </cell>
          <cell r="K917" t="str">
            <v>PA</v>
          </cell>
        </row>
        <row r="918">
          <cell r="A918" t="str">
            <v>110300000</v>
          </cell>
          <cell r="B918" t="str">
            <v>100PA0E0015</v>
          </cell>
          <cell r="C918" t="str">
            <v>โต๊ะทำงาน 60-120-75(11.11.41)</v>
          </cell>
          <cell r="D918" t="str">
            <v>11 พ.ย. 41</v>
          </cell>
          <cell r="E918">
            <v>3750</v>
          </cell>
          <cell r="F918">
            <v>0</v>
          </cell>
          <cell r="G918">
            <v>20</v>
          </cell>
          <cell r="H918">
            <v>854.79</v>
          </cell>
          <cell r="I918">
            <v>854.79</v>
          </cell>
          <cell r="J918">
            <v>2895.21</v>
          </cell>
          <cell r="K918" t="str">
            <v>PA</v>
          </cell>
        </row>
        <row r="919">
          <cell r="A919" t="str">
            <v>110300000</v>
          </cell>
          <cell r="B919" t="str">
            <v>100PA0F0002</v>
          </cell>
          <cell r="C919" t="str">
            <v>โต๊ะทำงาน 75-150-75</v>
          </cell>
          <cell r="D919" t="str">
            <v>15 พ.ค. 41</v>
          </cell>
          <cell r="E919">
            <v>4064.26</v>
          </cell>
          <cell r="F919">
            <v>0</v>
          </cell>
          <cell r="G919">
            <v>20</v>
          </cell>
          <cell r="H919">
            <v>1327.33</v>
          </cell>
          <cell r="I919">
            <v>1327.33</v>
          </cell>
          <cell r="J919">
            <v>2736.93</v>
          </cell>
          <cell r="K919" t="str">
            <v>PA</v>
          </cell>
        </row>
        <row r="920">
          <cell r="A920" t="str">
            <v>110300000</v>
          </cell>
          <cell r="B920" t="str">
            <v>100PA0G0001</v>
          </cell>
          <cell r="C920" t="str">
            <v>โต๊ะทำงาน 60-100-75</v>
          </cell>
          <cell r="D920" t="str">
            <v>15 พ.ค. 41</v>
          </cell>
          <cell r="E920">
            <v>3046.4</v>
          </cell>
          <cell r="F920">
            <v>0</v>
          </cell>
          <cell r="G920">
            <v>20</v>
          </cell>
          <cell r="H920">
            <v>994.93</v>
          </cell>
          <cell r="I920">
            <v>994.93</v>
          </cell>
          <cell r="J920">
            <v>2051.4699999999998</v>
          </cell>
          <cell r="K920" t="str">
            <v>PA</v>
          </cell>
        </row>
        <row r="921">
          <cell r="A921" t="str">
            <v>110300000</v>
          </cell>
          <cell r="B921" t="str">
            <v>100PA0G0002</v>
          </cell>
          <cell r="C921" t="str">
            <v>โต๊ะทำงาน 60-100-75</v>
          </cell>
          <cell r="D921" t="str">
            <v>15 พ.ค. 41</v>
          </cell>
          <cell r="E921">
            <v>3046.4</v>
          </cell>
          <cell r="F921">
            <v>0</v>
          </cell>
          <cell r="G921">
            <v>20</v>
          </cell>
          <cell r="H921">
            <v>994.93</v>
          </cell>
          <cell r="I921">
            <v>994.93</v>
          </cell>
          <cell r="J921">
            <v>2051.4699999999998</v>
          </cell>
          <cell r="K921" t="str">
            <v>PA</v>
          </cell>
        </row>
        <row r="922">
          <cell r="A922" t="str">
            <v>110300000</v>
          </cell>
          <cell r="B922" t="str">
            <v>100PA0J0002</v>
          </cell>
          <cell r="C922" t="str">
            <v>โต๊ะทำงาน 70-165-75(15.9.41)</v>
          </cell>
          <cell r="D922" t="str">
            <v>15 ก.ย. 41</v>
          </cell>
          <cell r="E922">
            <v>4139.1000000000004</v>
          </cell>
          <cell r="F922">
            <v>0</v>
          </cell>
          <cell r="G922">
            <v>20</v>
          </cell>
          <cell r="H922">
            <v>1072.78</v>
          </cell>
          <cell r="I922">
            <v>1072.78</v>
          </cell>
          <cell r="J922">
            <v>3066.32</v>
          </cell>
          <cell r="K922" t="str">
            <v>PA</v>
          </cell>
        </row>
        <row r="923">
          <cell r="A923" t="str">
            <v>110300000</v>
          </cell>
          <cell r="B923" t="str">
            <v>100PA0J0003</v>
          </cell>
          <cell r="C923" t="str">
            <v>โต๊ะทำงาน 70-165-75(15.9.41)</v>
          </cell>
          <cell r="D923" t="str">
            <v>15 ก.ย. 41</v>
          </cell>
          <cell r="E923">
            <v>4139.1000000000004</v>
          </cell>
          <cell r="F923">
            <v>0</v>
          </cell>
          <cell r="G923">
            <v>20</v>
          </cell>
          <cell r="H923">
            <v>1072.78</v>
          </cell>
          <cell r="I923">
            <v>1072.78</v>
          </cell>
          <cell r="J923">
            <v>3066.32</v>
          </cell>
          <cell r="K923" t="str">
            <v>PA</v>
          </cell>
        </row>
        <row r="924">
          <cell r="A924" t="str">
            <v>110300000</v>
          </cell>
          <cell r="B924" t="str">
            <v>100PA0K0001</v>
          </cell>
          <cell r="C924" t="str">
            <v>โต๊ะคอมพิวเตอร์ 60-80-75</v>
          </cell>
          <cell r="D924" t="str">
            <v>15 พ.ค. 41</v>
          </cell>
          <cell r="E924">
            <v>1978.37</v>
          </cell>
          <cell r="F924">
            <v>0</v>
          </cell>
          <cell r="G924">
            <v>20</v>
          </cell>
          <cell r="H924">
            <v>646.13</v>
          </cell>
          <cell r="I924">
            <v>646.13</v>
          </cell>
          <cell r="J924">
            <v>1332.24</v>
          </cell>
          <cell r="K924" t="str">
            <v>PA</v>
          </cell>
        </row>
        <row r="925">
          <cell r="A925" t="str">
            <v>110300000</v>
          </cell>
          <cell r="B925" t="str">
            <v>100PA0K0002</v>
          </cell>
          <cell r="C925" t="str">
            <v>โต๊ะคอมพิวเตอร์ 60-80-75</v>
          </cell>
          <cell r="D925" t="str">
            <v>15 พ.ค. 41</v>
          </cell>
          <cell r="E925">
            <v>1978.37</v>
          </cell>
          <cell r="F925">
            <v>0</v>
          </cell>
          <cell r="G925">
            <v>20</v>
          </cell>
          <cell r="H925">
            <v>646.13</v>
          </cell>
          <cell r="I925">
            <v>646.13</v>
          </cell>
          <cell r="J925">
            <v>1332.24</v>
          </cell>
          <cell r="K925" t="str">
            <v>PA</v>
          </cell>
        </row>
        <row r="926">
          <cell r="A926" t="str">
            <v>110300000</v>
          </cell>
          <cell r="B926" t="str">
            <v>100PA0K0003</v>
          </cell>
          <cell r="C926" t="str">
            <v>โต๊ะคอมพิวเตอร์ 60-80-75</v>
          </cell>
          <cell r="D926" t="str">
            <v>15 พ.ค. 41</v>
          </cell>
          <cell r="E926">
            <v>1978.37</v>
          </cell>
          <cell r="F926">
            <v>0</v>
          </cell>
          <cell r="G926">
            <v>20</v>
          </cell>
          <cell r="H926">
            <v>646.13</v>
          </cell>
          <cell r="I926">
            <v>646.13</v>
          </cell>
          <cell r="J926">
            <v>1332.24</v>
          </cell>
          <cell r="K926" t="str">
            <v>PA</v>
          </cell>
        </row>
        <row r="927">
          <cell r="A927" t="str">
            <v>110300000</v>
          </cell>
          <cell r="B927" t="str">
            <v>100PA0K0004</v>
          </cell>
          <cell r="C927" t="str">
            <v>โต๊ะคอมพิวเตอร์ 60-80-75</v>
          </cell>
          <cell r="D927" t="str">
            <v>15 พ.ค. 41</v>
          </cell>
          <cell r="E927">
            <v>1978.37</v>
          </cell>
          <cell r="F927">
            <v>0</v>
          </cell>
          <cell r="G927">
            <v>20</v>
          </cell>
          <cell r="H927">
            <v>646.13</v>
          </cell>
          <cell r="I927">
            <v>646.13</v>
          </cell>
          <cell r="J927">
            <v>1332.24</v>
          </cell>
          <cell r="K927" t="str">
            <v>PA</v>
          </cell>
        </row>
        <row r="928">
          <cell r="A928" t="str">
            <v>110300000</v>
          </cell>
          <cell r="B928" t="str">
            <v>100PA0K0005</v>
          </cell>
          <cell r="C928" t="str">
            <v>โต๊ะคอมพิวเตอร์ 60-80-75</v>
          </cell>
          <cell r="D928" t="str">
            <v>15 พ.ค. 41</v>
          </cell>
          <cell r="E928">
            <v>1978.37</v>
          </cell>
          <cell r="F928">
            <v>0</v>
          </cell>
          <cell r="G928">
            <v>20</v>
          </cell>
          <cell r="H928">
            <v>646.13</v>
          </cell>
          <cell r="I928">
            <v>646.13</v>
          </cell>
          <cell r="J928">
            <v>1332.24</v>
          </cell>
          <cell r="K928" t="str">
            <v>PA</v>
          </cell>
        </row>
        <row r="929">
          <cell r="A929" t="str">
            <v>110300000</v>
          </cell>
          <cell r="B929" t="str">
            <v>100PA0K0006</v>
          </cell>
          <cell r="C929" t="str">
            <v>โต๊ะคอมพิวเตอร์ 60-80-75</v>
          </cell>
          <cell r="D929" t="str">
            <v>15 พ.ค. 41</v>
          </cell>
          <cell r="E929">
            <v>1978.37</v>
          </cell>
          <cell r="F929">
            <v>0</v>
          </cell>
          <cell r="G929">
            <v>20</v>
          </cell>
          <cell r="H929">
            <v>646.13</v>
          </cell>
          <cell r="I929">
            <v>646.13</v>
          </cell>
          <cell r="J929">
            <v>1332.24</v>
          </cell>
          <cell r="K929" t="str">
            <v>PA</v>
          </cell>
        </row>
        <row r="930">
          <cell r="A930" t="str">
            <v>110300000</v>
          </cell>
          <cell r="B930" t="str">
            <v>100PA0O0002</v>
          </cell>
          <cell r="C930" t="str">
            <v>โต๊ะพรินเตอร์ 60-80-75</v>
          </cell>
          <cell r="D930" t="str">
            <v>15 พ.ค. 41</v>
          </cell>
          <cell r="E930">
            <v>2078.7199999999998</v>
          </cell>
          <cell r="F930">
            <v>0</v>
          </cell>
          <cell r="G930">
            <v>20</v>
          </cell>
          <cell r="H930">
            <v>678.85</v>
          </cell>
          <cell r="I930">
            <v>678.85</v>
          </cell>
          <cell r="J930">
            <v>1399.87</v>
          </cell>
          <cell r="K930" t="str">
            <v>PA</v>
          </cell>
        </row>
        <row r="931">
          <cell r="A931" t="str">
            <v>110300000</v>
          </cell>
          <cell r="B931" t="str">
            <v>100PA0O0003</v>
          </cell>
          <cell r="C931" t="str">
            <v>โต๊ะพรินเตอร์ 60-80-75</v>
          </cell>
          <cell r="D931" t="str">
            <v>15 พ.ค. 41</v>
          </cell>
          <cell r="E931">
            <v>2078.7199999999998</v>
          </cell>
          <cell r="F931">
            <v>0</v>
          </cell>
          <cell r="G931">
            <v>20</v>
          </cell>
          <cell r="H931">
            <v>678.85</v>
          </cell>
          <cell r="I931">
            <v>678.85</v>
          </cell>
          <cell r="J931">
            <v>1399.87</v>
          </cell>
          <cell r="K931" t="str">
            <v>PA</v>
          </cell>
        </row>
        <row r="932">
          <cell r="A932" t="str">
            <v>110300000</v>
          </cell>
          <cell r="B932" t="str">
            <v>100PA0P0001</v>
          </cell>
          <cell r="C932" t="str">
            <v>โต๊ะพิมพ์ดีด 50-100-71</v>
          </cell>
          <cell r="D932" t="str">
            <v>15 พ.ค. 41</v>
          </cell>
          <cell r="E932">
            <v>1827.84</v>
          </cell>
          <cell r="F932">
            <v>0</v>
          </cell>
          <cell r="G932">
            <v>20</v>
          </cell>
          <cell r="H932">
            <v>596.97</v>
          </cell>
          <cell r="I932">
            <v>596.97</v>
          </cell>
          <cell r="J932">
            <v>1230.8699999999999</v>
          </cell>
          <cell r="K932" t="str">
            <v>PA</v>
          </cell>
        </row>
        <row r="933">
          <cell r="A933" t="str">
            <v>110300000</v>
          </cell>
          <cell r="B933" t="str">
            <v>100PA1D0004</v>
          </cell>
          <cell r="C933" t="str">
            <v>เก้าอี้ทำงานหุ้มผ้ามีท่อแก็ส(15.9.41)</v>
          </cell>
          <cell r="D933" t="str">
            <v>15 ก.ย. 41</v>
          </cell>
          <cell r="E933">
            <v>3942.11</v>
          </cell>
          <cell r="F933">
            <v>0</v>
          </cell>
          <cell r="G933">
            <v>20</v>
          </cell>
          <cell r="H933">
            <v>1021.68</v>
          </cell>
          <cell r="I933">
            <v>1021.68</v>
          </cell>
          <cell r="J933">
            <v>2920.43</v>
          </cell>
          <cell r="K933" t="str">
            <v>PA</v>
          </cell>
        </row>
        <row r="934">
          <cell r="A934" t="str">
            <v>110300000</v>
          </cell>
          <cell r="B934" t="str">
            <v>100PA1D0005</v>
          </cell>
          <cell r="C934" t="str">
            <v>เก้าอี้ทำงานหุ้มผ้ามีท่อแก็ส(15.9.41)</v>
          </cell>
          <cell r="D934" t="str">
            <v>15 ก.ย. 41</v>
          </cell>
          <cell r="E934">
            <v>3942.11</v>
          </cell>
          <cell r="F934">
            <v>0</v>
          </cell>
          <cell r="G934">
            <v>20</v>
          </cell>
          <cell r="H934">
            <v>1021.68</v>
          </cell>
          <cell r="I934">
            <v>1021.68</v>
          </cell>
          <cell r="J934">
            <v>2920.43</v>
          </cell>
          <cell r="K934" t="str">
            <v>PA</v>
          </cell>
        </row>
        <row r="935">
          <cell r="A935" t="str">
            <v>110300000</v>
          </cell>
          <cell r="B935" t="str">
            <v>100PA1E0001</v>
          </cell>
          <cell r="C935" t="str">
            <v>เก้าอี้ทำงานหุ้มหนังเทียม</v>
          </cell>
          <cell r="D935" t="str">
            <v>15 พ.ค. 41</v>
          </cell>
          <cell r="E935">
            <v>1060.8599999999999</v>
          </cell>
          <cell r="F935">
            <v>0</v>
          </cell>
          <cell r="G935">
            <v>20</v>
          </cell>
          <cell r="H935">
            <v>346.46</v>
          </cell>
          <cell r="I935">
            <v>346.46</v>
          </cell>
          <cell r="J935">
            <v>714.4</v>
          </cell>
          <cell r="K935" t="str">
            <v>PA</v>
          </cell>
        </row>
        <row r="936">
          <cell r="A936" t="str">
            <v>110300000</v>
          </cell>
          <cell r="B936" t="str">
            <v>100PA1E0002</v>
          </cell>
          <cell r="C936" t="str">
            <v>เก้าอี้ทำงานหุ้มหนังเทียม</v>
          </cell>
          <cell r="D936" t="str">
            <v>15 พ.ค. 41</v>
          </cell>
          <cell r="E936">
            <v>1060.8599999999999</v>
          </cell>
          <cell r="F936">
            <v>0</v>
          </cell>
          <cell r="G936">
            <v>20</v>
          </cell>
          <cell r="H936">
            <v>346.46</v>
          </cell>
          <cell r="I936">
            <v>346.46</v>
          </cell>
          <cell r="J936">
            <v>714.4</v>
          </cell>
          <cell r="K936" t="str">
            <v>PA</v>
          </cell>
        </row>
        <row r="937">
          <cell r="A937" t="str">
            <v>110300000</v>
          </cell>
          <cell r="B937" t="str">
            <v>100PA1E0008</v>
          </cell>
          <cell r="C937" t="str">
            <v>เก้าอี้ทำงานหุ้มผ้ามีท่อแก็ส</v>
          </cell>
          <cell r="D937" t="str">
            <v>15 พ.ค. 41</v>
          </cell>
          <cell r="E937">
            <v>3870.72</v>
          </cell>
          <cell r="F937">
            <v>0</v>
          </cell>
          <cell r="G937">
            <v>20</v>
          </cell>
          <cell r="H937">
            <v>1264.1099999999999</v>
          </cell>
          <cell r="I937">
            <v>1264.1099999999999</v>
          </cell>
          <cell r="J937">
            <v>2606.61</v>
          </cell>
          <cell r="K937" t="str">
            <v>PA</v>
          </cell>
        </row>
        <row r="938">
          <cell r="A938" t="str">
            <v>110300000</v>
          </cell>
          <cell r="B938" t="str">
            <v>100PA1F0018</v>
          </cell>
          <cell r="C938" t="str">
            <v>เก้าอี้ทำงาน</v>
          </cell>
          <cell r="D938" t="str">
            <v>15 พ.ค. 41</v>
          </cell>
          <cell r="E938">
            <v>2186.2399999999998</v>
          </cell>
          <cell r="F938">
            <v>0</v>
          </cell>
          <cell r="G938">
            <v>20</v>
          </cell>
          <cell r="H938">
            <v>714.02</v>
          </cell>
          <cell r="I938">
            <v>714.02</v>
          </cell>
          <cell r="J938">
            <v>1472.22</v>
          </cell>
          <cell r="K938" t="str">
            <v>PA</v>
          </cell>
        </row>
        <row r="939">
          <cell r="A939" t="str">
            <v>110300000</v>
          </cell>
          <cell r="B939" t="str">
            <v>100PA1F0019</v>
          </cell>
          <cell r="C939" t="str">
            <v>เก้าอี้ทำงาน</v>
          </cell>
          <cell r="D939" t="str">
            <v>15 พ.ค. 41</v>
          </cell>
          <cell r="E939">
            <v>2186.2399999999998</v>
          </cell>
          <cell r="F939">
            <v>0</v>
          </cell>
          <cell r="G939">
            <v>20</v>
          </cell>
          <cell r="H939">
            <v>714.02</v>
          </cell>
          <cell r="I939">
            <v>714.02</v>
          </cell>
          <cell r="J939">
            <v>1472.22</v>
          </cell>
          <cell r="K939" t="str">
            <v>PA</v>
          </cell>
        </row>
        <row r="940">
          <cell r="A940" t="str">
            <v>110300000</v>
          </cell>
          <cell r="B940" t="str">
            <v>100PA1F0020</v>
          </cell>
          <cell r="C940" t="str">
            <v>เก้าอี้ทำงาน</v>
          </cell>
          <cell r="D940" t="str">
            <v>15 พ.ค. 41</v>
          </cell>
          <cell r="E940">
            <v>2186.2399999999998</v>
          </cell>
          <cell r="F940">
            <v>0</v>
          </cell>
          <cell r="G940">
            <v>20</v>
          </cell>
          <cell r="H940">
            <v>714.02</v>
          </cell>
          <cell r="I940">
            <v>714.02</v>
          </cell>
          <cell r="J940">
            <v>1472.22</v>
          </cell>
          <cell r="K940" t="str">
            <v>PA</v>
          </cell>
        </row>
        <row r="941">
          <cell r="A941" t="str">
            <v>110300000</v>
          </cell>
          <cell r="B941" t="str">
            <v>100PA1F0021</v>
          </cell>
          <cell r="C941" t="str">
            <v>เก้าอี้ทำงาน</v>
          </cell>
          <cell r="D941" t="str">
            <v>15 พ.ค. 41</v>
          </cell>
          <cell r="E941">
            <v>2186.2399999999998</v>
          </cell>
          <cell r="F941">
            <v>0</v>
          </cell>
          <cell r="G941">
            <v>20</v>
          </cell>
          <cell r="H941">
            <v>714.02</v>
          </cell>
          <cell r="I941">
            <v>714.02</v>
          </cell>
          <cell r="J941">
            <v>1472.22</v>
          </cell>
          <cell r="K941" t="str">
            <v>PA</v>
          </cell>
        </row>
        <row r="942">
          <cell r="A942" t="str">
            <v>110300000</v>
          </cell>
          <cell r="B942" t="str">
            <v>100PA1F0039</v>
          </cell>
          <cell r="C942" t="str">
            <v>เก้าอี้ทำงาน(24.6.41)</v>
          </cell>
          <cell r="D942" t="str">
            <v>24 มิ.ย. 41</v>
          </cell>
          <cell r="E942">
            <v>2226.5</v>
          </cell>
          <cell r="F942">
            <v>0</v>
          </cell>
          <cell r="G942">
            <v>20</v>
          </cell>
          <cell r="H942">
            <v>678.32</v>
          </cell>
          <cell r="I942">
            <v>678.32</v>
          </cell>
          <cell r="J942">
            <v>1548.18</v>
          </cell>
          <cell r="K942" t="str">
            <v>PA</v>
          </cell>
        </row>
        <row r="943">
          <cell r="A943" t="str">
            <v>110300000</v>
          </cell>
          <cell r="B943" t="str">
            <v>100PA1F0041</v>
          </cell>
          <cell r="C943" t="str">
            <v>เก้าอี้ทำงาน(24.6.41)</v>
          </cell>
          <cell r="D943" t="str">
            <v>24 มิ.ย. 41</v>
          </cell>
          <cell r="E943">
            <v>2226.5</v>
          </cell>
          <cell r="F943">
            <v>0</v>
          </cell>
          <cell r="G943">
            <v>20</v>
          </cell>
          <cell r="H943">
            <v>678.32</v>
          </cell>
          <cell r="I943">
            <v>678.32</v>
          </cell>
          <cell r="J943">
            <v>1548.18</v>
          </cell>
          <cell r="K943" t="str">
            <v>PA</v>
          </cell>
        </row>
        <row r="944">
          <cell r="A944" t="str">
            <v>110300000</v>
          </cell>
          <cell r="B944" t="str">
            <v>100PA1F0042</v>
          </cell>
          <cell r="C944" t="str">
            <v>เก้าอี้ทำงาน(6.7.41)</v>
          </cell>
          <cell r="D944" t="str">
            <v>6 ก.ค. 41</v>
          </cell>
          <cell r="E944">
            <v>2226.5</v>
          </cell>
          <cell r="F944">
            <v>0</v>
          </cell>
          <cell r="G944">
            <v>20</v>
          </cell>
          <cell r="H944">
            <v>663.68</v>
          </cell>
          <cell r="I944">
            <v>663.68</v>
          </cell>
          <cell r="J944">
            <v>1562.82</v>
          </cell>
          <cell r="K944" t="str">
            <v>PA</v>
          </cell>
        </row>
        <row r="945">
          <cell r="A945" t="str">
            <v>110300000</v>
          </cell>
          <cell r="B945" t="str">
            <v>100PA1F0043</v>
          </cell>
          <cell r="C945" t="str">
            <v>เก้าอี้ทำงาน(6.7.41)</v>
          </cell>
          <cell r="D945" t="str">
            <v>6 ก.ค. 41</v>
          </cell>
          <cell r="E945">
            <v>2226.5</v>
          </cell>
          <cell r="F945">
            <v>0</v>
          </cell>
          <cell r="G945">
            <v>20</v>
          </cell>
          <cell r="H945">
            <v>663.68</v>
          </cell>
          <cell r="I945">
            <v>663.68</v>
          </cell>
          <cell r="J945">
            <v>1562.82</v>
          </cell>
          <cell r="K945" t="str">
            <v>PA</v>
          </cell>
        </row>
        <row r="946">
          <cell r="A946" t="str">
            <v>110300000</v>
          </cell>
          <cell r="B946" t="str">
            <v>100PA1F0050</v>
          </cell>
          <cell r="C946" t="str">
            <v>เก้าอี้ทำงาน(11.11.41)</v>
          </cell>
          <cell r="D946" t="str">
            <v>11 พ.ย. 41</v>
          </cell>
          <cell r="E946">
            <v>2287.5</v>
          </cell>
          <cell r="F946">
            <v>0</v>
          </cell>
          <cell r="G946">
            <v>20</v>
          </cell>
          <cell r="H946">
            <v>521.45000000000005</v>
          </cell>
          <cell r="I946">
            <v>521.45000000000005</v>
          </cell>
          <cell r="J946">
            <v>1766.05</v>
          </cell>
          <cell r="K946" t="str">
            <v>PA</v>
          </cell>
        </row>
        <row r="947">
          <cell r="A947" t="str">
            <v>110300000</v>
          </cell>
          <cell r="B947" t="str">
            <v>100PA1G0001</v>
          </cell>
          <cell r="C947" t="str">
            <v>เก้าอี้ทำงาน</v>
          </cell>
          <cell r="D947" t="str">
            <v>15 พ.ค. 41</v>
          </cell>
          <cell r="E947">
            <v>1899.52</v>
          </cell>
          <cell r="F947">
            <v>0</v>
          </cell>
          <cell r="G947">
            <v>20</v>
          </cell>
          <cell r="H947">
            <v>620.34</v>
          </cell>
          <cell r="I947">
            <v>620.34</v>
          </cell>
          <cell r="J947">
            <v>1279.18</v>
          </cell>
          <cell r="K947" t="str">
            <v>PA</v>
          </cell>
        </row>
        <row r="948">
          <cell r="A948" t="str">
            <v>110300000</v>
          </cell>
          <cell r="B948" t="str">
            <v>100PA1G0002</v>
          </cell>
          <cell r="C948" t="str">
            <v>เก้าอี้ทำงาน</v>
          </cell>
          <cell r="D948" t="str">
            <v>15 พ.ค. 41</v>
          </cell>
          <cell r="E948">
            <v>1899.52</v>
          </cell>
          <cell r="F948">
            <v>0</v>
          </cell>
          <cell r="G948">
            <v>20</v>
          </cell>
          <cell r="H948">
            <v>620.34</v>
          </cell>
          <cell r="I948">
            <v>620.34</v>
          </cell>
          <cell r="J948">
            <v>1279.18</v>
          </cell>
          <cell r="K948" t="str">
            <v>PA</v>
          </cell>
        </row>
        <row r="949">
          <cell r="A949" t="str">
            <v>110300000</v>
          </cell>
          <cell r="B949" t="str">
            <v>100PA1G0003</v>
          </cell>
          <cell r="C949" t="str">
            <v>เก้าอี้ทำงาน</v>
          </cell>
          <cell r="D949" t="str">
            <v>15 พ.ค. 41</v>
          </cell>
          <cell r="E949">
            <v>1899.52</v>
          </cell>
          <cell r="F949">
            <v>0</v>
          </cell>
          <cell r="G949">
            <v>20</v>
          </cell>
          <cell r="H949">
            <v>620.34</v>
          </cell>
          <cell r="I949">
            <v>620.34</v>
          </cell>
          <cell r="J949">
            <v>1279.18</v>
          </cell>
          <cell r="K949" t="str">
            <v>PA</v>
          </cell>
        </row>
        <row r="950">
          <cell r="A950" t="str">
            <v>110300000</v>
          </cell>
          <cell r="B950" t="str">
            <v>100PA1G0004</v>
          </cell>
          <cell r="C950" t="str">
            <v>เก้าอี้ทำงาน</v>
          </cell>
          <cell r="D950" t="str">
            <v>15 พ.ค. 41</v>
          </cell>
          <cell r="E950">
            <v>1899.52</v>
          </cell>
          <cell r="F950">
            <v>0</v>
          </cell>
          <cell r="G950">
            <v>20</v>
          </cell>
          <cell r="H950">
            <v>620.34</v>
          </cell>
          <cell r="I950">
            <v>620.34</v>
          </cell>
          <cell r="J950">
            <v>1279.18</v>
          </cell>
          <cell r="K950" t="str">
            <v>PA</v>
          </cell>
        </row>
        <row r="951">
          <cell r="A951" t="str">
            <v>110300000</v>
          </cell>
          <cell r="B951" t="str">
            <v>100PA1G0005</v>
          </cell>
          <cell r="C951" t="str">
            <v>เก้าอี้ทำงาน</v>
          </cell>
          <cell r="D951" t="str">
            <v>15 พ.ค. 41</v>
          </cell>
          <cell r="E951">
            <v>1899.52</v>
          </cell>
          <cell r="F951">
            <v>0</v>
          </cell>
          <cell r="G951">
            <v>20</v>
          </cell>
          <cell r="H951">
            <v>620.34</v>
          </cell>
          <cell r="I951">
            <v>620.34</v>
          </cell>
          <cell r="J951">
            <v>1279.18</v>
          </cell>
          <cell r="K951" t="str">
            <v>PA</v>
          </cell>
        </row>
        <row r="952">
          <cell r="A952" t="str">
            <v>110300000</v>
          </cell>
          <cell r="B952" t="str">
            <v>100PA1G0006</v>
          </cell>
          <cell r="C952" t="str">
            <v>เก้าอี้ทำงาน</v>
          </cell>
          <cell r="D952" t="str">
            <v>15 พ.ค. 41</v>
          </cell>
          <cell r="E952">
            <v>1899.52</v>
          </cell>
          <cell r="F952">
            <v>0</v>
          </cell>
          <cell r="G952">
            <v>20</v>
          </cell>
          <cell r="H952">
            <v>620.34</v>
          </cell>
          <cell r="I952">
            <v>620.34</v>
          </cell>
          <cell r="J952">
            <v>1279.18</v>
          </cell>
          <cell r="K952" t="str">
            <v>PA</v>
          </cell>
        </row>
        <row r="953">
          <cell r="A953" t="str">
            <v>110300000</v>
          </cell>
          <cell r="B953" t="str">
            <v>100PA1G0007</v>
          </cell>
          <cell r="C953" t="str">
            <v>เก้าอี้ทำงาน</v>
          </cell>
          <cell r="D953" t="str">
            <v>15 พ.ค. 41</v>
          </cell>
          <cell r="E953">
            <v>1899.52</v>
          </cell>
          <cell r="F953">
            <v>0</v>
          </cell>
          <cell r="G953">
            <v>20</v>
          </cell>
          <cell r="H953">
            <v>620.34</v>
          </cell>
          <cell r="I953">
            <v>620.34</v>
          </cell>
          <cell r="J953">
            <v>1279.18</v>
          </cell>
          <cell r="K953" t="str">
            <v>PA</v>
          </cell>
        </row>
        <row r="954">
          <cell r="A954" t="str">
            <v>110300000</v>
          </cell>
          <cell r="B954" t="str">
            <v>100PA1V0001</v>
          </cell>
          <cell r="C954" t="str">
            <v>เก้าอี้(26.10.41)</v>
          </cell>
          <cell r="D954" t="str">
            <v>26 ต.ค. 41</v>
          </cell>
          <cell r="E954">
            <v>678.5</v>
          </cell>
          <cell r="F954">
            <v>0</v>
          </cell>
          <cell r="G954">
            <v>20</v>
          </cell>
          <cell r="H954">
            <v>160.63</v>
          </cell>
          <cell r="I954">
            <v>160.63</v>
          </cell>
          <cell r="J954">
            <v>517.87</v>
          </cell>
          <cell r="K954" t="str">
            <v>PA</v>
          </cell>
        </row>
        <row r="955">
          <cell r="A955" t="str">
            <v>110300000</v>
          </cell>
          <cell r="B955" t="str">
            <v>100PA2A0003</v>
          </cell>
          <cell r="C955" t="str">
            <v>ตู้เอกสาร 40-80-75</v>
          </cell>
          <cell r="D955" t="str">
            <v>15 พ.ค. 41</v>
          </cell>
          <cell r="E955">
            <v>2329.6</v>
          </cell>
          <cell r="F955">
            <v>0</v>
          </cell>
          <cell r="G955">
            <v>20</v>
          </cell>
          <cell r="H955">
            <v>760.74</v>
          </cell>
          <cell r="I955">
            <v>760.74</v>
          </cell>
          <cell r="J955">
            <v>1568.86</v>
          </cell>
          <cell r="K955" t="str">
            <v>PA</v>
          </cell>
        </row>
        <row r="956">
          <cell r="A956" t="str">
            <v>110300000</v>
          </cell>
          <cell r="B956" t="str">
            <v>100PA2A0004</v>
          </cell>
          <cell r="C956" t="str">
            <v>ตู้เอกสาร 40-80-75</v>
          </cell>
          <cell r="D956" t="str">
            <v>15 พ.ค. 41</v>
          </cell>
          <cell r="E956">
            <v>2329.6</v>
          </cell>
          <cell r="F956">
            <v>0</v>
          </cell>
          <cell r="G956">
            <v>20</v>
          </cell>
          <cell r="H956">
            <v>760.74</v>
          </cell>
          <cell r="I956">
            <v>760.74</v>
          </cell>
          <cell r="J956">
            <v>1568.86</v>
          </cell>
          <cell r="K956" t="str">
            <v>PA</v>
          </cell>
        </row>
        <row r="957">
          <cell r="A957" t="str">
            <v>110300000</v>
          </cell>
          <cell r="B957" t="str">
            <v>100PA2A0005</v>
          </cell>
          <cell r="C957" t="str">
            <v>ตู้เอกสาร 40-80-75</v>
          </cell>
          <cell r="D957" t="str">
            <v>15 พ.ค. 41</v>
          </cell>
          <cell r="E957">
            <v>2329.6</v>
          </cell>
          <cell r="F957">
            <v>0</v>
          </cell>
          <cell r="G957">
            <v>20</v>
          </cell>
          <cell r="H957">
            <v>760.74</v>
          </cell>
          <cell r="I957">
            <v>760.74</v>
          </cell>
          <cell r="J957">
            <v>1568.86</v>
          </cell>
          <cell r="K957" t="str">
            <v>PA</v>
          </cell>
        </row>
        <row r="958">
          <cell r="A958" t="str">
            <v>110300000</v>
          </cell>
          <cell r="B958" t="str">
            <v>100PA2B0003</v>
          </cell>
          <cell r="C958" t="str">
            <v>ตู้เอกสาร 40-90-75</v>
          </cell>
          <cell r="D958" t="str">
            <v>15 พ.ค. 41</v>
          </cell>
          <cell r="E958">
            <v>3476.48</v>
          </cell>
          <cell r="F958">
            <v>0</v>
          </cell>
          <cell r="G958">
            <v>20</v>
          </cell>
          <cell r="H958">
            <v>1135.32</v>
          </cell>
          <cell r="I958">
            <v>1135.32</v>
          </cell>
          <cell r="J958">
            <v>2341.16</v>
          </cell>
          <cell r="K958" t="str">
            <v>PA</v>
          </cell>
        </row>
        <row r="959">
          <cell r="A959" t="str">
            <v>110300000</v>
          </cell>
          <cell r="B959" t="str">
            <v>100PA2B0004</v>
          </cell>
          <cell r="C959" t="str">
            <v>ตู้เอกสาร 40-90-75</v>
          </cell>
          <cell r="D959" t="str">
            <v>15 พ.ค. 41</v>
          </cell>
          <cell r="E959">
            <v>3476.48</v>
          </cell>
          <cell r="F959">
            <v>0</v>
          </cell>
          <cell r="G959">
            <v>20</v>
          </cell>
          <cell r="H959">
            <v>1135.32</v>
          </cell>
          <cell r="I959">
            <v>1135.32</v>
          </cell>
          <cell r="J959">
            <v>2341.16</v>
          </cell>
          <cell r="K959" t="str">
            <v>PA</v>
          </cell>
        </row>
        <row r="960">
          <cell r="A960" t="str">
            <v>110300000</v>
          </cell>
          <cell r="B960" t="str">
            <v>100PA2B0012</v>
          </cell>
          <cell r="C960" t="str">
            <v>ตู้เอกสาร 40-90-75(20.11.41)</v>
          </cell>
          <cell r="D960" t="str">
            <v>20 พ.ย. 41</v>
          </cell>
          <cell r="E960">
            <v>3540.5</v>
          </cell>
          <cell r="F960">
            <v>0</v>
          </cell>
          <cell r="G960">
            <v>20</v>
          </cell>
          <cell r="H960">
            <v>789.58</v>
          </cell>
          <cell r="I960">
            <v>789.58</v>
          </cell>
          <cell r="J960">
            <v>2750.92</v>
          </cell>
          <cell r="K960" t="str">
            <v>PA</v>
          </cell>
        </row>
        <row r="961">
          <cell r="A961" t="str">
            <v>110300000</v>
          </cell>
          <cell r="B961" t="str">
            <v>100PA2G0001</v>
          </cell>
          <cell r="C961" t="str">
            <v>ตู้ใส่ของ(2.6.41)</v>
          </cell>
          <cell r="D961" t="str">
            <v>2 มิ.ย. 41</v>
          </cell>
          <cell r="E961">
            <v>1200</v>
          </cell>
          <cell r="F961">
            <v>0</v>
          </cell>
          <cell r="G961">
            <v>20</v>
          </cell>
          <cell r="H961">
            <v>380.04</v>
          </cell>
          <cell r="I961">
            <v>380.04</v>
          </cell>
          <cell r="J961">
            <v>819.96</v>
          </cell>
          <cell r="K961" t="str">
            <v>PA</v>
          </cell>
        </row>
        <row r="962">
          <cell r="A962" t="str">
            <v>110300000</v>
          </cell>
          <cell r="B962" t="str">
            <v>100PA2H0001</v>
          </cell>
          <cell r="C962" t="str">
            <v>ตู้เอกสาร 40-90-190(6.7.41)</v>
          </cell>
          <cell r="D962" t="str">
            <v>6 ก.ค. 41</v>
          </cell>
          <cell r="E962">
            <v>6657.6</v>
          </cell>
          <cell r="F962">
            <v>0</v>
          </cell>
          <cell r="G962">
            <v>20</v>
          </cell>
          <cell r="H962">
            <v>1984.53</v>
          </cell>
          <cell r="I962">
            <v>1984.53</v>
          </cell>
          <cell r="J962">
            <v>4673.07</v>
          </cell>
          <cell r="K962" t="str">
            <v>PA</v>
          </cell>
        </row>
        <row r="963">
          <cell r="A963" t="str">
            <v>110300000</v>
          </cell>
          <cell r="B963" t="str">
            <v>100PA2N0001</v>
          </cell>
          <cell r="C963" t="str">
            <v>ตู้ 2 บานเปิด(17.8.41)</v>
          </cell>
          <cell r="D963" t="str">
            <v>17 ส.ค. 41</v>
          </cell>
          <cell r="E963">
            <v>2443.5</v>
          </cell>
          <cell r="F963">
            <v>0</v>
          </cell>
          <cell r="G963">
            <v>20</v>
          </cell>
          <cell r="H963">
            <v>672.18</v>
          </cell>
          <cell r="I963">
            <v>672.18</v>
          </cell>
          <cell r="J963">
            <v>1771.32</v>
          </cell>
          <cell r="K963" t="str">
            <v>PA</v>
          </cell>
        </row>
        <row r="964">
          <cell r="A964" t="str">
            <v>110300000</v>
          </cell>
          <cell r="B964" t="str">
            <v>100PA2N0002</v>
          </cell>
          <cell r="C964" t="str">
            <v>ตู้เก็บเอกสาร(16.9.41)</v>
          </cell>
          <cell r="D964" t="str">
            <v>16 ก.ย. 41</v>
          </cell>
          <cell r="E964">
            <v>2443.5</v>
          </cell>
          <cell r="F964">
            <v>0</v>
          </cell>
          <cell r="G964">
            <v>20</v>
          </cell>
          <cell r="H964">
            <v>632.01</v>
          </cell>
          <cell r="I964">
            <v>632.01</v>
          </cell>
          <cell r="J964">
            <v>1811.49</v>
          </cell>
          <cell r="K964" t="str">
            <v>PA</v>
          </cell>
        </row>
        <row r="965">
          <cell r="A965" t="str">
            <v>110300000</v>
          </cell>
          <cell r="B965" t="str">
            <v>100PA2N0003</v>
          </cell>
          <cell r="C965" t="str">
            <v>ตู้เก็บเอกสาร(26.10.41)</v>
          </cell>
          <cell r="D965" t="str">
            <v>26 ต.ค. 41</v>
          </cell>
          <cell r="E965">
            <v>2497.8000000000002</v>
          </cell>
          <cell r="F965">
            <v>0</v>
          </cell>
          <cell r="G965">
            <v>20</v>
          </cell>
          <cell r="H965">
            <v>591.27</v>
          </cell>
          <cell r="I965">
            <v>591.27</v>
          </cell>
          <cell r="J965">
            <v>1906.53</v>
          </cell>
          <cell r="K965" t="str">
            <v>PA</v>
          </cell>
        </row>
        <row r="966">
          <cell r="A966" t="str">
            <v>110300000</v>
          </cell>
          <cell r="B966" t="str">
            <v>100PA2O0001</v>
          </cell>
          <cell r="C966" t="str">
            <v>ตู้ 2 บานเปิด สีเทา(17.8.41)</v>
          </cell>
          <cell r="D966" t="str">
            <v>17 ส.ค. 41</v>
          </cell>
          <cell r="E966">
            <v>2227.5</v>
          </cell>
          <cell r="F966">
            <v>0</v>
          </cell>
          <cell r="G966">
            <v>20</v>
          </cell>
          <cell r="H966">
            <v>612.77</v>
          </cell>
          <cell r="I966">
            <v>612.77</v>
          </cell>
          <cell r="J966">
            <v>1614.73</v>
          </cell>
          <cell r="K966" t="str">
            <v>PA</v>
          </cell>
        </row>
        <row r="967">
          <cell r="A967" t="str">
            <v>110300000</v>
          </cell>
          <cell r="B967" t="str">
            <v>100PA2O0002</v>
          </cell>
          <cell r="C967" t="str">
            <v>ตู้ 2 บานเปิด สีเทา(17.8.41)</v>
          </cell>
          <cell r="D967" t="str">
            <v>17 ส.ค. 41</v>
          </cell>
          <cell r="E967">
            <v>2227.5</v>
          </cell>
          <cell r="F967">
            <v>0</v>
          </cell>
          <cell r="G967">
            <v>20</v>
          </cell>
          <cell r="H967">
            <v>612.77</v>
          </cell>
          <cell r="I967">
            <v>612.77</v>
          </cell>
          <cell r="J967">
            <v>1614.73</v>
          </cell>
          <cell r="K967" t="str">
            <v>PA</v>
          </cell>
        </row>
        <row r="968">
          <cell r="A968" t="str">
            <v>110300000</v>
          </cell>
          <cell r="B968" t="str">
            <v>100PA2P0001</v>
          </cell>
          <cell r="C968" t="str">
            <v>ตู้เอกสารโล่ง 40-80-90(6.7.41)</v>
          </cell>
          <cell r="D968" t="str">
            <v>6 ก.ค. 41</v>
          </cell>
          <cell r="E968">
            <v>2044.1</v>
          </cell>
          <cell r="F968">
            <v>0</v>
          </cell>
          <cell r="G968">
            <v>20</v>
          </cell>
          <cell r="H968">
            <v>609.28</v>
          </cell>
          <cell r="I968">
            <v>609.28</v>
          </cell>
          <cell r="J968">
            <v>1434.82</v>
          </cell>
          <cell r="K968" t="str">
            <v>PA</v>
          </cell>
        </row>
        <row r="969">
          <cell r="A969" t="str">
            <v>110300000</v>
          </cell>
          <cell r="B969" t="str">
            <v>100PA6Q0003</v>
          </cell>
          <cell r="C969" t="str">
            <v>เสาฉาก ขนาด 180 ซม.</v>
          </cell>
          <cell r="D969" t="str">
            <v>15 พ.ค. 41</v>
          </cell>
          <cell r="E969">
            <v>752.64</v>
          </cell>
          <cell r="F969">
            <v>0</v>
          </cell>
          <cell r="G969">
            <v>20</v>
          </cell>
          <cell r="H969">
            <v>245.73</v>
          </cell>
          <cell r="I969">
            <v>245.73</v>
          </cell>
          <cell r="J969">
            <v>506.91</v>
          </cell>
          <cell r="K969" t="str">
            <v>PA</v>
          </cell>
        </row>
        <row r="970">
          <cell r="A970" t="str">
            <v>110300000</v>
          </cell>
          <cell r="B970" t="str">
            <v>100PA6Q0004</v>
          </cell>
          <cell r="C970" t="str">
            <v>เสาฉาก ขนาด 180 ซม.</v>
          </cell>
          <cell r="D970" t="str">
            <v>15 พ.ค. 41</v>
          </cell>
          <cell r="E970">
            <v>752.64</v>
          </cell>
          <cell r="F970">
            <v>0</v>
          </cell>
          <cell r="G970">
            <v>20</v>
          </cell>
          <cell r="H970">
            <v>245.73</v>
          </cell>
          <cell r="I970">
            <v>245.73</v>
          </cell>
          <cell r="J970">
            <v>506.91</v>
          </cell>
          <cell r="K970" t="str">
            <v>PA</v>
          </cell>
        </row>
        <row r="971">
          <cell r="A971" t="str">
            <v>110300000</v>
          </cell>
          <cell r="B971" t="str">
            <v>100PA6Q0008</v>
          </cell>
          <cell r="C971" t="str">
            <v>เสาฉาก ขนาด 180 ซม.(15.9.41)</v>
          </cell>
          <cell r="D971" t="str">
            <v>15 ก.ย. 41</v>
          </cell>
          <cell r="E971">
            <v>766.5</v>
          </cell>
          <cell r="F971">
            <v>0</v>
          </cell>
          <cell r="G971">
            <v>20</v>
          </cell>
          <cell r="H971">
            <v>198.66</v>
          </cell>
          <cell r="I971">
            <v>198.66</v>
          </cell>
          <cell r="J971">
            <v>567.84</v>
          </cell>
          <cell r="K971" t="str">
            <v>PA</v>
          </cell>
        </row>
        <row r="972">
          <cell r="A972" t="str">
            <v>110300000</v>
          </cell>
          <cell r="B972" t="str">
            <v>100PA6Q0010</v>
          </cell>
          <cell r="C972" t="str">
            <v>เสาฉาก 180</v>
          </cell>
          <cell r="D972" t="str">
            <v>15 มิ.ย. 41</v>
          </cell>
          <cell r="E972">
            <v>766.42</v>
          </cell>
          <cell r="F972">
            <v>0</v>
          </cell>
          <cell r="G972">
            <v>20</v>
          </cell>
          <cell r="H972">
            <v>237.3</v>
          </cell>
          <cell r="I972">
            <v>237.3</v>
          </cell>
          <cell r="J972">
            <v>529.12</v>
          </cell>
          <cell r="K972" t="str">
            <v>100</v>
          </cell>
        </row>
        <row r="973">
          <cell r="A973" t="str">
            <v>110300000</v>
          </cell>
          <cell r="B973" t="str">
            <v>100PA6Q0011</v>
          </cell>
          <cell r="C973" t="str">
            <v>เสาฉาก ขนาด 180</v>
          </cell>
          <cell r="D973" t="str">
            <v>5 พ.ย. 41</v>
          </cell>
          <cell r="E973">
            <v>766.5</v>
          </cell>
          <cell r="F973">
            <v>0</v>
          </cell>
          <cell r="G973">
            <v>20</v>
          </cell>
          <cell r="H973">
            <v>177.24</v>
          </cell>
          <cell r="I973">
            <v>177.24</v>
          </cell>
          <cell r="J973">
            <v>589.26</v>
          </cell>
          <cell r="K973" t="str">
            <v>100</v>
          </cell>
        </row>
        <row r="974">
          <cell r="A974" t="str">
            <v>110300000</v>
          </cell>
          <cell r="B974" t="str">
            <v>100PA6S0007</v>
          </cell>
          <cell r="C974" t="str">
            <v>ตีนเป็ดขนาด 12 นิ้ว(15.9.41)</v>
          </cell>
          <cell r="D974" t="str">
            <v>14 ส.ค. 41</v>
          </cell>
          <cell r="E974">
            <v>146</v>
          </cell>
          <cell r="F974">
            <v>0</v>
          </cell>
          <cell r="G974">
            <v>20</v>
          </cell>
          <cell r="H974">
            <v>40.4</v>
          </cell>
          <cell r="I974">
            <v>40.4</v>
          </cell>
          <cell r="J974">
            <v>105.6</v>
          </cell>
          <cell r="K974" t="str">
            <v>PA</v>
          </cell>
        </row>
        <row r="975">
          <cell r="A975" t="str">
            <v>110300000</v>
          </cell>
          <cell r="B975" t="str">
            <v>100PA6S0008</v>
          </cell>
          <cell r="C975" t="str">
            <v>ตีนเป็ดขนาด 12 นิ้ว(15.9.41)</v>
          </cell>
          <cell r="D975" t="str">
            <v>14 ส.ค. 41</v>
          </cell>
          <cell r="E975">
            <v>146</v>
          </cell>
          <cell r="F975">
            <v>0</v>
          </cell>
          <cell r="G975">
            <v>20</v>
          </cell>
          <cell r="H975">
            <v>40.4</v>
          </cell>
          <cell r="I975">
            <v>40.4</v>
          </cell>
          <cell r="J975">
            <v>105.6</v>
          </cell>
          <cell r="K975" t="str">
            <v>PA</v>
          </cell>
        </row>
        <row r="976">
          <cell r="A976" t="str">
            <v>110300000</v>
          </cell>
          <cell r="B976" t="str">
            <v>100PA6S0009</v>
          </cell>
          <cell r="C976" t="str">
            <v>ตีนเป็ดขนาด 12 นิ้ว(15.9.41)</v>
          </cell>
          <cell r="D976" t="str">
            <v>14 ส.ค. 41</v>
          </cell>
          <cell r="E976">
            <v>146</v>
          </cell>
          <cell r="F976">
            <v>0</v>
          </cell>
          <cell r="G976">
            <v>20</v>
          </cell>
          <cell r="H976">
            <v>40.4</v>
          </cell>
          <cell r="I976">
            <v>40.4</v>
          </cell>
          <cell r="J976">
            <v>105.6</v>
          </cell>
          <cell r="K976" t="str">
            <v>PA</v>
          </cell>
        </row>
        <row r="977">
          <cell r="A977" t="str">
            <v>110300000</v>
          </cell>
          <cell r="B977" t="str">
            <v>100PA6S0010</v>
          </cell>
          <cell r="C977" t="str">
            <v>ตีนเป็ด 12 นิ้ว</v>
          </cell>
          <cell r="D977" t="str">
            <v>16 พ.ค. 41</v>
          </cell>
          <cell r="E977">
            <v>146</v>
          </cell>
          <cell r="F977">
            <v>0</v>
          </cell>
          <cell r="G977">
            <v>20</v>
          </cell>
          <cell r="H977">
            <v>47.6</v>
          </cell>
          <cell r="I977">
            <v>47.6</v>
          </cell>
          <cell r="J977">
            <v>98.4</v>
          </cell>
          <cell r="K977" t="str">
            <v>100</v>
          </cell>
        </row>
        <row r="978">
          <cell r="A978" t="str">
            <v>110300000</v>
          </cell>
          <cell r="B978" t="str">
            <v>100PA6S0012</v>
          </cell>
          <cell r="C978" t="str">
            <v>ตีนเป็ด 12 นิ้ว</v>
          </cell>
          <cell r="D978" t="str">
            <v>16 พ.ค. 41</v>
          </cell>
          <cell r="E978">
            <v>146</v>
          </cell>
          <cell r="F978">
            <v>0</v>
          </cell>
          <cell r="G978">
            <v>20</v>
          </cell>
          <cell r="H978">
            <v>47.6</v>
          </cell>
          <cell r="I978">
            <v>47.6</v>
          </cell>
          <cell r="J978">
            <v>98.4</v>
          </cell>
          <cell r="K978" t="str">
            <v>100</v>
          </cell>
        </row>
        <row r="979">
          <cell r="A979" t="str">
            <v>110300000</v>
          </cell>
          <cell r="B979" t="str">
            <v>100PA6S0013</v>
          </cell>
          <cell r="C979" t="str">
            <v>ตีนเป็ด 12 นิ้ว</v>
          </cell>
          <cell r="D979" t="str">
            <v>16 พ.ค. 41</v>
          </cell>
          <cell r="E979">
            <v>146</v>
          </cell>
          <cell r="F979">
            <v>0</v>
          </cell>
          <cell r="G979">
            <v>20</v>
          </cell>
          <cell r="H979">
            <v>47.6</v>
          </cell>
          <cell r="I979">
            <v>47.6</v>
          </cell>
          <cell r="J979">
            <v>98.4</v>
          </cell>
          <cell r="K979" t="str">
            <v>100</v>
          </cell>
        </row>
        <row r="980">
          <cell r="A980" t="str">
            <v>110300000</v>
          </cell>
          <cell r="B980" t="str">
            <v>100PA6T0001</v>
          </cell>
          <cell r="C980" t="str">
            <v>เสาฉากสูง 120 ซม</v>
          </cell>
          <cell r="D980" t="str">
            <v>15 พ.ค. 41</v>
          </cell>
          <cell r="E980">
            <v>501.76</v>
          </cell>
          <cell r="F980">
            <v>0</v>
          </cell>
          <cell r="G980">
            <v>20</v>
          </cell>
          <cell r="H980">
            <v>163.84</v>
          </cell>
          <cell r="I980">
            <v>163.84</v>
          </cell>
          <cell r="J980">
            <v>337.92</v>
          </cell>
          <cell r="K980" t="str">
            <v>PA</v>
          </cell>
        </row>
        <row r="981">
          <cell r="A981" t="str">
            <v>110300000</v>
          </cell>
          <cell r="B981" t="str">
            <v>100PACB0001</v>
          </cell>
          <cell r="C981" t="str">
            <v>ตู้เอกสาร  40-80-90</v>
          </cell>
          <cell r="D981" t="str">
            <v>3 ก.ค. 41</v>
          </cell>
          <cell r="E981">
            <v>2044</v>
          </cell>
          <cell r="F981">
            <v>0</v>
          </cell>
          <cell r="G981">
            <v>20</v>
          </cell>
          <cell r="H981">
            <v>612.64</v>
          </cell>
          <cell r="I981">
            <v>612.64</v>
          </cell>
          <cell r="J981">
            <v>1431.36</v>
          </cell>
          <cell r="K981" t="str">
            <v>PA</v>
          </cell>
        </row>
        <row r="982">
          <cell r="A982" t="str">
            <v>110300000</v>
          </cell>
          <cell r="B982" t="str">
            <v>100PACB0002</v>
          </cell>
          <cell r="C982" t="str">
            <v>ตู้เอกสาร 40-90-75</v>
          </cell>
          <cell r="D982" t="str">
            <v>15 ต.ค. 41</v>
          </cell>
          <cell r="E982">
            <v>3540.5</v>
          </cell>
          <cell r="F982">
            <v>0</v>
          </cell>
          <cell r="G982">
            <v>20</v>
          </cell>
          <cell r="H982">
            <v>859.28</v>
          </cell>
          <cell r="I982">
            <v>859.28</v>
          </cell>
          <cell r="J982">
            <v>2681.22</v>
          </cell>
          <cell r="K982" t="str">
            <v>PA</v>
          </cell>
        </row>
        <row r="983">
          <cell r="A983" t="str">
            <v>110300000</v>
          </cell>
          <cell r="B983" t="str">
            <v>100PACB0003</v>
          </cell>
          <cell r="C983" t="str">
            <v>ตู้เอกสาร 40-870-190</v>
          </cell>
          <cell r="D983" t="str">
            <v>15 ต.ค. 41</v>
          </cell>
          <cell r="E983">
            <v>6102.8</v>
          </cell>
          <cell r="F983">
            <v>0</v>
          </cell>
          <cell r="G983">
            <v>20</v>
          </cell>
          <cell r="H983">
            <v>1481.36</v>
          </cell>
          <cell r="I983">
            <v>1481.36</v>
          </cell>
          <cell r="J983">
            <v>4621.4399999999996</v>
          </cell>
          <cell r="K983" t="str">
            <v>PA</v>
          </cell>
        </row>
        <row r="984">
          <cell r="A984" t="str">
            <v>110300000</v>
          </cell>
          <cell r="B984" t="str">
            <v>100PACB0004</v>
          </cell>
          <cell r="C984" t="str">
            <v>ตู้เอกสาร  40-90-190</v>
          </cell>
          <cell r="D984" t="str">
            <v>3 ก.ค. 41</v>
          </cell>
          <cell r="E984">
            <v>6657.6</v>
          </cell>
          <cell r="F984">
            <v>0</v>
          </cell>
          <cell r="G984">
            <v>20</v>
          </cell>
          <cell r="H984">
            <v>1995.47</v>
          </cell>
          <cell r="I984">
            <v>1995.47</v>
          </cell>
          <cell r="J984">
            <v>4662.13</v>
          </cell>
          <cell r="K984" t="str">
            <v>PA</v>
          </cell>
        </row>
        <row r="985">
          <cell r="A985" t="str">
            <v>110300000</v>
          </cell>
          <cell r="B985" t="str">
            <v>100PACD0001</v>
          </cell>
          <cell r="C985" t="str">
            <v>เครื่องเล่น VDO</v>
          </cell>
          <cell r="D985" t="str">
            <v>22 เม.ย. 41</v>
          </cell>
          <cell r="E985">
            <v>13500</v>
          </cell>
          <cell r="F985">
            <v>0</v>
          </cell>
          <cell r="G985">
            <v>20</v>
          </cell>
          <cell r="H985">
            <v>4578.9799999999996</v>
          </cell>
          <cell r="I985">
            <v>4578.9799999999996</v>
          </cell>
          <cell r="J985">
            <v>8921.02</v>
          </cell>
          <cell r="K985" t="str">
            <v>100</v>
          </cell>
        </row>
        <row r="986">
          <cell r="A986" t="str">
            <v>110300000</v>
          </cell>
          <cell r="B986" t="str">
            <v>100PACN0001</v>
          </cell>
          <cell r="C986" t="str">
            <v>ที่เจาะบัตร (ทำบัตรพนักงาน)</v>
          </cell>
          <cell r="D986" t="str">
            <v>6 เม.ย. 41</v>
          </cell>
          <cell r="E986">
            <v>955.9</v>
          </cell>
          <cell r="F986">
            <v>0</v>
          </cell>
          <cell r="G986">
            <v>20</v>
          </cell>
          <cell r="H986">
            <v>332.61</v>
          </cell>
          <cell r="I986">
            <v>332.61</v>
          </cell>
          <cell r="J986">
            <v>623.29</v>
          </cell>
          <cell r="K986" t="str">
            <v>100</v>
          </cell>
        </row>
        <row r="987">
          <cell r="A987" t="str">
            <v>110300000</v>
          </cell>
          <cell r="B987" t="str">
            <v>100PACP0001</v>
          </cell>
          <cell r="C987" t="str">
            <v>เครื่องเล่น CD</v>
          </cell>
          <cell r="D987" t="str">
            <v>21 มิ.ย. 41</v>
          </cell>
          <cell r="E987">
            <v>13600</v>
          </cell>
          <cell r="F987">
            <v>0</v>
          </cell>
          <cell r="G987">
            <v>20</v>
          </cell>
          <cell r="H987">
            <v>4165.6499999999996</v>
          </cell>
          <cell r="I987">
            <v>4165.6499999999996</v>
          </cell>
          <cell r="J987">
            <v>9434.35</v>
          </cell>
          <cell r="K987" t="str">
            <v>100</v>
          </cell>
        </row>
        <row r="988">
          <cell r="A988" t="str">
            <v>110300000</v>
          </cell>
          <cell r="B988" t="str">
            <v>100PACS0001</v>
          </cell>
          <cell r="C988" t="str">
            <v>จอภาพชนิดตั้งพื้น</v>
          </cell>
          <cell r="D988" t="str">
            <v>23 ก.ย. 41</v>
          </cell>
          <cell r="E988">
            <v>6000</v>
          </cell>
          <cell r="F988">
            <v>0</v>
          </cell>
          <cell r="G988">
            <v>20</v>
          </cell>
          <cell r="H988">
            <v>1528.78</v>
          </cell>
          <cell r="I988">
            <v>1528.78</v>
          </cell>
          <cell r="J988">
            <v>4471.22</v>
          </cell>
          <cell r="K988" t="str">
            <v>100</v>
          </cell>
        </row>
        <row r="989">
          <cell r="A989" t="str">
            <v>110300000</v>
          </cell>
          <cell r="B989" t="str">
            <v>100PAFM0001</v>
          </cell>
          <cell r="C989" t="str">
            <v>Microphone</v>
          </cell>
          <cell r="D989" t="str">
            <v>29 เม.ย. 41</v>
          </cell>
          <cell r="E989">
            <v>16500</v>
          </cell>
          <cell r="F989">
            <v>0</v>
          </cell>
          <cell r="G989">
            <v>20</v>
          </cell>
          <cell r="H989">
            <v>5533.08</v>
          </cell>
          <cell r="I989">
            <v>5533.08</v>
          </cell>
          <cell r="J989">
            <v>10966.92</v>
          </cell>
          <cell r="K989" t="str">
            <v>100</v>
          </cell>
        </row>
        <row r="990">
          <cell r="A990" t="str">
            <v>110300000</v>
          </cell>
          <cell r="B990" t="str">
            <v>100PAFM0002</v>
          </cell>
          <cell r="C990" t="str">
            <v>Microphone</v>
          </cell>
          <cell r="D990" t="str">
            <v>29 เม.ย. 41</v>
          </cell>
          <cell r="E990">
            <v>16000</v>
          </cell>
          <cell r="F990">
            <v>0</v>
          </cell>
          <cell r="G990">
            <v>20</v>
          </cell>
          <cell r="H990">
            <v>5365.44</v>
          </cell>
          <cell r="I990">
            <v>5365.44</v>
          </cell>
          <cell r="J990">
            <v>10634.56</v>
          </cell>
          <cell r="K990" t="str">
            <v>100</v>
          </cell>
        </row>
        <row r="991">
          <cell r="A991" t="str">
            <v>110300000</v>
          </cell>
          <cell r="B991" t="str">
            <v>100PAFM0003</v>
          </cell>
          <cell r="C991" t="str">
            <v>Microphone</v>
          </cell>
          <cell r="D991" t="str">
            <v>29 เม.ย. 41</v>
          </cell>
          <cell r="E991">
            <v>16000</v>
          </cell>
          <cell r="F991">
            <v>0</v>
          </cell>
          <cell r="G991">
            <v>20</v>
          </cell>
          <cell r="H991">
            <v>5365.44</v>
          </cell>
          <cell r="I991">
            <v>5365.44</v>
          </cell>
          <cell r="J991">
            <v>10634.56</v>
          </cell>
          <cell r="K991" t="str">
            <v>100</v>
          </cell>
        </row>
        <row r="992">
          <cell r="A992" t="str">
            <v>110300000</v>
          </cell>
          <cell r="B992" t="str">
            <v>100PAFM0004</v>
          </cell>
          <cell r="C992" t="str">
            <v>Microphone</v>
          </cell>
          <cell r="D992" t="str">
            <v>29 เม.ย. 41</v>
          </cell>
          <cell r="E992">
            <v>16000</v>
          </cell>
          <cell r="F992">
            <v>0</v>
          </cell>
          <cell r="G992">
            <v>20</v>
          </cell>
          <cell r="H992">
            <v>5365.44</v>
          </cell>
          <cell r="I992">
            <v>5365.44</v>
          </cell>
          <cell r="J992">
            <v>10634.56</v>
          </cell>
          <cell r="K992" t="str">
            <v>100</v>
          </cell>
        </row>
        <row r="993">
          <cell r="A993" t="str">
            <v>110300000</v>
          </cell>
          <cell r="B993" t="str">
            <v>100PAFM0005</v>
          </cell>
          <cell r="C993" t="str">
            <v>Microphone</v>
          </cell>
          <cell r="D993" t="str">
            <v>29 เม.ย. 41</v>
          </cell>
          <cell r="E993">
            <v>16000</v>
          </cell>
          <cell r="F993">
            <v>0</v>
          </cell>
          <cell r="G993">
            <v>20</v>
          </cell>
          <cell r="H993">
            <v>5365.44</v>
          </cell>
          <cell r="I993">
            <v>5365.44</v>
          </cell>
          <cell r="J993">
            <v>10634.56</v>
          </cell>
          <cell r="K993" t="str">
            <v>100</v>
          </cell>
        </row>
        <row r="994">
          <cell r="A994" t="str">
            <v>110300000</v>
          </cell>
          <cell r="B994" t="str">
            <v>100PAFM0006</v>
          </cell>
          <cell r="C994" t="str">
            <v>Microphone</v>
          </cell>
          <cell r="D994" t="str">
            <v>29 เม.ย. 41</v>
          </cell>
          <cell r="E994">
            <v>16000</v>
          </cell>
          <cell r="F994">
            <v>0</v>
          </cell>
          <cell r="G994">
            <v>20</v>
          </cell>
          <cell r="H994">
            <v>5365.44</v>
          </cell>
          <cell r="I994">
            <v>5365.44</v>
          </cell>
          <cell r="J994">
            <v>10634.56</v>
          </cell>
          <cell r="K994" t="str">
            <v>100</v>
          </cell>
        </row>
        <row r="995">
          <cell r="A995" t="str">
            <v>110300000</v>
          </cell>
          <cell r="B995" t="str">
            <v>100PAFM0007</v>
          </cell>
          <cell r="C995" t="str">
            <v>Microphone</v>
          </cell>
          <cell r="D995" t="str">
            <v>29 เม.ย. 41</v>
          </cell>
          <cell r="E995">
            <v>16000</v>
          </cell>
          <cell r="F995">
            <v>0</v>
          </cell>
          <cell r="G995">
            <v>20</v>
          </cell>
          <cell r="H995">
            <v>5365.44</v>
          </cell>
          <cell r="I995">
            <v>5365.44</v>
          </cell>
          <cell r="J995">
            <v>10634.56</v>
          </cell>
          <cell r="K995" t="str">
            <v>100</v>
          </cell>
        </row>
        <row r="996">
          <cell r="A996" t="str">
            <v>110300000</v>
          </cell>
          <cell r="B996" t="str">
            <v>100PAIF0040</v>
          </cell>
          <cell r="C996" t="str">
            <v>เก้าอี้ทำงาน</v>
          </cell>
          <cell r="D996" t="str">
            <v>24 มิ.ย. 41</v>
          </cell>
          <cell r="E996">
            <v>2226.5</v>
          </cell>
          <cell r="F996">
            <v>0</v>
          </cell>
          <cell r="G996">
            <v>20</v>
          </cell>
          <cell r="H996">
            <v>678.32</v>
          </cell>
          <cell r="I996">
            <v>678.32</v>
          </cell>
          <cell r="J996">
            <v>1548.18</v>
          </cell>
          <cell r="K996" t="str">
            <v>PA</v>
          </cell>
        </row>
        <row r="997">
          <cell r="A997" t="str">
            <v>110300000</v>
          </cell>
          <cell r="B997" t="str">
            <v>100PALS0001</v>
          </cell>
          <cell r="C997" t="str">
            <v>เครื่องเข้าเล่ม  LAMIRAL "Star"</v>
          </cell>
          <cell r="D997" t="str">
            <v>9 มิ.ย. 41</v>
          </cell>
          <cell r="E997">
            <v>14500</v>
          </cell>
          <cell r="F997">
            <v>0</v>
          </cell>
          <cell r="G997">
            <v>20</v>
          </cell>
          <cell r="H997">
            <v>4536.72</v>
          </cell>
          <cell r="I997">
            <v>4536.72</v>
          </cell>
          <cell r="J997">
            <v>9963.2800000000007</v>
          </cell>
          <cell r="K997" t="str">
            <v>100</v>
          </cell>
        </row>
        <row r="998">
          <cell r="A998" t="str">
            <v>110300000</v>
          </cell>
          <cell r="B998" t="str">
            <v>100PAMI0001</v>
          </cell>
          <cell r="C998" t="str">
            <v>MICROPHONE</v>
          </cell>
          <cell r="D998" t="str">
            <v>21 มิ.ย. 41</v>
          </cell>
          <cell r="E998">
            <v>1500</v>
          </cell>
          <cell r="F998">
            <v>0</v>
          </cell>
          <cell r="G998">
            <v>20</v>
          </cell>
          <cell r="H998">
            <v>459.47</v>
          </cell>
          <cell r="I998">
            <v>459.47</v>
          </cell>
          <cell r="J998">
            <v>1040.53</v>
          </cell>
          <cell r="K998" t="str">
            <v>100</v>
          </cell>
        </row>
        <row r="999">
          <cell r="A999" t="str">
            <v>110300000</v>
          </cell>
          <cell r="B999" t="str">
            <v>100PAMI0002</v>
          </cell>
          <cell r="C999" t="str">
            <v>ไมโครโฟน DELEGATE</v>
          </cell>
          <cell r="D999" t="str">
            <v>9 ส.ค. 41</v>
          </cell>
          <cell r="E999">
            <v>14000</v>
          </cell>
          <cell r="F999">
            <v>0</v>
          </cell>
          <cell r="G999">
            <v>20</v>
          </cell>
          <cell r="H999">
            <v>3912.36</v>
          </cell>
          <cell r="I999">
            <v>3912.36</v>
          </cell>
          <cell r="J999">
            <v>10087.64</v>
          </cell>
          <cell r="K999" t="str">
            <v>100</v>
          </cell>
        </row>
        <row r="1000">
          <cell r="A1000" t="str">
            <v>110300000</v>
          </cell>
          <cell r="B1000" t="str">
            <v>100PAMI0003</v>
          </cell>
          <cell r="C1000" t="str">
            <v>ขาตั่ง MICGATE</v>
          </cell>
          <cell r="D1000" t="str">
            <v>9 ก.ย. 41</v>
          </cell>
          <cell r="E1000">
            <v>550</v>
          </cell>
          <cell r="F1000">
            <v>0</v>
          </cell>
          <cell r="G1000">
            <v>20</v>
          </cell>
          <cell r="H1000">
            <v>144.33000000000001</v>
          </cell>
          <cell r="I1000">
            <v>144.33000000000001</v>
          </cell>
          <cell r="J1000">
            <v>405.67</v>
          </cell>
          <cell r="K1000" t="str">
            <v>100</v>
          </cell>
        </row>
        <row r="1001">
          <cell r="A1001" t="str">
            <v>110300000</v>
          </cell>
          <cell r="B1001" t="str">
            <v>100PAMI0004</v>
          </cell>
          <cell r="C1001" t="str">
            <v>ไมล์ตั้งโต๊ะ</v>
          </cell>
          <cell r="D1001" t="str">
            <v>27 ก.ย. 41</v>
          </cell>
          <cell r="E1001">
            <v>14000</v>
          </cell>
          <cell r="F1001">
            <v>0</v>
          </cell>
          <cell r="G1001">
            <v>20</v>
          </cell>
          <cell r="H1001">
            <v>3536.46</v>
          </cell>
          <cell r="I1001">
            <v>3536.46</v>
          </cell>
          <cell r="J1001">
            <v>10463.540000000001</v>
          </cell>
          <cell r="K1001" t="str">
            <v>100</v>
          </cell>
        </row>
        <row r="1002">
          <cell r="A1002" t="str">
            <v>110300000</v>
          </cell>
          <cell r="B1002" t="str">
            <v>100PAMW0001</v>
          </cell>
          <cell r="C1002" t="str">
            <v>เครื่องไมโครเวฟ</v>
          </cell>
          <cell r="D1002" t="str">
            <v>19 พ.ค. 41</v>
          </cell>
          <cell r="E1002">
            <v>5445.45</v>
          </cell>
          <cell r="F1002">
            <v>0</v>
          </cell>
          <cell r="G1002">
            <v>20</v>
          </cell>
          <cell r="H1002">
            <v>1766.41</v>
          </cell>
          <cell r="I1002">
            <v>1766.41</v>
          </cell>
          <cell r="J1002">
            <v>3679.04</v>
          </cell>
          <cell r="K1002" t="str">
            <v>100</v>
          </cell>
        </row>
        <row r="1003">
          <cell r="A1003" t="str">
            <v>110300000</v>
          </cell>
          <cell r="B1003" t="str">
            <v>100PAOT0001</v>
          </cell>
          <cell r="C1003" t="str">
            <v>NEC PROJECTOR</v>
          </cell>
          <cell r="D1003" t="str">
            <v>6 มิ.ย. 41</v>
          </cell>
          <cell r="E1003">
            <v>275000</v>
          </cell>
          <cell r="F1003">
            <v>0</v>
          </cell>
          <cell r="G1003">
            <v>20</v>
          </cell>
          <cell r="H1003">
            <v>86493.13</v>
          </cell>
          <cell r="I1003">
            <v>86493.13</v>
          </cell>
          <cell r="J1003">
            <v>188506.87</v>
          </cell>
          <cell r="K1003" t="str">
            <v>100</v>
          </cell>
        </row>
        <row r="1004">
          <cell r="A1004" t="str">
            <v>110300000</v>
          </cell>
          <cell r="B1004" t="str">
            <v>100PAOV0001</v>
          </cell>
          <cell r="C1004" t="str">
            <v>OVERHEAD</v>
          </cell>
          <cell r="D1004" t="str">
            <v>12 เม.ย. 41</v>
          </cell>
          <cell r="E1004">
            <v>18000</v>
          </cell>
          <cell r="F1004">
            <v>0</v>
          </cell>
          <cell r="G1004">
            <v>20</v>
          </cell>
          <cell r="H1004">
            <v>6203.79</v>
          </cell>
          <cell r="I1004">
            <v>6203.79</v>
          </cell>
          <cell r="J1004">
            <v>11796.21</v>
          </cell>
          <cell r="K1004" t="str">
            <v>PA</v>
          </cell>
        </row>
        <row r="1005">
          <cell r="A1005" t="str">
            <v>110300000</v>
          </cell>
          <cell r="B1005" t="str">
            <v>100PAPC0001</v>
          </cell>
          <cell r="C1005" t="str">
            <v>เครื่องเคลือบบัตร RS</v>
          </cell>
          <cell r="D1005" t="str">
            <v>28 พ.ค. 41</v>
          </cell>
          <cell r="E1005">
            <v>6722.73</v>
          </cell>
          <cell r="F1005">
            <v>0</v>
          </cell>
          <cell r="G1005">
            <v>20</v>
          </cell>
          <cell r="H1005">
            <v>2147.5300000000002</v>
          </cell>
          <cell r="I1005">
            <v>2147.5300000000002</v>
          </cell>
          <cell r="J1005">
            <v>4575.2</v>
          </cell>
          <cell r="K1005" t="str">
            <v>100</v>
          </cell>
        </row>
        <row r="1006">
          <cell r="A1006" t="str">
            <v>110300000</v>
          </cell>
          <cell r="B1006" t="str">
            <v>100PARA0001</v>
          </cell>
          <cell r="C1006" t="str">
            <v>CENTRAL AMPLIFIER</v>
          </cell>
          <cell r="D1006" t="str">
            <v>30 เม.ย. 41</v>
          </cell>
          <cell r="E1006">
            <v>34500</v>
          </cell>
          <cell r="F1006">
            <v>0</v>
          </cell>
          <cell r="G1006">
            <v>20</v>
          </cell>
          <cell r="H1006">
            <v>11550.42</v>
          </cell>
          <cell r="I1006">
            <v>11550.42</v>
          </cell>
          <cell r="J1006">
            <v>22949.58</v>
          </cell>
          <cell r="K1006" t="str">
            <v>100</v>
          </cell>
        </row>
        <row r="1007">
          <cell r="A1007" t="str">
            <v>110300000</v>
          </cell>
          <cell r="B1007" t="str">
            <v>100PARS0001</v>
          </cell>
          <cell r="C1007" t="str">
            <v>กรรไกรตัดริบบิ้น</v>
          </cell>
          <cell r="D1007" t="str">
            <v>8 มิ.ย. 41</v>
          </cell>
          <cell r="E1007">
            <v>750</v>
          </cell>
          <cell r="F1007">
            <v>0</v>
          </cell>
          <cell r="G1007">
            <v>20</v>
          </cell>
          <cell r="H1007">
            <v>235.08</v>
          </cell>
          <cell r="I1007">
            <v>235.08</v>
          </cell>
          <cell r="J1007">
            <v>514.91999999999996</v>
          </cell>
          <cell r="K1007" t="str">
            <v>100</v>
          </cell>
        </row>
        <row r="1008">
          <cell r="A1008" t="str">
            <v>110300000</v>
          </cell>
          <cell r="B1008" t="str">
            <v>100PASH0001</v>
          </cell>
          <cell r="C1008" t="str">
            <v>เครื่องยิง DYMO</v>
          </cell>
          <cell r="D1008" t="str">
            <v>27 พ.ค. 41</v>
          </cell>
          <cell r="E1008">
            <v>1200</v>
          </cell>
          <cell r="F1008">
            <v>0</v>
          </cell>
          <cell r="G1008">
            <v>20</v>
          </cell>
          <cell r="H1008">
            <v>383.99</v>
          </cell>
          <cell r="I1008">
            <v>383.99</v>
          </cell>
          <cell r="J1008">
            <v>816.01</v>
          </cell>
          <cell r="K1008" t="str">
            <v>100</v>
          </cell>
        </row>
        <row r="1009">
          <cell r="A1009" t="str">
            <v>110300000</v>
          </cell>
          <cell r="B1009" t="str">
            <v>100PASH0002</v>
          </cell>
          <cell r="C1009" t="str">
            <v>เครื่องยิง DYMO</v>
          </cell>
          <cell r="D1009" t="str">
            <v>27 พ.ค. 41</v>
          </cell>
          <cell r="E1009">
            <v>1200</v>
          </cell>
          <cell r="F1009">
            <v>0</v>
          </cell>
          <cell r="G1009">
            <v>20</v>
          </cell>
          <cell r="H1009">
            <v>383.99</v>
          </cell>
          <cell r="I1009">
            <v>383.99</v>
          </cell>
          <cell r="J1009">
            <v>816.01</v>
          </cell>
          <cell r="K1009" t="str">
            <v>100</v>
          </cell>
        </row>
        <row r="1010">
          <cell r="A1010" t="str">
            <v>110300000</v>
          </cell>
          <cell r="B1010" t="str">
            <v>100PASP0001</v>
          </cell>
          <cell r="C1010" t="str">
            <v>เครื่องใส่น่ำสบู่</v>
          </cell>
          <cell r="D1010" t="str">
            <v>8 ส.ค. 41</v>
          </cell>
          <cell r="E1010">
            <v>1080</v>
          </cell>
          <cell r="F1010">
            <v>0</v>
          </cell>
          <cell r="G1010">
            <v>20</v>
          </cell>
          <cell r="H1010">
            <v>302.42</v>
          </cell>
          <cell r="I1010">
            <v>302.42</v>
          </cell>
          <cell r="J1010">
            <v>777.58</v>
          </cell>
          <cell r="K1010" t="str">
            <v>100</v>
          </cell>
        </row>
        <row r="1011">
          <cell r="A1011" t="str">
            <v>110300000</v>
          </cell>
          <cell r="B1011" t="str">
            <v>100PASP0002</v>
          </cell>
          <cell r="C1011" t="str">
            <v>เครื่องใส่น่ำสบู่</v>
          </cell>
          <cell r="D1011" t="str">
            <v>7 ก.ย. 41</v>
          </cell>
          <cell r="E1011">
            <v>1080</v>
          </cell>
          <cell r="F1011">
            <v>0</v>
          </cell>
          <cell r="G1011">
            <v>20</v>
          </cell>
          <cell r="H1011">
            <v>284.67</v>
          </cell>
          <cell r="I1011">
            <v>284.67</v>
          </cell>
          <cell r="J1011">
            <v>795.33</v>
          </cell>
          <cell r="K1011" t="str">
            <v>100</v>
          </cell>
        </row>
        <row r="1012">
          <cell r="A1012" t="str">
            <v>110300000</v>
          </cell>
          <cell r="B1012" t="str">
            <v>100PASS0001</v>
          </cell>
          <cell r="C1012" t="str">
            <v>สแตนโปสเตอร์ชุบโครเมี่ยม 50x70</v>
          </cell>
          <cell r="D1012" t="str">
            <v>10 มิ.ย. 41</v>
          </cell>
          <cell r="E1012">
            <v>4350</v>
          </cell>
          <cell r="F1012">
            <v>0</v>
          </cell>
          <cell r="G1012">
            <v>20</v>
          </cell>
          <cell r="H1012">
            <v>1358.64</v>
          </cell>
          <cell r="I1012">
            <v>1358.64</v>
          </cell>
          <cell r="J1012">
            <v>2991.36</v>
          </cell>
          <cell r="K1012" t="str">
            <v>100</v>
          </cell>
        </row>
        <row r="1013">
          <cell r="A1013" t="str">
            <v>110300000</v>
          </cell>
          <cell r="B1013" t="str">
            <v>100PATV0001</v>
          </cell>
          <cell r="C1013" t="str">
            <v>โทรศัพท์สี 24"</v>
          </cell>
          <cell r="D1013" t="str">
            <v>1 เม.ย. 41</v>
          </cell>
          <cell r="E1013">
            <v>21818.19</v>
          </cell>
          <cell r="F1013">
            <v>0</v>
          </cell>
          <cell r="G1013">
            <v>20</v>
          </cell>
          <cell r="H1013">
            <v>7651.34</v>
          </cell>
          <cell r="I1013">
            <v>7651.34</v>
          </cell>
          <cell r="J1013">
            <v>14166.85</v>
          </cell>
          <cell r="K1013" t="str">
            <v>PA</v>
          </cell>
        </row>
        <row r="1014">
          <cell r="A1014" t="str">
            <v>110300000</v>
          </cell>
          <cell r="B1014" t="str">
            <v>100PAWA0001</v>
          </cell>
          <cell r="C1014" t="str">
            <v>นาฬิกาแขวน 8015</v>
          </cell>
          <cell r="D1014" t="str">
            <v>4 มิ.ย. 41</v>
          </cell>
          <cell r="E1014">
            <v>540</v>
          </cell>
          <cell r="F1014">
            <v>0</v>
          </cell>
          <cell r="G1014">
            <v>20</v>
          </cell>
          <cell r="H1014">
            <v>170.42</v>
          </cell>
          <cell r="I1014">
            <v>170.42</v>
          </cell>
          <cell r="J1014">
            <v>369.58</v>
          </cell>
          <cell r="K1014" t="str">
            <v>100</v>
          </cell>
        </row>
        <row r="1015">
          <cell r="A1015" t="str">
            <v>110300000</v>
          </cell>
          <cell r="B1015" t="str">
            <v>100PAWA0002</v>
          </cell>
          <cell r="C1015" t="str">
            <v>นาฬิกาแขวน 8015</v>
          </cell>
          <cell r="D1015" t="str">
            <v>4 มิ.ย. 41</v>
          </cell>
          <cell r="E1015">
            <v>540</v>
          </cell>
          <cell r="F1015">
            <v>0</v>
          </cell>
          <cell r="G1015">
            <v>20</v>
          </cell>
          <cell r="H1015">
            <v>170.42</v>
          </cell>
          <cell r="I1015">
            <v>170.42</v>
          </cell>
          <cell r="J1015">
            <v>369.58</v>
          </cell>
          <cell r="K1015" t="str">
            <v>100</v>
          </cell>
        </row>
        <row r="1016">
          <cell r="A1016" t="str">
            <v>110300000</v>
          </cell>
          <cell r="B1016" t="str">
            <v>100PAWA0003</v>
          </cell>
          <cell r="C1016" t="str">
            <v>นาฬิกาแขวน 8014</v>
          </cell>
          <cell r="D1016" t="str">
            <v>4 มิ.ย. 41</v>
          </cell>
          <cell r="E1016">
            <v>540</v>
          </cell>
          <cell r="F1016">
            <v>0</v>
          </cell>
          <cell r="G1016">
            <v>20</v>
          </cell>
          <cell r="H1016">
            <v>170.42</v>
          </cell>
          <cell r="I1016">
            <v>170.42</v>
          </cell>
          <cell r="J1016">
            <v>369.58</v>
          </cell>
          <cell r="K1016" t="str">
            <v>100</v>
          </cell>
        </row>
        <row r="1017">
          <cell r="A1017" t="str">
            <v>110300000</v>
          </cell>
          <cell r="B1017" t="str">
            <v>100PAWA0004</v>
          </cell>
          <cell r="C1017" t="str">
            <v>นาฬิกาแขวน 8014</v>
          </cell>
          <cell r="D1017" t="str">
            <v>4 มิ.ย. 41</v>
          </cell>
          <cell r="E1017">
            <v>540</v>
          </cell>
          <cell r="F1017">
            <v>0</v>
          </cell>
          <cell r="G1017">
            <v>20</v>
          </cell>
          <cell r="H1017">
            <v>170.42</v>
          </cell>
          <cell r="I1017">
            <v>170.42</v>
          </cell>
          <cell r="J1017">
            <v>369.58</v>
          </cell>
          <cell r="K1017" t="str">
            <v>100</v>
          </cell>
        </row>
        <row r="1018">
          <cell r="A1018" t="str">
            <v>110300000</v>
          </cell>
          <cell r="B1018" t="str">
            <v>100PAWA0005</v>
          </cell>
          <cell r="C1018" t="str">
            <v>นาฬิกาแขวน</v>
          </cell>
          <cell r="D1018" t="str">
            <v>4 พ.ค. 41</v>
          </cell>
          <cell r="E1018">
            <v>4500</v>
          </cell>
          <cell r="F1018">
            <v>0</v>
          </cell>
          <cell r="G1018">
            <v>20</v>
          </cell>
          <cell r="H1018">
            <v>1496.71</v>
          </cell>
          <cell r="I1018">
            <v>1496.71</v>
          </cell>
          <cell r="J1018">
            <v>3003.29</v>
          </cell>
          <cell r="K1018" t="str">
            <v>100</v>
          </cell>
        </row>
        <row r="1019">
          <cell r="A1019" t="str">
            <v>110300000</v>
          </cell>
          <cell r="B1019" t="str">
            <v>100PR0F0001</v>
          </cell>
          <cell r="C1019" t="str">
            <v>โต๊ะทำงาน 75-150-75</v>
          </cell>
          <cell r="D1019" t="str">
            <v>15 พ.ค. 41</v>
          </cell>
          <cell r="E1019">
            <v>4064.26</v>
          </cell>
          <cell r="F1019">
            <v>0</v>
          </cell>
          <cell r="G1019">
            <v>20</v>
          </cell>
          <cell r="H1019">
            <v>1327.33</v>
          </cell>
          <cell r="I1019">
            <v>1327.33</v>
          </cell>
          <cell r="J1019">
            <v>2736.93</v>
          </cell>
          <cell r="K1019" t="str">
            <v>PR</v>
          </cell>
        </row>
        <row r="1020">
          <cell r="A1020" t="str">
            <v>110300000</v>
          </cell>
          <cell r="B1020" t="str">
            <v>100PR0I0001</v>
          </cell>
          <cell r="C1020" t="str">
            <v>โต๊ะทำงาน 60-120-75</v>
          </cell>
          <cell r="D1020" t="str">
            <v>15 พ.ค. 41</v>
          </cell>
          <cell r="E1020">
            <v>3333.12</v>
          </cell>
          <cell r="F1020">
            <v>0</v>
          </cell>
          <cell r="G1020">
            <v>20</v>
          </cell>
          <cell r="H1020">
            <v>1088.54</v>
          </cell>
          <cell r="I1020">
            <v>1088.54</v>
          </cell>
          <cell r="J1020">
            <v>2244.58</v>
          </cell>
          <cell r="K1020" t="str">
            <v>PR</v>
          </cell>
        </row>
        <row r="1021">
          <cell r="A1021" t="str">
            <v>110300000</v>
          </cell>
          <cell r="B1021" t="str">
            <v>100PR0I0002</v>
          </cell>
          <cell r="C1021" t="str">
            <v>โต๊ะทำงาน 60-120-75</v>
          </cell>
          <cell r="D1021" t="str">
            <v>15 พ.ค. 41</v>
          </cell>
          <cell r="E1021">
            <v>3333.12</v>
          </cell>
          <cell r="F1021">
            <v>0</v>
          </cell>
          <cell r="G1021">
            <v>20</v>
          </cell>
          <cell r="H1021">
            <v>1088.54</v>
          </cell>
          <cell r="I1021">
            <v>1088.54</v>
          </cell>
          <cell r="J1021">
            <v>2244.58</v>
          </cell>
          <cell r="K1021" t="str">
            <v>PR</v>
          </cell>
        </row>
        <row r="1022">
          <cell r="A1022" t="str">
            <v>110300000</v>
          </cell>
          <cell r="B1022" t="str">
            <v>100PR0I0003</v>
          </cell>
          <cell r="C1022" t="str">
            <v>โต๊ะทำงาน 60-120-75</v>
          </cell>
          <cell r="D1022" t="str">
            <v>15 พ.ค. 41</v>
          </cell>
          <cell r="E1022">
            <v>3333.12</v>
          </cell>
          <cell r="F1022">
            <v>0</v>
          </cell>
          <cell r="G1022">
            <v>20</v>
          </cell>
          <cell r="H1022">
            <v>1088.54</v>
          </cell>
          <cell r="I1022">
            <v>1088.54</v>
          </cell>
          <cell r="J1022">
            <v>2244.58</v>
          </cell>
          <cell r="K1022" t="str">
            <v>PR</v>
          </cell>
        </row>
        <row r="1023">
          <cell r="A1023" t="str">
            <v>110300000</v>
          </cell>
          <cell r="B1023" t="str">
            <v>100PR0Q0001</v>
          </cell>
          <cell r="C1023" t="str">
            <v>โต๊ะข้างโซฟา 60-60-40</v>
          </cell>
          <cell r="D1023" t="str">
            <v>15 พ.ค. 41</v>
          </cell>
          <cell r="E1023">
            <v>1541.12</v>
          </cell>
          <cell r="F1023">
            <v>0</v>
          </cell>
          <cell r="G1023">
            <v>20</v>
          </cell>
          <cell r="H1023">
            <v>503.29</v>
          </cell>
          <cell r="I1023">
            <v>503.29</v>
          </cell>
          <cell r="J1023">
            <v>1037.83</v>
          </cell>
          <cell r="K1023" t="str">
            <v>PR</v>
          </cell>
        </row>
        <row r="1024">
          <cell r="A1024" t="str">
            <v>110300000</v>
          </cell>
          <cell r="B1024" t="str">
            <v>100PR0Q0002</v>
          </cell>
          <cell r="C1024" t="str">
            <v>โต๊ะข้างโซฟา 60-60-40</v>
          </cell>
          <cell r="D1024" t="str">
            <v>15 พ.ค. 41</v>
          </cell>
          <cell r="E1024">
            <v>1541.12</v>
          </cell>
          <cell r="F1024">
            <v>0</v>
          </cell>
          <cell r="G1024">
            <v>20</v>
          </cell>
          <cell r="H1024">
            <v>503.29</v>
          </cell>
          <cell r="I1024">
            <v>503.29</v>
          </cell>
          <cell r="J1024">
            <v>1037.83</v>
          </cell>
          <cell r="K1024" t="str">
            <v>PR</v>
          </cell>
        </row>
        <row r="1025">
          <cell r="A1025" t="str">
            <v>110300000</v>
          </cell>
          <cell r="B1025" t="str">
            <v>100PR0Q0003</v>
          </cell>
          <cell r="C1025" t="str">
            <v>โต๊ะข้างโซฟา 60-60-40</v>
          </cell>
          <cell r="D1025" t="str">
            <v>15 พ.ค. 41</v>
          </cell>
          <cell r="E1025">
            <v>1541.12</v>
          </cell>
          <cell r="F1025">
            <v>0</v>
          </cell>
          <cell r="G1025">
            <v>20</v>
          </cell>
          <cell r="H1025">
            <v>503.29</v>
          </cell>
          <cell r="I1025">
            <v>503.29</v>
          </cell>
          <cell r="J1025">
            <v>1037.83</v>
          </cell>
          <cell r="K1025" t="str">
            <v>PR</v>
          </cell>
        </row>
        <row r="1026">
          <cell r="A1026" t="str">
            <v>110300000</v>
          </cell>
          <cell r="B1026" t="str">
            <v>100PR0S0002</v>
          </cell>
          <cell r="C1026" t="str">
            <v>ตัวต่อโต๊ะมีแผ่นคีย์บอร์ด(15.9.41)</v>
          </cell>
          <cell r="D1026" t="str">
            <v>16 ต.ค. 41</v>
          </cell>
          <cell r="E1026">
            <v>2182.6999999999998</v>
          </cell>
          <cell r="F1026">
            <v>0</v>
          </cell>
          <cell r="G1026">
            <v>20</v>
          </cell>
          <cell r="H1026">
            <v>528.66999999999996</v>
          </cell>
          <cell r="I1026">
            <v>528.66999999999996</v>
          </cell>
          <cell r="J1026">
            <v>1654.03</v>
          </cell>
          <cell r="K1026" t="str">
            <v>PR</v>
          </cell>
        </row>
        <row r="1027">
          <cell r="A1027" t="str">
            <v>110300000</v>
          </cell>
          <cell r="B1027" t="str">
            <v>100PR0U0001</v>
          </cell>
          <cell r="C1027" t="str">
            <v>โต๊ะโค้ง 60-60-75</v>
          </cell>
          <cell r="D1027" t="str">
            <v>15 พ.ค. 41</v>
          </cell>
          <cell r="E1027">
            <v>1304.58</v>
          </cell>
          <cell r="F1027">
            <v>0</v>
          </cell>
          <cell r="G1027">
            <v>20</v>
          </cell>
          <cell r="H1027">
            <v>426.08</v>
          </cell>
          <cell r="I1027">
            <v>426.08</v>
          </cell>
          <cell r="J1027">
            <v>878.5</v>
          </cell>
          <cell r="K1027" t="str">
            <v>PR</v>
          </cell>
        </row>
        <row r="1028">
          <cell r="A1028" t="str">
            <v>110300000</v>
          </cell>
          <cell r="B1028" t="str">
            <v>100PR0V0001</v>
          </cell>
          <cell r="C1028" t="str">
            <v>โต๊ะกลม 100-75(15.9.41)</v>
          </cell>
          <cell r="D1028" t="str">
            <v>15 ก.ย. 41</v>
          </cell>
          <cell r="E1028">
            <v>3082.24</v>
          </cell>
          <cell r="F1028">
            <v>0</v>
          </cell>
          <cell r="G1028">
            <v>20</v>
          </cell>
          <cell r="H1028">
            <v>798.9</v>
          </cell>
          <cell r="I1028">
            <v>798.9</v>
          </cell>
          <cell r="J1028">
            <v>2283.34</v>
          </cell>
          <cell r="K1028" t="str">
            <v>PR</v>
          </cell>
        </row>
        <row r="1029">
          <cell r="A1029" t="str">
            <v>110300000</v>
          </cell>
          <cell r="B1029" t="str">
            <v>100PR1E0007</v>
          </cell>
          <cell r="C1029" t="str">
            <v>เก้าอี้ทำงานหุ้มผ้ามีท่อแก็ส</v>
          </cell>
          <cell r="D1029" t="str">
            <v>15 พ.ค. 41</v>
          </cell>
          <cell r="E1029">
            <v>3870.72</v>
          </cell>
          <cell r="F1029">
            <v>0</v>
          </cell>
          <cell r="G1029">
            <v>20</v>
          </cell>
          <cell r="H1029">
            <v>1264.1099999999999</v>
          </cell>
          <cell r="I1029">
            <v>1264.1099999999999</v>
          </cell>
          <cell r="J1029">
            <v>2606.61</v>
          </cell>
          <cell r="K1029" t="str">
            <v>PR</v>
          </cell>
        </row>
        <row r="1030">
          <cell r="A1030" t="str">
            <v>110300000</v>
          </cell>
          <cell r="B1030" t="str">
            <v>100PR1G0028</v>
          </cell>
          <cell r="C1030" t="str">
            <v>เก้าอี้ทำงาน</v>
          </cell>
          <cell r="D1030" t="str">
            <v>15 พ.ค. 41</v>
          </cell>
          <cell r="E1030">
            <v>1899.52</v>
          </cell>
          <cell r="F1030">
            <v>0</v>
          </cell>
          <cell r="G1030">
            <v>20</v>
          </cell>
          <cell r="H1030">
            <v>620.34</v>
          </cell>
          <cell r="I1030">
            <v>620.34</v>
          </cell>
          <cell r="J1030">
            <v>1279.18</v>
          </cell>
          <cell r="K1030" t="str">
            <v>PR</v>
          </cell>
        </row>
        <row r="1031">
          <cell r="A1031" t="str">
            <v>110300000</v>
          </cell>
          <cell r="B1031" t="str">
            <v>100PR1G0029</v>
          </cell>
          <cell r="C1031" t="str">
            <v>เก้าอี้ทำงาน</v>
          </cell>
          <cell r="D1031" t="str">
            <v>15 พ.ค. 41</v>
          </cell>
          <cell r="E1031">
            <v>1899.52</v>
          </cell>
          <cell r="F1031">
            <v>0</v>
          </cell>
          <cell r="G1031">
            <v>20</v>
          </cell>
          <cell r="H1031">
            <v>620.34</v>
          </cell>
          <cell r="I1031">
            <v>620.34</v>
          </cell>
          <cell r="J1031">
            <v>1279.18</v>
          </cell>
          <cell r="K1031" t="str">
            <v>PR</v>
          </cell>
        </row>
        <row r="1032">
          <cell r="A1032" t="str">
            <v>110300000</v>
          </cell>
          <cell r="B1032" t="str">
            <v>100PR1G0030</v>
          </cell>
          <cell r="C1032" t="str">
            <v>เก้าอี้ทำงาน</v>
          </cell>
          <cell r="D1032" t="str">
            <v>15 พ.ค. 41</v>
          </cell>
          <cell r="E1032">
            <v>1899.52</v>
          </cell>
          <cell r="F1032">
            <v>0</v>
          </cell>
          <cell r="G1032">
            <v>20</v>
          </cell>
          <cell r="H1032">
            <v>620.34</v>
          </cell>
          <cell r="I1032">
            <v>620.34</v>
          </cell>
          <cell r="J1032">
            <v>1279.18</v>
          </cell>
          <cell r="K1032" t="str">
            <v>PR</v>
          </cell>
        </row>
        <row r="1033">
          <cell r="A1033" t="str">
            <v>110300000</v>
          </cell>
          <cell r="B1033" t="str">
            <v>100PR1G0031</v>
          </cell>
          <cell r="C1033" t="str">
            <v>เก้าอี้ทำงาน</v>
          </cell>
          <cell r="D1033" t="str">
            <v>15 พ.ค. 41</v>
          </cell>
          <cell r="E1033">
            <v>1899.52</v>
          </cell>
          <cell r="F1033">
            <v>0</v>
          </cell>
          <cell r="G1033">
            <v>20</v>
          </cell>
          <cell r="H1033">
            <v>620.34</v>
          </cell>
          <cell r="I1033">
            <v>620.34</v>
          </cell>
          <cell r="J1033">
            <v>1279.18</v>
          </cell>
          <cell r="K1033" t="str">
            <v>PR</v>
          </cell>
        </row>
        <row r="1034">
          <cell r="A1034" t="str">
            <v>110300000</v>
          </cell>
          <cell r="B1034" t="str">
            <v>100PR1G0032</v>
          </cell>
          <cell r="C1034" t="str">
            <v>เก้าอี้ทำงาน</v>
          </cell>
          <cell r="D1034" t="str">
            <v>15 พ.ค. 41</v>
          </cell>
          <cell r="E1034">
            <v>1899.52</v>
          </cell>
          <cell r="F1034">
            <v>0</v>
          </cell>
          <cell r="G1034">
            <v>20</v>
          </cell>
          <cell r="H1034">
            <v>620.34</v>
          </cell>
          <cell r="I1034">
            <v>620.34</v>
          </cell>
          <cell r="J1034">
            <v>1279.18</v>
          </cell>
          <cell r="K1034" t="str">
            <v>PR</v>
          </cell>
        </row>
        <row r="1035">
          <cell r="A1035" t="str">
            <v>110300000</v>
          </cell>
          <cell r="B1035" t="str">
            <v>100PR1G0033</v>
          </cell>
          <cell r="C1035" t="str">
            <v>เก้าอี้ทำงาน</v>
          </cell>
          <cell r="D1035" t="str">
            <v>15 พ.ค. 41</v>
          </cell>
          <cell r="E1035">
            <v>1899.52</v>
          </cell>
          <cell r="F1035">
            <v>0</v>
          </cell>
          <cell r="G1035">
            <v>20</v>
          </cell>
          <cell r="H1035">
            <v>620.34</v>
          </cell>
          <cell r="I1035">
            <v>620.34</v>
          </cell>
          <cell r="J1035">
            <v>1279.18</v>
          </cell>
          <cell r="K1035" t="str">
            <v>PR</v>
          </cell>
        </row>
        <row r="1036">
          <cell r="A1036" t="str">
            <v>110300000</v>
          </cell>
          <cell r="B1036" t="str">
            <v>100PR2A0001</v>
          </cell>
          <cell r="C1036" t="str">
            <v>ตู้เอกสาร 40-80-75</v>
          </cell>
          <cell r="D1036" t="str">
            <v>15 พ.ค. 41</v>
          </cell>
          <cell r="E1036">
            <v>2329.6</v>
          </cell>
          <cell r="F1036">
            <v>0</v>
          </cell>
          <cell r="G1036">
            <v>20</v>
          </cell>
          <cell r="H1036">
            <v>760.74</v>
          </cell>
          <cell r="I1036">
            <v>760.74</v>
          </cell>
          <cell r="J1036">
            <v>1568.86</v>
          </cell>
          <cell r="K1036" t="str">
            <v>PR</v>
          </cell>
        </row>
        <row r="1037">
          <cell r="A1037" t="str">
            <v>110300000</v>
          </cell>
          <cell r="B1037" t="str">
            <v>100PR2B0001</v>
          </cell>
          <cell r="C1037" t="str">
            <v>ตู้เอกสาร 40-90-75</v>
          </cell>
          <cell r="D1037" t="str">
            <v>15 พ.ค. 41</v>
          </cell>
          <cell r="E1037">
            <v>3476.48</v>
          </cell>
          <cell r="F1037">
            <v>0</v>
          </cell>
          <cell r="G1037">
            <v>20</v>
          </cell>
          <cell r="H1037">
            <v>1135.32</v>
          </cell>
          <cell r="I1037">
            <v>1135.32</v>
          </cell>
          <cell r="J1037">
            <v>2341.16</v>
          </cell>
          <cell r="K1037" t="str">
            <v>PR</v>
          </cell>
        </row>
        <row r="1038">
          <cell r="A1038" t="str">
            <v>110300000</v>
          </cell>
          <cell r="B1038" t="str">
            <v>100PR4C0001</v>
          </cell>
          <cell r="C1038" t="str">
            <v>โซฟา 1 ที่นั่ง</v>
          </cell>
          <cell r="D1038" t="str">
            <v>15 พ.ค. 41</v>
          </cell>
          <cell r="E1038">
            <v>2601.98</v>
          </cell>
          <cell r="F1038">
            <v>0</v>
          </cell>
          <cell r="G1038">
            <v>20</v>
          </cell>
          <cell r="H1038">
            <v>849.75</v>
          </cell>
          <cell r="I1038">
            <v>849.75</v>
          </cell>
          <cell r="J1038">
            <v>1752.23</v>
          </cell>
          <cell r="K1038" t="str">
            <v>PR</v>
          </cell>
        </row>
        <row r="1039">
          <cell r="A1039" t="str">
            <v>110300000</v>
          </cell>
          <cell r="B1039" t="str">
            <v>100PR4C0002</v>
          </cell>
          <cell r="C1039" t="str">
            <v>โซฟา 1 ที่นั่ง</v>
          </cell>
          <cell r="D1039" t="str">
            <v>15 พ.ค. 41</v>
          </cell>
          <cell r="E1039">
            <v>2601.98</v>
          </cell>
          <cell r="F1039">
            <v>0</v>
          </cell>
          <cell r="G1039">
            <v>20</v>
          </cell>
          <cell r="H1039">
            <v>849.75</v>
          </cell>
          <cell r="I1039">
            <v>849.75</v>
          </cell>
          <cell r="J1039">
            <v>1752.23</v>
          </cell>
          <cell r="K1039" t="str">
            <v>PR</v>
          </cell>
        </row>
        <row r="1040">
          <cell r="A1040" t="str">
            <v>110300000</v>
          </cell>
          <cell r="B1040" t="str">
            <v>100PR4C0003</v>
          </cell>
          <cell r="C1040" t="str">
            <v>โซฟา 1 ที่นั่ง</v>
          </cell>
          <cell r="D1040" t="str">
            <v>15 พ.ค. 41</v>
          </cell>
          <cell r="E1040">
            <v>2601.98</v>
          </cell>
          <cell r="F1040">
            <v>0</v>
          </cell>
          <cell r="G1040">
            <v>20</v>
          </cell>
          <cell r="H1040">
            <v>849.75</v>
          </cell>
          <cell r="I1040">
            <v>849.75</v>
          </cell>
          <cell r="J1040">
            <v>1752.23</v>
          </cell>
          <cell r="K1040" t="str">
            <v>PR</v>
          </cell>
        </row>
        <row r="1041">
          <cell r="A1041" t="str">
            <v>110300000</v>
          </cell>
          <cell r="B1041" t="str">
            <v>100PR4C0004</v>
          </cell>
          <cell r="C1041" t="str">
            <v>โซฟา 1 ที่นั่ง</v>
          </cell>
          <cell r="D1041" t="str">
            <v>15 พ.ค. 41</v>
          </cell>
          <cell r="E1041">
            <v>2601.98</v>
          </cell>
          <cell r="F1041">
            <v>0</v>
          </cell>
          <cell r="G1041">
            <v>20</v>
          </cell>
          <cell r="H1041">
            <v>849.75</v>
          </cell>
          <cell r="I1041">
            <v>849.75</v>
          </cell>
          <cell r="J1041">
            <v>1752.23</v>
          </cell>
          <cell r="K1041" t="str">
            <v>PR</v>
          </cell>
        </row>
        <row r="1042">
          <cell r="A1042" t="str">
            <v>110300000</v>
          </cell>
          <cell r="B1042" t="str">
            <v>100PR4C0005</v>
          </cell>
          <cell r="C1042" t="str">
            <v>โซฟา 1 ที่นั่ง</v>
          </cell>
          <cell r="D1042" t="str">
            <v>15 พ.ค. 41</v>
          </cell>
          <cell r="E1042">
            <v>2601.98</v>
          </cell>
          <cell r="F1042">
            <v>0</v>
          </cell>
          <cell r="G1042">
            <v>20</v>
          </cell>
          <cell r="H1042">
            <v>849.75</v>
          </cell>
          <cell r="I1042">
            <v>849.75</v>
          </cell>
          <cell r="J1042">
            <v>1752.23</v>
          </cell>
          <cell r="K1042" t="str">
            <v>PR</v>
          </cell>
        </row>
        <row r="1043">
          <cell r="A1043" t="str">
            <v>110300000</v>
          </cell>
          <cell r="B1043" t="str">
            <v>100PR4C0006</v>
          </cell>
          <cell r="C1043" t="str">
            <v>โซฟา 1 ที่นั่ง</v>
          </cell>
          <cell r="D1043" t="str">
            <v>15 พ.ค. 41</v>
          </cell>
          <cell r="E1043">
            <v>2601.98</v>
          </cell>
          <cell r="F1043">
            <v>0</v>
          </cell>
          <cell r="G1043">
            <v>20</v>
          </cell>
          <cell r="H1043">
            <v>849.75</v>
          </cell>
          <cell r="I1043">
            <v>849.75</v>
          </cell>
          <cell r="J1043">
            <v>1752.23</v>
          </cell>
          <cell r="K1043" t="str">
            <v>PR</v>
          </cell>
        </row>
        <row r="1044">
          <cell r="A1044" t="str">
            <v>110300000</v>
          </cell>
          <cell r="B1044" t="str">
            <v>100PR4C0007</v>
          </cell>
          <cell r="C1044" t="str">
            <v>โซฟา 1 ที่นั่ง</v>
          </cell>
          <cell r="D1044" t="str">
            <v>15 พ.ค. 41</v>
          </cell>
          <cell r="E1044">
            <v>2601.98</v>
          </cell>
          <cell r="F1044">
            <v>0</v>
          </cell>
          <cell r="G1044">
            <v>20</v>
          </cell>
          <cell r="H1044">
            <v>849.75</v>
          </cell>
          <cell r="I1044">
            <v>849.75</v>
          </cell>
          <cell r="J1044">
            <v>1752.23</v>
          </cell>
          <cell r="K1044" t="str">
            <v>PR</v>
          </cell>
        </row>
        <row r="1045">
          <cell r="A1045" t="str">
            <v>110300000</v>
          </cell>
          <cell r="B1045" t="str">
            <v>100PR4C0008</v>
          </cell>
          <cell r="C1045" t="str">
            <v>โซฟา 1 ที่นั่ง</v>
          </cell>
          <cell r="D1045" t="str">
            <v>15 พ.ค. 41</v>
          </cell>
          <cell r="E1045">
            <v>2601.98</v>
          </cell>
          <cell r="F1045">
            <v>0</v>
          </cell>
          <cell r="G1045">
            <v>20</v>
          </cell>
          <cell r="H1045">
            <v>849.75</v>
          </cell>
          <cell r="I1045">
            <v>849.75</v>
          </cell>
          <cell r="J1045">
            <v>1752.23</v>
          </cell>
          <cell r="K1045" t="str">
            <v>PR</v>
          </cell>
        </row>
        <row r="1046">
          <cell r="A1046" t="str">
            <v>110300000</v>
          </cell>
          <cell r="B1046" t="str">
            <v>100PR4C0009</v>
          </cell>
          <cell r="C1046" t="str">
            <v>โซฟา 1 ที่นั่ง</v>
          </cell>
          <cell r="D1046" t="str">
            <v>15 พ.ค. 41</v>
          </cell>
          <cell r="E1046">
            <v>2601.98</v>
          </cell>
          <cell r="F1046">
            <v>0</v>
          </cell>
          <cell r="G1046">
            <v>20</v>
          </cell>
          <cell r="H1046">
            <v>849.75</v>
          </cell>
          <cell r="I1046">
            <v>849.75</v>
          </cell>
          <cell r="J1046">
            <v>1752.23</v>
          </cell>
          <cell r="K1046" t="str">
            <v>PR</v>
          </cell>
        </row>
        <row r="1047">
          <cell r="A1047" t="str">
            <v>110300000</v>
          </cell>
          <cell r="B1047" t="str">
            <v>100PR4C0010</v>
          </cell>
          <cell r="C1047" t="str">
            <v>โซฟา 1 ที่นั่ง</v>
          </cell>
          <cell r="D1047" t="str">
            <v>15 พ.ค. 41</v>
          </cell>
          <cell r="E1047">
            <v>2601.98</v>
          </cell>
          <cell r="F1047">
            <v>0</v>
          </cell>
          <cell r="G1047">
            <v>20</v>
          </cell>
          <cell r="H1047">
            <v>849.75</v>
          </cell>
          <cell r="I1047">
            <v>849.75</v>
          </cell>
          <cell r="J1047">
            <v>1752.23</v>
          </cell>
          <cell r="K1047" t="str">
            <v>PR</v>
          </cell>
        </row>
        <row r="1048">
          <cell r="A1048" t="str">
            <v>110300000</v>
          </cell>
          <cell r="B1048" t="str">
            <v>100PR6A0001</v>
          </cell>
          <cell r="C1048" t="str">
            <v>ฉากทึบขนาด 60-100</v>
          </cell>
          <cell r="D1048" t="str">
            <v>15 พ.ค. 41</v>
          </cell>
          <cell r="E1048">
            <v>1426.43</v>
          </cell>
          <cell r="F1048">
            <v>0</v>
          </cell>
          <cell r="G1048">
            <v>20</v>
          </cell>
          <cell r="H1048">
            <v>465.85</v>
          </cell>
          <cell r="I1048">
            <v>465.85</v>
          </cell>
          <cell r="J1048">
            <v>960.58</v>
          </cell>
          <cell r="K1048" t="str">
            <v>PR</v>
          </cell>
        </row>
        <row r="1049">
          <cell r="A1049" t="str">
            <v>110300000</v>
          </cell>
          <cell r="B1049" t="str">
            <v>100PR6A0002</v>
          </cell>
          <cell r="C1049" t="str">
            <v>ฉากทึบขนาด 60-100</v>
          </cell>
          <cell r="D1049" t="str">
            <v>15 พ.ค. 41</v>
          </cell>
          <cell r="E1049">
            <v>1426.43</v>
          </cell>
          <cell r="F1049">
            <v>0</v>
          </cell>
          <cell r="G1049">
            <v>20</v>
          </cell>
          <cell r="H1049">
            <v>465.85</v>
          </cell>
          <cell r="I1049">
            <v>465.85</v>
          </cell>
          <cell r="J1049">
            <v>960.58</v>
          </cell>
          <cell r="K1049" t="str">
            <v>PR</v>
          </cell>
        </row>
        <row r="1050">
          <cell r="A1050" t="str">
            <v>110300000</v>
          </cell>
          <cell r="B1050" t="str">
            <v>100PR6M0003</v>
          </cell>
          <cell r="C1050" t="str">
            <v>ฉากครึ่งกระจกพ่นทราย 90-180</v>
          </cell>
          <cell r="D1050" t="str">
            <v>15 พ.ค. 41</v>
          </cell>
          <cell r="E1050">
            <v>3440.64</v>
          </cell>
          <cell r="F1050">
            <v>0</v>
          </cell>
          <cell r="G1050">
            <v>20</v>
          </cell>
          <cell r="H1050">
            <v>1123.5999999999999</v>
          </cell>
          <cell r="I1050">
            <v>1123.5999999999999</v>
          </cell>
          <cell r="J1050">
            <v>2317.04</v>
          </cell>
          <cell r="K1050" t="str">
            <v>PR</v>
          </cell>
        </row>
        <row r="1051">
          <cell r="A1051" t="str">
            <v>110300000</v>
          </cell>
          <cell r="B1051" t="str">
            <v>100PR6M0004</v>
          </cell>
          <cell r="C1051" t="str">
            <v>ฉากครึ่งกระจกพ่นทราย 90-180</v>
          </cell>
          <cell r="D1051" t="str">
            <v>15 พ.ค. 41</v>
          </cell>
          <cell r="E1051">
            <v>3440.64</v>
          </cell>
          <cell r="F1051">
            <v>0</v>
          </cell>
          <cell r="G1051">
            <v>20</v>
          </cell>
          <cell r="H1051">
            <v>1123.5999999999999</v>
          </cell>
          <cell r="I1051">
            <v>1123.5999999999999</v>
          </cell>
          <cell r="J1051">
            <v>2317.04</v>
          </cell>
          <cell r="K1051" t="str">
            <v>PR</v>
          </cell>
        </row>
        <row r="1052">
          <cell r="A1052" t="str">
            <v>110300000</v>
          </cell>
          <cell r="B1052" t="str">
            <v>100PR6M0006</v>
          </cell>
          <cell r="C1052" t="str">
            <v>ฉากครึ่งกระจกพ่นทราย 90-180</v>
          </cell>
          <cell r="D1052" t="str">
            <v>11 พ.ย. 41</v>
          </cell>
          <cell r="E1052">
            <v>3504</v>
          </cell>
          <cell r="F1052">
            <v>0</v>
          </cell>
          <cell r="G1052">
            <v>20</v>
          </cell>
          <cell r="H1052">
            <v>798.72</v>
          </cell>
          <cell r="I1052">
            <v>798.72</v>
          </cell>
          <cell r="J1052">
            <v>2705.28</v>
          </cell>
          <cell r="K1052" t="str">
            <v>PR</v>
          </cell>
        </row>
        <row r="1053">
          <cell r="A1053" t="str">
            <v>110300000</v>
          </cell>
          <cell r="B1053" t="str">
            <v>100PR6M0007</v>
          </cell>
          <cell r="C1053" t="str">
            <v>ฉากครึ่งกระจกพ่นทราย 90-180(11.11.41)</v>
          </cell>
          <cell r="D1053" t="str">
            <v>11 พ.ย. 41</v>
          </cell>
          <cell r="E1053">
            <v>3504</v>
          </cell>
          <cell r="F1053">
            <v>0</v>
          </cell>
          <cell r="G1053">
            <v>20</v>
          </cell>
          <cell r="H1053">
            <v>798.72</v>
          </cell>
          <cell r="I1053">
            <v>798.72</v>
          </cell>
          <cell r="J1053">
            <v>2705.28</v>
          </cell>
          <cell r="K1053" t="str">
            <v>PR</v>
          </cell>
        </row>
        <row r="1054">
          <cell r="A1054" t="str">
            <v>110300000</v>
          </cell>
          <cell r="B1054" t="str">
            <v>100PR6M0008</v>
          </cell>
          <cell r="C1054" t="str">
            <v>ฉากครึ่งกระจกพ่นทราย 90-180(11.11.41)</v>
          </cell>
          <cell r="D1054" t="str">
            <v>11 พ.ย. 41</v>
          </cell>
          <cell r="E1054">
            <v>3504</v>
          </cell>
          <cell r="F1054">
            <v>0</v>
          </cell>
          <cell r="G1054">
            <v>20</v>
          </cell>
          <cell r="H1054">
            <v>798.72</v>
          </cell>
          <cell r="I1054">
            <v>798.72</v>
          </cell>
          <cell r="J1054">
            <v>2705.28</v>
          </cell>
          <cell r="K1054" t="str">
            <v>PR</v>
          </cell>
        </row>
        <row r="1055">
          <cell r="A1055" t="str">
            <v>110300000</v>
          </cell>
          <cell r="B1055" t="str">
            <v>100PR6M0009</v>
          </cell>
          <cell r="C1055" t="str">
            <v>ฉากครึ่งกระจกพ่นทราย ขนาด 90*180</v>
          </cell>
          <cell r="D1055" t="str">
            <v>5 พ.ย. 41</v>
          </cell>
          <cell r="E1055">
            <v>10512</v>
          </cell>
          <cell r="F1055">
            <v>0</v>
          </cell>
          <cell r="G1055">
            <v>20</v>
          </cell>
          <cell r="H1055">
            <v>2430.7199999999998</v>
          </cell>
          <cell r="I1055">
            <v>2430.7199999999998</v>
          </cell>
          <cell r="J1055">
            <v>8081.28</v>
          </cell>
          <cell r="K1055" t="str">
            <v>100</v>
          </cell>
        </row>
        <row r="1056">
          <cell r="A1056" t="str">
            <v>110300000</v>
          </cell>
          <cell r="B1056" t="str">
            <v>100PR6M0010</v>
          </cell>
          <cell r="C1056" t="str">
            <v>ฉากครึ่งกระจกพ่นทราย ขนาด 90*180</v>
          </cell>
          <cell r="D1056" t="str">
            <v>5 พ.ย. 41</v>
          </cell>
          <cell r="E1056">
            <v>10512</v>
          </cell>
          <cell r="F1056">
            <v>0</v>
          </cell>
          <cell r="G1056">
            <v>20</v>
          </cell>
          <cell r="H1056">
            <v>2430.7199999999998</v>
          </cell>
          <cell r="I1056">
            <v>2430.7199999999998</v>
          </cell>
          <cell r="J1056">
            <v>8081.28</v>
          </cell>
          <cell r="K1056" t="str">
            <v>100</v>
          </cell>
        </row>
        <row r="1057">
          <cell r="A1057" t="str">
            <v>110300000</v>
          </cell>
          <cell r="B1057" t="str">
            <v>100PR6M0011</v>
          </cell>
          <cell r="C1057" t="str">
            <v>ฉากครึ่งกระจกพ่นทราย ขนาด 90*180</v>
          </cell>
          <cell r="D1057" t="str">
            <v>5 พ.ย. 41</v>
          </cell>
          <cell r="E1057">
            <v>10512</v>
          </cell>
          <cell r="F1057">
            <v>0</v>
          </cell>
          <cell r="G1057">
            <v>20</v>
          </cell>
          <cell r="H1057">
            <v>2430.7199999999998</v>
          </cell>
          <cell r="I1057">
            <v>2430.7199999999998</v>
          </cell>
          <cell r="J1057">
            <v>8081.28</v>
          </cell>
          <cell r="K1057" t="str">
            <v>100</v>
          </cell>
        </row>
        <row r="1058">
          <cell r="A1058" t="str">
            <v>110300000</v>
          </cell>
          <cell r="B1058" t="str">
            <v>100PR6Q0001</v>
          </cell>
          <cell r="C1058" t="str">
            <v>เสาฉาก 180 ซม.</v>
          </cell>
          <cell r="D1058" t="str">
            <v>15 พ.ค. 41</v>
          </cell>
          <cell r="E1058">
            <v>752.64</v>
          </cell>
          <cell r="F1058">
            <v>0</v>
          </cell>
          <cell r="G1058">
            <v>20</v>
          </cell>
          <cell r="H1058">
            <v>245.73</v>
          </cell>
          <cell r="I1058">
            <v>245.73</v>
          </cell>
          <cell r="J1058">
            <v>506.91</v>
          </cell>
          <cell r="K1058" t="str">
            <v>PR</v>
          </cell>
        </row>
        <row r="1059">
          <cell r="A1059" t="str">
            <v>110300000</v>
          </cell>
          <cell r="B1059" t="str">
            <v>100PR6R0001</v>
          </cell>
          <cell r="C1059" t="str">
            <v>เสาฉากสูง 100 ซม.</v>
          </cell>
          <cell r="D1059" t="str">
            <v>15 พ.ค. 41</v>
          </cell>
          <cell r="E1059">
            <v>501.76</v>
          </cell>
          <cell r="F1059">
            <v>0</v>
          </cell>
          <cell r="G1059">
            <v>20</v>
          </cell>
          <cell r="H1059">
            <v>163.84</v>
          </cell>
          <cell r="I1059">
            <v>163.84</v>
          </cell>
          <cell r="J1059">
            <v>337.92</v>
          </cell>
          <cell r="K1059" t="str">
            <v>PR</v>
          </cell>
        </row>
        <row r="1060">
          <cell r="A1060" t="str">
            <v>110300000</v>
          </cell>
          <cell r="B1060" t="str">
            <v>100PRBO0001</v>
          </cell>
          <cell r="C1060" t="str">
            <v>บอร์ดนิทรรศการ ขนาด 1.20x1.80 m.</v>
          </cell>
          <cell r="D1060" t="str">
            <v>8 ก.ย. 41</v>
          </cell>
          <cell r="E1060">
            <v>5454.54</v>
          </cell>
          <cell r="F1060">
            <v>0</v>
          </cell>
          <cell r="G1060">
            <v>20</v>
          </cell>
          <cell r="H1060">
            <v>1434.58</v>
          </cell>
          <cell r="I1060">
            <v>1434.58</v>
          </cell>
          <cell r="J1060">
            <v>4019.96</v>
          </cell>
          <cell r="K1060" t="str">
            <v>PR</v>
          </cell>
        </row>
        <row r="1061">
          <cell r="A1061" t="str">
            <v>110300000</v>
          </cell>
          <cell r="B1061" t="str">
            <v>100PRBO0002</v>
          </cell>
          <cell r="C1061" t="str">
            <v>บอร์ดนิทรรศการ ขนาด 1.20x1.80 m.</v>
          </cell>
          <cell r="D1061" t="str">
            <v>8 ก.ย. 41</v>
          </cell>
          <cell r="E1061">
            <v>5454.55</v>
          </cell>
          <cell r="F1061">
            <v>0</v>
          </cell>
          <cell r="G1061">
            <v>20</v>
          </cell>
          <cell r="H1061">
            <v>1434.58</v>
          </cell>
          <cell r="I1061">
            <v>1434.58</v>
          </cell>
          <cell r="J1061">
            <v>4019.97</v>
          </cell>
          <cell r="K1061" t="str">
            <v>100</v>
          </cell>
        </row>
        <row r="1062">
          <cell r="A1062" t="str">
            <v>110300000</v>
          </cell>
          <cell r="B1062" t="str">
            <v>100PRF10001</v>
          </cell>
          <cell r="C1062" t="str">
            <v>แฟลช CANNON</v>
          </cell>
          <cell r="D1062" t="str">
            <v>31 ส.ค. 41</v>
          </cell>
          <cell r="E1062">
            <v>3000</v>
          </cell>
          <cell r="F1062">
            <v>0</v>
          </cell>
          <cell r="G1062">
            <v>20</v>
          </cell>
          <cell r="H1062">
            <v>802.23</v>
          </cell>
          <cell r="I1062">
            <v>802.23</v>
          </cell>
          <cell r="J1062">
            <v>2197.77</v>
          </cell>
          <cell r="K1062" t="str">
            <v>PR</v>
          </cell>
        </row>
        <row r="1063">
          <cell r="A1063" t="str">
            <v>110300000</v>
          </cell>
          <cell r="B1063" t="str">
            <v>100PRF10002</v>
          </cell>
          <cell r="C1063" t="str">
            <v>กล้อง CANNON</v>
          </cell>
          <cell r="D1063" t="str">
            <v>10 เม.ย. 41</v>
          </cell>
          <cell r="E1063">
            <v>9500</v>
          </cell>
          <cell r="F1063">
            <v>0</v>
          </cell>
          <cell r="G1063">
            <v>20</v>
          </cell>
          <cell r="H1063">
            <v>3284.63</v>
          </cell>
          <cell r="I1063">
            <v>3284.63</v>
          </cell>
          <cell r="J1063">
            <v>6215.37</v>
          </cell>
          <cell r="K1063" t="str">
            <v>100</v>
          </cell>
        </row>
        <row r="1064">
          <cell r="A1064" t="str">
            <v>110300000</v>
          </cell>
          <cell r="B1064" t="str">
            <v>100PRTV001</v>
          </cell>
          <cell r="C1064" t="str">
            <v>โทรศัพท์สี 21"</v>
          </cell>
          <cell r="D1064" t="str">
            <v>1 เม.ย. 41</v>
          </cell>
          <cell r="E1064">
            <v>13090.9</v>
          </cell>
          <cell r="F1064">
            <v>0</v>
          </cell>
          <cell r="G1064">
            <v>20</v>
          </cell>
          <cell r="H1064">
            <v>4590.8100000000004</v>
          </cell>
          <cell r="I1064">
            <v>4590.8100000000004</v>
          </cell>
          <cell r="J1064">
            <v>8500.09</v>
          </cell>
          <cell r="K1064" t="str">
            <v>PR</v>
          </cell>
        </row>
        <row r="1065">
          <cell r="A1065" t="str">
            <v>110300000</v>
          </cell>
          <cell r="B1065" t="str">
            <v>100SE0F0003</v>
          </cell>
          <cell r="C1065" t="str">
            <v>โต๊ะทำงาน 75-150-75</v>
          </cell>
          <cell r="D1065" t="str">
            <v>15 พ.ค. 41</v>
          </cell>
          <cell r="E1065">
            <v>4064.26</v>
          </cell>
          <cell r="F1065">
            <v>0</v>
          </cell>
          <cell r="G1065">
            <v>20</v>
          </cell>
          <cell r="H1065">
            <v>1327.33</v>
          </cell>
          <cell r="I1065">
            <v>1327.33</v>
          </cell>
          <cell r="J1065">
            <v>2736.93</v>
          </cell>
          <cell r="K1065" t="str">
            <v>SE</v>
          </cell>
        </row>
        <row r="1066">
          <cell r="A1066" t="str">
            <v>110300000</v>
          </cell>
          <cell r="B1066" t="str">
            <v>100SE0S0001</v>
          </cell>
          <cell r="C1066" t="str">
            <v>ตัวต่อโต๊ะพิมพ์ดีด 40-120-71(11.11.41)</v>
          </cell>
          <cell r="D1066" t="str">
            <v>11 พ.ย. 41</v>
          </cell>
          <cell r="E1066">
            <v>1655.81</v>
          </cell>
          <cell r="F1066">
            <v>0</v>
          </cell>
          <cell r="G1066">
            <v>20</v>
          </cell>
          <cell r="H1066">
            <v>377.47</v>
          </cell>
          <cell r="I1066">
            <v>377.47</v>
          </cell>
          <cell r="J1066">
            <v>1278.3399999999999</v>
          </cell>
          <cell r="K1066" t="str">
            <v>SE</v>
          </cell>
        </row>
        <row r="1067">
          <cell r="A1067" t="str">
            <v>110300000</v>
          </cell>
          <cell r="B1067" t="str">
            <v>100SE1F0038</v>
          </cell>
          <cell r="C1067" t="str">
            <v>เก้าอี้ทำงาน</v>
          </cell>
          <cell r="D1067" t="str">
            <v>15 พ.ค. 41</v>
          </cell>
          <cell r="E1067">
            <v>2186.2399999999998</v>
          </cell>
          <cell r="F1067">
            <v>0</v>
          </cell>
          <cell r="G1067">
            <v>20</v>
          </cell>
          <cell r="H1067">
            <v>714.02</v>
          </cell>
          <cell r="I1067">
            <v>714.02</v>
          </cell>
          <cell r="J1067">
            <v>1472.22</v>
          </cell>
          <cell r="K1067" t="str">
            <v>SE</v>
          </cell>
        </row>
        <row r="1068">
          <cell r="A1068" t="str">
            <v>110300000</v>
          </cell>
          <cell r="B1068" t="str">
            <v>100SE1G0025</v>
          </cell>
          <cell r="C1068" t="str">
            <v>เก้าอี้ทำงาน</v>
          </cell>
          <cell r="D1068" t="str">
            <v>15 พ.ค. 41</v>
          </cell>
          <cell r="E1068">
            <v>1899.52</v>
          </cell>
          <cell r="F1068">
            <v>0</v>
          </cell>
          <cell r="G1068">
            <v>20</v>
          </cell>
          <cell r="H1068">
            <v>620.34</v>
          </cell>
          <cell r="I1068">
            <v>620.34</v>
          </cell>
          <cell r="J1068">
            <v>1279.18</v>
          </cell>
          <cell r="K1068" t="str">
            <v>SE</v>
          </cell>
        </row>
        <row r="1069">
          <cell r="A1069" t="str">
            <v>110300000</v>
          </cell>
          <cell r="B1069" t="str">
            <v>100SE2A0013</v>
          </cell>
          <cell r="C1069" t="str">
            <v>ตู้เอกสาร 40-80-75</v>
          </cell>
          <cell r="D1069" t="str">
            <v>15 พ.ค. 41</v>
          </cell>
          <cell r="E1069">
            <v>1612.8</v>
          </cell>
          <cell r="F1069">
            <v>0</v>
          </cell>
          <cell r="G1069">
            <v>20</v>
          </cell>
          <cell r="H1069">
            <v>526.73</v>
          </cell>
          <cell r="I1069">
            <v>526.73</v>
          </cell>
          <cell r="J1069">
            <v>1086.07</v>
          </cell>
          <cell r="K1069" t="str">
            <v>C</v>
          </cell>
        </row>
        <row r="1070">
          <cell r="A1070" t="str">
            <v>110300000</v>
          </cell>
          <cell r="B1070" t="str">
            <v>100SE2B0006</v>
          </cell>
          <cell r="C1070" t="str">
            <v>ตู้เอกสาร 40-90-75</v>
          </cell>
          <cell r="D1070" t="str">
            <v>15 พ.ค. 41</v>
          </cell>
          <cell r="E1070">
            <v>3476.48</v>
          </cell>
          <cell r="F1070">
            <v>0</v>
          </cell>
          <cell r="G1070">
            <v>20</v>
          </cell>
          <cell r="H1070">
            <v>1135.32</v>
          </cell>
          <cell r="I1070">
            <v>1135.32</v>
          </cell>
          <cell r="J1070">
            <v>2341.16</v>
          </cell>
          <cell r="K1070" t="str">
            <v>SE</v>
          </cell>
        </row>
        <row r="1071">
          <cell r="A1071" t="str">
            <v>110300000</v>
          </cell>
          <cell r="B1071" t="str">
            <v>101C2030001</v>
          </cell>
          <cell r="C1071" t="str">
            <v>โต๊ะทำงานเข้ามุมขนาด 60*60*75</v>
          </cell>
          <cell r="D1071" t="str">
            <v>27 ต.ค. 41</v>
          </cell>
          <cell r="E1071">
            <v>1267.57</v>
          </cell>
          <cell r="F1071">
            <v>0</v>
          </cell>
          <cell r="G1071">
            <v>20</v>
          </cell>
          <cell r="H1071">
            <v>299.36</v>
          </cell>
          <cell r="I1071">
            <v>299.36</v>
          </cell>
          <cell r="J1071">
            <v>968.21</v>
          </cell>
          <cell r="K1071" t="str">
            <v>101</v>
          </cell>
        </row>
        <row r="1072">
          <cell r="A1072" t="str">
            <v>110300000</v>
          </cell>
          <cell r="B1072" t="str">
            <v>101C2040001</v>
          </cell>
          <cell r="C1072" t="str">
            <v>โต๊ะทำงานขนาด 60*120*75</v>
          </cell>
          <cell r="D1072" t="str">
            <v>27 ต.ค. 41</v>
          </cell>
          <cell r="E1072">
            <v>3654.87</v>
          </cell>
          <cell r="F1072">
            <v>0</v>
          </cell>
          <cell r="G1072">
            <v>20</v>
          </cell>
          <cell r="H1072">
            <v>863.12</v>
          </cell>
          <cell r="I1072">
            <v>863.12</v>
          </cell>
          <cell r="J1072">
            <v>2791.75</v>
          </cell>
          <cell r="K1072" t="str">
            <v>101</v>
          </cell>
        </row>
        <row r="1073">
          <cell r="A1073" t="str">
            <v>110300000</v>
          </cell>
          <cell r="B1073" t="str">
            <v>101C2040002</v>
          </cell>
          <cell r="C1073" t="str">
            <v>โต๊ะทำงานขนาด 60*120*75</v>
          </cell>
          <cell r="D1073" t="str">
            <v>27 ต.ค. 41</v>
          </cell>
          <cell r="E1073">
            <v>3654.87</v>
          </cell>
          <cell r="F1073">
            <v>0</v>
          </cell>
          <cell r="G1073">
            <v>20</v>
          </cell>
          <cell r="H1073">
            <v>863.12</v>
          </cell>
          <cell r="I1073">
            <v>863.12</v>
          </cell>
          <cell r="J1073">
            <v>2791.75</v>
          </cell>
          <cell r="K1073" t="str">
            <v>101</v>
          </cell>
        </row>
        <row r="1074">
          <cell r="A1074" t="str">
            <v>110300000</v>
          </cell>
          <cell r="B1074" t="str">
            <v>101C2040003</v>
          </cell>
          <cell r="C1074" t="str">
            <v>โต๊ะทำงานขนาด 60*120*75</v>
          </cell>
          <cell r="D1074" t="str">
            <v>27 ต.ค. 41</v>
          </cell>
          <cell r="E1074">
            <v>3654.87</v>
          </cell>
          <cell r="F1074">
            <v>0</v>
          </cell>
          <cell r="G1074">
            <v>20</v>
          </cell>
          <cell r="H1074">
            <v>863.12</v>
          </cell>
          <cell r="I1074">
            <v>863.12</v>
          </cell>
          <cell r="J1074">
            <v>2791.75</v>
          </cell>
          <cell r="K1074" t="str">
            <v>101</v>
          </cell>
        </row>
        <row r="1075">
          <cell r="A1075" t="str">
            <v>110300000</v>
          </cell>
          <cell r="B1075" t="str">
            <v>101C2080001</v>
          </cell>
          <cell r="C1075" t="str">
            <v>โต๊ะคอมพิวเตอร์ขนาด 60*100*75</v>
          </cell>
          <cell r="D1075" t="str">
            <v>27 ต.ค. 41</v>
          </cell>
          <cell r="E1075">
            <v>2336.75</v>
          </cell>
          <cell r="F1075">
            <v>0</v>
          </cell>
          <cell r="G1075">
            <v>20</v>
          </cell>
          <cell r="H1075">
            <v>551.82000000000005</v>
          </cell>
          <cell r="I1075">
            <v>551.82000000000005</v>
          </cell>
          <cell r="J1075">
            <v>1784.93</v>
          </cell>
          <cell r="K1075" t="str">
            <v>101</v>
          </cell>
        </row>
        <row r="1076">
          <cell r="A1076" t="str">
            <v>110300000</v>
          </cell>
          <cell r="B1076" t="str">
            <v>101C20J0001</v>
          </cell>
          <cell r="C1076" t="str">
            <v>โต๊ะทำงานขนาด 75*165*75</v>
          </cell>
          <cell r="D1076" t="str">
            <v>27 ต.ค. 41</v>
          </cell>
          <cell r="E1076">
            <v>4601.97</v>
          </cell>
          <cell r="F1076">
            <v>0</v>
          </cell>
          <cell r="G1076">
            <v>20</v>
          </cell>
          <cell r="H1076">
            <v>1086.83</v>
          </cell>
          <cell r="I1076">
            <v>1086.83</v>
          </cell>
          <cell r="J1076">
            <v>3515.14</v>
          </cell>
          <cell r="K1076" t="str">
            <v>101</v>
          </cell>
        </row>
        <row r="1077">
          <cell r="A1077" t="str">
            <v>110300000</v>
          </cell>
          <cell r="B1077" t="str">
            <v>101C20Z0001</v>
          </cell>
          <cell r="C1077" t="str">
            <v>โต๊ะคอมพิวเตอร์ขนาด 50*90*75</v>
          </cell>
          <cell r="D1077" t="str">
            <v>27 ต.ค. 41</v>
          </cell>
          <cell r="E1077">
            <v>2082.09</v>
          </cell>
          <cell r="F1077">
            <v>0</v>
          </cell>
          <cell r="G1077">
            <v>20</v>
          </cell>
          <cell r="H1077">
            <v>491.75</v>
          </cell>
          <cell r="I1077">
            <v>491.75</v>
          </cell>
          <cell r="J1077">
            <v>1590.34</v>
          </cell>
          <cell r="K1077" t="str">
            <v>101</v>
          </cell>
        </row>
        <row r="1078">
          <cell r="A1078" t="str">
            <v>110300000</v>
          </cell>
          <cell r="B1078" t="str">
            <v>101C21K0001</v>
          </cell>
          <cell r="C1078" t="str">
            <v>เก้าอี้ทำงานพนักพิงต่ำมีท้าวแขน</v>
          </cell>
          <cell r="D1078" t="str">
            <v>27 ต.ค. 41</v>
          </cell>
          <cell r="E1078">
            <v>2123.1</v>
          </cell>
          <cell r="F1078">
            <v>0</v>
          </cell>
          <cell r="G1078">
            <v>20</v>
          </cell>
          <cell r="H1078">
            <v>501.37</v>
          </cell>
          <cell r="I1078">
            <v>501.37</v>
          </cell>
          <cell r="J1078">
            <v>1621.73</v>
          </cell>
          <cell r="K1078" t="str">
            <v>101</v>
          </cell>
        </row>
        <row r="1079">
          <cell r="A1079" t="str">
            <v>110300000</v>
          </cell>
          <cell r="B1079" t="str">
            <v>101C21K0002</v>
          </cell>
          <cell r="C1079" t="str">
            <v>เก้าอี้ทำงานพนักพิงต่ำ มีท้าวแขน</v>
          </cell>
          <cell r="D1079" t="str">
            <v>27 ต.ค. 41</v>
          </cell>
          <cell r="E1079">
            <v>2123.1</v>
          </cell>
          <cell r="F1079">
            <v>0</v>
          </cell>
          <cell r="G1079">
            <v>20</v>
          </cell>
          <cell r="H1079">
            <v>501.37</v>
          </cell>
          <cell r="I1079">
            <v>501.37</v>
          </cell>
          <cell r="J1079">
            <v>1621.73</v>
          </cell>
          <cell r="K1079" t="str">
            <v>101</v>
          </cell>
        </row>
        <row r="1080">
          <cell r="A1080" t="str">
            <v>110300000</v>
          </cell>
          <cell r="B1080" t="str">
            <v>101C21K0003</v>
          </cell>
          <cell r="C1080" t="str">
            <v>เก้าอี้ทำงานพนักพิงต่ำมีท้าวแขน</v>
          </cell>
          <cell r="D1080" t="str">
            <v>27 ต.ค. 41</v>
          </cell>
          <cell r="E1080">
            <v>2123.1</v>
          </cell>
          <cell r="F1080">
            <v>0</v>
          </cell>
          <cell r="G1080">
            <v>20</v>
          </cell>
          <cell r="H1080">
            <v>501.37</v>
          </cell>
          <cell r="I1080">
            <v>501.37</v>
          </cell>
          <cell r="J1080">
            <v>1621.73</v>
          </cell>
          <cell r="K1080" t="str">
            <v>101</v>
          </cell>
        </row>
        <row r="1081">
          <cell r="A1081" t="str">
            <v>110300000</v>
          </cell>
          <cell r="B1081" t="str">
            <v>101C21L0001</v>
          </cell>
          <cell r="C1081" t="str">
            <v>เก้าอี้ทำงานพนักพิงต่ำ ไม่มีท้าวแขน</v>
          </cell>
          <cell r="D1081" t="str">
            <v>27 ต.ค. 41</v>
          </cell>
          <cell r="E1081">
            <v>1705.35</v>
          </cell>
          <cell r="F1081">
            <v>0</v>
          </cell>
          <cell r="G1081">
            <v>20</v>
          </cell>
          <cell r="H1081">
            <v>402.74</v>
          </cell>
          <cell r="I1081">
            <v>402.74</v>
          </cell>
          <cell r="J1081">
            <v>1302.6099999999999</v>
          </cell>
          <cell r="K1081" t="str">
            <v>101</v>
          </cell>
        </row>
        <row r="1082">
          <cell r="A1082" t="str">
            <v>110300000</v>
          </cell>
          <cell r="B1082" t="str">
            <v>101C21L0002</v>
          </cell>
          <cell r="C1082" t="str">
            <v>เก้าอี้ทำงานพนักพิงต่ำ ไม่มีท้าวแขน</v>
          </cell>
          <cell r="D1082" t="str">
            <v>27 ต.ค. 41</v>
          </cell>
          <cell r="E1082">
            <v>1705.35</v>
          </cell>
          <cell r="F1082">
            <v>0</v>
          </cell>
          <cell r="G1082">
            <v>20</v>
          </cell>
          <cell r="H1082">
            <v>402.74</v>
          </cell>
          <cell r="I1082">
            <v>402.74</v>
          </cell>
          <cell r="J1082">
            <v>1302.6099999999999</v>
          </cell>
          <cell r="K1082" t="str">
            <v>101</v>
          </cell>
        </row>
        <row r="1083">
          <cell r="A1083" t="str">
            <v>110300000</v>
          </cell>
          <cell r="B1083" t="str">
            <v>101C21L0003</v>
          </cell>
          <cell r="C1083" t="str">
            <v>เก้าอี้ทำงานพนักพิงต่ำ ไม่มีท้าวแขน</v>
          </cell>
          <cell r="D1083" t="str">
            <v>27 ต.ค. 41</v>
          </cell>
          <cell r="E1083">
            <v>1705.35</v>
          </cell>
          <cell r="F1083">
            <v>0</v>
          </cell>
          <cell r="G1083">
            <v>20</v>
          </cell>
          <cell r="H1083">
            <v>402.74</v>
          </cell>
          <cell r="I1083">
            <v>402.74</v>
          </cell>
          <cell r="J1083">
            <v>1302.6099999999999</v>
          </cell>
          <cell r="K1083" t="str">
            <v>101</v>
          </cell>
        </row>
        <row r="1084">
          <cell r="A1084" t="str">
            <v>110300000</v>
          </cell>
          <cell r="B1084" t="str">
            <v>101C21L0004</v>
          </cell>
          <cell r="C1084" t="str">
            <v>เก้าอี้ทำงานพนักพิงต่ำ ไม่มีท้าวแขน</v>
          </cell>
          <cell r="D1084" t="str">
            <v>27 ต.ค. 41</v>
          </cell>
          <cell r="E1084">
            <v>1705.35</v>
          </cell>
          <cell r="F1084">
            <v>0</v>
          </cell>
          <cell r="G1084">
            <v>20</v>
          </cell>
          <cell r="H1084">
            <v>402.74</v>
          </cell>
          <cell r="I1084">
            <v>402.74</v>
          </cell>
          <cell r="J1084">
            <v>1302.6099999999999</v>
          </cell>
          <cell r="K1084" t="str">
            <v>101</v>
          </cell>
        </row>
        <row r="1085">
          <cell r="A1085" t="str">
            <v>110300000</v>
          </cell>
          <cell r="B1085" t="str">
            <v>101C21L0005</v>
          </cell>
          <cell r="C1085" t="str">
            <v>เก้าอี้ทำงานพนักพิงต่ำ ไม่มีท้าวแขน</v>
          </cell>
          <cell r="D1085" t="str">
            <v>27 ต.ค. 41</v>
          </cell>
          <cell r="E1085">
            <v>1705.35</v>
          </cell>
          <cell r="F1085">
            <v>0</v>
          </cell>
          <cell r="G1085">
            <v>20</v>
          </cell>
          <cell r="H1085">
            <v>402.74</v>
          </cell>
          <cell r="I1085">
            <v>402.74</v>
          </cell>
          <cell r="J1085">
            <v>1302.6099999999999</v>
          </cell>
          <cell r="K1085" t="str">
            <v>101</v>
          </cell>
        </row>
        <row r="1086">
          <cell r="A1086" t="str">
            <v>110300000</v>
          </cell>
          <cell r="B1086" t="str">
            <v>101C21M0001</v>
          </cell>
          <cell r="C1086" t="str">
            <v>เก้าอี้ทำงานพนักพิงสูง ไม่มีท้าวแขน</v>
          </cell>
          <cell r="D1086" t="str">
            <v>27 ต.ค. 41</v>
          </cell>
          <cell r="E1086">
            <v>4038.29</v>
          </cell>
          <cell r="F1086">
            <v>0</v>
          </cell>
          <cell r="G1086">
            <v>20</v>
          </cell>
          <cell r="H1086">
            <v>953.72</v>
          </cell>
          <cell r="I1086">
            <v>953.72</v>
          </cell>
          <cell r="J1086">
            <v>3084.57</v>
          </cell>
          <cell r="K1086" t="str">
            <v>101</v>
          </cell>
        </row>
        <row r="1087">
          <cell r="A1087" t="str">
            <v>110300000</v>
          </cell>
          <cell r="B1087" t="str">
            <v>101C21U0001</v>
          </cell>
          <cell r="C1087" t="str">
            <v>เก้าอี้พักคอย 4 ที่นั่ง พร้อมที่วางของ</v>
          </cell>
          <cell r="D1087" t="str">
            <v>27 ต.ค. 41</v>
          </cell>
          <cell r="E1087">
            <v>3037.77</v>
          </cell>
          <cell r="F1087">
            <v>0</v>
          </cell>
          <cell r="G1087">
            <v>20</v>
          </cell>
          <cell r="H1087">
            <v>717.43</v>
          </cell>
          <cell r="I1087">
            <v>717.43</v>
          </cell>
          <cell r="J1087">
            <v>2320.34</v>
          </cell>
          <cell r="K1087" t="str">
            <v>101</v>
          </cell>
        </row>
        <row r="1088">
          <cell r="A1088" t="str">
            <v>110300000</v>
          </cell>
          <cell r="B1088" t="str">
            <v>101C22J0001</v>
          </cell>
          <cell r="C1088" t="str">
            <v>ตู้เอกสารขนาด 40*80*75 บานเลื่อน</v>
          </cell>
          <cell r="D1088" t="str">
            <v>27 ต.ค. 41</v>
          </cell>
          <cell r="E1088">
            <v>2263.31</v>
          </cell>
          <cell r="F1088">
            <v>0</v>
          </cell>
          <cell r="G1088">
            <v>20</v>
          </cell>
          <cell r="H1088">
            <v>534.57000000000005</v>
          </cell>
          <cell r="I1088">
            <v>534.57000000000005</v>
          </cell>
          <cell r="J1088">
            <v>1728.74</v>
          </cell>
          <cell r="K1088" t="str">
            <v>101</v>
          </cell>
        </row>
        <row r="1089">
          <cell r="A1089" t="str">
            <v>110300000</v>
          </cell>
          <cell r="B1089" t="str">
            <v>101C22J0002</v>
          </cell>
          <cell r="C1089" t="str">
            <v>ตู้เอกสารขนาด 40*80*75 บานเลื่อน</v>
          </cell>
          <cell r="D1089" t="str">
            <v>27 ต.ค. 41</v>
          </cell>
          <cell r="E1089">
            <v>2263.31</v>
          </cell>
          <cell r="F1089">
            <v>0</v>
          </cell>
          <cell r="G1089">
            <v>20</v>
          </cell>
          <cell r="H1089">
            <v>534.57000000000005</v>
          </cell>
          <cell r="I1089">
            <v>534.57000000000005</v>
          </cell>
          <cell r="J1089">
            <v>1728.74</v>
          </cell>
          <cell r="K1089" t="str">
            <v>101</v>
          </cell>
        </row>
        <row r="1090">
          <cell r="A1090" t="str">
            <v>110300000</v>
          </cell>
          <cell r="B1090" t="str">
            <v>101C22K0001</v>
          </cell>
          <cell r="C1090" t="str">
            <v>ตู้เอกสารขนาด 40*80*75 บานเลื่อน</v>
          </cell>
          <cell r="D1090" t="str">
            <v>27 ต.ค. 41</v>
          </cell>
          <cell r="E1090">
            <v>3376.37</v>
          </cell>
          <cell r="F1090">
            <v>0</v>
          </cell>
          <cell r="G1090">
            <v>20</v>
          </cell>
          <cell r="H1090">
            <v>797.35</v>
          </cell>
          <cell r="I1090">
            <v>797.35</v>
          </cell>
          <cell r="J1090">
            <v>2579.02</v>
          </cell>
          <cell r="K1090" t="str">
            <v>101</v>
          </cell>
        </row>
        <row r="1091">
          <cell r="A1091" t="str">
            <v>110300000</v>
          </cell>
          <cell r="B1091" t="str">
            <v>101C22L0001</v>
          </cell>
          <cell r="C1091" t="str">
            <v>ตู้เอกสารขนาด 40*80*190</v>
          </cell>
          <cell r="D1091" t="str">
            <v>27 ต.ค. 41</v>
          </cell>
          <cell r="E1091">
            <v>4498.01</v>
          </cell>
          <cell r="F1091">
            <v>0</v>
          </cell>
          <cell r="G1091">
            <v>20</v>
          </cell>
          <cell r="H1091">
            <v>1062.23</v>
          </cell>
          <cell r="I1091">
            <v>1062.23</v>
          </cell>
          <cell r="J1091">
            <v>3435.78</v>
          </cell>
          <cell r="K1091" t="str">
            <v>101</v>
          </cell>
        </row>
        <row r="1092">
          <cell r="A1092" t="str">
            <v>110300000</v>
          </cell>
          <cell r="B1092" t="str">
            <v>101C22L0002</v>
          </cell>
          <cell r="C1092" t="str">
            <v>ตู้เอกสารขนาด 40*80*190</v>
          </cell>
          <cell r="D1092" t="str">
            <v>27 ต.ค. 41</v>
          </cell>
          <cell r="E1092">
            <v>4498.01</v>
          </cell>
          <cell r="F1092">
            <v>0</v>
          </cell>
          <cell r="G1092">
            <v>20</v>
          </cell>
          <cell r="H1092">
            <v>1062.23</v>
          </cell>
          <cell r="I1092">
            <v>1062.23</v>
          </cell>
          <cell r="J1092">
            <v>3435.78</v>
          </cell>
          <cell r="K1092" t="str">
            <v>101</v>
          </cell>
        </row>
        <row r="1093">
          <cell r="A1093" t="str">
            <v>110300000</v>
          </cell>
          <cell r="B1093" t="str">
            <v>101C22L0003</v>
          </cell>
          <cell r="C1093" t="str">
            <v>ตู้เอกสารขนาด 40*80*190</v>
          </cell>
          <cell r="D1093" t="str">
            <v>27 ต.ค. 41</v>
          </cell>
          <cell r="E1093">
            <v>4498.01</v>
          </cell>
          <cell r="F1093">
            <v>0</v>
          </cell>
          <cell r="G1093">
            <v>20</v>
          </cell>
          <cell r="H1093">
            <v>1062.23</v>
          </cell>
          <cell r="I1093">
            <v>1062.23</v>
          </cell>
          <cell r="J1093">
            <v>3435.78</v>
          </cell>
          <cell r="K1093" t="str">
            <v>101</v>
          </cell>
        </row>
        <row r="1094">
          <cell r="A1094" t="str">
            <v>110300000</v>
          </cell>
          <cell r="B1094" t="str">
            <v>101C26U0001</v>
          </cell>
          <cell r="C1094" t="str">
            <v>ฉากครึ่งกระจกขนาด 250*150</v>
          </cell>
          <cell r="D1094" t="str">
            <v>27 ต.ค. 41</v>
          </cell>
          <cell r="E1094">
            <v>6377.9</v>
          </cell>
          <cell r="F1094">
            <v>0</v>
          </cell>
          <cell r="G1094">
            <v>20</v>
          </cell>
          <cell r="H1094">
            <v>1506.24</v>
          </cell>
          <cell r="I1094">
            <v>1506.24</v>
          </cell>
          <cell r="J1094">
            <v>4871.66</v>
          </cell>
          <cell r="K1094" t="str">
            <v>101</v>
          </cell>
        </row>
        <row r="1095">
          <cell r="A1095" t="str">
            <v>110300000</v>
          </cell>
          <cell r="B1095" t="str">
            <v>101C2AR0001</v>
          </cell>
          <cell r="C1095" t="str">
            <v>Aircondition</v>
          </cell>
          <cell r="D1095" t="str">
            <v>22 ก.ย. 41</v>
          </cell>
          <cell r="E1095">
            <v>39800</v>
          </cell>
          <cell r="F1095">
            <v>0</v>
          </cell>
          <cell r="G1095">
            <v>20</v>
          </cell>
          <cell r="H1095">
            <v>10162.6</v>
          </cell>
          <cell r="I1095">
            <v>10162.6</v>
          </cell>
          <cell r="J1095">
            <v>29637.4</v>
          </cell>
          <cell r="K1095" t="str">
            <v>101</v>
          </cell>
        </row>
        <row r="1096">
          <cell r="A1096" t="str">
            <v>110300000</v>
          </cell>
          <cell r="B1096" t="str">
            <v>101C2CS0001</v>
          </cell>
          <cell r="C1096" t="str">
            <v>เครื่องคิดเลข</v>
          </cell>
          <cell r="D1096" t="str">
            <v>23 ก.ค. 41</v>
          </cell>
          <cell r="E1096">
            <v>650</v>
          </cell>
          <cell r="F1096">
            <v>0</v>
          </cell>
          <cell r="G1096">
            <v>20</v>
          </cell>
          <cell r="H1096">
            <v>187.66</v>
          </cell>
          <cell r="I1096">
            <v>187.66</v>
          </cell>
          <cell r="J1096">
            <v>462.34</v>
          </cell>
          <cell r="K1096" t="str">
            <v>101</v>
          </cell>
        </row>
        <row r="1097">
          <cell r="A1097" t="str">
            <v>110300000</v>
          </cell>
          <cell r="B1097" t="str">
            <v>101C2CS0002</v>
          </cell>
          <cell r="C1097" t="str">
            <v>เครื่องคิดเลข</v>
          </cell>
          <cell r="D1097" t="str">
            <v>23 ก.ค. 41</v>
          </cell>
          <cell r="E1097">
            <v>650</v>
          </cell>
          <cell r="F1097">
            <v>0</v>
          </cell>
          <cell r="G1097">
            <v>20</v>
          </cell>
          <cell r="H1097">
            <v>187.66</v>
          </cell>
          <cell r="I1097">
            <v>187.66</v>
          </cell>
          <cell r="J1097">
            <v>462.34</v>
          </cell>
          <cell r="K1097" t="str">
            <v>101</v>
          </cell>
        </row>
        <row r="1098">
          <cell r="A1098" t="str">
            <v>110300000</v>
          </cell>
          <cell r="B1098" t="str">
            <v>102C2AR0001</v>
          </cell>
          <cell r="C1098" t="str">
            <v>AIRCONDITION PRODUCTS</v>
          </cell>
          <cell r="D1098" t="str">
            <v>5 ก.ย. 41</v>
          </cell>
          <cell r="E1098">
            <v>39800</v>
          </cell>
          <cell r="F1098">
            <v>0</v>
          </cell>
          <cell r="G1098">
            <v>20</v>
          </cell>
          <cell r="H1098">
            <v>10533.34</v>
          </cell>
          <cell r="I1098">
            <v>10533.34</v>
          </cell>
          <cell r="J1098">
            <v>29266.66</v>
          </cell>
          <cell r="K1098" t="str">
            <v>102</v>
          </cell>
        </row>
        <row r="1099">
          <cell r="A1099" t="str">
            <v>110300000</v>
          </cell>
          <cell r="B1099" t="str">
            <v>102C2CB0001</v>
          </cell>
          <cell r="C1099" t="str">
            <v>ตู้เก็บเอกสาร บานเลื่อน 40-80-75</v>
          </cell>
          <cell r="D1099" t="str">
            <v>27 ต.ค. 41</v>
          </cell>
          <cell r="E1099">
            <v>2263.31</v>
          </cell>
          <cell r="F1099">
            <v>0</v>
          </cell>
          <cell r="G1099">
            <v>20</v>
          </cell>
          <cell r="H1099">
            <v>534.57000000000005</v>
          </cell>
          <cell r="I1099">
            <v>534.57000000000005</v>
          </cell>
          <cell r="J1099">
            <v>1728.74</v>
          </cell>
          <cell r="K1099" t="str">
            <v>102</v>
          </cell>
        </row>
        <row r="1100">
          <cell r="A1100" t="str">
            <v>110300000</v>
          </cell>
          <cell r="B1100" t="str">
            <v>102C2CB0002</v>
          </cell>
          <cell r="C1100" t="str">
            <v>ตู้เก็บเอกสาร บานเลื่อน 40-80-75</v>
          </cell>
          <cell r="D1100" t="str">
            <v>27 ต.ค. 41</v>
          </cell>
          <cell r="E1100">
            <v>2263.31</v>
          </cell>
          <cell r="F1100">
            <v>0</v>
          </cell>
          <cell r="G1100">
            <v>20</v>
          </cell>
          <cell r="H1100">
            <v>534.57000000000005</v>
          </cell>
          <cell r="I1100">
            <v>534.57000000000005</v>
          </cell>
          <cell r="J1100">
            <v>1728.74</v>
          </cell>
          <cell r="K1100" t="str">
            <v>102</v>
          </cell>
        </row>
        <row r="1101">
          <cell r="A1101" t="str">
            <v>110300000</v>
          </cell>
          <cell r="B1101" t="str">
            <v>102C2CB0003</v>
          </cell>
          <cell r="C1101" t="str">
            <v>ตู้เก็บเอกสาร บานลิ้นชัก 40-90-75</v>
          </cell>
          <cell r="D1101" t="str">
            <v>27 ต.ค. 41</v>
          </cell>
          <cell r="E1101">
            <v>3376.37</v>
          </cell>
          <cell r="F1101">
            <v>0</v>
          </cell>
          <cell r="G1101">
            <v>20</v>
          </cell>
          <cell r="H1101">
            <v>797.35</v>
          </cell>
          <cell r="I1101">
            <v>797.35</v>
          </cell>
          <cell r="J1101">
            <v>2579.02</v>
          </cell>
          <cell r="K1101" t="str">
            <v>102</v>
          </cell>
        </row>
        <row r="1102">
          <cell r="A1102" t="str">
            <v>110300000</v>
          </cell>
          <cell r="B1102" t="str">
            <v>102C2CB0004</v>
          </cell>
          <cell r="C1102" t="str">
            <v>ตู้สูงเก็บเอกสาร 40-80-190</v>
          </cell>
          <cell r="D1102" t="str">
            <v>27 ต.ค. 41</v>
          </cell>
          <cell r="E1102">
            <v>4498.01</v>
          </cell>
          <cell r="F1102">
            <v>0</v>
          </cell>
          <cell r="G1102">
            <v>20</v>
          </cell>
          <cell r="H1102">
            <v>1062.23</v>
          </cell>
          <cell r="I1102">
            <v>1062.23</v>
          </cell>
          <cell r="J1102">
            <v>3435.78</v>
          </cell>
          <cell r="K1102" t="str">
            <v>102</v>
          </cell>
        </row>
        <row r="1103">
          <cell r="A1103" t="str">
            <v>110300000</v>
          </cell>
          <cell r="B1103" t="str">
            <v>102C2CB0005</v>
          </cell>
          <cell r="C1103" t="str">
            <v>ตู้สูงเก็บเอกสาร 40-80-190</v>
          </cell>
          <cell r="D1103" t="str">
            <v>27 ต.ค. 41</v>
          </cell>
          <cell r="E1103">
            <v>4498.01</v>
          </cell>
          <cell r="F1103">
            <v>0</v>
          </cell>
          <cell r="G1103">
            <v>20</v>
          </cell>
          <cell r="H1103">
            <v>1062.23</v>
          </cell>
          <cell r="I1103">
            <v>1062.23</v>
          </cell>
          <cell r="J1103">
            <v>3435.78</v>
          </cell>
          <cell r="K1103" t="str">
            <v>102</v>
          </cell>
        </row>
        <row r="1104">
          <cell r="A1104" t="str">
            <v>110300000</v>
          </cell>
          <cell r="B1104" t="str">
            <v>102C2CB0006</v>
          </cell>
          <cell r="C1104" t="str">
            <v>ตู้สูงเก็บเอกสาร 40-80-190</v>
          </cell>
          <cell r="D1104" t="str">
            <v>27 พ.ย. 41</v>
          </cell>
          <cell r="E1104">
            <v>4498.01</v>
          </cell>
          <cell r="F1104">
            <v>0</v>
          </cell>
          <cell r="G1104">
            <v>20</v>
          </cell>
          <cell r="H1104">
            <v>985.83</v>
          </cell>
          <cell r="I1104">
            <v>985.83</v>
          </cell>
          <cell r="J1104">
            <v>3512.18</v>
          </cell>
          <cell r="K1104" t="str">
            <v>102</v>
          </cell>
        </row>
        <row r="1105">
          <cell r="A1105" t="str">
            <v>110300000</v>
          </cell>
          <cell r="B1105" t="str">
            <v>102C2CH0001</v>
          </cell>
          <cell r="C1105" t="str">
            <v>เก้าอี้รับแขกหน้าโต๊ะเจ้าหน้าที่สินไหม</v>
          </cell>
          <cell r="D1105" t="str">
            <v>27 ต.ค. 41</v>
          </cell>
          <cell r="E1105">
            <v>1705.35</v>
          </cell>
          <cell r="F1105">
            <v>0</v>
          </cell>
          <cell r="G1105">
            <v>20</v>
          </cell>
          <cell r="H1105">
            <v>402.74</v>
          </cell>
          <cell r="I1105">
            <v>402.74</v>
          </cell>
          <cell r="J1105">
            <v>1302.6099999999999</v>
          </cell>
          <cell r="K1105" t="str">
            <v>102</v>
          </cell>
        </row>
        <row r="1106">
          <cell r="A1106" t="str">
            <v>110300000</v>
          </cell>
          <cell r="B1106" t="str">
            <v>102C2CH0002</v>
          </cell>
          <cell r="C1106" t="str">
            <v>เก้าอี้รับแขกหน้าโต๊ะเจ้าหน้าที่สินไหม</v>
          </cell>
          <cell r="D1106" t="str">
            <v>27 ต.ค. 41</v>
          </cell>
          <cell r="E1106">
            <v>1705.35</v>
          </cell>
          <cell r="F1106">
            <v>0</v>
          </cell>
          <cell r="G1106">
            <v>20</v>
          </cell>
          <cell r="H1106">
            <v>402.74</v>
          </cell>
          <cell r="I1106">
            <v>402.74</v>
          </cell>
          <cell r="J1106">
            <v>1302.6099999999999</v>
          </cell>
          <cell r="K1106" t="str">
            <v>102</v>
          </cell>
        </row>
        <row r="1107">
          <cell r="A1107" t="str">
            <v>110300000</v>
          </cell>
          <cell r="B1107" t="str">
            <v>102C2CH0003</v>
          </cell>
          <cell r="C1107" t="str">
            <v>เก้าอี้รับแขกหน้าโต๊ะเจ้าหน้าที่สินไหม</v>
          </cell>
          <cell r="D1107" t="str">
            <v>27 ต.ค. 41</v>
          </cell>
          <cell r="E1107">
            <v>1705.35</v>
          </cell>
          <cell r="F1107">
            <v>0</v>
          </cell>
          <cell r="G1107">
            <v>20</v>
          </cell>
          <cell r="H1107">
            <v>402.74</v>
          </cell>
          <cell r="I1107">
            <v>402.74</v>
          </cell>
          <cell r="J1107">
            <v>1302.6099999999999</v>
          </cell>
          <cell r="K1107" t="str">
            <v>102</v>
          </cell>
        </row>
        <row r="1108">
          <cell r="A1108" t="str">
            <v>110300000</v>
          </cell>
          <cell r="B1108" t="str">
            <v>102C2CH0004</v>
          </cell>
          <cell r="C1108" t="str">
            <v>เก้าอี้ทำงานผู้จัดการ</v>
          </cell>
          <cell r="D1108" t="str">
            <v>27 ต.ค. 41</v>
          </cell>
          <cell r="E1108">
            <v>4038.29</v>
          </cell>
          <cell r="F1108">
            <v>0</v>
          </cell>
          <cell r="G1108">
            <v>20</v>
          </cell>
          <cell r="H1108">
            <v>953.72</v>
          </cell>
          <cell r="I1108">
            <v>953.72</v>
          </cell>
          <cell r="J1108">
            <v>3084.57</v>
          </cell>
          <cell r="K1108" t="str">
            <v>102</v>
          </cell>
        </row>
        <row r="1109">
          <cell r="A1109" t="str">
            <v>110300000</v>
          </cell>
          <cell r="B1109" t="str">
            <v>102C2CH0005</v>
          </cell>
          <cell r="C1109" t="str">
            <v>เก้าอี้รับแขกหน้าโต๊ะเจ้าหน้าที่สินไหม</v>
          </cell>
          <cell r="D1109" t="str">
            <v>27 ต.ค. 41</v>
          </cell>
          <cell r="E1109">
            <v>1705.35</v>
          </cell>
          <cell r="F1109">
            <v>0</v>
          </cell>
          <cell r="G1109">
            <v>20</v>
          </cell>
          <cell r="H1109">
            <v>402.74</v>
          </cell>
          <cell r="I1109">
            <v>402.74</v>
          </cell>
          <cell r="J1109">
            <v>1302.6099999999999</v>
          </cell>
          <cell r="K1109" t="str">
            <v>102</v>
          </cell>
        </row>
        <row r="1110">
          <cell r="A1110" t="str">
            <v>110300000</v>
          </cell>
          <cell r="B1110" t="str">
            <v>102C2CH0006</v>
          </cell>
          <cell r="C1110" t="str">
            <v>เก้าอี้รับแขกหน้าโต๊ะเจ้าหน้าที่สินไหม</v>
          </cell>
          <cell r="D1110" t="str">
            <v>27 ต.ค. 41</v>
          </cell>
          <cell r="E1110">
            <v>1705.35</v>
          </cell>
          <cell r="F1110">
            <v>0</v>
          </cell>
          <cell r="G1110">
            <v>20</v>
          </cell>
          <cell r="H1110">
            <v>402.74</v>
          </cell>
          <cell r="I1110">
            <v>402.74</v>
          </cell>
          <cell r="J1110">
            <v>1302.6099999999999</v>
          </cell>
          <cell r="K1110" t="str">
            <v>102</v>
          </cell>
        </row>
        <row r="1111">
          <cell r="A1111" t="str">
            <v>110300000</v>
          </cell>
          <cell r="B1111" t="str">
            <v>102C2CH0007</v>
          </cell>
          <cell r="C1111" t="str">
            <v>เก้าอี้พักคอย 3 ที่นั่งพร้อมที่วางของ</v>
          </cell>
          <cell r="D1111" t="str">
            <v>27 ต.ค. 41</v>
          </cell>
          <cell r="E1111">
            <v>3037.77</v>
          </cell>
          <cell r="F1111">
            <v>0</v>
          </cell>
          <cell r="G1111">
            <v>20</v>
          </cell>
          <cell r="H1111">
            <v>717.43</v>
          </cell>
          <cell r="I1111">
            <v>717.43</v>
          </cell>
          <cell r="J1111">
            <v>2320.34</v>
          </cell>
          <cell r="K1111" t="str">
            <v>102</v>
          </cell>
        </row>
        <row r="1112">
          <cell r="A1112" t="str">
            <v>110300000</v>
          </cell>
          <cell r="B1112" t="str">
            <v>102C2CH0008</v>
          </cell>
          <cell r="C1112" t="str">
            <v>เก้าอี้ทำงานเจ้าหน้าที่สินไหม-ธุรการ</v>
          </cell>
          <cell r="D1112" t="str">
            <v>27 ต.ค. 41</v>
          </cell>
          <cell r="E1112">
            <v>2123.1</v>
          </cell>
          <cell r="F1112">
            <v>0</v>
          </cell>
          <cell r="G1112">
            <v>20</v>
          </cell>
          <cell r="H1112">
            <v>501.37</v>
          </cell>
          <cell r="I1112">
            <v>501.37</v>
          </cell>
          <cell r="J1112">
            <v>1621.73</v>
          </cell>
          <cell r="K1112" t="str">
            <v>102</v>
          </cell>
        </row>
        <row r="1113">
          <cell r="A1113" t="str">
            <v>110300000</v>
          </cell>
          <cell r="B1113" t="str">
            <v>102C2CH0009</v>
          </cell>
          <cell r="C1113" t="str">
            <v>เก้าอี้ทำงานเจ้าหน้าที่สินไหม-ธุรการ</v>
          </cell>
          <cell r="D1113" t="str">
            <v>27 ต.ค. 41</v>
          </cell>
          <cell r="E1113">
            <v>2123.1</v>
          </cell>
          <cell r="F1113">
            <v>0</v>
          </cell>
          <cell r="G1113">
            <v>20</v>
          </cell>
          <cell r="H1113">
            <v>501.37</v>
          </cell>
          <cell r="I1113">
            <v>501.37</v>
          </cell>
          <cell r="J1113">
            <v>1621.73</v>
          </cell>
          <cell r="K1113" t="str">
            <v>102</v>
          </cell>
        </row>
        <row r="1114">
          <cell r="A1114" t="str">
            <v>110300000</v>
          </cell>
          <cell r="B1114" t="str">
            <v>102C2CH0010</v>
          </cell>
          <cell r="C1114" t="str">
            <v>เก้าอี้ทำงานเจ้าหน้าที่สินไหม-ธุรการ</v>
          </cell>
          <cell r="D1114" t="str">
            <v>27 ต.ค. 41</v>
          </cell>
          <cell r="E1114">
            <v>2123.1</v>
          </cell>
          <cell r="F1114">
            <v>0</v>
          </cell>
          <cell r="G1114">
            <v>20</v>
          </cell>
          <cell r="H1114">
            <v>501.37</v>
          </cell>
          <cell r="I1114">
            <v>501.37</v>
          </cell>
          <cell r="J1114">
            <v>1621.73</v>
          </cell>
          <cell r="K1114" t="str">
            <v>102</v>
          </cell>
        </row>
        <row r="1115">
          <cell r="A1115" t="str">
            <v>110300000</v>
          </cell>
          <cell r="B1115" t="str">
            <v>102C2CS0001</v>
          </cell>
          <cell r="C1115" t="str">
            <v>เครื่องคิดเลข</v>
          </cell>
          <cell r="D1115" t="str">
            <v>2 ต.ค. 41</v>
          </cell>
          <cell r="E1115">
            <v>640</v>
          </cell>
          <cell r="F1115">
            <v>0</v>
          </cell>
          <cell r="G1115">
            <v>20</v>
          </cell>
          <cell r="H1115">
            <v>159.9</v>
          </cell>
          <cell r="I1115">
            <v>159.9</v>
          </cell>
          <cell r="J1115">
            <v>480.1</v>
          </cell>
          <cell r="K1115" t="str">
            <v>102</v>
          </cell>
        </row>
        <row r="1116">
          <cell r="A1116" t="str">
            <v>110300000</v>
          </cell>
          <cell r="B1116" t="str">
            <v>102C2CS0002</v>
          </cell>
          <cell r="C1116" t="str">
            <v>เครื่องคิดเลข</v>
          </cell>
          <cell r="D1116" t="str">
            <v>2 ต.ค. 41</v>
          </cell>
          <cell r="E1116">
            <v>640</v>
          </cell>
          <cell r="F1116">
            <v>0</v>
          </cell>
          <cell r="G1116">
            <v>20</v>
          </cell>
          <cell r="H1116">
            <v>159.9</v>
          </cell>
          <cell r="I1116">
            <v>159.9</v>
          </cell>
          <cell r="J1116">
            <v>480.1</v>
          </cell>
          <cell r="K1116" t="str">
            <v>102</v>
          </cell>
        </row>
        <row r="1117">
          <cell r="A1117" t="str">
            <v>110300000</v>
          </cell>
          <cell r="B1117" t="str">
            <v>102C2PA0001</v>
          </cell>
          <cell r="C1117" t="str">
            <v>PARTITION ครึ่งกระจก ขนาด 250-150</v>
          </cell>
          <cell r="D1117" t="str">
            <v>27 ต.ค. 41</v>
          </cell>
          <cell r="E1117">
            <v>6377.9</v>
          </cell>
          <cell r="F1117">
            <v>0</v>
          </cell>
          <cell r="G1117">
            <v>20</v>
          </cell>
          <cell r="H1117">
            <v>1506.24</v>
          </cell>
          <cell r="I1117">
            <v>1506.24</v>
          </cell>
          <cell r="J1117">
            <v>4871.66</v>
          </cell>
          <cell r="K1117" t="str">
            <v>102</v>
          </cell>
        </row>
        <row r="1118">
          <cell r="A1118" t="str">
            <v>110300000</v>
          </cell>
          <cell r="B1118" t="str">
            <v>102C2PT0001</v>
          </cell>
          <cell r="C1118" t="str">
            <v>กระติกน้ำร้อน</v>
          </cell>
          <cell r="D1118" t="str">
            <v>3 ต.ค. 41</v>
          </cell>
          <cell r="E1118">
            <v>662.73</v>
          </cell>
          <cell r="F1118">
            <v>0</v>
          </cell>
          <cell r="G1118">
            <v>20</v>
          </cell>
          <cell r="H1118">
            <v>165.23</v>
          </cell>
          <cell r="I1118">
            <v>165.23</v>
          </cell>
          <cell r="J1118">
            <v>497.5</v>
          </cell>
          <cell r="K1118" t="str">
            <v>102</v>
          </cell>
        </row>
        <row r="1119">
          <cell r="A1119" t="str">
            <v>110300000</v>
          </cell>
          <cell r="B1119" t="str">
            <v>102C2PT0002</v>
          </cell>
          <cell r="C1119" t="str">
            <v>กระติกน้ำร้อน</v>
          </cell>
          <cell r="D1119" t="str">
            <v>9 ต.ค. 41</v>
          </cell>
          <cell r="E1119">
            <v>580.91</v>
          </cell>
          <cell r="F1119">
            <v>0</v>
          </cell>
          <cell r="G1119">
            <v>20</v>
          </cell>
          <cell r="H1119">
            <v>142.94</v>
          </cell>
          <cell r="I1119">
            <v>142.94</v>
          </cell>
          <cell r="J1119">
            <v>437.97</v>
          </cell>
          <cell r="K1119" t="str">
            <v>102</v>
          </cell>
        </row>
        <row r="1120">
          <cell r="A1120" t="str">
            <v>110300000</v>
          </cell>
          <cell r="B1120" t="str">
            <v>102C2TA0001</v>
          </cell>
          <cell r="C1120" t="str">
            <v>โต๊ะทำงานเจ้าหน้าที่สินไหม-ธุรการ</v>
          </cell>
          <cell r="D1120" t="str">
            <v>27 ต.ค. 41</v>
          </cell>
          <cell r="E1120">
            <v>3654.87</v>
          </cell>
          <cell r="F1120">
            <v>0</v>
          </cell>
          <cell r="G1120">
            <v>20</v>
          </cell>
          <cell r="H1120">
            <v>863.12</v>
          </cell>
          <cell r="I1120">
            <v>863.12</v>
          </cell>
          <cell r="J1120">
            <v>2791.75</v>
          </cell>
          <cell r="K1120" t="str">
            <v>102</v>
          </cell>
        </row>
        <row r="1121">
          <cell r="A1121" t="str">
            <v>110300000</v>
          </cell>
          <cell r="B1121" t="str">
            <v>102C2TA0002</v>
          </cell>
          <cell r="C1121" t="str">
            <v>โต๊ะทำงานเจ้าหน้าที่สินไหม-ธุรการ</v>
          </cell>
          <cell r="D1121" t="str">
            <v>27 ต.ค. 41</v>
          </cell>
          <cell r="E1121">
            <v>3654.87</v>
          </cell>
          <cell r="F1121">
            <v>0</v>
          </cell>
          <cell r="G1121">
            <v>20</v>
          </cell>
          <cell r="H1121">
            <v>863.12</v>
          </cell>
          <cell r="I1121">
            <v>863.12</v>
          </cell>
          <cell r="J1121">
            <v>2791.75</v>
          </cell>
          <cell r="K1121" t="str">
            <v>102</v>
          </cell>
        </row>
        <row r="1122">
          <cell r="A1122" t="str">
            <v>110300000</v>
          </cell>
          <cell r="B1122" t="str">
            <v>102C2TA0003</v>
          </cell>
          <cell r="C1122" t="str">
            <v>โต๊ะทำงานเจ้าหน้าที่สินไหม-ธุรการ</v>
          </cell>
          <cell r="D1122" t="str">
            <v>27 ต.ค. 41</v>
          </cell>
          <cell r="E1122">
            <v>3654.87</v>
          </cell>
          <cell r="F1122">
            <v>0</v>
          </cell>
          <cell r="G1122">
            <v>20</v>
          </cell>
          <cell r="H1122">
            <v>863.12</v>
          </cell>
          <cell r="I1122">
            <v>863.12</v>
          </cell>
          <cell r="J1122">
            <v>2791.75</v>
          </cell>
          <cell r="K1122" t="str">
            <v>102</v>
          </cell>
        </row>
        <row r="1123">
          <cell r="A1123" t="str">
            <v>110300000</v>
          </cell>
          <cell r="B1123" t="str">
            <v>102C2TA0004</v>
          </cell>
          <cell r="C1123" t="str">
            <v>โต๊ะCOMPUTER&amp;PRINTER 60-100-75</v>
          </cell>
          <cell r="D1123" t="str">
            <v>27 ต.ค. 41</v>
          </cell>
          <cell r="E1123">
            <v>2336.75</v>
          </cell>
          <cell r="F1123">
            <v>0</v>
          </cell>
          <cell r="G1123">
            <v>20</v>
          </cell>
          <cell r="H1123">
            <v>551.82000000000005</v>
          </cell>
          <cell r="I1123">
            <v>551.82000000000005</v>
          </cell>
          <cell r="J1123">
            <v>1784.93</v>
          </cell>
          <cell r="K1123" t="str">
            <v>102</v>
          </cell>
        </row>
        <row r="1124">
          <cell r="A1124" t="str">
            <v>110300000</v>
          </cell>
          <cell r="B1124" t="str">
            <v>102C2TA0005</v>
          </cell>
          <cell r="C1124" t="str">
            <v>โต๊ะเข้ามุมเจ้าหน้าที่สินไหม 60-60-75</v>
          </cell>
          <cell r="D1124" t="str">
            <v>27 ต.ค. 41</v>
          </cell>
          <cell r="E1124">
            <v>1267.57</v>
          </cell>
          <cell r="F1124">
            <v>0</v>
          </cell>
          <cell r="G1124">
            <v>20</v>
          </cell>
          <cell r="H1124">
            <v>299.36</v>
          </cell>
          <cell r="I1124">
            <v>299.36</v>
          </cell>
          <cell r="J1124">
            <v>968.21</v>
          </cell>
          <cell r="K1124" t="str">
            <v>102</v>
          </cell>
        </row>
        <row r="1125">
          <cell r="A1125" t="str">
            <v>110300000</v>
          </cell>
          <cell r="B1125" t="str">
            <v>102C2TA0006</v>
          </cell>
          <cell r="C1125" t="str">
            <v>โต๊ะทำงานผู้จัดการ 75-165-75</v>
          </cell>
          <cell r="D1125" t="str">
            <v>27 ต.ค. 41</v>
          </cell>
          <cell r="E1125">
            <v>4601.97</v>
          </cell>
          <cell r="F1125">
            <v>0</v>
          </cell>
          <cell r="G1125">
            <v>20</v>
          </cell>
          <cell r="H1125">
            <v>1086.83</v>
          </cell>
          <cell r="I1125">
            <v>1086.83</v>
          </cell>
          <cell r="J1125">
            <v>3515.14</v>
          </cell>
          <cell r="K1125" t="str">
            <v>102</v>
          </cell>
        </row>
        <row r="1126">
          <cell r="A1126" t="str">
            <v>110300000</v>
          </cell>
          <cell r="B1126" t="str">
            <v>102C2TA0007</v>
          </cell>
          <cell r="C1126" t="str">
            <v>โต๊ะข้างวาง COMPUTER 50-90-75</v>
          </cell>
          <cell r="D1126" t="str">
            <v>27 ต.ค. 41</v>
          </cell>
          <cell r="E1126">
            <v>2082.09</v>
          </cell>
          <cell r="F1126">
            <v>0</v>
          </cell>
          <cell r="G1126">
            <v>20</v>
          </cell>
          <cell r="H1126">
            <v>491.75</v>
          </cell>
          <cell r="I1126">
            <v>491.75</v>
          </cell>
          <cell r="J1126">
            <v>1590.34</v>
          </cell>
          <cell r="K1126" t="str">
            <v>102</v>
          </cell>
        </row>
        <row r="1127">
          <cell r="A1127" t="str">
            <v>110300000</v>
          </cell>
          <cell r="B1127" t="str">
            <v>103C2030001</v>
          </cell>
          <cell r="C1127" t="str">
            <v>โต๊ะเข้ามุมจนท.สินไหม 60*60*75</v>
          </cell>
          <cell r="D1127" t="str">
            <v>27 ต.ค. 41</v>
          </cell>
          <cell r="E1127">
            <v>1267.57</v>
          </cell>
          <cell r="F1127">
            <v>0</v>
          </cell>
          <cell r="G1127">
            <v>20</v>
          </cell>
          <cell r="H1127">
            <v>299.36</v>
          </cell>
          <cell r="I1127">
            <v>299.36</v>
          </cell>
          <cell r="J1127">
            <v>968.21</v>
          </cell>
          <cell r="K1127" t="str">
            <v>103</v>
          </cell>
        </row>
        <row r="1128">
          <cell r="A1128" t="str">
            <v>110300000</v>
          </cell>
          <cell r="B1128" t="str">
            <v>103C2040001</v>
          </cell>
          <cell r="C1128" t="str">
            <v>โต๊ะทำงานจนท.สินไหม 60*120*75</v>
          </cell>
          <cell r="D1128" t="str">
            <v>27 ต.ค. 41</v>
          </cell>
          <cell r="E1128">
            <v>3654.87</v>
          </cell>
          <cell r="F1128">
            <v>0</v>
          </cell>
          <cell r="G1128">
            <v>20</v>
          </cell>
          <cell r="H1128">
            <v>863.12</v>
          </cell>
          <cell r="I1128">
            <v>863.12</v>
          </cell>
          <cell r="J1128">
            <v>2791.75</v>
          </cell>
          <cell r="K1128" t="str">
            <v>103</v>
          </cell>
        </row>
        <row r="1129">
          <cell r="A1129" t="str">
            <v>110300000</v>
          </cell>
          <cell r="B1129" t="str">
            <v>103C2040002</v>
          </cell>
          <cell r="C1129" t="str">
            <v>โต๊ะทำงานจนท.สินไหม 60*120*75</v>
          </cell>
          <cell r="D1129" t="str">
            <v>27 ต.ค. 41</v>
          </cell>
          <cell r="E1129">
            <v>3654.87</v>
          </cell>
          <cell r="F1129">
            <v>0</v>
          </cell>
          <cell r="G1129">
            <v>20</v>
          </cell>
          <cell r="H1129">
            <v>863.12</v>
          </cell>
          <cell r="I1129">
            <v>863.12</v>
          </cell>
          <cell r="J1129">
            <v>2791.75</v>
          </cell>
          <cell r="K1129" t="str">
            <v>103</v>
          </cell>
        </row>
        <row r="1130">
          <cell r="A1130" t="str">
            <v>110300000</v>
          </cell>
          <cell r="B1130" t="str">
            <v>103C2040003</v>
          </cell>
          <cell r="C1130" t="str">
            <v>โต๊ะทำงานจนท.สินไหม 60*120*75</v>
          </cell>
          <cell r="D1130" t="str">
            <v>27 ต.ค. 41</v>
          </cell>
          <cell r="E1130">
            <v>3654.87</v>
          </cell>
          <cell r="F1130">
            <v>0</v>
          </cell>
          <cell r="G1130">
            <v>20</v>
          </cell>
          <cell r="H1130">
            <v>863.12</v>
          </cell>
          <cell r="I1130">
            <v>863.12</v>
          </cell>
          <cell r="J1130">
            <v>2791.75</v>
          </cell>
          <cell r="K1130" t="str">
            <v>103</v>
          </cell>
        </row>
        <row r="1131">
          <cell r="A1131" t="str">
            <v>110300000</v>
          </cell>
          <cell r="B1131" t="str">
            <v>103C2080001</v>
          </cell>
          <cell r="C1131" t="str">
            <v>โต๊ะวางคอมพิวเตอร์ - ปรินเตอร์ 60*100*75</v>
          </cell>
          <cell r="D1131" t="str">
            <v>27 ต.ค. 41</v>
          </cell>
          <cell r="E1131">
            <v>2336.75</v>
          </cell>
          <cell r="F1131">
            <v>0</v>
          </cell>
          <cell r="G1131">
            <v>20</v>
          </cell>
          <cell r="H1131">
            <v>551.82000000000005</v>
          </cell>
          <cell r="I1131">
            <v>551.82000000000005</v>
          </cell>
          <cell r="J1131">
            <v>1784.93</v>
          </cell>
          <cell r="K1131" t="str">
            <v>103</v>
          </cell>
        </row>
        <row r="1132">
          <cell r="A1132" t="str">
            <v>110300000</v>
          </cell>
          <cell r="B1132" t="str">
            <v>103C21K0001</v>
          </cell>
          <cell r="C1132" t="str">
            <v>เก้าอี้ทำงานจนท.สินไหม - ธุรการ</v>
          </cell>
          <cell r="D1132" t="str">
            <v>27 ต.ค. 41</v>
          </cell>
          <cell r="E1132">
            <v>2123.1</v>
          </cell>
          <cell r="F1132">
            <v>0</v>
          </cell>
          <cell r="G1132">
            <v>20</v>
          </cell>
          <cell r="H1132">
            <v>501.37</v>
          </cell>
          <cell r="I1132">
            <v>501.37</v>
          </cell>
          <cell r="J1132">
            <v>1621.73</v>
          </cell>
          <cell r="K1132" t="str">
            <v>103</v>
          </cell>
        </row>
        <row r="1133">
          <cell r="A1133" t="str">
            <v>110300000</v>
          </cell>
          <cell r="B1133" t="str">
            <v>103C21K0002</v>
          </cell>
          <cell r="C1133" t="str">
            <v>เก้าอี้ทำงานจนท.สินไหม - ธุรการ</v>
          </cell>
          <cell r="D1133" t="str">
            <v>27 ต.ค. 41</v>
          </cell>
          <cell r="E1133">
            <v>2123.1</v>
          </cell>
          <cell r="F1133">
            <v>0</v>
          </cell>
          <cell r="G1133">
            <v>20</v>
          </cell>
          <cell r="H1133">
            <v>501.37</v>
          </cell>
          <cell r="I1133">
            <v>501.37</v>
          </cell>
          <cell r="J1133">
            <v>1621.73</v>
          </cell>
          <cell r="K1133" t="str">
            <v>103</v>
          </cell>
        </row>
        <row r="1134">
          <cell r="A1134" t="str">
            <v>110300000</v>
          </cell>
          <cell r="B1134" t="str">
            <v>103C21K0003</v>
          </cell>
          <cell r="C1134" t="str">
            <v>เก้าอี้ทำงานจนท.สินไหม - ธุรการ</v>
          </cell>
          <cell r="D1134" t="str">
            <v>27 ต.ค. 41</v>
          </cell>
          <cell r="E1134">
            <v>2123.1</v>
          </cell>
          <cell r="F1134">
            <v>0</v>
          </cell>
          <cell r="G1134">
            <v>20</v>
          </cell>
          <cell r="H1134">
            <v>501.37</v>
          </cell>
          <cell r="I1134">
            <v>501.37</v>
          </cell>
          <cell r="J1134">
            <v>1621.73</v>
          </cell>
          <cell r="K1134" t="str">
            <v>103</v>
          </cell>
        </row>
        <row r="1135">
          <cell r="A1135" t="str">
            <v>110300000</v>
          </cell>
          <cell r="B1135" t="str">
            <v>103C2AR0001</v>
          </cell>
          <cell r="C1135" t="str">
            <v>Aircondition</v>
          </cell>
          <cell r="D1135" t="str">
            <v>22 ก.ย. 41</v>
          </cell>
          <cell r="E1135">
            <v>44100</v>
          </cell>
          <cell r="F1135">
            <v>0</v>
          </cell>
          <cell r="G1135">
            <v>20</v>
          </cell>
          <cell r="H1135">
            <v>11260.63</v>
          </cell>
          <cell r="I1135">
            <v>11260.63</v>
          </cell>
          <cell r="J1135">
            <v>32839.370000000003</v>
          </cell>
          <cell r="K1135" t="str">
            <v>103</v>
          </cell>
        </row>
        <row r="1136">
          <cell r="A1136" t="str">
            <v>110300000</v>
          </cell>
          <cell r="B1136" t="str">
            <v>103C2AR0002</v>
          </cell>
          <cell r="C1136" t="str">
            <v>Aircondition</v>
          </cell>
          <cell r="D1136" t="str">
            <v>22 ก.ย. 41</v>
          </cell>
          <cell r="E1136">
            <v>44100</v>
          </cell>
          <cell r="F1136">
            <v>0</v>
          </cell>
          <cell r="G1136">
            <v>20</v>
          </cell>
          <cell r="H1136">
            <v>11260.63</v>
          </cell>
          <cell r="I1136">
            <v>11260.63</v>
          </cell>
          <cell r="J1136">
            <v>32839.370000000003</v>
          </cell>
          <cell r="K1136" t="str">
            <v>103</v>
          </cell>
        </row>
        <row r="1137">
          <cell r="A1137" t="str">
            <v>110300000</v>
          </cell>
          <cell r="B1137" t="str">
            <v>103C2CB0001</v>
          </cell>
          <cell r="C1137" t="str">
            <v>ตู้เก็บเอกสารบานเลื่อน  40-80-75</v>
          </cell>
          <cell r="D1137" t="str">
            <v>27 ต.ค. 41</v>
          </cell>
          <cell r="E1137">
            <v>2263.31</v>
          </cell>
          <cell r="F1137">
            <v>0</v>
          </cell>
          <cell r="G1137">
            <v>20</v>
          </cell>
          <cell r="H1137">
            <v>534.57000000000005</v>
          </cell>
          <cell r="I1137">
            <v>534.57000000000005</v>
          </cell>
          <cell r="J1137">
            <v>1728.74</v>
          </cell>
          <cell r="K1137" t="str">
            <v>103</v>
          </cell>
        </row>
        <row r="1138">
          <cell r="A1138" t="str">
            <v>110300000</v>
          </cell>
          <cell r="B1138" t="str">
            <v>103C2CB0002</v>
          </cell>
          <cell r="C1138" t="str">
            <v>ตู้เก็บเอกสาร 40-80-190</v>
          </cell>
          <cell r="D1138" t="str">
            <v>27 ต.ค. 41</v>
          </cell>
          <cell r="E1138">
            <v>4498.01</v>
          </cell>
          <cell r="F1138">
            <v>0</v>
          </cell>
          <cell r="G1138">
            <v>20</v>
          </cell>
          <cell r="H1138">
            <v>1062.23</v>
          </cell>
          <cell r="I1138">
            <v>1062.23</v>
          </cell>
          <cell r="J1138">
            <v>3435.78</v>
          </cell>
          <cell r="K1138" t="str">
            <v>103</v>
          </cell>
        </row>
        <row r="1139">
          <cell r="A1139" t="str">
            <v>110300000</v>
          </cell>
          <cell r="B1139" t="str">
            <v>103C2CB0003</v>
          </cell>
          <cell r="C1139" t="str">
            <v>ตู้เก็บเอกสาร 40-80-190</v>
          </cell>
          <cell r="D1139" t="str">
            <v>27 ต.ค. 41</v>
          </cell>
          <cell r="E1139">
            <v>4498.01</v>
          </cell>
          <cell r="F1139">
            <v>0</v>
          </cell>
          <cell r="G1139">
            <v>20</v>
          </cell>
          <cell r="H1139">
            <v>1062.23</v>
          </cell>
          <cell r="I1139">
            <v>1062.23</v>
          </cell>
          <cell r="J1139">
            <v>3435.78</v>
          </cell>
          <cell r="K1139" t="str">
            <v>103</v>
          </cell>
        </row>
        <row r="1140">
          <cell r="A1140" t="str">
            <v>110300000</v>
          </cell>
          <cell r="B1140" t="str">
            <v>103C2CB0004</v>
          </cell>
          <cell r="C1140" t="str">
            <v>ตู้เก็บเอกสาร 40-80-190</v>
          </cell>
          <cell r="D1140" t="str">
            <v>27 ต.ค. 41</v>
          </cell>
          <cell r="E1140">
            <v>4498.01</v>
          </cell>
          <cell r="F1140">
            <v>0</v>
          </cell>
          <cell r="G1140">
            <v>20</v>
          </cell>
          <cell r="H1140">
            <v>1062.23</v>
          </cell>
          <cell r="I1140">
            <v>1062.23</v>
          </cell>
          <cell r="J1140">
            <v>3435.78</v>
          </cell>
          <cell r="K1140" t="str">
            <v>103</v>
          </cell>
        </row>
        <row r="1141">
          <cell r="A1141" t="str">
            <v>110300000</v>
          </cell>
          <cell r="B1141" t="str">
            <v>103C2CB0005</v>
          </cell>
          <cell r="C1141" t="str">
            <v>ตู้เก็บเอกสารบานเลื่อน  40-80-75</v>
          </cell>
          <cell r="D1141" t="str">
            <v>27 ต.ค. 41</v>
          </cell>
          <cell r="E1141">
            <v>2263.31</v>
          </cell>
          <cell r="F1141">
            <v>0</v>
          </cell>
          <cell r="G1141">
            <v>20</v>
          </cell>
          <cell r="H1141">
            <v>534.57000000000005</v>
          </cell>
          <cell r="I1141">
            <v>534.57000000000005</v>
          </cell>
          <cell r="J1141">
            <v>1728.74</v>
          </cell>
          <cell r="K1141" t="str">
            <v>103</v>
          </cell>
        </row>
        <row r="1142">
          <cell r="A1142" t="str">
            <v>110300000</v>
          </cell>
          <cell r="B1142" t="str">
            <v>103C2CB0006</v>
          </cell>
          <cell r="C1142" t="str">
            <v>ตู้เก็บเอกสาร ลิ้นชัก 40-90-75</v>
          </cell>
          <cell r="D1142" t="str">
            <v>27 ต.ค. 41</v>
          </cell>
          <cell r="E1142">
            <v>3376.37</v>
          </cell>
          <cell r="F1142">
            <v>0</v>
          </cell>
          <cell r="G1142">
            <v>20</v>
          </cell>
          <cell r="H1142">
            <v>797.35</v>
          </cell>
          <cell r="I1142">
            <v>797.35</v>
          </cell>
          <cell r="J1142">
            <v>2579.02</v>
          </cell>
          <cell r="K1142" t="str">
            <v>103</v>
          </cell>
        </row>
        <row r="1143">
          <cell r="A1143" t="str">
            <v>110300000</v>
          </cell>
          <cell r="B1143" t="str">
            <v>103C2CH0001</v>
          </cell>
          <cell r="C1143" t="str">
            <v>เก้าอี้</v>
          </cell>
          <cell r="D1143" t="str">
            <v>5 พ.ย. 41</v>
          </cell>
          <cell r="E1143">
            <v>500</v>
          </cell>
          <cell r="F1143">
            <v>0</v>
          </cell>
          <cell r="G1143">
            <v>20</v>
          </cell>
          <cell r="H1143">
            <v>115.59</v>
          </cell>
          <cell r="I1143">
            <v>115.59</v>
          </cell>
          <cell r="J1143">
            <v>384.41</v>
          </cell>
          <cell r="K1143" t="str">
            <v>103</v>
          </cell>
        </row>
        <row r="1144">
          <cell r="A1144" t="str">
            <v>110300000</v>
          </cell>
          <cell r="B1144" t="str">
            <v>103C2CH0002</v>
          </cell>
          <cell r="C1144" t="str">
            <v>เก้าอี้พักคอย 3 ที่นั่ง</v>
          </cell>
          <cell r="D1144" t="str">
            <v>27 ต.ค. 41</v>
          </cell>
          <cell r="E1144">
            <v>3037.77</v>
          </cell>
          <cell r="F1144">
            <v>0</v>
          </cell>
          <cell r="G1144">
            <v>20</v>
          </cell>
          <cell r="H1144">
            <v>1062.23</v>
          </cell>
          <cell r="I1144">
            <v>1062.23</v>
          </cell>
          <cell r="J1144">
            <v>1975.54</v>
          </cell>
          <cell r="K1144" t="str">
            <v>103</v>
          </cell>
        </row>
        <row r="1145">
          <cell r="A1145" t="str">
            <v>110300000</v>
          </cell>
          <cell r="B1145" t="str">
            <v>103C2CH0003</v>
          </cell>
          <cell r="C1145" t="str">
            <v>เก้าอี้รับแขกหน้าโต๊ะ จนท.สินไหม</v>
          </cell>
          <cell r="D1145" t="str">
            <v>27 ต.ค. 41</v>
          </cell>
          <cell r="E1145">
            <v>1705.35</v>
          </cell>
          <cell r="F1145">
            <v>0</v>
          </cell>
          <cell r="G1145">
            <v>20</v>
          </cell>
          <cell r="H1145">
            <v>402.74</v>
          </cell>
          <cell r="I1145">
            <v>402.74</v>
          </cell>
          <cell r="J1145">
            <v>1302.6099999999999</v>
          </cell>
          <cell r="K1145" t="str">
            <v>103</v>
          </cell>
        </row>
        <row r="1146">
          <cell r="A1146" t="str">
            <v>110300000</v>
          </cell>
          <cell r="B1146" t="str">
            <v>103C2CH0004</v>
          </cell>
          <cell r="C1146" t="str">
            <v>เก้าอี้รับแขกหน้าโต๊ะ จนท.สินไหม</v>
          </cell>
          <cell r="D1146" t="str">
            <v>27 ต.ค. 41</v>
          </cell>
          <cell r="E1146">
            <v>1705.35</v>
          </cell>
          <cell r="F1146">
            <v>0</v>
          </cell>
          <cell r="G1146">
            <v>20</v>
          </cell>
          <cell r="H1146">
            <v>402.74</v>
          </cell>
          <cell r="I1146">
            <v>402.74</v>
          </cell>
          <cell r="J1146">
            <v>1302.6099999999999</v>
          </cell>
          <cell r="K1146" t="str">
            <v>103</v>
          </cell>
        </row>
        <row r="1147">
          <cell r="A1147" t="str">
            <v>110300000</v>
          </cell>
          <cell r="B1147" t="str">
            <v>103C2CH0005</v>
          </cell>
          <cell r="C1147" t="str">
            <v>เก้าอี้รับแขกหน้าโต๊ะ จนท.สินไหม</v>
          </cell>
          <cell r="D1147" t="str">
            <v>27 ต.ค. 41</v>
          </cell>
          <cell r="E1147">
            <v>1705.35</v>
          </cell>
          <cell r="F1147">
            <v>0</v>
          </cell>
          <cell r="G1147">
            <v>20</v>
          </cell>
          <cell r="H1147">
            <v>402.74</v>
          </cell>
          <cell r="I1147">
            <v>402.74</v>
          </cell>
          <cell r="J1147">
            <v>1302.6099999999999</v>
          </cell>
          <cell r="K1147" t="str">
            <v>103</v>
          </cell>
        </row>
        <row r="1148">
          <cell r="A1148" t="str">
            <v>110300000</v>
          </cell>
          <cell r="B1148" t="str">
            <v>103C2CH0006</v>
          </cell>
          <cell r="C1148" t="str">
            <v>เก้าอี้ทำงานผจก.</v>
          </cell>
          <cell r="D1148" t="str">
            <v>27 ต.ค. 41</v>
          </cell>
          <cell r="E1148">
            <v>4038.29</v>
          </cell>
          <cell r="F1148">
            <v>0</v>
          </cell>
          <cell r="G1148">
            <v>20</v>
          </cell>
          <cell r="H1148">
            <v>953.72</v>
          </cell>
          <cell r="I1148">
            <v>953.72</v>
          </cell>
          <cell r="J1148">
            <v>3084.57</v>
          </cell>
          <cell r="K1148" t="str">
            <v>103</v>
          </cell>
        </row>
        <row r="1149">
          <cell r="A1149" t="str">
            <v>110300000</v>
          </cell>
          <cell r="B1149" t="str">
            <v>103C2CH0007</v>
          </cell>
          <cell r="C1149" t="str">
            <v>เก้าอี้รับแขกหน้าโต๊ะ จนท.สินไหม</v>
          </cell>
          <cell r="D1149" t="str">
            <v>27 ต.ค. 41</v>
          </cell>
          <cell r="E1149">
            <v>1705.35</v>
          </cell>
          <cell r="F1149">
            <v>0</v>
          </cell>
          <cell r="G1149">
            <v>20</v>
          </cell>
          <cell r="H1149">
            <v>402.74</v>
          </cell>
          <cell r="I1149">
            <v>402.74</v>
          </cell>
          <cell r="J1149">
            <v>1302.6099999999999</v>
          </cell>
          <cell r="K1149" t="str">
            <v>103</v>
          </cell>
        </row>
        <row r="1150">
          <cell r="A1150" t="str">
            <v>110300000</v>
          </cell>
          <cell r="B1150" t="str">
            <v>103C2CH0008</v>
          </cell>
          <cell r="C1150" t="str">
            <v>เก้าอี้รับแขกหน้าโต๊ะ จนท.สินไหม</v>
          </cell>
          <cell r="D1150" t="str">
            <v>27 ต.ค. 41</v>
          </cell>
          <cell r="E1150">
            <v>1705.35</v>
          </cell>
          <cell r="F1150">
            <v>0</v>
          </cell>
          <cell r="G1150">
            <v>20</v>
          </cell>
          <cell r="H1150">
            <v>402.74</v>
          </cell>
          <cell r="I1150">
            <v>402.74</v>
          </cell>
          <cell r="J1150">
            <v>1302.6099999999999</v>
          </cell>
          <cell r="K1150" t="str">
            <v>103</v>
          </cell>
        </row>
        <row r="1151">
          <cell r="A1151" t="str">
            <v>110300000</v>
          </cell>
          <cell r="B1151" t="str">
            <v>103C2CH0009</v>
          </cell>
          <cell r="C1151" t="str">
            <v>เก้าอี้ทำงานจนท.สินไหม-ธุรการ</v>
          </cell>
          <cell r="D1151" t="str">
            <v>5 พ.ย. 41</v>
          </cell>
          <cell r="E1151">
            <v>2226</v>
          </cell>
          <cell r="F1151">
            <v>0</v>
          </cell>
          <cell r="G1151">
            <v>20</v>
          </cell>
          <cell r="H1151">
            <v>514.70000000000005</v>
          </cell>
          <cell r="I1151">
            <v>514.70000000000005</v>
          </cell>
          <cell r="J1151">
            <v>1711.3</v>
          </cell>
          <cell r="K1151" t="str">
            <v>103</v>
          </cell>
        </row>
        <row r="1152">
          <cell r="A1152" t="str">
            <v>110300000</v>
          </cell>
          <cell r="B1152" t="str">
            <v>103C2CH0010</v>
          </cell>
          <cell r="C1152" t="str">
            <v>เก้าอี้รับแขกหน้าโต๊ะจนท.สินไหม</v>
          </cell>
          <cell r="D1152" t="str">
            <v>5 พ.ย. 41</v>
          </cell>
          <cell r="E1152">
            <v>1788</v>
          </cell>
          <cell r="F1152">
            <v>0</v>
          </cell>
          <cell r="G1152">
            <v>20</v>
          </cell>
          <cell r="H1152">
            <v>413.42</v>
          </cell>
          <cell r="I1152">
            <v>413.42</v>
          </cell>
          <cell r="J1152">
            <v>1374.58</v>
          </cell>
          <cell r="K1152" t="str">
            <v>103</v>
          </cell>
        </row>
        <row r="1153">
          <cell r="A1153" t="str">
            <v>110300000</v>
          </cell>
          <cell r="B1153" t="str">
            <v>103C2CH0014</v>
          </cell>
          <cell r="C1153" t="str">
            <v>เก้าอี้พักคอย 3 ที่นั่งพร้อมที่วางของ</v>
          </cell>
          <cell r="D1153" t="str">
            <v>5 พ.ย. 41</v>
          </cell>
          <cell r="E1153">
            <v>3185</v>
          </cell>
          <cell r="F1153">
            <v>0</v>
          </cell>
          <cell r="G1153">
            <v>20</v>
          </cell>
          <cell r="H1153">
            <v>736.49</v>
          </cell>
          <cell r="I1153">
            <v>736.49</v>
          </cell>
          <cell r="J1153">
            <v>2448.5100000000002</v>
          </cell>
          <cell r="K1153" t="str">
            <v>103</v>
          </cell>
        </row>
        <row r="1154">
          <cell r="A1154" t="str">
            <v>110300000</v>
          </cell>
          <cell r="B1154" t="str">
            <v>103C2CS0001</v>
          </cell>
          <cell r="C1154" t="str">
            <v>เครื่องคิดเลข</v>
          </cell>
          <cell r="D1154" t="str">
            <v>12 ต.ค. 41</v>
          </cell>
          <cell r="E1154">
            <v>640</v>
          </cell>
          <cell r="F1154">
            <v>0</v>
          </cell>
          <cell r="G1154">
            <v>20</v>
          </cell>
          <cell r="H1154">
            <v>156.38999999999999</v>
          </cell>
          <cell r="I1154">
            <v>156.38999999999999</v>
          </cell>
          <cell r="J1154">
            <v>483.61</v>
          </cell>
          <cell r="K1154" t="str">
            <v>103</v>
          </cell>
        </row>
        <row r="1155">
          <cell r="A1155" t="str">
            <v>110300000</v>
          </cell>
          <cell r="B1155" t="str">
            <v>103C2CS0002</v>
          </cell>
          <cell r="C1155" t="str">
            <v>เครื่องคิดเลข</v>
          </cell>
          <cell r="D1155" t="str">
            <v>12 ต.ค. 41</v>
          </cell>
          <cell r="E1155">
            <v>640</v>
          </cell>
          <cell r="F1155">
            <v>0</v>
          </cell>
          <cell r="G1155">
            <v>20</v>
          </cell>
          <cell r="H1155">
            <v>156.38999999999999</v>
          </cell>
          <cell r="I1155">
            <v>156.38999999999999</v>
          </cell>
          <cell r="J1155">
            <v>483.61</v>
          </cell>
          <cell r="K1155" t="str">
            <v>103</v>
          </cell>
        </row>
        <row r="1156">
          <cell r="A1156" t="str">
            <v>110300000</v>
          </cell>
          <cell r="B1156" t="str">
            <v>103C2KB0001</v>
          </cell>
          <cell r="C1156" t="str">
            <v>ไมโครเวฟ</v>
          </cell>
          <cell r="D1156" t="str">
            <v>28 ต.ค. 42</v>
          </cell>
          <cell r="E1156">
            <v>4663.55</v>
          </cell>
          <cell r="F1156">
            <v>0</v>
          </cell>
          <cell r="G1156">
            <v>20</v>
          </cell>
          <cell r="H1156">
            <v>166.1</v>
          </cell>
          <cell r="I1156">
            <v>166.1</v>
          </cell>
          <cell r="J1156">
            <v>4497.45</v>
          </cell>
          <cell r="K1156" t="str">
            <v>103</v>
          </cell>
        </row>
        <row r="1157">
          <cell r="A1157" t="str">
            <v>110300000</v>
          </cell>
          <cell r="B1157" t="str">
            <v>103C2PA0001</v>
          </cell>
          <cell r="C1157" t="str">
            <v>ฉากครึ่งกระจก ขนาด 250*150</v>
          </cell>
          <cell r="D1157" t="str">
            <v>5 พ.ย. 41</v>
          </cell>
          <cell r="E1157">
            <v>14670</v>
          </cell>
          <cell r="F1157">
            <v>0</v>
          </cell>
          <cell r="G1157">
            <v>20</v>
          </cell>
          <cell r="H1157">
            <v>3392.19</v>
          </cell>
          <cell r="I1157">
            <v>3392.19</v>
          </cell>
          <cell r="J1157">
            <v>11277.81</v>
          </cell>
          <cell r="K1157" t="str">
            <v>103</v>
          </cell>
        </row>
        <row r="1158">
          <cell r="A1158" t="str">
            <v>110300000</v>
          </cell>
          <cell r="B1158" t="str">
            <v>103C2PA0002</v>
          </cell>
          <cell r="C1158" t="str">
            <v>PARTTITION ครึ่งกระจก 250-150</v>
          </cell>
          <cell r="D1158" t="str">
            <v>27 ต.ค. 41</v>
          </cell>
          <cell r="E1158">
            <v>6377.9</v>
          </cell>
          <cell r="F1158">
            <v>0</v>
          </cell>
          <cell r="G1158">
            <v>20</v>
          </cell>
          <cell r="H1158">
            <v>1506.24</v>
          </cell>
          <cell r="I1158">
            <v>1506.24</v>
          </cell>
          <cell r="J1158">
            <v>4871.66</v>
          </cell>
          <cell r="K1158" t="str">
            <v>103</v>
          </cell>
        </row>
        <row r="1159">
          <cell r="A1159" t="str">
            <v>110300000</v>
          </cell>
          <cell r="B1159" t="str">
            <v>103C2PT0001</v>
          </cell>
          <cell r="C1159" t="str">
            <v>กระติกน้ำร้อน</v>
          </cell>
          <cell r="D1159" t="str">
            <v>30 ต.ค. 41</v>
          </cell>
          <cell r="E1159">
            <v>594.22</v>
          </cell>
          <cell r="F1159">
            <v>0</v>
          </cell>
          <cell r="G1159">
            <v>20</v>
          </cell>
          <cell r="H1159">
            <v>139.34</v>
          </cell>
          <cell r="I1159">
            <v>139.34</v>
          </cell>
          <cell r="J1159">
            <v>454.88</v>
          </cell>
          <cell r="K1159" t="str">
            <v>103</v>
          </cell>
        </row>
        <row r="1160">
          <cell r="A1160" t="str">
            <v>110300000</v>
          </cell>
          <cell r="B1160" t="str">
            <v>103C2TA0001</v>
          </cell>
          <cell r="C1160" t="str">
            <v>โต๊ะทำงาน ผจก. 75-165-75</v>
          </cell>
          <cell r="D1160" t="str">
            <v>27 ต.ค. 41</v>
          </cell>
          <cell r="E1160">
            <v>4601.97</v>
          </cell>
          <cell r="F1160">
            <v>0</v>
          </cell>
          <cell r="G1160">
            <v>20</v>
          </cell>
          <cell r="H1160">
            <v>1086.83</v>
          </cell>
          <cell r="I1160">
            <v>1086.83</v>
          </cell>
          <cell r="J1160">
            <v>3515.14</v>
          </cell>
          <cell r="K1160" t="str">
            <v>103</v>
          </cell>
        </row>
        <row r="1161">
          <cell r="A1161" t="str">
            <v>110300000</v>
          </cell>
          <cell r="B1161" t="str">
            <v>103C2TA0002</v>
          </cell>
          <cell r="C1161" t="str">
            <v>โต๊ะข้างวาง คอมพิวเตอร์ 50-90-75</v>
          </cell>
          <cell r="D1161" t="str">
            <v>27 ต.ค. 41</v>
          </cell>
          <cell r="E1161">
            <v>2082.09</v>
          </cell>
          <cell r="F1161">
            <v>0</v>
          </cell>
          <cell r="G1161">
            <v>20</v>
          </cell>
          <cell r="H1161">
            <v>491.75</v>
          </cell>
          <cell r="I1161">
            <v>491.75</v>
          </cell>
          <cell r="J1161">
            <v>1590.34</v>
          </cell>
          <cell r="K1161" t="str">
            <v>103</v>
          </cell>
        </row>
        <row r="1162">
          <cell r="A1162" t="str">
            <v>110300000</v>
          </cell>
          <cell r="B1162" t="str">
            <v>103C2TA0003</v>
          </cell>
          <cell r="C1162" t="str">
            <v>โต๊ะทำงานจนท.สินไหม-ธุรการ</v>
          </cell>
          <cell r="D1162" t="str">
            <v>5 พ.ย. 41</v>
          </cell>
          <cell r="E1162">
            <v>3832</v>
          </cell>
          <cell r="F1162">
            <v>0</v>
          </cell>
          <cell r="G1162">
            <v>20</v>
          </cell>
          <cell r="H1162">
            <v>886.06</v>
          </cell>
          <cell r="I1162">
            <v>886.06</v>
          </cell>
          <cell r="J1162">
            <v>2945.94</v>
          </cell>
          <cell r="K1162" t="str">
            <v>103</v>
          </cell>
        </row>
        <row r="1163">
          <cell r="A1163" t="str">
            <v>110300000</v>
          </cell>
          <cell r="B1163" t="str">
            <v>172C2EQ177</v>
          </cell>
          <cell r="C1163" t="str">
            <v>โต๊ะพับเอนกประสงค์</v>
          </cell>
          <cell r="D1163" t="str">
            <v>28 เม.ย. 42</v>
          </cell>
          <cell r="E1163">
            <v>2578.4499999999998</v>
          </cell>
          <cell r="F1163">
            <v>0</v>
          </cell>
          <cell r="G1163">
            <v>20</v>
          </cell>
          <cell r="H1163">
            <v>350.41</v>
          </cell>
          <cell r="I1163">
            <v>350.41</v>
          </cell>
          <cell r="J1163">
            <v>2228.04</v>
          </cell>
          <cell r="K1163" t="str">
            <v>100</v>
          </cell>
        </row>
        <row r="1164">
          <cell r="A1164" t="str">
            <v>110300000</v>
          </cell>
          <cell r="B1164" t="str">
            <v>200C1F10001</v>
          </cell>
          <cell r="C1164" t="str">
            <v>กล้อง MINI II</v>
          </cell>
          <cell r="D1164" t="str">
            <v>13 ก.ย. 41</v>
          </cell>
          <cell r="E1164">
            <v>3400</v>
          </cell>
          <cell r="F1164">
            <v>0</v>
          </cell>
          <cell r="G1164">
            <v>20</v>
          </cell>
          <cell r="H1164">
            <v>884.89</v>
          </cell>
          <cell r="I1164">
            <v>884.89</v>
          </cell>
          <cell r="J1164">
            <v>2515.11</v>
          </cell>
          <cell r="K1164" t="str">
            <v>200</v>
          </cell>
        </row>
        <row r="1165">
          <cell r="A1165" t="str">
            <v>110300000</v>
          </cell>
          <cell r="B1165" t="str">
            <v>200C2AR0001</v>
          </cell>
          <cell r="C1165" t="str">
            <v>AIRCONDITION</v>
          </cell>
          <cell r="D1165" t="str">
            <v>2 ต.ค. 41</v>
          </cell>
          <cell r="E1165">
            <v>39800</v>
          </cell>
          <cell r="F1165">
            <v>0</v>
          </cell>
          <cell r="G1165">
            <v>20</v>
          </cell>
          <cell r="H1165">
            <v>9944.5300000000007</v>
          </cell>
          <cell r="I1165">
            <v>9944.5300000000007</v>
          </cell>
          <cell r="J1165">
            <v>29855.47</v>
          </cell>
          <cell r="K1165" t="str">
            <v>200</v>
          </cell>
        </row>
        <row r="1166">
          <cell r="A1166" t="str">
            <v>110300000</v>
          </cell>
          <cell r="B1166" t="str">
            <v>200C2AR0002</v>
          </cell>
          <cell r="C1166" t="str">
            <v>AIRCONDITION</v>
          </cell>
          <cell r="D1166" t="str">
            <v>2 ต.ค. 41</v>
          </cell>
          <cell r="E1166">
            <v>39800</v>
          </cell>
          <cell r="F1166">
            <v>0</v>
          </cell>
          <cell r="G1166">
            <v>20</v>
          </cell>
          <cell r="H1166">
            <v>9944.5300000000007</v>
          </cell>
          <cell r="I1166">
            <v>9944.5300000000007</v>
          </cell>
          <cell r="J1166">
            <v>29855.47</v>
          </cell>
          <cell r="K1166" t="str">
            <v>200</v>
          </cell>
        </row>
        <row r="1167">
          <cell r="A1167" t="str">
            <v>110300000</v>
          </cell>
          <cell r="B1167" t="str">
            <v>200C2AR0003</v>
          </cell>
          <cell r="C1167" t="str">
            <v>AIRCONDITION</v>
          </cell>
          <cell r="D1167" t="str">
            <v>2 ต.ค. 41</v>
          </cell>
          <cell r="E1167">
            <v>35300</v>
          </cell>
          <cell r="F1167">
            <v>0</v>
          </cell>
          <cell r="G1167">
            <v>20</v>
          </cell>
          <cell r="H1167">
            <v>8820.17</v>
          </cell>
          <cell r="I1167">
            <v>8820.17</v>
          </cell>
          <cell r="J1167">
            <v>26479.83</v>
          </cell>
          <cell r="K1167" t="str">
            <v>200</v>
          </cell>
        </row>
        <row r="1168">
          <cell r="A1168" t="str">
            <v>110300000</v>
          </cell>
          <cell r="B1168" t="str">
            <v>200C2AR0004</v>
          </cell>
          <cell r="C1168" t="str">
            <v>AIRCONDITION</v>
          </cell>
          <cell r="D1168" t="str">
            <v>2 ต.ค. 41</v>
          </cell>
          <cell r="E1168">
            <v>30800</v>
          </cell>
          <cell r="F1168">
            <v>0</v>
          </cell>
          <cell r="G1168">
            <v>20</v>
          </cell>
          <cell r="H1168">
            <v>7695.79</v>
          </cell>
          <cell r="I1168">
            <v>7695.79</v>
          </cell>
          <cell r="J1168">
            <v>23104.21</v>
          </cell>
          <cell r="K1168" t="str">
            <v>200</v>
          </cell>
        </row>
        <row r="1169">
          <cell r="A1169" t="str">
            <v>110300000</v>
          </cell>
          <cell r="B1169" t="str">
            <v>200C2CB0001</v>
          </cell>
          <cell r="C1169" t="str">
            <v>ตู้เก็บเอกสาร บานเลื่อน 40-80-75</v>
          </cell>
          <cell r="D1169" t="str">
            <v>13 พ.ย. 41</v>
          </cell>
          <cell r="E1169">
            <v>2331.75</v>
          </cell>
          <cell r="F1169">
            <v>0</v>
          </cell>
          <cell r="G1169">
            <v>20</v>
          </cell>
          <cell r="H1169">
            <v>528.97</v>
          </cell>
          <cell r="I1169">
            <v>528.97</v>
          </cell>
          <cell r="J1169">
            <v>1802.78</v>
          </cell>
          <cell r="K1169" t="str">
            <v>200</v>
          </cell>
        </row>
        <row r="1170">
          <cell r="A1170" t="str">
            <v>110300000</v>
          </cell>
          <cell r="B1170" t="str">
            <v>200C2CB0002</v>
          </cell>
          <cell r="C1170" t="str">
            <v>ตู้เก็บเอกสาร บานเลื่อน 40-80-75</v>
          </cell>
          <cell r="D1170" t="str">
            <v>13 พ.ย. 41</v>
          </cell>
          <cell r="E1170">
            <v>2331.75</v>
          </cell>
          <cell r="F1170">
            <v>0</v>
          </cell>
          <cell r="G1170">
            <v>20</v>
          </cell>
          <cell r="H1170">
            <v>528.97</v>
          </cell>
          <cell r="I1170">
            <v>528.97</v>
          </cell>
          <cell r="J1170">
            <v>1802.78</v>
          </cell>
          <cell r="K1170" t="str">
            <v>200</v>
          </cell>
        </row>
        <row r="1171">
          <cell r="A1171" t="str">
            <v>110300000</v>
          </cell>
          <cell r="B1171" t="str">
            <v>200C2CB0003</v>
          </cell>
          <cell r="C1171" t="str">
            <v>ตู้เก็บเอกสาร บานเลื่อน 40-80-75</v>
          </cell>
          <cell r="D1171" t="str">
            <v>13 พ.ย. 41</v>
          </cell>
          <cell r="E1171">
            <v>2331.75</v>
          </cell>
          <cell r="F1171">
            <v>0</v>
          </cell>
          <cell r="G1171">
            <v>20</v>
          </cell>
          <cell r="H1171">
            <v>528.97</v>
          </cell>
          <cell r="I1171">
            <v>528.97</v>
          </cell>
          <cell r="J1171">
            <v>1802.78</v>
          </cell>
          <cell r="K1171" t="str">
            <v>200</v>
          </cell>
        </row>
        <row r="1172">
          <cell r="A1172" t="str">
            <v>110300000</v>
          </cell>
          <cell r="B1172" t="str">
            <v>200C2CB0004</v>
          </cell>
          <cell r="C1172" t="str">
            <v>ตู้เก็บเอกสาร บานเลื่อน 40-80-75</v>
          </cell>
          <cell r="D1172" t="str">
            <v>13 พ.ย. 41</v>
          </cell>
          <cell r="E1172">
            <v>2331.75</v>
          </cell>
          <cell r="F1172">
            <v>0</v>
          </cell>
          <cell r="G1172">
            <v>20</v>
          </cell>
          <cell r="H1172">
            <v>528.97</v>
          </cell>
          <cell r="I1172">
            <v>528.97</v>
          </cell>
          <cell r="J1172">
            <v>1802.78</v>
          </cell>
          <cell r="K1172" t="str">
            <v>200</v>
          </cell>
        </row>
        <row r="1173">
          <cell r="A1173" t="str">
            <v>110300000</v>
          </cell>
          <cell r="B1173" t="str">
            <v>200C2CB0005</v>
          </cell>
          <cell r="C1173" t="str">
            <v>ตู้เก็บเอกสาร บานลิ้นชัก 40-90-75</v>
          </cell>
          <cell r="D1173" t="str">
            <v>13 พ.ย. 41</v>
          </cell>
          <cell r="E1173">
            <v>3478.46</v>
          </cell>
          <cell r="F1173">
            <v>0</v>
          </cell>
          <cell r="G1173">
            <v>20</v>
          </cell>
          <cell r="H1173">
            <v>789.12</v>
          </cell>
          <cell r="I1173">
            <v>789.12</v>
          </cell>
          <cell r="J1173">
            <v>2689.34</v>
          </cell>
          <cell r="K1173" t="str">
            <v>200</v>
          </cell>
        </row>
        <row r="1174">
          <cell r="A1174" t="str">
            <v>110300000</v>
          </cell>
          <cell r="B1174" t="str">
            <v>200C2CB0006</v>
          </cell>
          <cell r="C1174" t="str">
            <v>ตู้เก็บเอกสาร บานลิ้นชัก 40-90-75</v>
          </cell>
          <cell r="D1174" t="str">
            <v>13 พ.ย. 41</v>
          </cell>
          <cell r="E1174">
            <v>3478.46</v>
          </cell>
          <cell r="F1174">
            <v>0</v>
          </cell>
          <cell r="G1174">
            <v>20</v>
          </cell>
          <cell r="H1174">
            <v>789.12</v>
          </cell>
          <cell r="I1174">
            <v>789.12</v>
          </cell>
          <cell r="J1174">
            <v>2689.34</v>
          </cell>
          <cell r="K1174" t="str">
            <v>200</v>
          </cell>
        </row>
        <row r="1175">
          <cell r="A1175" t="str">
            <v>110300000</v>
          </cell>
          <cell r="B1175" t="str">
            <v>200C2CB0007</v>
          </cell>
          <cell r="C1175" t="str">
            <v>ตู้เก็บเอกสาร 40-80-190</v>
          </cell>
          <cell r="D1175" t="str">
            <v>13 พ.ย. 41</v>
          </cell>
          <cell r="E1175">
            <v>4634.0200000000004</v>
          </cell>
          <cell r="F1175">
            <v>0</v>
          </cell>
          <cell r="G1175">
            <v>20</v>
          </cell>
          <cell r="H1175">
            <v>1051.21</v>
          </cell>
          <cell r="I1175">
            <v>1051.21</v>
          </cell>
          <cell r="J1175">
            <v>3582.81</v>
          </cell>
          <cell r="K1175" t="str">
            <v>200</v>
          </cell>
        </row>
        <row r="1176">
          <cell r="A1176" t="str">
            <v>110300000</v>
          </cell>
          <cell r="B1176" t="str">
            <v>200C2CB0008</v>
          </cell>
          <cell r="C1176" t="str">
            <v>ตู้เก็บเอกสาร 40-80-190</v>
          </cell>
          <cell r="D1176" t="str">
            <v>13 พ.ย. 41</v>
          </cell>
          <cell r="E1176">
            <v>4634.0200000000004</v>
          </cell>
          <cell r="F1176">
            <v>0</v>
          </cell>
          <cell r="G1176">
            <v>20</v>
          </cell>
          <cell r="H1176">
            <v>1051.21</v>
          </cell>
          <cell r="I1176">
            <v>1051.21</v>
          </cell>
          <cell r="J1176">
            <v>3582.81</v>
          </cell>
          <cell r="K1176" t="str">
            <v>200</v>
          </cell>
        </row>
        <row r="1177">
          <cell r="A1177" t="str">
            <v>110300000</v>
          </cell>
          <cell r="B1177" t="str">
            <v>200C2CB0009</v>
          </cell>
          <cell r="C1177" t="str">
            <v>ตู้เก็บเอกสาร 40-80-190</v>
          </cell>
          <cell r="D1177" t="str">
            <v>13 พ.ย. 41</v>
          </cell>
          <cell r="E1177">
            <v>4634.0200000000004</v>
          </cell>
          <cell r="F1177">
            <v>0</v>
          </cell>
          <cell r="G1177">
            <v>20</v>
          </cell>
          <cell r="H1177">
            <v>1051.21</v>
          </cell>
          <cell r="I1177">
            <v>1051.21</v>
          </cell>
          <cell r="J1177">
            <v>3582.81</v>
          </cell>
          <cell r="K1177" t="str">
            <v>200</v>
          </cell>
        </row>
        <row r="1178">
          <cell r="A1178" t="str">
            <v>110300000</v>
          </cell>
          <cell r="B1178" t="str">
            <v>200C2CB0010</v>
          </cell>
          <cell r="C1178" t="str">
            <v>ตู้เก็บเอกสาร บานเลื่อน 40-80-75</v>
          </cell>
          <cell r="D1178" t="str">
            <v>13 พ.ย. 41</v>
          </cell>
          <cell r="E1178">
            <v>2331.75</v>
          </cell>
          <cell r="F1178">
            <v>0</v>
          </cell>
          <cell r="G1178">
            <v>20</v>
          </cell>
          <cell r="H1178">
            <v>528.97</v>
          </cell>
          <cell r="I1178">
            <v>528.97</v>
          </cell>
          <cell r="J1178">
            <v>1802.78</v>
          </cell>
          <cell r="K1178" t="str">
            <v>200</v>
          </cell>
        </row>
        <row r="1179">
          <cell r="A1179" t="str">
            <v>110300000</v>
          </cell>
          <cell r="B1179" t="str">
            <v>200C2CB0011</v>
          </cell>
          <cell r="C1179" t="str">
            <v>ตู้เก็บเอกสาร บานลิ้นชัก 40-90-75</v>
          </cell>
          <cell r="D1179" t="str">
            <v>13 พ.ย. 41</v>
          </cell>
          <cell r="E1179">
            <v>3478.46</v>
          </cell>
          <cell r="F1179">
            <v>0</v>
          </cell>
          <cell r="G1179">
            <v>20</v>
          </cell>
          <cell r="H1179">
            <v>789.12</v>
          </cell>
          <cell r="I1179">
            <v>789.12</v>
          </cell>
          <cell r="J1179">
            <v>2689.34</v>
          </cell>
          <cell r="K1179" t="str">
            <v>200</v>
          </cell>
        </row>
        <row r="1180">
          <cell r="A1180" t="str">
            <v>110300000</v>
          </cell>
          <cell r="B1180" t="str">
            <v>200C2CH0001</v>
          </cell>
          <cell r="C1180" t="str">
            <v>เก้าอี้ทำงานเจ้าหน้าที่สินไหม-ธุรการ</v>
          </cell>
          <cell r="D1180" t="str">
            <v>13 พ.ย. 41</v>
          </cell>
          <cell r="E1180">
            <v>2187.3000000000002</v>
          </cell>
          <cell r="F1180">
            <v>0</v>
          </cell>
          <cell r="G1180">
            <v>20</v>
          </cell>
          <cell r="H1180">
            <v>496.17</v>
          </cell>
          <cell r="I1180">
            <v>496.17</v>
          </cell>
          <cell r="J1180">
            <v>1691.13</v>
          </cell>
          <cell r="K1180" t="str">
            <v>200</v>
          </cell>
        </row>
        <row r="1181">
          <cell r="A1181" t="str">
            <v>110300000</v>
          </cell>
          <cell r="B1181" t="str">
            <v>200C2CH0002</v>
          </cell>
          <cell r="C1181" t="str">
            <v>เก้าอี้ทำงานเจ้าหน้าที่สินไหม-ธุรการ</v>
          </cell>
          <cell r="D1181" t="str">
            <v>13 พ.ย. 41</v>
          </cell>
          <cell r="E1181">
            <v>2187.3000000000002</v>
          </cell>
          <cell r="F1181">
            <v>0</v>
          </cell>
          <cell r="G1181">
            <v>20</v>
          </cell>
          <cell r="H1181">
            <v>496.17</v>
          </cell>
          <cell r="I1181">
            <v>496.17</v>
          </cell>
          <cell r="J1181">
            <v>1691.13</v>
          </cell>
          <cell r="K1181" t="str">
            <v>200</v>
          </cell>
        </row>
        <row r="1182">
          <cell r="A1182" t="str">
            <v>110300000</v>
          </cell>
          <cell r="B1182" t="str">
            <v>200C2CH0003</v>
          </cell>
          <cell r="C1182" t="str">
            <v>เก้าอี้ทำงานเจ้าหน้าที่สินไหม-ธุรการ</v>
          </cell>
          <cell r="D1182" t="str">
            <v>13 พ.ย. 41</v>
          </cell>
          <cell r="E1182">
            <v>2187.3000000000002</v>
          </cell>
          <cell r="F1182">
            <v>0</v>
          </cell>
          <cell r="G1182">
            <v>20</v>
          </cell>
          <cell r="H1182">
            <v>496.17</v>
          </cell>
          <cell r="I1182">
            <v>496.17</v>
          </cell>
          <cell r="J1182">
            <v>1691.13</v>
          </cell>
          <cell r="K1182" t="str">
            <v>200</v>
          </cell>
        </row>
        <row r="1183">
          <cell r="A1183" t="str">
            <v>110300000</v>
          </cell>
          <cell r="B1183" t="str">
            <v>200C2CH0004</v>
          </cell>
          <cell r="C1183" t="str">
            <v>เก้าอี้ทำงานเจ้าหน้าที่สินไหม-ธุรการ</v>
          </cell>
          <cell r="D1183" t="str">
            <v>13 พ.ย. 41</v>
          </cell>
          <cell r="E1183">
            <v>2187.3000000000002</v>
          </cell>
          <cell r="F1183">
            <v>0</v>
          </cell>
          <cell r="G1183">
            <v>20</v>
          </cell>
          <cell r="H1183">
            <v>496.17</v>
          </cell>
          <cell r="I1183">
            <v>496.17</v>
          </cell>
          <cell r="J1183">
            <v>1691.13</v>
          </cell>
          <cell r="K1183" t="str">
            <v>200</v>
          </cell>
        </row>
        <row r="1184">
          <cell r="A1184" t="str">
            <v>110300000</v>
          </cell>
          <cell r="B1184" t="str">
            <v>200C2CH0005</v>
          </cell>
          <cell r="C1184" t="str">
            <v>เก้าอี้ทำงานเจ้าหน้าที่สินไหม-ธุรการ</v>
          </cell>
          <cell r="D1184" t="str">
            <v>13 พ.ย. 41</v>
          </cell>
          <cell r="E1184">
            <v>2187.3000000000002</v>
          </cell>
          <cell r="F1184">
            <v>0</v>
          </cell>
          <cell r="G1184">
            <v>20</v>
          </cell>
          <cell r="H1184">
            <v>496.17</v>
          </cell>
          <cell r="I1184">
            <v>496.17</v>
          </cell>
          <cell r="J1184">
            <v>1691.13</v>
          </cell>
          <cell r="K1184" t="str">
            <v>200</v>
          </cell>
        </row>
        <row r="1185">
          <cell r="A1185" t="str">
            <v>110300000</v>
          </cell>
          <cell r="B1185" t="str">
            <v>200C2CH0006</v>
          </cell>
          <cell r="C1185" t="str">
            <v>เก้าอี้รับแขกหน้าโต๊ะเจ้าหน้าที่สินไหม</v>
          </cell>
          <cell r="D1185" t="str">
            <v>13 พ.ย. 41</v>
          </cell>
          <cell r="E1185">
            <v>1756.92</v>
          </cell>
          <cell r="F1185">
            <v>0</v>
          </cell>
          <cell r="G1185">
            <v>20</v>
          </cell>
          <cell r="H1185">
            <v>398.53</v>
          </cell>
          <cell r="I1185">
            <v>398.53</v>
          </cell>
          <cell r="J1185">
            <v>1358.39</v>
          </cell>
          <cell r="K1185" t="str">
            <v>200</v>
          </cell>
        </row>
        <row r="1186">
          <cell r="A1186" t="str">
            <v>110300000</v>
          </cell>
          <cell r="B1186" t="str">
            <v>200C2CH0007</v>
          </cell>
          <cell r="C1186" t="str">
            <v>เก้าอี้รับแขกหน้าโต๊ะเจ้าหน้าที่สินไหม</v>
          </cell>
          <cell r="D1186" t="str">
            <v>13 พ.ย. 41</v>
          </cell>
          <cell r="E1186">
            <v>1756.92</v>
          </cell>
          <cell r="F1186">
            <v>0</v>
          </cell>
          <cell r="G1186">
            <v>20</v>
          </cell>
          <cell r="H1186">
            <v>398.53</v>
          </cell>
          <cell r="I1186">
            <v>398.53</v>
          </cell>
          <cell r="J1186">
            <v>1358.39</v>
          </cell>
          <cell r="K1186" t="str">
            <v>200</v>
          </cell>
        </row>
        <row r="1187">
          <cell r="A1187" t="str">
            <v>110300000</v>
          </cell>
          <cell r="B1187" t="str">
            <v>200C2CH0008</v>
          </cell>
          <cell r="C1187" t="str">
            <v>เก้าอี้รับแขกหน้าโต๊ะเจ้าหน้าที่สินไหม</v>
          </cell>
          <cell r="D1187" t="str">
            <v>13 พ.ย. 41</v>
          </cell>
          <cell r="E1187">
            <v>1756.92</v>
          </cell>
          <cell r="F1187">
            <v>0</v>
          </cell>
          <cell r="G1187">
            <v>20</v>
          </cell>
          <cell r="H1187">
            <v>398.53</v>
          </cell>
          <cell r="I1187">
            <v>398.53</v>
          </cell>
          <cell r="J1187">
            <v>1358.39</v>
          </cell>
          <cell r="K1187" t="str">
            <v>200</v>
          </cell>
        </row>
        <row r="1188">
          <cell r="A1188" t="str">
            <v>110300000</v>
          </cell>
          <cell r="B1188" t="str">
            <v>200C2CH0009</v>
          </cell>
          <cell r="C1188" t="str">
            <v>เก้าอี้รับแขกหน้าโต๊ะเจ้าหน้าที่สินไหม</v>
          </cell>
          <cell r="D1188" t="str">
            <v>13 พ.ย. 41</v>
          </cell>
          <cell r="E1188">
            <v>1756.92</v>
          </cell>
          <cell r="F1188">
            <v>0</v>
          </cell>
          <cell r="G1188">
            <v>20</v>
          </cell>
          <cell r="H1188">
            <v>398.53</v>
          </cell>
          <cell r="I1188">
            <v>398.53</v>
          </cell>
          <cell r="J1188">
            <v>1358.39</v>
          </cell>
          <cell r="K1188" t="str">
            <v>200</v>
          </cell>
        </row>
        <row r="1189">
          <cell r="A1189" t="str">
            <v>110300000</v>
          </cell>
          <cell r="B1189" t="str">
            <v>200C2CH0010</v>
          </cell>
          <cell r="C1189" t="str">
            <v>เก้าอี้หัวหน้าสินไหม สมุห์บัญชี</v>
          </cell>
          <cell r="D1189" t="str">
            <v>13 พ.ย. 41</v>
          </cell>
          <cell r="E1189">
            <v>3873.47</v>
          </cell>
          <cell r="F1189">
            <v>0</v>
          </cell>
          <cell r="G1189">
            <v>20</v>
          </cell>
          <cell r="H1189">
            <v>878.71</v>
          </cell>
          <cell r="I1189">
            <v>878.71</v>
          </cell>
          <cell r="J1189">
            <v>2994.76</v>
          </cell>
          <cell r="K1189" t="str">
            <v>200</v>
          </cell>
        </row>
        <row r="1190">
          <cell r="A1190" t="str">
            <v>110300000</v>
          </cell>
          <cell r="B1190" t="str">
            <v>200C2CH0011</v>
          </cell>
          <cell r="C1190" t="str">
            <v>เก้าอี้หัวหน้าสินไหม สมุห์บัญชี</v>
          </cell>
          <cell r="D1190" t="str">
            <v>13 พ.ย. 41</v>
          </cell>
          <cell r="E1190">
            <v>3873.47</v>
          </cell>
          <cell r="F1190">
            <v>0</v>
          </cell>
          <cell r="G1190">
            <v>20</v>
          </cell>
          <cell r="H1190">
            <v>878.71</v>
          </cell>
          <cell r="I1190">
            <v>878.71</v>
          </cell>
          <cell r="J1190">
            <v>2994.76</v>
          </cell>
          <cell r="K1190" t="str">
            <v>200</v>
          </cell>
        </row>
        <row r="1191">
          <cell r="A1191" t="str">
            <v>110300000</v>
          </cell>
          <cell r="B1191" t="str">
            <v>200C2CH0012</v>
          </cell>
          <cell r="C1191" t="str">
            <v>เก้าอี้รับแขกหน้าโต๊ะเจ้าหน้าที่สินไหม</v>
          </cell>
          <cell r="D1191" t="str">
            <v>13 พ.ย. 41</v>
          </cell>
          <cell r="E1191">
            <v>1756.92</v>
          </cell>
          <cell r="F1191">
            <v>0</v>
          </cell>
          <cell r="G1191">
            <v>20</v>
          </cell>
          <cell r="H1191">
            <v>398.53</v>
          </cell>
          <cell r="I1191">
            <v>398.53</v>
          </cell>
          <cell r="J1191">
            <v>1358.39</v>
          </cell>
          <cell r="K1191" t="str">
            <v>200</v>
          </cell>
        </row>
        <row r="1192">
          <cell r="A1192" t="str">
            <v>110300000</v>
          </cell>
          <cell r="B1192" t="str">
            <v>200C2CH0013</v>
          </cell>
          <cell r="C1192" t="str">
            <v>เก้าอี้รับแขกหน้าโต๊ะเจ้าหน้าที่สินไหม</v>
          </cell>
          <cell r="D1192" t="str">
            <v>13 พ.ย. 41</v>
          </cell>
          <cell r="E1192">
            <v>1756.92</v>
          </cell>
          <cell r="F1192">
            <v>0</v>
          </cell>
          <cell r="G1192">
            <v>20</v>
          </cell>
          <cell r="H1192">
            <v>398.53</v>
          </cell>
          <cell r="I1192">
            <v>398.53</v>
          </cell>
          <cell r="J1192">
            <v>1358.39</v>
          </cell>
          <cell r="K1192" t="str">
            <v>200</v>
          </cell>
        </row>
        <row r="1193">
          <cell r="A1193" t="str">
            <v>110300000</v>
          </cell>
          <cell r="B1193" t="str">
            <v>200C2CH0014</v>
          </cell>
          <cell r="C1193" t="str">
            <v>เก้าอี้รับแขกหน้าโต๊ะเจ้าหน้าที่สินไหม</v>
          </cell>
          <cell r="D1193" t="str">
            <v>13 พ.ย. 41</v>
          </cell>
          <cell r="E1193">
            <v>1756.92</v>
          </cell>
          <cell r="F1193">
            <v>0</v>
          </cell>
          <cell r="G1193">
            <v>20</v>
          </cell>
          <cell r="H1193">
            <v>398.53</v>
          </cell>
          <cell r="I1193">
            <v>398.53</v>
          </cell>
          <cell r="J1193">
            <v>1358.39</v>
          </cell>
          <cell r="K1193" t="str">
            <v>200</v>
          </cell>
        </row>
        <row r="1194">
          <cell r="A1194" t="str">
            <v>110300000</v>
          </cell>
          <cell r="B1194" t="str">
            <v>200C2CH0015</v>
          </cell>
          <cell r="C1194" t="str">
            <v>เก้าอี้รับแขกหน้าโต๊ะเจ้าหน้าที่สินไหม</v>
          </cell>
          <cell r="D1194" t="str">
            <v>13 พ.ย. 41</v>
          </cell>
          <cell r="E1194">
            <v>1756.92</v>
          </cell>
          <cell r="F1194">
            <v>0</v>
          </cell>
          <cell r="G1194">
            <v>20</v>
          </cell>
          <cell r="H1194">
            <v>398.53</v>
          </cell>
          <cell r="I1194">
            <v>398.53</v>
          </cell>
          <cell r="J1194">
            <v>1358.39</v>
          </cell>
          <cell r="K1194" t="str">
            <v>200</v>
          </cell>
        </row>
        <row r="1195">
          <cell r="A1195" t="str">
            <v>110300000</v>
          </cell>
          <cell r="B1195" t="str">
            <v>200C2CH0016</v>
          </cell>
          <cell r="C1195" t="str">
            <v>เก้าอี้ทำงานผู้จัดการ</v>
          </cell>
          <cell r="D1195" t="str">
            <v>13 พ.ย. 41</v>
          </cell>
          <cell r="E1195">
            <v>4160.3900000000003</v>
          </cell>
          <cell r="F1195">
            <v>0</v>
          </cell>
          <cell r="G1195">
            <v>20</v>
          </cell>
          <cell r="H1195">
            <v>943.78</v>
          </cell>
          <cell r="I1195">
            <v>943.78</v>
          </cell>
          <cell r="J1195">
            <v>3216.61</v>
          </cell>
          <cell r="K1195" t="str">
            <v>200</v>
          </cell>
        </row>
        <row r="1196">
          <cell r="A1196" t="str">
            <v>110300000</v>
          </cell>
          <cell r="B1196" t="str">
            <v>200C2CH0017</v>
          </cell>
          <cell r="C1196" t="str">
            <v>เก้าอี้รับแขกหน้าโต๊ะผู้จัดการ</v>
          </cell>
          <cell r="D1196" t="str">
            <v>13 พ.ย. 41</v>
          </cell>
          <cell r="E1196">
            <v>1756.92</v>
          </cell>
          <cell r="F1196">
            <v>0</v>
          </cell>
          <cell r="G1196">
            <v>20</v>
          </cell>
          <cell r="H1196">
            <v>398.53</v>
          </cell>
          <cell r="I1196">
            <v>398.53</v>
          </cell>
          <cell r="J1196">
            <v>1358.39</v>
          </cell>
          <cell r="K1196" t="str">
            <v>200</v>
          </cell>
        </row>
        <row r="1197">
          <cell r="A1197" t="str">
            <v>110300000</v>
          </cell>
          <cell r="B1197" t="str">
            <v>200C2CH0018</v>
          </cell>
          <cell r="C1197" t="str">
            <v>เก้าอี้รับแขกหน้าโต๊ะผู้จัดการ</v>
          </cell>
          <cell r="D1197" t="str">
            <v>13 พ.ย. 41</v>
          </cell>
          <cell r="E1197">
            <v>1756.92</v>
          </cell>
          <cell r="F1197">
            <v>0</v>
          </cell>
          <cell r="G1197">
            <v>20</v>
          </cell>
          <cell r="H1197">
            <v>398.53</v>
          </cell>
          <cell r="I1197">
            <v>398.53</v>
          </cell>
          <cell r="J1197">
            <v>1358.39</v>
          </cell>
          <cell r="K1197" t="str">
            <v>200</v>
          </cell>
        </row>
        <row r="1198">
          <cell r="A1198" t="str">
            <v>110300000</v>
          </cell>
          <cell r="B1198" t="str">
            <v>200C2CH0019</v>
          </cell>
          <cell r="C1198" t="str">
            <v>เก้าอี้พักคอย 4 ที่นั่ง พร้อมที่วางของ</v>
          </cell>
          <cell r="D1198" t="str">
            <v>13 พ.ย. 41</v>
          </cell>
          <cell r="E1198">
            <v>3817.46</v>
          </cell>
          <cell r="F1198">
            <v>0</v>
          </cell>
          <cell r="G1198">
            <v>20</v>
          </cell>
          <cell r="H1198">
            <v>865.94</v>
          </cell>
          <cell r="I1198">
            <v>865.94</v>
          </cell>
          <cell r="J1198">
            <v>2951.52</v>
          </cell>
          <cell r="K1198" t="str">
            <v>200</v>
          </cell>
        </row>
        <row r="1199">
          <cell r="A1199" t="str">
            <v>110300000</v>
          </cell>
          <cell r="B1199" t="str">
            <v>200C2CH0020</v>
          </cell>
          <cell r="C1199" t="str">
            <v>เก้าอี้ประชุมประธาน</v>
          </cell>
          <cell r="D1199" t="str">
            <v>13 พ.ย. 41</v>
          </cell>
          <cell r="E1199">
            <v>3873.47</v>
          </cell>
          <cell r="F1199">
            <v>0</v>
          </cell>
          <cell r="G1199">
            <v>20</v>
          </cell>
          <cell r="H1199">
            <v>878.71</v>
          </cell>
          <cell r="I1199">
            <v>878.71</v>
          </cell>
          <cell r="J1199">
            <v>2994.76</v>
          </cell>
          <cell r="K1199" t="str">
            <v>200</v>
          </cell>
        </row>
        <row r="1200">
          <cell r="A1200" t="str">
            <v>110300000</v>
          </cell>
          <cell r="B1200" t="str">
            <v>200C2CH0021</v>
          </cell>
          <cell r="C1200" t="str">
            <v>เก้าอี้ประชุม</v>
          </cell>
          <cell r="D1200" t="str">
            <v>13 พ.ย. 41</v>
          </cell>
          <cell r="E1200">
            <v>1898.41</v>
          </cell>
          <cell r="F1200">
            <v>0</v>
          </cell>
          <cell r="G1200">
            <v>20</v>
          </cell>
          <cell r="H1200">
            <v>430.69</v>
          </cell>
          <cell r="I1200">
            <v>430.69</v>
          </cell>
          <cell r="J1200">
            <v>1467.72</v>
          </cell>
          <cell r="K1200" t="str">
            <v>200</v>
          </cell>
        </row>
        <row r="1201">
          <cell r="A1201" t="str">
            <v>110300000</v>
          </cell>
          <cell r="B1201" t="str">
            <v>200C2CH0022</v>
          </cell>
          <cell r="C1201" t="str">
            <v>เก้าอี้ประชุม</v>
          </cell>
          <cell r="D1201" t="str">
            <v>13 พ.ย. 41</v>
          </cell>
          <cell r="E1201">
            <v>1898.41</v>
          </cell>
          <cell r="F1201">
            <v>0</v>
          </cell>
          <cell r="G1201">
            <v>20</v>
          </cell>
          <cell r="H1201">
            <v>430.69</v>
          </cell>
          <cell r="I1201">
            <v>430.69</v>
          </cell>
          <cell r="J1201">
            <v>1467.72</v>
          </cell>
          <cell r="K1201" t="str">
            <v>200</v>
          </cell>
        </row>
        <row r="1202">
          <cell r="A1202" t="str">
            <v>110300000</v>
          </cell>
          <cell r="B1202" t="str">
            <v>200C2CH0023</v>
          </cell>
          <cell r="C1202" t="str">
            <v>เก้าอี้ประชุม</v>
          </cell>
          <cell r="D1202" t="str">
            <v>13 พ.ย. 41</v>
          </cell>
          <cell r="E1202">
            <v>1898.41</v>
          </cell>
          <cell r="F1202">
            <v>0</v>
          </cell>
          <cell r="G1202">
            <v>20</v>
          </cell>
          <cell r="H1202">
            <v>430.69</v>
          </cell>
          <cell r="I1202">
            <v>430.69</v>
          </cell>
          <cell r="J1202">
            <v>1467.72</v>
          </cell>
          <cell r="K1202" t="str">
            <v>200</v>
          </cell>
        </row>
        <row r="1203">
          <cell r="A1203" t="str">
            <v>110300000</v>
          </cell>
          <cell r="B1203" t="str">
            <v>200C2CH0024</v>
          </cell>
          <cell r="C1203" t="str">
            <v>เก้าอี้ประชุม</v>
          </cell>
          <cell r="D1203" t="str">
            <v>13 พ.ย. 41</v>
          </cell>
          <cell r="E1203">
            <v>1898.41</v>
          </cell>
          <cell r="F1203">
            <v>0</v>
          </cell>
          <cell r="G1203">
            <v>20</v>
          </cell>
          <cell r="H1203">
            <v>430.69</v>
          </cell>
          <cell r="I1203">
            <v>430.69</v>
          </cell>
          <cell r="J1203">
            <v>1467.72</v>
          </cell>
          <cell r="K1203" t="str">
            <v>200</v>
          </cell>
        </row>
        <row r="1204">
          <cell r="A1204" t="str">
            <v>110300000</v>
          </cell>
          <cell r="B1204" t="str">
            <v>200C2CH0025</v>
          </cell>
          <cell r="C1204" t="str">
            <v>เก้าอี้ประชุม</v>
          </cell>
          <cell r="D1204" t="str">
            <v>13 พ.ย. 41</v>
          </cell>
          <cell r="E1204">
            <v>1898.41</v>
          </cell>
          <cell r="F1204">
            <v>0</v>
          </cell>
          <cell r="G1204">
            <v>20</v>
          </cell>
          <cell r="H1204">
            <v>430.69</v>
          </cell>
          <cell r="I1204">
            <v>430.69</v>
          </cell>
          <cell r="J1204">
            <v>1467.72</v>
          </cell>
          <cell r="K1204" t="str">
            <v>200</v>
          </cell>
        </row>
        <row r="1205">
          <cell r="A1205" t="str">
            <v>110300000</v>
          </cell>
          <cell r="B1205" t="str">
            <v>200C2CH0026</v>
          </cell>
          <cell r="C1205" t="str">
            <v>เก้าอี้ประชุม</v>
          </cell>
          <cell r="D1205" t="str">
            <v>13 พ.ย. 41</v>
          </cell>
          <cell r="E1205">
            <v>1898.41</v>
          </cell>
          <cell r="F1205">
            <v>0</v>
          </cell>
          <cell r="G1205">
            <v>20</v>
          </cell>
          <cell r="H1205">
            <v>430.69</v>
          </cell>
          <cell r="I1205">
            <v>430.69</v>
          </cell>
          <cell r="J1205">
            <v>1467.72</v>
          </cell>
          <cell r="K1205" t="str">
            <v>200</v>
          </cell>
        </row>
        <row r="1206">
          <cell r="A1206" t="str">
            <v>110300000</v>
          </cell>
          <cell r="B1206" t="str">
            <v>200C2CH0027</v>
          </cell>
          <cell r="C1206" t="str">
            <v>เก้าอี้ประชุม</v>
          </cell>
          <cell r="D1206" t="str">
            <v>13 พ.ย. 41</v>
          </cell>
          <cell r="E1206">
            <v>1898.41</v>
          </cell>
          <cell r="F1206">
            <v>0</v>
          </cell>
          <cell r="G1206">
            <v>20</v>
          </cell>
          <cell r="H1206">
            <v>430.69</v>
          </cell>
          <cell r="I1206">
            <v>430.69</v>
          </cell>
          <cell r="J1206">
            <v>1467.72</v>
          </cell>
          <cell r="K1206" t="str">
            <v>200</v>
          </cell>
        </row>
        <row r="1207">
          <cell r="A1207" t="str">
            <v>110300000</v>
          </cell>
          <cell r="B1207" t="str">
            <v>200C2CH0028</v>
          </cell>
          <cell r="C1207" t="str">
            <v>เก้าอี้ประชุม</v>
          </cell>
          <cell r="D1207" t="str">
            <v>13 พ.ย. 41</v>
          </cell>
          <cell r="E1207">
            <v>1898.41</v>
          </cell>
          <cell r="F1207">
            <v>0</v>
          </cell>
          <cell r="G1207">
            <v>20</v>
          </cell>
          <cell r="H1207">
            <v>430.69</v>
          </cell>
          <cell r="I1207">
            <v>430.69</v>
          </cell>
          <cell r="J1207">
            <v>1467.72</v>
          </cell>
          <cell r="K1207" t="str">
            <v>200</v>
          </cell>
        </row>
        <row r="1208">
          <cell r="A1208" t="str">
            <v>110300000</v>
          </cell>
          <cell r="B1208" t="str">
            <v>200C2CS0001</v>
          </cell>
          <cell r="C1208" t="str">
            <v>เครื่องคิดเลข</v>
          </cell>
          <cell r="D1208" t="str">
            <v>2 ต.ค. 41</v>
          </cell>
          <cell r="E1208">
            <v>640</v>
          </cell>
          <cell r="F1208">
            <v>0</v>
          </cell>
          <cell r="G1208">
            <v>20</v>
          </cell>
          <cell r="H1208">
            <v>159.9</v>
          </cell>
          <cell r="I1208">
            <v>159.9</v>
          </cell>
          <cell r="J1208">
            <v>480.1</v>
          </cell>
          <cell r="K1208" t="str">
            <v>200</v>
          </cell>
        </row>
        <row r="1209">
          <cell r="A1209" t="str">
            <v>110300000</v>
          </cell>
          <cell r="B1209" t="str">
            <v>200C2CS0002</v>
          </cell>
          <cell r="C1209" t="str">
            <v>เครื่องคิดเลข</v>
          </cell>
          <cell r="D1209" t="str">
            <v>2 ต.ค. 41</v>
          </cell>
          <cell r="E1209">
            <v>640</v>
          </cell>
          <cell r="F1209">
            <v>0</v>
          </cell>
          <cell r="G1209">
            <v>20</v>
          </cell>
          <cell r="H1209">
            <v>159.9</v>
          </cell>
          <cell r="I1209">
            <v>159.9</v>
          </cell>
          <cell r="J1209">
            <v>480.1</v>
          </cell>
          <cell r="K1209" t="str">
            <v>200</v>
          </cell>
        </row>
        <row r="1210">
          <cell r="A1210" t="str">
            <v>110300000</v>
          </cell>
          <cell r="B1210" t="str">
            <v>200C2CS0003</v>
          </cell>
          <cell r="C1210" t="str">
            <v>เครื่องคิดเลข</v>
          </cell>
          <cell r="D1210" t="str">
            <v>2 ต.ค. 41</v>
          </cell>
          <cell r="E1210">
            <v>640</v>
          </cell>
          <cell r="F1210">
            <v>0</v>
          </cell>
          <cell r="G1210">
            <v>20</v>
          </cell>
          <cell r="H1210">
            <v>159.9</v>
          </cell>
          <cell r="I1210">
            <v>159.9</v>
          </cell>
          <cell r="J1210">
            <v>480.1</v>
          </cell>
          <cell r="K1210" t="str">
            <v>200</v>
          </cell>
        </row>
        <row r="1211">
          <cell r="A1211" t="str">
            <v>110300000</v>
          </cell>
          <cell r="B1211" t="str">
            <v>200C2CT0001</v>
          </cell>
          <cell r="C1211" t="str">
            <v>เครื่องคิดเลข CASIO รุ่น DR120LB</v>
          </cell>
          <cell r="D1211" t="str">
            <v>3 ธ.ค. 41</v>
          </cell>
          <cell r="E1211">
            <v>2950</v>
          </cell>
          <cell r="F1211">
            <v>0</v>
          </cell>
          <cell r="G1211">
            <v>20</v>
          </cell>
          <cell r="H1211">
            <v>636.87</v>
          </cell>
          <cell r="I1211">
            <v>636.87</v>
          </cell>
          <cell r="J1211">
            <v>2313.13</v>
          </cell>
          <cell r="K1211" t="str">
            <v>200</v>
          </cell>
        </row>
        <row r="1212">
          <cell r="A1212" t="str">
            <v>110300000</v>
          </cell>
          <cell r="B1212" t="str">
            <v>200C2FH0002</v>
          </cell>
          <cell r="C1212" t="str">
            <v>BATTERY</v>
          </cell>
          <cell r="D1212" t="str">
            <v>26 ส.ค. 42</v>
          </cell>
          <cell r="E1212">
            <v>700</v>
          </cell>
          <cell r="F1212">
            <v>0</v>
          </cell>
          <cell r="G1212">
            <v>20</v>
          </cell>
          <cell r="H1212">
            <v>49.1</v>
          </cell>
          <cell r="I1212">
            <v>49.1</v>
          </cell>
          <cell r="J1212">
            <v>650.9</v>
          </cell>
          <cell r="K1212" t="str">
            <v>200</v>
          </cell>
        </row>
        <row r="1213">
          <cell r="A1213" t="str">
            <v>110300000</v>
          </cell>
          <cell r="B1213" t="str">
            <v>200C2FH0003</v>
          </cell>
          <cell r="C1213" t="str">
            <v>สายชาร์จรถ</v>
          </cell>
          <cell r="D1213" t="str">
            <v>26 ส.ค. 42</v>
          </cell>
          <cell r="E1213">
            <v>700</v>
          </cell>
          <cell r="F1213">
            <v>0</v>
          </cell>
          <cell r="G1213">
            <v>20</v>
          </cell>
          <cell r="H1213">
            <v>49.1</v>
          </cell>
          <cell r="I1213">
            <v>49.1</v>
          </cell>
          <cell r="J1213">
            <v>650.9</v>
          </cell>
          <cell r="K1213" t="str">
            <v>200</v>
          </cell>
        </row>
        <row r="1214">
          <cell r="A1214" t="str">
            <v>110300000</v>
          </cell>
          <cell r="B1214" t="str">
            <v>200C2KB0001</v>
          </cell>
          <cell r="C1214" t="str">
            <v>ทีวี</v>
          </cell>
          <cell r="D1214" t="str">
            <v>24 พ.ย. 42</v>
          </cell>
          <cell r="E1214">
            <v>5502.8</v>
          </cell>
          <cell r="F1214">
            <v>0</v>
          </cell>
          <cell r="G1214">
            <v>20</v>
          </cell>
          <cell r="H1214">
            <v>114.58</v>
          </cell>
          <cell r="I1214">
            <v>114.58</v>
          </cell>
          <cell r="J1214">
            <v>5388.22</v>
          </cell>
          <cell r="K1214" t="str">
            <v>200</v>
          </cell>
        </row>
        <row r="1215">
          <cell r="A1215" t="str">
            <v>110300000</v>
          </cell>
          <cell r="B1215" t="str">
            <v>200C2KB0001</v>
          </cell>
          <cell r="C1215" t="str">
            <v>เครื่องเย็บกระดาษ</v>
          </cell>
          <cell r="D1215" t="str">
            <v>7 ม.ค. 42</v>
          </cell>
          <cell r="E1215">
            <v>995.45</v>
          </cell>
          <cell r="F1215">
            <v>0</v>
          </cell>
          <cell r="G1215">
            <v>20</v>
          </cell>
          <cell r="H1215">
            <v>195.81</v>
          </cell>
          <cell r="I1215">
            <v>195.81</v>
          </cell>
          <cell r="J1215">
            <v>799.64</v>
          </cell>
          <cell r="K1215" t="str">
            <v>200</v>
          </cell>
        </row>
        <row r="1216">
          <cell r="A1216" t="str">
            <v>110300000</v>
          </cell>
          <cell r="B1216" t="str">
            <v>200C2KB0002</v>
          </cell>
          <cell r="C1216" t="str">
            <v>เครื่องบังทึกเทป</v>
          </cell>
          <cell r="D1216" t="str">
            <v>1 มิ.ย. 42</v>
          </cell>
          <cell r="E1216">
            <v>2663.55</v>
          </cell>
          <cell r="F1216">
            <v>0</v>
          </cell>
          <cell r="G1216">
            <v>20</v>
          </cell>
          <cell r="H1216">
            <v>312.3</v>
          </cell>
          <cell r="I1216">
            <v>312.3</v>
          </cell>
          <cell r="J1216">
            <v>2351.25</v>
          </cell>
          <cell r="K1216" t="str">
            <v>200</v>
          </cell>
        </row>
        <row r="1217">
          <cell r="A1217" t="str">
            <v>110300000</v>
          </cell>
          <cell r="B1217" t="str">
            <v>200C2PA0001</v>
          </cell>
          <cell r="C1217" t="str">
            <v>PARTITION ครึ่งกระจก 250-150</v>
          </cell>
          <cell r="D1217" t="str">
            <v>13 พ.ย. 41</v>
          </cell>
          <cell r="E1217">
            <v>6570.75</v>
          </cell>
          <cell r="F1217">
            <v>0</v>
          </cell>
          <cell r="G1217">
            <v>20</v>
          </cell>
          <cell r="H1217">
            <v>1490.54</v>
          </cell>
          <cell r="I1217">
            <v>1490.54</v>
          </cell>
          <cell r="J1217">
            <v>5080.21</v>
          </cell>
          <cell r="K1217" t="str">
            <v>200</v>
          </cell>
        </row>
        <row r="1218">
          <cell r="A1218" t="str">
            <v>110300000</v>
          </cell>
          <cell r="B1218" t="str">
            <v>200C2PA0002</v>
          </cell>
          <cell r="C1218" t="str">
            <v>PARTITION ครึ่งกระจก 250-150</v>
          </cell>
          <cell r="D1218" t="str">
            <v>13 พ.ย. 41</v>
          </cell>
          <cell r="E1218">
            <v>6570.75</v>
          </cell>
          <cell r="F1218">
            <v>0</v>
          </cell>
          <cell r="G1218">
            <v>20</v>
          </cell>
          <cell r="H1218">
            <v>1490.54</v>
          </cell>
          <cell r="I1218">
            <v>1490.54</v>
          </cell>
          <cell r="J1218">
            <v>5080.21</v>
          </cell>
          <cell r="K1218" t="str">
            <v>200</v>
          </cell>
        </row>
        <row r="1219">
          <cell r="A1219" t="str">
            <v>110300000</v>
          </cell>
          <cell r="B1219" t="str">
            <v>200C2PA0003</v>
          </cell>
          <cell r="C1219" t="str">
            <v>PARTITION ครึ่งกระจก 250-150</v>
          </cell>
          <cell r="D1219" t="str">
            <v>13 พ.ย. 41</v>
          </cell>
          <cell r="E1219">
            <v>6570.75</v>
          </cell>
          <cell r="F1219">
            <v>0</v>
          </cell>
          <cell r="G1219">
            <v>20</v>
          </cell>
          <cell r="H1219">
            <v>1490.54</v>
          </cell>
          <cell r="I1219">
            <v>1490.54</v>
          </cell>
          <cell r="J1219">
            <v>5080.21</v>
          </cell>
          <cell r="K1219" t="str">
            <v>200</v>
          </cell>
        </row>
        <row r="1220">
          <cell r="A1220" t="str">
            <v>110300000</v>
          </cell>
          <cell r="B1220" t="str">
            <v>200C2PT0001</v>
          </cell>
          <cell r="C1220" t="str">
            <v>กระติกน้ำร้อน</v>
          </cell>
          <cell r="D1220" t="str">
            <v>15 พ.ย. 41</v>
          </cell>
          <cell r="E1220">
            <v>785</v>
          </cell>
          <cell r="F1220">
            <v>0</v>
          </cell>
          <cell r="G1220">
            <v>20</v>
          </cell>
          <cell r="H1220">
            <v>177.16</v>
          </cell>
          <cell r="I1220">
            <v>177.16</v>
          </cell>
          <cell r="J1220">
            <v>607.84</v>
          </cell>
          <cell r="K1220" t="str">
            <v>200</v>
          </cell>
        </row>
        <row r="1221">
          <cell r="A1221" t="str">
            <v>110300000</v>
          </cell>
          <cell r="B1221" t="str">
            <v>200C2RF0001</v>
          </cell>
          <cell r="C1221" t="str">
            <v>ตู้เย็น</v>
          </cell>
          <cell r="D1221" t="str">
            <v>10 ต.ค. 41</v>
          </cell>
          <cell r="E1221">
            <v>6909.09</v>
          </cell>
          <cell r="F1221">
            <v>0</v>
          </cell>
          <cell r="G1221">
            <v>20</v>
          </cell>
          <cell r="H1221">
            <v>1696.02</v>
          </cell>
          <cell r="I1221">
            <v>1696.02</v>
          </cell>
          <cell r="J1221">
            <v>5213.07</v>
          </cell>
          <cell r="K1221" t="str">
            <v>200</v>
          </cell>
        </row>
        <row r="1222">
          <cell r="A1222" t="str">
            <v>110300000</v>
          </cell>
          <cell r="B1222" t="str">
            <v>200C2SS004</v>
          </cell>
          <cell r="C1222" t="str">
            <v>ป้ายประชาสัมพันธ์</v>
          </cell>
          <cell r="D1222" t="str">
            <v>19 ก.ค. 42</v>
          </cell>
          <cell r="E1222">
            <v>1400</v>
          </cell>
          <cell r="F1222">
            <v>0</v>
          </cell>
          <cell r="G1222">
            <v>20</v>
          </cell>
          <cell r="H1222">
            <v>127.33</v>
          </cell>
          <cell r="I1222">
            <v>127.33</v>
          </cell>
          <cell r="J1222">
            <v>1272.67</v>
          </cell>
          <cell r="K1222" t="str">
            <v>200</v>
          </cell>
        </row>
        <row r="1223">
          <cell r="A1223" t="str">
            <v>110300000</v>
          </cell>
          <cell r="B1223" t="str">
            <v>200C2TA0001</v>
          </cell>
          <cell r="C1223" t="str">
            <v>โต๊ะทำงานเจ้าหน้าที่สินไหม</v>
          </cell>
          <cell r="D1223" t="str">
            <v>13 พ.ย. 41</v>
          </cell>
          <cell r="E1223">
            <v>4095.54</v>
          </cell>
          <cell r="F1223">
            <v>0</v>
          </cell>
          <cell r="G1223">
            <v>20</v>
          </cell>
          <cell r="H1223">
            <v>929.07</v>
          </cell>
          <cell r="I1223">
            <v>929.07</v>
          </cell>
          <cell r="J1223">
            <v>3166.47</v>
          </cell>
          <cell r="K1223" t="str">
            <v>200</v>
          </cell>
        </row>
        <row r="1224">
          <cell r="A1224" t="str">
            <v>110300000</v>
          </cell>
          <cell r="B1224" t="str">
            <v>200C2TA0002</v>
          </cell>
          <cell r="C1224" t="str">
            <v>โต๊ะทำงานเจ้าหน้าที่สินไหม</v>
          </cell>
          <cell r="D1224" t="str">
            <v>13 พ.ย. 41</v>
          </cell>
          <cell r="E1224">
            <v>4095.54</v>
          </cell>
          <cell r="F1224">
            <v>0</v>
          </cell>
          <cell r="G1224">
            <v>20</v>
          </cell>
          <cell r="H1224">
            <v>929.07</v>
          </cell>
          <cell r="I1224">
            <v>929.07</v>
          </cell>
          <cell r="J1224">
            <v>3166.47</v>
          </cell>
          <cell r="K1224" t="str">
            <v>200</v>
          </cell>
        </row>
        <row r="1225">
          <cell r="A1225" t="str">
            <v>110300000</v>
          </cell>
          <cell r="B1225" t="str">
            <v>200C2TA0003</v>
          </cell>
          <cell r="C1225" t="str">
            <v>โต๊ะข้างวาง COMPUTER 50-90-75</v>
          </cell>
          <cell r="D1225" t="str">
            <v>13 พ.ย. 41</v>
          </cell>
          <cell r="E1225">
            <v>2145.0500000000002</v>
          </cell>
          <cell r="F1225">
            <v>0</v>
          </cell>
          <cell r="G1225">
            <v>20</v>
          </cell>
          <cell r="H1225">
            <v>486.63</v>
          </cell>
          <cell r="I1225">
            <v>486.63</v>
          </cell>
          <cell r="J1225">
            <v>1658.42</v>
          </cell>
          <cell r="K1225" t="str">
            <v>200</v>
          </cell>
        </row>
        <row r="1226">
          <cell r="A1226" t="str">
            <v>110300000</v>
          </cell>
          <cell r="B1226" t="str">
            <v>200C2TA0004</v>
          </cell>
          <cell r="C1226" t="str">
            <v>โต๊ะทำงานผู้จัดการ 75-165-75</v>
          </cell>
          <cell r="D1226" t="str">
            <v>13 พ.ย. 41</v>
          </cell>
          <cell r="E1226">
            <v>4741.12</v>
          </cell>
          <cell r="F1226">
            <v>0</v>
          </cell>
          <cell r="G1226">
            <v>20</v>
          </cell>
          <cell r="H1226">
            <v>1075.5</v>
          </cell>
          <cell r="I1226">
            <v>1075.5</v>
          </cell>
          <cell r="J1226">
            <v>3665.62</v>
          </cell>
          <cell r="K1226" t="str">
            <v>200</v>
          </cell>
        </row>
        <row r="1227">
          <cell r="A1227" t="str">
            <v>110300000</v>
          </cell>
          <cell r="B1227" t="str">
            <v>200C2TA0005</v>
          </cell>
          <cell r="C1227" t="str">
            <v>โต๊ะข้างวาง COMPUTER 50-90-75</v>
          </cell>
          <cell r="D1227" t="str">
            <v>13 พ.ย. 41</v>
          </cell>
          <cell r="E1227">
            <v>2145.0500000000002</v>
          </cell>
          <cell r="F1227">
            <v>0</v>
          </cell>
          <cell r="G1227">
            <v>20</v>
          </cell>
          <cell r="H1227">
            <v>486.63</v>
          </cell>
          <cell r="I1227">
            <v>486.63</v>
          </cell>
          <cell r="J1227">
            <v>1658.42</v>
          </cell>
          <cell r="K1227" t="str">
            <v>200</v>
          </cell>
        </row>
        <row r="1228">
          <cell r="A1228" t="str">
            <v>110300000</v>
          </cell>
          <cell r="B1228" t="str">
            <v>200C2TA0006</v>
          </cell>
          <cell r="C1228" t="str">
            <v>โต๊ะประชุม 105-240-75</v>
          </cell>
          <cell r="D1228" t="str">
            <v>13 พ.ย. 41</v>
          </cell>
          <cell r="E1228">
            <v>8377.7800000000007</v>
          </cell>
          <cell r="F1228">
            <v>0</v>
          </cell>
          <cell r="G1228">
            <v>20</v>
          </cell>
          <cell r="H1228">
            <v>1900.53</v>
          </cell>
          <cell r="I1228">
            <v>1900.53</v>
          </cell>
          <cell r="J1228">
            <v>6477.25</v>
          </cell>
          <cell r="K1228" t="str">
            <v>200</v>
          </cell>
        </row>
        <row r="1229">
          <cell r="A1229" t="str">
            <v>110300000</v>
          </cell>
          <cell r="B1229" t="str">
            <v>200C2TA0007</v>
          </cell>
          <cell r="C1229" t="str">
            <v>โต๊ะทำงานเจ้าหน้าที่สินไหม</v>
          </cell>
          <cell r="D1229" t="str">
            <v>13 พ.ย. 41</v>
          </cell>
          <cell r="E1229">
            <v>4095.54</v>
          </cell>
          <cell r="F1229">
            <v>0</v>
          </cell>
          <cell r="G1229">
            <v>20</v>
          </cell>
          <cell r="H1229">
            <v>929.07</v>
          </cell>
          <cell r="I1229">
            <v>929.07</v>
          </cell>
          <cell r="J1229">
            <v>3166.47</v>
          </cell>
          <cell r="K1229" t="str">
            <v>200</v>
          </cell>
        </row>
        <row r="1230">
          <cell r="A1230" t="str">
            <v>110300000</v>
          </cell>
          <cell r="B1230" t="str">
            <v>200C2TA0008</v>
          </cell>
          <cell r="C1230" t="str">
            <v>โต๊ะทำงานเจ้าหน้าที่สินไหม</v>
          </cell>
          <cell r="D1230" t="str">
            <v>13 พ.ย. 41</v>
          </cell>
          <cell r="E1230">
            <v>4095.54</v>
          </cell>
          <cell r="F1230">
            <v>0</v>
          </cell>
          <cell r="G1230">
            <v>20</v>
          </cell>
          <cell r="H1230">
            <v>929.07</v>
          </cell>
          <cell r="I1230">
            <v>929.07</v>
          </cell>
          <cell r="J1230">
            <v>3166.47</v>
          </cell>
          <cell r="K1230" t="str">
            <v>200</v>
          </cell>
        </row>
        <row r="1231">
          <cell r="A1231" t="str">
            <v>110300000</v>
          </cell>
          <cell r="B1231" t="str">
            <v>200C2TA0009</v>
          </cell>
          <cell r="C1231" t="str">
            <v>โต๊ะเข้ามุมเจ้าหน้าที่สินไหม 60-60-75</v>
          </cell>
          <cell r="D1231" t="str">
            <v>13 พ.ย. 41</v>
          </cell>
          <cell r="E1231">
            <v>1305.9000000000001</v>
          </cell>
          <cell r="F1231">
            <v>0</v>
          </cell>
          <cell r="G1231">
            <v>20</v>
          </cell>
          <cell r="H1231">
            <v>296.24</v>
          </cell>
          <cell r="I1231">
            <v>296.24</v>
          </cell>
          <cell r="J1231">
            <v>1009.66</v>
          </cell>
          <cell r="K1231" t="str">
            <v>200</v>
          </cell>
        </row>
        <row r="1232">
          <cell r="A1232" t="str">
            <v>110300000</v>
          </cell>
          <cell r="B1232" t="str">
            <v>200C2TA0010</v>
          </cell>
          <cell r="C1232" t="str">
            <v>โต๊ะทำงานเจ้าหน้าที่สินไหม 60-120-75</v>
          </cell>
          <cell r="D1232" t="str">
            <v>13 พ.ย. 41</v>
          </cell>
          <cell r="E1232">
            <v>3335</v>
          </cell>
          <cell r="F1232">
            <v>0</v>
          </cell>
          <cell r="G1232">
            <v>20</v>
          </cell>
          <cell r="H1232">
            <v>756.54</v>
          </cell>
          <cell r="I1232">
            <v>756.54</v>
          </cell>
          <cell r="J1232">
            <v>2578.46</v>
          </cell>
          <cell r="K1232" t="str">
            <v>200</v>
          </cell>
        </row>
        <row r="1233">
          <cell r="A1233" t="str">
            <v>110300000</v>
          </cell>
          <cell r="B1233" t="str">
            <v>200C2TA0011</v>
          </cell>
          <cell r="C1233" t="str">
            <v>โต๊ะCOMPUTER&amp;PRINTER 50-135-75</v>
          </cell>
          <cell r="D1233" t="str">
            <v>13 พ.ย. 41</v>
          </cell>
          <cell r="E1233">
            <v>3615.04</v>
          </cell>
          <cell r="F1233">
            <v>0</v>
          </cell>
          <cell r="G1233">
            <v>20</v>
          </cell>
          <cell r="H1233">
            <v>820.12</v>
          </cell>
          <cell r="I1233">
            <v>820.12</v>
          </cell>
          <cell r="J1233">
            <v>2794.92</v>
          </cell>
          <cell r="K1233" t="str">
            <v>200</v>
          </cell>
        </row>
        <row r="1234">
          <cell r="A1234" t="str">
            <v>110300000</v>
          </cell>
          <cell r="B1234" t="str">
            <v>200C2TA0012</v>
          </cell>
          <cell r="C1234" t="str">
            <v>โต๊ะทำงานผู้จัดการ 75-165-75</v>
          </cell>
          <cell r="D1234" t="str">
            <v>13 พ.ย. 41</v>
          </cell>
          <cell r="E1234">
            <v>4404.08</v>
          </cell>
          <cell r="F1234">
            <v>0</v>
          </cell>
          <cell r="G1234">
            <v>20</v>
          </cell>
          <cell r="H1234">
            <v>999.09</v>
          </cell>
          <cell r="I1234">
            <v>999.09</v>
          </cell>
          <cell r="J1234">
            <v>3404.99</v>
          </cell>
          <cell r="K1234" t="str">
            <v>200</v>
          </cell>
        </row>
        <row r="1235">
          <cell r="A1235" t="str">
            <v>110300000</v>
          </cell>
          <cell r="B1235" t="str">
            <v>200C2TA0013</v>
          </cell>
          <cell r="C1235" t="str">
            <v>โต๊ะทำงานผู้จัดการ 75-165-75</v>
          </cell>
          <cell r="D1235" t="str">
            <v>13 พ.ย. 41</v>
          </cell>
          <cell r="E1235">
            <v>4404.08</v>
          </cell>
          <cell r="F1235">
            <v>0</v>
          </cell>
          <cell r="G1235">
            <v>20</v>
          </cell>
          <cell r="H1235">
            <v>999.09</v>
          </cell>
          <cell r="I1235">
            <v>999.09</v>
          </cell>
          <cell r="J1235">
            <v>3404.99</v>
          </cell>
          <cell r="K1235" t="str">
            <v>200</v>
          </cell>
        </row>
        <row r="1236">
          <cell r="A1236" t="str">
            <v>110300000</v>
          </cell>
          <cell r="B1236" t="str">
            <v>200C2TA0014</v>
          </cell>
          <cell r="C1236" t="str">
            <v>โต๊ะข้างวาง COMPUTER 50-90-75</v>
          </cell>
          <cell r="D1236" t="str">
            <v>13 พ.ย. 41</v>
          </cell>
          <cell r="E1236">
            <v>2145.0500000000002</v>
          </cell>
          <cell r="F1236">
            <v>0</v>
          </cell>
          <cell r="G1236">
            <v>20</v>
          </cell>
          <cell r="H1236">
            <v>486.63</v>
          </cell>
          <cell r="I1236">
            <v>486.63</v>
          </cell>
          <cell r="J1236">
            <v>1658.42</v>
          </cell>
          <cell r="K1236" t="str">
            <v>200</v>
          </cell>
        </row>
        <row r="1237">
          <cell r="A1237" t="str">
            <v>110300000</v>
          </cell>
          <cell r="B1237" t="str">
            <v>200C2TH0002</v>
          </cell>
          <cell r="C1237" t="str">
            <v>อุปกรณ์เครือข่าย</v>
          </cell>
          <cell r="D1237" t="str">
            <v>23 เม.ย. 42</v>
          </cell>
          <cell r="E1237">
            <v>131022.22</v>
          </cell>
          <cell r="F1237">
            <v>0</v>
          </cell>
          <cell r="G1237">
            <v>20</v>
          </cell>
          <cell r="H1237">
            <v>18163.61</v>
          </cell>
          <cell r="I1237">
            <v>18163.61</v>
          </cell>
          <cell r="J1237">
            <v>112858.61</v>
          </cell>
          <cell r="K1237" t="str">
            <v>200</v>
          </cell>
        </row>
        <row r="1238">
          <cell r="A1238" t="str">
            <v>110300000</v>
          </cell>
          <cell r="B1238" t="str">
            <v>201C2010001</v>
          </cell>
          <cell r="C1238" t="str">
            <v>โต๊ะข้างโซฟา ขนาด 50*50*40</v>
          </cell>
          <cell r="D1238" t="str">
            <v>20 ก.ค. 41</v>
          </cell>
          <cell r="E1238">
            <v>1344.03</v>
          </cell>
          <cell r="F1238">
            <v>0</v>
          </cell>
          <cell r="G1238">
            <v>20</v>
          </cell>
          <cell r="H1238">
            <v>390.3</v>
          </cell>
          <cell r="I1238">
            <v>390.3</v>
          </cell>
          <cell r="J1238">
            <v>953.73</v>
          </cell>
          <cell r="K1238" t="str">
            <v>201</v>
          </cell>
        </row>
        <row r="1239">
          <cell r="A1239" t="str">
            <v>110300000</v>
          </cell>
          <cell r="B1239" t="str">
            <v>201C2030001</v>
          </cell>
          <cell r="C1239" t="str">
            <v>โต๊ะทำงานเข้ามุมจนท.สินไหม ขนาด 60*60*75</v>
          </cell>
          <cell r="D1239" t="str">
            <v>20 ก.ค. 41</v>
          </cell>
          <cell r="E1239">
            <v>1138.44</v>
          </cell>
          <cell r="F1239">
            <v>0</v>
          </cell>
          <cell r="G1239">
            <v>20</v>
          </cell>
          <cell r="H1239">
            <v>330.62</v>
          </cell>
          <cell r="I1239">
            <v>330.62</v>
          </cell>
          <cell r="J1239">
            <v>807.82</v>
          </cell>
          <cell r="K1239" t="str">
            <v>201</v>
          </cell>
        </row>
        <row r="1240">
          <cell r="A1240" t="str">
            <v>110300000</v>
          </cell>
          <cell r="B1240" t="str">
            <v>201C2040001</v>
          </cell>
          <cell r="C1240" t="str">
            <v>โต๊ทำงานขนาด 60*120*75</v>
          </cell>
          <cell r="D1240" t="str">
            <v>20 ก.ค. 41</v>
          </cell>
          <cell r="E1240">
            <v>3282.54</v>
          </cell>
          <cell r="F1240">
            <v>0</v>
          </cell>
          <cell r="G1240">
            <v>20</v>
          </cell>
          <cell r="H1240">
            <v>953.3</v>
          </cell>
          <cell r="I1240">
            <v>953.3</v>
          </cell>
          <cell r="J1240">
            <v>2329.2399999999998</v>
          </cell>
          <cell r="K1240" t="str">
            <v>201</v>
          </cell>
        </row>
        <row r="1241">
          <cell r="A1241" t="str">
            <v>110300000</v>
          </cell>
          <cell r="B1241" t="str">
            <v>201C2040002</v>
          </cell>
          <cell r="C1241" t="str">
            <v>โต๊ทำงานขนาด 60*120*75</v>
          </cell>
          <cell r="D1241" t="str">
            <v>20 ก.ค. 41</v>
          </cell>
          <cell r="E1241">
            <v>3282.54</v>
          </cell>
          <cell r="F1241">
            <v>0</v>
          </cell>
          <cell r="G1241">
            <v>20</v>
          </cell>
          <cell r="H1241">
            <v>953.3</v>
          </cell>
          <cell r="I1241">
            <v>953.3</v>
          </cell>
          <cell r="J1241">
            <v>2329.2399999999998</v>
          </cell>
          <cell r="K1241" t="str">
            <v>201</v>
          </cell>
        </row>
        <row r="1242">
          <cell r="A1242" t="str">
            <v>110300000</v>
          </cell>
          <cell r="B1242" t="str">
            <v>201C2040003</v>
          </cell>
          <cell r="C1242" t="str">
            <v>โต๊ทำงานขนาด 60*120*75</v>
          </cell>
          <cell r="D1242" t="str">
            <v>20 ก.ค. 41</v>
          </cell>
          <cell r="E1242">
            <v>3282.54</v>
          </cell>
          <cell r="F1242">
            <v>0</v>
          </cell>
          <cell r="G1242">
            <v>20</v>
          </cell>
          <cell r="H1242">
            <v>953.3</v>
          </cell>
          <cell r="I1242">
            <v>953.3</v>
          </cell>
          <cell r="J1242">
            <v>2329.2399999999998</v>
          </cell>
          <cell r="K1242" t="str">
            <v>201</v>
          </cell>
        </row>
        <row r="1243">
          <cell r="A1243" t="str">
            <v>110300000</v>
          </cell>
          <cell r="B1243" t="str">
            <v>201C20J0001</v>
          </cell>
          <cell r="C1243" t="str">
            <v>โต๊ะทำงานผจก. ขนาด75*165*75</v>
          </cell>
          <cell r="D1243" t="str">
            <v>20 ก.ค. 41</v>
          </cell>
          <cell r="E1243">
            <v>4133.16</v>
          </cell>
          <cell r="F1243">
            <v>0</v>
          </cell>
          <cell r="G1243">
            <v>20</v>
          </cell>
          <cell r="H1243">
            <v>1200.33</v>
          </cell>
          <cell r="I1243">
            <v>1200.33</v>
          </cell>
          <cell r="J1243">
            <v>2932.83</v>
          </cell>
          <cell r="K1243" t="str">
            <v>201</v>
          </cell>
        </row>
        <row r="1244">
          <cell r="A1244" t="str">
            <v>110300000</v>
          </cell>
          <cell r="B1244" t="str">
            <v>201C20Z0001</v>
          </cell>
          <cell r="C1244" t="str">
            <v>โต๊ะวางคอมพิวเตอร์ขนาด50*90*75</v>
          </cell>
          <cell r="D1244" t="str">
            <v>20 ก.ค. 41</v>
          </cell>
          <cell r="E1244">
            <v>1869.99</v>
          </cell>
          <cell r="F1244">
            <v>0</v>
          </cell>
          <cell r="G1244">
            <v>20</v>
          </cell>
          <cell r="H1244">
            <v>543.03</v>
          </cell>
          <cell r="I1244">
            <v>543.03</v>
          </cell>
          <cell r="J1244">
            <v>1326.96</v>
          </cell>
          <cell r="K1244" t="str">
            <v>201</v>
          </cell>
        </row>
        <row r="1245">
          <cell r="A1245" t="str">
            <v>110300000</v>
          </cell>
          <cell r="B1245" t="str">
            <v>201C21K0001</v>
          </cell>
          <cell r="C1245" t="str">
            <v>เก้าอี้จนท.สินไหม พนักพิงต่ำ</v>
          </cell>
          <cell r="D1245" t="str">
            <v>20 ก.ค. 41</v>
          </cell>
          <cell r="E1245">
            <v>1906.82</v>
          </cell>
          <cell r="F1245">
            <v>0</v>
          </cell>
          <cell r="G1245">
            <v>20</v>
          </cell>
          <cell r="H1245">
            <v>553.74</v>
          </cell>
          <cell r="I1245">
            <v>553.74</v>
          </cell>
          <cell r="J1245">
            <v>1353.08</v>
          </cell>
          <cell r="K1245" t="str">
            <v>702</v>
          </cell>
        </row>
        <row r="1246">
          <cell r="A1246" t="str">
            <v>110300000</v>
          </cell>
          <cell r="B1246" t="str">
            <v>201C21K0002</v>
          </cell>
          <cell r="C1246" t="str">
            <v>เก้าอี้จนท.สินไหม พนักพิงต่ำ</v>
          </cell>
          <cell r="D1246" t="str">
            <v>20 ก.ค. 41</v>
          </cell>
          <cell r="E1246">
            <v>1906.82</v>
          </cell>
          <cell r="F1246">
            <v>0</v>
          </cell>
          <cell r="G1246">
            <v>20</v>
          </cell>
          <cell r="H1246">
            <v>553.74</v>
          </cell>
          <cell r="I1246">
            <v>553.74</v>
          </cell>
          <cell r="J1246">
            <v>1353.08</v>
          </cell>
          <cell r="K1246" t="str">
            <v>702</v>
          </cell>
        </row>
        <row r="1247">
          <cell r="A1247" t="str">
            <v>110300000</v>
          </cell>
          <cell r="B1247" t="str">
            <v>201C21K0003</v>
          </cell>
          <cell r="C1247" t="str">
            <v>เก้าอี้จนท.สินไหม พนักพิงต่ำ</v>
          </cell>
          <cell r="D1247" t="str">
            <v>20 ก.ค. 41</v>
          </cell>
          <cell r="E1247">
            <v>1906.82</v>
          </cell>
          <cell r="F1247">
            <v>0</v>
          </cell>
          <cell r="G1247">
            <v>20</v>
          </cell>
          <cell r="H1247">
            <v>553.74</v>
          </cell>
          <cell r="I1247">
            <v>553.74</v>
          </cell>
          <cell r="J1247">
            <v>1353.08</v>
          </cell>
          <cell r="K1247" t="str">
            <v>702</v>
          </cell>
        </row>
        <row r="1248">
          <cell r="A1248" t="str">
            <v>110300000</v>
          </cell>
          <cell r="B1248" t="str">
            <v>201C21L0001</v>
          </cell>
          <cell r="C1248" t="str">
            <v>เก้าอี้ทำงานพนักพิงต่ำ ไม่มีท้าวแขน</v>
          </cell>
          <cell r="D1248" t="str">
            <v>20 ก.ค. 41</v>
          </cell>
          <cell r="E1248">
            <v>1531.62</v>
          </cell>
          <cell r="F1248">
            <v>0</v>
          </cell>
          <cell r="G1248">
            <v>20</v>
          </cell>
          <cell r="H1248">
            <v>444.85</v>
          </cell>
          <cell r="I1248">
            <v>444.85</v>
          </cell>
          <cell r="J1248">
            <v>1086.77</v>
          </cell>
          <cell r="K1248" t="str">
            <v>201</v>
          </cell>
        </row>
        <row r="1249">
          <cell r="A1249" t="str">
            <v>110300000</v>
          </cell>
          <cell r="B1249" t="str">
            <v>201C21L0002</v>
          </cell>
          <cell r="C1249" t="str">
            <v>เก้าอี้ทำงานพนักพิงต่ำ ไม่มีท้าวแขน</v>
          </cell>
          <cell r="D1249" t="str">
            <v>20 ก.ค. 41</v>
          </cell>
          <cell r="E1249">
            <v>1531.62</v>
          </cell>
          <cell r="F1249">
            <v>0</v>
          </cell>
          <cell r="G1249">
            <v>20</v>
          </cell>
          <cell r="H1249">
            <v>444.85</v>
          </cell>
          <cell r="I1249">
            <v>444.85</v>
          </cell>
          <cell r="J1249">
            <v>1086.77</v>
          </cell>
          <cell r="K1249" t="str">
            <v>201</v>
          </cell>
        </row>
        <row r="1250">
          <cell r="A1250" t="str">
            <v>110300000</v>
          </cell>
          <cell r="B1250" t="str">
            <v>201C21L0003</v>
          </cell>
          <cell r="C1250" t="str">
            <v>เก้าอี้ทำงานพนักพิงต่ำ ไม่มีท้าวแขน</v>
          </cell>
          <cell r="D1250" t="str">
            <v>20 ก.ค. 41</v>
          </cell>
          <cell r="E1250">
            <v>1531.62</v>
          </cell>
          <cell r="F1250">
            <v>0</v>
          </cell>
          <cell r="G1250">
            <v>20</v>
          </cell>
          <cell r="H1250">
            <v>444.85</v>
          </cell>
          <cell r="I1250">
            <v>444.85</v>
          </cell>
          <cell r="J1250">
            <v>1086.77</v>
          </cell>
          <cell r="K1250" t="str">
            <v>201</v>
          </cell>
        </row>
        <row r="1251">
          <cell r="A1251" t="str">
            <v>110300000</v>
          </cell>
          <cell r="B1251" t="str">
            <v>201C21L0005</v>
          </cell>
          <cell r="C1251" t="str">
            <v>เก้าอี้ทำงานพนักพิงต่ำ ไม่มีท้าวแขน</v>
          </cell>
          <cell r="D1251" t="str">
            <v>20 ก.ค. 41</v>
          </cell>
          <cell r="E1251">
            <v>1531.62</v>
          </cell>
          <cell r="F1251">
            <v>0</v>
          </cell>
          <cell r="G1251">
            <v>20</v>
          </cell>
          <cell r="H1251">
            <v>444.85</v>
          </cell>
          <cell r="I1251">
            <v>444.85</v>
          </cell>
          <cell r="J1251">
            <v>1086.77</v>
          </cell>
          <cell r="K1251" t="str">
            <v>201</v>
          </cell>
        </row>
        <row r="1252">
          <cell r="A1252" t="str">
            <v>110300000</v>
          </cell>
          <cell r="B1252" t="str">
            <v>201C21L004</v>
          </cell>
          <cell r="C1252" t="str">
            <v>เก้าอี้ทำงานพนักพิงต่ำ ไม่มีท้าวแขน</v>
          </cell>
          <cell r="D1252" t="str">
            <v>20 ก.ค. 41</v>
          </cell>
          <cell r="E1252">
            <v>1531.62</v>
          </cell>
          <cell r="F1252">
            <v>0</v>
          </cell>
          <cell r="G1252">
            <v>20</v>
          </cell>
          <cell r="H1252">
            <v>444.85</v>
          </cell>
          <cell r="I1252">
            <v>444.85</v>
          </cell>
          <cell r="J1252">
            <v>1086.77</v>
          </cell>
          <cell r="K1252" t="str">
            <v>201</v>
          </cell>
        </row>
        <row r="1253">
          <cell r="A1253" t="str">
            <v>110300000</v>
          </cell>
          <cell r="B1253" t="str">
            <v>201C21M0001</v>
          </cell>
          <cell r="C1253" t="str">
            <v>เก้าอี้ทำงานผจก.</v>
          </cell>
          <cell r="D1253" t="str">
            <v>20 ก.ค. 41</v>
          </cell>
          <cell r="E1253">
            <v>3626.9</v>
          </cell>
          <cell r="F1253">
            <v>0</v>
          </cell>
          <cell r="G1253">
            <v>20</v>
          </cell>
          <cell r="H1253">
            <v>1053.32</v>
          </cell>
          <cell r="I1253">
            <v>1053.32</v>
          </cell>
          <cell r="J1253">
            <v>2573.58</v>
          </cell>
          <cell r="K1253" t="str">
            <v>201</v>
          </cell>
        </row>
        <row r="1254">
          <cell r="A1254" t="str">
            <v>110300000</v>
          </cell>
          <cell r="B1254" t="str">
            <v>201C21N0001</v>
          </cell>
          <cell r="C1254" t="str">
            <v>โซฟาพักคอย 3 ที่นั่ง</v>
          </cell>
          <cell r="D1254" t="str">
            <v>20 ก.ค. 41</v>
          </cell>
          <cell r="E1254">
            <v>6715.85</v>
          </cell>
          <cell r="F1254">
            <v>0</v>
          </cell>
          <cell r="G1254">
            <v>20</v>
          </cell>
          <cell r="H1254">
            <v>1950.4</v>
          </cell>
          <cell r="I1254">
            <v>1950.4</v>
          </cell>
          <cell r="J1254">
            <v>4765.45</v>
          </cell>
          <cell r="K1254" t="str">
            <v>201</v>
          </cell>
        </row>
        <row r="1255">
          <cell r="A1255" t="str">
            <v>110300000</v>
          </cell>
          <cell r="B1255" t="str">
            <v>201C22J0001</v>
          </cell>
          <cell r="C1255" t="str">
            <v>ตู้เก็บเอกสารบานเลื่อน ขนาด 40*80*75</v>
          </cell>
          <cell r="D1255" t="str">
            <v>20 ก.ค. 41</v>
          </cell>
          <cell r="E1255">
            <v>2032.74</v>
          </cell>
          <cell r="F1255">
            <v>0</v>
          </cell>
          <cell r="G1255">
            <v>20</v>
          </cell>
          <cell r="H1255">
            <v>590.32000000000005</v>
          </cell>
          <cell r="I1255">
            <v>590.32000000000005</v>
          </cell>
          <cell r="J1255">
            <v>1442.42</v>
          </cell>
          <cell r="K1255" t="str">
            <v>201</v>
          </cell>
        </row>
        <row r="1256">
          <cell r="A1256" t="str">
            <v>110300000</v>
          </cell>
          <cell r="B1256" t="str">
            <v>201C22J0002</v>
          </cell>
          <cell r="C1256" t="str">
            <v>ตู้เก็บเอกสารบานเลื่อน ขนาด 40*80*75</v>
          </cell>
          <cell r="D1256" t="str">
            <v>20 ก.ค. 41</v>
          </cell>
          <cell r="E1256">
            <v>2032.74</v>
          </cell>
          <cell r="F1256">
            <v>0</v>
          </cell>
          <cell r="G1256">
            <v>20</v>
          </cell>
          <cell r="H1256">
            <v>590.32000000000005</v>
          </cell>
          <cell r="I1256">
            <v>590.32000000000005</v>
          </cell>
          <cell r="J1256">
            <v>1442.42</v>
          </cell>
          <cell r="K1256" t="str">
            <v>201</v>
          </cell>
        </row>
        <row r="1257">
          <cell r="A1257" t="str">
            <v>110300000</v>
          </cell>
          <cell r="B1257" t="str">
            <v>201C22K0001</v>
          </cell>
          <cell r="C1257" t="str">
            <v>ตู้เก็บเอกสารขนาด 40*90*75 บานลิ้นชัก</v>
          </cell>
          <cell r="D1257" t="str">
            <v>20 ก.ค. 41</v>
          </cell>
          <cell r="E1257">
            <v>3032.41</v>
          </cell>
          <cell r="F1257">
            <v>0</v>
          </cell>
          <cell r="G1257">
            <v>20</v>
          </cell>
          <cell r="H1257">
            <v>880.66</v>
          </cell>
          <cell r="I1257">
            <v>880.66</v>
          </cell>
          <cell r="J1257">
            <v>2151.75</v>
          </cell>
          <cell r="K1257" t="str">
            <v>201</v>
          </cell>
        </row>
        <row r="1258">
          <cell r="A1258" t="str">
            <v>110300000</v>
          </cell>
          <cell r="B1258" t="str">
            <v>201C22L0001</v>
          </cell>
          <cell r="C1258" t="str">
            <v>ตู้เก็บเอกสารขนาด 40*80*190</v>
          </cell>
          <cell r="D1258" t="str">
            <v>20 ก.ค. 41</v>
          </cell>
          <cell r="E1258">
            <v>4039.79</v>
          </cell>
          <cell r="F1258">
            <v>0</v>
          </cell>
          <cell r="G1258">
            <v>20</v>
          </cell>
          <cell r="H1258">
            <v>1173.2</v>
          </cell>
          <cell r="I1258">
            <v>1173.2</v>
          </cell>
          <cell r="J1258">
            <v>2866.59</v>
          </cell>
          <cell r="K1258" t="str">
            <v>201</v>
          </cell>
        </row>
        <row r="1259">
          <cell r="A1259" t="str">
            <v>110300000</v>
          </cell>
          <cell r="B1259" t="str">
            <v>201C22L0002</v>
          </cell>
          <cell r="C1259" t="str">
            <v>ตู้เก็บเอกสารขนาด 40*80*190</v>
          </cell>
          <cell r="D1259" t="str">
            <v>20 ก.ค. 41</v>
          </cell>
          <cell r="E1259">
            <v>4039.79</v>
          </cell>
          <cell r="F1259">
            <v>0</v>
          </cell>
          <cell r="G1259">
            <v>20</v>
          </cell>
          <cell r="H1259">
            <v>1173.2</v>
          </cell>
          <cell r="I1259">
            <v>1173.2</v>
          </cell>
          <cell r="J1259">
            <v>2866.59</v>
          </cell>
          <cell r="K1259" t="str">
            <v>201</v>
          </cell>
        </row>
        <row r="1260">
          <cell r="A1260" t="str">
            <v>110300000</v>
          </cell>
          <cell r="B1260" t="str">
            <v>201C22L0003</v>
          </cell>
          <cell r="C1260" t="str">
            <v>ตู้เก็บเอกสารขนาด 40*80*190</v>
          </cell>
          <cell r="D1260" t="str">
            <v>20 ก.ค. 41</v>
          </cell>
          <cell r="E1260">
            <v>4039.79</v>
          </cell>
          <cell r="F1260">
            <v>0</v>
          </cell>
          <cell r="G1260">
            <v>20</v>
          </cell>
          <cell r="H1260">
            <v>1173.2</v>
          </cell>
          <cell r="I1260">
            <v>1173.2</v>
          </cell>
          <cell r="J1260">
            <v>2866.59</v>
          </cell>
          <cell r="K1260" t="str">
            <v>201</v>
          </cell>
        </row>
        <row r="1261">
          <cell r="A1261" t="str">
            <v>110300000</v>
          </cell>
          <cell r="B1261" t="str">
            <v>201C26N0001</v>
          </cell>
          <cell r="C1261" t="str">
            <v>ฉากครึ่งกระจกขนาด 180*150</v>
          </cell>
          <cell r="D1261" t="str">
            <v>20 ก.ค. 41</v>
          </cell>
          <cell r="E1261">
            <v>5728.17</v>
          </cell>
          <cell r="F1261">
            <v>0</v>
          </cell>
          <cell r="G1261">
            <v>20</v>
          </cell>
          <cell r="H1261">
            <v>1663.5</v>
          </cell>
          <cell r="I1261">
            <v>1663.5</v>
          </cell>
          <cell r="J1261">
            <v>4064.67</v>
          </cell>
          <cell r="K1261" t="str">
            <v>201</v>
          </cell>
        </row>
        <row r="1262">
          <cell r="A1262" t="str">
            <v>110300000</v>
          </cell>
          <cell r="B1262" t="str">
            <v>201C2CS0001</v>
          </cell>
          <cell r="C1262" t="str">
            <v>เครื่องคิดเลข</v>
          </cell>
          <cell r="D1262" t="str">
            <v>18 ส.ค. 41</v>
          </cell>
          <cell r="E1262">
            <v>640</v>
          </cell>
          <cell r="F1262">
            <v>0</v>
          </cell>
          <cell r="G1262">
            <v>20</v>
          </cell>
          <cell r="H1262">
            <v>175.68</v>
          </cell>
          <cell r="I1262">
            <v>175.68</v>
          </cell>
          <cell r="J1262">
            <v>464.32</v>
          </cell>
          <cell r="K1262" t="str">
            <v>201</v>
          </cell>
        </row>
        <row r="1263">
          <cell r="A1263" t="str">
            <v>110300000</v>
          </cell>
          <cell r="B1263" t="str">
            <v>201C2CS0002</v>
          </cell>
          <cell r="C1263" t="str">
            <v>เครื่องคิดเลข</v>
          </cell>
          <cell r="D1263" t="str">
            <v>18 ส.ค. 41</v>
          </cell>
          <cell r="E1263">
            <v>640</v>
          </cell>
          <cell r="F1263">
            <v>0</v>
          </cell>
          <cell r="G1263">
            <v>20</v>
          </cell>
          <cell r="H1263">
            <v>175.68</v>
          </cell>
          <cell r="I1263">
            <v>175.68</v>
          </cell>
          <cell r="J1263">
            <v>464.32</v>
          </cell>
          <cell r="K1263" t="str">
            <v>201</v>
          </cell>
        </row>
        <row r="1264">
          <cell r="A1264" t="str">
            <v>110300000</v>
          </cell>
          <cell r="B1264" t="str">
            <v>201C2SS006</v>
          </cell>
          <cell r="C1264" t="str">
            <v>ป้ายประชาสัมพันธ์</v>
          </cell>
          <cell r="D1264" t="str">
            <v>19 ก.ค. 42</v>
          </cell>
          <cell r="E1264">
            <v>1400</v>
          </cell>
          <cell r="F1264">
            <v>0</v>
          </cell>
          <cell r="G1264">
            <v>20</v>
          </cell>
          <cell r="H1264">
            <v>127.33</v>
          </cell>
          <cell r="I1264">
            <v>127.33</v>
          </cell>
          <cell r="J1264">
            <v>1272.67</v>
          </cell>
          <cell r="K1264" t="str">
            <v>201</v>
          </cell>
        </row>
        <row r="1265">
          <cell r="A1265" t="str">
            <v>110300000</v>
          </cell>
          <cell r="B1265" t="str">
            <v>202C2010001</v>
          </cell>
          <cell r="C1265" t="str">
            <v>โต๊ะข้างโซฟาขนาด 50*50*40</v>
          </cell>
          <cell r="D1265" t="str">
            <v>20 ก.ค. 41</v>
          </cell>
          <cell r="E1265">
            <v>1555.59</v>
          </cell>
          <cell r="F1265">
            <v>0</v>
          </cell>
          <cell r="G1265">
            <v>20</v>
          </cell>
          <cell r="H1265">
            <v>451.72</v>
          </cell>
          <cell r="I1265">
            <v>451.72</v>
          </cell>
          <cell r="J1265">
            <v>1103.8699999999999</v>
          </cell>
          <cell r="K1265" t="str">
            <v>202</v>
          </cell>
        </row>
        <row r="1266">
          <cell r="A1266" t="str">
            <v>110300000</v>
          </cell>
          <cell r="B1266" t="str">
            <v>202C2010002</v>
          </cell>
          <cell r="C1266" t="str">
            <v>โต๊ะข้างโซฟาขนาด 50*50*40</v>
          </cell>
          <cell r="D1266" t="str">
            <v>20 ก.ค. 41</v>
          </cell>
          <cell r="E1266">
            <v>1555.59</v>
          </cell>
          <cell r="F1266">
            <v>0</v>
          </cell>
          <cell r="G1266">
            <v>20</v>
          </cell>
          <cell r="H1266">
            <v>451.72</v>
          </cell>
          <cell r="I1266">
            <v>451.72</v>
          </cell>
          <cell r="J1266">
            <v>1103.8699999999999</v>
          </cell>
          <cell r="K1266" t="str">
            <v>202</v>
          </cell>
        </row>
        <row r="1267">
          <cell r="A1267" t="str">
            <v>110300000</v>
          </cell>
          <cell r="B1267" t="str">
            <v>202C2030001</v>
          </cell>
          <cell r="C1267" t="str">
            <v>โต๊ะทำงานเข้ามุม จนท.สินไหม 60*60*75</v>
          </cell>
          <cell r="D1267" t="str">
            <v>20 ก.ค. 41</v>
          </cell>
          <cell r="E1267">
            <v>1317.64</v>
          </cell>
          <cell r="F1267">
            <v>0</v>
          </cell>
          <cell r="G1267">
            <v>20</v>
          </cell>
          <cell r="H1267">
            <v>382.64</v>
          </cell>
          <cell r="I1267">
            <v>382.64</v>
          </cell>
          <cell r="J1267">
            <v>935</v>
          </cell>
          <cell r="K1267" t="str">
            <v>202</v>
          </cell>
        </row>
        <row r="1268">
          <cell r="A1268" t="str">
            <v>110300000</v>
          </cell>
          <cell r="B1268" t="str">
            <v>202C2040001</v>
          </cell>
          <cell r="C1268" t="str">
            <v>โต๊ะทำงานจนท.สินไหม 60*120*75</v>
          </cell>
          <cell r="D1268" t="str">
            <v>20 ก.ค. 41</v>
          </cell>
          <cell r="E1268">
            <v>3799.25</v>
          </cell>
          <cell r="F1268">
            <v>0</v>
          </cell>
          <cell r="G1268">
            <v>20</v>
          </cell>
          <cell r="H1268">
            <v>1103.3699999999999</v>
          </cell>
          <cell r="I1268">
            <v>1103.3699999999999</v>
          </cell>
          <cell r="J1268">
            <v>2695.88</v>
          </cell>
          <cell r="K1268" t="str">
            <v>202</v>
          </cell>
        </row>
        <row r="1269">
          <cell r="A1269" t="str">
            <v>110300000</v>
          </cell>
          <cell r="B1269" t="str">
            <v>202C2040002</v>
          </cell>
          <cell r="C1269" t="str">
            <v>โต๊ะทำงานจนท.สินไหม 60*120*75</v>
          </cell>
          <cell r="D1269" t="str">
            <v>20 ก.ค. 41</v>
          </cell>
          <cell r="E1269">
            <v>3799.25</v>
          </cell>
          <cell r="F1269">
            <v>0</v>
          </cell>
          <cell r="G1269">
            <v>20</v>
          </cell>
          <cell r="H1269">
            <v>1103.3699999999999</v>
          </cell>
          <cell r="I1269">
            <v>1103.3699999999999</v>
          </cell>
          <cell r="J1269">
            <v>2695.88</v>
          </cell>
          <cell r="K1269" t="str">
            <v>202</v>
          </cell>
        </row>
        <row r="1270">
          <cell r="A1270" t="str">
            <v>110300000</v>
          </cell>
          <cell r="B1270" t="str">
            <v>202C2040003</v>
          </cell>
          <cell r="C1270" t="str">
            <v>โต๊ะทำงานจนท.สินไหม 60*120*75</v>
          </cell>
          <cell r="D1270" t="str">
            <v>20 ก.ค. 41</v>
          </cell>
          <cell r="E1270">
            <v>3799.25</v>
          </cell>
          <cell r="F1270">
            <v>0</v>
          </cell>
          <cell r="G1270">
            <v>20</v>
          </cell>
          <cell r="H1270">
            <v>1103.3699999999999</v>
          </cell>
          <cell r="I1270">
            <v>1103.3699999999999</v>
          </cell>
          <cell r="J1270">
            <v>2695.88</v>
          </cell>
          <cell r="K1270" t="str">
            <v>202</v>
          </cell>
        </row>
        <row r="1271">
          <cell r="A1271" t="str">
            <v>110300000</v>
          </cell>
          <cell r="B1271" t="str">
            <v>202C20J0001</v>
          </cell>
          <cell r="C1271" t="str">
            <v>โต๊ะทำงานขนาดผจก.ขนาด 75*165*75</v>
          </cell>
          <cell r="D1271" t="str">
            <v>20 ก.ค. 41</v>
          </cell>
          <cell r="E1271">
            <v>4443.6899999999996</v>
          </cell>
          <cell r="F1271">
            <v>0</v>
          </cell>
          <cell r="G1271">
            <v>20</v>
          </cell>
          <cell r="H1271">
            <v>1290.5</v>
          </cell>
          <cell r="I1271">
            <v>1290.5</v>
          </cell>
          <cell r="J1271">
            <v>3153.19</v>
          </cell>
          <cell r="K1271" t="str">
            <v>202</v>
          </cell>
        </row>
        <row r="1272">
          <cell r="A1272" t="str">
            <v>110300000</v>
          </cell>
          <cell r="B1272" t="str">
            <v>202C20Z0001</v>
          </cell>
          <cell r="C1272" t="str">
            <v>โต๊ะวางคอมพิวเตอร์ขนาด 50*90*75</v>
          </cell>
          <cell r="D1272" t="str">
            <v>20 ก.ค. 41</v>
          </cell>
          <cell r="E1272">
            <v>2164.34</v>
          </cell>
          <cell r="F1272">
            <v>0</v>
          </cell>
          <cell r="G1272">
            <v>20</v>
          </cell>
          <cell r="H1272">
            <v>628.52</v>
          </cell>
          <cell r="I1272">
            <v>628.52</v>
          </cell>
          <cell r="J1272">
            <v>1535.82</v>
          </cell>
          <cell r="K1272" t="str">
            <v>202</v>
          </cell>
        </row>
        <row r="1273">
          <cell r="A1273" t="str">
            <v>110300000</v>
          </cell>
          <cell r="B1273" t="str">
            <v>202C21K0001</v>
          </cell>
          <cell r="C1273" t="str">
            <v>เก้าอี้ทำงาน จนท.สินไหม พนักพิงต่ำ</v>
          </cell>
          <cell r="D1273" t="str">
            <v>20 ก.ค. 41</v>
          </cell>
          <cell r="E1273">
            <v>2206.98</v>
          </cell>
          <cell r="F1273">
            <v>0</v>
          </cell>
          <cell r="G1273">
            <v>20</v>
          </cell>
          <cell r="H1273">
            <v>640.95000000000005</v>
          </cell>
          <cell r="I1273">
            <v>640.95000000000005</v>
          </cell>
          <cell r="J1273">
            <v>1566.03</v>
          </cell>
          <cell r="K1273" t="str">
            <v>202</v>
          </cell>
        </row>
        <row r="1274">
          <cell r="A1274" t="str">
            <v>110300000</v>
          </cell>
          <cell r="B1274" t="str">
            <v>202C21K0002</v>
          </cell>
          <cell r="C1274" t="str">
            <v>เก้าอี้ทำงาน จนท.สินไหม พนักพิงต่ำ</v>
          </cell>
          <cell r="D1274" t="str">
            <v>20 ก.ค. 41</v>
          </cell>
          <cell r="E1274">
            <v>2206.98</v>
          </cell>
          <cell r="F1274">
            <v>0</v>
          </cell>
          <cell r="G1274">
            <v>20</v>
          </cell>
          <cell r="H1274">
            <v>640.95000000000005</v>
          </cell>
          <cell r="I1274">
            <v>640.95000000000005</v>
          </cell>
          <cell r="J1274">
            <v>1566.03</v>
          </cell>
          <cell r="K1274" t="str">
            <v>202</v>
          </cell>
        </row>
        <row r="1275">
          <cell r="A1275" t="str">
            <v>110300000</v>
          </cell>
          <cell r="B1275" t="str">
            <v>202C21K0003</v>
          </cell>
          <cell r="C1275" t="str">
            <v>เก้าอี้ทำงาน จนท.สินไหม พนักพิงต่ำ</v>
          </cell>
          <cell r="D1275" t="str">
            <v>20 ก.ค. 41</v>
          </cell>
          <cell r="E1275">
            <v>2206.98</v>
          </cell>
          <cell r="F1275">
            <v>0</v>
          </cell>
          <cell r="G1275">
            <v>20</v>
          </cell>
          <cell r="H1275">
            <v>640.95000000000005</v>
          </cell>
          <cell r="I1275">
            <v>640.95000000000005</v>
          </cell>
          <cell r="J1275">
            <v>1566.03</v>
          </cell>
          <cell r="K1275" t="str">
            <v>202</v>
          </cell>
        </row>
        <row r="1276">
          <cell r="A1276" t="str">
            <v>110300000</v>
          </cell>
          <cell r="B1276" t="str">
            <v>202C21L0001</v>
          </cell>
          <cell r="C1276" t="str">
            <v>เก้าอี้พักคอย พนักพิงต่ำไม่มีท้าวแขน</v>
          </cell>
          <cell r="D1276" t="str">
            <v>20 ก.ค. 41</v>
          </cell>
          <cell r="E1276">
            <v>1772.72</v>
          </cell>
          <cell r="F1276">
            <v>0</v>
          </cell>
          <cell r="G1276">
            <v>20</v>
          </cell>
          <cell r="H1276">
            <v>514.79999999999995</v>
          </cell>
          <cell r="I1276">
            <v>514.79999999999995</v>
          </cell>
          <cell r="J1276">
            <v>1257.92</v>
          </cell>
          <cell r="K1276" t="str">
            <v>202</v>
          </cell>
        </row>
        <row r="1277">
          <cell r="A1277" t="str">
            <v>110300000</v>
          </cell>
          <cell r="B1277" t="str">
            <v>202C21L0002</v>
          </cell>
          <cell r="C1277" t="str">
            <v>เก้าอี้พักคอย พนักพิงต่ำไม่มีท้าวแขน</v>
          </cell>
          <cell r="D1277" t="str">
            <v>20 ก.ค. 41</v>
          </cell>
          <cell r="E1277">
            <v>1772.72</v>
          </cell>
          <cell r="F1277">
            <v>0</v>
          </cell>
          <cell r="G1277">
            <v>20</v>
          </cell>
          <cell r="H1277">
            <v>514.79999999999995</v>
          </cell>
          <cell r="I1277">
            <v>514.79999999999995</v>
          </cell>
          <cell r="J1277">
            <v>1257.92</v>
          </cell>
          <cell r="K1277" t="str">
            <v>202</v>
          </cell>
        </row>
        <row r="1278">
          <cell r="A1278" t="str">
            <v>110300000</v>
          </cell>
          <cell r="B1278" t="str">
            <v>202C21L0003</v>
          </cell>
          <cell r="C1278" t="str">
            <v>เก้าอี้พักคอย พนักพิงต่ำไม่มีท้าวแขน</v>
          </cell>
          <cell r="D1278" t="str">
            <v>20 ก.ค. 41</v>
          </cell>
          <cell r="E1278">
            <v>1772.72</v>
          </cell>
          <cell r="F1278">
            <v>0</v>
          </cell>
          <cell r="G1278">
            <v>20</v>
          </cell>
          <cell r="H1278">
            <v>514.79999999999995</v>
          </cell>
          <cell r="I1278">
            <v>514.79999999999995</v>
          </cell>
          <cell r="J1278">
            <v>1257.92</v>
          </cell>
          <cell r="K1278" t="str">
            <v>202</v>
          </cell>
        </row>
        <row r="1279">
          <cell r="A1279" t="str">
            <v>110300000</v>
          </cell>
          <cell r="B1279" t="str">
            <v>202C21L0004</v>
          </cell>
          <cell r="C1279" t="str">
            <v>เก้าอี้พักคอย พนักพิงต่ำไม่มีท้าวแขน</v>
          </cell>
          <cell r="D1279" t="str">
            <v>20 ก.ค. 41</v>
          </cell>
          <cell r="E1279">
            <v>1772.72</v>
          </cell>
          <cell r="F1279">
            <v>0</v>
          </cell>
          <cell r="G1279">
            <v>20</v>
          </cell>
          <cell r="H1279">
            <v>514.79999999999995</v>
          </cell>
          <cell r="I1279">
            <v>514.79999999999995</v>
          </cell>
          <cell r="J1279">
            <v>1257.92</v>
          </cell>
          <cell r="K1279" t="str">
            <v>202</v>
          </cell>
        </row>
        <row r="1280">
          <cell r="A1280" t="str">
            <v>110300000</v>
          </cell>
          <cell r="B1280" t="str">
            <v>202C21L0005</v>
          </cell>
          <cell r="C1280" t="str">
            <v>เก้าอี้พักคอย พนักพิงต่ำไม่มีท้าวแขน</v>
          </cell>
          <cell r="D1280" t="str">
            <v>20 ก.ค. 41</v>
          </cell>
          <cell r="E1280">
            <v>1772.72</v>
          </cell>
          <cell r="F1280">
            <v>0</v>
          </cell>
          <cell r="G1280">
            <v>20</v>
          </cell>
          <cell r="H1280">
            <v>514.79999999999995</v>
          </cell>
          <cell r="I1280">
            <v>514.79999999999995</v>
          </cell>
          <cell r="J1280">
            <v>1257.92</v>
          </cell>
          <cell r="K1280" t="str">
            <v>202</v>
          </cell>
        </row>
        <row r="1281">
          <cell r="A1281" t="str">
            <v>110300000</v>
          </cell>
          <cell r="B1281" t="str">
            <v>202C21M0001</v>
          </cell>
          <cell r="C1281" t="str">
            <v>เก้าอี้ทำงานผจก.พนักสูงมีท้าวแขน</v>
          </cell>
          <cell r="D1281" t="str">
            <v>20 ก.ค. 41</v>
          </cell>
          <cell r="E1281">
            <v>4197.8100000000004</v>
          </cell>
          <cell r="F1281">
            <v>0</v>
          </cell>
          <cell r="G1281">
            <v>20</v>
          </cell>
          <cell r="H1281">
            <v>1219.1600000000001</v>
          </cell>
          <cell r="I1281">
            <v>1219.1600000000001</v>
          </cell>
          <cell r="J1281">
            <v>2978.65</v>
          </cell>
          <cell r="K1281" t="str">
            <v>202</v>
          </cell>
        </row>
        <row r="1282">
          <cell r="A1282" t="str">
            <v>110300000</v>
          </cell>
          <cell r="B1282" t="str">
            <v>202C21N0001</v>
          </cell>
          <cell r="C1282" t="str">
            <v>โซฟาพักคอย 3 ที่นั่ง</v>
          </cell>
          <cell r="D1282" t="str">
            <v>20 ก.ค. 41</v>
          </cell>
          <cell r="E1282">
            <v>7772.99</v>
          </cell>
          <cell r="F1282">
            <v>0</v>
          </cell>
          <cell r="G1282">
            <v>20</v>
          </cell>
          <cell r="H1282">
            <v>2257.35</v>
          </cell>
          <cell r="I1282">
            <v>2257.35</v>
          </cell>
          <cell r="J1282">
            <v>5515.64</v>
          </cell>
          <cell r="K1282" t="str">
            <v>202</v>
          </cell>
        </row>
        <row r="1283">
          <cell r="A1283" t="str">
            <v>110300000</v>
          </cell>
          <cell r="B1283" t="str">
            <v>202C22J0001</v>
          </cell>
          <cell r="C1283" t="str">
            <v>ตู้เก็บเอกสาร(บานเลื่อน) 40*80*75</v>
          </cell>
          <cell r="D1283" t="str">
            <v>20 ก.ค. 41</v>
          </cell>
          <cell r="E1283">
            <v>2352.7199999999998</v>
          </cell>
          <cell r="F1283">
            <v>0</v>
          </cell>
          <cell r="G1283">
            <v>20</v>
          </cell>
          <cell r="H1283">
            <v>683.19</v>
          </cell>
          <cell r="I1283">
            <v>683.19</v>
          </cell>
          <cell r="J1283">
            <v>1669.53</v>
          </cell>
          <cell r="K1283" t="str">
            <v>202</v>
          </cell>
        </row>
        <row r="1284">
          <cell r="A1284" t="str">
            <v>110300000</v>
          </cell>
          <cell r="B1284" t="str">
            <v>202C22J0002</v>
          </cell>
          <cell r="C1284" t="str">
            <v>ตู้เก็บเอกสาร(บานเลื่อน) 40*80*75</v>
          </cell>
          <cell r="D1284" t="str">
            <v>20 ก.ค. 41</v>
          </cell>
          <cell r="E1284">
            <v>2352.7199999999998</v>
          </cell>
          <cell r="F1284">
            <v>0</v>
          </cell>
          <cell r="G1284">
            <v>20</v>
          </cell>
          <cell r="H1284">
            <v>683.19</v>
          </cell>
          <cell r="I1284">
            <v>683.19</v>
          </cell>
          <cell r="J1284">
            <v>1669.53</v>
          </cell>
          <cell r="K1284" t="str">
            <v>202</v>
          </cell>
        </row>
        <row r="1285">
          <cell r="A1285" t="str">
            <v>110300000</v>
          </cell>
          <cell r="B1285" t="str">
            <v>202C22K0001</v>
          </cell>
          <cell r="C1285" t="str">
            <v>ตู้เก็บเอกสาร(บานลิ้นชัก) 40*90*75</v>
          </cell>
          <cell r="D1285" t="str">
            <v>20 ก.ค. 41</v>
          </cell>
          <cell r="E1285">
            <v>3509.75</v>
          </cell>
          <cell r="F1285">
            <v>0</v>
          </cell>
          <cell r="G1285">
            <v>20</v>
          </cell>
          <cell r="H1285">
            <v>1019.27</v>
          </cell>
          <cell r="I1285">
            <v>1019.27</v>
          </cell>
          <cell r="J1285">
            <v>2490.48</v>
          </cell>
          <cell r="K1285" t="str">
            <v>202</v>
          </cell>
        </row>
        <row r="1286">
          <cell r="A1286" t="str">
            <v>110300000</v>
          </cell>
          <cell r="B1286" t="str">
            <v>202C22L0001</v>
          </cell>
          <cell r="C1286" t="str">
            <v>ตู้เก็บเอกสาร ขนาด 40*80*190</v>
          </cell>
          <cell r="D1286" t="str">
            <v>20 ก.ค. 41</v>
          </cell>
          <cell r="E1286">
            <v>4755.01</v>
          </cell>
          <cell r="F1286">
            <v>0</v>
          </cell>
          <cell r="G1286">
            <v>20</v>
          </cell>
          <cell r="H1286">
            <v>1380.88</v>
          </cell>
          <cell r="I1286">
            <v>1380.88</v>
          </cell>
          <cell r="J1286">
            <v>3374.13</v>
          </cell>
          <cell r="K1286" t="str">
            <v>202</v>
          </cell>
        </row>
        <row r="1287">
          <cell r="A1287" t="str">
            <v>110300000</v>
          </cell>
          <cell r="B1287" t="str">
            <v>202C22L0002</v>
          </cell>
          <cell r="C1287" t="str">
            <v>ตู้เก็บเอกสาร ขนาด 40*80*190</v>
          </cell>
          <cell r="D1287" t="str">
            <v>20 ก.ค. 41</v>
          </cell>
          <cell r="E1287">
            <v>4755.01</v>
          </cell>
          <cell r="F1287">
            <v>0</v>
          </cell>
          <cell r="G1287">
            <v>20</v>
          </cell>
          <cell r="H1287">
            <v>1380.88</v>
          </cell>
          <cell r="I1287">
            <v>1380.88</v>
          </cell>
          <cell r="J1287">
            <v>3374.13</v>
          </cell>
          <cell r="K1287" t="str">
            <v>202</v>
          </cell>
        </row>
        <row r="1288">
          <cell r="A1288" t="str">
            <v>110300000</v>
          </cell>
          <cell r="B1288" t="str">
            <v>202C22L0003</v>
          </cell>
          <cell r="C1288" t="str">
            <v>ตู้เก็บเอกสาร ขนาด 40*80*190</v>
          </cell>
          <cell r="D1288" t="str">
            <v>20 ก.ค. 41</v>
          </cell>
          <cell r="E1288">
            <v>4755.01</v>
          </cell>
          <cell r="F1288">
            <v>0</v>
          </cell>
          <cell r="G1288">
            <v>20</v>
          </cell>
          <cell r="H1288">
            <v>1380.88</v>
          </cell>
          <cell r="I1288">
            <v>1380.88</v>
          </cell>
          <cell r="J1288">
            <v>3374.13</v>
          </cell>
          <cell r="K1288" t="str">
            <v>202</v>
          </cell>
        </row>
        <row r="1289">
          <cell r="A1289" t="str">
            <v>110300000</v>
          </cell>
          <cell r="B1289" t="str">
            <v>202C26N0001</v>
          </cell>
          <cell r="C1289" t="str">
            <v>ฉากกั้นครึ่งกระจก 180*150</v>
          </cell>
          <cell r="D1289" t="str">
            <v>20 ก.ค. 41</v>
          </cell>
          <cell r="E1289">
            <v>6629.85</v>
          </cell>
          <cell r="F1289">
            <v>0</v>
          </cell>
          <cell r="G1289">
            <v>20</v>
          </cell>
          <cell r="H1289">
            <v>1925.39</v>
          </cell>
          <cell r="I1289">
            <v>1925.39</v>
          </cell>
          <cell r="J1289">
            <v>4704.46</v>
          </cell>
          <cell r="K1289" t="str">
            <v>202</v>
          </cell>
        </row>
        <row r="1290">
          <cell r="A1290" t="str">
            <v>110300000</v>
          </cell>
          <cell r="B1290" t="str">
            <v>202C2CS0001</v>
          </cell>
          <cell r="C1290" t="str">
            <v>เครื่องคิดเลข</v>
          </cell>
          <cell r="D1290" t="str">
            <v>18 ส.ค. 41</v>
          </cell>
          <cell r="E1290">
            <v>640</v>
          </cell>
          <cell r="F1290">
            <v>0</v>
          </cell>
          <cell r="G1290">
            <v>20</v>
          </cell>
          <cell r="H1290">
            <v>175.68</v>
          </cell>
          <cell r="I1290">
            <v>175.68</v>
          </cell>
          <cell r="J1290">
            <v>464.32</v>
          </cell>
          <cell r="K1290" t="str">
            <v>202</v>
          </cell>
        </row>
        <row r="1291">
          <cell r="A1291" t="str">
            <v>110300000</v>
          </cell>
          <cell r="B1291" t="str">
            <v>202C2CS0002</v>
          </cell>
          <cell r="C1291" t="str">
            <v>เครื่องคิดเลข</v>
          </cell>
          <cell r="D1291" t="str">
            <v>18 ส.ค. 41</v>
          </cell>
          <cell r="E1291">
            <v>640</v>
          </cell>
          <cell r="F1291">
            <v>0</v>
          </cell>
          <cell r="G1291">
            <v>20</v>
          </cell>
          <cell r="H1291">
            <v>175.68</v>
          </cell>
          <cell r="I1291">
            <v>175.68</v>
          </cell>
          <cell r="J1291">
            <v>464.32</v>
          </cell>
          <cell r="K1291" t="str">
            <v>202</v>
          </cell>
        </row>
        <row r="1292">
          <cell r="A1292" t="str">
            <v>110300000</v>
          </cell>
          <cell r="B1292" t="str">
            <v>202C2PT0001</v>
          </cell>
          <cell r="C1292" t="str">
            <v>กระติกไฟฟ้า</v>
          </cell>
          <cell r="D1292" t="str">
            <v>25 ก.ค. 41</v>
          </cell>
          <cell r="E1292">
            <v>829</v>
          </cell>
          <cell r="F1292">
            <v>0</v>
          </cell>
          <cell r="G1292">
            <v>20</v>
          </cell>
          <cell r="H1292">
            <v>238.48</v>
          </cell>
          <cell r="I1292">
            <v>238.48</v>
          </cell>
          <cell r="J1292">
            <v>590.52</v>
          </cell>
          <cell r="K1292" t="str">
            <v>202</v>
          </cell>
        </row>
        <row r="1293">
          <cell r="A1293" t="str">
            <v>110300000</v>
          </cell>
          <cell r="B1293" t="str">
            <v>202C2SS141</v>
          </cell>
          <cell r="C1293" t="str">
            <v>ป้ายประชาสัมพันธ์</v>
          </cell>
          <cell r="D1293" t="str">
            <v>19 ก.ค. 42</v>
          </cell>
          <cell r="E1293">
            <v>1400</v>
          </cell>
          <cell r="F1293">
            <v>0</v>
          </cell>
          <cell r="G1293">
            <v>20</v>
          </cell>
          <cell r="H1293">
            <v>127.33</v>
          </cell>
          <cell r="I1293">
            <v>127.33</v>
          </cell>
          <cell r="J1293">
            <v>1272.67</v>
          </cell>
          <cell r="K1293" t="str">
            <v>202</v>
          </cell>
        </row>
        <row r="1294">
          <cell r="A1294" t="str">
            <v>110300000</v>
          </cell>
          <cell r="B1294" t="str">
            <v>202C2TA0010</v>
          </cell>
          <cell r="C1294" t="str">
            <v xml:space="preserve"> โต๊ะไม้</v>
          </cell>
          <cell r="D1294" t="str">
            <v>15 ก.ย. 41</v>
          </cell>
          <cell r="E1294">
            <v>923.47</v>
          </cell>
          <cell r="F1294">
            <v>0</v>
          </cell>
          <cell r="G1294">
            <v>20</v>
          </cell>
          <cell r="H1294">
            <v>239.38</v>
          </cell>
          <cell r="I1294">
            <v>239.38</v>
          </cell>
          <cell r="J1294">
            <v>684.09</v>
          </cell>
          <cell r="K1294" t="str">
            <v>202</v>
          </cell>
        </row>
        <row r="1295">
          <cell r="A1295" t="str">
            <v>110300000</v>
          </cell>
          <cell r="B1295" t="str">
            <v>203C2CB0001</v>
          </cell>
          <cell r="C1295" t="str">
            <v>ตู้เก็บเอกสาร บานเลื่อน ขนาด 40-80-75</v>
          </cell>
          <cell r="D1295" t="str">
            <v>6 ต.ค. 41</v>
          </cell>
          <cell r="E1295">
            <v>2290.73</v>
          </cell>
          <cell r="F1295">
            <v>0</v>
          </cell>
          <cell r="G1295">
            <v>20</v>
          </cell>
          <cell r="H1295">
            <v>567.37</v>
          </cell>
          <cell r="I1295">
            <v>567.37</v>
          </cell>
          <cell r="J1295">
            <v>1723.36</v>
          </cell>
          <cell r="K1295" t="str">
            <v>203</v>
          </cell>
        </row>
        <row r="1296">
          <cell r="A1296" t="str">
            <v>110300000</v>
          </cell>
          <cell r="B1296" t="str">
            <v>203C2CB0002</v>
          </cell>
          <cell r="C1296" t="str">
            <v>ตู้เก็บเอกสาร บานเลื่อน ขนาด 40-80-75</v>
          </cell>
          <cell r="D1296" t="str">
            <v>6 ต.ค. 41</v>
          </cell>
          <cell r="E1296">
            <v>2290.73</v>
          </cell>
          <cell r="F1296">
            <v>0</v>
          </cell>
          <cell r="G1296">
            <v>20</v>
          </cell>
          <cell r="H1296">
            <v>567.37</v>
          </cell>
          <cell r="I1296">
            <v>567.37</v>
          </cell>
          <cell r="J1296">
            <v>1723.36</v>
          </cell>
          <cell r="K1296" t="str">
            <v>203</v>
          </cell>
        </row>
        <row r="1297">
          <cell r="A1297" t="str">
            <v>110300000</v>
          </cell>
          <cell r="B1297" t="str">
            <v>203C2CB0003</v>
          </cell>
          <cell r="C1297" t="str">
            <v>ตู้เก็บเอกสาร ลิ้นชัก ขนาด 40-90-75</v>
          </cell>
          <cell r="D1297" t="str">
            <v>6 ต.ค. 41</v>
          </cell>
          <cell r="E1297">
            <v>3417.27</v>
          </cell>
          <cell r="F1297">
            <v>0</v>
          </cell>
          <cell r="G1297">
            <v>20</v>
          </cell>
          <cell r="H1297">
            <v>846.36</v>
          </cell>
          <cell r="I1297">
            <v>846.36</v>
          </cell>
          <cell r="J1297">
            <v>2570.91</v>
          </cell>
          <cell r="K1297" t="str">
            <v>203</v>
          </cell>
        </row>
        <row r="1298">
          <cell r="A1298" t="str">
            <v>110300000</v>
          </cell>
          <cell r="B1298" t="str">
            <v>203C2CB0004</v>
          </cell>
          <cell r="C1298" t="str">
            <v>ตู้สูงเก็บเอกสาร ขนาด 40-80-190</v>
          </cell>
          <cell r="D1298" t="str">
            <v>6 ต.ค. 41</v>
          </cell>
          <cell r="E1298">
            <v>4552.49</v>
          </cell>
          <cell r="F1298">
            <v>0</v>
          </cell>
          <cell r="G1298">
            <v>20</v>
          </cell>
          <cell r="H1298">
            <v>1127.55</v>
          </cell>
          <cell r="I1298">
            <v>1127.55</v>
          </cell>
          <cell r="J1298">
            <v>3424.94</v>
          </cell>
          <cell r="K1298" t="str">
            <v>203</v>
          </cell>
        </row>
        <row r="1299">
          <cell r="A1299" t="str">
            <v>110300000</v>
          </cell>
          <cell r="B1299" t="str">
            <v>203C2CB0005</v>
          </cell>
          <cell r="C1299" t="str">
            <v>ตู้สูงเก็บเอกสาร ขนาด 40-80-190</v>
          </cell>
          <cell r="D1299" t="str">
            <v>6 ต.ค. 41</v>
          </cell>
          <cell r="E1299">
            <v>4552.49</v>
          </cell>
          <cell r="F1299">
            <v>0</v>
          </cell>
          <cell r="G1299">
            <v>20</v>
          </cell>
          <cell r="H1299">
            <v>1127.55</v>
          </cell>
          <cell r="I1299">
            <v>1127.55</v>
          </cell>
          <cell r="J1299">
            <v>3424.94</v>
          </cell>
          <cell r="K1299" t="str">
            <v>203</v>
          </cell>
        </row>
        <row r="1300">
          <cell r="A1300" t="str">
            <v>110300000</v>
          </cell>
          <cell r="B1300" t="str">
            <v>203C2CB0006</v>
          </cell>
          <cell r="C1300" t="str">
            <v>ตู้สูงเก็บเอกสาร ขนาด 40-80-190</v>
          </cell>
          <cell r="D1300" t="str">
            <v>6 ต.ค. 41</v>
          </cell>
          <cell r="E1300">
            <v>4552.49</v>
          </cell>
          <cell r="F1300">
            <v>0</v>
          </cell>
          <cell r="G1300">
            <v>20</v>
          </cell>
          <cell r="H1300">
            <v>1127.55</v>
          </cell>
          <cell r="I1300">
            <v>1127.55</v>
          </cell>
          <cell r="J1300">
            <v>3424.94</v>
          </cell>
          <cell r="K1300" t="str">
            <v>203</v>
          </cell>
        </row>
        <row r="1301">
          <cell r="A1301" t="str">
            <v>110300000</v>
          </cell>
          <cell r="B1301" t="str">
            <v>203C2CB0007</v>
          </cell>
          <cell r="C1301" t="str">
            <v>ตู้เก็บเอกสาร บานเลื่อน ขนาด 40-80-75</v>
          </cell>
          <cell r="D1301" t="str">
            <v>6 ต.ค. 41</v>
          </cell>
          <cell r="E1301">
            <v>2290.73</v>
          </cell>
          <cell r="F1301">
            <v>0</v>
          </cell>
          <cell r="G1301">
            <v>20</v>
          </cell>
          <cell r="H1301">
            <v>567.37</v>
          </cell>
          <cell r="I1301">
            <v>567.37</v>
          </cell>
          <cell r="J1301">
            <v>1723.36</v>
          </cell>
          <cell r="K1301" t="str">
            <v>203</v>
          </cell>
        </row>
        <row r="1302">
          <cell r="A1302" t="str">
            <v>110300000</v>
          </cell>
          <cell r="B1302" t="str">
            <v>203C2CH0001</v>
          </cell>
          <cell r="C1302" t="str">
            <v>เก้าอี้รับแขกหน้าโต๊ะจนท.สินไหม</v>
          </cell>
          <cell r="D1302" t="str">
            <v>6 ต.ค. 41</v>
          </cell>
          <cell r="E1302">
            <v>1726.01</v>
          </cell>
          <cell r="F1302">
            <v>0</v>
          </cell>
          <cell r="G1302">
            <v>20</v>
          </cell>
          <cell r="H1302">
            <v>427.48</v>
          </cell>
          <cell r="I1302">
            <v>427.48</v>
          </cell>
          <cell r="J1302">
            <v>1298.53</v>
          </cell>
          <cell r="K1302" t="str">
            <v>203</v>
          </cell>
        </row>
        <row r="1303">
          <cell r="A1303" t="str">
            <v>110300000</v>
          </cell>
          <cell r="B1303" t="str">
            <v>203C2CH0002</v>
          </cell>
          <cell r="C1303" t="str">
            <v>เก้าอี้ทำงานผู้จัดการ</v>
          </cell>
          <cell r="D1303" t="str">
            <v>6 ต.ค. 41</v>
          </cell>
          <cell r="E1303">
            <v>4087.21</v>
          </cell>
          <cell r="F1303">
            <v>0</v>
          </cell>
          <cell r="G1303">
            <v>20</v>
          </cell>
          <cell r="H1303">
            <v>1012.33</v>
          </cell>
          <cell r="I1303">
            <v>1012.33</v>
          </cell>
          <cell r="J1303">
            <v>3074.88</v>
          </cell>
          <cell r="K1303" t="str">
            <v>203</v>
          </cell>
        </row>
        <row r="1304">
          <cell r="A1304" t="str">
            <v>110300000</v>
          </cell>
          <cell r="B1304" t="str">
            <v>203C2CH0003</v>
          </cell>
          <cell r="C1304" t="str">
            <v>เก้าอี้รับแขกหน้าโต๊ะผู้จัดการ</v>
          </cell>
          <cell r="D1304" t="str">
            <v>6 ต.ค. 41</v>
          </cell>
          <cell r="E1304">
            <v>1726.01</v>
          </cell>
          <cell r="F1304">
            <v>0</v>
          </cell>
          <cell r="G1304">
            <v>20</v>
          </cell>
          <cell r="H1304">
            <v>427.48</v>
          </cell>
          <cell r="I1304">
            <v>427.48</v>
          </cell>
          <cell r="J1304">
            <v>1298.53</v>
          </cell>
          <cell r="K1304" t="str">
            <v>203</v>
          </cell>
        </row>
        <row r="1305">
          <cell r="A1305" t="str">
            <v>110300000</v>
          </cell>
          <cell r="B1305" t="str">
            <v>203C2CH0004</v>
          </cell>
          <cell r="C1305" t="str">
            <v>เก้าอี้รับแขกหน้าโต๊ะผู้จัดการ</v>
          </cell>
          <cell r="D1305" t="str">
            <v>6 ต.ค. 41</v>
          </cell>
          <cell r="E1305">
            <v>1726.01</v>
          </cell>
          <cell r="F1305">
            <v>0</v>
          </cell>
          <cell r="G1305">
            <v>20</v>
          </cell>
          <cell r="H1305">
            <v>427.48</v>
          </cell>
          <cell r="I1305">
            <v>427.48</v>
          </cell>
          <cell r="J1305">
            <v>1298.53</v>
          </cell>
          <cell r="K1305" t="str">
            <v>203</v>
          </cell>
        </row>
        <row r="1306">
          <cell r="A1306" t="str">
            <v>110300000</v>
          </cell>
          <cell r="B1306" t="str">
            <v>203C2CH0005</v>
          </cell>
          <cell r="C1306" t="str">
            <v>เก้าอี้พักคอย 4 ที่นั่ง พร้อมที่วางของ</v>
          </cell>
          <cell r="D1306" t="str">
            <v>6 ต.ค. 41</v>
          </cell>
          <cell r="E1306">
            <v>3750.71</v>
          </cell>
          <cell r="F1306">
            <v>0</v>
          </cell>
          <cell r="G1306">
            <v>20</v>
          </cell>
          <cell r="H1306">
            <v>928.96</v>
          </cell>
          <cell r="I1306">
            <v>928.96</v>
          </cell>
          <cell r="J1306">
            <v>2821.75</v>
          </cell>
          <cell r="K1306" t="str">
            <v>203</v>
          </cell>
        </row>
        <row r="1307">
          <cell r="A1307" t="str">
            <v>110300000</v>
          </cell>
          <cell r="B1307" t="str">
            <v>203C2CH0006</v>
          </cell>
          <cell r="C1307" t="str">
            <v>เก้าอี้ทำงาน จนท.</v>
          </cell>
          <cell r="D1307" t="str">
            <v>6 ต.ค. 41</v>
          </cell>
          <cell r="E1307">
            <v>2148.8200000000002</v>
          </cell>
          <cell r="F1307">
            <v>0</v>
          </cell>
          <cell r="G1307">
            <v>20</v>
          </cell>
          <cell r="H1307">
            <v>532.17999999999995</v>
          </cell>
          <cell r="I1307">
            <v>532.17999999999995</v>
          </cell>
          <cell r="J1307">
            <v>1616.64</v>
          </cell>
          <cell r="K1307" t="str">
            <v>203</v>
          </cell>
        </row>
        <row r="1308">
          <cell r="A1308" t="str">
            <v>110300000</v>
          </cell>
          <cell r="B1308" t="str">
            <v>203C2CH0007</v>
          </cell>
          <cell r="C1308" t="str">
            <v>เก้าอี้ทำงาน จนท.</v>
          </cell>
          <cell r="D1308" t="str">
            <v>6 ต.ค. 41</v>
          </cell>
          <cell r="E1308">
            <v>2148.8200000000002</v>
          </cell>
          <cell r="F1308">
            <v>0</v>
          </cell>
          <cell r="G1308">
            <v>20</v>
          </cell>
          <cell r="H1308">
            <v>532.17999999999995</v>
          </cell>
          <cell r="I1308">
            <v>532.17999999999995</v>
          </cell>
          <cell r="J1308">
            <v>1616.64</v>
          </cell>
          <cell r="K1308" t="str">
            <v>203</v>
          </cell>
        </row>
        <row r="1309">
          <cell r="A1309" t="str">
            <v>110300000</v>
          </cell>
          <cell r="B1309" t="str">
            <v>203C2CH0008</v>
          </cell>
          <cell r="C1309" t="str">
            <v>เก้าอี้รับแขกหน้าโต๊ะจนท.สินไหม</v>
          </cell>
          <cell r="D1309" t="str">
            <v>6 ต.ค. 41</v>
          </cell>
          <cell r="E1309">
            <v>1726.01</v>
          </cell>
          <cell r="F1309">
            <v>0</v>
          </cell>
          <cell r="G1309">
            <v>20</v>
          </cell>
          <cell r="H1309">
            <v>427.48</v>
          </cell>
          <cell r="I1309">
            <v>427.48</v>
          </cell>
          <cell r="J1309">
            <v>1298.53</v>
          </cell>
          <cell r="K1309" t="str">
            <v>203</v>
          </cell>
        </row>
        <row r="1310">
          <cell r="A1310" t="str">
            <v>110300000</v>
          </cell>
          <cell r="B1310" t="str">
            <v>203C2CH0009</v>
          </cell>
          <cell r="C1310" t="str">
            <v>เก้าอี้รับแขกหน้าโต๊ะจนท.สินไหม</v>
          </cell>
          <cell r="D1310" t="str">
            <v>6 ต.ค. 41</v>
          </cell>
          <cell r="E1310">
            <v>1726.01</v>
          </cell>
          <cell r="F1310">
            <v>0</v>
          </cell>
          <cell r="G1310">
            <v>20</v>
          </cell>
          <cell r="H1310">
            <v>427.48</v>
          </cell>
          <cell r="I1310">
            <v>427.48</v>
          </cell>
          <cell r="J1310">
            <v>1298.53</v>
          </cell>
          <cell r="K1310" t="str">
            <v>203</v>
          </cell>
        </row>
        <row r="1311">
          <cell r="A1311" t="str">
            <v>110300000</v>
          </cell>
          <cell r="B1311" t="str">
            <v>203C2CS0001</v>
          </cell>
          <cell r="C1311" t="str">
            <v>เครื่องคิดเลข</v>
          </cell>
          <cell r="D1311" t="str">
            <v>23 ก.ค. 41</v>
          </cell>
          <cell r="E1311">
            <v>650</v>
          </cell>
          <cell r="F1311">
            <v>0</v>
          </cell>
          <cell r="G1311">
            <v>20</v>
          </cell>
          <cell r="H1311">
            <v>187.66</v>
          </cell>
          <cell r="I1311">
            <v>187.66</v>
          </cell>
          <cell r="J1311">
            <v>462.34</v>
          </cell>
          <cell r="K1311" t="str">
            <v>203</v>
          </cell>
        </row>
        <row r="1312">
          <cell r="A1312" t="str">
            <v>110300000</v>
          </cell>
          <cell r="B1312" t="str">
            <v>203C2CS0002</v>
          </cell>
          <cell r="C1312" t="str">
            <v>เครื่องคิดเลข</v>
          </cell>
          <cell r="D1312" t="str">
            <v>23 ก.ค. 41</v>
          </cell>
          <cell r="E1312">
            <v>650</v>
          </cell>
          <cell r="F1312">
            <v>0</v>
          </cell>
          <cell r="G1312">
            <v>20</v>
          </cell>
          <cell r="H1312">
            <v>187.66</v>
          </cell>
          <cell r="I1312">
            <v>187.66</v>
          </cell>
          <cell r="J1312">
            <v>462.34</v>
          </cell>
          <cell r="K1312" t="str">
            <v>203</v>
          </cell>
        </row>
        <row r="1313">
          <cell r="A1313" t="str">
            <v>110300000</v>
          </cell>
          <cell r="B1313" t="str">
            <v>203C2KB0001</v>
          </cell>
          <cell r="C1313" t="str">
            <v>แผ่นป้ายตั้งพื้น</v>
          </cell>
          <cell r="D1313" t="str">
            <v>17 มิ.ย. 42</v>
          </cell>
          <cell r="E1313">
            <v>1800</v>
          </cell>
          <cell r="F1313">
            <v>0</v>
          </cell>
          <cell r="G1313">
            <v>20</v>
          </cell>
          <cell r="H1313">
            <v>195.31</v>
          </cell>
          <cell r="I1313">
            <v>195.31</v>
          </cell>
          <cell r="J1313">
            <v>1604.69</v>
          </cell>
          <cell r="K1313" t="str">
            <v>203</v>
          </cell>
        </row>
        <row r="1314">
          <cell r="A1314" t="str">
            <v>110300000</v>
          </cell>
          <cell r="B1314" t="str">
            <v>203C2PA0001</v>
          </cell>
          <cell r="C1314" t="str">
            <v>PARTITION ครึ่งกระจก ขนาด 250-150</v>
          </cell>
          <cell r="D1314" t="str">
            <v>6 ต.ค. 41</v>
          </cell>
          <cell r="E1314">
            <v>7284.38</v>
          </cell>
          <cell r="F1314">
            <v>0</v>
          </cell>
          <cell r="G1314">
            <v>20</v>
          </cell>
          <cell r="H1314">
            <v>1804.08</v>
          </cell>
          <cell r="I1314">
            <v>1804.08</v>
          </cell>
          <cell r="J1314">
            <v>5480.3</v>
          </cell>
          <cell r="K1314" t="str">
            <v>203</v>
          </cell>
        </row>
        <row r="1315">
          <cell r="A1315" t="str">
            <v>110300000</v>
          </cell>
          <cell r="B1315" t="str">
            <v>203C2TA0001</v>
          </cell>
          <cell r="C1315" t="str">
            <v>โต๊ะทำงานขนาด 60-120-75</v>
          </cell>
          <cell r="D1315" t="str">
            <v>6 ต.ค. 41</v>
          </cell>
          <cell r="E1315">
            <v>3699.14</v>
          </cell>
          <cell r="F1315">
            <v>0</v>
          </cell>
          <cell r="G1315">
            <v>20</v>
          </cell>
          <cell r="H1315">
            <v>916.14</v>
          </cell>
          <cell r="I1315">
            <v>916.14</v>
          </cell>
          <cell r="J1315">
            <v>2783</v>
          </cell>
          <cell r="K1315" t="str">
            <v>203</v>
          </cell>
        </row>
        <row r="1316">
          <cell r="A1316" t="str">
            <v>110300000</v>
          </cell>
          <cell r="B1316" t="str">
            <v>203C2TA0002</v>
          </cell>
          <cell r="C1316" t="str">
            <v>โต๊ะทำงานผู้จัดการ ขนาด 75-165-75</v>
          </cell>
          <cell r="D1316" t="str">
            <v>6 ต.ค. 41</v>
          </cell>
          <cell r="E1316">
            <v>4657.72</v>
          </cell>
          <cell r="F1316">
            <v>0</v>
          </cell>
          <cell r="G1316">
            <v>20</v>
          </cell>
          <cell r="H1316">
            <v>1153.6300000000001</v>
          </cell>
          <cell r="I1316">
            <v>1153.6300000000001</v>
          </cell>
          <cell r="J1316">
            <v>3504.09</v>
          </cell>
          <cell r="K1316" t="str">
            <v>203</v>
          </cell>
        </row>
        <row r="1317">
          <cell r="A1317" t="str">
            <v>110300000</v>
          </cell>
          <cell r="B1317" t="str">
            <v>203C2TA0003</v>
          </cell>
          <cell r="C1317" t="str">
            <v>โต๊ะวางคอมพิวเตอร์ ขนาด 50-90-75</v>
          </cell>
          <cell r="D1317" t="str">
            <v>6 ต.ค. 41</v>
          </cell>
          <cell r="E1317">
            <v>2107.3200000000002</v>
          </cell>
          <cell r="F1317">
            <v>0</v>
          </cell>
          <cell r="G1317">
            <v>20</v>
          </cell>
          <cell r="H1317">
            <v>521.95000000000005</v>
          </cell>
          <cell r="I1317">
            <v>521.95000000000005</v>
          </cell>
          <cell r="J1317">
            <v>1585.37</v>
          </cell>
          <cell r="K1317" t="str">
            <v>203</v>
          </cell>
        </row>
        <row r="1318">
          <cell r="A1318" t="str">
            <v>110300000</v>
          </cell>
          <cell r="B1318" t="str">
            <v>203C2TA0004</v>
          </cell>
          <cell r="C1318" t="str">
            <v>โต๊ะทำงานขนาด 60-120-75</v>
          </cell>
          <cell r="D1318" t="str">
            <v>6 ต.ค. 41</v>
          </cell>
          <cell r="E1318">
            <v>3699.14</v>
          </cell>
          <cell r="F1318">
            <v>0</v>
          </cell>
          <cell r="G1318">
            <v>20</v>
          </cell>
          <cell r="H1318">
            <v>916.14</v>
          </cell>
          <cell r="I1318">
            <v>916.14</v>
          </cell>
          <cell r="J1318">
            <v>2783</v>
          </cell>
          <cell r="K1318" t="str">
            <v>203</v>
          </cell>
        </row>
        <row r="1319">
          <cell r="A1319" t="str">
            <v>110300000</v>
          </cell>
          <cell r="B1319" t="str">
            <v>203C2TA0005</v>
          </cell>
          <cell r="C1319" t="str">
            <v>โต๊ะทำงานขนาด 60-120-75</v>
          </cell>
          <cell r="D1319" t="str">
            <v>6 ต.ค. 41</v>
          </cell>
          <cell r="E1319">
            <v>3699.14</v>
          </cell>
          <cell r="F1319">
            <v>0</v>
          </cell>
          <cell r="G1319">
            <v>20</v>
          </cell>
          <cell r="H1319">
            <v>916.14</v>
          </cell>
          <cell r="I1319">
            <v>916.14</v>
          </cell>
          <cell r="J1319">
            <v>2783</v>
          </cell>
          <cell r="K1319" t="str">
            <v>203</v>
          </cell>
        </row>
        <row r="1320">
          <cell r="A1320" t="str">
            <v>110300000</v>
          </cell>
          <cell r="B1320" t="str">
            <v>203C2TA0006</v>
          </cell>
          <cell r="C1320" t="str">
            <v>โต๊ะเข้ามุม จนท.สินไหม</v>
          </cell>
          <cell r="D1320" t="str">
            <v>6 ต.ค. 41</v>
          </cell>
          <cell r="E1320">
            <v>1282.92</v>
          </cell>
          <cell r="F1320">
            <v>0</v>
          </cell>
          <cell r="G1320">
            <v>20</v>
          </cell>
          <cell r="H1320">
            <v>317.73</v>
          </cell>
          <cell r="I1320">
            <v>317.73</v>
          </cell>
          <cell r="J1320">
            <v>965.19</v>
          </cell>
          <cell r="K1320" t="str">
            <v>203</v>
          </cell>
        </row>
        <row r="1321">
          <cell r="A1321" t="str">
            <v>110300000</v>
          </cell>
          <cell r="B1321" t="str">
            <v>204C1KB0001</v>
          </cell>
          <cell r="C1321" t="str">
            <v>กุญแจ</v>
          </cell>
          <cell r="D1321" t="str">
            <v>15 เม.ย. 42</v>
          </cell>
          <cell r="E1321">
            <v>845.84</v>
          </cell>
          <cell r="F1321">
            <v>0</v>
          </cell>
          <cell r="G1321">
            <v>20</v>
          </cell>
          <cell r="H1321">
            <v>120.97</v>
          </cell>
          <cell r="I1321">
            <v>120.97</v>
          </cell>
          <cell r="J1321">
            <v>724.87</v>
          </cell>
          <cell r="K1321" t="str">
            <v>204</v>
          </cell>
        </row>
        <row r="1322">
          <cell r="A1322" t="str">
            <v>110300000</v>
          </cell>
          <cell r="B1322" t="str">
            <v>204C2AR0001</v>
          </cell>
          <cell r="C1322" t="str">
            <v>Aircondition</v>
          </cell>
          <cell r="D1322" t="str">
            <v>21 ก.ย. 41</v>
          </cell>
          <cell r="E1322">
            <v>39800</v>
          </cell>
          <cell r="F1322">
            <v>0</v>
          </cell>
          <cell r="G1322">
            <v>20</v>
          </cell>
          <cell r="H1322">
            <v>10184.41</v>
          </cell>
          <cell r="I1322">
            <v>10184.41</v>
          </cell>
          <cell r="J1322">
            <v>29615.59</v>
          </cell>
          <cell r="K1322" t="str">
            <v>204</v>
          </cell>
        </row>
        <row r="1323">
          <cell r="A1323" t="str">
            <v>110300000</v>
          </cell>
          <cell r="B1323" t="str">
            <v>204C2CB0001</v>
          </cell>
          <cell r="C1323" t="str">
            <v>ตู้เก็บเอกสาร บานลิ้นชัก ขนาด 40*90*75</v>
          </cell>
          <cell r="D1323" t="str">
            <v>5 พ.ย. 41</v>
          </cell>
          <cell r="E1323">
            <v>3376.67</v>
          </cell>
          <cell r="F1323">
            <v>0</v>
          </cell>
          <cell r="G1323">
            <v>20</v>
          </cell>
          <cell r="H1323">
            <v>780.84</v>
          </cell>
          <cell r="I1323">
            <v>780.84</v>
          </cell>
          <cell r="J1323">
            <v>2595.83</v>
          </cell>
          <cell r="K1323" t="str">
            <v>204</v>
          </cell>
        </row>
        <row r="1324">
          <cell r="A1324" t="str">
            <v>110300000</v>
          </cell>
          <cell r="B1324" t="str">
            <v>204C2CB0002</v>
          </cell>
          <cell r="C1324" t="str">
            <v>ตู้เก็บเอกสาร ขนาด 40*80*190</v>
          </cell>
          <cell r="D1324" t="str">
            <v>5 พ.ย. 41</v>
          </cell>
          <cell r="E1324">
            <v>4498.01</v>
          </cell>
          <cell r="F1324">
            <v>0</v>
          </cell>
          <cell r="G1324">
            <v>20</v>
          </cell>
          <cell r="H1324">
            <v>1040.05</v>
          </cell>
          <cell r="I1324">
            <v>1040.05</v>
          </cell>
          <cell r="J1324">
            <v>3457.96</v>
          </cell>
          <cell r="K1324" t="str">
            <v>204</v>
          </cell>
        </row>
        <row r="1325">
          <cell r="A1325" t="str">
            <v>110300000</v>
          </cell>
          <cell r="B1325" t="str">
            <v>204C2CB0003</v>
          </cell>
          <cell r="C1325" t="str">
            <v>ตู้เก็บเอกสาร ขนาด 40*80*190</v>
          </cell>
          <cell r="D1325" t="str">
            <v>5 พ.ย. 41</v>
          </cell>
          <cell r="E1325">
            <v>4498.01</v>
          </cell>
          <cell r="F1325">
            <v>0</v>
          </cell>
          <cell r="G1325">
            <v>20</v>
          </cell>
          <cell r="H1325">
            <v>1040.05</v>
          </cell>
          <cell r="I1325">
            <v>1040.05</v>
          </cell>
          <cell r="J1325">
            <v>3457.96</v>
          </cell>
          <cell r="K1325" t="str">
            <v>204</v>
          </cell>
        </row>
        <row r="1326">
          <cell r="A1326" t="str">
            <v>110300000</v>
          </cell>
          <cell r="B1326" t="str">
            <v>204C2CB0004</v>
          </cell>
          <cell r="C1326" t="str">
            <v>ตู้เก็บเอกสาร ขนาด 40*80*190</v>
          </cell>
          <cell r="D1326" t="str">
            <v>5 พ.ย. 41</v>
          </cell>
          <cell r="E1326">
            <v>4498.01</v>
          </cell>
          <cell r="F1326">
            <v>0</v>
          </cell>
          <cell r="G1326">
            <v>20</v>
          </cell>
          <cell r="H1326">
            <v>1040.05</v>
          </cell>
          <cell r="I1326">
            <v>1040.05</v>
          </cell>
          <cell r="J1326">
            <v>3457.96</v>
          </cell>
          <cell r="K1326" t="str">
            <v>204</v>
          </cell>
        </row>
        <row r="1327">
          <cell r="A1327" t="str">
            <v>110300000</v>
          </cell>
          <cell r="B1327" t="str">
            <v>204C2CB0005</v>
          </cell>
          <cell r="C1327" t="str">
            <v>ตู้เก็บเอกสาร บานเลื่อน 40-80-75</v>
          </cell>
          <cell r="D1327" t="str">
            <v>5 พ.ย. 41</v>
          </cell>
          <cell r="E1327">
            <v>2263.31</v>
          </cell>
          <cell r="F1327">
            <v>0</v>
          </cell>
          <cell r="G1327">
            <v>20</v>
          </cell>
          <cell r="H1327">
            <v>523.4</v>
          </cell>
          <cell r="I1327">
            <v>523.4</v>
          </cell>
          <cell r="J1327">
            <v>1739.91</v>
          </cell>
          <cell r="K1327" t="str">
            <v>204</v>
          </cell>
        </row>
        <row r="1328">
          <cell r="A1328" t="str">
            <v>110300000</v>
          </cell>
          <cell r="B1328" t="str">
            <v>204C2CB0006</v>
          </cell>
          <cell r="C1328" t="str">
            <v>ตู้เก็บเอกสาร บานเลื่อน 40-80-75</v>
          </cell>
          <cell r="D1328" t="str">
            <v>5 พ.ย. 41</v>
          </cell>
          <cell r="E1328">
            <v>2263.31</v>
          </cell>
          <cell r="F1328">
            <v>0</v>
          </cell>
          <cell r="G1328">
            <v>20</v>
          </cell>
          <cell r="H1328">
            <v>523.4</v>
          </cell>
          <cell r="I1328">
            <v>523.4</v>
          </cell>
          <cell r="J1328">
            <v>1739.91</v>
          </cell>
          <cell r="K1328" t="str">
            <v>204</v>
          </cell>
        </row>
        <row r="1329">
          <cell r="A1329" t="str">
            <v>110300000</v>
          </cell>
          <cell r="B1329" t="str">
            <v>204C2CH0001</v>
          </cell>
          <cell r="C1329" t="str">
            <v>เก้าอี้ทำงานผจก.</v>
          </cell>
          <cell r="D1329" t="str">
            <v>5 พ.ย. 41</v>
          </cell>
          <cell r="E1329">
            <v>4038.29</v>
          </cell>
          <cell r="F1329">
            <v>0</v>
          </cell>
          <cell r="G1329">
            <v>20</v>
          </cell>
          <cell r="H1329">
            <v>933.81</v>
          </cell>
          <cell r="I1329">
            <v>933.81</v>
          </cell>
          <cell r="J1329">
            <v>3104.48</v>
          </cell>
          <cell r="K1329" t="str">
            <v>204</v>
          </cell>
        </row>
        <row r="1330">
          <cell r="A1330" t="str">
            <v>110300000</v>
          </cell>
          <cell r="B1330" t="str">
            <v>204C2CH0002</v>
          </cell>
          <cell r="C1330" t="str">
            <v>เก้าอี้รับแขกหน้าโต๊ะจนท.สินไหม</v>
          </cell>
          <cell r="D1330" t="str">
            <v>5 พ.ย. 41</v>
          </cell>
          <cell r="E1330">
            <v>1705.35</v>
          </cell>
          <cell r="F1330">
            <v>0</v>
          </cell>
          <cell r="G1330">
            <v>20</v>
          </cell>
          <cell r="H1330">
            <v>394.34</v>
          </cell>
          <cell r="I1330">
            <v>394.34</v>
          </cell>
          <cell r="J1330">
            <v>1311.01</v>
          </cell>
          <cell r="K1330" t="str">
            <v>204</v>
          </cell>
        </row>
        <row r="1331">
          <cell r="A1331" t="str">
            <v>110300000</v>
          </cell>
          <cell r="B1331" t="str">
            <v>204C2CH0003</v>
          </cell>
          <cell r="C1331" t="str">
            <v>เก้าอี้รับแขกหน้าโต๊ะจนท.สินไหม</v>
          </cell>
          <cell r="D1331" t="str">
            <v>5 พ.ย. 41</v>
          </cell>
          <cell r="E1331">
            <v>1705.35</v>
          </cell>
          <cell r="F1331">
            <v>0</v>
          </cell>
          <cell r="G1331">
            <v>20</v>
          </cell>
          <cell r="H1331">
            <v>394.34</v>
          </cell>
          <cell r="I1331">
            <v>394.34</v>
          </cell>
          <cell r="J1331">
            <v>1311.01</v>
          </cell>
          <cell r="K1331" t="str">
            <v>204</v>
          </cell>
        </row>
        <row r="1332">
          <cell r="A1332" t="str">
            <v>110300000</v>
          </cell>
          <cell r="B1332" t="str">
            <v>204C2CH0004</v>
          </cell>
          <cell r="C1332" t="str">
            <v>เก้าอี้พักคอย 3 ที่นั่งพร้อมที่วางของ</v>
          </cell>
          <cell r="D1332" t="str">
            <v>5 พ.ย. 41</v>
          </cell>
          <cell r="E1332">
            <v>3037.77</v>
          </cell>
          <cell r="F1332">
            <v>0</v>
          </cell>
          <cell r="G1332">
            <v>20</v>
          </cell>
          <cell r="H1332">
            <v>702.45</v>
          </cell>
          <cell r="I1332">
            <v>702.45</v>
          </cell>
          <cell r="J1332">
            <v>2335.3200000000002</v>
          </cell>
          <cell r="K1332" t="str">
            <v>204</v>
          </cell>
        </row>
        <row r="1333">
          <cell r="A1333" t="str">
            <v>110300000</v>
          </cell>
          <cell r="B1333" t="str">
            <v>204C2CH0005</v>
          </cell>
          <cell r="C1333" t="str">
            <v>เก้าอี้หน้าโต๊ะ จนท.สินไหม</v>
          </cell>
          <cell r="D1333" t="str">
            <v>5 พ.ย. 41</v>
          </cell>
          <cell r="E1333">
            <v>1705.35</v>
          </cell>
          <cell r="F1333">
            <v>0</v>
          </cell>
          <cell r="G1333">
            <v>20</v>
          </cell>
          <cell r="H1333">
            <v>394.34</v>
          </cell>
          <cell r="I1333">
            <v>394.34</v>
          </cell>
          <cell r="J1333">
            <v>1311.01</v>
          </cell>
          <cell r="K1333" t="str">
            <v>204</v>
          </cell>
        </row>
        <row r="1334">
          <cell r="A1334" t="str">
            <v>110300000</v>
          </cell>
          <cell r="B1334" t="str">
            <v>204C2CH0006</v>
          </cell>
          <cell r="C1334" t="str">
            <v>เก้าอี้หน้าโต๊ะ จนท.สินไหม</v>
          </cell>
          <cell r="D1334" t="str">
            <v>5 พ.ย. 41</v>
          </cell>
          <cell r="E1334">
            <v>1705.35</v>
          </cell>
          <cell r="F1334">
            <v>0</v>
          </cell>
          <cell r="G1334">
            <v>20</v>
          </cell>
          <cell r="H1334">
            <v>394.34</v>
          </cell>
          <cell r="I1334">
            <v>394.34</v>
          </cell>
          <cell r="J1334">
            <v>1311.01</v>
          </cell>
          <cell r="K1334" t="str">
            <v>204</v>
          </cell>
        </row>
        <row r="1335">
          <cell r="A1335" t="str">
            <v>110300000</v>
          </cell>
          <cell r="B1335" t="str">
            <v>204C2CH0007</v>
          </cell>
          <cell r="C1335" t="str">
            <v>เก้าอี้ทำงาน จนท.สินไหม</v>
          </cell>
          <cell r="D1335" t="str">
            <v>5 พ.ย. 41</v>
          </cell>
          <cell r="E1335">
            <v>2123.1</v>
          </cell>
          <cell r="F1335">
            <v>0</v>
          </cell>
          <cell r="G1335">
            <v>20</v>
          </cell>
          <cell r="H1335">
            <v>490.9</v>
          </cell>
          <cell r="I1335">
            <v>490.9</v>
          </cell>
          <cell r="J1335">
            <v>1632.2</v>
          </cell>
          <cell r="K1335" t="str">
            <v>204</v>
          </cell>
        </row>
        <row r="1336">
          <cell r="A1336" t="str">
            <v>110300000</v>
          </cell>
          <cell r="B1336" t="str">
            <v>204C2CH0008</v>
          </cell>
          <cell r="C1336" t="str">
            <v>เก้าอี้ทำงาน จนท.สินไหม</v>
          </cell>
          <cell r="D1336" t="str">
            <v>5 พ.ย. 41</v>
          </cell>
          <cell r="E1336">
            <v>2123.1</v>
          </cell>
          <cell r="F1336">
            <v>0</v>
          </cell>
          <cell r="G1336">
            <v>20</v>
          </cell>
          <cell r="H1336">
            <v>490.9</v>
          </cell>
          <cell r="I1336">
            <v>490.9</v>
          </cell>
          <cell r="J1336">
            <v>1632.2</v>
          </cell>
          <cell r="K1336" t="str">
            <v>204</v>
          </cell>
        </row>
        <row r="1337">
          <cell r="A1337" t="str">
            <v>110300000</v>
          </cell>
          <cell r="B1337" t="str">
            <v>204C2CH0009</v>
          </cell>
          <cell r="C1337" t="str">
            <v>เก้าอี้ทำงาน จนท.สินไหม</v>
          </cell>
          <cell r="D1337" t="str">
            <v>5 พ.ย. 41</v>
          </cell>
          <cell r="E1337">
            <v>2123.1</v>
          </cell>
          <cell r="F1337">
            <v>0</v>
          </cell>
          <cell r="G1337">
            <v>20</v>
          </cell>
          <cell r="H1337">
            <v>490.9</v>
          </cell>
          <cell r="I1337">
            <v>490.9</v>
          </cell>
          <cell r="J1337">
            <v>1632.2</v>
          </cell>
          <cell r="K1337" t="str">
            <v>204</v>
          </cell>
        </row>
        <row r="1338">
          <cell r="A1338" t="str">
            <v>110300000</v>
          </cell>
          <cell r="B1338" t="str">
            <v>204C2CH0010</v>
          </cell>
          <cell r="C1338" t="str">
            <v>เก้าอี้หน้าโต๊ะ จนท.สินไหม</v>
          </cell>
          <cell r="D1338" t="str">
            <v>5 พ.ย. 41</v>
          </cell>
          <cell r="E1338">
            <v>1705.35</v>
          </cell>
          <cell r="F1338">
            <v>0</v>
          </cell>
          <cell r="G1338">
            <v>20</v>
          </cell>
          <cell r="H1338">
            <v>394.34</v>
          </cell>
          <cell r="I1338">
            <v>394.34</v>
          </cell>
          <cell r="J1338">
            <v>1311.01</v>
          </cell>
          <cell r="K1338" t="str">
            <v>204</v>
          </cell>
        </row>
        <row r="1339">
          <cell r="A1339" t="str">
            <v>110300000</v>
          </cell>
          <cell r="B1339" t="str">
            <v>204C2CS0001</v>
          </cell>
          <cell r="C1339" t="str">
            <v>เครื่องคิดเลข</v>
          </cell>
          <cell r="D1339" t="str">
            <v>12 ต.ค. 41</v>
          </cell>
          <cell r="E1339">
            <v>640</v>
          </cell>
          <cell r="F1339">
            <v>0</v>
          </cell>
          <cell r="G1339">
            <v>20</v>
          </cell>
          <cell r="H1339">
            <v>156.38999999999999</v>
          </cell>
          <cell r="I1339">
            <v>156.38999999999999</v>
          </cell>
          <cell r="J1339">
            <v>483.61</v>
          </cell>
          <cell r="K1339" t="str">
            <v>204</v>
          </cell>
        </row>
        <row r="1340">
          <cell r="A1340" t="str">
            <v>110300000</v>
          </cell>
          <cell r="B1340" t="str">
            <v>204C2CS0002</v>
          </cell>
          <cell r="C1340" t="str">
            <v>เครื่องคิดเลข</v>
          </cell>
          <cell r="D1340" t="str">
            <v>12 ต.ค. 41</v>
          </cell>
          <cell r="E1340">
            <v>640</v>
          </cell>
          <cell r="F1340">
            <v>0</v>
          </cell>
          <cell r="G1340">
            <v>20</v>
          </cell>
          <cell r="H1340">
            <v>156.38999999999999</v>
          </cell>
          <cell r="I1340">
            <v>156.38999999999999</v>
          </cell>
          <cell r="J1340">
            <v>483.61</v>
          </cell>
          <cell r="K1340" t="str">
            <v>204</v>
          </cell>
        </row>
        <row r="1341">
          <cell r="A1341" t="str">
            <v>110300000</v>
          </cell>
          <cell r="B1341" t="str">
            <v>204C2PA0001</v>
          </cell>
          <cell r="C1341" t="str">
            <v>ฉากครึ่งกระจก ขนาด 250*150</v>
          </cell>
          <cell r="D1341" t="str">
            <v>5 พ.ย. 41</v>
          </cell>
          <cell r="E1341">
            <v>6377.9</v>
          </cell>
          <cell r="F1341">
            <v>0</v>
          </cell>
          <cell r="G1341">
            <v>20</v>
          </cell>
          <cell r="H1341">
            <v>1474.79</v>
          </cell>
          <cell r="I1341">
            <v>1474.79</v>
          </cell>
          <cell r="J1341">
            <v>4903.1099999999997</v>
          </cell>
          <cell r="K1341" t="str">
            <v>204</v>
          </cell>
        </row>
        <row r="1342">
          <cell r="A1342" t="str">
            <v>110300000</v>
          </cell>
          <cell r="B1342" t="str">
            <v>204C2PT0001</v>
          </cell>
          <cell r="C1342" t="str">
            <v>กระติกน้ำร้อน</v>
          </cell>
          <cell r="D1342" t="str">
            <v>7 พ.ย. 41</v>
          </cell>
          <cell r="E1342">
            <v>753.64</v>
          </cell>
          <cell r="F1342">
            <v>0</v>
          </cell>
          <cell r="G1342">
            <v>20</v>
          </cell>
          <cell r="H1342">
            <v>173.43</v>
          </cell>
          <cell r="I1342">
            <v>173.43</v>
          </cell>
          <cell r="J1342">
            <v>580.21</v>
          </cell>
          <cell r="K1342" t="str">
            <v>204</v>
          </cell>
        </row>
        <row r="1343">
          <cell r="A1343" t="str">
            <v>110300000</v>
          </cell>
          <cell r="B1343" t="str">
            <v>204C2SS019</v>
          </cell>
          <cell r="C1343" t="str">
            <v>ป้าย พ.ร.บ.</v>
          </cell>
          <cell r="D1343" t="str">
            <v>9 มิ.ย. 42</v>
          </cell>
          <cell r="E1343">
            <v>2000</v>
          </cell>
          <cell r="F1343">
            <v>0</v>
          </cell>
          <cell r="G1343">
            <v>20</v>
          </cell>
          <cell r="H1343">
            <v>225.75</v>
          </cell>
          <cell r="I1343">
            <v>225.75</v>
          </cell>
          <cell r="J1343">
            <v>1774.25</v>
          </cell>
          <cell r="K1343" t="str">
            <v>204</v>
          </cell>
        </row>
        <row r="1344">
          <cell r="A1344" t="str">
            <v>110300000</v>
          </cell>
          <cell r="B1344" t="str">
            <v>204C2TA0001</v>
          </cell>
          <cell r="C1344" t="str">
            <v>โต๊ะทำงานผจก. ขนาด 75*165*75</v>
          </cell>
          <cell r="D1344" t="str">
            <v>5 พ.ย. 41</v>
          </cell>
          <cell r="E1344">
            <v>4601.97</v>
          </cell>
          <cell r="F1344">
            <v>0</v>
          </cell>
          <cell r="G1344">
            <v>20</v>
          </cell>
          <cell r="H1344">
            <v>1064.1300000000001</v>
          </cell>
          <cell r="I1344">
            <v>1064.1300000000001</v>
          </cell>
          <cell r="J1344">
            <v>3537.84</v>
          </cell>
          <cell r="K1344" t="str">
            <v>204</v>
          </cell>
        </row>
        <row r="1345">
          <cell r="A1345" t="str">
            <v>110300000</v>
          </cell>
          <cell r="B1345" t="str">
            <v>204C2TA0002</v>
          </cell>
          <cell r="C1345" t="str">
            <v>โต๊ะข้างวางคอมพิวเตอร์ 50*90*75ั</v>
          </cell>
          <cell r="D1345" t="str">
            <v>5 พ.ย. 41</v>
          </cell>
          <cell r="E1345">
            <v>2082.09</v>
          </cell>
          <cell r="F1345">
            <v>0</v>
          </cell>
          <cell r="G1345">
            <v>20</v>
          </cell>
          <cell r="H1345">
            <v>481.48</v>
          </cell>
          <cell r="I1345">
            <v>481.48</v>
          </cell>
          <cell r="J1345">
            <v>1600.61</v>
          </cell>
          <cell r="K1345" t="str">
            <v>204</v>
          </cell>
        </row>
        <row r="1346">
          <cell r="A1346" t="str">
            <v>110300000</v>
          </cell>
          <cell r="B1346" t="str">
            <v>204C2TA0003</v>
          </cell>
          <cell r="C1346" t="str">
            <v>โต๊ะทำงาน จนท.สินไหม 60-120-75</v>
          </cell>
          <cell r="D1346" t="str">
            <v>5 พ.ย. 41</v>
          </cell>
          <cell r="E1346">
            <v>3654.87</v>
          </cell>
          <cell r="F1346">
            <v>0</v>
          </cell>
          <cell r="G1346">
            <v>20</v>
          </cell>
          <cell r="H1346">
            <v>845.1</v>
          </cell>
          <cell r="I1346">
            <v>845.1</v>
          </cell>
          <cell r="J1346">
            <v>2809.77</v>
          </cell>
          <cell r="K1346" t="str">
            <v>204</v>
          </cell>
        </row>
        <row r="1347">
          <cell r="A1347" t="str">
            <v>110300000</v>
          </cell>
          <cell r="B1347" t="str">
            <v>204C2TA0004</v>
          </cell>
          <cell r="C1347" t="str">
            <v>โต๊ะทำงาน จนท.สินไหม 60-120-75</v>
          </cell>
          <cell r="D1347" t="str">
            <v>5 พ.ย. 41</v>
          </cell>
          <cell r="E1347">
            <v>3654.87</v>
          </cell>
          <cell r="F1347">
            <v>0</v>
          </cell>
          <cell r="G1347">
            <v>20</v>
          </cell>
          <cell r="H1347">
            <v>845.1</v>
          </cell>
          <cell r="I1347">
            <v>845.1</v>
          </cell>
          <cell r="J1347">
            <v>2809.77</v>
          </cell>
          <cell r="K1347" t="str">
            <v>204</v>
          </cell>
        </row>
        <row r="1348">
          <cell r="A1348" t="str">
            <v>110300000</v>
          </cell>
          <cell r="B1348" t="str">
            <v>204C2TA0005</v>
          </cell>
          <cell r="C1348" t="str">
            <v>โต๊ะทำงาน จนท.สินไหม 60-120-75</v>
          </cell>
          <cell r="D1348" t="str">
            <v>5 พ.ย. 41</v>
          </cell>
          <cell r="E1348">
            <v>3654.87</v>
          </cell>
          <cell r="F1348">
            <v>0</v>
          </cell>
          <cell r="G1348">
            <v>20</v>
          </cell>
          <cell r="H1348">
            <v>845.1</v>
          </cell>
          <cell r="I1348">
            <v>845.1</v>
          </cell>
          <cell r="J1348">
            <v>2809.77</v>
          </cell>
          <cell r="K1348" t="str">
            <v>204</v>
          </cell>
        </row>
        <row r="1349">
          <cell r="A1349" t="str">
            <v>110300000</v>
          </cell>
          <cell r="B1349" t="str">
            <v>204C2TA0006</v>
          </cell>
          <cell r="C1349" t="str">
            <v>โต๊ะวางคอมพิวเตอร์ 60-100-75</v>
          </cell>
          <cell r="D1349" t="str">
            <v>5 พ.ย. 41</v>
          </cell>
          <cell r="E1349">
            <v>2336.75</v>
          </cell>
          <cell r="F1349">
            <v>0</v>
          </cell>
          <cell r="G1349">
            <v>20</v>
          </cell>
          <cell r="H1349">
            <v>540.29999999999995</v>
          </cell>
          <cell r="I1349">
            <v>540.29999999999995</v>
          </cell>
          <cell r="J1349">
            <v>1796.45</v>
          </cell>
          <cell r="K1349" t="str">
            <v>204</v>
          </cell>
        </row>
        <row r="1350">
          <cell r="A1350" t="str">
            <v>110300000</v>
          </cell>
          <cell r="B1350" t="str">
            <v>204C2TA0007</v>
          </cell>
          <cell r="C1350" t="str">
            <v>โต๊ะเข้ามุม จนท.สินไหม 60-60-75</v>
          </cell>
          <cell r="D1350" t="str">
            <v>5 พ.ย. 41</v>
          </cell>
          <cell r="E1350">
            <v>1267.57</v>
          </cell>
          <cell r="F1350">
            <v>0</v>
          </cell>
          <cell r="G1350">
            <v>20</v>
          </cell>
          <cell r="H1350">
            <v>293.11</v>
          </cell>
          <cell r="I1350">
            <v>293.11</v>
          </cell>
          <cell r="J1350">
            <v>974.46</v>
          </cell>
          <cell r="K1350" t="str">
            <v>204</v>
          </cell>
        </row>
        <row r="1351">
          <cell r="A1351" t="str">
            <v>110300000</v>
          </cell>
          <cell r="B1351" t="str">
            <v>205C2AR0001</v>
          </cell>
          <cell r="C1351" t="str">
            <v>Aircondition</v>
          </cell>
          <cell r="D1351" t="str">
            <v>22 ก.ย. 41</v>
          </cell>
          <cell r="E1351">
            <v>39800</v>
          </cell>
          <cell r="F1351">
            <v>0</v>
          </cell>
          <cell r="G1351">
            <v>20</v>
          </cell>
          <cell r="H1351">
            <v>10162.6</v>
          </cell>
          <cell r="I1351">
            <v>10162.6</v>
          </cell>
          <cell r="J1351">
            <v>29637.4</v>
          </cell>
          <cell r="K1351" t="str">
            <v>205</v>
          </cell>
        </row>
        <row r="1352">
          <cell r="A1352" t="str">
            <v>110300000</v>
          </cell>
          <cell r="B1352" t="str">
            <v>205C2CB0001</v>
          </cell>
          <cell r="C1352" t="str">
            <v>ตู้เก็บเอกสาร บานลิ้นชัก ขนาด 40*90*75</v>
          </cell>
          <cell r="D1352" t="str">
            <v>5 พ.ย. 41</v>
          </cell>
          <cell r="E1352">
            <v>3376.67</v>
          </cell>
          <cell r="F1352">
            <v>0</v>
          </cell>
          <cell r="G1352">
            <v>20</v>
          </cell>
          <cell r="H1352">
            <v>780.84</v>
          </cell>
          <cell r="I1352">
            <v>780.84</v>
          </cell>
          <cell r="J1352">
            <v>2595.83</v>
          </cell>
          <cell r="K1352" t="str">
            <v>205</v>
          </cell>
        </row>
        <row r="1353">
          <cell r="A1353" t="str">
            <v>110300000</v>
          </cell>
          <cell r="B1353" t="str">
            <v>205C2CB0002</v>
          </cell>
          <cell r="C1353" t="str">
            <v>ตู้เก็บเอกสาร ขนาด 40*80*190</v>
          </cell>
          <cell r="D1353" t="str">
            <v>5 พ.ย. 41</v>
          </cell>
          <cell r="E1353">
            <v>4498.01</v>
          </cell>
          <cell r="F1353">
            <v>0</v>
          </cell>
          <cell r="G1353">
            <v>20</v>
          </cell>
          <cell r="H1353">
            <v>1040.05</v>
          </cell>
          <cell r="I1353">
            <v>1040.05</v>
          </cell>
          <cell r="J1353">
            <v>3457.96</v>
          </cell>
          <cell r="K1353" t="str">
            <v>205</v>
          </cell>
        </row>
        <row r="1354">
          <cell r="A1354" t="str">
            <v>110300000</v>
          </cell>
          <cell r="B1354" t="str">
            <v>205C2CB0003</v>
          </cell>
          <cell r="C1354" t="str">
            <v>ตู้เก็บเอกสาร ขนาด 40*80*190</v>
          </cell>
          <cell r="D1354" t="str">
            <v>5 พ.ย. 41</v>
          </cell>
          <cell r="E1354">
            <v>4498.01</v>
          </cell>
          <cell r="F1354">
            <v>0</v>
          </cell>
          <cell r="G1354">
            <v>20</v>
          </cell>
          <cell r="H1354">
            <v>1040.05</v>
          </cell>
          <cell r="I1354">
            <v>1040.05</v>
          </cell>
          <cell r="J1354">
            <v>3457.96</v>
          </cell>
          <cell r="K1354" t="str">
            <v>205</v>
          </cell>
        </row>
        <row r="1355">
          <cell r="A1355" t="str">
            <v>110300000</v>
          </cell>
          <cell r="B1355" t="str">
            <v>205C2CB0004</v>
          </cell>
          <cell r="C1355" t="str">
            <v>ตู้เก็บเอกสาร ขนาด 40*80*190</v>
          </cell>
          <cell r="D1355" t="str">
            <v>5 พ.ย. 41</v>
          </cell>
          <cell r="E1355">
            <v>4498.01</v>
          </cell>
          <cell r="F1355">
            <v>0</v>
          </cell>
          <cell r="G1355">
            <v>20</v>
          </cell>
          <cell r="H1355">
            <v>1040.05</v>
          </cell>
          <cell r="I1355">
            <v>1040.05</v>
          </cell>
          <cell r="J1355">
            <v>3457.96</v>
          </cell>
          <cell r="K1355" t="str">
            <v>205</v>
          </cell>
        </row>
        <row r="1356">
          <cell r="A1356" t="str">
            <v>110300000</v>
          </cell>
          <cell r="B1356" t="str">
            <v>205C2CB0005</v>
          </cell>
          <cell r="C1356" t="str">
            <v>ตู้เก็บเอกสาร บานเลื่อน 40-80-75</v>
          </cell>
          <cell r="D1356" t="str">
            <v>5 พ.ย. 41</v>
          </cell>
          <cell r="E1356">
            <v>2263.31</v>
          </cell>
          <cell r="F1356">
            <v>0</v>
          </cell>
          <cell r="G1356">
            <v>20</v>
          </cell>
          <cell r="H1356">
            <v>523.4</v>
          </cell>
          <cell r="I1356">
            <v>523.4</v>
          </cell>
          <cell r="J1356">
            <v>1739.91</v>
          </cell>
          <cell r="K1356" t="str">
            <v>205</v>
          </cell>
        </row>
        <row r="1357">
          <cell r="A1357" t="str">
            <v>110300000</v>
          </cell>
          <cell r="B1357" t="str">
            <v>205C2CB0006</v>
          </cell>
          <cell r="C1357" t="str">
            <v>ตู้เก็บเอกสาร บานเลื่อน 40-80-75</v>
          </cell>
          <cell r="D1357" t="str">
            <v>5 พ.ย. 41</v>
          </cell>
          <cell r="E1357">
            <v>2263.31</v>
          </cell>
          <cell r="F1357">
            <v>0</v>
          </cell>
          <cell r="G1357">
            <v>20</v>
          </cell>
          <cell r="H1357">
            <v>523.4</v>
          </cell>
          <cell r="I1357">
            <v>523.4</v>
          </cell>
          <cell r="J1357">
            <v>1739.91</v>
          </cell>
          <cell r="K1357" t="str">
            <v>205</v>
          </cell>
        </row>
        <row r="1358">
          <cell r="A1358" t="str">
            <v>110300000</v>
          </cell>
          <cell r="B1358" t="str">
            <v>205C2CH0001</v>
          </cell>
          <cell r="C1358" t="str">
            <v>เก้าอี้ทำงานผจก.</v>
          </cell>
          <cell r="D1358" t="str">
            <v>5 พ.ย. 41</v>
          </cell>
          <cell r="E1358">
            <v>4038.29</v>
          </cell>
          <cell r="F1358">
            <v>0</v>
          </cell>
          <cell r="G1358">
            <v>20</v>
          </cell>
          <cell r="H1358">
            <v>933.81</v>
          </cell>
          <cell r="I1358">
            <v>933.81</v>
          </cell>
          <cell r="J1358">
            <v>3104.48</v>
          </cell>
          <cell r="K1358" t="str">
            <v>205</v>
          </cell>
        </row>
        <row r="1359">
          <cell r="A1359" t="str">
            <v>110300000</v>
          </cell>
          <cell r="B1359" t="str">
            <v>205C2CH0002</v>
          </cell>
          <cell r="C1359" t="str">
            <v>เก้าอี้รับแขกหน้าโต๊ะจนท.สินไหม</v>
          </cell>
          <cell r="D1359" t="str">
            <v>5 พ.ย. 41</v>
          </cell>
          <cell r="E1359">
            <v>1705.35</v>
          </cell>
          <cell r="F1359">
            <v>0</v>
          </cell>
          <cell r="G1359">
            <v>20</v>
          </cell>
          <cell r="H1359">
            <v>394.34</v>
          </cell>
          <cell r="I1359">
            <v>394.34</v>
          </cell>
          <cell r="J1359">
            <v>1311.01</v>
          </cell>
          <cell r="K1359" t="str">
            <v>205</v>
          </cell>
        </row>
        <row r="1360">
          <cell r="A1360" t="str">
            <v>110300000</v>
          </cell>
          <cell r="B1360" t="str">
            <v>205C2CH0003</v>
          </cell>
          <cell r="C1360" t="str">
            <v>เก้าอี้รับแขกหน้าโต๊ะจนท.สินไหม</v>
          </cell>
          <cell r="D1360" t="str">
            <v>5 พ.ย. 41</v>
          </cell>
          <cell r="E1360">
            <v>1705.35</v>
          </cell>
          <cell r="F1360">
            <v>0</v>
          </cell>
          <cell r="G1360">
            <v>20</v>
          </cell>
          <cell r="H1360">
            <v>394.34</v>
          </cell>
          <cell r="I1360">
            <v>394.34</v>
          </cell>
          <cell r="J1360">
            <v>1311.01</v>
          </cell>
          <cell r="K1360" t="str">
            <v>205</v>
          </cell>
        </row>
        <row r="1361">
          <cell r="A1361" t="str">
            <v>110300000</v>
          </cell>
          <cell r="B1361" t="str">
            <v>205C2CH0004</v>
          </cell>
          <cell r="C1361" t="str">
            <v>เก้าอี้พักคอย 3 ที่นั่งพร้อมที่วางของ</v>
          </cell>
          <cell r="D1361" t="str">
            <v>5 พ.ย. 41</v>
          </cell>
          <cell r="E1361">
            <v>3037.77</v>
          </cell>
          <cell r="F1361">
            <v>0</v>
          </cell>
          <cell r="G1361">
            <v>20</v>
          </cell>
          <cell r="H1361">
            <v>702.45</v>
          </cell>
          <cell r="I1361">
            <v>702.45</v>
          </cell>
          <cell r="J1361">
            <v>2335.3200000000002</v>
          </cell>
          <cell r="K1361" t="str">
            <v>205</v>
          </cell>
        </row>
        <row r="1362">
          <cell r="A1362" t="str">
            <v>110300000</v>
          </cell>
          <cell r="B1362" t="str">
            <v>205C2CH0006</v>
          </cell>
          <cell r="C1362" t="str">
            <v>เก้าอี้หน้าโต๊ะ จนท.สินไหม</v>
          </cell>
          <cell r="D1362" t="str">
            <v>5 พ.ย. 41</v>
          </cell>
          <cell r="E1362">
            <v>1705.35</v>
          </cell>
          <cell r="F1362">
            <v>0</v>
          </cell>
          <cell r="G1362">
            <v>20</v>
          </cell>
          <cell r="H1362">
            <v>394.34</v>
          </cell>
          <cell r="I1362">
            <v>394.34</v>
          </cell>
          <cell r="J1362">
            <v>1311.01</v>
          </cell>
          <cell r="K1362" t="str">
            <v>205</v>
          </cell>
        </row>
        <row r="1363">
          <cell r="A1363" t="str">
            <v>110300000</v>
          </cell>
          <cell r="B1363" t="str">
            <v>205C2CH0007</v>
          </cell>
          <cell r="C1363" t="str">
            <v>เก้าอี้ทำงาน จนท.สินไหม</v>
          </cell>
          <cell r="D1363" t="str">
            <v>5 พ.ย. 41</v>
          </cell>
          <cell r="E1363">
            <v>2123.1</v>
          </cell>
          <cell r="F1363">
            <v>0</v>
          </cell>
          <cell r="G1363">
            <v>20</v>
          </cell>
          <cell r="H1363">
            <v>490.9</v>
          </cell>
          <cell r="I1363">
            <v>490.9</v>
          </cell>
          <cell r="J1363">
            <v>1632.2</v>
          </cell>
          <cell r="K1363" t="str">
            <v>205</v>
          </cell>
        </row>
        <row r="1364">
          <cell r="A1364" t="str">
            <v>110300000</v>
          </cell>
          <cell r="B1364" t="str">
            <v>205C2CH0008</v>
          </cell>
          <cell r="C1364" t="str">
            <v>เก้าอี้ทำงาน จนท.สินไหม</v>
          </cell>
          <cell r="D1364" t="str">
            <v>5 พ.ย. 41</v>
          </cell>
          <cell r="E1364">
            <v>2123.1</v>
          </cell>
          <cell r="F1364">
            <v>0</v>
          </cell>
          <cell r="G1364">
            <v>20</v>
          </cell>
          <cell r="H1364">
            <v>490.9</v>
          </cell>
          <cell r="I1364">
            <v>490.9</v>
          </cell>
          <cell r="J1364">
            <v>1632.2</v>
          </cell>
          <cell r="K1364" t="str">
            <v>205</v>
          </cell>
        </row>
        <row r="1365">
          <cell r="A1365" t="str">
            <v>110300000</v>
          </cell>
          <cell r="B1365" t="str">
            <v>205C2CH0009</v>
          </cell>
          <cell r="C1365" t="str">
            <v>เก้าอี้ทำงาน จนท.สินไหม</v>
          </cell>
          <cell r="D1365" t="str">
            <v>5 พ.ย. 41</v>
          </cell>
          <cell r="E1365">
            <v>2123.1</v>
          </cell>
          <cell r="F1365">
            <v>0</v>
          </cell>
          <cell r="G1365">
            <v>20</v>
          </cell>
          <cell r="H1365">
            <v>490.9</v>
          </cell>
          <cell r="I1365">
            <v>490.9</v>
          </cell>
          <cell r="J1365">
            <v>1632.2</v>
          </cell>
          <cell r="K1365" t="str">
            <v>205</v>
          </cell>
        </row>
        <row r="1366">
          <cell r="A1366" t="str">
            <v>110300000</v>
          </cell>
          <cell r="B1366" t="str">
            <v>205C2CH0010</v>
          </cell>
          <cell r="C1366" t="str">
            <v>เก้าอี้หน้าโต๊ะ จนท.สินไหม</v>
          </cell>
          <cell r="D1366" t="str">
            <v>5 พ.ย. 41</v>
          </cell>
          <cell r="E1366">
            <v>1705.35</v>
          </cell>
          <cell r="F1366">
            <v>0</v>
          </cell>
          <cell r="G1366">
            <v>20</v>
          </cell>
          <cell r="H1366">
            <v>394.34</v>
          </cell>
          <cell r="I1366">
            <v>394.34</v>
          </cell>
          <cell r="J1366">
            <v>1311.01</v>
          </cell>
          <cell r="K1366" t="str">
            <v>205</v>
          </cell>
        </row>
        <row r="1367">
          <cell r="A1367" t="str">
            <v>110300000</v>
          </cell>
          <cell r="B1367" t="str">
            <v>205C2CH005</v>
          </cell>
          <cell r="C1367" t="str">
            <v>เก้าอี้หน้าโต๊ะ จนท.สินไหม</v>
          </cell>
          <cell r="D1367" t="str">
            <v>5 พ.ย. 41</v>
          </cell>
          <cell r="E1367">
            <v>1705.35</v>
          </cell>
          <cell r="F1367">
            <v>0</v>
          </cell>
          <cell r="G1367">
            <v>20</v>
          </cell>
          <cell r="H1367">
            <v>394.34</v>
          </cell>
          <cell r="I1367">
            <v>394.34</v>
          </cell>
          <cell r="J1367">
            <v>1311.01</v>
          </cell>
          <cell r="K1367" t="str">
            <v>205</v>
          </cell>
        </row>
        <row r="1368">
          <cell r="A1368" t="str">
            <v>110300000</v>
          </cell>
          <cell r="B1368" t="str">
            <v>205C2CS0001</v>
          </cell>
          <cell r="C1368" t="str">
            <v>เครื่องคิดเลข</v>
          </cell>
          <cell r="D1368" t="str">
            <v>12 ต.ค. 41</v>
          </cell>
          <cell r="E1368">
            <v>640</v>
          </cell>
          <cell r="F1368">
            <v>0</v>
          </cell>
          <cell r="G1368">
            <v>20</v>
          </cell>
          <cell r="H1368">
            <v>156.38999999999999</v>
          </cell>
          <cell r="I1368">
            <v>156.38999999999999</v>
          </cell>
          <cell r="J1368">
            <v>483.61</v>
          </cell>
          <cell r="K1368" t="str">
            <v>205</v>
          </cell>
        </row>
        <row r="1369">
          <cell r="A1369" t="str">
            <v>110300000</v>
          </cell>
          <cell r="B1369" t="str">
            <v>205C2CS0002</v>
          </cell>
          <cell r="C1369" t="str">
            <v>เครื่องคิดเลข</v>
          </cell>
          <cell r="D1369" t="str">
            <v>12 ต.ค. 41</v>
          </cell>
          <cell r="E1369">
            <v>640</v>
          </cell>
          <cell r="F1369">
            <v>0</v>
          </cell>
          <cell r="G1369">
            <v>20</v>
          </cell>
          <cell r="H1369">
            <v>156.38999999999999</v>
          </cell>
          <cell r="I1369">
            <v>156.38999999999999</v>
          </cell>
          <cell r="J1369">
            <v>483.61</v>
          </cell>
          <cell r="K1369" t="str">
            <v>205</v>
          </cell>
        </row>
        <row r="1370">
          <cell r="A1370" t="str">
            <v>110300000</v>
          </cell>
          <cell r="B1370" t="str">
            <v>205C2PA0001</v>
          </cell>
          <cell r="C1370" t="str">
            <v>ฉากครึ่งกระจก ขนาด 250*150</v>
          </cell>
          <cell r="D1370" t="str">
            <v>5 พ.ย. 41</v>
          </cell>
          <cell r="E1370">
            <v>6377.9</v>
          </cell>
          <cell r="F1370">
            <v>0</v>
          </cell>
          <cell r="G1370">
            <v>20</v>
          </cell>
          <cell r="H1370">
            <v>1474.79</v>
          </cell>
          <cell r="I1370">
            <v>1474.79</v>
          </cell>
          <cell r="J1370">
            <v>4903.1099999999997</v>
          </cell>
          <cell r="K1370" t="str">
            <v>205</v>
          </cell>
        </row>
        <row r="1371">
          <cell r="A1371" t="str">
            <v>110300000</v>
          </cell>
          <cell r="B1371" t="str">
            <v>205C2PT0001</v>
          </cell>
          <cell r="C1371" t="str">
            <v>กระติกน้ำร้อน</v>
          </cell>
          <cell r="D1371" t="str">
            <v>10 พ.ย. 41</v>
          </cell>
          <cell r="E1371">
            <v>690</v>
          </cell>
          <cell r="F1371">
            <v>0</v>
          </cell>
          <cell r="G1371">
            <v>20</v>
          </cell>
          <cell r="H1371">
            <v>157.65</v>
          </cell>
          <cell r="I1371">
            <v>157.65</v>
          </cell>
          <cell r="J1371">
            <v>532.35</v>
          </cell>
          <cell r="K1371" t="str">
            <v>205</v>
          </cell>
        </row>
        <row r="1372">
          <cell r="A1372" t="str">
            <v>110300000</v>
          </cell>
          <cell r="B1372" t="str">
            <v>205C2SS012</v>
          </cell>
          <cell r="C1372" t="str">
            <v>กระดาษไวท์บอร์ด</v>
          </cell>
          <cell r="D1372" t="str">
            <v>30 มิ.ย. 42</v>
          </cell>
          <cell r="E1372">
            <v>626.16999999999996</v>
          </cell>
          <cell r="F1372">
            <v>0</v>
          </cell>
          <cell r="G1372">
            <v>20</v>
          </cell>
          <cell r="H1372">
            <v>63.48</v>
          </cell>
          <cell r="I1372">
            <v>63.48</v>
          </cell>
          <cell r="J1372">
            <v>562.69000000000005</v>
          </cell>
          <cell r="K1372" t="str">
            <v>205</v>
          </cell>
        </row>
        <row r="1373">
          <cell r="A1373" t="str">
            <v>110300000</v>
          </cell>
          <cell r="B1373" t="str">
            <v>205C2SS013</v>
          </cell>
          <cell r="C1373" t="str">
            <v>รางคอบสายโทรศัพท์</v>
          </cell>
          <cell r="D1373" t="str">
            <v>20 ก.ค. 42</v>
          </cell>
          <cell r="E1373">
            <v>600</v>
          </cell>
          <cell r="F1373">
            <v>0</v>
          </cell>
          <cell r="G1373">
            <v>20</v>
          </cell>
          <cell r="H1373">
            <v>54.24</v>
          </cell>
          <cell r="I1373">
            <v>54.24</v>
          </cell>
          <cell r="J1373">
            <v>545.76</v>
          </cell>
          <cell r="K1373" t="str">
            <v>205</v>
          </cell>
        </row>
        <row r="1374">
          <cell r="A1374" t="str">
            <v>110300000</v>
          </cell>
          <cell r="B1374" t="str">
            <v>205C2SS014</v>
          </cell>
          <cell r="C1374" t="str">
            <v>ป้ายตั้งหน้าร้าน</v>
          </cell>
          <cell r="D1374" t="str">
            <v>19 ก.ค. 42</v>
          </cell>
          <cell r="E1374">
            <v>1400</v>
          </cell>
          <cell r="F1374">
            <v>0</v>
          </cell>
          <cell r="G1374">
            <v>20</v>
          </cell>
          <cell r="H1374">
            <v>127.33</v>
          </cell>
          <cell r="I1374">
            <v>127.33</v>
          </cell>
          <cell r="J1374">
            <v>1272.67</v>
          </cell>
          <cell r="K1374" t="str">
            <v>205</v>
          </cell>
        </row>
        <row r="1375">
          <cell r="A1375" t="str">
            <v>110300000</v>
          </cell>
          <cell r="B1375" t="str">
            <v>205C2TA0001</v>
          </cell>
          <cell r="C1375" t="str">
            <v>โต๊ะทำงานผจก. ขนาด 75*165*75</v>
          </cell>
          <cell r="D1375" t="str">
            <v>5 พ.ย. 41</v>
          </cell>
          <cell r="E1375">
            <v>4601.97</v>
          </cell>
          <cell r="F1375">
            <v>0</v>
          </cell>
          <cell r="G1375">
            <v>20</v>
          </cell>
          <cell r="H1375">
            <v>1064.1300000000001</v>
          </cell>
          <cell r="I1375">
            <v>1064.1300000000001</v>
          </cell>
          <cell r="J1375">
            <v>3537.84</v>
          </cell>
          <cell r="K1375" t="str">
            <v>205</v>
          </cell>
        </row>
        <row r="1376">
          <cell r="A1376" t="str">
            <v>110300000</v>
          </cell>
          <cell r="B1376" t="str">
            <v>205C2TA0002</v>
          </cell>
          <cell r="C1376" t="str">
            <v>โต๊ะข้างวางคอมพิวเตอร์ 50*90*75ั</v>
          </cell>
          <cell r="D1376" t="str">
            <v>5 พ.ย. 41</v>
          </cell>
          <cell r="E1376">
            <v>2082.09</v>
          </cell>
          <cell r="F1376">
            <v>0</v>
          </cell>
          <cell r="G1376">
            <v>20</v>
          </cell>
          <cell r="H1376">
            <v>481.48</v>
          </cell>
          <cell r="I1376">
            <v>481.48</v>
          </cell>
          <cell r="J1376">
            <v>1600.61</v>
          </cell>
          <cell r="K1376" t="str">
            <v>205</v>
          </cell>
        </row>
        <row r="1377">
          <cell r="A1377" t="str">
            <v>110300000</v>
          </cell>
          <cell r="B1377" t="str">
            <v>205C2TA0003</v>
          </cell>
          <cell r="C1377" t="str">
            <v>โต๊ะทำงาน จนท.สินไหม 60-120-75</v>
          </cell>
          <cell r="D1377" t="str">
            <v>5 พ.ย. 41</v>
          </cell>
          <cell r="E1377">
            <v>3654.87</v>
          </cell>
          <cell r="F1377">
            <v>0</v>
          </cell>
          <cell r="G1377">
            <v>20</v>
          </cell>
          <cell r="H1377">
            <v>845.1</v>
          </cell>
          <cell r="I1377">
            <v>845.1</v>
          </cell>
          <cell r="J1377">
            <v>2809.77</v>
          </cell>
          <cell r="K1377" t="str">
            <v>205</v>
          </cell>
        </row>
        <row r="1378">
          <cell r="A1378" t="str">
            <v>110300000</v>
          </cell>
          <cell r="B1378" t="str">
            <v>205C2TA0004</v>
          </cell>
          <cell r="C1378" t="str">
            <v>โต๊ะทำงาน จนท.สินไหม 60-120-75</v>
          </cell>
          <cell r="D1378" t="str">
            <v>5 พ.ย. 41</v>
          </cell>
          <cell r="E1378">
            <v>3654.87</v>
          </cell>
          <cell r="F1378">
            <v>0</v>
          </cell>
          <cell r="G1378">
            <v>20</v>
          </cell>
          <cell r="H1378">
            <v>845.1</v>
          </cell>
          <cell r="I1378">
            <v>845.1</v>
          </cell>
          <cell r="J1378">
            <v>2809.77</v>
          </cell>
          <cell r="K1378" t="str">
            <v>205</v>
          </cell>
        </row>
        <row r="1379">
          <cell r="A1379" t="str">
            <v>110300000</v>
          </cell>
          <cell r="B1379" t="str">
            <v>205C2TA0005</v>
          </cell>
          <cell r="C1379" t="str">
            <v>โต๊ะทำงาน จนท.สินไหม 60-120-75</v>
          </cell>
          <cell r="D1379" t="str">
            <v>5 พ.ย. 41</v>
          </cell>
          <cell r="E1379">
            <v>3654.87</v>
          </cell>
          <cell r="F1379">
            <v>0</v>
          </cell>
          <cell r="G1379">
            <v>20</v>
          </cell>
          <cell r="H1379">
            <v>845.1</v>
          </cell>
          <cell r="I1379">
            <v>845.1</v>
          </cell>
          <cell r="J1379">
            <v>2809.77</v>
          </cell>
          <cell r="K1379" t="str">
            <v>205</v>
          </cell>
        </row>
        <row r="1380">
          <cell r="A1380" t="str">
            <v>110300000</v>
          </cell>
          <cell r="B1380" t="str">
            <v>205C2TA0006</v>
          </cell>
          <cell r="C1380" t="str">
            <v>โต๊ะวางคอมพิวเตอร์ 60-100-75</v>
          </cell>
          <cell r="D1380" t="str">
            <v>5 พ.ย. 41</v>
          </cell>
          <cell r="E1380">
            <v>2336.75</v>
          </cell>
          <cell r="F1380">
            <v>0</v>
          </cell>
          <cell r="G1380">
            <v>20</v>
          </cell>
          <cell r="H1380">
            <v>540.29999999999995</v>
          </cell>
          <cell r="I1380">
            <v>540.29999999999995</v>
          </cell>
          <cell r="J1380">
            <v>1796.45</v>
          </cell>
          <cell r="K1380" t="str">
            <v>205</v>
          </cell>
        </row>
        <row r="1381">
          <cell r="A1381" t="str">
            <v>110300000</v>
          </cell>
          <cell r="B1381" t="str">
            <v>205C2TA0007</v>
          </cell>
          <cell r="C1381" t="str">
            <v>โต๊ะเข้ามุม จนท.สินไหม 60-60-75</v>
          </cell>
          <cell r="D1381" t="str">
            <v>5 พ.ย. 41</v>
          </cell>
          <cell r="E1381">
            <v>1267.57</v>
          </cell>
          <cell r="F1381">
            <v>0</v>
          </cell>
          <cell r="G1381">
            <v>20</v>
          </cell>
          <cell r="H1381">
            <v>293.11</v>
          </cell>
          <cell r="I1381">
            <v>293.11</v>
          </cell>
          <cell r="J1381">
            <v>974.46</v>
          </cell>
          <cell r="K1381" t="str">
            <v>205</v>
          </cell>
        </row>
        <row r="1382">
          <cell r="A1382" t="str">
            <v>110300000</v>
          </cell>
          <cell r="B1382" t="str">
            <v>205C2TA0008</v>
          </cell>
          <cell r="C1382" t="str">
            <v>โต๊ะราชา  4  ฟุต</v>
          </cell>
          <cell r="D1382" t="str">
            <v>20 พ.ย. 41</v>
          </cell>
          <cell r="E1382">
            <v>550</v>
          </cell>
          <cell r="F1382">
            <v>0</v>
          </cell>
          <cell r="G1382">
            <v>20</v>
          </cell>
          <cell r="H1382">
            <v>122.64</v>
          </cell>
          <cell r="I1382">
            <v>122.64</v>
          </cell>
          <cell r="J1382">
            <v>427.36</v>
          </cell>
          <cell r="K1382" t="str">
            <v>205</v>
          </cell>
        </row>
        <row r="1383">
          <cell r="A1383" t="str">
            <v>110300000</v>
          </cell>
          <cell r="B1383" t="str">
            <v>206C2030001</v>
          </cell>
          <cell r="C1383" t="str">
            <v>โต๊ะเข้ามุมจนท.สินไหม 60*60*75</v>
          </cell>
          <cell r="D1383" t="str">
            <v>5 พ.ย. 41</v>
          </cell>
          <cell r="E1383">
            <v>1267.57</v>
          </cell>
          <cell r="F1383">
            <v>0</v>
          </cell>
          <cell r="G1383">
            <v>20</v>
          </cell>
          <cell r="H1383">
            <v>293.11</v>
          </cell>
          <cell r="I1383">
            <v>293.11</v>
          </cell>
          <cell r="J1383">
            <v>974.46</v>
          </cell>
          <cell r="K1383" t="str">
            <v>206</v>
          </cell>
        </row>
        <row r="1384">
          <cell r="A1384" t="str">
            <v>110300000</v>
          </cell>
          <cell r="B1384" t="str">
            <v>206C2040001</v>
          </cell>
          <cell r="C1384" t="str">
            <v>โต๊ะทำงานจนท.สินไหม 60*120*75</v>
          </cell>
          <cell r="D1384" t="str">
            <v>5 พ.ย. 41</v>
          </cell>
          <cell r="E1384">
            <v>3654.87</v>
          </cell>
          <cell r="F1384">
            <v>0</v>
          </cell>
          <cell r="G1384">
            <v>20</v>
          </cell>
          <cell r="H1384">
            <v>845.1</v>
          </cell>
          <cell r="I1384">
            <v>845.1</v>
          </cell>
          <cell r="J1384">
            <v>2809.77</v>
          </cell>
          <cell r="K1384" t="str">
            <v>206</v>
          </cell>
        </row>
        <row r="1385">
          <cell r="A1385" t="str">
            <v>110300000</v>
          </cell>
          <cell r="B1385" t="str">
            <v>206C2040002</v>
          </cell>
          <cell r="C1385" t="str">
            <v>โต๊ะทำงานจนท.สินไหม 60*120*75</v>
          </cell>
          <cell r="D1385" t="str">
            <v>5 พ.ย. 41</v>
          </cell>
          <cell r="E1385">
            <v>3654.87</v>
          </cell>
          <cell r="F1385">
            <v>0</v>
          </cell>
          <cell r="G1385">
            <v>20</v>
          </cell>
          <cell r="H1385">
            <v>845.1</v>
          </cell>
          <cell r="I1385">
            <v>845.1</v>
          </cell>
          <cell r="J1385">
            <v>2809.77</v>
          </cell>
          <cell r="K1385" t="str">
            <v>206</v>
          </cell>
        </row>
        <row r="1386">
          <cell r="A1386" t="str">
            <v>110300000</v>
          </cell>
          <cell r="B1386" t="str">
            <v>206C2040003</v>
          </cell>
          <cell r="C1386" t="str">
            <v>โต๊ะทำงานจนท.สินไหม 60*120*75</v>
          </cell>
          <cell r="D1386" t="str">
            <v>5 พ.ย. 41</v>
          </cell>
          <cell r="E1386">
            <v>3654.87</v>
          </cell>
          <cell r="F1386">
            <v>0</v>
          </cell>
          <cell r="G1386">
            <v>20</v>
          </cell>
          <cell r="H1386">
            <v>845.1</v>
          </cell>
          <cell r="I1386">
            <v>845.1</v>
          </cell>
          <cell r="J1386">
            <v>2809.77</v>
          </cell>
          <cell r="K1386" t="str">
            <v>206</v>
          </cell>
        </row>
        <row r="1387">
          <cell r="A1387" t="str">
            <v>110300000</v>
          </cell>
          <cell r="B1387" t="str">
            <v>206C2060001</v>
          </cell>
          <cell r="C1387" t="str">
            <v>โต๊ะทำงานผจก. ขนาด 75*165*75</v>
          </cell>
          <cell r="D1387" t="str">
            <v>5 พ.ย. 41</v>
          </cell>
          <cell r="E1387">
            <v>4601.97</v>
          </cell>
          <cell r="F1387">
            <v>0</v>
          </cell>
          <cell r="G1387">
            <v>20</v>
          </cell>
          <cell r="H1387">
            <v>1064.1300000000001</v>
          </cell>
          <cell r="I1387">
            <v>1064.1300000000001</v>
          </cell>
          <cell r="J1387">
            <v>3537.84</v>
          </cell>
          <cell r="K1387" t="str">
            <v>206</v>
          </cell>
        </row>
        <row r="1388">
          <cell r="A1388" t="str">
            <v>110300000</v>
          </cell>
          <cell r="B1388" t="str">
            <v>206C2080001</v>
          </cell>
          <cell r="C1388" t="str">
            <v>โต๊ะวางคอมพิวเตอร์ 60*100*75</v>
          </cell>
          <cell r="D1388" t="str">
            <v>5 พ.ย. 41</v>
          </cell>
          <cell r="E1388">
            <v>2336.75</v>
          </cell>
          <cell r="F1388">
            <v>0</v>
          </cell>
          <cell r="G1388">
            <v>20</v>
          </cell>
          <cell r="H1388">
            <v>540.29999999999995</v>
          </cell>
          <cell r="I1388">
            <v>540.29999999999995</v>
          </cell>
          <cell r="J1388">
            <v>1796.45</v>
          </cell>
          <cell r="K1388" t="str">
            <v>206</v>
          </cell>
        </row>
        <row r="1389">
          <cell r="A1389" t="str">
            <v>110300000</v>
          </cell>
          <cell r="B1389" t="str">
            <v>206C20Z0001</v>
          </cell>
          <cell r="C1389" t="str">
            <v>โต๊ะข้างวางคอมพิวเตอร์ 50*90*75</v>
          </cell>
          <cell r="D1389" t="str">
            <v>5 พ.ย. 41</v>
          </cell>
          <cell r="E1389">
            <v>2082.09</v>
          </cell>
          <cell r="F1389">
            <v>0</v>
          </cell>
          <cell r="G1389">
            <v>20</v>
          </cell>
          <cell r="H1389">
            <v>481.48</v>
          </cell>
          <cell r="I1389">
            <v>481.48</v>
          </cell>
          <cell r="J1389">
            <v>1600.61</v>
          </cell>
          <cell r="K1389" t="str">
            <v>206</v>
          </cell>
        </row>
        <row r="1390">
          <cell r="A1390" t="str">
            <v>110300000</v>
          </cell>
          <cell r="B1390" t="str">
            <v>206C21K0001</v>
          </cell>
          <cell r="C1390" t="str">
            <v>เก้าอี้ทำงานจนท.สินไหม - ธุรการ</v>
          </cell>
          <cell r="D1390" t="str">
            <v>5 พ.ย. 41</v>
          </cell>
          <cell r="E1390">
            <v>2123.1</v>
          </cell>
          <cell r="F1390">
            <v>0</v>
          </cell>
          <cell r="G1390">
            <v>20</v>
          </cell>
          <cell r="H1390">
            <v>490.9</v>
          </cell>
          <cell r="I1390">
            <v>490.9</v>
          </cell>
          <cell r="J1390">
            <v>1632.2</v>
          </cell>
          <cell r="K1390" t="str">
            <v>206</v>
          </cell>
        </row>
        <row r="1391">
          <cell r="A1391" t="str">
            <v>110300000</v>
          </cell>
          <cell r="B1391" t="str">
            <v>206C21K0002</v>
          </cell>
          <cell r="C1391" t="str">
            <v>เก้าอี้ทำงานจนท.สินไหม - ธุรก</v>
          </cell>
          <cell r="D1391" t="str">
            <v>5 พ.ย. 41</v>
          </cell>
          <cell r="E1391">
            <v>2123.1</v>
          </cell>
          <cell r="F1391">
            <v>0</v>
          </cell>
          <cell r="G1391">
            <v>20</v>
          </cell>
          <cell r="H1391">
            <v>490.9</v>
          </cell>
          <cell r="I1391">
            <v>490.9</v>
          </cell>
          <cell r="J1391">
            <v>1632.2</v>
          </cell>
          <cell r="K1391" t="str">
            <v>206</v>
          </cell>
        </row>
        <row r="1392">
          <cell r="A1392" t="str">
            <v>110300000</v>
          </cell>
          <cell r="B1392" t="str">
            <v>206C21K0003</v>
          </cell>
          <cell r="C1392" t="str">
            <v>เก้าอี้ทำงานจนท.สินไหม - ธุรก</v>
          </cell>
          <cell r="D1392" t="str">
            <v>5 พ.ย. 41</v>
          </cell>
          <cell r="E1392">
            <v>2123.1</v>
          </cell>
          <cell r="F1392">
            <v>0</v>
          </cell>
          <cell r="G1392">
            <v>20</v>
          </cell>
          <cell r="H1392">
            <v>490.9</v>
          </cell>
          <cell r="I1392">
            <v>490.9</v>
          </cell>
          <cell r="J1392">
            <v>1632.2</v>
          </cell>
          <cell r="K1392" t="str">
            <v>206</v>
          </cell>
        </row>
        <row r="1393">
          <cell r="A1393" t="str">
            <v>110300000</v>
          </cell>
          <cell r="B1393" t="str">
            <v>206C21L0001</v>
          </cell>
          <cell r="C1393" t="str">
            <v>เก้าอี้รับแขกหน้าโต๊ะจนท.สินไหม</v>
          </cell>
          <cell r="D1393" t="str">
            <v>5 พ.ย. 41</v>
          </cell>
          <cell r="E1393">
            <v>1705.35</v>
          </cell>
          <cell r="F1393">
            <v>0</v>
          </cell>
          <cell r="G1393">
            <v>20</v>
          </cell>
          <cell r="H1393">
            <v>394.34</v>
          </cell>
          <cell r="I1393">
            <v>394.34</v>
          </cell>
          <cell r="J1393">
            <v>1311.01</v>
          </cell>
          <cell r="K1393" t="str">
            <v>206</v>
          </cell>
        </row>
        <row r="1394">
          <cell r="A1394" t="str">
            <v>110300000</v>
          </cell>
          <cell r="B1394" t="str">
            <v>206C21L0002</v>
          </cell>
          <cell r="C1394" t="str">
            <v>เก้าอี้รับแขกหน้าโต๊ะจนท.สินไหม</v>
          </cell>
          <cell r="D1394" t="str">
            <v>5 พ.ย. 41</v>
          </cell>
          <cell r="E1394">
            <v>1705.35</v>
          </cell>
          <cell r="F1394">
            <v>0</v>
          </cell>
          <cell r="G1394">
            <v>20</v>
          </cell>
          <cell r="H1394">
            <v>394.34</v>
          </cell>
          <cell r="I1394">
            <v>394.34</v>
          </cell>
          <cell r="J1394">
            <v>1311.01</v>
          </cell>
          <cell r="K1394" t="str">
            <v>206</v>
          </cell>
        </row>
        <row r="1395">
          <cell r="A1395" t="str">
            <v>110300000</v>
          </cell>
          <cell r="B1395" t="str">
            <v>206C21L0003</v>
          </cell>
          <cell r="C1395" t="str">
            <v>เก้าอี้รับแขกหน้าโต๊ะจนท.สินไหม</v>
          </cell>
          <cell r="D1395" t="str">
            <v>5 พ.ย. 41</v>
          </cell>
          <cell r="E1395">
            <v>1705.35</v>
          </cell>
          <cell r="F1395">
            <v>0</v>
          </cell>
          <cell r="G1395">
            <v>20</v>
          </cell>
          <cell r="H1395">
            <v>394.34</v>
          </cell>
          <cell r="I1395">
            <v>394.34</v>
          </cell>
          <cell r="J1395">
            <v>1311.01</v>
          </cell>
          <cell r="K1395" t="str">
            <v>206</v>
          </cell>
        </row>
        <row r="1396">
          <cell r="A1396" t="str">
            <v>110300000</v>
          </cell>
          <cell r="B1396" t="str">
            <v>206C21L0004</v>
          </cell>
          <cell r="C1396" t="str">
            <v>เก้าอี้รับแขกหน้าโต๊ะจนท.สินไหม</v>
          </cell>
          <cell r="D1396" t="str">
            <v>5 พ.ย. 41</v>
          </cell>
          <cell r="E1396">
            <v>1705.35</v>
          </cell>
          <cell r="F1396">
            <v>0</v>
          </cell>
          <cell r="G1396">
            <v>20</v>
          </cell>
          <cell r="H1396">
            <v>394.34</v>
          </cell>
          <cell r="I1396">
            <v>394.34</v>
          </cell>
          <cell r="J1396">
            <v>1311.01</v>
          </cell>
          <cell r="K1396" t="str">
            <v>206</v>
          </cell>
        </row>
        <row r="1397">
          <cell r="A1397" t="str">
            <v>110300000</v>
          </cell>
          <cell r="B1397" t="str">
            <v>206C21L0005</v>
          </cell>
          <cell r="C1397" t="str">
            <v>เก้าอี้รับแขกหน้าโต๊ะจนท.สินไหม</v>
          </cell>
          <cell r="D1397" t="str">
            <v>5 พ.ย. 41</v>
          </cell>
          <cell r="E1397">
            <v>1705.35</v>
          </cell>
          <cell r="F1397">
            <v>0</v>
          </cell>
          <cell r="G1397">
            <v>20</v>
          </cell>
          <cell r="H1397">
            <v>394.34</v>
          </cell>
          <cell r="I1397">
            <v>394.34</v>
          </cell>
          <cell r="J1397">
            <v>1311.01</v>
          </cell>
          <cell r="K1397" t="str">
            <v>206</v>
          </cell>
        </row>
        <row r="1398">
          <cell r="A1398" t="str">
            <v>110300000</v>
          </cell>
          <cell r="B1398" t="str">
            <v>206C21M0001</v>
          </cell>
          <cell r="C1398" t="str">
            <v>เก้าอี้ทำงานผจก.</v>
          </cell>
          <cell r="D1398" t="str">
            <v>5 พ.ย. 41</v>
          </cell>
          <cell r="E1398">
            <v>4038.29</v>
          </cell>
          <cell r="F1398">
            <v>0</v>
          </cell>
          <cell r="G1398">
            <v>20</v>
          </cell>
          <cell r="H1398">
            <v>933.81</v>
          </cell>
          <cell r="I1398">
            <v>933.81</v>
          </cell>
          <cell r="J1398">
            <v>3104.48</v>
          </cell>
          <cell r="K1398" t="str">
            <v>206</v>
          </cell>
        </row>
        <row r="1399">
          <cell r="A1399" t="str">
            <v>110300000</v>
          </cell>
          <cell r="B1399" t="str">
            <v>206C21U0001</v>
          </cell>
          <cell r="C1399" t="str">
            <v>เก้าอี้พักคอย 3 ที่นั่ง พร้อมที่วางของ</v>
          </cell>
          <cell r="D1399" t="str">
            <v>5 พ.ย. 41</v>
          </cell>
          <cell r="E1399">
            <v>3037.77</v>
          </cell>
          <cell r="F1399">
            <v>0</v>
          </cell>
          <cell r="G1399">
            <v>20</v>
          </cell>
          <cell r="H1399">
            <v>702.45</v>
          </cell>
          <cell r="I1399">
            <v>702.45</v>
          </cell>
          <cell r="J1399">
            <v>2335.3200000000002</v>
          </cell>
          <cell r="K1399" t="str">
            <v>206</v>
          </cell>
        </row>
        <row r="1400">
          <cell r="A1400" t="str">
            <v>110300000</v>
          </cell>
          <cell r="B1400" t="str">
            <v>206C22J0001</v>
          </cell>
          <cell r="C1400" t="str">
            <v>ตู้เก็บเอกสาร บานเลื่อน 40*80*75</v>
          </cell>
          <cell r="D1400" t="str">
            <v>5 พ.ย. 41</v>
          </cell>
          <cell r="E1400">
            <v>2263.31</v>
          </cell>
          <cell r="F1400">
            <v>0</v>
          </cell>
          <cell r="G1400">
            <v>20</v>
          </cell>
          <cell r="H1400">
            <v>523.4</v>
          </cell>
          <cell r="I1400">
            <v>523.4</v>
          </cell>
          <cell r="J1400">
            <v>1739.91</v>
          </cell>
          <cell r="K1400" t="str">
            <v>206</v>
          </cell>
        </row>
        <row r="1401">
          <cell r="A1401" t="str">
            <v>110300000</v>
          </cell>
          <cell r="B1401" t="str">
            <v>206C22J0002</v>
          </cell>
          <cell r="C1401" t="str">
            <v>ตู้เก็บเอกสาร บานเลื่อน 40*80*75</v>
          </cell>
          <cell r="D1401" t="str">
            <v>5 พ.ย. 41</v>
          </cell>
          <cell r="E1401">
            <v>2263.31</v>
          </cell>
          <cell r="F1401">
            <v>0</v>
          </cell>
          <cell r="G1401">
            <v>20</v>
          </cell>
          <cell r="H1401">
            <v>523.4</v>
          </cell>
          <cell r="I1401">
            <v>523.4</v>
          </cell>
          <cell r="J1401">
            <v>1739.91</v>
          </cell>
          <cell r="K1401" t="str">
            <v>206</v>
          </cell>
        </row>
        <row r="1402">
          <cell r="A1402" t="str">
            <v>110300000</v>
          </cell>
          <cell r="B1402" t="str">
            <v>206C22K0001</v>
          </cell>
          <cell r="C1402" t="str">
            <v>ตู้เก็บเอกสาร บานลิ้นชัก 40*90*75</v>
          </cell>
          <cell r="D1402" t="str">
            <v>5 พ.ย. 41</v>
          </cell>
          <cell r="E1402">
            <v>3376.37</v>
          </cell>
          <cell r="F1402">
            <v>0</v>
          </cell>
          <cell r="G1402">
            <v>20</v>
          </cell>
          <cell r="H1402">
            <v>780.7</v>
          </cell>
          <cell r="I1402">
            <v>780.7</v>
          </cell>
          <cell r="J1402">
            <v>2595.67</v>
          </cell>
          <cell r="K1402" t="str">
            <v>206</v>
          </cell>
        </row>
        <row r="1403">
          <cell r="A1403" t="str">
            <v>110300000</v>
          </cell>
          <cell r="B1403" t="str">
            <v>206C22L0001</v>
          </cell>
          <cell r="C1403" t="str">
            <v>ตู้เก็บเอกสาร ขนาด 40*80*190</v>
          </cell>
          <cell r="D1403" t="str">
            <v>5 พ.ย. 41</v>
          </cell>
          <cell r="E1403">
            <v>4498.01</v>
          </cell>
          <cell r="F1403">
            <v>0</v>
          </cell>
          <cell r="G1403">
            <v>20</v>
          </cell>
          <cell r="H1403">
            <v>1040.05</v>
          </cell>
          <cell r="I1403">
            <v>1040.05</v>
          </cell>
          <cell r="J1403">
            <v>3457.96</v>
          </cell>
          <cell r="K1403" t="str">
            <v>206</v>
          </cell>
        </row>
        <row r="1404">
          <cell r="A1404" t="str">
            <v>110300000</v>
          </cell>
          <cell r="B1404" t="str">
            <v>206C22L0002</v>
          </cell>
          <cell r="C1404" t="str">
            <v>ตู้เก็บเอกสาร ขนาด 40*80*190</v>
          </cell>
          <cell r="D1404" t="str">
            <v>5 พ.ย. 41</v>
          </cell>
          <cell r="E1404">
            <v>4498.01</v>
          </cell>
          <cell r="F1404">
            <v>0</v>
          </cell>
          <cell r="G1404">
            <v>20</v>
          </cell>
          <cell r="H1404">
            <v>1040.05</v>
          </cell>
          <cell r="I1404">
            <v>1040.05</v>
          </cell>
          <cell r="J1404">
            <v>3457.96</v>
          </cell>
          <cell r="K1404" t="str">
            <v>206</v>
          </cell>
        </row>
        <row r="1405">
          <cell r="A1405" t="str">
            <v>110300000</v>
          </cell>
          <cell r="B1405" t="str">
            <v>206C22L0003</v>
          </cell>
          <cell r="C1405" t="str">
            <v>ตู้เก็บเอกสาร ขนาด 40*80*190</v>
          </cell>
          <cell r="D1405" t="str">
            <v>5 พ.ย. 41</v>
          </cell>
          <cell r="E1405">
            <v>4498.01</v>
          </cell>
          <cell r="F1405">
            <v>0</v>
          </cell>
          <cell r="G1405">
            <v>20</v>
          </cell>
          <cell r="H1405">
            <v>1040.05</v>
          </cell>
          <cell r="I1405">
            <v>1040.05</v>
          </cell>
          <cell r="J1405">
            <v>3457.96</v>
          </cell>
          <cell r="K1405" t="str">
            <v>206</v>
          </cell>
        </row>
        <row r="1406">
          <cell r="A1406" t="str">
            <v>110300000</v>
          </cell>
          <cell r="B1406" t="str">
            <v>206C26U0001</v>
          </cell>
          <cell r="C1406" t="str">
            <v>ฉากครึ่งกระจก ขนาด 250*150</v>
          </cell>
          <cell r="D1406" t="str">
            <v>5 พ.ย. 41</v>
          </cell>
          <cell r="E1406">
            <v>6377.9</v>
          </cell>
          <cell r="F1406">
            <v>0</v>
          </cell>
          <cell r="G1406">
            <v>20</v>
          </cell>
          <cell r="H1406">
            <v>1474.79</v>
          </cell>
          <cell r="I1406">
            <v>1474.79</v>
          </cell>
          <cell r="J1406">
            <v>4903.1099999999997</v>
          </cell>
          <cell r="K1406" t="str">
            <v>206</v>
          </cell>
        </row>
        <row r="1407">
          <cell r="A1407" t="str">
            <v>110300000</v>
          </cell>
          <cell r="B1407" t="str">
            <v>206C2AR0001</v>
          </cell>
          <cell r="C1407" t="str">
            <v>Aircondition</v>
          </cell>
          <cell r="D1407" t="str">
            <v>21 ก.ย. 41</v>
          </cell>
          <cell r="E1407">
            <v>39800</v>
          </cell>
          <cell r="F1407">
            <v>0</v>
          </cell>
          <cell r="G1407">
            <v>20</v>
          </cell>
          <cell r="H1407">
            <v>10184.41</v>
          </cell>
          <cell r="I1407">
            <v>10184.41</v>
          </cell>
          <cell r="J1407">
            <v>29615.59</v>
          </cell>
          <cell r="K1407" t="str">
            <v>206</v>
          </cell>
        </row>
        <row r="1408">
          <cell r="A1408" t="str">
            <v>110300000</v>
          </cell>
          <cell r="B1408" t="str">
            <v>206C2CS0001</v>
          </cell>
          <cell r="C1408" t="str">
            <v>เครื่องคิดเลข</v>
          </cell>
          <cell r="D1408" t="str">
            <v>19 ต.ค. 41</v>
          </cell>
          <cell r="E1408">
            <v>640</v>
          </cell>
          <cell r="F1408">
            <v>0</v>
          </cell>
          <cell r="G1408">
            <v>20</v>
          </cell>
          <cell r="H1408">
            <v>153.94</v>
          </cell>
          <cell r="I1408">
            <v>153.94</v>
          </cell>
          <cell r="J1408">
            <v>486.06</v>
          </cell>
          <cell r="K1408" t="str">
            <v>206</v>
          </cell>
        </row>
        <row r="1409">
          <cell r="A1409" t="str">
            <v>110300000</v>
          </cell>
          <cell r="B1409" t="str">
            <v>206C2CS0002</v>
          </cell>
          <cell r="C1409" t="str">
            <v>เครื่องคิดเลข</v>
          </cell>
          <cell r="D1409" t="str">
            <v>19 ต.ค. 41</v>
          </cell>
          <cell r="E1409">
            <v>640</v>
          </cell>
          <cell r="F1409">
            <v>0</v>
          </cell>
          <cell r="G1409">
            <v>20</v>
          </cell>
          <cell r="H1409">
            <v>153.94</v>
          </cell>
          <cell r="I1409">
            <v>153.94</v>
          </cell>
          <cell r="J1409">
            <v>486.06</v>
          </cell>
          <cell r="K1409" t="str">
            <v>206</v>
          </cell>
        </row>
        <row r="1410">
          <cell r="A1410" t="str">
            <v>110300000</v>
          </cell>
          <cell r="B1410" t="str">
            <v>206C2KB0001</v>
          </cell>
          <cell r="C1410" t="str">
            <v>MITS</v>
          </cell>
          <cell r="D1410" t="str">
            <v>29 พ.ย. 42</v>
          </cell>
          <cell r="E1410">
            <v>5224.3</v>
          </cell>
          <cell r="F1410">
            <v>0</v>
          </cell>
          <cell r="G1410">
            <v>20</v>
          </cell>
          <cell r="H1410">
            <v>94.47</v>
          </cell>
          <cell r="I1410">
            <v>94.47</v>
          </cell>
          <cell r="J1410">
            <v>5129.83</v>
          </cell>
          <cell r="K1410" t="str">
            <v>206</v>
          </cell>
        </row>
        <row r="1411">
          <cell r="A1411" t="str">
            <v>110300000</v>
          </cell>
          <cell r="B1411" t="str">
            <v>206C2PT0001</v>
          </cell>
          <cell r="C1411" t="str">
            <v>กระติกน้ำร้อน</v>
          </cell>
          <cell r="D1411" t="str">
            <v>2 พ.ย. 41</v>
          </cell>
          <cell r="E1411">
            <v>698</v>
          </cell>
          <cell r="F1411">
            <v>0</v>
          </cell>
          <cell r="G1411">
            <v>20</v>
          </cell>
          <cell r="H1411">
            <v>162.56</v>
          </cell>
          <cell r="I1411">
            <v>162.56</v>
          </cell>
          <cell r="J1411">
            <v>535.44000000000005</v>
          </cell>
          <cell r="K1411" t="str">
            <v>206</v>
          </cell>
        </row>
        <row r="1412">
          <cell r="A1412" t="str">
            <v>110300000</v>
          </cell>
          <cell r="B1412" t="str">
            <v>206C2SS005</v>
          </cell>
          <cell r="C1412" t="str">
            <v>ป้ายประชาสัมพันธ์</v>
          </cell>
          <cell r="D1412" t="str">
            <v>19 ก.ค. 42</v>
          </cell>
          <cell r="E1412">
            <v>1400</v>
          </cell>
          <cell r="F1412">
            <v>0</v>
          </cell>
          <cell r="G1412">
            <v>20</v>
          </cell>
          <cell r="H1412">
            <v>127.33</v>
          </cell>
          <cell r="I1412">
            <v>127.33</v>
          </cell>
          <cell r="J1412">
            <v>1272.67</v>
          </cell>
          <cell r="K1412" t="str">
            <v>206</v>
          </cell>
        </row>
        <row r="1413">
          <cell r="A1413" t="str">
            <v>110300000</v>
          </cell>
          <cell r="B1413" t="str">
            <v>207C1KB0001</v>
          </cell>
          <cell r="C1413" t="str">
            <v>ตู้เย็น</v>
          </cell>
          <cell r="D1413" t="str">
            <v>15 พ.ย. 42</v>
          </cell>
          <cell r="E1413">
            <v>5467.29</v>
          </cell>
          <cell r="F1413">
            <v>0</v>
          </cell>
          <cell r="G1413">
            <v>20</v>
          </cell>
          <cell r="H1413">
            <v>140.80000000000001</v>
          </cell>
          <cell r="I1413">
            <v>140.80000000000001</v>
          </cell>
          <cell r="J1413">
            <v>5326.49</v>
          </cell>
          <cell r="K1413" t="str">
            <v>207</v>
          </cell>
        </row>
        <row r="1414">
          <cell r="A1414" t="str">
            <v>110300000</v>
          </cell>
          <cell r="B1414" t="str">
            <v>207C2030001</v>
          </cell>
          <cell r="C1414" t="str">
            <v>โต๊ะเข้ามุมจนท.สินไหม 60*60*75</v>
          </cell>
          <cell r="D1414" t="str">
            <v>5 พ.ย. 41</v>
          </cell>
          <cell r="E1414">
            <v>1267.57</v>
          </cell>
          <cell r="F1414">
            <v>0</v>
          </cell>
          <cell r="G1414">
            <v>20</v>
          </cell>
          <cell r="H1414">
            <v>293.11</v>
          </cell>
          <cell r="I1414">
            <v>293.11</v>
          </cell>
          <cell r="J1414">
            <v>974.46</v>
          </cell>
          <cell r="K1414" t="str">
            <v>207</v>
          </cell>
        </row>
        <row r="1415">
          <cell r="A1415" t="str">
            <v>110300000</v>
          </cell>
          <cell r="B1415" t="str">
            <v>207C2040001</v>
          </cell>
          <cell r="C1415" t="str">
            <v>โต๊ะทำงานจนท.สินไหม 60*120*75</v>
          </cell>
          <cell r="D1415" t="str">
            <v>5 พ.ย. 41</v>
          </cell>
          <cell r="E1415">
            <v>3654.87</v>
          </cell>
          <cell r="F1415">
            <v>0</v>
          </cell>
          <cell r="G1415">
            <v>20</v>
          </cell>
          <cell r="H1415">
            <v>845.1</v>
          </cell>
          <cell r="I1415">
            <v>845.1</v>
          </cell>
          <cell r="J1415">
            <v>2809.77</v>
          </cell>
          <cell r="K1415" t="str">
            <v>207</v>
          </cell>
        </row>
        <row r="1416">
          <cell r="A1416" t="str">
            <v>110300000</v>
          </cell>
          <cell r="B1416" t="str">
            <v>207C2040002</v>
          </cell>
          <cell r="C1416" t="str">
            <v>โต๊ะทำงานจนท.สินไหม 60*120*75</v>
          </cell>
          <cell r="D1416" t="str">
            <v>5 พ.ย. 41</v>
          </cell>
          <cell r="E1416">
            <v>3654.87</v>
          </cell>
          <cell r="F1416">
            <v>0</v>
          </cell>
          <cell r="G1416">
            <v>20</v>
          </cell>
          <cell r="H1416">
            <v>845.1</v>
          </cell>
          <cell r="I1416">
            <v>845.1</v>
          </cell>
          <cell r="J1416">
            <v>2809.77</v>
          </cell>
          <cell r="K1416" t="str">
            <v>207</v>
          </cell>
        </row>
        <row r="1417">
          <cell r="A1417" t="str">
            <v>110300000</v>
          </cell>
          <cell r="B1417" t="str">
            <v>207C2040003</v>
          </cell>
          <cell r="C1417" t="str">
            <v>โต๊ะทำงานจนท.สินไหม 60*120*75</v>
          </cell>
          <cell r="D1417" t="str">
            <v>5 พ.ย. 41</v>
          </cell>
          <cell r="E1417">
            <v>3654.87</v>
          </cell>
          <cell r="F1417">
            <v>0</v>
          </cell>
          <cell r="G1417">
            <v>20</v>
          </cell>
          <cell r="H1417">
            <v>845.1</v>
          </cell>
          <cell r="I1417">
            <v>845.1</v>
          </cell>
          <cell r="J1417">
            <v>2809.77</v>
          </cell>
          <cell r="K1417" t="str">
            <v>207</v>
          </cell>
        </row>
        <row r="1418">
          <cell r="A1418" t="str">
            <v>110300000</v>
          </cell>
          <cell r="B1418" t="str">
            <v>207C2060001</v>
          </cell>
          <cell r="C1418" t="str">
            <v>โต๊ะทำงานผจก. ขนาด 75*165*75</v>
          </cell>
          <cell r="D1418" t="str">
            <v>5 พ.ย. 41</v>
          </cell>
          <cell r="E1418">
            <v>4601.97</v>
          </cell>
          <cell r="F1418">
            <v>0</v>
          </cell>
          <cell r="G1418">
            <v>20</v>
          </cell>
          <cell r="H1418">
            <v>1064.1300000000001</v>
          </cell>
          <cell r="I1418">
            <v>1064.1300000000001</v>
          </cell>
          <cell r="J1418">
            <v>3537.84</v>
          </cell>
          <cell r="K1418" t="str">
            <v>207</v>
          </cell>
        </row>
        <row r="1419">
          <cell r="A1419" t="str">
            <v>110300000</v>
          </cell>
          <cell r="B1419" t="str">
            <v>207C2080001</v>
          </cell>
          <cell r="C1419" t="str">
            <v>โต๊ะวางคอมพิวเตอร์ 60*100*75</v>
          </cell>
          <cell r="D1419" t="str">
            <v>5 พ.ย. 41</v>
          </cell>
          <cell r="E1419">
            <v>2336.75</v>
          </cell>
          <cell r="F1419">
            <v>0</v>
          </cell>
          <cell r="G1419">
            <v>20</v>
          </cell>
          <cell r="H1419">
            <v>540.29999999999995</v>
          </cell>
          <cell r="I1419">
            <v>540.29999999999995</v>
          </cell>
          <cell r="J1419">
            <v>1796.45</v>
          </cell>
          <cell r="K1419" t="str">
            <v>207</v>
          </cell>
        </row>
        <row r="1420">
          <cell r="A1420" t="str">
            <v>110300000</v>
          </cell>
          <cell r="B1420" t="str">
            <v>207C20Z0001</v>
          </cell>
          <cell r="C1420" t="str">
            <v>โต๊ะข้างวางคอมพิวเตอร์ 50*90*75</v>
          </cell>
          <cell r="D1420" t="str">
            <v>5 พ.ย. 41</v>
          </cell>
          <cell r="E1420">
            <v>2082.09</v>
          </cell>
          <cell r="F1420">
            <v>0</v>
          </cell>
          <cell r="G1420">
            <v>20</v>
          </cell>
          <cell r="H1420">
            <v>481.48</v>
          </cell>
          <cell r="I1420">
            <v>481.48</v>
          </cell>
          <cell r="J1420">
            <v>1600.61</v>
          </cell>
          <cell r="K1420" t="str">
            <v>207</v>
          </cell>
        </row>
        <row r="1421">
          <cell r="A1421" t="str">
            <v>110300000</v>
          </cell>
          <cell r="B1421" t="str">
            <v>207C21K0001</v>
          </cell>
          <cell r="C1421" t="str">
            <v>เก้าอี้ทำงานจนท.สินไหม - ธุรการ</v>
          </cell>
          <cell r="D1421" t="str">
            <v>5 พ.ย. 41</v>
          </cell>
          <cell r="E1421">
            <v>2123.1</v>
          </cell>
          <cell r="F1421">
            <v>0</v>
          </cell>
          <cell r="G1421">
            <v>20</v>
          </cell>
          <cell r="H1421">
            <v>490.9</v>
          </cell>
          <cell r="I1421">
            <v>490.9</v>
          </cell>
          <cell r="J1421">
            <v>1632.2</v>
          </cell>
          <cell r="K1421" t="str">
            <v>207</v>
          </cell>
        </row>
        <row r="1422">
          <cell r="A1422" t="str">
            <v>110300000</v>
          </cell>
          <cell r="B1422" t="str">
            <v>207C21K0002</v>
          </cell>
          <cell r="C1422" t="str">
            <v>เก้าอี้ทำงานจนท.สินไหม - ธุรการ</v>
          </cell>
          <cell r="D1422" t="str">
            <v>5 พ.ย. 41</v>
          </cell>
          <cell r="E1422">
            <v>2123.1</v>
          </cell>
          <cell r="F1422">
            <v>0</v>
          </cell>
          <cell r="G1422">
            <v>20</v>
          </cell>
          <cell r="H1422">
            <v>490.9</v>
          </cell>
          <cell r="I1422">
            <v>490.9</v>
          </cell>
          <cell r="J1422">
            <v>1632.2</v>
          </cell>
          <cell r="K1422" t="str">
            <v>207</v>
          </cell>
        </row>
        <row r="1423">
          <cell r="A1423" t="str">
            <v>110300000</v>
          </cell>
          <cell r="B1423" t="str">
            <v>207C21K0003</v>
          </cell>
          <cell r="C1423" t="str">
            <v>เก้าอี้ทำงานจนท.สินไหม - ธุรการ</v>
          </cell>
          <cell r="D1423" t="str">
            <v>5 พ.ย. 41</v>
          </cell>
          <cell r="E1423">
            <v>2123.1</v>
          </cell>
          <cell r="F1423">
            <v>0</v>
          </cell>
          <cell r="G1423">
            <v>20</v>
          </cell>
          <cell r="H1423">
            <v>490.9</v>
          </cell>
          <cell r="I1423">
            <v>490.9</v>
          </cell>
          <cell r="J1423">
            <v>1632.2</v>
          </cell>
          <cell r="K1423" t="str">
            <v>207</v>
          </cell>
        </row>
        <row r="1424">
          <cell r="A1424" t="str">
            <v>110300000</v>
          </cell>
          <cell r="B1424" t="str">
            <v>207C21L0001</v>
          </cell>
          <cell r="C1424" t="str">
            <v>เก้าอี้รับแขกหน้าโต๊ะจนท.สินไหม</v>
          </cell>
          <cell r="D1424" t="str">
            <v>5 พ.ย. 41</v>
          </cell>
          <cell r="E1424">
            <v>1705.35</v>
          </cell>
          <cell r="F1424">
            <v>0</v>
          </cell>
          <cell r="G1424">
            <v>20</v>
          </cell>
          <cell r="H1424">
            <v>394.34</v>
          </cell>
          <cell r="I1424">
            <v>394.34</v>
          </cell>
          <cell r="J1424">
            <v>1311.01</v>
          </cell>
          <cell r="K1424" t="str">
            <v>207</v>
          </cell>
        </row>
        <row r="1425">
          <cell r="A1425" t="str">
            <v>110300000</v>
          </cell>
          <cell r="B1425" t="str">
            <v>207C21L0002</v>
          </cell>
          <cell r="C1425" t="str">
            <v>เก้าอี้รับแขกหน้าโต๊ะจนท.สินไหม</v>
          </cell>
          <cell r="D1425" t="str">
            <v>5 พ.ย. 41</v>
          </cell>
          <cell r="E1425">
            <v>1705.35</v>
          </cell>
          <cell r="F1425">
            <v>0</v>
          </cell>
          <cell r="G1425">
            <v>20</v>
          </cell>
          <cell r="H1425">
            <v>394.34</v>
          </cell>
          <cell r="I1425">
            <v>394.34</v>
          </cell>
          <cell r="J1425">
            <v>1311.01</v>
          </cell>
          <cell r="K1425" t="str">
            <v>207</v>
          </cell>
        </row>
        <row r="1426">
          <cell r="A1426" t="str">
            <v>110300000</v>
          </cell>
          <cell r="B1426" t="str">
            <v>207C21L0003</v>
          </cell>
          <cell r="C1426" t="str">
            <v>เก้าอี้รับแขกหน้าโต๊ะจนท.สินไหม</v>
          </cell>
          <cell r="D1426" t="str">
            <v>5 พ.ย. 41</v>
          </cell>
          <cell r="E1426">
            <v>1705.35</v>
          </cell>
          <cell r="F1426">
            <v>0</v>
          </cell>
          <cell r="G1426">
            <v>20</v>
          </cell>
          <cell r="H1426">
            <v>394.34</v>
          </cell>
          <cell r="I1426">
            <v>394.34</v>
          </cell>
          <cell r="J1426">
            <v>1311.01</v>
          </cell>
          <cell r="K1426" t="str">
            <v>207</v>
          </cell>
        </row>
        <row r="1427">
          <cell r="A1427" t="str">
            <v>110300000</v>
          </cell>
          <cell r="B1427" t="str">
            <v>207C21L0004</v>
          </cell>
          <cell r="C1427" t="str">
            <v>เก้าอี้รับแขกหน้าโต๊ะจนท.สินไหม</v>
          </cell>
          <cell r="D1427" t="str">
            <v>5 พ.ย. 41</v>
          </cell>
          <cell r="E1427">
            <v>1705.35</v>
          </cell>
          <cell r="F1427">
            <v>0</v>
          </cell>
          <cell r="G1427">
            <v>20</v>
          </cell>
          <cell r="H1427">
            <v>394.34</v>
          </cell>
          <cell r="I1427">
            <v>394.34</v>
          </cell>
          <cell r="J1427">
            <v>1311.01</v>
          </cell>
          <cell r="K1427" t="str">
            <v>207</v>
          </cell>
        </row>
        <row r="1428">
          <cell r="A1428" t="str">
            <v>110300000</v>
          </cell>
          <cell r="B1428" t="str">
            <v>207C21L0005</v>
          </cell>
          <cell r="C1428" t="str">
            <v>เก้าอี้รับแขกหน้าโต๊ะจนท.สินไหม</v>
          </cell>
          <cell r="D1428" t="str">
            <v>5 พ.ย. 41</v>
          </cell>
          <cell r="E1428">
            <v>1705.35</v>
          </cell>
          <cell r="F1428">
            <v>0</v>
          </cell>
          <cell r="G1428">
            <v>20</v>
          </cell>
          <cell r="H1428">
            <v>394.34</v>
          </cell>
          <cell r="I1428">
            <v>394.34</v>
          </cell>
          <cell r="J1428">
            <v>1311.01</v>
          </cell>
          <cell r="K1428" t="str">
            <v>207</v>
          </cell>
        </row>
        <row r="1429">
          <cell r="A1429" t="str">
            <v>110300000</v>
          </cell>
          <cell r="B1429" t="str">
            <v>207C21M0001</v>
          </cell>
          <cell r="C1429" t="str">
            <v>เก้าอี้ทำงานผจก.</v>
          </cell>
          <cell r="D1429" t="str">
            <v>5 พ.ย. 41</v>
          </cell>
          <cell r="E1429">
            <v>4038.29</v>
          </cell>
          <cell r="F1429">
            <v>0</v>
          </cell>
          <cell r="G1429">
            <v>20</v>
          </cell>
          <cell r="H1429">
            <v>933.81</v>
          </cell>
          <cell r="I1429">
            <v>933.81</v>
          </cell>
          <cell r="J1429">
            <v>3104.48</v>
          </cell>
          <cell r="K1429" t="str">
            <v>207</v>
          </cell>
        </row>
        <row r="1430">
          <cell r="A1430" t="str">
            <v>110300000</v>
          </cell>
          <cell r="B1430" t="str">
            <v>207C21U0001</v>
          </cell>
          <cell r="C1430" t="str">
            <v>เก้าอี้พักคอย 3 ที่นั่ง พร้อมที่วางของ</v>
          </cell>
          <cell r="D1430" t="str">
            <v>5 พ.ย. 41</v>
          </cell>
          <cell r="E1430">
            <v>3037.77</v>
          </cell>
          <cell r="F1430">
            <v>0</v>
          </cell>
          <cell r="G1430">
            <v>20</v>
          </cell>
          <cell r="H1430">
            <v>702.45</v>
          </cell>
          <cell r="I1430">
            <v>702.45</v>
          </cell>
          <cell r="J1430">
            <v>2335.3200000000002</v>
          </cell>
          <cell r="K1430" t="str">
            <v>207</v>
          </cell>
        </row>
        <row r="1431">
          <cell r="A1431" t="str">
            <v>110300000</v>
          </cell>
          <cell r="B1431" t="str">
            <v>207C22J0001</v>
          </cell>
          <cell r="C1431" t="str">
            <v>ตู้เก็บเอกสาร บานเลื่อน 40*80*75</v>
          </cell>
          <cell r="D1431" t="str">
            <v>5 พ.ย. 41</v>
          </cell>
          <cell r="E1431">
            <v>2263.31</v>
          </cell>
          <cell r="F1431">
            <v>0</v>
          </cell>
          <cell r="G1431">
            <v>20</v>
          </cell>
          <cell r="H1431">
            <v>523.4</v>
          </cell>
          <cell r="I1431">
            <v>523.4</v>
          </cell>
          <cell r="J1431">
            <v>1739.91</v>
          </cell>
          <cell r="K1431" t="str">
            <v>207</v>
          </cell>
        </row>
        <row r="1432">
          <cell r="A1432" t="str">
            <v>110300000</v>
          </cell>
          <cell r="B1432" t="str">
            <v>207C22J0002</v>
          </cell>
          <cell r="C1432" t="str">
            <v>ตู้เก็บเอกสาร บานเลื่อน 40*80*75</v>
          </cell>
          <cell r="D1432" t="str">
            <v>5 พ.ย. 41</v>
          </cell>
          <cell r="E1432">
            <v>2263.31</v>
          </cell>
          <cell r="F1432">
            <v>0</v>
          </cell>
          <cell r="G1432">
            <v>20</v>
          </cell>
          <cell r="H1432">
            <v>523.4</v>
          </cell>
          <cell r="I1432">
            <v>523.4</v>
          </cell>
          <cell r="J1432">
            <v>1739.91</v>
          </cell>
          <cell r="K1432" t="str">
            <v>207</v>
          </cell>
        </row>
        <row r="1433">
          <cell r="A1433" t="str">
            <v>110300000</v>
          </cell>
          <cell r="B1433" t="str">
            <v>207C22K0001</v>
          </cell>
          <cell r="C1433" t="str">
            <v>ตู้เก็บเอกสาร บานลิ้นชัก 40*90*75</v>
          </cell>
          <cell r="D1433" t="str">
            <v>5 พ.ย. 41</v>
          </cell>
          <cell r="E1433">
            <v>3376.37</v>
          </cell>
          <cell r="F1433">
            <v>0</v>
          </cell>
          <cell r="G1433">
            <v>20</v>
          </cell>
          <cell r="H1433">
            <v>780.7</v>
          </cell>
          <cell r="I1433">
            <v>780.7</v>
          </cell>
          <cell r="J1433">
            <v>2595.67</v>
          </cell>
          <cell r="K1433" t="str">
            <v>207</v>
          </cell>
        </row>
        <row r="1434">
          <cell r="A1434" t="str">
            <v>110300000</v>
          </cell>
          <cell r="B1434" t="str">
            <v>207C22L0001</v>
          </cell>
          <cell r="C1434" t="str">
            <v>ตู้เก็บเอกสาร ขนาด 40*80*190</v>
          </cell>
          <cell r="D1434" t="str">
            <v>5 พ.ย. 41</v>
          </cell>
          <cell r="E1434">
            <v>4498.01</v>
          </cell>
          <cell r="F1434">
            <v>0</v>
          </cell>
          <cell r="G1434">
            <v>20</v>
          </cell>
          <cell r="H1434">
            <v>1040.05</v>
          </cell>
          <cell r="I1434">
            <v>1040.05</v>
          </cell>
          <cell r="J1434">
            <v>3457.96</v>
          </cell>
          <cell r="K1434" t="str">
            <v>207</v>
          </cell>
        </row>
        <row r="1435">
          <cell r="A1435" t="str">
            <v>110300000</v>
          </cell>
          <cell r="B1435" t="str">
            <v>207C22L0002</v>
          </cell>
          <cell r="C1435" t="str">
            <v>ตู้เก็บเอกสาร ขนาด 40*80*190</v>
          </cell>
          <cell r="D1435" t="str">
            <v>5 พ.ย. 41</v>
          </cell>
          <cell r="E1435">
            <v>4498.01</v>
          </cell>
          <cell r="F1435">
            <v>0</v>
          </cell>
          <cell r="G1435">
            <v>20</v>
          </cell>
          <cell r="H1435">
            <v>1040.05</v>
          </cell>
          <cell r="I1435">
            <v>1040.05</v>
          </cell>
          <cell r="J1435">
            <v>3457.96</v>
          </cell>
          <cell r="K1435" t="str">
            <v>207</v>
          </cell>
        </row>
        <row r="1436">
          <cell r="A1436" t="str">
            <v>110300000</v>
          </cell>
          <cell r="B1436" t="str">
            <v>207C22L0003</v>
          </cell>
          <cell r="C1436" t="str">
            <v>ตู้เก็บเอกสาร ขนาด 40*80*190</v>
          </cell>
          <cell r="D1436" t="str">
            <v>5 พ.ย. 41</v>
          </cell>
          <cell r="E1436">
            <v>4498.01</v>
          </cell>
          <cell r="F1436">
            <v>0</v>
          </cell>
          <cell r="G1436">
            <v>20</v>
          </cell>
          <cell r="H1436">
            <v>1040.05</v>
          </cell>
          <cell r="I1436">
            <v>1040.05</v>
          </cell>
          <cell r="J1436">
            <v>3457.96</v>
          </cell>
          <cell r="K1436" t="str">
            <v>207</v>
          </cell>
        </row>
        <row r="1437">
          <cell r="A1437" t="str">
            <v>110300000</v>
          </cell>
          <cell r="B1437" t="str">
            <v>207C26U0001</v>
          </cell>
          <cell r="C1437" t="str">
            <v>ฉากครึ่งกระจก ขนาด 250*150</v>
          </cell>
          <cell r="D1437" t="str">
            <v>5 พ.ย. 41</v>
          </cell>
          <cell r="E1437">
            <v>6377.9</v>
          </cell>
          <cell r="F1437">
            <v>0</v>
          </cell>
          <cell r="G1437">
            <v>20</v>
          </cell>
          <cell r="H1437">
            <v>1474.79</v>
          </cell>
          <cell r="I1437">
            <v>1474.79</v>
          </cell>
          <cell r="J1437">
            <v>4903.1099999999997</v>
          </cell>
          <cell r="K1437" t="str">
            <v>207</v>
          </cell>
        </row>
        <row r="1438">
          <cell r="A1438" t="str">
            <v>110300000</v>
          </cell>
          <cell r="B1438" t="str">
            <v>207C2AR0001</v>
          </cell>
          <cell r="C1438" t="str">
            <v>Aircondition</v>
          </cell>
          <cell r="D1438" t="str">
            <v>21 ก.ย. 41</v>
          </cell>
          <cell r="E1438">
            <v>39800</v>
          </cell>
          <cell r="F1438">
            <v>0</v>
          </cell>
          <cell r="G1438">
            <v>20</v>
          </cell>
          <cell r="H1438">
            <v>10184.41</v>
          </cell>
          <cell r="I1438">
            <v>10184.41</v>
          </cell>
          <cell r="J1438">
            <v>29615.59</v>
          </cell>
          <cell r="K1438" t="str">
            <v>207</v>
          </cell>
        </row>
        <row r="1439">
          <cell r="A1439" t="str">
            <v>110300000</v>
          </cell>
          <cell r="B1439" t="str">
            <v>207C2CS0001</v>
          </cell>
          <cell r="C1439" t="str">
            <v>เครื่องคิดเลข</v>
          </cell>
          <cell r="D1439" t="str">
            <v>19 ต.ค. 41</v>
          </cell>
          <cell r="E1439">
            <v>640</v>
          </cell>
          <cell r="F1439">
            <v>0</v>
          </cell>
          <cell r="G1439">
            <v>20</v>
          </cell>
          <cell r="H1439">
            <v>153.94</v>
          </cell>
          <cell r="I1439">
            <v>153.94</v>
          </cell>
          <cell r="J1439">
            <v>486.06</v>
          </cell>
          <cell r="K1439" t="str">
            <v>207</v>
          </cell>
        </row>
        <row r="1440">
          <cell r="A1440" t="str">
            <v>110300000</v>
          </cell>
          <cell r="B1440" t="str">
            <v>207C2CS0002</v>
          </cell>
          <cell r="C1440" t="str">
            <v>เครื่องคิดเลข</v>
          </cell>
          <cell r="D1440" t="str">
            <v>19 ต.ค. 41</v>
          </cell>
          <cell r="E1440">
            <v>640</v>
          </cell>
          <cell r="F1440">
            <v>0</v>
          </cell>
          <cell r="G1440">
            <v>20</v>
          </cell>
          <cell r="H1440">
            <v>153.94</v>
          </cell>
          <cell r="I1440">
            <v>153.94</v>
          </cell>
          <cell r="J1440">
            <v>486.06</v>
          </cell>
          <cell r="K1440" t="str">
            <v>207</v>
          </cell>
        </row>
        <row r="1441">
          <cell r="A1441" t="str">
            <v>110300000</v>
          </cell>
          <cell r="B1441" t="str">
            <v>207C2KB0001</v>
          </cell>
          <cell r="C1441" t="str">
            <v>กุญแจ</v>
          </cell>
          <cell r="D1441" t="str">
            <v>7 เม.ย. 42</v>
          </cell>
          <cell r="E1441">
            <v>950</v>
          </cell>
          <cell r="F1441">
            <v>0</v>
          </cell>
          <cell r="G1441">
            <v>20</v>
          </cell>
          <cell r="H1441">
            <v>140.05000000000001</v>
          </cell>
          <cell r="I1441">
            <v>140.05000000000001</v>
          </cell>
          <cell r="J1441">
            <v>809.95</v>
          </cell>
          <cell r="K1441" t="str">
            <v>207</v>
          </cell>
        </row>
        <row r="1442">
          <cell r="A1442" t="str">
            <v>110300000</v>
          </cell>
          <cell r="B1442" t="str">
            <v>207C2PT0001</v>
          </cell>
          <cell r="C1442" t="str">
            <v>กระติกน้ำร้อน</v>
          </cell>
          <cell r="D1442" t="str">
            <v>12 พ.ย. 41</v>
          </cell>
          <cell r="E1442">
            <v>709.09</v>
          </cell>
          <cell r="F1442">
            <v>0</v>
          </cell>
          <cell r="G1442">
            <v>20</v>
          </cell>
          <cell r="H1442">
            <v>161.22</v>
          </cell>
          <cell r="I1442">
            <v>161.22</v>
          </cell>
          <cell r="J1442">
            <v>547.87</v>
          </cell>
          <cell r="K1442" t="str">
            <v>207</v>
          </cell>
        </row>
        <row r="1443">
          <cell r="A1443" t="str">
            <v>110300000</v>
          </cell>
          <cell r="B1443" t="str">
            <v>207C2SS018</v>
          </cell>
          <cell r="C1443" t="str">
            <v>กระดานไวท์บอด</v>
          </cell>
          <cell r="D1443" t="str">
            <v>8 มิ.ย. 42</v>
          </cell>
          <cell r="E1443">
            <v>542.99</v>
          </cell>
          <cell r="F1443">
            <v>0</v>
          </cell>
          <cell r="G1443">
            <v>20</v>
          </cell>
          <cell r="H1443">
            <v>61.58</v>
          </cell>
          <cell r="I1443">
            <v>61.58</v>
          </cell>
          <cell r="J1443">
            <v>481.41</v>
          </cell>
          <cell r="K1443" t="str">
            <v>207</v>
          </cell>
        </row>
        <row r="1444">
          <cell r="A1444" t="str">
            <v>110300000</v>
          </cell>
          <cell r="B1444" t="str">
            <v>207C2SS020</v>
          </cell>
          <cell r="C1444" t="str">
            <v>ป้ายประชาสัมพันธ์</v>
          </cell>
          <cell r="D1444" t="str">
            <v>19 ก.ค. 42</v>
          </cell>
          <cell r="E1444">
            <v>1400</v>
          </cell>
          <cell r="F1444">
            <v>0</v>
          </cell>
          <cell r="G1444">
            <v>20</v>
          </cell>
          <cell r="H1444">
            <v>127.33</v>
          </cell>
          <cell r="I1444">
            <v>127.33</v>
          </cell>
          <cell r="J1444">
            <v>1272.67</v>
          </cell>
          <cell r="K1444" t="str">
            <v>207</v>
          </cell>
        </row>
        <row r="1445">
          <cell r="A1445" t="str">
            <v>110300000</v>
          </cell>
          <cell r="B1445" t="str">
            <v>300C1F10001</v>
          </cell>
          <cell r="C1445" t="str">
            <v>กล้อง MINI II</v>
          </cell>
          <cell r="D1445" t="str">
            <v>13 ก.ย. 41</v>
          </cell>
          <cell r="E1445">
            <v>3400</v>
          </cell>
          <cell r="F1445">
            <v>0</v>
          </cell>
          <cell r="G1445">
            <v>20</v>
          </cell>
          <cell r="H1445">
            <v>884.89</v>
          </cell>
          <cell r="I1445">
            <v>884.89</v>
          </cell>
          <cell r="J1445">
            <v>2515.11</v>
          </cell>
          <cell r="K1445" t="str">
            <v>300</v>
          </cell>
        </row>
        <row r="1446">
          <cell r="A1446" t="str">
            <v>110300000</v>
          </cell>
          <cell r="B1446" t="str">
            <v>300C2CB0001</v>
          </cell>
          <cell r="C1446" t="str">
            <v>ตู้เก็บเอกสาร บานเลื่อน 40-80-75</v>
          </cell>
          <cell r="D1446" t="str">
            <v>20 ก.ค. 41</v>
          </cell>
          <cell r="E1446">
            <v>2340.98</v>
          </cell>
          <cell r="F1446">
            <v>0</v>
          </cell>
          <cell r="G1446">
            <v>20</v>
          </cell>
          <cell r="H1446">
            <v>679.79</v>
          </cell>
          <cell r="I1446">
            <v>679.79</v>
          </cell>
          <cell r="J1446">
            <v>1661.19</v>
          </cell>
          <cell r="K1446" t="str">
            <v>300</v>
          </cell>
        </row>
        <row r="1447">
          <cell r="A1447" t="str">
            <v>110300000</v>
          </cell>
          <cell r="B1447" t="str">
            <v>300C2CB0002</v>
          </cell>
          <cell r="C1447" t="str">
            <v>ตู้เก็บเอกสาร บานเลื่อน 40-80-75</v>
          </cell>
          <cell r="D1447" t="str">
            <v>20 ก.ค. 41</v>
          </cell>
          <cell r="E1447">
            <v>2340.98</v>
          </cell>
          <cell r="F1447">
            <v>0</v>
          </cell>
          <cell r="G1447">
            <v>20</v>
          </cell>
          <cell r="H1447">
            <v>679.79</v>
          </cell>
          <cell r="I1447">
            <v>679.79</v>
          </cell>
          <cell r="J1447">
            <v>1661.19</v>
          </cell>
          <cell r="K1447" t="str">
            <v>300</v>
          </cell>
        </row>
        <row r="1448">
          <cell r="A1448" t="str">
            <v>110300000</v>
          </cell>
          <cell r="B1448" t="str">
            <v>300C2CB0003</v>
          </cell>
          <cell r="C1448" t="str">
            <v>ตู้เก็บเอกสาร บานเลื่อน 40-80-75</v>
          </cell>
          <cell r="D1448" t="str">
            <v>20 ก.ค. 41</v>
          </cell>
          <cell r="E1448">
            <v>2340.98</v>
          </cell>
          <cell r="F1448">
            <v>0</v>
          </cell>
          <cell r="G1448">
            <v>20</v>
          </cell>
          <cell r="H1448">
            <v>679.79</v>
          </cell>
          <cell r="I1448">
            <v>679.79</v>
          </cell>
          <cell r="J1448">
            <v>1661.19</v>
          </cell>
          <cell r="K1448" t="str">
            <v>300</v>
          </cell>
        </row>
        <row r="1449">
          <cell r="A1449" t="str">
            <v>110300000</v>
          </cell>
          <cell r="B1449" t="str">
            <v>300C2CB0004</v>
          </cell>
          <cell r="C1449" t="str">
            <v>ตู้เก็บเอกสาร บานเลื่อน 40-80-75</v>
          </cell>
          <cell r="D1449" t="str">
            <v>20 ก.ค. 41</v>
          </cell>
          <cell r="E1449">
            <v>2340.98</v>
          </cell>
          <cell r="F1449">
            <v>0</v>
          </cell>
          <cell r="G1449">
            <v>20</v>
          </cell>
          <cell r="H1449">
            <v>679.79</v>
          </cell>
          <cell r="I1449">
            <v>679.79</v>
          </cell>
          <cell r="J1449">
            <v>1661.19</v>
          </cell>
          <cell r="K1449" t="str">
            <v>300</v>
          </cell>
        </row>
        <row r="1450">
          <cell r="A1450" t="str">
            <v>110300000</v>
          </cell>
          <cell r="B1450" t="str">
            <v>300C2CB0005</v>
          </cell>
          <cell r="C1450" t="str">
            <v>ตู้เก็บเอกสาร ลิ้นชัก 40-90-75</v>
          </cell>
          <cell r="D1450" t="str">
            <v>20 ก.ค. 41</v>
          </cell>
          <cell r="E1450">
            <v>3492.23</v>
          </cell>
          <cell r="F1450">
            <v>0</v>
          </cell>
          <cell r="G1450">
            <v>20</v>
          </cell>
          <cell r="H1450">
            <v>1014.2</v>
          </cell>
          <cell r="I1450">
            <v>1014.2</v>
          </cell>
          <cell r="J1450">
            <v>2478.0300000000002</v>
          </cell>
          <cell r="K1450" t="str">
            <v>300</v>
          </cell>
        </row>
        <row r="1451">
          <cell r="A1451" t="str">
            <v>110300000</v>
          </cell>
          <cell r="B1451" t="str">
            <v>300C2CB0006</v>
          </cell>
          <cell r="C1451" t="str">
            <v>ตู้เก็บเอกสาร ลิ้นชัก 40-90-75</v>
          </cell>
          <cell r="D1451" t="str">
            <v>20 ก.ค. 41</v>
          </cell>
          <cell r="E1451">
            <v>3492.23</v>
          </cell>
          <cell r="F1451">
            <v>0</v>
          </cell>
          <cell r="G1451">
            <v>20</v>
          </cell>
          <cell r="H1451">
            <v>1014.2</v>
          </cell>
          <cell r="I1451">
            <v>1014.2</v>
          </cell>
          <cell r="J1451">
            <v>2478.0300000000002</v>
          </cell>
          <cell r="K1451" t="str">
            <v>300</v>
          </cell>
        </row>
        <row r="1452">
          <cell r="A1452" t="str">
            <v>110300000</v>
          </cell>
          <cell r="B1452" t="str">
            <v>300C2CB0007</v>
          </cell>
          <cell r="C1452" t="str">
            <v>ตู้เก็บเอกสาร 40-80-190</v>
          </cell>
          <cell r="D1452" t="str">
            <v>20 ก.ค. 41</v>
          </cell>
          <cell r="E1452">
            <v>4652.37</v>
          </cell>
          <cell r="F1452">
            <v>0</v>
          </cell>
          <cell r="G1452">
            <v>20</v>
          </cell>
          <cell r="H1452">
            <v>1351.15</v>
          </cell>
          <cell r="I1452">
            <v>1351.15</v>
          </cell>
          <cell r="J1452">
            <v>3301.22</v>
          </cell>
          <cell r="K1452" t="str">
            <v>300</v>
          </cell>
        </row>
        <row r="1453">
          <cell r="A1453" t="str">
            <v>110300000</v>
          </cell>
          <cell r="B1453" t="str">
            <v>300C2CB0008</v>
          </cell>
          <cell r="C1453" t="str">
            <v>ตู้เก็บเอกสาร 40-80-190</v>
          </cell>
          <cell r="D1453" t="str">
            <v>20 ก.ค. 41</v>
          </cell>
          <cell r="E1453">
            <v>4652.37</v>
          </cell>
          <cell r="F1453">
            <v>0</v>
          </cell>
          <cell r="G1453">
            <v>20</v>
          </cell>
          <cell r="H1453">
            <v>1351.15</v>
          </cell>
          <cell r="I1453">
            <v>1351.15</v>
          </cell>
          <cell r="J1453">
            <v>3301.22</v>
          </cell>
          <cell r="K1453" t="str">
            <v>300</v>
          </cell>
        </row>
        <row r="1454">
          <cell r="A1454" t="str">
            <v>110300000</v>
          </cell>
          <cell r="B1454" t="str">
            <v>300C2CB0009</v>
          </cell>
          <cell r="C1454" t="str">
            <v>ตู้เก็บเอกสาร 40-80-190</v>
          </cell>
          <cell r="D1454" t="str">
            <v>20 ก.ค. 41</v>
          </cell>
          <cell r="E1454">
            <v>4652.37</v>
          </cell>
          <cell r="F1454">
            <v>0</v>
          </cell>
          <cell r="G1454">
            <v>20</v>
          </cell>
          <cell r="H1454">
            <v>1351.15</v>
          </cell>
          <cell r="I1454">
            <v>1351.15</v>
          </cell>
          <cell r="J1454">
            <v>3301.22</v>
          </cell>
          <cell r="K1454" t="str">
            <v>300</v>
          </cell>
        </row>
        <row r="1455">
          <cell r="A1455" t="str">
            <v>110300000</v>
          </cell>
          <cell r="B1455" t="str">
            <v>300C2CB0010</v>
          </cell>
          <cell r="C1455" t="str">
            <v>ตู้เก็บเอกสาร บานเลื่อน 40-80-75</v>
          </cell>
          <cell r="D1455" t="str">
            <v>20 ก.ค. 41</v>
          </cell>
          <cell r="E1455">
            <v>2340.98</v>
          </cell>
          <cell r="F1455">
            <v>0</v>
          </cell>
          <cell r="G1455">
            <v>20</v>
          </cell>
          <cell r="H1455">
            <v>679.79</v>
          </cell>
          <cell r="I1455">
            <v>679.79</v>
          </cell>
          <cell r="J1455">
            <v>1661.19</v>
          </cell>
          <cell r="K1455" t="str">
            <v>300</v>
          </cell>
        </row>
        <row r="1456">
          <cell r="A1456" t="str">
            <v>110300000</v>
          </cell>
          <cell r="B1456" t="str">
            <v>300C2CB0011</v>
          </cell>
          <cell r="C1456" t="str">
            <v>ตู้เก็บเอกสาร บานเลื่อน 40-80-75</v>
          </cell>
          <cell r="D1456" t="str">
            <v>20 ก.ค. 41</v>
          </cell>
          <cell r="E1456">
            <v>2340.98</v>
          </cell>
          <cell r="F1456">
            <v>0</v>
          </cell>
          <cell r="G1456">
            <v>20</v>
          </cell>
          <cell r="H1456">
            <v>679.79</v>
          </cell>
          <cell r="I1456">
            <v>679.79</v>
          </cell>
          <cell r="J1456">
            <v>1661.19</v>
          </cell>
          <cell r="K1456" t="str">
            <v>300</v>
          </cell>
        </row>
        <row r="1457">
          <cell r="A1457" t="str">
            <v>110300000</v>
          </cell>
          <cell r="B1457" t="str">
            <v>300C2CB0012</v>
          </cell>
          <cell r="C1457" t="str">
            <v>ตู้เก็บเอกสาร บานเลื่อน 40-80-75</v>
          </cell>
          <cell r="D1457" t="str">
            <v>20 ก.ค. 41</v>
          </cell>
          <cell r="E1457">
            <v>2340.98</v>
          </cell>
          <cell r="F1457">
            <v>0</v>
          </cell>
          <cell r="G1457">
            <v>20</v>
          </cell>
          <cell r="H1457">
            <v>679.79</v>
          </cell>
          <cell r="I1457">
            <v>679.79</v>
          </cell>
          <cell r="J1457">
            <v>1661.19</v>
          </cell>
          <cell r="K1457" t="str">
            <v>300</v>
          </cell>
        </row>
        <row r="1458">
          <cell r="A1458" t="str">
            <v>110300000</v>
          </cell>
          <cell r="B1458" t="str">
            <v>300C2CH0001</v>
          </cell>
          <cell r="C1458" t="str">
            <v>เก้าอี้พักคอย พนักพิงต่ำไม่มีท้าวแขน</v>
          </cell>
          <cell r="D1458" t="str">
            <v>20 ก.ค. 41</v>
          </cell>
          <cell r="E1458">
            <v>1763.87</v>
          </cell>
          <cell r="F1458">
            <v>0</v>
          </cell>
          <cell r="G1458">
            <v>20</v>
          </cell>
          <cell r="H1458">
            <v>512.26</v>
          </cell>
          <cell r="I1458">
            <v>512.26</v>
          </cell>
          <cell r="J1458">
            <v>1251.6099999999999</v>
          </cell>
          <cell r="K1458" t="str">
            <v>300</v>
          </cell>
        </row>
        <row r="1459">
          <cell r="A1459" t="str">
            <v>110300000</v>
          </cell>
          <cell r="B1459" t="str">
            <v>300C2CH0002</v>
          </cell>
          <cell r="C1459" t="str">
            <v>เก้าอี้พักคอย พนักพิงต่ำไม่มีท้าวแขน</v>
          </cell>
          <cell r="D1459" t="str">
            <v>20 ก.ค. 41</v>
          </cell>
          <cell r="E1459">
            <v>1763.87</v>
          </cell>
          <cell r="F1459">
            <v>0</v>
          </cell>
          <cell r="G1459">
            <v>20</v>
          </cell>
          <cell r="H1459">
            <v>512.26</v>
          </cell>
          <cell r="I1459">
            <v>512.26</v>
          </cell>
          <cell r="J1459">
            <v>1251.6099999999999</v>
          </cell>
          <cell r="K1459" t="str">
            <v>300</v>
          </cell>
        </row>
        <row r="1460">
          <cell r="A1460" t="str">
            <v>110300000</v>
          </cell>
          <cell r="B1460" t="str">
            <v>300C2CH0003</v>
          </cell>
          <cell r="C1460" t="str">
            <v>เก้าอี้พักคอย พนักพิงต่ำไม่มีท้าวแขน</v>
          </cell>
          <cell r="D1460" t="str">
            <v>20 ก.ค. 41</v>
          </cell>
          <cell r="E1460">
            <v>1763.87</v>
          </cell>
          <cell r="F1460">
            <v>0</v>
          </cell>
          <cell r="G1460">
            <v>20</v>
          </cell>
          <cell r="H1460">
            <v>512.26</v>
          </cell>
          <cell r="I1460">
            <v>512.26</v>
          </cell>
          <cell r="J1460">
            <v>1251.6099999999999</v>
          </cell>
          <cell r="K1460" t="str">
            <v>300</v>
          </cell>
        </row>
        <row r="1461">
          <cell r="A1461" t="str">
            <v>110300000</v>
          </cell>
          <cell r="B1461" t="str">
            <v>300C2CH0004</v>
          </cell>
          <cell r="C1461" t="str">
            <v>เก้าอี้พักคอย พนักพิงต่ำไม่มีท้าวแขน</v>
          </cell>
          <cell r="D1461" t="str">
            <v>20 ก.ค. 41</v>
          </cell>
          <cell r="E1461">
            <v>1763.87</v>
          </cell>
          <cell r="F1461">
            <v>0</v>
          </cell>
          <cell r="G1461">
            <v>20</v>
          </cell>
          <cell r="H1461">
            <v>512.26</v>
          </cell>
          <cell r="I1461">
            <v>512.26</v>
          </cell>
          <cell r="J1461">
            <v>1251.6099999999999</v>
          </cell>
          <cell r="K1461" t="str">
            <v>300</v>
          </cell>
        </row>
        <row r="1462">
          <cell r="A1462" t="str">
            <v>110300000</v>
          </cell>
          <cell r="B1462" t="str">
            <v>300C2CH0005</v>
          </cell>
          <cell r="C1462" t="str">
            <v>เก้าอี้หัวหน้าสินไหม+สมุ์</v>
          </cell>
          <cell r="D1462" t="str">
            <v>20 ก.ค. 41</v>
          </cell>
          <cell r="E1462">
            <v>3888.81</v>
          </cell>
          <cell r="F1462">
            <v>0</v>
          </cell>
          <cell r="G1462">
            <v>20</v>
          </cell>
          <cell r="H1462">
            <v>1129.4100000000001</v>
          </cell>
          <cell r="I1462">
            <v>1129.4100000000001</v>
          </cell>
          <cell r="J1462">
            <v>2759.4</v>
          </cell>
          <cell r="K1462" t="str">
            <v>300</v>
          </cell>
        </row>
        <row r="1463">
          <cell r="A1463" t="str">
            <v>110300000</v>
          </cell>
          <cell r="B1463" t="str">
            <v>300C2CH0006</v>
          </cell>
          <cell r="C1463" t="str">
            <v>เก้าอี้หัวหน้าสินไหม+สมุ์</v>
          </cell>
          <cell r="D1463" t="str">
            <v>20 ก.ค. 41</v>
          </cell>
          <cell r="E1463">
            <v>3888.81</v>
          </cell>
          <cell r="F1463">
            <v>0</v>
          </cell>
          <cell r="G1463">
            <v>20</v>
          </cell>
          <cell r="H1463">
            <v>1129.4100000000001</v>
          </cell>
          <cell r="I1463">
            <v>1129.4100000000001</v>
          </cell>
          <cell r="J1463">
            <v>2759.4</v>
          </cell>
          <cell r="K1463" t="str">
            <v>300</v>
          </cell>
        </row>
        <row r="1464">
          <cell r="A1464" t="str">
            <v>110300000</v>
          </cell>
          <cell r="B1464" t="str">
            <v>300C2CH0007</v>
          </cell>
          <cell r="C1464" t="str">
            <v>เก้าอี้พักคอยหัวหน้าสินไหม+สมุห์</v>
          </cell>
          <cell r="D1464" t="str">
            <v>20 ก.ค. 41</v>
          </cell>
          <cell r="E1464">
            <v>1763.87</v>
          </cell>
          <cell r="F1464">
            <v>0</v>
          </cell>
          <cell r="G1464">
            <v>20</v>
          </cell>
          <cell r="H1464">
            <v>512.26</v>
          </cell>
          <cell r="I1464">
            <v>512.26</v>
          </cell>
          <cell r="J1464">
            <v>1251.6099999999999</v>
          </cell>
          <cell r="K1464" t="str">
            <v>300</v>
          </cell>
        </row>
        <row r="1465">
          <cell r="A1465" t="str">
            <v>110300000</v>
          </cell>
          <cell r="B1465" t="str">
            <v>300C2CH0008</v>
          </cell>
          <cell r="C1465" t="str">
            <v>เก้าอี้พักคอยหัวหน้าสินไหม+สมุห์</v>
          </cell>
          <cell r="D1465" t="str">
            <v>20 ก.ค. 41</v>
          </cell>
          <cell r="E1465">
            <v>1763.87</v>
          </cell>
          <cell r="F1465">
            <v>0</v>
          </cell>
          <cell r="G1465">
            <v>20</v>
          </cell>
          <cell r="H1465">
            <v>512.26</v>
          </cell>
          <cell r="I1465">
            <v>512.26</v>
          </cell>
          <cell r="J1465">
            <v>1251.6099999999999</v>
          </cell>
          <cell r="K1465" t="str">
            <v>300</v>
          </cell>
        </row>
        <row r="1466">
          <cell r="A1466" t="str">
            <v>110300000</v>
          </cell>
          <cell r="B1466" t="str">
            <v>300C2CH0009</v>
          </cell>
          <cell r="C1466" t="str">
            <v>เก้าอี้พักคอยหัวหน้าสินไหม+สมุห์</v>
          </cell>
          <cell r="D1466" t="str">
            <v>20 ก.ค. 41</v>
          </cell>
          <cell r="E1466">
            <v>1763.87</v>
          </cell>
          <cell r="F1466">
            <v>0</v>
          </cell>
          <cell r="G1466">
            <v>20</v>
          </cell>
          <cell r="H1466">
            <v>512.26</v>
          </cell>
          <cell r="I1466">
            <v>512.26</v>
          </cell>
          <cell r="J1466">
            <v>1251.6099999999999</v>
          </cell>
          <cell r="K1466" t="str">
            <v>300</v>
          </cell>
        </row>
        <row r="1467">
          <cell r="A1467" t="str">
            <v>110300000</v>
          </cell>
          <cell r="B1467" t="str">
            <v>300C2CH0010</v>
          </cell>
          <cell r="C1467" t="str">
            <v>เก้าอี้พักคอยหัวหน้าสินไหม+สมุห์</v>
          </cell>
          <cell r="D1467" t="str">
            <v>20 ก.ค. 41</v>
          </cell>
          <cell r="E1467">
            <v>1763.87</v>
          </cell>
          <cell r="F1467">
            <v>0</v>
          </cell>
          <cell r="G1467">
            <v>20</v>
          </cell>
          <cell r="H1467">
            <v>512.26</v>
          </cell>
          <cell r="I1467">
            <v>512.26</v>
          </cell>
          <cell r="J1467">
            <v>1251.6099999999999</v>
          </cell>
          <cell r="K1467" t="str">
            <v>300</v>
          </cell>
        </row>
        <row r="1468">
          <cell r="A1468" t="str">
            <v>110300000</v>
          </cell>
          <cell r="B1468" t="str">
            <v>300C2CH0011</v>
          </cell>
          <cell r="C1468" t="str">
            <v>เก้าอี้ทำงานผู้จัดการ</v>
          </cell>
          <cell r="D1468" t="str">
            <v>20 ก.ค. 41</v>
          </cell>
          <cell r="E1468">
            <v>4176.87</v>
          </cell>
          <cell r="F1468">
            <v>0</v>
          </cell>
          <cell r="G1468">
            <v>20</v>
          </cell>
          <cell r="H1468">
            <v>1213</v>
          </cell>
          <cell r="I1468">
            <v>1213</v>
          </cell>
          <cell r="J1468">
            <v>2963.87</v>
          </cell>
          <cell r="K1468" t="str">
            <v>300</v>
          </cell>
        </row>
        <row r="1469">
          <cell r="A1469" t="str">
            <v>110300000</v>
          </cell>
          <cell r="B1469" t="str">
            <v>300C2CH0012</v>
          </cell>
          <cell r="C1469" t="str">
            <v>เก้าอี้พักคอยผู้จัดการ</v>
          </cell>
          <cell r="D1469" t="str">
            <v>20 ก.ค. 41</v>
          </cell>
          <cell r="E1469">
            <v>1763.87</v>
          </cell>
          <cell r="F1469">
            <v>0</v>
          </cell>
          <cell r="G1469">
            <v>20</v>
          </cell>
          <cell r="H1469">
            <v>512.26</v>
          </cell>
          <cell r="I1469">
            <v>512.26</v>
          </cell>
          <cell r="J1469">
            <v>1251.6099999999999</v>
          </cell>
          <cell r="K1469" t="str">
            <v>300</v>
          </cell>
        </row>
        <row r="1470">
          <cell r="A1470" t="str">
            <v>110300000</v>
          </cell>
          <cell r="B1470" t="str">
            <v>300C2CH0013</v>
          </cell>
          <cell r="C1470" t="str">
            <v>เก้าอี้จนท.สินไหม+ธุรการ</v>
          </cell>
          <cell r="D1470" t="str">
            <v>20 มิ.ย. 41</v>
          </cell>
          <cell r="E1470">
            <v>2195.96</v>
          </cell>
          <cell r="F1470">
            <v>0</v>
          </cell>
          <cell r="G1470">
            <v>20</v>
          </cell>
          <cell r="H1470">
            <v>673.83</v>
          </cell>
          <cell r="I1470">
            <v>673.83</v>
          </cell>
          <cell r="J1470">
            <v>1522.13</v>
          </cell>
          <cell r="K1470" t="str">
            <v>300</v>
          </cell>
        </row>
        <row r="1471">
          <cell r="A1471" t="str">
            <v>110300000</v>
          </cell>
          <cell r="B1471" t="str">
            <v>300C2CH0014</v>
          </cell>
          <cell r="C1471" t="str">
            <v>เก้าอี้พักคอยผู้จัดการ</v>
          </cell>
          <cell r="D1471" t="str">
            <v>20 ก.ค. 41</v>
          </cell>
          <cell r="E1471">
            <v>1763.87</v>
          </cell>
          <cell r="F1471">
            <v>0</v>
          </cell>
          <cell r="G1471">
            <v>20</v>
          </cell>
          <cell r="H1471">
            <v>512.26</v>
          </cell>
          <cell r="I1471">
            <v>512.26</v>
          </cell>
          <cell r="J1471">
            <v>1251.6099999999999</v>
          </cell>
          <cell r="K1471" t="str">
            <v>300</v>
          </cell>
        </row>
        <row r="1472">
          <cell r="A1472" t="str">
            <v>110300000</v>
          </cell>
          <cell r="B1472" t="str">
            <v>300C2CH0015</v>
          </cell>
          <cell r="C1472" t="str">
            <v>เก้าอี้จนท.สินไหม+ธุรการ</v>
          </cell>
          <cell r="D1472" t="str">
            <v>20 ก.ค. 41</v>
          </cell>
          <cell r="E1472">
            <v>2195.96</v>
          </cell>
          <cell r="F1472">
            <v>0</v>
          </cell>
          <cell r="G1472">
            <v>20</v>
          </cell>
          <cell r="H1472">
            <v>637.73</v>
          </cell>
          <cell r="I1472">
            <v>637.73</v>
          </cell>
          <cell r="J1472">
            <v>1558.23</v>
          </cell>
          <cell r="K1472" t="str">
            <v>300</v>
          </cell>
        </row>
        <row r="1473">
          <cell r="A1473" t="str">
            <v>110300000</v>
          </cell>
          <cell r="B1473" t="str">
            <v>300C2CH0018</v>
          </cell>
          <cell r="C1473" t="str">
            <v>เก้าอี้จนท.สินไหม+ธุรการ</v>
          </cell>
          <cell r="D1473" t="str">
            <v>20 ก.ค. 41</v>
          </cell>
          <cell r="E1473">
            <v>2195.96</v>
          </cell>
          <cell r="F1473">
            <v>0</v>
          </cell>
          <cell r="G1473">
            <v>20</v>
          </cell>
          <cell r="H1473">
            <v>637.73</v>
          </cell>
          <cell r="I1473">
            <v>637.73</v>
          </cell>
          <cell r="J1473">
            <v>1558.23</v>
          </cell>
          <cell r="K1473" t="str">
            <v>300</v>
          </cell>
        </row>
        <row r="1474">
          <cell r="A1474" t="str">
            <v>110300000</v>
          </cell>
          <cell r="B1474" t="str">
            <v>300C2CS0001</v>
          </cell>
          <cell r="C1474" t="str">
            <v>เครื่องคิดเลข</v>
          </cell>
          <cell r="D1474" t="str">
            <v>23 ก.ค. 41</v>
          </cell>
          <cell r="E1474">
            <v>640</v>
          </cell>
          <cell r="F1474">
            <v>0</v>
          </cell>
          <cell r="G1474">
            <v>20</v>
          </cell>
          <cell r="H1474">
            <v>184.8</v>
          </cell>
          <cell r="I1474">
            <v>184.8</v>
          </cell>
          <cell r="J1474">
            <v>455.2</v>
          </cell>
          <cell r="K1474" t="str">
            <v>300</v>
          </cell>
        </row>
        <row r="1475">
          <cell r="A1475" t="str">
            <v>110300000</v>
          </cell>
          <cell r="B1475" t="str">
            <v>300C2CS0002</v>
          </cell>
          <cell r="C1475" t="str">
            <v>เครื่องคิดเลข</v>
          </cell>
          <cell r="D1475" t="str">
            <v>23 ก.ค. 41</v>
          </cell>
          <cell r="E1475">
            <v>640</v>
          </cell>
          <cell r="F1475">
            <v>0</v>
          </cell>
          <cell r="G1475">
            <v>20</v>
          </cell>
          <cell r="H1475">
            <v>184.8</v>
          </cell>
          <cell r="I1475">
            <v>184.8</v>
          </cell>
          <cell r="J1475">
            <v>455.2</v>
          </cell>
          <cell r="K1475" t="str">
            <v>300</v>
          </cell>
        </row>
        <row r="1476">
          <cell r="A1476" t="str">
            <v>110300000</v>
          </cell>
          <cell r="B1476" t="str">
            <v>300C2CS0003</v>
          </cell>
          <cell r="C1476" t="str">
            <v>เครื่องคิดเลข</v>
          </cell>
          <cell r="D1476" t="str">
            <v>23 ก.ค. 41</v>
          </cell>
          <cell r="E1476">
            <v>640</v>
          </cell>
          <cell r="F1476">
            <v>0</v>
          </cell>
          <cell r="G1476">
            <v>20</v>
          </cell>
          <cell r="H1476">
            <v>89.42</v>
          </cell>
          <cell r="I1476">
            <v>89.42</v>
          </cell>
          <cell r="J1476">
            <v>0</v>
          </cell>
          <cell r="K1476" t="str">
            <v>300</v>
          </cell>
        </row>
        <row r="1477">
          <cell r="A1477" t="str">
            <v>110300000</v>
          </cell>
          <cell r="B1477" t="str">
            <v>300C2CT0001</v>
          </cell>
          <cell r="C1477" t="str">
            <v>เครื่องคิดเลข CASIO รุ่น DR120LB</v>
          </cell>
          <cell r="D1477" t="str">
            <v>3 ธ.ค. 41</v>
          </cell>
          <cell r="E1477">
            <v>2950</v>
          </cell>
          <cell r="F1477">
            <v>0</v>
          </cell>
          <cell r="G1477">
            <v>20</v>
          </cell>
          <cell r="H1477">
            <v>636.87</v>
          </cell>
          <cell r="I1477">
            <v>636.87</v>
          </cell>
          <cell r="J1477">
            <v>2313.13</v>
          </cell>
          <cell r="K1477" t="str">
            <v>300</v>
          </cell>
        </row>
        <row r="1478">
          <cell r="A1478" t="str">
            <v>110300000</v>
          </cell>
          <cell r="B1478" t="str">
            <v>300C2HF0001</v>
          </cell>
          <cell r="C1478" t="str">
            <v>โซฟาพักคอย 3 ที่นั่ง</v>
          </cell>
          <cell r="D1478" t="str">
            <v>20 ก.ค. 41</v>
          </cell>
          <cell r="E1478">
            <v>5155.49</v>
          </cell>
          <cell r="F1478">
            <v>0</v>
          </cell>
          <cell r="G1478">
            <v>20</v>
          </cell>
          <cell r="H1478">
            <v>1497.2</v>
          </cell>
          <cell r="I1478">
            <v>1497.2</v>
          </cell>
          <cell r="J1478">
            <v>3658.29</v>
          </cell>
          <cell r="K1478" t="str">
            <v>300</v>
          </cell>
        </row>
        <row r="1479">
          <cell r="A1479" t="str">
            <v>110300000</v>
          </cell>
          <cell r="B1479" t="str">
            <v>300C2HF0002</v>
          </cell>
          <cell r="C1479" t="str">
            <v>โซฟาพักคอย 3 ที่นั่ง</v>
          </cell>
          <cell r="D1479" t="str">
            <v>20 ก.ค. 41</v>
          </cell>
          <cell r="E1479">
            <v>5155.49</v>
          </cell>
          <cell r="F1479">
            <v>0</v>
          </cell>
          <cell r="G1479">
            <v>20</v>
          </cell>
          <cell r="H1479">
            <v>1497.2</v>
          </cell>
          <cell r="I1479">
            <v>1497.2</v>
          </cell>
          <cell r="J1479">
            <v>3658.29</v>
          </cell>
          <cell r="K1479" t="str">
            <v>300</v>
          </cell>
        </row>
        <row r="1480">
          <cell r="A1480" t="str">
            <v>110300000</v>
          </cell>
          <cell r="B1480" t="str">
            <v>300C2KB0001</v>
          </cell>
          <cell r="C1480" t="str">
            <v>กระดานไวบอร์ด</v>
          </cell>
          <cell r="D1480" t="str">
            <v>31 มี.ค. 42</v>
          </cell>
          <cell r="E1480">
            <v>2909.09</v>
          </cell>
          <cell r="F1480">
            <v>0</v>
          </cell>
          <cell r="G1480">
            <v>20</v>
          </cell>
          <cell r="H1480">
            <v>439.92</v>
          </cell>
          <cell r="I1480">
            <v>439.92</v>
          </cell>
          <cell r="J1480">
            <v>2469.17</v>
          </cell>
          <cell r="K1480" t="str">
            <v>300</v>
          </cell>
        </row>
        <row r="1481">
          <cell r="A1481" t="str">
            <v>110300000</v>
          </cell>
          <cell r="B1481" t="str">
            <v>300C2KB0002</v>
          </cell>
          <cell r="C1481" t="str">
            <v>ป้ายขาตั้ง</v>
          </cell>
          <cell r="D1481" t="str">
            <v>28 พ.ค. 42</v>
          </cell>
          <cell r="E1481">
            <v>2000</v>
          </cell>
          <cell r="F1481">
            <v>0</v>
          </cell>
          <cell r="G1481">
            <v>20</v>
          </cell>
          <cell r="H1481">
            <v>238.9</v>
          </cell>
          <cell r="I1481">
            <v>238.9</v>
          </cell>
          <cell r="J1481">
            <v>1761.1</v>
          </cell>
          <cell r="K1481" t="str">
            <v>300</v>
          </cell>
        </row>
        <row r="1482">
          <cell r="A1482" t="str">
            <v>110300000</v>
          </cell>
          <cell r="B1482" t="str">
            <v>300C2KB0003</v>
          </cell>
          <cell r="C1482" t="str">
            <v>ป้ายไม้อัดติดหน้าสำนักงาน</v>
          </cell>
          <cell r="D1482" t="str">
            <v>28 พ.ค. 42</v>
          </cell>
          <cell r="E1482">
            <v>1500</v>
          </cell>
          <cell r="F1482">
            <v>0</v>
          </cell>
          <cell r="G1482">
            <v>20</v>
          </cell>
          <cell r="H1482">
            <v>179.19</v>
          </cell>
          <cell r="I1482">
            <v>179.19</v>
          </cell>
          <cell r="J1482">
            <v>1320.81</v>
          </cell>
          <cell r="K1482" t="str">
            <v>300</v>
          </cell>
        </row>
        <row r="1483">
          <cell r="A1483" t="str">
            <v>110300000</v>
          </cell>
          <cell r="B1483" t="str">
            <v>300C2KB0004</v>
          </cell>
          <cell r="C1483" t="str">
            <v>เครื่องบังทึกเทป</v>
          </cell>
          <cell r="D1483" t="str">
            <v>1 มิ.ย. 42</v>
          </cell>
          <cell r="E1483">
            <v>2663.55</v>
          </cell>
          <cell r="F1483">
            <v>0</v>
          </cell>
          <cell r="G1483">
            <v>20</v>
          </cell>
          <cell r="H1483">
            <v>312.3</v>
          </cell>
          <cell r="I1483">
            <v>312.3</v>
          </cell>
          <cell r="J1483">
            <v>2351.25</v>
          </cell>
          <cell r="K1483" t="str">
            <v>300</v>
          </cell>
        </row>
        <row r="1484">
          <cell r="A1484" t="str">
            <v>110300000</v>
          </cell>
          <cell r="B1484" t="str">
            <v>300C2PA0001</v>
          </cell>
          <cell r="C1484" t="str">
            <v>PARTITION 180-150</v>
          </cell>
          <cell r="D1484" t="str">
            <v>20 ก.ค. 41</v>
          </cell>
          <cell r="E1484">
            <v>6596.77</v>
          </cell>
          <cell r="F1484">
            <v>0</v>
          </cell>
          <cell r="G1484">
            <v>20</v>
          </cell>
          <cell r="H1484">
            <v>1915.73</v>
          </cell>
          <cell r="I1484">
            <v>1915.73</v>
          </cell>
          <cell r="J1484">
            <v>4681.04</v>
          </cell>
          <cell r="K1484" t="str">
            <v>300</v>
          </cell>
        </row>
        <row r="1485">
          <cell r="A1485" t="str">
            <v>110300000</v>
          </cell>
          <cell r="B1485" t="str">
            <v>300C2PA0002</v>
          </cell>
          <cell r="C1485" t="str">
            <v>PARTITION 180-150</v>
          </cell>
          <cell r="D1485" t="str">
            <v>20 ก.ค. 41</v>
          </cell>
          <cell r="E1485">
            <v>6596.77</v>
          </cell>
          <cell r="F1485">
            <v>0</v>
          </cell>
          <cell r="G1485">
            <v>20</v>
          </cell>
          <cell r="H1485">
            <v>1915.73</v>
          </cell>
          <cell r="I1485">
            <v>1915.73</v>
          </cell>
          <cell r="J1485">
            <v>4681.04</v>
          </cell>
          <cell r="K1485" t="str">
            <v>300</v>
          </cell>
        </row>
        <row r="1486">
          <cell r="A1486" t="str">
            <v>110300000</v>
          </cell>
          <cell r="B1486" t="str">
            <v>300C2PT0001</v>
          </cell>
          <cell r="C1486" t="str">
            <v>กระติกน้ำร้อน</v>
          </cell>
          <cell r="D1486" t="str">
            <v>14 ก.ค. 41</v>
          </cell>
          <cell r="E1486">
            <v>658</v>
          </cell>
          <cell r="F1486">
            <v>0</v>
          </cell>
          <cell r="G1486">
            <v>20</v>
          </cell>
          <cell r="H1486">
            <v>193.31</v>
          </cell>
          <cell r="I1486">
            <v>193.31</v>
          </cell>
          <cell r="J1486">
            <v>464.69</v>
          </cell>
          <cell r="K1486" t="str">
            <v>300</v>
          </cell>
        </row>
        <row r="1487">
          <cell r="A1487" t="str">
            <v>110300000</v>
          </cell>
          <cell r="B1487" t="str">
            <v>300C2RF0001</v>
          </cell>
          <cell r="C1487" t="str">
            <v>ตู้เย็น</v>
          </cell>
          <cell r="D1487" t="str">
            <v>30 ต.ค. 41</v>
          </cell>
          <cell r="E1487">
            <v>6909.09</v>
          </cell>
          <cell r="F1487">
            <v>0</v>
          </cell>
          <cell r="G1487">
            <v>20</v>
          </cell>
          <cell r="H1487">
            <v>1620.3</v>
          </cell>
          <cell r="I1487">
            <v>1620.3</v>
          </cell>
          <cell r="J1487">
            <v>5288.79</v>
          </cell>
          <cell r="K1487" t="str">
            <v>300</v>
          </cell>
        </row>
        <row r="1488">
          <cell r="A1488" t="str">
            <v>110300000</v>
          </cell>
          <cell r="B1488" t="str">
            <v>300C2SS008</v>
          </cell>
          <cell r="C1488" t="str">
            <v>ตู้เหล็ก 15 ลิ้นชัก</v>
          </cell>
          <cell r="D1488" t="str">
            <v>15 ก.ค. 42</v>
          </cell>
          <cell r="E1488">
            <v>2429.91</v>
          </cell>
          <cell r="F1488">
            <v>0</v>
          </cell>
          <cell r="G1488">
            <v>20</v>
          </cell>
          <cell r="H1488">
            <v>226.35</v>
          </cell>
          <cell r="I1488">
            <v>226.35</v>
          </cell>
          <cell r="J1488">
            <v>2203.56</v>
          </cell>
          <cell r="K1488" t="str">
            <v>300</v>
          </cell>
        </row>
        <row r="1489">
          <cell r="A1489" t="str">
            <v>110300000</v>
          </cell>
          <cell r="B1489" t="str">
            <v>300C2TA0001</v>
          </cell>
          <cell r="C1489" t="str">
            <v>โต๊ะคอมพิวเตอร์ 50-135-75</v>
          </cell>
          <cell r="D1489" t="str">
            <v>20 ก.ค. 41</v>
          </cell>
          <cell r="E1489">
            <v>4111.76</v>
          </cell>
          <cell r="F1489">
            <v>0</v>
          </cell>
          <cell r="G1489">
            <v>20</v>
          </cell>
          <cell r="H1489">
            <v>1194.06</v>
          </cell>
          <cell r="I1489">
            <v>1194.06</v>
          </cell>
          <cell r="J1489">
            <v>2917.7</v>
          </cell>
          <cell r="K1489" t="str">
            <v>300</v>
          </cell>
        </row>
        <row r="1490">
          <cell r="A1490" t="str">
            <v>110300000</v>
          </cell>
          <cell r="B1490" t="str">
            <v>300C2TA0002</v>
          </cell>
          <cell r="C1490" t="str">
            <v>โต๊ะทำงาน จนท.ธุรการ 60-120-75</v>
          </cell>
          <cell r="D1490" t="str">
            <v>20 ก.ค. 41</v>
          </cell>
          <cell r="E1490">
            <v>3348.2</v>
          </cell>
          <cell r="F1490">
            <v>0</v>
          </cell>
          <cell r="G1490">
            <v>20</v>
          </cell>
          <cell r="H1490">
            <v>972.33</v>
          </cell>
          <cell r="I1490">
            <v>972.33</v>
          </cell>
          <cell r="J1490">
            <v>2375.87</v>
          </cell>
          <cell r="K1490" t="str">
            <v>300</v>
          </cell>
        </row>
        <row r="1491">
          <cell r="A1491" t="str">
            <v>110300000</v>
          </cell>
          <cell r="B1491" t="str">
            <v>300C2TA0003</v>
          </cell>
          <cell r="C1491" t="str">
            <v>โต๊ะคอมพิวเตอร์ 50-135-75</v>
          </cell>
          <cell r="D1491" t="str">
            <v>20 ก.ค. 41</v>
          </cell>
          <cell r="E1491">
            <v>3629.36</v>
          </cell>
          <cell r="F1491">
            <v>0</v>
          </cell>
          <cell r="G1491">
            <v>20</v>
          </cell>
          <cell r="H1491">
            <v>1054</v>
          </cell>
          <cell r="I1491">
            <v>1054</v>
          </cell>
          <cell r="J1491">
            <v>2575.36</v>
          </cell>
          <cell r="K1491" t="str">
            <v>300</v>
          </cell>
        </row>
        <row r="1492">
          <cell r="A1492" t="str">
            <v>110300000</v>
          </cell>
          <cell r="B1492" t="str">
            <v>300C2TA0004</v>
          </cell>
          <cell r="C1492" t="str">
            <v>โต๊ะทำงานหัวหน้าสินไหม</v>
          </cell>
          <cell r="D1492" t="str">
            <v>20 ก.ค. 41</v>
          </cell>
          <cell r="E1492">
            <v>4421.5200000000004</v>
          </cell>
          <cell r="F1492">
            <v>0</v>
          </cell>
          <cell r="G1492">
            <v>20</v>
          </cell>
          <cell r="H1492">
            <v>1284.0899999999999</v>
          </cell>
          <cell r="I1492">
            <v>1284.0899999999999</v>
          </cell>
          <cell r="J1492">
            <v>3137.43</v>
          </cell>
          <cell r="K1492" t="str">
            <v>300</v>
          </cell>
        </row>
        <row r="1493">
          <cell r="A1493" t="str">
            <v>110300000</v>
          </cell>
          <cell r="B1493" t="str">
            <v>300C2TA0005</v>
          </cell>
          <cell r="C1493" t="str">
            <v>โต๊ะทำงานหัวหน้าสินไหม</v>
          </cell>
          <cell r="D1493" t="str">
            <v>20 ก.ค. 41</v>
          </cell>
          <cell r="E1493">
            <v>4421.5200000000004</v>
          </cell>
          <cell r="F1493">
            <v>0</v>
          </cell>
          <cell r="G1493">
            <v>20</v>
          </cell>
          <cell r="H1493">
            <v>1284.0899999999999</v>
          </cell>
          <cell r="I1493">
            <v>1284.0899999999999</v>
          </cell>
          <cell r="J1493">
            <v>3137.43</v>
          </cell>
          <cell r="K1493" t="str">
            <v>300</v>
          </cell>
        </row>
        <row r="1494">
          <cell r="A1494" t="str">
            <v>110300000</v>
          </cell>
          <cell r="B1494" t="str">
            <v>300C2TA0006</v>
          </cell>
          <cell r="C1494" t="str">
            <v>โต๊ะคอมพิวเตอร์ 50-135-75</v>
          </cell>
          <cell r="D1494" t="str">
            <v>20 ก.ค. 41</v>
          </cell>
          <cell r="E1494">
            <v>4111.76</v>
          </cell>
          <cell r="F1494">
            <v>0</v>
          </cell>
          <cell r="G1494">
            <v>20</v>
          </cell>
          <cell r="H1494">
            <v>1194.06</v>
          </cell>
          <cell r="I1494">
            <v>1194.06</v>
          </cell>
          <cell r="J1494">
            <v>2917.7</v>
          </cell>
          <cell r="K1494" t="str">
            <v>300</v>
          </cell>
        </row>
        <row r="1495">
          <cell r="A1495" t="str">
            <v>110300000</v>
          </cell>
          <cell r="B1495" t="str">
            <v>300C2TA0007</v>
          </cell>
          <cell r="C1495" t="str">
            <v>โต๊ะคอมพิวเตอร์ 50-90-75</v>
          </cell>
          <cell r="D1495" t="str">
            <v>20 ก.ค. 41</v>
          </cell>
          <cell r="E1495">
            <v>2153.54</v>
          </cell>
          <cell r="F1495">
            <v>0</v>
          </cell>
          <cell r="G1495">
            <v>20</v>
          </cell>
          <cell r="H1495">
            <v>625.4</v>
          </cell>
          <cell r="I1495">
            <v>625.4</v>
          </cell>
          <cell r="J1495">
            <v>1528.14</v>
          </cell>
          <cell r="K1495" t="str">
            <v>300</v>
          </cell>
        </row>
        <row r="1496">
          <cell r="A1496" t="str">
            <v>110300000</v>
          </cell>
          <cell r="B1496" t="str">
            <v>300C2TA0008</v>
          </cell>
          <cell r="C1496" t="str">
            <v>โต๊ะคอมพิวเตอร์ 50-90-75</v>
          </cell>
          <cell r="D1496" t="str">
            <v>20 ก.ค. 41</v>
          </cell>
          <cell r="E1496">
            <v>2153.54</v>
          </cell>
          <cell r="F1496">
            <v>0</v>
          </cell>
          <cell r="G1496">
            <v>20</v>
          </cell>
          <cell r="H1496">
            <v>625.4</v>
          </cell>
          <cell r="I1496">
            <v>625.4</v>
          </cell>
          <cell r="J1496">
            <v>1528.14</v>
          </cell>
          <cell r="K1496" t="str">
            <v>300</v>
          </cell>
        </row>
        <row r="1497">
          <cell r="A1497" t="str">
            <v>110300000</v>
          </cell>
          <cell r="B1497" t="str">
            <v>300C2TA0009</v>
          </cell>
          <cell r="C1497" t="str">
            <v>โต๊ะคอมพิวเตอร์ 50-135-75</v>
          </cell>
          <cell r="D1497" t="str">
            <v>20 ก.ค. 41</v>
          </cell>
          <cell r="E1497">
            <v>4111.76</v>
          </cell>
          <cell r="F1497">
            <v>0</v>
          </cell>
          <cell r="G1497">
            <v>20</v>
          </cell>
          <cell r="H1497">
            <v>1194.06</v>
          </cell>
          <cell r="I1497">
            <v>1194.06</v>
          </cell>
          <cell r="J1497">
            <v>2917.7</v>
          </cell>
          <cell r="K1497" t="str">
            <v>300</v>
          </cell>
        </row>
        <row r="1498">
          <cell r="A1498" t="str">
            <v>110300000</v>
          </cell>
          <cell r="B1498" t="str">
            <v>300C2TA0010</v>
          </cell>
          <cell r="C1498" t="str">
            <v>โต๊ะทำงาน ผจก.</v>
          </cell>
          <cell r="D1498" t="str">
            <v>20 ก.ค. 41</v>
          </cell>
          <cell r="E1498">
            <v>4759.8999999999996</v>
          </cell>
          <cell r="F1498">
            <v>0</v>
          </cell>
          <cell r="G1498">
            <v>20</v>
          </cell>
          <cell r="H1498">
            <v>1382.27</v>
          </cell>
          <cell r="I1498">
            <v>1382.27</v>
          </cell>
          <cell r="J1498">
            <v>3377.63</v>
          </cell>
          <cell r="K1498" t="str">
            <v>300</v>
          </cell>
        </row>
        <row r="1499">
          <cell r="A1499" t="str">
            <v>110300000</v>
          </cell>
          <cell r="B1499" t="str">
            <v>300C2TA0011</v>
          </cell>
          <cell r="C1499" t="str">
            <v>โต๊ะคอมพิวเตอร์ 50-90-75</v>
          </cell>
          <cell r="D1499" t="str">
            <v>20 ก.ค. 41</v>
          </cell>
          <cell r="E1499">
            <v>2183</v>
          </cell>
          <cell r="F1499">
            <v>0</v>
          </cell>
          <cell r="G1499">
            <v>20</v>
          </cell>
          <cell r="H1499">
            <v>633.91999999999996</v>
          </cell>
          <cell r="I1499">
            <v>633.91999999999996</v>
          </cell>
          <cell r="J1499">
            <v>1549.08</v>
          </cell>
          <cell r="K1499" t="str">
            <v>300</v>
          </cell>
        </row>
        <row r="1500">
          <cell r="A1500" t="str">
            <v>110300000</v>
          </cell>
          <cell r="B1500" t="str">
            <v>300C2TA0012</v>
          </cell>
          <cell r="C1500" t="str">
            <v>โต๊ะข้าง 50-50-40</v>
          </cell>
          <cell r="D1500" t="str">
            <v>20 ก.ค. 41</v>
          </cell>
          <cell r="E1500">
            <v>1547.83</v>
          </cell>
          <cell r="F1500">
            <v>0</v>
          </cell>
          <cell r="G1500">
            <v>20</v>
          </cell>
          <cell r="H1500">
            <v>449.47</v>
          </cell>
          <cell r="I1500">
            <v>449.47</v>
          </cell>
          <cell r="J1500">
            <v>1098.3599999999999</v>
          </cell>
          <cell r="K1500" t="str">
            <v>300</v>
          </cell>
        </row>
        <row r="1501">
          <cell r="A1501" t="str">
            <v>110300000</v>
          </cell>
          <cell r="B1501" t="str">
            <v>300C2TA0013</v>
          </cell>
          <cell r="C1501" t="str">
            <v>โต๊ะข้าง 50-50-40</v>
          </cell>
          <cell r="D1501" t="str">
            <v>20 ก.ค. 41</v>
          </cell>
          <cell r="E1501">
            <v>1547.83</v>
          </cell>
          <cell r="F1501">
            <v>0</v>
          </cell>
          <cell r="G1501">
            <v>20</v>
          </cell>
          <cell r="H1501">
            <v>449.47</v>
          </cell>
          <cell r="I1501">
            <v>449.47</v>
          </cell>
          <cell r="J1501">
            <v>1098.3599999999999</v>
          </cell>
          <cell r="K1501" t="str">
            <v>300</v>
          </cell>
        </row>
        <row r="1502">
          <cell r="A1502" t="str">
            <v>110300000</v>
          </cell>
          <cell r="B1502" t="str">
            <v>300C2TA0014</v>
          </cell>
          <cell r="C1502" t="str">
            <v>โต๊ะข้าง 50-50-40</v>
          </cell>
          <cell r="D1502" t="str">
            <v>20 ก.ค. 41</v>
          </cell>
          <cell r="E1502">
            <v>1547.83</v>
          </cell>
          <cell r="F1502">
            <v>0</v>
          </cell>
          <cell r="G1502">
            <v>20</v>
          </cell>
          <cell r="H1502">
            <v>449.47</v>
          </cell>
          <cell r="I1502">
            <v>449.47</v>
          </cell>
          <cell r="J1502">
            <v>1098.3599999999999</v>
          </cell>
          <cell r="K1502" t="str">
            <v>300</v>
          </cell>
        </row>
        <row r="1503">
          <cell r="A1503" t="str">
            <v>110300000</v>
          </cell>
          <cell r="B1503" t="str">
            <v>300C2TA0015</v>
          </cell>
          <cell r="C1503" t="str">
            <v>โต๊ะเข้ามุม จนท.สินไหม 60-60-75</v>
          </cell>
          <cell r="D1503" t="str">
            <v>20 ก.ค. 41</v>
          </cell>
          <cell r="E1503">
            <v>1311.07</v>
          </cell>
          <cell r="F1503">
            <v>0</v>
          </cell>
          <cell r="G1503">
            <v>20</v>
          </cell>
          <cell r="H1503">
            <v>380.74</v>
          </cell>
          <cell r="I1503">
            <v>380.74</v>
          </cell>
          <cell r="J1503">
            <v>930.33</v>
          </cell>
          <cell r="K1503" t="str">
            <v>300</v>
          </cell>
        </row>
        <row r="1504">
          <cell r="A1504" t="str">
            <v>110300000</v>
          </cell>
          <cell r="B1504" t="str">
            <v>300C2TH0003</v>
          </cell>
          <cell r="C1504" t="str">
            <v>อุปกรณ์เครือข่าย</v>
          </cell>
          <cell r="D1504" t="str">
            <v>23 เม.ย. 42</v>
          </cell>
          <cell r="E1504">
            <v>131022.22</v>
          </cell>
          <cell r="F1504">
            <v>0</v>
          </cell>
          <cell r="G1504">
            <v>20</v>
          </cell>
          <cell r="H1504">
            <v>18163.61</v>
          </cell>
          <cell r="I1504">
            <v>18163.61</v>
          </cell>
          <cell r="J1504">
            <v>112858.61</v>
          </cell>
          <cell r="K1504" t="str">
            <v>300</v>
          </cell>
        </row>
        <row r="1505">
          <cell r="A1505" t="str">
            <v>110300000</v>
          </cell>
          <cell r="B1505" t="str">
            <v>301C2CB0001</v>
          </cell>
          <cell r="C1505" t="str">
            <v>ตู้เก็บเอกสาร (บานเลื่อน)</v>
          </cell>
          <cell r="D1505" t="str">
            <v>20 ก.ค. 41</v>
          </cell>
          <cell r="E1505">
            <v>2319.94</v>
          </cell>
          <cell r="F1505">
            <v>0</v>
          </cell>
          <cell r="G1505">
            <v>20</v>
          </cell>
          <cell r="H1505">
            <v>673.78</v>
          </cell>
          <cell r="I1505">
            <v>673.78</v>
          </cell>
          <cell r="J1505">
            <v>1646.16</v>
          </cell>
          <cell r="K1505" t="str">
            <v>301</v>
          </cell>
        </row>
        <row r="1506">
          <cell r="A1506" t="str">
            <v>110300000</v>
          </cell>
          <cell r="B1506" t="str">
            <v>301C2CB0002</v>
          </cell>
          <cell r="C1506" t="str">
            <v>ตู้เก็บเอกสาร (บานเลื่อน)</v>
          </cell>
          <cell r="D1506" t="str">
            <v>20 ก.ค. 41</v>
          </cell>
          <cell r="E1506">
            <v>2319.94</v>
          </cell>
          <cell r="F1506">
            <v>0</v>
          </cell>
          <cell r="G1506">
            <v>20</v>
          </cell>
          <cell r="H1506">
            <v>673.78</v>
          </cell>
          <cell r="I1506">
            <v>673.78</v>
          </cell>
          <cell r="J1506">
            <v>1646.16</v>
          </cell>
          <cell r="K1506" t="str">
            <v>301</v>
          </cell>
        </row>
        <row r="1507">
          <cell r="A1507" t="str">
            <v>110300000</v>
          </cell>
          <cell r="B1507" t="str">
            <v>301C2CB0003</v>
          </cell>
          <cell r="C1507" t="str">
            <v>ตู้เก็บเอกสาร (บานลิ้นชัก)</v>
          </cell>
          <cell r="D1507" t="str">
            <v>20 ก.ค. 41</v>
          </cell>
          <cell r="E1507">
            <v>3460.84</v>
          </cell>
          <cell r="F1507">
            <v>0</v>
          </cell>
          <cell r="G1507">
            <v>20</v>
          </cell>
          <cell r="H1507">
            <v>1005.1</v>
          </cell>
          <cell r="I1507">
            <v>1005.1</v>
          </cell>
          <cell r="J1507">
            <v>2455.7399999999998</v>
          </cell>
          <cell r="K1507" t="str">
            <v>301</v>
          </cell>
        </row>
        <row r="1508">
          <cell r="A1508" t="str">
            <v>110300000</v>
          </cell>
          <cell r="B1508" t="str">
            <v>301C2CB0004</v>
          </cell>
          <cell r="C1508" t="str">
            <v>ตู้เก็บเอกสาร</v>
          </cell>
          <cell r="D1508" t="str">
            <v>20 ก.ค. 41</v>
          </cell>
          <cell r="E1508">
            <v>4610.55</v>
          </cell>
          <cell r="F1508">
            <v>0</v>
          </cell>
          <cell r="G1508">
            <v>20</v>
          </cell>
          <cell r="H1508">
            <v>1339</v>
          </cell>
          <cell r="I1508">
            <v>1339</v>
          </cell>
          <cell r="J1508">
            <v>3271.55</v>
          </cell>
          <cell r="K1508" t="str">
            <v>301</v>
          </cell>
        </row>
        <row r="1509">
          <cell r="A1509" t="str">
            <v>110300000</v>
          </cell>
          <cell r="B1509" t="str">
            <v>301C2CB0005</v>
          </cell>
          <cell r="C1509" t="str">
            <v>ตู้เก็บเอกสาร</v>
          </cell>
          <cell r="D1509" t="str">
            <v>20 ก.ค. 41</v>
          </cell>
          <cell r="E1509">
            <v>4610.55</v>
          </cell>
          <cell r="F1509">
            <v>0</v>
          </cell>
          <cell r="G1509">
            <v>20</v>
          </cell>
          <cell r="H1509">
            <v>1339</v>
          </cell>
          <cell r="I1509">
            <v>1339</v>
          </cell>
          <cell r="J1509">
            <v>3271.55</v>
          </cell>
          <cell r="K1509" t="str">
            <v>301</v>
          </cell>
        </row>
        <row r="1510">
          <cell r="A1510" t="str">
            <v>110300000</v>
          </cell>
          <cell r="B1510" t="str">
            <v>301C2CB0006</v>
          </cell>
          <cell r="C1510" t="str">
            <v>ตู้เก็บเอกสาร</v>
          </cell>
          <cell r="D1510" t="str">
            <v>20 ก.ค. 41</v>
          </cell>
          <cell r="E1510">
            <v>4610.55</v>
          </cell>
          <cell r="F1510">
            <v>0</v>
          </cell>
          <cell r="G1510">
            <v>20</v>
          </cell>
          <cell r="H1510">
            <v>1339</v>
          </cell>
          <cell r="I1510">
            <v>1339</v>
          </cell>
          <cell r="J1510">
            <v>3271.55</v>
          </cell>
          <cell r="K1510" t="str">
            <v>301</v>
          </cell>
        </row>
        <row r="1511">
          <cell r="A1511" t="str">
            <v>110300000</v>
          </cell>
          <cell r="B1511" t="str">
            <v>301C2CH0001</v>
          </cell>
          <cell r="C1511" t="str">
            <v>เก้าอี้พักคอย พนักพิงต่ำไม่มีที่ท้าวแขน</v>
          </cell>
          <cell r="D1511" t="str">
            <v>20 ก.ค. 41</v>
          </cell>
          <cell r="E1511">
            <v>1748.02</v>
          </cell>
          <cell r="F1511">
            <v>0</v>
          </cell>
          <cell r="G1511">
            <v>20</v>
          </cell>
          <cell r="H1511">
            <v>507.59</v>
          </cell>
          <cell r="I1511">
            <v>507.59</v>
          </cell>
          <cell r="J1511">
            <v>1240.43</v>
          </cell>
          <cell r="K1511" t="str">
            <v>301</v>
          </cell>
        </row>
        <row r="1512">
          <cell r="A1512" t="str">
            <v>110300000</v>
          </cell>
          <cell r="B1512" t="str">
            <v>301C2CH0002</v>
          </cell>
          <cell r="C1512" t="str">
            <v>เก้าอี้พักคอย พนักพิงต่ำไม่มีที่ท้าวแขน</v>
          </cell>
          <cell r="D1512" t="str">
            <v>20 ก.ค. 41</v>
          </cell>
          <cell r="E1512">
            <v>1748.02</v>
          </cell>
          <cell r="F1512">
            <v>0</v>
          </cell>
          <cell r="G1512">
            <v>20</v>
          </cell>
          <cell r="H1512">
            <v>507.59</v>
          </cell>
          <cell r="I1512">
            <v>507.59</v>
          </cell>
          <cell r="J1512">
            <v>1240.43</v>
          </cell>
          <cell r="K1512" t="str">
            <v>301</v>
          </cell>
        </row>
        <row r="1513">
          <cell r="A1513" t="str">
            <v>110300000</v>
          </cell>
          <cell r="B1513" t="str">
            <v>301C2CH0003</v>
          </cell>
          <cell r="C1513" t="str">
            <v>เก้าอี้พักคอย พนักพิงต่ำไม่มีที่ท้าวแขน</v>
          </cell>
          <cell r="D1513" t="str">
            <v>20 ก.ค. 41</v>
          </cell>
          <cell r="E1513">
            <v>1748.02</v>
          </cell>
          <cell r="F1513">
            <v>0</v>
          </cell>
          <cell r="G1513">
            <v>20</v>
          </cell>
          <cell r="H1513">
            <v>507.59</v>
          </cell>
          <cell r="I1513">
            <v>507.59</v>
          </cell>
          <cell r="J1513">
            <v>1240.43</v>
          </cell>
          <cell r="K1513" t="str">
            <v>301</v>
          </cell>
        </row>
        <row r="1514">
          <cell r="A1514" t="str">
            <v>110300000</v>
          </cell>
          <cell r="B1514" t="str">
            <v>301C2CH0004</v>
          </cell>
          <cell r="C1514" t="str">
            <v>เก้าอี้ทำงานผู้จัดการ</v>
          </cell>
          <cell r="D1514" t="str">
            <v>20 ก.ค. 41</v>
          </cell>
          <cell r="E1514">
            <v>4139.33</v>
          </cell>
          <cell r="F1514">
            <v>0</v>
          </cell>
          <cell r="G1514">
            <v>20</v>
          </cell>
          <cell r="H1514">
            <v>1202.07</v>
          </cell>
          <cell r="I1514">
            <v>1202.07</v>
          </cell>
          <cell r="J1514">
            <v>2937.26</v>
          </cell>
          <cell r="K1514" t="str">
            <v>301</v>
          </cell>
        </row>
        <row r="1515">
          <cell r="A1515" t="str">
            <v>110300000</v>
          </cell>
          <cell r="B1515" t="str">
            <v>301C2CH0005</v>
          </cell>
          <cell r="C1515" t="str">
            <v>เก้าอี้จนท.สินไหม พนักพิงต่ำ</v>
          </cell>
          <cell r="D1515" t="str">
            <v>20 ก.ค. 41</v>
          </cell>
          <cell r="E1515">
            <v>2176.23</v>
          </cell>
          <cell r="F1515">
            <v>0</v>
          </cell>
          <cell r="G1515">
            <v>20</v>
          </cell>
          <cell r="H1515">
            <v>632.02</v>
          </cell>
          <cell r="I1515">
            <v>632.02</v>
          </cell>
          <cell r="J1515">
            <v>1544.21</v>
          </cell>
          <cell r="K1515" t="str">
            <v>301</v>
          </cell>
        </row>
        <row r="1516">
          <cell r="A1516" t="str">
            <v>110300000</v>
          </cell>
          <cell r="B1516" t="str">
            <v>301C2CH0006</v>
          </cell>
          <cell r="C1516" t="str">
            <v>เก้าอี้จนท.สินไหม พนักพิงต่ำ</v>
          </cell>
          <cell r="D1516" t="str">
            <v>20 ก.ค. 41</v>
          </cell>
          <cell r="E1516">
            <v>2176.23</v>
          </cell>
          <cell r="F1516">
            <v>0</v>
          </cell>
          <cell r="G1516">
            <v>20</v>
          </cell>
          <cell r="H1516">
            <v>632.02</v>
          </cell>
          <cell r="I1516">
            <v>632.02</v>
          </cell>
          <cell r="J1516">
            <v>1544.21</v>
          </cell>
          <cell r="K1516" t="str">
            <v>301</v>
          </cell>
        </row>
        <row r="1517">
          <cell r="A1517" t="str">
            <v>110300000</v>
          </cell>
          <cell r="B1517" t="str">
            <v>301C2CH0007</v>
          </cell>
          <cell r="C1517" t="str">
            <v>เก้าอี้จนท.สินไหม พนักพิงต่ำ</v>
          </cell>
          <cell r="D1517" t="str">
            <v>20 ก.ค. 41</v>
          </cell>
          <cell r="E1517">
            <v>2176.23</v>
          </cell>
          <cell r="F1517">
            <v>0</v>
          </cell>
          <cell r="G1517">
            <v>20</v>
          </cell>
          <cell r="H1517">
            <v>632.02</v>
          </cell>
          <cell r="I1517">
            <v>632.02</v>
          </cell>
          <cell r="J1517">
            <v>1544.21</v>
          </cell>
          <cell r="K1517" t="str">
            <v>301</v>
          </cell>
        </row>
        <row r="1518">
          <cell r="A1518" t="str">
            <v>110300000</v>
          </cell>
          <cell r="B1518" t="str">
            <v>301C2CH0008</v>
          </cell>
          <cell r="C1518" t="str">
            <v>เก้าอี้พักคอย พนักพิงต่ำไม่มีที่ท้าวแขน</v>
          </cell>
          <cell r="D1518" t="str">
            <v>20 ก.ค. 41</v>
          </cell>
          <cell r="E1518">
            <v>1748.02</v>
          </cell>
          <cell r="F1518">
            <v>0</v>
          </cell>
          <cell r="G1518">
            <v>20</v>
          </cell>
          <cell r="H1518">
            <v>507.59</v>
          </cell>
          <cell r="I1518">
            <v>507.59</v>
          </cell>
          <cell r="J1518">
            <v>1240.43</v>
          </cell>
          <cell r="K1518" t="str">
            <v>301</v>
          </cell>
        </row>
        <row r="1519">
          <cell r="A1519" t="str">
            <v>110300000</v>
          </cell>
          <cell r="B1519" t="str">
            <v>301C2CH0009</v>
          </cell>
          <cell r="C1519" t="str">
            <v>เก้าอี้พักคอย พนักพิงต่ำไม่มีที่ท้าวแขน</v>
          </cell>
          <cell r="D1519" t="str">
            <v>20 ก.ค. 41</v>
          </cell>
          <cell r="E1519">
            <v>1748.02</v>
          </cell>
          <cell r="F1519">
            <v>0</v>
          </cell>
          <cell r="G1519">
            <v>20</v>
          </cell>
          <cell r="H1519">
            <v>507.59</v>
          </cell>
          <cell r="I1519">
            <v>507.59</v>
          </cell>
          <cell r="J1519">
            <v>1240.43</v>
          </cell>
          <cell r="K1519" t="str">
            <v>301</v>
          </cell>
        </row>
        <row r="1520">
          <cell r="A1520" t="str">
            <v>110300000</v>
          </cell>
          <cell r="B1520" t="str">
            <v>301C2CS0001</v>
          </cell>
          <cell r="C1520" t="str">
            <v>เครื่องคิดเลข</v>
          </cell>
          <cell r="D1520" t="str">
            <v>18 ส.ค. 41</v>
          </cell>
          <cell r="E1520">
            <v>640</v>
          </cell>
          <cell r="F1520">
            <v>0</v>
          </cell>
          <cell r="G1520">
            <v>20</v>
          </cell>
          <cell r="H1520">
            <v>175.68</v>
          </cell>
          <cell r="I1520">
            <v>175.68</v>
          </cell>
          <cell r="J1520">
            <v>464.32</v>
          </cell>
          <cell r="K1520" t="str">
            <v>301</v>
          </cell>
        </row>
        <row r="1521">
          <cell r="A1521" t="str">
            <v>110300000</v>
          </cell>
          <cell r="B1521" t="str">
            <v>301C2CS0002</v>
          </cell>
          <cell r="C1521" t="str">
            <v>เครื่องคิดเลข</v>
          </cell>
          <cell r="D1521" t="str">
            <v>18 ก.ค. 41</v>
          </cell>
          <cell r="E1521">
            <v>640</v>
          </cell>
          <cell r="F1521">
            <v>0</v>
          </cell>
          <cell r="G1521">
            <v>20</v>
          </cell>
          <cell r="H1521">
            <v>186.55</v>
          </cell>
          <cell r="I1521">
            <v>186.55</v>
          </cell>
          <cell r="J1521">
            <v>453.45</v>
          </cell>
          <cell r="K1521" t="str">
            <v>301</v>
          </cell>
        </row>
        <row r="1522">
          <cell r="A1522" t="str">
            <v>110300000</v>
          </cell>
          <cell r="B1522" t="str">
            <v>301C2HF0001</v>
          </cell>
          <cell r="C1522" t="str">
            <v>โซฟาพักนั่งคอย3 ที่นั่ง</v>
          </cell>
          <cell r="D1522" t="str">
            <v>20 ก.ค. 41</v>
          </cell>
          <cell r="E1522">
            <v>7664.69</v>
          </cell>
          <cell r="F1522">
            <v>0</v>
          </cell>
          <cell r="G1522">
            <v>20</v>
          </cell>
          <cell r="H1522">
            <v>2225.84</v>
          </cell>
          <cell r="I1522">
            <v>2225.84</v>
          </cell>
          <cell r="J1522">
            <v>5438.85</v>
          </cell>
          <cell r="K1522" t="str">
            <v>301</v>
          </cell>
        </row>
        <row r="1523">
          <cell r="A1523" t="str">
            <v>110300000</v>
          </cell>
          <cell r="B1523" t="str">
            <v>301C2PA0001</v>
          </cell>
          <cell r="C1523" t="str">
            <v>PARTITION ครึ่งกระจก</v>
          </cell>
          <cell r="D1523" t="str">
            <v>20 ก.ค. 41</v>
          </cell>
          <cell r="E1523">
            <v>6537.48</v>
          </cell>
          <cell r="F1523">
            <v>0</v>
          </cell>
          <cell r="G1523">
            <v>20</v>
          </cell>
          <cell r="H1523">
            <v>1898.61</v>
          </cell>
          <cell r="I1523">
            <v>1898.61</v>
          </cell>
          <cell r="J1523">
            <v>4638.87</v>
          </cell>
          <cell r="K1523" t="str">
            <v>301</v>
          </cell>
        </row>
        <row r="1524">
          <cell r="A1524" t="str">
            <v>110300000</v>
          </cell>
          <cell r="B1524" t="str">
            <v>301C2TA0001</v>
          </cell>
          <cell r="C1524" t="str">
            <v>โต๊ะทำงาน จนท.สินไหม</v>
          </cell>
          <cell r="D1524" t="str">
            <v>20 ก.ค. 41</v>
          </cell>
          <cell r="E1524">
            <v>3746.32</v>
          </cell>
          <cell r="F1524">
            <v>0</v>
          </cell>
          <cell r="G1524">
            <v>20</v>
          </cell>
          <cell r="H1524">
            <v>1087.99</v>
          </cell>
          <cell r="I1524">
            <v>1087.99</v>
          </cell>
          <cell r="J1524">
            <v>2658.33</v>
          </cell>
          <cell r="K1524" t="str">
            <v>301</v>
          </cell>
        </row>
        <row r="1525">
          <cell r="A1525" t="str">
            <v>110300000</v>
          </cell>
          <cell r="B1525" t="str">
            <v>301C2TA0002</v>
          </cell>
          <cell r="C1525" t="str">
            <v>โต๊ะทำงานผู้จัดการ</v>
          </cell>
          <cell r="D1525" t="str">
            <v>20 ก.ค. 41</v>
          </cell>
          <cell r="E1525">
            <v>4717.1099999999997</v>
          </cell>
          <cell r="F1525">
            <v>0</v>
          </cell>
          <cell r="G1525">
            <v>20</v>
          </cell>
          <cell r="H1525">
            <v>1369.93</v>
          </cell>
          <cell r="I1525">
            <v>1369.93</v>
          </cell>
          <cell r="J1525">
            <v>3347.18</v>
          </cell>
          <cell r="K1525" t="str">
            <v>301</v>
          </cell>
        </row>
        <row r="1526">
          <cell r="A1526" t="str">
            <v>110300000</v>
          </cell>
          <cell r="B1526" t="str">
            <v>301C2TA0003</v>
          </cell>
          <cell r="C1526" t="str">
            <v>โต๊ะวาง คอมพิวเตอร์</v>
          </cell>
          <cell r="D1526" t="str">
            <v>20 ก.ค. 41</v>
          </cell>
          <cell r="E1526">
            <v>2134.19</v>
          </cell>
          <cell r="F1526">
            <v>0</v>
          </cell>
          <cell r="G1526">
            <v>20</v>
          </cell>
          <cell r="H1526">
            <v>619.75</v>
          </cell>
          <cell r="I1526">
            <v>619.75</v>
          </cell>
          <cell r="J1526">
            <v>1514.44</v>
          </cell>
          <cell r="K1526" t="str">
            <v>301</v>
          </cell>
        </row>
        <row r="1527">
          <cell r="A1527" t="str">
            <v>110300000</v>
          </cell>
          <cell r="B1527" t="str">
            <v>301C2TA0004</v>
          </cell>
          <cell r="C1527" t="str">
            <v>โต๊ะทำงาน จนท.สินไหม</v>
          </cell>
          <cell r="D1527" t="str">
            <v>20 ก.ค. 41</v>
          </cell>
          <cell r="E1527">
            <v>3746.32</v>
          </cell>
          <cell r="F1527">
            <v>0</v>
          </cell>
          <cell r="G1527">
            <v>20</v>
          </cell>
          <cell r="H1527">
            <v>1087.99</v>
          </cell>
          <cell r="I1527">
            <v>1087.99</v>
          </cell>
          <cell r="J1527">
            <v>2658.33</v>
          </cell>
          <cell r="K1527" t="str">
            <v>301</v>
          </cell>
        </row>
        <row r="1528">
          <cell r="A1528" t="str">
            <v>110300000</v>
          </cell>
          <cell r="B1528" t="str">
            <v>301C2TA0005</v>
          </cell>
          <cell r="C1528" t="str">
            <v>โต๊ะข้าง</v>
          </cell>
          <cell r="D1528" t="str">
            <v>20 ก.ค. 41</v>
          </cell>
          <cell r="E1528">
            <v>1533.92</v>
          </cell>
          <cell r="F1528">
            <v>0</v>
          </cell>
          <cell r="G1528">
            <v>20</v>
          </cell>
          <cell r="H1528">
            <v>445.54</v>
          </cell>
          <cell r="I1528">
            <v>445.54</v>
          </cell>
          <cell r="J1528">
            <v>1088.3800000000001</v>
          </cell>
          <cell r="K1528" t="str">
            <v>301</v>
          </cell>
        </row>
        <row r="1529">
          <cell r="A1529" t="str">
            <v>110300000</v>
          </cell>
          <cell r="B1529" t="str">
            <v>301C2TA0006</v>
          </cell>
          <cell r="C1529" t="str">
            <v>โต๊ะข้าง</v>
          </cell>
          <cell r="D1529" t="str">
            <v>20 ก.ค. 41</v>
          </cell>
          <cell r="E1529">
            <v>1533.92</v>
          </cell>
          <cell r="F1529">
            <v>0</v>
          </cell>
          <cell r="G1529">
            <v>20</v>
          </cell>
          <cell r="H1529">
            <v>445.54</v>
          </cell>
          <cell r="I1529">
            <v>445.54</v>
          </cell>
          <cell r="J1529">
            <v>1088.3800000000001</v>
          </cell>
          <cell r="K1529" t="str">
            <v>301</v>
          </cell>
        </row>
        <row r="1530">
          <cell r="A1530" t="str">
            <v>110300000</v>
          </cell>
          <cell r="B1530" t="str">
            <v>301C2TA0007</v>
          </cell>
          <cell r="C1530" t="str">
            <v>โต๊ะทำงาน จนท.สินไหม</v>
          </cell>
          <cell r="D1530" t="str">
            <v>20 ก.ค. 41</v>
          </cell>
          <cell r="E1530">
            <v>3746.32</v>
          </cell>
          <cell r="F1530">
            <v>0</v>
          </cell>
          <cell r="G1530">
            <v>20</v>
          </cell>
          <cell r="H1530">
            <v>1087.99</v>
          </cell>
          <cell r="I1530">
            <v>1087.99</v>
          </cell>
          <cell r="J1530">
            <v>2658.33</v>
          </cell>
          <cell r="K1530" t="str">
            <v>301</v>
          </cell>
        </row>
        <row r="1531">
          <cell r="A1531" t="str">
            <v>110300000</v>
          </cell>
          <cell r="B1531" t="str">
            <v>301C2TA0008</v>
          </cell>
          <cell r="C1531" t="str">
            <v>โต๊ะเข้ามุมจนท.สินไหม</v>
          </cell>
          <cell r="D1531" t="str">
            <v>20 ก.ค. 41</v>
          </cell>
          <cell r="E1531">
            <v>1299.28</v>
          </cell>
          <cell r="F1531">
            <v>0</v>
          </cell>
          <cell r="G1531">
            <v>20</v>
          </cell>
          <cell r="H1531">
            <v>377.33</v>
          </cell>
          <cell r="I1531">
            <v>377.33</v>
          </cell>
          <cell r="J1531">
            <v>921.95</v>
          </cell>
          <cell r="K1531" t="str">
            <v>301</v>
          </cell>
        </row>
        <row r="1532">
          <cell r="A1532" t="str">
            <v>110300000</v>
          </cell>
          <cell r="B1532" t="str">
            <v>302C1KB0001</v>
          </cell>
          <cell r="C1532" t="str">
            <v>ป้ายตั้งหน้าร้าน</v>
          </cell>
          <cell r="D1532" t="str">
            <v>2 มิ.ย. 42</v>
          </cell>
          <cell r="E1532">
            <v>1394</v>
          </cell>
          <cell r="F1532">
            <v>0</v>
          </cell>
          <cell r="G1532">
            <v>20</v>
          </cell>
          <cell r="H1532">
            <v>162.71</v>
          </cell>
          <cell r="I1532">
            <v>162.71</v>
          </cell>
          <cell r="J1532">
            <v>1231.29</v>
          </cell>
          <cell r="K1532" t="str">
            <v>302</v>
          </cell>
        </row>
        <row r="1533">
          <cell r="A1533" t="str">
            <v>110300000</v>
          </cell>
          <cell r="B1533" t="str">
            <v>302C2CB0001</v>
          </cell>
          <cell r="C1533" t="str">
            <v>ตู้เก็บเอกสาร บานเลื่อน ขนาด 40-80-75</v>
          </cell>
          <cell r="D1533" t="str">
            <v>6 ต.ค. 41</v>
          </cell>
          <cell r="E1533">
            <v>2290.73</v>
          </cell>
          <cell r="F1533">
            <v>0</v>
          </cell>
          <cell r="G1533">
            <v>20</v>
          </cell>
          <cell r="H1533">
            <v>567.37</v>
          </cell>
          <cell r="I1533">
            <v>567.37</v>
          </cell>
          <cell r="J1533">
            <v>1723.36</v>
          </cell>
          <cell r="K1533" t="str">
            <v>302</v>
          </cell>
        </row>
        <row r="1534">
          <cell r="A1534" t="str">
            <v>110300000</v>
          </cell>
          <cell r="B1534" t="str">
            <v>302C2CB0002</v>
          </cell>
          <cell r="C1534" t="str">
            <v>ตู้เก็บเอกสาร บานเลื่อน ขนาด 40-80-75</v>
          </cell>
          <cell r="D1534" t="str">
            <v>6 ต.ค. 41</v>
          </cell>
          <cell r="E1534">
            <v>2290.73</v>
          </cell>
          <cell r="F1534">
            <v>0</v>
          </cell>
          <cell r="G1534">
            <v>20</v>
          </cell>
          <cell r="H1534">
            <v>567.37</v>
          </cell>
          <cell r="I1534">
            <v>567.37</v>
          </cell>
          <cell r="J1534">
            <v>1723.36</v>
          </cell>
          <cell r="K1534" t="str">
            <v>302</v>
          </cell>
        </row>
        <row r="1535">
          <cell r="A1535" t="str">
            <v>110300000</v>
          </cell>
          <cell r="B1535" t="str">
            <v>302C2CB0003</v>
          </cell>
          <cell r="C1535" t="str">
            <v>ตู้เก็บเอกสาร ลิ้นชัก ขนาด 40-90-75</v>
          </cell>
          <cell r="D1535" t="str">
            <v>6 ต.ค. 41</v>
          </cell>
          <cell r="E1535">
            <v>3417.27</v>
          </cell>
          <cell r="F1535">
            <v>0</v>
          </cell>
          <cell r="G1535">
            <v>20</v>
          </cell>
          <cell r="H1535">
            <v>846.36</v>
          </cell>
          <cell r="I1535">
            <v>846.36</v>
          </cell>
          <cell r="J1535">
            <v>2570.91</v>
          </cell>
          <cell r="K1535" t="str">
            <v>302</v>
          </cell>
        </row>
        <row r="1536">
          <cell r="A1536" t="str">
            <v>110300000</v>
          </cell>
          <cell r="B1536" t="str">
            <v>302C2CB0004</v>
          </cell>
          <cell r="C1536" t="str">
            <v>ตู้สูงเก็บเอกสาร ขนาด 40-80-190</v>
          </cell>
          <cell r="D1536" t="str">
            <v>6 ต.ค. 41</v>
          </cell>
          <cell r="E1536">
            <v>4552.49</v>
          </cell>
          <cell r="F1536">
            <v>0</v>
          </cell>
          <cell r="G1536">
            <v>20</v>
          </cell>
          <cell r="H1536">
            <v>1127.55</v>
          </cell>
          <cell r="I1536">
            <v>1127.55</v>
          </cell>
          <cell r="J1536">
            <v>3424.94</v>
          </cell>
          <cell r="K1536" t="str">
            <v>302</v>
          </cell>
        </row>
        <row r="1537">
          <cell r="A1537" t="str">
            <v>110300000</v>
          </cell>
          <cell r="B1537" t="str">
            <v>302C2CB0005</v>
          </cell>
          <cell r="C1537" t="str">
            <v>ตู้สูงเก็บเอกสาร ขนาด 40-80-190</v>
          </cell>
          <cell r="D1537" t="str">
            <v>6 ต.ค. 41</v>
          </cell>
          <cell r="E1537">
            <v>4552.49</v>
          </cell>
          <cell r="F1537">
            <v>0</v>
          </cell>
          <cell r="G1537">
            <v>20</v>
          </cell>
          <cell r="H1537">
            <v>1127.55</v>
          </cell>
          <cell r="I1537">
            <v>1127.55</v>
          </cell>
          <cell r="J1537">
            <v>3424.94</v>
          </cell>
          <cell r="K1537" t="str">
            <v>302</v>
          </cell>
        </row>
        <row r="1538">
          <cell r="A1538" t="str">
            <v>110300000</v>
          </cell>
          <cell r="B1538" t="str">
            <v>302C2CB0006</v>
          </cell>
          <cell r="C1538" t="str">
            <v>ตู้สูงเก็บเอกสาร ขนาด 40-80-190</v>
          </cell>
          <cell r="D1538" t="str">
            <v>6 ต.ค. 41</v>
          </cell>
          <cell r="E1538">
            <v>4552.49</v>
          </cell>
          <cell r="F1538">
            <v>0</v>
          </cell>
          <cell r="G1538">
            <v>20</v>
          </cell>
          <cell r="H1538">
            <v>1127.55</v>
          </cell>
          <cell r="I1538">
            <v>1127.55</v>
          </cell>
          <cell r="J1538">
            <v>3424.94</v>
          </cell>
          <cell r="K1538" t="str">
            <v>302</v>
          </cell>
        </row>
        <row r="1539">
          <cell r="A1539" t="str">
            <v>110300000</v>
          </cell>
          <cell r="B1539" t="str">
            <v>302C2CH0001</v>
          </cell>
          <cell r="C1539" t="str">
            <v>เก้าอี้รับแขกหน้าโต๊ะจนท.สินไหม</v>
          </cell>
          <cell r="D1539" t="str">
            <v>6 ต.ค. 41</v>
          </cell>
          <cell r="E1539">
            <v>1726.01</v>
          </cell>
          <cell r="F1539">
            <v>0</v>
          </cell>
          <cell r="G1539">
            <v>20</v>
          </cell>
          <cell r="H1539">
            <v>427.48</v>
          </cell>
          <cell r="I1539">
            <v>427.48</v>
          </cell>
          <cell r="J1539">
            <v>1298.53</v>
          </cell>
          <cell r="K1539" t="str">
            <v>302</v>
          </cell>
        </row>
        <row r="1540">
          <cell r="A1540" t="str">
            <v>110300000</v>
          </cell>
          <cell r="B1540" t="str">
            <v>302C2CH0002</v>
          </cell>
          <cell r="C1540" t="str">
            <v>เก้าอี้ทำงานผู้จัดการ</v>
          </cell>
          <cell r="D1540" t="str">
            <v>6 ต.ค. 41</v>
          </cell>
          <cell r="E1540">
            <v>4087.21</v>
          </cell>
          <cell r="F1540">
            <v>0</v>
          </cell>
          <cell r="G1540">
            <v>20</v>
          </cell>
          <cell r="H1540">
            <v>1012.33</v>
          </cell>
          <cell r="I1540">
            <v>1012.33</v>
          </cell>
          <cell r="J1540">
            <v>3074.88</v>
          </cell>
          <cell r="K1540" t="str">
            <v>302</v>
          </cell>
        </row>
        <row r="1541">
          <cell r="A1541" t="str">
            <v>110300000</v>
          </cell>
          <cell r="B1541" t="str">
            <v>302C2CH0003</v>
          </cell>
          <cell r="C1541" t="str">
            <v>เก้าอี้รับแขกหน้าโต๊ะผู้จัดการ</v>
          </cell>
          <cell r="D1541" t="str">
            <v>6 ต.ค. 41</v>
          </cell>
          <cell r="E1541">
            <v>1726.01</v>
          </cell>
          <cell r="F1541">
            <v>0</v>
          </cell>
          <cell r="G1541">
            <v>20</v>
          </cell>
          <cell r="H1541">
            <v>427.48</v>
          </cell>
          <cell r="I1541">
            <v>427.48</v>
          </cell>
          <cell r="J1541">
            <v>1298.53</v>
          </cell>
          <cell r="K1541" t="str">
            <v>302</v>
          </cell>
        </row>
        <row r="1542">
          <cell r="A1542" t="str">
            <v>110300000</v>
          </cell>
          <cell r="B1542" t="str">
            <v>302C2CH0004</v>
          </cell>
          <cell r="C1542" t="str">
            <v>เก้าอี้รับแขกหน้าโต๊ะผู้จัดการ</v>
          </cell>
          <cell r="D1542" t="str">
            <v>6 ต.ค. 41</v>
          </cell>
          <cell r="E1542">
            <v>1726.01</v>
          </cell>
          <cell r="F1542">
            <v>0</v>
          </cell>
          <cell r="G1542">
            <v>20</v>
          </cell>
          <cell r="H1542">
            <v>427.48</v>
          </cell>
          <cell r="I1542">
            <v>427.48</v>
          </cell>
          <cell r="J1542">
            <v>1298.53</v>
          </cell>
          <cell r="K1542" t="str">
            <v>302</v>
          </cell>
        </row>
        <row r="1543">
          <cell r="A1543" t="str">
            <v>110300000</v>
          </cell>
          <cell r="B1543" t="str">
            <v>302C2CH0005</v>
          </cell>
          <cell r="C1543" t="str">
            <v>เก้าอี้พักคอย 4 ที่นั่ง พร้อมที่วางของ</v>
          </cell>
          <cell r="D1543" t="str">
            <v>6 ต.ค. 41</v>
          </cell>
          <cell r="E1543">
            <v>3750.71</v>
          </cell>
          <cell r="F1543">
            <v>0</v>
          </cell>
          <cell r="G1543">
            <v>20</v>
          </cell>
          <cell r="H1543">
            <v>928.96</v>
          </cell>
          <cell r="I1543">
            <v>928.96</v>
          </cell>
          <cell r="J1543">
            <v>2821.75</v>
          </cell>
          <cell r="K1543" t="str">
            <v>302</v>
          </cell>
        </row>
        <row r="1544">
          <cell r="A1544" t="str">
            <v>110300000</v>
          </cell>
          <cell r="B1544" t="str">
            <v>302C2CH0006</v>
          </cell>
          <cell r="C1544" t="str">
            <v>เก้าอี้ทำงาน จนท.</v>
          </cell>
          <cell r="D1544" t="str">
            <v>6 ต.ค. 41</v>
          </cell>
          <cell r="E1544">
            <v>2148.8200000000002</v>
          </cell>
          <cell r="F1544">
            <v>0</v>
          </cell>
          <cell r="G1544">
            <v>20</v>
          </cell>
          <cell r="H1544">
            <v>532.17999999999995</v>
          </cell>
          <cell r="I1544">
            <v>532.17999999999995</v>
          </cell>
          <cell r="J1544">
            <v>1616.64</v>
          </cell>
          <cell r="K1544" t="str">
            <v>302</v>
          </cell>
        </row>
        <row r="1545">
          <cell r="A1545" t="str">
            <v>110300000</v>
          </cell>
          <cell r="B1545" t="str">
            <v>302C2CH0007</v>
          </cell>
          <cell r="C1545" t="str">
            <v>เก้าอี้ทำงาน จนท.</v>
          </cell>
          <cell r="D1545" t="str">
            <v>6 ต.ค. 41</v>
          </cell>
          <cell r="E1545">
            <v>2148.8200000000002</v>
          </cell>
          <cell r="F1545">
            <v>0</v>
          </cell>
          <cell r="G1545">
            <v>20</v>
          </cell>
          <cell r="H1545">
            <v>532.17999999999995</v>
          </cell>
          <cell r="I1545">
            <v>532.17999999999995</v>
          </cell>
          <cell r="J1545">
            <v>1616.64</v>
          </cell>
          <cell r="K1545" t="str">
            <v>302</v>
          </cell>
        </row>
        <row r="1546">
          <cell r="A1546" t="str">
            <v>110300000</v>
          </cell>
          <cell r="B1546" t="str">
            <v>302C2CH0008</v>
          </cell>
          <cell r="C1546" t="str">
            <v>เก้าอี้ทำงาน จนท.</v>
          </cell>
          <cell r="D1546" t="str">
            <v>6 ต.ค. 41</v>
          </cell>
          <cell r="E1546">
            <v>2148.8200000000002</v>
          </cell>
          <cell r="F1546">
            <v>0</v>
          </cell>
          <cell r="G1546">
            <v>20</v>
          </cell>
          <cell r="H1546">
            <v>532.17999999999995</v>
          </cell>
          <cell r="I1546">
            <v>532.17999999999995</v>
          </cell>
          <cell r="J1546">
            <v>1616.64</v>
          </cell>
          <cell r="K1546" t="str">
            <v>302</v>
          </cell>
        </row>
        <row r="1547">
          <cell r="A1547" t="str">
            <v>110300000</v>
          </cell>
          <cell r="B1547" t="str">
            <v>302C2CH0009</v>
          </cell>
          <cell r="C1547" t="str">
            <v>เก้าอี้รับแขกหน้าโต๊ะจนท.สินไหม</v>
          </cell>
          <cell r="D1547" t="str">
            <v>6 ต.ค. 41</v>
          </cell>
          <cell r="E1547">
            <v>1726.01</v>
          </cell>
          <cell r="F1547">
            <v>0</v>
          </cell>
          <cell r="G1547">
            <v>20</v>
          </cell>
          <cell r="H1547">
            <v>427.48</v>
          </cell>
          <cell r="I1547">
            <v>427.48</v>
          </cell>
          <cell r="J1547">
            <v>1298.53</v>
          </cell>
          <cell r="K1547" t="str">
            <v>302</v>
          </cell>
        </row>
        <row r="1548">
          <cell r="A1548" t="str">
            <v>110300000</v>
          </cell>
          <cell r="B1548" t="str">
            <v>302C2CH0010</v>
          </cell>
          <cell r="C1548" t="str">
            <v>เก้าอี้รับแขกหน้าโต๊ะจนท.สินไหม</v>
          </cell>
          <cell r="D1548" t="str">
            <v>6 ต.ค. 41</v>
          </cell>
          <cell r="E1548">
            <v>1726.01</v>
          </cell>
          <cell r="F1548">
            <v>0</v>
          </cell>
          <cell r="G1548">
            <v>20</v>
          </cell>
          <cell r="H1548">
            <v>427.48</v>
          </cell>
          <cell r="I1548">
            <v>427.48</v>
          </cell>
          <cell r="J1548">
            <v>1298.53</v>
          </cell>
          <cell r="K1548" t="str">
            <v>302</v>
          </cell>
        </row>
        <row r="1549">
          <cell r="A1549" t="str">
            <v>110300000</v>
          </cell>
          <cell r="B1549" t="str">
            <v>302C2CS0001</v>
          </cell>
          <cell r="C1549" t="str">
            <v>เครื่องคิดเลข</v>
          </cell>
          <cell r="D1549" t="str">
            <v>23 ก.ค. 41</v>
          </cell>
          <cell r="E1549">
            <v>650</v>
          </cell>
          <cell r="F1549">
            <v>0</v>
          </cell>
          <cell r="G1549">
            <v>20</v>
          </cell>
          <cell r="H1549">
            <v>187.66</v>
          </cell>
          <cell r="I1549">
            <v>187.66</v>
          </cell>
          <cell r="J1549">
            <v>462.34</v>
          </cell>
          <cell r="K1549" t="str">
            <v>302</v>
          </cell>
        </row>
        <row r="1550">
          <cell r="A1550" t="str">
            <v>110300000</v>
          </cell>
          <cell r="B1550" t="str">
            <v>302C2CS0002</v>
          </cell>
          <cell r="C1550" t="str">
            <v>เครื่องคิดเลข</v>
          </cell>
          <cell r="D1550" t="str">
            <v>23 ก.ค. 41</v>
          </cell>
          <cell r="E1550">
            <v>650</v>
          </cell>
          <cell r="F1550">
            <v>0</v>
          </cell>
          <cell r="G1550">
            <v>20</v>
          </cell>
          <cell r="H1550">
            <v>187.66</v>
          </cell>
          <cell r="I1550">
            <v>187.66</v>
          </cell>
          <cell r="J1550">
            <v>462.34</v>
          </cell>
          <cell r="K1550" t="str">
            <v>302</v>
          </cell>
        </row>
        <row r="1551">
          <cell r="A1551" t="str">
            <v>110300000</v>
          </cell>
          <cell r="B1551" t="str">
            <v>302C2KB0001</v>
          </cell>
          <cell r="C1551" t="str">
            <v>ตู้เย็น</v>
          </cell>
          <cell r="D1551" t="str">
            <v>3 พ.ย. 42</v>
          </cell>
          <cell r="E1551">
            <v>5140.1899999999996</v>
          </cell>
          <cell r="F1551">
            <v>0</v>
          </cell>
          <cell r="G1551">
            <v>20</v>
          </cell>
          <cell r="H1551">
            <v>166.17</v>
          </cell>
          <cell r="I1551">
            <v>166.17</v>
          </cell>
          <cell r="J1551">
            <v>4974.0200000000004</v>
          </cell>
          <cell r="K1551" t="str">
            <v>302</v>
          </cell>
        </row>
        <row r="1552">
          <cell r="A1552" t="str">
            <v>110300000</v>
          </cell>
          <cell r="B1552" t="str">
            <v>302C2PA0001</v>
          </cell>
          <cell r="C1552" t="str">
            <v>PARTITION ครึ่งกระจก ขนาด 250-150</v>
          </cell>
          <cell r="D1552" t="str">
            <v>6 ต.ค. 41</v>
          </cell>
          <cell r="E1552">
            <v>7284.38</v>
          </cell>
          <cell r="F1552">
            <v>0</v>
          </cell>
          <cell r="G1552">
            <v>20</v>
          </cell>
          <cell r="H1552">
            <v>1804.08</v>
          </cell>
          <cell r="I1552">
            <v>1804.08</v>
          </cell>
          <cell r="J1552">
            <v>5480.3</v>
          </cell>
          <cell r="K1552" t="str">
            <v>302</v>
          </cell>
        </row>
        <row r="1553">
          <cell r="A1553" t="str">
            <v>110300000</v>
          </cell>
          <cell r="B1553" t="str">
            <v>302C2TA0001</v>
          </cell>
          <cell r="C1553" t="str">
            <v>โต๊ะทำงานขนาด 60-120-75</v>
          </cell>
          <cell r="D1553" t="str">
            <v>6 ต.ค. 41</v>
          </cell>
          <cell r="E1553">
            <v>3699.14</v>
          </cell>
          <cell r="F1553">
            <v>0</v>
          </cell>
          <cell r="G1553">
            <v>20</v>
          </cell>
          <cell r="H1553">
            <v>916.14</v>
          </cell>
          <cell r="I1553">
            <v>916.14</v>
          </cell>
          <cell r="J1553">
            <v>2783</v>
          </cell>
          <cell r="K1553" t="str">
            <v>302</v>
          </cell>
        </row>
        <row r="1554">
          <cell r="A1554" t="str">
            <v>110300000</v>
          </cell>
          <cell r="B1554" t="str">
            <v>302C2TA0002</v>
          </cell>
          <cell r="C1554" t="str">
            <v>โต๊ะทำงานผู้จัดการ ขนาด 75-165-75</v>
          </cell>
          <cell r="D1554" t="str">
            <v>6 ต.ค. 41</v>
          </cell>
          <cell r="E1554">
            <v>4657.72</v>
          </cell>
          <cell r="F1554">
            <v>0</v>
          </cell>
          <cell r="G1554">
            <v>20</v>
          </cell>
          <cell r="H1554">
            <v>1153.6300000000001</v>
          </cell>
          <cell r="I1554">
            <v>1153.6300000000001</v>
          </cell>
          <cell r="J1554">
            <v>3504.09</v>
          </cell>
          <cell r="K1554" t="str">
            <v>302</v>
          </cell>
        </row>
        <row r="1555">
          <cell r="A1555" t="str">
            <v>110300000</v>
          </cell>
          <cell r="B1555" t="str">
            <v>302C2TA0003</v>
          </cell>
          <cell r="C1555" t="str">
            <v>โต๊ะวางคอมพิวเตอร์ ขนาด 50-90-75</v>
          </cell>
          <cell r="D1555" t="str">
            <v>6 ต.ค. 41</v>
          </cell>
          <cell r="E1555">
            <v>2107.3200000000002</v>
          </cell>
          <cell r="F1555">
            <v>0</v>
          </cell>
          <cell r="G1555">
            <v>20</v>
          </cell>
          <cell r="H1555">
            <v>521.95000000000005</v>
          </cell>
          <cell r="I1555">
            <v>521.95000000000005</v>
          </cell>
          <cell r="J1555">
            <v>1585.37</v>
          </cell>
          <cell r="K1555" t="str">
            <v>302</v>
          </cell>
        </row>
        <row r="1556">
          <cell r="A1556" t="str">
            <v>110300000</v>
          </cell>
          <cell r="B1556" t="str">
            <v>302C2TA0004</v>
          </cell>
          <cell r="C1556" t="str">
            <v>โต๊ะทำงานขนาด 60-120-75</v>
          </cell>
          <cell r="D1556" t="str">
            <v>6 ต.ค. 41</v>
          </cell>
          <cell r="E1556">
            <v>3699.14</v>
          </cell>
          <cell r="F1556">
            <v>0</v>
          </cell>
          <cell r="G1556">
            <v>20</v>
          </cell>
          <cell r="H1556">
            <v>916.14</v>
          </cell>
          <cell r="I1556">
            <v>916.14</v>
          </cell>
          <cell r="J1556">
            <v>2783</v>
          </cell>
          <cell r="K1556" t="str">
            <v>302</v>
          </cell>
        </row>
        <row r="1557">
          <cell r="A1557" t="str">
            <v>110300000</v>
          </cell>
          <cell r="B1557" t="str">
            <v>302C2TA0005</v>
          </cell>
          <cell r="C1557" t="str">
            <v>โต๊ะทำงานขนาด 60-120-75</v>
          </cell>
          <cell r="D1557" t="str">
            <v>6 ต.ค. 41</v>
          </cell>
          <cell r="E1557">
            <v>3699.14</v>
          </cell>
          <cell r="F1557">
            <v>0</v>
          </cell>
          <cell r="G1557">
            <v>20</v>
          </cell>
          <cell r="H1557">
            <v>916.14</v>
          </cell>
          <cell r="I1557">
            <v>916.14</v>
          </cell>
          <cell r="J1557">
            <v>2783</v>
          </cell>
          <cell r="K1557" t="str">
            <v>302</v>
          </cell>
        </row>
        <row r="1558">
          <cell r="A1558" t="str">
            <v>110300000</v>
          </cell>
          <cell r="B1558" t="str">
            <v>302C2TA0006</v>
          </cell>
          <cell r="C1558" t="str">
            <v>โต๊ะเข้ามุม จนท.สินไหม</v>
          </cell>
          <cell r="D1558" t="str">
            <v>6 ต.ค. 41</v>
          </cell>
          <cell r="E1558">
            <v>1282.92</v>
          </cell>
          <cell r="F1558">
            <v>0</v>
          </cell>
          <cell r="G1558">
            <v>20</v>
          </cell>
          <cell r="H1558">
            <v>317.73</v>
          </cell>
          <cell r="I1558">
            <v>317.73</v>
          </cell>
          <cell r="J1558">
            <v>965.19</v>
          </cell>
          <cell r="K1558" t="str">
            <v>302</v>
          </cell>
        </row>
        <row r="1559">
          <cell r="A1559" t="str">
            <v>110300000</v>
          </cell>
          <cell r="B1559" t="str">
            <v>303C2CB0001</v>
          </cell>
          <cell r="C1559" t="str">
            <v>ตู้สูงเก็บเอกสาร ขนาด 40-80-190</v>
          </cell>
          <cell r="D1559" t="str">
            <v>6 ต.ค. 41</v>
          </cell>
          <cell r="E1559">
            <v>4552.49</v>
          </cell>
          <cell r="F1559">
            <v>0</v>
          </cell>
          <cell r="G1559">
            <v>20</v>
          </cell>
          <cell r="H1559">
            <v>1127.55</v>
          </cell>
          <cell r="I1559">
            <v>1127.55</v>
          </cell>
          <cell r="J1559">
            <v>3424.94</v>
          </cell>
          <cell r="K1559" t="str">
            <v>303</v>
          </cell>
        </row>
        <row r="1560">
          <cell r="A1560" t="str">
            <v>110300000</v>
          </cell>
          <cell r="B1560" t="str">
            <v>303C2CB0002</v>
          </cell>
          <cell r="C1560" t="str">
            <v>ตู้สูงเก็บเอกสาร ขนาด 40-80-190</v>
          </cell>
          <cell r="D1560" t="str">
            <v>6 ต.ค. 41</v>
          </cell>
          <cell r="E1560">
            <v>4552.49</v>
          </cell>
          <cell r="F1560">
            <v>0</v>
          </cell>
          <cell r="G1560">
            <v>20</v>
          </cell>
          <cell r="H1560">
            <v>1127.55</v>
          </cell>
          <cell r="I1560">
            <v>1127.55</v>
          </cell>
          <cell r="J1560">
            <v>3424.94</v>
          </cell>
          <cell r="K1560" t="str">
            <v>303</v>
          </cell>
        </row>
        <row r="1561">
          <cell r="A1561" t="str">
            <v>110300000</v>
          </cell>
          <cell r="B1561" t="str">
            <v>303C2CB0003</v>
          </cell>
          <cell r="C1561" t="str">
            <v>ตู้สูงเก็บเอกสาร ขนาด 40-80-190</v>
          </cell>
          <cell r="D1561" t="str">
            <v>6 ต.ค. 41</v>
          </cell>
          <cell r="E1561">
            <v>4552.49</v>
          </cell>
          <cell r="F1561">
            <v>0</v>
          </cell>
          <cell r="G1561">
            <v>20</v>
          </cell>
          <cell r="H1561">
            <v>1127.55</v>
          </cell>
          <cell r="I1561">
            <v>1127.55</v>
          </cell>
          <cell r="J1561">
            <v>3424.94</v>
          </cell>
          <cell r="K1561" t="str">
            <v>303</v>
          </cell>
        </row>
        <row r="1562">
          <cell r="A1562" t="str">
            <v>110300000</v>
          </cell>
          <cell r="B1562" t="str">
            <v>303C2CB0004</v>
          </cell>
          <cell r="C1562" t="str">
            <v>ตู้เก็บเอกสาร บานเลื่อน ขนาด 40-80-75</v>
          </cell>
          <cell r="D1562" t="str">
            <v>6 ต.ค. 41</v>
          </cell>
          <cell r="E1562">
            <v>2290.73</v>
          </cell>
          <cell r="F1562">
            <v>0</v>
          </cell>
          <cell r="G1562">
            <v>20</v>
          </cell>
          <cell r="H1562">
            <v>567.37</v>
          </cell>
          <cell r="I1562">
            <v>567.37</v>
          </cell>
          <cell r="J1562">
            <v>1723.36</v>
          </cell>
          <cell r="K1562" t="str">
            <v>203</v>
          </cell>
        </row>
        <row r="1563">
          <cell r="A1563" t="str">
            <v>110300000</v>
          </cell>
          <cell r="B1563" t="str">
            <v>303C2CB0005</v>
          </cell>
          <cell r="C1563" t="str">
            <v>ตู้เก็บเอกสาร ลิ้นชัก ขนาด 40-90-75</v>
          </cell>
          <cell r="D1563" t="str">
            <v>6 ต.ค. 41</v>
          </cell>
          <cell r="E1563">
            <v>3417.27</v>
          </cell>
          <cell r="F1563">
            <v>0</v>
          </cell>
          <cell r="G1563">
            <v>20</v>
          </cell>
          <cell r="H1563">
            <v>846.36</v>
          </cell>
          <cell r="I1563">
            <v>846.36</v>
          </cell>
          <cell r="J1563">
            <v>2570.91</v>
          </cell>
          <cell r="K1563" t="str">
            <v>303</v>
          </cell>
        </row>
        <row r="1564">
          <cell r="A1564" t="str">
            <v>110300000</v>
          </cell>
          <cell r="B1564" t="str">
            <v>303C2CH0001</v>
          </cell>
          <cell r="C1564" t="str">
            <v>เก้าอี้รับแขกหน้าโต๊ะจนท.สินไหม</v>
          </cell>
          <cell r="D1564" t="str">
            <v>6 ต.ค. 41</v>
          </cell>
          <cell r="E1564">
            <v>1726.01</v>
          </cell>
          <cell r="F1564">
            <v>0</v>
          </cell>
          <cell r="G1564">
            <v>20</v>
          </cell>
          <cell r="H1564">
            <v>427.48</v>
          </cell>
          <cell r="I1564">
            <v>427.48</v>
          </cell>
          <cell r="J1564">
            <v>1298.53</v>
          </cell>
          <cell r="K1564" t="str">
            <v>303</v>
          </cell>
        </row>
        <row r="1565">
          <cell r="A1565" t="str">
            <v>110300000</v>
          </cell>
          <cell r="B1565" t="str">
            <v>303C2CH0002</v>
          </cell>
          <cell r="C1565" t="str">
            <v>เก้าอี้รับแขกหน้าโต๊ะจนท.สินไหม</v>
          </cell>
          <cell r="D1565" t="str">
            <v>6 ต.ค. 41</v>
          </cell>
          <cell r="E1565">
            <v>1726.01</v>
          </cell>
          <cell r="F1565">
            <v>0</v>
          </cell>
          <cell r="G1565">
            <v>20</v>
          </cell>
          <cell r="H1565">
            <v>427.48</v>
          </cell>
          <cell r="I1565">
            <v>427.48</v>
          </cell>
          <cell r="J1565">
            <v>1298.53</v>
          </cell>
          <cell r="K1565" t="str">
            <v>303</v>
          </cell>
        </row>
        <row r="1566">
          <cell r="A1566" t="str">
            <v>110300000</v>
          </cell>
          <cell r="B1566" t="str">
            <v>303C2CH0003</v>
          </cell>
          <cell r="C1566" t="str">
            <v>เก้าอี้รับแขกหน้าโต๊ะจนท.สินไหม</v>
          </cell>
          <cell r="D1566" t="str">
            <v>6 ต.ค. 41</v>
          </cell>
          <cell r="E1566">
            <v>1726.01</v>
          </cell>
          <cell r="F1566">
            <v>0</v>
          </cell>
          <cell r="G1566">
            <v>20</v>
          </cell>
          <cell r="H1566">
            <v>427.48</v>
          </cell>
          <cell r="I1566">
            <v>427.48</v>
          </cell>
          <cell r="J1566">
            <v>1298.53</v>
          </cell>
          <cell r="K1566" t="str">
            <v>303</v>
          </cell>
        </row>
        <row r="1567">
          <cell r="A1567" t="str">
            <v>110300000</v>
          </cell>
          <cell r="B1567" t="str">
            <v>303C2CH0004</v>
          </cell>
          <cell r="C1567" t="str">
            <v>เก้าอี้ทำงานผู้จัดการ</v>
          </cell>
          <cell r="D1567" t="str">
            <v>6 ต.ค. 41</v>
          </cell>
          <cell r="E1567">
            <v>4087.21</v>
          </cell>
          <cell r="F1567">
            <v>0</v>
          </cell>
          <cell r="G1567">
            <v>20</v>
          </cell>
          <cell r="H1567">
            <v>1012.33</v>
          </cell>
          <cell r="I1567">
            <v>1012.33</v>
          </cell>
          <cell r="J1567">
            <v>3074.88</v>
          </cell>
          <cell r="K1567" t="str">
            <v>303</v>
          </cell>
        </row>
        <row r="1568">
          <cell r="A1568" t="str">
            <v>110300000</v>
          </cell>
          <cell r="B1568" t="str">
            <v>303C2CH0005</v>
          </cell>
          <cell r="C1568" t="str">
            <v>เก้าอี้รับแขกหน้าโต๊ะผู้จัดการ</v>
          </cell>
          <cell r="D1568" t="str">
            <v>6 ต.ค. 41</v>
          </cell>
          <cell r="E1568">
            <v>1726.01</v>
          </cell>
          <cell r="F1568">
            <v>0</v>
          </cell>
          <cell r="G1568">
            <v>20</v>
          </cell>
          <cell r="H1568">
            <v>427.48</v>
          </cell>
          <cell r="I1568">
            <v>427.48</v>
          </cell>
          <cell r="J1568">
            <v>1298.53</v>
          </cell>
          <cell r="K1568" t="str">
            <v>303</v>
          </cell>
        </row>
        <row r="1569">
          <cell r="A1569" t="str">
            <v>110300000</v>
          </cell>
          <cell r="B1569" t="str">
            <v>303C2CH0006</v>
          </cell>
          <cell r="C1569" t="str">
            <v>เก้าอี้รับแขกหน้าโต๊ะผู้จัดการ</v>
          </cell>
          <cell r="D1569" t="str">
            <v>6 ต.ค. 41</v>
          </cell>
          <cell r="E1569">
            <v>1726.01</v>
          </cell>
          <cell r="F1569">
            <v>0</v>
          </cell>
          <cell r="G1569">
            <v>20</v>
          </cell>
          <cell r="H1569">
            <v>427.48</v>
          </cell>
          <cell r="I1569">
            <v>427.48</v>
          </cell>
          <cell r="J1569">
            <v>1298.53</v>
          </cell>
          <cell r="K1569" t="str">
            <v>303</v>
          </cell>
        </row>
        <row r="1570">
          <cell r="A1570" t="str">
            <v>110300000</v>
          </cell>
          <cell r="B1570" t="str">
            <v>303C2CH0007</v>
          </cell>
          <cell r="C1570" t="str">
            <v>เก้าอี้พักคอย 4 ที่นั่ง พร้อมที่วางของ</v>
          </cell>
          <cell r="D1570" t="str">
            <v>6 ต.ค. 41</v>
          </cell>
          <cell r="E1570">
            <v>3750.71</v>
          </cell>
          <cell r="F1570">
            <v>0</v>
          </cell>
          <cell r="G1570">
            <v>20</v>
          </cell>
          <cell r="H1570">
            <v>928.96</v>
          </cell>
          <cell r="I1570">
            <v>928.96</v>
          </cell>
          <cell r="J1570">
            <v>2821.75</v>
          </cell>
          <cell r="K1570" t="str">
            <v>303</v>
          </cell>
        </row>
        <row r="1571">
          <cell r="A1571" t="str">
            <v>110300000</v>
          </cell>
          <cell r="B1571" t="str">
            <v>303C2CH0008</v>
          </cell>
          <cell r="C1571" t="str">
            <v>เก้าอี้ทำงาน จนท.</v>
          </cell>
          <cell r="D1571" t="str">
            <v>6 ต.ค. 41</v>
          </cell>
          <cell r="E1571">
            <v>2148.8200000000002</v>
          </cell>
          <cell r="F1571">
            <v>0</v>
          </cell>
          <cell r="G1571">
            <v>20</v>
          </cell>
          <cell r="H1571">
            <v>532.17999999999995</v>
          </cell>
          <cell r="I1571">
            <v>532.17999999999995</v>
          </cell>
          <cell r="J1571">
            <v>1616.64</v>
          </cell>
          <cell r="K1571" t="str">
            <v>303</v>
          </cell>
        </row>
        <row r="1572">
          <cell r="A1572" t="str">
            <v>110300000</v>
          </cell>
          <cell r="B1572" t="str">
            <v>303C2CH0009</v>
          </cell>
          <cell r="C1572" t="str">
            <v>เก้าอี้ทำงาน จนท.</v>
          </cell>
          <cell r="D1572" t="str">
            <v>6 ต.ค. 41</v>
          </cell>
          <cell r="E1572">
            <v>2148.8200000000002</v>
          </cell>
          <cell r="F1572">
            <v>0</v>
          </cell>
          <cell r="G1572">
            <v>20</v>
          </cell>
          <cell r="H1572">
            <v>532.17999999999995</v>
          </cell>
          <cell r="I1572">
            <v>532.17999999999995</v>
          </cell>
          <cell r="J1572">
            <v>1616.64</v>
          </cell>
          <cell r="K1572" t="str">
            <v>303</v>
          </cell>
        </row>
        <row r="1573">
          <cell r="A1573" t="str">
            <v>110300000</v>
          </cell>
          <cell r="B1573" t="str">
            <v>303C2CH0010</v>
          </cell>
          <cell r="C1573" t="str">
            <v>เก้าอี้ทำงาน จนท.</v>
          </cell>
          <cell r="D1573" t="str">
            <v>6 ต.ค. 41</v>
          </cell>
          <cell r="E1573">
            <v>2148.8200000000002</v>
          </cell>
          <cell r="F1573">
            <v>0</v>
          </cell>
          <cell r="G1573">
            <v>20</v>
          </cell>
          <cell r="H1573">
            <v>532.17999999999995</v>
          </cell>
          <cell r="I1573">
            <v>532.17999999999995</v>
          </cell>
          <cell r="J1573">
            <v>1616.64</v>
          </cell>
          <cell r="K1573" t="str">
            <v>303</v>
          </cell>
        </row>
        <row r="1574">
          <cell r="A1574" t="str">
            <v>110300000</v>
          </cell>
          <cell r="B1574" t="str">
            <v>303C2CS0001</v>
          </cell>
          <cell r="C1574" t="str">
            <v>เครื่องคิดเลข</v>
          </cell>
          <cell r="D1574" t="str">
            <v>23 ก.ค. 41</v>
          </cell>
          <cell r="E1574">
            <v>650</v>
          </cell>
          <cell r="F1574">
            <v>0</v>
          </cell>
          <cell r="G1574">
            <v>20</v>
          </cell>
          <cell r="H1574">
            <v>187.66</v>
          </cell>
          <cell r="I1574">
            <v>187.66</v>
          </cell>
          <cell r="J1574">
            <v>462.34</v>
          </cell>
          <cell r="K1574" t="str">
            <v>303</v>
          </cell>
        </row>
        <row r="1575">
          <cell r="A1575" t="str">
            <v>110300000</v>
          </cell>
          <cell r="B1575" t="str">
            <v>303C2CS0002</v>
          </cell>
          <cell r="C1575" t="str">
            <v>เครื่องคิดเลข</v>
          </cell>
          <cell r="D1575" t="str">
            <v>23 ก.ค. 41</v>
          </cell>
          <cell r="E1575">
            <v>650</v>
          </cell>
          <cell r="F1575">
            <v>0</v>
          </cell>
          <cell r="G1575">
            <v>20</v>
          </cell>
          <cell r="H1575">
            <v>187.66</v>
          </cell>
          <cell r="I1575">
            <v>187.66</v>
          </cell>
          <cell r="J1575">
            <v>462.34</v>
          </cell>
          <cell r="K1575" t="str">
            <v>303</v>
          </cell>
        </row>
        <row r="1576">
          <cell r="A1576" t="str">
            <v>110300000</v>
          </cell>
          <cell r="B1576" t="str">
            <v>303C2KB0001</v>
          </cell>
          <cell r="C1576" t="str">
            <v>ป้ายตั้งหน้าร้าน</v>
          </cell>
          <cell r="D1576" t="str">
            <v>3 มิ.ย. 42</v>
          </cell>
          <cell r="E1576">
            <v>1400</v>
          </cell>
          <cell r="F1576">
            <v>0</v>
          </cell>
          <cell r="G1576">
            <v>20</v>
          </cell>
          <cell r="H1576">
            <v>162.62</v>
          </cell>
          <cell r="I1576">
            <v>162.62</v>
          </cell>
          <cell r="J1576">
            <v>1237.3800000000001</v>
          </cell>
          <cell r="K1576" t="str">
            <v>303</v>
          </cell>
        </row>
        <row r="1577">
          <cell r="A1577" t="str">
            <v>110300000</v>
          </cell>
          <cell r="B1577" t="str">
            <v>303C2KB0002</v>
          </cell>
          <cell r="C1577" t="str">
            <v>โต๊ะพับพร้อมเก้าอี้</v>
          </cell>
          <cell r="D1577" t="str">
            <v>8 มิ.ย. 42</v>
          </cell>
          <cell r="E1577">
            <v>750</v>
          </cell>
          <cell r="F1577">
            <v>0</v>
          </cell>
          <cell r="G1577">
            <v>20</v>
          </cell>
          <cell r="H1577">
            <v>85.07</v>
          </cell>
          <cell r="I1577">
            <v>85.07</v>
          </cell>
          <cell r="J1577">
            <v>664.93</v>
          </cell>
          <cell r="K1577" t="str">
            <v>303</v>
          </cell>
        </row>
        <row r="1578">
          <cell r="A1578" t="str">
            <v>110300000</v>
          </cell>
          <cell r="B1578" t="str">
            <v>303C2PA0001</v>
          </cell>
          <cell r="C1578" t="str">
            <v>PARTITION ครึ่งกระจก ขนาด 250-150</v>
          </cell>
          <cell r="D1578" t="str">
            <v>6 ต.ค. 41</v>
          </cell>
          <cell r="E1578">
            <v>7284.38</v>
          </cell>
          <cell r="F1578">
            <v>0</v>
          </cell>
          <cell r="G1578">
            <v>20</v>
          </cell>
          <cell r="H1578">
            <v>1804.08</v>
          </cell>
          <cell r="I1578">
            <v>1804.08</v>
          </cell>
          <cell r="J1578">
            <v>5480.3</v>
          </cell>
          <cell r="K1578" t="str">
            <v>303</v>
          </cell>
        </row>
        <row r="1579">
          <cell r="A1579" t="str">
            <v>110300000</v>
          </cell>
          <cell r="B1579" t="str">
            <v>303C2PT0001</v>
          </cell>
          <cell r="C1579" t="str">
            <v>กระติกน้ำร้อน</v>
          </cell>
          <cell r="D1579" t="str">
            <v>21 ต.ค. 41</v>
          </cell>
          <cell r="E1579">
            <v>750</v>
          </cell>
          <cell r="F1579">
            <v>0</v>
          </cell>
          <cell r="G1579">
            <v>20</v>
          </cell>
          <cell r="H1579">
            <v>179.6</v>
          </cell>
          <cell r="I1579">
            <v>179.6</v>
          </cell>
          <cell r="J1579">
            <v>570.4</v>
          </cell>
          <cell r="K1579" t="str">
            <v>303</v>
          </cell>
        </row>
        <row r="1580">
          <cell r="A1580" t="str">
            <v>110300000</v>
          </cell>
          <cell r="B1580" t="str">
            <v>303C2TA0001</v>
          </cell>
          <cell r="C1580" t="str">
            <v>โต๊ะวางคอมพิวเตอร์ ขนาด 50-90-75</v>
          </cell>
          <cell r="D1580" t="str">
            <v>6 ต.ค. 41</v>
          </cell>
          <cell r="E1580">
            <v>2107.3200000000002</v>
          </cell>
          <cell r="F1580">
            <v>0</v>
          </cell>
          <cell r="G1580">
            <v>20</v>
          </cell>
          <cell r="H1580">
            <v>521.95000000000005</v>
          </cell>
          <cell r="I1580">
            <v>521.95000000000005</v>
          </cell>
          <cell r="J1580">
            <v>1585.37</v>
          </cell>
          <cell r="K1580" t="str">
            <v>303</v>
          </cell>
        </row>
        <row r="1581">
          <cell r="A1581" t="str">
            <v>110300000</v>
          </cell>
          <cell r="B1581" t="str">
            <v>303C2TA0002</v>
          </cell>
          <cell r="C1581" t="str">
            <v>โต๊ะทำงานขนาด 60-120-75</v>
          </cell>
          <cell r="D1581" t="str">
            <v>6 ต.ค. 41</v>
          </cell>
          <cell r="E1581">
            <v>3699.14</v>
          </cell>
          <cell r="F1581">
            <v>0</v>
          </cell>
          <cell r="G1581">
            <v>20</v>
          </cell>
          <cell r="H1581">
            <v>916.14</v>
          </cell>
          <cell r="I1581">
            <v>916.14</v>
          </cell>
          <cell r="J1581">
            <v>2783</v>
          </cell>
          <cell r="K1581" t="str">
            <v>303</v>
          </cell>
        </row>
        <row r="1582">
          <cell r="A1582" t="str">
            <v>110300000</v>
          </cell>
          <cell r="B1582" t="str">
            <v>303C2TA0003</v>
          </cell>
          <cell r="C1582" t="str">
            <v>โต๊ะทำงานผู้จัดการ ขนาด 75-165-75</v>
          </cell>
          <cell r="D1582" t="str">
            <v>6 ต.ค. 41</v>
          </cell>
          <cell r="E1582">
            <v>4657.72</v>
          </cell>
          <cell r="F1582">
            <v>0</v>
          </cell>
          <cell r="G1582">
            <v>20</v>
          </cell>
          <cell r="H1582">
            <v>1153.6300000000001</v>
          </cell>
          <cell r="I1582">
            <v>1153.6300000000001</v>
          </cell>
          <cell r="J1582">
            <v>3504.09</v>
          </cell>
          <cell r="K1582" t="str">
            <v>303</v>
          </cell>
        </row>
        <row r="1583">
          <cell r="A1583" t="str">
            <v>110300000</v>
          </cell>
          <cell r="B1583" t="str">
            <v>303C2TA0004</v>
          </cell>
          <cell r="C1583" t="str">
            <v>โต๊ะทำงานขนาด 60-120-75</v>
          </cell>
          <cell r="D1583" t="str">
            <v>6 ต.ค. 41</v>
          </cell>
          <cell r="E1583">
            <v>3699.14</v>
          </cell>
          <cell r="F1583">
            <v>0</v>
          </cell>
          <cell r="G1583">
            <v>20</v>
          </cell>
          <cell r="H1583">
            <v>916.14</v>
          </cell>
          <cell r="I1583">
            <v>916.14</v>
          </cell>
          <cell r="J1583">
            <v>2783</v>
          </cell>
          <cell r="K1583" t="str">
            <v>303</v>
          </cell>
        </row>
        <row r="1584">
          <cell r="A1584" t="str">
            <v>110300000</v>
          </cell>
          <cell r="B1584" t="str">
            <v>303C2TA0005</v>
          </cell>
          <cell r="C1584" t="str">
            <v>โต๊ะทำงานขนาด 60-120-75</v>
          </cell>
          <cell r="D1584" t="str">
            <v>6 ต.ค. 41</v>
          </cell>
          <cell r="E1584">
            <v>3699.14</v>
          </cell>
          <cell r="F1584">
            <v>0</v>
          </cell>
          <cell r="G1584">
            <v>20</v>
          </cell>
          <cell r="H1584">
            <v>916.14</v>
          </cell>
          <cell r="I1584">
            <v>916.14</v>
          </cell>
          <cell r="J1584">
            <v>2783</v>
          </cell>
          <cell r="K1584" t="str">
            <v>303</v>
          </cell>
        </row>
        <row r="1585">
          <cell r="A1585" t="str">
            <v>110300000</v>
          </cell>
          <cell r="B1585" t="str">
            <v>303C2TA0006</v>
          </cell>
          <cell r="C1585" t="str">
            <v>โต๊ะเข้ามุม จนท.สินไหม</v>
          </cell>
          <cell r="D1585" t="str">
            <v>6 ต.ค. 41</v>
          </cell>
          <cell r="E1585">
            <v>1282.92</v>
          </cell>
          <cell r="F1585">
            <v>0</v>
          </cell>
          <cell r="G1585">
            <v>20</v>
          </cell>
          <cell r="H1585">
            <v>317.73</v>
          </cell>
          <cell r="I1585">
            <v>317.73</v>
          </cell>
          <cell r="J1585">
            <v>965.19</v>
          </cell>
          <cell r="K1585" t="str">
            <v>303</v>
          </cell>
        </row>
        <row r="1586">
          <cell r="A1586" t="str">
            <v>110300000</v>
          </cell>
          <cell r="B1586" t="str">
            <v>304C2CB0001</v>
          </cell>
          <cell r="C1586" t="str">
            <v>ตู้เก็บเอกสาร บานลิ้นชัก ขนาด 40*90*75</v>
          </cell>
          <cell r="D1586" t="str">
            <v>5 พ.ย. 41</v>
          </cell>
          <cell r="E1586">
            <v>3376.67</v>
          </cell>
          <cell r="F1586">
            <v>0</v>
          </cell>
          <cell r="G1586">
            <v>20</v>
          </cell>
          <cell r="H1586">
            <v>780.84</v>
          </cell>
          <cell r="I1586">
            <v>780.84</v>
          </cell>
          <cell r="J1586">
            <v>2595.83</v>
          </cell>
          <cell r="K1586" t="str">
            <v>304</v>
          </cell>
        </row>
        <row r="1587">
          <cell r="A1587" t="str">
            <v>110300000</v>
          </cell>
          <cell r="B1587" t="str">
            <v>304C2CB0002</v>
          </cell>
          <cell r="C1587" t="str">
            <v>ตู้เก็บเอกสาร ขนาด 40*80*190</v>
          </cell>
          <cell r="D1587" t="str">
            <v>5 พ.ย. 41</v>
          </cell>
          <cell r="E1587">
            <v>4498.01</v>
          </cell>
          <cell r="F1587">
            <v>0</v>
          </cell>
          <cell r="G1587">
            <v>20</v>
          </cell>
          <cell r="H1587">
            <v>1040.05</v>
          </cell>
          <cell r="I1587">
            <v>1040.05</v>
          </cell>
          <cell r="J1587">
            <v>3457.96</v>
          </cell>
          <cell r="K1587" t="str">
            <v>304</v>
          </cell>
        </row>
        <row r="1588">
          <cell r="A1588" t="str">
            <v>110300000</v>
          </cell>
          <cell r="B1588" t="str">
            <v>304C2CB0003</v>
          </cell>
          <cell r="C1588" t="str">
            <v>ตู้เก็บเอกสาร ขนาด 40*80*190</v>
          </cell>
          <cell r="D1588" t="str">
            <v>5 พ.ย. 41</v>
          </cell>
          <cell r="E1588">
            <v>4498.01</v>
          </cell>
          <cell r="F1588">
            <v>0</v>
          </cell>
          <cell r="G1588">
            <v>20</v>
          </cell>
          <cell r="H1588">
            <v>1040.05</v>
          </cell>
          <cell r="I1588">
            <v>1040.05</v>
          </cell>
          <cell r="J1588">
            <v>3457.96</v>
          </cell>
          <cell r="K1588" t="str">
            <v>304</v>
          </cell>
        </row>
        <row r="1589">
          <cell r="A1589" t="str">
            <v>110300000</v>
          </cell>
          <cell r="B1589" t="str">
            <v>304C2CB0004</v>
          </cell>
          <cell r="C1589" t="str">
            <v>ตู้เก็บเอกสาร ขนาด 40*80*190</v>
          </cell>
          <cell r="D1589" t="str">
            <v>5 พ.ย. 41</v>
          </cell>
          <cell r="E1589">
            <v>4498.01</v>
          </cell>
          <cell r="F1589">
            <v>0</v>
          </cell>
          <cell r="G1589">
            <v>20</v>
          </cell>
          <cell r="H1589">
            <v>1040.05</v>
          </cell>
          <cell r="I1589">
            <v>1040.05</v>
          </cell>
          <cell r="J1589">
            <v>3457.96</v>
          </cell>
          <cell r="K1589" t="str">
            <v>304</v>
          </cell>
        </row>
        <row r="1590">
          <cell r="A1590" t="str">
            <v>110300000</v>
          </cell>
          <cell r="B1590" t="str">
            <v>304C2CB0005</v>
          </cell>
          <cell r="C1590" t="str">
            <v>ตู้เก็บเอกสาร บานเลื่อน 40-80-75</v>
          </cell>
          <cell r="D1590" t="str">
            <v>5 พ.ย. 41</v>
          </cell>
          <cell r="E1590">
            <v>2263.31</v>
          </cell>
          <cell r="F1590">
            <v>0</v>
          </cell>
          <cell r="G1590">
            <v>20</v>
          </cell>
          <cell r="H1590">
            <v>523.4</v>
          </cell>
          <cell r="I1590">
            <v>523.4</v>
          </cell>
          <cell r="J1590">
            <v>1739.91</v>
          </cell>
          <cell r="K1590" t="str">
            <v>304</v>
          </cell>
        </row>
        <row r="1591">
          <cell r="A1591" t="str">
            <v>110300000</v>
          </cell>
          <cell r="B1591" t="str">
            <v>304C2CB0006</v>
          </cell>
          <cell r="C1591" t="str">
            <v>ตู้เก็บเอกสาร บานเลื่อน 40-80-75</v>
          </cell>
          <cell r="D1591" t="str">
            <v>5 พ.ย. 41</v>
          </cell>
          <cell r="E1591">
            <v>2263.31</v>
          </cell>
          <cell r="F1591">
            <v>0</v>
          </cell>
          <cell r="G1591">
            <v>20</v>
          </cell>
          <cell r="H1591">
            <v>523.4</v>
          </cell>
          <cell r="I1591">
            <v>523.4</v>
          </cell>
          <cell r="J1591">
            <v>1739.91</v>
          </cell>
          <cell r="K1591" t="str">
            <v>304</v>
          </cell>
        </row>
        <row r="1592">
          <cell r="A1592" t="str">
            <v>110300000</v>
          </cell>
          <cell r="B1592" t="str">
            <v>304C2CH0001</v>
          </cell>
          <cell r="C1592" t="str">
            <v>เก้าอี้ทำงานผจก.</v>
          </cell>
          <cell r="D1592" t="str">
            <v>5 พ.ย. 41</v>
          </cell>
          <cell r="E1592">
            <v>4038.29</v>
          </cell>
          <cell r="F1592">
            <v>0</v>
          </cell>
          <cell r="G1592">
            <v>20</v>
          </cell>
          <cell r="H1592">
            <v>933.81</v>
          </cell>
          <cell r="I1592">
            <v>933.81</v>
          </cell>
          <cell r="J1592">
            <v>3104.48</v>
          </cell>
          <cell r="K1592" t="str">
            <v>304</v>
          </cell>
        </row>
        <row r="1593">
          <cell r="A1593" t="str">
            <v>110300000</v>
          </cell>
          <cell r="B1593" t="str">
            <v>304C2CH0002</v>
          </cell>
          <cell r="C1593" t="str">
            <v>เก้าอี้รับแขกหน้าโต๊ะจนท.สินไหม</v>
          </cell>
          <cell r="D1593" t="str">
            <v>5 พ.ย. 41</v>
          </cell>
          <cell r="E1593">
            <v>1705.35</v>
          </cell>
          <cell r="F1593">
            <v>0</v>
          </cell>
          <cell r="G1593">
            <v>20</v>
          </cell>
          <cell r="H1593">
            <v>394.34</v>
          </cell>
          <cell r="I1593">
            <v>394.34</v>
          </cell>
          <cell r="J1593">
            <v>1311.01</v>
          </cell>
          <cell r="K1593" t="str">
            <v>304</v>
          </cell>
        </row>
        <row r="1594">
          <cell r="A1594" t="str">
            <v>110300000</v>
          </cell>
          <cell r="B1594" t="str">
            <v>304C2CH0003</v>
          </cell>
          <cell r="C1594" t="str">
            <v>เก้าอี้รับแขกหน้าโต๊ะจนท.สินไหม</v>
          </cell>
          <cell r="D1594" t="str">
            <v>5 พ.ย. 41</v>
          </cell>
          <cell r="E1594">
            <v>1705.35</v>
          </cell>
          <cell r="F1594">
            <v>0</v>
          </cell>
          <cell r="G1594">
            <v>20</v>
          </cell>
          <cell r="H1594">
            <v>394.34</v>
          </cell>
          <cell r="I1594">
            <v>394.34</v>
          </cell>
          <cell r="J1594">
            <v>1311.01</v>
          </cell>
          <cell r="K1594" t="str">
            <v>304</v>
          </cell>
        </row>
        <row r="1595">
          <cell r="A1595" t="str">
            <v>110300000</v>
          </cell>
          <cell r="B1595" t="str">
            <v>304C2CH0004</v>
          </cell>
          <cell r="C1595" t="str">
            <v>เก้าอี้พักคอย 3 ที่นั่งพร้อมที่วางของ</v>
          </cell>
          <cell r="D1595" t="str">
            <v>5 พ.ย. 41</v>
          </cell>
          <cell r="E1595">
            <v>3037.77</v>
          </cell>
          <cell r="F1595">
            <v>0</v>
          </cell>
          <cell r="G1595">
            <v>20</v>
          </cell>
          <cell r="H1595">
            <v>702.45</v>
          </cell>
          <cell r="I1595">
            <v>702.45</v>
          </cell>
          <cell r="J1595">
            <v>2335.3200000000002</v>
          </cell>
          <cell r="K1595" t="str">
            <v>304</v>
          </cell>
        </row>
        <row r="1596">
          <cell r="A1596" t="str">
            <v>110300000</v>
          </cell>
          <cell r="B1596" t="str">
            <v>304C2CH0005</v>
          </cell>
          <cell r="C1596" t="str">
            <v>เก้าอี้หน้าโต๊ะ จนท.สินไหม</v>
          </cell>
          <cell r="D1596" t="str">
            <v>5 พ.ย. 41</v>
          </cell>
          <cell r="E1596">
            <v>1705.35</v>
          </cell>
          <cell r="F1596">
            <v>0</v>
          </cell>
          <cell r="G1596">
            <v>20</v>
          </cell>
          <cell r="H1596">
            <v>394.34</v>
          </cell>
          <cell r="I1596">
            <v>394.34</v>
          </cell>
          <cell r="J1596">
            <v>1311.01</v>
          </cell>
          <cell r="K1596" t="str">
            <v>304</v>
          </cell>
        </row>
        <row r="1597">
          <cell r="A1597" t="str">
            <v>110300000</v>
          </cell>
          <cell r="B1597" t="str">
            <v>304C2CH0006</v>
          </cell>
          <cell r="C1597" t="str">
            <v>เก้าอี้หน้าโต๊ะ จนท.สินไหม</v>
          </cell>
          <cell r="D1597" t="str">
            <v>5 พ.ย. 41</v>
          </cell>
          <cell r="E1597">
            <v>1705.35</v>
          </cell>
          <cell r="F1597">
            <v>0</v>
          </cell>
          <cell r="G1597">
            <v>20</v>
          </cell>
          <cell r="H1597">
            <v>394.34</v>
          </cell>
          <cell r="I1597">
            <v>394.34</v>
          </cell>
          <cell r="J1597">
            <v>1311.01</v>
          </cell>
          <cell r="K1597" t="str">
            <v>304</v>
          </cell>
        </row>
        <row r="1598">
          <cell r="A1598" t="str">
            <v>110300000</v>
          </cell>
          <cell r="B1598" t="str">
            <v>304C2CH0007</v>
          </cell>
          <cell r="C1598" t="str">
            <v>เก้าอี้ทำงาน จนท.สินไหม</v>
          </cell>
          <cell r="D1598" t="str">
            <v>5 พ.ย. 41</v>
          </cell>
          <cell r="E1598">
            <v>2123.1</v>
          </cell>
          <cell r="F1598">
            <v>0</v>
          </cell>
          <cell r="G1598">
            <v>20</v>
          </cell>
          <cell r="H1598">
            <v>490.9</v>
          </cell>
          <cell r="I1598">
            <v>490.9</v>
          </cell>
          <cell r="J1598">
            <v>1632.2</v>
          </cell>
          <cell r="K1598" t="str">
            <v>304</v>
          </cell>
        </row>
        <row r="1599">
          <cell r="A1599" t="str">
            <v>110300000</v>
          </cell>
          <cell r="B1599" t="str">
            <v>304C2CH0008</v>
          </cell>
          <cell r="C1599" t="str">
            <v>เก้าอี้ทำงาน จนท.สินไหม</v>
          </cell>
          <cell r="D1599" t="str">
            <v>5 พ.ย. 41</v>
          </cell>
          <cell r="E1599">
            <v>2123.1</v>
          </cell>
          <cell r="F1599">
            <v>0</v>
          </cell>
          <cell r="G1599">
            <v>20</v>
          </cell>
          <cell r="H1599">
            <v>490.9</v>
          </cell>
          <cell r="I1599">
            <v>490.9</v>
          </cell>
          <cell r="J1599">
            <v>1632.2</v>
          </cell>
          <cell r="K1599" t="str">
            <v>304</v>
          </cell>
        </row>
        <row r="1600">
          <cell r="A1600" t="str">
            <v>110300000</v>
          </cell>
          <cell r="B1600" t="str">
            <v>304C2CH0009</v>
          </cell>
          <cell r="C1600" t="str">
            <v>เก้าอี้ทำงาน จนท.สินไหม</v>
          </cell>
          <cell r="D1600" t="str">
            <v>5 พ.ย. 41</v>
          </cell>
          <cell r="E1600">
            <v>2123.1</v>
          </cell>
          <cell r="F1600">
            <v>0</v>
          </cell>
          <cell r="G1600">
            <v>20</v>
          </cell>
          <cell r="H1600">
            <v>490.9</v>
          </cell>
          <cell r="I1600">
            <v>490.9</v>
          </cell>
          <cell r="J1600">
            <v>1632.2</v>
          </cell>
          <cell r="K1600" t="str">
            <v>304</v>
          </cell>
        </row>
        <row r="1601">
          <cell r="A1601" t="str">
            <v>110300000</v>
          </cell>
          <cell r="B1601" t="str">
            <v>304C2CH0010</v>
          </cell>
          <cell r="C1601" t="str">
            <v>เก้าอี้หน้าโต๊ะ จนท.สินไหม</v>
          </cell>
          <cell r="D1601" t="str">
            <v>5 พ.ย. 41</v>
          </cell>
          <cell r="E1601">
            <v>1705.35</v>
          </cell>
          <cell r="F1601">
            <v>0</v>
          </cell>
          <cell r="G1601">
            <v>20</v>
          </cell>
          <cell r="H1601">
            <v>394.34</v>
          </cell>
          <cell r="I1601">
            <v>394.34</v>
          </cell>
          <cell r="J1601">
            <v>1311.01</v>
          </cell>
          <cell r="K1601" t="str">
            <v>304</v>
          </cell>
        </row>
        <row r="1602">
          <cell r="A1602" t="str">
            <v>110300000</v>
          </cell>
          <cell r="B1602" t="str">
            <v>304C2CS0001</v>
          </cell>
          <cell r="C1602" t="str">
            <v>เครื่องคิดเลข</v>
          </cell>
          <cell r="D1602" t="str">
            <v>12 ต.ค. 41</v>
          </cell>
          <cell r="E1602">
            <v>640</v>
          </cell>
          <cell r="F1602">
            <v>0</v>
          </cell>
          <cell r="G1602">
            <v>20</v>
          </cell>
          <cell r="H1602">
            <v>156.38999999999999</v>
          </cell>
          <cell r="I1602">
            <v>156.38999999999999</v>
          </cell>
          <cell r="J1602">
            <v>483.61</v>
          </cell>
          <cell r="K1602" t="str">
            <v>304</v>
          </cell>
        </row>
        <row r="1603">
          <cell r="A1603" t="str">
            <v>110300000</v>
          </cell>
          <cell r="B1603" t="str">
            <v>304C2CS0002</v>
          </cell>
          <cell r="C1603" t="str">
            <v>เครื่องคิดเลข</v>
          </cell>
          <cell r="D1603" t="str">
            <v>12 ต.ค. 41</v>
          </cell>
          <cell r="E1603">
            <v>640</v>
          </cell>
          <cell r="F1603">
            <v>0</v>
          </cell>
          <cell r="G1603">
            <v>20</v>
          </cell>
          <cell r="H1603">
            <v>156.38999999999999</v>
          </cell>
          <cell r="I1603">
            <v>156.38999999999999</v>
          </cell>
          <cell r="J1603">
            <v>483.61</v>
          </cell>
          <cell r="K1603" t="str">
            <v>304</v>
          </cell>
        </row>
        <row r="1604">
          <cell r="A1604" t="str">
            <v>110300000</v>
          </cell>
          <cell r="B1604" t="str">
            <v>304C2PA0001</v>
          </cell>
          <cell r="C1604" t="str">
            <v>ฉากครึ่งกระจก ขนาด 250*150</v>
          </cell>
          <cell r="D1604" t="str">
            <v>5 พ.ย. 41</v>
          </cell>
          <cell r="E1604">
            <v>6377.9</v>
          </cell>
          <cell r="F1604">
            <v>0</v>
          </cell>
          <cell r="G1604">
            <v>20</v>
          </cell>
          <cell r="H1604">
            <v>1474.79</v>
          </cell>
          <cell r="I1604">
            <v>1474.79</v>
          </cell>
          <cell r="J1604">
            <v>4903.1099999999997</v>
          </cell>
          <cell r="K1604" t="str">
            <v>304</v>
          </cell>
        </row>
        <row r="1605">
          <cell r="A1605" t="str">
            <v>110300000</v>
          </cell>
          <cell r="B1605" t="str">
            <v>304C2PT0001</v>
          </cell>
          <cell r="C1605" t="str">
            <v>กระติกน้ำ</v>
          </cell>
          <cell r="D1605" t="str">
            <v>11 ธ.ค. 41</v>
          </cell>
          <cell r="E1605">
            <v>650</v>
          </cell>
          <cell r="F1605">
            <v>0</v>
          </cell>
          <cell r="G1605">
            <v>20</v>
          </cell>
          <cell r="H1605">
            <v>137.44999999999999</v>
          </cell>
          <cell r="I1605">
            <v>137.44999999999999</v>
          </cell>
          <cell r="J1605">
            <v>512.54999999999995</v>
          </cell>
          <cell r="K1605" t="str">
            <v>304</v>
          </cell>
        </row>
        <row r="1606">
          <cell r="A1606" t="str">
            <v>110300000</v>
          </cell>
          <cell r="B1606" t="str">
            <v>304C2SS009</v>
          </cell>
          <cell r="C1606" t="str">
            <v>ป้ายตั้งหน้าร้าน</v>
          </cell>
          <cell r="D1606" t="str">
            <v>22 ก.ค. 42</v>
          </cell>
          <cell r="E1606">
            <v>1400</v>
          </cell>
          <cell r="F1606">
            <v>0</v>
          </cell>
          <cell r="G1606">
            <v>20</v>
          </cell>
          <cell r="H1606">
            <v>125.03</v>
          </cell>
          <cell r="I1606">
            <v>125.03</v>
          </cell>
          <cell r="J1606">
            <v>1274.97</v>
          </cell>
          <cell r="K1606" t="str">
            <v>304</v>
          </cell>
        </row>
        <row r="1607">
          <cell r="A1607" t="str">
            <v>110300000</v>
          </cell>
          <cell r="B1607" t="str">
            <v>304C2TA0001</v>
          </cell>
          <cell r="C1607" t="str">
            <v>โต๊ะเข้ามุม จนท.สินไหม 60-60-75</v>
          </cell>
          <cell r="D1607" t="str">
            <v>5 พ.ย. 41</v>
          </cell>
          <cell r="E1607">
            <v>1267.57</v>
          </cell>
          <cell r="F1607">
            <v>0</v>
          </cell>
          <cell r="G1607">
            <v>20</v>
          </cell>
          <cell r="H1607">
            <v>293.11</v>
          </cell>
          <cell r="I1607">
            <v>293.11</v>
          </cell>
          <cell r="J1607">
            <v>974.46</v>
          </cell>
          <cell r="K1607" t="str">
            <v>304</v>
          </cell>
        </row>
        <row r="1608">
          <cell r="A1608" t="str">
            <v>110300000</v>
          </cell>
          <cell r="B1608" t="str">
            <v>304C2TA0002</v>
          </cell>
          <cell r="C1608" t="str">
            <v>โต๊ะทำงานผจก. ขนาด 75*165*75</v>
          </cell>
          <cell r="D1608" t="str">
            <v>5 พ.ย. 41</v>
          </cell>
          <cell r="E1608">
            <v>4601.97</v>
          </cell>
          <cell r="F1608">
            <v>0</v>
          </cell>
          <cell r="G1608">
            <v>20</v>
          </cell>
          <cell r="H1608">
            <v>1064.1300000000001</v>
          </cell>
          <cell r="I1608">
            <v>1064.1300000000001</v>
          </cell>
          <cell r="J1608">
            <v>3537.84</v>
          </cell>
          <cell r="K1608" t="str">
            <v>304</v>
          </cell>
        </row>
        <row r="1609">
          <cell r="A1609" t="str">
            <v>110300000</v>
          </cell>
          <cell r="B1609" t="str">
            <v>304C2TA0003</v>
          </cell>
          <cell r="C1609" t="str">
            <v>โต๊ะข้างวางคอมพิวเตอร์ 50*90*75ั</v>
          </cell>
          <cell r="D1609" t="str">
            <v>5 พ.ย. 41</v>
          </cell>
          <cell r="E1609">
            <v>2082.09</v>
          </cell>
          <cell r="F1609">
            <v>0</v>
          </cell>
          <cell r="G1609">
            <v>20</v>
          </cell>
          <cell r="H1609">
            <v>481.48</v>
          </cell>
          <cell r="I1609">
            <v>481.48</v>
          </cell>
          <cell r="J1609">
            <v>1600.61</v>
          </cell>
          <cell r="K1609" t="str">
            <v>304</v>
          </cell>
        </row>
        <row r="1610">
          <cell r="A1610" t="str">
            <v>110300000</v>
          </cell>
          <cell r="B1610" t="str">
            <v>304C2TA0004</v>
          </cell>
          <cell r="C1610" t="str">
            <v>โต๊ะทำงาน จนท.สินไหม 60-120-75</v>
          </cell>
          <cell r="D1610" t="str">
            <v>5 พ.ย. 41</v>
          </cell>
          <cell r="E1610">
            <v>3654.87</v>
          </cell>
          <cell r="F1610">
            <v>0</v>
          </cell>
          <cell r="G1610">
            <v>20</v>
          </cell>
          <cell r="H1610">
            <v>845.1</v>
          </cell>
          <cell r="I1610">
            <v>845.1</v>
          </cell>
          <cell r="J1610">
            <v>2809.77</v>
          </cell>
          <cell r="K1610" t="str">
            <v>304</v>
          </cell>
        </row>
        <row r="1611">
          <cell r="A1611" t="str">
            <v>110300000</v>
          </cell>
          <cell r="B1611" t="str">
            <v>304C2TA0005</v>
          </cell>
          <cell r="C1611" t="str">
            <v>โต๊ะทำงาน จนท.สินไหม 60-120-75</v>
          </cell>
          <cell r="D1611" t="str">
            <v>5 พ.ย. 41</v>
          </cell>
          <cell r="E1611">
            <v>3654.87</v>
          </cell>
          <cell r="F1611">
            <v>0</v>
          </cell>
          <cell r="G1611">
            <v>20</v>
          </cell>
          <cell r="H1611">
            <v>845.1</v>
          </cell>
          <cell r="I1611">
            <v>845.1</v>
          </cell>
          <cell r="J1611">
            <v>2809.77</v>
          </cell>
          <cell r="K1611" t="str">
            <v>304</v>
          </cell>
        </row>
        <row r="1612">
          <cell r="A1612" t="str">
            <v>110300000</v>
          </cell>
          <cell r="B1612" t="str">
            <v>304C2TA0006</v>
          </cell>
          <cell r="C1612" t="str">
            <v>โต๊ะทำงาน จนท.สินไหม 60-120-75</v>
          </cell>
          <cell r="D1612" t="str">
            <v>5 พ.ย. 41</v>
          </cell>
          <cell r="E1612">
            <v>3654.87</v>
          </cell>
          <cell r="F1612">
            <v>0</v>
          </cell>
          <cell r="G1612">
            <v>20</v>
          </cell>
          <cell r="H1612">
            <v>845.1</v>
          </cell>
          <cell r="I1612">
            <v>845.1</v>
          </cell>
          <cell r="J1612">
            <v>2809.77</v>
          </cell>
          <cell r="K1612" t="str">
            <v>304</v>
          </cell>
        </row>
        <row r="1613">
          <cell r="A1613" t="str">
            <v>110300000</v>
          </cell>
          <cell r="B1613" t="str">
            <v>304C2TA0007</v>
          </cell>
          <cell r="C1613" t="str">
            <v>โต๊ะวางคอมพิวเตอร์ 60-100-75</v>
          </cell>
          <cell r="D1613" t="str">
            <v>5 พ.ย. 41</v>
          </cell>
          <cell r="E1613">
            <v>2336.75</v>
          </cell>
          <cell r="F1613">
            <v>0</v>
          </cell>
          <cell r="G1613">
            <v>20</v>
          </cell>
          <cell r="H1613">
            <v>540.29999999999995</v>
          </cell>
          <cell r="I1613">
            <v>540.29999999999995</v>
          </cell>
          <cell r="J1613">
            <v>1796.45</v>
          </cell>
          <cell r="K1613" t="str">
            <v>304</v>
          </cell>
        </row>
        <row r="1614">
          <cell r="A1614" t="str">
            <v>110300000</v>
          </cell>
          <cell r="B1614" t="str">
            <v>305C2AR0001</v>
          </cell>
          <cell r="C1614" t="str">
            <v>Aircondition</v>
          </cell>
          <cell r="D1614" t="str">
            <v>22 ก.ย. 41</v>
          </cell>
          <cell r="E1614">
            <v>39800</v>
          </cell>
          <cell r="F1614">
            <v>0</v>
          </cell>
          <cell r="G1614">
            <v>20</v>
          </cell>
          <cell r="H1614">
            <v>10162.6</v>
          </cell>
          <cell r="I1614">
            <v>10162.6</v>
          </cell>
          <cell r="J1614">
            <v>29637.4</v>
          </cell>
          <cell r="K1614" t="str">
            <v>305</v>
          </cell>
        </row>
        <row r="1615">
          <cell r="A1615" t="str">
            <v>110300000</v>
          </cell>
          <cell r="B1615" t="str">
            <v>305C2CB0001</v>
          </cell>
          <cell r="C1615" t="str">
            <v>ตู้เก็บเอกสาร บานเลื่อน</v>
          </cell>
          <cell r="D1615" t="str">
            <v>5 พ.ย. 41</v>
          </cell>
          <cell r="E1615">
            <v>2263.31</v>
          </cell>
          <cell r="F1615">
            <v>0</v>
          </cell>
          <cell r="G1615">
            <v>20</v>
          </cell>
          <cell r="H1615">
            <v>523.4</v>
          </cell>
          <cell r="I1615">
            <v>523.4</v>
          </cell>
          <cell r="J1615">
            <v>1739.91</v>
          </cell>
          <cell r="K1615" t="str">
            <v>305</v>
          </cell>
        </row>
        <row r="1616">
          <cell r="A1616" t="str">
            <v>110300000</v>
          </cell>
          <cell r="B1616" t="str">
            <v>305C2CB0002</v>
          </cell>
          <cell r="C1616" t="str">
            <v>ตู้เก็บเอกสาร บานเลื่อน</v>
          </cell>
          <cell r="D1616" t="str">
            <v>5 พ.ย. 41</v>
          </cell>
          <cell r="E1616">
            <v>2263.31</v>
          </cell>
          <cell r="F1616">
            <v>0</v>
          </cell>
          <cell r="G1616">
            <v>20</v>
          </cell>
          <cell r="H1616">
            <v>523.4</v>
          </cell>
          <cell r="I1616">
            <v>523.4</v>
          </cell>
          <cell r="J1616">
            <v>1739.91</v>
          </cell>
          <cell r="K1616" t="str">
            <v>305</v>
          </cell>
        </row>
        <row r="1617">
          <cell r="A1617" t="str">
            <v>110300000</v>
          </cell>
          <cell r="B1617" t="str">
            <v>305C2CB0003</v>
          </cell>
          <cell r="C1617" t="str">
            <v>ตู้เก็บเอกสาร บานลิ้นชัก</v>
          </cell>
          <cell r="D1617" t="str">
            <v>5 พ.ย. 41</v>
          </cell>
          <cell r="E1617">
            <v>3376.67</v>
          </cell>
          <cell r="F1617">
            <v>0</v>
          </cell>
          <cell r="G1617">
            <v>20</v>
          </cell>
          <cell r="H1617">
            <v>780.84</v>
          </cell>
          <cell r="I1617">
            <v>780.84</v>
          </cell>
          <cell r="J1617">
            <v>2595.83</v>
          </cell>
          <cell r="K1617" t="str">
            <v>305</v>
          </cell>
        </row>
        <row r="1618">
          <cell r="A1618" t="str">
            <v>110300000</v>
          </cell>
          <cell r="B1618" t="str">
            <v>305C2CB0004</v>
          </cell>
          <cell r="C1618" t="str">
            <v>ตู้เก็บเอกสาร ขนาด 40-80-190</v>
          </cell>
          <cell r="D1618" t="str">
            <v>5 พ.ย. 41</v>
          </cell>
          <cell r="E1618">
            <v>4498.01</v>
          </cell>
          <cell r="F1618">
            <v>0</v>
          </cell>
          <cell r="G1618">
            <v>20</v>
          </cell>
          <cell r="H1618">
            <v>1040.05</v>
          </cell>
          <cell r="I1618">
            <v>1040.05</v>
          </cell>
          <cell r="J1618">
            <v>3457.96</v>
          </cell>
          <cell r="K1618" t="str">
            <v>305</v>
          </cell>
        </row>
        <row r="1619">
          <cell r="A1619" t="str">
            <v>110300000</v>
          </cell>
          <cell r="B1619" t="str">
            <v>305C2CB0005</v>
          </cell>
          <cell r="C1619" t="str">
            <v>ตู้เก็บเอกสาร ขนาด 40-80-190</v>
          </cell>
          <cell r="D1619" t="str">
            <v>5 พ.ย. 41</v>
          </cell>
          <cell r="E1619">
            <v>4498.01</v>
          </cell>
          <cell r="F1619">
            <v>0</v>
          </cell>
          <cell r="G1619">
            <v>20</v>
          </cell>
          <cell r="H1619">
            <v>1040.05</v>
          </cell>
          <cell r="I1619">
            <v>1040.05</v>
          </cell>
          <cell r="J1619">
            <v>3457.96</v>
          </cell>
          <cell r="K1619" t="str">
            <v>305</v>
          </cell>
        </row>
        <row r="1620">
          <cell r="A1620" t="str">
            <v>110300000</v>
          </cell>
          <cell r="B1620" t="str">
            <v>305C2CB0006</v>
          </cell>
          <cell r="C1620" t="str">
            <v>ตู้เก็บเอกสาร ขนาด 40-80-190</v>
          </cell>
          <cell r="D1620" t="str">
            <v>5 พ.ย. 41</v>
          </cell>
          <cell r="E1620">
            <v>4498.01</v>
          </cell>
          <cell r="F1620">
            <v>0</v>
          </cell>
          <cell r="G1620">
            <v>20</v>
          </cell>
          <cell r="H1620">
            <v>1040.05</v>
          </cell>
          <cell r="I1620">
            <v>1040.05</v>
          </cell>
          <cell r="J1620">
            <v>3457.96</v>
          </cell>
          <cell r="K1620" t="str">
            <v>305</v>
          </cell>
        </row>
        <row r="1621">
          <cell r="A1621" t="str">
            <v>110300000</v>
          </cell>
          <cell r="B1621" t="str">
            <v>305C2CH0001</v>
          </cell>
          <cell r="C1621" t="str">
            <v>เก้าอี้รับแขกหน้าโต๊ะจนท.สินไหม</v>
          </cell>
          <cell r="D1621" t="str">
            <v>5 พ.ย. 41</v>
          </cell>
          <cell r="E1621">
            <v>1709.35</v>
          </cell>
          <cell r="F1621">
            <v>0</v>
          </cell>
          <cell r="G1621">
            <v>20</v>
          </cell>
          <cell r="H1621">
            <v>395.3</v>
          </cell>
          <cell r="I1621">
            <v>395.3</v>
          </cell>
          <cell r="J1621">
            <v>1314.05</v>
          </cell>
          <cell r="K1621" t="str">
            <v>305</v>
          </cell>
        </row>
        <row r="1622">
          <cell r="A1622" t="str">
            <v>110300000</v>
          </cell>
          <cell r="B1622" t="str">
            <v>305C2CH0002</v>
          </cell>
          <cell r="C1622" t="str">
            <v>เก้าอี้รับแขกหน้าโต๊ะจนท.สินไหม</v>
          </cell>
          <cell r="D1622" t="str">
            <v>5 พ.ย. 41</v>
          </cell>
          <cell r="E1622">
            <v>1709.35</v>
          </cell>
          <cell r="F1622">
            <v>0</v>
          </cell>
          <cell r="G1622">
            <v>20</v>
          </cell>
          <cell r="H1622">
            <v>395.3</v>
          </cell>
          <cell r="I1622">
            <v>395.3</v>
          </cell>
          <cell r="J1622">
            <v>1314.05</v>
          </cell>
          <cell r="K1622" t="str">
            <v>305</v>
          </cell>
        </row>
        <row r="1623">
          <cell r="A1623" t="str">
            <v>110300000</v>
          </cell>
          <cell r="B1623" t="str">
            <v>305C2CH0003</v>
          </cell>
          <cell r="C1623" t="str">
            <v>เก้าอี้ทำงานผู้จัดการ</v>
          </cell>
          <cell r="D1623" t="str">
            <v>5 พ.ย. 41</v>
          </cell>
          <cell r="E1623">
            <v>4038.29</v>
          </cell>
          <cell r="F1623">
            <v>0</v>
          </cell>
          <cell r="G1623">
            <v>20</v>
          </cell>
          <cell r="H1623">
            <v>933.81</v>
          </cell>
          <cell r="I1623">
            <v>933.81</v>
          </cell>
          <cell r="J1623">
            <v>3104.48</v>
          </cell>
          <cell r="K1623" t="str">
            <v>305</v>
          </cell>
        </row>
        <row r="1624">
          <cell r="A1624" t="str">
            <v>110300000</v>
          </cell>
          <cell r="B1624" t="str">
            <v>305C2CH0004</v>
          </cell>
          <cell r="C1624" t="str">
            <v>เก้าอี้รับแขกหน้าโต๊ะจนท.สินไหม</v>
          </cell>
          <cell r="D1624" t="str">
            <v>5 พ.ย. 41</v>
          </cell>
          <cell r="E1624">
            <v>1705.35</v>
          </cell>
          <cell r="F1624">
            <v>0</v>
          </cell>
          <cell r="G1624">
            <v>20</v>
          </cell>
          <cell r="H1624">
            <v>394.34</v>
          </cell>
          <cell r="I1624">
            <v>394.34</v>
          </cell>
          <cell r="J1624">
            <v>1311.01</v>
          </cell>
          <cell r="K1624" t="str">
            <v>305</v>
          </cell>
        </row>
        <row r="1625">
          <cell r="A1625" t="str">
            <v>110300000</v>
          </cell>
          <cell r="B1625" t="str">
            <v>305C2CH0005</v>
          </cell>
          <cell r="C1625" t="str">
            <v>เก้าอี้รับแขกหน้าโต๊ะจนท.สินไหม</v>
          </cell>
          <cell r="D1625" t="str">
            <v>5 พ.ย. 41</v>
          </cell>
          <cell r="E1625">
            <v>1705.35</v>
          </cell>
          <cell r="F1625">
            <v>0</v>
          </cell>
          <cell r="G1625">
            <v>20</v>
          </cell>
          <cell r="H1625">
            <v>394.34</v>
          </cell>
          <cell r="I1625">
            <v>394.34</v>
          </cell>
          <cell r="J1625">
            <v>1311.01</v>
          </cell>
          <cell r="K1625" t="str">
            <v>305</v>
          </cell>
        </row>
        <row r="1626">
          <cell r="A1626" t="str">
            <v>110300000</v>
          </cell>
          <cell r="B1626" t="str">
            <v>305C2CH0006</v>
          </cell>
          <cell r="C1626" t="str">
            <v>เก้าอี้พักคอย 3 ที่นั่งพร้อมที่วางของ</v>
          </cell>
          <cell r="D1626" t="str">
            <v>5 พ.ย. 41</v>
          </cell>
          <cell r="E1626">
            <v>3037.77</v>
          </cell>
          <cell r="F1626">
            <v>0</v>
          </cell>
          <cell r="G1626">
            <v>20</v>
          </cell>
          <cell r="H1626">
            <v>702.45</v>
          </cell>
          <cell r="I1626">
            <v>702.45</v>
          </cell>
          <cell r="J1626">
            <v>2335.3200000000002</v>
          </cell>
          <cell r="K1626" t="str">
            <v>305</v>
          </cell>
        </row>
        <row r="1627">
          <cell r="A1627" t="str">
            <v>110300000</v>
          </cell>
          <cell r="B1627" t="str">
            <v>305C2CH0007</v>
          </cell>
          <cell r="C1627" t="str">
            <v>เก้าอี้ทำงานจนท.สินไหม</v>
          </cell>
          <cell r="D1627" t="str">
            <v>5 พ.ย. 41</v>
          </cell>
          <cell r="E1627">
            <v>2123.1</v>
          </cell>
          <cell r="F1627">
            <v>0</v>
          </cell>
          <cell r="G1627">
            <v>20</v>
          </cell>
          <cell r="H1627">
            <v>490.9</v>
          </cell>
          <cell r="I1627">
            <v>490.9</v>
          </cell>
          <cell r="J1627">
            <v>1632.2</v>
          </cell>
          <cell r="K1627" t="str">
            <v>305</v>
          </cell>
        </row>
        <row r="1628">
          <cell r="A1628" t="str">
            <v>110300000</v>
          </cell>
          <cell r="B1628" t="str">
            <v>305C2CH0008</v>
          </cell>
          <cell r="C1628" t="str">
            <v>เก้าอี้ทำงานจนท.สินไหม</v>
          </cell>
          <cell r="D1628" t="str">
            <v>5 พ.ย. 41</v>
          </cell>
          <cell r="E1628">
            <v>2123.1</v>
          </cell>
          <cell r="F1628">
            <v>0</v>
          </cell>
          <cell r="G1628">
            <v>20</v>
          </cell>
          <cell r="H1628">
            <v>490.9</v>
          </cell>
          <cell r="I1628">
            <v>490.9</v>
          </cell>
          <cell r="J1628">
            <v>1632.2</v>
          </cell>
          <cell r="K1628" t="str">
            <v>305</v>
          </cell>
        </row>
        <row r="1629">
          <cell r="A1629" t="str">
            <v>110300000</v>
          </cell>
          <cell r="B1629" t="str">
            <v>305C2CH0009</v>
          </cell>
          <cell r="C1629" t="str">
            <v>เก้าอี้ทำงานจนท.สินไหม</v>
          </cell>
          <cell r="D1629" t="str">
            <v>5 พ.ย. 41</v>
          </cell>
          <cell r="E1629">
            <v>2123.1</v>
          </cell>
          <cell r="F1629">
            <v>0</v>
          </cell>
          <cell r="G1629">
            <v>20</v>
          </cell>
          <cell r="H1629">
            <v>490.9</v>
          </cell>
          <cell r="I1629">
            <v>490.9</v>
          </cell>
          <cell r="J1629">
            <v>1632.2</v>
          </cell>
          <cell r="K1629" t="str">
            <v>305</v>
          </cell>
        </row>
        <row r="1630">
          <cell r="A1630" t="str">
            <v>110300000</v>
          </cell>
          <cell r="B1630" t="str">
            <v>305C2CH0010</v>
          </cell>
          <cell r="C1630" t="str">
            <v>เก้าอี้รับแขกหน้าโต๊ะจนท.สินไหม</v>
          </cell>
          <cell r="D1630" t="str">
            <v>5 พ.ย. 41</v>
          </cell>
          <cell r="E1630">
            <v>1709.35</v>
          </cell>
          <cell r="F1630">
            <v>0</v>
          </cell>
          <cell r="G1630">
            <v>20</v>
          </cell>
          <cell r="H1630">
            <v>395.3</v>
          </cell>
          <cell r="I1630">
            <v>395.3</v>
          </cell>
          <cell r="J1630">
            <v>1314.05</v>
          </cell>
          <cell r="K1630" t="str">
            <v>305</v>
          </cell>
        </row>
        <row r="1631">
          <cell r="A1631" t="str">
            <v>110300000</v>
          </cell>
          <cell r="B1631" t="str">
            <v>305C2CS0001</v>
          </cell>
          <cell r="C1631" t="str">
            <v>เครื่องคิดเลข</v>
          </cell>
          <cell r="D1631" t="str">
            <v>12 ต.ค. 41</v>
          </cell>
          <cell r="E1631">
            <v>640</v>
          </cell>
          <cell r="F1631">
            <v>0</v>
          </cell>
          <cell r="G1631">
            <v>20</v>
          </cell>
          <cell r="H1631">
            <v>156.38999999999999</v>
          </cell>
          <cell r="I1631">
            <v>156.38999999999999</v>
          </cell>
          <cell r="J1631">
            <v>483.61</v>
          </cell>
          <cell r="K1631" t="str">
            <v>305</v>
          </cell>
        </row>
        <row r="1632">
          <cell r="A1632" t="str">
            <v>110300000</v>
          </cell>
          <cell r="B1632" t="str">
            <v>305C2CS0002</v>
          </cell>
          <cell r="C1632" t="str">
            <v>เครื่องคิดเลข</v>
          </cell>
          <cell r="D1632" t="str">
            <v>12 ต.ค. 41</v>
          </cell>
          <cell r="E1632">
            <v>640</v>
          </cell>
          <cell r="F1632">
            <v>0</v>
          </cell>
          <cell r="G1632">
            <v>20</v>
          </cell>
          <cell r="H1632">
            <v>156.38999999999999</v>
          </cell>
          <cell r="I1632">
            <v>156.38999999999999</v>
          </cell>
          <cell r="J1632">
            <v>483.61</v>
          </cell>
          <cell r="K1632" t="str">
            <v>305</v>
          </cell>
        </row>
        <row r="1633">
          <cell r="A1633" t="str">
            <v>110300000</v>
          </cell>
          <cell r="B1633" t="str">
            <v>305C2KB0001</v>
          </cell>
          <cell r="C1633" t="str">
            <v>ป้ายตั้งหน้าร้าน</v>
          </cell>
          <cell r="D1633" t="str">
            <v>11 มิ.ย. 42</v>
          </cell>
          <cell r="E1633">
            <v>1400</v>
          </cell>
          <cell r="F1633">
            <v>0</v>
          </cell>
          <cell r="G1633">
            <v>20</v>
          </cell>
          <cell r="H1633">
            <v>156.47999999999999</v>
          </cell>
          <cell r="I1633">
            <v>156.47999999999999</v>
          </cell>
          <cell r="J1633">
            <v>1243.52</v>
          </cell>
          <cell r="K1633" t="str">
            <v>305</v>
          </cell>
        </row>
        <row r="1634">
          <cell r="A1634" t="str">
            <v>110300000</v>
          </cell>
          <cell r="B1634" t="str">
            <v>305C2PA0001</v>
          </cell>
          <cell r="C1634" t="str">
            <v>PARTITION ครึ่งกระจก</v>
          </cell>
          <cell r="D1634" t="str">
            <v>5 พ.ย. 41</v>
          </cell>
          <cell r="E1634">
            <v>6377.9</v>
          </cell>
          <cell r="F1634">
            <v>0</v>
          </cell>
          <cell r="G1634">
            <v>20</v>
          </cell>
          <cell r="H1634">
            <v>1474.79</v>
          </cell>
          <cell r="I1634">
            <v>1474.79</v>
          </cell>
          <cell r="J1634">
            <v>4903.1099999999997</v>
          </cell>
          <cell r="K1634" t="str">
            <v>305</v>
          </cell>
        </row>
        <row r="1635">
          <cell r="A1635" t="str">
            <v>110300000</v>
          </cell>
          <cell r="B1635" t="str">
            <v>305C2PT0001</v>
          </cell>
          <cell r="C1635" t="str">
            <v>กระติกน้ำร้อน</v>
          </cell>
          <cell r="D1635" t="str">
            <v>4 พ.ย. 41</v>
          </cell>
          <cell r="E1635">
            <v>722.73</v>
          </cell>
          <cell r="F1635">
            <v>0</v>
          </cell>
          <cell r="G1635">
            <v>20</v>
          </cell>
          <cell r="H1635">
            <v>167.54</v>
          </cell>
          <cell r="I1635">
            <v>167.54</v>
          </cell>
          <cell r="J1635">
            <v>555.19000000000005</v>
          </cell>
          <cell r="K1635" t="str">
            <v>305</v>
          </cell>
        </row>
        <row r="1636">
          <cell r="A1636" t="str">
            <v>110300000</v>
          </cell>
          <cell r="B1636" t="str">
            <v>305C2TA0001</v>
          </cell>
          <cell r="C1636" t="str">
            <v>โต๊ะทำงานจนท.สินไหม</v>
          </cell>
          <cell r="D1636" t="str">
            <v>5 พ.ย. 41</v>
          </cell>
          <cell r="E1636">
            <v>3654.87</v>
          </cell>
          <cell r="F1636">
            <v>0</v>
          </cell>
          <cell r="G1636">
            <v>20</v>
          </cell>
          <cell r="H1636">
            <v>845.1</v>
          </cell>
          <cell r="I1636">
            <v>845.1</v>
          </cell>
          <cell r="J1636">
            <v>2809.77</v>
          </cell>
          <cell r="K1636" t="str">
            <v>305</v>
          </cell>
        </row>
        <row r="1637">
          <cell r="A1637" t="str">
            <v>110300000</v>
          </cell>
          <cell r="B1637" t="str">
            <v>305C2TA0002</v>
          </cell>
          <cell r="C1637" t="str">
            <v>โต๊ะทำงานผู้จัดการ ขนาด 75-165-75</v>
          </cell>
          <cell r="D1637" t="str">
            <v>5 พ.ย. 41</v>
          </cell>
          <cell r="E1637">
            <v>4601.97</v>
          </cell>
          <cell r="F1637">
            <v>0</v>
          </cell>
          <cell r="G1637">
            <v>20</v>
          </cell>
          <cell r="H1637">
            <v>1064.1300000000001</v>
          </cell>
          <cell r="I1637">
            <v>1064.1300000000001</v>
          </cell>
          <cell r="J1637">
            <v>3537.84</v>
          </cell>
          <cell r="K1637" t="str">
            <v>305</v>
          </cell>
        </row>
        <row r="1638">
          <cell r="A1638" t="str">
            <v>110300000</v>
          </cell>
          <cell r="B1638" t="str">
            <v>305C2TA0003</v>
          </cell>
          <cell r="C1638" t="str">
            <v>โต๊ะข้างวางคอมพิวเตอร์ 50-90-75ั</v>
          </cell>
          <cell r="D1638" t="str">
            <v>5 พ.ย. 41</v>
          </cell>
          <cell r="E1638">
            <v>2082.09</v>
          </cell>
          <cell r="F1638">
            <v>0</v>
          </cell>
          <cell r="G1638">
            <v>20</v>
          </cell>
          <cell r="H1638">
            <v>481.48</v>
          </cell>
          <cell r="I1638">
            <v>481.48</v>
          </cell>
          <cell r="J1638">
            <v>1600.61</v>
          </cell>
          <cell r="K1638" t="str">
            <v>305</v>
          </cell>
        </row>
        <row r="1639">
          <cell r="A1639" t="str">
            <v>110300000</v>
          </cell>
          <cell r="B1639" t="str">
            <v>305C2TA0004</v>
          </cell>
          <cell r="C1639" t="str">
            <v>โต๊ะทำงานจนท.สินไหม</v>
          </cell>
          <cell r="D1639" t="str">
            <v>5 พ.ย. 41</v>
          </cell>
          <cell r="E1639">
            <v>3654.87</v>
          </cell>
          <cell r="F1639">
            <v>0</v>
          </cell>
          <cell r="G1639">
            <v>20</v>
          </cell>
          <cell r="H1639">
            <v>845.1</v>
          </cell>
          <cell r="I1639">
            <v>845.1</v>
          </cell>
          <cell r="J1639">
            <v>2809.77</v>
          </cell>
          <cell r="K1639" t="str">
            <v>305</v>
          </cell>
        </row>
        <row r="1640">
          <cell r="A1640" t="str">
            <v>110300000</v>
          </cell>
          <cell r="B1640" t="str">
            <v>305C2TA0005</v>
          </cell>
          <cell r="C1640" t="str">
            <v>โต๊ะทำงานจนท.สินไหม</v>
          </cell>
          <cell r="D1640" t="str">
            <v>5 พ.ย. 41</v>
          </cell>
          <cell r="E1640">
            <v>3654.87</v>
          </cell>
          <cell r="F1640">
            <v>0</v>
          </cell>
          <cell r="G1640">
            <v>20</v>
          </cell>
          <cell r="H1640">
            <v>845.1</v>
          </cell>
          <cell r="I1640">
            <v>845.1</v>
          </cell>
          <cell r="J1640">
            <v>2809.77</v>
          </cell>
          <cell r="K1640" t="str">
            <v>305</v>
          </cell>
        </row>
        <row r="1641">
          <cell r="A1641" t="str">
            <v>110300000</v>
          </cell>
          <cell r="B1641" t="str">
            <v>305C2TA0006</v>
          </cell>
          <cell r="C1641" t="str">
            <v>โต๊ะวางคอมพิวเตอร์-ปริ๊นเตอร์</v>
          </cell>
          <cell r="D1641" t="str">
            <v>5 พ.ย. 41</v>
          </cell>
          <cell r="E1641">
            <v>2336.75</v>
          </cell>
          <cell r="F1641">
            <v>0</v>
          </cell>
          <cell r="G1641">
            <v>20</v>
          </cell>
          <cell r="H1641">
            <v>540.29999999999995</v>
          </cell>
          <cell r="I1641">
            <v>540.29999999999995</v>
          </cell>
          <cell r="J1641">
            <v>1796.45</v>
          </cell>
          <cell r="K1641" t="str">
            <v>305</v>
          </cell>
        </row>
        <row r="1642">
          <cell r="A1642" t="str">
            <v>110300000</v>
          </cell>
          <cell r="B1642" t="str">
            <v>305C2TA0007</v>
          </cell>
          <cell r="C1642" t="str">
            <v>โต๊ะเข้ามุมเจ้าหน้าที่สินไหม</v>
          </cell>
          <cell r="D1642" t="str">
            <v>5 พ.ย. 41</v>
          </cell>
          <cell r="E1642">
            <v>1267.97</v>
          </cell>
          <cell r="F1642">
            <v>0</v>
          </cell>
          <cell r="G1642">
            <v>20</v>
          </cell>
          <cell r="H1642">
            <v>293.19</v>
          </cell>
          <cell r="I1642">
            <v>293.19</v>
          </cell>
          <cell r="J1642">
            <v>974.78</v>
          </cell>
          <cell r="K1642" t="str">
            <v>305</v>
          </cell>
        </row>
        <row r="1643">
          <cell r="A1643" t="str">
            <v>110300000</v>
          </cell>
          <cell r="B1643" t="str">
            <v>306C2030001</v>
          </cell>
          <cell r="C1643" t="str">
            <v>โต๊ะเข้ามุมจนท.สินไหม 60*60*75</v>
          </cell>
          <cell r="D1643" t="str">
            <v>27 ต.ค. 41</v>
          </cell>
          <cell r="E1643">
            <v>1267.57</v>
          </cell>
          <cell r="F1643">
            <v>0</v>
          </cell>
          <cell r="G1643">
            <v>20</v>
          </cell>
          <cell r="H1643">
            <v>299.36</v>
          </cell>
          <cell r="I1643">
            <v>299.36</v>
          </cell>
          <cell r="J1643">
            <v>968.21</v>
          </cell>
          <cell r="K1643" t="str">
            <v>306</v>
          </cell>
        </row>
        <row r="1644">
          <cell r="A1644" t="str">
            <v>110300000</v>
          </cell>
          <cell r="B1644" t="str">
            <v>306C2040001</v>
          </cell>
          <cell r="C1644" t="str">
            <v>โต๊ะทำงานจนท.สินไหม 60*120*75</v>
          </cell>
          <cell r="D1644" t="str">
            <v>27 ต.ค. 41</v>
          </cell>
          <cell r="E1644">
            <v>3654.87</v>
          </cell>
          <cell r="F1644">
            <v>0</v>
          </cell>
          <cell r="G1644">
            <v>20</v>
          </cell>
          <cell r="H1644">
            <v>863.12</v>
          </cell>
          <cell r="I1644">
            <v>863.12</v>
          </cell>
          <cell r="J1644">
            <v>2791.75</v>
          </cell>
          <cell r="K1644" t="str">
            <v>306</v>
          </cell>
        </row>
        <row r="1645">
          <cell r="A1645" t="str">
            <v>110300000</v>
          </cell>
          <cell r="B1645" t="str">
            <v>306C2040002</v>
          </cell>
          <cell r="C1645" t="str">
            <v>โต๊ะทำงานจนท.สินไหม 60*120*75</v>
          </cell>
          <cell r="D1645" t="str">
            <v>27 ต.ค. 41</v>
          </cell>
          <cell r="E1645">
            <v>3654.87</v>
          </cell>
          <cell r="F1645">
            <v>0</v>
          </cell>
          <cell r="G1645">
            <v>20</v>
          </cell>
          <cell r="H1645">
            <v>863.12</v>
          </cell>
          <cell r="I1645">
            <v>863.12</v>
          </cell>
          <cell r="J1645">
            <v>2791.75</v>
          </cell>
          <cell r="K1645" t="str">
            <v>306</v>
          </cell>
        </row>
        <row r="1646">
          <cell r="A1646" t="str">
            <v>110300000</v>
          </cell>
          <cell r="B1646" t="str">
            <v>306C2040003</v>
          </cell>
          <cell r="C1646" t="str">
            <v>โต๊ะทำงานจนท.สินไหม 60*120*75</v>
          </cell>
          <cell r="D1646" t="str">
            <v>27 ต.ค. 41</v>
          </cell>
          <cell r="E1646">
            <v>3654.87</v>
          </cell>
          <cell r="F1646">
            <v>0</v>
          </cell>
          <cell r="G1646">
            <v>20</v>
          </cell>
          <cell r="H1646">
            <v>863.12</v>
          </cell>
          <cell r="I1646">
            <v>863.12</v>
          </cell>
          <cell r="J1646">
            <v>2791.75</v>
          </cell>
          <cell r="K1646" t="str">
            <v>306</v>
          </cell>
        </row>
        <row r="1647">
          <cell r="A1647" t="str">
            <v>110300000</v>
          </cell>
          <cell r="B1647" t="str">
            <v>306C2080001</v>
          </cell>
          <cell r="C1647" t="str">
            <v>โต๊ะวางคอมพิวเตอร์ - ปรินเตอร์ 60*100*75</v>
          </cell>
          <cell r="D1647" t="str">
            <v>27 ต.ค. 41</v>
          </cell>
          <cell r="E1647">
            <v>2336.75</v>
          </cell>
          <cell r="F1647">
            <v>0</v>
          </cell>
          <cell r="G1647">
            <v>20</v>
          </cell>
          <cell r="H1647">
            <v>551.82000000000005</v>
          </cell>
          <cell r="I1647">
            <v>551.82000000000005</v>
          </cell>
          <cell r="J1647">
            <v>1784.93</v>
          </cell>
          <cell r="K1647" t="str">
            <v>306</v>
          </cell>
        </row>
        <row r="1648">
          <cell r="A1648" t="str">
            <v>110300000</v>
          </cell>
          <cell r="B1648" t="str">
            <v>306C21K0001</v>
          </cell>
          <cell r="C1648" t="str">
            <v>เก้าอี้ทำงานจนท.สินไหม - ธุรการ</v>
          </cell>
          <cell r="D1648" t="str">
            <v>27 ต.ค. 41</v>
          </cell>
          <cell r="E1648">
            <v>2123.1</v>
          </cell>
          <cell r="F1648">
            <v>0</v>
          </cell>
          <cell r="G1648">
            <v>20</v>
          </cell>
          <cell r="H1648">
            <v>501.37</v>
          </cell>
          <cell r="I1648">
            <v>501.37</v>
          </cell>
          <cell r="J1648">
            <v>1621.73</v>
          </cell>
          <cell r="K1648" t="str">
            <v>306</v>
          </cell>
        </row>
        <row r="1649">
          <cell r="A1649" t="str">
            <v>110300000</v>
          </cell>
          <cell r="B1649" t="str">
            <v>306C21K0002</v>
          </cell>
          <cell r="C1649" t="str">
            <v>เก้าอี้ทำงานจนท.สินไหม - ธุรการ</v>
          </cell>
          <cell r="D1649" t="str">
            <v>27 ต.ค. 41</v>
          </cell>
          <cell r="E1649">
            <v>2123.1</v>
          </cell>
          <cell r="F1649">
            <v>0</v>
          </cell>
          <cell r="G1649">
            <v>20</v>
          </cell>
          <cell r="H1649">
            <v>501.37</v>
          </cell>
          <cell r="I1649">
            <v>501.37</v>
          </cell>
          <cell r="J1649">
            <v>1621.73</v>
          </cell>
          <cell r="K1649" t="str">
            <v>306</v>
          </cell>
        </row>
        <row r="1650">
          <cell r="A1650" t="str">
            <v>110300000</v>
          </cell>
          <cell r="B1650" t="str">
            <v>306C21K0003</v>
          </cell>
          <cell r="C1650" t="str">
            <v>เก้าอี้ทำงานจนท.สินไหม - ธุรการ</v>
          </cell>
          <cell r="D1650" t="str">
            <v>27 ต.ค. 41</v>
          </cell>
          <cell r="E1650">
            <v>2123.1</v>
          </cell>
          <cell r="F1650">
            <v>0</v>
          </cell>
          <cell r="G1650">
            <v>20</v>
          </cell>
          <cell r="H1650">
            <v>501.37</v>
          </cell>
          <cell r="I1650">
            <v>501.37</v>
          </cell>
          <cell r="J1650">
            <v>1621.73</v>
          </cell>
          <cell r="K1650" t="str">
            <v>306</v>
          </cell>
        </row>
        <row r="1651">
          <cell r="A1651" t="str">
            <v>110300000</v>
          </cell>
          <cell r="B1651" t="str">
            <v>306C2AR0001</v>
          </cell>
          <cell r="C1651" t="str">
            <v>AIRCONDITION PRODUCTS</v>
          </cell>
          <cell r="D1651" t="str">
            <v>5 ก.ย. 41</v>
          </cell>
          <cell r="E1651">
            <v>39800</v>
          </cell>
          <cell r="F1651">
            <v>0</v>
          </cell>
          <cell r="G1651">
            <v>20</v>
          </cell>
          <cell r="H1651">
            <v>10533.34</v>
          </cell>
          <cell r="I1651">
            <v>10533.34</v>
          </cell>
          <cell r="J1651">
            <v>29266.66</v>
          </cell>
          <cell r="K1651" t="str">
            <v>306</v>
          </cell>
        </row>
        <row r="1652">
          <cell r="A1652" t="str">
            <v>110300000</v>
          </cell>
          <cell r="B1652" t="str">
            <v>306C2CB0001</v>
          </cell>
          <cell r="C1652" t="str">
            <v>ตู้เก็บเอกสารบานเลื่อน  40-80-75</v>
          </cell>
          <cell r="D1652" t="str">
            <v>27 ต.ค. 41</v>
          </cell>
          <cell r="E1652">
            <v>2263.31</v>
          </cell>
          <cell r="F1652">
            <v>0</v>
          </cell>
          <cell r="G1652">
            <v>20</v>
          </cell>
          <cell r="H1652">
            <v>534.57000000000005</v>
          </cell>
          <cell r="I1652">
            <v>534.57000000000005</v>
          </cell>
          <cell r="J1652">
            <v>1728.74</v>
          </cell>
          <cell r="K1652" t="str">
            <v>306</v>
          </cell>
        </row>
        <row r="1653">
          <cell r="A1653" t="str">
            <v>110300000</v>
          </cell>
          <cell r="B1653" t="str">
            <v>306C2CB0002</v>
          </cell>
          <cell r="C1653" t="str">
            <v>ตู้เก็บเอกสาร 40-80-190</v>
          </cell>
          <cell r="D1653" t="str">
            <v>27 ต.ค. 41</v>
          </cell>
          <cell r="E1653">
            <v>4498.01</v>
          </cell>
          <cell r="F1653">
            <v>0</v>
          </cell>
          <cell r="G1653">
            <v>20</v>
          </cell>
          <cell r="H1653">
            <v>1062.23</v>
          </cell>
          <cell r="I1653">
            <v>1062.23</v>
          </cell>
          <cell r="J1653">
            <v>3435.78</v>
          </cell>
          <cell r="K1653" t="str">
            <v>306</v>
          </cell>
        </row>
        <row r="1654">
          <cell r="A1654" t="str">
            <v>110300000</v>
          </cell>
          <cell r="B1654" t="str">
            <v>306C2CB0003</v>
          </cell>
          <cell r="C1654" t="str">
            <v>ตู้เก็บเอกสาร 40-80-190</v>
          </cell>
          <cell r="D1654" t="str">
            <v>27 ต.ค. 41</v>
          </cell>
          <cell r="E1654">
            <v>4498.01</v>
          </cell>
          <cell r="F1654">
            <v>0</v>
          </cell>
          <cell r="G1654">
            <v>20</v>
          </cell>
          <cell r="H1654">
            <v>1062.23</v>
          </cell>
          <cell r="I1654">
            <v>1062.23</v>
          </cell>
          <cell r="J1654">
            <v>3435.78</v>
          </cell>
          <cell r="K1654" t="str">
            <v>306</v>
          </cell>
        </row>
        <row r="1655">
          <cell r="A1655" t="str">
            <v>110300000</v>
          </cell>
          <cell r="B1655" t="str">
            <v>306C2CB0004</v>
          </cell>
          <cell r="C1655" t="str">
            <v>ตู้เก็บเอกสาร 40-80-190</v>
          </cell>
          <cell r="D1655" t="str">
            <v>27 ต.ค. 41</v>
          </cell>
          <cell r="E1655">
            <v>4498.01</v>
          </cell>
          <cell r="F1655">
            <v>0</v>
          </cell>
          <cell r="G1655">
            <v>20</v>
          </cell>
          <cell r="H1655">
            <v>1062.23</v>
          </cell>
          <cell r="I1655">
            <v>1062.23</v>
          </cell>
          <cell r="J1655">
            <v>3435.78</v>
          </cell>
          <cell r="K1655" t="str">
            <v>306</v>
          </cell>
        </row>
        <row r="1656">
          <cell r="A1656" t="str">
            <v>110300000</v>
          </cell>
          <cell r="B1656" t="str">
            <v>306C2CB0005</v>
          </cell>
          <cell r="C1656" t="str">
            <v>ตู้เก็บเอกสารบานเลื่อน  40-80-75</v>
          </cell>
          <cell r="D1656" t="str">
            <v>27 ต.ค. 41</v>
          </cell>
          <cell r="E1656">
            <v>2263.31</v>
          </cell>
          <cell r="F1656">
            <v>0</v>
          </cell>
          <cell r="G1656">
            <v>20</v>
          </cell>
          <cell r="H1656">
            <v>534.57000000000005</v>
          </cell>
          <cell r="I1656">
            <v>534.57000000000005</v>
          </cell>
          <cell r="J1656">
            <v>1728.74</v>
          </cell>
          <cell r="K1656" t="str">
            <v>306</v>
          </cell>
        </row>
        <row r="1657">
          <cell r="A1657" t="str">
            <v>110300000</v>
          </cell>
          <cell r="B1657" t="str">
            <v>306C2CB0007</v>
          </cell>
          <cell r="C1657" t="str">
            <v>ตู้เก็บเอกสาร ลิ้นชัก 40-90-75</v>
          </cell>
          <cell r="D1657" t="str">
            <v>27 ต.ค. 41</v>
          </cell>
          <cell r="E1657">
            <v>3376.37</v>
          </cell>
          <cell r="F1657">
            <v>0</v>
          </cell>
          <cell r="G1657">
            <v>20</v>
          </cell>
          <cell r="H1657">
            <v>797.35</v>
          </cell>
          <cell r="I1657">
            <v>797.35</v>
          </cell>
          <cell r="J1657">
            <v>2579.02</v>
          </cell>
          <cell r="K1657" t="str">
            <v>306</v>
          </cell>
        </row>
        <row r="1658">
          <cell r="A1658" t="str">
            <v>110300000</v>
          </cell>
          <cell r="B1658" t="str">
            <v>306C2CH0001</v>
          </cell>
          <cell r="C1658" t="str">
            <v>เก้าอี้พักคอย 3 ที่นั่ง</v>
          </cell>
          <cell r="D1658" t="str">
            <v>27 ต.ค. 41</v>
          </cell>
          <cell r="E1658">
            <v>3037.77</v>
          </cell>
          <cell r="F1658">
            <v>0</v>
          </cell>
          <cell r="G1658">
            <v>20</v>
          </cell>
          <cell r="H1658">
            <v>1062.23</v>
          </cell>
          <cell r="I1658">
            <v>1062.23</v>
          </cell>
          <cell r="J1658">
            <v>1975.54</v>
          </cell>
          <cell r="K1658" t="str">
            <v>306</v>
          </cell>
        </row>
        <row r="1659">
          <cell r="A1659" t="str">
            <v>110300000</v>
          </cell>
          <cell r="B1659" t="str">
            <v>306C2CH0002</v>
          </cell>
          <cell r="C1659" t="str">
            <v>เก้าอี้รับแขกหน้าโต๊ะ จนท.สินไหม</v>
          </cell>
          <cell r="D1659" t="str">
            <v>27 ต.ค. 41</v>
          </cell>
          <cell r="E1659">
            <v>1705.35</v>
          </cell>
          <cell r="F1659">
            <v>0</v>
          </cell>
          <cell r="G1659">
            <v>20</v>
          </cell>
          <cell r="H1659">
            <v>402.74</v>
          </cell>
          <cell r="I1659">
            <v>402.74</v>
          </cell>
          <cell r="J1659">
            <v>1302.6099999999999</v>
          </cell>
          <cell r="K1659" t="str">
            <v>306</v>
          </cell>
        </row>
        <row r="1660">
          <cell r="A1660" t="str">
            <v>110300000</v>
          </cell>
          <cell r="B1660" t="str">
            <v>306C2CH0003</v>
          </cell>
          <cell r="C1660" t="str">
            <v>เก้าอี้รับแขกหน้าโต๊ะ จนท.สินไหม</v>
          </cell>
          <cell r="D1660" t="str">
            <v>27 ต.ค. 41</v>
          </cell>
          <cell r="E1660">
            <v>1705.35</v>
          </cell>
          <cell r="F1660">
            <v>0</v>
          </cell>
          <cell r="G1660">
            <v>20</v>
          </cell>
          <cell r="H1660">
            <v>402.74</v>
          </cell>
          <cell r="I1660">
            <v>402.74</v>
          </cell>
          <cell r="J1660">
            <v>1302.6099999999999</v>
          </cell>
          <cell r="K1660" t="str">
            <v>306</v>
          </cell>
        </row>
        <row r="1661">
          <cell r="A1661" t="str">
            <v>110300000</v>
          </cell>
          <cell r="B1661" t="str">
            <v>306C2CH0004</v>
          </cell>
          <cell r="C1661" t="str">
            <v>เก้าอี้รับแขกหน้าโต๊ะ จนท.สินไหม</v>
          </cell>
          <cell r="D1661" t="str">
            <v>27 ต.ค. 41</v>
          </cell>
          <cell r="E1661">
            <v>1705.35</v>
          </cell>
          <cell r="F1661">
            <v>0</v>
          </cell>
          <cell r="G1661">
            <v>20</v>
          </cell>
          <cell r="H1661">
            <v>402.74</v>
          </cell>
          <cell r="I1661">
            <v>402.74</v>
          </cell>
          <cell r="J1661">
            <v>1302.6099999999999</v>
          </cell>
          <cell r="K1661" t="str">
            <v>306</v>
          </cell>
        </row>
        <row r="1662">
          <cell r="A1662" t="str">
            <v>110300000</v>
          </cell>
          <cell r="B1662" t="str">
            <v>306C2CH0005</v>
          </cell>
          <cell r="C1662" t="str">
            <v>เก้าอี้ทำงานผจก.</v>
          </cell>
          <cell r="D1662" t="str">
            <v>27 ต.ค. 41</v>
          </cell>
          <cell r="E1662">
            <v>4038.29</v>
          </cell>
          <cell r="F1662">
            <v>0</v>
          </cell>
          <cell r="G1662">
            <v>20</v>
          </cell>
          <cell r="H1662">
            <v>953.72</v>
          </cell>
          <cell r="I1662">
            <v>953.72</v>
          </cell>
          <cell r="J1662">
            <v>3084.57</v>
          </cell>
          <cell r="K1662" t="str">
            <v>306</v>
          </cell>
        </row>
        <row r="1663">
          <cell r="A1663" t="str">
            <v>110300000</v>
          </cell>
          <cell r="B1663" t="str">
            <v>306C2CH0006</v>
          </cell>
          <cell r="C1663" t="str">
            <v>เก้าอี้รับแขกหน้าโต๊ะ จนท.สินไหม</v>
          </cell>
          <cell r="D1663" t="str">
            <v>27 ต.ค. 41</v>
          </cell>
          <cell r="E1663">
            <v>1705.35</v>
          </cell>
          <cell r="F1663">
            <v>0</v>
          </cell>
          <cell r="G1663">
            <v>20</v>
          </cell>
          <cell r="H1663">
            <v>402.74</v>
          </cell>
          <cell r="I1663">
            <v>402.74</v>
          </cell>
          <cell r="J1663">
            <v>1302.6099999999999</v>
          </cell>
          <cell r="K1663" t="str">
            <v>306</v>
          </cell>
        </row>
        <row r="1664">
          <cell r="A1664" t="str">
            <v>110300000</v>
          </cell>
          <cell r="B1664" t="str">
            <v>306C2CH0007</v>
          </cell>
          <cell r="C1664" t="str">
            <v>เก้าอี้รับแขกหน้าโต๊ะ จนท.สินไหม</v>
          </cell>
          <cell r="D1664" t="str">
            <v>27 ต.ค. 41</v>
          </cell>
          <cell r="E1664">
            <v>1705.35</v>
          </cell>
          <cell r="F1664">
            <v>0</v>
          </cell>
          <cell r="G1664">
            <v>20</v>
          </cell>
          <cell r="H1664">
            <v>402.74</v>
          </cell>
          <cell r="I1664">
            <v>402.74</v>
          </cell>
          <cell r="J1664">
            <v>1302.6099999999999</v>
          </cell>
          <cell r="K1664" t="str">
            <v>306</v>
          </cell>
        </row>
        <row r="1665">
          <cell r="A1665" t="str">
            <v>110300000</v>
          </cell>
          <cell r="B1665" t="str">
            <v>306C2CS0001</v>
          </cell>
          <cell r="C1665" t="str">
            <v>เครื่องคิดเลข</v>
          </cell>
          <cell r="D1665" t="str">
            <v>2 ต.ค. 41</v>
          </cell>
          <cell r="E1665">
            <v>640</v>
          </cell>
          <cell r="F1665">
            <v>0</v>
          </cell>
          <cell r="G1665">
            <v>20</v>
          </cell>
          <cell r="H1665">
            <v>159.9</v>
          </cell>
          <cell r="I1665">
            <v>159.9</v>
          </cell>
          <cell r="J1665">
            <v>480.1</v>
          </cell>
          <cell r="K1665" t="str">
            <v>306</v>
          </cell>
        </row>
        <row r="1666">
          <cell r="A1666" t="str">
            <v>110300000</v>
          </cell>
          <cell r="B1666" t="str">
            <v>306C2CS0002</v>
          </cell>
          <cell r="C1666" t="str">
            <v>เครื่องคิดเลข</v>
          </cell>
          <cell r="D1666" t="str">
            <v>2 ต.ค. 41</v>
          </cell>
          <cell r="E1666">
            <v>640</v>
          </cell>
          <cell r="F1666">
            <v>0</v>
          </cell>
          <cell r="G1666">
            <v>20</v>
          </cell>
          <cell r="H1666">
            <v>159.9</v>
          </cell>
          <cell r="I1666">
            <v>159.9</v>
          </cell>
          <cell r="J1666">
            <v>480.1</v>
          </cell>
          <cell r="K1666" t="str">
            <v>306</v>
          </cell>
        </row>
        <row r="1667">
          <cell r="A1667" t="str">
            <v>110300000</v>
          </cell>
          <cell r="B1667" t="str">
            <v>306C2KB0001</v>
          </cell>
          <cell r="C1667" t="str">
            <v>ตู้เอกสาร 4 ลิ้นชัก</v>
          </cell>
          <cell r="D1667" t="str">
            <v>26 พ.ค. 42</v>
          </cell>
          <cell r="E1667">
            <v>2149.5300000000002</v>
          </cell>
          <cell r="F1667">
            <v>0</v>
          </cell>
          <cell r="G1667">
            <v>20</v>
          </cell>
          <cell r="H1667">
            <v>259.10000000000002</v>
          </cell>
          <cell r="I1667">
            <v>259.10000000000002</v>
          </cell>
          <cell r="J1667">
            <v>1890.43</v>
          </cell>
          <cell r="K1667" t="str">
            <v>306</v>
          </cell>
        </row>
        <row r="1668">
          <cell r="A1668" t="str">
            <v>110300000</v>
          </cell>
          <cell r="B1668" t="str">
            <v>306C2KB0002</v>
          </cell>
          <cell r="C1668" t="str">
            <v>ตู้เอกสาร 15 ลิ้นชัก</v>
          </cell>
          <cell r="D1668" t="str">
            <v>26 พ.ค. 42</v>
          </cell>
          <cell r="E1668">
            <v>2149.54</v>
          </cell>
          <cell r="F1668">
            <v>0</v>
          </cell>
          <cell r="G1668">
            <v>20</v>
          </cell>
          <cell r="H1668">
            <v>259.10000000000002</v>
          </cell>
          <cell r="I1668">
            <v>259.10000000000002</v>
          </cell>
          <cell r="J1668">
            <v>1890.44</v>
          </cell>
          <cell r="K1668" t="str">
            <v>306</v>
          </cell>
        </row>
        <row r="1669">
          <cell r="A1669" t="str">
            <v>110300000</v>
          </cell>
          <cell r="B1669" t="str">
            <v>306C2KB0003</v>
          </cell>
          <cell r="C1669" t="str">
            <v>ป้ายตั้งหน้าร้าน</v>
          </cell>
          <cell r="D1669" t="str">
            <v>9 มิ.ย. 42</v>
          </cell>
          <cell r="E1669">
            <v>1400</v>
          </cell>
          <cell r="F1669">
            <v>0</v>
          </cell>
          <cell r="G1669">
            <v>20</v>
          </cell>
          <cell r="H1669">
            <v>158.02000000000001</v>
          </cell>
          <cell r="I1669">
            <v>158.02000000000001</v>
          </cell>
          <cell r="J1669">
            <v>1241.98</v>
          </cell>
          <cell r="K1669" t="str">
            <v>306</v>
          </cell>
        </row>
        <row r="1670">
          <cell r="A1670" t="str">
            <v>110300000</v>
          </cell>
          <cell r="B1670" t="str">
            <v>306C2KB0004</v>
          </cell>
          <cell r="C1670" t="str">
            <v>กระติกน้ำร้อน</v>
          </cell>
          <cell r="D1670" t="str">
            <v>6 พ.ย. 42</v>
          </cell>
          <cell r="E1670">
            <v>790</v>
          </cell>
          <cell r="F1670">
            <v>0</v>
          </cell>
          <cell r="G1670">
            <v>20</v>
          </cell>
          <cell r="H1670">
            <v>24.24</v>
          </cell>
          <cell r="I1670">
            <v>24.24</v>
          </cell>
          <cell r="J1670">
            <v>765.76</v>
          </cell>
          <cell r="K1670" t="str">
            <v>306</v>
          </cell>
        </row>
        <row r="1671">
          <cell r="A1671" t="str">
            <v>110300000</v>
          </cell>
          <cell r="B1671" t="str">
            <v>306C2PA0001</v>
          </cell>
          <cell r="C1671" t="str">
            <v>PARTTITION ครึ่งกระจก 250-150</v>
          </cell>
          <cell r="D1671" t="str">
            <v>27 ต.ค. 41</v>
          </cell>
          <cell r="E1671">
            <v>6377.9</v>
          </cell>
          <cell r="F1671">
            <v>0</v>
          </cell>
          <cell r="G1671">
            <v>20</v>
          </cell>
          <cell r="H1671">
            <v>1506.24</v>
          </cell>
          <cell r="I1671">
            <v>1506.24</v>
          </cell>
          <cell r="J1671">
            <v>4871.66</v>
          </cell>
          <cell r="K1671" t="str">
            <v>306</v>
          </cell>
        </row>
        <row r="1672">
          <cell r="A1672" t="str">
            <v>110300000</v>
          </cell>
          <cell r="B1672" t="str">
            <v>306C2TA0001</v>
          </cell>
          <cell r="C1672" t="str">
            <v>โต๊ะทำงาน ผจก. 75-165-75</v>
          </cell>
          <cell r="D1672" t="str">
            <v>27 ต.ค. 41</v>
          </cell>
          <cell r="E1672">
            <v>4601.97</v>
          </cell>
          <cell r="F1672">
            <v>0</v>
          </cell>
          <cell r="G1672">
            <v>20</v>
          </cell>
          <cell r="H1672">
            <v>1086.83</v>
          </cell>
          <cell r="I1672">
            <v>1086.83</v>
          </cell>
          <cell r="J1672">
            <v>3515.14</v>
          </cell>
          <cell r="K1672" t="str">
            <v>306</v>
          </cell>
        </row>
        <row r="1673">
          <cell r="A1673" t="str">
            <v>110300000</v>
          </cell>
          <cell r="B1673" t="str">
            <v>306C2TA0002</v>
          </cell>
          <cell r="C1673" t="str">
            <v>โต๊ะข้างวาง คอมพิวเตอร์ 50-90-75</v>
          </cell>
          <cell r="D1673" t="str">
            <v>27 ต.ค. 41</v>
          </cell>
          <cell r="E1673">
            <v>2082.09</v>
          </cell>
          <cell r="F1673">
            <v>0</v>
          </cell>
          <cell r="G1673">
            <v>20</v>
          </cell>
          <cell r="H1673">
            <v>491.75</v>
          </cell>
          <cell r="I1673">
            <v>491.75</v>
          </cell>
          <cell r="J1673">
            <v>1590.34</v>
          </cell>
          <cell r="K1673" t="str">
            <v>306</v>
          </cell>
        </row>
        <row r="1674">
          <cell r="A1674" t="str">
            <v>110300000</v>
          </cell>
          <cell r="B1674" t="str">
            <v>307C2AR0001</v>
          </cell>
          <cell r="C1674" t="str">
            <v>Aircondition</v>
          </cell>
          <cell r="D1674" t="str">
            <v>21 ก.ย. 41</v>
          </cell>
          <cell r="E1674">
            <v>39800</v>
          </cell>
          <cell r="F1674">
            <v>0</v>
          </cell>
          <cell r="G1674">
            <v>20</v>
          </cell>
          <cell r="H1674">
            <v>10184.41</v>
          </cell>
          <cell r="I1674">
            <v>10184.41</v>
          </cell>
          <cell r="J1674">
            <v>29615.59</v>
          </cell>
          <cell r="K1674" t="str">
            <v>307</v>
          </cell>
        </row>
        <row r="1675">
          <cell r="A1675" t="str">
            <v>110300000</v>
          </cell>
          <cell r="B1675" t="str">
            <v>307C2CB0001</v>
          </cell>
          <cell r="C1675" t="str">
            <v>ตู้เก็บเอกสาร บานเลื่อน</v>
          </cell>
          <cell r="D1675" t="str">
            <v>5 พ.ย. 41</v>
          </cell>
          <cell r="E1675">
            <v>2263.31</v>
          </cell>
          <cell r="F1675">
            <v>0</v>
          </cell>
          <cell r="G1675">
            <v>20</v>
          </cell>
          <cell r="H1675">
            <v>523.4</v>
          </cell>
          <cell r="I1675">
            <v>523.4</v>
          </cell>
          <cell r="J1675">
            <v>1739.91</v>
          </cell>
          <cell r="K1675" t="str">
            <v>307</v>
          </cell>
        </row>
        <row r="1676">
          <cell r="A1676" t="str">
            <v>110300000</v>
          </cell>
          <cell r="B1676" t="str">
            <v>307C2CB0002</v>
          </cell>
          <cell r="C1676" t="str">
            <v>ตู้เก็บเอกสาร บานเลื่อน</v>
          </cell>
          <cell r="D1676" t="str">
            <v>5 พ.ย. 41</v>
          </cell>
          <cell r="E1676">
            <v>2263.31</v>
          </cell>
          <cell r="F1676">
            <v>0</v>
          </cell>
          <cell r="G1676">
            <v>20</v>
          </cell>
          <cell r="H1676">
            <v>523.4</v>
          </cell>
          <cell r="I1676">
            <v>523.4</v>
          </cell>
          <cell r="J1676">
            <v>1739.91</v>
          </cell>
          <cell r="K1676" t="str">
            <v>307</v>
          </cell>
        </row>
        <row r="1677">
          <cell r="A1677" t="str">
            <v>110300000</v>
          </cell>
          <cell r="B1677" t="str">
            <v>307C2CB0003</v>
          </cell>
          <cell r="C1677" t="str">
            <v>ตู้เก็บเอกสาร บานลิ้นชัก</v>
          </cell>
          <cell r="D1677" t="str">
            <v>5 พ.ย. 41</v>
          </cell>
          <cell r="E1677">
            <v>3376.67</v>
          </cell>
          <cell r="F1677">
            <v>0</v>
          </cell>
          <cell r="G1677">
            <v>20</v>
          </cell>
          <cell r="H1677">
            <v>780.84</v>
          </cell>
          <cell r="I1677">
            <v>780.84</v>
          </cell>
          <cell r="J1677">
            <v>2595.83</v>
          </cell>
          <cell r="K1677" t="str">
            <v>307</v>
          </cell>
        </row>
        <row r="1678">
          <cell r="A1678" t="str">
            <v>110300000</v>
          </cell>
          <cell r="B1678" t="str">
            <v>307C2CB0004</v>
          </cell>
          <cell r="C1678" t="str">
            <v>ตู้เก็บเอกสาร ขนาด 40-80-190</v>
          </cell>
          <cell r="D1678" t="str">
            <v>5 พ.ย. 41</v>
          </cell>
          <cell r="E1678">
            <v>4498.01</v>
          </cell>
          <cell r="F1678">
            <v>0</v>
          </cell>
          <cell r="G1678">
            <v>20</v>
          </cell>
          <cell r="H1678">
            <v>1040.05</v>
          </cell>
          <cell r="I1678">
            <v>1040.05</v>
          </cell>
          <cell r="J1678">
            <v>3457.96</v>
          </cell>
          <cell r="K1678" t="str">
            <v>307</v>
          </cell>
        </row>
        <row r="1679">
          <cell r="A1679" t="str">
            <v>110300000</v>
          </cell>
          <cell r="B1679" t="str">
            <v>307C2CB0005</v>
          </cell>
          <cell r="C1679" t="str">
            <v>ตู้เก็บเอกสาร ขนาด 40-80-190</v>
          </cell>
          <cell r="D1679" t="str">
            <v>5 พ.ย. 41</v>
          </cell>
          <cell r="E1679">
            <v>4498.01</v>
          </cell>
          <cell r="F1679">
            <v>0</v>
          </cell>
          <cell r="G1679">
            <v>20</v>
          </cell>
          <cell r="H1679">
            <v>1040.05</v>
          </cell>
          <cell r="I1679">
            <v>1040.05</v>
          </cell>
          <cell r="J1679">
            <v>3457.96</v>
          </cell>
          <cell r="K1679" t="str">
            <v>307</v>
          </cell>
        </row>
        <row r="1680">
          <cell r="A1680" t="str">
            <v>110300000</v>
          </cell>
          <cell r="B1680" t="str">
            <v>307C2CB0006</v>
          </cell>
          <cell r="C1680" t="str">
            <v>ตู้เก็บเอกสาร ขนาด 40-80-190</v>
          </cell>
          <cell r="D1680" t="str">
            <v>5 พ.ย. 41</v>
          </cell>
          <cell r="E1680">
            <v>4498.01</v>
          </cell>
          <cell r="F1680">
            <v>0</v>
          </cell>
          <cell r="G1680">
            <v>20</v>
          </cell>
          <cell r="H1680">
            <v>1040.05</v>
          </cell>
          <cell r="I1680">
            <v>1040.05</v>
          </cell>
          <cell r="J1680">
            <v>3457.96</v>
          </cell>
          <cell r="K1680" t="str">
            <v>307</v>
          </cell>
        </row>
        <row r="1681">
          <cell r="A1681" t="str">
            <v>110300000</v>
          </cell>
          <cell r="B1681" t="str">
            <v>307C2CH0001</v>
          </cell>
          <cell r="C1681" t="str">
            <v>เก้าอี้รับแขกหน้าโต๊ะจนท.สินไหม</v>
          </cell>
          <cell r="D1681" t="str">
            <v>5 พ.ย. 41</v>
          </cell>
          <cell r="E1681">
            <v>1709.35</v>
          </cell>
          <cell r="F1681">
            <v>0</v>
          </cell>
          <cell r="G1681">
            <v>20</v>
          </cell>
          <cell r="H1681">
            <v>395.3</v>
          </cell>
          <cell r="I1681">
            <v>395.3</v>
          </cell>
          <cell r="J1681">
            <v>1314.05</v>
          </cell>
          <cell r="K1681" t="str">
            <v>307</v>
          </cell>
        </row>
        <row r="1682">
          <cell r="A1682" t="str">
            <v>110300000</v>
          </cell>
          <cell r="B1682" t="str">
            <v>307C2CH0002</v>
          </cell>
          <cell r="C1682" t="str">
            <v>เก้าอี้รับแขกหน้าโต๊ะจนท.สินไหม</v>
          </cell>
          <cell r="D1682" t="str">
            <v>5 พ.ย. 41</v>
          </cell>
          <cell r="E1682">
            <v>1709.35</v>
          </cell>
          <cell r="F1682">
            <v>0</v>
          </cell>
          <cell r="G1682">
            <v>20</v>
          </cell>
          <cell r="H1682">
            <v>395.3</v>
          </cell>
          <cell r="I1682">
            <v>395.3</v>
          </cell>
          <cell r="J1682">
            <v>1314.05</v>
          </cell>
          <cell r="K1682" t="str">
            <v>307</v>
          </cell>
        </row>
        <row r="1683">
          <cell r="A1683" t="str">
            <v>110300000</v>
          </cell>
          <cell r="B1683" t="str">
            <v>307C2CH0003</v>
          </cell>
          <cell r="C1683" t="str">
            <v>เก้าอี้ทำงานผู้จัดการ</v>
          </cell>
          <cell r="D1683" t="str">
            <v>5 พ.ย. 41</v>
          </cell>
          <cell r="E1683">
            <v>4038.29</v>
          </cell>
          <cell r="F1683">
            <v>0</v>
          </cell>
          <cell r="G1683">
            <v>20</v>
          </cell>
          <cell r="H1683">
            <v>933.81</v>
          </cell>
          <cell r="I1683">
            <v>933.81</v>
          </cell>
          <cell r="J1683">
            <v>3104.48</v>
          </cell>
          <cell r="K1683" t="str">
            <v>307</v>
          </cell>
        </row>
        <row r="1684">
          <cell r="A1684" t="str">
            <v>110300000</v>
          </cell>
          <cell r="B1684" t="str">
            <v>307C2CH0004</v>
          </cell>
          <cell r="C1684" t="str">
            <v>เก้าอี้รับแขกหน้าโต๊ะจนท.สินไหม</v>
          </cell>
          <cell r="D1684" t="str">
            <v>5 พ.ย. 41</v>
          </cell>
          <cell r="E1684">
            <v>1705.35</v>
          </cell>
          <cell r="F1684">
            <v>0</v>
          </cell>
          <cell r="G1684">
            <v>20</v>
          </cell>
          <cell r="H1684">
            <v>394.34</v>
          </cell>
          <cell r="I1684">
            <v>394.34</v>
          </cell>
          <cell r="J1684">
            <v>1311.01</v>
          </cell>
          <cell r="K1684" t="str">
            <v>307</v>
          </cell>
        </row>
        <row r="1685">
          <cell r="A1685" t="str">
            <v>110300000</v>
          </cell>
          <cell r="B1685" t="str">
            <v>307C2CH0005</v>
          </cell>
          <cell r="C1685" t="str">
            <v>เก้าอี้รับแขกหน้าโต๊ะจนท.สินไหม</v>
          </cell>
          <cell r="D1685" t="str">
            <v>5 พ.ย. 41</v>
          </cell>
          <cell r="E1685">
            <v>1705.35</v>
          </cell>
          <cell r="F1685">
            <v>0</v>
          </cell>
          <cell r="G1685">
            <v>20</v>
          </cell>
          <cell r="H1685">
            <v>394.34</v>
          </cell>
          <cell r="I1685">
            <v>394.34</v>
          </cell>
          <cell r="J1685">
            <v>1311.01</v>
          </cell>
          <cell r="K1685" t="str">
            <v>307</v>
          </cell>
        </row>
        <row r="1686">
          <cell r="A1686" t="str">
            <v>110300000</v>
          </cell>
          <cell r="B1686" t="str">
            <v>307C2CH0006</v>
          </cell>
          <cell r="C1686" t="str">
            <v>เก้าอี้พักคอย 3 ที่นั่งพร้อมที่วางของ</v>
          </cell>
          <cell r="D1686" t="str">
            <v>5 พ.ย. 41</v>
          </cell>
          <cell r="E1686">
            <v>3037.77</v>
          </cell>
          <cell r="F1686">
            <v>0</v>
          </cell>
          <cell r="G1686">
            <v>20</v>
          </cell>
          <cell r="H1686">
            <v>702.45</v>
          </cell>
          <cell r="I1686">
            <v>702.45</v>
          </cell>
          <cell r="J1686">
            <v>2335.3200000000002</v>
          </cell>
          <cell r="K1686" t="str">
            <v>307</v>
          </cell>
        </row>
        <row r="1687">
          <cell r="A1687" t="str">
            <v>110300000</v>
          </cell>
          <cell r="B1687" t="str">
            <v>307C2CH0007</v>
          </cell>
          <cell r="C1687" t="str">
            <v>เก้าอี้ทำงานจนท.สินไหม</v>
          </cell>
          <cell r="D1687" t="str">
            <v>5 พ.ย. 41</v>
          </cell>
          <cell r="E1687">
            <v>2123.1</v>
          </cell>
          <cell r="F1687">
            <v>0</v>
          </cell>
          <cell r="G1687">
            <v>20</v>
          </cell>
          <cell r="H1687">
            <v>490.9</v>
          </cell>
          <cell r="I1687">
            <v>490.9</v>
          </cell>
          <cell r="J1687">
            <v>1632.2</v>
          </cell>
          <cell r="K1687" t="str">
            <v>307</v>
          </cell>
        </row>
        <row r="1688">
          <cell r="A1688" t="str">
            <v>110300000</v>
          </cell>
          <cell r="B1688" t="str">
            <v>307C2CH0008</v>
          </cell>
          <cell r="C1688" t="str">
            <v>เก้าอี้ทำงานจนท.สินไหม</v>
          </cell>
          <cell r="D1688" t="str">
            <v>5 พ.ย. 41</v>
          </cell>
          <cell r="E1688">
            <v>2123.1</v>
          </cell>
          <cell r="F1688">
            <v>0</v>
          </cell>
          <cell r="G1688">
            <v>20</v>
          </cell>
          <cell r="H1688">
            <v>490.9</v>
          </cell>
          <cell r="I1688">
            <v>490.9</v>
          </cell>
          <cell r="J1688">
            <v>1632.2</v>
          </cell>
          <cell r="K1688" t="str">
            <v>307</v>
          </cell>
        </row>
        <row r="1689">
          <cell r="A1689" t="str">
            <v>110300000</v>
          </cell>
          <cell r="B1689" t="str">
            <v>307C2CH0009</v>
          </cell>
          <cell r="C1689" t="str">
            <v>เก้าอี้ทำงานจนท.สินไหม</v>
          </cell>
          <cell r="D1689" t="str">
            <v>5 พ.ย. 41</v>
          </cell>
          <cell r="E1689">
            <v>2123.1</v>
          </cell>
          <cell r="F1689">
            <v>0</v>
          </cell>
          <cell r="G1689">
            <v>20</v>
          </cell>
          <cell r="H1689">
            <v>490.9</v>
          </cell>
          <cell r="I1689">
            <v>490.9</v>
          </cell>
          <cell r="J1689">
            <v>1632.2</v>
          </cell>
          <cell r="K1689" t="str">
            <v>307</v>
          </cell>
        </row>
        <row r="1690">
          <cell r="A1690" t="str">
            <v>110300000</v>
          </cell>
          <cell r="B1690" t="str">
            <v>307C2CH0010</v>
          </cell>
          <cell r="C1690" t="str">
            <v>เก้าอี้รับแขกหน้าโต๊ะจนท.สินไหม</v>
          </cell>
          <cell r="D1690" t="str">
            <v>5 พ.ย. 41</v>
          </cell>
          <cell r="E1690">
            <v>1709.35</v>
          </cell>
          <cell r="F1690">
            <v>0</v>
          </cell>
          <cell r="G1690">
            <v>20</v>
          </cell>
          <cell r="H1690">
            <v>395.3</v>
          </cell>
          <cell r="I1690">
            <v>395.3</v>
          </cell>
          <cell r="J1690">
            <v>1314.05</v>
          </cell>
          <cell r="K1690" t="str">
            <v>307</v>
          </cell>
        </row>
        <row r="1691">
          <cell r="A1691" t="str">
            <v>110300000</v>
          </cell>
          <cell r="B1691" t="str">
            <v>307C2CS0001</v>
          </cell>
          <cell r="C1691" t="str">
            <v>เครื่องคิดเลข</v>
          </cell>
          <cell r="D1691" t="str">
            <v>12 ต.ค. 41</v>
          </cell>
          <cell r="E1691">
            <v>640</v>
          </cell>
          <cell r="F1691">
            <v>0</v>
          </cell>
          <cell r="G1691">
            <v>20</v>
          </cell>
          <cell r="H1691">
            <v>156.38999999999999</v>
          </cell>
          <cell r="I1691">
            <v>156.38999999999999</v>
          </cell>
          <cell r="J1691">
            <v>483.61</v>
          </cell>
          <cell r="K1691" t="str">
            <v>307</v>
          </cell>
        </row>
        <row r="1692">
          <cell r="A1692" t="str">
            <v>110300000</v>
          </cell>
          <cell r="B1692" t="str">
            <v>307C2CS0002</v>
          </cell>
          <cell r="C1692" t="str">
            <v>เครื่องคิดเลข</v>
          </cell>
          <cell r="D1692" t="str">
            <v>12 ต.ค. 41</v>
          </cell>
          <cell r="E1692">
            <v>640</v>
          </cell>
          <cell r="F1692">
            <v>0</v>
          </cell>
          <cell r="G1692">
            <v>20</v>
          </cell>
          <cell r="H1692">
            <v>156.38999999999999</v>
          </cell>
          <cell r="I1692">
            <v>156.38999999999999</v>
          </cell>
          <cell r="J1692">
            <v>483.61</v>
          </cell>
          <cell r="K1692" t="str">
            <v>307</v>
          </cell>
        </row>
        <row r="1693">
          <cell r="A1693" t="str">
            <v>110300000</v>
          </cell>
          <cell r="B1693" t="str">
            <v>307C2KB0001</v>
          </cell>
          <cell r="C1693" t="str">
            <v>ป้ายตั้งหน้าร้าน</v>
          </cell>
          <cell r="D1693" t="str">
            <v>8 มิ.ย. 42</v>
          </cell>
          <cell r="E1693">
            <v>1400</v>
          </cell>
          <cell r="F1693">
            <v>0</v>
          </cell>
          <cell r="G1693">
            <v>20</v>
          </cell>
          <cell r="H1693">
            <v>158.78</v>
          </cell>
          <cell r="I1693">
            <v>158.78</v>
          </cell>
          <cell r="J1693">
            <v>1241.22</v>
          </cell>
          <cell r="K1693" t="str">
            <v>307</v>
          </cell>
        </row>
        <row r="1694">
          <cell r="A1694" t="str">
            <v>110300000</v>
          </cell>
          <cell r="B1694" t="str">
            <v>307C2PA0001</v>
          </cell>
          <cell r="C1694" t="str">
            <v>PARTITION ครึ่งกระจก</v>
          </cell>
          <cell r="D1694" t="str">
            <v>5 พ.ย. 41</v>
          </cell>
          <cell r="E1694">
            <v>6377.9</v>
          </cell>
          <cell r="F1694">
            <v>0</v>
          </cell>
          <cell r="G1694">
            <v>20</v>
          </cell>
          <cell r="H1694">
            <v>1474.79</v>
          </cell>
          <cell r="I1694">
            <v>1474.79</v>
          </cell>
          <cell r="J1694">
            <v>4903.1099999999997</v>
          </cell>
          <cell r="K1694" t="str">
            <v>307</v>
          </cell>
        </row>
        <row r="1695">
          <cell r="A1695" t="str">
            <v>110300000</v>
          </cell>
          <cell r="B1695" t="str">
            <v>307C2PT0001</v>
          </cell>
          <cell r="C1695" t="str">
            <v>กระติกน้ำร้อน</v>
          </cell>
          <cell r="D1695" t="str">
            <v>25 พ.ย. 41</v>
          </cell>
          <cell r="E1695">
            <v>818.18</v>
          </cell>
          <cell r="F1695">
            <v>0</v>
          </cell>
          <cell r="G1695">
            <v>20</v>
          </cell>
          <cell r="H1695">
            <v>180.24</v>
          </cell>
          <cell r="I1695">
            <v>180.24</v>
          </cell>
          <cell r="J1695">
            <v>637.94000000000005</v>
          </cell>
          <cell r="K1695" t="str">
            <v>307</v>
          </cell>
        </row>
        <row r="1696">
          <cell r="A1696" t="str">
            <v>110300000</v>
          </cell>
          <cell r="B1696" t="str">
            <v>307C2TA0001</v>
          </cell>
          <cell r="C1696" t="str">
            <v>โต๊ะทำงานจนท.สินไหม</v>
          </cell>
          <cell r="D1696" t="str">
            <v>5 พ.ย. 41</v>
          </cell>
          <cell r="E1696">
            <v>3654.87</v>
          </cell>
          <cell r="F1696">
            <v>0</v>
          </cell>
          <cell r="G1696">
            <v>20</v>
          </cell>
          <cell r="H1696">
            <v>845.1</v>
          </cell>
          <cell r="I1696">
            <v>845.1</v>
          </cell>
          <cell r="J1696">
            <v>2809.77</v>
          </cell>
          <cell r="K1696" t="str">
            <v>307</v>
          </cell>
        </row>
        <row r="1697">
          <cell r="A1697" t="str">
            <v>110300000</v>
          </cell>
          <cell r="B1697" t="str">
            <v>307C2TA0002</v>
          </cell>
          <cell r="C1697" t="str">
            <v>โต๊ะทำงานผู้จัดการ ขนาด 75-165-75</v>
          </cell>
          <cell r="D1697" t="str">
            <v>5 พ.ย. 41</v>
          </cell>
          <cell r="E1697">
            <v>4601.97</v>
          </cell>
          <cell r="F1697">
            <v>0</v>
          </cell>
          <cell r="G1697">
            <v>20</v>
          </cell>
          <cell r="H1697">
            <v>1064.1300000000001</v>
          </cell>
          <cell r="I1697">
            <v>1064.1300000000001</v>
          </cell>
          <cell r="J1697">
            <v>3537.84</v>
          </cell>
          <cell r="K1697" t="str">
            <v>307</v>
          </cell>
        </row>
        <row r="1698">
          <cell r="A1698" t="str">
            <v>110300000</v>
          </cell>
          <cell r="B1698" t="str">
            <v>307C2TA0003</v>
          </cell>
          <cell r="C1698" t="str">
            <v>โต๊ะข้างวางคอมพิวเตอร์ 50-90-75ั</v>
          </cell>
          <cell r="D1698" t="str">
            <v>5 พ.ย. 41</v>
          </cell>
          <cell r="E1698">
            <v>2082.09</v>
          </cell>
          <cell r="F1698">
            <v>0</v>
          </cell>
          <cell r="G1698">
            <v>20</v>
          </cell>
          <cell r="H1698">
            <v>481.48</v>
          </cell>
          <cell r="I1698">
            <v>481.48</v>
          </cell>
          <cell r="J1698">
            <v>1600.61</v>
          </cell>
          <cell r="K1698" t="str">
            <v>307</v>
          </cell>
        </row>
        <row r="1699">
          <cell r="A1699" t="str">
            <v>110300000</v>
          </cell>
          <cell r="B1699" t="str">
            <v>307C2TA0004</v>
          </cell>
          <cell r="C1699" t="str">
            <v>โต๊ะทำงานจนท.สินไหม</v>
          </cell>
          <cell r="D1699" t="str">
            <v>5 พ.ย. 41</v>
          </cell>
          <cell r="E1699">
            <v>3654.87</v>
          </cell>
          <cell r="F1699">
            <v>0</v>
          </cell>
          <cell r="G1699">
            <v>20</v>
          </cell>
          <cell r="H1699">
            <v>845.1</v>
          </cell>
          <cell r="I1699">
            <v>845.1</v>
          </cell>
          <cell r="J1699">
            <v>2809.77</v>
          </cell>
          <cell r="K1699" t="str">
            <v>307</v>
          </cell>
        </row>
        <row r="1700">
          <cell r="A1700" t="str">
            <v>110300000</v>
          </cell>
          <cell r="B1700" t="str">
            <v>307C2TA0005</v>
          </cell>
          <cell r="C1700" t="str">
            <v>โต๊ะทำงานจนท.สินไหม</v>
          </cell>
          <cell r="D1700" t="str">
            <v>5 พ.ย. 41</v>
          </cell>
          <cell r="E1700">
            <v>3654.87</v>
          </cell>
          <cell r="F1700">
            <v>0</v>
          </cell>
          <cell r="G1700">
            <v>20</v>
          </cell>
          <cell r="H1700">
            <v>845.1</v>
          </cell>
          <cell r="I1700">
            <v>845.1</v>
          </cell>
          <cell r="J1700">
            <v>2809.77</v>
          </cell>
          <cell r="K1700" t="str">
            <v>307</v>
          </cell>
        </row>
        <row r="1701">
          <cell r="A1701" t="str">
            <v>110300000</v>
          </cell>
          <cell r="B1701" t="str">
            <v>307C2TA0006</v>
          </cell>
          <cell r="C1701" t="str">
            <v>โต๊ะวางคอมพิวเตอร์-ปริ๊นเตอร์</v>
          </cell>
          <cell r="D1701" t="str">
            <v>5 พ.ย. 41</v>
          </cell>
          <cell r="E1701">
            <v>2336.75</v>
          </cell>
          <cell r="F1701">
            <v>0</v>
          </cell>
          <cell r="G1701">
            <v>20</v>
          </cell>
          <cell r="H1701">
            <v>540.29999999999995</v>
          </cell>
          <cell r="I1701">
            <v>540.29999999999995</v>
          </cell>
          <cell r="J1701">
            <v>1796.45</v>
          </cell>
          <cell r="K1701" t="str">
            <v>307</v>
          </cell>
        </row>
        <row r="1702">
          <cell r="A1702" t="str">
            <v>110300000</v>
          </cell>
          <cell r="B1702" t="str">
            <v>307C2TA0007</v>
          </cell>
          <cell r="C1702" t="str">
            <v>โต๊ะเข้ามุมเจ้าหน้าที่สินไหม</v>
          </cell>
          <cell r="D1702" t="str">
            <v>5 พ.ย. 41</v>
          </cell>
          <cell r="E1702">
            <v>1267.97</v>
          </cell>
          <cell r="F1702">
            <v>0</v>
          </cell>
          <cell r="G1702">
            <v>20</v>
          </cell>
          <cell r="H1702">
            <v>293.19</v>
          </cell>
          <cell r="I1702">
            <v>293.19</v>
          </cell>
          <cell r="J1702">
            <v>974.78</v>
          </cell>
          <cell r="K1702" t="str">
            <v>307</v>
          </cell>
        </row>
        <row r="1703">
          <cell r="A1703" t="str">
            <v>110300000</v>
          </cell>
          <cell r="B1703" t="str">
            <v>308C2AR0001</v>
          </cell>
          <cell r="C1703" t="str">
            <v>Aircondition</v>
          </cell>
          <cell r="D1703" t="str">
            <v>21 ก.ย. 41</v>
          </cell>
          <cell r="E1703">
            <v>39800</v>
          </cell>
          <cell r="F1703">
            <v>0</v>
          </cell>
          <cell r="G1703">
            <v>20</v>
          </cell>
          <cell r="H1703">
            <v>10184.41</v>
          </cell>
          <cell r="I1703">
            <v>10184.41</v>
          </cell>
          <cell r="J1703">
            <v>29615.59</v>
          </cell>
          <cell r="K1703" t="str">
            <v>308</v>
          </cell>
        </row>
        <row r="1704">
          <cell r="A1704" t="str">
            <v>110300000</v>
          </cell>
          <cell r="B1704" t="str">
            <v>308C2CB0001</v>
          </cell>
          <cell r="C1704" t="str">
            <v>ตู้เก็บเอกสาร บานลิ้นชัก ขนาด 40*90*75</v>
          </cell>
          <cell r="D1704" t="str">
            <v>5 พ.ย. 41</v>
          </cell>
          <cell r="E1704">
            <v>3376.67</v>
          </cell>
          <cell r="F1704">
            <v>0</v>
          </cell>
          <cell r="G1704">
            <v>20</v>
          </cell>
          <cell r="H1704">
            <v>780.84</v>
          </cell>
          <cell r="I1704">
            <v>780.84</v>
          </cell>
          <cell r="J1704">
            <v>2595.83</v>
          </cell>
          <cell r="K1704" t="str">
            <v>308</v>
          </cell>
        </row>
        <row r="1705">
          <cell r="A1705" t="str">
            <v>110300000</v>
          </cell>
          <cell r="B1705" t="str">
            <v>308C2CB0002</v>
          </cell>
          <cell r="C1705" t="str">
            <v>ตู้เก็บเอกสาร ขนาด 40*80*190</v>
          </cell>
          <cell r="D1705" t="str">
            <v>5 พ.ย. 41</v>
          </cell>
          <cell r="E1705">
            <v>4498.01</v>
          </cell>
          <cell r="F1705">
            <v>0</v>
          </cell>
          <cell r="G1705">
            <v>20</v>
          </cell>
          <cell r="H1705">
            <v>1040.05</v>
          </cell>
          <cell r="I1705">
            <v>1040.05</v>
          </cell>
          <cell r="J1705">
            <v>3457.96</v>
          </cell>
          <cell r="K1705" t="str">
            <v>308</v>
          </cell>
        </row>
        <row r="1706">
          <cell r="A1706" t="str">
            <v>110300000</v>
          </cell>
          <cell r="B1706" t="str">
            <v>308C2CB0003</v>
          </cell>
          <cell r="C1706" t="str">
            <v>ตู้เก็บเอกสาร ขนาด 40*80*190</v>
          </cell>
          <cell r="D1706" t="str">
            <v>5 พ.ย. 41</v>
          </cell>
          <cell r="E1706">
            <v>4498.01</v>
          </cell>
          <cell r="F1706">
            <v>0</v>
          </cell>
          <cell r="G1706">
            <v>20</v>
          </cell>
          <cell r="H1706">
            <v>1040.05</v>
          </cell>
          <cell r="I1706">
            <v>1040.05</v>
          </cell>
          <cell r="J1706">
            <v>3457.96</v>
          </cell>
          <cell r="K1706" t="str">
            <v>308</v>
          </cell>
        </row>
        <row r="1707">
          <cell r="A1707" t="str">
            <v>110300000</v>
          </cell>
          <cell r="B1707" t="str">
            <v>308C2CB0004</v>
          </cell>
          <cell r="C1707" t="str">
            <v>ตู้เก็บเอกสาร ขนาด 40*80*190</v>
          </cell>
          <cell r="D1707" t="str">
            <v>5 พ.ย. 41</v>
          </cell>
          <cell r="E1707">
            <v>4498.01</v>
          </cell>
          <cell r="F1707">
            <v>0</v>
          </cell>
          <cell r="G1707">
            <v>20</v>
          </cell>
          <cell r="H1707">
            <v>1040.05</v>
          </cell>
          <cell r="I1707">
            <v>1040.05</v>
          </cell>
          <cell r="J1707">
            <v>3457.96</v>
          </cell>
          <cell r="K1707" t="str">
            <v>308</v>
          </cell>
        </row>
        <row r="1708">
          <cell r="A1708" t="str">
            <v>110300000</v>
          </cell>
          <cell r="B1708" t="str">
            <v>308C2CB0005</v>
          </cell>
          <cell r="C1708" t="str">
            <v>ตู้เก็บเอกสาร บานเลื่อน 40-80-75</v>
          </cell>
          <cell r="D1708" t="str">
            <v>5 พ.ย. 41</v>
          </cell>
          <cell r="E1708">
            <v>2263.31</v>
          </cell>
          <cell r="F1708">
            <v>0</v>
          </cell>
          <cell r="G1708">
            <v>20</v>
          </cell>
          <cell r="H1708">
            <v>523.4</v>
          </cell>
          <cell r="I1708">
            <v>523.4</v>
          </cell>
          <cell r="J1708">
            <v>1739.91</v>
          </cell>
          <cell r="K1708" t="str">
            <v>308</v>
          </cell>
        </row>
        <row r="1709">
          <cell r="A1709" t="str">
            <v>110300000</v>
          </cell>
          <cell r="B1709" t="str">
            <v>308C2CB0006</v>
          </cell>
          <cell r="C1709" t="str">
            <v>ตู้เก็บเอกสาร บานเลื่อน 40-80-75</v>
          </cell>
          <cell r="D1709" t="str">
            <v>5 พ.ย. 41</v>
          </cell>
          <cell r="E1709">
            <v>2263.31</v>
          </cell>
          <cell r="F1709">
            <v>0</v>
          </cell>
          <cell r="G1709">
            <v>20</v>
          </cell>
          <cell r="H1709">
            <v>523.4</v>
          </cell>
          <cell r="I1709">
            <v>523.4</v>
          </cell>
          <cell r="J1709">
            <v>1739.91</v>
          </cell>
          <cell r="K1709" t="str">
            <v>308</v>
          </cell>
        </row>
        <row r="1710">
          <cell r="A1710" t="str">
            <v>110300000</v>
          </cell>
          <cell r="B1710" t="str">
            <v>308C2CH0001</v>
          </cell>
          <cell r="C1710" t="str">
            <v>เก้าอี้ทำงานผจก.</v>
          </cell>
          <cell r="D1710" t="str">
            <v>5 พ.ย. 41</v>
          </cell>
          <cell r="E1710">
            <v>4038.29</v>
          </cell>
          <cell r="F1710">
            <v>0</v>
          </cell>
          <cell r="G1710">
            <v>20</v>
          </cell>
          <cell r="H1710">
            <v>933.81</v>
          </cell>
          <cell r="I1710">
            <v>933.81</v>
          </cell>
          <cell r="J1710">
            <v>3104.48</v>
          </cell>
          <cell r="K1710" t="str">
            <v>308</v>
          </cell>
        </row>
        <row r="1711">
          <cell r="A1711" t="str">
            <v>110300000</v>
          </cell>
          <cell r="B1711" t="str">
            <v>308C2CH0002</v>
          </cell>
          <cell r="C1711" t="str">
            <v>เก้าอี้รับแขกหน้าโต๊ะจนท.สินไหม</v>
          </cell>
          <cell r="D1711" t="str">
            <v>5 พ.ย. 41</v>
          </cell>
          <cell r="E1711">
            <v>1705.35</v>
          </cell>
          <cell r="F1711">
            <v>0</v>
          </cell>
          <cell r="G1711">
            <v>20</v>
          </cell>
          <cell r="H1711">
            <v>394.34</v>
          </cell>
          <cell r="I1711">
            <v>394.34</v>
          </cell>
          <cell r="J1711">
            <v>1311.01</v>
          </cell>
          <cell r="K1711" t="str">
            <v>308</v>
          </cell>
        </row>
        <row r="1712">
          <cell r="A1712" t="str">
            <v>110300000</v>
          </cell>
          <cell r="B1712" t="str">
            <v>308C2CH0003</v>
          </cell>
          <cell r="C1712" t="str">
            <v>เก้าอี้รับแขกหน้าโต๊ะจนท.สินไหม</v>
          </cell>
          <cell r="D1712" t="str">
            <v>5 พ.ย. 41</v>
          </cell>
          <cell r="E1712">
            <v>1705.35</v>
          </cell>
          <cell r="F1712">
            <v>0</v>
          </cell>
          <cell r="G1712">
            <v>20</v>
          </cell>
          <cell r="H1712">
            <v>394.34</v>
          </cell>
          <cell r="I1712">
            <v>394.34</v>
          </cell>
          <cell r="J1712">
            <v>1311.01</v>
          </cell>
          <cell r="K1712" t="str">
            <v>308</v>
          </cell>
        </row>
        <row r="1713">
          <cell r="A1713" t="str">
            <v>110300000</v>
          </cell>
          <cell r="B1713" t="str">
            <v>308C2CH0004</v>
          </cell>
          <cell r="C1713" t="str">
            <v>เก้าอี้พักคอย 3 ที่นั่งพร้อมที่วางของ</v>
          </cell>
          <cell r="D1713" t="str">
            <v>5 พ.ย. 41</v>
          </cell>
          <cell r="E1713">
            <v>3037.77</v>
          </cell>
          <cell r="F1713">
            <v>0</v>
          </cell>
          <cell r="G1713">
            <v>20</v>
          </cell>
          <cell r="H1713">
            <v>702.45</v>
          </cell>
          <cell r="I1713">
            <v>702.45</v>
          </cell>
          <cell r="J1713">
            <v>2335.3200000000002</v>
          </cell>
          <cell r="K1713" t="str">
            <v>308</v>
          </cell>
        </row>
        <row r="1714">
          <cell r="A1714" t="str">
            <v>110300000</v>
          </cell>
          <cell r="B1714" t="str">
            <v>308C2CH0005</v>
          </cell>
          <cell r="C1714" t="str">
            <v>เก้าอี้หน้าโต๊ะ จนท.สินไหม</v>
          </cell>
          <cell r="D1714" t="str">
            <v>5 พ.ย. 41</v>
          </cell>
          <cell r="E1714">
            <v>1705.35</v>
          </cell>
          <cell r="F1714">
            <v>0</v>
          </cell>
          <cell r="G1714">
            <v>20</v>
          </cell>
          <cell r="H1714">
            <v>394.34</v>
          </cell>
          <cell r="I1714">
            <v>394.34</v>
          </cell>
          <cell r="J1714">
            <v>1311.01</v>
          </cell>
          <cell r="K1714" t="str">
            <v>308</v>
          </cell>
        </row>
        <row r="1715">
          <cell r="A1715" t="str">
            <v>110300000</v>
          </cell>
          <cell r="B1715" t="str">
            <v>308C2CH0006</v>
          </cell>
          <cell r="C1715" t="str">
            <v>เก้าอี้หน้าโต๊ะ จนท.สินไหม</v>
          </cell>
          <cell r="D1715" t="str">
            <v>5 พ.ย. 41</v>
          </cell>
          <cell r="E1715">
            <v>1705.35</v>
          </cell>
          <cell r="F1715">
            <v>0</v>
          </cell>
          <cell r="G1715">
            <v>20</v>
          </cell>
          <cell r="H1715">
            <v>394.34</v>
          </cell>
          <cell r="I1715">
            <v>394.34</v>
          </cell>
          <cell r="J1715">
            <v>1311.01</v>
          </cell>
          <cell r="K1715" t="str">
            <v>308</v>
          </cell>
        </row>
        <row r="1716">
          <cell r="A1716" t="str">
            <v>110300000</v>
          </cell>
          <cell r="B1716" t="str">
            <v>308C2CH0007</v>
          </cell>
          <cell r="C1716" t="str">
            <v>เก้าอี้ทำงาน จนท.สินไหม</v>
          </cell>
          <cell r="D1716" t="str">
            <v>5 พ.ย. 41</v>
          </cell>
          <cell r="E1716">
            <v>2123.1</v>
          </cell>
          <cell r="F1716">
            <v>0</v>
          </cell>
          <cell r="G1716">
            <v>20</v>
          </cell>
          <cell r="H1716">
            <v>490.9</v>
          </cell>
          <cell r="I1716">
            <v>490.9</v>
          </cell>
          <cell r="J1716">
            <v>1632.2</v>
          </cell>
          <cell r="K1716" t="str">
            <v>308</v>
          </cell>
        </row>
        <row r="1717">
          <cell r="A1717" t="str">
            <v>110300000</v>
          </cell>
          <cell r="B1717" t="str">
            <v>308C2CH0008</v>
          </cell>
          <cell r="C1717" t="str">
            <v>เก้าอี้ทำงาน จนท.สินไหม</v>
          </cell>
          <cell r="D1717" t="str">
            <v>5 พ.ย. 41</v>
          </cell>
          <cell r="E1717">
            <v>2123.1</v>
          </cell>
          <cell r="F1717">
            <v>0</v>
          </cell>
          <cell r="G1717">
            <v>20</v>
          </cell>
          <cell r="H1717">
            <v>490.9</v>
          </cell>
          <cell r="I1717">
            <v>490.9</v>
          </cell>
          <cell r="J1717">
            <v>1632.2</v>
          </cell>
          <cell r="K1717" t="str">
            <v>308</v>
          </cell>
        </row>
        <row r="1718">
          <cell r="A1718" t="str">
            <v>110300000</v>
          </cell>
          <cell r="B1718" t="str">
            <v>308C2CH0009</v>
          </cell>
          <cell r="C1718" t="str">
            <v>เก้าอี้ทำงาน จนท.สินไหม</v>
          </cell>
          <cell r="D1718" t="str">
            <v>5 พ.ย. 41</v>
          </cell>
          <cell r="E1718">
            <v>2123.1</v>
          </cell>
          <cell r="F1718">
            <v>0</v>
          </cell>
          <cell r="G1718">
            <v>20</v>
          </cell>
          <cell r="H1718">
            <v>490.9</v>
          </cell>
          <cell r="I1718">
            <v>490.9</v>
          </cell>
          <cell r="J1718">
            <v>1632.2</v>
          </cell>
          <cell r="K1718" t="str">
            <v>308</v>
          </cell>
        </row>
        <row r="1719">
          <cell r="A1719" t="str">
            <v>110300000</v>
          </cell>
          <cell r="B1719" t="str">
            <v>308C2CH0010</v>
          </cell>
          <cell r="C1719" t="str">
            <v>เก้าอี้หน้าโต๊ะ จนท.สินไหม</v>
          </cell>
          <cell r="D1719" t="str">
            <v>5 พ.ย. 41</v>
          </cell>
          <cell r="E1719">
            <v>1705.35</v>
          </cell>
          <cell r="F1719">
            <v>0</v>
          </cell>
          <cell r="G1719">
            <v>20</v>
          </cell>
          <cell r="H1719">
            <v>394.34</v>
          </cell>
          <cell r="I1719">
            <v>394.34</v>
          </cell>
          <cell r="J1719">
            <v>1311.01</v>
          </cell>
          <cell r="K1719" t="str">
            <v>308</v>
          </cell>
        </row>
        <row r="1720">
          <cell r="A1720" t="str">
            <v>110300000</v>
          </cell>
          <cell r="B1720" t="str">
            <v>308C2CS0001</v>
          </cell>
          <cell r="C1720" t="str">
            <v>เครื่องคิดเลข</v>
          </cell>
          <cell r="D1720" t="str">
            <v>12 ต.ค. 41</v>
          </cell>
          <cell r="E1720">
            <v>640</v>
          </cell>
          <cell r="F1720">
            <v>0</v>
          </cell>
          <cell r="G1720">
            <v>20</v>
          </cell>
          <cell r="H1720">
            <v>156.38999999999999</v>
          </cell>
          <cell r="I1720">
            <v>156.38999999999999</v>
          </cell>
          <cell r="J1720">
            <v>483.61</v>
          </cell>
          <cell r="K1720" t="str">
            <v>308</v>
          </cell>
        </row>
        <row r="1721">
          <cell r="A1721" t="str">
            <v>110300000</v>
          </cell>
          <cell r="B1721" t="str">
            <v>308C2CS0002</v>
          </cell>
          <cell r="C1721" t="str">
            <v>เครื่องคิดเลข</v>
          </cell>
          <cell r="D1721" t="str">
            <v>12 ต.ค. 41</v>
          </cell>
          <cell r="E1721">
            <v>640</v>
          </cell>
          <cell r="F1721">
            <v>0</v>
          </cell>
          <cell r="G1721">
            <v>20</v>
          </cell>
          <cell r="H1721">
            <v>156.38999999999999</v>
          </cell>
          <cell r="I1721">
            <v>156.38999999999999</v>
          </cell>
          <cell r="J1721">
            <v>483.61</v>
          </cell>
          <cell r="K1721" t="str">
            <v>308</v>
          </cell>
        </row>
        <row r="1722">
          <cell r="A1722" t="str">
            <v>110300000</v>
          </cell>
          <cell r="B1722" t="str">
            <v>308C2KB0001</v>
          </cell>
          <cell r="C1722" t="str">
            <v>ป้ายตั้งหน้าร้าน</v>
          </cell>
          <cell r="D1722" t="str">
            <v>15 มิ.ย. 42</v>
          </cell>
          <cell r="E1722">
            <v>1000</v>
          </cell>
          <cell r="F1722">
            <v>0</v>
          </cell>
          <cell r="G1722">
            <v>20</v>
          </cell>
          <cell r="H1722">
            <v>109.61</v>
          </cell>
          <cell r="I1722">
            <v>109.61</v>
          </cell>
          <cell r="J1722">
            <v>890.39</v>
          </cell>
          <cell r="K1722" t="str">
            <v>308</v>
          </cell>
        </row>
        <row r="1723">
          <cell r="A1723" t="str">
            <v>110300000</v>
          </cell>
          <cell r="B1723" t="str">
            <v>308C2KB0002</v>
          </cell>
          <cell r="C1723" t="str">
            <v>ป้ายตั้งหน้าร้าน</v>
          </cell>
          <cell r="D1723" t="str">
            <v>8 มิ.ย. 42</v>
          </cell>
          <cell r="E1723">
            <v>1400</v>
          </cell>
          <cell r="F1723">
            <v>0</v>
          </cell>
          <cell r="G1723">
            <v>20</v>
          </cell>
          <cell r="H1723">
            <v>158.78</v>
          </cell>
          <cell r="I1723">
            <v>158.78</v>
          </cell>
          <cell r="J1723">
            <v>1241.22</v>
          </cell>
          <cell r="K1723" t="str">
            <v>308</v>
          </cell>
        </row>
        <row r="1724">
          <cell r="A1724" t="str">
            <v>110300000</v>
          </cell>
          <cell r="B1724" t="str">
            <v>308C2KB0003</v>
          </cell>
          <cell r="C1724" t="str">
            <v>ตู้เย็น</v>
          </cell>
          <cell r="D1724" t="str">
            <v>5 พ.ย. 42</v>
          </cell>
          <cell r="E1724">
            <v>5500</v>
          </cell>
          <cell r="F1724">
            <v>0</v>
          </cell>
          <cell r="G1724">
            <v>20</v>
          </cell>
          <cell r="H1724">
            <v>171.78</v>
          </cell>
          <cell r="I1724">
            <v>171.78</v>
          </cell>
          <cell r="J1724">
            <v>5328.22</v>
          </cell>
          <cell r="K1724" t="str">
            <v>308</v>
          </cell>
        </row>
        <row r="1725">
          <cell r="A1725" t="str">
            <v>110300000</v>
          </cell>
          <cell r="B1725" t="str">
            <v>308C2PA0001</v>
          </cell>
          <cell r="C1725" t="str">
            <v>ฉากครึ่งกระจก ขนาด 250*150</v>
          </cell>
          <cell r="D1725" t="str">
            <v>5 พ.ย. 41</v>
          </cell>
          <cell r="E1725">
            <v>6377.9</v>
          </cell>
          <cell r="F1725">
            <v>0</v>
          </cell>
          <cell r="G1725">
            <v>20</v>
          </cell>
          <cell r="H1725">
            <v>1474.79</v>
          </cell>
          <cell r="I1725">
            <v>1474.79</v>
          </cell>
          <cell r="J1725">
            <v>4903.1099999999997</v>
          </cell>
          <cell r="K1725" t="str">
            <v>308</v>
          </cell>
        </row>
        <row r="1726">
          <cell r="A1726" t="str">
            <v>110300000</v>
          </cell>
          <cell r="B1726" t="str">
            <v>308C2PT0001</v>
          </cell>
          <cell r="C1726" t="str">
            <v>กระติกน้ำร้อน</v>
          </cell>
          <cell r="D1726" t="str">
            <v>9 พ.ย. 41</v>
          </cell>
          <cell r="E1726">
            <v>570</v>
          </cell>
          <cell r="F1726">
            <v>0</v>
          </cell>
          <cell r="G1726">
            <v>20</v>
          </cell>
          <cell r="H1726">
            <v>130.54</v>
          </cell>
          <cell r="I1726">
            <v>130.54</v>
          </cell>
          <cell r="J1726">
            <v>439.46</v>
          </cell>
          <cell r="K1726" t="str">
            <v>308</v>
          </cell>
        </row>
        <row r="1727">
          <cell r="A1727" t="str">
            <v>110300000</v>
          </cell>
          <cell r="B1727" t="str">
            <v>308C2TA0001</v>
          </cell>
          <cell r="C1727" t="str">
            <v>โต๊ะทำงานผจก. ขนาด 75*165*75</v>
          </cell>
          <cell r="D1727" t="str">
            <v>5 พ.ย. 41</v>
          </cell>
          <cell r="E1727">
            <v>4601.97</v>
          </cell>
          <cell r="F1727">
            <v>0</v>
          </cell>
          <cell r="G1727">
            <v>20</v>
          </cell>
          <cell r="H1727">
            <v>1064.1300000000001</v>
          </cell>
          <cell r="I1727">
            <v>1064.1300000000001</v>
          </cell>
          <cell r="J1727">
            <v>3537.84</v>
          </cell>
          <cell r="K1727" t="str">
            <v>308</v>
          </cell>
        </row>
        <row r="1728">
          <cell r="A1728" t="str">
            <v>110300000</v>
          </cell>
          <cell r="B1728" t="str">
            <v>308C2TA0002</v>
          </cell>
          <cell r="C1728" t="str">
            <v>โต๊ะข้างวางคอมพิวเตอร์ 50*90*75ั</v>
          </cell>
          <cell r="D1728" t="str">
            <v>5 พ.ย. 41</v>
          </cell>
          <cell r="E1728">
            <v>2082.09</v>
          </cell>
          <cell r="F1728">
            <v>0</v>
          </cell>
          <cell r="G1728">
            <v>20</v>
          </cell>
          <cell r="H1728">
            <v>481.48</v>
          </cell>
          <cell r="I1728">
            <v>481.48</v>
          </cell>
          <cell r="J1728">
            <v>1600.61</v>
          </cell>
          <cell r="K1728" t="str">
            <v>308</v>
          </cell>
        </row>
        <row r="1729">
          <cell r="A1729" t="str">
            <v>110300000</v>
          </cell>
          <cell r="B1729" t="str">
            <v>308C2TA0003</v>
          </cell>
          <cell r="C1729" t="str">
            <v>โต๊ะทำงาน จนท.สินไหม 60-120-75</v>
          </cell>
          <cell r="D1729" t="str">
            <v>5 พ.ย. 41</v>
          </cell>
          <cell r="E1729">
            <v>3654.87</v>
          </cell>
          <cell r="F1729">
            <v>0</v>
          </cell>
          <cell r="G1729">
            <v>20</v>
          </cell>
          <cell r="H1729">
            <v>845.1</v>
          </cell>
          <cell r="I1729">
            <v>845.1</v>
          </cell>
          <cell r="J1729">
            <v>2809.77</v>
          </cell>
          <cell r="K1729" t="str">
            <v>308</v>
          </cell>
        </row>
        <row r="1730">
          <cell r="A1730" t="str">
            <v>110300000</v>
          </cell>
          <cell r="B1730" t="str">
            <v>308C2TA0004</v>
          </cell>
          <cell r="C1730" t="str">
            <v>โต๊ะทำงาน จนท.สินไหม 60-120-75</v>
          </cell>
          <cell r="D1730" t="str">
            <v>5 พ.ย. 41</v>
          </cell>
          <cell r="E1730">
            <v>3654.87</v>
          </cell>
          <cell r="F1730">
            <v>0</v>
          </cell>
          <cell r="G1730">
            <v>20</v>
          </cell>
          <cell r="H1730">
            <v>845.1</v>
          </cell>
          <cell r="I1730">
            <v>845.1</v>
          </cell>
          <cell r="J1730">
            <v>2809.77</v>
          </cell>
          <cell r="K1730" t="str">
            <v>308</v>
          </cell>
        </row>
        <row r="1731">
          <cell r="A1731" t="str">
            <v>110300000</v>
          </cell>
          <cell r="B1731" t="str">
            <v>308C2TA0005</v>
          </cell>
          <cell r="C1731" t="str">
            <v>โต๊ะทำงาน จนท.สินไหม 60-120-75</v>
          </cell>
          <cell r="D1731" t="str">
            <v>5 พ.ย. 41</v>
          </cell>
          <cell r="E1731">
            <v>3654.87</v>
          </cell>
          <cell r="F1731">
            <v>0</v>
          </cell>
          <cell r="G1731">
            <v>20</v>
          </cell>
          <cell r="H1731">
            <v>845.1</v>
          </cell>
          <cell r="I1731">
            <v>845.1</v>
          </cell>
          <cell r="J1731">
            <v>2809.77</v>
          </cell>
          <cell r="K1731" t="str">
            <v>308</v>
          </cell>
        </row>
        <row r="1732">
          <cell r="A1732" t="str">
            <v>110300000</v>
          </cell>
          <cell r="B1732" t="str">
            <v>308C2TA0006</v>
          </cell>
          <cell r="C1732" t="str">
            <v>โต๊ะวางคอมพิวเตอร์ 60-100-75</v>
          </cell>
          <cell r="D1732" t="str">
            <v>5 พ.ย. 41</v>
          </cell>
          <cell r="E1732">
            <v>2336.75</v>
          </cell>
          <cell r="F1732">
            <v>0</v>
          </cell>
          <cell r="G1732">
            <v>20</v>
          </cell>
          <cell r="H1732">
            <v>540.29999999999995</v>
          </cell>
          <cell r="I1732">
            <v>540.29999999999995</v>
          </cell>
          <cell r="J1732">
            <v>1796.45</v>
          </cell>
          <cell r="K1732" t="str">
            <v>308</v>
          </cell>
        </row>
        <row r="1733">
          <cell r="A1733" t="str">
            <v>110300000</v>
          </cell>
          <cell r="B1733" t="str">
            <v>308C2TA0007</v>
          </cell>
          <cell r="C1733" t="str">
            <v>โต๊ะเข้ามุม จนท.สินไหม 60-60-75</v>
          </cell>
          <cell r="D1733" t="str">
            <v>5 พ.ย. 41</v>
          </cell>
          <cell r="E1733">
            <v>1267.57</v>
          </cell>
          <cell r="F1733">
            <v>0</v>
          </cell>
          <cell r="G1733">
            <v>20</v>
          </cell>
          <cell r="H1733">
            <v>293.11</v>
          </cell>
          <cell r="I1733">
            <v>293.11</v>
          </cell>
          <cell r="J1733">
            <v>974.46</v>
          </cell>
          <cell r="K1733" t="str">
            <v>308</v>
          </cell>
        </row>
        <row r="1734">
          <cell r="A1734" t="str">
            <v>110300000</v>
          </cell>
          <cell r="B1734" t="str">
            <v>309C2030001</v>
          </cell>
          <cell r="C1734" t="str">
            <v>โต๊ะเข้ามุมจนท.สินไหม 60*60*75</v>
          </cell>
          <cell r="D1734" t="str">
            <v>5 พ.ย. 41</v>
          </cell>
          <cell r="E1734">
            <v>1267.57</v>
          </cell>
          <cell r="F1734">
            <v>0</v>
          </cell>
          <cell r="G1734">
            <v>20</v>
          </cell>
          <cell r="H1734">
            <v>293.11</v>
          </cell>
          <cell r="I1734">
            <v>293.11</v>
          </cell>
          <cell r="J1734">
            <v>974.46</v>
          </cell>
          <cell r="K1734" t="str">
            <v>309</v>
          </cell>
        </row>
        <row r="1735">
          <cell r="A1735" t="str">
            <v>110300000</v>
          </cell>
          <cell r="B1735" t="str">
            <v>309C2040001</v>
          </cell>
          <cell r="C1735" t="str">
            <v>โต๊ะทำงานจนท.สินไหม 60*120*75</v>
          </cell>
          <cell r="D1735" t="str">
            <v>5 พ.ย. 41</v>
          </cell>
          <cell r="E1735">
            <v>3654.87</v>
          </cell>
          <cell r="F1735">
            <v>0</v>
          </cell>
          <cell r="G1735">
            <v>20</v>
          </cell>
          <cell r="H1735">
            <v>845.1</v>
          </cell>
          <cell r="I1735">
            <v>845.1</v>
          </cell>
          <cell r="J1735">
            <v>2809.77</v>
          </cell>
          <cell r="K1735" t="str">
            <v>309</v>
          </cell>
        </row>
        <row r="1736">
          <cell r="A1736" t="str">
            <v>110300000</v>
          </cell>
          <cell r="B1736" t="str">
            <v>309C2040002</v>
          </cell>
          <cell r="C1736" t="str">
            <v>โต๊ะทำงานจนท.สินไหม 60*120*75</v>
          </cell>
          <cell r="D1736" t="str">
            <v>5 พ.ย. 41</v>
          </cell>
          <cell r="E1736">
            <v>3654.87</v>
          </cell>
          <cell r="F1736">
            <v>0</v>
          </cell>
          <cell r="G1736">
            <v>20</v>
          </cell>
          <cell r="H1736">
            <v>845.1</v>
          </cell>
          <cell r="I1736">
            <v>845.1</v>
          </cell>
          <cell r="J1736">
            <v>2809.77</v>
          </cell>
          <cell r="K1736" t="str">
            <v>309</v>
          </cell>
        </row>
        <row r="1737">
          <cell r="A1737" t="str">
            <v>110300000</v>
          </cell>
          <cell r="B1737" t="str">
            <v>309C2040003</v>
          </cell>
          <cell r="C1737" t="str">
            <v>โต๊ะทำงานจนท.สินไหม 60*120*75</v>
          </cell>
          <cell r="D1737" t="str">
            <v>5 พ.ย. 41</v>
          </cell>
          <cell r="E1737">
            <v>3654.87</v>
          </cell>
          <cell r="F1737">
            <v>0</v>
          </cell>
          <cell r="G1737">
            <v>20</v>
          </cell>
          <cell r="H1737">
            <v>845.1</v>
          </cell>
          <cell r="I1737">
            <v>845.1</v>
          </cell>
          <cell r="J1737">
            <v>2809.77</v>
          </cell>
          <cell r="K1737" t="str">
            <v>309</v>
          </cell>
        </row>
        <row r="1738">
          <cell r="A1738" t="str">
            <v>110300000</v>
          </cell>
          <cell r="B1738" t="str">
            <v>309C2060001</v>
          </cell>
          <cell r="C1738" t="str">
            <v>โต๊ะทำงานผจก. ขนาด 75*165*75</v>
          </cell>
          <cell r="D1738" t="str">
            <v>5 พ.ย. 41</v>
          </cell>
          <cell r="E1738">
            <v>4601.97</v>
          </cell>
          <cell r="F1738">
            <v>0</v>
          </cell>
          <cell r="G1738">
            <v>20</v>
          </cell>
          <cell r="H1738">
            <v>1064.1300000000001</v>
          </cell>
          <cell r="I1738">
            <v>1064.1300000000001</v>
          </cell>
          <cell r="J1738">
            <v>3537.84</v>
          </cell>
          <cell r="K1738" t="str">
            <v>309</v>
          </cell>
        </row>
        <row r="1739">
          <cell r="A1739" t="str">
            <v>110300000</v>
          </cell>
          <cell r="B1739" t="str">
            <v>309C2080001</v>
          </cell>
          <cell r="C1739" t="str">
            <v>โต๊ะวางคอมพิวเตอร์ 60*100*75</v>
          </cell>
          <cell r="D1739" t="str">
            <v>5 พ.ย. 41</v>
          </cell>
          <cell r="E1739">
            <v>2336.75</v>
          </cell>
          <cell r="F1739">
            <v>0</v>
          </cell>
          <cell r="G1739">
            <v>20</v>
          </cell>
          <cell r="H1739">
            <v>540.29999999999995</v>
          </cell>
          <cell r="I1739">
            <v>540.29999999999995</v>
          </cell>
          <cell r="J1739">
            <v>1796.45</v>
          </cell>
          <cell r="K1739" t="str">
            <v>309</v>
          </cell>
        </row>
        <row r="1740">
          <cell r="A1740" t="str">
            <v>110300000</v>
          </cell>
          <cell r="B1740" t="str">
            <v>309C20Z0001</v>
          </cell>
          <cell r="C1740" t="str">
            <v>โต๊ะข้างวางคอมพิวเตอร์ 50*90*75</v>
          </cell>
          <cell r="D1740" t="str">
            <v>5 พ.ย. 41</v>
          </cell>
          <cell r="E1740">
            <v>2082.09</v>
          </cell>
          <cell r="F1740">
            <v>0</v>
          </cell>
          <cell r="G1740">
            <v>20</v>
          </cell>
          <cell r="H1740">
            <v>481.48</v>
          </cell>
          <cell r="I1740">
            <v>481.48</v>
          </cell>
          <cell r="J1740">
            <v>1600.61</v>
          </cell>
          <cell r="K1740" t="str">
            <v>309</v>
          </cell>
        </row>
        <row r="1741">
          <cell r="A1741" t="str">
            <v>110300000</v>
          </cell>
          <cell r="B1741" t="str">
            <v>309C21K0001</v>
          </cell>
          <cell r="C1741" t="str">
            <v>เก้าอี้ทำงานจนท.สินไหม - ธุรการ</v>
          </cell>
          <cell r="D1741" t="str">
            <v>5 พ.ย. 41</v>
          </cell>
          <cell r="E1741">
            <v>2123.1</v>
          </cell>
          <cell r="F1741">
            <v>0</v>
          </cell>
          <cell r="G1741">
            <v>20</v>
          </cell>
          <cell r="H1741">
            <v>490.9</v>
          </cell>
          <cell r="I1741">
            <v>490.9</v>
          </cell>
          <cell r="J1741">
            <v>1632.2</v>
          </cell>
          <cell r="K1741" t="str">
            <v>309</v>
          </cell>
        </row>
        <row r="1742">
          <cell r="A1742" t="str">
            <v>110300000</v>
          </cell>
          <cell r="B1742" t="str">
            <v>309C21K0002</v>
          </cell>
          <cell r="C1742" t="str">
            <v>เก้าอี้ทำงานจนท.สินไหม - ธุรการ</v>
          </cell>
          <cell r="D1742" t="str">
            <v>5 พ.ย. 41</v>
          </cell>
          <cell r="E1742">
            <v>2123.1</v>
          </cell>
          <cell r="F1742">
            <v>0</v>
          </cell>
          <cell r="G1742">
            <v>20</v>
          </cell>
          <cell r="H1742">
            <v>490.9</v>
          </cell>
          <cell r="I1742">
            <v>490.9</v>
          </cell>
          <cell r="J1742">
            <v>1632.2</v>
          </cell>
          <cell r="K1742" t="str">
            <v>309</v>
          </cell>
        </row>
        <row r="1743">
          <cell r="A1743" t="str">
            <v>110300000</v>
          </cell>
          <cell r="B1743" t="str">
            <v>309C21K0003</v>
          </cell>
          <cell r="C1743" t="str">
            <v>เก้าอี้ทำงานจนท.สินไหม - ธุรการ</v>
          </cell>
          <cell r="D1743" t="str">
            <v>5 พ.ย. 41</v>
          </cell>
          <cell r="E1743">
            <v>2123.1</v>
          </cell>
          <cell r="F1743">
            <v>0</v>
          </cell>
          <cell r="G1743">
            <v>20</v>
          </cell>
          <cell r="H1743">
            <v>490.9</v>
          </cell>
          <cell r="I1743">
            <v>490.9</v>
          </cell>
          <cell r="J1743">
            <v>1632.2</v>
          </cell>
          <cell r="K1743" t="str">
            <v>309</v>
          </cell>
        </row>
        <row r="1744">
          <cell r="A1744" t="str">
            <v>110300000</v>
          </cell>
          <cell r="B1744" t="str">
            <v>309C21L0001</v>
          </cell>
          <cell r="C1744" t="str">
            <v>เก้าอี้รับแขกหน้าโต๊ะจนท.สินไหม</v>
          </cell>
          <cell r="D1744" t="str">
            <v>5 พ.ย. 41</v>
          </cell>
          <cell r="E1744">
            <v>1705.35</v>
          </cell>
          <cell r="F1744">
            <v>0</v>
          </cell>
          <cell r="G1744">
            <v>20</v>
          </cell>
          <cell r="H1744">
            <v>394.34</v>
          </cell>
          <cell r="I1744">
            <v>394.34</v>
          </cell>
          <cell r="J1744">
            <v>1311.01</v>
          </cell>
          <cell r="K1744" t="str">
            <v>309</v>
          </cell>
        </row>
        <row r="1745">
          <cell r="A1745" t="str">
            <v>110300000</v>
          </cell>
          <cell r="B1745" t="str">
            <v>309C21L0002</v>
          </cell>
          <cell r="C1745" t="str">
            <v>เก้าอี้รับแขกหน้าโต๊ะจนท.สินไหม</v>
          </cell>
          <cell r="D1745" t="str">
            <v>5 พ.ย. 41</v>
          </cell>
          <cell r="E1745">
            <v>1705.35</v>
          </cell>
          <cell r="F1745">
            <v>0</v>
          </cell>
          <cell r="G1745">
            <v>20</v>
          </cell>
          <cell r="H1745">
            <v>394.34</v>
          </cell>
          <cell r="I1745">
            <v>394.34</v>
          </cell>
          <cell r="J1745">
            <v>1311.01</v>
          </cell>
          <cell r="K1745" t="str">
            <v>309</v>
          </cell>
        </row>
        <row r="1746">
          <cell r="A1746" t="str">
            <v>110300000</v>
          </cell>
          <cell r="B1746" t="str">
            <v>309C21L0003</v>
          </cell>
          <cell r="C1746" t="str">
            <v>เก้าอี้รับแขกหน้าโต๊ะจนท.สินไหม</v>
          </cell>
          <cell r="D1746" t="str">
            <v>5 พ.ย. 41</v>
          </cell>
          <cell r="E1746">
            <v>1705.35</v>
          </cell>
          <cell r="F1746">
            <v>0</v>
          </cell>
          <cell r="G1746">
            <v>20</v>
          </cell>
          <cell r="H1746">
            <v>394.34</v>
          </cell>
          <cell r="I1746">
            <v>394.34</v>
          </cell>
          <cell r="J1746">
            <v>1311.01</v>
          </cell>
          <cell r="K1746" t="str">
            <v>309</v>
          </cell>
        </row>
        <row r="1747">
          <cell r="A1747" t="str">
            <v>110300000</v>
          </cell>
          <cell r="B1747" t="str">
            <v>309C21L0004</v>
          </cell>
          <cell r="C1747" t="str">
            <v>เก้าอี้รับแขกหน้าโต๊ะจนท.สินไหม</v>
          </cell>
          <cell r="D1747" t="str">
            <v>5 พ.ย. 41</v>
          </cell>
          <cell r="E1747">
            <v>1705.35</v>
          </cell>
          <cell r="F1747">
            <v>0</v>
          </cell>
          <cell r="G1747">
            <v>20</v>
          </cell>
          <cell r="H1747">
            <v>394.34</v>
          </cell>
          <cell r="I1747">
            <v>394.34</v>
          </cell>
          <cell r="J1747">
            <v>1311.01</v>
          </cell>
          <cell r="K1747" t="str">
            <v>309</v>
          </cell>
        </row>
        <row r="1748">
          <cell r="A1748" t="str">
            <v>110300000</v>
          </cell>
          <cell r="B1748" t="str">
            <v>309C21L0005</v>
          </cell>
          <cell r="C1748" t="str">
            <v>เก้าอี้รับแขกหน้าโต๊ะจนท.สินไหม</v>
          </cell>
          <cell r="D1748" t="str">
            <v>5 พ.ย. 41</v>
          </cell>
          <cell r="E1748">
            <v>1705.35</v>
          </cell>
          <cell r="F1748">
            <v>0</v>
          </cell>
          <cell r="G1748">
            <v>20</v>
          </cell>
          <cell r="H1748">
            <v>394.34</v>
          </cell>
          <cell r="I1748">
            <v>394.34</v>
          </cell>
          <cell r="J1748">
            <v>1311.01</v>
          </cell>
          <cell r="K1748" t="str">
            <v>309</v>
          </cell>
        </row>
        <row r="1749">
          <cell r="A1749" t="str">
            <v>110300000</v>
          </cell>
          <cell r="B1749" t="str">
            <v>309C21M0001</v>
          </cell>
          <cell r="C1749" t="str">
            <v>เก้าอี้ทำงานผจก.</v>
          </cell>
          <cell r="D1749" t="str">
            <v>5 พ.ย. 41</v>
          </cell>
          <cell r="E1749">
            <v>4038.29</v>
          </cell>
          <cell r="F1749">
            <v>0</v>
          </cell>
          <cell r="G1749">
            <v>20</v>
          </cell>
          <cell r="H1749">
            <v>995.77</v>
          </cell>
          <cell r="I1749">
            <v>933.81</v>
          </cell>
          <cell r="J1749">
            <v>3104.48</v>
          </cell>
          <cell r="K1749" t="str">
            <v>309</v>
          </cell>
        </row>
        <row r="1750">
          <cell r="A1750" t="str">
            <v>110300000</v>
          </cell>
          <cell r="B1750" t="str">
            <v>309C21U0001</v>
          </cell>
          <cell r="C1750" t="str">
            <v>เก้าอี้พักคอย 3 ที่นั่ง พร้อมที่วางของ</v>
          </cell>
          <cell r="D1750" t="str">
            <v>5 พ.ย. 41</v>
          </cell>
          <cell r="E1750">
            <v>3037.77</v>
          </cell>
          <cell r="F1750">
            <v>0</v>
          </cell>
          <cell r="G1750">
            <v>20</v>
          </cell>
          <cell r="H1750">
            <v>702.45</v>
          </cell>
          <cell r="I1750">
            <v>702.45</v>
          </cell>
          <cell r="J1750">
            <v>2335.3200000000002</v>
          </cell>
          <cell r="K1750" t="str">
            <v>309</v>
          </cell>
        </row>
        <row r="1751">
          <cell r="A1751" t="str">
            <v>110300000</v>
          </cell>
          <cell r="B1751" t="str">
            <v>309C22J0001</v>
          </cell>
          <cell r="C1751" t="str">
            <v>ตู้เก็บเอกสาร บานเลื่อน 40*80*75</v>
          </cell>
          <cell r="D1751" t="str">
            <v>5 พ.ย. 41</v>
          </cell>
          <cell r="E1751">
            <v>2263.31</v>
          </cell>
          <cell r="F1751">
            <v>0</v>
          </cell>
          <cell r="G1751">
            <v>20</v>
          </cell>
          <cell r="H1751">
            <v>523.4</v>
          </cell>
          <cell r="I1751">
            <v>523.4</v>
          </cell>
          <cell r="J1751">
            <v>1739.91</v>
          </cell>
          <cell r="K1751" t="str">
            <v>309</v>
          </cell>
        </row>
        <row r="1752">
          <cell r="A1752" t="str">
            <v>110300000</v>
          </cell>
          <cell r="B1752" t="str">
            <v>309C22J0002</v>
          </cell>
          <cell r="C1752" t="str">
            <v>ตู้เก็บเอกสาร บานเลื่อน 40*80*75</v>
          </cell>
          <cell r="D1752" t="str">
            <v>5 พ.ย. 41</v>
          </cell>
          <cell r="E1752">
            <v>2263.31</v>
          </cell>
          <cell r="F1752">
            <v>0</v>
          </cell>
          <cell r="G1752">
            <v>20</v>
          </cell>
          <cell r="H1752">
            <v>523.4</v>
          </cell>
          <cell r="I1752">
            <v>523.4</v>
          </cell>
          <cell r="J1752">
            <v>1739.91</v>
          </cell>
          <cell r="K1752" t="str">
            <v>309</v>
          </cell>
        </row>
        <row r="1753">
          <cell r="A1753" t="str">
            <v>110300000</v>
          </cell>
          <cell r="B1753" t="str">
            <v>309C22K0001</v>
          </cell>
          <cell r="C1753" t="str">
            <v>ตู้เก็บเอกสาร บานลิ้นชัก 40*90*75</v>
          </cell>
          <cell r="D1753" t="str">
            <v>5 พ.ย. 41</v>
          </cell>
          <cell r="E1753">
            <v>3376.37</v>
          </cell>
          <cell r="F1753">
            <v>0</v>
          </cell>
          <cell r="G1753">
            <v>20</v>
          </cell>
          <cell r="H1753">
            <v>780.7</v>
          </cell>
          <cell r="I1753">
            <v>780.7</v>
          </cell>
          <cell r="J1753">
            <v>2595.67</v>
          </cell>
          <cell r="K1753" t="str">
            <v>309</v>
          </cell>
        </row>
        <row r="1754">
          <cell r="A1754" t="str">
            <v>110300000</v>
          </cell>
          <cell r="B1754" t="str">
            <v>309C22L0001</v>
          </cell>
          <cell r="C1754" t="str">
            <v>ตู้เก็บเอกสาร ขนาด 40*80*190</v>
          </cell>
          <cell r="D1754" t="str">
            <v>5 พ.ย. 41</v>
          </cell>
          <cell r="E1754">
            <v>4498.01</v>
          </cell>
          <cell r="F1754">
            <v>0</v>
          </cell>
          <cell r="G1754">
            <v>20</v>
          </cell>
          <cell r="H1754">
            <v>1040.05</v>
          </cell>
          <cell r="I1754">
            <v>1040.05</v>
          </cell>
          <cell r="J1754">
            <v>3457.96</v>
          </cell>
          <cell r="K1754" t="str">
            <v>309</v>
          </cell>
        </row>
        <row r="1755">
          <cell r="A1755" t="str">
            <v>110300000</v>
          </cell>
          <cell r="B1755" t="str">
            <v>309C22L0002</v>
          </cell>
          <cell r="C1755" t="str">
            <v>ตู้เก็บเอกสาร ขนาด 40*80*190</v>
          </cell>
          <cell r="D1755" t="str">
            <v>5 พ.ย. 41</v>
          </cell>
          <cell r="E1755">
            <v>4498.01</v>
          </cell>
          <cell r="F1755">
            <v>0</v>
          </cell>
          <cell r="G1755">
            <v>20</v>
          </cell>
          <cell r="H1755">
            <v>1040.05</v>
          </cell>
          <cell r="I1755">
            <v>1040.05</v>
          </cell>
          <cell r="J1755">
            <v>3457.96</v>
          </cell>
          <cell r="K1755" t="str">
            <v>309</v>
          </cell>
        </row>
        <row r="1756">
          <cell r="A1756" t="str">
            <v>110300000</v>
          </cell>
          <cell r="B1756" t="str">
            <v>309C22L0003</v>
          </cell>
          <cell r="C1756" t="str">
            <v>ตู้เก็บเอกสาร ขนาด 40*80*190</v>
          </cell>
          <cell r="D1756" t="str">
            <v>5 พ.ย. 41</v>
          </cell>
          <cell r="E1756">
            <v>4498.01</v>
          </cell>
          <cell r="F1756">
            <v>0</v>
          </cell>
          <cell r="G1756">
            <v>20</v>
          </cell>
          <cell r="H1756">
            <v>1040.05</v>
          </cell>
          <cell r="I1756">
            <v>1040.05</v>
          </cell>
          <cell r="J1756">
            <v>3457.96</v>
          </cell>
          <cell r="K1756" t="str">
            <v>309</v>
          </cell>
        </row>
        <row r="1757">
          <cell r="A1757" t="str">
            <v>110300000</v>
          </cell>
          <cell r="B1757" t="str">
            <v>309C26U0001</v>
          </cell>
          <cell r="C1757" t="str">
            <v>ฉากครึ่งกระจก ขนาด 250*150</v>
          </cell>
          <cell r="D1757" t="str">
            <v>5 พ.ย. 41</v>
          </cell>
          <cell r="E1757">
            <v>6377.9</v>
          </cell>
          <cell r="F1757">
            <v>0</v>
          </cell>
          <cell r="G1757">
            <v>20</v>
          </cell>
          <cell r="H1757">
            <v>1474.79</v>
          </cell>
          <cell r="I1757">
            <v>1474.79</v>
          </cell>
          <cell r="J1757">
            <v>4903.1099999999997</v>
          </cell>
          <cell r="K1757" t="str">
            <v>309</v>
          </cell>
        </row>
        <row r="1758">
          <cell r="A1758" t="str">
            <v>110300000</v>
          </cell>
          <cell r="B1758" t="str">
            <v>309C2AR0001</v>
          </cell>
          <cell r="C1758" t="str">
            <v>Aircondition</v>
          </cell>
          <cell r="D1758" t="str">
            <v>21 ก.ย. 41</v>
          </cell>
          <cell r="E1758">
            <v>39800</v>
          </cell>
          <cell r="F1758">
            <v>0</v>
          </cell>
          <cell r="G1758">
            <v>20</v>
          </cell>
          <cell r="H1758">
            <v>10184.41</v>
          </cell>
          <cell r="I1758">
            <v>10184.41</v>
          </cell>
          <cell r="J1758">
            <v>29615.59</v>
          </cell>
          <cell r="K1758" t="str">
            <v>309</v>
          </cell>
        </row>
        <row r="1759">
          <cell r="A1759" t="str">
            <v>110300000</v>
          </cell>
          <cell r="B1759" t="str">
            <v>309C2CS0001</v>
          </cell>
          <cell r="C1759" t="str">
            <v>เครื่องคิดเลข</v>
          </cell>
          <cell r="D1759" t="str">
            <v>19 ต.ค. 41</v>
          </cell>
          <cell r="E1759">
            <v>640</v>
          </cell>
          <cell r="F1759">
            <v>0</v>
          </cell>
          <cell r="G1759">
            <v>20</v>
          </cell>
          <cell r="H1759">
            <v>153.94</v>
          </cell>
          <cell r="I1759">
            <v>153.94</v>
          </cell>
          <cell r="J1759">
            <v>486.06</v>
          </cell>
          <cell r="K1759" t="str">
            <v>309</v>
          </cell>
        </row>
        <row r="1760">
          <cell r="A1760" t="str">
            <v>110300000</v>
          </cell>
          <cell r="B1760" t="str">
            <v>309C2CS0002</v>
          </cell>
          <cell r="C1760" t="str">
            <v>เครื่องคิดเลข</v>
          </cell>
          <cell r="D1760" t="str">
            <v>19 ต.ค. 41</v>
          </cell>
          <cell r="E1760">
            <v>640</v>
          </cell>
          <cell r="F1760">
            <v>0</v>
          </cell>
          <cell r="G1760">
            <v>20</v>
          </cell>
          <cell r="H1760">
            <v>153.94</v>
          </cell>
          <cell r="I1760">
            <v>153.94</v>
          </cell>
          <cell r="J1760">
            <v>486.06</v>
          </cell>
          <cell r="K1760" t="str">
            <v>309</v>
          </cell>
        </row>
        <row r="1761">
          <cell r="A1761" t="str">
            <v>110300000</v>
          </cell>
          <cell r="B1761" t="str">
            <v>309C2KB0001</v>
          </cell>
          <cell r="C1761" t="str">
            <v>ตู้เย็นฮิตาชิ</v>
          </cell>
          <cell r="D1761" t="str">
            <v>15 ต.ค. 42</v>
          </cell>
          <cell r="E1761">
            <v>4766.3599999999997</v>
          </cell>
          <cell r="F1761">
            <v>0</v>
          </cell>
          <cell r="G1761">
            <v>20</v>
          </cell>
          <cell r="H1761">
            <v>203.71</v>
          </cell>
          <cell r="I1761">
            <v>203.71</v>
          </cell>
          <cell r="J1761">
            <v>4562.6499999999996</v>
          </cell>
          <cell r="K1761" t="str">
            <v>309</v>
          </cell>
        </row>
        <row r="1762">
          <cell r="A1762" t="str">
            <v>110300000</v>
          </cell>
          <cell r="B1762" t="str">
            <v>309C2SS001</v>
          </cell>
          <cell r="C1762" t="str">
            <v>บันไดเหล็ก</v>
          </cell>
          <cell r="D1762" t="str">
            <v>20 ส.ค. 42</v>
          </cell>
          <cell r="E1762">
            <v>680</v>
          </cell>
          <cell r="F1762">
            <v>0</v>
          </cell>
          <cell r="G1762">
            <v>20</v>
          </cell>
          <cell r="H1762">
            <v>49.93</v>
          </cell>
          <cell r="I1762">
            <v>49.93</v>
          </cell>
          <cell r="J1762">
            <v>630.07000000000005</v>
          </cell>
          <cell r="K1762" t="str">
            <v>309</v>
          </cell>
        </row>
        <row r="1763">
          <cell r="A1763" t="str">
            <v>110300000</v>
          </cell>
          <cell r="B1763" t="str">
            <v>30C2CH0016</v>
          </cell>
          <cell r="C1763" t="str">
            <v>เก้าอี้จนท.สินไหม+ธุรการ</v>
          </cell>
          <cell r="D1763" t="str">
            <v>20 ก.ค. 41</v>
          </cell>
          <cell r="E1763">
            <v>2195.96</v>
          </cell>
          <cell r="F1763">
            <v>0</v>
          </cell>
          <cell r="G1763">
            <v>20</v>
          </cell>
          <cell r="H1763">
            <v>637.73</v>
          </cell>
          <cell r="I1763">
            <v>637.73</v>
          </cell>
          <cell r="J1763">
            <v>1558.23</v>
          </cell>
          <cell r="K1763" t="str">
            <v>300</v>
          </cell>
        </row>
        <row r="1764">
          <cell r="A1764" t="str">
            <v>110300000</v>
          </cell>
          <cell r="B1764" t="str">
            <v>30C2CH0017</v>
          </cell>
          <cell r="C1764" t="str">
            <v>เก้าอี้จนท.สินไหม+ธุรการ</v>
          </cell>
          <cell r="D1764" t="str">
            <v>20 ก.ค. 41</v>
          </cell>
          <cell r="E1764">
            <v>2195.96</v>
          </cell>
          <cell r="F1764">
            <v>0</v>
          </cell>
          <cell r="G1764">
            <v>20</v>
          </cell>
          <cell r="H1764">
            <v>637.73</v>
          </cell>
          <cell r="I1764">
            <v>637.73</v>
          </cell>
          <cell r="J1764">
            <v>1558.23</v>
          </cell>
          <cell r="K1764" t="str">
            <v>300</v>
          </cell>
        </row>
        <row r="1765">
          <cell r="A1765" t="str">
            <v>110300000</v>
          </cell>
          <cell r="B1765" t="str">
            <v>400C1F10005</v>
          </cell>
          <cell r="C1765" t="str">
            <v>กล้อง MINI II</v>
          </cell>
          <cell r="D1765" t="str">
            <v>4 ก.ย. 41</v>
          </cell>
          <cell r="E1765">
            <v>3400</v>
          </cell>
          <cell r="F1765">
            <v>0</v>
          </cell>
          <cell r="G1765">
            <v>20</v>
          </cell>
          <cell r="H1765">
            <v>901.66</v>
          </cell>
          <cell r="I1765">
            <v>901.66</v>
          </cell>
          <cell r="J1765">
            <v>2498.34</v>
          </cell>
          <cell r="K1765" t="str">
            <v>400</v>
          </cell>
        </row>
        <row r="1766">
          <cell r="A1766" t="str">
            <v>110300000</v>
          </cell>
          <cell r="B1766" t="str">
            <v>400C2CB0001</v>
          </cell>
          <cell r="C1766" t="str">
            <v>ตู้เก็บเอกสาร บานเลื่อน 40-80-75</v>
          </cell>
          <cell r="D1766" t="str">
            <v>6 ต.ค. 41</v>
          </cell>
          <cell r="E1766">
            <v>2301.9699999999998</v>
          </cell>
          <cell r="F1766">
            <v>0</v>
          </cell>
          <cell r="G1766">
            <v>20</v>
          </cell>
          <cell r="H1766">
            <v>570.12</v>
          </cell>
          <cell r="I1766">
            <v>570.12</v>
          </cell>
          <cell r="J1766">
            <v>1731.85</v>
          </cell>
          <cell r="K1766" t="str">
            <v>400</v>
          </cell>
        </row>
        <row r="1767">
          <cell r="A1767" t="str">
            <v>110300000</v>
          </cell>
          <cell r="B1767" t="str">
            <v>400C2CB0002</v>
          </cell>
          <cell r="C1767" t="str">
            <v>ตู้เก็บเอกสาร บานเลื่อน 40-80-75</v>
          </cell>
          <cell r="D1767" t="str">
            <v>6 ต.ค. 41</v>
          </cell>
          <cell r="E1767">
            <v>2301.9699999999998</v>
          </cell>
          <cell r="F1767">
            <v>0</v>
          </cell>
          <cell r="G1767">
            <v>20</v>
          </cell>
          <cell r="H1767">
            <v>570.12</v>
          </cell>
          <cell r="I1767">
            <v>570.12</v>
          </cell>
          <cell r="J1767">
            <v>1731.85</v>
          </cell>
          <cell r="K1767" t="str">
            <v>400</v>
          </cell>
        </row>
        <row r="1768">
          <cell r="A1768" t="str">
            <v>110300000</v>
          </cell>
          <cell r="B1768" t="str">
            <v>400C2CB0003</v>
          </cell>
          <cell r="C1768" t="str">
            <v>ตู้เก็บเอกสาร ลิ้นชัก40-90-75</v>
          </cell>
          <cell r="D1768" t="str">
            <v>6 ต.ค. 41</v>
          </cell>
          <cell r="E1768">
            <v>3434.04</v>
          </cell>
          <cell r="F1768">
            <v>0</v>
          </cell>
          <cell r="G1768">
            <v>20</v>
          </cell>
          <cell r="H1768">
            <v>850.5</v>
          </cell>
          <cell r="I1768">
            <v>850.5</v>
          </cell>
          <cell r="J1768">
            <v>2583.54</v>
          </cell>
          <cell r="K1768" t="str">
            <v>400</v>
          </cell>
        </row>
        <row r="1769">
          <cell r="A1769" t="str">
            <v>110300000</v>
          </cell>
          <cell r="B1769" t="str">
            <v>400C2CB0004</v>
          </cell>
          <cell r="C1769" t="str">
            <v>ตู้เก็บเอกสาร 40-80-190</v>
          </cell>
          <cell r="D1769" t="str">
            <v>6 ต.ค. 41</v>
          </cell>
          <cell r="E1769">
            <v>2301.9699999999998</v>
          </cell>
          <cell r="F1769">
            <v>0</v>
          </cell>
          <cell r="G1769">
            <v>20</v>
          </cell>
          <cell r="H1769">
            <v>570.12</v>
          </cell>
          <cell r="I1769">
            <v>570.12</v>
          </cell>
          <cell r="J1769">
            <v>1731.85</v>
          </cell>
          <cell r="K1769" t="str">
            <v>400</v>
          </cell>
        </row>
        <row r="1770">
          <cell r="A1770" t="str">
            <v>110300000</v>
          </cell>
          <cell r="B1770" t="str">
            <v>400C2CB0005</v>
          </cell>
          <cell r="C1770" t="str">
            <v>ตู้เก็บเอกสาร ลิ้นชัก 40-90-75</v>
          </cell>
          <cell r="D1770" t="str">
            <v>6 ต.ค. 41</v>
          </cell>
          <cell r="E1770">
            <v>3434.04</v>
          </cell>
          <cell r="F1770">
            <v>0</v>
          </cell>
          <cell r="G1770">
            <v>20</v>
          </cell>
          <cell r="H1770">
            <v>850.5</v>
          </cell>
          <cell r="I1770">
            <v>850.5</v>
          </cell>
          <cell r="J1770">
            <v>2583.54</v>
          </cell>
          <cell r="K1770" t="str">
            <v>400</v>
          </cell>
        </row>
        <row r="1771">
          <cell r="A1771" t="str">
            <v>110300000</v>
          </cell>
          <cell r="B1771" t="str">
            <v>400C2CB0006</v>
          </cell>
          <cell r="C1771" t="str">
            <v>ตู้สุงเก็บเอกสาร</v>
          </cell>
          <cell r="D1771" t="str">
            <v>6 ต.ค. 41</v>
          </cell>
          <cell r="E1771">
            <v>4574.84</v>
          </cell>
          <cell r="F1771">
            <v>0</v>
          </cell>
          <cell r="G1771">
            <v>20</v>
          </cell>
          <cell r="H1771">
            <v>1133.05</v>
          </cell>
          <cell r="I1771">
            <v>1133.05</v>
          </cell>
          <cell r="J1771">
            <v>3441.79</v>
          </cell>
          <cell r="K1771" t="str">
            <v>400</v>
          </cell>
        </row>
        <row r="1772">
          <cell r="A1772" t="str">
            <v>110300000</v>
          </cell>
          <cell r="B1772" t="str">
            <v>400C2CB0007</v>
          </cell>
          <cell r="C1772" t="str">
            <v>ตู้สุงเก็บเอกสาร</v>
          </cell>
          <cell r="D1772" t="str">
            <v>6 ต.ค. 41</v>
          </cell>
          <cell r="E1772">
            <v>4574.84</v>
          </cell>
          <cell r="F1772">
            <v>0</v>
          </cell>
          <cell r="G1772">
            <v>20</v>
          </cell>
          <cell r="H1772">
            <v>1133.05</v>
          </cell>
          <cell r="I1772">
            <v>1133.05</v>
          </cell>
          <cell r="J1772">
            <v>3441.79</v>
          </cell>
          <cell r="K1772" t="str">
            <v>400</v>
          </cell>
        </row>
        <row r="1773">
          <cell r="A1773" t="str">
            <v>110300000</v>
          </cell>
          <cell r="B1773" t="str">
            <v>400C2CB0008</v>
          </cell>
          <cell r="C1773" t="str">
            <v>ตู้สุงเก็บเอกสาร</v>
          </cell>
          <cell r="D1773" t="str">
            <v>6 ต.ค. 41</v>
          </cell>
          <cell r="E1773">
            <v>4574.84</v>
          </cell>
          <cell r="F1773">
            <v>0</v>
          </cell>
          <cell r="G1773">
            <v>20</v>
          </cell>
          <cell r="H1773">
            <v>1133.05</v>
          </cell>
          <cell r="I1773">
            <v>1133.05</v>
          </cell>
          <cell r="J1773">
            <v>3441.79</v>
          </cell>
          <cell r="K1773" t="str">
            <v>400</v>
          </cell>
        </row>
        <row r="1774">
          <cell r="A1774" t="str">
            <v>110300000</v>
          </cell>
          <cell r="B1774" t="str">
            <v>400C2CB0009</v>
          </cell>
          <cell r="C1774" t="str">
            <v>ตู้เก็บเอกสาร บานเลื่อน 40-80-75</v>
          </cell>
          <cell r="D1774" t="str">
            <v>6 ต.ค. 41</v>
          </cell>
          <cell r="E1774">
            <v>2301.9699999999998</v>
          </cell>
          <cell r="F1774">
            <v>0</v>
          </cell>
          <cell r="G1774">
            <v>20</v>
          </cell>
          <cell r="H1774">
            <v>570.12</v>
          </cell>
          <cell r="I1774">
            <v>570.12</v>
          </cell>
          <cell r="J1774">
            <v>1731.85</v>
          </cell>
          <cell r="K1774" t="str">
            <v>400</v>
          </cell>
        </row>
        <row r="1775">
          <cell r="A1775" t="str">
            <v>110300000</v>
          </cell>
          <cell r="B1775" t="str">
            <v>400C2CB0010</v>
          </cell>
          <cell r="C1775" t="str">
            <v>ตู้เก็บเอกสาร ลิ้นชัก 40-90-75</v>
          </cell>
          <cell r="D1775" t="str">
            <v>6 ต.ค. 41</v>
          </cell>
          <cell r="E1775">
            <v>3434.04</v>
          </cell>
          <cell r="F1775">
            <v>0</v>
          </cell>
          <cell r="G1775">
            <v>20</v>
          </cell>
          <cell r="H1775">
            <v>850.5</v>
          </cell>
          <cell r="I1775">
            <v>850.5</v>
          </cell>
          <cell r="J1775">
            <v>2583.54</v>
          </cell>
          <cell r="K1775" t="str">
            <v>400</v>
          </cell>
        </row>
        <row r="1776">
          <cell r="A1776" t="str">
            <v>110300000</v>
          </cell>
          <cell r="B1776" t="str">
            <v>400C2CH0001</v>
          </cell>
          <cell r="C1776" t="str">
            <v>เก้าอี้รับแขกหน้าโต๊ะ จนท.สินไหม</v>
          </cell>
          <cell r="D1776" t="str">
            <v>6 ต.ค. 41</v>
          </cell>
          <cell r="E1776">
            <v>1734.48</v>
          </cell>
          <cell r="F1776">
            <v>0</v>
          </cell>
          <cell r="G1776">
            <v>20</v>
          </cell>
          <cell r="H1776">
            <v>429.55</v>
          </cell>
          <cell r="I1776">
            <v>429.55</v>
          </cell>
          <cell r="J1776">
            <v>1304.93</v>
          </cell>
          <cell r="K1776" t="str">
            <v>400</v>
          </cell>
        </row>
        <row r="1777">
          <cell r="A1777" t="str">
            <v>110300000</v>
          </cell>
          <cell r="B1777" t="str">
            <v>400C2CH0002</v>
          </cell>
          <cell r="C1777" t="str">
            <v>เก้าอี้ทำงาน ผจก.</v>
          </cell>
          <cell r="D1777" t="str">
            <v>6 ต.ค. 41</v>
          </cell>
          <cell r="E1777">
            <v>3824.01</v>
          </cell>
          <cell r="F1777">
            <v>0</v>
          </cell>
          <cell r="G1777">
            <v>20</v>
          </cell>
          <cell r="H1777">
            <v>947.13</v>
          </cell>
          <cell r="I1777">
            <v>947.13</v>
          </cell>
          <cell r="J1777">
            <v>2876.88</v>
          </cell>
          <cell r="K1777" t="str">
            <v>400</v>
          </cell>
        </row>
        <row r="1778">
          <cell r="A1778" t="str">
            <v>110300000</v>
          </cell>
          <cell r="B1778" t="str">
            <v>400C2CH0003</v>
          </cell>
          <cell r="C1778" t="str">
            <v>เก้าอี้รับแขก หน้าโต๊ะผจก.</v>
          </cell>
          <cell r="D1778" t="str">
            <v>6 ต.ค. 41</v>
          </cell>
          <cell r="E1778">
            <v>1734.48</v>
          </cell>
          <cell r="F1778">
            <v>0</v>
          </cell>
          <cell r="G1778">
            <v>20</v>
          </cell>
          <cell r="H1778">
            <v>429.55</v>
          </cell>
          <cell r="I1778">
            <v>429.55</v>
          </cell>
          <cell r="J1778">
            <v>1304.93</v>
          </cell>
          <cell r="K1778" t="str">
            <v>400</v>
          </cell>
        </row>
        <row r="1779">
          <cell r="A1779" t="str">
            <v>110300000</v>
          </cell>
          <cell r="B1779" t="str">
            <v>400C2CH0004</v>
          </cell>
          <cell r="C1779" t="str">
            <v>เก้าอี้รับแขก หน้าโต๊ะผจก.</v>
          </cell>
          <cell r="D1779" t="str">
            <v>6 ต.ค. 41</v>
          </cell>
          <cell r="E1779">
            <v>1734.48</v>
          </cell>
          <cell r="F1779">
            <v>0</v>
          </cell>
          <cell r="G1779">
            <v>20</v>
          </cell>
          <cell r="H1779">
            <v>429.55</v>
          </cell>
          <cell r="I1779">
            <v>429.55</v>
          </cell>
          <cell r="J1779">
            <v>1304.93</v>
          </cell>
          <cell r="K1779" t="str">
            <v>400</v>
          </cell>
        </row>
        <row r="1780">
          <cell r="A1780" t="str">
            <v>110300000</v>
          </cell>
          <cell r="B1780" t="str">
            <v>400C2CH0005</v>
          </cell>
          <cell r="C1780" t="str">
            <v>เก้าอี้พักคอย 4 ที่นั่ง พร้อมที่วางของ</v>
          </cell>
          <cell r="D1780" t="str">
            <v>6 ต.ค. 41</v>
          </cell>
          <cell r="E1780">
            <v>3768.72</v>
          </cell>
          <cell r="F1780">
            <v>0</v>
          </cell>
          <cell r="G1780">
            <v>20</v>
          </cell>
          <cell r="H1780">
            <v>933.42</v>
          </cell>
          <cell r="I1780">
            <v>933.42</v>
          </cell>
          <cell r="J1780">
            <v>2835.3</v>
          </cell>
          <cell r="K1780" t="str">
            <v>400</v>
          </cell>
        </row>
        <row r="1781">
          <cell r="A1781" t="str">
            <v>110300000</v>
          </cell>
          <cell r="B1781" t="str">
            <v>400C2CH0006</v>
          </cell>
          <cell r="C1781" t="str">
            <v>เก้าอี้ทำงาน ผจก.</v>
          </cell>
          <cell r="D1781" t="str">
            <v>6 ต.ค. 41</v>
          </cell>
          <cell r="E1781">
            <v>4107.2700000000004</v>
          </cell>
          <cell r="F1781">
            <v>0</v>
          </cell>
          <cell r="G1781">
            <v>20</v>
          </cell>
          <cell r="H1781">
            <v>1017.29</v>
          </cell>
          <cell r="I1781">
            <v>1017.29</v>
          </cell>
          <cell r="J1781">
            <v>3089.98</v>
          </cell>
          <cell r="K1781" t="str">
            <v>400</v>
          </cell>
        </row>
        <row r="1782">
          <cell r="A1782" t="str">
            <v>110300000</v>
          </cell>
          <cell r="B1782" t="str">
            <v>400C2CH0007</v>
          </cell>
          <cell r="C1782" t="str">
            <v>เก้าอี้รับแขกหน้าโต๊ะผจก.</v>
          </cell>
          <cell r="D1782" t="str">
            <v>6 ต.ค. 41</v>
          </cell>
          <cell r="E1782">
            <v>1734.48</v>
          </cell>
          <cell r="F1782">
            <v>0</v>
          </cell>
          <cell r="G1782">
            <v>20</v>
          </cell>
          <cell r="H1782">
            <v>429.55</v>
          </cell>
          <cell r="I1782">
            <v>429.55</v>
          </cell>
          <cell r="J1782">
            <v>1304.93</v>
          </cell>
          <cell r="K1782" t="str">
            <v>400</v>
          </cell>
        </row>
        <row r="1783">
          <cell r="A1783" t="str">
            <v>110300000</v>
          </cell>
          <cell r="B1783" t="str">
            <v>400C2CH0008</v>
          </cell>
          <cell r="C1783" t="str">
            <v>เก้าอี้รับแขกหน้าโต๊ะผจก.</v>
          </cell>
          <cell r="D1783" t="str">
            <v>6 ต.ค. 41</v>
          </cell>
          <cell r="E1783">
            <v>1734.48</v>
          </cell>
          <cell r="F1783">
            <v>0</v>
          </cell>
          <cell r="G1783">
            <v>20</v>
          </cell>
          <cell r="H1783">
            <v>429.55</v>
          </cell>
          <cell r="I1783">
            <v>429.55</v>
          </cell>
          <cell r="J1783">
            <v>1304.93</v>
          </cell>
          <cell r="K1783" t="str">
            <v>400</v>
          </cell>
        </row>
        <row r="1784">
          <cell r="A1784" t="str">
            <v>110300000</v>
          </cell>
          <cell r="B1784" t="str">
            <v>400C2CH0009</v>
          </cell>
          <cell r="C1784" t="str">
            <v>เก้าอี้ประชุมประธาน</v>
          </cell>
          <cell r="D1784" t="str">
            <v>6 ต.ค. 41</v>
          </cell>
          <cell r="E1784">
            <v>3824.01</v>
          </cell>
          <cell r="F1784">
            <v>0</v>
          </cell>
          <cell r="G1784">
            <v>20</v>
          </cell>
          <cell r="H1784">
            <v>947.13</v>
          </cell>
          <cell r="I1784">
            <v>947.13</v>
          </cell>
          <cell r="J1784">
            <v>2876.88</v>
          </cell>
          <cell r="K1784" t="str">
            <v>400</v>
          </cell>
        </row>
        <row r="1785">
          <cell r="A1785" t="str">
            <v>110300000</v>
          </cell>
          <cell r="B1785" t="str">
            <v>400C2CH0010</v>
          </cell>
          <cell r="C1785" t="str">
            <v>เก้าอี้ประชุม</v>
          </cell>
          <cell r="D1785" t="str">
            <v>6 ต.ค. 41</v>
          </cell>
          <cell r="E1785">
            <v>1874.17</v>
          </cell>
          <cell r="F1785">
            <v>0</v>
          </cell>
          <cell r="G1785">
            <v>20</v>
          </cell>
          <cell r="H1785">
            <v>464.22</v>
          </cell>
          <cell r="I1785">
            <v>464.22</v>
          </cell>
          <cell r="J1785">
            <v>1409.95</v>
          </cell>
          <cell r="K1785" t="str">
            <v>400</v>
          </cell>
        </row>
        <row r="1786">
          <cell r="A1786" t="str">
            <v>110300000</v>
          </cell>
          <cell r="B1786" t="str">
            <v>400C2CH0011</v>
          </cell>
          <cell r="C1786" t="str">
            <v>เก้าอี้ประชุม</v>
          </cell>
          <cell r="D1786" t="str">
            <v>6 ต.ค. 41</v>
          </cell>
          <cell r="E1786">
            <v>1874.17</v>
          </cell>
          <cell r="F1786">
            <v>0</v>
          </cell>
          <cell r="G1786">
            <v>20</v>
          </cell>
          <cell r="H1786">
            <v>464.22</v>
          </cell>
          <cell r="I1786">
            <v>464.22</v>
          </cell>
          <cell r="J1786">
            <v>1409.95</v>
          </cell>
          <cell r="K1786" t="str">
            <v>400</v>
          </cell>
        </row>
        <row r="1787">
          <cell r="A1787" t="str">
            <v>110300000</v>
          </cell>
          <cell r="B1787" t="str">
            <v>400C2CH0012</v>
          </cell>
          <cell r="C1787" t="str">
            <v>เก้าอี้ประชุม</v>
          </cell>
          <cell r="D1787" t="str">
            <v>6 ต.ค. 41</v>
          </cell>
          <cell r="E1787">
            <v>1874.17</v>
          </cell>
          <cell r="F1787">
            <v>0</v>
          </cell>
          <cell r="G1787">
            <v>20</v>
          </cell>
          <cell r="H1787">
            <v>464.22</v>
          </cell>
          <cell r="I1787">
            <v>464.22</v>
          </cell>
          <cell r="J1787">
            <v>1409.95</v>
          </cell>
          <cell r="K1787" t="str">
            <v>400</v>
          </cell>
        </row>
        <row r="1788">
          <cell r="A1788" t="str">
            <v>110300000</v>
          </cell>
          <cell r="B1788" t="str">
            <v>400C2CH0013</v>
          </cell>
          <cell r="C1788" t="str">
            <v>เก้าอี้ประชุม</v>
          </cell>
          <cell r="D1788" t="str">
            <v>6 ต.ค. 41</v>
          </cell>
          <cell r="E1788">
            <v>1874.17</v>
          </cell>
          <cell r="F1788">
            <v>0</v>
          </cell>
          <cell r="G1788">
            <v>20</v>
          </cell>
          <cell r="H1788">
            <v>464.22</v>
          </cell>
          <cell r="I1788">
            <v>464.22</v>
          </cell>
          <cell r="J1788">
            <v>1409.95</v>
          </cell>
          <cell r="K1788" t="str">
            <v>400</v>
          </cell>
        </row>
        <row r="1789">
          <cell r="A1789" t="str">
            <v>110300000</v>
          </cell>
          <cell r="B1789" t="str">
            <v>400C2CH0014</v>
          </cell>
          <cell r="C1789" t="str">
            <v>เก้าอี้ทำงานจนท.สินไหม</v>
          </cell>
          <cell r="D1789" t="str">
            <v>6 ต.ค. 41</v>
          </cell>
          <cell r="E1789">
            <v>2159.37</v>
          </cell>
          <cell r="F1789">
            <v>0</v>
          </cell>
          <cell r="G1789">
            <v>20</v>
          </cell>
          <cell r="H1789">
            <v>534.83000000000004</v>
          </cell>
          <cell r="I1789">
            <v>534.83000000000004</v>
          </cell>
          <cell r="J1789">
            <v>1624.54</v>
          </cell>
          <cell r="K1789" t="str">
            <v>400</v>
          </cell>
        </row>
        <row r="1790">
          <cell r="A1790" t="str">
            <v>110300000</v>
          </cell>
          <cell r="B1790" t="str">
            <v>400C2CH0015</v>
          </cell>
          <cell r="C1790" t="str">
            <v>เก้าอี้ประชุม</v>
          </cell>
          <cell r="D1790" t="str">
            <v>6 ต.ค. 41</v>
          </cell>
          <cell r="E1790">
            <v>1874.17</v>
          </cell>
          <cell r="F1790">
            <v>0</v>
          </cell>
          <cell r="G1790">
            <v>20</v>
          </cell>
          <cell r="H1790">
            <v>464.22</v>
          </cell>
          <cell r="I1790">
            <v>464.22</v>
          </cell>
          <cell r="J1790">
            <v>1409.95</v>
          </cell>
          <cell r="K1790" t="str">
            <v>400</v>
          </cell>
        </row>
        <row r="1791">
          <cell r="A1791" t="str">
            <v>110300000</v>
          </cell>
          <cell r="B1791" t="str">
            <v>400C2CH0016</v>
          </cell>
          <cell r="C1791" t="str">
            <v>เก้าอี้ประชุม</v>
          </cell>
          <cell r="D1791" t="str">
            <v>6 ต.ค. 41</v>
          </cell>
          <cell r="E1791">
            <v>1874.17</v>
          </cell>
          <cell r="F1791">
            <v>0</v>
          </cell>
          <cell r="G1791">
            <v>20</v>
          </cell>
          <cell r="H1791">
            <v>464.22</v>
          </cell>
          <cell r="I1791">
            <v>464.22</v>
          </cell>
          <cell r="J1791">
            <v>1409.95</v>
          </cell>
          <cell r="K1791" t="str">
            <v>400</v>
          </cell>
        </row>
        <row r="1792">
          <cell r="A1792" t="str">
            <v>110300000</v>
          </cell>
          <cell r="B1792" t="str">
            <v>400C2CH0017</v>
          </cell>
          <cell r="C1792" t="str">
            <v>เก้าอี้ประชุม</v>
          </cell>
          <cell r="D1792" t="str">
            <v>6 ต.ค. 41</v>
          </cell>
          <cell r="E1792">
            <v>1874.17</v>
          </cell>
          <cell r="F1792">
            <v>0</v>
          </cell>
          <cell r="G1792">
            <v>20</v>
          </cell>
          <cell r="H1792">
            <v>464.22</v>
          </cell>
          <cell r="I1792">
            <v>464.22</v>
          </cell>
          <cell r="J1792">
            <v>1409.95</v>
          </cell>
          <cell r="K1792" t="str">
            <v>400</v>
          </cell>
        </row>
        <row r="1793">
          <cell r="A1793" t="str">
            <v>110300000</v>
          </cell>
          <cell r="B1793" t="str">
            <v>400C2CH0018</v>
          </cell>
          <cell r="C1793" t="str">
            <v>เก้าอี้ประชุม</v>
          </cell>
          <cell r="D1793" t="str">
            <v>6 ต.ค. 41</v>
          </cell>
          <cell r="E1793">
            <v>1874.17</v>
          </cell>
          <cell r="F1793">
            <v>0</v>
          </cell>
          <cell r="G1793">
            <v>20</v>
          </cell>
          <cell r="H1793">
            <v>464.22</v>
          </cell>
          <cell r="I1793">
            <v>464.22</v>
          </cell>
          <cell r="J1793">
            <v>1409.95</v>
          </cell>
          <cell r="K1793" t="str">
            <v>400</v>
          </cell>
        </row>
        <row r="1794">
          <cell r="A1794" t="str">
            <v>110300000</v>
          </cell>
          <cell r="B1794" t="str">
            <v>400C2CH0019</v>
          </cell>
          <cell r="C1794" t="str">
            <v>เก้าอี้ทำงานจนท.สินไหม</v>
          </cell>
          <cell r="D1794" t="str">
            <v>6 ต.ค. 41</v>
          </cell>
          <cell r="E1794">
            <v>2159.37</v>
          </cell>
          <cell r="F1794">
            <v>0</v>
          </cell>
          <cell r="G1794">
            <v>20</v>
          </cell>
          <cell r="H1794">
            <v>534.83000000000004</v>
          </cell>
          <cell r="I1794">
            <v>534.83000000000004</v>
          </cell>
          <cell r="J1794">
            <v>1624.54</v>
          </cell>
          <cell r="K1794" t="str">
            <v>400</v>
          </cell>
        </row>
        <row r="1795">
          <cell r="A1795" t="str">
            <v>110300000</v>
          </cell>
          <cell r="B1795" t="str">
            <v>400C2CH0020</v>
          </cell>
          <cell r="C1795" t="str">
            <v>เก้าอี้ทำงานจนท.สินไหม</v>
          </cell>
          <cell r="D1795" t="str">
            <v>6 ต.ค. 41</v>
          </cell>
          <cell r="E1795">
            <v>2159.37</v>
          </cell>
          <cell r="F1795">
            <v>0</v>
          </cell>
          <cell r="G1795">
            <v>20</v>
          </cell>
          <cell r="H1795">
            <v>534.83000000000004</v>
          </cell>
          <cell r="I1795">
            <v>534.83000000000004</v>
          </cell>
          <cell r="J1795">
            <v>1624.54</v>
          </cell>
          <cell r="K1795" t="str">
            <v>400</v>
          </cell>
        </row>
        <row r="1796">
          <cell r="A1796" t="str">
            <v>110300000</v>
          </cell>
          <cell r="B1796" t="str">
            <v>400C2CH0021</v>
          </cell>
          <cell r="C1796" t="str">
            <v>เก้าอี้รับแขกหน้าโต๊ะ จนท.สินไหม</v>
          </cell>
          <cell r="D1796" t="str">
            <v>6 ต.ค. 41</v>
          </cell>
          <cell r="E1796">
            <v>1734.48</v>
          </cell>
          <cell r="F1796">
            <v>0</v>
          </cell>
          <cell r="G1796">
            <v>20</v>
          </cell>
          <cell r="H1796">
            <v>429.55</v>
          </cell>
          <cell r="I1796">
            <v>429.55</v>
          </cell>
          <cell r="J1796">
            <v>1304.93</v>
          </cell>
          <cell r="K1796" t="str">
            <v>400</v>
          </cell>
        </row>
        <row r="1797">
          <cell r="A1797" t="str">
            <v>110300000</v>
          </cell>
          <cell r="B1797" t="str">
            <v>400C2CH0022</v>
          </cell>
          <cell r="C1797" t="str">
            <v>เก้าอี้รับแขกหน้าโต๊ะ จนท.สินไหม</v>
          </cell>
          <cell r="D1797" t="str">
            <v>6 ต.ค. 41</v>
          </cell>
          <cell r="E1797">
            <v>1734.48</v>
          </cell>
          <cell r="F1797">
            <v>0</v>
          </cell>
          <cell r="G1797">
            <v>20</v>
          </cell>
          <cell r="H1797">
            <v>429.55</v>
          </cell>
          <cell r="I1797">
            <v>429.55</v>
          </cell>
          <cell r="J1797">
            <v>1304.93</v>
          </cell>
          <cell r="K1797" t="str">
            <v>400</v>
          </cell>
        </row>
        <row r="1798">
          <cell r="A1798" t="str">
            <v>110300000</v>
          </cell>
          <cell r="B1798" t="str">
            <v>400C2CS0001</v>
          </cell>
          <cell r="C1798" t="str">
            <v>เครื่องคิดเลข</v>
          </cell>
          <cell r="D1798" t="str">
            <v>23 ก.ค. 41</v>
          </cell>
          <cell r="E1798">
            <v>650</v>
          </cell>
          <cell r="F1798">
            <v>0</v>
          </cell>
          <cell r="G1798">
            <v>20</v>
          </cell>
          <cell r="H1798">
            <v>187.66</v>
          </cell>
          <cell r="I1798">
            <v>187.66</v>
          </cell>
          <cell r="J1798">
            <v>462.34</v>
          </cell>
          <cell r="K1798" t="str">
            <v>400</v>
          </cell>
        </row>
        <row r="1799">
          <cell r="A1799" t="str">
            <v>110300000</v>
          </cell>
          <cell r="B1799" t="str">
            <v>400C2CS0002</v>
          </cell>
          <cell r="C1799" t="str">
            <v>เครื่องคิดเลข</v>
          </cell>
          <cell r="D1799" t="str">
            <v>23 ก.ค. 41</v>
          </cell>
          <cell r="E1799">
            <v>650</v>
          </cell>
          <cell r="F1799">
            <v>0</v>
          </cell>
          <cell r="G1799">
            <v>20</v>
          </cell>
          <cell r="H1799">
            <v>187.66</v>
          </cell>
          <cell r="I1799">
            <v>187.66</v>
          </cell>
          <cell r="J1799">
            <v>462.34</v>
          </cell>
          <cell r="K1799" t="str">
            <v>400</v>
          </cell>
        </row>
        <row r="1800">
          <cell r="A1800" t="str">
            <v>110300000</v>
          </cell>
          <cell r="B1800" t="str">
            <v>400C2CS0003</v>
          </cell>
          <cell r="C1800" t="str">
            <v>เครื่องคิดเลข</v>
          </cell>
          <cell r="D1800" t="str">
            <v>23 ก.ค. 41</v>
          </cell>
          <cell r="E1800">
            <v>650</v>
          </cell>
          <cell r="F1800">
            <v>0</v>
          </cell>
          <cell r="G1800">
            <v>20</v>
          </cell>
          <cell r="H1800">
            <v>187.66</v>
          </cell>
          <cell r="I1800">
            <v>187.66</v>
          </cell>
          <cell r="J1800">
            <v>462.34</v>
          </cell>
          <cell r="K1800" t="str">
            <v>400</v>
          </cell>
        </row>
        <row r="1801">
          <cell r="A1801" t="str">
            <v>110300000</v>
          </cell>
          <cell r="B1801" t="str">
            <v>400C2CT0001</v>
          </cell>
          <cell r="C1801" t="str">
            <v>เครื่องคิดเลข CASIO รุ่น DR120LB</v>
          </cell>
          <cell r="D1801" t="str">
            <v>3 ธ.ค. 41</v>
          </cell>
          <cell r="E1801">
            <v>2950</v>
          </cell>
          <cell r="F1801">
            <v>0</v>
          </cell>
          <cell r="G1801">
            <v>20</v>
          </cell>
          <cell r="H1801">
            <v>636.87</v>
          </cell>
          <cell r="I1801">
            <v>636.87</v>
          </cell>
          <cell r="J1801">
            <v>2313.13</v>
          </cell>
          <cell r="K1801" t="str">
            <v>400</v>
          </cell>
        </row>
        <row r="1802">
          <cell r="A1802" t="str">
            <v>110300000</v>
          </cell>
          <cell r="B1802" t="str">
            <v>400C2KB0001</v>
          </cell>
          <cell r="C1802" t="str">
            <v>โตะ๊ทำงาน ขนาด 75-165-75</v>
          </cell>
          <cell r="D1802" t="str">
            <v>24 มี.ค. 42</v>
          </cell>
          <cell r="E1802">
            <v>4825</v>
          </cell>
          <cell r="F1802">
            <v>0</v>
          </cell>
          <cell r="G1802">
            <v>20</v>
          </cell>
          <cell r="H1802">
            <v>748.23</v>
          </cell>
          <cell r="I1802">
            <v>748.23</v>
          </cell>
          <cell r="J1802">
            <v>4076.77</v>
          </cell>
          <cell r="K1802" t="str">
            <v>400</v>
          </cell>
        </row>
        <row r="1803">
          <cell r="A1803" t="str">
            <v>110300000</v>
          </cell>
          <cell r="B1803" t="str">
            <v>400C2KB0002</v>
          </cell>
          <cell r="C1803" t="str">
            <v>ตัวต่อโต๊ะทำงาน ขนาด 50-90-75</v>
          </cell>
          <cell r="D1803" t="str">
            <v>24 มี.ค. 42</v>
          </cell>
          <cell r="E1803">
            <v>2183</v>
          </cell>
          <cell r="F1803">
            <v>0</v>
          </cell>
          <cell r="G1803">
            <v>20</v>
          </cell>
          <cell r="H1803">
            <v>338.49</v>
          </cell>
          <cell r="I1803">
            <v>338.49</v>
          </cell>
          <cell r="J1803">
            <v>1844.51</v>
          </cell>
          <cell r="K1803" t="str">
            <v>400</v>
          </cell>
        </row>
        <row r="1804">
          <cell r="A1804" t="str">
            <v>110300000</v>
          </cell>
          <cell r="B1804" t="str">
            <v>400C2KB0003</v>
          </cell>
          <cell r="C1804" t="str">
            <v>เก้าอี้ทำงานหุ้นผ้าฝ้าย</v>
          </cell>
          <cell r="D1804" t="str">
            <v>24 มี.ค. 42</v>
          </cell>
          <cell r="E1804">
            <v>3942</v>
          </cell>
          <cell r="F1804">
            <v>0</v>
          </cell>
          <cell r="G1804">
            <v>20</v>
          </cell>
          <cell r="H1804">
            <v>611.28</v>
          </cell>
          <cell r="I1804">
            <v>611.28</v>
          </cell>
          <cell r="J1804">
            <v>3330.72</v>
          </cell>
          <cell r="K1804" t="str">
            <v>400</v>
          </cell>
        </row>
        <row r="1805">
          <cell r="A1805" t="str">
            <v>110300000</v>
          </cell>
          <cell r="B1805" t="str">
            <v>400C2KB0004</v>
          </cell>
          <cell r="C1805" t="str">
            <v>เก้าอี้รับแขกหน้าโต๊ะ</v>
          </cell>
          <cell r="D1805" t="str">
            <v>24 มี.ค. 42</v>
          </cell>
          <cell r="E1805">
            <v>1788</v>
          </cell>
          <cell r="F1805">
            <v>0</v>
          </cell>
          <cell r="G1805">
            <v>20</v>
          </cell>
          <cell r="H1805">
            <v>277.25</v>
          </cell>
          <cell r="I1805">
            <v>277.25</v>
          </cell>
          <cell r="J1805">
            <v>1510.75</v>
          </cell>
          <cell r="K1805" t="str">
            <v>400</v>
          </cell>
        </row>
        <row r="1806">
          <cell r="A1806" t="str">
            <v>110300000</v>
          </cell>
          <cell r="B1806" t="str">
            <v>400C2KB0005</v>
          </cell>
          <cell r="C1806" t="str">
            <v>เก้าอี้รับแขกหน้าโต๊ะ</v>
          </cell>
          <cell r="D1806" t="str">
            <v>24 มี.ค. 42</v>
          </cell>
          <cell r="E1806">
            <v>1788</v>
          </cell>
          <cell r="F1806">
            <v>0</v>
          </cell>
          <cell r="G1806">
            <v>20</v>
          </cell>
          <cell r="H1806">
            <v>277.25</v>
          </cell>
          <cell r="I1806">
            <v>277.25</v>
          </cell>
          <cell r="J1806">
            <v>1510.75</v>
          </cell>
          <cell r="K1806" t="str">
            <v>400</v>
          </cell>
        </row>
        <row r="1807">
          <cell r="A1807" t="str">
            <v>110300000</v>
          </cell>
          <cell r="B1807" t="str">
            <v>400C2KB0006</v>
          </cell>
          <cell r="C1807" t="str">
            <v>ตู้เก็บเอกสารบานเลื่อน</v>
          </cell>
          <cell r="D1807" t="str">
            <v>24 มี.ค. 42</v>
          </cell>
          <cell r="E1807">
            <v>2373</v>
          </cell>
          <cell r="F1807">
            <v>0</v>
          </cell>
          <cell r="G1807">
            <v>20</v>
          </cell>
          <cell r="H1807">
            <v>367.99</v>
          </cell>
          <cell r="I1807">
            <v>367.99</v>
          </cell>
          <cell r="J1807">
            <v>2005.01</v>
          </cell>
          <cell r="K1807" t="str">
            <v>400</v>
          </cell>
        </row>
        <row r="1808">
          <cell r="A1808" t="str">
            <v>110300000</v>
          </cell>
          <cell r="B1808" t="str">
            <v>400C2KB0007</v>
          </cell>
          <cell r="C1808" t="str">
            <v>ตู้เก็บเอกสารบานลิ้นชัก</v>
          </cell>
          <cell r="D1808" t="str">
            <v>24 มี.ค. 42</v>
          </cell>
          <cell r="E1808">
            <v>3540</v>
          </cell>
          <cell r="F1808">
            <v>0</v>
          </cell>
          <cell r="G1808">
            <v>20</v>
          </cell>
          <cell r="H1808">
            <v>548.92999999999995</v>
          </cell>
          <cell r="I1808">
            <v>548.92999999999995</v>
          </cell>
          <cell r="J1808">
            <v>2991.07</v>
          </cell>
          <cell r="K1808" t="str">
            <v>400</v>
          </cell>
        </row>
        <row r="1809">
          <cell r="A1809" t="str">
            <v>110300000</v>
          </cell>
          <cell r="B1809" t="str">
            <v>400C2KB0008</v>
          </cell>
          <cell r="C1809" t="str">
            <v>PARTITION ครึ่งกระจก</v>
          </cell>
          <cell r="D1809" t="str">
            <v>24 มี.ค. 42</v>
          </cell>
          <cell r="E1809">
            <v>6687</v>
          </cell>
          <cell r="F1809">
            <v>0</v>
          </cell>
          <cell r="G1809">
            <v>20</v>
          </cell>
          <cell r="H1809">
            <v>1036.94</v>
          </cell>
          <cell r="I1809">
            <v>1036.94</v>
          </cell>
          <cell r="J1809">
            <v>5650.06</v>
          </cell>
          <cell r="K1809" t="str">
            <v>400</v>
          </cell>
        </row>
        <row r="1810">
          <cell r="A1810" t="str">
            <v>110300000</v>
          </cell>
          <cell r="B1810" t="str">
            <v>400C2KB0009</v>
          </cell>
          <cell r="C1810" t="str">
            <v>โต๊ะทำงาน ขนาด 60-120-75</v>
          </cell>
          <cell r="D1810" t="str">
            <v>24 มี.ค. 42</v>
          </cell>
          <cell r="E1810">
            <v>3832</v>
          </cell>
          <cell r="F1810">
            <v>0</v>
          </cell>
          <cell r="G1810">
            <v>20</v>
          </cell>
          <cell r="H1810">
            <v>594.21</v>
          </cell>
          <cell r="I1810">
            <v>594.21</v>
          </cell>
          <cell r="J1810">
            <v>3237.79</v>
          </cell>
          <cell r="K1810" t="str">
            <v>400</v>
          </cell>
        </row>
        <row r="1811">
          <cell r="A1811" t="str">
            <v>110300000</v>
          </cell>
          <cell r="B1811" t="str">
            <v>400C2KB0010</v>
          </cell>
          <cell r="C1811" t="str">
            <v>โต๊ะทำงาน ขนาด 60-120-75</v>
          </cell>
          <cell r="D1811" t="str">
            <v>24 มี.ค. 42</v>
          </cell>
          <cell r="E1811">
            <v>3832</v>
          </cell>
          <cell r="F1811">
            <v>0</v>
          </cell>
          <cell r="G1811">
            <v>20</v>
          </cell>
          <cell r="H1811">
            <v>594.21</v>
          </cell>
          <cell r="I1811">
            <v>594.21</v>
          </cell>
          <cell r="J1811">
            <v>3237.79</v>
          </cell>
          <cell r="K1811" t="str">
            <v>400</v>
          </cell>
        </row>
        <row r="1812">
          <cell r="A1812" t="str">
            <v>110300000</v>
          </cell>
          <cell r="B1812" t="str">
            <v>400C2KB0011</v>
          </cell>
          <cell r="C1812" t="str">
            <v>เก้าอี้ทำงานหุ้มผ้าฝ้าย</v>
          </cell>
          <cell r="D1812" t="str">
            <v>24 มี.ค. 42</v>
          </cell>
          <cell r="E1812">
            <v>2226</v>
          </cell>
          <cell r="F1812">
            <v>0</v>
          </cell>
          <cell r="G1812">
            <v>20</v>
          </cell>
          <cell r="H1812">
            <v>345.17</v>
          </cell>
          <cell r="I1812">
            <v>345.17</v>
          </cell>
          <cell r="J1812">
            <v>1880.83</v>
          </cell>
          <cell r="K1812" t="str">
            <v>400</v>
          </cell>
        </row>
        <row r="1813">
          <cell r="A1813" t="str">
            <v>110300000</v>
          </cell>
          <cell r="B1813" t="str">
            <v>400C2KB0012</v>
          </cell>
          <cell r="C1813" t="str">
            <v>เก้าอี้ทำงานหุ้มผ้าฝ้าย</v>
          </cell>
          <cell r="D1813" t="str">
            <v>24 มี.ค. 42</v>
          </cell>
          <cell r="E1813">
            <v>2226</v>
          </cell>
          <cell r="F1813">
            <v>0</v>
          </cell>
          <cell r="G1813">
            <v>20</v>
          </cell>
          <cell r="H1813">
            <v>345.17</v>
          </cell>
          <cell r="I1813">
            <v>345.17</v>
          </cell>
          <cell r="J1813">
            <v>1880.83</v>
          </cell>
          <cell r="K1813" t="str">
            <v>400</v>
          </cell>
        </row>
        <row r="1814">
          <cell r="A1814" t="str">
            <v>110300000</v>
          </cell>
          <cell r="B1814" t="str">
            <v>400C2KB0013</v>
          </cell>
          <cell r="C1814" t="str">
            <v>โต๊ะคอมพิวเตอร์</v>
          </cell>
          <cell r="D1814" t="str">
            <v>24 มี.ค. 42</v>
          </cell>
          <cell r="E1814">
            <v>3679</v>
          </cell>
          <cell r="F1814">
            <v>0</v>
          </cell>
          <cell r="G1814">
            <v>20</v>
          </cell>
          <cell r="H1814">
            <v>570.5</v>
          </cell>
          <cell r="I1814">
            <v>570.5</v>
          </cell>
          <cell r="J1814">
            <v>3108.5</v>
          </cell>
          <cell r="K1814" t="str">
            <v>400</v>
          </cell>
        </row>
        <row r="1815">
          <cell r="A1815" t="str">
            <v>110300000</v>
          </cell>
          <cell r="B1815" t="str">
            <v>400C2KB0014</v>
          </cell>
          <cell r="C1815" t="str">
            <v>เก้าอี้รับแขกหน้าโต๊ะ</v>
          </cell>
          <cell r="D1815" t="str">
            <v>24 มี.ค. 42</v>
          </cell>
          <cell r="E1815">
            <v>1788</v>
          </cell>
          <cell r="F1815">
            <v>0</v>
          </cell>
          <cell r="G1815">
            <v>20</v>
          </cell>
          <cell r="H1815">
            <v>277.25</v>
          </cell>
          <cell r="I1815">
            <v>277.25</v>
          </cell>
          <cell r="J1815">
            <v>1510.75</v>
          </cell>
          <cell r="K1815" t="str">
            <v>400</v>
          </cell>
        </row>
        <row r="1816">
          <cell r="A1816" t="str">
            <v>110300000</v>
          </cell>
          <cell r="B1816" t="str">
            <v>400C2KB0015</v>
          </cell>
          <cell r="C1816" t="str">
            <v>เครื่องบันทึกเทป</v>
          </cell>
          <cell r="D1816" t="str">
            <v>1 มิ.ย. 42</v>
          </cell>
          <cell r="E1816">
            <v>2663.55</v>
          </cell>
          <cell r="F1816">
            <v>0</v>
          </cell>
          <cell r="G1816">
            <v>20</v>
          </cell>
          <cell r="H1816">
            <v>312.3</v>
          </cell>
          <cell r="I1816">
            <v>312.3</v>
          </cell>
          <cell r="J1816">
            <v>2351.25</v>
          </cell>
          <cell r="K1816" t="str">
            <v>400</v>
          </cell>
        </row>
        <row r="1817">
          <cell r="A1817" t="str">
            <v>110300000</v>
          </cell>
          <cell r="B1817" t="str">
            <v>400C2PA0001</v>
          </cell>
          <cell r="C1817" t="str">
            <v>PARTITION ครึ่งกระจก 250-150</v>
          </cell>
          <cell r="D1817" t="str">
            <v>6 ต.ค. 41</v>
          </cell>
          <cell r="E1817">
            <v>7320.14</v>
          </cell>
          <cell r="F1817">
            <v>0</v>
          </cell>
          <cell r="G1817">
            <v>20</v>
          </cell>
          <cell r="H1817">
            <v>1812.97</v>
          </cell>
          <cell r="I1817">
            <v>1812.97</v>
          </cell>
          <cell r="J1817">
            <v>5507.17</v>
          </cell>
          <cell r="K1817" t="str">
            <v>400</v>
          </cell>
        </row>
        <row r="1818">
          <cell r="A1818" t="str">
            <v>110300000</v>
          </cell>
          <cell r="B1818" t="str">
            <v>400C2RF0001</v>
          </cell>
          <cell r="C1818" t="str">
            <v>ตู้เย็น</v>
          </cell>
          <cell r="D1818" t="str">
            <v>14 พ.ย. 41</v>
          </cell>
          <cell r="E1818">
            <v>6909.09</v>
          </cell>
          <cell r="F1818">
            <v>0</v>
          </cell>
          <cell r="G1818">
            <v>20</v>
          </cell>
          <cell r="H1818">
            <v>1563.52</v>
          </cell>
          <cell r="I1818">
            <v>1563.52</v>
          </cell>
          <cell r="J1818">
            <v>5345.57</v>
          </cell>
          <cell r="K1818" t="str">
            <v>400</v>
          </cell>
        </row>
        <row r="1819">
          <cell r="A1819" t="str">
            <v>110300000</v>
          </cell>
          <cell r="B1819" t="str">
            <v>400C2TA0001</v>
          </cell>
          <cell r="C1819" t="str">
            <v>โต๊ะทำงานจนท.สินไหม 60-120-75</v>
          </cell>
          <cell r="D1819" t="str">
            <v>6 ต.ค. 41</v>
          </cell>
          <cell r="E1819">
            <v>3717.3</v>
          </cell>
          <cell r="F1819">
            <v>0</v>
          </cell>
          <cell r="G1819">
            <v>20</v>
          </cell>
          <cell r="H1819">
            <v>920.66</v>
          </cell>
          <cell r="I1819">
            <v>920.66</v>
          </cell>
          <cell r="J1819">
            <v>2796.64</v>
          </cell>
          <cell r="K1819" t="str">
            <v>400</v>
          </cell>
        </row>
        <row r="1820">
          <cell r="A1820" t="str">
            <v>110300000</v>
          </cell>
          <cell r="B1820" t="str">
            <v>400C2TA0002</v>
          </cell>
          <cell r="C1820" t="str">
            <v>โต๊ะทำงาน ผจก.75-165-75</v>
          </cell>
          <cell r="D1820" t="str">
            <v>6 ต.ค. 41</v>
          </cell>
          <cell r="E1820">
            <v>4680.58</v>
          </cell>
          <cell r="F1820">
            <v>0</v>
          </cell>
          <cell r="G1820">
            <v>20</v>
          </cell>
          <cell r="H1820">
            <v>1159.27</v>
          </cell>
          <cell r="I1820">
            <v>1159.27</v>
          </cell>
          <cell r="J1820">
            <v>3521.31</v>
          </cell>
          <cell r="K1820" t="str">
            <v>400</v>
          </cell>
        </row>
        <row r="1821">
          <cell r="A1821" t="str">
            <v>110300000</v>
          </cell>
          <cell r="B1821" t="str">
            <v>400C2TA0003</v>
          </cell>
          <cell r="C1821" t="str">
            <v>โต๊ะวางคอมพิวเตอร์ 50-90-75</v>
          </cell>
          <cell r="D1821" t="str">
            <v>6 ต.ค. 41</v>
          </cell>
          <cell r="E1821">
            <v>2117.66</v>
          </cell>
          <cell r="F1821">
            <v>0</v>
          </cell>
          <cell r="G1821">
            <v>20</v>
          </cell>
          <cell r="H1821">
            <v>524.47</v>
          </cell>
          <cell r="I1821">
            <v>524.47</v>
          </cell>
          <cell r="J1821">
            <v>1593.19</v>
          </cell>
          <cell r="K1821" t="str">
            <v>400</v>
          </cell>
        </row>
        <row r="1822">
          <cell r="A1822" t="str">
            <v>110300000</v>
          </cell>
          <cell r="B1822" t="str">
            <v>400C2TA0004</v>
          </cell>
          <cell r="C1822" t="str">
            <v>โต๊ะทำงานจนท.สินไหม 60-120-75</v>
          </cell>
          <cell r="D1822" t="str">
            <v>6 ต.ค. 41</v>
          </cell>
          <cell r="E1822">
            <v>3717.3</v>
          </cell>
          <cell r="F1822">
            <v>0</v>
          </cell>
          <cell r="G1822">
            <v>20</v>
          </cell>
          <cell r="H1822">
            <v>920.66</v>
          </cell>
          <cell r="I1822">
            <v>920.66</v>
          </cell>
          <cell r="J1822">
            <v>2796.64</v>
          </cell>
          <cell r="K1822" t="str">
            <v>400</v>
          </cell>
        </row>
        <row r="1823">
          <cell r="A1823" t="str">
            <v>110300000</v>
          </cell>
          <cell r="B1823" t="str">
            <v>400C2TA0005</v>
          </cell>
          <cell r="C1823" t="str">
            <v>โต๊ะทำงาน ผจก. 75-180-75</v>
          </cell>
          <cell r="D1823" t="str">
            <v>6 ต.ค. 41</v>
          </cell>
          <cell r="E1823">
            <v>4680.58</v>
          </cell>
          <cell r="F1823">
            <v>0</v>
          </cell>
          <cell r="G1823">
            <v>20</v>
          </cell>
          <cell r="H1823">
            <v>1159.27</v>
          </cell>
          <cell r="I1823">
            <v>1159.27</v>
          </cell>
          <cell r="J1823">
            <v>3521.31</v>
          </cell>
          <cell r="K1823" t="str">
            <v>400</v>
          </cell>
        </row>
        <row r="1824">
          <cell r="A1824" t="str">
            <v>110300000</v>
          </cell>
          <cell r="B1824" t="str">
            <v>400C2TA0006</v>
          </cell>
          <cell r="C1824" t="str">
            <v>โต๊ะทำงานจนท.สินไหม 60-120-75</v>
          </cell>
          <cell r="D1824" t="str">
            <v>6 ต.ค. 41</v>
          </cell>
          <cell r="E1824">
            <v>3717.3</v>
          </cell>
          <cell r="F1824">
            <v>0</v>
          </cell>
          <cell r="G1824">
            <v>20</v>
          </cell>
          <cell r="H1824">
            <v>920.66</v>
          </cell>
          <cell r="I1824">
            <v>920.66</v>
          </cell>
          <cell r="J1824">
            <v>2796.64</v>
          </cell>
          <cell r="K1824" t="str">
            <v>400</v>
          </cell>
        </row>
        <row r="1825">
          <cell r="A1825" t="str">
            <v>110300000</v>
          </cell>
          <cell r="B1825" t="str">
            <v>400C2TA0007</v>
          </cell>
          <cell r="C1825" t="str">
            <v>โต๊ะประชุม 105-240-75</v>
          </cell>
          <cell r="D1825" t="str">
            <v>6 ต.ค. 41</v>
          </cell>
          <cell r="E1825">
            <v>8270.81</v>
          </cell>
          <cell r="F1825">
            <v>0</v>
          </cell>
          <cell r="G1825">
            <v>20</v>
          </cell>
          <cell r="H1825">
            <v>2048.44</v>
          </cell>
          <cell r="I1825">
            <v>2048.44</v>
          </cell>
          <cell r="J1825">
            <v>6222.37</v>
          </cell>
          <cell r="K1825" t="str">
            <v>400</v>
          </cell>
        </row>
        <row r="1826">
          <cell r="A1826" t="str">
            <v>110300000</v>
          </cell>
          <cell r="B1826" t="str">
            <v>400C2TA0008</v>
          </cell>
          <cell r="C1826" t="str">
            <v>โต๊ะเข้ามุม จนท.สินไหม 60-60-70</v>
          </cell>
          <cell r="D1826" t="str">
            <v>6 ต.ค. 41</v>
          </cell>
          <cell r="E1826">
            <v>1289.22</v>
          </cell>
          <cell r="F1826">
            <v>0</v>
          </cell>
          <cell r="G1826">
            <v>20</v>
          </cell>
          <cell r="H1826">
            <v>319.3</v>
          </cell>
          <cell r="I1826">
            <v>319.3</v>
          </cell>
          <cell r="J1826">
            <v>969.92</v>
          </cell>
          <cell r="K1826" t="str">
            <v>400</v>
          </cell>
        </row>
        <row r="1827">
          <cell r="A1827" t="str">
            <v>110300000</v>
          </cell>
          <cell r="B1827" t="str">
            <v>401C1FF0001</v>
          </cell>
          <cell r="C1827" t="str">
            <v>โซฟาพักนั่งคอย3 ที่นั่ง</v>
          </cell>
          <cell r="D1827" t="str">
            <v>20 ก.ค. 41</v>
          </cell>
          <cell r="E1827">
            <v>7664.69</v>
          </cell>
          <cell r="F1827">
            <v>0</v>
          </cell>
          <cell r="G1827">
            <v>20</v>
          </cell>
          <cell r="H1827">
            <v>2225.84</v>
          </cell>
          <cell r="I1827">
            <v>2225.84</v>
          </cell>
          <cell r="J1827">
            <v>5438.85</v>
          </cell>
          <cell r="K1827" t="str">
            <v>401</v>
          </cell>
        </row>
        <row r="1828">
          <cell r="A1828" t="str">
            <v>110300000</v>
          </cell>
          <cell r="B1828" t="str">
            <v>401C1FT0001</v>
          </cell>
          <cell r="C1828" t="str">
            <v>โต๊ะทำงานผู้จัดการ</v>
          </cell>
          <cell r="D1828" t="str">
            <v>20 ก.ค. 41</v>
          </cell>
          <cell r="E1828">
            <v>4717.1099999999997</v>
          </cell>
          <cell r="F1828">
            <v>0</v>
          </cell>
          <cell r="G1828">
            <v>20</v>
          </cell>
          <cell r="H1828">
            <v>1369.93</v>
          </cell>
          <cell r="I1828">
            <v>1369.93</v>
          </cell>
          <cell r="J1828">
            <v>3347.18</v>
          </cell>
          <cell r="K1828" t="str">
            <v>401</v>
          </cell>
        </row>
        <row r="1829">
          <cell r="A1829" t="str">
            <v>110300000</v>
          </cell>
          <cell r="B1829" t="str">
            <v>401C2CB0001</v>
          </cell>
          <cell r="C1829" t="str">
            <v>ตู้เก็บเอกสาร (บานเลื่อน)</v>
          </cell>
          <cell r="D1829" t="str">
            <v>20 ก.ค. 41</v>
          </cell>
          <cell r="E1829">
            <v>2319.94</v>
          </cell>
          <cell r="F1829">
            <v>0</v>
          </cell>
          <cell r="G1829">
            <v>20</v>
          </cell>
          <cell r="H1829">
            <v>673.78</v>
          </cell>
          <cell r="I1829">
            <v>673.78</v>
          </cell>
          <cell r="J1829">
            <v>1646.16</v>
          </cell>
          <cell r="K1829" t="str">
            <v>401</v>
          </cell>
        </row>
        <row r="1830">
          <cell r="A1830" t="str">
            <v>110300000</v>
          </cell>
          <cell r="B1830" t="str">
            <v>401C2CB0002</v>
          </cell>
          <cell r="C1830" t="str">
            <v>ตู้เก็บเอกสาร (บานเลื่อน)</v>
          </cell>
          <cell r="D1830" t="str">
            <v>20 ก.ค. 41</v>
          </cell>
          <cell r="E1830">
            <v>2319.94</v>
          </cell>
          <cell r="F1830">
            <v>0</v>
          </cell>
          <cell r="G1830">
            <v>20</v>
          </cell>
          <cell r="H1830">
            <v>673.78</v>
          </cell>
          <cell r="I1830">
            <v>673.78</v>
          </cell>
          <cell r="J1830">
            <v>1646.16</v>
          </cell>
          <cell r="K1830" t="str">
            <v>401</v>
          </cell>
        </row>
        <row r="1831">
          <cell r="A1831" t="str">
            <v>110300000</v>
          </cell>
          <cell r="B1831" t="str">
            <v>401C2CB0003</v>
          </cell>
          <cell r="C1831" t="str">
            <v>ตู้เก็บเอกสาร (บานลิ้นชัก)</v>
          </cell>
          <cell r="D1831" t="str">
            <v>20 ก.ค. 41</v>
          </cell>
          <cell r="E1831">
            <v>3460.84</v>
          </cell>
          <cell r="F1831">
            <v>0</v>
          </cell>
          <cell r="G1831">
            <v>20</v>
          </cell>
          <cell r="H1831">
            <v>1005.1</v>
          </cell>
          <cell r="I1831">
            <v>1005.1</v>
          </cell>
          <cell r="J1831">
            <v>2455.7399999999998</v>
          </cell>
          <cell r="K1831" t="str">
            <v>401</v>
          </cell>
        </row>
        <row r="1832">
          <cell r="A1832" t="str">
            <v>110300000</v>
          </cell>
          <cell r="B1832" t="str">
            <v>401C2CB0005</v>
          </cell>
          <cell r="C1832" t="str">
            <v>ตู้เก็บเอกสาร</v>
          </cell>
          <cell r="D1832" t="str">
            <v>20 ก.ค. 41</v>
          </cell>
          <cell r="E1832">
            <v>4610.55</v>
          </cell>
          <cell r="F1832">
            <v>0</v>
          </cell>
          <cell r="G1832">
            <v>20</v>
          </cell>
          <cell r="H1832">
            <v>1339</v>
          </cell>
          <cell r="I1832">
            <v>1339</v>
          </cell>
          <cell r="J1832">
            <v>3271.55</v>
          </cell>
          <cell r="K1832" t="str">
            <v>401</v>
          </cell>
        </row>
        <row r="1833">
          <cell r="A1833" t="str">
            <v>110300000</v>
          </cell>
          <cell r="B1833" t="str">
            <v>401C2CB0006</v>
          </cell>
          <cell r="C1833" t="str">
            <v>ตู้เก็บเอกสาร</v>
          </cell>
          <cell r="D1833" t="str">
            <v>20 ก.ค. 41</v>
          </cell>
          <cell r="E1833">
            <v>4610.55</v>
          </cell>
          <cell r="F1833">
            <v>0</v>
          </cell>
          <cell r="G1833">
            <v>20</v>
          </cell>
          <cell r="H1833">
            <v>1339</v>
          </cell>
          <cell r="I1833">
            <v>1339</v>
          </cell>
          <cell r="J1833">
            <v>3271.55</v>
          </cell>
          <cell r="K1833" t="str">
            <v>401</v>
          </cell>
        </row>
        <row r="1834">
          <cell r="A1834" t="str">
            <v>110300000</v>
          </cell>
          <cell r="B1834" t="str">
            <v>401C2CB0007</v>
          </cell>
          <cell r="C1834" t="str">
            <v>ตู้เก็บเอกสาร</v>
          </cell>
          <cell r="D1834" t="str">
            <v>20 ก.ค. 41</v>
          </cell>
          <cell r="E1834">
            <v>4610.55</v>
          </cell>
          <cell r="F1834">
            <v>0</v>
          </cell>
          <cell r="G1834">
            <v>20</v>
          </cell>
          <cell r="H1834">
            <v>1339</v>
          </cell>
          <cell r="I1834">
            <v>1339</v>
          </cell>
          <cell r="J1834">
            <v>3271.55</v>
          </cell>
          <cell r="K1834" t="str">
            <v>401</v>
          </cell>
        </row>
        <row r="1835">
          <cell r="A1835" t="str">
            <v>110300000</v>
          </cell>
          <cell r="B1835" t="str">
            <v>401C2CH0001</v>
          </cell>
          <cell r="C1835" t="str">
            <v>เก้าอี้จนท.สินไหม พนักพิงต่ำ</v>
          </cell>
          <cell r="D1835" t="str">
            <v>20 ก.ค. 41</v>
          </cell>
          <cell r="E1835">
            <v>2176.23</v>
          </cell>
          <cell r="F1835">
            <v>0</v>
          </cell>
          <cell r="G1835">
            <v>20</v>
          </cell>
          <cell r="H1835">
            <v>632.02</v>
          </cell>
          <cell r="I1835">
            <v>632.02</v>
          </cell>
          <cell r="J1835">
            <v>1544.21</v>
          </cell>
          <cell r="K1835" t="str">
            <v>401</v>
          </cell>
        </row>
        <row r="1836">
          <cell r="A1836" t="str">
            <v>110300000</v>
          </cell>
          <cell r="B1836" t="str">
            <v>401C2CH0002</v>
          </cell>
          <cell r="C1836" t="str">
            <v>เก้าอี้จนท.สินไหม พนักพิงต่ำ</v>
          </cell>
          <cell r="D1836" t="str">
            <v>20 ก.ค. 41</v>
          </cell>
          <cell r="E1836">
            <v>2176.23</v>
          </cell>
          <cell r="F1836">
            <v>0</v>
          </cell>
          <cell r="G1836">
            <v>20</v>
          </cell>
          <cell r="H1836">
            <v>632.02</v>
          </cell>
          <cell r="I1836">
            <v>632.02</v>
          </cell>
          <cell r="J1836">
            <v>1544.21</v>
          </cell>
          <cell r="K1836" t="str">
            <v>401</v>
          </cell>
        </row>
        <row r="1837">
          <cell r="A1837" t="str">
            <v>110300000</v>
          </cell>
          <cell r="B1837" t="str">
            <v>401C2CH0003</v>
          </cell>
          <cell r="C1837" t="str">
            <v>เก้าอี้พักคอย พนักพิงต่ำไม่มีที่ท้าวแขน</v>
          </cell>
          <cell r="D1837" t="str">
            <v>20 ก.ค. 41</v>
          </cell>
          <cell r="E1837">
            <v>1748.02</v>
          </cell>
          <cell r="F1837">
            <v>0</v>
          </cell>
          <cell r="G1837">
            <v>20</v>
          </cell>
          <cell r="H1837">
            <v>507.59</v>
          </cell>
          <cell r="I1837">
            <v>507.59</v>
          </cell>
          <cell r="J1837">
            <v>1240.43</v>
          </cell>
          <cell r="K1837" t="str">
            <v>401</v>
          </cell>
        </row>
        <row r="1838">
          <cell r="A1838" t="str">
            <v>110300000</v>
          </cell>
          <cell r="B1838" t="str">
            <v>401C2CH0004</v>
          </cell>
          <cell r="C1838" t="str">
            <v>เก้าอี้พักคอย พนักพิงต่ำไม่มีที่ท้าวแขน</v>
          </cell>
          <cell r="D1838" t="str">
            <v>20 ก.ค. 41</v>
          </cell>
          <cell r="E1838">
            <v>1748.02</v>
          </cell>
          <cell r="F1838">
            <v>0</v>
          </cell>
          <cell r="G1838">
            <v>20</v>
          </cell>
          <cell r="H1838">
            <v>507.59</v>
          </cell>
          <cell r="I1838">
            <v>507.59</v>
          </cell>
          <cell r="J1838">
            <v>1240.43</v>
          </cell>
          <cell r="K1838" t="str">
            <v>401</v>
          </cell>
        </row>
        <row r="1839">
          <cell r="A1839" t="str">
            <v>110300000</v>
          </cell>
          <cell r="B1839" t="str">
            <v>401C2CH0005</v>
          </cell>
          <cell r="C1839" t="str">
            <v>เก้าอี้พักคอย พนักพิงต่ำไม่มีที่ท้าวแขน</v>
          </cell>
          <cell r="D1839" t="str">
            <v>20 ก.ค. 41</v>
          </cell>
          <cell r="E1839">
            <v>1748.02</v>
          </cell>
          <cell r="F1839">
            <v>0</v>
          </cell>
          <cell r="G1839">
            <v>20</v>
          </cell>
          <cell r="H1839">
            <v>507.59</v>
          </cell>
          <cell r="I1839">
            <v>507.59</v>
          </cell>
          <cell r="J1839">
            <v>1240.43</v>
          </cell>
          <cell r="K1839" t="str">
            <v>401</v>
          </cell>
        </row>
        <row r="1840">
          <cell r="A1840" t="str">
            <v>110300000</v>
          </cell>
          <cell r="B1840" t="str">
            <v>401C2CH0006</v>
          </cell>
          <cell r="C1840" t="str">
            <v>เก้าอี้ทำงานผู้จัดการ</v>
          </cell>
          <cell r="D1840" t="str">
            <v>20 ก.ค. 41</v>
          </cell>
          <cell r="E1840">
            <v>4139.33</v>
          </cell>
          <cell r="F1840">
            <v>0</v>
          </cell>
          <cell r="G1840">
            <v>20</v>
          </cell>
          <cell r="H1840">
            <v>1202.07</v>
          </cell>
          <cell r="I1840">
            <v>1202.07</v>
          </cell>
          <cell r="J1840">
            <v>2937.26</v>
          </cell>
          <cell r="K1840" t="str">
            <v>401</v>
          </cell>
        </row>
        <row r="1841">
          <cell r="A1841" t="str">
            <v>110300000</v>
          </cell>
          <cell r="B1841" t="str">
            <v>401C2CH0007</v>
          </cell>
          <cell r="C1841" t="str">
            <v>เก้าอี้จนท.สินไหม พนักพิงต่ำ</v>
          </cell>
          <cell r="D1841" t="str">
            <v>20 ก.ค. 41</v>
          </cell>
          <cell r="E1841">
            <v>2176.23</v>
          </cell>
          <cell r="F1841">
            <v>0</v>
          </cell>
          <cell r="G1841">
            <v>20</v>
          </cell>
          <cell r="H1841">
            <v>632.02</v>
          </cell>
          <cell r="I1841">
            <v>632.02</v>
          </cell>
          <cell r="J1841">
            <v>1544.21</v>
          </cell>
          <cell r="K1841" t="str">
            <v>401</v>
          </cell>
        </row>
        <row r="1842">
          <cell r="A1842" t="str">
            <v>110300000</v>
          </cell>
          <cell r="B1842" t="str">
            <v>401C2CH0008</v>
          </cell>
          <cell r="C1842" t="str">
            <v>เก้าอี้พักคอย พนักพิงต่ำไม่มีที่ท้าวแขน</v>
          </cell>
          <cell r="D1842" t="str">
            <v>20 ก.ค. 41</v>
          </cell>
          <cell r="E1842">
            <v>1748.02</v>
          </cell>
          <cell r="F1842">
            <v>0</v>
          </cell>
          <cell r="G1842">
            <v>20</v>
          </cell>
          <cell r="H1842">
            <v>507.59</v>
          </cell>
          <cell r="I1842">
            <v>507.59</v>
          </cell>
          <cell r="J1842">
            <v>1240.43</v>
          </cell>
          <cell r="K1842" t="str">
            <v>401</v>
          </cell>
        </row>
        <row r="1843">
          <cell r="A1843" t="str">
            <v>110300000</v>
          </cell>
          <cell r="B1843" t="str">
            <v>401C2CH0009</v>
          </cell>
          <cell r="C1843" t="str">
            <v>เก้าอี้พักคอย พนักพิงต่ำไม่มีที่ท้าวแขน</v>
          </cell>
          <cell r="D1843" t="str">
            <v>20 ก.ค. 41</v>
          </cell>
          <cell r="E1843">
            <v>1748.02</v>
          </cell>
          <cell r="F1843">
            <v>0</v>
          </cell>
          <cell r="G1843">
            <v>20</v>
          </cell>
          <cell r="H1843">
            <v>507.59</v>
          </cell>
          <cell r="I1843">
            <v>507.59</v>
          </cell>
          <cell r="J1843">
            <v>1240.43</v>
          </cell>
          <cell r="K1843" t="str">
            <v>401</v>
          </cell>
        </row>
        <row r="1844">
          <cell r="A1844" t="str">
            <v>110300000</v>
          </cell>
          <cell r="B1844" t="str">
            <v>401C2CS0001</v>
          </cell>
          <cell r="C1844" t="str">
            <v>เครื่องคิดเลข</v>
          </cell>
          <cell r="D1844" t="str">
            <v>23 ก.ค. 41</v>
          </cell>
          <cell r="E1844">
            <v>650</v>
          </cell>
          <cell r="F1844">
            <v>0</v>
          </cell>
          <cell r="G1844">
            <v>20</v>
          </cell>
          <cell r="H1844">
            <v>187.66</v>
          </cell>
          <cell r="I1844">
            <v>187.66</v>
          </cell>
          <cell r="J1844">
            <v>462.34</v>
          </cell>
          <cell r="K1844" t="str">
            <v>401</v>
          </cell>
        </row>
        <row r="1845">
          <cell r="A1845" t="str">
            <v>110300000</v>
          </cell>
          <cell r="B1845" t="str">
            <v>401C2CS0002</v>
          </cell>
          <cell r="C1845" t="str">
            <v>เครื่องคิดเลข</v>
          </cell>
          <cell r="D1845" t="str">
            <v>23 ก.ค. 41</v>
          </cell>
          <cell r="E1845">
            <v>650</v>
          </cell>
          <cell r="F1845">
            <v>0</v>
          </cell>
          <cell r="G1845">
            <v>20</v>
          </cell>
          <cell r="H1845">
            <v>187.66</v>
          </cell>
          <cell r="I1845">
            <v>187.66</v>
          </cell>
          <cell r="J1845">
            <v>462.34</v>
          </cell>
          <cell r="K1845" t="str">
            <v>401</v>
          </cell>
        </row>
        <row r="1846">
          <cell r="A1846" t="str">
            <v>110300000</v>
          </cell>
          <cell r="B1846" t="str">
            <v>401C2HF0001</v>
          </cell>
          <cell r="C1846" t="str">
            <v>โซฟาพักนั่งคอย3 ที่นั่ง</v>
          </cell>
          <cell r="D1846" t="str">
            <v>20 ก.ค. 41</v>
          </cell>
          <cell r="E1846">
            <v>7664.69</v>
          </cell>
          <cell r="F1846">
            <v>0</v>
          </cell>
          <cell r="G1846">
            <v>20</v>
          </cell>
          <cell r="H1846">
            <v>2225.84</v>
          </cell>
          <cell r="I1846">
            <v>2225.84</v>
          </cell>
          <cell r="J1846">
            <v>5438.85</v>
          </cell>
          <cell r="K1846" t="str">
            <v>401</v>
          </cell>
        </row>
        <row r="1847">
          <cell r="A1847" t="str">
            <v>110300000</v>
          </cell>
          <cell r="B1847" t="str">
            <v>401C2PA0001</v>
          </cell>
          <cell r="C1847" t="str">
            <v>PARTITION ครึ่งกระจก</v>
          </cell>
          <cell r="D1847" t="str">
            <v>20 ก.ค. 41</v>
          </cell>
          <cell r="E1847">
            <v>6537.48</v>
          </cell>
          <cell r="F1847">
            <v>0</v>
          </cell>
          <cell r="G1847">
            <v>20</v>
          </cell>
          <cell r="H1847">
            <v>1898.61</v>
          </cell>
          <cell r="I1847">
            <v>1898.61</v>
          </cell>
          <cell r="J1847">
            <v>4638.87</v>
          </cell>
          <cell r="K1847" t="str">
            <v>401</v>
          </cell>
        </row>
        <row r="1848">
          <cell r="A1848" t="str">
            <v>110300000</v>
          </cell>
          <cell r="B1848" t="str">
            <v>401C2TA0001</v>
          </cell>
          <cell r="C1848" t="str">
            <v>โต๊ะทำงาน จนท.สินไหม</v>
          </cell>
          <cell r="D1848" t="str">
            <v>20 ก.ค. 41</v>
          </cell>
          <cell r="E1848">
            <v>3746.32</v>
          </cell>
          <cell r="F1848">
            <v>0</v>
          </cell>
          <cell r="G1848">
            <v>20</v>
          </cell>
          <cell r="H1848">
            <v>1087.99</v>
          </cell>
          <cell r="I1848">
            <v>1087.99</v>
          </cell>
          <cell r="J1848">
            <v>2658.33</v>
          </cell>
          <cell r="K1848" t="str">
            <v>401</v>
          </cell>
        </row>
        <row r="1849">
          <cell r="A1849" t="str">
            <v>110300000</v>
          </cell>
          <cell r="B1849" t="str">
            <v>401C2TA0002</v>
          </cell>
          <cell r="C1849" t="str">
            <v>โต๊ะทำงาน จนท.สินไหม</v>
          </cell>
          <cell r="D1849" t="str">
            <v>20 ก.ค. 41</v>
          </cell>
          <cell r="E1849">
            <v>3746.32</v>
          </cell>
          <cell r="F1849">
            <v>0</v>
          </cell>
          <cell r="G1849">
            <v>20</v>
          </cell>
          <cell r="H1849">
            <v>1087.99</v>
          </cell>
          <cell r="I1849">
            <v>1087.99</v>
          </cell>
          <cell r="J1849">
            <v>2658.33</v>
          </cell>
          <cell r="K1849" t="str">
            <v>401</v>
          </cell>
        </row>
        <row r="1850">
          <cell r="A1850" t="str">
            <v>110300000</v>
          </cell>
          <cell r="B1850" t="str">
            <v>401C2TA0003</v>
          </cell>
          <cell r="C1850" t="str">
            <v>โต๊ะทำงานผู้จัดการ</v>
          </cell>
          <cell r="D1850" t="str">
            <v>20 ก.ค. 41</v>
          </cell>
          <cell r="E1850">
            <v>4717.1099999999997</v>
          </cell>
          <cell r="F1850">
            <v>0</v>
          </cell>
          <cell r="G1850">
            <v>20</v>
          </cell>
          <cell r="H1850">
            <v>1369.93</v>
          </cell>
          <cell r="I1850">
            <v>1369.93</v>
          </cell>
          <cell r="J1850">
            <v>3347.18</v>
          </cell>
          <cell r="K1850" t="str">
            <v>401</v>
          </cell>
        </row>
        <row r="1851">
          <cell r="A1851" t="str">
            <v>110300000</v>
          </cell>
          <cell r="B1851" t="str">
            <v>401C2TA0004</v>
          </cell>
          <cell r="C1851" t="str">
            <v>โต๊ะข้าง</v>
          </cell>
          <cell r="D1851" t="str">
            <v>20 ก.ค. 41</v>
          </cell>
          <cell r="E1851">
            <v>1533.92</v>
          </cell>
          <cell r="F1851">
            <v>0</v>
          </cell>
          <cell r="G1851">
            <v>20</v>
          </cell>
          <cell r="H1851">
            <v>445.54</v>
          </cell>
          <cell r="I1851">
            <v>445.54</v>
          </cell>
          <cell r="J1851">
            <v>1088.3800000000001</v>
          </cell>
          <cell r="K1851" t="str">
            <v>401</v>
          </cell>
        </row>
        <row r="1852">
          <cell r="A1852" t="str">
            <v>110300000</v>
          </cell>
          <cell r="B1852" t="str">
            <v>401C2TA0005</v>
          </cell>
          <cell r="C1852" t="str">
            <v>โต๊ะข้าง</v>
          </cell>
          <cell r="D1852" t="str">
            <v>20 ก.ค. 41</v>
          </cell>
          <cell r="E1852">
            <v>1533.92</v>
          </cell>
          <cell r="F1852">
            <v>0</v>
          </cell>
          <cell r="G1852">
            <v>20</v>
          </cell>
          <cell r="H1852">
            <v>445.54</v>
          </cell>
          <cell r="I1852">
            <v>445.54</v>
          </cell>
          <cell r="J1852">
            <v>1088.3800000000001</v>
          </cell>
          <cell r="K1852" t="str">
            <v>401</v>
          </cell>
        </row>
        <row r="1853">
          <cell r="A1853" t="str">
            <v>110300000</v>
          </cell>
          <cell r="B1853" t="str">
            <v>401C2TA0006</v>
          </cell>
          <cell r="C1853" t="str">
            <v>โต๊ะวาง คอมพิวเตอร์</v>
          </cell>
          <cell r="D1853" t="str">
            <v>20 ก.ค. 41</v>
          </cell>
          <cell r="E1853">
            <v>2134.19</v>
          </cell>
          <cell r="F1853">
            <v>0</v>
          </cell>
          <cell r="G1853">
            <v>20</v>
          </cell>
          <cell r="H1853">
            <v>619.75</v>
          </cell>
          <cell r="I1853">
            <v>619.75</v>
          </cell>
          <cell r="J1853">
            <v>1514.44</v>
          </cell>
          <cell r="K1853" t="str">
            <v>401</v>
          </cell>
        </row>
        <row r="1854">
          <cell r="A1854" t="str">
            <v>110300000</v>
          </cell>
          <cell r="B1854" t="str">
            <v>401C2TA0007</v>
          </cell>
          <cell r="C1854" t="str">
            <v>โต๊ะทำงาน จนท.สินไหม</v>
          </cell>
          <cell r="D1854" t="str">
            <v>20 ก.ค. 41</v>
          </cell>
          <cell r="E1854">
            <v>3746.32</v>
          </cell>
          <cell r="F1854">
            <v>0</v>
          </cell>
          <cell r="G1854">
            <v>20</v>
          </cell>
          <cell r="H1854">
            <v>1087.99</v>
          </cell>
          <cell r="I1854">
            <v>1087.99</v>
          </cell>
          <cell r="J1854">
            <v>2658.33</v>
          </cell>
          <cell r="K1854" t="str">
            <v>401</v>
          </cell>
        </row>
        <row r="1855">
          <cell r="A1855" t="str">
            <v>110300000</v>
          </cell>
          <cell r="B1855" t="str">
            <v>401C2TA0008</v>
          </cell>
          <cell r="C1855" t="str">
            <v>โต๊ะเข้ามุมจนท.สินไหม</v>
          </cell>
          <cell r="D1855" t="str">
            <v>20 ก.ค. 41</v>
          </cell>
          <cell r="E1855">
            <v>1299.28</v>
          </cell>
          <cell r="F1855">
            <v>0</v>
          </cell>
          <cell r="G1855">
            <v>20</v>
          </cell>
          <cell r="H1855">
            <v>377.33</v>
          </cell>
          <cell r="I1855">
            <v>377.33</v>
          </cell>
          <cell r="J1855">
            <v>921.95</v>
          </cell>
          <cell r="K1855" t="str">
            <v>401</v>
          </cell>
        </row>
        <row r="1856">
          <cell r="A1856" t="str">
            <v>110300000</v>
          </cell>
          <cell r="B1856" t="str">
            <v>402C2010001</v>
          </cell>
          <cell r="C1856" t="str">
            <v>โต๊ะข้างโซฟาขนาด 50*50*40</v>
          </cell>
          <cell r="D1856" t="str">
            <v>20 ก.ค. 41</v>
          </cell>
          <cell r="E1856">
            <v>1526.4</v>
          </cell>
          <cell r="F1856">
            <v>0</v>
          </cell>
          <cell r="G1856">
            <v>20</v>
          </cell>
          <cell r="H1856">
            <v>443.3</v>
          </cell>
          <cell r="I1856">
            <v>443.3</v>
          </cell>
          <cell r="J1856">
            <v>1083.0999999999999</v>
          </cell>
          <cell r="K1856" t="str">
            <v>402</v>
          </cell>
        </row>
        <row r="1857">
          <cell r="A1857" t="str">
            <v>110300000</v>
          </cell>
          <cell r="B1857" t="str">
            <v>402C2010002</v>
          </cell>
          <cell r="C1857" t="str">
            <v>โต๊ะข้างโซฟาขนาด 50*50*40</v>
          </cell>
          <cell r="D1857" t="str">
            <v>20 ก.ค. 41</v>
          </cell>
          <cell r="E1857">
            <v>1526.4</v>
          </cell>
          <cell r="F1857">
            <v>0</v>
          </cell>
          <cell r="G1857">
            <v>20</v>
          </cell>
          <cell r="H1857">
            <v>443.3</v>
          </cell>
          <cell r="I1857">
            <v>443.3</v>
          </cell>
          <cell r="J1857">
            <v>1083.0999999999999</v>
          </cell>
          <cell r="K1857" t="str">
            <v>402</v>
          </cell>
        </row>
        <row r="1858">
          <cell r="A1858" t="str">
            <v>110300000</v>
          </cell>
          <cell r="B1858" t="str">
            <v>402C2030001</v>
          </cell>
          <cell r="C1858" t="str">
            <v>โต๊ะทำงานเข้ามุม จนท.สินไหม 60*60*75</v>
          </cell>
          <cell r="D1858" t="str">
            <v>20 ก.ค. 41</v>
          </cell>
          <cell r="E1858">
            <v>1292.92</v>
          </cell>
          <cell r="F1858">
            <v>0</v>
          </cell>
          <cell r="G1858">
            <v>20</v>
          </cell>
          <cell r="H1858">
            <v>375.44</v>
          </cell>
          <cell r="I1858">
            <v>375.44</v>
          </cell>
          <cell r="J1858">
            <v>917.48</v>
          </cell>
          <cell r="K1858" t="str">
            <v>402</v>
          </cell>
        </row>
        <row r="1859">
          <cell r="A1859" t="str">
            <v>110300000</v>
          </cell>
          <cell r="B1859" t="str">
            <v>402C2040001</v>
          </cell>
          <cell r="C1859" t="str">
            <v>โต๊ะทำงานจนท.สินไหม 60*120*75</v>
          </cell>
          <cell r="D1859" t="str">
            <v>20 ก.ค. 41</v>
          </cell>
          <cell r="E1859">
            <v>3727.96</v>
          </cell>
          <cell r="F1859">
            <v>0</v>
          </cell>
          <cell r="G1859">
            <v>20</v>
          </cell>
          <cell r="H1859">
            <v>1082.5899999999999</v>
          </cell>
          <cell r="I1859">
            <v>1082.5899999999999</v>
          </cell>
          <cell r="J1859">
            <v>2645.37</v>
          </cell>
          <cell r="K1859" t="str">
            <v>402</v>
          </cell>
        </row>
        <row r="1860">
          <cell r="A1860" t="str">
            <v>110300000</v>
          </cell>
          <cell r="B1860" t="str">
            <v>402C2040002</v>
          </cell>
          <cell r="C1860" t="str">
            <v>โต๊ะทำงานจนท.สินไหม 60*120*75</v>
          </cell>
          <cell r="D1860" t="str">
            <v>20 ก.ค. 41</v>
          </cell>
          <cell r="E1860">
            <v>3727.96</v>
          </cell>
          <cell r="F1860">
            <v>0</v>
          </cell>
          <cell r="G1860">
            <v>20</v>
          </cell>
          <cell r="H1860">
            <v>1082.5899999999999</v>
          </cell>
          <cell r="I1860">
            <v>1082.5899999999999</v>
          </cell>
          <cell r="J1860">
            <v>2645.37</v>
          </cell>
          <cell r="K1860" t="str">
            <v>402</v>
          </cell>
        </row>
        <row r="1861">
          <cell r="A1861" t="str">
            <v>110300000</v>
          </cell>
          <cell r="B1861" t="str">
            <v>402C2040003</v>
          </cell>
          <cell r="C1861" t="str">
            <v>โต๊ะทำงานจนท.สินไหม 60*120*75</v>
          </cell>
          <cell r="D1861" t="str">
            <v>20 ก.ค. 41</v>
          </cell>
          <cell r="E1861">
            <v>3727.96</v>
          </cell>
          <cell r="F1861">
            <v>0</v>
          </cell>
          <cell r="G1861">
            <v>20</v>
          </cell>
          <cell r="H1861">
            <v>1082.5899999999999</v>
          </cell>
          <cell r="I1861">
            <v>1082.5899999999999</v>
          </cell>
          <cell r="J1861">
            <v>2645.37</v>
          </cell>
          <cell r="K1861" t="str">
            <v>402</v>
          </cell>
        </row>
        <row r="1862">
          <cell r="A1862" t="str">
            <v>110300000</v>
          </cell>
          <cell r="B1862" t="str">
            <v>402C20J0001</v>
          </cell>
          <cell r="C1862" t="str">
            <v>โต๊ะทำงานขนาดผจก.ขนาด 75*165*75</v>
          </cell>
          <cell r="D1862" t="str">
            <v>20 ก.ค. 41</v>
          </cell>
          <cell r="E1862">
            <v>4360.3100000000004</v>
          </cell>
          <cell r="F1862">
            <v>0</v>
          </cell>
          <cell r="G1862">
            <v>20</v>
          </cell>
          <cell r="H1862">
            <v>1266.3499999999999</v>
          </cell>
          <cell r="I1862">
            <v>1266.3499999999999</v>
          </cell>
          <cell r="J1862">
            <v>3093.96</v>
          </cell>
          <cell r="K1862" t="str">
            <v>402</v>
          </cell>
        </row>
        <row r="1863">
          <cell r="A1863" t="str">
            <v>110300000</v>
          </cell>
          <cell r="B1863" t="str">
            <v>402C20Z0001</v>
          </cell>
          <cell r="C1863" t="str">
            <v>โต๊ะวางคอมพิวเตอร์ขนาด 50*90*75</v>
          </cell>
          <cell r="D1863" t="str">
            <v>20 ก.ค. 41</v>
          </cell>
          <cell r="E1863">
            <v>2123.73</v>
          </cell>
          <cell r="F1863">
            <v>0</v>
          </cell>
          <cell r="G1863">
            <v>20</v>
          </cell>
          <cell r="H1863">
            <v>616.70000000000005</v>
          </cell>
          <cell r="I1863">
            <v>616.70000000000005</v>
          </cell>
          <cell r="J1863">
            <v>1507.03</v>
          </cell>
          <cell r="K1863" t="str">
            <v>402</v>
          </cell>
        </row>
        <row r="1864">
          <cell r="A1864" t="str">
            <v>110300000</v>
          </cell>
          <cell r="B1864" t="str">
            <v>402C21K0001</v>
          </cell>
          <cell r="C1864" t="str">
            <v>เก้าอี้ทำงาน จนท.สินไหม พนักพิงต่ำ</v>
          </cell>
          <cell r="D1864" t="str">
            <v>20 ก.ค. 41</v>
          </cell>
          <cell r="E1864">
            <v>2165.56</v>
          </cell>
          <cell r="F1864">
            <v>0</v>
          </cell>
          <cell r="G1864">
            <v>20</v>
          </cell>
          <cell r="H1864">
            <v>628.87</v>
          </cell>
          <cell r="I1864">
            <v>628.87</v>
          </cell>
          <cell r="J1864">
            <v>1536.69</v>
          </cell>
          <cell r="K1864" t="str">
            <v>402</v>
          </cell>
        </row>
        <row r="1865">
          <cell r="A1865" t="str">
            <v>110300000</v>
          </cell>
          <cell r="B1865" t="str">
            <v>402C21K0002</v>
          </cell>
          <cell r="C1865" t="str">
            <v>เก้าอี้ทำงาน จนท.สินไหม พนักพิงต่ำ</v>
          </cell>
          <cell r="D1865" t="str">
            <v>20 ก.ค. 41</v>
          </cell>
          <cell r="E1865">
            <v>2165.56</v>
          </cell>
          <cell r="F1865">
            <v>0</v>
          </cell>
          <cell r="G1865">
            <v>20</v>
          </cell>
          <cell r="H1865">
            <v>628.87</v>
          </cell>
          <cell r="I1865">
            <v>628.87</v>
          </cell>
          <cell r="J1865">
            <v>1536.69</v>
          </cell>
          <cell r="K1865" t="str">
            <v>402</v>
          </cell>
        </row>
        <row r="1866">
          <cell r="A1866" t="str">
            <v>110300000</v>
          </cell>
          <cell r="B1866" t="str">
            <v>402C21K0003</v>
          </cell>
          <cell r="C1866" t="str">
            <v>เก้าอี้ทำงาน จนท.สินไหม พนักพิงต่ำ</v>
          </cell>
          <cell r="D1866" t="str">
            <v>20 ก.ค. 41</v>
          </cell>
          <cell r="E1866">
            <v>2165.56</v>
          </cell>
          <cell r="F1866">
            <v>0</v>
          </cell>
          <cell r="G1866">
            <v>20</v>
          </cell>
          <cell r="H1866">
            <v>628.87</v>
          </cell>
          <cell r="I1866">
            <v>628.87</v>
          </cell>
          <cell r="J1866">
            <v>1536.69</v>
          </cell>
          <cell r="K1866" t="str">
            <v>402</v>
          </cell>
        </row>
        <row r="1867">
          <cell r="A1867" t="str">
            <v>110300000</v>
          </cell>
          <cell r="B1867" t="str">
            <v>402C21L0001</v>
          </cell>
          <cell r="C1867" t="str">
            <v>เก้าอี้พักคอย พนักพิงต่ำไม่มีท้าวแขน</v>
          </cell>
          <cell r="D1867" t="str">
            <v>20 ก.ค. 41</v>
          </cell>
          <cell r="E1867">
            <v>1739.45</v>
          </cell>
          <cell r="F1867">
            <v>0</v>
          </cell>
          <cell r="G1867">
            <v>20</v>
          </cell>
          <cell r="H1867">
            <v>505.17</v>
          </cell>
          <cell r="I1867">
            <v>505.17</v>
          </cell>
          <cell r="J1867">
            <v>1234.28</v>
          </cell>
          <cell r="K1867" t="str">
            <v>402</v>
          </cell>
        </row>
        <row r="1868">
          <cell r="A1868" t="str">
            <v>110300000</v>
          </cell>
          <cell r="B1868" t="str">
            <v>402C21L0002</v>
          </cell>
          <cell r="C1868" t="str">
            <v>เก้าอี้พักคอย พนักพิงต่ำไม่มีท้าวแขน</v>
          </cell>
          <cell r="D1868" t="str">
            <v>20 ก.ค. 41</v>
          </cell>
          <cell r="E1868">
            <v>1739.45</v>
          </cell>
          <cell r="F1868">
            <v>0</v>
          </cell>
          <cell r="G1868">
            <v>20</v>
          </cell>
          <cell r="H1868">
            <v>505.17</v>
          </cell>
          <cell r="I1868">
            <v>505.17</v>
          </cell>
          <cell r="J1868">
            <v>1234.28</v>
          </cell>
          <cell r="K1868" t="str">
            <v>402</v>
          </cell>
        </row>
        <row r="1869">
          <cell r="A1869" t="str">
            <v>110300000</v>
          </cell>
          <cell r="B1869" t="str">
            <v>402C21L0003</v>
          </cell>
          <cell r="C1869" t="str">
            <v>เก้าอี้พักคอย พนักพิงต่ำไม่มีท้าวแขน</v>
          </cell>
          <cell r="D1869" t="str">
            <v>20 ก.ค. 41</v>
          </cell>
          <cell r="E1869">
            <v>1739.45</v>
          </cell>
          <cell r="F1869">
            <v>0</v>
          </cell>
          <cell r="G1869">
            <v>20</v>
          </cell>
          <cell r="H1869">
            <v>505.17</v>
          </cell>
          <cell r="I1869">
            <v>505.17</v>
          </cell>
          <cell r="J1869">
            <v>1234.28</v>
          </cell>
          <cell r="K1869" t="str">
            <v>402</v>
          </cell>
        </row>
        <row r="1870">
          <cell r="A1870" t="str">
            <v>110300000</v>
          </cell>
          <cell r="B1870" t="str">
            <v>402C21L0004</v>
          </cell>
          <cell r="C1870" t="str">
            <v>เก้าอี้พักคอย พนักพิงต่ำไม่มีท้าวแขน</v>
          </cell>
          <cell r="D1870" t="str">
            <v>20 ก.ค. 41</v>
          </cell>
          <cell r="E1870">
            <v>1739.45</v>
          </cell>
          <cell r="F1870">
            <v>0</v>
          </cell>
          <cell r="G1870">
            <v>20</v>
          </cell>
          <cell r="H1870">
            <v>505.17</v>
          </cell>
          <cell r="I1870">
            <v>505.17</v>
          </cell>
          <cell r="J1870">
            <v>1234.28</v>
          </cell>
          <cell r="K1870" t="str">
            <v>402</v>
          </cell>
        </row>
        <row r="1871">
          <cell r="A1871" t="str">
            <v>110300000</v>
          </cell>
          <cell r="B1871" t="str">
            <v>402C21L0005</v>
          </cell>
          <cell r="C1871" t="str">
            <v>เก้าอี้พักคอย พนักพิงต่ำไม่มีท้าวแขน</v>
          </cell>
          <cell r="D1871" t="str">
            <v>20 ก.ค. 41</v>
          </cell>
          <cell r="E1871">
            <v>1739.45</v>
          </cell>
          <cell r="F1871">
            <v>0</v>
          </cell>
          <cell r="G1871">
            <v>20</v>
          </cell>
          <cell r="H1871">
            <v>505.17</v>
          </cell>
          <cell r="I1871">
            <v>505.17</v>
          </cell>
          <cell r="J1871">
            <v>1234.28</v>
          </cell>
          <cell r="K1871" t="str">
            <v>402</v>
          </cell>
        </row>
        <row r="1872">
          <cell r="A1872" t="str">
            <v>110300000</v>
          </cell>
          <cell r="B1872" t="str">
            <v>402C21M0001</v>
          </cell>
          <cell r="C1872" t="str">
            <v>เก้าอี้ทำงานผจก.พนักสูงมีท้าวแขน</v>
          </cell>
          <cell r="D1872" t="str">
            <v>20 ก.ค. 41</v>
          </cell>
          <cell r="E1872">
            <v>3834.97</v>
          </cell>
          <cell r="F1872">
            <v>0</v>
          </cell>
          <cell r="G1872">
            <v>20</v>
          </cell>
          <cell r="H1872">
            <v>1113.7</v>
          </cell>
          <cell r="I1872">
            <v>1113.7</v>
          </cell>
          <cell r="J1872">
            <v>2721.27</v>
          </cell>
          <cell r="K1872" t="str">
            <v>402</v>
          </cell>
        </row>
        <row r="1873">
          <cell r="A1873" t="str">
            <v>110300000</v>
          </cell>
          <cell r="B1873" t="str">
            <v>402C21N0001</v>
          </cell>
          <cell r="C1873" t="str">
            <v>โซฟาพักคอย 3 ที่นั่ง</v>
          </cell>
          <cell r="D1873" t="str">
            <v>20 ก.ค. 41</v>
          </cell>
          <cell r="E1873">
            <v>7627.13</v>
          </cell>
          <cell r="F1873">
            <v>0</v>
          </cell>
          <cell r="G1873">
            <v>20</v>
          </cell>
          <cell r="H1873">
            <v>2215.0500000000002</v>
          </cell>
          <cell r="I1873">
            <v>2215.0500000000002</v>
          </cell>
          <cell r="J1873">
            <v>5412.08</v>
          </cell>
          <cell r="K1873" t="str">
            <v>402</v>
          </cell>
        </row>
        <row r="1874">
          <cell r="A1874" t="str">
            <v>110300000</v>
          </cell>
          <cell r="B1874" t="str">
            <v>402C22J0001</v>
          </cell>
          <cell r="C1874" t="str">
            <v>ตู้เก็บเอกสาร(บานเลื่อน) 40*80*75</v>
          </cell>
          <cell r="D1874" t="str">
            <v>20 ก.ค. 41</v>
          </cell>
          <cell r="E1874">
            <v>2308.5700000000002</v>
          </cell>
          <cell r="F1874">
            <v>0</v>
          </cell>
          <cell r="G1874">
            <v>20</v>
          </cell>
          <cell r="H1874">
            <v>670.4</v>
          </cell>
          <cell r="I1874">
            <v>670.4</v>
          </cell>
          <cell r="J1874">
            <v>1638.17</v>
          </cell>
          <cell r="K1874" t="str">
            <v>402</v>
          </cell>
        </row>
        <row r="1875">
          <cell r="A1875" t="str">
            <v>110300000</v>
          </cell>
          <cell r="B1875" t="str">
            <v>402C22J0002</v>
          </cell>
          <cell r="C1875" t="str">
            <v>ตู้เก็บเอกสาร(บานเลื่อน) 40*80*75</v>
          </cell>
          <cell r="D1875" t="str">
            <v>20 ก.ค. 41</v>
          </cell>
          <cell r="E1875">
            <v>2308.5700000000002</v>
          </cell>
          <cell r="F1875">
            <v>0</v>
          </cell>
          <cell r="G1875">
            <v>20</v>
          </cell>
          <cell r="H1875">
            <v>670.4</v>
          </cell>
          <cell r="I1875">
            <v>670.4</v>
          </cell>
          <cell r="J1875">
            <v>1638.17</v>
          </cell>
          <cell r="K1875" t="str">
            <v>402</v>
          </cell>
        </row>
        <row r="1876">
          <cell r="A1876" t="str">
            <v>110300000</v>
          </cell>
          <cell r="B1876" t="str">
            <v>402C22K0001</v>
          </cell>
          <cell r="C1876" t="str">
            <v>ตู้เก็บเอกสาร(บานลิ้นชัก) 40*90*75</v>
          </cell>
          <cell r="D1876" t="str">
            <v>20 ก.ค. 41</v>
          </cell>
          <cell r="E1876">
            <v>3443.88</v>
          </cell>
          <cell r="F1876">
            <v>0</v>
          </cell>
          <cell r="G1876">
            <v>20</v>
          </cell>
          <cell r="H1876">
            <v>1000.14</v>
          </cell>
          <cell r="I1876">
            <v>1000.14</v>
          </cell>
          <cell r="J1876">
            <v>2443.7399999999998</v>
          </cell>
          <cell r="K1876" t="str">
            <v>402</v>
          </cell>
        </row>
        <row r="1877">
          <cell r="A1877" t="str">
            <v>110300000</v>
          </cell>
          <cell r="B1877" t="str">
            <v>402C22L0001</v>
          </cell>
          <cell r="C1877" t="str">
            <v>ตู้เก็บเอกสาร ขนาด 40*80*190</v>
          </cell>
          <cell r="D1877" t="str">
            <v>20 ก.ค. 41</v>
          </cell>
          <cell r="E1877">
            <v>4587.95</v>
          </cell>
          <cell r="F1877">
            <v>0</v>
          </cell>
          <cell r="G1877">
            <v>20</v>
          </cell>
          <cell r="H1877">
            <v>1332.38</v>
          </cell>
          <cell r="I1877">
            <v>1332.38</v>
          </cell>
          <cell r="J1877">
            <v>3255.57</v>
          </cell>
          <cell r="K1877" t="str">
            <v>402</v>
          </cell>
        </row>
        <row r="1878">
          <cell r="A1878" t="str">
            <v>110300000</v>
          </cell>
          <cell r="B1878" t="str">
            <v>402C22L0002</v>
          </cell>
          <cell r="C1878" t="str">
            <v>ตู้เก็บเอกสาร ขนาด 40*80*190</v>
          </cell>
          <cell r="D1878" t="str">
            <v>20 ก.ค. 41</v>
          </cell>
          <cell r="E1878">
            <v>4587.95</v>
          </cell>
          <cell r="F1878">
            <v>0</v>
          </cell>
          <cell r="G1878">
            <v>20</v>
          </cell>
          <cell r="H1878">
            <v>1332.38</v>
          </cell>
          <cell r="I1878">
            <v>1332.38</v>
          </cell>
          <cell r="J1878">
            <v>3255.57</v>
          </cell>
          <cell r="K1878" t="str">
            <v>402</v>
          </cell>
        </row>
        <row r="1879">
          <cell r="A1879" t="str">
            <v>110300000</v>
          </cell>
          <cell r="B1879" t="str">
            <v>402C22L0003</v>
          </cell>
          <cell r="C1879" t="str">
            <v>ตู้เก็บเอกสาร ขนาด 40*80*190</v>
          </cell>
          <cell r="D1879" t="str">
            <v>20 ก.ค. 41</v>
          </cell>
          <cell r="E1879">
            <v>4587.95</v>
          </cell>
          <cell r="F1879">
            <v>0</v>
          </cell>
          <cell r="G1879">
            <v>20</v>
          </cell>
          <cell r="H1879">
            <v>1332.38</v>
          </cell>
          <cell r="I1879">
            <v>1332.38</v>
          </cell>
          <cell r="J1879">
            <v>3255.57</v>
          </cell>
          <cell r="K1879" t="str">
            <v>402</v>
          </cell>
        </row>
        <row r="1880">
          <cell r="A1880" t="str">
            <v>110300000</v>
          </cell>
          <cell r="B1880" t="str">
            <v>402C26N0001</v>
          </cell>
          <cell r="C1880" t="str">
            <v>ฉากกั้นครึ่งกระจก 180*150</v>
          </cell>
          <cell r="D1880" t="str">
            <v>20 ก.ค. 41</v>
          </cell>
          <cell r="E1880">
            <v>6505.44</v>
          </cell>
          <cell r="F1880">
            <v>0</v>
          </cell>
          <cell r="G1880">
            <v>20</v>
          </cell>
          <cell r="H1880">
            <v>1889.23</v>
          </cell>
          <cell r="I1880">
            <v>1889.23</v>
          </cell>
          <cell r="J1880">
            <v>4616.21</v>
          </cell>
          <cell r="K1880" t="str">
            <v>402</v>
          </cell>
        </row>
        <row r="1881">
          <cell r="A1881" t="str">
            <v>110300000</v>
          </cell>
          <cell r="B1881" t="str">
            <v>402C2CS0001</v>
          </cell>
          <cell r="C1881" t="str">
            <v>เครื่องคิดเลข</v>
          </cell>
          <cell r="D1881" t="str">
            <v>18 ส.ค. 41</v>
          </cell>
          <cell r="E1881">
            <v>640</v>
          </cell>
          <cell r="F1881">
            <v>0</v>
          </cell>
          <cell r="G1881">
            <v>20</v>
          </cell>
          <cell r="H1881">
            <v>175.68</v>
          </cell>
          <cell r="I1881">
            <v>175.68</v>
          </cell>
          <cell r="J1881">
            <v>464.32</v>
          </cell>
          <cell r="K1881" t="str">
            <v>402</v>
          </cell>
        </row>
        <row r="1882">
          <cell r="A1882" t="str">
            <v>110300000</v>
          </cell>
          <cell r="B1882" t="str">
            <v>402C2CS0002</v>
          </cell>
          <cell r="C1882" t="str">
            <v>เครื่องคิดเลข</v>
          </cell>
          <cell r="D1882" t="str">
            <v>18 ส.ค. 41</v>
          </cell>
          <cell r="E1882">
            <v>640</v>
          </cell>
          <cell r="F1882">
            <v>0</v>
          </cell>
          <cell r="G1882">
            <v>20</v>
          </cell>
          <cell r="H1882">
            <v>175.68</v>
          </cell>
          <cell r="I1882">
            <v>175.68</v>
          </cell>
          <cell r="J1882">
            <v>464.32</v>
          </cell>
          <cell r="K1882" t="str">
            <v>402</v>
          </cell>
        </row>
        <row r="1883">
          <cell r="A1883" t="str">
            <v>110300000</v>
          </cell>
          <cell r="B1883" t="str">
            <v>402C2KB0001</v>
          </cell>
          <cell r="C1883" t="str">
            <v>ขุดเจาะบ่อน้ำและติดตั้งปั้มน้ำ</v>
          </cell>
          <cell r="D1883" t="str">
            <v>12 มี.ค. 42</v>
          </cell>
          <cell r="E1883">
            <v>8000</v>
          </cell>
          <cell r="F1883">
            <v>0</v>
          </cell>
          <cell r="G1883">
            <v>20</v>
          </cell>
          <cell r="H1883">
            <v>1293.1600000000001</v>
          </cell>
          <cell r="I1883">
            <v>1293.1600000000001</v>
          </cell>
          <cell r="J1883">
            <v>6706.84</v>
          </cell>
          <cell r="K1883" t="str">
            <v>402</v>
          </cell>
        </row>
        <row r="1884">
          <cell r="A1884" t="str">
            <v>110300000</v>
          </cell>
          <cell r="B1884" t="str">
            <v>402C2KB0002</v>
          </cell>
          <cell r="C1884" t="str">
            <v>ทำป้ายเหล็ก</v>
          </cell>
          <cell r="D1884" t="str">
            <v>21 พ.ค. 42</v>
          </cell>
          <cell r="E1884">
            <v>1000</v>
          </cell>
          <cell r="F1884">
            <v>0</v>
          </cell>
          <cell r="G1884">
            <v>20</v>
          </cell>
          <cell r="H1884">
            <v>123.31</v>
          </cell>
          <cell r="I1884">
            <v>123.31</v>
          </cell>
          <cell r="J1884">
            <v>876.69</v>
          </cell>
          <cell r="K1884" t="str">
            <v>402</v>
          </cell>
        </row>
        <row r="1885">
          <cell r="A1885" t="str">
            <v>110300000</v>
          </cell>
          <cell r="B1885" t="str">
            <v>403C2CB0001</v>
          </cell>
          <cell r="C1885" t="str">
            <v>ตู้เก็บเอกสาร บานเลื่อน ขนาด 40-80-75</v>
          </cell>
          <cell r="D1885" t="str">
            <v>6 ต.ค. 41</v>
          </cell>
          <cell r="E1885">
            <v>2290.73</v>
          </cell>
          <cell r="F1885">
            <v>0</v>
          </cell>
          <cell r="G1885">
            <v>20</v>
          </cell>
          <cell r="H1885">
            <v>567.37</v>
          </cell>
          <cell r="I1885">
            <v>567.37</v>
          </cell>
          <cell r="J1885">
            <v>1723.36</v>
          </cell>
          <cell r="K1885" t="str">
            <v>403</v>
          </cell>
        </row>
        <row r="1886">
          <cell r="A1886" t="str">
            <v>110300000</v>
          </cell>
          <cell r="B1886" t="str">
            <v>403C2CB0002</v>
          </cell>
          <cell r="C1886" t="str">
            <v>ตู้เก็บเอกสาร บานเลื่อน ขนาด 40-80-75</v>
          </cell>
          <cell r="D1886" t="str">
            <v>6 ต.ค. 41</v>
          </cell>
          <cell r="E1886">
            <v>2290.73</v>
          </cell>
          <cell r="F1886">
            <v>0</v>
          </cell>
          <cell r="G1886">
            <v>20</v>
          </cell>
          <cell r="H1886">
            <v>567.37</v>
          </cell>
          <cell r="I1886">
            <v>567.37</v>
          </cell>
          <cell r="J1886">
            <v>1723.36</v>
          </cell>
          <cell r="K1886" t="str">
            <v>403</v>
          </cell>
        </row>
        <row r="1887">
          <cell r="A1887" t="str">
            <v>110300000</v>
          </cell>
          <cell r="B1887" t="str">
            <v>403C2CB0003</v>
          </cell>
          <cell r="C1887" t="str">
            <v>ตู้เก็บเอกสาร ลิ้นชัก ขนาด 40-90-75</v>
          </cell>
          <cell r="D1887" t="str">
            <v>6 ต.ค. 41</v>
          </cell>
          <cell r="E1887">
            <v>3417.27</v>
          </cell>
          <cell r="F1887">
            <v>0</v>
          </cell>
          <cell r="G1887">
            <v>20</v>
          </cell>
          <cell r="H1887">
            <v>846.36</v>
          </cell>
          <cell r="I1887">
            <v>846.36</v>
          </cell>
          <cell r="J1887">
            <v>2570.91</v>
          </cell>
          <cell r="K1887" t="str">
            <v>403</v>
          </cell>
        </row>
        <row r="1888">
          <cell r="A1888" t="str">
            <v>110300000</v>
          </cell>
          <cell r="B1888" t="str">
            <v>403C2CB0004</v>
          </cell>
          <cell r="C1888" t="str">
            <v>ตู้สูงเก็บเอกสาร ขนาด 40-80-19</v>
          </cell>
          <cell r="D1888" t="str">
            <v>6 ต.ค. 41</v>
          </cell>
          <cell r="E1888">
            <v>4552.49</v>
          </cell>
          <cell r="F1888">
            <v>0</v>
          </cell>
          <cell r="G1888">
            <v>20</v>
          </cell>
          <cell r="H1888">
            <v>1127.55</v>
          </cell>
          <cell r="I1888">
            <v>1127.55</v>
          </cell>
          <cell r="J1888">
            <v>3424.94</v>
          </cell>
          <cell r="K1888" t="str">
            <v>403</v>
          </cell>
        </row>
        <row r="1889">
          <cell r="A1889" t="str">
            <v>110300000</v>
          </cell>
          <cell r="B1889" t="str">
            <v>403C2CB0005</v>
          </cell>
          <cell r="C1889" t="str">
            <v>ตู้สูงเก็บเอกสาร ขนาด 40-80-190</v>
          </cell>
          <cell r="D1889" t="str">
            <v>6 ต.ค. 41</v>
          </cell>
          <cell r="E1889">
            <v>4552.49</v>
          </cell>
          <cell r="F1889">
            <v>0</v>
          </cell>
          <cell r="G1889">
            <v>20</v>
          </cell>
          <cell r="H1889">
            <v>1127.55</v>
          </cell>
          <cell r="I1889">
            <v>1127.55</v>
          </cell>
          <cell r="J1889">
            <v>3424.94</v>
          </cell>
          <cell r="K1889" t="str">
            <v>403</v>
          </cell>
        </row>
        <row r="1890">
          <cell r="A1890" t="str">
            <v>110300000</v>
          </cell>
          <cell r="B1890" t="str">
            <v>403C2CB0006</v>
          </cell>
          <cell r="C1890" t="str">
            <v>ตู้สูงเก็บเอกสาร ขนาด 40-80-190</v>
          </cell>
          <cell r="D1890" t="str">
            <v>6 ต.ค. 41</v>
          </cell>
          <cell r="E1890">
            <v>4552.49</v>
          </cell>
          <cell r="F1890">
            <v>0</v>
          </cell>
          <cell r="G1890">
            <v>20</v>
          </cell>
          <cell r="H1890">
            <v>1127.55</v>
          </cell>
          <cell r="I1890">
            <v>1127.55</v>
          </cell>
          <cell r="J1890">
            <v>3424.94</v>
          </cell>
          <cell r="K1890" t="str">
            <v>403</v>
          </cell>
        </row>
        <row r="1891">
          <cell r="A1891" t="str">
            <v>110300000</v>
          </cell>
          <cell r="B1891" t="str">
            <v>403C2CH0001</v>
          </cell>
          <cell r="C1891" t="str">
            <v>เก้าอี้รับแขกหน้าโต๊ะจนท.สินไหม</v>
          </cell>
          <cell r="D1891" t="str">
            <v>6 ต.ค. 41</v>
          </cell>
          <cell r="E1891">
            <v>1726.01</v>
          </cell>
          <cell r="F1891">
            <v>0</v>
          </cell>
          <cell r="G1891">
            <v>20</v>
          </cell>
          <cell r="H1891">
            <v>427.48</v>
          </cell>
          <cell r="I1891">
            <v>427.48</v>
          </cell>
          <cell r="J1891">
            <v>1298.53</v>
          </cell>
          <cell r="K1891" t="str">
            <v>403</v>
          </cell>
        </row>
        <row r="1892">
          <cell r="A1892" t="str">
            <v>110300000</v>
          </cell>
          <cell r="B1892" t="str">
            <v>403C2CH0002</v>
          </cell>
          <cell r="C1892" t="str">
            <v>เก้าอี้ทำงานผู้จัดการ</v>
          </cell>
          <cell r="D1892" t="str">
            <v>6 ต.ค. 41</v>
          </cell>
          <cell r="E1892">
            <v>4087.21</v>
          </cell>
          <cell r="F1892">
            <v>0</v>
          </cell>
          <cell r="G1892">
            <v>20</v>
          </cell>
          <cell r="H1892">
            <v>1012.33</v>
          </cell>
          <cell r="I1892">
            <v>1012.33</v>
          </cell>
          <cell r="J1892">
            <v>3074.88</v>
          </cell>
          <cell r="K1892" t="str">
            <v>403</v>
          </cell>
        </row>
        <row r="1893">
          <cell r="A1893" t="str">
            <v>110300000</v>
          </cell>
          <cell r="B1893" t="str">
            <v>403C2CH0003</v>
          </cell>
          <cell r="C1893" t="str">
            <v>เก้าอี้รับแขกหน้าโต๊ะผู้จัดการ</v>
          </cell>
          <cell r="D1893" t="str">
            <v>6 ต.ค. 41</v>
          </cell>
          <cell r="E1893">
            <v>1726.01</v>
          </cell>
          <cell r="F1893">
            <v>0</v>
          </cell>
          <cell r="G1893">
            <v>20</v>
          </cell>
          <cell r="H1893">
            <v>427.48</v>
          </cell>
          <cell r="I1893">
            <v>427.48</v>
          </cell>
          <cell r="J1893">
            <v>1298.53</v>
          </cell>
          <cell r="K1893" t="str">
            <v>403</v>
          </cell>
        </row>
        <row r="1894">
          <cell r="A1894" t="str">
            <v>110300000</v>
          </cell>
          <cell r="B1894" t="str">
            <v>403C2CH0004</v>
          </cell>
          <cell r="C1894" t="str">
            <v>เก้าอี้รับแขกหน้าโต๊ะผู้จัดการ</v>
          </cell>
          <cell r="D1894" t="str">
            <v>6 ต.ค. 41</v>
          </cell>
          <cell r="E1894">
            <v>1726.01</v>
          </cell>
          <cell r="F1894">
            <v>0</v>
          </cell>
          <cell r="G1894">
            <v>20</v>
          </cell>
          <cell r="H1894">
            <v>427.48</v>
          </cell>
          <cell r="I1894">
            <v>427.48</v>
          </cell>
          <cell r="J1894">
            <v>1298.53</v>
          </cell>
          <cell r="K1894" t="str">
            <v>403</v>
          </cell>
        </row>
        <row r="1895">
          <cell r="A1895" t="str">
            <v>110300000</v>
          </cell>
          <cell r="B1895" t="str">
            <v>403C2CH0005</v>
          </cell>
          <cell r="C1895" t="str">
            <v>เก้าอี้พักคอย 4 ที่นั่ง พร้อมที่วางของ</v>
          </cell>
          <cell r="D1895" t="str">
            <v>6 ต.ค. 41</v>
          </cell>
          <cell r="E1895">
            <v>3750.71</v>
          </cell>
          <cell r="F1895">
            <v>0</v>
          </cell>
          <cell r="G1895">
            <v>20</v>
          </cell>
          <cell r="H1895">
            <v>928.96</v>
          </cell>
          <cell r="I1895">
            <v>928.96</v>
          </cell>
          <cell r="J1895">
            <v>2821.75</v>
          </cell>
          <cell r="K1895" t="str">
            <v>403</v>
          </cell>
        </row>
        <row r="1896">
          <cell r="A1896" t="str">
            <v>110300000</v>
          </cell>
          <cell r="B1896" t="str">
            <v>403C2CH0006</v>
          </cell>
          <cell r="C1896" t="str">
            <v>เก้าอี้ทำงาน จนท.</v>
          </cell>
          <cell r="D1896" t="str">
            <v>6 ต.ค. 41</v>
          </cell>
          <cell r="E1896">
            <v>2148.8200000000002</v>
          </cell>
          <cell r="F1896">
            <v>0</v>
          </cell>
          <cell r="G1896">
            <v>20</v>
          </cell>
          <cell r="H1896">
            <v>532.17999999999995</v>
          </cell>
          <cell r="I1896">
            <v>532.17999999999995</v>
          </cell>
          <cell r="J1896">
            <v>1616.64</v>
          </cell>
          <cell r="K1896" t="str">
            <v>403</v>
          </cell>
        </row>
        <row r="1897">
          <cell r="A1897" t="str">
            <v>110300000</v>
          </cell>
          <cell r="B1897" t="str">
            <v>403C2CH0007</v>
          </cell>
          <cell r="C1897" t="str">
            <v>เก้าอี้ทำงาน จนท.</v>
          </cell>
          <cell r="D1897" t="str">
            <v>6 ต.ค. 41</v>
          </cell>
          <cell r="E1897">
            <v>2148.8200000000002</v>
          </cell>
          <cell r="F1897">
            <v>0</v>
          </cell>
          <cell r="G1897">
            <v>20</v>
          </cell>
          <cell r="H1897">
            <v>532.17999999999995</v>
          </cell>
          <cell r="I1897">
            <v>532.17999999999995</v>
          </cell>
          <cell r="J1897">
            <v>1616.64</v>
          </cell>
          <cell r="K1897" t="str">
            <v>403</v>
          </cell>
        </row>
        <row r="1898">
          <cell r="A1898" t="str">
            <v>110300000</v>
          </cell>
          <cell r="B1898" t="str">
            <v>403C2CH0008</v>
          </cell>
          <cell r="C1898" t="str">
            <v>เก้าอี้ทำงาน จนท.</v>
          </cell>
          <cell r="D1898" t="str">
            <v>6 ต.ค. 41</v>
          </cell>
          <cell r="E1898">
            <v>2148.8200000000002</v>
          </cell>
          <cell r="F1898">
            <v>0</v>
          </cell>
          <cell r="G1898">
            <v>20</v>
          </cell>
          <cell r="H1898">
            <v>532.17999999999995</v>
          </cell>
          <cell r="I1898">
            <v>532.17999999999995</v>
          </cell>
          <cell r="J1898">
            <v>1616.64</v>
          </cell>
          <cell r="K1898" t="str">
            <v>403</v>
          </cell>
        </row>
        <row r="1899">
          <cell r="A1899" t="str">
            <v>110300000</v>
          </cell>
          <cell r="B1899" t="str">
            <v>403C2CH0009</v>
          </cell>
          <cell r="C1899" t="str">
            <v>เก้าอี้รับแขกหน้าโต๊ะจนท.สินไหม</v>
          </cell>
          <cell r="D1899" t="str">
            <v>6 ต.ค. 41</v>
          </cell>
          <cell r="E1899">
            <v>1726.01</v>
          </cell>
          <cell r="F1899">
            <v>0</v>
          </cell>
          <cell r="G1899">
            <v>20</v>
          </cell>
          <cell r="H1899">
            <v>427.48</v>
          </cell>
          <cell r="I1899">
            <v>427.48</v>
          </cell>
          <cell r="J1899">
            <v>1298.53</v>
          </cell>
          <cell r="K1899" t="str">
            <v>403</v>
          </cell>
        </row>
        <row r="1900">
          <cell r="A1900" t="str">
            <v>110300000</v>
          </cell>
          <cell r="B1900" t="str">
            <v>403C2CH0010</v>
          </cell>
          <cell r="C1900" t="str">
            <v>เก้าอี้รับแขกหน้าโต๊ะจนท.สินไหม</v>
          </cell>
          <cell r="D1900" t="str">
            <v>6 ต.ค. 41</v>
          </cell>
          <cell r="E1900">
            <v>1726.01</v>
          </cell>
          <cell r="F1900">
            <v>0</v>
          </cell>
          <cell r="G1900">
            <v>20</v>
          </cell>
          <cell r="H1900">
            <v>427.48</v>
          </cell>
          <cell r="I1900">
            <v>427.48</v>
          </cell>
          <cell r="J1900">
            <v>1298.53</v>
          </cell>
          <cell r="K1900" t="str">
            <v>403</v>
          </cell>
        </row>
        <row r="1901">
          <cell r="A1901" t="str">
            <v>110300000</v>
          </cell>
          <cell r="B1901" t="str">
            <v>403C2CS0001</v>
          </cell>
          <cell r="C1901" t="str">
            <v>เครื่องคิดเลข</v>
          </cell>
          <cell r="D1901" t="str">
            <v>18 ส.ค. 41</v>
          </cell>
          <cell r="E1901">
            <v>640</v>
          </cell>
          <cell r="F1901">
            <v>0</v>
          </cell>
          <cell r="G1901">
            <v>20</v>
          </cell>
          <cell r="H1901">
            <v>175.68</v>
          </cell>
          <cell r="I1901">
            <v>175.68</v>
          </cell>
          <cell r="J1901">
            <v>464.32</v>
          </cell>
          <cell r="K1901" t="str">
            <v>403</v>
          </cell>
        </row>
        <row r="1902">
          <cell r="A1902" t="str">
            <v>110300000</v>
          </cell>
          <cell r="B1902" t="str">
            <v>403C2CS0002</v>
          </cell>
          <cell r="C1902" t="str">
            <v>เครื่องคิดเลข</v>
          </cell>
          <cell r="D1902" t="str">
            <v>23 ก.ค. 41</v>
          </cell>
          <cell r="E1902">
            <v>650</v>
          </cell>
          <cell r="F1902">
            <v>0</v>
          </cell>
          <cell r="G1902">
            <v>20</v>
          </cell>
          <cell r="H1902">
            <v>187.66</v>
          </cell>
          <cell r="I1902">
            <v>187.66</v>
          </cell>
          <cell r="J1902">
            <v>462.34</v>
          </cell>
          <cell r="K1902" t="str">
            <v>403</v>
          </cell>
        </row>
        <row r="1903">
          <cell r="A1903" t="str">
            <v>110300000</v>
          </cell>
          <cell r="B1903" t="str">
            <v>403C2KB0001</v>
          </cell>
          <cell r="C1903" t="str">
            <v>ตู้เย็น</v>
          </cell>
          <cell r="D1903" t="str">
            <v>21 ต.ค. 42</v>
          </cell>
          <cell r="E1903">
            <v>5046.7299999999996</v>
          </cell>
          <cell r="F1903">
            <v>0</v>
          </cell>
          <cell r="G1903">
            <v>20</v>
          </cell>
          <cell r="H1903">
            <v>199.11</v>
          </cell>
          <cell r="I1903">
            <v>199.11</v>
          </cell>
          <cell r="J1903">
            <v>4847.62</v>
          </cell>
          <cell r="K1903" t="str">
            <v>403</v>
          </cell>
        </row>
        <row r="1904">
          <cell r="A1904" t="str">
            <v>110300000</v>
          </cell>
          <cell r="B1904" t="str">
            <v>403C2PA0001</v>
          </cell>
          <cell r="C1904" t="str">
            <v>PARTITION ครึ่งกระจก ขนาด 250-150</v>
          </cell>
          <cell r="D1904" t="str">
            <v>6 ต.ค. 41</v>
          </cell>
          <cell r="E1904">
            <v>7284.38</v>
          </cell>
          <cell r="F1904">
            <v>0</v>
          </cell>
          <cell r="G1904">
            <v>20</v>
          </cell>
          <cell r="H1904">
            <v>1804.08</v>
          </cell>
          <cell r="I1904">
            <v>1804.08</v>
          </cell>
          <cell r="J1904">
            <v>5480.3</v>
          </cell>
          <cell r="K1904" t="str">
            <v>403</v>
          </cell>
        </row>
        <row r="1905">
          <cell r="A1905" t="str">
            <v>110300000</v>
          </cell>
          <cell r="B1905" t="str">
            <v>403C2PT0001</v>
          </cell>
          <cell r="C1905" t="str">
            <v>กระติกน้ำร้อน</v>
          </cell>
          <cell r="D1905" t="str">
            <v>8 ต.ค. 41</v>
          </cell>
          <cell r="E1905">
            <v>598</v>
          </cell>
          <cell r="F1905">
            <v>0</v>
          </cell>
          <cell r="G1905">
            <v>20</v>
          </cell>
          <cell r="H1905">
            <v>147.46</v>
          </cell>
          <cell r="I1905">
            <v>147.46</v>
          </cell>
          <cell r="J1905">
            <v>450.54</v>
          </cell>
          <cell r="K1905" t="str">
            <v>403</v>
          </cell>
        </row>
        <row r="1906">
          <cell r="A1906" t="str">
            <v>110300000</v>
          </cell>
          <cell r="B1906" t="str">
            <v>403C2TA0001</v>
          </cell>
          <cell r="C1906" t="str">
            <v>โต๊ะทำงานขนาด 60-120-75</v>
          </cell>
          <cell r="D1906" t="str">
            <v>6 ต.ค. 41</v>
          </cell>
          <cell r="E1906">
            <v>3699.14</v>
          </cell>
          <cell r="F1906">
            <v>0</v>
          </cell>
          <cell r="G1906">
            <v>20</v>
          </cell>
          <cell r="H1906">
            <v>916.14</v>
          </cell>
          <cell r="I1906">
            <v>916.14</v>
          </cell>
          <cell r="J1906">
            <v>2783</v>
          </cell>
          <cell r="K1906" t="str">
            <v>403</v>
          </cell>
        </row>
        <row r="1907">
          <cell r="A1907" t="str">
            <v>110300000</v>
          </cell>
          <cell r="B1907" t="str">
            <v>403C2TA0002</v>
          </cell>
          <cell r="C1907" t="str">
            <v>โต๊ะเข้ามุม จนท.สินไหม</v>
          </cell>
          <cell r="D1907" t="str">
            <v>6 ต.ค. 41</v>
          </cell>
          <cell r="E1907">
            <v>1282.92</v>
          </cell>
          <cell r="F1907">
            <v>0</v>
          </cell>
          <cell r="G1907">
            <v>20</v>
          </cell>
          <cell r="H1907">
            <v>317.73</v>
          </cell>
          <cell r="I1907">
            <v>317.73</v>
          </cell>
          <cell r="J1907">
            <v>965.19</v>
          </cell>
          <cell r="K1907" t="str">
            <v>403</v>
          </cell>
        </row>
        <row r="1908">
          <cell r="A1908" t="str">
            <v>110300000</v>
          </cell>
          <cell r="B1908" t="str">
            <v>403C2TA0003</v>
          </cell>
          <cell r="C1908" t="str">
            <v>โต๊ะทำงานผู้จัดการ ขนาด 75-165-75</v>
          </cell>
          <cell r="D1908" t="str">
            <v>6 ต.ค. 41</v>
          </cell>
          <cell r="E1908">
            <v>4657.72</v>
          </cell>
          <cell r="F1908">
            <v>0</v>
          </cell>
          <cell r="G1908">
            <v>20</v>
          </cell>
          <cell r="H1908">
            <v>1153.6300000000001</v>
          </cell>
          <cell r="I1908">
            <v>1153.6300000000001</v>
          </cell>
          <cell r="J1908">
            <v>3504.09</v>
          </cell>
          <cell r="K1908" t="str">
            <v>403</v>
          </cell>
        </row>
        <row r="1909">
          <cell r="A1909" t="str">
            <v>110300000</v>
          </cell>
          <cell r="B1909" t="str">
            <v>403C2TA0004</v>
          </cell>
          <cell r="C1909" t="str">
            <v>โต๊ะวางคอมพิวเตอร์ ขนาด 50-90-75</v>
          </cell>
          <cell r="D1909" t="str">
            <v>6 ต.ค. 41</v>
          </cell>
          <cell r="E1909">
            <v>2107.3200000000002</v>
          </cell>
          <cell r="F1909">
            <v>0</v>
          </cell>
          <cell r="G1909">
            <v>20</v>
          </cell>
          <cell r="H1909">
            <v>521.95000000000005</v>
          </cell>
          <cell r="I1909">
            <v>521.95000000000005</v>
          </cell>
          <cell r="J1909">
            <v>1585.37</v>
          </cell>
          <cell r="K1909" t="str">
            <v>403</v>
          </cell>
        </row>
        <row r="1910">
          <cell r="A1910" t="str">
            <v>110300000</v>
          </cell>
          <cell r="B1910" t="str">
            <v>403C2TA0005</v>
          </cell>
          <cell r="C1910" t="str">
            <v>โต๊ะทำงานขนาด 60-120-75</v>
          </cell>
          <cell r="D1910" t="str">
            <v>6 ต.ค. 41</v>
          </cell>
          <cell r="E1910">
            <v>3699.14</v>
          </cell>
          <cell r="F1910">
            <v>0</v>
          </cell>
          <cell r="G1910">
            <v>20</v>
          </cell>
          <cell r="H1910">
            <v>916.14</v>
          </cell>
          <cell r="I1910">
            <v>916.14</v>
          </cell>
          <cell r="J1910">
            <v>2783</v>
          </cell>
          <cell r="K1910" t="str">
            <v>403</v>
          </cell>
        </row>
        <row r="1911">
          <cell r="A1911" t="str">
            <v>110300000</v>
          </cell>
          <cell r="B1911" t="str">
            <v>403C2TA0006</v>
          </cell>
          <cell r="C1911" t="str">
            <v>โต๊ะทำงานขนาด 60-120-75</v>
          </cell>
          <cell r="D1911" t="str">
            <v>6 ต.ค. 41</v>
          </cell>
          <cell r="E1911">
            <v>3699.14</v>
          </cell>
          <cell r="F1911">
            <v>0</v>
          </cell>
          <cell r="G1911">
            <v>20</v>
          </cell>
          <cell r="H1911">
            <v>916.14</v>
          </cell>
          <cell r="I1911">
            <v>916.14</v>
          </cell>
          <cell r="J1911">
            <v>2783</v>
          </cell>
          <cell r="K1911" t="str">
            <v>403</v>
          </cell>
        </row>
        <row r="1912">
          <cell r="A1912" t="str">
            <v>110300000</v>
          </cell>
          <cell r="B1912" t="str">
            <v>403C2TA0007</v>
          </cell>
          <cell r="C1912" t="str">
            <v>โต๊ะเข้ามุม จนท.สินไหม</v>
          </cell>
          <cell r="D1912" t="str">
            <v>6 ต.ค. 41</v>
          </cell>
          <cell r="E1912">
            <v>1282.92</v>
          </cell>
          <cell r="F1912">
            <v>0</v>
          </cell>
          <cell r="G1912">
            <v>20</v>
          </cell>
          <cell r="H1912">
            <v>317.73</v>
          </cell>
          <cell r="I1912">
            <v>317.73</v>
          </cell>
          <cell r="J1912">
            <v>965.19</v>
          </cell>
          <cell r="K1912" t="str">
            <v>403</v>
          </cell>
        </row>
        <row r="1913">
          <cell r="A1913" t="str">
            <v>110300000</v>
          </cell>
          <cell r="B1913" t="str">
            <v>404C2030001</v>
          </cell>
          <cell r="C1913" t="str">
            <v>โต๊ะเข้ามุมจนท.สินไหม 60*60*75</v>
          </cell>
          <cell r="D1913" t="str">
            <v>27 ต.ค. 41</v>
          </cell>
          <cell r="E1913">
            <v>1267.57</v>
          </cell>
          <cell r="F1913">
            <v>0</v>
          </cell>
          <cell r="G1913">
            <v>20</v>
          </cell>
          <cell r="H1913">
            <v>299.36</v>
          </cell>
          <cell r="I1913">
            <v>299.36</v>
          </cell>
          <cell r="J1913">
            <v>968.21</v>
          </cell>
          <cell r="K1913" t="str">
            <v>404</v>
          </cell>
        </row>
        <row r="1914">
          <cell r="A1914" t="str">
            <v>110300000</v>
          </cell>
          <cell r="B1914" t="str">
            <v>404C2040001</v>
          </cell>
          <cell r="C1914" t="str">
            <v>โต๊ะทำงานจนท.สินไหม 60*120*75</v>
          </cell>
          <cell r="D1914" t="str">
            <v>27 ต.ค. 41</v>
          </cell>
          <cell r="E1914">
            <v>3654.87</v>
          </cell>
          <cell r="F1914">
            <v>0</v>
          </cell>
          <cell r="G1914">
            <v>20</v>
          </cell>
          <cell r="H1914">
            <v>863.12</v>
          </cell>
          <cell r="I1914">
            <v>863.12</v>
          </cell>
          <cell r="J1914">
            <v>2791.75</v>
          </cell>
          <cell r="K1914" t="str">
            <v>404</v>
          </cell>
        </row>
        <row r="1915">
          <cell r="A1915" t="str">
            <v>110300000</v>
          </cell>
          <cell r="B1915" t="str">
            <v>404C2040002</v>
          </cell>
          <cell r="C1915" t="str">
            <v>โต๊ะทำงานจนท.สินไหม 60*120*75</v>
          </cell>
          <cell r="D1915" t="str">
            <v>27 ต.ค. 41</v>
          </cell>
          <cell r="E1915">
            <v>3654.87</v>
          </cell>
          <cell r="F1915">
            <v>0</v>
          </cell>
          <cell r="G1915">
            <v>20</v>
          </cell>
          <cell r="H1915">
            <v>863.12</v>
          </cell>
          <cell r="I1915">
            <v>863.12</v>
          </cell>
          <cell r="J1915">
            <v>2791.75</v>
          </cell>
          <cell r="K1915" t="str">
            <v>404</v>
          </cell>
        </row>
        <row r="1916">
          <cell r="A1916" t="str">
            <v>110300000</v>
          </cell>
          <cell r="B1916" t="str">
            <v>404C2040003</v>
          </cell>
          <cell r="C1916" t="str">
            <v>โต๊ะทำงานจนท.สินไหม 60*120*75</v>
          </cell>
          <cell r="D1916" t="str">
            <v>27 ต.ค. 41</v>
          </cell>
          <cell r="E1916">
            <v>3654.87</v>
          </cell>
          <cell r="F1916">
            <v>0</v>
          </cell>
          <cell r="G1916">
            <v>20</v>
          </cell>
          <cell r="H1916">
            <v>863.12</v>
          </cell>
          <cell r="I1916">
            <v>863.12</v>
          </cell>
          <cell r="J1916">
            <v>2791.75</v>
          </cell>
          <cell r="K1916" t="str">
            <v>404</v>
          </cell>
        </row>
        <row r="1917">
          <cell r="A1917" t="str">
            <v>110300000</v>
          </cell>
          <cell r="B1917" t="str">
            <v>404C2080001</v>
          </cell>
          <cell r="C1917" t="str">
            <v>โต๊ะวางคอมพิวเตอร์ - ปรินเตอร์ 60*100*75</v>
          </cell>
          <cell r="D1917" t="str">
            <v>27 ต.ค. 41</v>
          </cell>
          <cell r="E1917">
            <v>2336.75</v>
          </cell>
          <cell r="F1917">
            <v>0</v>
          </cell>
          <cell r="G1917">
            <v>20</v>
          </cell>
          <cell r="H1917">
            <v>551.82000000000005</v>
          </cell>
          <cell r="I1917">
            <v>551.82000000000005</v>
          </cell>
          <cell r="J1917">
            <v>1784.93</v>
          </cell>
          <cell r="K1917" t="str">
            <v>404</v>
          </cell>
        </row>
        <row r="1918">
          <cell r="A1918" t="str">
            <v>110300000</v>
          </cell>
          <cell r="B1918" t="str">
            <v>404C21K0001</v>
          </cell>
          <cell r="C1918" t="str">
            <v>เก้าอี้ทำงานจนท.สินไหม - ธุรการ</v>
          </cell>
          <cell r="D1918" t="str">
            <v>27 ต.ค. 41</v>
          </cell>
          <cell r="E1918">
            <v>2123.1</v>
          </cell>
          <cell r="F1918">
            <v>0</v>
          </cell>
          <cell r="G1918">
            <v>20</v>
          </cell>
          <cell r="H1918">
            <v>501.37</v>
          </cell>
          <cell r="I1918">
            <v>501.37</v>
          </cell>
          <cell r="J1918">
            <v>1621.73</v>
          </cell>
          <cell r="K1918" t="str">
            <v>404</v>
          </cell>
        </row>
        <row r="1919">
          <cell r="A1919" t="str">
            <v>110300000</v>
          </cell>
          <cell r="B1919" t="str">
            <v>404C21K0002</v>
          </cell>
          <cell r="C1919" t="str">
            <v>เก้าอี้ทำงานจนท.สินไหม - ธุรการ</v>
          </cell>
          <cell r="D1919" t="str">
            <v>27 ต.ค. 41</v>
          </cell>
          <cell r="E1919">
            <v>2123.1</v>
          </cell>
          <cell r="F1919">
            <v>0</v>
          </cell>
          <cell r="G1919">
            <v>20</v>
          </cell>
          <cell r="H1919">
            <v>501.37</v>
          </cell>
          <cell r="I1919">
            <v>501.37</v>
          </cell>
          <cell r="J1919">
            <v>1621.73</v>
          </cell>
          <cell r="K1919" t="str">
            <v>404</v>
          </cell>
        </row>
        <row r="1920">
          <cell r="A1920" t="str">
            <v>110300000</v>
          </cell>
          <cell r="B1920" t="str">
            <v>404C21K0003</v>
          </cell>
          <cell r="C1920" t="str">
            <v>เก้าอี้ทำงานจนท.สินไหม - ธุรการ</v>
          </cell>
          <cell r="D1920" t="str">
            <v>27 ต.ค. 41</v>
          </cell>
          <cell r="E1920">
            <v>2123.1</v>
          </cell>
          <cell r="F1920">
            <v>0</v>
          </cell>
          <cell r="G1920">
            <v>20</v>
          </cell>
          <cell r="H1920">
            <v>501.37</v>
          </cell>
          <cell r="I1920">
            <v>501.37</v>
          </cell>
          <cell r="J1920">
            <v>1621.73</v>
          </cell>
          <cell r="K1920" t="str">
            <v>404</v>
          </cell>
        </row>
        <row r="1921">
          <cell r="A1921" t="str">
            <v>110300000</v>
          </cell>
          <cell r="B1921" t="str">
            <v>404C2AR0001</v>
          </cell>
          <cell r="C1921" t="str">
            <v>AIRCONDITION PRODUCTS</v>
          </cell>
          <cell r="D1921" t="str">
            <v>5 ก.ย. 41</v>
          </cell>
          <cell r="E1921">
            <v>39800</v>
          </cell>
          <cell r="F1921">
            <v>0</v>
          </cell>
          <cell r="G1921">
            <v>20</v>
          </cell>
          <cell r="H1921">
            <v>10533.34</v>
          </cell>
          <cell r="I1921">
            <v>10533.34</v>
          </cell>
          <cell r="J1921">
            <v>29266.66</v>
          </cell>
          <cell r="K1921" t="str">
            <v>404</v>
          </cell>
        </row>
        <row r="1922">
          <cell r="A1922" t="str">
            <v>110300000</v>
          </cell>
          <cell r="B1922" t="str">
            <v>404C2CB0001</v>
          </cell>
          <cell r="C1922" t="str">
            <v>ตู้เก็บเอกสารบานเลื่อน  40-80-75</v>
          </cell>
          <cell r="D1922" t="str">
            <v>27 ต.ค. 41</v>
          </cell>
          <cell r="E1922">
            <v>2263.31</v>
          </cell>
          <cell r="F1922">
            <v>0</v>
          </cell>
          <cell r="G1922">
            <v>20</v>
          </cell>
          <cell r="H1922">
            <v>534.57000000000005</v>
          </cell>
          <cell r="I1922">
            <v>534.57000000000005</v>
          </cell>
          <cell r="J1922">
            <v>1728.74</v>
          </cell>
          <cell r="K1922" t="str">
            <v>404</v>
          </cell>
        </row>
        <row r="1923">
          <cell r="A1923" t="str">
            <v>110300000</v>
          </cell>
          <cell r="B1923" t="str">
            <v>404C2CB0002</v>
          </cell>
          <cell r="C1923" t="str">
            <v>ตู้เก็บเอกสาร 40-80-190</v>
          </cell>
          <cell r="D1923" t="str">
            <v>27 ต.ค. 41</v>
          </cell>
          <cell r="E1923">
            <v>4498.01</v>
          </cell>
          <cell r="F1923">
            <v>0</v>
          </cell>
          <cell r="G1923">
            <v>20</v>
          </cell>
          <cell r="H1923">
            <v>1062.23</v>
          </cell>
          <cell r="I1923">
            <v>1062.23</v>
          </cell>
          <cell r="J1923">
            <v>3435.78</v>
          </cell>
          <cell r="K1923" t="str">
            <v>404</v>
          </cell>
        </row>
        <row r="1924">
          <cell r="A1924" t="str">
            <v>110300000</v>
          </cell>
          <cell r="B1924" t="str">
            <v>404C2CB0003</v>
          </cell>
          <cell r="C1924" t="str">
            <v>ตู้เก็บเอกสาร 40-80-190</v>
          </cell>
          <cell r="D1924" t="str">
            <v>27 ต.ค. 41</v>
          </cell>
          <cell r="E1924">
            <v>4498.01</v>
          </cell>
          <cell r="F1924">
            <v>0</v>
          </cell>
          <cell r="G1924">
            <v>20</v>
          </cell>
          <cell r="H1924">
            <v>1062.23</v>
          </cell>
          <cell r="I1924">
            <v>1062.23</v>
          </cell>
          <cell r="J1924">
            <v>3435.78</v>
          </cell>
          <cell r="K1924" t="str">
            <v>404</v>
          </cell>
        </row>
        <row r="1925">
          <cell r="A1925" t="str">
            <v>110300000</v>
          </cell>
          <cell r="B1925" t="str">
            <v>404C2CB0004</v>
          </cell>
          <cell r="C1925" t="str">
            <v>ตู้เก็บเอกสาร 40-80-190</v>
          </cell>
          <cell r="D1925" t="str">
            <v>27 ต.ค. 41</v>
          </cell>
          <cell r="E1925">
            <v>4498.01</v>
          </cell>
          <cell r="F1925">
            <v>0</v>
          </cell>
          <cell r="G1925">
            <v>20</v>
          </cell>
          <cell r="H1925">
            <v>1062.23</v>
          </cell>
          <cell r="I1925">
            <v>1062.23</v>
          </cell>
          <cell r="J1925">
            <v>3435.78</v>
          </cell>
          <cell r="K1925" t="str">
            <v>404</v>
          </cell>
        </row>
        <row r="1926">
          <cell r="A1926" t="str">
            <v>110300000</v>
          </cell>
          <cell r="B1926" t="str">
            <v>404C2CB0005</v>
          </cell>
          <cell r="C1926" t="str">
            <v>ตู้เก็บเอกสารบานเลื่อน  40-80-75</v>
          </cell>
          <cell r="D1926" t="str">
            <v>27 ต.ค. 41</v>
          </cell>
          <cell r="E1926">
            <v>2263.31</v>
          </cell>
          <cell r="F1926">
            <v>0</v>
          </cell>
          <cell r="G1926">
            <v>20</v>
          </cell>
          <cell r="H1926">
            <v>534.57000000000005</v>
          </cell>
          <cell r="I1926">
            <v>534.57000000000005</v>
          </cell>
          <cell r="J1926">
            <v>1728.74</v>
          </cell>
          <cell r="K1926" t="str">
            <v>404</v>
          </cell>
        </row>
        <row r="1927">
          <cell r="A1927" t="str">
            <v>110300000</v>
          </cell>
          <cell r="B1927" t="str">
            <v>404C2CB0006</v>
          </cell>
          <cell r="C1927" t="str">
            <v>ตู้เก็บเอกสาร ลิ้นชัก 40-90-75</v>
          </cell>
          <cell r="D1927" t="str">
            <v>27 ต.ค. 41</v>
          </cell>
          <cell r="E1927">
            <v>3376.37</v>
          </cell>
          <cell r="F1927">
            <v>0</v>
          </cell>
          <cell r="G1927">
            <v>20</v>
          </cell>
          <cell r="H1927">
            <v>797.35</v>
          </cell>
          <cell r="I1927">
            <v>797.35</v>
          </cell>
          <cell r="J1927">
            <v>2579.02</v>
          </cell>
          <cell r="K1927" t="str">
            <v>404</v>
          </cell>
        </row>
        <row r="1928">
          <cell r="A1928" t="str">
            <v>110300000</v>
          </cell>
          <cell r="B1928" t="str">
            <v>404C2CH0001</v>
          </cell>
          <cell r="C1928" t="str">
            <v>เก้าอี้รับแขกหน้าโต๊ะ จนท.สินไหม</v>
          </cell>
          <cell r="D1928" t="str">
            <v>27 ต.ค. 41</v>
          </cell>
          <cell r="E1928">
            <v>1705.35</v>
          </cell>
          <cell r="F1928">
            <v>0</v>
          </cell>
          <cell r="G1928">
            <v>20</v>
          </cell>
          <cell r="H1928">
            <v>402.74</v>
          </cell>
          <cell r="I1928">
            <v>402.74</v>
          </cell>
          <cell r="J1928">
            <v>1302.6099999999999</v>
          </cell>
          <cell r="K1928" t="str">
            <v>404</v>
          </cell>
        </row>
        <row r="1929">
          <cell r="A1929" t="str">
            <v>110300000</v>
          </cell>
          <cell r="B1929" t="str">
            <v>404C2CH0002</v>
          </cell>
          <cell r="C1929" t="str">
            <v>เก้าอี้พักคอย 3 ที่นั่ง</v>
          </cell>
          <cell r="D1929" t="str">
            <v>27 ต.ค. 41</v>
          </cell>
          <cell r="E1929">
            <v>3037.77</v>
          </cell>
          <cell r="F1929">
            <v>0</v>
          </cell>
          <cell r="G1929">
            <v>20</v>
          </cell>
          <cell r="H1929">
            <v>1062.23</v>
          </cell>
          <cell r="I1929">
            <v>1062.23</v>
          </cell>
          <cell r="J1929">
            <v>1975.54</v>
          </cell>
          <cell r="K1929" t="str">
            <v>404</v>
          </cell>
        </row>
        <row r="1930">
          <cell r="A1930" t="str">
            <v>110300000</v>
          </cell>
          <cell r="B1930" t="str">
            <v>404C2CH0003</v>
          </cell>
          <cell r="C1930" t="str">
            <v>เก้าอี้รับแขกหน้าโต๊ะ จนท.สินไหม</v>
          </cell>
          <cell r="D1930" t="str">
            <v>27 ต.ค. 41</v>
          </cell>
          <cell r="E1930">
            <v>1705.35</v>
          </cell>
          <cell r="F1930">
            <v>0</v>
          </cell>
          <cell r="G1930">
            <v>20</v>
          </cell>
          <cell r="H1930">
            <v>402.74</v>
          </cell>
          <cell r="I1930">
            <v>402.74</v>
          </cell>
          <cell r="J1930">
            <v>1302.6099999999999</v>
          </cell>
          <cell r="K1930" t="str">
            <v>404</v>
          </cell>
        </row>
        <row r="1931">
          <cell r="A1931" t="str">
            <v>110300000</v>
          </cell>
          <cell r="B1931" t="str">
            <v>404C2CH0004</v>
          </cell>
          <cell r="C1931" t="str">
            <v>เก้าอี้รับแขกหน้าโต๊ะ จนท.สินไหม</v>
          </cell>
          <cell r="D1931" t="str">
            <v>27 ต.ค. 41</v>
          </cell>
          <cell r="E1931">
            <v>1705.35</v>
          </cell>
          <cell r="F1931">
            <v>0</v>
          </cell>
          <cell r="G1931">
            <v>20</v>
          </cell>
          <cell r="H1931">
            <v>402.74</v>
          </cell>
          <cell r="I1931">
            <v>402.74</v>
          </cell>
          <cell r="J1931">
            <v>1302.6099999999999</v>
          </cell>
          <cell r="K1931" t="str">
            <v>404</v>
          </cell>
        </row>
        <row r="1932">
          <cell r="A1932" t="str">
            <v>110300000</v>
          </cell>
          <cell r="B1932" t="str">
            <v>404C2CH0005</v>
          </cell>
          <cell r="C1932" t="str">
            <v>เก้าอี้รับแขกหน้าโต๊ะ จนท.สินไหม</v>
          </cell>
          <cell r="D1932" t="str">
            <v>27 ต.ค. 41</v>
          </cell>
          <cell r="E1932">
            <v>1705.35</v>
          </cell>
          <cell r="F1932">
            <v>0</v>
          </cell>
          <cell r="G1932">
            <v>20</v>
          </cell>
          <cell r="H1932">
            <v>402.74</v>
          </cell>
          <cell r="I1932">
            <v>402.74</v>
          </cell>
          <cell r="J1932">
            <v>1302.6099999999999</v>
          </cell>
          <cell r="K1932" t="str">
            <v>404</v>
          </cell>
        </row>
        <row r="1933">
          <cell r="A1933" t="str">
            <v>110300000</v>
          </cell>
          <cell r="B1933" t="str">
            <v>404C2CH0006</v>
          </cell>
          <cell r="C1933" t="str">
            <v>เก้าอี้ทำงานผจก.</v>
          </cell>
          <cell r="D1933" t="str">
            <v>27 ต.ค. 41</v>
          </cell>
          <cell r="E1933">
            <v>4038.29</v>
          </cell>
          <cell r="F1933">
            <v>0</v>
          </cell>
          <cell r="G1933">
            <v>20</v>
          </cell>
          <cell r="H1933">
            <v>953.72</v>
          </cell>
          <cell r="I1933">
            <v>953.72</v>
          </cell>
          <cell r="J1933">
            <v>3084.57</v>
          </cell>
          <cell r="K1933" t="str">
            <v>404</v>
          </cell>
        </row>
        <row r="1934">
          <cell r="A1934" t="str">
            <v>110300000</v>
          </cell>
          <cell r="B1934" t="str">
            <v>404C2CH0007</v>
          </cell>
          <cell r="C1934" t="str">
            <v>เก้าอี้รับแขกหน้าโต๊ะ จนท.สินไหม</v>
          </cell>
          <cell r="D1934" t="str">
            <v>27 ต.ค. 41</v>
          </cell>
          <cell r="E1934">
            <v>1705.35</v>
          </cell>
          <cell r="F1934">
            <v>0</v>
          </cell>
          <cell r="G1934">
            <v>20</v>
          </cell>
          <cell r="H1934">
            <v>402.74</v>
          </cell>
          <cell r="I1934">
            <v>402.74</v>
          </cell>
          <cell r="J1934">
            <v>1302.6099999999999</v>
          </cell>
          <cell r="K1934" t="str">
            <v>404</v>
          </cell>
        </row>
        <row r="1935">
          <cell r="A1935" t="str">
            <v>110300000</v>
          </cell>
          <cell r="B1935" t="str">
            <v>404C2CS0001</v>
          </cell>
          <cell r="C1935" t="str">
            <v>เครื่องคิดเลข</v>
          </cell>
          <cell r="D1935" t="str">
            <v>2 ต.ค. 41</v>
          </cell>
          <cell r="E1935">
            <v>640</v>
          </cell>
          <cell r="F1935">
            <v>0</v>
          </cell>
          <cell r="G1935">
            <v>20</v>
          </cell>
          <cell r="H1935">
            <v>159.9</v>
          </cell>
          <cell r="I1935">
            <v>159.9</v>
          </cell>
          <cell r="J1935">
            <v>480.1</v>
          </cell>
          <cell r="K1935" t="str">
            <v>404</v>
          </cell>
        </row>
        <row r="1936">
          <cell r="A1936" t="str">
            <v>110300000</v>
          </cell>
          <cell r="B1936" t="str">
            <v>404C2CS0002</v>
          </cell>
          <cell r="C1936" t="str">
            <v>เครื่องคิดเลข</v>
          </cell>
          <cell r="D1936" t="str">
            <v>2 ต.ค. 41</v>
          </cell>
          <cell r="E1936">
            <v>640</v>
          </cell>
          <cell r="F1936">
            <v>0</v>
          </cell>
          <cell r="G1936">
            <v>20</v>
          </cell>
          <cell r="H1936">
            <v>159.9</v>
          </cell>
          <cell r="I1936">
            <v>159.9</v>
          </cell>
          <cell r="J1936">
            <v>480.1</v>
          </cell>
          <cell r="K1936" t="str">
            <v>404</v>
          </cell>
        </row>
        <row r="1937">
          <cell r="A1937" t="str">
            <v>110300000</v>
          </cell>
          <cell r="B1937" t="str">
            <v>404C2KB0001</v>
          </cell>
          <cell r="C1937" t="str">
            <v>ตู้เย็น</v>
          </cell>
          <cell r="D1937" t="str">
            <v>26 ต.ค. 42</v>
          </cell>
          <cell r="E1937">
            <v>5033</v>
          </cell>
          <cell r="F1937">
            <v>0</v>
          </cell>
          <cell r="G1937">
            <v>20</v>
          </cell>
          <cell r="H1937">
            <v>184.77</v>
          </cell>
          <cell r="I1937">
            <v>184.77</v>
          </cell>
          <cell r="J1937">
            <v>4848.2299999999996</v>
          </cell>
          <cell r="K1937" t="str">
            <v>404</v>
          </cell>
        </row>
        <row r="1938">
          <cell r="A1938" t="str">
            <v>110300000</v>
          </cell>
          <cell r="B1938" t="str">
            <v>404C2PA0001</v>
          </cell>
          <cell r="C1938" t="str">
            <v>PARTTITION ครึ่งกระจก 250-150</v>
          </cell>
          <cell r="D1938" t="str">
            <v>27 ต.ค. 41</v>
          </cell>
          <cell r="E1938">
            <v>6377.9</v>
          </cell>
          <cell r="F1938">
            <v>0</v>
          </cell>
          <cell r="G1938">
            <v>20</v>
          </cell>
          <cell r="H1938">
            <v>1506.24</v>
          </cell>
          <cell r="I1938">
            <v>1506.24</v>
          </cell>
          <cell r="J1938">
            <v>4871.66</v>
          </cell>
          <cell r="K1938" t="str">
            <v>404</v>
          </cell>
        </row>
        <row r="1939">
          <cell r="A1939" t="str">
            <v>110300000</v>
          </cell>
          <cell r="B1939" t="str">
            <v>404C2PT0001</v>
          </cell>
          <cell r="C1939" t="str">
            <v>กระติกน้ำร้อน</v>
          </cell>
          <cell r="D1939" t="str">
            <v>23 พ.ย. 41</v>
          </cell>
          <cell r="E1939">
            <v>625.45000000000005</v>
          </cell>
          <cell r="F1939">
            <v>0</v>
          </cell>
          <cell r="G1939">
            <v>20</v>
          </cell>
          <cell r="H1939">
            <v>138.41999999999999</v>
          </cell>
          <cell r="I1939">
            <v>138.41999999999999</v>
          </cell>
          <cell r="J1939">
            <v>487.03</v>
          </cell>
          <cell r="K1939" t="str">
            <v>404</v>
          </cell>
        </row>
        <row r="1940">
          <cell r="A1940" t="str">
            <v>110300000</v>
          </cell>
          <cell r="B1940" t="str">
            <v>404C2TA0001</v>
          </cell>
          <cell r="C1940" t="str">
            <v>โต๊ะทำงาน ผจก. 75-165-75</v>
          </cell>
          <cell r="D1940" t="str">
            <v>27 ต.ค. 41</v>
          </cell>
          <cell r="E1940">
            <v>4601.97</v>
          </cell>
          <cell r="F1940">
            <v>0</v>
          </cell>
          <cell r="G1940">
            <v>20</v>
          </cell>
          <cell r="H1940">
            <v>1086.83</v>
          </cell>
          <cell r="I1940">
            <v>1086.83</v>
          </cell>
          <cell r="J1940">
            <v>3515.14</v>
          </cell>
          <cell r="K1940" t="str">
            <v>404</v>
          </cell>
        </row>
        <row r="1941">
          <cell r="A1941" t="str">
            <v>110300000</v>
          </cell>
          <cell r="B1941" t="str">
            <v>404C2TA0002</v>
          </cell>
          <cell r="C1941" t="str">
            <v>โต๊ะข้างวาง คอมพิวเตอร์ 50-90-75</v>
          </cell>
          <cell r="D1941" t="str">
            <v>27 ต.ค. 41</v>
          </cell>
          <cell r="E1941">
            <v>2082.09</v>
          </cell>
          <cell r="F1941">
            <v>0</v>
          </cell>
          <cell r="G1941">
            <v>20</v>
          </cell>
          <cell r="H1941">
            <v>491.75</v>
          </cell>
          <cell r="I1941">
            <v>491.75</v>
          </cell>
          <cell r="J1941">
            <v>1590.34</v>
          </cell>
          <cell r="K1941" t="str">
            <v>404</v>
          </cell>
        </row>
        <row r="1942">
          <cell r="A1942" t="str">
            <v>110300000</v>
          </cell>
          <cell r="B1942" t="str">
            <v>405C2030001</v>
          </cell>
          <cell r="C1942" t="str">
            <v>โต๊ะเข้ามุมจนท.สินไหม 60*60*75</v>
          </cell>
          <cell r="D1942" t="str">
            <v>27 ต.ค. 41</v>
          </cell>
          <cell r="E1942">
            <v>1267.57</v>
          </cell>
          <cell r="F1942">
            <v>0</v>
          </cell>
          <cell r="G1942">
            <v>20</v>
          </cell>
          <cell r="H1942">
            <v>299.36</v>
          </cell>
          <cell r="I1942">
            <v>299.36</v>
          </cell>
          <cell r="J1942">
            <v>968.21</v>
          </cell>
          <cell r="K1942" t="str">
            <v>405</v>
          </cell>
        </row>
        <row r="1943">
          <cell r="A1943" t="str">
            <v>110300000</v>
          </cell>
          <cell r="B1943" t="str">
            <v>405C2040001</v>
          </cell>
          <cell r="C1943" t="str">
            <v>โต๊ะทำงานจนท.สินไหม 60*120*75</v>
          </cell>
          <cell r="D1943" t="str">
            <v>27 ต.ค. 41</v>
          </cell>
          <cell r="E1943">
            <v>3654.87</v>
          </cell>
          <cell r="F1943">
            <v>0</v>
          </cell>
          <cell r="G1943">
            <v>20</v>
          </cell>
          <cell r="H1943">
            <v>863.12</v>
          </cell>
          <cell r="I1943">
            <v>863.12</v>
          </cell>
          <cell r="J1943">
            <v>2791.75</v>
          </cell>
          <cell r="K1943" t="str">
            <v>405</v>
          </cell>
        </row>
        <row r="1944">
          <cell r="A1944" t="str">
            <v>110300000</v>
          </cell>
          <cell r="B1944" t="str">
            <v>405C2040002</v>
          </cell>
          <cell r="C1944" t="str">
            <v>โต๊ะทำงานจนท.สินไหม 60*120*75</v>
          </cell>
          <cell r="D1944" t="str">
            <v>27 ต.ค. 41</v>
          </cell>
          <cell r="E1944">
            <v>3654.87</v>
          </cell>
          <cell r="F1944">
            <v>0</v>
          </cell>
          <cell r="G1944">
            <v>20</v>
          </cell>
          <cell r="H1944">
            <v>863.12</v>
          </cell>
          <cell r="I1944">
            <v>863.12</v>
          </cell>
          <cell r="J1944">
            <v>2791.75</v>
          </cell>
          <cell r="K1944" t="str">
            <v>405</v>
          </cell>
        </row>
        <row r="1945">
          <cell r="A1945" t="str">
            <v>110300000</v>
          </cell>
          <cell r="B1945" t="str">
            <v>405C2040003</v>
          </cell>
          <cell r="C1945" t="str">
            <v>โต๊ะทำงานจนท.สินไหม 60*120*75</v>
          </cell>
          <cell r="D1945" t="str">
            <v>27 ต.ค. 41</v>
          </cell>
          <cell r="E1945">
            <v>3654.87</v>
          </cell>
          <cell r="F1945">
            <v>0</v>
          </cell>
          <cell r="G1945">
            <v>20</v>
          </cell>
          <cell r="H1945">
            <v>863.12</v>
          </cell>
          <cell r="I1945">
            <v>863.12</v>
          </cell>
          <cell r="J1945">
            <v>2791.75</v>
          </cell>
          <cell r="K1945" t="str">
            <v>405</v>
          </cell>
        </row>
        <row r="1946">
          <cell r="A1946" t="str">
            <v>110300000</v>
          </cell>
          <cell r="B1946" t="str">
            <v>405C2080001</v>
          </cell>
          <cell r="C1946" t="str">
            <v>โต๊ะวางคอมพิวเตอร์ - ปรินเตอร์ 60*100*75</v>
          </cell>
          <cell r="D1946" t="str">
            <v>27 ต.ค. 41</v>
          </cell>
          <cell r="E1946">
            <v>2336.75</v>
          </cell>
          <cell r="F1946">
            <v>0</v>
          </cell>
          <cell r="G1946">
            <v>20</v>
          </cell>
          <cell r="H1946">
            <v>551.82000000000005</v>
          </cell>
          <cell r="I1946">
            <v>551.82000000000005</v>
          </cell>
          <cell r="J1946">
            <v>1784.93</v>
          </cell>
          <cell r="K1946" t="str">
            <v>405</v>
          </cell>
        </row>
        <row r="1947">
          <cell r="A1947" t="str">
            <v>110300000</v>
          </cell>
          <cell r="B1947" t="str">
            <v>405C21K0001</v>
          </cell>
          <cell r="C1947" t="str">
            <v>เก้าอี้ทำงานจนท.สินไหม - ธุรการ</v>
          </cell>
          <cell r="D1947" t="str">
            <v>27 ต.ค. 41</v>
          </cell>
          <cell r="E1947">
            <v>2123.1</v>
          </cell>
          <cell r="F1947">
            <v>0</v>
          </cell>
          <cell r="G1947">
            <v>20</v>
          </cell>
          <cell r="H1947">
            <v>501.37</v>
          </cell>
          <cell r="I1947">
            <v>501.37</v>
          </cell>
          <cell r="J1947">
            <v>1621.73</v>
          </cell>
          <cell r="K1947" t="str">
            <v>405</v>
          </cell>
        </row>
        <row r="1948">
          <cell r="A1948" t="str">
            <v>110300000</v>
          </cell>
          <cell r="B1948" t="str">
            <v>405C21K0002</v>
          </cell>
          <cell r="C1948" t="str">
            <v>เก้าอี้ทำงานจนท.สินไหม - ธุรการ</v>
          </cell>
          <cell r="D1948" t="str">
            <v>27 ต.ค. 41</v>
          </cell>
          <cell r="E1948">
            <v>2123.1</v>
          </cell>
          <cell r="F1948">
            <v>0</v>
          </cell>
          <cell r="G1948">
            <v>20</v>
          </cell>
          <cell r="H1948">
            <v>501.37</v>
          </cell>
          <cell r="I1948">
            <v>501.37</v>
          </cell>
          <cell r="J1948">
            <v>1621.73</v>
          </cell>
          <cell r="K1948" t="str">
            <v>405</v>
          </cell>
        </row>
        <row r="1949">
          <cell r="A1949" t="str">
            <v>110300000</v>
          </cell>
          <cell r="B1949" t="str">
            <v>405C21K0003</v>
          </cell>
          <cell r="C1949" t="str">
            <v>เก้าอี้ทำงานจนท.สินไหม - ธุรการ</v>
          </cell>
          <cell r="D1949" t="str">
            <v>27 ต.ค. 41</v>
          </cell>
          <cell r="E1949">
            <v>2123.1</v>
          </cell>
          <cell r="F1949">
            <v>0</v>
          </cell>
          <cell r="G1949">
            <v>20</v>
          </cell>
          <cell r="H1949">
            <v>501.37</v>
          </cell>
          <cell r="I1949">
            <v>501.37</v>
          </cell>
          <cell r="J1949">
            <v>1621.73</v>
          </cell>
          <cell r="K1949" t="str">
            <v>405</v>
          </cell>
        </row>
        <row r="1950">
          <cell r="A1950" t="str">
            <v>110300000</v>
          </cell>
          <cell r="B1950" t="str">
            <v>405C2AR0001</v>
          </cell>
          <cell r="C1950" t="str">
            <v>AIRCONDITION PRODUCTS</v>
          </cell>
          <cell r="D1950" t="str">
            <v>5 ก.ย. 41</v>
          </cell>
          <cell r="E1950">
            <v>39800</v>
          </cell>
          <cell r="F1950">
            <v>0</v>
          </cell>
          <cell r="G1950">
            <v>20</v>
          </cell>
          <cell r="H1950">
            <v>10533.34</v>
          </cell>
          <cell r="I1950">
            <v>10533.34</v>
          </cell>
          <cell r="J1950">
            <v>29266.66</v>
          </cell>
          <cell r="K1950" t="str">
            <v>405</v>
          </cell>
        </row>
        <row r="1951">
          <cell r="A1951" t="str">
            <v>110300000</v>
          </cell>
          <cell r="B1951" t="str">
            <v>405C2CB0001</v>
          </cell>
          <cell r="C1951" t="str">
            <v>ตู้เก็บเอกสารบานเลื่อน  40-80-75</v>
          </cell>
          <cell r="D1951" t="str">
            <v>27 ต.ค. 41</v>
          </cell>
          <cell r="E1951">
            <v>2263.31</v>
          </cell>
          <cell r="F1951">
            <v>0</v>
          </cell>
          <cell r="G1951">
            <v>20</v>
          </cell>
          <cell r="H1951">
            <v>534.57000000000005</v>
          </cell>
          <cell r="I1951">
            <v>534.57000000000005</v>
          </cell>
          <cell r="J1951">
            <v>1728.74</v>
          </cell>
          <cell r="K1951" t="str">
            <v>405</v>
          </cell>
        </row>
        <row r="1952">
          <cell r="A1952" t="str">
            <v>110300000</v>
          </cell>
          <cell r="B1952" t="str">
            <v>405C2CB0002</v>
          </cell>
          <cell r="C1952" t="str">
            <v>ตู้เก็บเอกสาร 40-80-190</v>
          </cell>
          <cell r="D1952" t="str">
            <v>27 ต.ค. 41</v>
          </cell>
          <cell r="E1952">
            <v>4498.01</v>
          </cell>
          <cell r="F1952">
            <v>0</v>
          </cell>
          <cell r="G1952">
            <v>20</v>
          </cell>
          <cell r="H1952">
            <v>1062.23</v>
          </cell>
          <cell r="I1952">
            <v>1062.23</v>
          </cell>
          <cell r="J1952">
            <v>3435.78</v>
          </cell>
          <cell r="K1952" t="str">
            <v>405</v>
          </cell>
        </row>
        <row r="1953">
          <cell r="A1953" t="str">
            <v>110300000</v>
          </cell>
          <cell r="B1953" t="str">
            <v>405C2CB0003</v>
          </cell>
          <cell r="C1953" t="str">
            <v>ตู้เก็บเอกสาร 40-80-190</v>
          </cell>
          <cell r="D1953" t="str">
            <v>27 ต.ค. 41</v>
          </cell>
          <cell r="E1953">
            <v>4498.01</v>
          </cell>
          <cell r="F1953">
            <v>0</v>
          </cell>
          <cell r="G1953">
            <v>20</v>
          </cell>
          <cell r="H1953">
            <v>1062.23</v>
          </cell>
          <cell r="I1953">
            <v>1062.23</v>
          </cell>
          <cell r="J1953">
            <v>3435.78</v>
          </cell>
          <cell r="K1953" t="str">
            <v>405</v>
          </cell>
        </row>
        <row r="1954">
          <cell r="A1954" t="str">
            <v>110300000</v>
          </cell>
          <cell r="B1954" t="str">
            <v>405C2CB0004</v>
          </cell>
          <cell r="C1954" t="str">
            <v>ตู้เก็บเอกสาร 40-80-190</v>
          </cell>
          <cell r="D1954" t="str">
            <v>27 ต.ค. 41</v>
          </cell>
          <cell r="E1954">
            <v>4498.01</v>
          </cell>
          <cell r="F1954">
            <v>0</v>
          </cell>
          <cell r="G1954">
            <v>20</v>
          </cell>
          <cell r="H1954">
            <v>1062.23</v>
          </cell>
          <cell r="I1954">
            <v>1062.23</v>
          </cell>
          <cell r="J1954">
            <v>3435.78</v>
          </cell>
          <cell r="K1954" t="str">
            <v>405</v>
          </cell>
        </row>
        <row r="1955">
          <cell r="A1955" t="str">
            <v>110300000</v>
          </cell>
          <cell r="B1955" t="str">
            <v>405C2CB0005</v>
          </cell>
          <cell r="C1955" t="str">
            <v>ตู้เก็บเอกสารบานเลื่อน  40-80-75</v>
          </cell>
          <cell r="D1955" t="str">
            <v>27 ต.ค. 41</v>
          </cell>
          <cell r="E1955">
            <v>2263.31</v>
          </cell>
          <cell r="F1955">
            <v>0</v>
          </cell>
          <cell r="G1955">
            <v>20</v>
          </cell>
          <cell r="H1955">
            <v>534.57000000000005</v>
          </cell>
          <cell r="I1955">
            <v>534.57000000000005</v>
          </cell>
          <cell r="J1955">
            <v>1728.74</v>
          </cell>
          <cell r="K1955" t="str">
            <v>405</v>
          </cell>
        </row>
        <row r="1956">
          <cell r="A1956" t="str">
            <v>110300000</v>
          </cell>
          <cell r="B1956" t="str">
            <v>405C2CB0006</v>
          </cell>
          <cell r="C1956" t="str">
            <v>ตู้เก็บเอกสาร ลิ้นชัก 40-90-75</v>
          </cell>
          <cell r="D1956" t="str">
            <v>27 ต.ค. 41</v>
          </cell>
          <cell r="E1956">
            <v>3376.37</v>
          </cell>
          <cell r="F1956">
            <v>0</v>
          </cell>
          <cell r="G1956">
            <v>20</v>
          </cell>
          <cell r="H1956">
            <v>797.35</v>
          </cell>
          <cell r="I1956">
            <v>797.35</v>
          </cell>
          <cell r="J1956">
            <v>2579.02</v>
          </cell>
          <cell r="K1956" t="str">
            <v>405</v>
          </cell>
        </row>
        <row r="1957">
          <cell r="A1957" t="str">
            <v>110300000</v>
          </cell>
          <cell r="B1957" t="str">
            <v>405C2CH0001</v>
          </cell>
          <cell r="C1957" t="str">
            <v>เก้าอี้พักคอย 3 ที่นั่ง</v>
          </cell>
          <cell r="D1957" t="str">
            <v>27 ต.ค. 41</v>
          </cell>
          <cell r="E1957">
            <v>3037.77</v>
          </cell>
          <cell r="F1957">
            <v>0</v>
          </cell>
          <cell r="G1957">
            <v>20</v>
          </cell>
          <cell r="H1957">
            <v>1062.23</v>
          </cell>
          <cell r="I1957">
            <v>1062.23</v>
          </cell>
          <cell r="J1957">
            <v>1975.54</v>
          </cell>
          <cell r="K1957" t="str">
            <v>405</v>
          </cell>
        </row>
        <row r="1958">
          <cell r="A1958" t="str">
            <v>110300000</v>
          </cell>
          <cell r="B1958" t="str">
            <v>405C2CH0002</v>
          </cell>
          <cell r="C1958" t="str">
            <v>เก้าอี้รับแขกหน้าโต๊ะ จนท.สินไหม</v>
          </cell>
          <cell r="D1958" t="str">
            <v>27 ต.ค. 41</v>
          </cell>
          <cell r="E1958">
            <v>1705.35</v>
          </cell>
          <cell r="F1958">
            <v>0</v>
          </cell>
          <cell r="G1958">
            <v>20</v>
          </cell>
          <cell r="H1958">
            <v>402.74</v>
          </cell>
          <cell r="I1958">
            <v>402.74</v>
          </cell>
          <cell r="J1958">
            <v>1302.6099999999999</v>
          </cell>
          <cell r="K1958" t="str">
            <v>405</v>
          </cell>
        </row>
        <row r="1959">
          <cell r="A1959" t="str">
            <v>110300000</v>
          </cell>
          <cell r="B1959" t="str">
            <v>405C2CH0003</v>
          </cell>
          <cell r="C1959" t="str">
            <v>เก้าอี้รับแขกหน้าโต๊ะ จนท.สินไหม</v>
          </cell>
          <cell r="D1959" t="str">
            <v>27 ต.ค. 41</v>
          </cell>
          <cell r="E1959">
            <v>1705.35</v>
          </cell>
          <cell r="F1959">
            <v>0</v>
          </cell>
          <cell r="G1959">
            <v>20</v>
          </cell>
          <cell r="H1959">
            <v>402.74</v>
          </cell>
          <cell r="I1959">
            <v>402.74</v>
          </cell>
          <cell r="J1959">
            <v>1302.6099999999999</v>
          </cell>
          <cell r="K1959" t="str">
            <v>405</v>
          </cell>
        </row>
        <row r="1960">
          <cell r="A1960" t="str">
            <v>110300000</v>
          </cell>
          <cell r="B1960" t="str">
            <v>405C2CH0004</v>
          </cell>
          <cell r="C1960" t="str">
            <v>เก้าอี้รับแขกหน้าโต๊ะ จนท.สินไหม</v>
          </cell>
          <cell r="D1960" t="str">
            <v>27 ต.ค. 41</v>
          </cell>
          <cell r="E1960">
            <v>1705.35</v>
          </cell>
          <cell r="F1960">
            <v>0</v>
          </cell>
          <cell r="G1960">
            <v>20</v>
          </cell>
          <cell r="H1960">
            <v>402.74</v>
          </cell>
          <cell r="I1960">
            <v>402.74</v>
          </cell>
          <cell r="J1960">
            <v>1302.6099999999999</v>
          </cell>
          <cell r="K1960" t="str">
            <v>405</v>
          </cell>
        </row>
        <row r="1961">
          <cell r="A1961" t="str">
            <v>110300000</v>
          </cell>
          <cell r="B1961" t="str">
            <v>405C2CH0005</v>
          </cell>
          <cell r="C1961" t="str">
            <v>เก้าอี้ทำงานผจก.</v>
          </cell>
          <cell r="D1961" t="str">
            <v>27 ต.ค. 41</v>
          </cell>
          <cell r="E1961">
            <v>4038.29</v>
          </cell>
          <cell r="F1961">
            <v>0</v>
          </cell>
          <cell r="G1961">
            <v>20</v>
          </cell>
          <cell r="H1961">
            <v>953.72</v>
          </cell>
          <cell r="I1961">
            <v>953.72</v>
          </cell>
          <cell r="J1961">
            <v>3084.57</v>
          </cell>
          <cell r="K1961" t="str">
            <v>405</v>
          </cell>
        </row>
        <row r="1962">
          <cell r="A1962" t="str">
            <v>110300000</v>
          </cell>
          <cell r="B1962" t="str">
            <v>405C2CH0006</v>
          </cell>
          <cell r="C1962" t="str">
            <v>เก้าอี้รับแขกหน้าโต๊ะ จนท.สินไหม</v>
          </cell>
          <cell r="D1962" t="str">
            <v>27 ต.ค. 41</v>
          </cell>
          <cell r="E1962">
            <v>1705.35</v>
          </cell>
          <cell r="F1962">
            <v>0</v>
          </cell>
          <cell r="G1962">
            <v>20</v>
          </cell>
          <cell r="H1962">
            <v>402.74</v>
          </cell>
          <cell r="I1962">
            <v>402.74</v>
          </cell>
          <cell r="J1962">
            <v>1302.6099999999999</v>
          </cell>
          <cell r="K1962" t="str">
            <v>405</v>
          </cell>
        </row>
        <row r="1963">
          <cell r="A1963" t="str">
            <v>110300000</v>
          </cell>
          <cell r="B1963" t="str">
            <v>405C2CH0007</v>
          </cell>
          <cell r="C1963" t="str">
            <v>เก้าอี้รับแขกหน้าโต๊ะ จนท.สินไหม</v>
          </cell>
          <cell r="D1963" t="str">
            <v>27 ต.ค. 41</v>
          </cell>
          <cell r="E1963">
            <v>1705.35</v>
          </cell>
          <cell r="F1963">
            <v>0</v>
          </cell>
          <cell r="G1963">
            <v>20</v>
          </cell>
          <cell r="H1963">
            <v>402.74</v>
          </cell>
          <cell r="I1963">
            <v>402.74</v>
          </cell>
          <cell r="J1963">
            <v>1302.6099999999999</v>
          </cell>
          <cell r="K1963" t="str">
            <v>405</v>
          </cell>
        </row>
        <row r="1964">
          <cell r="A1964" t="str">
            <v>110300000</v>
          </cell>
          <cell r="B1964" t="str">
            <v>405C2CS0001</v>
          </cell>
          <cell r="C1964" t="str">
            <v>เครื่องคิดเลข</v>
          </cell>
          <cell r="D1964" t="str">
            <v>2 ต.ค. 41</v>
          </cell>
          <cell r="E1964">
            <v>640</v>
          </cell>
          <cell r="F1964">
            <v>0</v>
          </cell>
          <cell r="G1964">
            <v>20</v>
          </cell>
          <cell r="H1964">
            <v>159.9</v>
          </cell>
          <cell r="I1964">
            <v>159.9</v>
          </cell>
          <cell r="J1964">
            <v>480.1</v>
          </cell>
          <cell r="K1964" t="str">
            <v>405</v>
          </cell>
        </row>
        <row r="1965">
          <cell r="A1965" t="str">
            <v>110300000</v>
          </cell>
          <cell r="B1965" t="str">
            <v>405C2CS0002</v>
          </cell>
          <cell r="C1965" t="str">
            <v>เครื่องคิดเลข</v>
          </cell>
          <cell r="D1965" t="str">
            <v>2 ต.ค. 41</v>
          </cell>
          <cell r="E1965">
            <v>640</v>
          </cell>
          <cell r="F1965">
            <v>0</v>
          </cell>
          <cell r="G1965">
            <v>20</v>
          </cell>
          <cell r="H1965">
            <v>159.9</v>
          </cell>
          <cell r="I1965">
            <v>159.9</v>
          </cell>
          <cell r="J1965">
            <v>480.1</v>
          </cell>
          <cell r="K1965" t="str">
            <v>405</v>
          </cell>
        </row>
        <row r="1966">
          <cell r="A1966" t="str">
            <v>110300000</v>
          </cell>
          <cell r="B1966" t="str">
            <v>405C2KB0001</v>
          </cell>
          <cell r="C1966" t="str">
            <v>ตู้เย็น</v>
          </cell>
          <cell r="D1966" t="str">
            <v>29 พ.ย. 42</v>
          </cell>
          <cell r="E1966">
            <v>5400</v>
          </cell>
          <cell r="F1966">
            <v>0</v>
          </cell>
          <cell r="G1966">
            <v>20</v>
          </cell>
          <cell r="H1966">
            <v>97.65</v>
          </cell>
          <cell r="I1966">
            <v>97.65</v>
          </cell>
          <cell r="J1966">
            <v>5302.35</v>
          </cell>
          <cell r="K1966" t="str">
            <v>405</v>
          </cell>
        </row>
        <row r="1967">
          <cell r="A1967" t="str">
            <v>110300000</v>
          </cell>
          <cell r="B1967" t="str">
            <v>405C2PA0001</v>
          </cell>
          <cell r="C1967" t="str">
            <v>PARTTITION ครึ่งกระจก 250-150</v>
          </cell>
          <cell r="D1967" t="str">
            <v>27 ต.ค. 41</v>
          </cell>
          <cell r="E1967">
            <v>6377.9</v>
          </cell>
          <cell r="F1967">
            <v>0</v>
          </cell>
          <cell r="G1967">
            <v>20</v>
          </cell>
          <cell r="H1967">
            <v>1506.24</v>
          </cell>
          <cell r="I1967">
            <v>1506.24</v>
          </cell>
          <cell r="J1967">
            <v>4871.66</v>
          </cell>
          <cell r="K1967" t="str">
            <v>405</v>
          </cell>
        </row>
        <row r="1968">
          <cell r="A1968" t="str">
            <v>110300000</v>
          </cell>
          <cell r="B1968" t="str">
            <v>405C2PT0001</v>
          </cell>
          <cell r="C1968" t="str">
            <v>กระติกน้ำร้อน</v>
          </cell>
          <cell r="D1968" t="str">
            <v>19 ก.ย. 41</v>
          </cell>
          <cell r="E1968">
            <v>700</v>
          </cell>
          <cell r="F1968">
            <v>0</v>
          </cell>
          <cell r="G1968">
            <v>20</v>
          </cell>
          <cell r="H1968">
            <v>179.9</v>
          </cell>
          <cell r="I1968">
            <v>179.9</v>
          </cell>
          <cell r="J1968">
            <v>520.1</v>
          </cell>
          <cell r="K1968" t="str">
            <v>405</v>
          </cell>
        </row>
        <row r="1969">
          <cell r="A1969" t="str">
            <v>110300000</v>
          </cell>
          <cell r="B1969" t="str">
            <v>405C2TA0001</v>
          </cell>
          <cell r="C1969" t="str">
            <v>โต๊ะทำงาน ผจก. 75-165-75</v>
          </cell>
          <cell r="D1969" t="str">
            <v>27 ต.ค. 41</v>
          </cell>
          <cell r="E1969">
            <v>4601.97</v>
          </cell>
          <cell r="F1969">
            <v>0</v>
          </cell>
          <cell r="G1969">
            <v>20</v>
          </cell>
          <cell r="H1969">
            <v>1086.83</v>
          </cell>
          <cell r="I1969">
            <v>1086.83</v>
          </cell>
          <cell r="J1969">
            <v>3515.14</v>
          </cell>
          <cell r="K1969" t="str">
            <v>405</v>
          </cell>
        </row>
        <row r="1970">
          <cell r="A1970" t="str">
            <v>110300000</v>
          </cell>
          <cell r="B1970" t="str">
            <v>405C2TA0002</v>
          </cell>
          <cell r="C1970" t="str">
            <v>โต๊ะข้างวาง คอมพิวเตอร์ 50-90-75</v>
          </cell>
          <cell r="D1970" t="str">
            <v>27 ต.ค. 41</v>
          </cell>
          <cell r="E1970">
            <v>2082.09</v>
          </cell>
          <cell r="F1970">
            <v>0</v>
          </cell>
          <cell r="G1970">
            <v>20</v>
          </cell>
          <cell r="H1970">
            <v>491.75</v>
          </cell>
          <cell r="I1970">
            <v>491.75</v>
          </cell>
          <cell r="J1970">
            <v>1590.34</v>
          </cell>
          <cell r="K1970" t="str">
            <v>405</v>
          </cell>
        </row>
        <row r="1971">
          <cell r="A1971" t="str">
            <v>110300000</v>
          </cell>
          <cell r="B1971" t="str">
            <v>406C2030001</v>
          </cell>
          <cell r="C1971" t="str">
            <v>โต๊ะเข้ามุมจนท.สินไหม 60*60*75</v>
          </cell>
          <cell r="D1971" t="str">
            <v>27 ต.ค. 41</v>
          </cell>
          <cell r="E1971">
            <v>1267.57</v>
          </cell>
          <cell r="F1971">
            <v>0</v>
          </cell>
          <cell r="G1971">
            <v>20</v>
          </cell>
          <cell r="H1971">
            <v>299.36</v>
          </cell>
          <cell r="I1971">
            <v>299.36</v>
          </cell>
          <cell r="J1971">
            <v>968.21</v>
          </cell>
          <cell r="K1971" t="str">
            <v>406</v>
          </cell>
        </row>
        <row r="1972">
          <cell r="A1972" t="str">
            <v>110300000</v>
          </cell>
          <cell r="B1972" t="str">
            <v>406C2040001</v>
          </cell>
          <cell r="C1972" t="str">
            <v>โต๊ะทำงานจนท.สินไหม 60*120*75</v>
          </cell>
          <cell r="D1972" t="str">
            <v>27 ต.ค. 41</v>
          </cell>
          <cell r="E1972">
            <v>3654.87</v>
          </cell>
          <cell r="F1972">
            <v>0</v>
          </cell>
          <cell r="G1972">
            <v>20</v>
          </cell>
          <cell r="H1972">
            <v>863.12</v>
          </cell>
          <cell r="I1972">
            <v>863.12</v>
          </cell>
          <cell r="J1972">
            <v>2791.75</v>
          </cell>
          <cell r="K1972" t="str">
            <v>406</v>
          </cell>
        </row>
        <row r="1973">
          <cell r="A1973" t="str">
            <v>110300000</v>
          </cell>
          <cell r="B1973" t="str">
            <v>406C2040002</v>
          </cell>
          <cell r="C1973" t="str">
            <v>โต๊ะทำงานจนท.สินไหม 60*120*75</v>
          </cell>
          <cell r="D1973" t="str">
            <v>27 ต.ค. 41</v>
          </cell>
          <cell r="E1973">
            <v>3654.87</v>
          </cell>
          <cell r="F1973">
            <v>0</v>
          </cell>
          <cell r="G1973">
            <v>20</v>
          </cell>
          <cell r="H1973">
            <v>863.12</v>
          </cell>
          <cell r="I1973">
            <v>863.12</v>
          </cell>
          <cell r="J1973">
            <v>2791.75</v>
          </cell>
          <cell r="K1973" t="str">
            <v>406</v>
          </cell>
        </row>
        <row r="1974">
          <cell r="A1974" t="str">
            <v>110300000</v>
          </cell>
          <cell r="B1974" t="str">
            <v>406C2040003</v>
          </cell>
          <cell r="C1974" t="str">
            <v>โต๊ะทำงานจนท.สินไหม 60*120*75</v>
          </cell>
          <cell r="D1974" t="str">
            <v>27 ต.ค. 41</v>
          </cell>
          <cell r="E1974">
            <v>3654.87</v>
          </cell>
          <cell r="F1974">
            <v>0</v>
          </cell>
          <cell r="G1974">
            <v>20</v>
          </cell>
          <cell r="H1974">
            <v>863.12</v>
          </cell>
          <cell r="I1974">
            <v>863.12</v>
          </cell>
          <cell r="J1974">
            <v>2791.75</v>
          </cell>
          <cell r="K1974" t="str">
            <v>406</v>
          </cell>
        </row>
        <row r="1975">
          <cell r="A1975" t="str">
            <v>110300000</v>
          </cell>
          <cell r="B1975" t="str">
            <v>406C2080001</v>
          </cell>
          <cell r="C1975" t="str">
            <v>โต๊ะวางคอมพิวเตอร์ - ปรินเตอร์ 60*100*75</v>
          </cell>
          <cell r="D1975" t="str">
            <v>27 ต.ค. 41</v>
          </cell>
          <cell r="E1975">
            <v>2336.75</v>
          </cell>
          <cell r="F1975">
            <v>0</v>
          </cell>
          <cell r="G1975">
            <v>20</v>
          </cell>
          <cell r="H1975">
            <v>551.82000000000005</v>
          </cell>
          <cell r="I1975">
            <v>551.82000000000005</v>
          </cell>
          <cell r="J1975">
            <v>1784.93</v>
          </cell>
          <cell r="K1975" t="str">
            <v>406</v>
          </cell>
        </row>
        <row r="1976">
          <cell r="A1976" t="str">
            <v>110300000</v>
          </cell>
          <cell r="B1976" t="str">
            <v>406C21K0001</v>
          </cell>
          <cell r="C1976" t="str">
            <v>เก้าอี้ทำงานจนท.สินไหม - ธุรการ</v>
          </cell>
          <cell r="D1976" t="str">
            <v>27 ต.ค. 41</v>
          </cell>
          <cell r="E1976">
            <v>2123.1</v>
          </cell>
          <cell r="F1976">
            <v>0</v>
          </cell>
          <cell r="G1976">
            <v>20</v>
          </cell>
          <cell r="H1976">
            <v>501.37</v>
          </cell>
          <cell r="I1976">
            <v>501.37</v>
          </cell>
          <cell r="J1976">
            <v>1621.73</v>
          </cell>
          <cell r="K1976" t="str">
            <v>406</v>
          </cell>
        </row>
        <row r="1977">
          <cell r="A1977" t="str">
            <v>110300000</v>
          </cell>
          <cell r="B1977" t="str">
            <v>406C21K0002</v>
          </cell>
          <cell r="C1977" t="str">
            <v>เก้าอี้ทำงานจนท.สินไหม - ธุรการ</v>
          </cell>
          <cell r="D1977" t="str">
            <v>27 ต.ค. 41</v>
          </cell>
          <cell r="E1977">
            <v>2123.1</v>
          </cell>
          <cell r="F1977">
            <v>0</v>
          </cell>
          <cell r="G1977">
            <v>20</v>
          </cell>
          <cell r="H1977">
            <v>501.37</v>
          </cell>
          <cell r="I1977">
            <v>501.37</v>
          </cell>
          <cell r="J1977">
            <v>1621.73</v>
          </cell>
          <cell r="K1977" t="str">
            <v>406</v>
          </cell>
        </row>
        <row r="1978">
          <cell r="A1978" t="str">
            <v>110300000</v>
          </cell>
          <cell r="B1978" t="str">
            <v>406C21K0003</v>
          </cell>
          <cell r="C1978" t="str">
            <v>เก้าอี้ทำงานจนท.สินไหม - ธุรการ</v>
          </cell>
          <cell r="D1978" t="str">
            <v>27 ต.ค. 41</v>
          </cell>
          <cell r="E1978">
            <v>2123.1</v>
          </cell>
          <cell r="F1978">
            <v>0</v>
          </cell>
          <cell r="G1978">
            <v>20</v>
          </cell>
          <cell r="H1978">
            <v>501.37</v>
          </cell>
          <cell r="I1978">
            <v>501.37</v>
          </cell>
          <cell r="J1978">
            <v>1621.73</v>
          </cell>
          <cell r="K1978" t="str">
            <v>406</v>
          </cell>
        </row>
        <row r="1979">
          <cell r="A1979" t="str">
            <v>110300000</v>
          </cell>
          <cell r="B1979" t="str">
            <v>406C2AR0001</v>
          </cell>
          <cell r="C1979" t="str">
            <v>AIRCONDITIONING</v>
          </cell>
          <cell r="D1979" t="str">
            <v>5 ก.ย. 41</v>
          </cell>
          <cell r="E1979">
            <v>39800</v>
          </cell>
          <cell r="F1979">
            <v>0</v>
          </cell>
          <cell r="G1979">
            <v>20</v>
          </cell>
          <cell r="H1979">
            <v>10533.34</v>
          </cell>
          <cell r="I1979">
            <v>10533.34</v>
          </cell>
          <cell r="J1979">
            <v>29266.66</v>
          </cell>
          <cell r="K1979" t="str">
            <v>406</v>
          </cell>
        </row>
        <row r="1980">
          <cell r="A1980" t="str">
            <v>110300000</v>
          </cell>
          <cell r="B1980" t="str">
            <v>406C2CB0003</v>
          </cell>
          <cell r="C1980" t="str">
            <v>ตู้เก็บเอกสารบานเลื่อน  40-80-75</v>
          </cell>
          <cell r="D1980" t="str">
            <v>27 ต.ค. 41</v>
          </cell>
          <cell r="E1980">
            <v>2263.31</v>
          </cell>
          <cell r="F1980">
            <v>0</v>
          </cell>
          <cell r="G1980">
            <v>20</v>
          </cell>
          <cell r="H1980">
            <v>534.57000000000005</v>
          </cell>
          <cell r="I1980">
            <v>534.57000000000005</v>
          </cell>
          <cell r="J1980">
            <v>1728.74</v>
          </cell>
          <cell r="K1980" t="str">
            <v>406</v>
          </cell>
        </row>
        <row r="1981">
          <cell r="A1981" t="str">
            <v>110300000</v>
          </cell>
          <cell r="B1981" t="str">
            <v>406C2CB0004</v>
          </cell>
          <cell r="C1981" t="str">
            <v>ตู้เก็บเอกสาร 40-80-190</v>
          </cell>
          <cell r="D1981" t="str">
            <v>27 ต.ค. 41</v>
          </cell>
          <cell r="E1981">
            <v>4498.01</v>
          </cell>
          <cell r="F1981">
            <v>0</v>
          </cell>
          <cell r="G1981">
            <v>20</v>
          </cell>
          <cell r="H1981">
            <v>1062.23</v>
          </cell>
          <cell r="I1981">
            <v>1062.23</v>
          </cell>
          <cell r="J1981">
            <v>3435.78</v>
          </cell>
          <cell r="K1981" t="str">
            <v>406</v>
          </cell>
        </row>
        <row r="1982">
          <cell r="A1982" t="str">
            <v>110300000</v>
          </cell>
          <cell r="B1982" t="str">
            <v>406C2CB0005</v>
          </cell>
          <cell r="C1982" t="str">
            <v>ตู้เก็บเอกสาร 40-80-190</v>
          </cell>
          <cell r="D1982" t="str">
            <v>27 ต.ค. 41</v>
          </cell>
          <cell r="E1982">
            <v>4498.01</v>
          </cell>
          <cell r="F1982">
            <v>0</v>
          </cell>
          <cell r="G1982">
            <v>20</v>
          </cell>
          <cell r="H1982">
            <v>1062.23</v>
          </cell>
          <cell r="I1982">
            <v>1062.23</v>
          </cell>
          <cell r="J1982">
            <v>3435.78</v>
          </cell>
          <cell r="K1982" t="str">
            <v>406</v>
          </cell>
        </row>
        <row r="1983">
          <cell r="A1983" t="str">
            <v>110300000</v>
          </cell>
          <cell r="B1983" t="str">
            <v>406C2CB0006</v>
          </cell>
          <cell r="C1983" t="str">
            <v>ตู้เก็บเอกสาร 40-80-190</v>
          </cell>
          <cell r="D1983" t="str">
            <v>27 ต.ค. 41</v>
          </cell>
          <cell r="E1983">
            <v>4498.01</v>
          </cell>
          <cell r="F1983">
            <v>0</v>
          </cell>
          <cell r="G1983">
            <v>20</v>
          </cell>
          <cell r="H1983">
            <v>1062.23</v>
          </cell>
          <cell r="I1983">
            <v>1062.23</v>
          </cell>
          <cell r="J1983">
            <v>3435.78</v>
          </cell>
          <cell r="K1983" t="str">
            <v>406</v>
          </cell>
        </row>
        <row r="1984">
          <cell r="A1984" t="str">
            <v>110300000</v>
          </cell>
          <cell r="B1984" t="str">
            <v>406C2CB0007</v>
          </cell>
          <cell r="C1984" t="str">
            <v>ตู้เก็บเอกสารบานเลื่อน  40-80-75</v>
          </cell>
          <cell r="D1984" t="str">
            <v>27 ต.ค. 41</v>
          </cell>
          <cell r="E1984">
            <v>2263.31</v>
          </cell>
          <cell r="F1984">
            <v>0</v>
          </cell>
          <cell r="G1984">
            <v>20</v>
          </cell>
          <cell r="H1984">
            <v>534.57000000000005</v>
          </cell>
          <cell r="I1984">
            <v>534.57000000000005</v>
          </cell>
          <cell r="J1984">
            <v>1728.74</v>
          </cell>
          <cell r="K1984" t="str">
            <v>406</v>
          </cell>
        </row>
        <row r="1985">
          <cell r="A1985" t="str">
            <v>110300000</v>
          </cell>
          <cell r="B1985" t="str">
            <v>406C2CB0008</v>
          </cell>
          <cell r="C1985" t="str">
            <v>ตู้เก็บเอกสาร ลิ้นชัก 40-90-75</v>
          </cell>
          <cell r="D1985" t="str">
            <v>27 ต.ค. 41</v>
          </cell>
          <cell r="E1985">
            <v>3376.37</v>
          </cell>
          <cell r="F1985">
            <v>0</v>
          </cell>
          <cell r="G1985">
            <v>20</v>
          </cell>
          <cell r="H1985">
            <v>797.35</v>
          </cell>
          <cell r="I1985">
            <v>797.35</v>
          </cell>
          <cell r="J1985">
            <v>2579.02</v>
          </cell>
          <cell r="K1985" t="str">
            <v>406</v>
          </cell>
        </row>
        <row r="1986">
          <cell r="A1986" t="str">
            <v>110300000</v>
          </cell>
          <cell r="B1986" t="str">
            <v>406C2CH0001</v>
          </cell>
          <cell r="C1986" t="str">
            <v>เก้าอี้พักคอย 3 ที่นั่ง</v>
          </cell>
          <cell r="D1986" t="str">
            <v>27 ต.ค. 41</v>
          </cell>
          <cell r="E1986">
            <v>3037.77</v>
          </cell>
          <cell r="F1986">
            <v>0</v>
          </cell>
          <cell r="G1986">
            <v>20</v>
          </cell>
          <cell r="H1986">
            <v>1062.23</v>
          </cell>
          <cell r="I1986">
            <v>1062.23</v>
          </cell>
          <cell r="J1986">
            <v>1975.54</v>
          </cell>
          <cell r="K1986" t="str">
            <v>406</v>
          </cell>
        </row>
        <row r="1987">
          <cell r="A1987" t="str">
            <v>110300000</v>
          </cell>
          <cell r="B1987" t="str">
            <v>406C2CH0002</v>
          </cell>
          <cell r="C1987" t="str">
            <v>เก้าอี้รับแขกหน้าโต๊ะ จนท.สินไหม</v>
          </cell>
          <cell r="D1987" t="str">
            <v>27 ต.ค. 41</v>
          </cell>
          <cell r="E1987">
            <v>1705.35</v>
          </cell>
          <cell r="F1987">
            <v>0</v>
          </cell>
          <cell r="G1987">
            <v>20</v>
          </cell>
          <cell r="H1987">
            <v>402.74</v>
          </cell>
          <cell r="I1987">
            <v>402.74</v>
          </cell>
          <cell r="J1987">
            <v>1302.6099999999999</v>
          </cell>
          <cell r="K1987" t="str">
            <v>406</v>
          </cell>
        </row>
        <row r="1988">
          <cell r="A1988" t="str">
            <v>110300000</v>
          </cell>
          <cell r="B1988" t="str">
            <v>406C2CH0003</v>
          </cell>
          <cell r="C1988" t="str">
            <v>เก้าอี้รับแขกหน้าโต๊ะ จนท.สินไหม</v>
          </cell>
          <cell r="D1988" t="str">
            <v>27 ต.ค. 41</v>
          </cell>
          <cell r="E1988">
            <v>1705.35</v>
          </cell>
          <cell r="F1988">
            <v>0</v>
          </cell>
          <cell r="G1988">
            <v>20</v>
          </cell>
          <cell r="H1988">
            <v>402.74</v>
          </cell>
          <cell r="I1988">
            <v>402.74</v>
          </cell>
          <cell r="J1988">
            <v>1302.6099999999999</v>
          </cell>
          <cell r="K1988" t="str">
            <v>406</v>
          </cell>
        </row>
        <row r="1989">
          <cell r="A1989" t="str">
            <v>110300000</v>
          </cell>
          <cell r="B1989" t="str">
            <v>406C2CH0004</v>
          </cell>
          <cell r="C1989" t="str">
            <v>เก้าอี้รับแขกหน้าโต๊ะ จนท.สินไหม</v>
          </cell>
          <cell r="D1989" t="str">
            <v>27 ต.ค. 41</v>
          </cell>
          <cell r="E1989">
            <v>1705.35</v>
          </cell>
          <cell r="F1989">
            <v>0</v>
          </cell>
          <cell r="G1989">
            <v>20</v>
          </cell>
          <cell r="H1989">
            <v>402.74</v>
          </cell>
          <cell r="I1989">
            <v>402.74</v>
          </cell>
          <cell r="J1989">
            <v>1302.6099999999999</v>
          </cell>
          <cell r="K1989" t="str">
            <v>406</v>
          </cell>
        </row>
        <row r="1990">
          <cell r="A1990" t="str">
            <v>110300000</v>
          </cell>
          <cell r="B1990" t="str">
            <v>406C2CH0005</v>
          </cell>
          <cell r="C1990" t="str">
            <v>เก้าอี้ทำงานผจก.</v>
          </cell>
          <cell r="D1990" t="str">
            <v>27 ต.ค. 41</v>
          </cell>
          <cell r="E1990">
            <v>4038.29</v>
          </cell>
          <cell r="F1990">
            <v>0</v>
          </cell>
          <cell r="G1990">
            <v>20</v>
          </cell>
          <cell r="H1990">
            <v>953.72</v>
          </cell>
          <cell r="I1990">
            <v>953.72</v>
          </cell>
          <cell r="J1990">
            <v>3084.57</v>
          </cell>
          <cell r="K1990" t="str">
            <v>406</v>
          </cell>
        </row>
        <row r="1991">
          <cell r="A1991" t="str">
            <v>110300000</v>
          </cell>
          <cell r="B1991" t="str">
            <v>406C2CH0006</v>
          </cell>
          <cell r="C1991" t="str">
            <v>เก้าอี้รับแขกหน้าโต๊ะ จนท.สินไหม</v>
          </cell>
          <cell r="D1991" t="str">
            <v>27 ต.ค. 41</v>
          </cell>
          <cell r="E1991">
            <v>1705.35</v>
          </cell>
          <cell r="F1991">
            <v>0</v>
          </cell>
          <cell r="G1991">
            <v>20</v>
          </cell>
          <cell r="H1991">
            <v>402.74</v>
          </cell>
          <cell r="I1991">
            <v>402.74</v>
          </cell>
          <cell r="J1991">
            <v>1302.6099999999999</v>
          </cell>
          <cell r="K1991" t="str">
            <v>406</v>
          </cell>
        </row>
        <row r="1992">
          <cell r="A1992" t="str">
            <v>110300000</v>
          </cell>
          <cell r="B1992" t="str">
            <v>406C2CH0007</v>
          </cell>
          <cell r="C1992" t="str">
            <v>เก้าอี้รับแขกหน้าโต๊ะ จนท.สินไหม</v>
          </cell>
          <cell r="D1992" t="str">
            <v>27 ต.ค. 41</v>
          </cell>
          <cell r="E1992">
            <v>1705.35</v>
          </cell>
          <cell r="F1992">
            <v>0</v>
          </cell>
          <cell r="G1992">
            <v>20</v>
          </cell>
          <cell r="H1992">
            <v>402.74</v>
          </cell>
          <cell r="I1992">
            <v>402.74</v>
          </cell>
          <cell r="J1992">
            <v>1302.6099999999999</v>
          </cell>
          <cell r="K1992" t="str">
            <v>406</v>
          </cell>
        </row>
        <row r="1993">
          <cell r="A1993" t="str">
            <v>110300000</v>
          </cell>
          <cell r="B1993" t="str">
            <v>406C2CS0001</v>
          </cell>
          <cell r="C1993" t="str">
            <v>เครื่องคิดเลข</v>
          </cell>
          <cell r="D1993" t="str">
            <v>2 ต.ค. 41</v>
          </cell>
          <cell r="E1993">
            <v>640</v>
          </cell>
          <cell r="F1993">
            <v>0</v>
          </cell>
          <cell r="G1993">
            <v>20</v>
          </cell>
          <cell r="H1993">
            <v>159.9</v>
          </cell>
          <cell r="I1993">
            <v>159.9</v>
          </cell>
          <cell r="J1993">
            <v>480.1</v>
          </cell>
          <cell r="K1993" t="str">
            <v>406</v>
          </cell>
        </row>
        <row r="1994">
          <cell r="A1994" t="str">
            <v>110300000</v>
          </cell>
          <cell r="B1994" t="str">
            <v>406C2CS0002</v>
          </cell>
          <cell r="C1994" t="str">
            <v>เครื่องคิดเลข</v>
          </cell>
          <cell r="D1994" t="str">
            <v>2 ต.ค. 41</v>
          </cell>
          <cell r="E1994">
            <v>640</v>
          </cell>
          <cell r="F1994">
            <v>0</v>
          </cell>
          <cell r="G1994">
            <v>20</v>
          </cell>
          <cell r="H1994">
            <v>159.9</v>
          </cell>
          <cell r="I1994">
            <v>159.9</v>
          </cell>
          <cell r="J1994">
            <v>480.1</v>
          </cell>
          <cell r="K1994" t="str">
            <v>406</v>
          </cell>
        </row>
        <row r="1995">
          <cell r="A1995" t="str">
            <v>110300000</v>
          </cell>
          <cell r="B1995" t="str">
            <v>406C2KB0001</v>
          </cell>
          <cell r="C1995" t="str">
            <v>ป้ายเหล็ก</v>
          </cell>
          <cell r="D1995" t="str">
            <v>21 พ.ค. 42</v>
          </cell>
          <cell r="E1995">
            <v>1000</v>
          </cell>
          <cell r="F1995">
            <v>0</v>
          </cell>
          <cell r="G1995">
            <v>20</v>
          </cell>
          <cell r="H1995">
            <v>123.31</v>
          </cell>
          <cell r="I1995">
            <v>123.31</v>
          </cell>
          <cell r="J1995">
            <v>876.69</v>
          </cell>
          <cell r="K1995" t="str">
            <v>406</v>
          </cell>
        </row>
        <row r="1996">
          <cell r="A1996" t="str">
            <v>110300000</v>
          </cell>
          <cell r="B1996" t="str">
            <v>406C2KB0002</v>
          </cell>
          <cell r="C1996" t="str">
            <v>ตู้เย็น</v>
          </cell>
          <cell r="D1996" t="str">
            <v>29 พ.ย. 42</v>
          </cell>
          <cell r="E1996">
            <v>5140.1899999999996</v>
          </cell>
          <cell r="F1996">
            <v>0</v>
          </cell>
          <cell r="G1996">
            <v>20</v>
          </cell>
          <cell r="H1996">
            <v>92.94</v>
          </cell>
          <cell r="I1996">
            <v>92.94</v>
          </cell>
          <cell r="J1996">
            <v>5047.25</v>
          </cell>
          <cell r="K1996" t="str">
            <v>406</v>
          </cell>
        </row>
        <row r="1997">
          <cell r="A1997" t="str">
            <v>110300000</v>
          </cell>
          <cell r="B1997" t="str">
            <v>406C2MU0002</v>
          </cell>
          <cell r="C1997" t="str">
            <v>มู่ลี่</v>
          </cell>
          <cell r="D1997" t="str">
            <v>12 พ.ย. 41</v>
          </cell>
          <cell r="E1997">
            <v>7000</v>
          </cell>
          <cell r="F1997">
            <v>0</v>
          </cell>
          <cell r="G1997">
            <v>20</v>
          </cell>
          <cell r="H1997">
            <v>1591.76</v>
          </cell>
          <cell r="I1997">
            <v>1591.76</v>
          </cell>
          <cell r="J1997">
            <v>5408.24</v>
          </cell>
          <cell r="K1997" t="str">
            <v>406</v>
          </cell>
        </row>
        <row r="1998">
          <cell r="A1998" t="str">
            <v>110300000</v>
          </cell>
          <cell r="B1998" t="str">
            <v>406C2PA0001</v>
          </cell>
          <cell r="C1998" t="str">
            <v>PARTTITION ครึ่งกระจก 250-150</v>
          </cell>
          <cell r="D1998" t="str">
            <v>27 ต.ค. 41</v>
          </cell>
          <cell r="E1998">
            <v>6377.9</v>
          </cell>
          <cell r="F1998">
            <v>0</v>
          </cell>
          <cell r="G1998">
            <v>20</v>
          </cell>
          <cell r="H1998">
            <v>1506.24</v>
          </cell>
          <cell r="I1998">
            <v>1506.24</v>
          </cell>
          <cell r="J1998">
            <v>4871.66</v>
          </cell>
          <cell r="K1998" t="str">
            <v>406</v>
          </cell>
        </row>
        <row r="1999">
          <cell r="A1999" t="str">
            <v>110300000</v>
          </cell>
          <cell r="B1999" t="str">
            <v>406C2TA0001</v>
          </cell>
          <cell r="C1999" t="str">
            <v>โต๊ะทำงาน ผจก. 75-165-75</v>
          </cell>
          <cell r="D1999" t="str">
            <v>27 ต.ค. 41</v>
          </cell>
          <cell r="E1999">
            <v>4601.97</v>
          </cell>
          <cell r="F1999">
            <v>0</v>
          </cell>
          <cell r="G1999">
            <v>20</v>
          </cell>
          <cell r="H1999">
            <v>1086.83</v>
          </cell>
          <cell r="I1999">
            <v>1086.83</v>
          </cell>
          <cell r="J1999">
            <v>3515.14</v>
          </cell>
          <cell r="K1999" t="str">
            <v>406</v>
          </cell>
        </row>
        <row r="2000">
          <cell r="A2000" t="str">
            <v>110300000</v>
          </cell>
          <cell r="B2000" t="str">
            <v>406C2TA0002</v>
          </cell>
          <cell r="C2000" t="str">
            <v>โต๊ะข้างวาง คอมพิวเตอร์ 50-90-75</v>
          </cell>
          <cell r="D2000" t="str">
            <v>27 ต.ค. 41</v>
          </cell>
          <cell r="E2000">
            <v>2082.09</v>
          </cell>
          <cell r="F2000">
            <v>0</v>
          </cell>
          <cell r="G2000">
            <v>20</v>
          </cell>
          <cell r="H2000">
            <v>491.75</v>
          </cell>
          <cell r="I2000">
            <v>491.75</v>
          </cell>
          <cell r="J2000">
            <v>1590.34</v>
          </cell>
          <cell r="K2000" t="str">
            <v>406</v>
          </cell>
        </row>
        <row r="2001">
          <cell r="A2001" t="str">
            <v>110300000</v>
          </cell>
          <cell r="B2001" t="str">
            <v>407C1KB0001</v>
          </cell>
          <cell r="C2001" t="str">
            <v>โต๊ะ  4 ฟุต</v>
          </cell>
          <cell r="D2001" t="str">
            <v>9 ก.พ. 42</v>
          </cell>
          <cell r="E2001">
            <v>600</v>
          </cell>
          <cell r="F2001">
            <v>0</v>
          </cell>
          <cell r="G2001">
            <v>20</v>
          </cell>
          <cell r="H2001">
            <v>107.16</v>
          </cell>
          <cell r="I2001">
            <v>107.16</v>
          </cell>
          <cell r="J2001">
            <v>492.84</v>
          </cell>
          <cell r="K2001" t="str">
            <v>407</v>
          </cell>
        </row>
        <row r="2002">
          <cell r="A2002" t="str">
            <v>110300000</v>
          </cell>
          <cell r="B2002" t="str">
            <v>407C2AR0001</v>
          </cell>
          <cell r="C2002" t="str">
            <v>AIRCONDITIONING</v>
          </cell>
          <cell r="D2002" t="str">
            <v>14 ก.ย. 41</v>
          </cell>
          <cell r="E2002">
            <v>39800</v>
          </cell>
          <cell r="F2002">
            <v>0</v>
          </cell>
          <cell r="G2002">
            <v>20</v>
          </cell>
          <cell r="H2002">
            <v>10337.07</v>
          </cell>
          <cell r="I2002">
            <v>10337.07</v>
          </cell>
          <cell r="J2002">
            <v>29462.93</v>
          </cell>
          <cell r="K2002" t="str">
            <v>407</v>
          </cell>
        </row>
        <row r="2003">
          <cell r="A2003" t="str">
            <v>110300000</v>
          </cell>
          <cell r="B2003" t="str">
            <v>407C2CB0001</v>
          </cell>
          <cell r="C2003" t="str">
            <v>ตู้เก็บเอกสาร บานเลื่อน</v>
          </cell>
          <cell r="D2003" t="str">
            <v>5 พ.ย. 41</v>
          </cell>
          <cell r="E2003">
            <v>2263.31</v>
          </cell>
          <cell r="F2003">
            <v>0</v>
          </cell>
          <cell r="G2003">
            <v>20</v>
          </cell>
          <cell r="H2003">
            <v>523.4</v>
          </cell>
          <cell r="I2003">
            <v>523.4</v>
          </cell>
          <cell r="J2003">
            <v>1739.91</v>
          </cell>
          <cell r="K2003" t="str">
            <v>407</v>
          </cell>
        </row>
        <row r="2004">
          <cell r="A2004" t="str">
            <v>110300000</v>
          </cell>
          <cell r="B2004" t="str">
            <v>407C2CB0002</v>
          </cell>
          <cell r="C2004" t="str">
            <v>ตู้เก็บเอกสาร บานเลื่อน</v>
          </cell>
          <cell r="D2004" t="str">
            <v>5 พ.ย. 41</v>
          </cell>
          <cell r="E2004">
            <v>2263.31</v>
          </cell>
          <cell r="F2004">
            <v>0</v>
          </cell>
          <cell r="G2004">
            <v>20</v>
          </cell>
          <cell r="H2004">
            <v>523.4</v>
          </cell>
          <cell r="I2004">
            <v>523.4</v>
          </cell>
          <cell r="J2004">
            <v>1739.91</v>
          </cell>
          <cell r="K2004" t="str">
            <v>407</v>
          </cell>
        </row>
        <row r="2005">
          <cell r="A2005" t="str">
            <v>110300000</v>
          </cell>
          <cell r="B2005" t="str">
            <v>407C2CB0003</v>
          </cell>
          <cell r="C2005" t="str">
            <v>ตู้เก็บเอกสาร บานลิ้นชัก</v>
          </cell>
          <cell r="D2005" t="str">
            <v>5 พ.ย. 41</v>
          </cell>
          <cell r="E2005">
            <v>3376.67</v>
          </cell>
          <cell r="F2005">
            <v>0</v>
          </cell>
          <cell r="G2005">
            <v>20</v>
          </cell>
          <cell r="H2005">
            <v>780.84</v>
          </cell>
          <cell r="I2005">
            <v>780.84</v>
          </cell>
          <cell r="J2005">
            <v>2595.83</v>
          </cell>
          <cell r="K2005" t="str">
            <v>407</v>
          </cell>
        </row>
        <row r="2006">
          <cell r="A2006" t="str">
            <v>110300000</v>
          </cell>
          <cell r="B2006" t="str">
            <v>407C2CB0004</v>
          </cell>
          <cell r="C2006" t="str">
            <v>ตู้เก็บเอกสาร ขนาด 40-80-190</v>
          </cell>
          <cell r="D2006" t="str">
            <v>5 พ.ย. 41</v>
          </cell>
          <cell r="E2006">
            <v>4498.01</v>
          </cell>
          <cell r="F2006">
            <v>0</v>
          </cell>
          <cell r="G2006">
            <v>20</v>
          </cell>
          <cell r="H2006">
            <v>1040.05</v>
          </cell>
          <cell r="I2006">
            <v>1040.05</v>
          </cell>
          <cell r="J2006">
            <v>3457.96</v>
          </cell>
          <cell r="K2006" t="str">
            <v>407</v>
          </cell>
        </row>
        <row r="2007">
          <cell r="A2007" t="str">
            <v>110300000</v>
          </cell>
          <cell r="B2007" t="str">
            <v>407C2CB0005</v>
          </cell>
          <cell r="C2007" t="str">
            <v>ตู้เก็บเอกสาร ขนาด 40-80-190</v>
          </cell>
          <cell r="D2007" t="str">
            <v>5 พ.ย. 41</v>
          </cell>
          <cell r="E2007">
            <v>4498.01</v>
          </cell>
          <cell r="F2007">
            <v>0</v>
          </cell>
          <cell r="G2007">
            <v>20</v>
          </cell>
          <cell r="H2007">
            <v>1040.05</v>
          </cell>
          <cell r="I2007">
            <v>1040.05</v>
          </cell>
          <cell r="J2007">
            <v>3457.96</v>
          </cell>
          <cell r="K2007" t="str">
            <v>407</v>
          </cell>
        </row>
        <row r="2008">
          <cell r="A2008" t="str">
            <v>110300000</v>
          </cell>
          <cell r="B2008" t="str">
            <v>407C2CB0006</v>
          </cell>
          <cell r="C2008" t="str">
            <v>ตู้เก็บเอกสาร ขนาด 40-80-190</v>
          </cell>
          <cell r="D2008" t="str">
            <v>5 พ.ย. 41</v>
          </cell>
          <cell r="E2008">
            <v>4498.01</v>
          </cell>
          <cell r="F2008">
            <v>0</v>
          </cell>
          <cell r="G2008">
            <v>20</v>
          </cell>
          <cell r="H2008">
            <v>1040.05</v>
          </cell>
          <cell r="I2008">
            <v>1040.05</v>
          </cell>
          <cell r="J2008">
            <v>3457.96</v>
          </cell>
          <cell r="K2008" t="str">
            <v>407</v>
          </cell>
        </row>
        <row r="2009">
          <cell r="A2009" t="str">
            <v>110300000</v>
          </cell>
          <cell r="B2009" t="str">
            <v>407C2CH0001</v>
          </cell>
          <cell r="C2009" t="str">
            <v>เก้าอี้ทำงานจนท.สินไหม</v>
          </cell>
          <cell r="D2009" t="str">
            <v>5 พ.ย. 41</v>
          </cell>
          <cell r="E2009">
            <v>2123.1</v>
          </cell>
          <cell r="F2009">
            <v>0</v>
          </cell>
          <cell r="G2009">
            <v>20</v>
          </cell>
          <cell r="H2009">
            <v>490.9</v>
          </cell>
          <cell r="I2009">
            <v>490.9</v>
          </cell>
          <cell r="J2009">
            <v>1632.2</v>
          </cell>
          <cell r="K2009" t="str">
            <v>407</v>
          </cell>
        </row>
        <row r="2010">
          <cell r="A2010" t="str">
            <v>110300000</v>
          </cell>
          <cell r="B2010" t="str">
            <v>407C2CH0002</v>
          </cell>
          <cell r="C2010" t="str">
            <v>เก้าอี้รับแขกหน้าโต๊ะจนท.สินไหม</v>
          </cell>
          <cell r="D2010" t="str">
            <v>5 พ.ย. 41</v>
          </cell>
          <cell r="E2010">
            <v>1709.35</v>
          </cell>
          <cell r="F2010">
            <v>0</v>
          </cell>
          <cell r="G2010">
            <v>20</v>
          </cell>
          <cell r="H2010">
            <v>395.3</v>
          </cell>
          <cell r="I2010">
            <v>395.3</v>
          </cell>
          <cell r="J2010">
            <v>1314.05</v>
          </cell>
          <cell r="K2010" t="str">
            <v>407</v>
          </cell>
        </row>
        <row r="2011">
          <cell r="A2011" t="str">
            <v>110300000</v>
          </cell>
          <cell r="B2011" t="str">
            <v>407C2CH0003</v>
          </cell>
          <cell r="C2011" t="str">
            <v>เก้าอี้รับแขกหน้าโต๊ะจนท.สินไหม</v>
          </cell>
          <cell r="D2011" t="str">
            <v>5 พ.ย. 41</v>
          </cell>
          <cell r="E2011">
            <v>1709.35</v>
          </cell>
          <cell r="F2011">
            <v>0</v>
          </cell>
          <cell r="G2011">
            <v>20</v>
          </cell>
          <cell r="H2011">
            <v>395.3</v>
          </cell>
          <cell r="I2011">
            <v>395.3</v>
          </cell>
          <cell r="J2011">
            <v>1314.05</v>
          </cell>
          <cell r="K2011" t="str">
            <v>407</v>
          </cell>
        </row>
        <row r="2012">
          <cell r="A2012" t="str">
            <v>110300000</v>
          </cell>
          <cell r="B2012" t="str">
            <v>407C2CH0004</v>
          </cell>
          <cell r="C2012" t="str">
            <v>เก้าอี้ทำงานผู้จัดการ</v>
          </cell>
          <cell r="D2012" t="str">
            <v>5 พ.ย. 41</v>
          </cell>
          <cell r="E2012">
            <v>4038.29</v>
          </cell>
          <cell r="F2012">
            <v>0</v>
          </cell>
          <cell r="G2012">
            <v>20</v>
          </cell>
          <cell r="H2012">
            <v>933.81</v>
          </cell>
          <cell r="I2012">
            <v>933.81</v>
          </cell>
          <cell r="J2012">
            <v>3104.48</v>
          </cell>
          <cell r="K2012" t="str">
            <v>407</v>
          </cell>
        </row>
        <row r="2013">
          <cell r="A2013" t="str">
            <v>110300000</v>
          </cell>
          <cell r="B2013" t="str">
            <v>407C2CH0005</v>
          </cell>
          <cell r="C2013" t="str">
            <v>เก้าอี้รับแขกหน้าโต๊ะจนท.สินไหม</v>
          </cell>
          <cell r="D2013" t="str">
            <v>5 พ.ย. 41</v>
          </cell>
          <cell r="E2013">
            <v>1705.35</v>
          </cell>
          <cell r="F2013">
            <v>0</v>
          </cell>
          <cell r="G2013">
            <v>20</v>
          </cell>
          <cell r="H2013">
            <v>394.34</v>
          </cell>
          <cell r="I2013">
            <v>394.34</v>
          </cell>
          <cell r="J2013">
            <v>1311.01</v>
          </cell>
          <cell r="K2013" t="str">
            <v>407</v>
          </cell>
        </row>
        <row r="2014">
          <cell r="A2014" t="str">
            <v>110300000</v>
          </cell>
          <cell r="B2014" t="str">
            <v>407C2CH0006</v>
          </cell>
          <cell r="C2014" t="str">
            <v>เก้าอี้รับแขกหน้าโต๊ะจนท.สินไหม</v>
          </cell>
          <cell r="D2014" t="str">
            <v>5 พ.ย. 41</v>
          </cell>
          <cell r="E2014">
            <v>1705.35</v>
          </cell>
          <cell r="F2014">
            <v>0</v>
          </cell>
          <cell r="G2014">
            <v>20</v>
          </cell>
          <cell r="H2014">
            <v>394.34</v>
          </cell>
          <cell r="I2014">
            <v>394.34</v>
          </cell>
          <cell r="J2014">
            <v>1311.01</v>
          </cell>
          <cell r="K2014" t="str">
            <v>407</v>
          </cell>
        </row>
        <row r="2015">
          <cell r="A2015" t="str">
            <v>110300000</v>
          </cell>
          <cell r="B2015" t="str">
            <v>407C2CH0007</v>
          </cell>
          <cell r="C2015" t="str">
            <v>เก้าอี้พักคอย 3 ที่นั่งพร้อมที่วางของ</v>
          </cell>
          <cell r="D2015" t="str">
            <v>5 พ.ย. 41</v>
          </cell>
          <cell r="E2015">
            <v>3037.77</v>
          </cell>
          <cell r="F2015">
            <v>0</v>
          </cell>
          <cell r="G2015">
            <v>20</v>
          </cell>
          <cell r="H2015">
            <v>702.45</v>
          </cell>
          <cell r="I2015">
            <v>702.45</v>
          </cell>
          <cell r="J2015">
            <v>2335.3200000000002</v>
          </cell>
          <cell r="K2015" t="str">
            <v>407</v>
          </cell>
        </row>
        <row r="2016">
          <cell r="A2016" t="str">
            <v>110300000</v>
          </cell>
          <cell r="B2016" t="str">
            <v>407C2CH0008</v>
          </cell>
          <cell r="C2016" t="str">
            <v>เก้าอี้ทำงานจนท.สินไหม</v>
          </cell>
          <cell r="D2016" t="str">
            <v>5 พ.ย. 41</v>
          </cell>
          <cell r="E2016">
            <v>2123.1</v>
          </cell>
          <cell r="F2016">
            <v>0</v>
          </cell>
          <cell r="G2016">
            <v>20</v>
          </cell>
          <cell r="H2016">
            <v>490.9</v>
          </cell>
          <cell r="I2016">
            <v>490.9</v>
          </cell>
          <cell r="J2016">
            <v>1632.2</v>
          </cell>
          <cell r="K2016" t="str">
            <v>407</v>
          </cell>
        </row>
        <row r="2017">
          <cell r="A2017" t="str">
            <v>110300000</v>
          </cell>
          <cell r="B2017" t="str">
            <v>407C2CH0009</v>
          </cell>
          <cell r="C2017" t="str">
            <v>เก้าอี้ทำงานจนท.สินไหม</v>
          </cell>
          <cell r="D2017" t="str">
            <v>5 พ.ย. 41</v>
          </cell>
          <cell r="E2017">
            <v>2123.1</v>
          </cell>
          <cell r="F2017">
            <v>0</v>
          </cell>
          <cell r="G2017">
            <v>20</v>
          </cell>
          <cell r="H2017">
            <v>490.9</v>
          </cell>
          <cell r="I2017">
            <v>490.9</v>
          </cell>
          <cell r="J2017">
            <v>1632.2</v>
          </cell>
          <cell r="K2017" t="str">
            <v>407</v>
          </cell>
        </row>
        <row r="2018">
          <cell r="A2018" t="str">
            <v>110300000</v>
          </cell>
          <cell r="B2018" t="str">
            <v>407C2CH0010</v>
          </cell>
          <cell r="C2018" t="str">
            <v>เก้าอี้รับแขกหน้าโต๊ะจนท.สินไหม</v>
          </cell>
          <cell r="D2018" t="str">
            <v>5 พ.ย. 41</v>
          </cell>
          <cell r="E2018">
            <v>1709.35</v>
          </cell>
          <cell r="F2018">
            <v>0</v>
          </cell>
          <cell r="G2018">
            <v>20</v>
          </cell>
          <cell r="H2018">
            <v>395.3</v>
          </cell>
          <cell r="I2018">
            <v>395.3</v>
          </cell>
          <cell r="J2018">
            <v>1314.05</v>
          </cell>
          <cell r="K2018" t="str">
            <v>407</v>
          </cell>
        </row>
        <row r="2019">
          <cell r="A2019" t="str">
            <v>110300000</v>
          </cell>
          <cell r="B2019" t="str">
            <v>407C2CS0001</v>
          </cell>
          <cell r="C2019" t="str">
            <v>เครื่องคิดเลข</v>
          </cell>
          <cell r="D2019" t="str">
            <v>12 ต.ค. 41</v>
          </cell>
          <cell r="E2019">
            <v>640</v>
          </cell>
          <cell r="F2019">
            <v>0</v>
          </cell>
          <cell r="G2019">
            <v>20</v>
          </cell>
          <cell r="H2019">
            <v>156.38999999999999</v>
          </cell>
          <cell r="I2019">
            <v>156.38999999999999</v>
          </cell>
          <cell r="J2019">
            <v>483.61</v>
          </cell>
          <cell r="K2019" t="str">
            <v>407</v>
          </cell>
        </row>
        <row r="2020">
          <cell r="A2020" t="str">
            <v>110300000</v>
          </cell>
          <cell r="B2020" t="str">
            <v>407C2CS0002</v>
          </cell>
          <cell r="C2020" t="str">
            <v>เครื่องคิดเลข</v>
          </cell>
          <cell r="D2020" t="str">
            <v>12 ต.ค. 41</v>
          </cell>
          <cell r="E2020">
            <v>640</v>
          </cell>
          <cell r="F2020">
            <v>0</v>
          </cell>
          <cell r="G2020">
            <v>20</v>
          </cell>
          <cell r="H2020">
            <v>156.38999999999999</v>
          </cell>
          <cell r="I2020">
            <v>156.38999999999999</v>
          </cell>
          <cell r="J2020">
            <v>483.61</v>
          </cell>
          <cell r="K2020" t="str">
            <v>407</v>
          </cell>
        </row>
        <row r="2021">
          <cell r="A2021" t="str">
            <v>110300000</v>
          </cell>
          <cell r="B2021" t="str">
            <v>407C2PA0001</v>
          </cell>
          <cell r="C2021" t="str">
            <v>PARTITION ครึ่งกระจก</v>
          </cell>
          <cell r="D2021" t="str">
            <v>5 พ.ย. 41</v>
          </cell>
          <cell r="E2021">
            <v>6377.9</v>
          </cell>
          <cell r="F2021">
            <v>0</v>
          </cell>
          <cell r="G2021">
            <v>20</v>
          </cell>
          <cell r="H2021">
            <v>1474.79</v>
          </cell>
          <cell r="I2021">
            <v>1474.79</v>
          </cell>
          <cell r="J2021">
            <v>4903.1099999999997</v>
          </cell>
          <cell r="K2021" t="str">
            <v>407</v>
          </cell>
        </row>
        <row r="2022">
          <cell r="A2022" t="str">
            <v>110300000</v>
          </cell>
          <cell r="B2022" t="str">
            <v>407C2PT0001</v>
          </cell>
          <cell r="C2022" t="str">
            <v>กระติกน้ำร้อน</v>
          </cell>
          <cell r="D2022" t="str">
            <v>12 พ.ย. 41</v>
          </cell>
          <cell r="E2022">
            <v>545.45000000000005</v>
          </cell>
          <cell r="F2022">
            <v>0</v>
          </cell>
          <cell r="G2022">
            <v>20</v>
          </cell>
          <cell r="H2022">
            <v>124.09</v>
          </cell>
          <cell r="I2022">
            <v>124.09</v>
          </cell>
          <cell r="J2022">
            <v>421.36</v>
          </cell>
          <cell r="K2022" t="str">
            <v>407</v>
          </cell>
        </row>
        <row r="2023">
          <cell r="A2023" t="str">
            <v>110300000</v>
          </cell>
          <cell r="B2023" t="str">
            <v>407C2TA0001</v>
          </cell>
          <cell r="C2023" t="str">
            <v>โต๊ะทำงานจนท.สินไหม</v>
          </cell>
          <cell r="D2023" t="str">
            <v>5 พ.ย. 41</v>
          </cell>
          <cell r="E2023">
            <v>3654.87</v>
          </cell>
          <cell r="F2023">
            <v>0</v>
          </cell>
          <cell r="G2023">
            <v>20</v>
          </cell>
          <cell r="H2023">
            <v>845.1</v>
          </cell>
          <cell r="I2023">
            <v>845.1</v>
          </cell>
          <cell r="J2023">
            <v>2809.77</v>
          </cell>
          <cell r="K2023" t="str">
            <v>407</v>
          </cell>
        </row>
        <row r="2024">
          <cell r="A2024" t="str">
            <v>110300000</v>
          </cell>
          <cell r="B2024" t="str">
            <v>407C2TA0002</v>
          </cell>
          <cell r="C2024" t="str">
            <v>โต๊ะทำงานผู้จัดการ ขนาด 75-165-75</v>
          </cell>
          <cell r="D2024" t="str">
            <v>5 พ.ย. 41</v>
          </cell>
          <cell r="E2024">
            <v>4601.97</v>
          </cell>
          <cell r="F2024">
            <v>0</v>
          </cell>
          <cell r="G2024">
            <v>20</v>
          </cell>
          <cell r="H2024">
            <v>1064.1300000000001</v>
          </cell>
          <cell r="I2024">
            <v>1064.1300000000001</v>
          </cell>
          <cell r="J2024">
            <v>3537.84</v>
          </cell>
          <cell r="K2024" t="str">
            <v>407</v>
          </cell>
        </row>
        <row r="2025">
          <cell r="A2025" t="str">
            <v>110300000</v>
          </cell>
          <cell r="B2025" t="str">
            <v>407C2TA0003</v>
          </cell>
          <cell r="C2025" t="str">
            <v>โต๊ะข้างวางคอมพิวเตอร์ 50-90-75ั</v>
          </cell>
          <cell r="D2025" t="str">
            <v>5 พ.ย. 41</v>
          </cell>
          <cell r="E2025">
            <v>2082.09</v>
          </cell>
          <cell r="F2025">
            <v>0</v>
          </cell>
          <cell r="G2025">
            <v>20</v>
          </cell>
          <cell r="H2025">
            <v>481.48</v>
          </cell>
          <cell r="I2025">
            <v>481.48</v>
          </cell>
          <cell r="J2025">
            <v>1600.61</v>
          </cell>
          <cell r="K2025" t="str">
            <v>407</v>
          </cell>
        </row>
        <row r="2026">
          <cell r="A2026" t="str">
            <v>110300000</v>
          </cell>
          <cell r="B2026" t="str">
            <v>407C2TA0004</v>
          </cell>
          <cell r="C2026" t="str">
            <v>โต๊ะทำงานจนท.สินไหม</v>
          </cell>
          <cell r="D2026" t="str">
            <v>5 พ.ย. 41</v>
          </cell>
          <cell r="E2026">
            <v>3654.87</v>
          </cell>
          <cell r="F2026">
            <v>0</v>
          </cell>
          <cell r="G2026">
            <v>20</v>
          </cell>
          <cell r="H2026">
            <v>845.1</v>
          </cell>
          <cell r="I2026">
            <v>845.1</v>
          </cell>
          <cell r="J2026">
            <v>2809.77</v>
          </cell>
          <cell r="K2026" t="str">
            <v>407</v>
          </cell>
        </row>
        <row r="2027">
          <cell r="A2027" t="str">
            <v>110300000</v>
          </cell>
          <cell r="B2027" t="str">
            <v>407C2TA0005</v>
          </cell>
          <cell r="C2027" t="str">
            <v>โต๊ะทำงานจนท.สินไหม</v>
          </cell>
          <cell r="D2027" t="str">
            <v>5 พ.ย. 41</v>
          </cell>
          <cell r="E2027">
            <v>3654.87</v>
          </cell>
          <cell r="F2027">
            <v>0</v>
          </cell>
          <cell r="G2027">
            <v>20</v>
          </cell>
          <cell r="H2027">
            <v>845.1</v>
          </cell>
          <cell r="I2027">
            <v>845.1</v>
          </cell>
          <cell r="J2027">
            <v>2809.77</v>
          </cell>
          <cell r="K2027" t="str">
            <v>407</v>
          </cell>
        </row>
        <row r="2028">
          <cell r="A2028" t="str">
            <v>110300000</v>
          </cell>
          <cell r="B2028" t="str">
            <v>407C2TA0006</v>
          </cell>
          <cell r="C2028" t="str">
            <v>โต๊ะวางคอมพิวเตอร์-ปริ๊นเตอร์</v>
          </cell>
          <cell r="D2028" t="str">
            <v>5 พ.ย. 41</v>
          </cell>
          <cell r="E2028">
            <v>2336.75</v>
          </cell>
          <cell r="F2028">
            <v>0</v>
          </cell>
          <cell r="G2028">
            <v>20</v>
          </cell>
          <cell r="H2028">
            <v>540.29999999999995</v>
          </cell>
          <cell r="I2028">
            <v>540.29999999999995</v>
          </cell>
          <cell r="J2028">
            <v>1796.45</v>
          </cell>
          <cell r="K2028" t="str">
            <v>407</v>
          </cell>
        </row>
        <row r="2029">
          <cell r="A2029" t="str">
            <v>110300000</v>
          </cell>
          <cell r="B2029" t="str">
            <v>407C2TA0007</v>
          </cell>
          <cell r="C2029" t="str">
            <v>โต๊ะเข้ามุมเจ้าหน้าที่สินไหม</v>
          </cell>
          <cell r="D2029" t="str">
            <v>5 พ.ย. 41</v>
          </cell>
          <cell r="E2029">
            <v>1267.97</v>
          </cell>
          <cell r="F2029">
            <v>0</v>
          </cell>
          <cell r="G2029">
            <v>20</v>
          </cell>
          <cell r="H2029">
            <v>293.19</v>
          </cell>
          <cell r="I2029">
            <v>293.19</v>
          </cell>
          <cell r="J2029">
            <v>974.78</v>
          </cell>
          <cell r="K2029" t="str">
            <v>407</v>
          </cell>
        </row>
        <row r="2030">
          <cell r="A2030" t="str">
            <v>110300000</v>
          </cell>
          <cell r="B2030" t="str">
            <v>408C2030001</v>
          </cell>
          <cell r="C2030" t="str">
            <v>โต๊ะเข้ามุมจนท.สินไหม 60*60*75</v>
          </cell>
          <cell r="D2030" t="str">
            <v>5 พ.ย. 41</v>
          </cell>
          <cell r="E2030">
            <v>1267.57</v>
          </cell>
          <cell r="F2030">
            <v>0</v>
          </cell>
          <cell r="G2030">
            <v>20</v>
          </cell>
          <cell r="H2030">
            <v>293.11</v>
          </cell>
          <cell r="I2030">
            <v>293.11</v>
          </cell>
          <cell r="J2030">
            <v>974.46</v>
          </cell>
          <cell r="K2030" t="str">
            <v>408</v>
          </cell>
        </row>
        <row r="2031">
          <cell r="A2031" t="str">
            <v>110300000</v>
          </cell>
          <cell r="B2031" t="str">
            <v>408C2040001</v>
          </cell>
          <cell r="C2031" t="str">
            <v>โต๊ะทำงานจนท.สินไหม 60*120*75</v>
          </cell>
          <cell r="D2031" t="str">
            <v>5 พ.ย. 41</v>
          </cell>
          <cell r="E2031">
            <v>3654.87</v>
          </cell>
          <cell r="F2031">
            <v>0</v>
          </cell>
          <cell r="G2031">
            <v>20</v>
          </cell>
          <cell r="H2031">
            <v>845.1</v>
          </cell>
          <cell r="I2031">
            <v>845.1</v>
          </cell>
          <cell r="J2031">
            <v>2809.77</v>
          </cell>
          <cell r="K2031" t="str">
            <v>408</v>
          </cell>
        </row>
        <row r="2032">
          <cell r="A2032" t="str">
            <v>110300000</v>
          </cell>
          <cell r="B2032" t="str">
            <v>408C2040002</v>
          </cell>
          <cell r="C2032" t="str">
            <v>โต๊ะทำงานจนท.สินไหม 60*120*75</v>
          </cell>
          <cell r="D2032" t="str">
            <v>5 พ.ย. 41</v>
          </cell>
          <cell r="E2032">
            <v>3654.87</v>
          </cell>
          <cell r="F2032">
            <v>0</v>
          </cell>
          <cell r="G2032">
            <v>20</v>
          </cell>
          <cell r="H2032">
            <v>845.1</v>
          </cell>
          <cell r="I2032">
            <v>845.1</v>
          </cell>
          <cell r="J2032">
            <v>2809.77</v>
          </cell>
          <cell r="K2032" t="str">
            <v>408</v>
          </cell>
        </row>
        <row r="2033">
          <cell r="A2033" t="str">
            <v>110300000</v>
          </cell>
          <cell r="B2033" t="str">
            <v>408C2040003</v>
          </cell>
          <cell r="C2033" t="str">
            <v>โต๊ะทำงานจนท.สินไหม 60*120*75</v>
          </cell>
          <cell r="D2033" t="str">
            <v>5 พ.ย. 41</v>
          </cell>
          <cell r="E2033">
            <v>3654.87</v>
          </cell>
          <cell r="F2033">
            <v>0</v>
          </cell>
          <cell r="G2033">
            <v>20</v>
          </cell>
          <cell r="H2033">
            <v>845.1</v>
          </cell>
          <cell r="I2033">
            <v>845.1</v>
          </cell>
          <cell r="J2033">
            <v>2809.77</v>
          </cell>
          <cell r="K2033" t="str">
            <v>408</v>
          </cell>
        </row>
        <row r="2034">
          <cell r="A2034" t="str">
            <v>110300000</v>
          </cell>
          <cell r="B2034" t="str">
            <v>408C2060001</v>
          </cell>
          <cell r="C2034" t="str">
            <v>โต๊ะทำงานผจก. ขนาด 75*165*75</v>
          </cell>
          <cell r="D2034" t="str">
            <v>5 พ.ย. 41</v>
          </cell>
          <cell r="E2034">
            <v>4601.97</v>
          </cell>
          <cell r="F2034">
            <v>0</v>
          </cell>
          <cell r="G2034">
            <v>20</v>
          </cell>
          <cell r="H2034">
            <v>1064.1300000000001</v>
          </cell>
          <cell r="I2034">
            <v>1064.1300000000001</v>
          </cell>
          <cell r="J2034">
            <v>3537.84</v>
          </cell>
          <cell r="K2034" t="str">
            <v>408</v>
          </cell>
        </row>
        <row r="2035">
          <cell r="A2035" t="str">
            <v>110300000</v>
          </cell>
          <cell r="B2035" t="str">
            <v>408C2080001</v>
          </cell>
          <cell r="C2035" t="str">
            <v>โต๊ะวางคอมพิวเตอร์ 60*100*75</v>
          </cell>
          <cell r="D2035" t="str">
            <v>5 พ.ย. 41</v>
          </cell>
          <cell r="E2035">
            <v>2336.75</v>
          </cell>
          <cell r="F2035">
            <v>0</v>
          </cell>
          <cell r="G2035">
            <v>20</v>
          </cell>
          <cell r="H2035">
            <v>540.29999999999995</v>
          </cell>
          <cell r="I2035">
            <v>540.29999999999995</v>
          </cell>
          <cell r="J2035">
            <v>1796.45</v>
          </cell>
          <cell r="K2035" t="str">
            <v>408</v>
          </cell>
        </row>
        <row r="2036">
          <cell r="A2036" t="str">
            <v>110300000</v>
          </cell>
          <cell r="B2036" t="str">
            <v>408C20Z0001</v>
          </cell>
          <cell r="C2036" t="str">
            <v>โต๊ะข้างวางคอมพิวเตอร์ 50*90*75</v>
          </cell>
          <cell r="D2036" t="str">
            <v>5 พ.ย. 41</v>
          </cell>
          <cell r="E2036">
            <v>2082.09</v>
          </cell>
          <cell r="F2036">
            <v>0</v>
          </cell>
          <cell r="G2036">
            <v>20</v>
          </cell>
          <cell r="H2036">
            <v>481.48</v>
          </cell>
          <cell r="I2036">
            <v>481.48</v>
          </cell>
          <cell r="J2036">
            <v>1600.61</v>
          </cell>
          <cell r="K2036" t="str">
            <v>408</v>
          </cell>
        </row>
        <row r="2037">
          <cell r="A2037" t="str">
            <v>110300000</v>
          </cell>
          <cell r="B2037" t="str">
            <v>408C21K0001</v>
          </cell>
          <cell r="C2037" t="str">
            <v>เก้าอี้ทำงานจนท.สินไหม - ธุรการ</v>
          </cell>
          <cell r="D2037" t="str">
            <v>5 พ.ย. 41</v>
          </cell>
          <cell r="E2037">
            <v>2123.1</v>
          </cell>
          <cell r="F2037">
            <v>0</v>
          </cell>
          <cell r="G2037">
            <v>20</v>
          </cell>
          <cell r="H2037">
            <v>490.9</v>
          </cell>
          <cell r="I2037">
            <v>490.9</v>
          </cell>
          <cell r="J2037">
            <v>1632.2</v>
          </cell>
          <cell r="K2037" t="str">
            <v>408</v>
          </cell>
        </row>
        <row r="2038">
          <cell r="A2038" t="str">
            <v>110300000</v>
          </cell>
          <cell r="B2038" t="str">
            <v>408C21K0002</v>
          </cell>
          <cell r="C2038" t="str">
            <v>เก้าอี้ทำงานจนท.สินไหม - ธุรการ</v>
          </cell>
          <cell r="D2038" t="str">
            <v>5 พ.ย. 41</v>
          </cell>
          <cell r="E2038">
            <v>2123.1</v>
          </cell>
          <cell r="F2038">
            <v>0</v>
          </cell>
          <cell r="G2038">
            <v>20</v>
          </cell>
          <cell r="H2038">
            <v>490.9</v>
          </cell>
          <cell r="I2038">
            <v>490.9</v>
          </cell>
          <cell r="J2038">
            <v>1632.2</v>
          </cell>
          <cell r="K2038" t="str">
            <v>408</v>
          </cell>
        </row>
        <row r="2039">
          <cell r="A2039" t="str">
            <v>110300000</v>
          </cell>
          <cell r="B2039" t="str">
            <v>408C21K0003</v>
          </cell>
          <cell r="C2039" t="str">
            <v>เก้าอี้ทำงานจนท.สินไหม - ธุรการ</v>
          </cell>
          <cell r="D2039" t="str">
            <v>5 พ.ย. 41</v>
          </cell>
          <cell r="E2039">
            <v>2123.1</v>
          </cell>
          <cell r="F2039">
            <v>0</v>
          </cell>
          <cell r="G2039">
            <v>20</v>
          </cell>
          <cell r="H2039">
            <v>490.9</v>
          </cell>
          <cell r="I2039">
            <v>490.9</v>
          </cell>
          <cell r="J2039">
            <v>1632.2</v>
          </cell>
          <cell r="K2039" t="str">
            <v>408</v>
          </cell>
        </row>
        <row r="2040">
          <cell r="A2040" t="str">
            <v>110300000</v>
          </cell>
          <cell r="B2040" t="str">
            <v>408C21L0001</v>
          </cell>
          <cell r="C2040" t="str">
            <v>เก้าอี้รับแขกหน้าโต๊ะจนท.สินไหม</v>
          </cell>
          <cell r="D2040" t="str">
            <v>5 พ.ย. 41</v>
          </cell>
          <cell r="E2040">
            <v>1705.35</v>
          </cell>
          <cell r="F2040">
            <v>0</v>
          </cell>
          <cell r="G2040">
            <v>20</v>
          </cell>
          <cell r="H2040">
            <v>394.34</v>
          </cell>
          <cell r="I2040">
            <v>394.34</v>
          </cell>
          <cell r="J2040">
            <v>1311.01</v>
          </cell>
          <cell r="K2040" t="str">
            <v>408</v>
          </cell>
        </row>
        <row r="2041">
          <cell r="A2041" t="str">
            <v>110300000</v>
          </cell>
          <cell r="B2041" t="str">
            <v>408C21L0002</v>
          </cell>
          <cell r="C2041" t="str">
            <v>เก้าอี้รับแขกหน้าโต๊ะจนท.สินไหม</v>
          </cell>
          <cell r="D2041" t="str">
            <v>5 พ.ย. 41</v>
          </cell>
          <cell r="E2041">
            <v>1705.35</v>
          </cell>
          <cell r="F2041">
            <v>0</v>
          </cell>
          <cell r="G2041">
            <v>20</v>
          </cell>
          <cell r="H2041">
            <v>394.34</v>
          </cell>
          <cell r="I2041">
            <v>394.34</v>
          </cell>
          <cell r="J2041">
            <v>1311.01</v>
          </cell>
          <cell r="K2041" t="str">
            <v>408</v>
          </cell>
        </row>
        <row r="2042">
          <cell r="A2042" t="str">
            <v>110300000</v>
          </cell>
          <cell r="B2042" t="str">
            <v>408C21L0003</v>
          </cell>
          <cell r="C2042" t="str">
            <v>เก้าอี้รับแขกหน้าโต๊ะจนท.สินไหม</v>
          </cell>
          <cell r="D2042" t="str">
            <v>5 พ.ย. 41</v>
          </cell>
          <cell r="E2042">
            <v>1705.35</v>
          </cell>
          <cell r="F2042">
            <v>0</v>
          </cell>
          <cell r="G2042">
            <v>20</v>
          </cell>
          <cell r="H2042">
            <v>394.34</v>
          </cell>
          <cell r="I2042">
            <v>394.34</v>
          </cell>
          <cell r="J2042">
            <v>1311.01</v>
          </cell>
          <cell r="K2042" t="str">
            <v>408</v>
          </cell>
        </row>
        <row r="2043">
          <cell r="A2043" t="str">
            <v>110300000</v>
          </cell>
          <cell r="B2043" t="str">
            <v>408C21L0004</v>
          </cell>
          <cell r="C2043" t="str">
            <v>เก้าอี้รับแขกหน้าโต๊ะจนท.สินไหม</v>
          </cell>
          <cell r="D2043" t="str">
            <v>5 พ.ย. 41</v>
          </cell>
          <cell r="E2043">
            <v>1705.35</v>
          </cell>
          <cell r="F2043">
            <v>0</v>
          </cell>
          <cell r="G2043">
            <v>20</v>
          </cell>
          <cell r="H2043">
            <v>394.34</v>
          </cell>
          <cell r="I2043">
            <v>394.34</v>
          </cell>
          <cell r="J2043">
            <v>1311.01</v>
          </cell>
          <cell r="K2043" t="str">
            <v>408</v>
          </cell>
        </row>
        <row r="2044">
          <cell r="A2044" t="str">
            <v>110300000</v>
          </cell>
          <cell r="B2044" t="str">
            <v>408C21L0005</v>
          </cell>
          <cell r="C2044" t="str">
            <v>เก้าอี้รับแขกหน้าโต๊ะจนท.สินไหม</v>
          </cell>
          <cell r="D2044" t="str">
            <v>5 พ.ย. 41</v>
          </cell>
          <cell r="E2044">
            <v>1705.35</v>
          </cell>
          <cell r="F2044">
            <v>0</v>
          </cell>
          <cell r="G2044">
            <v>20</v>
          </cell>
          <cell r="H2044">
            <v>394.34</v>
          </cell>
          <cell r="I2044">
            <v>394.34</v>
          </cell>
          <cell r="J2044">
            <v>1311.01</v>
          </cell>
          <cell r="K2044" t="str">
            <v>408</v>
          </cell>
        </row>
        <row r="2045">
          <cell r="A2045" t="str">
            <v>110300000</v>
          </cell>
          <cell r="B2045" t="str">
            <v>408C21M0001</v>
          </cell>
          <cell r="C2045" t="str">
            <v>เก้าอี้ทำงานผจก.</v>
          </cell>
          <cell r="D2045" t="str">
            <v>5 พ.ย. 41</v>
          </cell>
          <cell r="E2045">
            <v>4038.29</v>
          </cell>
          <cell r="F2045">
            <v>0</v>
          </cell>
          <cell r="G2045">
            <v>20</v>
          </cell>
          <cell r="H2045">
            <v>933.81</v>
          </cell>
          <cell r="I2045">
            <v>933.81</v>
          </cell>
          <cell r="J2045">
            <v>3104.48</v>
          </cell>
          <cell r="K2045" t="str">
            <v>408</v>
          </cell>
        </row>
        <row r="2046">
          <cell r="A2046" t="str">
            <v>110300000</v>
          </cell>
          <cell r="B2046" t="str">
            <v>408C21U0001</v>
          </cell>
          <cell r="C2046" t="str">
            <v>เก้าอี้พักคอย 3 ที่นั่ง พร้อมที่วางของ</v>
          </cell>
          <cell r="D2046" t="str">
            <v>5 พ.ย. 41</v>
          </cell>
          <cell r="E2046">
            <v>3037.77</v>
          </cell>
          <cell r="F2046">
            <v>0</v>
          </cell>
          <cell r="G2046">
            <v>20</v>
          </cell>
          <cell r="H2046">
            <v>702.45</v>
          </cell>
          <cell r="I2046">
            <v>702.45</v>
          </cell>
          <cell r="J2046">
            <v>2335.3200000000002</v>
          </cell>
          <cell r="K2046" t="str">
            <v>408</v>
          </cell>
        </row>
        <row r="2047">
          <cell r="A2047" t="str">
            <v>110300000</v>
          </cell>
          <cell r="B2047" t="str">
            <v>408C22J0001</v>
          </cell>
          <cell r="C2047" t="str">
            <v>ตู้เก็บเอกสาร บานเลื่อน 40*80*75</v>
          </cell>
          <cell r="D2047" t="str">
            <v>5 พ.ย. 41</v>
          </cell>
          <cell r="E2047">
            <v>2263.31</v>
          </cell>
          <cell r="F2047">
            <v>0</v>
          </cell>
          <cell r="G2047">
            <v>20</v>
          </cell>
          <cell r="H2047">
            <v>523.4</v>
          </cell>
          <cell r="I2047">
            <v>523.4</v>
          </cell>
          <cell r="J2047">
            <v>1739.91</v>
          </cell>
          <cell r="K2047" t="str">
            <v>408</v>
          </cell>
        </row>
        <row r="2048">
          <cell r="A2048" t="str">
            <v>110300000</v>
          </cell>
          <cell r="B2048" t="str">
            <v>408C22J0002</v>
          </cell>
          <cell r="C2048" t="str">
            <v>ตู้เก็บเอกสาร บานเลื่อน 40*80*75</v>
          </cell>
          <cell r="D2048" t="str">
            <v>5 พ.ย. 41</v>
          </cell>
          <cell r="E2048">
            <v>2263.31</v>
          </cell>
          <cell r="F2048">
            <v>0</v>
          </cell>
          <cell r="G2048">
            <v>20</v>
          </cell>
          <cell r="H2048">
            <v>523.4</v>
          </cell>
          <cell r="I2048">
            <v>523.4</v>
          </cell>
          <cell r="J2048">
            <v>1739.91</v>
          </cell>
          <cell r="K2048" t="str">
            <v>408</v>
          </cell>
        </row>
        <row r="2049">
          <cell r="A2049" t="str">
            <v>110300000</v>
          </cell>
          <cell r="B2049" t="str">
            <v>408C22K0001</v>
          </cell>
          <cell r="C2049" t="str">
            <v>ตู้เก็บเอกสาร บานลิ้นชัก 40*90*75</v>
          </cell>
          <cell r="D2049" t="str">
            <v>5 พ.ย. 41</v>
          </cell>
          <cell r="E2049">
            <v>3376.37</v>
          </cell>
          <cell r="F2049">
            <v>0</v>
          </cell>
          <cell r="G2049">
            <v>20</v>
          </cell>
          <cell r="H2049">
            <v>780.7</v>
          </cell>
          <cell r="I2049">
            <v>780.7</v>
          </cell>
          <cell r="J2049">
            <v>2595.67</v>
          </cell>
          <cell r="K2049" t="str">
            <v>408</v>
          </cell>
        </row>
        <row r="2050">
          <cell r="A2050" t="str">
            <v>110300000</v>
          </cell>
          <cell r="B2050" t="str">
            <v>408C22L0001</v>
          </cell>
          <cell r="C2050" t="str">
            <v>ตู้เก็บเอกสาร ขนาด 40*80*190</v>
          </cell>
          <cell r="D2050" t="str">
            <v>5 พ.ย. 41</v>
          </cell>
          <cell r="E2050">
            <v>4498.01</v>
          </cell>
          <cell r="F2050">
            <v>0</v>
          </cell>
          <cell r="G2050">
            <v>20</v>
          </cell>
          <cell r="H2050">
            <v>1040.05</v>
          </cell>
          <cell r="I2050">
            <v>1040.05</v>
          </cell>
          <cell r="J2050">
            <v>3457.96</v>
          </cell>
          <cell r="K2050" t="str">
            <v>408</v>
          </cell>
        </row>
        <row r="2051">
          <cell r="A2051" t="str">
            <v>110300000</v>
          </cell>
          <cell r="B2051" t="str">
            <v>408C22L0002</v>
          </cell>
          <cell r="C2051" t="str">
            <v>ตู้เก็บเอกสาร ขนาด 40*80*190</v>
          </cell>
          <cell r="D2051" t="str">
            <v>5 พ.ย. 41</v>
          </cell>
          <cell r="E2051">
            <v>4498.01</v>
          </cell>
          <cell r="F2051">
            <v>0</v>
          </cell>
          <cell r="G2051">
            <v>20</v>
          </cell>
          <cell r="H2051">
            <v>1040.05</v>
          </cell>
          <cell r="I2051">
            <v>1040.05</v>
          </cell>
          <cell r="J2051">
            <v>3457.96</v>
          </cell>
          <cell r="K2051" t="str">
            <v>408</v>
          </cell>
        </row>
        <row r="2052">
          <cell r="A2052" t="str">
            <v>110300000</v>
          </cell>
          <cell r="B2052" t="str">
            <v>408C22L0003</v>
          </cell>
          <cell r="C2052" t="str">
            <v>ตู้เก็บเอกสาร ขนาด 40*80*190</v>
          </cell>
          <cell r="D2052" t="str">
            <v>5 พ.ย. 41</v>
          </cell>
          <cell r="E2052">
            <v>4498.01</v>
          </cell>
          <cell r="F2052">
            <v>0</v>
          </cell>
          <cell r="G2052">
            <v>20</v>
          </cell>
          <cell r="H2052">
            <v>1040.05</v>
          </cell>
          <cell r="I2052">
            <v>1040.05</v>
          </cell>
          <cell r="J2052">
            <v>3457.96</v>
          </cell>
          <cell r="K2052" t="str">
            <v>408</v>
          </cell>
        </row>
        <row r="2053">
          <cell r="A2053" t="str">
            <v>110300000</v>
          </cell>
          <cell r="B2053" t="str">
            <v>408C26U0001</v>
          </cell>
          <cell r="C2053" t="str">
            <v>ฉากครึ่งกระจก ขนาด 250*150</v>
          </cell>
          <cell r="D2053" t="str">
            <v>5 พ.ย. 41</v>
          </cell>
          <cell r="E2053">
            <v>6377.9</v>
          </cell>
          <cell r="F2053">
            <v>0</v>
          </cell>
          <cell r="G2053">
            <v>20</v>
          </cell>
          <cell r="H2053">
            <v>1474.79</v>
          </cell>
          <cell r="I2053">
            <v>1474.79</v>
          </cell>
          <cell r="J2053">
            <v>4903.1099999999997</v>
          </cell>
          <cell r="K2053" t="str">
            <v>408</v>
          </cell>
        </row>
        <row r="2054">
          <cell r="A2054" t="str">
            <v>110300000</v>
          </cell>
          <cell r="B2054" t="str">
            <v>408C2AR0001</v>
          </cell>
          <cell r="C2054" t="str">
            <v>Aircondition</v>
          </cell>
          <cell r="D2054" t="str">
            <v>21 ก.ย. 41</v>
          </cell>
          <cell r="E2054">
            <v>39800</v>
          </cell>
          <cell r="F2054">
            <v>0</v>
          </cell>
          <cell r="G2054">
            <v>20</v>
          </cell>
          <cell r="H2054">
            <v>10184.41</v>
          </cell>
          <cell r="I2054">
            <v>10184.41</v>
          </cell>
          <cell r="J2054">
            <v>29615.59</v>
          </cell>
          <cell r="K2054" t="str">
            <v>408</v>
          </cell>
        </row>
        <row r="2055">
          <cell r="A2055" t="str">
            <v>110300000</v>
          </cell>
          <cell r="B2055" t="str">
            <v>408C2CS0001</v>
          </cell>
          <cell r="C2055" t="str">
            <v>เครื่องคิดเลข</v>
          </cell>
          <cell r="D2055" t="str">
            <v>19 ต.ค. 41</v>
          </cell>
          <cell r="E2055">
            <v>640</v>
          </cell>
          <cell r="F2055">
            <v>0</v>
          </cell>
          <cell r="G2055">
            <v>20</v>
          </cell>
          <cell r="H2055">
            <v>153.94</v>
          </cell>
          <cell r="I2055">
            <v>153.94</v>
          </cell>
          <cell r="J2055">
            <v>486.06</v>
          </cell>
          <cell r="K2055" t="str">
            <v>408</v>
          </cell>
        </row>
        <row r="2056">
          <cell r="A2056" t="str">
            <v>110300000</v>
          </cell>
          <cell r="B2056" t="str">
            <v>408C2CS0002</v>
          </cell>
          <cell r="C2056" t="str">
            <v>เครื่องคิดเลข</v>
          </cell>
          <cell r="D2056" t="str">
            <v>19 ต.ค. 41</v>
          </cell>
          <cell r="E2056">
            <v>640</v>
          </cell>
          <cell r="F2056">
            <v>0</v>
          </cell>
          <cell r="G2056">
            <v>20</v>
          </cell>
          <cell r="H2056">
            <v>153.94</v>
          </cell>
          <cell r="I2056">
            <v>153.94</v>
          </cell>
          <cell r="J2056">
            <v>486.06</v>
          </cell>
          <cell r="K2056" t="str">
            <v>408</v>
          </cell>
        </row>
        <row r="2057">
          <cell r="A2057" t="str">
            <v>110300000</v>
          </cell>
          <cell r="B2057" t="str">
            <v>408C2KB0001</v>
          </cell>
          <cell r="C2057" t="str">
            <v>ตู้เย็น</v>
          </cell>
          <cell r="D2057" t="str">
            <v>24 พ.ย. 42</v>
          </cell>
          <cell r="E2057">
            <v>5046.7299999999996</v>
          </cell>
          <cell r="F2057">
            <v>0</v>
          </cell>
          <cell r="G2057">
            <v>20</v>
          </cell>
          <cell r="H2057">
            <v>105.09</v>
          </cell>
          <cell r="I2057">
            <v>105.09</v>
          </cell>
          <cell r="J2057">
            <v>4941.6400000000003</v>
          </cell>
          <cell r="K2057" t="str">
            <v>408</v>
          </cell>
        </row>
        <row r="2058">
          <cell r="A2058" t="str">
            <v>110300000</v>
          </cell>
          <cell r="B2058" t="str">
            <v>408C2PT0001</v>
          </cell>
          <cell r="C2058" t="str">
            <v>กระติกน้ำร้อน</v>
          </cell>
          <cell r="D2058" t="str">
            <v>9 พ.ย. 41</v>
          </cell>
          <cell r="E2058">
            <v>500</v>
          </cell>
          <cell r="F2058">
            <v>0</v>
          </cell>
          <cell r="G2058">
            <v>20</v>
          </cell>
          <cell r="H2058">
            <v>114.5</v>
          </cell>
          <cell r="I2058">
            <v>114.5</v>
          </cell>
          <cell r="J2058">
            <v>385.5</v>
          </cell>
          <cell r="K2058" t="str">
            <v>408</v>
          </cell>
        </row>
        <row r="2059">
          <cell r="A2059" t="str">
            <v>110300000</v>
          </cell>
          <cell r="B2059" t="str">
            <v>409C1KB0001</v>
          </cell>
          <cell r="C2059" t="str">
            <v>ป้ายเหล็ก</v>
          </cell>
          <cell r="D2059" t="str">
            <v>21 พ.ค. 42</v>
          </cell>
          <cell r="E2059">
            <v>1000</v>
          </cell>
          <cell r="F2059">
            <v>0</v>
          </cell>
          <cell r="G2059">
            <v>20</v>
          </cell>
          <cell r="H2059">
            <v>123.31</v>
          </cell>
          <cell r="I2059">
            <v>123.31</v>
          </cell>
          <cell r="J2059">
            <v>876.69</v>
          </cell>
          <cell r="K2059" t="str">
            <v>409</v>
          </cell>
        </row>
        <row r="2060">
          <cell r="A2060" t="str">
            <v>110300000</v>
          </cell>
          <cell r="B2060" t="str">
            <v>409C2AR0001</v>
          </cell>
          <cell r="C2060" t="str">
            <v>Aircondition</v>
          </cell>
          <cell r="D2060" t="str">
            <v>21 ก.ย. 41</v>
          </cell>
          <cell r="E2060">
            <v>39800</v>
          </cell>
          <cell r="F2060">
            <v>0</v>
          </cell>
          <cell r="G2060">
            <v>20</v>
          </cell>
          <cell r="H2060">
            <v>10184.41</v>
          </cell>
          <cell r="I2060">
            <v>10184.41</v>
          </cell>
          <cell r="J2060">
            <v>29615.59</v>
          </cell>
          <cell r="K2060" t="str">
            <v>409</v>
          </cell>
        </row>
        <row r="2061">
          <cell r="A2061" t="str">
            <v>110300000</v>
          </cell>
          <cell r="B2061" t="str">
            <v>409C2CB0003</v>
          </cell>
          <cell r="C2061" t="str">
            <v>ตู้เก็บเอกสาร บานเลื่อน</v>
          </cell>
          <cell r="D2061" t="str">
            <v>5 พ.ย. 41</v>
          </cell>
          <cell r="E2061">
            <v>2263.31</v>
          </cell>
          <cell r="F2061">
            <v>0</v>
          </cell>
          <cell r="G2061">
            <v>20</v>
          </cell>
          <cell r="H2061">
            <v>523.4</v>
          </cell>
          <cell r="I2061">
            <v>523.4</v>
          </cell>
          <cell r="J2061">
            <v>1739.91</v>
          </cell>
          <cell r="K2061" t="str">
            <v>409</v>
          </cell>
        </row>
        <row r="2062">
          <cell r="A2062" t="str">
            <v>110300000</v>
          </cell>
          <cell r="B2062" t="str">
            <v>409C2CB0004</v>
          </cell>
          <cell r="C2062" t="str">
            <v>ตู้เก็บเอกสาร บานเลื่อน</v>
          </cell>
          <cell r="D2062" t="str">
            <v>5 พ.ย. 41</v>
          </cell>
          <cell r="E2062">
            <v>2263.31</v>
          </cell>
          <cell r="F2062">
            <v>0</v>
          </cell>
          <cell r="G2062">
            <v>20</v>
          </cell>
          <cell r="H2062">
            <v>523.4</v>
          </cell>
          <cell r="I2062">
            <v>523.4</v>
          </cell>
          <cell r="J2062">
            <v>1739.91</v>
          </cell>
          <cell r="K2062" t="str">
            <v>409</v>
          </cell>
        </row>
        <row r="2063">
          <cell r="A2063" t="str">
            <v>110300000</v>
          </cell>
          <cell r="B2063" t="str">
            <v>409C2CB0005</v>
          </cell>
          <cell r="C2063" t="str">
            <v>ตู้เก็บเอกสาร บานลิ้นชัก</v>
          </cell>
          <cell r="D2063" t="str">
            <v>5 พ.ย. 41</v>
          </cell>
          <cell r="E2063">
            <v>3376.67</v>
          </cell>
          <cell r="F2063">
            <v>0</v>
          </cell>
          <cell r="G2063">
            <v>20</v>
          </cell>
          <cell r="H2063">
            <v>780.84</v>
          </cell>
          <cell r="I2063">
            <v>780.84</v>
          </cell>
          <cell r="J2063">
            <v>2595.83</v>
          </cell>
          <cell r="K2063" t="str">
            <v>409</v>
          </cell>
        </row>
        <row r="2064">
          <cell r="A2064" t="str">
            <v>110300000</v>
          </cell>
          <cell r="B2064" t="str">
            <v>409C2CB0006</v>
          </cell>
          <cell r="C2064" t="str">
            <v>ตู้เก็บเอกสาร ขนาด 40-80-190</v>
          </cell>
          <cell r="D2064" t="str">
            <v>5 พ.ย. 41</v>
          </cell>
          <cell r="E2064">
            <v>4498.01</v>
          </cell>
          <cell r="F2064">
            <v>0</v>
          </cell>
          <cell r="G2064">
            <v>20</v>
          </cell>
          <cell r="H2064">
            <v>1040.05</v>
          </cell>
          <cell r="I2064">
            <v>1040.05</v>
          </cell>
          <cell r="J2064">
            <v>3457.96</v>
          </cell>
          <cell r="K2064" t="str">
            <v>409</v>
          </cell>
        </row>
        <row r="2065">
          <cell r="A2065" t="str">
            <v>110300000</v>
          </cell>
          <cell r="B2065" t="str">
            <v>409C2CB0007</v>
          </cell>
          <cell r="C2065" t="str">
            <v>ตู้เก็บเอกสาร ขนาด 40-80-190</v>
          </cell>
          <cell r="D2065" t="str">
            <v>5 พ.ย. 41</v>
          </cell>
          <cell r="E2065">
            <v>4498.01</v>
          </cell>
          <cell r="F2065">
            <v>0</v>
          </cell>
          <cell r="G2065">
            <v>20</v>
          </cell>
          <cell r="H2065">
            <v>1040.05</v>
          </cell>
          <cell r="I2065">
            <v>1040.05</v>
          </cell>
          <cell r="J2065">
            <v>3457.96</v>
          </cell>
          <cell r="K2065" t="str">
            <v>409</v>
          </cell>
        </row>
        <row r="2066">
          <cell r="A2066" t="str">
            <v>110300000</v>
          </cell>
          <cell r="B2066" t="str">
            <v>409C2CB0008</v>
          </cell>
          <cell r="C2066" t="str">
            <v>ตู้เก็บเอกสาร ขนาด 40-80-190</v>
          </cell>
          <cell r="D2066" t="str">
            <v>5 พ.ย. 41</v>
          </cell>
          <cell r="E2066">
            <v>4498.01</v>
          </cell>
          <cell r="F2066">
            <v>0</v>
          </cell>
          <cell r="G2066">
            <v>20</v>
          </cell>
          <cell r="H2066">
            <v>1040.05</v>
          </cell>
          <cell r="I2066">
            <v>1040.05</v>
          </cell>
          <cell r="J2066">
            <v>3457.96</v>
          </cell>
          <cell r="K2066" t="str">
            <v>409</v>
          </cell>
        </row>
        <row r="2067">
          <cell r="A2067" t="str">
            <v>110300000</v>
          </cell>
          <cell r="B2067" t="str">
            <v>409C2CH0001</v>
          </cell>
          <cell r="C2067" t="str">
            <v>เก้าอี้รับแขกหน้าโต๊ะจนท.สินไหม</v>
          </cell>
          <cell r="D2067" t="str">
            <v>5 พ.ย. 41</v>
          </cell>
          <cell r="E2067">
            <v>1709.35</v>
          </cell>
          <cell r="F2067">
            <v>0</v>
          </cell>
          <cell r="G2067">
            <v>20</v>
          </cell>
          <cell r="H2067">
            <v>395.3</v>
          </cell>
          <cell r="I2067">
            <v>395.3</v>
          </cell>
          <cell r="J2067">
            <v>1314.05</v>
          </cell>
          <cell r="K2067" t="str">
            <v>409</v>
          </cell>
        </row>
        <row r="2068">
          <cell r="A2068" t="str">
            <v>110300000</v>
          </cell>
          <cell r="B2068" t="str">
            <v>409C2CH0002</v>
          </cell>
          <cell r="C2068" t="str">
            <v>เก้าอี้รับแขกหน้าโต๊ะจนท.สินไหม</v>
          </cell>
          <cell r="D2068" t="str">
            <v>5 พ.ย. 41</v>
          </cell>
          <cell r="E2068">
            <v>1709.35</v>
          </cell>
          <cell r="F2068">
            <v>0</v>
          </cell>
          <cell r="G2068">
            <v>20</v>
          </cell>
          <cell r="H2068">
            <v>395.3</v>
          </cell>
          <cell r="I2068">
            <v>395.3</v>
          </cell>
          <cell r="J2068">
            <v>1314.05</v>
          </cell>
          <cell r="K2068" t="str">
            <v>409</v>
          </cell>
        </row>
        <row r="2069">
          <cell r="A2069" t="str">
            <v>110300000</v>
          </cell>
          <cell r="B2069" t="str">
            <v>409C2CH0003</v>
          </cell>
          <cell r="C2069" t="str">
            <v>เก้าอี้ทำงานผู้จัดการ</v>
          </cell>
          <cell r="D2069" t="str">
            <v>5 พ.ย. 41</v>
          </cell>
          <cell r="E2069">
            <v>4038.29</v>
          </cell>
          <cell r="F2069">
            <v>0</v>
          </cell>
          <cell r="G2069">
            <v>20</v>
          </cell>
          <cell r="H2069">
            <v>933.81</v>
          </cell>
          <cell r="I2069">
            <v>933.81</v>
          </cell>
          <cell r="J2069">
            <v>3104.48</v>
          </cell>
          <cell r="K2069" t="str">
            <v>409</v>
          </cell>
        </row>
        <row r="2070">
          <cell r="A2070" t="str">
            <v>110300000</v>
          </cell>
          <cell r="B2070" t="str">
            <v>409C2CH0004</v>
          </cell>
          <cell r="C2070" t="str">
            <v>เก้าอี้รับแขกหน้าโต๊ะจนท.สินไหม</v>
          </cell>
          <cell r="D2070" t="str">
            <v>5 พ.ย. 41</v>
          </cell>
          <cell r="E2070">
            <v>1705.35</v>
          </cell>
          <cell r="F2070">
            <v>0</v>
          </cell>
          <cell r="G2070">
            <v>20</v>
          </cell>
          <cell r="H2070">
            <v>394.34</v>
          </cell>
          <cell r="I2070">
            <v>394.34</v>
          </cell>
          <cell r="J2070">
            <v>1311.01</v>
          </cell>
          <cell r="K2070" t="str">
            <v>409</v>
          </cell>
        </row>
        <row r="2071">
          <cell r="A2071" t="str">
            <v>110300000</v>
          </cell>
          <cell r="B2071" t="str">
            <v>409C2CH0005</v>
          </cell>
          <cell r="C2071" t="str">
            <v>เก้าอี้รับแขกหน้าโต๊ะจนท.สินไหม</v>
          </cell>
          <cell r="D2071" t="str">
            <v>5 พ.ย. 41</v>
          </cell>
          <cell r="E2071">
            <v>1705.35</v>
          </cell>
          <cell r="F2071">
            <v>0</v>
          </cell>
          <cell r="G2071">
            <v>20</v>
          </cell>
          <cell r="H2071">
            <v>394.34</v>
          </cell>
          <cell r="I2071">
            <v>394.34</v>
          </cell>
          <cell r="J2071">
            <v>1311.01</v>
          </cell>
          <cell r="K2071" t="str">
            <v>409</v>
          </cell>
        </row>
        <row r="2072">
          <cell r="A2072" t="str">
            <v>110300000</v>
          </cell>
          <cell r="B2072" t="str">
            <v>409C2CH0006</v>
          </cell>
          <cell r="C2072" t="str">
            <v>เก้าอี้พักคอย 3 ที่นั่งพร้อมที่วางของ</v>
          </cell>
          <cell r="D2072" t="str">
            <v>5 พ.ย. 41</v>
          </cell>
          <cell r="E2072">
            <v>3037.77</v>
          </cell>
          <cell r="F2072">
            <v>0</v>
          </cell>
          <cell r="G2072">
            <v>20</v>
          </cell>
          <cell r="H2072">
            <v>702.45</v>
          </cell>
          <cell r="I2072">
            <v>702.45</v>
          </cell>
          <cell r="J2072">
            <v>2335.3200000000002</v>
          </cell>
          <cell r="K2072" t="str">
            <v>409</v>
          </cell>
        </row>
        <row r="2073">
          <cell r="A2073" t="str">
            <v>110300000</v>
          </cell>
          <cell r="B2073" t="str">
            <v>409C2CH0007</v>
          </cell>
          <cell r="C2073" t="str">
            <v>เก้าอี้ทำงานจนท.สินไหม</v>
          </cell>
          <cell r="D2073" t="str">
            <v>5 พ.ย. 41</v>
          </cell>
          <cell r="E2073">
            <v>2123.1</v>
          </cell>
          <cell r="F2073">
            <v>0</v>
          </cell>
          <cell r="G2073">
            <v>20</v>
          </cell>
          <cell r="H2073">
            <v>490.9</v>
          </cell>
          <cell r="I2073">
            <v>490.9</v>
          </cell>
          <cell r="J2073">
            <v>1632.2</v>
          </cell>
          <cell r="K2073" t="str">
            <v>409</v>
          </cell>
        </row>
        <row r="2074">
          <cell r="A2074" t="str">
            <v>110300000</v>
          </cell>
          <cell r="B2074" t="str">
            <v>409C2CH0008</v>
          </cell>
          <cell r="C2074" t="str">
            <v>เก้าอี้ทำงานจนท.สินไหม</v>
          </cell>
          <cell r="D2074" t="str">
            <v>5 พ.ย. 41</v>
          </cell>
          <cell r="E2074">
            <v>2123.1</v>
          </cell>
          <cell r="F2074">
            <v>0</v>
          </cell>
          <cell r="G2074">
            <v>20</v>
          </cell>
          <cell r="H2074">
            <v>490.9</v>
          </cell>
          <cell r="I2074">
            <v>490.9</v>
          </cell>
          <cell r="J2074">
            <v>1632.2</v>
          </cell>
          <cell r="K2074" t="str">
            <v>409</v>
          </cell>
        </row>
        <row r="2075">
          <cell r="A2075" t="str">
            <v>110300000</v>
          </cell>
          <cell r="B2075" t="str">
            <v>409C2CH0009</v>
          </cell>
          <cell r="C2075" t="str">
            <v>เก้าอี้ทำงานจนท.สินไหม</v>
          </cell>
          <cell r="D2075" t="str">
            <v>5 พ.ย. 41</v>
          </cell>
          <cell r="E2075">
            <v>2123.1</v>
          </cell>
          <cell r="F2075">
            <v>0</v>
          </cell>
          <cell r="G2075">
            <v>20</v>
          </cell>
          <cell r="H2075">
            <v>490.9</v>
          </cell>
          <cell r="I2075">
            <v>490.9</v>
          </cell>
          <cell r="J2075">
            <v>1632.2</v>
          </cell>
          <cell r="K2075" t="str">
            <v>409</v>
          </cell>
        </row>
        <row r="2076">
          <cell r="A2076" t="str">
            <v>110300000</v>
          </cell>
          <cell r="B2076" t="str">
            <v>409C2CH0010</v>
          </cell>
          <cell r="C2076" t="str">
            <v>เก้าอี้รับแขกหน้าโต๊ะจนท.สินไหม</v>
          </cell>
          <cell r="D2076" t="str">
            <v>5 พ.ย. 41</v>
          </cell>
          <cell r="E2076">
            <v>1709.35</v>
          </cell>
          <cell r="F2076">
            <v>0</v>
          </cell>
          <cell r="G2076">
            <v>20</v>
          </cell>
          <cell r="H2076">
            <v>395.3</v>
          </cell>
          <cell r="I2076">
            <v>395.3</v>
          </cell>
          <cell r="J2076">
            <v>1314.05</v>
          </cell>
          <cell r="K2076" t="str">
            <v>409</v>
          </cell>
        </row>
        <row r="2077">
          <cell r="A2077" t="str">
            <v>110300000</v>
          </cell>
          <cell r="B2077" t="str">
            <v>409C2CS0001</v>
          </cell>
          <cell r="C2077" t="str">
            <v>เครื่องคิดเลข</v>
          </cell>
          <cell r="D2077" t="str">
            <v>19 ต.ค. 41</v>
          </cell>
          <cell r="E2077">
            <v>640</v>
          </cell>
          <cell r="F2077">
            <v>0</v>
          </cell>
          <cell r="G2077">
            <v>20</v>
          </cell>
          <cell r="H2077">
            <v>153.94</v>
          </cell>
          <cell r="I2077">
            <v>153.94</v>
          </cell>
          <cell r="J2077">
            <v>486.06</v>
          </cell>
          <cell r="K2077" t="str">
            <v>409</v>
          </cell>
        </row>
        <row r="2078">
          <cell r="A2078" t="str">
            <v>110300000</v>
          </cell>
          <cell r="B2078" t="str">
            <v>409C2CS0002</v>
          </cell>
          <cell r="C2078" t="str">
            <v>เครื่องคิดเลข</v>
          </cell>
          <cell r="D2078" t="str">
            <v>19 ต.ค. 41</v>
          </cell>
          <cell r="E2078">
            <v>640</v>
          </cell>
          <cell r="F2078">
            <v>0</v>
          </cell>
          <cell r="G2078">
            <v>20</v>
          </cell>
          <cell r="H2078">
            <v>153.94</v>
          </cell>
          <cell r="I2078">
            <v>153.94</v>
          </cell>
          <cell r="J2078">
            <v>486.06</v>
          </cell>
          <cell r="K2078" t="str">
            <v>409</v>
          </cell>
        </row>
        <row r="2079">
          <cell r="A2079" t="str">
            <v>110300000</v>
          </cell>
          <cell r="B2079" t="str">
            <v>409C2PA0001</v>
          </cell>
          <cell r="C2079" t="str">
            <v>PARTITION ครึ่งกระจก</v>
          </cell>
          <cell r="D2079" t="str">
            <v>5 พ.ย. 41</v>
          </cell>
          <cell r="E2079">
            <v>6377.9</v>
          </cell>
          <cell r="F2079">
            <v>0</v>
          </cell>
          <cell r="G2079">
            <v>20</v>
          </cell>
          <cell r="H2079">
            <v>1474.79</v>
          </cell>
          <cell r="I2079">
            <v>1474.79</v>
          </cell>
          <cell r="J2079">
            <v>4903.1099999999997</v>
          </cell>
          <cell r="K2079" t="str">
            <v>409</v>
          </cell>
        </row>
        <row r="2080">
          <cell r="A2080" t="str">
            <v>110300000</v>
          </cell>
          <cell r="B2080" t="str">
            <v>409C2TA0001</v>
          </cell>
          <cell r="C2080" t="str">
            <v>โต๊ะทำงานจนท.สินไหม</v>
          </cell>
          <cell r="D2080" t="str">
            <v>5 พ.ย. 41</v>
          </cell>
          <cell r="E2080">
            <v>3654.87</v>
          </cell>
          <cell r="F2080">
            <v>0</v>
          </cell>
          <cell r="G2080">
            <v>20</v>
          </cell>
          <cell r="H2080">
            <v>845.1</v>
          </cell>
          <cell r="I2080">
            <v>845.1</v>
          </cell>
          <cell r="J2080">
            <v>2809.77</v>
          </cell>
          <cell r="K2080" t="str">
            <v>409</v>
          </cell>
        </row>
        <row r="2081">
          <cell r="A2081" t="str">
            <v>110300000</v>
          </cell>
          <cell r="B2081" t="str">
            <v>409C2TA0002</v>
          </cell>
          <cell r="C2081" t="str">
            <v>โต๊ะทำงานผู้จัดการ ขนาด 75-165-75</v>
          </cell>
          <cell r="D2081" t="str">
            <v>5 พ.ย. 41</v>
          </cell>
          <cell r="E2081">
            <v>4601.97</v>
          </cell>
          <cell r="F2081">
            <v>0</v>
          </cell>
          <cell r="G2081">
            <v>20</v>
          </cell>
          <cell r="H2081">
            <v>1064.1300000000001</v>
          </cell>
          <cell r="I2081">
            <v>1064.1300000000001</v>
          </cell>
          <cell r="J2081">
            <v>3537.84</v>
          </cell>
          <cell r="K2081" t="str">
            <v>409</v>
          </cell>
        </row>
        <row r="2082">
          <cell r="A2082" t="str">
            <v>110300000</v>
          </cell>
          <cell r="B2082" t="str">
            <v>409C2TA0003</v>
          </cell>
          <cell r="C2082" t="str">
            <v>โต๊ะข้างวางคอมพิวเตอร์ 50-90-75ั</v>
          </cell>
          <cell r="D2082" t="str">
            <v>5 พ.ย. 41</v>
          </cell>
          <cell r="E2082">
            <v>2082.09</v>
          </cell>
          <cell r="F2082">
            <v>0</v>
          </cell>
          <cell r="G2082">
            <v>20</v>
          </cell>
          <cell r="H2082">
            <v>481.48</v>
          </cell>
          <cell r="I2082">
            <v>481.48</v>
          </cell>
          <cell r="J2082">
            <v>1600.61</v>
          </cell>
          <cell r="K2082" t="str">
            <v>409</v>
          </cell>
        </row>
        <row r="2083">
          <cell r="A2083" t="str">
            <v>110300000</v>
          </cell>
          <cell r="B2083" t="str">
            <v>409C2TA0004</v>
          </cell>
          <cell r="C2083" t="str">
            <v>โต๊ะทำงานจนท.สินไหม</v>
          </cell>
          <cell r="D2083" t="str">
            <v>5 พ.ย. 41</v>
          </cell>
          <cell r="E2083">
            <v>3654.87</v>
          </cell>
          <cell r="F2083">
            <v>0</v>
          </cell>
          <cell r="G2083">
            <v>20</v>
          </cell>
          <cell r="H2083">
            <v>845.1</v>
          </cell>
          <cell r="I2083">
            <v>845.1</v>
          </cell>
          <cell r="J2083">
            <v>2809.77</v>
          </cell>
          <cell r="K2083" t="str">
            <v>409</v>
          </cell>
        </row>
        <row r="2084">
          <cell r="A2084" t="str">
            <v>110300000</v>
          </cell>
          <cell r="B2084" t="str">
            <v>409C2TA0005</v>
          </cell>
          <cell r="C2084" t="str">
            <v>โต๊ะทำงานจนท.สินไหม</v>
          </cell>
          <cell r="D2084" t="str">
            <v>5 พ.ย. 41</v>
          </cell>
          <cell r="E2084">
            <v>3654.87</v>
          </cell>
          <cell r="F2084">
            <v>0</v>
          </cell>
          <cell r="G2084">
            <v>20</v>
          </cell>
          <cell r="H2084">
            <v>845.1</v>
          </cell>
          <cell r="I2084">
            <v>845.1</v>
          </cell>
          <cell r="J2084">
            <v>2809.77</v>
          </cell>
          <cell r="K2084" t="str">
            <v>409</v>
          </cell>
        </row>
        <row r="2085">
          <cell r="A2085" t="str">
            <v>110300000</v>
          </cell>
          <cell r="B2085" t="str">
            <v>409C2TA0006</v>
          </cell>
          <cell r="C2085" t="str">
            <v>โต๊ะวางคอมพิวเตอร์-ปริ๊นเตอร์</v>
          </cell>
          <cell r="D2085" t="str">
            <v>5 พ.ย. 41</v>
          </cell>
          <cell r="E2085">
            <v>2336.75</v>
          </cell>
          <cell r="F2085">
            <v>0</v>
          </cell>
          <cell r="G2085">
            <v>20</v>
          </cell>
          <cell r="H2085">
            <v>540.29999999999995</v>
          </cell>
          <cell r="I2085">
            <v>540.29999999999995</v>
          </cell>
          <cell r="J2085">
            <v>1796.45</v>
          </cell>
          <cell r="K2085" t="str">
            <v>409</v>
          </cell>
        </row>
        <row r="2086">
          <cell r="A2086" t="str">
            <v>110300000</v>
          </cell>
          <cell r="B2086" t="str">
            <v>409C2TA0007</v>
          </cell>
          <cell r="C2086" t="str">
            <v>โต๊ะเข้ามุมเจ้าหน้าที่สินไหม</v>
          </cell>
          <cell r="D2086" t="str">
            <v>5 พ.ย. 41</v>
          </cell>
          <cell r="E2086">
            <v>1267.97</v>
          </cell>
          <cell r="F2086">
            <v>0</v>
          </cell>
          <cell r="G2086">
            <v>20</v>
          </cell>
          <cell r="H2086">
            <v>293.19</v>
          </cell>
          <cell r="I2086">
            <v>293.19</v>
          </cell>
          <cell r="J2086">
            <v>974.78</v>
          </cell>
          <cell r="K2086" t="str">
            <v>409</v>
          </cell>
        </row>
        <row r="2087">
          <cell r="A2087" t="str">
            <v>110300000</v>
          </cell>
          <cell r="B2087" t="str">
            <v>4107007-10</v>
          </cell>
          <cell r="C2087" t="str">
            <v>เก้าอี้</v>
          </cell>
          <cell r="D2087" t="str">
            <v>3 ก.ค. 41</v>
          </cell>
          <cell r="E2087">
            <v>500</v>
          </cell>
          <cell r="F2087">
            <v>0</v>
          </cell>
          <cell r="G2087">
            <v>20</v>
          </cell>
          <cell r="H2087">
            <v>149.84</v>
          </cell>
          <cell r="I2087">
            <v>149.84</v>
          </cell>
          <cell r="J2087">
            <v>350.16</v>
          </cell>
          <cell r="K2087" t="str">
            <v>100</v>
          </cell>
        </row>
        <row r="2088">
          <cell r="A2088" t="str">
            <v>110300000</v>
          </cell>
          <cell r="B2088" t="str">
            <v>4107007-11</v>
          </cell>
          <cell r="C2088" t="str">
            <v>เก้าอี้</v>
          </cell>
          <cell r="D2088" t="str">
            <v>3 ก.ค. 41</v>
          </cell>
          <cell r="E2088">
            <v>500</v>
          </cell>
          <cell r="F2088">
            <v>0</v>
          </cell>
          <cell r="G2088">
            <v>20</v>
          </cell>
          <cell r="H2088">
            <v>149.84</v>
          </cell>
          <cell r="I2088">
            <v>149.84</v>
          </cell>
          <cell r="J2088">
            <v>350.16</v>
          </cell>
          <cell r="K2088" t="str">
            <v>100</v>
          </cell>
        </row>
        <row r="2089">
          <cell r="A2089" t="str">
            <v>110300000</v>
          </cell>
          <cell r="B2089" t="str">
            <v>4107007-12</v>
          </cell>
          <cell r="C2089" t="str">
            <v>เก้าอี้</v>
          </cell>
          <cell r="D2089" t="str">
            <v>3 ก.ค. 41</v>
          </cell>
          <cell r="E2089">
            <v>500</v>
          </cell>
          <cell r="F2089">
            <v>0</v>
          </cell>
          <cell r="G2089">
            <v>20</v>
          </cell>
          <cell r="H2089">
            <v>149.84</v>
          </cell>
          <cell r="I2089">
            <v>149.84</v>
          </cell>
          <cell r="J2089">
            <v>350.16</v>
          </cell>
          <cell r="K2089" t="str">
            <v>100</v>
          </cell>
        </row>
        <row r="2090">
          <cell r="A2090" t="str">
            <v>110300000</v>
          </cell>
          <cell r="B2090" t="str">
            <v>4107007-13</v>
          </cell>
          <cell r="C2090" t="str">
            <v>เก้าอี้</v>
          </cell>
          <cell r="D2090" t="str">
            <v>3 ก.ค. 41</v>
          </cell>
          <cell r="E2090">
            <v>500</v>
          </cell>
          <cell r="F2090">
            <v>0</v>
          </cell>
          <cell r="G2090">
            <v>20</v>
          </cell>
          <cell r="H2090">
            <v>149.84</v>
          </cell>
          <cell r="I2090">
            <v>149.84</v>
          </cell>
          <cell r="J2090">
            <v>350.16</v>
          </cell>
          <cell r="K2090" t="str">
            <v>100</v>
          </cell>
        </row>
        <row r="2091">
          <cell r="A2091" t="str">
            <v>110300000</v>
          </cell>
          <cell r="B2091" t="str">
            <v>4107007-14</v>
          </cell>
          <cell r="C2091" t="str">
            <v>เก้าอี้</v>
          </cell>
          <cell r="D2091" t="str">
            <v>3 ก.ค. 41</v>
          </cell>
          <cell r="E2091">
            <v>500</v>
          </cell>
          <cell r="F2091">
            <v>0</v>
          </cell>
          <cell r="G2091">
            <v>20</v>
          </cell>
          <cell r="H2091">
            <v>149.84</v>
          </cell>
          <cell r="I2091">
            <v>149.84</v>
          </cell>
          <cell r="J2091">
            <v>350.16</v>
          </cell>
          <cell r="K2091" t="str">
            <v>100</v>
          </cell>
        </row>
        <row r="2092">
          <cell r="A2092" t="str">
            <v>110300000</v>
          </cell>
          <cell r="B2092" t="str">
            <v>4107007-15</v>
          </cell>
          <cell r="C2092" t="str">
            <v>เก้าอี้</v>
          </cell>
          <cell r="D2092" t="str">
            <v>3 ก.ค. 41</v>
          </cell>
          <cell r="E2092">
            <v>500</v>
          </cell>
          <cell r="F2092">
            <v>0</v>
          </cell>
          <cell r="G2092">
            <v>20</v>
          </cell>
          <cell r="H2092">
            <v>149.84</v>
          </cell>
          <cell r="I2092">
            <v>149.84</v>
          </cell>
          <cell r="J2092">
            <v>350.16</v>
          </cell>
          <cell r="K2092" t="str">
            <v>100</v>
          </cell>
        </row>
        <row r="2093">
          <cell r="A2093" t="str">
            <v>110300000</v>
          </cell>
          <cell r="B2093" t="str">
            <v>4107007-16</v>
          </cell>
          <cell r="C2093" t="str">
            <v>เก้าอี้</v>
          </cell>
          <cell r="D2093" t="str">
            <v>3 ก.ค. 41</v>
          </cell>
          <cell r="E2093">
            <v>500</v>
          </cell>
          <cell r="F2093">
            <v>0</v>
          </cell>
          <cell r="G2093">
            <v>20</v>
          </cell>
          <cell r="H2093">
            <v>149.84</v>
          </cell>
          <cell r="I2093">
            <v>149.84</v>
          </cell>
          <cell r="J2093">
            <v>350.16</v>
          </cell>
          <cell r="K2093" t="str">
            <v>100</v>
          </cell>
        </row>
        <row r="2094">
          <cell r="A2094" t="str">
            <v>110300000</v>
          </cell>
          <cell r="B2094" t="str">
            <v>4107007-17</v>
          </cell>
          <cell r="C2094" t="str">
            <v>เก้าอี้</v>
          </cell>
          <cell r="D2094" t="str">
            <v>3 ก.ค. 41</v>
          </cell>
          <cell r="E2094">
            <v>500</v>
          </cell>
          <cell r="F2094">
            <v>0</v>
          </cell>
          <cell r="G2094">
            <v>20</v>
          </cell>
          <cell r="H2094">
            <v>149.84</v>
          </cell>
          <cell r="I2094">
            <v>149.84</v>
          </cell>
          <cell r="J2094">
            <v>350.16</v>
          </cell>
          <cell r="K2094" t="str">
            <v>100</v>
          </cell>
        </row>
        <row r="2095">
          <cell r="A2095" t="str">
            <v>110300000</v>
          </cell>
          <cell r="B2095" t="str">
            <v>4107007-18</v>
          </cell>
          <cell r="C2095" t="str">
            <v>เก้าอี้</v>
          </cell>
          <cell r="D2095" t="str">
            <v>3 ก.ค. 41</v>
          </cell>
          <cell r="E2095">
            <v>500</v>
          </cell>
          <cell r="F2095">
            <v>0</v>
          </cell>
          <cell r="G2095">
            <v>20</v>
          </cell>
          <cell r="H2095">
            <v>149.84</v>
          </cell>
          <cell r="I2095">
            <v>149.84</v>
          </cell>
          <cell r="J2095">
            <v>350.16</v>
          </cell>
          <cell r="K2095" t="str">
            <v>100</v>
          </cell>
        </row>
        <row r="2096">
          <cell r="A2096" t="str">
            <v>110300000</v>
          </cell>
          <cell r="B2096" t="str">
            <v>4107007-19</v>
          </cell>
          <cell r="C2096" t="str">
            <v>เก้าอี้</v>
          </cell>
          <cell r="D2096" t="str">
            <v>3 ก.ค. 41</v>
          </cell>
          <cell r="E2096">
            <v>500</v>
          </cell>
          <cell r="F2096">
            <v>0</v>
          </cell>
          <cell r="G2096">
            <v>20</v>
          </cell>
          <cell r="H2096">
            <v>149.84</v>
          </cell>
          <cell r="I2096">
            <v>149.84</v>
          </cell>
          <cell r="J2096">
            <v>350.16</v>
          </cell>
          <cell r="K2096" t="str">
            <v>100</v>
          </cell>
        </row>
        <row r="2097">
          <cell r="A2097" t="str">
            <v>110300000</v>
          </cell>
          <cell r="B2097" t="str">
            <v>4107007-20</v>
          </cell>
          <cell r="C2097" t="str">
            <v>เก้าอี้</v>
          </cell>
          <cell r="D2097" t="str">
            <v>3 ก.ค. 41</v>
          </cell>
          <cell r="E2097">
            <v>500</v>
          </cell>
          <cell r="F2097">
            <v>0</v>
          </cell>
          <cell r="G2097">
            <v>20</v>
          </cell>
          <cell r="H2097">
            <v>149.84</v>
          </cell>
          <cell r="I2097">
            <v>149.84</v>
          </cell>
          <cell r="J2097">
            <v>350.16</v>
          </cell>
          <cell r="K2097" t="str">
            <v>100</v>
          </cell>
        </row>
        <row r="2098">
          <cell r="A2098" t="str">
            <v>110300000</v>
          </cell>
          <cell r="B2098" t="str">
            <v>4107007-8</v>
          </cell>
          <cell r="C2098" t="str">
            <v>เก้าอี้</v>
          </cell>
          <cell r="D2098" t="str">
            <v>3 ก.ค. 41</v>
          </cell>
          <cell r="E2098">
            <v>500</v>
          </cell>
          <cell r="F2098">
            <v>0</v>
          </cell>
          <cell r="G2098">
            <v>20</v>
          </cell>
          <cell r="H2098">
            <v>149.84</v>
          </cell>
          <cell r="I2098">
            <v>149.84</v>
          </cell>
          <cell r="J2098">
            <v>350.16</v>
          </cell>
          <cell r="K2098" t="str">
            <v>100</v>
          </cell>
        </row>
        <row r="2099">
          <cell r="A2099" t="str">
            <v>110300000</v>
          </cell>
          <cell r="B2099" t="str">
            <v>4107007-9</v>
          </cell>
          <cell r="C2099" t="str">
            <v>เก้าอี้</v>
          </cell>
          <cell r="D2099" t="str">
            <v>3 ก.ค. 41</v>
          </cell>
          <cell r="E2099">
            <v>500</v>
          </cell>
          <cell r="F2099">
            <v>0</v>
          </cell>
          <cell r="G2099">
            <v>20</v>
          </cell>
          <cell r="H2099">
            <v>149.84</v>
          </cell>
          <cell r="I2099">
            <v>149.84</v>
          </cell>
          <cell r="J2099">
            <v>350.16</v>
          </cell>
          <cell r="K2099" t="str">
            <v>100</v>
          </cell>
        </row>
        <row r="2100">
          <cell r="A2100" t="str">
            <v>110300000</v>
          </cell>
          <cell r="B2100" t="str">
            <v>4108001-3</v>
          </cell>
          <cell r="C2100" t="str">
            <v>ทีวี</v>
          </cell>
          <cell r="D2100" t="str">
            <v>23 มิ.ย. 41</v>
          </cell>
          <cell r="E2100">
            <v>5135.45</v>
          </cell>
          <cell r="F2100">
            <v>0</v>
          </cell>
          <cell r="G2100">
            <v>20</v>
          </cell>
          <cell r="H2100">
            <v>1567.35</v>
          </cell>
          <cell r="I2100">
            <v>1567.35</v>
          </cell>
          <cell r="J2100">
            <v>3568.1</v>
          </cell>
          <cell r="K2100" t="str">
            <v>901</v>
          </cell>
        </row>
        <row r="2101">
          <cell r="A2101" t="str">
            <v>110300000</v>
          </cell>
          <cell r="B2101" t="str">
            <v>42</v>
          </cell>
          <cell r="C2101" t="str">
            <v>เครื่องปรับอากาศ</v>
          </cell>
          <cell r="D2101" t="str">
            <v>20 เม.ย. 41</v>
          </cell>
          <cell r="E2101">
            <v>36400</v>
          </cell>
          <cell r="F2101">
            <v>0</v>
          </cell>
          <cell r="G2101">
            <v>20</v>
          </cell>
          <cell r="H2101">
            <v>12385.99</v>
          </cell>
          <cell r="I2101">
            <v>12385.99</v>
          </cell>
          <cell r="J2101">
            <v>24014.01</v>
          </cell>
          <cell r="K2101" t="str">
            <v>100</v>
          </cell>
        </row>
        <row r="2102">
          <cell r="A2102" t="str">
            <v>110300000</v>
          </cell>
          <cell r="B2102" t="str">
            <v>500C2CB0001</v>
          </cell>
          <cell r="C2102" t="str">
            <v>ตู้เก็บเอกสาร (บานเลื่อน) 0.40x0.80x0.75</v>
          </cell>
          <cell r="D2102" t="str">
            <v>20 ก.ค. 41</v>
          </cell>
          <cell r="E2102">
            <v>2346.31</v>
          </cell>
          <cell r="F2102">
            <v>0</v>
          </cell>
          <cell r="G2102">
            <v>20</v>
          </cell>
          <cell r="H2102">
            <v>681.45</v>
          </cell>
          <cell r="I2102">
            <v>681.45</v>
          </cell>
          <cell r="J2102">
            <v>1664.86</v>
          </cell>
          <cell r="K2102" t="str">
            <v>500</v>
          </cell>
        </row>
        <row r="2103">
          <cell r="A2103" t="str">
            <v>110300000</v>
          </cell>
          <cell r="B2103" t="str">
            <v>500C2CB0002</v>
          </cell>
          <cell r="C2103" t="str">
            <v>ตู้เก็บเอกสาร (บานเลื่อน) 0.40x0.80x0.75</v>
          </cell>
          <cell r="D2103" t="str">
            <v>20 ก.ค. 41</v>
          </cell>
          <cell r="E2103">
            <v>2346.31</v>
          </cell>
          <cell r="F2103">
            <v>0</v>
          </cell>
          <cell r="G2103">
            <v>20</v>
          </cell>
          <cell r="H2103">
            <v>681.45</v>
          </cell>
          <cell r="I2103">
            <v>681.45</v>
          </cell>
          <cell r="J2103">
            <v>1664.86</v>
          </cell>
          <cell r="K2103" t="str">
            <v>500</v>
          </cell>
        </row>
        <row r="2104">
          <cell r="A2104" t="str">
            <v>110300000</v>
          </cell>
          <cell r="B2104" t="str">
            <v>500C2CB0003</v>
          </cell>
          <cell r="C2104" t="str">
            <v>ตู้เก็บเอกสาร (บานเลื่อน) 0.40x0.80x0.75</v>
          </cell>
          <cell r="D2104" t="str">
            <v>20 ก.ค. 41</v>
          </cell>
          <cell r="E2104">
            <v>2346.31</v>
          </cell>
          <cell r="F2104">
            <v>0</v>
          </cell>
          <cell r="G2104">
            <v>20</v>
          </cell>
          <cell r="H2104">
            <v>681.45</v>
          </cell>
          <cell r="I2104">
            <v>681.45</v>
          </cell>
          <cell r="J2104">
            <v>1664.86</v>
          </cell>
          <cell r="K2104" t="str">
            <v>500</v>
          </cell>
        </row>
        <row r="2105">
          <cell r="A2105" t="str">
            <v>110300000</v>
          </cell>
          <cell r="B2105" t="str">
            <v>500C2CB0004</v>
          </cell>
          <cell r="C2105" t="str">
            <v>ตู้เก็บเอกสาร (บานเลื่อน) 0.40x0.80x0.75</v>
          </cell>
          <cell r="D2105" t="str">
            <v>20 ก.ค. 41</v>
          </cell>
          <cell r="E2105">
            <v>2346.31</v>
          </cell>
          <cell r="F2105">
            <v>0</v>
          </cell>
          <cell r="G2105">
            <v>20</v>
          </cell>
          <cell r="H2105">
            <v>681.45</v>
          </cell>
          <cell r="I2105">
            <v>681.45</v>
          </cell>
          <cell r="J2105">
            <v>1664.86</v>
          </cell>
          <cell r="K2105" t="str">
            <v>500</v>
          </cell>
        </row>
        <row r="2106">
          <cell r="A2106" t="str">
            <v>110300000</v>
          </cell>
          <cell r="B2106" t="str">
            <v>500C2CB0005</v>
          </cell>
          <cell r="C2106" t="str">
            <v>ตู้เก็บเอกสาร(บานลิ้นชัก)0.40x0.90x0.75</v>
          </cell>
          <cell r="D2106" t="str">
            <v>20 ก.ค. 41</v>
          </cell>
          <cell r="E2106">
            <v>3500.19</v>
          </cell>
          <cell r="F2106">
            <v>0</v>
          </cell>
          <cell r="G2106">
            <v>20</v>
          </cell>
          <cell r="H2106">
            <v>1016.55</v>
          </cell>
          <cell r="I2106">
            <v>1016.55</v>
          </cell>
          <cell r="J2106">
            <v>2483.64</v>
          </cell>
          <cell r="K2106" t="str">
            <v>500</v>
          </cell>
        </row>
        <row r="2107">
          <cell r="A2107" t="str">
            <v>110300000</v>
          </cell>
          <cell r="B2107" t="str">
            <v>500C2CB0006</v>
          </cell>
          <cell r="C2107" t="str">
            <v>ตู้เก็บเอกสาร(บานลิ้นชัก)0.40x0.90x0.75</v>
          </cell>
          <cell r="D2107" t="str">
            <v>20 ก.ค. 41</v>
          </cell>
          <cell r="E2107">
            <v>3500.19</v>
          </cell>
          <cell r="F2107">
            <v>0</v>
          </cell>
          <cell r="G2107">
            <v>20</v>
          </cell>
          <cell r="H2107">
            <v>1016.55</v>
          </cell>
          <cell r="I2107">
            <v>1016.55</v>
          </cell>
          <cell r="J2107">
            <v>2483.64</v>
          </cell>
          <cell r="K2107" t="str">
            <v>500</v>
          </cell>
        </row>
        <row r="2108">
          <cell r="A2108" t="str">
            <v>110300000</v>
          </cell>
          <cell r="B2108" t="str">
            <v>500C2CB0007</v>
          </cell>
          <cell r="C2108" t="str">
            <v>ตู้เก็บเอกสาร 0.40x0.80x1.90</v>
          </cell>
          <cell r="D2108" t="str">
            <v>20 ก.ค. 41</v>
          </cell>
          <cell r="E2108">
            <v>4662.97</v>
          </cell>
          <cell r="F2108">
            <v>0</v>
          </cell>
          <cell r="G2108">
            <v>20</v>
          </cell>
          <cell r="H2108">
            <v>1354.2</v>
          </cell>
          <cell r="I2108">
            <v>1354.2</v>
          </cell>
          <cell r="J2108">
            <v>3308.77</v>
          </cell>
          <cell r="K2108" t="str">
            <v>500</v>
          </cell>
        </row>
        <row r="2109">
          <cell r="A2109" t="str">
            <v>110300000</v>
          </cell>
          <cell r="B2109" t="str">
            <v>500C2CB0008</v>
          </cell>
          <cell r="C2109" t="str">
            <v>ตู้เก็บเอกสาร 0.40x0.80x1.90</v>
          </cell>
          <cell r="D2109" t="str">
            <v>20 ก.ค. 41</v>
          </cell>
          <cell r="E2109">
            <v>4662.97</v>
          </cell>
          <cell r="F2109">
            <v>0</v>
          </cell>
          <cell r="G2109">
            <v>20</v>
          </cell>
          <cell r="H2109">
            <v>1354.2</v>
          </cell>
          <cell r="I2109">
            <v>1354.2</v>
          </cell>
          <cell r="J2109">
            <v>3308.77</v>
          </cell>
          <cell r="K2109" t="str">
            <v>500</v>
          </cell>
        </row>
        <row r="2110">
          <cell r="A2110" t="str">
            <v>110300000</v>
          </cell>
          <cell r="B2110" t="str">
            <v>500C2CB0009</v>
          </cell>
          <cell r="C2110" t="str">
            <v>ตู้เก็บเอกสาร 0.40x0.80x1.90</v>
          </cell>
          <cell r="D2110" t="str">
            <v>20 ก.ค. 41</v>
          </cell>
          <cell r="E2110">
            <v>4662.97</v>
          </cell>
          <cell r="F2110">
            <v>0</v>
          </cell>
          <cell r="G2110">
            <v>20</v>
          </cell>
          <cell r="H2110">
            <v>1354.2</v>
          </cell>
          <cell r="I2110">
            <v>1354.2</v>
          </cell>
          <cell r="J2110">
            <v>3308.77</v>
          </cell>
          <cell r="K2110" t="str">
            <v>500</v>
          </cell>
        </row>
        <row r="2111">
          <cell r="A2111" t="str">
            <v>110300000</v>
          </cell>
          <cell r="B2111" t="str">
            <v>500C2CB0010</v>
          </cell>
          <cell r="C2111" t="str">
            <v>ตู้เก็บเอกสาร(บานเลื่อน)0.40x0.80x0.75</v>
          </cell>
          <cell r="D2111" t="str">
            <v>20 ก.ค. 41</v>
          </cell>
          <cell r="E2111">
            <v>2346.31</v>
          </cell>
          <cell r="F2111">
            <v>0</v>
          </cell>
          <cell r="G2111">
            <v>20</v>
          </cell>
          <cell r="H2111">
            <v>681.45</v>
          </cell>
          <cell r="I2111">
            <v>681.45</v>
          </cell>
          <cell r="J2111">
            <v>1664.86</v>
          </cell>
          <cell r="K2111" t="str">
            <v>500</v>
          </cell>
        </row>
        <row r="2112">
          <cell r="A2112" t="str">
            <v>110300000</v>
          </cell>
          <cell r="B2112" t="str">
            <v>500C2CB0011</v>
          </cell>
          <cell r="C2112" t="str">
            <v>ตู้เก็บเอกสาร(บานลิ้นชัก)0.40x0.80x0.75</v>
          </cell>
          <cell r="D2112" t="str">
            <v>20 ก.ค. 41</v>
          </cell>
          <cell r="E2112">
            <v>3500.19</v>
          </cell>
          <cell r="F2112">
            <v>0</v>
          </cell>
          <cell r="G2112">
            <v>20</v>
          </cell>
          <cell r="H2112">
            <v>1016.55</v>
          </cell>
          <cell r="I2112">
            <v>1016.55</v>
          </cell>
          <cell r="J2112">
            <v>2483.64</v>
          </cell>
          <cell r="K2112" t="str">
            <v>500</v>
          </cell>
        </row>
        <row r="2113">
          <cell r="A2113" t="str">
            <v>110300000</v>
          </cell>
          <cell r="B2113" t="str">
            <v>500C2CH0001</v>
          </cell>
          <cell r="C2113" t="str">
            <v>เก้าอี้เจ้าหน้าที่สินไหม พนักพิงต่ำ</v>
          </cell>
          <cell r="D2113" t="str">
            <v>20 ก.ค. 41</v>
          </cell>
          <cell r="E2113">
            <v>2200.9699999999998</v>
          </cell>
          <cell r="F2113">
            <v>0</v>
          </cell>
          <cell r="G2113">
            <v>20</v>
          </cell>
          <cell r="H2113">
            <v>639.22</v>
          </cell>
          <cell r="I2113">
            <v>639.22</v>
          </cell>
          <cell r="J2113">
            <v>1561.75</v>
          </cell>
          <cell r="K2113" t="str">
            <v>500</v>
          </cell>
        </row>
        <row r="2114">
          <cell r="A2114" t="str">
            <v>110300000</v>
          </cell>
          <cell r="B2114" t="str">
            <v>500C2CH0002</v>
          </cell>
          <cell r="C2114" t="str">
            <v>เก้าอี้เจ้าหน้าที่สินไหม พนักพิงต่ำ</v>
          </cell>
          <cell r="D2114" t="str">
            <v>20 ก.ค. 41</v>
          </cell>
          <cell r="E2114">
            <v>2200.9699999999998</v>
          </cell>
          <cell r="F2114">
            <v>0</v>
          </cell>
          <cell r="G2114">
            <v>20</v>
          </cell>
          <cell r="H2114">
            <v>639.22</v>
          </cell>
          <cell r="I2114">
            <v>639.22</v>
          </cell>
          <cell r="J2114">
            <v>1561.75</v>
          </cell>
          <cell r="K2114" t="str">
            <v>500</v>
          </cell>
        </row>
        <row r="2115">
          <cell r="A2115" t="str">
            <v>110300000</v>
          </cell>
          <cell r="B2115" t="str">
            <v>500C2CH0003</v>
          </cell>
          <cell r="C2115" t="str">
            <v>เก้าอี้เจ้าหน้าที่สินไหม พนักพิงต่ำ</v>
          </cell>
          <cell r="D2115" t="str">
            <v>20 ก.ค. 41</v>
          </cell>
          <cell r="E2115">
            <v>2200.9699999999998</v>
          </cell>
          <cell r="F2115">
            <v>0</v>
          </cell>
          <cell r="G2115">
            <v>20</v>
          </cell>
          <cell r="H2115">
            <v>639.22</v>
          </cell>
          <cell r="I2115">
            <v>639.22</v>
          </cell>
          <cell r="J2115">
            <v>1561.75</v>
          </cell>
          <cell r="K2115" t="str">
            <v>500</v>
          </cell>
        </row>
        <row r="2116">
          <cell r="A2116" t="str">
            <v>110300000</v>
          </cell>
          <cell r="B2116" t="str">
            <v>500C2CH0004</v>
          </cell>
          <cell r="C2116" t="str">
            <v>เก้าอี้เจ้าหน้าที่สินไหม พนักพิงต่ำ</v>
          </cell>
          <cell r="D2116" t="str">
            <v>20 ก.ค. 41</v>
          </cell>
          <cell r="E2116">
            <v>2200.9699999999998</v>
          </cell>
          <cell r="F2116">
            <v>0</v>
          </cell>
          <cell r="G2116">
            <v>20</v>
          </cell>
          <cell r="H2116">
            <v>639.22</v>
          </cell>
          <cell r="I2116">
            <v>639.22</v>
          </cell>
          <cell r="J2116">
            <v>1561.75</v>
          </cell>
          <cell r="K2116" t="str">
            <v>500</v>
          </cell>
        </row>
        <row r="2117">
          <cell r="A2117" t="str">
            <v>110300000</v>
          </cell>
          <cell r="B2117" t="str">
            <v>500C2CH0005</v>
          </cell>
          <cell r="C2117" t="str">
            <v>เก้าอี้เจ้าหน้าที่สินไหม พนักพิงต่ำ</v>
          </cell>
          <cell r="D2117" t="str">
            <v>20 ก.ค. 41</v>
          </cell>
          <cell r="E2117">
            <v>2200.9699999999998</v>
          </cell>
          <cell r="F2117">
            <v>0</v>
          </cell>
          <cell r="G2117">
            <v>20</v>
          </cell>
          <cell r="H2117">
            <v>639.22</v>
          </cell>
          <cell r="I2117">
            <v>639.22</v>
          </cell>
          <cell r="J2117">
            <v>1561.75</v>
          </cell>
          <cell r="K2117" t="str">
            <v>500</v>
          </cell>
        </row>
        <row r="2118">
          <cell r="A2118" t="str">
            <v>110300000</v>
          </cell>
          <cell r="B2118" t="str">
            <v>500C2CH0006</v>
          </cell>
          <cell r="C2118" t="str">
            <v>เก้าอี้พักคอย พนักพิงต่ำไม่มีท้าวแขน</v>
          </cell>
          <cell r="D2118" t="str">
            <v>20 ก.ค. 41</v>
          </cell>
          <cell r="E2118">
            <v>1767.89</v>
          </cell>
          <cell r="F2118">
            <v>0</v>
          </cell>
          <cell r="G2118">
            <v>20</v>
          </cell>
          <cell r="H2118">
            <v>513.4</v>
          </cell>
          <cell r="I2118">
            <v>513.4</v>
          </cell>
          <cell r="J2118">
            <v>1254.49</v>
          </cell>
          <cell r="K2118" t="str">
            <v>500</v>
          </cell>
        </row>
        <row r="2119">
          <cell r="A2119" t="str">
            <v>110300000</v>
          </cell>
          <cell r="B2119" t="str">
            <v>500C2CH0007</v>
          </cell>
          <cell r="C2119" t="str">
            <v>เก้าอี้พักคอย พนักพิงต่ำไม่มีท้าวแขน</v>
          </cell>
          <cell r="D2119" t="str">
            <v>20 ก.ค. 41</v>
          </cell>
          <cell r="E2119">
            <v>1767.89</v>
          </cell>
          <cell r="F2119">
            <v>0</v>
          </cell>
          <cell r="G2119">
            <v>20</v>
          </cell>
          <cell r="H2119">
            <v>513.4</v>
          </cell>
          <cell r="I2119">
            <v>513.4</v>
          </cell>
          <cell r="J2119">
            <v>1254.49</v>
          </cell>
          <cell r="K2119" t="str">
            <v>500</v>
          </cell>
        </row>
        <row r="2120">
          <cell r="A2120" t="str">
            <v>110300000</v>
          </cell>
          <cell r="B2120" t="str">
            <v>500C2CH0008</v>
          </cell>
          <cell r="C2120" t="str">
            <v>เก้าอี้พักคอย พนักพิงต่ำไม่มีท้าวแขน</v>
          </cell>
          <cell r="D2120" t="str">
            <v>20 ก.ค. 41</v>
          </cell>
          <cell r="E2120">
            <v>1767.89</v>
          </cell>
          <cell r="F2120">
            <v>0</v>
          </cell>
          <cell r="G2120">
            <v>20</v>
          </cell>
          <cell r="H2120">
            <v>513.4</v>
          </cell>
          <cell r="I2120">
            <v>513.4</v>
          </cell>
          <cell r="J2120">
            <v>1254.49</v>
          </cell>
          <cell r="K2120" t="str">
            <v>500</v>
          </cell>
        </row>
        <row r="2121">
          <cell r="A2121" t="str">
            <v>110300000</v>
          </cell>
          <cell r="B2121" t="str">
            <v>500C2CH0009</v>
          </cell>
          <cell r="C2121" t="str">
            <v>เก้าอี้พักคอย พนักพิงต่ำไม่มีท้าวแขน</v>
          </cell>
          <cell r="D2121" t="str">
            <v>20 ก.ค. 41</v>
          </cell>
          <cell r="E2121">
            <v>1767.89</v>
          </cell>
          <cell r="F2121">
            <v>0</v>
          </cell>
          <cell r="G2121">
            <v>20</v>
          </cell>
          <cell r="H2121">
            <v>513.4</v>
          </cell>
          <cell r="I2121">
            <v>513.4</v>
          </cell>
          <cell r="J2121">
            <v>1254.49</v>
          </cell>
          <cell r="K2121" t="str">
            <v>500</v>
          </cell>
        </row>
        <row r="2122">
          <cell r="A2122" t="str">
            <v>110300000</v>
          </cell>
          <cell r="B2122" t="str">
            <v>500C2CH0010</v>
          </cell>
          <cell r="C2122" t="str">
            <v>เก้าอี้ทำงานผู้จัดการ</v>
          </cell>
          <cell r="D2122" t="str">
            <v>20 ก.ค. 41</v>
          </cell>
          <cell r="E2122">
            <v>3897.67</v>
          </cell>
          <cell r="F2122">
            <v>0</v>
          </cell>
          <cell r="G2122">
            <v>20</v>
          </cell>
          <cell r="H2122">
            <v>1131.95</v>
          </cell>
          <cell r="I2122">
            <v>1131.95</v>
          </cell>
          <cell r="J2122">
            <v>2765.72</v>
          </cell>
          <cell r="K2122" t="str">
            <v>500</v>
          </cell>
        </row>
        <row r="2123">
          <cell r="A2123" t="str">
            <v>110300000</v>
          </cell>
          <cell r="B2123" t="str">
            <v>500C2CH0011</v>
          </cell>
          <cell r="C2123" t="str">
            <v>เก้าอี้ทำงานผู้จัดการ</v>
          </cell>
          <cell r="D2123" t="str">
            <v>20 ก.ค. 41</v>
          </cell>
          <cell r="E2123">
            <v>3897.67</v>
          </cell>
          <cell r="F2123">
            <v>0</v>
          </cell>
          <cell r="G2123">
            <v>20</v>
          </cell>
          <cell r="H2123">
            <v>1131.95</v>
          </cell>
          <cell r="I2123">
            <v>1131.95</v>
          </cell>
          <cell r="J2123">
            <v>2765.72</v>
          </cell>
          <cell r="K2123" t="str">
            <v>500</v>
          </cell>
        </row>
        <row r="2124">
          <cell r="A2124" t="str">
            <v>110300000</v>
          </cell>
          <cell r="B2124" t="str">
            <v>500C2CH0012</v>
          </cell>
          <cell r="C2124" t="str">
            <v>เก้าอี้พักคอย พนักพิงต่ำไม่มีท้าวแขน</v>
          </cell>
          <cell r="D2124" t="str">
            <v>20 ก.ค. 41</v>
          </cell>
          <cell r="E2124">
            <v>1767.89</v>
          </cell>
          <cell r="F2124">
            <v>0</v>
          </cell>
          <cell r="G2124">
            <v>20</v>
          </cell>
          <cell r="H2124">
            <v>513.4</v>
          </cell>
          <cell r="I2124">
            <v>513.4</v>
          </cell>
          <cell r="J2124">
            <v>1254.49</v>
          </cell>
          <cell r="K2124" t="str">
            <v>500</v>
          </cell>
        </row>
        <row r="2125">
          <cell r="A2125" t="str">
            <v>110300000</v>
          </cell>
          <cell r="B2125" t="str">
            <v>500C2CH0013</v>
          </cell>
          <cell r="C2125" t="str">
            <v>เก้าอี้พักคอย พนักพิงต่ำไม่มีท้าวแขน</v>
          </cell>
          <cell r="D2125" t="str">
            <v>20 ก.ค. 41</v>
          </cell>
          <cell r="E2125">
            <v>1767.89</v>
          </cell>
          <cell r="F2125">
            <v>0</v>
          </cell>
          <cell r="G2125">
            <v>20</v>
          </cell>
          <cell r="H2125">
            <v>513.4</v>
          </cell>
          <cell r="I2125">
            <v>513.4</v>
          </cell>
          <cell r="J2125">
            <v>1254.49</v>
          </cell>
          <cell r="K2125" t="str">
            <v>500</v>
          </cell>
        </row>
        <row r="2126">
          <cell r="A2126" t="str">
            <v>110300000</v>
          </cell>
          <cell r="B2126" t="str">
            <v>500C2CH0014</v>
          </cell>
          <cell r="C2126" t="str">
            <v>เก้าอี้พักคอย พนักพิงต่ำไม่มีท้าวแขน</v>
          </cell>
          <cell r="D2126" t="str">
            <v>20 ก.ค. 41</v>
          </cell>
          <cell r="E2126">
            <v>1767.89</v>
          </cell>
          <cell r="F2126">
            <v>0</v>
          </cell>
          <cell r="G2126">
            <v>20</v>
          </cell>
          <cell r="H2126">
            <v>513.4</v>
          </cell>
          <cell r="I2126">
            <v>513.4</v>
          </cell>
          <cell r="J2126">
            <v>1254.49</v>
          </cell>
          <cell r="K2126" t="str">
            <v>500</v>
          </cell>
        </row>
        <row r="2127">
          <cell r="A2127" t="str">
            <v>110300000</v>
          </cell>
          <cell r="B2127" t="str">
            <v>500C2CH0015</v>
          </cell>
          <cell r="C2127" t="str">
            <v>เก้าอี้พักคอย พนักพิงต่ำไม่มีท้าวแขน</v>
          </cell>
          <cell r="D2127" t="str">
            <v>20 ก.ค. 41</v>
          </cell>
          <cell r="E2127">
            <v>1767.89</v>
          </cell>
          <cell r="F2127">
            <v>0</v>
          </cell>
          <cell r="G2127">
            <v>20</v>
          </cell>
          <cell r="H2127">
            <v>513.4</v>
          </cell>
          <cell r="I2127">
            <v>513.4</v>
          </cell>
          <cell r="J2127">
            <v>1254.49</v>
          </cell>
          <cell r="K2127" t="str">
            <v>500</v>
          </cell>
        </row>
        <row r="2128">
          <cell r="A2128" t="str">
            <v>110300000</v>
          </cell>
          <cell r="B2128" t="str">
            <v>500C2CH0016</v>
          </cell>
          <cell r="C2128" t="str">
            <v>เก้าอี้ทำงานผู้จัดการ</v>
          </cell>
          <cell r="D2128" t="str">
            <v>20 ก.ค. 41</v>
          </cell>
          <cell r="E2128">
            <v>4186.3900000000003</v>
          </cell>
          <cell r="F2128">
            <v>0</v>
          </cell>
          <cell r="G2128">
            <v>20</v>
          </cell>
          <cell r="H2128">
            <v>1215.78</v>
          </cell>
          <cell r="I2128">
            <v>1215.78</v>
          </cell>
          <cell r="J2128">
            <v>2970.61</v>
          </cell>
          <cell r="K2128" t="str">
            <v>500</v>
          </cell>
        </row>
        <row r="2129">
          <cell r="A2129" t="str">
            <v>110300000</v>
          </cell>
          <cell r="B2129" t="str">
            <v>500C2CH0017</v>
          </cell>
          <cell r="C2129" t="str">
            <v>เก้าอี้พักคอยผู้จัดการ</v>
          </cell>
          <cell r="D2129" t="str">
            <v>20 ก.ค. 41</v>
          </cell>
          <cell r="E2129">
            <v>1767.89</v>
          </cell>
          <cell r="F2129">
            <v>0</v>
          </cell>
          <cell r="G2129">
            <v>20</v>
          </cell>
          <cell r="H2129">
            <v>513.4</v>
          </cell>
          <cell r="I2129">
            <v>513.4</v>
          </cell>
          <cell r="J2129">
            <v>1254.49</v>
          </cell>
          <cell r="K2129" t="str">
            <v>500</v>
          </cell>
        </row>
        <row r="2130">
          <cell r="A2130" t="str">
            <v>110300000</v>
          </cell>
          <cell r="B2130" t="str">
            <v>500C2CH0018</v>
          </cell>
          <cell r="C2130" t="str">
            <v>เก้าอี้พักคอยผู้จัดการ</v>
          </cell>
          <cell r="D2130" t="str">
            <v>20 ก.ค. 41</v>
          </cell>
          <cell r="E2130">
            <v>1767.89</v>
          </cell>
          <cell r="F2130">
            <v>0</v>
          </cell>
          <cell r="G2130">
            <v>20</v>
          </cell>
          <cell r="H2130">
            <v>513.4</v>
          </cell>
          <cell r="I2130">
            <v>513.4</v>
          </cell>
          <cell r="J2130">
            <v>1254.49</v>
          </cell>
          <cell r="K2130" t="str">
            <v>500</v>
          </cell>
        </row>
        <row r="2131">
          <cell r="A2131" t="str">
            <v>110300000</v>
          </cell>
          <cell r="B2131" t="str">
            <v>500C2CH0019</v>
          </cell>
          <cell r="C2131" t="str">
            <v>เก้าอี้ทำงานผจก.</v>
          </cell>
          <cell r="D2131" t="str">
            <v>6 ต.ค. 41</v>
          </cell>
          <cell r="E2131">
            <v>3942</v>
          </cell>
          <cell r="F2131">
            <v>0</v>
          </cell>
          <cell r="G2131">
            <v>20</v>
          </cell>
          <cell r="H2131">
            <v>976.32</v>
          </cell>
          <cell r="I2131">
            <v>976.32</v>
          </cell>
          <cell r="J2131">
            <v>2965.68</v>
          </cell>
          <cell r="K2131" t="str">
            <v>500</v>
          </cell>
        </row>
        <row r="2132">
          <cell r="A2132" t="str">
            <v>110300000</v>
          </cell>
          <cell r="B2132" t="str">
            <v>500C2CH0020</v>
          </cell>
          <cell r="C2132" t="str">
            <v>เก้าอี้ทำงานหุ้มผ้าฝ้าย</v>
          </cell>
          <cell r="D2132" t="str">
            <v>6 ต.ค. 41</v>
          </cell>
          <cell r="E2132">
            <v>1932</v>
          </cell>
          <cell r="F2132">
            <v>0</v>
          </cell>
          <cell r="G2132">
            <v>20</v>
          </cell>
          <cell r="H2132">
            <v>478.52</v>
          </cell>
          <cell r="I2132">
            <v>478.52</v>
          </cell>
          <cell r="J2132">
            <v>1453.48</v>
          </cell>
          <cell r="K2132" t="str">
            <v>500</v>
          </cell>
        </row>
        <row r="2133">
          <cell r="A2133" t="str">
            <v>110300000</v>
          </cell>
          <cell r="B2133" t="str">
            <v>500C2CH0021</v>
          </cell>
          <cell r="C2133" t="str">
            <v>เก้าอี้ทำงานหุ้มผ้าฝ้าย</v>
          </cell>
          <cell r="D2133" t="str">
            <v>6 ต.ค. 41</v>
          </cell>
          <cell r="E2133">
            <v>1932</v>
          </cell>
          <cell r="F2133">
            <v>0</v>
          </cell>
          <cell r="G2133">
            <v>20</v>
          </cell>
          <cell r="H2133">
            <v>478.52</v>
          </cell>
          <cell r="I2133">
            <v>478.52</v>
          </cell>
          <cell r="J2133">
            <v>1453.48</v>
          </cell>
          <cell r="K2133" t="str">
            <v>500</v>
          </cell>
        </row>
        <row r="2134">
          <cell r="A2134" t="str">
            <v>110300000</v>
          </cell>
          <cell r="B2134" t="str">
            <v>500C2CH0022</v>
          </cell>
          <cell r="C2134" t="str">
            <v>เก้าอี้ทำงานหุ้มผ้าฝ้าย</v>
          </cell>
          <cell r="D2134" t="str">
            <v>6 ต.ค. 41</v>
          </cell>
          <cell r="E2134">
            <v>1932</v>
          </cell>
          <cell r="F2134">
            <v>0</v>
          </cell>
          <cell r="G2134">
            <v>20</v>
          </cell>
          <cell r="H2134">
            <v>478.52</v>
          </cell>
          <cell r="I2134">
            <v>478.52</v>
          </cell>
          <cell r="J2134">
            <v>1453.48</v>
          </cell>
          <cell r="K2134" t="str">
            <v>500</v>
          </cell>
        </row>
        <row r="2135">
          <cell r="A2135" t="str">
            <v>110300000</v>
          </cell>
          <cell r="B2135" t="str">
            <v>500C2CH0023</v>
          </cell>
          <cell r="C2135" t="str">
            <v>เก้าอี้ทำงานหุ้มผ้าฝ้าย</v>
          </cell>
          <cell r="D2135" t="str">
            <v>6 ต.ค. 41</v>
          </cell>
          <cell r="E2135">
            <v>1932</v>
          </cell>
          <cell r="F2135">
            <v>0</v>
          </cell>
          <cell r="G2135">
            <v>20</v>
          </cell>
          <cell r="H2135">
            <v>478.52</v>
          </cell>
          <cell r="I2135">
            <v>478.52</v>
          </cell>
          <cell r="J2135">
            <v>1453.48</v>
          </cell>
          <cell r="K2135" t="str">
            <v>500</v>
          </cell>
        </row>
        <row r="2136">
          <cell r="A2136" t="str">
            <v>110300000</v>
          </cell>
          <cell r="B2136" t="str">
            <v>500C2CH0024</v>
          </cell>
          <cell r="C2136" t="str">
            <v>เก้าอี้ทำงานหุ้มผ้าฝ้าย</v>
          </cell>
          <cell r="D2136" t="str">
            <v>6 ต.ค. 41</v>
          </cell>
          <cell r="E2136">
            <v>1932</v>
          </cell>
          <cell r="F2136">
            <v>0</v>
          </cell>
          <cell r="G2136">
            <v>20</v>
          </cell>
          <cell r="H2136">
            <v>478.52</v>
          </cell>
          <cell r="I2136">
            <v>478.52</v>
          </cell>
          <cell r="J2136">
            <v>1453.48</v>
          </cell>
          <cell r="K2136" t="str">
            <v>500</v>
          </cell>
        </row>
        <row r="2137">
          <cell r="A2137" t="str">
            <v>110300000</v>
          </cell>
          <cell r="B2137" t="str">
            <v>500C2CH0025</v>
          </cell>
          <cell r="C2137" t="str">
            <v>เก้าอี้ทำงานหุ้มผ้าฝ้าย</v>
          </cell>
          <cell r="D2137" t="str">
            <v>6 ต.ค. 41</v>
          </cell>
          <cell r="E2137">
            <v>1932</v>
          </cell>
          <cell r="F2137">
            <v>0</v>
          </cell>
          <cell r="G2137">
            <v>20</v>
          </cell>
          <cell r="H2137">
            <v>478.52</v>
          </cell>
          <cell r="I2137">
            <v>478.52</v>
          </cell>
          <cell r="J2137">
            <v>1453.48</v>
          </cell>
          <cell r="K2137" t="str">
            <v>500</v>
          </cell>
        </row>
        <row r="2138">
          <cell r="A2138" t="str">
            <v>110300000</v>
          </cell>
          <cell r="B2138" t="str">
            <v>500C2CH0026</v>
          </cell>
          <cell r="C2138" t="str">
            <v>เก้าอี้ทำงานหุ้มผ้าฝ้าย</v>
          </cell>
          <cell r="D2138" t="str">
            <v>6 ต.ค. 41</v>
          </cell>
          <cell r="E2138">
            <v>1932</v>
          </cell>
          <cell r="F2138">
            <v>0</v>
          </cell>
          <cell r="G2138">
            <v>20</v>
          </cell>
          <cell r="H2138">
            <v>478.52</v>
          </cell>
          <cell r="I2138">
            <v>478.52</v>
          </cell>
          <cell r="J2138">
            <v>1453.48</v>
          </cell>
          <cell r="K2138" t="str">
            <v>500</v>
          </cell>
        </row>
        <row r="2139">
          <cell r="A2139" t="str">
            <v>110300000</v>
          </cell>
          <cell r="B2139" t="str">
            <v>500C2CH0027</v>
          </cell>
          <cell r="C2139" t="str">
            <v>เก้าอี้ทำงานหุ้มผ้าฝ้าย</v>
          </cell>
          <cell r="D2139" t="str">
            <v>6 ต.ค. 41</v>
          </cell>
          <cell r="E2139">
            <v>1932</v>
          </cell>
          <cell r="F2139">
            <v>0</v>
          </cell>
          <cell r="G2139">
            <v>20</v>
          </cell>
          <cell r="H2139">
            <v>478.52</v>
          </cell>
          <cell r="I2139">
            <v>478.52</v>
          </cell>
          <cell r="J2139">
            <v>1453.48</v>
          </cell>
          <cell r="K2139" t="str">
            <v>500</v>
          </cell>
        </row>
        <row r="2140">
          <cell r="A2140" t="str">
            <v>110300000</v>
          </cell>
          <cell r="B2140" t="str">
            <v>500C2CS0001</v>
          </cell>
          <cell r="C2140" t="str">
            <v>เครื่องคิดเลข</v>
          </cell>
          <cell r="D2140" t="str">
            <v>18 ส.ค. 41</v>
          </cell>
          <cell r="E2140">
            <v>640</v>
          </cell>
          <cell r="F2140">
            <v>0</v>
          </cell>
          <cell r="G2140">
            <v>20</v>
          </cell>
          <cell r="H2140">
            <v>175.68</v>
          </cell>
          <cell r="I2140">
            <v>175.68</v>
          </cell>
          <cell r="J2140">
            <v>464.32</v>
          </cell>
          <cell r="K2140" t="str">
            <v>500</v>
          </cell>
        </row>
        <row r="2141">
          <cell r="A2141" t="str">
            <v>110300000</v>
          </cell>
          <cell r="B2141" t="str">
            <v>500C2CS0002</v>
          </cell>
          <cell r="C2141" t="str">
            <v>เครื่องคิดเลข</v>
          </cell>
          <cell r="D2141" t="str">
            <v>18 ส.ค. 41</v>
          </cell>
          <cell r="E2141">
            <v>640</v>
          </cell>
          <cell r="F2141">
            <v>0</v>
          </cell>
          <cell r="G2141">
            <v>20</v>
          </cell>
          <cell r="H2141">
            <v>175.68</v>
          </cell>
          <cell r="I2141">
            <v>175.68</v>
          </cell>
          <cell r="J2141">
            <v>464.32</v>
          </cell>
          <cell r="K2141" t="str">
            <v>500</v>
          </cell>
        </row>
        <row r="2142">
          <cell r="A2142" t="str">
            <v>110300000</v>
          </cell>
          <cell r="B2142" t="str">
            <v>500C2CS0003</v>
          </cell>
          <cell r="C2142" t="str">
            <v>เครื่องคิดเลข</v>
          </cell>
          <cell r="D2142" t="str">
            <v>18 ส.ค. 41</v>
          </cell>
          <cell r="E2142">
            <v>640</v>
          </cell>
          <cell r="F2142">
            <v>0</v>
          </cell>
          <cell r="G2142">
            <v>20</v>
          </cell>
          <cell r="H2142">
            <v>175.68</v>
          </cell>
          <cell r="I2142">
            <v>175.68</v>
          </cell>
          <cell r="J2142">
            <v>464.32</v>
          </cell>
          <cell r="K2142" t="str">
            <v>500</v>
          </cell>
        </row>
        <row r="2143">
          <cell r="A2143" t="str">
            <v>110300000</v>
          </cell>
          <cell r="B2143" t="str">
            <v>500C2CT0001</v>
          </cell>
          <cell r="C2143" t="str">
            <v>เครื่องคิดเลข CASIO รุ่น DR120LB</v>
          </cell>
          <cell r="D2143" t="str">
            <v>3 ธ.ค. 41</v>
          </cell>
          <cell r="E2143">
            <v>2950</v>
          </cell>
          <cell r="F2143">
            <v>0</v>
          </cell>
          <cell r="G2143">
            <v>20</v>
          </cell>
          <cell r="H2143">
            <v>636.87</v>
          </cell>
          <cell r="I2143">
            <v>636.87</v>
          </cell>
          <cell r="J2143">
            <v>2313.13</v>
          </cell>
          <cell r="K2143" t="str">
            <v>500</v>
          </cell>
        </row>
        <row r="2144">
          <cell r="A2144" t="str">
            <v>110300000</v>
          </cell>
          <cell r="B2144" t="str">
            <v>500C2F10001</v>
          </cell>
          <cell r="C2144" t="str">
            <v>กล้อง MINI II</v>
          </cell>
          <cell r="D2144" t="str">
            <v>13 ก.ย. 41</v>
          </cell>
          <cell r="E2144">
            <v>3400</v>
          </cell>
          <cell r="F2144">
            <v>0</v>
          </cell>
          <cell r="G2144">
            <v>20</v>
          </cell>
          <cell r="H2144">
            <v>884.89</v>
          </cell>
          <cell r="I2144">
            <v>884.89</v>
          </cell>
          <cell r="J2144">
            <v>2515.11</v>
          </cell>
          <cell r="K2144" t="str">
            <v>500</v>
          </cell>
        </row>
        <row r="2145">
          <cell r="A2145" t="str">
            <v>110300000</v>
          </cell>
          <cell r="B2145" t="str">
            <v>500C2FO0001</v>
          </cell>
          <cell r="C2145" t="str">
            <v>โซฟาพักคอย 3 ที่นั่ง</v>
          </cell>
          <cell r="D2145" t="str">
            <v>20 ก.ค. 41</v>
          </cell>
          <cell r="E2145">
            <v>5167.2299999999996</v>
          </cell>
          <cell r="F2145">
            <v>0</v>
          </cell>
          <cell r="G2145">
            <v>20</v>
          </cell>
          <cell r="H2145">
            <v>1500.6</v>
          </cell>
          <cell r="I2145">
            <v>1500.6</v>
          </cell>
          <cell r="J2145">
            <v>3666.63</v>
          </cell>
          <cell r="K2145" t="str">
            <v>500</v>
          </cell>
        </row>
        <row r="2146">
          <cell r="A2146" t="str">
            <v>110300000</v>
          </cell>
          <cell r="B2146" t="str">
            <v>500C2FO0002</v>
          </cell>
          <cell r="C2146" t="str">
            <v>โซฟาพักคอย 3 ที่นั่ง</v>
          </cell>
          <cell r="D2146" t="str">
            <v>20 ก.ค. 41</v>
          </cell>
          <cell r="E2146">
            <v>5167.2299999999996</v>
          </cell>
          <cell r="F2146">
            <v>0</v>
          </cell>
          <cell r="G2146">
            <v>20</v>
          </cell>
          <cell r="H2146">
            <v>1500.6</v>
          </cell>
          <cell r="I2146">
            <v>1500.6</v>
          </cell>
          <cell r="J2146">
            <v>3666.63</v>
          </cell>
          <cell r="K2146" t="str">
            <v>500</v>
          </cell>
        </row>
        <row r="2147">
          <cell r="A2147" t="str">
            <v>110300000</v>
          </cell>
          <cell r="B2147" t="str">
            <v>500C2KB0001</v>
          </cell>
          <cell r="C2147" t="str">
            <v>เครื่องดูดฝุ่น</v>
          </cell>
          <cell r="D2147" t="str">
            <v>2 พ.ค. 42</v>
          </cell>
          <cell r="E2147">
            <v>3109.35</v>
          </cell>
          <cell r="F2147">
            <v>0</v>
          </cell>
          <cell r="G2147">
            <v>20</v>
          </cell>
          <cell r="H2147">
            <v>415.72</v>
          </cell>
          <cell r="I2147">
            <v>415.72</v>
          </cell>
          <cell r="J2147">
            <v>2693.63</v>
          </cell>
          <cell r="K2147" t="str">
            <v>100</v>
          </cell>
        </row>
        <row r="2148">
          <cell r="A2148" t="str">
            <v>110300000</v>
          </cell>
          <cell r="B2148" t="str">
            <v>500C2KB0002</v>
          </cell>
          <cell r="C2148" t="str">
            <v>เครื่องบันทึกเทป</v>
          </cell>
          <cell r="D2148" t="str">
            <v>1 มิ.ย. 42</v>
          </cell>
          <cell r="E2148">
            <v>2663.55</v>
          </cell>
          <cell r="F2148">
            <v>0</v>
          </cell>
          <cell r="G2148">
            <v>20</v>
          </cell>
          <cell r="H2148">
            <v>312.3</v>
          </cell>
          <cell r="I2148">
            <v>312.3</v>
          </cell>
          <cell r="J2148">
            <v>2351.25</v>
          </cell>
          <cell r="K2148" t="str">
            <v>500</v>
          </cell>
        </row>
        <row r="2149">
          <cell r="A2149" t="str">
            <v>110300000</v>
          </cell>
          <cell r="B2149" t="str">
            <v>500C2KB0003</v>
          </cell>
          <cell r="C2149" t="str">
            <v>โต๊ะคอมพิวเตอร์</v>
          </cell>
          <cell r="D2149" t="str">
            <v>30 มิ.ย. 42</v>
          </cell>
          <cell r="E2149">
            <v>1800</v>
          </cell>
          <cell r="F2149">
            <v>0</v>
          </cell>
          <cell r="G2149">
            <v>20</v>
          </cell>
          <cell r="H2149">
            <v>182.49</v>
          </cell>
          <cell r="I2149">
            <v>182.49</v>
          </cell>
          <cell r="J2149">
            <v>1617.51</v>
          </cell>
          <cell r="K2149" t="str">
            <v>500</v>
          </cell>
        </row>
        <row r="2150">
          <cell r="A2150" t="str">
            <v>110300000</v>
          </cell>
          <cell r="B2150" t="str">
            <v>500C2KB0004</v>
          </cell>
          <cell r="C2150" t="str">
            <v>โต๊ะคอมพิวเตอร์</v>
          </cell>
          <cell r="D2150" t="str">
            <v>30 มิ.ย. 42</v>
          </cell>
          <cell r="E2150">
            <v>1800</v>
          </cell>
          <cell r="F2150">
            <v>0</v>
          </cell>
          <cell r="G2150">
            <v>20</v>
          </cell>
          <cell r="H2150">
            <v>182.49</v>
          </cell>
          <cell r="I2150">
            <v>182.49</v>
          </cell>
          <cell r="J2150">
            <v>1617.51</v>
          </cell>
          <cell r="K2150" t="str">
            <v>500</v>
          </cell>
        </row>
        <row r="2151">
          <cell r="A2151" t="str">
            <v>110300000</v>
          </cell>
          <cell r="B2151" t="str">
            <v>500C2PA0001</v>
          </cell>
          <cell r="C2151" t="str">
            <v>PARTITION 1.80x1.50</v>
          </cell>
          <cell r="D2151" t="str">
            <v>20 ก.ค. 41</v>
          </cell>
          <cell r="E2151">
            <v>6611.8</v>
          </cell>
          <cell r="F2151">
            <v>0</v>
          </cell>
          <cell r="G2151">
            <v>20</v>
          </cell>
          <cell r="H2151">
            <v>1920.15</v>
          </cell>
          <cell r="I2151">
            <v>1920.15</v>
          </cell>
          <cell r="J2151">
            <v>4691.6499999999996</v>
          </cell>
          <cell r="K2151" t="str">
            <v>500</v>
          </cell>
        </row>
        <row r="2152">
          <cell r="A2152" t="str">
            <v>110300000</v>
          </cell>
          <cell r="B2152" t="str">
            <v>500C2PA0002</v>
          </cell>
          <cell r="C2152" t="str">
            <v>PARTITION 1.80x1.50</v>
          </cell>
          <cell r="D2152" t="str">
            <v>20 ก.ค. 41</v>
          </cell>
          <cell r="E2152">
            <v>6611.8</v>
          </cell>
          <cell r="F2152">
            <v>0</v>
          </cell>
          <cell r="G2152">
            <v>20</v>
          </cell>
          <cell r="H2152">
            <v>1920.15</v>
          </cell>
          <cell r="I2152">
            <v>1920.15</v>
          </cell>
          <cell r="J2152">
            <v>4691.6499999999996</v>
          </cell>
          <cell r="K2152" t="str">
            <v>500</v>
          </cell>
        </row>
        <row r="2153">
          <cell r="A2153" t="str">
            <v>110300000</v>
          </cell>
          <cell r="B2153" t="str">
            <v>500C2RF0001</v>
          </cell>
          <cell r="C2153" t="str">
            <v>ตู้เย็น</v>
          </cell>
          <cell r="D2153" t="str">
            <v>30 ต.ค. 41</v>
          </cell>
          <cell r="E2153">
            <v>6909.09</v>
          </cell>
          <cell r="F2153">
            <v>0</v>
          </cell>
          <cell r="G2153">
            <v>20</v>
          </cell>
          <cell r="H2153">
            <v>1620.3</v>
          </cell>
          <cell r="I2153">
            <v>1620.3</v>
          </cell>
          <cell r="J2153">
            <v>5288.79</v>
          </cell>
          <cell r="K2153" t="str">
            <v>500</v>
          </cell>
        </row>
        <row r="2154">
          <cell r="A2154" t="str">
            <v>110300000</v>
          </cell>
          <cell r="B2154" t="str">
            <v>500C2SS002</v>
          </cell>
          <cell r="C2154" t="str">
            <v>โต๊ะคอมพิวเตอร์</v>
          </cell>
          <cell r="D2154" t="str">
            <v>24 ส.ค. 42</v>
          </cell>
          <cell r="E2154">
            <v>2242.9899999999998</v>
          </cell>
          <cell r="F2154">
            <v>0</v>
          </cell>
          <cell r="G2154">
            <v>20</v>
          </cell>
          <cell r="H2154">
            <v>159.77000000000001</v>
          </cell>
          <cell r="I2154">
            <v>159.77000000000001</v>
          </cell>
          <cell r="J2154">
            <v>2083.2199999999998</v>
          </cell>
          <cell r="K2154" t="str">
            <v>500</v>
          </cell>
        </row>
        <row r="2155">
          <cell r="A2155" t="str">
            <v>110300000</v>
          </cell>
          <cell r="B2155" t="str">
            <v>500C2SS010</v>
          </cell>
          <cell r="C2155" t="str">
            <v>ป้ายตั้งหน้าร้าน</v>
          </cell>
          <cell r="D2155" t="str">
            <v>19 ก.ค. 42</v>
          </cell>
          <cell r="E2155">
            <v>6074.77</v>
          </cell>
          <cell r="F2155">
            <v>0</v>
          </cell>
          <cell r="G2155">
            <v>20</v>
          </cell>
          <cell r="H2155">
            <v>552.55999999999995</v>
          </cell>
          <cell r="I2155">
            <v>552.55999999999995</v>
          </cell>
          <cell r="J2155">
            <v>5522.21</v>
          </cell>
          <cell r="K2155" t="str">
            <v>500</v>
          </cell>
        </row>
        <row r="2156">
          <cell r="A2156" t="str">
            <v>110300000</v>
          </cell>
          <cell r="B2156" t="str">
            <v>500C2TA0001</v>
          </cell>
          <cell r="C2156" t="str">
            <v>โต๊ะ COMPUTER&amp;PRINTER 0.50x1.35x0.75 m.</v>
          </cell>
          <cell r="D2156" t="str">
            <v>20 ก.ค. 41</v>
          </cell>
          <cell r="E2156">
            <v>4121.13</v>
          </cell>
          <cell r="F2156">
            <v>0</v>
          </cell>
          <cell r="G2156">
            <v>20</v>
          </cell>
          <cell r="H2156">
            <v>1196.77</v>
          </cell>
          <cell r="I2156">
            <v>1196.77</v>
          </cell>
          <cell r="J2156">
            <v>2924.36</v>
          </cell>
          <cell r="K2156" t="str">
            <v>500</v>
          </cell>
        </row>
        <row r="2157">
          <cell r="A2157" t="str">
            <v>110300000</v>
          </cell>
          <cell r="B2157" t="str">
            <v>500C2TA0002</v>
          </cell>
          <cell r="C2157" t="str">
            <v>โต๊ะ COMPUTER&amp;PRINTER 0.50x1.35x0.75 m.</v>
          </cell>
          <cell r="D2157" t="str">
            <v>20 ก.ค. 41</v>
          </cell>
          <cell r="E2157">
            <v>4121.13</v>
          </cell>
          <cell r="F2157">
            <v>0</v>
          </cell>
          <cell r="G2157">
            <v>20</v>
          </cell>
          <cell r="H2157">
            <v>1196.77</v>
          </cell>
          <cell r="I2157">
            <v>1196.77</v>
          </cell>
          <cell r="J2157">
            <v>2924.36</v>
          </cell>
          <cell r="K2157" t="str">
            <v>500</v>
          </cell>
        </row>
        <row r="2158">
          <cell r="A2158" t="str">
            <v>110300000</v>
          </cell>
          <cell r="B2158" t="str">
            <v>500C2TA0003</v>
          </cell>
          <cell r="C2158" t="str">
            <v>โต๊ะ COMPUTER&amp;PRINTER 0.50x1.35x0.75 m.</v>
          </cell>
          <cell r="D2158" t="str">
            <v>20 ก.ค. 41</v>
          </cell>
          <cell r="E2158">
            <v>4121.13</v>
          </cell>
          <cell r="F2158">
            <v>0</v>
          </cell>
          <cell r="G2158">
            <v>20</v>
          </cell>
          <cell r="H2158">
            <v>1196.77</v>
          </cell>
          <cell r="I2158">
            <v>1196.77</v>
          </cell>
          <cell r="J2158">
            <v>2924.36</v>
          </cell>
          <cell r="K2158" t="str">
            <v>500</v>
          </cell>
        </row>
        <row r="2159">
          <cell r="A2159" t="str">
            <v>110300000</v>
          </cell>
          <cell r="B2159" t="str">
            <v>500C2TA0004</v>
          </cell>
          <cell r="C2159" t="str">
            <v>โต๊ะ COMPUTER&amp;PRINTER 0.50x1.35x0.75 m.</v>
          </cell>
          <cell r="D2159" t="str">
            <v>20 ก.ค. 41</v>
          </cell>
          <cell r="E2159">
            <v>4121.13</v>
          </cell>
          <cell r="F2159">
            <v>0</v>
          </cell>
          <cell r="G2159">
            <v>20</v>
          </cell>
          <cell r="H2159">
            <v>1196.77</v>
          </cell>
          <cell r="I2159">
            <v>1196.77</v>
          </cell>
          <cell r="J2159">
            <v>2924.36</v>
          </cell>
          <cell r="K2159" t="str">
            <v>500</v>
          </cell>
        </row>
        <row r="2160">
          <cell r="A2160" t="str">
            <v>110300000</v>
          </cell>
          <cell r="B2160" t="str">
            <v>500C2TA0005</v>
          </cell>
          <cell r="C2160" t="str">
            <v>โต๊ะเข้ามุมสินไหม 0.60x0.60x0.75</v>
          </cell>
          <cell r="D2160" t="str">
            <v>20 ก.ค. 41</v>
          </cell>
          <cell r="E2160">
            <v>1314.05</v>
          </cell>
          <cell r="F2160">
            <v>0</v>
          </cell>
          <cell r="G2160">
            <v>20</v>
          </cell>
          <cell r="H2160">
            <v>381.6</v>
          </cell>
          <cell r="I2160">
            <v>381.6</v>
          </cell>
          <cell r="J2160">
            <v>932.45</v>
          </cell>
          <cell r="K2160" t="str">
            <v>500</v>
          </cell>
        </row>
        <row r="2161">
          <cell r="A2161" t="str">
            <v>110300000</v>
          </cell>
          <cell r="B2161" t="str">
            <v>500C2TA0006</v>
          </cell>
          <cell r="C2161" t="str">
            <v>โต๊ะทำงานธุรการ 0.60x1.20x0.75</v>
          </cell>
          <cell r="D2161" t="str">
            <v>20 ก.ค. 41</v>
          </cell>
          <cell r="E2161">
            <v>3355.83</v>
          </cell>
          <cell r="F2161">
            <v>0</v>
          </cell>
          <cell r="G2161">
            <v>20</v>
          </cell>
          <cell r="H2161">
            <v>974.52</v>
          </cell>
          <cell r="I2161">
            <v>974.52</v>
          </cell>
          <cell r="J2161">
            <v>2381.31</v>
          </cell>
          <cell r="K2161" t="str">
            <v>500</v>
          </cell>
        </row>
        <row r="2162">
          <cell r="A2162" t="str">
            <v>110300000</v>
          </cell>
          <cell r="B2162" t="str">
            <v>500C2TA0007</v>
          </cell>
          <cell r="C2162" t="str">
            <v>โต๊ะ COMPUTER&amp;PRINTER 0.50x1.35x0.75</v>
          </cell>
          <cell r="D2162" t="str">
            <v>20 ก.ค. 41</v>
          </cell>
          <cell r="E2162">
            <v>3637.63</v>
          </cell>
          <cell r="F2162">
            <v>0</v>
          </cell>
          <cell r="G2162">
            <v>20</v>
          </cell>
          <cell r="H2162">
            <v>1056.43</v>
          </cell>
          <cell r="I2162">
            <v>1056.43</v>
          </cell>
          <cell r="J2162">
            <v>2581.1999999999998</v>
          </cell>
          <cell r="K2162" t="str">
            <v>500</v>
          </cell>
        </row>
        <row r="2163">
          <cell r="A2163" t="str">
            <v>110300000</v>
          </cell>
          <cell r="B2163" t="str">
            <v>500C2TA0008</v>
          </cell>
          <cell r="C2163" t="str">
            <v>โต๊ะทำงานผู้จัดการ 0.75x1.65x0.75</v>
          </cell>
          <cell r="D2163" t="str">
            <v>20 ก.ค. 41</v>
          </cell>
          <cell r="E2163">
            <v>4431.6000000000004</v>
          </cell>
          <cell r="F2163">
            <v>0</v>
          </cell>
          <cell r="G2163">
            <v>20</v>
          </cell>
          <cell r="H2163">
            <v>1287.03</v>
          </cell>
          <cell r="I2163">
            <v>1287.03</v>
          </cell>
          <cell r="J2163">
            <v>3144.57</v>
          </cell>
          <cell r="K2163" t="str">
            <v>500</v>
          </cell>
        </row>
        <row r="2164">
          <cell r="A2164" t="str">
            <v>110300000</v>
          </cell>
          <cell r="B2164" t="str">
            <v>500C2TA0009</v>
          </cell>
          <cell r="C2164" t="str">
            <v>โต๊ะทำงานผู้จัดการ 0.75x1.65x0.75</v>
          </cell>
          <cell r="D2164" t="str">
            <v>20 ก.ค. 41</v>
          </cell>
          <cell r="E2164">
            <v>4431.6000000000004</v>
          </cell>
          <cell r="F2164">
            <v>0</v>
          </cell>
          <cell r="G2164">
            <v>20</v>
          </cell>
          <cell r="H2164">
            <v>1287.03</v>
          </cell>
          <cell r="I2164">
            <v>1287.03</v>
          </cell>
          <cell r="J2164">
            <v>3144.57</v>
          </cell>
          <cell r="K2164" t="str">
            <v>500</v>
          </cell>
        </row>
        <row r="2165">
          <cell r="A2165" t="str">
            <v>110300000</v>
          </cell>
          <cell r="B2165" t="str">
            <v>500C2TA0010</v>
          </cell>
          <cell r="C2165" t="str">
            <v>โต๊ะ COMPUTER</v>
          </cell>
          <cell r="D2165" t="str">
            <v>20 ก.ค. 41</v>
          </cell>
          <cell r="E2165">
            <v>2158.4499999999998</v>
          </cell>
          <cell r="F2165">
            <v>0</v>
          </cell>
          <cell r="G2165">
            <v>20</v>
          </cell>
          <cell r="H2165">
            <v>626.79</v>
          </cell>
          <cell r="I2165">
            <v>626.79</v>
          </cell>
          <cell r="J2165">
            <v>1531.66</v>
          </cell>
          <cell r="K2165" t="str">
            <v>500</v>
          </cell>
        </row>
        <row r="2166">
          <cell r="A2166" t="str">
            <v>110300000</v>
          </cell>
          <cell r="B2166" t="str">
            <v>500C2TA0011</v>
          </cell>
          <cell r="C2166" t="str">
            <v>โต๊ะ COMPUTER</v>
          </cell>
          <cell r="D2166" t="str">
            <v>20 ก.ค. 41</v>
          </cell>
          <cell r="E2166">
            <v>2158.4499999999998</v>
          </cell>
          <cell r="F2166">
            <v>0</v>
          </cell>
          <cell r="G2166">
            <v>20</v>
          </cell>
          <cell r="H2166">
            <v>626.79</v>
          </cell>
          <cell r="I2166">
            <v>626.79</v>
          </cell>
          <cell r="J2166">
            <v>1531.66</v>
          </cell>
          <cell r="K2166" t="str">
            <v>500</v>
          </cell>
        </row>
        <row r="2167">
          <cell r="A2167" t="str">
            <v>110300000</v>
          </cell>
          <cell r="B2167" t="str">
            <v>500C2TA0012</v>
          </cell>
          <cell r="C2167" t="str">
            <v>โต๊ะทำงานผู้จัดการ</v>
          </cell>
          <cell r="D2167" t="str">
            <v>20 ก.ค. 41</v>
          </cell>
          <cell r="E2167">
            <v>4770.74</v>
          </cell>
          <cell r="F2167">
            <v>0</v>
          </cell>
          <cell r="G2167">
            <v>20</v>
          </cell>
          <cell r="H2167">
            <v>1385.48</v>
          </cell>
          <cell r="I2167">
            <v>1385.48</v>
          </cell>
          <cell r="J2167">
            <v>3385.26</v>
          </cell>
          <cell r="K2167" t="str">
            <v>500</v>
          </cell>
        </row>
        <row r="2168">
          <cell r="A2168" t="str">
            <v>110300000</v>
          </cell>
          <cell r="B2168" t="str">
            <v>500C2TA0013</v>
          </cell>
          <cell r="C2168" t="str">
            <v>โต๊ะ COMPUTER 0.50x0.90x0.75</v>
          </cell>
          <cell r="D2168" t="str">
            <v>20 ก.ค. 41</v>
          </cell>
          <cell r="E2168">
            <v>2158.4499999999998</v>
          </cell>
          <cell r="F2168">
            <v>0</v>
          </cell>
          <cell r="G2168">
            <v>20</v>
          </cell>
          <cell r="H2168">
            <v>626.79</v>
          </cell>
          <cell r="I2168">
            <v>626.79</v>
          </cell>
          <cell r="J2168">
            <v>1531.66</v>
          </cell>
          <cell r="K2168" t="str">
            <v>500</v>
          </cell>
        </row>
        <row r="2169">
          <cell r="A2169" t="str">
            <v>110300000</v>
          </cell>
          <cell r="B2169" t="str">
            <v>500C2TA0014</v>
          </cell>
          <cell r="C2169" t="str">
            <v>โต๊ะข้าง 0.50x0.50x0.40</v>
          </cell>
          <cell r="D2169" t="str">
            <v>20 ก.ค. 41</v>
          </cell>
          <cell r="E2169">
            <v>1551.36</v>
          </cell>
          <cell r="F2169">
            <v>0</v>
          </cell>
          <cell r="G2169">
            <v>20</v>
          </cell>
          <cell r="H2169">
            <v>450.5</v>
          </cell>
          <cell r="I2169">
            <v>450.5</v>
          </cell>
          <cell r="J2169">
            <v>1100.8599999999999</v>
          </cell>
          <cell r="K2169" t="str">
            <v>500</v>
          </cell>
        </row>
        <row r="2170">
          <cell r="A2170" t="str">
            <v>110300000</v>
          </cell>
          <cell r="B2170" t="str">
            <v>500C2TA0015</v>
          </cell>
          <cell r="C2170" t="str">
            <v>โต๊ะข้าง 0.50x0.50x0.40</v>
          </cell>
          <cell r="D2170" t="str">
            <v>20 ก.ค. 41</v>
          </cell>
          <cell r="E2170">
            <v>1551.36</v>
          </cell>
          <cell r="F2170">
            <v>0</v>
          </cell>
          <cell r="G2170">
            <v>20</v>
          </cell>
          <cell r="H2170">
            <v>450.5</v>
          </cell>
          <cell r="I2170">
            <v>450.5</v>
          </cell>
          <cell r="J2170">
            <v>1100.8599999999999</v>
          </cell>
          <cell r="K2170" t="str">
            <v>500</v>
          </cell>
        </row>
        <row r="2171">
          <cell r="A2171" t="str">
            <v>110300000</v>
          </cell>
          <cell r="B2171" t="str">
            <v>500C2TA0016</v>
          </cell>
          <cell r="C2171" t="str">
            <v>โต๊ะข้าง 0.50x0.50x0.40</v>
          </cell>
          <cell r="D2171" t="str">
            <v>20 ก.ค. 41</v>
          </cell>
          <cell r="E2171">
            <v>1551.36</v>
          </cell>
          <cell r="F2171">
            <v>0</v>
          </cell>
          <cell r="G2171">
            <v>20</v>
          </cell>
          <cell r="H2171">
            <v>450.5</v>
          </cell>
          <cell r="I2171">
            <v>450.5</v>
          </cell>
          <cell r="J2171">
            <v>1100.8599999999999</v>
          </cell>
          <cell r="K2171" t="str">
            <v>500</v>
          </cell>
        </row>
        <row r="2172">
          <cell r="A2172" t="str">
            <v>110300000</v>
          </cell>
          <cell r="B2172" t="str">
            <v>500C2TA0017</v>
          </cell>
          <cell r="C2172" t="str">
            <v>โต๊ะประชุม ขนาด 105*240*75</v>
          </cell>
          <cell r="D2172" t="str">
            <v>5 พ.ย. 41</v>
          </cell>
          <cell r="E2172">
            <v>8526</v>
          </cell>
          <cell r="F2172">
            <v>0</v>
          </cell>
          <cell r="G2172">
            <v>20</v>
          </cell>
          <cell r="H2172">
            <v>1971.52</v>
          </cell>
          <cell r="I2172">
            <v>1971.52</v>
          </cell>
          <cell r="J2172">
            <v>6554.48</v>
          </cell>
          <cell r="K2172" t="str">
            <v>500</v>
          </cell>
        </row>
        <row r="2173">
          <cell r="A2173" t="str">
            <v>110300000</v>
          </cell>
          <cell r="B2173" t="str">
            <v>501C201001</v>
          </cell>
          <cell r="C2173" t="str">
            <v>โต๊ะข้างโซฟาขนาด 50*50*40</v>
          </cell>
          <cell r="D2173" t="str">
            <v>20 ก.ค. 41</v>
          </cell>
          <cell r="E2173">
            <v>1524.57</v>
          </cell>
          <cell r="F2173">
            <v>0</v>
          </cell>
          <cell r="G2173">
            <v>20</v>
          </cell>
          <cell r="H2173">
            <v>442.77</v>
          </cell>
          <cell r="I2173">
            <v>442.77</v>
          </cell>
          <cell r="J2173">
            <v>1081.8</v>
          </cell>
          <cell r="K2173" t="str">
            <v>501</v>
          </cell>
        </row>
        <row r="2174">
          <cell r="A2174" t="str">
            <v>110300000</v>
          </cell>
          <cell r="B2174" t="str">
            <v>501C2030001</v>
          </cell>
          <cell r="C2174" t="str">
            <v>โต๊ะทำงานเข้ามุม จนท.สินไหม 60*60*75</v>
          </cell>
          <cell r="D2174" t="str">
            <v>20 ก.ค. 41</v>
          </cell>
          <cell r="E2174">
            <v>1291.3599999999999</v>
          </cell>
          <cell r="F2174">
            <v>0</v>
          </cell>
          <cell r="G2174">
            <v>20</v>
          </cell>
          <cell r="H2174">
            <v>375.08</v>
          </cell>
          <cell r="I2174">
            <v>375.08</v>
          </cell>
          <cell r="J2174">
            <v>916.28</v>
          </cell>
          <cell r="K2174" t="str">
            <v>501</v>
          </cell>
        </row>
        <row r="2175">
          <cell r="A2175" t="str">
            <v>110300000</v>
          </cell>
          <cell r="B2175" t="str">
            <v>501C2040001</v>
          </cell>
          <cell r="C2175" t="str">
            <v>โต๊ะทำงานจนท.สินไหม 60*120*75</v>
          </cell>
          <cell r="D2175" t="str">
            <v>20 ก.ค. 41</v>
          </cell>
          <cell r="E2175">
            <v>3723.48</v>
          </cell>
          <cell r="F2175">
            <v>0</v>
          </cell>
          <cell r="G2175">
            <v>20</v>
          </cell>
          <cell r="H2175">
            <v>1081.3699999999999</v>
          </cell>
          <cell r="I2175">
            <v>1081.3699999999999</v>
          </cell>
          <cell r="J2175">
            <v>2642.11</v>
          </cell>
          <cell r="K2175" t="str">
            <v>501</v>
          </cell>
        </row>
        <row r="2176">
          <cell r="A2176" t="str">
            <v>110300000</v>
          </cell>
          <cell r="B2176" t="str">
            <v>501C2040002</v>
          </cell>
          <cell r="C2176" t="str">
            <v>โต๊ะทำงานจนท.สินไหม 60*120*75</v>
          </cell>
          <cell r="D2176" t="str">
            <v>20 ก.ค. 41</v>
          </cell>
          <cell r="E2176">
            <v>3723.48</v>
          </cell>
          <cell r="F2176">
            <v>0</v>
          </cell>
          <cell r="G2176">
            <v>20</v>
          </cell>
          <cell r="H2176">
            <v>1081.3699999999999</v>
          </cell>
          <cell r="I2176">
            <v>1081.3699999999999</v>
          </cell>
          <cell r="J2176">
            <v>2642.11</v>
          </cell>
          <cell r="K2176" t="str">
            <v>501</v>
          </cell>
        </row>
        <row r="2177">
          <cell r="A2177" t="str">
            <v>110300000</v>
          </cell>
          <cell r="B2177" t="str">
            <v>501C2040003</v>
          </cell>
          <cell r="C2177" t="str">
            <v>โต๊ะทำงานจนท.สินไหม 60*120*75</v>
          </cell>
          <cell r="D2177" t="str">
            <v>20 ก.ค. 41</v>
          </cell>
          <cell r="E2177">
            <v>3723.48</v>
          </cell>
          <cell r="F2177">
            <v>0</v>
          </cell>
          <cell r="G2177">
            <v>20</v>
          </cell>
          <cell r="H2177">
            <v>1081.3699999999999</v>
          </cell>
          <cell r="I2177">
            <v>1081.3699999999999</v>
          </cell>
          <cell r="J2177">
            <v>2642.11</v>
          </cell>
          <cell r="K2177" t="str">
            <v>501</v>
          </cell>
        </row>
        <row r="2178">
          <cell r="A2178" t="str">
            <v>110300000</v>
          </cell>
          <cell r="B2178" t="str">
            <v>501C20J0001</v>
          </cell>
          <cell r="C2178" t="str">
            <v>โต๊ะทำงานขนาดผจก.ขนาด 75*165*75</v>
          </cell>
          <cell r="D2178" t="str">
            <v>20 ก.ค. 41</v>
          </cell>
          <cell r="E2178">
            <v>4688.3599999999997</v>
          </cell>
          <cell r="F2178">
            <v>0</v>
          </cell>
          <cell r="G2178">
            <v>20</v>
          </cell>
          <cell r="H2178">
            <v>1361.58</v>
          </cell>
          <cell r="I2178">
            <v>1361.58</v>
          </cell>
          <cell r="J2178">
            <v>3326.78</v>
          </cell>
          <cell r="K2178" t="str">
            <v>501</v>
          </cell>
        </row>
        <row r="2179">
          <cell r="A2179" t="str">
            <v>110300000</v>
          </cell>
          <cell r="B2179" t="str">
            <v>501C20Z0001</v>
          </cell>
          <cell r="C2179" t="str">
            <v>โต๊ะวางคอมพิวเตอร์ขนาด 50*90*75</v>
          </cell>
          <cell r="D2179" t="str">
            <v>20 ก.ค. 41</v>
          </cell>
          <cell r="E2179">
            <v>2121.1799999999998</v>
          </cell>
          <cell r="F2179">
            <v>0</v>
          </cell>
          <cell r="G2179">
            <v>20</v>
          </cell>
          <cell r="H2179">
            <v>616.01</v>
          </cell>
          <cell r="I2179">
            <v>616.01</v>
          </cell>
          <cell r="J2179">
            <v>1505.17</v>
          </cell>
          <cell r="K2179" t="str">
            <v>501</v>
          </cell>
        </row>
        <row r="2180">
          <cell r="A2180" t="str">
            <v>110300000</v>
          </cell>
          <cell r="B2180" t="str">
            <v>501C21K0001</v>
          </cell>
          <cell r="C2180" t="str">
            <v>เก้าอี้ทำงาน จนท.สินไหม พนักพิงต่ำ</v>
          </cell>
          <cell r="D2180" t="str">
            <v>20 ก.ค. 41</v>
          </cell>
          <cell r="E2180">
            <v>2162.96</v>
          </cell>
          <cell r="F2180">
            <v>0</v>
          </cell>
          <cell r="G2180">
            <v>20</v>
          </cell>
          <cell r="H2180">
            <v>628.16999999999996</v>
          </cell>
          <cell r="I2180">
            <v>628.16999999999996</v>
          </cell>
          <cell r="J2180">
            <v>1534.79</v>
          </cell>
          <cell r="K2180" t="str">
            <v>501</v>
          </cell>
        </row>
        <row r="2181">
          <cell r="A2181" t="str">
            <v>110300000</v>
          </cell>
          <cell r="B2181" t="str">
            <v>501C21K0002</v>
          </cell>
          <cell r="C2181" t="str">
            <v>เก้าอี้ทำงาน จนท.สินไหม พนักพิงต่ำ</v>
          </cell>
          <cell r="D2181" t="str">
            <v>20 ก.ค. 41</v>
          </cell>
          <cell r="E2181">
            <v>2162.96</v>
          </cell>
          <cell r="F2181">
            <v>0</v>
          </cell>
          <cell r="G2181">
            <v>20</v>
          </cell>
          <cell r="H2181">
            <v>628.16999999999996</v>
          </cell>
          <cell r="I2181">
            <v>628.16999999999996</v>
          </cell>
          <cell r="J2181">
            <v>1534.79</v>
          </cell>
          <cell r="K2181" t="str">
            <v>501</v>
          </cell>
        </row>
        <row r="2182">
          <cell r="A2182" t="str">
            <v>110300000</v>
          </cell>
          <cell r="B2182" t="str">
            <v>501C21K0003</v>
          </cell>
          <cell r="C2182" t="str">
            <v>เก้าอี้ทำงาน จนท.สินไหม พนักพิงต่ำ</v>
          </cell>
          <cell r="D2182" t="str">
            <v>20 ก.ค. 41</v>
          </cell>
          <cell r="E2182">
            <v>2162.96</v>
          </cell>
          <cell r="F2182">
            <v>0</v>
          </cell>
          <cell r="G2182">
            <v>20</v>
          </cell>
          <cell r="H2182">
            <v>628.16999999999996</v>
          </cell>
          <cell r="I2182">
            <v>628.16999999999996</v>
          </cell>
          <cell r="J2182">
            <v>1534.79</v>
          </cell>
          <cell r="K2182" t="str">
            <v>501</v>
          </cell>
        </row>
        <row r="2183">
          <cell r="A2183" t="str">
            <v>110300000</v>
          </cell>
          <cell r="B2183" t="str">
            <v>501C21L0001</v>
          </cell>
          <cell r="C2183" t="str">
            <v>เก้าอี้พักคอย พนักพิงต่ำไม่มีท้าวแขน</v>
          </cell>
          <cell r="D2183" t="str">
            <v>20 ก.ค. 41</v>
          </cell>
          <cell r="E2183">
            <v>1737.36</v>
          </cell>
          <cell r="F2183">
            <v>0</v>
          </cell>
          <cell r="G2183">
            <v>20</v>
          </cell>
          <cell r="H2183">
            <v>504.54</v>
          </cell>
          <cell r="I2183">
            <v>504.54</v>
          </cell>
          <cell r="J2183">
            <v>1232.82</v>
          </cell>
          <cell r="K2183" t="str">
            <v>501</v>
          </cell>
        </row>
        <row r="2184">
          <cell r="A2184" t="str">
            <v>110300000</v>
          </cell>
          <cell r="B2184" t="str">
            <v>501C21L0002</v>
          </cell>
          <cell r="C2184" t="str">
            <v>เก้าอี้พักคอย พนักพิงต่ำไม่มีท้าวแขน</v>
          </cell>
          <cell r="D2184" t="str">
            <v>20 ก.ค. 41</v>
          </cell>
          <cell r="E2184">
            <v>1737.36</v>
          </cell>
          <cell r="F2184">
            <v>0</v>
          </cell>
          <cell r="G2184">
            <v>20</v>
          </cell>
          <cell r="H2184">
            <v>504.54</v>
          </cell>
          <cell r="I2184">
            <v>504.54</v>
          </cell>
          <cell r="J2184">
            <v>1232.82</v>
          </cell>
          <cell r="K2184" t="str">
            <v>501</v>
          </cell>
        </row>
        <row r="2185">
          <cell r="A2185" t="str">
            <v>110300000</v>
          </cell>
          <cell r="B2185" t="str">
            <v>501C21L0003</v>
          </cell>
          <cell r="C2185" t="str">
            <v>เก้าอี้พักคอย พนักพิงต่ำไม่มีท้าวแขน</v>
          </cell>
          <cell r="D2185" t="str">
            <v>20 ก.ค. 41</v>
          </cell>
          <cell r="E2185">
            <v>1737.36</v>
          </cell>
          <cell r="F2185">
            <v>0</v>
          </cell>
          <cell r="G2185">
            <v>20</v>
          </cell>
          <cell r="H2185">
            <v>504.54</v>
          </cell>
          <cell r="I2185">
            <v>504.54</v>
          </cell>
          <cell r="J2185">
            <v>1232.82</v>
          </cell>
          <cell r="K2185" t="str">
            <v>501</v>
          </cell>
        </row>
        <row r="2186">
          <cell r="A2186" t="str">
            <v>110300000</v>
          </cell>
          <cell r="B2186" t="str">
            <v>501C21L0004</v>
          </cell>
          <cell r="C2186" t="str">
            <v>เก้าอี้พักคอย พนักพิงต่ำไม่มีท้าวแขน</v>
          </cell>
          <cell r="D2186" t="str">
            <v>20 ก.ค. 41</v>
          </cell>
          <cell r="E2186">
            <v>1737.36</v>
          </cell>
          <cell r="F2186">
            <v>0</v>
          </cell>
          <cell r="G2186">
            <v>20</v>
          </cell>
          <cell r="H2186">
            <v>504.54</v>
          </cell>
          <cell r="I2186">
            <v>504.54</v>
          </cell>
          <cell r="J2186">
            <v>1232.82</v>
          </cell>
          <cell r="K2186" t="str">
            <v>501</v>
          </cell>
        </row>
        <row r="2187">
          <cell r="A2187" t="str">
            <v>110300000</v>
          </cell>
          <cell r="B2187" t="str">
            <v>501C21L0005</v>
          </cell>
          <cell r="C2187" t="str">
            <v>เก้าอี้พักคอย พนักพิงต่ำไม่มีท้าวแขน</v>
          </cell>
          <cell r="D2187" t="str">
            <v>20 ก.ค. 41</v>
          </cell>
          <cell r="E2187">
            <v>1737.36</v>
          </cell>
          <cell r="F2187">
            <v>0</v>
          </cell>
          <cell r="G2187">
            <v>20</v>
          </cell>
          <cell r="H2187">
            <v>504.54</v>
          </cell>
          <cell r="I2187">
            <v>504.54</v>
          </cell>
          <cell r="J2187">
            <v>1232.82</v>
          </cell>
          <cell r="K2187" t="str">
            <v>501</v>
          </cell>
        </row>
        <row r="2188">
          <cell r="A2188" t="str">
            <v>110300000</v>
          </cell>
          <cell r="B2188" t="str">
            <v>501C21M0001</v>
          </cell>
          <cell r="C2188" t="str">
            <v>เก้าอี้ทำงานผจก.พนักสูงมีท้าวแขน</v>
          </cell>
          <cell r="D2188" t="str">
            <v>20 ก.ค. 41</v>
          </cell>
          <cell r="E2188">
            <v>4114.1000000000004</v>
          </cell>
          <cell r="F2188">
            <v>0</v>
          </cell>
          <cell r="G2188">
            <v>20</v>
          </cell>
          <cell r="H2188">
            <v>1194.75</v>
          </cell>
          <cell r="I2188">
            <v>1194.75</v>
          </cell>
          <cell r="J2188">
            <v>2919.35</v>
          </cell>
          <cell r="K2188" t="str">
            <v>501</v>
          </cell>
        </row>
        <row r="2189">
          <cell r="A2189" t="str">
            <v>110300000</v>
          </cell>
          <cell r="B2189" t="str">
            <v>501C21N0001</v>
          </cell>
          <cell r="C2189" t="str">
            <v>โซฟาพักคอย 3 ที่นั่ง</v>
          </cell>
          <cell r="D2189" t="str">
            <v>20 ก.ค. 41</v>
          </cell>
          <cell r="E2189">
            <v>7617.98</v>
          </cell>
          <cell r="F2189">
            <v>0</v>
          </cell>
          <cell r="G2189">
            <v>20</v>
          </cell>
          <cell r="H2189">
            <v>2212.35</v>
          </cell>
          <cell r="I2189">
            <v>2212.35</v>
          </cell>
          <cell r="J2189">
            <v>5405.63</v>
          </cell>
          <cell r="K2189" t="str">
            <v>501</v>
          </cell>
        </row>
        <row r="2190">
          <cell r="A2190" t="str">
            <v>110300000</v>
          </cell>
          <cell r="B2190" t="str">
            <v>501C22J0001</v>
          </cell>
          <cell r="C2190" t="str">
            <v>ตู้เก็บเอกสาร(บานเลื่อน) 40*80*75</v>
          </cell>
          <cell r="D2190" t="str">
            <v>20 ก.ค. 41</v>
          </cell>
          <cell r="E2190">
            <v>2305.8000000000002</v>
          </cell>
          <cell r="F2190">
            <v>0</v>
          </cell>
          <cell r="G2190">
            <v>20</v>
          </cell>
          <cell r="H2190">
            <v>669.64</v>
          </cell>
          <cell r="I2190">
            <v>669.64</v>
          </cell>
          <cell r="J2190">
            <v>1636.16</v>
          </cell>
          <cell r="K2190" t="str">
            <v>501</v>
          </cell>
        </row>
        <row r="2191">
          <cell r="A2191" t="str">
            <v>110300000</v>
          </cell>
          <cell r="B2191" t="str">
            <v>501C22J0002</v>
          </cell>
          <cell r="C2191" t="str">
            <v>ตู้เก็บเอกสาร(บานเลื่อน) 40*80*75</v>
          </cell>
          <cell r="D2191" t="str">
            <v>20 ก.ค. 41</v>
          </cell>
          <cell r="E2191">
            <v>2305.8000000000002</v>
          </cell>
          <cell r="F2191">
            <v>0</v>
          </cell>
          <cell r="G2191">
            <v>20</v>
          </cell>
          <cell r="H2191">
            <v>669.64</v>
          </cell>
          <cell r="I2191">
            <v>669.64</v>
          </cell>
          <cell r="J2191">
            <v>1636.16</v>
          </cell>
          <cell r="K2191" t="str">
            <v>501</v>
          </cell>
        </row>
        <row r="2192">
          <cell r="A2192" t="str">
            <v>110300000</v>
          </cell>
          <cell r="B2192" t="str">
            <v>501C22K0001</v>
          </cell>
          <cell r="C2192" t="str">
            <v>ตู้เก็บเอกสาร(บานลิ้นชัก) 40*90*75</v>
          </cell>
          <cell r="D2192" t="str">
            <v>20 ก.ค. 41</v>
          </cell>
          <cell r="E2192">
            <v>3439.75</v>
          </cell>
          <cell r="F2192">
            <v>0</v>
          </cell>
          <cell r="G2192">
            <v>20</v>
          </cell>
          <cell r="H2192">
            <v>998.93</v>
          </cell>
          <cell r="I2192">
            <v>998.93</v>
          </cell>
          <cell r="J2192">
            <v>2440.8200000000002</v>
          </cell>
          <cell r="K2192" t="str">
            <v>501</v>
          </cell>
        </row>
        <row r="2193">
          <cell r="A2193" t="str">
            <v>110300000</v>
          </cell>
          <cell r="B2193" t="str">
            <v>501C22L0001</v>
          </cell>
          <cell r="C2193" t="str">
            <v>ตู้เก็บเอกสาร ขนาด 40*80*190</v>
          </cell>
          <cell r="D2193" t="str">
            <v>20 ก.ค. 41</v>
          </cell>
          <cell r="E2193">
            <v>4582.45</v>
          </cell>
          <cell r="F2193">
            <v>0</v>
          </cell>
          <cell r="G2193">
            <v>20</v>
          </cell>
          <cell r="H2193">
            <v>1330.82</v>
          </cell>
          <cell r="I2193">
            <v>1330.82</v>
          </cell>
          <cell r="J2193">
            <v>3251.63</v>
          </cell>
          <cell r="K2193" t="str">
            <v>501</v>
          </cell>
        </row>
        <row r="2194">
          <cell r="A2194" t="str">
            <v>110300000</v>
          </cell>
          <cell r="B2194" t="str">
            <v>501C22L0002</v>
          </cell>
          <cell r="C2194" t="str">
            <v>ตู้เก็บเอกสาร ขนาด 40*80*190</v>
          </cell>
          <cell r="D2194" t="str">
            <v>20 ก.ค. 41</v>
          </cell>
          <cell r="E2194">
            <v>4582.45</v>
          </cell>
          <cell r="F2194">
            <v>0</v>
          </cell>
          <cell r="G2194">
            <v>20</v>
          </cell>
          <cell r="H2194">
            <v>1330.82</v>
          </cell>
          <cell r="I2194">
            <v>1330.82</v>
          </cell>
          <cell r="J2194">
            <v>3251.63</v>
          </cell>
          <cell r="K2194" t="str">
            <v>501</v>
          </cell>
        </row>
        <row r="2195">
          <cell r="A2195" t="str">
            <v>110300000</v>
          </cell>
          <cell r="B2195" t="str">
            <v>501C22L0003</v>
          </cell>
          <cell r="C2195" t="str">
            <v>ตู้เก็บเอกสาร ขนาด 40*80*190</v>
          </cell>
          <cell r="D2195" t="str">
            <v>20 ก.ค. 41</v>
          </cell>
          <cell r="E2195">
            <v>4582.45</v>
          </cell>
          <cell r="F2195">
            <v>0</v>
          </cell>
          <cell r="G2195">
            <v>20</v>
          </cell>
          <cell r="H2195">
            <v>1330.82</v>
          </cell>
          <cell r="I2195">
            <v>1330.82</v>
          </cell>
          <cell r="J2195">
            <v>3251.63</v>
          </cell>
          <cell r="K2195" t="str">
            <v>501</v>
          </cell>
        </row>
        <row r="2196">
          <cell r="A2196" t="str">
            <v>110300000</v>
          </cell>
          <cell r="B2196" t="str">
            <v>501C26N0001</v>
          </cell>
          <cell r="C2196" t="str">
            <v>ฉากกั้นครึ่งกระจก 180*150</v>
          </cell>
          <cell r="D2196" t="str">
            <v>20 ก.ค. 41</v>
          </cell>
          <cell r="E2196">
            <v>6497.63</v>
          </cell>
          <cell r="F2196">
            <v>0</v>
          </cell>
          <cell r="G2196">
            <v>20</v>
          </cell>
          <cell r="H2196">
            <v>1886.97</v>
          </cell>
          <cell r="I2196">
            <v>1886.97</v>
          </cell>
          <cell r="J2196">
            <v>4610.66</v>
          </cell>
          <cell r="K2196" t="str">
            <v>501</v>
          </cell>
        </row>
        <row r="2197">
          <cell r="A2197" t="str">
            <v>110300000</v>
          </cell>
          <cell r="B2197" t="str">
            <v>501C2CS0001</v>
          </cell>
          <cell r="C2197" t="str">
            <v>เครื่องคิดเลข</v>
          </cell>
          <cell r="D2197" t="str">
            <v>18 ส.ค. 41</v>
          </cell>
          <cell r="E2197">
            <v>640</v>
          </cell>
          <cell r="F2197">
            <v>0</v>
          </cell>
          <cell r="G2197">
            <v>20</v>
          </cell>
          <cell r="H2197">
            <v>175.68</v>
          </cell>
          <cell r="I2197">
            <v>175.68</v>
          </cell>
          <cell r="J2197">
            <v>464.32</v>
          </cell>
          <cell r="K2197" t="str">
            <v>501</v>
          </cell>
        </row>
        <row r="2198">
          <cell r="A2198" t="str">
            <v>110300000</v>
          </cell>
          <cell r="B2198" t="str">
            <v>501C2CS0002</v>
          </cell>
          <cell r="C2198" t="str">
            <v>เครื่องคิดเลข</v>
          </cell>
          <cell r="D2198" t="str">
            <v>18 ส.ค. 41</v>
          </cell>
          <cell r="E2198">
            <v>640</v>
          </cell>
          <cell r="F2198">
            <v>0</v>
          </cell>
          <cell r="G2198">
            <v>20</v>
          </cell>
          <cell r="H2198">
            <v>175.68</v>
          </cell>
          <cell r="I2198">
            <v>175.68</v>
          </cell>
          <cell r="J2198">
            <v>464.32</v>
          </cell>
          <cell r="K2198" t="str">
            <v>501</v>
          </cell>
        </row>
        <row r="2199">
          <cell r="A2199" t="str">
            <v>110300000</v>
          </cell>
          <cell r="B2199" t="str">
            <v>501C2KB0001</v>
          </cell>
          <cell r="C2199" t="str">
            <v>พัดลม</v>
          </cell>
          <cell r="D2199" t="str">
            <v>19 เม.ย. 42</v>
          </cell>
          <cell r="E2199">
            <v>600</v>
          </cell>
          <cell r="F2199">
            <v>0</v>
          </cell>
          <cell r="G2199">
            <v>20</v>
          </cell>
          <cell r="H2199">
            <v>84.48</v>
          </cell>
          <cell r="I2199">
            <v>84.48</v>
          </cell>
          <cell r="J2199">
            <v>515.52</v>
          </cell>
          <cell r="K2199" t="str">
            <v>501</v>
          </cell>
        </row>
        <row r="2200">
          <cell r="A2200" t="str">
            <v>110300000</v>
          </cell>
          <cell r="B2200" t="str">
            <v>502C2010001</v>
          </cell>
          <cell r="C2200" t="str">
            <v>โต๊ะข้างโซฟาขนาด 50*50*40</v>
          </cell>
          <cell r="D2200" t="str">
            <v>20 ก.ค. 41</v>
          </cell>
          <cell r="E2200">
            <v>1514.1</v>
          </cell>
          <cell r="F2200">
            <v>0</v>
          </cell>
          <cell r="G2200">
            <v>20</v>
          </cell>
          <cell r="H2200">
            <v>439.73</v>
          </cell>
          <cell r="I2200">
            <v>439.73</v>
          </cell>
          <cell r="J2200">
            <v>1074.3699999999999</v>
          </cell>
          <cell r="K2200" t="str">
            <v>502</v>
          </cell>
        </row>
        <row r="2201">
          <cell r="A2201" t="str">
            <v>110300000</v>
          </cell>
          <cell r="B2201" t="str">
            <v>502C201002</v>
          </cell>
          <cell r="C2201" t="str">
            <v>โต๊ะข้างโซฟาขนาด 50*50*40</v>
          </cell>
          <cell r="D2201" t="str">
            <v>20 ก.ค. 41</v>
          </cell>
          <cell r="E2201">
            <v>1514.1</v>
          </cell>
          <cell r="F2201">
            <v>0</v>
          </cell>
          <cell r="G2201">
            <v>20</v>
          </cell>
          <cell r="H2201">
            <v>439.73</v>
          </cell>
          <cell r="I2201">
            <v>439.73</v>
          </cell>
          <cell r="J2201">
            <v>1074.3699999999999</v>
          </cell>
          <cell r="K2201" t="str">
            <v>502</v>
          </cell>
        </row>
        <row r="2202">
          <cell r="A2202" t="str">
            <v>110300000</v>
          </cell>
          <cell r="B2202" t="str">
            <v>502C2030001</v>
          </cell>
          <cell r="C2202" t="str">
            <v>โต๊ะทำงานเข้ามุม จนท.สินไหม 60*60*75</v>
          </cell>
          <cell r="D2202" t="str">
            <v>20 ก.ค. 41</v>
          </cell>
          <cell r="E2202">
            <v>1282.5</v>
          </cell>
          <cell r="F2202">
            <v>0</v>
          </cell>
          <cell r="G2202">
            <v>20</v>
          </cell>
          <cell r="H2202">
            <v>372.39</v>
          </cell>
          <cell r="I2202">
            <v>372.39</v>
          </cell>
          <cell r="J2202">
            <v>910.11</v>
          </cell>
          <cell r="K2202" t="str">
            <v>502</v>
          </cell>
        </row>
        <row r="2203">
          <cell r="A2203" t="str">
            <v>110300000</v>
          </cell>
          <cell r="B2203" t="str">
            <v>502C2040001</v>
          </cell>
          <cell r="C2203" t="str">
            <v>โต๊ะทำงานจนท.สินไหม 60*120*75</v>
          </cell>
          <cell r="D2203" t="str">
            <v>20 ก.ค. 41</v>
          </cell>
          <cell r="E2203">
            <v>3697.92</v>
          </cell>
          <cell r="F2203">
            <v>0</v>
          </cell>
          <cell r="G2203">
            <v>20</v>
          </cell>
          <cell r="H2203">
            <v>1073.9000000000001</v>
          </cell>
          <cell r="I2203">
            <v>1073.9000000000001</v>
          </cell>
          <cell r="J2203">
            <v>2624.02</v>
          </cell>
          <cell r="K2203" t="str">
            <v>502</v>
          </cell>
        </row>
        <row r="2204">
          <cell r="A2204" t="str">
            <v>110300000</v>
          </cell>
          <cell r="B2204" t="str">
            <v>502C2040002</v>
          </cell>
          <cell r="C2204" t="str">
            <v>โต๊ะทำงานจนท.สินไหม 60*120*75</v>
          </cell>
          <cell r="D2204" t="str">
            <v>20 ก.ค. 41</v>
          </cell>
          <cell r="E2204">
            <v>3697.92</v>
          </cell>
          <cell r="F2204">
            <v>0</v>
          </cell>
          <cell r="G2204">
            <v>20</v>
          </cell>
          <cell r="H2204">
            <v>1073.9000000000001</v>
          </cell>
          <cell r="I2204">
            <v>1073.9000000000001</v>
          </cell>
          <cell r="J2204">
            <v>2624.02</v>
          </cell>
          <cell r="K2204" t="str">
            <v>502</v>
          </cell>
        </row>
        <row r="2205">
          <cell r="A2205" t="str">
            <v>110300000</v>
          </cell>
          <cell r="B2205" t="str">
            <v>502C20J0001</v>
          </cell>
          <cell r="C2205" t="str">
            <v>โต๊ะทำงานขนาดผจก.ขนาด 75*165*75</v>
          </cell>
          <cell r="D2205" t="str">
            <v>20 ก.ค. 41</v>
          </cell>
          <cell r="E2205">
            <v>4656.18</v>
          </cell>
          <cell r="F2205">
            <v>0</v>
          </cell>
          <cell r="G2205">
            <v>20</v>
          </cell>
          <cell r="H2205">
            <v>1352.2</v>
          </cell>
          <cell r="I2205">
            <v>1352.2</v>
          </cell>
          <cell r="J2205">
            <v>3303.98</v>
          </cell>
          <cell r="K2205" t="str">
            <v>502</v>
          </cell>
        </row>
        <row r="2206">
          <cell r="A2206" t="str">
            <v>110300000</v>
          </cell>
          <cell r="B2206" t="str">
            <v>502C20Z0001</v>
          </cell>
          <cell r="C2206" t="str">
            <v>โต๊ะวางคอมพิวเตอร์ขนาด 50*90*75</v>
          </cell>
          <cell r="D2206" t="str">
            <v>20 ก.ค. 41</v>
          </cell>
          <cell r="E2206">
            <v>2106.62</v>
          </cell>
          <cell r="F2206">
            <v>0</v>
          </cell>
          <cell r="G2206">
            <v>20</v>
          </cell>
          <cell r="H2206">
            <v>611.75</v>
          </cell>
          <cell r="I2206">
            <v>611.75</v>
          </cell>
          <cell r="J2206">
            <v>1494.87</v>
          </cell>
          <cell r="K2206" t="str">
            <v>502</v>
          </cell>
        </row>
        <row r="2207">
          <cell r="A2207" t="str">
            <v>110300000</v>
          </cell>
          <cell r="B2207" t="str">
            <v>502C21K0001</v>
          </cell>
          <cell r="C2207" t="str">
            <v>เก้าอี้ทำงาน จนท.สินไหม พนักพิงต่ำ</v>
          </cell>
          <cell r="D2207" t="str">
            <v>20 ก.ค. 41</v>
          </cell>
          <cell r="E2207">
            <v>2148.12</v>
          </cell>
          <cell r="F2207">
            <v>0</v>
          </cell>
          <cell r="G2207">
            <v>20</v>
          </cell>
          <cell r="H2207">
            <v>623.84</v>
          </cell>
          <cell r="I2207">
            <v>623.84</v>
          </cell>
          <cell r="J2207">
            <v>1524.28</v>
          </cell>
          <cell r="K2207" t="str">
            <v>502</v>
          </cell>
        </row>
        <row r="2208">
          <cell r="A2208" t="str">
            <v>110300000</v>
          </cell>
          <cell r="B2208" t="str">
            <v>502C21K0002</v>
          </cell>
          <cell r="C2208" t="str">
            <v>เก้าอี้ทำงาน จนท.สินไหม พนักพิงต่ำ</v>
          </cell>
          <cell r="D2208" t="str">
            <v>20 ก.ค. 41</v>
          </cell>
          <cell r="E2208">
            <v>2148.12</v>
          </cell>
          <cell r="F2208">
            <v>0</v>
          </cell>
          <cell r="G2208">
            <v>20</v>
          </cell>
          <cell r="H2208">
            <v>623.84</v>
          </cell>
          <cell r="I2208">
            <v>623.84</v>
          </cell>
          <cell r="J2208">
            <v>1524.28</v>
          </cell>
          <cell r="K2208" t="str">
            <v>502</v>
          </cell>
        </row>
        <row r="2209">
          <cell r="A2209" t="str">
            <v>110300000</v>
          </cell>
          <cell r="B2209" t="str">
            <v>502C21L0001</v>
          </cell>
          <cell r="C2209" t="str">
            <v>เก้าอี้พักคอย พนักพิงต่ำไม่มีท้าวแขน</v>
          </cell>
          <cell r="D2209" t="str">
            <v>20 ก.ค. 41</v>
          </cell>
          <cell r="E2209">
            <v>1725.44</v>
          </cell>
          <cell r="F2209">
            <v>0</v>
          </cell>
          <cell r="G2209">
            <v>20</v>
          </cell>
          <cell r="H2209">
            <v>501.08</v>
          </cell>
          <cell r="I2209">
            <v>501.08</v>
          </cell>
          <cell r="J2209">
            <v>1224.3599999999999</v>
          </cell>
          <cell r="K2209" t="str">
            <v>502</v>
          </cell>
        </row>
        <row r="2210">
          <cell r="A2210" t="str">
            <v>110300000</v>
          </cell>
          <cell r="B2210" t="str">
            <v>502C21L0002</v>
          </cell>
          <cell r="C2210" t="str">
            <v>เก้าอี้พักคอย พนักพิงต่ำไม่มีท้าวแขน</v>
          </cell>
          <cell r="D2210" t="str">
            <v>20 ก.ค. 41</v>
          </cell>
          <cell r="E2210">
            <v>1725.44</v>
          </cell>
          <cell r="F2210">
            <v>0</v>
          </cell>
          <cell r="G2210">
            <v>20</v>
          </cell>
          <cell r="H2210">
            <v>501.08</v>
          </cell>
          <cell r="I2210">
            <v>501.08</v>
          </cell>
          <cell r="J2210">
            <v>1224.3599999999999</v>
          </cell>
          <cell r="K2210" t="str">
            <v>502</v>
          </cell>
        </row>
        <row r="2211">
          <cell r="A2211" t="str">
            <v>110300000</v>
          </cell>
          <cell r="B2211" t="str">
            <v>502C21L0003</v>
          </cell>
          <cell r="C2211" t="str">
            <v>เก้าอี้พักคอย พนักพิงต่ำไม่มีท้าวแขน</v>
          </cell>
          <cell r="D2211" t="str">
            <v>20 ก.ค. 41</v>
          </cell>
          <cell r="E2211">
            <v>1725.44</v>
          </cell>
          <cell r="F2211">
            <v>0</v>
          </cell>
          <cell r="G2211">
            <v>20</v>
          </cell>
          <cell r="H2211">
            <v>501.08</v>
          </cell>
          <cell r="I2211">
            <v>501.08</v>
          </cell>
          <cell r="J2211">
            <v>1224.3599999999999</v>
          </cell>
          <cell r="K2211" t="str">
            <v>502</v>
          </cell>
        </row>
        <row r="2212">
          <cell r="A2212" t="str">
            <v>110300000</v>
          </cell>
          <cell r="B2212" t="str">
            <v>502C21L0004</v>
          </cell>
          <cell r="C2212" t="str">
            <v>เก้าอี้พักคอย พนักพิงต่ำไม่มีท้าวแขน</v>
          </cell>
          <cell r="D2212" t="str">
            <v>20 ก.ค. 41</v>
          </cell>
          <cell r="E2212">
            <v>1725.44</v>
          </cell>
          <cell r="F2212">
            <v>0</v>
          </cell>
          <cell r="G2212">
            <v>20</v>
          </cell>
          <cell r="H2212">
            <v>501.08</v>
          </cell>
          <cell r="I2212">
            <v>501.08</v>
          </cell>
          <cell r="J2212">
            <v>1224.3599999999999</v>
          </cell>
          <cell r="K2212" t="str">
            <v>502</v>
          </cell>
        </row>
        <row r="2213">
          <cell r="A2213" t="str">
            <v>110300000</v>
          </cell>
          <cell r="B2213" t="str">
            <v>502C21M0001</v>
          </cell>
          <cell r="C2213" t="str">
            <v>เก้าอี้ทำงานผจก.พนักสูงมีท้าวแขน</v>
          </cell>
          <cell r="D2213" t="str">
            <v>20 ก.ค. 41</v>
          </cell>
          <cell r="E2213">
            <v>4664.87</v>
          </cell>
          <cell r="F2213">
            <v>0</v>
          </cell>
          <cell r="G2213">
            <v>20</v>
          </cell>
          <cell r="H2213">
            <v>1354.72</v>
          </cell>
          <cell r="I2213">
            <v>1354.72</v>
          </cell>
          <cell r="J2213">
            <v>3310.15</v>
          </cell>
          <cell r="K2213" t="str">
            <v>502</v>
          </cell>
        </row>
        <row r="2214">
          <cell r="A2214" t="str">
            <v>110300000</v>
          </cell>
          <cell r="B2214" t="str">
            <v>502C21N0001</v>
          </cell>
          <cell r="C2214" t="str">
            <v>โซฟาพักคอย 3 ที่นั่ง</v>
          </cell>
          <cell r="D2214" t="str">
            <v>20 ก.ค. 41</v>
          </cell>
          <cell r="E2214">
            <v>7565.69</v>
          </cell>
          <cell r="F2214">
            <v>0</v>
          </cell>
          <cell r="G2214">
            <v>20</v>
          </cell>
          <cell r="H2214">
            <v>2197.15</v>
          </cell>
          <cell r="I2214">
            <v>2197.15</v>
          </cell>
          <cell r="J2214">
            <v>5368.54</v>
          </cell>
          <cell r="K2214" t="str">
            <v>502</v>
          </cell>
        </row>
        <row r="2215">
          <cell r="A2215" t="str">
            <v>110300000</v>
          </cell>
          <cell r="B2215" t="str">
            <v>502C22J0001</v>
          </cell>
          <cell r="C2215" t="str">
            <v>ตู้เก็บเอกสาร(บานเลื่อน) 40*80*75</v>
          </cell>
          <cell r="D2215" t="str">
            <v>20 ก.ค. 41</v>
          </cell>
          <cell r="E2215">
            <v>2289.9699999999998</v>
          </cell>
          <cell r="F2215">
            <v>0</v>
          </cell>
          <cell r="G2215">
            <v>20</v>
          </cell>
          <cell r="H2215">
            <v>665.03</v>
          </cell>
          <cell r="I2215">
            <v>665.03</v>
          </cell>
          <cell r="J2215">
            <v>1624.94</v>
          </cell>
          <cell r="K2215" t="str">
            <v>502</v>
          </cell>
        </row>
        <row r="2216">
          <cell r="A2216" t="str">
            <v>110300000</v>
          </cell>
          <cell r="B2216" t="str">
            <v>502C22J0002</v>
          </cell>
          <cell r="C2216" t="str">
            <v>ตู้เก็บเอกสาร(บานเลื่อน) 40*80*75</v>
          </cell>
          <cell r="D2216" t="str">
            <v>20 ก.ค. 41</v>
          </cell>
          <cell r="E2216">
            <v>2289.9699999999998</v>
          </cell>
          <cell r="F2216">
            <v>0</v>
          </cell>
          <cell r="G2216">
            <v>20</v>
          </cell>
          <cell r="H2216">
            <v>665.03</v>
          </cell>
          <cell r="I2216">
            <v>665.03</v>
          </cell>
          <cell r="J2216">
            <v>1624.94</v>
          </cell>
          <cell r="K2216" t="str">
            <v>502</v>
          </cell>
        </row>
        <row r="2217">
          <cell r="A2217" t="str">
            <v>110300000</v>
          </cell>
          <cell r="B2217" t="str">
            <v>502C22K0001</v>
          </cell>
          <cell r="C2217" t="str">
            <v>ตู้เก็บเอกสาร(บานลิ้นชัก) 40*90*75</v>
          </cell>
          <cell r="D2217" t="str">
            <v>20 ก.ค. 41</v>
          </cell>
          <cell r="E2217">
            <v>3416.14</v>
          </cell>
          <cell r="F2217">
            <v>0</v>
          </cell>
          <cell r="G2217">
            <v>20</v>
          </cell>
          <cell r="H2217">
            <v>992.13</v>
          </cell>
          <cell r="I2217">
            <v>992.13</v>
          </cell>
          <cell r="J2217">
            <v>2424.0100000000002</v>
          </cell>
          <cell r="K2217" t="str">
            <v>502</v>
          </cell>
        </row>
        <row r="2218">
          <cell r="A2218" t="str">
            <v>110300000</v>
          </cell>
          <cell r="B2218" t="str">
            <v>502C22L0001</v>
          </cell>
          <cell r="C2218" t="str">
            <v>ตู้เก็บเอกสาร ขนาด 40*80*190</v>
          </cell>
          <cell r="D2218" t="str">
            <v>20 ก.ค. 41</v>
          </cell>
          <cell r="E2218">
            <v>4550.99</v>
          </cell>
          <cell r="F2218">
            <v>0</v>
          </cell>
          <cell r="G2218">
            <v>20</v>
          </cell>
          <cell r="H2218">
            <v>1321.6</v>
          </cell>
          <cell r="I2218">
            <v>1321.6</v>
          </cell>
          <cell r="J2218">
            <v>3229.39</v>
          </cell>
          <cell r="K2218" t="str">
            <v>502</v>
          </cell>
        </row>
        <row r="2219">
          <cell r="A2219" t="str">
            <v>110300000</v>
          </cell>
          <cell r="B2219" t="str">
            <v>502C22L0002</v>
          </cell>
          <cell r="C2219" t="str">
            <v>ตู้เก็บเอกสาร ขนาด 40*80*190</v>
          </cell>
          <cell r="D2219" t="str">
            <v>20 ก.ค. 41</v>
          </cell>
          <cell r="E2219">
            <v>4550.99</v>
          </cell>
          <cell r="F2219">
            <v>0</v>
          </cell>
          <cell r="G2219">
            <v>20</v>
          </cell>
          <cell r="H2219">
            <v>1321.6</v>
          </cell>
          <cell r="I2219">
            <v>1321.6</v>
          </cell>
          <cell r="J2219">
            <v>3229.39</v>
          </cell>
          <cell r="K2219" t="str">
            <v>502</v>
          </cell>
        </row>
        <row r="2220">
          <cell r="A2220" t="str">
            <v>110300000</v>
          </cell>
          <cell r="B2220" t="str">
            <v>502C22L0003</v>
          </cell>
          <cell r="C2220" t="str">
            <v>ตู้เก็บเอกสาร ขนาด 40*80*190</v>
          </cell>
          <cell r="D2220" t="str">
            <v>20 ก.ค. 41</v>
          </cell>
          <cell r="E2220">
            <v>4550.99</v>
          </cell>
          <cell r="F2220">
            <v>0</v>
          </cell>
          <cell r="G2220">
            <v>20</v>
          </cell>
          <cell r="H2220">
            <v>1321.6</v>
          </cell>
          <cell r="I2220">
            <v>1321.6</v>
          </cell>
          <cell r="J2220">
            <v>3229.39</v>
          </cell>
          <cell r="K2220" t="str">
            <v>502</v>
          </cell>
        </row>
        <row r="2221">
          <cell r="A2221" t="str">
            <v>110300000</v>
          </cell>
          <cell r="B2221" t="str">
            <v>502C26N0001</v>
          </cell>
          <cell r="C2221" t="str">
            <v>ฉากกั้นครึ่งกระจก 180*150</v>
          </cell>
          <cell r="D2221" t="str">
            <v>20 ก.ค. 41</v>
          </cell>
          <cell r="E2221">
            <v>6453.03</v>
          </cell>
          <cell r="F2221">
            <v>0</v>
          </cell>
          <cell r="G2221">
            <v>20</v>
          </cell>
          <cell r="H2221">
            <v>1874.02</v>
          </cell>
          <cell r="I2221">
            <v>1874.02</v>
          </cell>
          <cell r="J2221">
            <v>4579.01</v>
          </cell>
          <cell r="K2221" t="str">
            <v>502</v>
          </cell>
        </row>
        <row r="2222">
          <cell r="A2222" t="str">
            <v>110300000</v>
          </cell>
          <cell r="B2222" t="str">
            <v>502C2CS0001</v>
          </cell>
          <cell r="C2222" t="str">
            <v>เครื่องคิดเลข</v>
          </cell>
          <cell r="D2222" t="str">
            <v>18 ส.ค. 41</v>
          </cell>
          <cell r="E2222">
            <v>640</v>
          </cell>
          <cell r="F2222">
            <v>0</v>
          </cell>
          <cell r="G2222">
            <v>20</v>
          </cell>
          <cell r="H2222">
            <v>175.68</v>
          </cell>
          <cell r="I2222">
            <v>175.68</v>
          </cell>
          <cell r="J2222">
            <v>464.32</v>
          </cell>
          <cell r="K2222" t="str">
            <v>502</v>
          </cell>
        </row>
        <row r="2223">
          <cell r="A2223" t="str">
            <v>110300000</v>
          </cell>
          <cell r="B2223" t="str">
            <v>502C2CS0002</v>
          </cell>
          <cell r="C2223" t="str">
            <v>เครื่องคิดเลข</v>
          </cell>
          <cell r="D2223" t="str">
            <v>18 ส.ค. 41</v>
          </cell>
          <cell r="E2223">
            <v>640</v>
          </cell>
          <cell r="F2223">
            <v>0</v>
          </cell>
          <cell r="G2223">
            <v>20</v>
          </cell>
          <cell r="H2223">
            <v>175.68</v>
          </cell>
          <cell r="I2223">
            <v>175.68</v>
          </cell>
          <cell r="J2223">
            <v>464.32</v>
          </cell>
          <cell r="K2223" t="str">
            <v>502</v>
          </cell>
        </row>
        <row r="2224">
          <cell r="A2224" t="str">
            <v>110300000</v>
          </cell>
          <cell r="B2224" t="str">
            <v>502C2KB0001</v>
          </cell>
          <cell r="C2224" t="str">
            <v>เครื่องดูดฝุ่น</v>
          </cell>
          <cell r="D2224" t="str">
            <v>5 ก.พ. 42</v>
          </cell>
          <cell r="E2224">
            <v>3172.73</v>
          </cell>
          <cell r="F2224">
            <v>0</v>
          </cell>
          <cell r="G2224">
            <v>20</v>
          </cell>
          <cell r="H2224">
            <v>573.66</v>
          </cell>
          <cell r="I2224">
            <v>573.66</v>
          </cell>
          <cell r="J2224">
            <v>2599.0700000000002</v>
          </cell>
          <cell r="K2224" t="str">
            <v>C</v>
          </cell>
        </row>
        <row r="2225">
          <cell r="A2225" t="str">
            <v>110300000</v>
          </cell>
          <cell r="B2225" t="str">
            <v>503C2CB0001</v>
          </cell>
          <cell r="C2225" t="str">
            <v>ตู้เก็บเอกสาร บานเลื่อน ขนาด 40-80-75</v>
          </cell>
          <cell r="D2225" t="str">
            <v>6 ต.ค. 41</v>
          </cell>
          <cell r="E2225">
            <v>2290.73</v>
          </cell>
          <cell r="F2225">
            <v>0</v>
          </cell>
          <cell r="G2225">
            <v>20</v>
          </cell>
          <cell r="H2225">
            <v>567.37</v>
          </cell>
          <cell r="I2225">
            <v>567.37</v>
          </cell>
          <cell r="J2225">
            <v>1723.36</v>
          </cell>
          <cell r="K2225" t="str">
            <v>503</v>
          </cell>
        </row>
        <row r="2226">
          <cell r="A2226" t="str">
            <v>110300000</v>
          </cell>
          <cell r="B2226" t="str">
            <v>503C2CB0002</v>
          </cell>
          <cell r="C2226" t="str">
            <v>ตู้เก็บเอกสาร บานเลื่อน ขนาด 40-80-75</v>
          </cell>
          <cell r="D2226" t="str">
            <v>6 ต.ค. 41</v>
          </cell>
          <cell r="E2226">
            <v>2290.73</v>
          </cell>
          <cell r="F2226">
            <v>0</v>
          </cell>
          <cell r="G2226">
            <v>20</v>
          </cell>
          <cell r="H2226">
            <v>567.37</v>
          </cell>
          <cell r="I2226">
            <v>567.37</v>
          </cell>
          <cell r="J2226">
            <v>1723.36</v>
          </cell>
          <cell r="K2226" t="str">
            <v>503</v>
          </cell>
        </row>
        <row r="2227">
          <cell r="A2227" t="str">
            <v>110300000</v>
          </cell>
          <cell r="B2227" t="str">
            <v>503C2CB0003</v>
          </cell>
          <cell r="C2227" t="str">
            <v>ตู้เก็บเอกสาร ลิ้นชัก ขนาด 40-90-75</v>
          </cell>
          <cell r="D2227" t="str">
            <v>6 ต.ค. 41</v>
          </cell>
          <cell r="E2227">
            <v>3417.27</v>
          </cell>
          <cell r="F2227">
            <v>0</v>
          </cell>
          <cell r="G2227">
            <v>20</v>
          </cell>
          <cell r="H2227">
            <v>846.36</v>
          </cell>
          <cell r="I2227">
            <v>846.36</v>
          </cell>
          <cell r="J2227">
            <v>2570.91</v>
          </cell>
          <cell r="K2227" t="str">
            <v>403</v>
          </cell>
        </row>
        <row r="2228">
          <cell r="A2228" t="str">
            <v>110300000</v>
          </cell>
          <cell r="B2228" t="str">
            <v>503C2CB0004</v>
          </cell>
          <cell r="C2228" t="str">
            <v>ตู้สูงเก็บเอกสาร ขนาด 40-80-190</v>
          </cell>
          <cell r="D2228" t="str">
            <v>6 ต.ค. 41</v>
          </cell>
          <cell r="E2228">
            <v>4552.49</v>
          </cell>
          <cell r="F2228">
            <v>0</v>
          </cell>
          <cell r="G2228">
            <v>20</v>
          </cell>
          <cell r="H2228">
            <v>1127.55</v>
          </cell>
          <cell r="I2228">
            <v>1127.55</v>
          </cell>
          <cell r="J2228">
            <v>3424.94</v>
          </cell>
          <cell r="K2228" t="str">
            <v>503</v>
          </cell>
        </row>
        <row r="2229">
          <cell r="A2229" t="str">
            <v>110300000</v>
          </cell>
          <cell r="B2229" t="str">
            <v>503C2CB0005</v>
          </cell>
          <cell r="C2229" t="str">
            <v>ตู้สูงเก็บเอกสาร ขนาด 40-80-190</v>
          </cell>
          <cell r="D2229" t="str">
            <v>6 ต.ค. 41</v>
          </cell>
          <cell r="E2229">
            <v>4552.49</v>
          </cell>
          <cell r="F2229">
            <v>0</v>
          </cell>
          <cell r="G2229">
            <v>20</v>
          </cell>
          <cell r="H2229">
            <v>1127.55</v>
          </cell>
          <cell r="I2229">
            <v>1127.55</v>
          </cell>
          <cell r="J2229">
            <v>3424.94</v>
          </cell>
          <cell r="K2229" t="str">
            <v>503</v>
          </cell>
        </row>
        <row r="2230">
          <cell r="A2230" t="str">
            <v>110300000</v>
          </cell>
          <cell r="B2230" t="str">
            <v>503C2CB0006</v>
          </cell>
          <cell r="C2230" t="str">
            <v>ตู้สูงเก็บเอกสาร ขนาด 40-80-190</v>
          </cell>
          <cell r="D2230" t="str">
            <v>6 ต.ค. 41</v>
          </cell>
          <cell r="E2230">
            <v>4552.49</v>
          </cell>
          <cell r="F2230">
            <v>0</v>
          </cell>
          <cell r="G2230">
            <v>20</v>
          </cell>
          <cell r="H2230">
            <v>1127.55</v>
          </cell>
          <cell r="I2230">
            <v>1127.55</v>
          </cell>
          <cell r="J2230">
            <v>3424.94</v>
          </cell>
          <cell r="K2230" t="str">
            <v>503</v>
          </cell>
        </row>
        <row r="2231">
          <cell r="A2231" t="str">
            <v>110300000</v>
          </cell>
          <cell r="B2231" t="str">
            <v>503C2CH0001</v>
          </cell>
          <cell r="C2231" t="str">
            <v>เก้าอี้รับแขกหน้าโต๊ะจนท.สินไหม</v>
          </cell>
          <cell r="D2231" t="str">
            <v>6 ต.ค. 41</v>
          </cell>
          <cell r="E2231">
            <v>1726.01</v>
          </cell>
          <cell r="F2231">
            <v>0</v>
          </cell>
          <cell r="G2231">
            <v>20</v>
          </cell>
          <cell r="H2231">
            <v>427.48</v>
          </cell>
          <cell r="I2231">
            <v>427.48</v>
          </cell>
          <cell r="J2231">
            <v>1298.53</v>
          </cell>
          <cell r="K2231" t="str">
            <v>503</v>
          </cell>
        </row>
        <row r="2232">
          <cell r="A2232" t="str">
            <v>110300000</v>
          </cell>
          <cell r="B2232" t="str">
            <v>503C2CH0002</v>
          </cell>
          <cell r="C2232" t="str">
            <v>เก้าอี้ทำงานผู้จัดการ</v>
          </cell>
          <cell r="D2232" t="str">
            <v>6 ต.ค. 41</v>
          </cell>
          <cell r="E2232">
            <v>4087.21</v>
          </cell>
          <cell r="F2232">
            <v>0</v>
          </cell>
          <cell r="G2232">
            <v>20</v>
          </cell>
          <cell r="H2232">
            <v>1012.33</v>
          </cell>
          <cell r="I2232">
            <v>1012.33</v>
          </cell>
          <cell r="J2232">
            <v>3074.88</v>
          </cell>
          <cell r="K2232" t="str">
            <v>503</v>
          </cell>
        </row>
        <row r="2233">
          <cell r="A2233" t="str">
            <v>110300000</v>
          </cell>
          <cell r="B2233" t="str">
            <v>503C2CH0003</v>
          </cell>
          <cell r="C2233" t="str">
            <v>เก้าอี้รับแขกหน้าโต๊ะผู้จัดการ</v>
          </cell>
          <cell r="D2233" t="str">
            <v>6 ต.ค. 41</v>
          </cell>
          <cell r="E2233">
            <v>1726.01</v>
          </cell>
          <cell r="F2233">
            <v>0</v>
          </cell>
          <cell r="G2233">
            <v>20</v>
          </cell>
          <cell r="H2233">
            <v>427.48</v>
          </cell>
          <cell r="I2233">
            <v>427.48</v>
          </cell>
          <cell r="J2233">
            <v>1298.53</v>
          </cell>
          <cell r="K2233" t="str">
            <v>503</v>
          </cell>
        </row>
        <row r="2234">
          <cell r="A2234" t="str">
            <v>110300000</v>
          </cell>
          <cell r="B2234" t="str">
            <v>503C2CH0004</v>
          </cell>
          <cell r="C2234" t="str">
            <v>เก้าอี้รับแขกหน้าโต๊ะผู้จัดการ</v>
          </cell>
          <cell r="D2234" t="str">
            <v>6 ต.ค. 41</v>
          </cell>
          <cell r="E2234">
            <v>1726.01</v>
          </cell>
          <cell r="F2234">
            <v>0</v>
          </cell>
          <cell r="G2234">
            <v>20</v>
          </cell>
          <cell r="H2234">
            <v>427.48</v>
          </cell>
          <cell r="I2234">
            <v>427.48</v>
          </cell>
          <cell r="J2234">
            <v>1298.53</v>
          </cell>
          <cell r="K2234" t="str">
            <v>503</v>
          </cell>
        </row>
        <row r="2235">
          <cell r="A2235" t="str">
            <v>110300000</v>
          </cell>
          <cell r="B2235" t="str">
            <v>503C2CH0005</v>
          </cell>
          <cell r="C2235" t="str">
            <v>เก้าอี้พักคอย 4 ที่นั่ง พร้อมที่วางของ</v>
          </cell>
          <cell r="D2235" t="str">
            <v>6 ต.ค. 41</v>
          </cell>
          <cell r="E2235">
            <v>3750.71</v>
          </cell>
          <cell r="F2235">
            <v>0</v>
          </cell>
          <cell r="G2235">
            <v>20</v>
          </cell>
          <cell r="H2235">
            <v>928.96</v>
          </cell>
          <cell r="I2235">
            <v>928.96</v>
          </cell>
          <cell r="J2235">
            <v>2821.75</v>
          </cell>
          <cell r="K2235" t="str">
            <v>503</v>
          </cell>
        </row>
        <row r="2236">
          <cell r="A2236" t="str">
            <v>110300000</v>
          </cell>
          <cell r="B2236" t="str">
            <v>503C2CH0006</v>
          </cell>
          <cell r="C2236" t="str">
            <v>เก้าอี้ทำงาน จนท.</v>
          </cell>
          <cell r="D2236" t="str">
            <v>6 ต.ค. 41</v>
          </cell>
          <cell r="E2236">
            <v>2148.8200000000002</v>
          </cell>
          <cell r="F2236">
            <v>0</v>
          </cell>
          <cell r="G2236">
            <v>20</v>
          </cell>
          <cell r="H2236">
            <v>532.17999999999995</v>
          </cell>
          <cell r="I2236">
            <v>532.17999999999995</v>
          </cell>
          <cell r="J2236">
            <v>1616.64</v>
          </cell>
          <cell r="K2236" t="str">
            <v>503</v>
          </cell>
        </row>
        <row r="2237">
          <cell r="A2237" t="str">
            <v>110300000</v>
          </cell>
          <cell r="B2237" t="str">
            <v>503C2CH0007</v>
          </cell>
          <cell r="C2237" t="str">
            <v>เก้าอี้ทำงาน จนท.</v>
          </cell>
          <cell r="D2237" t="str">
            <v>6 ต.ค. 41</v>
          </cell>
          <cell r="E2237">
            <v>2148.8200000000002</v>
          </cell>
          <cell r="F2237">
            <v>0</v>
          </cell>
          <cell r="G2237">
            <v>20</v>
          </cell>
          <cell r="H2237">
            <v>532.17999999999995</v>
          </cell>
          <cell r="I2237">
            <v>532.17999999999995</v>
          </cell>
          <cell r="J2237">
            <v>1616.64</v>
          </cell>
          <cell r="K2237" t="str">
            <v>503</v>
          </cell>
        </row>
        <row r="2238">
          <cell r="A2238" t="str">
            <v>110300000</v>
          </cell>
          <cell r="B2238" t="str">
            <v>503C2CH0008</v>
          </cell>
          <cell r="C2238" t="str">
            <v>เก้าอี้ทำงาน จนท.</v>
          </cell>
          <cell r="D2238" t="str">
            <v>6 ต.ค. 41</v>
          </cell>
          <cell r="E2238">
            <v>2148.8200000000002</v>
          </cell>
          <cell r="F2238">
            <v>0</v>
          </cell>
          <cell r="G2238">
            <v>20</v>
          </cell>
          <cell r="H2238">
            <v>532.17999999999995</v>
          </cell>
          <cell r="I2238">
            <v>532.17999999999995</v>
          </cell>
          <cell r="J2238">
            <v>1616.64</v>
          </cell>
          <cell r="K2238" t="str">
            <v>503</v>
          </cell>
        </row>
        <row r="2239">
          <cell r="A2239" t="str">
            <v>110300000</v>
          </cell>
          <cell r="B2239" t="str">
            <v>503C2CH0009</v>
          </cell>
          <cell r="C2239" t="str">
            <v>เก้าอี้รับแขกหน้าโต๊ะจนท.สินไหม</v>
          </cell>
          <cell r="D2239" t="str">
            <v>6 ต.ค. 41</v>
          </cell>
          <cell r="E2239">
            <v>1726.01</v>
          </cell>
          <cell r="F2239">
            <v>0</v>
          </cell>
          <cell r="G2239">
            <v>20</v>
          </cell>
          <cell r="H2239">
            <v>427.48</v>
          </cell>
          <cell r="I2239">
            <v>427.48</v>
          </cell>
          <cell r="J2239">
            <v>1298.53</v>
          </cell>
          <cell r="K2239" t="str">
            <v>503</v>
          </cell>
        </row>
        <row r="2240">
          <cell r="A2240" t="str">
            <v>110300000</v>
          </cell>
          <cell r="B2240" t="str">
            <v>503C2CH0010</v>
          </cell>
          <cell r="C2240" t="str">
            <v>เก้าอี้รับแขกหน้าโต๊ะจนท.สินไหม</v>
          </cell>
          <cell r="D2240" t="str">
            <v>6 ต.ค. 41</v>
          </cell>
          <cell r="E2240">
            <v>1726.01</v>
          </cell>
          <cell r="F2240">
            <v>0</v>
          </cell>
          <cell r="G2240">
            <v>20</v>
          </cell>
          <cell r="H2240">
            <v>427.48</v>
          </cell>
          <cell r="I2240">
            <v>427.48</v>
          </cell>
          <cell r="J2240">
            <v>1298.53</v>
          </cell>
          <cell r="K2240" t="str">
            <v>503</v>
          </cell>
        </row>
        <row r="2241">
          <cell r="A2241" t="str">
            <v>110300000</v>
          </cell>
          <cell r="B2241" t="str">
            <v>503C2CS0001</v>
          </cell>
          <cell r="C2241" t="str">
            <v>เครื่องคิดเลข</v>
          </cell>
          <cell r="D2241" t="str">
            <v>23 ก.ค. 41</v>
          </cell>
          <cell r="E2241">
            <v>650</v>
          </cell>
          <cell r="F2241">
            <v>0</v>
          </cell>
          <cell r="G2241">
            <v>20</v>
          </cell>
          <cell r="H2241">
            <v>187.66</v>
          </cell>
          <cell r="I2241">
            <v>187.66</v>
          </cell>
          <cell r="J2241">
            <v>462.34</v>
          </cell>
          <cell r="K2241" t="str">
            <v>503</v>
          </cell>
        </row>
        <row r="2242">
          <cell r="A2242" t="str">
            <v>110300000</v>
          </cell>
          <cell r="B2242" t="str">
            <v>503C2CS0002</v>
          </cell>
          <cell r="C2242" t="str">
            <v>เครื่องคิดเลข</v>
          </cell>
          <cell r="D2242" t="str">
            <v>23 ก.ค. 41</v>
          </cell>
          <cell r="E2242">
            <v>650</v>
          </cell>
          <cell r="F2242">
            <v>0</v>
          </cell>
          <cell r="G2242">
            <v>20</v>
          </cell>
          <cell r="H2242">
            <v>187.66</v>
          </cell>
          <cell r="I2242">
            <v>187.66</v>
          </cell>
          <cell r="J2242">
            <v>462.34</v>
          </cell>
          <cell r="K2242" t="str">
            <v>503</v>
          </cell>
        </row>
        <row r="2243">
          <cell r="A2243" t="str">
            <v>110300000</v>
          </cell>
          <cell r="B2243" t="str">
            <v>503C2KB0003</v>
          </cell>
          <cell r="C2243" t="str">
            <v>กระติกน้ำร้อน</v>
          </cell>
          <cell r="D2243" t="str">
            <v>7 ม.ค. 42</v>
          </cell>
          <cell r="E2243">
            <v>600</v>
          </cell>
          <cell r="F2243">
            <v>0</v>
          </cell>
          <cell r="G2243">
            <v>20</v>
          </cell>
          <cell r="H2243">
            <v>118.01</v>
          </cell>
          <cell r="I2243">
            <v>118.01</v>
          </cell>
          <cell r="J2243">
            <v>481.99</v>
          </cell>
          <cell r="K2243" t="str">
            <v>C</v>
          </cell>
        </row>
        <row r="2244">
          <cell r="A2244" t="str">
            <v>110300000</v>
          </cell>
          <cell r="B2244" t="str">
            <v>503C2PA0001</v>
          </cell>
          <cell r="C2244" t="str">
            <v>PARTITION ครึ่งกระจก ขนาด 250-150</v>
          </cell>
          <cell r="D2244" t="str">
            <v>6 ต.ค. 41</v>
          </cell>
          <cell r="E2244">
            <v>7284.38</v>
          </cell>
          <cell r="F2244">
            <v>0</v>
          </cell>
          <cell r="G2244">
            <v>20</v>
          </cell>
          <cell r="H2244">
            <v>1804.08</v>
          </cell>
          <cell r="I2244">
            <v>1804.08</v>
          </cell>
          <cell r="J2244">
            <v>5480.3</v>
          </cell>
          <cell r="K2244" t="str">
            <v>503</v>
          </cell>
        </row>
        <row r="2245">
          <cell r="A2245" t="str">
            <v>110300000</v>
          </cell>
          <cell r="B2245" t="str">
            <v>503C2TA0001</v>
          </cell>
          <cell r="C2245" t="str">
            <v>โต๊ะทำงานขนาด 60-120-75</v>
          </cell>
          <cell r="D2245" t="str">
            <v>6 ต.ค. 41</v>
          </cell>
          <cell r="E2245">
            <v>3699.14</v>
          </cell>
          <cell r="F2245">
            <v>0</v>
          </cell>
          <cell r="G2245">
            <v>20</v>
          </cell>
          <cell r="H2245">
            <v>916.14</v>
          </cell>
          <cell r="I2245">
            <v>916.14</v>
          </cell>
          <cell r="J2245">
            <v>2783</v>
          </cell>
          <cell r="K2245" t="str">
            <v>503</v>
          </cell>
        </row>
        <row r="2246">
          <cell r="A2246" t="str">
            <v>110300000</v>
          </cell>
          <cell r="B2246" t="str">
            <v>503C2TA0002</v>
          </cell>
          <cell r="C2246" t="str">
            <v>โต๊ะทำงานผู้จัดการ ขนาด 75-165-75</v>
          </cell>
          <cell r="D2246" t="str">
            <v>6 ต.ค. 41</v>
          </cell>
          <cell r="E2246">
            <v>4657.72</v>
          </cell>
          <cell r="F2246">
            <v>0</v>
          </cell>
          <cell r="G2246">
            <v>20</v>
          </cell>
          <cell r="H2246">
            <v>1153.6300000000001</v>
          </cell>
          <cell r="I2246">
            <v>1153.6300000000001</v>
          </cell>
          <cell r="J2246">
            <v>3504.09</v>
          </cell>
          <cell r="K2246" t="str">
            <v>503</v>
          </cell>
        </row>
        <row r="2247">
          <cell r="A2247" t="str">
            <v>110300000</v>
          </cell>
          <cell r="B2247" t="str">
            <v>503C2TA0003</v>
          </cell>
          <cell r="C2247" t="str">
            <v>โต๊ะวางคอมพิวเตอร์ ขนาด 50-90-75</v>
          </cell>
          <cell r="D2247" t="str">
            <v>6 ต.ค. 41</v>
          </cell>
          <cell r="E2247">
            <v>2107.3200000000002</v>
          </cell>
          <cell r="F2247">
            <v>0</v>
          </cell>
          <cell r="G2247">
            <v>20</v>
          </cell>
          <cell r="H2247">
            <v>521.95000000000005</v>
          </cell>
          <cell r="I2247">
            <v>521.95000000000005</v>
          </cell>
          <cell r="J2247">
            <v>1585.37</v>
          </cell>
          <cell r="K2247" t="str">
            <v>503</v>
          </cell>
        </row>
        <row r="2248">
          <cell r="A2248" t="str">
            <v>110300000</v>
          </cell>
          <cell r="B2248" t="str">
            <v>503C2TA0004</v>
          </cell>
          <cell r="C2248" t="str">
            <v>โต๊ะทำงานขนาด 60-120-75</v>
          </cell>
          <cell r="D2248" t="str">
            <v>6 ต.ค. 41</v>
          </cell>
          <cell r="E2248">
            <v>3699.14</v>
          </cell>
          <cell r="F2248">
            <v>0</v>
          </cell>
          <cell r="G2248">
            <v>20</v>
          </cell>
          <cell r="H2248">
            <v>916.14</v>
          </cell>
          <cell r="I2248">
            <v>916.14</v>
          </cell>
          <cell r="J2248">
            <v>2783</v>
          </cell>
          <cell r="K2248" t="str">
            <v>503</v>
          </cell>
        </row>
        <row r="2249">
          <cell r="A2249" t="str">
            <v>110300000</v>
          </cell>
          <cell r="B2249" t="str">
            <v>503C2TA0005</v>
          </cell>
          <cell r="C2249" t="str">
            <v>โต๊ะทำงานขนาด 60-120-75</v>
          </cell>
          <cell r="D2249" t="str">
            <v>6 ต.ค. 41</v>
          </cell>
          <cell r="E2249">
            <v>3699.14</v>
          </cell>
          <cell r="F2249">
            <v>0</v>
          </cell>
          <cell r="G2249">
            <v>20</v>
          </cell>
          <cell r="H2249">
            <v>916.14</v>
          </cell>
          <cell r="I2249">
            <v>916.14</v>
          </cell>
          <cell r="J2249">
            <v>2783</v>
          </cell>
          <cell r="K2249" t="str">
            <v>503</v>
          </cell>
        </row>
        <row r="2250">
          <cell r="A2250" t="str">
            <v>110300000</v>
          </cell>
          <cell r="B2250" t="str">
            <v>504C2030001</v>
          </cell>
          <cell r="C2250" t="str">
            <v>โต๊ะเข้ามุมจนท.สินไหม 60*60*75</v>
          </cell>
          <cell r="D2250" t="str">
            <v>27 ต.ค. 41</v>
          </cell>
          <cell r="E2250">
            <v>1267.57</v>
          </cell>
          <cell r="F2250">
            <v>0</v>
          </cell>
          <cell r="G2250">
            <v>20</v>
          </cell>
          <cell r="H2250">
            <v>299.36</v>
          </cell>
          <cell r="I2250">
            <v>299.36</v>
          </cell>
          <cell r="J2250">
            <v>968.21</v>
          </cell>
          <cell r="K2250" t="str">
            <v>504</v>
          </cell>
        </row>
        <row r="2251">
          <cell r="A2251" t="str">
            <v>110300000</v>
          </cell>
          <cell r="B2251" t="str">
            <v>504C2040001</v>
          </cell>
          <cell r="C2251" t="str">
            <v>โต๊ะทำงานจนท.สินไหม 60*120*75</v>
          </cell>
          <cell r="D2251" t="str">
            <v>27 ต.ค. 41</v>
          </cell>
          <cell r="E2251">
            <v>3654.87</v>
          </cell>
          <cell r="F2251">
            <v>0</v>
          </cell>
          <cell r="G2251">
            <v>20</v>
          </cell>
          <cell r="H2251">
            <v>863.12</v>
          </cell>
          <cell r="I2251">
            <v>863.12</v>
          </cell>
          <cell r="J2251">
            <v>2791.75</v>
          </cell>
          <cell r="K2251" t="str">
            <v>504</v>
          </cell>
        </row>
        <row r="2252">
          <cell r="A2252" t="str">
            <v>110300000</v>
          </cell>
          <cell r="B2252" t="str">
            <v>504C2040002</v>
          </cell>
          <cell r="C2252" t="str">
            <v>โต๊ะทำงานจนท.สินไหม 60*120*75</v>
          </cell>
          <cell r="D2252" t="str">
            <v>27 ต.ค. 41</v>
          </cell>
          <cell r="E2252">
            <v>3654.87</v>
          </cell>
          <cell r="F2252">
            <v>0</v>
          </cell>
          <cell r="G2252">
            <v>20</v>
          </cell>
          <cell r="H2252">
            <v>863.12</v>
          </cell>
          <cell r="I2252">
            <v>863.12</v>
          </cell>
          <cell r="J2252">
            <v>2791.75</v>
          </cell>
          <cell r="K2252" t="str">
            <v>504</v>
          </cell>
        </row>
        <row r="2253">
          <cell r="A2253" t="str">
            <v>110300000</v>
          </cell>
          <cell r="B2253" t="str">
            <v>504C2040003</v>
          </cell>
          <cell r="C2253" t="str">
            <v>โต๊ะทำงานจนท.สินไหม 60*120*75</v>
          </cell>
          <cell r="D2253" t="str">
            <v>27 ต.ค. 41</v>
          </cell>
          <cell r="E2253">
            <v>3654.87</v>
          </cell>
          <cell r="F2253">
            <v>0</v>
          </cell>
          <cell r="G2253">
            <v>20</v>
          </cell>
          <cell r="H2253">
            <v>863.12</v>
          </cell>
          <cell r="I2253">
            <v>863.12</v>
          </cell>
          <cell r="J2253">
            <v>2791.75</v>
          </cell>
          <cell r="K2253" t="str">
            <v>504</v>
          </cell>
        </row>
        <row r="2254">
          <cell r="A2254" t="str">
            <v>110300000</v>
          </cell>
          <cell r="B2254" t="str">
            <v>504C2080001</v>
          </cell>
          <cell r="C2254" t="str">
            <v>โต๊ะวางคอมพิวเตอร์-ปรินเตอร์ 60*100*75</v>
          </cell>
          <cell r="D2254" t="str">
            <v>27 ต.ค. 41</v>
          </cell>
          <cell r="E2254">
            <v>2336.75</v>
          </cell>
          <cell r="F2254">
            <v>0</v>
          </cell>
          <cell r="G2254">
            <v>20</v>
          </cell>
          <cell r="H2254">
            <v>551.82000000000005</v>
          </cell>
          <cell r="I2254">
            <v>551.82000000000005</v>
          </cell>
          <cell r="J2254">
            <v>1784.93</v>
          </cell>
          <cell r="K2254" t="str">
            <v>504</v>
          </cell>
        </row>
        <row r="2255">
          <cell r="A2255" t="str">
            <v>110300000</v>
          </cell>
          <cell r="B2255" t="str">
            <v>504C21K0001</v>
          </cell>
          <cell r="C2255" t="str">
            <v>เก้าอี้ทำงานจนท.สินไหม - ธุรการ</v>
          </cell>
          <cell r="D2255" t="str">
            <v>27 ต.ค. 41</v>
          </cell>
          <cell r="E2255">
            <v>2123.1</v>
          </cell>
          <cell r="F2255">
            <v>0</v>
          </cell>
          <cell r="G2255">
            <v>20</v>
          </cell>
          <cell r="H2255">
            <v>501.37</v>
          </cell>
          <cell r="I2255">
            <v>501.37</v>
          </cell>
          <cell r="J2255">
            <v>1621.73</v>
          </cell>
          <cell r="K2255" t="str">
            <v>504</v>
          </cell>
        </row>
        <row r="2256">
          <cell r="A2256" t="str">
            <v>110300000</v>
          </cell>
          <cell r="B2256" t="str">
            <v>504C21K0002</v>
          </cell>
          <cell r="C2256" t="str">
            <v>เก้าอี้ทำงานจนท.สินไหม - ธุรการ</v>
          </cell>
          <cell r="D2256" t="str">
            <v>27 ต.ค. 41</v>
          </cell>
          <cell r="E2256">
            <v>2123.1</v>
          </cell>
          <cell r="F2256">
            <v>0</v>
          </cell>
          <cell r="G2256">
            <v>20</v>
          </cell>
          <cell r="H2256">
            <v>501.37</v>
          </cell>
          <cell r="I2256">
            <v>501.37</v>
          </cell>
          <cell r="J2256">
            <v>1621.73</v>
          </cell>
          <cell r="K2256" t="str">
            <v>504</v>
          </cell>
        </row>
        <row r="2257">
          <cell r="A2257" t="str">
            <v>110300000</v>
          </cell>
          <cell r="B2257" t="str">
            <v>504C21K0003</v>
          </cell>
          <cell r="C2257" t="str">
            <v>เก้าอี้ทำงานจนท.สินไหม - ธุรการ</v>
          </cell>
          <cell r="D2257" t="str">
            <v>27 ต.ค. 41</v>
          </cell>
          <cell r="E2257">
            <v>2123.1</v>
          </cell>
          <cell r="F2257">
            <v>0</v>
          </cell>
          <cell r="G2257">
            <v>20</v>
          </cell>
          <cell r="H2257">
            <v>501.37</v>
          </cell>
          <cell r="I2257">
            <v>501.37</v>
          </cell>
          <cell r="J2257">
            <v>1621.73</v>
          </cell>
          <cell r="K2257" t="str">
            <v>504</v>
          </cell>
        </row>
        <row r="2258">
          <cell r="A2258" t="str">
            <v>110300000</v>
          </cell>
          <cell r="B2258" t="str">
            <v>504C21L0001</v>
          </cell>
          <cell r="C2258" t="str">
            <v>เก้าอี้รับแขกหน้าโต๊ะจนท.สินไหม</v>
          </cell>
          <cell r="D2258" t="str">
            <v>27 ต.ค. 41</v>
          </cell>
          <cell r="E2258">
            <v>1705.35</v>
          </cell>
          <cell r="F2258">
            <v>0</v>
          </cell>
          <cell r="G2258">
            <v>20</v>
          </cell>
          <cell r="H2258">
            <v>402.74</v>
          </cell>
          <cell r="I2258">
            <v>402.74</v>
          </cell>
          <cell r="J2258">
            <v>1302.6099999999999</v>
          </cell>
          <cell r="K2258" t="str">
            <v>504</v>
          </cell>
        </row>
        <row r="2259">
          <cell r="A2259" t="str">
            <v>110300000</v>
          </cell>
          <cell r="B2259" t="str">
            <v>504C21L0002</v>
          </cell>
          <cell r="C2259" t="str">
            <v>เก้าอี้รับแขกหน้าโต๊ะจนท.สินไหม</v>
          </cell>
          <cell r="D2259" t="str">
            <v>27 ต.ค. 41</v>
          </cell>
          <cell r="E2259">
            <v>1705.35</v>
          </cell>
          <cell r="F2259">
            <v>0</v>
          </cell>
          <cell r="G2259">
            <v>20</v>
          </cell>
          <cell r="H2259">
            <v>402.74</v>
          </cell>
          <cell r="I2259">
            <v>402.74</v>
          </cell>
          <cell r="J2259">
            <v>1302.6099999999999</v>
          </cell>
          <cell r="K2259" t="str">
            <v>504</v>
          </cell>
        </row>
        <row r="2260">
          <cell r="A2260" t="str">
            <v>110300000</v>
          </cell>
          <cell r="B2260" t="str">
            <v>504C21L0003</v>
          </cell>
          <cell r="C2260" t="str">
            <v>เก้าอี้รับแขกหน้าโต๊ะจนท.สินไหม</v>
          </cell>
          <cell r="D2260" t="str">
            <v>27 ต.ค. 41</v>
          </cell>
          <cell r="E2260">
            <v>1705.35</v>
          </cell>
          <cell r="F2260">
            <v>0</v>
          </cell>
          <cell r="G2260">
            <v>20</v>
          </cell>
          <cell r="H2260">
            <v>402.74</v>
          </cell>
          <cell r="I2260">
            <v>402.74</v>
          </cell>
          <cell r="J2260">
            <v>1302.6099999999999</v>
          </cell>
          <cell r="K2260" t="str">
            <v>504</v>
          </cell>
        </row>
        <row r="2261">
          <cell r="A2261" t="str">
            <v>110300000</v>
          </cell>
          <cell r="B2261" t="str">
            <v>504C21L0004</v>
          </cell>
          <cell r="C2261" t="str">
            <v>เก้าอี้รับแขกหน้าโต๊ะจนท.สินไหม</v>
          </cell>
          <cell r="D2261" t="str">
            <v>27 ต.ค. 41</v>
          </cell>
          <cell r="E2261">
            <v>1705.35</v>
          </cell>
          <cell r="F2261">
            <v>0</v>
          </cell>
          <cell r="G2261">
            <v>20</v>
          </cell>
          <cell r="H2261">
            <v>402.74</v>
          </cell>
          <cell r="I2261">
            <v>402.74</v>
          </cell>
          <cell r="J2261">
            <v>1302.6099999999999</v>
          </cell>
          <cell r="K2261" t="str">
            <v>504</v>
          </cell>
        </row>
        <row r="2262">
          <cell r="A2262" t="str">
            <v>110300000</v>
          </cell>
          <cell r="B2262" t="str">
            <v>504C21L0005</v>
          </cell>
          <cell r="C2262" t="str">
            <v>เก้าอี้รับแขกหน้าโต๊ะจนท.สินไหม</v>
          </cell>
          <cell r="D2262" t="str">
            <v>27 ต.ค. 41</v>
          </cell>
          <cell r="E2262">
            <v>1705.35</v>
          </cell>
          <cell r="F2262">
            <v>0</v>
          </cell>
          <cell r="G2262">
            <v>20</v>
          </cell>
          <cell r="H2262">
            <v>402.74</v>
          </cell>
          <cell r="I2262">
            <v>402.74</v>
          </cell>
          <cell r="J2262">
            <v>1302.6099999999999</v>
          </cell>
          <cell r="K2262" t="str">
            <v>504</v>
          </cell>
        </row>
        <row r="2263">
          <cell r="A2263" t="str">
            <v>110300000</v>
          </cell>
          <cell r="B2263" t="str">
            <v>504C2AR0001</v>
          </cell>
          <cell r="C2263" t="str">
            <v>AIRCONDITIONING PRODUCTS</v>
          </cell>
          <cell r="D2263" t="str">
            <v>5 ก.ย. 41</v>
          </cell>
          <cell r="E2263">
            <v>39800</v>
          </cell>
          <cell r="F2263">
            <v>0</v>
          </cell>
          <cell r="G2263">
            <v>20</v>
          </cell>
          <cell r="H2263">
            <v>10533.34</v>
          </cell>
          <cell r="I2263">
            <v>10533.34</v>
          </cell>
          <cell r="J2263">
            <v>29266.66</v>
          </cell>
          <cell r="K2263" t="str">
            <v>504</v>
          </cell>
        </row>
        <row r="2264">
          <cell r="A2264" t="str">
            <v>110300000</v>
          </cell>
          <cell r="B2264" t="str">
            <v>504C2CB0001</v>
          </cell>
          <cell r="C2264" t="str">
            <v>ตู้เก็บเอกสารบานเลื่อน  40-80-75</v>
          </cell>
          <cell r="D2264" t="str">
            <v>27 ต.ค. 41</v>
          </cell>
          <cell r="E2264">
            <v>2263.31</v>
          </cell>
          <cell r="F2264">
            <v>0</v>
          </cell>
          <cell r="G2264">
            <v>20</v>
          </cell>
          <cell r="H2264">
            <v>534.57000000000005</v>
          </cell>
          <cell r="I2264">
            <v>534.57000000000005</v>
          </cell>
          <cell r="J2264">
            <v>1728.74</v>
          </cell>
          <cell r="K2264" t="str">
            <v>504</v>
          </cell>
        </row>
        <row r="2265">
          <cell r="A2265" t="str">
            <v>110300000</v>
          </cell>
          <cell r="B2265" t="str">
            <v>504C2CB0002</v>
          </cell>
          <cell r="C2265" t="str">
            <v>ตู้เก็บเอกสาร 40-80-190</v>
          </cell>
          <cell r="D2265" t="str">
            <v>27 ต.ค. 41</v>
          </cell>
          <cell r="E2265">
            <v>4498.01</v>
          </cell>
          <cell r="F2265">
            <v>0</v>
          </cell>
          <cell r="G2265">
            <v>20</v>
          </cell>
          <cell r="H2265">
            <v>1062.23</v>
          </cell>
          <cell r="I2265">
            <v>1062.23</v>
          </cell>
          <cell r="J2265">
            <v>3435.78</v>
          </cell>
          <cell r="K2265" t="str">
            <v>504</v>
          </cell>
        </row>
        <row r="2266">
          <cell r="A2266" t="str">
            <v>110300000</v>
          </cell>
          <cell r="B2266" t="str">
            <v>504C2CB0003</v>
          </cell>
          <cell r="C2266" t="str">
            <v>ตู้เก็บเอกสาร 40-80-190</v>
          </cell>
          <cell r="D2266" t="str">
            <v>27 ต.ค. 41</v>
          </cell>
          <cell r="E2266">
            <v>4498.01</v>
          </cell>
          <cell r="F2266">
            <v>0</v>
          </cell>
          <cell r="G2266">
            <v>20</v>
          </cell>
          <cell r="H2266">
            <v>1062.23</v>
          </cell>
          <cell r="I2266">
            <v>1062.23</v>
          </cell>
          <cell r="J2266">
            <v>3435.78</v>
          </cell>
          <cell r="K2266" t="str">
            <v>504</v>
          </cell>
        </row>
        <row r="2267">
          <cell r="A2267" t="str">
            <v>110300000</v>
          </cell>
          <cell r="B2267" t="str">
            <v>504C2CB0004</v>
          </cell>
          <cell r="C2267" t="str">
            <v>ตู้เก็บเอกสาร 40-80-190</v>
          </cell>
          <cell r="D2267" t="str">
            <v>27 ต.ค. 41</v>
          </cell>
          <cell r="E2267">
            <v>4498.01</v>
          </cell>
          <cell r="F2267">
            <v>0</v>
          </cell>
          <cell r="G2267">
            <v>20</v>
          </cell>
          <cell r="H2267">
            <v>1062.23</v>
          </cell>
          <cell r="I2267">
            <v>1062.23</v>
          </cell>
          <cell r="J2267">
            <v>3435.78</v>
          </cell>
          <cell r="K2267" t="str">
            <v>504</v>
          </cell>
        </row>
        <row r="2268">
          <cell r="A2268" t="str">
            <v>110300000</v>
          </cell>
          <cell r="B2268" t="str">
            <v>504C2CB0005</v>
          </cell>
          <cell r="C2268" t="str">
            <v>ตู้เก็บเอกสารบานเลื่อน  40-80-75</v>
          </cell>
          <cell r="D2268" t="str">
            <v>27 ต.ค. 41</v>
          </cell>
          <cell r="E2268">
            <v>2263.31</v>
          </cell>
          <cell r="F2268">
            <v>0</v>
          </cell>
          <cell r="G2268">
            <v>20</v>
          </cell>
          <cell r="H2268">
            <v>534.57000000000005</v>
          </cell>
          <cell r="I2268">
            <v>534.57000000000005</v>
          </cell>
          <cell r="J2268">
            <v>1728.74</v>
          </cell>
          <cell r="K2268" t="str">
            <v>504</v>
          </cell>
        </row>
        <row r="2269">
          <cell r="A2269" t="str">
            <v>110300000</v>
          </cell>
          <cell r="B2269" t="str">
            <v>504C2CB0006</v>
          </cell>
          <cell r="C2269" t="str">
            <v>ตู้เก็บเอกสาร ลิ้นชัก 40-90-75</v>
          </cell>
          <cell r="D2269" t="str">
            <v>27 ต.ค. 41</v>
          </cell>
          <cell r="E2269">
            <v>3376.37</v>
          </cell>
          <cell r="F2269">
            <v>0</v>
          </cell>
          <cell r="G2269">
            <v>20</v>
          </cell>
          <cell r="H2269">
            <v>797.35</v>
          </cell>
          <cell r="I2269">
            <v>797.35</v>
          </cell>
          <cell r="J2269">
            <v>2579.02</v>
          </cell>
          <cell r="K2269" t="str">
            <v>504</v>
          </cell>
        </row>
        <row r="2270">
          <cell r="A2270" t="str">
            <v>110300000</v>
          </cell>
          <cell r="B2270" t="str">
            <v>504C2CH0001</v>
          </cell>
          <cell r="C2270" t="str">
            <v>เก้าอี้พักคอย 3 ที่นั่ง</v>
          </cell>
          <cell r="D2270" t="str">
            <v>27 ต.ค. 41</v>
          </cell>
          <cell r="E2270">
            <v>3037.77</v>
          </cell>
          <cell r="F2270">
            <v>0</v>
          </cell>
          <cell r="G2270">
            <v>20</v>
          </cell>
          <cell r="H2270">
            <v>1062.23</v>
          </cell>
          <cell r="I2270">
            <v>1062.23</v>
          </cell>
          <cell r="J2270">
            <v>1975.54</v>
          </cell>
          <cell r="K2270" t="str">
            <v>504</v>
          </cell>
        </row>
        <row r="2271">
          <cell r="A2271" t="str">
            <v>110300000</v>
          </cell>
          <cell r="B2271" t="str">
            <v>504C2CH0002</v>
          </cell>
          <cell r="C2271" t="str">
            <v>เก้าอี้ทำงานผจก.</v>
          </cell>
          <cell r="D2271" t="str">
            <v>27 ต.ค. 41</v>
          </cell>
          <cell r="E2271">
            <v>4038.29</v>
          </cell>
          <cell r="F2271">
            <v>0</v>
          </cell>
          <cell r="G2271">
            <v>20</v>
          </cell>
          <cell r="H2271">
            <v>953.72</v>
          </cell>
          <cell r="I2271">
            <v>953.72</v>
          </cell>
          <cell r="J2271">
            <v>3084.57</v>
          </cell>
          <cell r="K2271" t="str">
            <v>504</v>
          </cell>
        </row>
        <row r="2272">
          <cell r="A2272" t="str">
            <v>110300000</v>
          </cell>
          <cell r="B2272" t="str">
            <v>504C2CH0003</v>
          </cell>
          <cell r="C2272" t="str">
            <v>เก้าอี้รับแขกหน้าโต๊ะ จนท.สินไหม</v>
          </cell>
          <cell r="D2272" t="str">
            <v>27 ต.ค. 41</v>
          </cell>
          <cell r="E2272">
            <v>1705.35</v>
          </cell>
          <cell r="F2272">
            <v>0</v>
          </cell>
          <cell r="G2272">
            <v>20</v>
          </cell>
          <cell r="H2272">
            <v>402.74</v>
          </cell>
          <cell r="I2272">
            <v>402.74</v>
          </cell>
          <cell r="J2272">
            <v>1302.6099999999999</v>
          </cell>
          <cell r="K2272" t="str">
            <v>504</v>
          </cell>
        </row>
        <row r="2273">
          <cell r="A2273" t="str">
            <v>110300000</v>
          </cell>
          <cell r="B2273" t="str">
            <v>504C2CH0004</v>
          </cell>
          <cell r="C2273" t="str">
            <v>เก้าอี้รับแขกหน้าโต๊ะ จนท.สินไหม</v>
          </cell>
          <cell r="D2273" t="str">
            <v>27 ต.ค. 41</v>
          </cell>
          <cell r="E2273">
            <v>1705.35</v>
          </cell>
          <cell r="F2273">
            <v>0</v>
          </cell>
          <cell r="G2273">
            <v>20</v>
          </cell>
          <cell r="H2273">
            <v>402.74</v>
          </cell>
          <cell r="I2273">
            <v>402.74</v>
          </cell>
          <cell r="J2273">
            <v>1302.6099999999999</v>
          </cell>
          <cell r="K2273" t="str">
            <v>504</v>
          </cell>
        </row>
        <row r="2274">
          <cell r="A2274" t="str">
            <v>110300000</v>
          </cell>
          <cell r="B2274" t="str">
            <v>504C2CS0001</v>
          </cell>
          <cell r="C2274" t="str">
            <v>เครื่องคิดเลข</v>
          </cell>
          <cell r="D2274" t="str">
            <v>2 ต.ค. 41</v>
          </cell>
          <cell r="E2274">
            <v>640</v>
          </cell>
          <cell r="F2274">
            <v>0</v>
          </cell>
          <cell r="G2274">
            <v>20</v>
          </cell>
          <cell r="H2274">
            <v>159.9</v>
          </cell>
          <cell r="I2274">
            <v>159.9</v>
          </cell>
          <cell r="J2274">
            <v>480.1</v>
          </cell>
          <cell r="K2274" t="str">
            <v>504</v>
          </cell>
        </row>
        <row r="2275">
          <cell r="A2275" t="str">
            <v>110300000</v>
          </cell>
          <cell r="B2275" t="str">
            <v>504C2CS0002</v>
          </cell>
          <cell r="C2275" t="str">
            <v>เครื่องคิดเลข</v>
          </cell>
          <cell r="D2275" t="str">
            <v>2 ต.ค. 41</v>
          </cell>
          <cell r="E2275">
            <v>640</v>
          </cell>
          <cell r="F2275">
            <v>0</v>
          </cell>
          <cell r="G2275">
            <v>20</v>
          </cell>
          <cell r="H2275">
            <v>159.9</v>
          </cell>
          <cell r="I2275">
            <v>159.9</v>
          </cell>
          <cell r="J2275">
            <v>480.1</v>
          </cell>
          <cell r="K2275" t="str">
            <v>504</v>
          </cell>
        </row>
        <row r="2276">
          <cell r="A2276" t="str">
            <v>110300000</v>
          </cell>
          <cell r="B2276" t="str">
            <v>504C2PA0001</v>
          </cell>
          <cell r="C2276" t="str">
            <v>PARTTITION ครึ่งกระจก 250-150</v>
          </cell>
          <cell r="D2276" t="str">
            <v>27 ต.ค. 41</v>
          </cell>
          <cell r="E2276">
            <v>6377.9</v>
          </cell>
          <cell r="F2276">
            <v>0</v>
          </cell>
          <cell r="G2276">
            <v>20</v>
          </cell>
          <cell r="H2276">
            <v>1506.24</v>
          </cell>
          <cell r="I2276">
            <v>1506.24</v>
          </cell>
          <cell r="J2276">
            <v>4871.66</v>
          </cell>
          <cell r="K2276" t="str">
            <v>504</v>
          </cell>
        </row>
        <row r="2277">
          <cell r="A2277" t="str">
            <v>110300000</v>
          </cell>
          <cell r="B2277" t="str">
            <v>504C2PT0001</v>
          </cell>
          <cell r="C2277" t="str">
            <v>กระติกน้ำร้อน</v>
          </cell>
          <cell r="D2277" t="str">
            <v>9 พ.ย. 41</v>
          </cell>
          <cell r="E2277">
            <v>545.45000000000005</v>
          </cell>
          <cell r="F2277">
            <v>0</v>
          </cell>
          <cell r="G2277">
            <v>20</v>
          </cell>
          <cell r="H2277">
            <v>124.99</v>
          </cell>
          <cell r="I2277">
            <v>124.99</v>
          </cell>
          <cell r="J2277">
            <v>420.46</v>
          </cell>
          <cell r="K2277" t="str">
            <v>504</v>
          </cell>
        </row>
        <row r="2278">
          <cell r="A2278" t="str">
            <v>110300000</v>
          </cell>
          <cell r="B2278" t="str">
            <v>504C2TA0001</v>
          </cell>
          <cell r="C2278" t="str">
            <v>โต๊ะทำงาน ผจก. 75-165-75</v>
          </cell>
          <cell r="D2278" t="str">
            <v>27 ต.ค. 41</v>
          </cell>
          <cell r="E2278">
            <v>4601.97</v>
          </cell>
          <cell r="F2278">
            <v>0</v>
          </cell>
          <cell r="G2278">
            <v>20</v>
          </cell>
          <cell r="H2278">
            <v>1086.83</v>
          </cell>
          <cell r="I2278">
            <v>1086.83</v>
          </cell>
          <cell r="J2278">
            <v>3515.14</v>
          </cell>
          <cell r="K2278" t="str">
            <v>504</v>
          </cell>
        </row>
        <row r="2279">
          <cell r="A2279" t="str">
            <v>110300000</v>
          </cell>
          <cell r="B2279" t="str">
            <v>504C2TA0002</v>
          </cell>
          <cell r="C2279" t="str">
            <v>โต๊ะข้างวาง คอมพิวเตอร์ 50-90-75</v>
          </cell>
          <cell r="D2279" t="str">
            <v>27 ต.ค. 41</v>
          </cell>
          <cell r="E2279">
            <v>2082.09</v>
          </cell>
          <cell r="F2279">
            <v>0</v>
          </cell>
          <cell r="G2279">
            <v>20</v>
          </cell>
          <cell r="H2279">
            <v>491.75</v>
          </cell>
          <cell r="I2279">
            <v>491.75</v>
          </cell>
          <cell r="J2279">
            <v>1590.34</v>
          </cell>
          <cell r="K2279" t="str">
            <v>504</v>
          </cell>
        </row>
        <row r="2280">
          <cell r="A2280" t="str">
            <v>110300000</v>
          </cell>
          <cell r="B2280" t="str">
            <v>505C2AR0001</v>
          </cell>
          <cell r="C2280" t="str">
            <v>Aircondition</v>
          </cell>
          <cell r="D2280" t="str">
            <v>21 ก.ย. 41</v>
          </cell>
          <cell r="E2280">
            <v>39800</v>
          </cell>
          <cell r="F2280">
            <v>0</v>
          </cell>
          <cell r="G2280">
            <v>20</v>
          </cell>
          <cell r="H2280">
            <v>10184.41</v>
          </cell>
          <cell r="I2280">
            <v>10184.41</v>
          </cell>
          <cell r="J2280">
            <v>29615.59</v>
          </cell>
          <cell r="K2280" t="str">
            <v>505</v>
          </cell>
        </row>
        <row r="2281">
          <cell r="A2281" t="str">
            <v>110300000</v>
          </cell>
          <cell r="B2281" t="str">
            <v>505C2CB0001</v>
          </cell>
          <cell r="C2281" t="str">
            <v>ตู้เก็บเอกสาร บานลิ้นชัก ขนาด 40*90*75</v>
          </cell>
          <cell r="D2281" t="str">
            <v>5 พ.ย. 41</v>
          </cell>
          <cell r="E2281">
            <v>3376.67</v>
          </cell>
          <cell r="F2281">
            <v>0</v>
          </cell>
          <cell r="G2281">
            <v>20</v>
          </cell>
          <cell r="H2281">
            <v>780.84</v>
          </cell>
          <cell r="I2281">
            <v>780.84</v>
          </cell>
          <cell r="J2281">
            <v>2595.83</v>
          </cell>
          <cell r="K2281" t="str">
            <v>505</v>
          </cell>
        </row>
        <row r="2282">
          <cell r="A2282" t="str">
            <v>110300000</v>
          </cell>
          <cell r="B2282" t="str">
            <v>505C2CB0002</v>
          </cell>
          <cell r="C2282" t="str">
            <v>ตู้เก็บเอกสาร ขนาด 40*80*190</v>
          </cell>
          <cell r="D2282" t="str">
            <v>5 พ.ย. 41</v>
          </cell>
          <cell r="E2282">
            <v>4498.01</v>
          </cell>
          <cell r="F2282">
            <v>0</v>
          </cell>
          <cell r="G2282">
            <v>20</v>
          </cell>
          <cell r="H2282">
            <v>1040.05</v>
          </cell>
          <cell r="I2282">
            <v>1040.05</v>
          </cell>
          <cell r="J2282">
            <v>3457.96</v>
          </cell>
          <cell r="K2282" t="str">
            <v>505</v>
          </cell>
        </row>
        <row r="2283">
          <cell r="A2283" t="str">
            <v>110300000</v>
          </cell>
          <cell r="B2283" t="str">
            <v>505C2CB0003</v>
          </cell>
          <cell r="C2283" t="str">
            <v>ตู้เก็บเอกสาร ขนาด 40*80*190</v>
          </cell>
          <cell r="D2283" t="str">
            <v>5 พ.ย. 41</v>
          </cell>
          <cell r="E2283">
            <v>4498.01</v>
          </cell>
          <cell r="F2283">
            <v>0</v>
          </cell>
          <cell r="G2283">
            <v>20</v>
          </cell>
          <cell r="H2283">
            <v>1040.05</v>
          </cell>
          <cell r="I2283">
            <v>1040.05</v>
          </cell>
          <cell r="J2283">
            <v>3457.96</v>
          </cell>
          <cell r="K2283" t="str">
            <v>505</v>
          </cell>
        </row>
        <row r="2284">
          <cell r="A2284" t="str">
            <v>110300000</v>
          </cell>
          <cell r="B2284" t="str">
            <v>505C2CB0004</v>
          </cell>
          <cell r="C2284" t="str">
            <v>ตู้เก็บเอกสาร ขนาด 40*80*190</v>
          </cell>
          <cell r="D2284" t="str">
            <v>5 พ.ย. 41</v>
          </cell>
          <cell r="E2284">
            <v>4498.01</v>
          </cell>
          <cell r="F2284">
            <v>0</v>
          </cell>
          <cell r="G2284">
            <v>20</v>
          </cell>
          <cell r="H2284">
            <v>1040.05</v>
          </cell>
          <cell r="I2284">
            <v>1040.05</v>
          </cell>
          <cell r="J2284">
            <v>3457.96</v>
          </cell>
          <cell r="K2284" t="str">
            <v>505</v>
          </cell>
        </row>
        <row r="2285">
          <cell r="A2285" t="str">
            <v>110300000</v>
          </cell>
          <cell r="B2285" t="str">
            <v>505C2CB0005</v>
          </cell>
          <cell r="C2285" t="str">
            <v>ตู้เก็บเอกสาร บานเลื่อน 40-80-75</v>
          </cell>
          <cell r="D2285" t="str">
            <v>5 พ.ย. 41</v>
          </cell>
          <cell r="E2285">
            <v>2263.31</v>
          </cell>
          <cell r="F2285">
            <v>0</v>
          </cell>
          <cell r="G2285">
            <v>20</v>
          </cell>
          <cell r="H2285">
            <v>523.4</v>
          </cell>
          <cell r="I2285">
            <v>523.4</v>
          </cell>
          <cell r="J2285">
            <v>1739.91</v>
          </cell>
          <cell r="K2285" t="str">
            <v>505</v>
          </cell>
        </row>
        <row r="2286">
          <cell r="A2286" t="str">
            <v>110300000</v>
          </cell>
          <cell r="B2286" t="str">
            <v>505C2CB0006</v>
          </cell>
          <cell r="C2286" t="str">
            <v>ตู้เก็บเอกสาร บานเลื่อน 40-80-75</v>
          </cell>
          <cell r="D2286" t="str">
            <v>5 พ.ย. 41</v>
          </cell>
          <cell r="E2286">
            <v>2263.31</v>
          </cell>
          <cell r="F2286">
            <v>0</v>
          </cell>
          <cell r="G2286">
            <v>20</v>
          </cell>
          <cell r="H2286">
            <v>523.4</v>
          </cell>
          <cell r="I2286">
            <v>523.4</v>
          </cell>
          <cell r="J2286">
            <v>1739.91</v>
          </cell>
          <cell r="K2286" t="str">
            <v>505</v>
          </cell>
        </row>
        <row r="2287">
          <cell r="A2287" t="str">
            <v>110300000</v>
          </cell>
          <cell r="B2287" t="str">
            <v>505C2CH0001</v>
          </cell>
          <cell r="C2287" t="str">
            <v>เก้าอี้ทำงานผจก.</v>
          </cell>
          <cell r="D2287" t="str">
            <v>5 พ.ย. 41</v>
          </cell>
          <cell r="E2287">
            <v>4038.29</v>
          </cell>
          <cell r="F2287">
            <v>0</v>
          </cell>
          <cell r="G2287">
            <v>20</v>
          </cell>
          <cell r="H2287">
            <v>933.81</v>
          </cell>
          <cell r="I2287">
            <v>933.81</v>
          </cell>
          <cell r="J2287">
            <v>3104.48</v>
          </cell>
          <cell r="K2287" t="str">
            <v>505</v>
          </cell>
        </row>
        <row r="2288">
          <cell r="A2288" t="str">
            <v>110300000</v>
          </cell>
          <cell r="B2288" t="str">
            <v>505C2CH0002</v>
          </cell>
          <cell r="C2288" t="str">
            <v>เก้าอี้รับแขกหน้าโต๊ะจนท.สินไหม</v>
          </cell>
          <cell r="D2288" t="str">
            <v>5 พ.ย. 41</v>
          </cell>
          <cell r="E2288">
            <v>1705.35</v>
          </cell>
          <cell r="F2288">
            <v>0</v>
          </cell>
          <cell r="G2288">
            <v>20</v>
          </cell>
          <cell r="H2288">
            <v>394.34</v>
          </cell>
          <cell r="I2288">
            <v>394.34</v>
          </cell>
          <cell r="J2288">
            <v>1311.01</v>
          </cell>
          <cell r="K2288" t="str">
            <v>505</v>
          </cell>
        </row>
        <row r="2289">
          <cell r="A2289" t="str">
            <v>110300000</v>
          </cell>
          <cell r="B2289" t="str">
            <v>505C2CH0003</v>
          </cell>
          <cell r="C2289" t="str">
            <v>เก้าอี้รับแขกหน้าโต๊ะจนท.สินไหม</v>
          </cell>
          <cell r="D2289" t="str">
            <v>5 พ.ย. 41</v>
          </cell>
          <cell r="E2289">
            <v>1705.35</v>
          </cell>
          <cell r="F2289">
            <v>0</v>
          </cell>
          <cell r="G2289">
            <v>20</v>
          </cell>
          <cell r="H2289">
            <v>394.34</v>
          </cell>
          <cell r="I2289">
            <v>394.34</v>
          </cell>
          <cell r="J2289">
            <v>1311.01</v>
          </cell>
          <cell r="K2289" t="str">
            <v>505</v>
          </cell>
        </row>
        <row r="2290">
          <cell r="A2290" t="str">
            <v>110300000</v>
          </cell>
          <cell r="B2290" t="str">
            <v>505C2CH0004</v>
          </cell>
          <cell r="C2290" t="str">
            <v>เก้าอี้พักคอย 3 ที่นั่งพร้อมที่วางของ</v>
          </cell>
          <cell r="D2290" t="str">
            <v>5 พ.ย. 41</v>
          </cell>
          <cell r="E2290">
            <v>3037.77</v>
          </cell>
          <cell r="F2290">
            <v>0</v>
          </cell>
          <cell r="G2290">
            <v>20</v>
          </cell>
          <cell r="H2290">
            <v>702.45</v>
          </cell>
          <cell r="I2290">
            <v>702.45</v>
          </cell>
          <cell r="J2290">
            <v>2335.3200000000002</v>
          </cell>
          <cell r="K2290" t="str">
            <v>505</v>
          </cell>
        </row>
        <row r="2291">
          <cell r="A2291" t="str">
            <v>110300000</v>
          </cell>
          <cell r="B2291" t="str">
            <v>505C2CH0005</v>
          </cell>
          <cell r="C2291" t="str">
            <v>เก้าอี้หน้าโต๊ะ จนท.สินไหม</v>
          </cell>
          <cell r="D2291" t="str">
            <v>5 พ.ย. 41</v>
          </cell>
          <cell r="E2291">
            <v>1705.35</v>
          </cell>
          <cell r="F2291">
            <v>0</v>
          </cell>
          <cell r="G2291">
            <v>20</v>
          </cell>
          <cell r="H2291">
            <v>394.34</v>
          </cell>
          <cell r="I2291">
            <v>394.34</v>
          </cell>
          <cell r="J2291">
            <v>1311.01</v>
          </cell>
          <cell r="K2291" t="str">
            <v>505</v>
          </cell>
        </row>
        <row r="2292">
          <cell r="A2292" t="str">
            <v>110300000</v>
          </cell>
          <cell r="B2292" t="str">
            <v>505C2CH0006</v>
          </cell>
          <cell r="C2292" t="str">
            <v>เก้าอี้หน้าโต๊ะ จนท.สินไหม</v>
          </cell>
          <cell r="D2292" t="str">
            <v>5 พ.ย. 41</v>
          </cell>
          <cell r="E2292">
            <v>1705.35</v>
          </cell>
          <cell r="F2292">
            <v>0</v>
          </cell>
          <cell r="G2292">
            <v>20</v>
          </cell>
          <cell r="H2292">
            <v>394.34</v>
          </cell>
          <cell r="I2292">
            <v>394.34</v>
          </cell>
          <cell r="J2292">
            <v>1311.01</v>
          </cell>
          <cell r="K2292" t="str">
            <v>505</v>
          </cell>
        </row>
        <row r="2293">
          <cell r="A2293" t="str">
            <v>110300000</v>
          </cell>
          <cell r="B2293" t="str">
            <v>505C2CH0007</v>
          </cell>
          <cell r="C2293" t="str">
            <v>เก้าอี้ทำงาน จนท.สินไหม</v>
          </cell>
          <cell r="D2293" t="str">
            <v>5 พ.ย. 41</v>
          </cell>
          <cell r="E2293">
            <v>2123.1</v>
          </cell>
          <cell r="F2293">
            <v>0</v>
          </cell>
          <cell r="G2293">
            <v>20</v>
          </cell>
          <cell r="H2293">
            <v>490.9</v>
          </cell>
          <cell r="I2293">
            <v>490.9</v>
          </cell>
          <cell r="J2293">
            <v>1632.2</v>
          </cell>
          <cell r="K2293" t="str">
            <v>606</v>
          </cell>
        </row>
        <row r="2294">
          <cell r="A2294" t="str">
            <v>110300000</v>
          </cell>
          <cell r="B2294" t="str">
            <v>505C2CH0008</v>
          </cell>
          <cell r="C2294" t="str">
            <v>เก้าอี้ทำงาน จนท.สินไหม</v>
          </cell>
          <cell r="D2294" t="str">
            <v>5 พ.ย. 41</v>
          </cell>
          <cell r="E2294">
            <v>2123.1</v>
          </cell>
          <cell r="F2294">
            <v>0</v>
          </cell>
          <cell r="G2294">
            <v>20</v>
          </cell>
          <cell r="H2294">
            <v>490.9</v>
          </cell>
          <cell r="I2294">
            <v>490.9</v>
          </cell>
          <cell r="J2294">
            <v>1632.2</v>
          </cell>
          <cell r="K2294" t="str">
            <v>505</v>
          </cell>
        </row>
        <row r="2295">
          <cell r="A2295" t="str">
            <v>110300000</v>
          </cell>
          <cell r="B2295" t="str">
            <v>505C2CH0009</v>
          </cell>
          <cell r="C2295" t="str">
            <v>เก้าอี้ทำงาน จนท.สินไหม</v>
          </cell>
          <cell r="D2295" t="str">
            <v>5 พ.ย. 41</v>
          </cell>
          <cell r="E2295">
            <v>2123.1</v>
          </cell>
          <cell r="F2295">
            <v>0</v>
          </cell>
          <cell r="G2295">
            <v>20</v>
          </cell>
          <cell r="H2295">
            <v>490.9</v>
          </cell>
          <cell r="I2295">
            <v>490.9</v>
          </cell>
          <cell r="J2295">
            <v>1632.2</v>
          </cell>
          <cell r="K2295" t="str">
            <v>505</v>
          </cell>
        </row>
        <row r="2296">
          <cell r="A2296" t="str">
            <v>110300000</v>
          </cell>
          <cell r="B2296" t="str">
            <v>505C2CH0010</v>
          </cell>
          <cell r="C2296" t="str">
            <v>เก้าอี้หน้าโต๊ะ จนท.สินไหม</v>
          </cell>
          <cell r="D2296" t="str">
            <v>5 พ.ย. 41</v>
          </cell>
          <cell r="E2296">
            <v>1705.35</v>
          </cell>
          <cell r="F2296">
            <v>0</v>
          </cell>
          <cell r="G2296">
            <v>20</v>
          </cell>
          <cell r="H2296">
            <v>394.34</v>
          </cell>
          <cell r="I2296">
            <v>394.34</v>
          </cell>
          <cell r="J2296">
            <v>1311.01</v>
          </cell>
          <cell r="K2296" t="str">
            <v>505</v>
          </cell>
        </row>
        <row r="2297">
          <cell r="A2297" t="str">
            <v>110300000</v>
          </cell>
          <cell r="B2297" t="str">
            <v>505C2CS0001</v>
          </cell>
          <cell r="C2297" t="str">
            <v>เครื่องคิดเลข</v>
          </cell>
          <cell r="D2297" t="str">
            <v>12 ต.ค. 41</v>
          </cell>
          <cell r="E2297">
            <v>640</v>
          </cell>
          <cell r="F2297">
            <v>0</v>
          </cell>
          <cell r="G2297">
            <v>20</v>
          </cell>
          <cell r="H2297">
            <v>156.38999999999999</v>
          </cell>
          <cell r="I2297">
            <v>156.38999999999999</v>
          </cell>
          <cell r="J2297">
            <v>483.61</v>
          </cell>
          <cell r="K2297" t="str">
            <v>505</v>
          </cell>
        </row>
        <row r="2298">
          <cell r="A2298" t="str">
            <v>110300000</v>
          </cell>
          <cell r="B2298" t="str">
            <v>505C2CS0002</v>
          </cell>
          <cell r="C2298" t="str">
            <v>เครื่องคิดเลข</v>
          </cell>
          <cell r="D2298" t="str">
            <v>12 ต.ค. 41</v>
          </cell>
          <cell r="E2298">
            <v>640</v>
          </cell>
          <cell r="F2298">
            <v>0</v>
          </cell>
          <cell r="G2298">
            <v>20</v>
          </cell>
          <cell r="H2298">
            <v>156.38999999999999</v>
          </cell>
          <cell r="I2298">
            <v>156.38999999999999</v>
          </cell>
          <cell r="J2298">
            <v>483.61</v>
          </cell>
          <cell r="K2298" t="str">
            <v>505</v>
          </cell>
        </row>
        <row r="2299">
          <cell r="A2299" t="str">
            <v>110300000</v>
          </cell>
          <cell r="B2299" t="str">
            <v>505C2KB0001</v>
          </cell>
          <cell r="C2299" t="str">
            <v>ตู้เย็น</v>
          </cell>
          <cell r="D2299" t="str">
            <v>29 ต.ค. 42</v>
          </cell>
          <cell r="E2299">
            <v>5046.7299999999996</v>
          </cell>
          <cell r="F2299">
            <v>0</v>
          </cell>
          <cell r="G2299">
            <v>20</v>
          </cell>
          <cell r="H2299">
            <v>176.99</v>
          </cell>
          <cell r="I2299">
            <v>176.99</v>
          </cell>
          <cell r="J2299">
            <v>4869.74</v>
          </cell>
          <cell r="K2299" t="str">
            <v>505</v>
          </cell>
        </row>
        <row r="2300">
          <cell r="A2300" t="str">
            <v>110300000</v>
          </cell>
          <cell r="B2300" t="str">
            <v>505C2PA0001</v>
          </cell>
          <cell r="C2300" t="str">
            <v>ฉากครึ่งกระจก ขนาด 250*150</v>
          </cell>
          <cell r="D2300" t="str">
            <v>5 พ.ย. 41</v>
          </cell>
          <cell r="E2300">
            <v>6377.9</v>
          </cell>
          <cell r="F2300">
            <v>0</v>
          </cell>
          <cell r="G2300">
            <v>20</v>
          </cell>
          <cell r="H2300">
            <v>1474.79</v>
          </cell>
          <cell r="I2300">
            <v>1474.79</v>
          </cell>
          <cell r="J2300">
            <v>4903.1099999999997</v>
          </cell>
          <cell r="K2300" t="str">
            <v>505</v>
          </cell>
        </row>
        <row r="2301">
          <cell r="A2301" t="str">
            <v>110300000</v>
          </cell>
          <cell r="B2301" t="str">
            <v>505C2TA0001</v>
          </cell>
          <cell r="C2301" t="str">
            <v>โต๊ะทำงานผจก. ขนาด 75*165*75</v>
          </cell>
          <cell r="D2301" t="str">
            <v>5 พ.ย. 41</v>
          </cell>
          <cell r="E2301">
            <v>4601.97</v>
          </cell>
          <cell r="F2301">
            <v>0</v>
          </cell>
          <cell r="G2301">
            <v>20</v>
          </cell>
          <cell r="H2301">
            <v>1064.1300000000001</v>
          </cell>
          <cell r="I2301">
            <v>1064.1300000000001</v>
          </cell>
          <cell r="J2301">
            <v>3537.84</v>
          </cell>
          <cell r="K2301" t="str">
            <v>505</v>
          </cell>
        </row>
        <row r="2302">
          <cell r="A2302" t="str">
            <v>110300000</v>
          </cell>
          <cell r="B2302" t="str">
            <v>505C2TA0002</v>
          </cell>
          <cell r="C2302" t="str">
            <v>โต๊ะข้างวางคอมพิวเตอร์ 50*90*75ั</v>
          </cell>
          <cell r="D2302" t="str">
            <v>5 พ.ย. 41</v>
          </cell>
          <cell r="E2302">
            <v>2082.09</v>
          </cell>
          <cell r="F2302">
            <v>0</v>
          </cell>
          <cell r="G2302">
            <v>20</v>
          </cell>
          <cell r="H2302">
            <v>481.48</v>
          </cell>
          <cell r="I2302">
            <v>481.48</v>
          </cell>
          <cell r="J2302">
            <v>1600.61</v>
          </cell>
          <cell r="K2302" t="str">
            <v>505</v>
          </cell>
        </row>
        <row r="2303">
          <cell r="A2303" t="str">
            <v>110300000</v>
          </cell>
          <cell r="B2303" t="str">
            <v>505C2TA0003</v>
          </cell>
          <cell r="C2303" t="str">
            <v>โต๊ะทำงาน จนท.สินไหม 60-120-75</v>
          </cell>
          <cell r="D2303" t="str">
            <v>5 พ.ย. 41</v>
          </cell>
          <cell r="E2303">
            <v>3654.87</v>
          </cell>
          <cell r="F2303">
            <v>0</v>
          </cell>
          <cell r="G2303">
            <v>20</v>
          </cell>
          <cell r="H2303">
            <v>845.1</v>
          </cell>
          <cell r="I2303">
            <v>845.1</v>
          </cell>
          <cell r="J2303">
            <v>2809.77</v>
          </cell>
          <cell r="K2303" t="str">
            <v>505</v>
          </cell>
        </row>
        <row r="2304">
          <cell r="A2304" t="str">
            <v>110300000</v>
          </cell>
          <cell r="B2304" t="str">
            <v>505C2TA0004</v>
          </cell>
          <cell r="C2304" t="str">
            <v>โต๊ะทำงาน จนท.สินไหม 60-120-75</v>
          </cell>
          <cell r="D2304" t="str">
            <v>5 พ.ย. 41</v>
          </cell>
          <cell r="E2304">
            <v>3654.87</v>
          </cell>
          <cell r="F2304">
            <v>0</v>
          </cell>
          <cell r="G2304">
            <v>20</v>
          </cell>
          <cell r="H2304">
            <v>845.1</v>
          </cell>
          <cell r="I2304">
            <v>845.1</v>
          </cell>
          <cell r="J2304">
            <v>2809.77</v>
          </cell>
          <cell r="K2304" t="str">
            <v>505</v>
          </cell>
        </row>
        <row r="2305">
          <cell r="A2305" t="str">
            <v>110300000</v>
          </cell>
          <cell r="B2305" t="str">
            <v>505C2TA0005</v>
          </cell>
          <cell r="C2305" t="str">
            <v>โต๊ะทำงาน จนท.สินไหม 60-120-75</v>
          </cell>
          <cell r="D2305" t="str">
            <v>5 พ.ย. 41</v>
          </cell>
          <cell r="E2305">
            <v>3654.87</v>
          </cell>
          <cell r="F2305">
            <v>0</v>
          </cell>
          <cell r="G2305">
            <v>20</v>
          </cell>
          <cell r="H2305">
            <v>845.1</v>
          </cell>
          <cell r="I2305">
            <v>845.1</v>
          </cell>
          <cell r="J2305">
            <v>2809.77</v>
          </cell>
          <cell r="K2305" t="str">
            <v>505</v>
          </cell>
        </row>
        <row r="2306">
          <cell r="A2306" t="str">
            <v>110300000</v>
          </cell>
          <cell r="B2306" t="str">
            <v>505C2TA0006</v>
          </cell>
          <cell r="C2306" t="str">
            <v>โต๊ะวางคอมพิวเตอร์ 60-100-75</v>
          </cell>
          <cell r="D2306" t="str">
            <v>5 พ.ย. 41</v>
          </cell>
          <cell r="E2306">
            <v>2336.75</v>
          </cell>
          <cell r="F2306">
            <v>0</v>
          </cell>
          <cell r="G2306">
            <v>20</v>
          </cell>
          <cell r="H2306">
            <v>540.29999999999995</v>
          </cell>
          <cell r="I2306">
            <v>540.29999999999995</v>
          </cell>
          <cell r="J2306">
            <v>1796.45</v>
          </cell>
          <cell r="K2306" t="str">
            <v>505</v>
          </cell>
        </row>
        <row r="2307">
          <cell r="A2307" t="str">
            <v>110300000</v>
          </cell>
          <cell r="B2307" t="str">
            <v>505C2TA0007</v>
          </cell>
          <cell r="C2307" t="str">
            <v>โต๊ะเข้ามุม จนท.สินไหม 60-60-75</v>
          </cell>
          <cell r="D2307" t="str">
            <v>5 พ.ย. 41</v>
          </cell>
          <cell r="E2307">
            <v>1267.57</v>
          </cell>
          <cell r="F2307">
            <v>0</v>
          </cell>
          <cell r="G2307">
            <v>20</v>
          </cell>
          <cell r="H2307">
            <v>293.11</v>
          </cell>
          <cell r="I2307">
            <v>293.11</v>
          </cell>
          <cell r="J2307">
            <v>974.46</v>
          </cell>
          <cell r="K2307" t="str">
            <v>505</v>
          </cell>
        </row>
        <row r="2308">
          <cell r="A2308" t="str">
            <v>110300000</v>
          </cell>
          <cell r="B2308" t="str">
            <v>506C2AR0001</v>
          </cell>
          <cell r="C2308" t="str">
            <v>AIRONDITIONING</v>
          </cell>
          <cell r="D2308" t="str">
            <v>9 ก.ย. 41</v>
          </cell>
          <cell r="E2308">
            <v>39800</v>
          </cell>
          <cell r="F2308">
            <v>0</v>
          </cell>
          <cell r="G2308">
            <v>20</v>
          </cell>
          <cell r="H2308">
            <v>10446.11</v>
          </cell>
          <cell r="I2308">
            <v>10446.11</v>
          </cell>
          <cell r="J2308">
            <v>29353.89</v>
          </cell>
          <cell r="K2308" t="str">
            <v>506</v>
          </cell>
        </row>
        <row r="2309">
          <cell r="A2309" t="str">
            <v>110300000</v>
          </cell>
          <cell r="B2309" t="str">
            <v>506C2CB0001</v>
          </cell>
          <cell r="C2309" t="str">
            <v>ตู้เก็บเอกสาร บานลิ้นชัก ขนาด 40*90*75</v>
          </cell>
          <cell r="D2309" t="str">
            <v>5 พ.ย. 41</v>
          </cell>
          <cell r="E2309">
            <v>3376.67</v>
          </cell>
          <cell r="F2309">
            <v>0</v>
          </cell>
          <cell r="G2309">
            <v>20</v>
          </cell>
          <cell r="H2309">
            <v>780.84</v>
          </cell>
          <cell r="I2309">
            <v>780.84</v>
          </cell>
          <cell r="J2309">
            <v>2595.83</v>
          </cell>
          <cell r="K2309" t="str">
            <v>506</v>
          </cell>
        </row>
        <row r="2310">
          <cell r="A2310" t="str">
            <v>110300000</v>
          </cell>
          <cell r="B2310" t="str">
            <v>506C2CB0002</v>
          </cell>
          <cell r="C2310" t="str">
            <v>ตู้เก็บเอกสาร ขนาด 40*80*190</v>
          </cell>
          <cell r="D2310" t="str">
            <v>5 พ.ย. 41</v>
          </cell>
          <cell r="E2310">
            <v>4498.01</v>
          </cell>
          <cell r="F2310">
            <v>0</v>
          </cell>
          <cell r="G2310">
            <v>20</v>
          </cell>
          <cell r="H2310">
            <v>1040.05</v>
          </cell>
          <cell r="I2310">
            <v>1040.05</v>
          </cell>
          <cell r="J2310">
            <v>3457.96</v>
          </cell>
          <cell r="K2310" t="str">
            <v>506</v>
          </cell>
        </row>
        <row r="2311">
          <cell r="A2311" t="str">
            <v>110300000</v>
          </cell>
          <cell r="B2311" t="str">
            <v>506C2CB0003</v>
          </cell>
          <cell r="C2311" t="str">
            <v>ตู้เก็บเอกสาร ขนาด 40*80*190</v>
          </cell>
          <cell r="D2311" t="str">
            <v>5 พ.ย. 41</v>
          </cell>
          <cell r="E2311">
            <v>4498.01</v>
          </cell>
          <cell r="F2311">
            <v>0</v>
          </cell>
          <cell r="G2311">
            <v>20</v>
          </cell>
          <cell r="H2311">
            <v>1040.05</v>
          </cell>
          <cell r="I2311">
            <v>1040.05</v>
          </cell>
          <cell r="J2311">
            <v>3457.96</v>
          </cell>
          <cell r="K2311" t="str">
            <v>506</v>
          </cell>
        </row>
        <row r="2312">
          <cell r="A2312" t="str">
            <v>110300000</v>
          </cell>
          <cell r="B2312" t="str">
            <v>506C2CB0004</v>
          </cell>
          <cell r="C2312" t="str">
            <v>ตู้เก็บเอกสาร ขนาด 40*80*190</v>
          </cell>
          <cell r="D2312" t="str">
            <v>5 พ.ย. 41</v>
          </cell>
          <cell r="E2312">
            <v>4498.01</v>
          </cell>
          <cell r="F2312">
            <v>0</v>
          </cell>
          <cell r="G2312">
            <v>20</v>
          </cell>
          <cell r="H2312">
            <v>1040.05</v>
          </cell>
          <cell r="I2312">
            <v>1040.05</v>
          </cell>
          <cell r="J2312">
            <v>3457.96</v>
          </cell>
          <cell r="K2312" t="str">
            <v>506</v>
          </cell>
        </row>
        <row r="2313">
          <cell r="A2313" t="str">
            <v>110300000</v>
          </cell>
          <cell r="B2313" t="str">
            <v>506C2CB0005</v>
          </cell>
          <cell r="C2313" t="str">
            <v>ตู้เก็บเอกสาร บานเลื่อน 40-80-75</v>
          </cell>
          <cell r="D2313" t="str">
            <v>5 พ.ย. 41</v>
          </cell>
          <cell r="E2313">
            <v>2263.31</v>
          </cell>
          <cell r="F2313">
            <v>0</v>
          </cell>
          <cell r="G2313">
            <v>20</v>
          </cell>
          <cell r="H2313">
            <v>523.4</v>
          </cell>
          <cell r="I2313">
            <v>523.4</v>
          </cell>
          <cell r="J2313">
            <v>1739.91</v>
          </cell>
          <cell r="K2313" t="str">
            <v>506</v>
          </cell>
        </row>
        <row r="2314">
          <cell r="A2314" t="str">
            <v>110300000</v>
          </cell>
          <cell r="B2314" t="str">
            <v>506C2CB0006</v>
          </cell>
          <cell r="C2314" t="str">
            <v>ตู้เก็บเอกสาร บานเลื่อน 40-80-75</v>
          </cell>
          <cell r="D2314" t="str">
            <v>5 พ.ย. 41</v>
          </cell>
          <cell r="E2314">
            <v>2263.31</v>
          </cell>
          <cell r="F2314">
            <v>0</v>
          </cell>
          <cell r="G2314">
            <v>20</v>
          </cell>
          <cell r="H2314">
            <v>523.4</v>
          </cell>
          <cell r="I2314">
            <v>523.4</v>
          </cell>
          <cell r="J2314">
            <v>1739.91</v>
          </cell>
          <cell r="K2314" t="str">
            <v>506</v>
          </cell>
        </row>
        <row r="2315">
          <cell r="A2315" t="str">
            <v>110300000</v>
          </cell>
          <cell r="B2315" t="str">
            <v>506C2CH0001</v>
          </cell>
          <cell r="C2315" t="str">
            <v>เก้าอี้ทำงานผจก.</v>
          </cell>
          <cell r="D2315" t="str">
            <v>5 พ.ย. 41</v>
          </cell>
          <cell r="E2315">
            <v>4038.29</v>
          </cell>
          <cell r="F2315">
            <v>0</v>
          </cell>
          <cell r="G2315">
            <v>20</v>
          </cell>
          <cell r="H2315">
            <v>933.81</v>
          </cell>
          <cell r="I2315">
            <v>933.81</v>
          </cell>
          <cell r="J2315">
            <v>3104.48</v>
          </cell>
          <cell r="K2315" t="str">
            <v>506</v>
          </cell>
        </row>
        <row r="2316">
          <cell r="A2316" t="str">
            <v>110300000</v>
          </cell>
          <cell r="B2316" t="str">
            <v>506C2CH0002</v>
          </cell>
          <cell r="C2316" t="str">
            <v>เก้าอี้รับแขกหน้าโต๊ะจนท.สินไหม</v>
          </cell>
          <cell r="D2316" t="str">
            <v>5 พ.ย. 41</v>
          </cell>
          <cell r="E2316">
            <v>1705.35</v>
          </cell>
          <cell r="F2316">
            <v>0</v>
          </cell>
          <cell r="G2316">
            <v>20</v>
          </cell>
          <cell r="H2316">
            <v>394.34</v>
          </cell>
          <cell r="I2316">
            <v>394.34</v>
          </cell>
          <cell r="J2316">
            <v>1311.01</v>
          </cell>
          <cell r="K2316" t="str">
            <v>506</v>
          </cell>
        </row>
        <row r="2317">
          <cell r="A2317" t="str">
            <v>110300000</v>
          </cell>
          <cell r="B2317" t="str">
            <v>506C2CH0003</v>
          </cell>
          <cell r="C2317" t="str">
            <v>เก้าอี้รับแขกหน้าโต๊ะจนท.สินไหม</v>
          </cell>
          <cell r="D2317" t="str">
            <v>5 พ.ย. 41</v>
          </cell>
          <cell r="E2317">
            <v>1705.35</v>
          </cell>
          <cell r="F2317">
            <v>0</v>
          </cell>
          <cell r="G2317">
            <v>20</v>
          </cell>
          <cell r="H2317">
            <v>394.34</v>
          </cell>
          <cell r="I2317">
            <v>394.34</v>
          </cell>
          <cell r="J2317">
            <v>1311.01</v>
          </cell>
          <cell r="K2317" t="str">
            <v>506</v>
          </cell>
        </row>
        <row r="2318">
          <cell r="A2318" t="str">
            <v>110300000</v>
          </cell>
          <cell r="B2318" t="str">
            <v>506C2CH0004</v>
          </cell>
          <cell r="C2318" t="str">
            <v>เก้าอี้พักคอย 3 ที่นั่งพร้อมที่วางของ</v>
          </cell>
          <cell r="D2318" t="str">
            <v>5 พ.ย. 41</v>
          </cell>
          <cell r="E2318">
            <v>3037.77</v>
          </cell>
          <cell r="F2318">
            <v>0</v>
          </cell>
          <cell r="G2318">
            <v>20</v>
          </cell>
          <cell r="H2318">
            <v>702.45</v>
          </cell>
          <cell r="I2318">
            <v>702.45</v>
          </cell>
          <cell r="J2318">
            <v>2335.3200000000002</v>
          </cell>
          <cell r="K2318" t="str">
            <v>506</v>
          </cell>
        </row>
        <row r="2319">
          <cell r="A2319" t="str">
            <v>110300000</v>
          </cell>
          <cell r="B2319" t="str">
            <v>506C2CH0005</v>
          </cell>
          <cell r="C2319" t="str">
            <v>เก้าอี้หน้าโต๊ะ จนท.สินไหม</v>
          </cell>
          <cell r="D2319" t="str">
            <v>5 พ.ย. 41</v>
          </cell>
          <cell r="E2319">
            <v>1705.35</v>
          </cell>
          <cell r="F2319">
            <v>0</v>
          </cell>
          <cell r="G2319">
            <v>20</v>
          </cell>
          <cell r="H2319">
            <v>394.34</v>
          </cell>
          <cell r="I2319">
            <v>394.34</v>
          </cell>
          <cell r="J2319">
            <v>1311.01</v>
          </cell>
          <cell r="K2319" t="str">
            <v>506</v>
          </cell>
        </row>
        <row r="2320">
          <cell r="A2320" t="str">
            <v>110300000</v>
          </cell>
          <cell r="B2320" t="str">
            <v>506C2CH0006</v>
          </cell>
          <cell r="C2320" t="str">
            <v>เก้าอี้หน้าโต๊ะ จนท.สินไหม</v>
          </cell>
          <cell r="D2320" t="str">
            <v>5 พ.ย. 41</v>
          </cell>
          <cell r="E2320">
            <v>1705.35</v>
          </cell>
          <cell r="F2320">
            <v>0</v>
          </cell>
          <cell r="G2320">
            <v>20</v>
          </cell>
          <cell r="H2320">
            <v>394.34</v>
          </cell>
          <cell r="I2320">
            <v>394.34</v>
          </cell>
          <cell r="J2320">
            <v>1311.01</v>
          </cell>
          <cell r="K2320" t="str">
            <v>506</v>
          </cell>
        </row>
        <row r="2321">
          <cell r="A2321" t="str">
            <v>110300000</v>
          </cell>
          <cell r="B2321" t="str">
            <v>506C2CH0007</v>
          </cell>
          <cell r="C2321" t="str">
            <v>เก้าอี้ทำงาน จนท.สินไหม</v>
          </cell>
          <cell r="D2321" t="str">
            <v>5 พ.ย. 41</v>
          </cell>
          <cell r="E2321">
            <v>2123.1</v>
          </cell>
          <cell r="F2321">
            <v>0</v>
          </cell>
          <cell r="G2321">
            <v>20</v>
          </cell>
          <cell r="H2321">
            <v>490.9</v>
          </cell>
          <cell r="I2321">
            <v>490.9</v>
          </cell>
          <cell r="J2321">
            <v>1632.2</v>
          </cell>
          <cell r="K2321" t="str">
            <v>506</v>
          </cell>
        </row>
        <row r="2322">
          <cell r="A2322" t="str">
            <v>110300000</v>
          </cell>
          <cell r="B2322" t="str">
            <v>506C2CH0008</v>
          </cell>
          <cell r="C2322" t="str">
            <v>เก้าอี้ทำงาน จนท.สินไหม</v>
          </cell>
          <cell r="D2322" t="str">
            <v>5 พ.ย. 41</v>
          </cell>
          <cell r="E2322">
            <v>2123.1</v>
          </cell>
          <cell r="F2322">
            <v>0</v>
          </cell>
          <cell r="G2322">
            <v>20</v>
          </cell>
          <cell r="H2322">
            <v>490.9</v>
          </cell>
          <cell r="I2322">
            <v>490.9</v>
          </cell>
          <cell r="J2322">
            <v>1632.2</v>
          </cell>
          <cell r="K2322" t="str">
            <v>506</v>
          </cell>
        </row>
        <row r="2323">
          <cell r="A2323" t="str">
            <v>110300000</v>
          </cell>
          <cell r="B2323" t="str">
            <v>506C2CH0009</v>
          </cell>
          <cell r="C2323" t="str">
            <v>เก้าอี้ทำงาน จนท.สินไหม</v>
          </cell>
          <cell r="D2323" t="str">
            <v>5 พ.ย. 41</v>
          </cell>
          <cell r="E2323">
            <v>2123.1</v>
          </cell>
          <cell r="F2323">
            <v>0</v>
          </cell>
          <cell r="G2323">
            <v>20</v>
          </cell>
          <cell r="H2323">
            <v>490.9</v>
          </cell>
          <cell r="I2323">
            <v>490.9</v>
          </cell>
          <cell r="J2323">
            <v>1632.2</v>
          </cell>
          <cell r="K2323" t="str">
            <v>506</v>
          </cell>
        </row>
        <row r="2324">
          <cell r="A2324" t="str">
            <v>110300000</v>
          </cell>
          <cell r="B2324" t="str">
            <v>506C2CH0010</v>
          </cell>
          <cell r="C2324" t="str">
            <v>เก้าอี้หน้าโต๊ะ จนท.สินไหม</v>
          </cell>
          <cell r="D2324" t="str">
            <v>5 พ.ย. 41</v>
          </cell>
          <cell r="E2324">
            <v>1705.35</v>
          </cell>
          <cell r="F2324">
            <v>0</v>
          </cell>
          <cell r="G2324">
            <v>20</v>
          </cell>
          <cell r="H2324">
            <v>394.34</v>
          </cell>
          <cell r="I2324">
            <v>394.34</v>
          </cell>
          <cell r="J2324">
            <v>1311.01</v>
          </cell>
          <cell r="K2324" t="str">
            <v>506</v>
          </cell>
        </row>
        <row r="2325">
          <cell r="A2325" t="str">
            <v>110300000</v>
          </cell>
          <cell r="B2325" t="str">
            <v>506C2CS0001</v>
          </cell>
          <cell r="C2325" t="str">
            <v>เครื่องคิดเลข</v>
          </cell>
          <cell r="D2325" t="str">
            <v>12 ต.ค. 41</v>
          </cell>
          <cell r="E2325">
            <v>640</v>
          </cell>
          <cell r="F2325">
            <v>0</v>
          </cell>
          <cell r="G2325">
            <v>20</v>
          </cell>
          <cell r="H2325">
            <v>156.38999999999999</v>
          </cell>
          <cell r="I2325">
            <v>156.38999999999999</v>
          </cell>
          <cell r="J2325">
            <v>483.61</v>
          </cell>
          <cell r="K2325" t="str">
            <v>506</v>
          </cell>
        </row>
        <row r="2326">
          <cell r="A2326" t="str">
            <v>110300000</v>
          </cell>
          <cell r="B2326" t="str">
            <v>506C2CS0002</v>
          </cell>
          <cell r="C2326" t="str">
            <v>เครื่องคิดเลข</v>
          </cell>
          <cell r="D2326" t="str">
            <v>12 ต.ค. 41</v>
          </cell>
          <cell r="E2326">
            <v>640</v>
          </cell>
          <cell r="F2326">
            <v>0</v>
          </cell>
          <cell r="G2326">
            <v>20</v>
          </cell>
          <cell r="H2326">
            <v>156.38999999999999</v>
          </cell>
          <cell r="I2326">
            <v>156.38999999999999</v>
          </cell>
          <cell r="J2326">
            <v>483.61</v>
          </cell>
          <cell r="K2326" t="str">
            <v>506</v>
          </cell>
        </row>
        <row r="2327">
          <cell r="A2327" t="str">
            <v>110300000</v>
          </cell>
          <cell r="B2327" t="str">
            <v>506C2PA0001</v>
          </cell>
          <cell r="C2327" t="str">
            <v>ฉากครึ่งกระจก ขนาด 250*150</v>
          </cell>
          <cell r="D2327" t="str">
            <v>5 พ.ย. 41</v>
          </cell>
          <cell r="E2327">
            <v>6377.9</v>
          </cell>
          <cell r="F2327">
            <v>0</v>
          </cell>
          <cell r="G2327">
            <v>20</v>
          </cell>
          <cell r="H2327">
            <v>1474.79</v>
          </cell>
          <cell r="I2327">
            <v>1474.79</v>
          </cell>
          <cell r="J2327">
            <v>4903.1099999999997</v>
          </cell>
          <cell r="K2327" t="str">
            <v>506</v>
          </cell>
        </row>
        <row r="2328">
          <cell r="A2328" t="str">
            <v>110300000</v>
          </cell>
          <cell r="B2328" t="str">
            <v>506C2PT0001</v>
          </cell>
          <cell r="C2328" t="str">
            <v>กระติกน้ำร้อน</v>
          </cell>
          <cell r="D2328" t="str">
            <v>3 พ.ย. 41</v>
          </cell>
          <cell r="E2328">
            <v>790</v>
          </cell>
          <cell r="F2328">
            <v>0</v>
          </cell>
          <cell r="G2328">
            <v>20</v>
          </cell>
          <cell r="H2328">
            <v>183.56</v>
          </cell>
          <cell r="I2328">
            <v>183.56</v>
          </cell>
          <cell r="J2328">
            <v>606.44000000000005</v>
          </cell>
          <cell r="K2328" t="str">
            <v>506</v>
          </cell>
        </row>
        <row r="2329">
          <cell r="A2329" t="str">
            <v>110300000</v>
          </cell>
          <cell r="B2329" t="str">
            <v>506C2TA0001</v>
          </cell>
          <cell r="C2329" t="str">
            <v>โต๊ะวางคอมพิวเตอร์ 60-100-75</v>
          </cell>
          <cell r="D2329" t="str">
            <v>5 พ.ย. 41</v>
          </cell>
          <cell r="E2329">
            <v>2336.75</v>
          </cell>
          <cell r="F2329">
            <v>0</v>
          </cell>
          <cell r="G2329">
            <v>20</v>
          </cell>
          <cell r="H2329">
            <v>540.29999999999995</v>
          </cell>
          <cell r="I2329">
            <v>540.29999999999995</v>
          </cell>
          <cell r="J2329">
            <v>1796.45</v>
          </cell>
          <cell r="K2329" t="str">
            <v>506</v>
          </cell>
        </row>
        <row r="2330">
          <cell r="A2330" t="str">
            <v>110300000</v>
          </cell>
          <cell r="B2330" t="str">
            <v>506C2TA0002</v>
          </cell>
          <cell r="C2330" t="str">
            <v>โต๊ะทำงานผจก. ขนาด 75*165*75</v>
          </cell>
          <cell r="D2330" t="str">
            <v>5 พ.ย. 41</v>
          </cell>
          <cell r="E2330">
            <v>4601.97</v>
          </cell>
          <cell r="F2330">
            <v>0</v>
          </cell>
          <cell r="G2330">
            <v>20</v>
          </cell>
          <cell r="H2330">
            <v>1064.1300000000001</v>
          </cell>
          <cell r="I2330">
            <v>1064.1300000000001</v>
          </cell>
          <cell r="J2330">
            <v>3537.84</v>
          </cell>
          <cell r="K2330" t="str">
            <v>506</v>
          </cell>
        </row>
        <row r="2331">
          <cell r="A2331" t="str">
            <v>110300000</v>
          </cell>
          <cell r="B2331" t="str">
            <v>506C2TA0003</v>
          </cell>
          <cell r="C2331" t="str">
            <v>โต๊ะข้างวางคอมพิวเตอร์ 50*90*75ั</v>
          </cell>
          <cell r="D2331" t="str">
            <v>5 พ.ย. 41</v>
          </cell>
          <cell r="E2331">
            <v>2082.09</v>
          </cell>
          <cell r="F2331">
            <v>0</v>
          </cell>
          <cell r="G2331">
            <v>20</v>
          </cell>
          <cell r="H2331">
            <v>481.48</v>
          </cell>
          <cell r="I2331">
            <v>481.48</v>
          </cell>
          <cell r="J2331">
            <v>1600.61</v>
          </cell>
          <cell r="K2331" t="str">
            <v>506</v>
          </cell>
        </row>
        <row r="2332">
          <cell r="A2332" t="str">
            <v>110300000</v>
          </cell>
          <cell r="B2332" t="str">
            <v>506C2TA0004</v>
          </cell>
          <cell r="C2332" t="str">
            <v>โต๊ะทำงาน จนท.สินไหม 60-120-75</v>
          </cell>
          <cell r="D2332" t="str">
            <v>5 พ.ย. 41</v>
          </cell>
          <cell r="E2332">
            <v>3654.87</v>
          </cell>
          <cell r="F2332">
            <v>0</v>
          </cell>
          <cell r="G2332">
            <v>20</v>
          </cell>
          <cell r="H2332">
            <v>845.1</v>
          </cell>
          <cell r="I2332">
            <v>845.1</v>
          </cell>
          <cell r="J2332">
            <v>2809.77</v>
          </cell>
          <cell r="K2332" t="str">
            <v>506</v>
          </cell>
        </row>
        <row r="2333">
          <cell r="A2333" t="str">
            <v>110300000</v>
          </cell>
          <cell r="B2333" t="str">
            <v>506C2TA0005</v>
          </cell>
          <cell r="C2333" t="str">
            <v>โต๊ะทำงาน จนท.สินไหม 60-120-75</v>
          </cell>
          <cell r="D2333" t="str">
            <v>5 พ.ย. 41</v>
          </cell>
          <cell r="E2333">
            <v>3654.87</v>
          </cell>
          <cell r="F2333">
            <v>0</v>
          </cell>
          <cell r="G2333">
            <v>20</v>
          </cell>
          <cell r="H2333">
            <v>845.1</v>
          </cell>
          <cell r="I2333">
            <v>845.1</v>
          </cell>
          <cell r="J2333">
            <v>2809.77</v>
          </cell>
          <cell r="K2333" t="str">
            <v>506</v>
          </cell>
        </row>
        <row r="2334">
          <cell r="A2334" t="str">
            <v>110300000</v>
          </cell>
          <cell r="B2334" t="str">
            <v>506C2TA0006</v>
          </cell>
          <cell r="C2334" t="str">
            <v>โต๊ะทำงาน จนท.สินไหม 60-120-75</v>
          </cell>
          <cell r="D2334" t="str">
            <v>5 พ.ย. 41</v>
          </cell>
          <cell r="E2334">
            <v>3654.87</v>
          </cell>
          <cell r="F2334">
            <v>0</v>
          </cell>
          <cell r="G2334">
            <v>20</v>
          </cell>
          <cell r="H2334">
            <v>845.1</v>
          </cell>
          <cell r="I2334">
            <v>845.1</v>
          </cell>
          <cell r="J2334">
            <v>2809.77</v>
          </cell>
          <cell r="K2334" t="str">
            <v>506</v>
          </cell>
        </row>
        <row r="2335">
          <cell r="A2335" t="str">
            <v>110300000</v>
          </cell>
          <cell r="B2335" t="str">
            <v>506C2TA0007</v>
          </cell>
          <cell r="C2335" t="str">
            <v>โต๊ะเข้ามุม จนท.สินไหม 60-60-75</v>
          </cell>
          <cell r="D2335" t="str">
            <v>5 พ.ย. 41</v>
          </cell>
          <cell r="E2335">
            <v>1267.57</v>
          </cell>
          <cell r="F2335">
            <v>0</v>
          </cell>
          <cell r="G2335">
            <v>20</v>
          </cell>
          <cell r="H2335">
            <v>293.11</v>
          </cell>
          <cell r="I2335">
            <v>293.11</v>
          </cell>
          <cell r="J2335">
            <v>974.46</v>
          </cell>
          <cell r="K2335" t="str">
            <v>506</v>
          </cell>
        </row>
        <row r="2336">
          <cell r="A2336" t="str">
            <v>110300000</v>
          </cell>
          <cell r="B2336" t="str">
            <v>5073207-2</v>
          </cell>
          <cell r="C2336" t="str">
            <v>ตู้คุณแจ 200 ชุด</v>
          </cell>
          <cell r="D2336" t="str">
            <v>26 มิ.ย. 41</v>
          </cell>
          <cell r="E2336">
            <v>4200</v>
          </cell>
          <cell r="F2336">
            <v>0</v>
          </cell>
          <cell r="G2336">
            <v>20</v>
          </cell>
          <cell r="H2336">
            <v>1274.93</v>
          </cell>
          <cell r="I2336">
            <v>1274.93</v>
          </cell>
          <cell r="J2336">
            <v>2925.07</v>
          </cell>
          <cell r="K2336" t="str">
            <v>100</v>
          </cell>
        </row>
        <row r="2337">
          <cell r="A2337" t="str">
            <v>110300000</v>
          </cell>
          <cell r="B2337" t="str">
            <v>507C2AR0001</v>
          </cell>
          <cell r="C2337" t="str">
            <v>AIRCONDITIONING</v>
          </cell>
          <cell r="D2337" t="str">
            <v>9 ก.ย. 41</v>
          </cell>
          <cell r="E2337">
            <v>39800</v>
          </cell>
          <cell r="F2337">
            <v>0</v>
          </cell>
          <cell r="G2337">
            <v>20</v>
          </cell>
          <cell r="H2337">
            <v>10446.11</v>
          </cell>
          <cell r="I2337">
            <v>10446.11</v>
          </cell>
          <cell r="J2337">
            <v>29353.89</v>
          </cell>
          <cell r="K2337" t="str">
            <v>507</v>
          </cell>
        </row>
        <row r="2338">
          <cell r="A2338" t="str">
            <v>110300000</v>
          </cell>
          <cell r="B2338" t="str">
            <v>507C2CB0002</v>
          </cell>
          <cell r="C2338" t="str">
            <v>ตู้เก็บเอกสาร บานเลื่อน</v>
          </cell>
          <cell r="D2338" t="str">
            <v>5 พ.ย. 41</v>
          </cell>
          <cell r="E2338">
            <v>2263.31</v>
          </cell>
          <cell r="F2338">
            <v>0</v>
          </cell>
          <cell r="G2338">
            <v>20</v>
          </cell>
          <cell r="H2338">
            <v>523.4</v>
          </cell>
          <cell r="I2338">
            <v>523.4</v>
          </cell>
          <cell r="J2338">
            <v>1739.91</v>
          </cell>
          <cell r="K2338" t="str">
            <v>507</v>
          </cell>
        </row>
        <row r="2339">
          <cell r="A2339" t="str">
            <v>110300000</v>
          </cell>
          <cell r="B2339" t="str">
            <v>507C2CB0003</v>
          </cell>
          <cell r="C2339" t="str">
            <v>ตู้เก็บเอกสาร บานเลื่อน</v>
          </cell>
          <cell r="D2339" t="str">
            <v>5 พ.ย. 41</v>
          </cell>
          <cell r="E2339">
            <v>2263.31</v>
          </cell>
          <cell r="F2339">
            <v>0</v>
          </cell>
          <cell r="G2339">
            <v>20</v>
          </cell>
          <cell r="H2339">
            <v>523.4</v>
          </cell>
          <cell r="I2339">
            <v>523.4</v>
          </cell>
          <cell r="J2339">
            <v>1739.91</v>
          </cell>
          <cell r="K2339" t="str">
            <v>507</v>
          </cell>
        </row>
        <row r="2340">
          <cell r="A2340" t="str">
            <v>110300000</v>
          </cell>
          <cell r="B2340" t="str">
            <v>507C2CB0004</v>
          </cell>
          <cell r="C2340" t="str">
            <v>ตู้เก็บเอกสาร บานลิ้นชัก</v>
          </cell>
          <cell r="D2340" t="str">
            <v>5 พ.ย. 41</v>
          </cell>
          <cell r="E2340">
            <v>3376.67</v>
          </cell>
          <cell r="F2340">
            <v>0</v>
          </cell>
          <cell r="G2340">
            <v>20</v>
          </cell>
          <cell r="H2340">
            <v>780.84</v>
          </cell>
          <cell r="I2340">
            <v>780.84</v>
          </cell>
          <cell r="J2340">
            <v>2595.83</v>
          </cell>
          <cell r="K2340" t="str">
            <v>507</v>
          </cell>
        </row>
        <row r="2341">
          <cell r="A2341" t="str">
            <v>110300000</v>
          </cell>
          <cell r="B2341" t="str">
            <v>507C2CB0005</v>
          </cell>
          <cell r="C2341" t="str">
            <v>ตู้เก็บเอกสาร ขนาด 40-80-190</v>
          </cell>
          <cell r="D2341" t="str">
            <v>5 พ.ย. 41</v>
          </cell>
          <cell r="E2341">
            <v>4498.01</v>
          </cell>
          <cell r="F2341">
            <v>0</v>
          </cell>
          <cell r="G2341">
            <v>20</v>
          </cell>
          <cell r="H2341">
            <v>1040.05</v>
          </cell>
          <cell r="I2341">
            <v>1040.05</v>
          </cell>
          <cell r="J2341">
            <v>3457.96</v>
          </cell>
          <cell r="K2341" t="str">
            <v>507</v>
          </cell>
        </row>
        <row r="2342">
          <cell r="A2342" t="str">
            <v>110300000</v>
          </cell>
          <cell r="B2342" t="str">
            <v>507C2CB0006</v>
          </cell>
          <cell r="C2342" t="str">
            <v>ตู้เก็บเอกสาร ขนาด 40-80-190</v>
          </cell>
          <cell r="D2342" t="str">
            <v>5 พ.ย. 41</v>
          </cell>
          <cell r="E2342">
            <v>4498.01</v>
          </cell>
          <cell r="F2342">
            <v>0</v>
          </cell>
          <cell r="G2342">
            <v>20</v>
          </cell>
          <cell r="H2342">
            <v>1040.05</v>
          </cell>
          <cell r="I2342">
            <v>1040.05</v>
          </cell>
          <cell r="J2342">
            <v>3457.96</v>
          </cell>
          <cell r="K2342" t="str">
            <v>507</v>
          </cell>
        </row>
        <row r="2343">
          <cell r="A2343" t="str">
            <v>110300000</v>
          </cell>
          <cell r="B2343" t="str">
            <v>507C2CB0007</v>
          </cell>
          <cell r="C2343" t="str">
            <v>ตู้เก็บเอกสาร ขนาด 40-80-190</v>
          </cell>
          <cell r="D2343" t="str">
            <v>5 พ.ย. 41</v>
          </cell>
          <cell r="E2343">
            <v>4498.01</v>
          </cell>
          <cell r="F2343">
            <v>0</v>
          </cell>
          <cell r="G2343">
            <v>20</v>
          </cell>
          <cell r="H2343">
            <v>1040.05</v>
          </cell>
          <cell r="I2343">
            <v>1040.05</v>
          </cell>
          <cell r="J2343">
            <v>3457.96</v>
          </cell>
          <cell r="K2343" t="str">
            <v>507</v>
          </cell>
        </row>
        <row r="2344">
          <cell r="A2344" t="str">
            <v>110300000</v>
          </cell>
          <cell r="B2344" t="str">
            <v>507C2CH0001</v>
          </cell>
          <cell r="C2344" t="str">
            <v>เก้าอี้รับแขกหน้าโต๊ะจนท.สินไหม</v>
          </cell>
          <cell r="D2344" t="str">
            <v>5 พ.ย. 41</v>
          </cell>
          <cell r="E2344">
            <v>1709.35</v>
          </cell>
          <cell r="F2344">
            <v>0</v>
          </cell>
          <cell r="G2344">
            <v>20</v>
          </cell>
          <cell r="H2344">
            <v>395.3</v>
          </cell>
          <cell r="I2344">
            <v>395.3</v>
          </cell>
          <cell r="J2344">
            <v>1314.05</v>
          </cell>
          <cell r="K2344" t="str">
            <v>507</v>
          </cell>
        </row>
        <row r="2345">
          <cell r="A2345" t="str">
            <v>110300000</v>
          </cell>
          <cell r="B2345" t="str">
            <v>507C2CH0002</v>
          </cell>
          <cell r="C2345" t="str">
            <v>เก้าอี้รับแขกหน้าโต๊ะจนท.สินไหม</v>
          </cell>
          <cell r="D2345" t="str">
            <v>5 พ.ย. 41</v>
          </cell>
          <cell r="E2345">
            <v>1709.35</v>
          </cell>
          <cell r="F2345">
            <v>0</v>
          </cell>
          <cell r="G2345">
            <v>20</v>
          </cell>
          <cell r="H2345">
            <v>395.3</v>
          </cell>
          <cell r="I2345">
            <v>395.3</v>
          </cell>
          <cell r="J2345">
            <v>1314.05</v>
          </cell>
          <cell r="K2345" t="str">
            <v>507</v>
          </cell>
        </row>
        <row r="2346">
          <cell r="A2346" t="str">
            <v>110300000</v>
          </cell>
          <cell r="B2346" t="str">
            <v>507C2CH0003</v>
          </cell>
          <cell r="C2346" t="str">
            <v>เก้าอี้ทำงานผู้จัดการ</v>
          </cell>
          <cell r="D2346" t="str">
            <v>5 พ.ย. 41</v>
          </cell>
          <cell r="E2346">
            <v>4038.29</v>
          </cell>
          <cell r="F2346">
            <v>0</v>
          </cell>
          <cell r="G2346">
            <v>20</v>
          </cell>
          <cell r="H2346">
            <v>933.81</v>
          </cell>
          <cell r="I2346">
            <v>933.81</v>
          </cell>
          <cell r="J2346">
            <v>3104.48</v>
          </cell>
          <cell r="K2346" t="str">
            <v>507</v>
          </cell>
        </row>
        <row r="2347">
          <cell r="A2347" t="str">
            <v>110300000</v>
          </cell>
          <cell r="B2347" t="str">
            <v>507C2CH0004</v>
          </cell>
          <cell r="C2347" t="str">
            <v>เก้าอี้รับแขกหน้าโต๊ะจนท.สินไหม</v>
          </cell>
          <cell r="D2347" t="str">
            <v>5 พ.ย. 41</v>
          </cell>
          <cell r="E2347">
            <v>1705.35</v>
          </cell>
          <cell r="F2347">
            <v>0</v>
          </cell>
          <cell r="G2347">
            <v>20</v>
          </cell>
          <cell r="H2347">
            <v>394.34</v>
          </cell>
          <cell r="I2347">
            <v>394.34</v>
          </cell>
          <cell r="J2347">
            <v>1311.01</v>
          </cell>
          <cell r="K2347" t="str">
            <v>507</v>
          </cell>
        </row>
        <row r="2348">
          <cell r="A2348" t="str">
            <v>110300000</v>
          </cell>
          <cell r="B2348" t="str">
            <v>507C2CH0005</v>
          </cell>
          <cell r="C2348" t="str">
            <v>เก้าอี้รับแขกหน้าโต๊ะจนท.สินไหม</v>
          </cell>
          <cell r="D2348" t="str">
            <v>5 พ.ย. 41</v>
          </cell>
          <cell r="E2348">
            <v>1705.35</v>
          </cell>
          <cell r="F2348">
            <v>0</v>
          </cell>
          <cell r="G2348">
            <v>20</v>
          </cell>
          <cell r="H2348">
            <v>394.34</v>
          </cell>
          <cell r="I2348">
            <v>394.34</v>
          </cell>
          <cell r="J2348">
            <v>1311.01</v>
          </cell>
          <cell r="K2348" t="str">
            <v>507</v>
          </cell>
        </row>
        <row r="2349">
          <cell r="A2349" t="str">
            <v>110300000</v>
          </cell>
          <cell r="B2349" t="str">
            <v>507C2CH0006</v>
          </cell>
          <cell r="C2349" t="str">
            <v>เก้าอี้พักคอย 3 ที่นั่งพร้อมที่วางของ</v>
          </cell>
          <cell r="D2349" t="str">
            <v>5 พ.ย. 41</v>
          </cell>
          <cell r="E2349">
            <v>3037.77</v>
          </cell>
          <cell r="F2349">
            <v>0</v>
          </cell>
          <cell r="G2349">
            <v>20</v>
          </cell>
          <cell r="H2349">
            <v>702.45</v>
          </cell>
          <cell r="I2349">
            <v>702.45</v>
          </cell>
          <cell r="J2349">
            <v>2335.3200000000002</v>
          </cell>
          <cell r="K2349" t="str">
            <v>507</v>
          </cell>
        </row>
        <row r="2350">
          <cell r="A2350" t="str">
            <v>110300000</v>
          </cell>
          <cell r="B2350" t="str">
            <v>507C2CH0007</v>
          </cell>
          <cell r="C2350" t="str">
            <v>เก้าอี้ทำงานจนท.สินไหม</v>
          </cell>
          <cell r="D2350" t="str">
            <v>5 พ.ย. 41</v>
          </cell>
          <cell r="E2350">
            <v>2123.1</v>
          </cell>
          <cell r="F2350">
            <v>0</v>
          </cell>
          <cell r="G2350">
            <v>20</v>
          </cell>
          <cell r="H2350">
            <v>490.9</v>
          </cell>
          <cell r="I2350">
            <v>490.9</v>
          </cell>
          <cell r="J2350">
            <v>1632.2</v>
          </cell>
          <cell r="K2350" t="str">
            <v>507</v>
          </cell>
        </row>
        <row r="2351">
          <cell r="A2351" t="str">
            <v>110300000</v>
          </cell>
          <cell r="B2351" t="str">
            <v>507C2CH0008</v>
          </cell>
          <cell r="C2351" t="str">
            <v>เก้าอี้ทำงานจนท.สินไหม</v>
          </cell>
          <cell r="D2351" t="str">
            <v>5 พ.ย. 41</v>
          </cell>
          <cell r="E2351">
            <v>2123.1</v>
          </cell>
          <cell r="F2351">
            <v>0</v>
          </cell>
          <cell r="G2351">
            <v>20</v>
          </cell>
          <cell r="H2351">
            <v>490.9</v>
          </cell>
          <cell r="I2351">
            <v>490.9</v>
          </cell>
          <cell r="J2351">
            <v>1632.2</v>
          </cell>
          <cell r="K2351" t="str">
            <v>507</v>
          </cell>
        </row>
        <row r="2352">
          <cell r="A2352" t="str">
            <v>110300000</v>
          </cell>
          <cell r="B2352" t="str">
            <v>507C2CH0009</v>
          </cell>
          <cell r="C2352" t="str">
            <v>เก้าอี้ทำงานจนท.สินไหม</v>
          </cell>
          <cell r="D2352" t="str">
            <v>5 พ.ย. 41</v>
          </cell>
          <cell r="E2352">
            <v>2123.1</v>
          </cell>
          <cell r="F2352">
            <v>0</v>
          </cell>
          <cell r="G2352">
            <v>20</v>
          </cell>
          <cell r="H2352">
            <v>490.9</v>
          </cell>
          <cell r="I2352">
            <v>490.9</v>
          </cell>
          <cell r="J2352">
            <v>1632.2</v>
          </cell>
          <cell r="K2352" t="str">
            <v>507</v>
          </cell>
        </row>
        <row r="2353">
          <cell r="A2353" t="str">
            <v>110300000</v>
          </cell>
          <cell r="B2353" t="str">
            <v>507C2CH0010</v>
          </cell>
          <cell r="C2353" t="str">
            <v>เก้าอี้รับแขกหน้าโต๊ะจนท.สินไหม</v>
          </cell>
          <cell r="D2353" t="str">
            <v>5 พ.ย. 41</v>
          </cell>
          <cell r="E2353">
            <v>1709.35</v>
          </cell>
          <cell r="F2353">
            <v>0</v>
          </cell>
          <cell r="G2353">
            <v>20</v>
          </cell>
          <cell r="H2353">
            <v>395.3</v>
          </cell>
          <cell r="I2353">
            <v>395.3</v>
          </cell>
          <cell r="J2353">
            <v>1314.05</v>
          </cell>
          <cell r="K2353" t="str">
            <v>507</v>
          </cell>
        </row>
        <row r="2354">
          <cell r="A2354" t="str">
            <v>110300000</v>
          </cell>
          <cell r="B2354" t="str">
            <v>507C2CS0001</v>
          </cell>
          <cell r="C2354" t="str">
            <v>เครื่องคิดเลข</v>
          </cell>
          <cell r="D2354" t="str">
            <v>19 ต.ค. 41</v>
          </cell>
          <cell r="E2354">
            <v>640</v>
          </cell>
          <cell r="F2354">
            <v>0</v>
          </cell>
          <cell r="G2354">
            <v>20</v>
          </cell>
          <cell r="H2354">
            <v>153.94</v>
          </cell>
          <cell r="I2354">
            <v>153.94</v>
          </cell>
          <cell r="J2354">
            <v>486.06</v>
          </cell>
          <cell r="K2354" t="str">
            <v>507</v>
          </cell>
        </row>
        <row r="2355">
          <cell r="A2355" t="str">
            <v>110300000</v>
          </cell>
          <cell r="B2355" t="str">
            <v>507C2PA0001</v>
          </cell>
          <cell r="C2355" t="str">
            <v>PARTITION ครึ่งกระจก</v>
          </cell>
          <cell r="D2355" t="str">
            <v>5 พ.ย. 41</v>
          </cell>
          <cell r="E2355">
            <v>6377.9</v>
          </cell>
          <cell r="F2355">
            <v>0</v>
          </cell>
          <cell r="G2355">
            <v>20</v>
          </cell>
          <cell r="H2355">
            <v>1474.79</v>
          </cell>
          <cell r="I2355">
            <v>1474.79</v>
          </cell>
          <cell r="J2355">
            <v>4903.1099999999997</v>
          </cell>
          <cell r="K2355" t="str">
            <v>507</v>
          </cell>
        </row>
        <row r="2356">
          <cell r="A2356" t="str">
            <v>110300000</v>
          </cell>
          <cell r="B2356" t="str">
            <v>507C2TA0001</v>
          </cell>
          <cell r="C2356" t="str">
            <v>โต๊ะทำงานจนท.สินไหม</v>
          </cell>
          <cell r="D2356" t="str">
            <v>5 พ.ย. 41</v>
          </cell>
          <cell r="E2356">
            <v>3654.87</v>
          </cell>
          <cell r="F2356">
            <v>0</v>
          </cell>
          <cell r="G2356">
            <v>20</v>
          </cell>
          <cell r="H2356">
            <v>845.1</v>
          </cell>
          <cell r="I2356">
            <v>845.1</v>
          </cell>
          <cell r="J2356">
            <v>2809.77</v>
          </cell>
          <cell r="K2356" t="str">
            <v>507</v>
          </cell>
        </row>
        <row r="2357">
          <cell r="A2357" t="str">
            <v>110300000</v>
          </cell>
          <cell r="B2357" t="str">
            <v>507C2TA0002</v>
          </cell>
          <cell r="C2357" t="str">
            <v>โต๊ะทำงานผู้จัดการ ขนาด 75-165-75</v>
          </cell>
          <cell r="D2357" t="str">
            <v>5 พ.ย. 41</v>
          </cell>
          <cell r="E2357">
            <v>4601.97</v>
          </cell>
          <cell r="F2357">
            <v>0</v>
          </cell>
          <cell r="G2357">
            <v>20</v>
          </cell>
          <cell r="H2357">
            <v>1064.1300000000001</v>
          </cell>
          <cell r="I2357">
            <v>1064.1300000000001</v>
          </cell>
          <cell r="J2357">
            <v>3537.84</v>
          </cell>
          <cell r="K2357" t="str">
            <v>507</v>
          </cell>
        </row>
        <row r="2358">
          <cell r="A2358" t="str">
            <v>110300000</v>
          </cell>
          <cell r="B2358" t="str">
            <v>507C2TA0003</v>
          </cell>
          <cell r="C2358" t="str">
            <v>โต๊ะข้างวางคอมพิวเตอร์ 50-90-75ั</v>
          </cell>
          <cell r="D2358" t="str">
            <v>5 พ.ย. 41</v>
          </cell>
          <cell r="E2358">
            <v>2082.09</v>
          </cell>
          <cell r="F2358">
            <v>0</v>
          </cell>
          <cell r="G2358">
            <v>20</v>
          </cell>
          <cell r="H2358">
            <v>481.48</v>
          </cell>
          <cell r="I2358">
            <v>481.48</v>
          </cell>
          <cell r="J2358">
            <v>1600.61</v>
          </cell>
          <cell r="K2358" t="str">
            <v>507</v>
          </cell>
        </row>
        <row r="2359">
          <cell r="A2359" t="str">
            <v>110300000</v>
          </cell>
          <cell r="B2359" t="str">
            <v>507C2TA0004</v>
          </cell>
          <cell r="C2359" t="str">
            <v>โต๊ะทำงานจนท.สินไหม</v>
          </cell>
          <cell r="D2359" t="str">
            <v>5 พ.ย. 41</v>
          </cell>
          <cell r="E2359">
            <v>3654.87</v>
          </cell>
          <cell r="F2359">
            <v>0</v>
          </cell>
          <cell r="G2359">
            <v>20</v>
          </cell>
          <cell r="H2359">
            <v>845.1</v>
          </cell>
          <cell r="I2359">
            <v>845.1</v>
          </cell>
          <cell r="J2359">
            <v>2809.77</v>
          </cell>
          <cell r="K2359" t="str">
            <v>507</v>
          </cell>
        </row>
        <row r="2360">
          <cell r="A2360" t="str">
            <v>110300000</v>
          </cell>
          <cell r="B2360" t="str">
            <v>507C2TA0005</v>
          </cell>
          <cell r="C2360" t="str">
            <v>โต๊ะทำงานจนท.สินไหม</v>
          </cell>
          <cell r="D2360" t="str">
            <v>5 พ.ย. 41</v>
          </cell>
          <cell r="E2360">
            <v>3654.87</v>
          </cell>
          <cell r="F2360">
            <v>0</v>
          </cell>
          <cell r="G2360">
            <v>20</v>
          </cell>
          <cell r="H2360">
            <v>845.1</v>
          </cell>
          <cell r="I2360">
            <v>845.1</v>
          </cell>
          <cell r="J2360">
            <v>2809.77</v>
          </cell>
          <cell r="K2360" t="str">
            <v>507</v>
          </cell>
        </row>
        <row r="2361">
          <cell r="A2361" t="str">
            <v>110300000</v>
          </cell>
          <cell r="B2361" t="str">
            <v>507C2TA0006</v>
          </cell>
          <cell r="C2361" t="str">
            <v>โต๊ะวางคอมพิวเตอร์-ปริ๊นเตอร์</v>
          </cell>
          <cell r="D2361" t="str">
            <v>5 พ.ย. 41</v>
          </cell>
          <cell r="E2361">
            <v>2336.75</v>
          </cell>
          <cell r="F2361">
            <v>0</v>
          </cell>
          <cell r="G2361">
            <v>20</v>
          </cell>
          <cell r="H2361">
            <v>540.29999999999995</v>
          </cell>
          <cell r="I2361">
            <v>540.29999999999995</v>
          </cell>
          <cell r="J2361">
            <v>1796.45</v>
          </cell>
          <cell r="K2361" t="str">
            <v>507</v>
          </cell>
        </row>
        <row r="2362">
          <cell r="A2362" t="str">
            <v>110300000</v>
          </cell>
          <cell r="B2362" t="str">
            <v>507C2TA0007</v>
          </cell>
          <cell r="C2362" t="str">
            <v>โต๊ะเข้ามุมเจ้าหน้าที่สินไหม</v>
          </cell>
          <cell r="D2362" t="str">
            <v>5 พ.ย. 41</v>
          </cell>
          <cell r="E2362">
            <v>1267.97</v>
          </cell>
          <cell r="F2362">
            <v>0</v>
          </cell>
          <cell r="G2362">
            <v>20</v>
          </cell>
          <cell r="H2362">
            <v>293.19</v>
          </cell>
          <cell r="I2362">
            <v>293.19</v>
          </cell>
          <cell r="J2362">
            <v>974.78</v>
          </cell>
          <cell r="K2362" t="str">
            <v>507</v>
          </cell>
        </row>
        <row r="2363">
          <cell r="A2363" t="str">
            <v>110300000</v>
          </cell>
          <cell r="B2363" t="str">
            <v>507C5CS0002</v>
          </cell>
          <cell r="C2363" t="str">
            <v>เครื่องคิดเลข</v>
          </cell>
          <cell r="D2363" t="str">
            <v>19 ต.ค. 41</v>
          </cell>
          <cell r="E2363">
            <v>640</v>
          </cell>
          <cell r="F2363">
            <v>0</v>
          </cell>
          <cell r="G2363">
            <v>20</v>
          </cell>
          <cell r="H2363">
            <v>153.94</v>
          </cell>
          <cell r="I2363">
            <v>153.94</v>
          </cell>
          <cell r="J2363">
            <v>486.06</v>
          </cell>
          <cell r="K2363" t="str">
            <v>507</v>
          </cell>
        </row>
        <row r="2364">
          <cell r="A2364" t="str">
            <v>110300000</v>
          </cell>
          <cell r="B2364" t="str">
            <v>508C2AR0001</v>
          </cell>
          <cell r="C2364" t="str">
            <v>AIRCONDITIONING</v>
          </cell>
          <cell r="D2364" t="str">
            <v>9 ก.ย. 41</v>
          </cell>
          <cell r="E2364">
            <v>39800</v>
          </cell>
          <cell r="F2364">
            <v>0</v>
          </cell>
          <cell r="G2364">
            <v>20</v>
          </cell>
          <cell r="H2364">
            <v>10446.11</v>
          </cell>
          <cell r="I2364">
            <v>10446.11</v>
          </cell>
          <cell r="J2364">
            <v>29353.89</v>
          </cell>
          <cell r="K2364" t="str">
            <v>508</v>
          </cell>
        </row>
        <row r="2365">
          <cell r="A2365" t="str">
            <v>110300000</v>
          </cell>
          <cell r="B2365" t="str">
            <v>508C2CB0001</v>
          </cell>
          <cell r="C2365" t="str">
            <v>ตู้เก็บเอกสาร บานเลื่อน</v>
          </cell>
          <cell r="D2365" t="str">
            <v>5 พ.ย. 41</v>
          </cell>
          <cell r="E2365">
            <v>2263.31</v>
          </cell>
          <cell r="F2365">
            <v>0</v>
          </cell>
          <cell r="G2365">
            <v>20</v>
          </cell>
          <cell r="H2365">
            <v>523.4</v>
          </cell>
          <cell r="I2365">
            <v>523.4</v>
          </cell>
          <cell r="J2365">
            <v>1739.91</v>
          </cell>
          <cell r="K2365" t="str">
            <v>508</v>
          </cell>
        </row>
        <row r="2366">
          <cell r="A2366" t="str">
            <v>110300000</v>
          </cell>
          <cell r="B2366" t="str">
            <v>508C2CB0002</v>
          </cell>
          <cell r="C2366" t="str">
            <v>ตู้เก็บเอกสาร บานเลื่อน</v>
          </cell>
          <cell r="D2366" t="str">
            <v>5 พ.ย. 41</v>
          </cell>
          <cell r="E2366">
            <v>2263.31</v>
          </cell>
          <cell r="F2366">
            <v>0</v>
          </cell>
          <cell r="G2366">
            <v>20</v>
          </cell>
          <cell r="H2366">
            <v>523.4</v>
          </cell>
          <cell r="I2366">
            <v>523.4</v>
          </cell>
          <cell r="J2366">
            <v>1739.91</v>
          </cell>
          <cell r="K2366" t="str">
            <v>508</v>
          </cell>
        </row>
        <row r="2367">
          <cell r="A2367" t="str">
            <v>110300000</v>
          </cell>
          <cell r="B2367" t="str">
            <v>508C2CB0003</v>
          </cell>
          <cell r="C2367" t="str">
            <v>ตู้เก็บเอกสาร บานลิ้นชัก</v>
          </cell>
          <cell r="D2367" t="str">
            <v>5 พ.ย. 41</v>
          </cell>
          <cell r="E2367">
            <v>3376.67</v>
          </cell>
          <cell r="F2367">
            <v>0</v>
          </cell>
          <cell r="G2367">
            <v>20</v>
          </cell>
          <cell r="H2367">
            <v>780.84</v>
          </cell>
          <cell r="I2367">
            <v>780.84</v>
          </cell>
          <cell r="J2367">
            <v>2595.83</v>
          </cell>
          <cell r="K2367" t="str">
            <v>508</v>
          </cell>
        </row>
        <row r="2368">
          <cell r="A2368" t="str">
            <v>110300000</v>
          </cell>
          <cell r="B2368" t="str">
            <v>508C2CB0004</v>
          </cell>
          <cell r="C2368" t="str">
            <v>ตู้เก็บเอกสาร ขนาด 40-80-190</v>
          </cell>
          <cell r="D2368" t="str">
            <v>5 พ.ย. 41</v>
          </cell>
          <cell r="E2368">
            <v>4498.01</v>
          </cell>
          <cell r="F2368">
            <v>0</v>
          </cell>
          <cell r="G2368">
            <v>20</v>
          </cell>
          <cell r="H2368">
            <v>1040.05</v>
          </cell>
          <cell r="I2368">
            <v>1040.05</v>
          </cell>
          <cell r="J2368">
            <v>3457.96</v>
          </cell>
          <cell r="K2368" t="str">
            <v>508</v>
          </cell>
        </row>
        <row r="2369">
          <cell r="A2369" t="str">
            <v>110300000</v>
          </cell>
          <cell r="B2369" t="str">
            <v>508C2CB0005</v>
          </cell>
          <cell r="C2369" t="str">
            <v>ตู้เก็บเอกสาร ขนาด 40-80-190</v>
          </cell>
          <cell r="D2369" t="str">
            <v>5 พ.ย. 41</v>
          </cell>
          <cell r="E2369">
            <v>4498.01</v>
          </cell>
          <cell r="F2369">
            <v>0</v>
          </cell>
          <cell r="G2369">
            <v>20</v>
          </cell>
          <cell r="H2369">
            <v>1040.05</v>
          </cell>
          <cell r="I2369">
            <v>1040.05</v>
          </cell>
          <cell r="J2369">
            <v>3457.96</v>
          </cell>
          <cell r="K2369" t="str">
            <v>508</v>
          </cell>
        </row>
        <row r="2370">
          <cell r="A2370" t="str">
            <v>110300000</v>
          </cell>
          <cell r="B2370" t="str">
            <v>508C2CB0006</v>
          </cell>
          <cell r="C2370" t="str">
            <v>ตู้เก็บเอกสาร ขนาด 40-80-190</v>
          </cell>
          <cell r="D2370" t="str">
            <v>5 พ.ย. 41</v>
          </cell>
          <cell r="E2370">
            <v>4498.01</v>
          </cell>
          <cell r="F2370">
            <v>0</v>
          </cell>
          <cell r="G2370">
            <v>20</v>
          </cell>
          <cell r="H2370">
            <v>1040.05</v>
          </cell>
          <cell r="I2370">
            <v>1040.05</v>
          </cell>
          <cell r="J2370">
            <v>3457.96</v>
          </cell>
          <cell r="K2370" t="str">
            <v>508</v>
          </cell>
        </row>
        <row r="2371">
          <cell r="A2371" t="str">
            <v>110300000</v>
          </cell>
          <cell r="B2371" t="str">
            <v>508C2CH0001</v>
          </cell>
          <cell r="C2371" t="str">
            <v>เก้าอี้รับแขกหน้าโต๊ะจนท.สินไหม</v>
          </cell>
          <cell r="D2371" t="str">
            <v>5 พ.ย. 41</v>
          </cell>
          <cell r="E2371">
            <v>1709.35</v>
          </cell>
          <cell r="F2371">
            <v>0</v>
          </cell>
          <cell r="G2371">
            <v>20</v>
          </cell>
          <cell r="H2371">
            <v>395.3</v>
          </cell>
          <cell r="I2371">
            <v>395.3</v>
          </cell>
          <cell r="J2371">
            <v>1314.05</v>
          </cell>
          <cell r="K2371" t="str">
            <v>508</v>
          </cell>
        </row>
        <row r="2372">
          <cell r="A2372" t="str">
            <v>110300000</v>
          </cell>
          <cell r="B2372" t="str">
            <v>508C2CH0002</v>
          </cell>
          <cell r="C2372" t="str">
            <v>เก้าอี้รับแขกหน้าโต๊ะจนท.สินไหม</v>
          </cell>
          <cell r="D2372" t="str">
            <v>5 พ.ย. 41</v>
          </cell>
          <cell r="E2372">
            <v>1709.35</v>
          </cell>
          <cell r="F2372">
            <v>0</v>
          </cell>
          <cell r="G2372">
            <v>20</v>
          </cell>
          <cell r="H2372">
            <v>395.3</v>
          </cell>
          <cell r="I2372">
            <v>395.3</v>
          </cell>
          <cell r="J2372">
            <v>1314.05</v>
          </cell>
          <cell r="K2372" t="str">
            <v>508</v>
          </cell>
        </row>
        <row r="2373">
          <cell r="A2373" t="str">
            <v>110300000</v>
          </cell>
          <cell r="B2373" t="str">
            <v>508C2CH0003</v>
          </cell>
          <cell r="C2373" t="str">
            <v>เก้าอี้ทำงานผู้จัดการ</v>
          </cell>
          <cell r="D2373" t="str">
            <v>5 พ.ย. 41</v>
          </cell>
          <cell r="E2373">
            <v>4038.29</v>
          </cell>
          <cell r="F2373">
            <v>0</v>
          </cell>
          <cell r="G2373">
            <v>20</v>
          </cell>
          <cell r="H2373">
            <v>933.81</v>
          </cell>
          <cell r="I2373">
            <v>933.81</v>
          </cell>
          <cell r="J2373">
            <v>3104.48</v>
          </cell>
          <cell r="K2373" t="str">
            <v>508</v>
          </cell>
        </row>
        <row r="2374">
          <cell r="A2374" t="str">
            <v>110300000</v>
          </cell>
          <cell r="B2374" t="str">
            <v>508C2CH0004</v>
          </cell>
          <cell r="C2374" t="str">
            <v>เก้าอี้รับแขกหน้าโต๊ะจนท.สินไหม</v>
          </cell>
          <cell r="D2374" t="str">
            <v>5 พ.ย. 41</v>
          </cell>
          <cell r="E2374">
            <v>1705.35</v>
          </cell>
          <cell r="F2374">
            <v>0</v>
          </cell>
          <cell r="G2374">
            <v>20</v>
          </cell>
          <cell r="H2374">
            <v>394.34</v>
          </cell>
          <cell r="I2374">
            <v>394.34</v>
          </cell>
          <cell r="J2374">
            <v>1311.01</v>
          </cell>
          <cell r="K2374" t="str">
            <v>508</v>
          </cell>
        </row>
        <row r="2375">
          <cell r="A2375" t="str">
            <v>110300000</v>
          </cell>
          <cell r="B2375" t="str">
            <v>508C2CH0005</v>
          </cell>
          <cell r="C2375" t="str">
            <v>เก้าอี้รับแขกหน้าโต๊ะจนท.สินไหม</v>
          </cell>
          <cell r="D2375" t="str">
            <v>5 พ.ย. 41</v>
          </cell>
          <cell r="E2375">
            <v>1705.35</v>
          </cell>
          <cell r="F2375">
            <v>0</v>
          </cell>
          <cell r="G2375">
            <v>20</v>
          </cell>
          <cell r="H2375">
            <v>394.34</v>
          </cell>
          <cell r="I2375">
            <v>394.34</v>
          </cell>
          <cell r="J2375">
            <v>1311.01</v>
          </cell>
          <cell r="K2375" t="str">
            <v>508</v>
          </cell>
        </row>
        <row r="2376">
          <cell r="A2376" t="str">
            <v>110300000</v>
          </cell>
          <cell r="B2376" t="str">
            <v>508C2CH0006</v>
          </cell>
          <cell r="C2376" t="str">
            <v>เก้าอี้พักคอย 3 ที่นั่งพร้อมที่วางของ</v>
          </cell>
          <cell r="D2376" t="str">
            <v>5 พ.ย. 41</v>
          </cell>
          <cell r="E2376">
            <v>3037.77</v>
          </cell>
          <cell r="F2376">
            <v>0</v>
          </cell>
          <cell r="G2376">
            <v>20</v>
          </cell>
          <cell r="H2376">
            <v>702.45</v>
          </cell>
          <cell r="I2376">
            <v>702.45</v>
          </cell>
          <cell r="J2376">
            <v>2335.3200000000002</v>
          </cell>
          <cell r="K2376" t="str">
            <v>508</v>
          </cell>
        </row>
        <row r="2377">
          <cell r="A2377" t="str">
            <v>110300000</v>
          </cell>
          <cell r="B2377" t="str">
            <v>508C2CH0007</v>
          </cell>
          <cell r="C2377" t="str">
            <v>เก้าอี้ทำงานจนท.สินไหม</v>
          </cell>
          <cell r="D2377" t="str">
            <v>5 พ.ย. 41</v>
          </cell>
          <cell r="E2377">
            <v>2123.1</v>
          </cell>
          <cell r="F2377">
            <v>0</v>
          </cell>
          <cell r="G2377">
            <v>20</v>
          </cell>
          <cell r="H2377">
            <v>490.9</v>
          </cell>
          <cell r="I2377">
            <v>490.9</v>
          </cell>
          <cell r="J2377">
            <v>1632.2</v>
          </cell>
          <cell r="K2377" t="str">
            <v>508</v>
          </cell>
        </row>
        <row r="2378">
          <cell r="A2378" t="str">
            <v>110300000</v>
          </cell>
          <cell r="B2378" t="str">
            <v>508C2CH0008</v>
          </cell>
          <cell r="C2378" t="str">
            <v>เก้าอี้ทำงานจนท.สินไหม</v>
          </cell>
          <cell r="D2378" t="str">
            <v>5 พ.ย. 41</v>
          </cell>
          <cell r="E2378">
            <v>2123.1</v>
          </cell>
          <cell r="F2378">
            <v>0</v>
          </cell>
          <cell r="G2378">
            <v>20</v>
          </cell>
          <cell r="H2378">
            <v>490.9</v>
          </cell>
          <cell r="I2378">
            <v>490.9</v>
          </cell>
          <cell r="J2378">
            <v>1632.2</v>
          </cell>
          <cell r="K2378" t="str">
            <v>508</v>
          </cell>
        </row>
        <row r="2379">
          <cell r="A2379" t="str">
            <v>110300000</v>
          </cell>
          <cell r="B2379" t="str">
            <v>508C2CH0009</v>
          </cell>
          <cell r="C2379" t="str">
            <v>เก้าอี้ทำงานจนท.สินไหม</v>
          </cell>
          <cell r="D2379" t="str">
            <v>5 พ.ย. 41</v>
          </cell>
          <cell r="E2379">
            <v>2123.1</v>
          </cell>
          <cell r="F2379">
            <v>0</v>
          </cell>
          <cell r="G2379">
            <v>20</v>
          </cell>
          <cell r="H2379">
            <v>490.9</v>
          </cell>
          <cell r="I2379">
            <v>490.9</v>
          </cell>
          <cell r="J2379">
            <v>1632.2</v>
          </cell>
          <cell r="K2379" t="str">
            <v>508</v>
          </cell>
        </row>
        <row r="2380">
          <cell r="A2380" t="str">
            <v>110300000</v>
          </cell>
          <cell r="B2380" t="str">
            <v>508C2CH0010</v>
          </cell>
          <cell r="C2380" t="str">
            <v>เก้าอี้รับแขกหน้าโต๊ะจนท.สินไหม</v>
          </cell>
          <cell r="D2380" t="str">
            <v>5 พ.ย. 41</v>
          </cell>
          <cell r="E2380">
            <v>1709.35</v>
          </cell>
          <cell r="F2380">
            <v>0</v>
          </cell>
          <cell r="G2380">
            <v>20</v>
          </cell>
          <cell r="H2380">
            <v>395.3</v>
          </cell>
          <cell r="I2380">
            <v>395.3</v>
          </cell>
          <cell r="J2380">
            <v>1314.05</v>
          </cell>
          <cell r="K2380" t="str">
            <v>508</v>
          </cell>
        </row>
        <row r="2381">
          <cell r="A2381" t="str">
            <v>110300000</v>
          </cell>
          <cell r="B2381" t="str">
            <v>508C2CS0001</v>
          </cell>
          <cell r="C2381" t="str">
            <v>เครื่องคิดเลข</v>
          </cell>
          <cell r="D2381" t="str">
            <v>19 ต.ค. 41</v>
          </cell>
          <cell r="E2381">
            <v>640</v>
          </cell>
          <cell r="F2381">
            <v>0</v>
          </cell>
          <cell r="G2381">
            <v>20</v>
          </cell>
          <cell r="H2381">
            <v>153.94</v>
          </cell>
          <cell r="I2381">
            <v>153.94</v>
          </cell>
          <cell r="J2381">
            <v>486.06</v>
          </cell>
          <cell r="K2381" t="str">
            <v>508</v>
          </cell>
        </row>
        <row r="2382">
          <cell r="A2382" t="str">
            <v>110300000</v>
          </cell>
          <cell r="B2382" t="str">
            <v>508C2CS0002</v>
          </cell>
          <cell r="C2382" t="str">
            <v>เครื่องคิดเลข</v>
          </cell>
          <cell r="D2382" t="str">
            <v>19 ต.ค. 41</v>
          </cell>
          <cell r="E2382">
            <v>640</v>
          </cell>
          <cell r="F2382">
            <v>0</v>
          </cell>
          <cell r="G2382">
            <v>20</v>
          </cell>
          <cell r="H2382">
            <v>153.94</v>
          </cell>
          <cell r="I2382">
            <v>153.94</v>
          </cell>
          <cell r="J2382">
            <v>486.06</v>
          </cell>
          <cell r="K2382" t="str">
            <v>508</v>
          </cell>
        </row>
        <row r="2383">
          <cell r="A2383" t="str">
            <v>110300000</v>
          </cell>
          <cell r="B2383" t="str">
            <v>508C2KB0001</v>
          </cell>
          <cell r="C2383" t="str">
            <v>ตู้เย็น</v>
          </cell>
          <cell r="D2383" t="str">
            <v>24 พ.ย. 42</v>
          </cell>
          <cell r="E2383">
            <v>4766.3599999999997</v>
          </cell>
          <cell r="F2383">
            <v>0</v>
          </cell>
          <cell r="G2383">
            <v>20</v>
          </cell>
          <cell r="H2383">
            <v>99.24</v>
          </cell>
          <cell r="I2383">
            <v>99.24</v>
          </cell>
          <cell r="J2383">
            <v>4667.12</v>
          </cell>
          <cell r="K2383" t="str">
            <v>508</v>
          </cell>
        </row>
        <row r="2384">
          <cell r="A2384" t="str">
            <v>110300000</v>
          </cell>
          <cell r="B2384" t="str">
            <v>508C2PA0001</v>
          </cell>
          <cell r="C2384" t="str">
            <v>PARTITION ครึ่งกระจก</v>
          </cell>
          <cell r="D2384" t="str">
            <v>5 พ.ย. 41</v>
          </cell>
          <cell r="E2384">
            <v>6377.9</v>
          </cell>
          <cell r="F2384">
            <v>0</v>
          </cell>
          <cell r="G2384">
            <v>20</v>
          </cell>
          <cell r="H2384">
            <v>1474.79</v>
          </cell>
          <cell r="I2384">
            <v>1474.79</v>
          </cell>
          <cell r="J2384">
            <v>4903.1099999999997</v>
          </cell>
          <cell r="K2384" t="str">
            <v>508</v>
          </cell>
        </row>
        <row r="2385">
          <cell r="A2385" t="str">
            <v>110300000</v>
          </cell>
          <cell r="B2385" t="str">
            <v>508C2TA0001</v>
          </cell>
          <cell r="C2385" t="str">
            <v>โต๊ะทำงานจนท.สินไหม</v>
          </cell>
          <cell r="D2385" t="str">
            <v>5 พ.ย. 41</v>
          </cell>
          <cell r="E2385">
            <v>3654.87</v>
          </cell>
          <cell r="F2385">
            <v>0</v>
          </cell>
          <cell r="G2385">
            <v>20</v>
          </cell>
          <cell r="H2385">
            <v>845.1</v>
          </cell>
          <cell r="I2385">
            <v>845.1</v>
          </cell>
          <cell r="J2385">
            <v>2809.77</v>
          </cell>
          <cell r="K2385" t="str">
            <v>508</v>
          </cell>
        </row>
        <row r="2386">
          <cell r="A2386" t="str">
            <v>110300000</v>
          </cell>
          <cell r="B2386" t="str">
            <v>508C2TA0002</v>
          </cell>
          <cell r="C2386" t="str">
            <v>โต๊ะทำงานผู้จัดการ ขนาด 75-165-75</v>
          </cell>
          <cell r="D2386" t="str">
            <v>5 พ.ย. 41</v>
          </cell>
          <cell r="E2386">
            <v>4601.97</v>
          </cell>
          <cell r="F2386">
            <v>0</v>
          </cell>
          <cell r="G2386">
            <v>20</v>
          </cell>
          <cell r="H2386">
            <v>1064.1300000000001</v>
          </cell>
          <cell r="I2386">
            <v>1064.1300000000001</v>
          </cell>
          <cell r="J2386">
            <v>3537.84</v>
          </cell>
          <cell r="K2386" t="str">
            <v>508</v>
          </cell>
        </row>
        <row r="2387">
          <cell r="A2387" t="str">
            <v>110300000</v>
          </cell>
          <cell r="B2387" t="str">
            <v>508C2TA0003</v>
          </cell>
          <cell r="C2387" t="str">
            <v>โต๊ะข้างวางคอมพิวเตอร์ 50-90-75ั</v>
          </cell>
          <cell r="D2387" t="str">
            <v>5 พ.ย. 41</v>
          </cell>
          <cell r="E2387">
            <v>2082.09</v>
          </cell>
          <cell r="F2387">
            <v>0</v>
          </cell>
          <cell r="G2387">
            <v>20</v>
          </cell>
          <cell r="H2387">
            <v>481.48</v>
          </cell>
          <cell r="I2387">
            <v>481.48</v>
          </cell>
          <cell r="J2387">
            <v>1600.61</v>
          </cell>
          <cell r="K2387" t="str">
            <v>508</v>
          </cell>
        </row>
        <row r="2388">
          <cell r="A2388" t="str">
            <v>110300000</v>
          </cell>
          <cell r="B2388" t="str">
            <v>508C2TA0004</v>
          </cell>
          <cell r="C2388" t="str">
            <v>โต๊ะทำงานจนท.สินไหม</v>
          </cell>
          <cell r="D2388" t="str">
            <v>5 พ.ย. 41</v>
          </cell>
          <cell r="E2388">
            <v>3654.87</v>
          </cell>
          <cell r="F2388">
            <v>0</v>
          </cell>
          <cell r="G2388">
            <v>20</v>
          </cell>
          <cell r="H2388">
            <v>845.1</v>
          </cell>
          <cell r="I2388">
            <v>845.1</v>
          </cell>
          <cell r="J2388">
            <v>2809.77</v>
          </cell>
          <cell r="K2388" t="str">
            <v>508</v>
          </cell>
        </row>
        <row r="2389">
          <cell r="A2389" t="str">
            <v>110300000</v>
          </cell>
          <cell r="B2389" t="str">
            <v>508C2TA0005</v>
          </cell>
          <cell r="C2389" t="str">
            <v>โต๊ะทำงานจนท.สินไหม</v>
          </cell>
          <cell r="D2389" t="str">
            <v>5 พ.ย. 41</v>
          </cell>
          <cell r="E2389">
            <v>3654.87</v>
          </cell>
          <cell r="F2389">
            <v>0</v>
          </cell>
          <cell r="G2389">
            <v>20</v>
          </cell>
          <cell r="H2389">
            <v>845.1</v>
          </cell>
          <cell r="I2389">
            <v>845.1</v>
          </cell>
          <cell r="J2389">
            <v>2809.77</v>
          </cell>
          <cell r="K2389" t="str">
            <v>508</v>
          </cell>
        </row>
        <row r="2390">
          <cell r="A2390" t="str">
            <v>110300000</v>
          </cell>
          <cell r="B2390" t="str">
            <v>508C2TA0006</v>
          </cell>
          <cell r="C2390" t="str">
            <v>โต๊ะวางคอมพิวเตอร์-ปริ๊นเตอร์</v>
          </cell>
          <cell r="D2390" t="str">
            <v>5 พ.ย. 41</v>
          </cell>
          <cell r="E2390">
            <v>2336.75</v>
          </cell>
          <cell r="F2390">
            <v>0</v>
          </cell>
          <cell r="G2390">
            <v>20</v>
          </cell>
          <cell r="H2390">
            <v>540.29999999999995</v>
          </cell>
          <cell r="I2390">
            <v>540.29999999999995</v>
          </cell>
          <cell r="J2390">
            <v>1796.45</v>
          </cell>
          <cell r="K2390" t="str">
            <v>508</v>
          </cell>
        </row>
        <row r="2391">
          <cell r="A2391" t="str">
            <v>110300000</v>
          </cell>
          <cell r="B2391" t="str">
            <v>508C2TA0007</v>
          </cell>
          <cell r="C2391" t="str">
            <v>โต๊ะเข้ามุมเจ้าหน้าที่สินไหม</v>
          </cell>
          <cell r="D2391" t="str">
            <v>5 พ.ย. 41</v>
          </cell>
          <cell r="E2391">
            <v>1267.97</v>
          </cell>
          <cell r="F2391">
            <v>0</v>
          </cell>
          <cell r="G2391">
            <v>20</v>
          </cell>
          <cell r="H2391">
            <v>293.19</v>
          </cell>
          <cell r="I2391">
            <v>293.19</v>
          </cell>
          <cell r="J2391">
            <v>974.78</v>
          </cell>
          <cell r="K2391" t="str">
            <v>508</v>
          </cell>
        </row>
        <row r="2392">
          <cell r="A2392" t="str">
            <v>110300000</v>
          </cell>
          <cell r="B2392" t="str">
            <v>600C2CB0001</v>
          </cell>
          <cell r="C2392" t="str">
            <v>ตู้เก็บเอกสาร(บานเลื่อน)0.40x0.80x0.75</v>
          </cell>
          <cell r="D2392" t="str">
            <v>27 ก.ค. 41</v>
          </cell>
          <cell r="E2392">
            <v>2366.9</v>
          </cell>
          <cell r="F2392">
            <v>0</v>
          </cell>
          <cell r="G2392">
            <v>20</v>
          </cell>
          <cell r="H2392">
            <v>678.25</v>
          </cell>
          <cell r="I2392">
            <v>678.25</v>
          </cell>
          <cell r="J2392">
            <v>1688.65</v>
          </cell>
          <cell r="K2392" t="str">
            <v>600</v>
          </cell>
        </row>
        <row r="2393">
          <cell r="A2393" t="str">
            <v>110300000</v>
          </cell>
          <cell r="B2393" t="str">
            <v>600C2CB0002</v>
          </cell>
          <cell r="C2393" t="str">
            <v>ตู้เก็บเอกสาร(บานเลื่อน)0.40x0.80x0.75</v>
          </cell>
          <cell r="D2393" t="str">
            <v>27 ก.ค. 41</v>
          </cell>
          <cell r="E2393">
            <v>2366.9</v>
          </cell>
          <cell r="F2393">
            <v>0</v>
          </cell>
          <cell r="G2393">
            <v>20</v>
          </cell>
          <cell r="H2393">
            <v>678.25</v>
          </cell>
          <cell r="I2393">
            <v>678.25</v>
          </cell>
          <cell r="J2393">
            <v>1688.65</v>
          </cell>
          <cell r="K2393" t="str">
            <v>600</v>
          </cell>
        </row>
        <row r="2394">
          <cell r="A2394" t="str">
            <v>110300000</v>
          </cell>
          <cell r="B2394" t="str">
            <v>600C2CB0003</v>
          </cell>
          <cell r="C2394" t="str">
            <v>ตู้เก็บเอกสาร(บานเลื่อน)0.40x0.80x0.75</v>
          </cell>
          <cell r="D2394" t="str">
            <v>27 ก.ค. 41</v>
          </cell>
          <cell r="E2394">
            <v>2366.9</v>
          </cell>
          <cell r="F2394">
            <v>0</v>
          </cell>
          <cell r="G2394">
            <v>20</v>
          </cell>
          <cell r="H2394">
            <v>678.25</v>
          </cell>
          <cell r="I2394">
            <v>678.25</v>
          </cell>
          <cell r="J2394">
            <v>1688.65</v>
          </cell>
          <cell r="K2394" t="str">
            <v>600</v>
          </cell>
        </row>
        <row r="2395">
          <cell r="A2395" t="str">
            <v>110300000</v>
          </cell>
          <cell r="B2395" t="str">
            <v>600C2CB0004</v>
          </cell>
          <cell r="C2395" t="str">
            <v>ตู้เก็บเอกสาร(บานเลื่อน)0.40x0.80x0.75</v>
          </cell>
          <cell r="D2395" t="str">
            <v>27 ก.ค. 41</v>
          </cell>
          <cell r="E2395">
            <v>2366.9</v>
          </cell>
          <cell r="F2395">
            <v>0</v>
          </cell>
          <cell r="G2395">
            <v>20</v>
          </cell>
          <cell r="H2395">
            <v>678.25</v>
          </cell>
          <cell r="I2395">
            <v>678.25</v>
          </cell>
          <cell r="J2395">
            <v>1688.65</v>
          </cell>
          <cell r="K2395" t="str">
            <v>600</v>
          </cell>
        </row>
        <row r="2396">
          <cell r="A2396" t="str">
            <v>110300000</v>
          </cell>
          <cell r="B2396" t="str">
            <v>600C2CB0005</v>
          </cell>
          <cell r="C2396" t="str">
            <v>ตู้เก็บเอกสาร(บานลิ้นชัก)0.40x0.90x0.75</v>
          </cell>
          <cell r="D2396" t="str">
            <v>27 ก.ค. 41</v>
          </cell>
          <cell r="E2396">
            <v>3530.9</v>
          </cell>
          <cell r="F2396">
            <v>0</v>
          </cell>
          <cell r="G2396">
            <v>20</v>
          </cell>
          <cell r="H2396">
            <v>1011.88</v>
          </cell>
          <cell r="I2396">
            <v>1011.88</v>
          </cell>
          <cell r="J2396">
            <v>2519.02</v>
          </cell>
          <cell r="K2396" t="str">
            <v>600</v>
          </cell>
        </row>
        <row r="2397">
          <cell r="A2397" t="str">
            <v>110300000</v>
          </cell>
          <cell r="B2397" t="str">
            <v>600C2CB0006</v>
          </cell>
          <cell r="C2397" t="str">
            <v>ตู้เก็บเอกสาร(บานลิ้นชัก)0.40x0.90x0.75</v>
          </cell>
          <cell r="D2397" t="str">
            <v>27 ก.ค. 41</v>
          </cell>
          <cell r="E2397">
            <v>3530.9</v>
          </cell>
          <cell r="F2397">
            <v>0</v>
          </cell>
          <cell r="G2397">
            <v>20</v>
          </cell>
          <cell r="H2397">
            <v>1011.88</v>
          </cell>
          <cell r="I2397">
            <v>1011.88</v>
          </cell>
          <cell r="J2397">
            <v>2519.02</v>
          </cell>
          <cell r="K2397" t="str">
            <v>600</v>
          </cell>
        </row>
        <row r="2398">
          <cell r="A2398" t="str">
            <v>110300000</v>
          </cell>
          <cell r="B2398" t="str">
            <v>600C2CB0007</v>
          </cell>
          <cell r="C2398" t="str">
            <v>ตู้เก็บเอกสาร 0.40x0.80x1.90</v>
          </cell>
          <cell r="D2398" t="str">
            <v>27 ก.ค. 41</v>
          </cell>
          <cell r="E2398">
            <v>4703.88</v>
          </cell>
          <cell r="F2398">
            <v>0</v>
          </cell>
          <cell r="G2398">
            <v>20</v>
          </cell>
          <cell r="H2398">
            <v>1347.98</v>
          </cell>
          <cell r="I2398">
            <v>1347.98</v>
          </cell>
          <cell r="J2398">
            <v>3355.9</v>
          </cell>
          <cell r="K2398" t="str">
            <v>600</v>
          </cell>
        </row>
        <row r="2399">
          <cell r="A2399" t="str">
            <v>110300000</v>
          </cell>
          <cell r="B2399" t="str">
            <v>600C2CB0008</v>
          </cell>
          <cell r="C2399" t="str">
            <v>ตู้เก็บเอกสาร 0.40x0.80x1.90</v>
          </cell>
          <cell r="D2399" t="str">
            <v>27 ก.ค. 41</v>
          </cell>
          <cell r="E2399">
            <v>4703.88</v>
          </cell>
          <cell r="F2399">
            <v>0</v>
          </cell>
          <cell r="G2399">
            <v>20</v>
          </cell>
          <cell r="H2399">
            <v>1347.98</v>
          </cell>
          <cell r="I2399">
            <v>1347.98</v>
          </cell>
          <cell r="J2399">
            <v>3355.9</v>
          </cell>
          <cell r="K2399" t="str">
            <v>600</v>
          </cell>
        </row>
        <row r="2400">
          <cell r="A2400" t="str">
            <v>110300000</v>
          </cell>
          <cell r="B2400" t="str">
            <v>600C2CB0009</v>
          </cell>
          <cell r="C2400" t="str">
            <v>ตู้เก็บเอกสาร 0.40x0.80x1.90</v>
          </cell>
          <cell r="D2400" t="str">
            <v>27 ก.ค. 41</v>
          </cell>
          <cell r="E2400">
            <v>4703.88</v>
          </cell>
          <cell r="F2400">
            <v>0</v>
          </cell>
          <cell r="G2400">
            <v>20</v>
          </cell>
          <cell r="H2400">
            <v>1347.98</v>
          </cell>
          <cell r="I2400">
            <v>1347.98</v>
          </cell>
          <cell r="J2400">
            <v>3355.9</v>
          </cell>
          <cell r="K2400" t="str">
            <v>600</v>
          </cell>
        </row>
        <row r="2401">
          <cell r="A2401" t="str">
            <v>110300000</v>
          </cell>
          <cell r="B2401" t="str">
            <v>600C2CB0010</v>
          </cell>
          <cell r="C2401" t="str">
            <v>ตู้เก็บเอกสาร(บานเลื่อน)0.40x0.80x0.75</v>
          </cell>
          <cell r="D2401" t="str">
            <v>27 ก.ค. 41</v>
          </cell>
          <cell r="E2401">
            <v>2366.9</v>
          </cell>
          <cell r="F2401">
            <v>0</v>
          </cell>
          <cell r="G2401">
            <v>20</v>
          </cell>
          <cell r="H2401">
            <v>678.25</v>
          </cell>
          <cell r="I2401">
            <v>678.25</v>
          </cell>
          <cell r="J2401">
            <v>1688.65</v>
          </cell>
          <cell r="K2401" t="str">
            <v>600</v>
          </cell>
        </row>
        <row r="2402">
          <cell r="A2402" t="str">
            <v>110300000</v>
          </cell>
          <cell r="B2402" t="str">
            <v>600C2CB0011</v>
          </cell>
          <cell r="C2402" t="str">
            <v>ตู้เก็บเอกสาร(บานลิ้นชัก)0.40x0.90x0.75</v>
          </cell>
          <cell r="D2402" t="str">
            <v>27 ก.ค. 41</v>
          </cell>
          <cell r="E2402">
            <v>3530.9</v>
          </cell>
          <cell r="F2402">
            <v>0</v>
          </cell>
          <cell r="G2402">
            <v>20</v>
          </cell>
          <cell r="H2402">
            <v>1011.88</v>
          </cell>
          <cell r="I2402">
            <v>1011.88</v>
          </cell>
          <cell r="J2402">
            <v>2519.02</v>
          </cell>
          <cell r="K2402" t="str">
            <v>600</v>
          </cell>
        </row>
        <row r="2403">
          <cell r="A2403" t="str">
            <v>110300000</v>
          </cell>
          <cell r="B2403" t="str">
            <v>600C2CH0001</v>
          </cell>
          <cell r="C2403" t="str">
            <v>เก้าอี้เจ้าหน้าที่สินไหม-ธุรการ</v>
          </cell>
          <cell r="D2403" t="str">
            <v>27 ก.ค. 41</v>
          </cell>
          <cell r="E2403">
            <v>2220.2800000000002</v>
          </cell>
          <cell r="F2403">
            <v>0</v>
          </cell>
          <cell r="G2403">
            <v>20</v>
          </cell>
          <cell r="H2403">
            <v>636.24</v>
          </cell>
          <cell r="I2403">
            <v>636.24</v>
          </cell>
          <cell r="J2403">
            <v>1584.04</v>
          </cell>
          <cell r="K2403" t="str">
            <v>600</v>
          </cell>
        </row>
        <row r="2404">
          <cell r="A2404" t="str">
            <v>110300000</v>
          </cell>
          <cell r="B2404" t="str">
            <v>600C2CH0002</v>
          </cell>
          <cell r="C2404" t="str">
            <v>เก้าอี้เจ้าหน้าที่สินไหม-ธุรการ</v>
          </cell>
          <cell r="D2404" t="str">
            <v>27 ก.ค. 41</v>
          </cell>
          <cell r="E2404">
            <v>2220.2800000000002</v>
          </cell>
          <cell r="F2404">
            <v>0</v>
          </cell>
          <cell r="G2404">
            <v>20</v>
          </cell>
          <cell r="H2404">
            <v>636.24</v>
          </cell>
          <cell r="I2404">
            <v>636.24</v>
          </cell>
          <cell r="J2404">
            <v>1584.04</v>
          </cell>
          <cell r="K2404" t="str">
            <v>600</v>
          </cell>
        </row>
        <row r="2405">
          <cell r="A2405" t="str">
            <v>110300000</v>
          </cell>
          <cell r="B2405" t="str">
            <v>600C2CH0003</v>
          </cell>
          <cell r="C2405" t="str">
            <v>เก้าอี้เจ้าหน้าที่สินไหม-ธุรการ</v>
          </cell>
          <cell r="D2405" t="str">
            <v>27 ก.ค. 41</v>
          </cell>
          <cell r="E2405">
            <v>2220.2800000000002</v>
          </cell>
          <cell r="F2405">
            <v>0</v>
          </cell>
          <cell r="G2405">
            <v>20</v>
          </cell>
          <cell r="H2405">
            <v>636.24</v>
          </cell>
          <cell r="I2405">
            <v>636.24</v>
          </cell>
          <cell r="J2405">
            <v>1584.04</v>
          </cell>
          <cell r="K2405" t="str">
            <v>600</v>
          </cell>
        </row>
        <row r="2406">
          <cell r="A2406" t="str">
            <v>110300000</v>
          </cell>
          <cell r="B2406" t="str">
            <v>600C2CH0004</v>
          </cell>
          <cell r="C2406" t="str">
            <v>เก้าอี้เจ้าหน้าที่สินไหม-ธุรการ</v>
          </cell>
          <cell r="D2406" t="str">
            <v>27 ก.ค. 41</v>
          </cell>
          <cell r="E2406">
            <v>2220.2800000000002</v>
          </cell>
          <cell r="F2406">
            <v>0</v>
          </cell>
          <cell r="G2406">
            <v>20</v>
          </cell>
          <cell r="H2406">
            <v>636.24</v>
          </cell>
          <cell r="I2406">
            <v>636.24</v>
          </cell>
          <cell r="J2406">
            <v>1584.04</v>
          </cell>
          <cell r="K2406" t="str">
            <v>600</v>
          </cell>
        </row>
        <row r="2407">
          <cell r="A2407" t="str">
            <v>110300000</v>
          </cell>
          <cell r="B2407" t="str">
            <v>600C2CH0005</v>
          </cell>
          <cell r="C2407" t="str">
            <v>เก้าอี้เจ้าหน้าที่สินไหม-ธุรการ</v>
          </cell>
          <cell r="D2407" t="str">
            <v>27 ก.ค. 41</v>
          </cell>
          <cell r="E2407">
            <v>2220.2800000000002</v>
          </cell>
          <cell r="F2407">
            <v>0</v>
          </cell>
          <cell r="G2407">
            <v>20</v>
          </cell>
          <cell r="H2407">
            <v>636.24</v>
          </cell>
          <cell r="I2407">
            <v>636.24</v>
          </cell>
          <cell r="J2407">
            <v>1584.04</v>
          </cell>
          <cell r="K2407" t="str">
            <v>600</v>
          </cell>
        </row>
        <row r="2408">
          <cell r="A2408" t="str">
            <v>110300000</v>
          </cell>
          <cell r="B2408" t="str">
            <v>600C2CH0006</v>
          </cell>
          <cell r="C2408" t="str">
            <v>เก้าอี้พักคอยเจ้าหน้าที่สินไหม</v>
          </cell>
          <cell r="D2408" t="str">
            <v>27 ก.ค. 41</v>
          </cell>
          <cell r="E2408">
            <v>1783.4</v>
          </cell>
          <cell r="F2408">
            <v>0</v>
          </cell>
          <cell r="G2408">
            <v>20</v>
          </cell>
          <cell r="H2408">
            <v>511.07</v>
          </cell>
          <cell r="I2408">
            <v>511.07</v>
          </cell>
          <cell r="J2408">
            <v>1272.33</v>
          </cell>
          <cell r="K2408" t="str">
            <v>600</v>
          </cell>
        </row>
        <row r="2409">
          <cell r="A2409" t="str">
            <v>110300000</v>
          </cell>
          <cell r="B2409" t="str">
            <v>600C2CH0007</v>
          </cell>
          <cell r="C2409" t="str">
            <v>เก้าอี้พักคอยเจ้าหน้าที่สินไหม</v>
          </cell>
          <cell r="D2409" t="str">
            <v>27 ก.ค. 41</v>
          </cell>
          <cell r="E2409">
            <v>1783.4</v>
          </cell>
          <cell r="F2409">
            <v>0</v>
          </cell>
          <cell r="G2409">
            <v>20</v>
          </cell>
          <cell r="H2409">
            <v>511.07</v>
          </cell>
          <cell r="I2409">
            <v>511.07</v>
          </cell>
          <cell r="J2409">
            <v>1272.33</v>
          </cell>
          <cell r="K2409" t="str">
            <v>600</v>
          </cell>
        </row>
        <row r="2410">
          <cell r="A2410" t="str">
            <v>110300000</v>
          </cell>
          <cell r="B2410" t="str">
            <v>600C2CH0008</v>
          </cell>
          <cell r="C2410" t="str">
            <v>เก้าอี้พักคอยเจ้าหน้าที่สินไหม</v>
          </cell>
          <cell r="D2410" t="str">
            <v>27 ก.ค. 41</v>
          </cell>
          <cell r="E2410">
            <v>1783.4</v>
          </cell>
          <cell r="F2410">
            <v>0</v>
          </cell>
          <cell r="G2410">
            <v>20</v>
          </cell>
          <cell r="H2410">
            <v>511.07</v>
          </cell>
          <cell r="I2410">
            <v>511.07</v>
          </cell>
          <cell r="J2410">
            <v>1272.33</v>
          </cell>
          <cell r="K2410" t="str">
            <v>600</v>
          </cell>
        </row>
        <row r="2411">
          <cell r="A2411" t="str">
            <v>110300000</v>
          </cell>
          <cell r="B2411" t="str">
            <v>600C2CH0009</v>
          </cell>
          <cell r="C2411" t="str">
            <v>เก้าอี้พักคอยเจ้าหน้าที่สินไหม</v>
          </cell>
          <cell r="D2411" t="str">
            <v>27 ก.ค. 41</v>
          </cell>
          <cell r="E2411">
            <v>1783.4</v>
          </cell>
          <cell r="F2411">
            <v>0</v>
          </cell>
          <cell r="G2411">
            <v>20</v>
          </cell>
          <cell r="H2411">
            <v>511.07</v>
          </cell>
          <cell r="I2411">
            <v>511.07</v>
          </cell>
          <cell r="J2411">
            <v>1272.33</v>
          </cell>
          <cell r="K2411" t="str">
            <v>600</v>
          </cell>
        </row>
        <row r="2412">
          <cell r="A2412" t="str">
            <v>110300000</v>
          </cell>
          <cell r="B2412" t="str">
            <v>600C2CH0010</v>
          </cell>
          <cell r="C2412" t="str">
            <v>เก้าอี้พักคอยหัวหน้าสินไหม-สมุห์บัญชี</v>
          </cell>
          <cell r="D2412" t="str">
            <v>27 ก.ค. 41</v>
          </cell>
          <cell r="E2412">
            <v>3931.87</v>
          </cell>
          <cell r="F2412">
            <v>0</v>
          </cell>
          <cell r="G2412">
            <v>20</v>
          </cell>
          <cell r="H2412">
            <v>1126.77</v>
          </cell>
          <cell r="I2412">
            <v>1126.77</v>
          </cell>
          <cell r="J2412">
            <v>2805.1</v>
          </cell>
          <cell r="K2412" t="str">
            <v>600</v>
          </cell>
        </row>
        <row r="2413">
          <cell r="A2413" t="str">
            <v>110300000</v>
          </cell>
          <cell r="B2413" t="str">
            <v>600C2CH0011</v>
          </cell>
          <cell r="C2413" t="str">
            <v>เก้าอี้พักคอยหัวหน้าสินไหม-สมุห์บัญชี</v>
          </cell>
          <cell r="D2413" t="str">
            <v>27 ก.ค. 41</v>
          </cell>
          <cell r="E2413">
            <v>3931.87</v>
          </cell>
          <cell r="F2413">
            <v>0</v>
          </cell>
          <cell r="G2413">
            <v>20</v>
          </cell>
          <cell r="H2413">
            <v>1126.77</v>
          </cell>
          <cell r="I2413">
            <v>1126.77</v>
          </cell>
          <cell r="J2413">
            <v>2805.1</v>
          </cell>
          <cell r="K2413" t="str">
            <v>600</v>
          </cell>
        </row>
        <row r="2414">
          <cell r="A2414" t="str">
            <v>110300000</v>
          </cell>
          <cell r="B2414" t="str">
            <v>600C2CH0012</v>
          </cell>
          <cell r="C2414" t="str">
            <v>เก้าอี้พักคอย พนักพิงต่ำไม่มีท้าวแขน</v>
          </cell>
          <cell r="D2414" t="str">
            <v>27 ก.ค. 41</v>
          </cell>
          <cell r="E2414">
            <v>1783.4</v>
          </cell>
          <cell r="F2414">
            <v>0</v>
          </cell>
          <cell r="G2414">
            <v>20</v>
          </cell>
          <cell r="H2414">
            <v>511.07</v>
          </cell>
          <cell r="I2414">
            <v>511.07</v>
          </cell>
          <cell r="J2414">
            <v>1272.33</v>
          </cell>
          <cell r="K2414" t="str">
            <v>600</v>
          </cell>
        </row>
        <row r="2415">
          <cell r="A2415" t="str">
            <v>110300000</v>
          </cell>
          <cell r="B2415" t="str">
            <v>600C2CH0013</v>
          </cell>
          <cell r="C2415" t="str">
            <v>เก้าอี้พักคอย พนักพิงต่ำไม่มีท้าวแขน</v>
          </cell>
          <cell r="D2415" t="str">
            <v>27 ก.ค. 41</v>
          </cell>
          <cell r="E2415">
            <v>1783.4</v>
          </cell>
          <cell r="F2415">
            <v>0</v>
          </cell>
          <cell r="G2415">
            <v>20</v>
          </cell>
          <cell r="H2415">
            <v>511.07</v>
          </cell>
          <cell r="I2415">
            <v>511.07</v>
          </cell>
          <cell r="J2415">
            <v>1272.33</v>
          </cell>
          <cell r="K2415" t="str">
            <v>600</v>
          </cell>
        </row>
        <row r="2416">
          <cell r="A2416" t="str">
            <v>110300000</v>
          </cell>
          <cell r="B2416" t="str">
            <v>600C2CH0014</v>
          </cell>
          <cell r="C2416" t="str">
            <v>เก้าอี้พักคอย พนักพิงต่ำไม่มีท้าวแขน</v>
          </cell>
          <cell r="D2416" t="str">
            <v>27 ก.ค. 41</v>
          </cell>
          <cell r="E2416">
            <v>1783.4</v>
          </cell>
          <cell r="F2416">
            <v>0</v>
          </cell>
          <cell r="G2416">
            <v>20</v>
          </cell>
          <cell r="H2416">
            <v>511.07</v>
          </cell>
          <cell r="I2416">
            <v>511.07</v>
          </cell>
          <cell r="J2416">
            <v>1272.33</v>
          </cell>
          <cell r="K2416" t="str">
            <v>600</v>
          </cell>
        </row>
        <row r="2417">
          <cell r="A2417" t="str">
            <v>110300000</v>
          </cell>
          <cell r="B2417" t="str">
            <v>600C2CH0015</v>
          </cell>
          <cell r="C2417" t="str">
            <v>เก้าอี้พักคอย พนักพิงต่ำไม่มีท้าวแขน</v>
          </cell>
          <cell r="D2417" t="str">
            <v>27 ก.ค. 41</v>
          </cell>
          <cell r="E2417">
            <v>1783.4</v>
          </cell>
          <cell r="F2417">
            <v>0</v>
          </cell>
          <cell r="G2417">
            <v>20</v>
          </cell>
          <cell r="H2417">
            <v>511.07</v>
          </cell>
          <cell r="I2417">
            <v>511.07</v>
          </cell>
          <cell r="J2417">
            <v>1272.33</v>
          </cell>
          <cell r="K2417" t="str">
            <v>600</v>
          </cell>
        </row>
        <row r="2418">
          <cell r="A2418" t="str">
            <v>110300000</v>
          </cell>
          <cell r="B2418" t="str">
            <v>600C2CH0016</v>
          </cell>
          <cell r="C2418" t="str">
            <v>เก้าอี้ทำงานผู้จัดการ พนักพิงสูง</v>
          </cell>
          <cell r="D2418" t="str">
            <v>27 ก.ค. 41</v>
          </cell>
          <cell r="E2418">
            <v>4223.12</v>
          </cell>
          <cell r="F2418">
            <v>0</v>
          </cell>
          <cell r="G2418">
            <v>20</v>
          </cell>
          <cell r="H2418">
            <v>1210.28</v>
          </cell>
          <cell r="I2418">
            <v>1210.28</v>
          </cell>
          <cell r="J2418">
            <v>3012.84</v>
          </cell>
          <cell r="K2418" t="str">
            <v>600</v>
          </cell>
        </row>
        <row r="2419">
          <cell r="A2419" t="str">
            <v>110300000</v>
          </cell>
          <cell r="B2419" t="str">
            <v>600C2CH0017</v>
          </cell>
          <cell r="C2419" t="str">
            <v>เก้าอี้ทำงานผู้จัดการ พนักพิงต่ำ</v>
          </cell>
          <cell r="D2419" t="str">
            <v>27 ก.ค. 41</v>
          </cell>
          <cell r="E2419">
            <v>1783.4</v>
          </cell>
          <cell r="F2419">
            <v>0</v>
          </cell>
          <cell r="G2419">
            <v>20</v>
          </cell>
          <cell r="H2419">
            <v>511.07</v>
          </cell>
          <cell r="I2419">
            <v>511.07</v>
          </cell>
          <cell r="J2419">
            <v>1272.33</v>
          </cell>
          <cell r="K2419" t="str">
            <v>600</v>
          </cell>
        </row>
        <row r="2420">
          <cell r="A2420" t="str">
            <v>110300000</v>
          </cell>
          <cell r="B2420" t="str">
            <v>600C2CH0018</v>
          </cell>
          <cell r="C2420" t="str">
            <v>เก้าอี้ทำงานผู้จัดการ พนักพิงต่ำ</v>
          </cell>
          <cell r="D2420" t="str">
            <v>27 ก.ค. 41</v>
          </cell>
          <cell r="E2420">
            <v>1783.4</v>
          </cell>
          <cell r="F2420">
            <v>0</v>
          </cell>
          <cell r="G2420">
            <v>20</v>
          </cell>
          <cell r="H2420">
            <v>511.07</v>
          </cell>
          <cell r="I2420">
            <v>511.07</v>
          </cell>
          <cell r="J2420">
            <v>1272.33</v>
          </cell>
          <cell r="K2420" t="str">
            <v>600</v>
          </cell>
        </row>
        <row r="2421">
          <cell r="A2421" t="str">
            <v>110300000</v>
          </cell>
          <cell r="B2421" t="str">
            <v>600C2CH0019</v>
          </cell>
          <cell r="C2421" t="str">
            <v>เก้าอี้ประชุม (ไม่มีท้าวแขน)</v>
          </cell>
          <cell r="D2421" t="str">
            <v>27 ก.ค. 41</v>
          </cell>
          <cell r="E2421">
            <v>1927.28</v>
          </cell>
          <cell r="F2421">
            <v>0</v>
          </cell>
          <cell r="G2421">
            <v>20</v>
          </cell>
          <cell r="H2421">
            <v>552.33000000000004</v>
          </cell>
          <cell r="I2421">
            <v>552.33000000000004</v>
          </cell>
          <cell r="J2421">
            <v>1374.95</v>
          </cell>
          <cell r="K2421" t="str">
            <v>600</v>
          </cell>
        </row>
        <row r="2422">
          <cell r="A2422" t="str">
            <v>110300000</v>
          </cell>
          <cell r="B2422" t="str">
            <v>600C2CH0020</v>
          </cell>
          <cell r="C2422" t="str">
            <v>เก้าอี้ประชุม (ไม่มีท้าวแขน)</v>
          </cell>
          <cell r="D2422" t="str">
            <v>27 ก.ค. 41</v>
          </cell>
          <cell r="E2422">
            <v>1927.28</v>
          </cell>
          <cell r="F2422">
            <v>0</v>
          </cell>
          <cell r="G2422">
            <v>20</v>
          </cell>
          <cell r="H2422">
            <v>552.33000000000004</v>
          </cell>
          <cell r="I2422">
            <v>552.33000000000004</v>
          </cell>
          <cell r="J2422">
            <v>1374.95</v>
          </cell>
          <cell r="K2422" t="str">
            <v>600</v>
          </cell>
        </row>
        <row r="2423">
          <cell r="A2423" t="str">
            <v>110300000</v>
          </cell>
          <cell r="B2423" t="str">
            <v>600C2CH0021</v>
          </cell>
          <cell r="C2423" t="str">
            <v>เก้าอี้ประชุม (ไม่มีท้าวแขน)</v>
          </cell>
          <cell r="D2423" t="str">
            <v>27 ก.ค. 41</v>
          </cell>
          <cell r="E2423">
            <v>1927.28</v>
          </cell>
          <cell r="F2423">
            <v>0</v>
          </cell>
          <cell r="G2423">
            <v>20</v>
          </cell>
          <cell r="H2423">
            <v>552.33000000000004</v>
          </cell>
          <cell r="I2423">
            <v>552.33000000000004</v>
          </cell>
          <cell r="J2423">
            <v>1374.95</v>
          </cell>
          <cell r="K2423" t="str">
            <v>600</v>
          </cell>
        </row>
        <row r="2424">
          <cell r="A2424" t="str">
            <v>110300000</v>
          </cell>
          <cell r="B2424" t="str">
            <v>600C2CH0022</v>
          </cell>
          <cell r="C2424" t="str">
            <v>เก้าอี้ประชุม (ไม่มีท้าวแขน)</v>
          </cell>
          <cell r="D2424" t="str">
            <v>27 ก.ค. 41</v>
          </cell>
          <cell r="E2424">
            <v>1927.28</v>
          </cell>
          <cell r="F2424">
            <v>0</v>
          </cell>
          <cell r="G2424">
            <v>20</v>
          </cell>
          <cell r="H2424">
            <v>552.33000000000004</v>
          </cell>
          <cell r="I2424">
            <v>552.33000000000004</v>
          </cell>
          <cell r="J2424">
            <v>1374.95</v>
          </cell>
          <cell r="K2424" t="str">
            <v>600</v>
          </cell>
        </row>
        <row r="2425">
          <cell r="A2425" t="str">
            <v>110300000</v>
          </cell>
          <cell r="B2425" t="str">
            <v>600C2CH0023</v>
          </cell>
          <cell r="C2425" t="str">
            <v>เก้าอี้ประชุม (ไม่มีท้าวแขน)</v>
          </cell>
          <cell r="D2425" t="str">
            <v>27 ก.ค. 41</v>
          </cell>
          <cell r="E2425">
            <v>1927.28</v>
          </cell>
          <cell r="F2425">
            <v>0</v>
          </cell>
          <cell r="G2425">
            <v>20</v>
          </cell>
          <cell r="H2425">
            <v>552.33000000000004</v>
          </cell>
          <cell r="I2425">
            <v>552.33000000000004</v>
          </cell>
          <cell r="J2425">
            <v>1374.95</v>
          </cell>
          <cell r="K2425" t="str">
            <v>600</v>
          </cell>
        </row>
        <row r="2426">
          <cell r="A2426" t="str">
            <v>110300000</v>
          </cell>
          <cell r="B2426" t="str">
            <v>600C2CH0024</v>
          </cell>
          <cell r="C2426" t="str">
            <v>เก้าอี้ประชุม (ไม่มีท้าวแขน)</v>
          </cell>
          <cell r="D2426" t="str">
            <v>27 ก.ค. 41</v>
          </cell>
          <cell r="E2426">
            <v>1927.28</v>
          </cell>
          <cell r="F2426">
            <v>0</v>
          </cell>
          <cell r="G2426">
            <v>20</v>
          </cell>
          <cell r="H2426">
            <v>552.33000000000004</v>
          </cell>
          <cell r="I2426">
            <v>552.33000000000004</v>
          </cell>
          <cell r="J2426">
            <v>1374.95</v>
          </cell>
          <cell r="K2426" t="str">
            <v>600</v>
          </cell>
        </row>
        <row r="2427">
          <cell r="A2427" t="str">
            <v>110300000</v>
          </cell>
          <cell r="B2427" t="str">
            <v>600C2CH0025</v>
          </cell>
          <cell r="C2427" t="str">
            <v>เก้าอี้ประชุม (ไม่มีท้าวแขน)</v>
          </cell>
          <cell r="D2427" t="str">
            <v>27 ก.ค. 41</v>
          </cell>
          <cell r="E2427">
            <v>1927.28</v>
          </cell>
          <cell r="F2427">
            <v>0</v>
          </cell>
          <cell r="G2427">
            <v>20</v>
          </cell>
          <cell r="H2427">
            <v>552.33000000000004</v>
          </cell>
          <cell r="I2427">
            <v>552.33000000000004</v>
          </cell>
          <cell r="J2427">
            <v>1374.95</v>
          </cell>
          <cell r="K2427" t="str">
            <v>600</v>
          </cell>
        </row>
        <row r="2428">
          <cell r="A2428" t="str">
            <v>110300000</v>
          </cell>
          <cell r="B2428" t="str">
            <v>600C2CH0026</v>
          </cell>
          <cell r="C2428" t="str">
            <v>เก้าอี้ประชุม (ไม่มีท้าวแขน)</v>
          </cell>
          <cell r="D2428" t="str">
            <v>27 ก.ค. 41</v>
          </cell>
          <cell r="E2428">
            <v>1927.28</v>
          </cell>
          <cell r="F2428">
            <v>0</v>
          </cell>
          <cell r="G2428">
            <v>20</v>
          </cell>
          <cell r="H2428">
            <v>552.33000000000004</v>
          </cell>
          <cell r="I2428">
            <v>552.33000000000004</v>
          </cell>
          <cell r="J2428">
            <v>1374.95</v>
          </cell>
          <cell r="K2428" t="str">
            <v>600</v>
          </cell>
        </row>
        <row r="2429">
          <cell r="A2429" t="str">
            <v>110300000</v>
          </cell>
          <cell r="B2429" t="str">
            <v>600C2CH0027</v>
          </cell>
          <cell r="C2429" t="str">
            <v>เก้าอี้เจ้าหน้าที่สินไหม พนักพิงต่ำ</v>
          </cell>
          <cell r="D2429" t="str">
            <v>27 ก.ค. 41</v>
          </cell>
          <cell r="E2429">
            <v>3931.87</v>
          </cell>
          <cell r="F2429">
            <v>0</v>
          </cell>
          <cell r="G2429">
            <v>20</v>
          </cell>
          <cell r="H2429">
            <v>1126.77</v>
          </cell>
          <cell r="I2429">
            <v>1126.77</v>
          </cell>
          <cell r="J2429">
            <v>2805.1</v>
          </cell>
          <cell r="K2429" t="str">
            <v>600</v>
          </cell>
        </row>
        <row r="2430">
          <cell r="A2430" t="str">
            <v>110300000</v>
          </cell>
          <cell r="B2430" t="str">
            <v>600C2CS0001</v>
          </cell>
          <cell r="C2430" t="str">
            <v>เครื่องคิดเลข</v>
          </cell>
          <cell r="D2430" t="str">
            <v>18 ส.ค. 41</v>
          </cell>
          <cell r="E2430">
            <v>640</v>
          </cell>
          <cell r="F2430">
            <v>0</v>
          </cell>
          <cell r="G2430">
            <v>20</v>
          </cell>
          <cell r="H2430">
            <v>175.68</v>
          </cell>
          <cell r="I2430">
            <v>175.68</v>
          </cell>
          <cell r="J2430">
            <v>464.32</v>
          </cell>
          <cell r="K2430" t="str">
            <v>600</v>
          </cell>
        </row>
        <row r="2431">
          <cell r="A2431" t="str">
            <v>110300000</v>
          </cell>
          <cell r="B2431" t="str">
            <v>600C2CS0002</v>
          </cell>
          <cell r="C2431" t="str">
            <v>เครื่องคิดเลข</v>
          </cell>
          <cell r="D2431" t="str">
            <v>18 ส.ค. 41</v>
          </cell>
          <cell r="E2431">
            <v>640</v>
          </cell>
          <cell r="F2431">
            <v>0</v>
          </cell>
          <cell r="G2431">
            <v>20</v>
          </cell>
          <cell r="H2431">
            <v>175.68</v>
          </cell>
          <cell r="I2431">
            <v>175.68</v>
          </cell>
          <cell r="J2431">
            <v>464.32</v>
          </cell>
          <cell r="K2431" t="str">
            <v>600</v>
          </cell>
        </row>
        <row r="2432">
          <cell r="A2432" t="str">
            <v>110300000</v>
          </cell>
          <cell r="B2432" t="str">
            <v>600C2CS0003</v>
          </cell>
          <cell r="C2432" t="str">
            <v>เครื่องคิดเลข</v>
          </cell>
          <cell r="D2432" t="str">
            <v>18 ส.ค. 41</v>
          </cell>
          <cell r="E2432">
            <v>640</v>
          </cell>
          <cell r="F2432">
            <v>0</v>
          </cell>
          <cell r="G2432">
            <v>20</v>
          </cell>
          <cell r="H2432">
            <v>175.68</v>
          </cell>
          <cell r="I2432">
            <v>175.68</v>
          </cell>
          <cell r="J2432">
            <v>464.32</v>
          </cell>
          <cell r="K2432" t="str">
            <v>600</v>
          </cell>
        </row>
        <row r="2433">
          <cell r="A2433" t="str">
            <v>110300000</v>
          </cell>
          <cell r="B2433" t="str">
            <v>600C2CT0001</v>
          </cell>
          <cell r="C2433" t="str">
            <v>เครื่องคิดเลข CASIO รุ่น DR120LB</v>
          </cell>
          <cell r="D2433" t="str">
            <v>3 ธ.ค. 41</v>
          </cell>
          <cell r="E2433">
            <v>2950</v>
          </cell>
          <cell r="F2433">
            <v>0</v>
          </cell>
          <cell r="G2433">
            <v>20</v>
          </cell>
          <cell r="H2433">
            <v>636.87</v>
          </cell>
          <cell r="I2433">
            <v>636.87</v>
          </cell>
          <cell r="J2433">
            <v>2313.13</v>
          </cell>
          <cell r="K2433" t="str">
            <v>600</v>
          </cell>
        </row>
        <row r="2434">
          <cell r="A2434" t="str">
            <v>110300000</v>
          </cell>
          <cell r="B2434" t="str">
            <v>600C2F10001</v>
          </cell>
          <cell r="C2434" t="str">
            <v>กล้อง MINI II</v>
          </cell>
          <cell r="D2434" t="str">
            <v>13 ก.ย. 41</v>
          </cell>
          <cell r="E2434">
            <v>3400</v>
          </cell>
          <cell r="F2434">
            <v>0</v>
          </cell>
          <cell r="G2434">
            <v>20</v>
          </cell>
          <cell r="H2434">
            <v>884.89</v>
          </cell>
          <cell r="I2434">
            <v>884.89</v>
          </cell>
          <cell r="J2434">
            <v>2515.11</v>
          </cell>
          <cell r="K2434" t="str">
            <v>600</v>
          </cell>
        </row>
        <row r="2435">
          <cell r="A2435" t="str">
            <v>110300000</v>
          </cell>
          <cell r="B2435" t="str">
            <v>600C2KB0001</v>
          </cell>
          <cell r="C2435" t="str">
            <v>กระดานไวท์บอร์ด</v>
          </cell>
          <cell r="D2435" t="str">
            <v>20 เม.ย. 42</v>
          </cell>
          <cell r="E2435">
            <v>700.93</v>
          </cell>
          <cell r="F2435">
            <v>0</v>
          </cell>
          <cell r="G2435">
            <v>20</v>
          </cell>
          <cell r="H2435">
            <v>98.33</v>
          </cell>
          <cell r="I2435">
            <v>98.33</v>
          </cell>
          <cell r="J2435">
            <v>602.6</v>
          </cell>
          <cell r="K2435" t="str">
            <v>600</v>
          </cell>
        </row>
        <row r="2436">
          <cell r="A2436" t="str">
            <v>110300000</v>
          </cell>
          <cell r="B2436" t="str">
            <v>600C2KB0002</v>
          </cell>
          <cell r="C2436" t="str">
            <v>บอร์ดชานอ้อยบรุกำมะหยี่</v>
          </cell>
          <cell r="D2436" t="str">
            <v>18 พ.ค. 42</v>
          </cell>
          <cell r="E2436">
            <v>887.85</v>
          </cell>
          <cell r="F2436">
            <v>0</v>
          </cell>
          <cell r="G2436">
            <v>20</v>
          </cell>
          <cell r="H2436">
            <v>110.9</v>
          </cell>
          <cell r="I2436">
            <v>110.9</v>
          </cell>
          <cell r="J2436">
            <v>776.95</v>
          </cell>
          <cell r="K2436" t="str">
            <v>600</v>
          </cell>
        </row>
        <row r="2437">
          <cell r="A2437" t="str">
            <v>110300000</v>
          </cell>
          <cell r="B2437" t="str">
            <v>600C2KB0003</v>
          </cell>
          <cell r="C2437" t="str">
            <v>บอร์ดชานอ้อยบรุกำมะหยี่</v>
          </cell>
          <cell r="D2437" t="str">
            <v>18 พ.ค. 42</v>
          </cell>
          <cell r="E2437">
            <v>887.85</v>
          </cell>
          <cell r="F2437">
            <v>0</v>
          </cell>
          <cell r="G2437">
            <v>20</v>
          </cell>
          <cell r="H2437">
            <v>110.9</v>
          </cell>
          <cell r="I2437">
            <v>110.9</v>
          </cell>
          <cell r="J2437">
            <v>776.95</v>
          </cell>
          <cell r="K2437" t="str">
            <v>600</v>
          </cell>
        </row>
        <row r="2438">
          <cell r="A2438" t="str">
            <v>110300000</v>
          </cell>
          <cell r="B2438" t="str">
            <v>600C2KB0004</v>
          </cell>
          <cell r="C2438" t="str">
            <v>เครื่องบันทึกเทป</v>
          </cell>
          <cell r="D2438" t="str">
            <v>1 มิ.ย. 42</v>
          </cell>
          <cell r="E2438">
            <v>2663.55</v>
          </cell>
          <cell r="F2438">
            <v>0</v>
          </cell>
          <cell r="G2438">
            <v>20</v>
          </cell>
          <cell r="H2438">
            <v>312.3</v>
          </cell>
          <cell r="I2438">
            <v>312.3</v>
          </cell>
          <cell r="J2438">
            <v>2351.25</v>
          </cell>
          <cell r="K2438" t="str">
            <v>600</v>
          </cell>
        </row>
        <row r="2439">
          <cell r="A2439" t="str">
            <v>110300000</v>
          </cell>
          <cell r="B2439" t="str">
            <v>600C2KB0005</v>
          </cell>
          <cell r="C2439" t="str">
            <v>ทีวี</v>
          </cell>
          <cell r="D2439" t="str">
            <v>3 พ.ย. 42</v>
          </cell>
          <cell r="E2439">
            <v>5400</v>
          </cell>
          <cell r="F2439">
            <v>0</v>
          </cell>
          <cell r="G2439">
            <v>20</v>
          </cell>
          <cell r="H2439">
            <v>174.58</v>
          </cell>
          <cell r="I2439">
            <v>174.58</v>
          </cell>
          <cell r="J2439">
            <v>5225.42</v>
          </cell>
          <cell r="K2439" t="str">
            <v>600</v>
          </cell>
        </row>
        <row r="2440">
          <cell r="A2440" t="str">
            <v>110300000</v>
          </cell>
          <cell r="B2440" t="str">
            <v>600C2PA0001</v>
          </cell>
          <cell r="C2440" t="str">
            <v>PARTITION 1.80x1.50</v>
          </cell>
          <cell r="D2440" t="str">
            <v>27 ก.ค. 41</v>
          </cell>
          <cell r="E2440">
            <v>6669.81</v>
          </cell>
          <cell r="F2440">
            <v>0</v>
          </cell>
          <cell r="G2440">
            <v>20</v>
          </cell>
          <cell r="H2440">
            <v>1911.44</v>
          </cell>
          <cell r="I2440">
            <v>1911.44</v>
          </cell>
          <cell r="J2440">
            <v>4758.37</v>
          </cell>
          <cell r="K2440" t="str">
            <v>600</v>
          </cell>
        </row>
        <row r="2441">
          <cell r="A2441" t="str">
            <v>110300000</v>
          </cell>
          <cell r="B2441" t="str">
            <v>600C2PA0002</v>
          </cell>
          <cell r="C2441" t="str">
            <v>PARTITION 1.80x1.50</v>
          </cell>
          <cell r="D2441" t="str">
            <v>27 ก.ค. 41</v>
          </cell>
          <cell r="E2441">
            <v>6669.81</v>
          </cell>
          <cell r="F2441">
            <v>0</v>
          </cell>
          <cell r="G2441">
            <v>20</v>
          </cell>
          <cell r="H2441">
            <v>1911.44</v>
          </cell>
          <cell r="I2441">
            <v>1911.44</v>
          </cell>
          <cell r="J2441">
            <v>4758.37</v>
          </cell>
          <cell r="K2441" t="str">
            <v>600</v>
          </cell>
        </row>
        <row r="2442">
          <cell r="A2442" t="str">
            <v>110300000</v>
          </cell>
          <cell r="B2442" t="str">
            <v>600C2RF0001</v>
          </cell>
          <cell r="C2442" t="str">
            <v>ตู้เย้น ขนาด 6.4 คิว</v>
          </cell>
          <cell r="D2442" t="str">
            <v>30 ก.ค. 41</v>
          </cell>
          <cell r="E2442">
            <v>5275</v>
          </cell>
          <cell r="F2442">
            <v>0</v>
          </cell>
          <cell r="G2442">
            <v>20</v>
          </cell>
          <cell r="H2442">
            <v>1502.97</v>
          </cell>
          <cell r="I2442">
            <v>1502.97</v>
          </cell>
          <cell r="J2442">
            <v>3772.03</v>
          </cell>
          <cell r="K2442" t="str">
            <v>600</v>
          </cell>
        </row>
        <row r="2443">
          <cell r="A2443" t="str">
            <v>110300000</v>
          </cell>
          <cell r="B2443" t="str">
            <v>600C2TA0001</v>
          </cell>
          <cell r="C2443" t="str">
            <v>โต๊ะทำงานเจ้าหน้าที่สินไหม</v>
          </cell>
          <cell r="D2443" t="str">
            <v>27 ก.ค. 41</v>
          </cell>
          <cell r="E2443">
            <v>4157.29</v>
          </cell>
          <cell r="F2443">
            <v>0</v>
          </cell>
          <cell r="G2443">
            <v>20</v>
          </cell>
          <cell r="H2443">
            <v>1191.4100000000001</v>
          </cell>
          <cell r="I2443">
            <v>1191.4100000000001</v>
          </cell>
          <cell r="J2443">
            <v>2965.88</v>
          </cell>
          <cell r="K2443" t="str">
            <v>600</v>
          </cell>
        </row>
        <row r="2444">
          <cell r="A2444" t="str">
            <v>110300000</v>
          </cell>
          <cell r="B2444" t="str">
            <v>600C2TA0002</v>
          </cell>
          <cell r="C2444" t="str">
            <v>โต๊ะทำงานเจ้าหน้าที่สินไหม</v>
          </cell>
          <cell r="D2444" t="str">
            <v>27 ก.ค. 41</v>
          </cell>
          <cell r="E2444">
            <v>4157.29</v>
          </cell>
          <cell r="F2444">
            <v>0</v>
          </cell>
          <cell r="G2444">
            <v>20</v>
          </cell>
          <cell r="H2444">
            <v>1191.4100000000001</v>
          </cell>
          <cell r="I2444">
            <v>1191.4100000000001</v>
          </cell>
          <cell r="J2444">
            <v>2965.88</v>
          </cell>
          <cell r="K2444" t="str">
            <v>600</v>
          </cell>
        </row>
        <row r="2445">
          <cell r="A2445" t="str">
            <v>110300000</v>
          </cell>
          <cell r="B2445" t="str">
            <v>600C2TA0003</v>
          </cell>
          <cell r="C2445" t="str">
            <v>โต๊ะทำงานเจ้าหน้าที่สินไหม</v>
          </cell>
          <cell r="D2445" t="str">
            <v>27 ก.ค. 41</v>
          </cell>
          <cell r="E2445">
            <v>4157.29</v>
          </cell>
          <cell r="F2445">
            <v>0</v>
          </cell>
          <cell r="G2445">
            <v>20</v>
          </cell>
          <cell r="H2445">
            <v>1191.4100000000001</v>
          </cell>
          <cell r="I2445">
            <v>1191.4100000000001</v>
          </cell>
          <cell r="J2445">
            <v>2965.88</v>
          </cell>
          <cell r="K2445" t="str">
            <v>600</v>
          </cell>
        </row>
        <row r="2446">
          <cell r="A2446" t="str">
            <v>110300000</v>
          </cell>
          <cell r="B2446" t="str">
            <v>600C2TA0004</v>
          </cell>
          <cell r="C2446" t="str">
            <v>โต๊ะทำงานเจ้าหน้าที่สินไหม</v>
          </cell>
          <cell r="D2446" t="str">
            <v>27 ก.ค. 41</v>
          </cell>
          <cell r="E2446">
            <v>4157.29</v>
          </cell>
          <cell r="F2446">
            <v>0</v>
          </cell>
          <cell r="G2446">
            <v>20</v>
          </cell>
          <cell r="H2446">
            <v>1191.4100000000001</v>
          </cell>
          <cell r="I2446">
            <v>1191.4100000000001</v>
          </cell>
          <cell r="J2446">
            <v>2965.88</v>
          </cell>
          <cell r="K2446" t="str">
            <v>600</v>
          </cell>
        </row>
        <row r="2447">
          <cell r="A2447" t="str">
            <v>110300000</v>
          </cell>
          <cell r="B2447" t="str">
            <v>600C2TA0005</v>
          </cell>
          <cell r="C2447" t="str">
            <v>โต๊ะเข้ามุมเจ้าหน้าที่สินไหม</v>
          </cell>
          <cell r="D2447" t="str">
            <v>27 ก.ค. 41</v>
          </cell>
          <cell r="E2447">
            <v>1325.58</v>
          </cell>
          <cell r="F2447">
            <v>0</v>
          </cell>
          <cell r="G2447">
            <v>20</v>
          </cell>
          <cell r="H2447">
            <v>379.91</v>
          </cell>
          <cell r="I2447">
            <v>379.91</v>
          </cell>
          <cell r="J2447">
            <v>945.67</v>
          </cell>
          <cell r="K2447" t="str">
            <v>600</v>
          </cell>
        </row>
        <row r="2448">
          <cell r="A2448" t="str">
            <v>110300000</v>
          </cell>
          <cell r="B2448" t="str">
            <v>600C2TA0006</v>
          </cell>
          <cell r="C2448" t="str">
            <v>โต๊ะทำงานธุรการ 0.60x1.20x0.75</v>
          </cell>
          <cell r="D2448" t="str">
            <v>27 ก.ค. 41</v>
          </cell>
          <cell r="E2448">
            <v>3385.28</v>
          </cell>
          <cell r="F2448">
            <v>0</v>
          </cell>
          <cell r="G2448">
            <v>20</v>
          </cell>
          <cell r="H2448">
            <v>970.11</v>
          </cell>
          <cell r="I2448">
            <v>970.11</v>
          </cell>
          <cell r="J2448">
            <v>2415.17</v>
          </cell>
          <cell r="K2448" t="str">
            <v>600</v>
          </cell>
        </row>
        <row r="2449">
          <cell r="A2449" t="str">
            <v>110300000</v>
          </cell>
          <cell r="B2449" t="str">
            <v>600C2TA0007</v>
          </cell>
          <cell r="C2449" t="str">
            <v>โต๊ะ COMPUTER&amp;PRINTER</v>
          </cell>
          <cell r="D2449" t="str">
            <v>27 ก.ค. 41</v>
          </cell>
          <cell r="E2449">
            <v>3669.54</v>
          </cell>
          <cell r="F2449">
            <v>0</v>
          </cell>
          <cell r="G2449">
            <v>20</v>
          </cell>
          <cell r="H2449">
            <v>1051.57</v>
          </cell>
          <cell r="I2449">
            <v>1051.57</v>
          </cell>
          <cell r="J2449">
            <v>2617.9699999999998</v>
          </cell>
          <cell r="K2449" t="str">
            <v>600</v>
          </cell>
        </row>
        <row r="2450">
          <cell r="A2450" t="str">
            <v>110300000</v>
          </cell>
          <cell r="B2450" t="str">
            <v>600C2TA0008</v>
          </cell>
          <cell r="C2450" t="str">
            <v>โต๊ะทำงานผู้จัดการ 0.75x1.65x0.75</v>
          </cell>
          <cell r="D2450" t="str">
            <v>27 ก.ค. 41</v>
          </cell>
          <cell r="E2450">
            <v>4470.4799999999996</v>
          </cell>
          <cell r="F2450">
            <v>0</v>
          </cell>
          <cell r="G2450">
            <v>20</v>
          </cell>
          <cell r="H2450">
            <v>1281.18</v>
          </cell>
          <cell r="I2450">
            <v>1281.18</v>
          </cell>
          <cell r="J2450">
            <v>3189.3</v>
          </cell>
          <cell r="K2450" t="str">
            <v>600</v>
          </cell>
        </row>
        <row r="2451">
          <cell r="A2451" t="str">
            <v>110300000</v>
          </cell>
          <cell r="B2451" t="str">
            <v>600C2TA0009</v>
          </cell>
          <cell r="C2451" t="str">
            <v>โต๊ะทำงานผู้จัดการ 0.75x1.65x0.75</v>
          </cell>
          <cell r="D2451" t="str">
            <v>27 ก.ค. 41</v>
          </cell>
          <cell r="E2451">
            <v>4470.4799999999996</v>
          </cell>
          <cell r="F2451">
            <v>0</v>
          </cell>
          <cell r="G2451">
            <v>20</v>
          </cell>
          <cell r="H2451">
            <v>1281.18</v>
          </cell>
          <cell r="I2451">
            <v>1281.18</v>
          </cell>
          <cell r="J2451">
            <v>3189.3</v>
          </cell>
          <cell r="K2451" t="str">
            <v>600</v>
          </cell>
        </row>
        <row r="2452">
          <cell r="A2452" t="str">
            <v>110300000</v>
          </cell>
          <cell r="B2452" t="str">
            <v>600C2TA0010</v>
          </cell>
          <cell r="C2452" t="str">
            <v>โต๊ะ COMPUTER</v>
          </cell>
          <cell r="D2452" t="str">
            <v>27 ก.ค. 41</v>
          </cell>
          <cell r="E2452">
            <v>2177.39</v>
          </cell>
          <cell r="F2452">
            <v>0</v>
          </cell>
          <cell r="G2452">
            <v>20</v>
          </cell>
          <cell r="H2452">
            <v>624.02</v>
          </cell>
          <cell r="I2452">
            <v>624.02</v>
          </cell>
          <cell r="J2452">
            <v>1553.37</v>
          </cell>
          <cell r="K2452" t="str">
            <v>600</v>
          </cell>
        </row>
        <row r="2453">
          <cell r="A2453" t="str">
            <v>110300000</v>
          </cell>
          <cell r="B2453" t="str">
            <v>600C2TA0011</v>
          </cell>
          <cell r="C2453" t="str">
            <v>โต๊ะ COMPUTER</v>
          </cell>
          <cell r="D2453" t="str">
            <v>27 ก.ค. 41</v>
          </cell>
          <cell r="E2453">
            <v>2177.39</v>
          </cell>
          <cell r="F2453">
            <v>0</v>
          </cell>
          <cell r="G2453">
            <v>20</v>
          </cell>
          <cell r="H2453">
            <v>624.02</v>
          </cell>
          <cell r="I2453">
            <v>624.02</v>
          </cell>
          <cell r="J2453">
            <v>1553.37</v>
          </cell>
          <cell r="K2453" t="str">
            <v>600</v>
          </cell>
        </row>
        <row r="2454">
          <cell r="A2454" t="str">
            <v>110300000</v>
          </cell>
          <cell r="B2454" t="str">
            <v>600C2TA0012</v>
          </cell>
          <cell r="C2454" t="str">
            <v>โต๊ะทำงานผู้จัดการ</v>
          </cell>
          <cell r="D2454" t="str">
            <v>27 ก.ค. 41</v>
          </cell>
          <cell r="E2454">
            <v>4812.6000000000004</v>
          </cell>
          <cell r="F2454">
            <v>0</v>
          </cell>
          <cell r="G2454">
            <v>20</v>
          </cell>
          <cell r="H2454">
            <v>1379.19</v>
          </cell>
          <cell r="I2454">
            <v>1379.19</v>
          </cell>
          <cell r="J2454">
            <v>3433.41</v>
          </cell>
          <cell r="K2454" t="str">
            <v>600</v>
          </cell>
        </row>
        <row r="2455">
          <cell r="A2455" t="str">
            <v>110300000</v>
          </cell>
          <cell r="B2455" t="str">
            <v>600C2TA0013</v>
          </cell>
          <cell r="C2455" t="str">
            <v>โต๊ะ COMPUTER</v>
          </cell>
          <cell r="D2455" t="str">
            <v>27 ก.ค. 41</v>
          </cell>
          <cell r="E2455">
            <v>2177.39</v>
          </cell>
          <cell r="F2455">
            <v>0</v>
          </cell>
          <cell r="G2455">
            <v>20</v>
          </cell>
          <cell r="H2455">
            <v>624.02</v>
          </cell>
          <cell r="I2455">
            <v>624.02</v>
          </cell>
          <cell r="J2455">
            <v>1553.37</v>
          </cell>
          <cell r="K2455" t="str">
            <v>600</v>
          </cell>
        </row>
        <row r="2456">
          <cell r="A2456" t="str">
            <v>110300000</v>
          </cell>
          <cell r="B2456" t="str">
            <v>600C2TA0014</v>
          </cell>
          <cell r="C2456" t="str">
            <v>โต๊ะข้าง 0.50x0.50x0.40</v>
          </cell>
          <cell r="D2456" t="str">
            <v>27 ก.ค. 41</v>
          </cell>
          <cell r="E2456">
            <v>1564.97</v>
          </cell>
          <cell r="F2456">
            <v>0</v>
          </cell>
          <cell r="G2456">
            <v>20</v>
          </cell>
          <cell r="H2456">
            <v>448.48</v>
          </cell>
          <cell r="I2456">
            <v>448.48</v>
          </cell>
          <cell r="J2456">
            <v>1116.49</v>
          </cell>
          <cell r="K2456" t="str">
            <v>600</v>
          </cell>
        </row>
        <row r="2457">
          <cell r="A2457" t="str">
            <v>110300000</v>
          </cell>
          <cell r="B2457" t="str">
            <v>600C2TA0015</v>
          </cell>
          <cell r="C2457" t="str">
            <v>โต๊ะข้าง 0.50x0.50x0.40</v>
          </cell>
          <cell r="D2457" t="str">
            <v>27 ก.ค. 41</v>
          </cell>
          <cell r="E2457">
            <v>1564.97</v>
          </cell>
          <cell r="F2457">
            <v>0</v>
          </cell>
          <cell r="G2457">
            <v>20</v>
          </cell>
          <cell r="H2457">
            <v>448.48</v>
          </cell>
          <cell r="I2457">
            <v>448.48</v>
          </cell>
          <cell r="J2457">
            <v>1116.49</v>
          </cell>
          <cell r="K2457" t="str">
            <v>600</v>
          </cell>
        </row>
        <row r="2458">
          <cell r="A2458" t="str">
            <v>110300000</v>
          </cell>
          <cell r="B2458" t="str">
            <v>600C2TA0016</v>
          </cell>
          <cell r="C2458" t="str">
            <v>โต๊ะประชุม 1.05x2.40x0.75</v>
          </cell>
          <cell r="D2458" t="str">
            <v>27 ก.ค. 41</v>
          </cell>
          <cell r="E2458">
            <v>8504.08</v>
          </cell>
          <cell r="F2458">
            <v>0</v>
          </cell>
          <cell r="G2458">
            <v>20</v>
          </cell>
          <cell r="H2458">
            <v>2437.0100000000002</v>
          </cell>
          <cell r="I2458">
            <v>2437.0100000000002</v>
          </cell>
          <cell r="J2458">
            <v>6067.07</v>
          </cell>
          <cell r="K2458" t="str">
            <v>600</v>
          </cell>
        </row>
        <row r="2459">
          <cell r="A2459" t="str">
            <v>110300000</v>
          </cell>
          <cell r="B2459" t="str">
            <v>600C2TH0002</v>
          </cell>
          <cell r="C2459" t="str">
            <v>อุปกรณ์เครือข่าย</v>
          </cell>
          <cell r="D2459" t="str">
            <v>23 เม.ย. 42</v>
          </cell>
          <cell r="E2459">
            <v>131022.22</v>
          </cell>
          <cell r="F2459">
            <v>0</v>
          </cell>
          <cell r="G2459">
            <v>20</v>
          </cell>
          <cell r="H2459">
            <v>18163.61</v>
          </cell>
          <cell r="I2459">
            <v>18163.61</v>
          </cell>
          <cell r="J2459">
            <v>112858.61</v>
          </cell>
          <cell r="K2459" t="str">
            <v>600</v>
          </cell>
        </row>
        <row r="2460">
          <cell r="A2460" t="str">
            <v>110300000</v>
          </cell>
          <cell r="B2460" t="str">
            <v>601C2010001</v>
          </cell>
          <cell r="C2460" t="str">
            <v>โต๊ะข้างโซฟาขนาด 50*50*40</v>
          </cell>
          <cell r="D2460" t="str">
            <v>20 ก.ค. 41</v>
          </cell>
          <cell r="E2460">
            <v>1524.08</v>
          </cell>
          <cell r="F2460">
            <v>0</v>
          </cell>
          <cell r="G2460">
            <v>20</v>
          </cell>
          <cell r="H2460">
            <v>442.6</v>
          </cell>
          <cell r="I2460">
            <v>442.6</v>
          </cell>
          <cell r="J2460">
            <v>1081.48</v>
          </cell>
          <cell r="K2460" t="str">
            <v>601</v>
          </cell>
        </row>
        <row r="2461">
          <cell r="A2461" t="str">
            <v>110300000</v>
          </cell>
          <cell r="B2461" t="str">
            <v>601C2010002</v>
          </cell>
          <cell r="C2461" t="str">
            <v>โต๊ะข้างโซฟาขนาด 50*50*40</v>
          </cell>
          <cell r="D2461" t="str">
            <v>20 ก.ค. 41</v>
          </cell>
          <cell r="E2461">
            <v>1524.08</v>
          </cell>
          <cell r="F2461">
            <v>0</v>
          </cell>
          <cell r="G2461">
            <v>20</v>
          </cell>
          <cell r="H2461">
            <v>442.6</v>
          </cell>
          <cell r="I2461">
            <v>442.6</v>
          </cell>
          <cell r="J2461">
            <v>1081.48</v>
          </cell>
          <cell r="K2461" t="str">
            <v>601</v>
          </cell>
        </row>
        <row r="2462">
          <cell r="A2462" t="str">
            <v>110300000</v>
          </cell>
          <cell r="B2462" t="str">
            <v>601C2030001</v>
          </cell>
          <cell r="C2462" t="str">
            <v>โต๊ะทำงานเข้ามุม จนท.สินไหม 60*60*75</v>
          </cell>
          <cell r="D2462" t="str">
            <v>20 ก.ค. 41</v>
          </cell>
          <cell r="E2462">
            <v>1290.95</v>
          </cell>
          <cell r="F2462">
            <v>0</v>
          </cell>
          <cell r="G2462">
            <v>20</v>
          </cell>
          <cell r="H2462">
            <v>374.92</v>
          </cell>
          <cell r="I2462">
            <v>374.92</v>
          </cell>
          <cell r="J2462">
            <v>916.03</v>
          </cell>
          <cell r="K2462" t="str">
            <v>601</v>
          </cell>
        </row>
        <row r="2463">
          <cell r="A2463" t="str">
            <v>110300000</v>
          </cell>
          <cell r="B2463" t="str">
            <v>601C2040001</v>
          </cell>
          <cell r="C2463" t="str">
            <v>โต๊ะทำงานจนท.สินไหม 60*120*75</v>
          </cell>
          <cell r="D2463" t="str">
            <v>20 ก.ค. 41</v>
          </cell>
          <cell r="E2463">
            <v>3722.3</v>
          </cell>
          <cell r="F2463">
            <v>0</v>
          </cell>
          <cell r="G2463">
            <v>20</v>
          </cell>
          <cell r="H2463">
            <v>1081.03</v>
          </cell>
          <cell r="I2463">
            <v>1081.03</v>
          </cell>
          <cell r="J2463">
            <v>2641.27</v>
          </cell>
          <cell r="K2463" t="str">
            <v>601</v>
          </cell>
        </row>
        <row r="2464">
          <cell r="A2464" t="str">
            <v>110300000</v>
          </cell>
          <cell r="B2464" t="str">
            <v>601C2040002</v>
          </cell>
          <cell r="C2464" t="str">
            <v>โต๊ะทำงานจนท.สินไหม 60*120*75</v>
          </cell>
          <cell r="D2464" t="str">
            <v>20 ก.ค. 41</v>
          </cell>
          <cell r="E2464">
            <v>3722.3</v>
          </cell>
          <cell r="F2464">
            <v>0</v>
          </cell>
          <cell r="G2464">
            <v>20</v>
          </cell>
          <cell r="H2464">
            <v>1081.03</v>
          </cell>
          <cell r="I2464">
            <v>1081.03</v>
          </cell>
          <cell r="J2464">
            <v>2641.27</v>
          </cell>
          <cell r="K2464" t="str">
            <v>601</v>
          </cell>
        </row>
        <row r="2465">
          <cell r="A2465" t="str">
            <v>110300000</v>
          </cell>
          <cell r="B2465" t="str">
            <v>601C2040003</v>
          </cell>
          <cell r="C2465" t="str">
            <v>โต๊ะทำงานจนท.สินไหม 60*120*75</v>
          </cell>
          <cell r="D2465" t="str">
            <v>20 ก.ค. 41</v>
          </cell>
          <cell r="E2465">
            <v>3722.3</v>
          </cell>
          <cell r="F2465">
            <v>0</v>
          </cell>
          <cell r="G2465">
            <v>20</v>
          </cell>
          <cell r="H2465">
            <v>1081.03</v>
          </cell>
          <cell r="I2465">
            <v>1081.03</v>
          </cell>
          <cell r="J2465">
            <v>2641.27</v>
          </cell>
          <cell r="K2465" t="str">
            <v>601</v>
          </cell>
        </row>
        <row r="2466">
          <cell r="A2466" t="str">
            <v>110300000</v>
          </cell>
          <cell r="B2466" t="str">
            <v>601C2060001</v>
          </cell>
          <cell r="C2466" t="str">
            <v>โต๊ะทำงานขนาดผจก.ขนาด 75*165*75</v>
          </cell>
          <cell r="D2466" t="str">
            <v>20 ก.ค. 41</v>
          </cell>
          <cell r="E2466">
            <v>4686.87</v>
          </cell>
          <cell r="F2466">
            <v>0</v>
          </cell>
          <cell r="G2466">
            <v>20</v>
          </cell>
          <cell r="H2466">
            <v>1361.07</v>
          </cell>
          <cell r="I2466">
            <v>1361.07</v>
          </cell>
          <cell r="J2466">
            <v>3325.8</v>
          </cell>
          <cell r="K2466" t="str">
            <v>601</v>
          </cell>
        </row>
        <row r="2467">
          <cell r="A2467" t="str">
            <v>110300000</v>
          </cell>
          <cell r="B2467" t="str">
            <v>601C20Z0001</v>
          </cell>
          <cell r="C2467" t="str">
            <v>โต๊ะวางคอมพิวเตอร์ขนาด 50*90*75</v>
          </cell>
          <cell r="D2467" t="str">
            <v>20 ก.ค. 41</v>
          </cell>
          <cell r="E2467">
            <v>2120.5100000000002</v>
          </cell>
          <cell r="F2467">
            <v>0</v>
          </cell>
          <cell r="G2467">
            <v>20</v>
          </cell>
          <cell r="H2467">
            <v>615.83000000000004</v>
          </cell>
          <cell r="I2467">
            <v>615.83000000000004</v>
          </cell>
          <cell r="J2467">
            <v>1504.68</v>
          </cell>
          <cell r="K2467" t="str">
            <v>601</v>
          </cell>
        </row>
        <row r="2468">
          <cell r="A2468" t="str">
            <v>110300000</v>
          </cell>
          <cell r="B2468" t="str">
            <v>601C21K0001</v>
          </cell>
          <cell r="C2468" t="str">
            <v>เก้าอี้ทำงาน จนท.สินไหม พนักพิงต่ำ</v>
          </cell>
          <cell r="D2468" t="str">
            <v>20 ก.ค. 41</v>
          </cell>
          <cell r="E2468">
            <v>2162.2800000000002</v>
          </cell>
          <cell r="F2468">
            <v>0</v>
          </cell>
          <cell r="G2468">
            <v>20</v>
          </cell>
          <cell r="H2468">
            <v>627.92999999999995</v>
          </cell>
          <cell r="I2468">
            <v>627.92999999999995</v>
          </cell>
          <cell r="J2468">
            <v>1534.35</v>
          </cell>
          <cell r="K2468" t="str">
            <v>601</v>
          </cell>
        </row>
        <row r="2469">
          <cell r="A2469" t="str">
            <v>110300000</v>
          </cell>
          <cell r="B2469" t="str">
            <v>601C21K0002</v>
          </cell>
          <cell r="C2469" t="str">
            <v>เก้าอี้ทำงาน จนท.สินไหม พนักพิงต่ำ</v>
          </cell>
          <cell r="D2469" t="str">
            <v>20 ก.ค. 41</v>
          </cell>
          <cell r="E2469">
            <v>2162.2800000000002</v>
          </cell>
          <cell r="F2469">
            <v>0</v>
          </cell>
          <cell r="G2469">
            <v>20</v>
          </cell>
          <cell r="H2469">
            <v>627.92999999999995</v>
          </cell>
          <cell r="I2469">
            <v>627.92999999999995</v>
          </cell>
          <cell r="J2469">
            <v>1534.35</v>
          </cell>
          <cell r="K2469" t="str">
            <v>601</v>
          </cell>
        </row>
        <row r="2470">
          <cell r="A2470" t="str">
            <v>110300000</v>
          </cell>
          <cell r="B2470" t="str">
            <v>601C21K0003</v>
          </cell>
          <cell r="C2470" t="str">
            <v>เก้าอี้ทำงาน จนท.สินไหม พนักพิงต่ำ</v>
          </cell>
          <cell r="D2470" t="str">
            <v>20 ก.ค. 41</v>
          </cell>
          <cell r="E2470">
            <v>2162.2800000000002</v>
          </cell>
          <cell r="F2470">
            <v>0</v>
          </cell>
          <cell r="G2470">
            <v>20</v>
          </cell>
          <cell r="H2470">
            <v>627.92999999999995</v>
          </cell>
          <cell r="I2470">
            <v>627.92999999999995</v>
          </cell>
          <cell r="J2470">
            <v>1534.35</v>
          </cell>
          <cell r="K2470" t="str">
            <v>601</v>
          </cell>
        </row>
        <row r="2471">
          <cell r="A2471" t="str">
            <v>110300000</v>
          </cell>
          <cell r="B2471" t="str">
            <v>601C21L0001</v>
          </cell>
          <cell r="C2471" t="str">
            <v>เก้าอี้พักคอย พนักพิงต่ำไม่มีท้าวแขน</v>
          </cell>
          <cell r="D2471" t="str">
            <v>20 ก.ค. 41</v>
          </cell>
          <cell r="E2471">
            <v>1736.81</v>
          </cell>
          <cell r="F2471">
            <v>0</v>
          </cell>
          <cell r="G2471">
            <v>20</v>
          </cell>
          <cell r="H2471">
            <v>504.37</v>
          </cell>
          <cell r="I2471">
            <v>504.37</v>
          </cell>
          <cell r="J2471">
            <v>1232.44</v>
          </cell>
          <cell r="K2471" t="str">
            <v>601</v>
          </cell>
        </row>
        <row r="2472">
          <cell r="A2472" t="str">
            <v>110300000</v>
          </cell>
          <cell r="B2472" t="str">
            <v>601C21L0002</v>
          </cell>
          <cell r="C2472" t="str">
            <v>เก้าอี้พักคอย พนักพิงต่ำไม่มีท้าวแขน</v>
          </cell>
          <cell r="D2472" t="str">
            <v>20 ก.ค. 41</v>
          </cell>
          <cell r="E2472">
            <v>1736.81</v>
          </cell>
          <cell r="F2472">
            <v>0</v>
          </cell>
          <cell r="G2472">
            <v>20</v>
          </cell>
          <cell r="H2472">
            <v>504.37</v>
          </cell>
          <cell r="I2472">
            <v>504.37</v>
          </cell>
          <cell r="J2472">
            <v>1232.44</v>
          </cell>
          <cell r="K2472" t="str">
            <v>601</v>
          </cell>
        </row>
        <row r="2473">
          <cell r="A2473" t="str">
            <v>110300000</v>
          </cell>
          <cell r="B2473" t="str">
            <v>601C21L0003</v>
          </cell>
          <cell r="C2473" t="str">
            <v>เก้าอี้พักคอย พนักพิงต่ำไม่มีท้าวแขน</v>
          </cell>
          <cell r="D2473" t="str">
            <v>20 ก.ค. 41</v>
          </cell>
          <cell r="E2473">
            <v>1736.81</v>
          </cell>
          <cell r="F2473">
            <v>0</v>
          </cell>
          <cell r="G2473">
            <v>20</v>
          </cell>
          <cell r="H2473">
            <v>504.37</v>
          </cell>
          <cell r="I2473">
            <v>504.37</v>
          </cell>
          <cell r="J2473">
            <v>1232.44</v>
          </cell>
          <cell r="K2473" t="str">
            <v>601</v>
          </cell>
        </row>
        <row r="2474">
          <cell r="A2474" t="str">
            <v>110300000</v>
          </cell>
          <cell r="B2474" t="str">
            <v>601C21L0004</v>
          </cell>
          <cell r="C2474" t="str">
            <v>เก้าอี้พักคอย พนักพิงต่ำไม่มีท้าวแขน</v>
          </cell>
          <cell r="D2474" t="str">
            <v>20 ก.ค. 41</v>
          </cell>
          <cell r="E2474">
            <v>1736.81</v>
          </cell>
          <cell r="F2474">
            <v>0</v>
          </cell>
          <cell r="G2474">
            <v>20</v>
          </cell>
          <cell r="H2474">
            <v>504.37</v>
          </cell>
          <cell r="I2474">
            <v>504.37</v>
          </cell>
          <cell r="J2474">
            <v>1232.44</v>
          </cell>
          <cell r="K2474" t="str">
            <v>601</v>
          </cell>
        </row>
        <row r="2475">
          <cell r="A2475" t="str">
            <v>110300000</v>
          </cell>
          <cell r="B2475" t="str">
            <v>601C21L0005</v>
          </cell>
          <cell r="C2475" t="str">
            <v>เก้าอี้พักคอย พนักพิงต่ำไม่มีท้าวแขน</v>
          </cell>
          <cell r="D2475" t="str">
            <v>20 ก.ค. 41</v>
          </cell>
          <cell r="E2475">
            <v>1736.81</v>
          </cell>
          <cell r="F2475">
            <v>0</v>
          </cell>
          <cell r="G2475">
            <v>20</v>
          </cell>
          <cell r="H2475">
            <v>504.37</v>
          </cell>
          <cell r="I2475">
            <v>504.37</v>
          </cell>
          <cell r="J2475">
            <v>1232.44</v>
          </cell>
          <cell r="K2475" t="str">
            <v>601</v>
          </cell>
        </row>
        <row r="2476">
          <cell r="A2476" t="str">
            <v>110300000</v>
          </cell>
          <cell r="B2476" t="str">
            <v>601C21M0001</v>
          </cell>
          <cell r="C2476" t="str">
            <v>เก้าอี้ทำงานผจก.พนักสูงมีท้าวแขน</v>
          </cell>
          <cell r="D2476" t="str">
            <v>20 ก.ค. 41</v>
          </cell>
          <cell r="E2476">
            <v>4112.79</v>
          </cell>
          <cell r="F2476">
            <v>0</v>
          </cell>
          <cell r="G2476">
            <v>20</v>
          </cell>
          <cell r="H2476">
            <v>1194.4000000000001</v>
          </cell>
          <cell r="I2476">
            <v>1194.4000000000001</v>
          </cell>
          <cell r="J2476">
            <v>2918.39</v>
          </cell>
          <cell r="K2476" t="str">
            <v>601</v>
          </cell>
        </row>
        <row r="2477">
          <cell r="A2477" t="str">
            <v>110300000</v>
          </cell>
          <cell r="B2477" t="str">
            <v>601C21U0001</v>
          </cell>
          <cell r="C2477" t="str">
            <v>โซฟาพักคอย 3 ที่นั่ง</v>
          </cell>
          <cell r="D2477" t="str">
            <v>20 ก.ค. 41</v>
          </cell>
          <cell r="E2477">
            <v>7615.56</v>
          </cell>
          <cell r="F2477">
            <v>0</v>
          </cell>
          <cell r="G2477">
            <v>20</v>
          </cell>
          <cell r="H2477">
            <v>2211.65</v>
          </cell>
          <cell r="I2477">
            <v>2211.65</v>
          </cell>
          <cell r="J2477">
            <v>5403.91</v>
          </cell>
          <cell r="K2477" t="str">
            <v>601</v>
          </cell>
        </row>
        <row r="2478">
          <cell r="A2478" t="str">
            <v>110300000</v>
          </cell>
          <cell r="B2478" t="str">
            <v>601C22J0001</v>
          </cell>
          <cell r="C2478" t="str">
            <v>ตู้เก็บเอกสาร(บานเลื่อน) 40*80*75</v>
          </cell>
          <cell r="D2478" t="str">
            <v>20 ก.ค. 41</v>
          </cell>
          <cell r="E2478">
            <v>2305.0700000000002</v>
          </cell>
          <cell r="F2478">
            <v>0</v>
          </cell>
          <cell r="G2478">
            <v>20</v>
          </cell>
          <cell r="H2478">
            <v>669.37</v>
          </cell>
          <cell r="I2478">
            <v>669.37</v>
          </cell>
          <cell r="J2478">
            <v>1635.7</v>
          </cell>
          <cell r="K2478" t="str">
            <v>601</v>
          </cell>
        </row>
        <row r="2479">
          <cell r="A2479" t="str">
            <v>110300000</v>
          </cell>
          <cell r="B2479" t="str">
            <v>601C22J0002</v>
          </cell>
          <cell r="C2479" t="str">
            <v>ตู้เก็บเอกสาร(บานเลื่อน) 40*80*75</v>
          </cell>
          <cell r="D2479" t="str">
            <v>20 ก.ค. 41</v>
          </cell>
          <cell r="E2479">
            <v>2305.0700000000002</v>
          </cell>
          <cell r="F2479">
            <v>0</v>
          </cell>
          <cell r="G2479">
            <v>20</v>
          </cell>
          <cell r="H2479">
            <v>669.37</v>
          </cell>
          <cell r="I2479">
            <v>669.37</v>
          </cell>
          <cell r="J2479">
            <v>1635.7</v>
          </cell>
          <cell r="K2479" t="str">
            <v>601</v>
          </cell>
        </row>
        <row r="2480">
          <cell r="A2480" t="str">
            <v>110300000</v>
          </cell>
          <cell r="B2480" t="str">
            <v>601C22K0001</v>
          </cell>
          <cell r="C2480" t="str">
            <v>ตู้เก็บเอกสาร(บานลิ้นชัก) 40*90*75</v>
          </cell>
          <cell r="D2480" t="str">
            <v>20 ก.ค. 41</v>
          </cell>
          <cell r="E2480">
            <v>3438.66</v>
          </cell>
          <cell r="F2480">
            <v>0</v>
          </cell>
          <cell r="G2480">
            <v>20</v>
          </cell>
          <cell r="H2480">
            <v>998.65</v>
          </cell>
          <cell r="I2480">
            <v>998.65</v>
          </cell>
          <cell r="J2480">
            <v>2440.0100000000002</v>
          </cell>
          <cell r="K2480" t="str">
            <v>601</v>
          </cell>
        </row>
        <row r="2481">
          <cell r="A2481" t="str">
            <v>110300000</v>
          </cell>
          <cell r="B2481" t="str">
            <v>601C22L0001</v>
          </cell>
          <cell r="C2481" t="str">
            <v>ตู้เก็บเอกสาร ขนาด 40*80*190</v>
          </cell>
          <cell r="D2481" t="str">
            <v>20 ก.ค. 41</v>
          </cell>
          <cell r="E2481">
            <v>4580.99</v>
          </cell>
          <cell r="F2481">
            <v>0</v>
          </cell>
          <cell r="G2481">
            <v>20</v>
          </cell>
          <cell r="H2481">
            <v>1330.3</v>
          </cell>
          <cell r="I2481">
            <v>1330.3</v>
          </cell>
          <cell r="J2481">
            <v>3250.69</v>
          </cell>
          <cell r="K2481" t="str">
            <v>601</v>
          </cell>
        </row>
        <row r="2482">
          <cell r="A2482" t="str">
            <v>110300000</v>
          </cell>
          <cell r="B2482" t="str">
            <v>601C22L0002</v>
          </cell>
          <cell r="C2482" t="str">
            <v>ตู้เก็บเอกสาร ขนาด 40*80*190</v>
          </cell>
          <cell r="D2482" t="str">
            <v>20 ก.ค. 41</v>
          </cell>
          <cell r="E2482">
            <v>4580.99</v>
          </cell>
          <cell r="F2482">
            <v>0</v>
          </cell>
          <cell r="G2482">
            <v>20</v>
          </cell>
          <cell r="H2482">
            <v>1330.3</v>
          </cell>
          <cell r="I2482">
            <v>1330.3</v>
          </cell>
          <cell r="J2482">
            <v>3250.69</v>
          </cell>
          <cell r="K2482" t="str">
            <v>601</v>
          </cell>
        </row>
        <row r="2483">
          <cell r="A2483" t="str">
            <v>110300000</v>
          </cell>
          <cell r="B2483" t="str">
            <v>601C22L0003</v>
          </cell>
          <cell r="C2483" t="str">
            <v>ตู้เก็บเอกสาร ขนาด 40*80*190</v>
          </cell>
          <cell r="D2483" t="str">
            <v>20 ก.ค. 41</v>
          </cell>
          <cell r="E2483">
            <v>4580.99</v>
          </cell>
          <cell r="F2483">
            <v>0</v>
          </cell>
          <cell r="G2483">
            <v>20</v>
          </cell>
          <cell r="H2483">
            <v>1330.3</v>
          </cell>
          <cell r="I2483">
            <v>1330.3</v>
          </cell>
          <cell r="J2483">
            <v>3250.69</v>
          </cell>
          <cell r="K2483" t="str">
            <v>601</v>
          </cell>
        </row>
        <row r="2484">
          <cell r="A2484" t="str">
            <v>110300000</v>
          </cell>
          <cell r="B2484" t="str">
            <v>601C26N0001</v>
          </cell>
          <cell r="C2484" t="str">
            <v>ฉากกั้นครึ่งกระจก 180*150</v>
          </cell>
          <cell r="D2484" t="str">
            <v>20 ก.ค. 41</v>
          </cell>
          <cell r="E2484">
            <v>6495.57</v>
          </cell>
          <cell r="F2484">
            <v>0</v>
          </cell>
          <cell r="G2484">
            <v>20</v>
          </cell>
          <cell r="H2484">
            <v>1886.45</v>
          </cell>
          <cell r="I2484">
            <v>1886.45</v>
          </cell>
          <cell r="J2484">
            <v>4609.12</v>
          </cell>
          <cell r="K2484" t="str">
            <v>601</v>
          </cell>
        </row>
        <row r="2485">
          <cell r="A2485" t="str">
            <v>110300000</v>
          </cell>
          <cell r="B2485" t="str">
            <v>601C2CS0001</v>
          </cell>
          <cell r="C2485" t="str">
            <v>เครื่องคิดเลข</v>
          </cell>
          <cell r="D2485" t="str">
            <v>18 ส.ค. 41</v>
          </cell>
          <cell r="E2485">
            <v>640</v>
          </cell>
          <cell r="F2485">
            <v>0</v>
          </cell>
          <cell r="G2485">
            <v>20</v>
          </cell>
          <cell r="H2485">
            <v>175.68</v>
          </cell>
          <cell r="I2485">
            <v>175.68</v>
          </cell>
          <cell r="J2485">
            <v>464.32</v>
          </cell>
          <cell r="K2485" t="str">
            <v>601</v>
          </cell>
        </row>
        <row r="2486">
          <cell r="A2486" t="str">
            <v>110300000</v>
          </cell>
          <cell r="B2486" t="str">
            <v>601C2CS0002</v>
          </cell>
          <cell r="C2486" t="str">
            <v>เครื่องคิดเลข</v>
          </cell>
          <cell r="D2486" t="str">
            <v>18 ส.ค. 41</v>
          </cell>
          <cell r="E2486">
            <v>640</v>
          </cell>
          <cell r="F2486">
            <v>0</v>
          </cell>
          <cell r="G2486">
            <v>20</v>
          </cell>
          <cell r="H2486">
            <v>175.68</v>
          </cell>
          <cell r="I2486">
            <v>175.68</v>
          </cell>
          <cell r="J2486">
            <v>464.32</v>
          </cell>
          <cell r="K2486" t="str">
            <v>601</v>
          </cell>
        </row>
        <row r="2487">
          <cell r="A2487" t="str">
            <v>110300000</v>
          </cell>
          <cell r="B2487" t="str">
            <v>601C2TA0001</v>
          </cell>
          <cell r="C2487" t="str">
            <v>โต๊ะ</v>
          </cell>
          <cell r="D2487" t="str">
            <v>20 ส.ค. 41</v>
          </cell>
          <cell r="E2487">
            <v>700</v>
          </cell>
          <cell r="F2487">
            <v>0</v>
          </cell>
          <cell r="G2487">
            <v>20</v>
          </cell>
          <cell r="H2487">
            <v>191.41</v>
          </cell>
          <cell r="I2487">
            <v>191.41</v>
          </cell>
          <cell r="J2487">
            <v>508.59</v>
          </cell>
          <cell r="K2487" t="str">
            <v>601</v>
          </cell>
        </row>
        <row r="2488">
          <cell r="A2488" t="str">
            <v>110300000</v>
          </cell>
          <cell r="B2488" t="str">
            <v>602C1KB0001</v>
          </cell>
          <cell r="C2488" t="str">
            <v>ตู้เย็น</v>
          </cell>
          <cell r="D2488" t="str">
            <v>6 พ.ย. 42</v>
          </cell>
          <cell r="E2488">
            <v>5900</v>
          </cell>
          <cell r="F2488">
            <v>0</v>
          </cell>
          <cell r="G2488">
            <v>20</v>
          </cell>
          <cell r="H2488">
            <v>181.04</v>
          </cell>
          <cell r="I2488">
            <v>181.04</v>
          </cell>
          <cell r="J2488">
            <v>5718.96</v>
          </cell>
          <cell r="K2488" t="str">
            <v>602</v>
          </cell>
        </row>
        <row r="2489">
          <cell r="A2489" t="str">
            <v>110300000</v>
          </cell>
          <cell r="B2489" t="str">
            <v>602C2CB0001</v>
          </cell>
          <cell r="C2489" t="str">
            <v>ตู้เก็บเอกสาร บานเลื่อน ขนาด 40-80-75</v>
          </cell>
          <cell r="D2489" t="str">
            <v>6 ต.ค. 41</v>
          </cell>
          <cell r="E2489">
            <v>2290.73</v>
          </cell>
          <cell r="F2489">
            <v>0</v>
          </cell>
          <cell r="G2489">
            <v>20</v>
          </cell>
          <cell r="H2489">
            <v>567.37</v>
          </cell>
          <cell r="I2489">
            <v>567.37</v>
          </cell>
          <cell r="J2489">
            <v>1723.36</v>
          </cell>
          <cell r="K2489" t="str">
            <v>602</v>
          </cell>
        </row>
        <row r="2490">
          <cell r="A2490" t="str">
            <v>110300000</v>
          </cell>
          <cell r="B2490" t="str">
            <v>602C2CB0002</v>
          </cell>
          <cell r="C2490" t="str">
            <v>ตู้เก็บเอกสาร บานเลื่อน ขนาด 40-80-75</v>
          </cell>
          <cell r="D2490" t="str">
            <v>6 ต.ค. 41</v>
          </cell>
          <cell r="E2490">
            <v>2290.73</v>
          </cell>
          <cell r="F2490">
            <v>0</v>
          </cell>
          <cell r="G2490">
            <v>20</v>
          </cell>
          <cell r="H2490">
            <v>567.37</v>
          </cell>
          <cell r="I2490">
            <v>567.37</v>
          </cell>
          <cell r="J2490">
            <v>1723.36</v>
          </cell>
          <cell r="K2490" t="str">
            <v>602</v>
          </cell>
        </row>
        <row r="2491">
          <cell r="A2491" t="str">
            <v>110300000</v>
          </cell>
          <cell r="B2491" t="str">
            <v>602C2CB0003</v>
          </cell>
          <cell r="C2491" t="str">
            <v>ตู้เก็บเอกสาร ลิ้นชัก ขนาด 40-90-75</v>
          </cell>
          <cell r="D2491" t="str">
            <v>6 ต.ค. 41</v>
          </cell>
          <cell r="E2491">
            <v>3417.27</v>
          </cell>
          <cell r="F2491">
            <v>0</v>
          </cell>
          <cell r="G2491">
            <v>20</v>
          </cell>
          <cell r="H2491">
            <v>846.36</v>
          </cell>
          <cell r="I2491">
            <v>846.36</v>
          </cell>
          <cell r="J2491">
            <v>2570.91</v>
          </cell>
          <cell r="K2491" t="str">
            <v>602</v>
          </cell>
        </row>
        <row r="2492">
          <cell r="A2492" t="str">
            <v>110300000</v>
          </cell>
          <cell r="B2492" t="str">
            <v>602C2CB0004</v>
          </cell>
          <cell r="C2492" t="str">
            <v>ตู้สูงเก็บเอกสาร ขนาด 40-80-190</v>
          </cell>
          <cell r="D2492" t="str">
            <v>6 ต.ค. 41</v>
          </cell>
          <cell r="E2492">
            <v>4552.49</v>
          </cell>
          <cell r="F2492">
            <v>0</v>
          </cell>
          <cell r="G2492">
            <v>20</v>
          </cell>
          <cell r="H2492">
            <v>1127.55</v>
          </cell>
          <cell r="I2492">
            <v>1127.55</v>
          </cell>
          <cell r="J2492">
            <v>3424.94</v>
          </cell>
          <cell r="K2492" t="str">
            <v>602</v>
          </cell>
        </row>
        <row r="2493">
          <cell r="A2493" t="str">
            <v>110300000</v>
          </cell>
          <cell r="B2493" t="str">
            <v>602C2CB0005</v>
          </cell>
          <cell r="C2493" t="str">
            <v>ตู้สูงเก็บเอกสาร ขนาด 40-80-190</v>
          </cell>
          <cell r="D2493" t="str">
            <v>6 ต.ค. 41</v>
          </cell>
          <cell r="E2493">
            <v>4552.49</v>
          </cell>
          <cell r="F2493">
            <v>0</v>
          </cell>
          <cell r="G2493">
            <v>20</v>
          </cell>
          <cell r="H2493">
            <v>1127.55</v>
          </cell>
          <cell r="I2493">
            <v>1127.55</v>
          </cell>
          <cell r="J2493">
            <v>3424.94</v>
          </cell>
          <cell r="K2493" t="str">
            <v>602</v>
          </cell>
        </row>
        <row r="2494">
          <cell r="A2494" t="str">
            <v>110300000</v>
          </cell>
          <cell r="B2494" t="str">
            <v>602C2CB0006</v>
          </cell>
          <cell r="C2494" t="str">
            <v>ตู้สูงเก็บเอกสาร ขนาด 40-80-190</v>
          </cell>
          <cell r="D2494" t="str">
            <v>6 ต.ค. 41</v>
          </cell>
          <cell r="E2494">
            <v>4552.49</v>
          </cell>
          <cell r="F2494">
            <v>0</v>
          </cell>
          <cell r="G2494">
            <v>20</v>
          </cell>
          <cell r="H2494">
            <v>1127.55</v>
          </cell>
          <cell r="I2494">
            <v>1127.55</v>
          </cell>
          <cell r="J2494">
            <v>3424.94</v>
          </cell>
          <cell r="K2494" t="str">
            <v>602</v>
          </cell>
        </row>
        <row r="2495">
          <cell r="A2495" t="str">
            <v>110300000</v>
          </cell>
          <cell r="B2495" t="str">
            <v>602C2CH0001</v>
          </cell>
          <cell r="C2495" t="str">
            <v>เก้าอี้รับแขกหน้าโต๊ะจนท.สินไหม</v>
          </cell>
          <cell r="D2495" t="str">
            <v>6 ต.ค. 41</v>
          </cell>
          <cell r="E2495">
            <v>1726.01</v>
          </cell>
          <cell r="F2495">
            <v>0</v>
          </cell>
          <cell r="G2495">
            <v>20</v>
          </cell>
          <cell r="H2495">
            <v>427.48</v>
          </cell>
          <cell r="I2495">
            <v>427.48</v>
          </cell>
          <cell r="J2495">
            <v>1298.53</v>
          </cell>
          <cell r="K2495" t="str">
            <v>602</v>
          </cell>
        </row>
        <row r="2496">
          <cell r="A2496" t="str">
            <v>110300000</v>
          </cell>
          <cell r="B2496" t="str">
            <v>602C2CH0002</v>
          </cell>
          <cell r="C2496" t="str">
            <v>เก้าอี้ทำงานผู้จัดการ</v>
          </cell>
          <cell r="D2496" t="str">
            <v>6 ต.ค. 41</v>
          </cell>
          <cell r="E2496">
            <v>4087.21</v>
          </cell>
          <cell r="F2496">
            <v>0</v>
          </cell>
          <cell r="G2496">
            <v>20</v>
          </cell>
          <cell r="H2496">
            <v>1012.33</v>
          </cell>
          <cell r="I2496">
            <v>1012.33</v>
          </cell>
          <cell r="J2496">
            <v>3074.88</v>
          </cell>
          <cell r="K2496" t="str">
            <v>602</v>
          </cell>
        </row>
        <row r="2497">
          <cell r="A2497" t="str">
            <v>110300000</v>
          </cell>
          <cell r="B2497" t="str">
            <v>602C2CH0003</v>
          </cell>
          <cell r="C2497" t="str">
            <v>เก้าอี้รับแขกหน้าโต๊ะผู้จัดการ</v>
          </cell>
          <cell r="D2497" t="str">
            <v>6 ต.ค. 41</v>
          </cell>
          <cell r="E2497">
            <v>1726.01</v>
          </cell>
          <cell r="F2497">
            <v>0</v>
          </cell>
          <cell r="G2497">
            <v>20</v>
          </cell>
          <cell r="H2497">
            <v>427.48</v>
          </cell>
          <cell r="I2497">
            <v>427.48</v>
          </cell>
          <cell r="J2497">
            <v>1298.53</v>
          </cell>
          <cell r="K2497" t="str">
            <v>602</v>
          </cell>
        </row>
        <row r="2498">
          <cell r="A2498" t="str">
            <v>110300000</v>
          </cell>
          <cell r="B2498" t="str">
            <v>602C2CH0004</v>
          </cell>
          <cell r="C2498" t="str">
            <v>เก้าอี้รับแขกหน้าโต๊ะผู้จัดการ</v>
          </cell>
          <cell r="D2498" t="str">
            <v>6 ต.ค. 41</v>
          </cell>
          <cell r="E2498">
            <v>1705.35</v>
          </cell>
          <cell r="F2498">
            <v>0</v>
          </cell>
          <cell r="G2498">
            <v>20</v>
          </cell>
          <cell r="H2498">
            <v>422.37</v>
          </cell>
          <cell r="I2498">
            <v>422.37</v>
          </cell>
          <cell r="J2498">
            <v>1282.98</v>
          </cell>
          <cell r="K2498" t="str">
            <v>602</v>
          </cell>
        </row>
        <row r="2499">
          <cell r="A2499" t="str">
            <v>110300000</v>
          </cell>
          <cell r="B2499" t="str">
            <v>602C2CH0005</v>
          </cell>
          <cell r="C2499" t="str">
            <v>เก้าอี้พักคอย 4 ที่นั่ง พร้อมที่วางของ</v>
          </cell>
          <cell r="D2499" t="str">
            <v>6 ต.ค. 41</v>
          </cell>
          <cell r="E2499">
            <v>3750.71</v>
          </cell>
          <cell r="F2499">
            <v>0</v>
          </cell>
          <cell r="G2499">
            <v>20</v>
          </cell>
          <cell r="H2499">
            <v>928.96</v>
          </cell>
          <cell r="I2499">
            <v>928.96</v>
          </cell>
          <cell r="J2499">
            <v>2821.75</v>
          </cell>
          <cell r="K2499" t="str">
            <v>602</v>
          </cell>
        </row>
        <row r="2500">
          <cell r="A2500" t="str">
            <v>110300000</v>
          </cell>
          <cell r="B2500" t="str">
            <v>602C2CH0006</v>
          </cell>
          <cell r="C2500" t="str">
            <v>เก้าอี้ทำงาน จนท.</v>
          </cell>
          <cell r="D2500" t="str">
            <v>6 ต.ค. 41</v>
          </cell>
          <cell r="E2500">
            <v>2148.8200000000002</v>
          </cell>
          <cell r="F2500">
            <v>0</v>
          </cell>
          <cell r="G2500">
            <v>20</v>
          </cell>
          <cell r="H2500">
            <v>532.17999999999995</v>
          </cell>
          <cell r="I2500">
            <v>532.17999999999995</v>
          </cell>
          <cell r="J2500">
            <v>1616.64</v>
          </cell>
          <cell r="K2500" t="str">
            <v>602</v>
          </cell>
        </row>
        <row r="2501">
          <cell r="A2501" t="str">
            <v>110300000</v>
          </cell>
          <cell r="B2501" t="str">
            <v>602C2CH0007</v>
          </cell>
          <cell r="C2501" t="str">
            <v>เก้าอี้ทำงาน จนท.</v>
          </cell>
          <cell r="D2501" t="str">
            <v>6 ต.ค. 41</v>
          </cell>
          <cell r="E2501">
            <v>2148.8200000000002</v>
          </cell>
          <cell r="F2501">
            <v>0</v>
          </cell>
          <cell r="G2501">
            <v>20</v>
          </cell>
          <cell r="H2501">
            <v>532.17999999999995</v>
          </cell>
          <cell r="I2501">
            <v>532.17999999999995</v>
          </cell>
          <cell r="J2501">
            <v>1616.64</v>
          </cell>
          <cell r="K2501" t="str">
            <v>602</v>
          </cell>
        </row>
        <row r="2502">
          <cell r="A2502" t="str">
            <v>110300000</v>
          </cell>
          <cell r="B2502" t="str">
            <v>602C2CH0008</v>
          </cell>
          <cell r="C2502" t="str">
            <v>เก้าอี้ทำงาน จนท.</v>
          </cell>
          <cell r="D2502" t="str">
            <v>6 ต.ค. 41</v>
          </cell>
          <cell r="E2502">
            <v>2148.8200000000002</v>
          </cell>
          <cell r="F2502">
            <v>0</v>
          </cell>
          <cell r="G2502">
            <v>20</v>
          </cell>
          <cell r="H2502">
            <v>532.17999999999995</v>
          </cell>
          <cell r="I2502">
            <v>532.17999999999995</v>
          </cell>
          <cell r="J2502">
            <v>1616.64</v>
          </cell>
          <cell r="K2502" t="str">
            <v>602</v>
          </cell>
        </row>
        <row r="2503">
          <cell r="A2503" t="str">
            <v>110300000</v>
          </cell>
          <cell r="B2503" t="str">
            <v>602C2CH0009</v>
          </cell>
          <cell r="C2503" t="str">
            <v>เก้าอี้รับแขกหน้าโต๊ะจนท.สินไหม</v>
          </cell>
          <cell r="D2503" t="str">
            <v>6 ต.ค. 41</v>
          </cell>
          <cell r="E2503">
            <v>1726.01</v>
          </cell>
          <cell r="F2503">
            <v>0</v>
          </cell>
          <cell r="G2503">
            <v>20</v>
          </cell>
          <cell r="H2503">
            <v>427.48</v>
          </cell>
          <cell r="I2503">
            <v>427.48</v>
          </cell>
          <cell r="J2503">
            <v>1298.53</v>
          </cell>
          <cell r="K2503" t="str">
            <v>602</v>
          </cell>
        </row>
        <row r="2504">
          <cell r="A2504" t="str">
            <v>110300000</v>
          </cell>
          <cell r="B2504" t="str">
            <v>602C2CH0010</v>
          </cell>
          <cell r="C2504" t="str">
            <v>เก้าอี้รับแขกหน้าโต๊ะจนท.สินไหม</v>
          </cell>
          <cell r="D2504" t="str">
            <v>6 ต.ค. 41</v>
          </cell>
          <cell r="E2504">
            <v>1726.01</v>
          </cell>
          <cell r="F2504">
            <v>0</v>
          </cell>
          <cell r="G2504">
            <v>20</v>
          </cell>
          <cell r="H2504">
            <v>427.48</v>
          </cell>
          <cell r="I2504">
            <v>427.48</v>
          </cell>
          <cell r="J2504">
            <v>1298.53</v>
          </cell>
          <cell r="K2504" t="str">
            <v>602</v>
          </cell>
        </row>
        <row r="2505">
          <cell r="A2505" t="str">
            <v>110300000</v>
          </cell>
          <cell r="B2505" t="str">
            <v>602C2CS0001</v>
          </cell>
          <cell r="C2505" t="str">
            <v>เครื่องคิดเลข</v>
          </cell>
          <cell r="D2505" t="str">
            <v>23 ก.ค. 41</v>
          </cell>
          <cell r="E2505">
            <v>650</v>
          </cell>
          <cell r="F2505">
            <v>0</v>
          </cell>
          <cell r="G2505">
            <v>20</v>
          </cell>
          <cell r="H2505">
            <v>187.66</v>
          </cell>
          <cell r="I2505">
            <v>187.66</v>
          </cell>
          <cell r="J2505">
            <v>462.34</v>
          </cell>
          <cell r="K2505" t="str">
            <v>602</v>
          </cell>
        </row>
        <row r="2506">
          <cell r="A2506" t="str">
            <v>110300000</v>
          </cell>
          <cell r="B2506" t="str">
            <v>602C2CS0002</v>
          </cell>
          <cell r="C2506" t="str">
            <v>เครื่องคิดเลข</v>
          </cell>
          <cell r="D2506" t="str">
            <v>23 ก.ค. 41</v>
          </cell>
          <cell r="E2506">
            <v>650</v>
          </cell>
          <cell r="F2506">
            <v>0</v>
          </cell>
          <cell r="G2506">
            <v>20</v>
          </cell>
          <cell r="H2506">
            <v>187.66</v>
          </cell>
          <cell r="I2506">
            <v>187.66</v>
          </cell>
          <cell r="J2506">
            <v>462.34</v>
          </cell>
          <cell r="K2506" t="str">
            <v>602</v>
          </cell>
        </row>
        <row r="2507">
          <cell r="A2507" t="str">
            <v>110300000</v>
          </cell>
          <cell r="B2507" t="str">
            <v>602C2KB0001</v>
          </cell>
          <cell r="C2507" t="str">
            <v>โต๊ะคอมพิวเตอร์เล็ก</v>
          </cell>
          <cell r="D2507" t="str">
            <v>14 มิ.ย. 42</v>
          </cell>
          <cell r="E2507">
            <v>900</v>
          </cell>
          <cell r="F2507">
            <v>0</v>
          </cell>
          <cell r="G2507">
            <v>20</v>
          </cell>
          <cell r="H2507">
            <v>99.12</v>
          </cell>
          <cell r="I2507">
            <v>99.12</v>
          </cell>
          <cell r="J2507">
            <v>800.88</v>
          </cell>
          <cell r="K2507" t="str">
            <v>602</v>
          </cell>
        </row>
        <row r="2508">
          <cell r="A2508" t="str">
            <v>110300000</v>
          </cell>
          <cell r="B2508" t="str">
            <v>602C2KB0002</v>
          </cell>
          <cell r="C2508" t="str">
            <v>บันไดเหล็กขึ้นฟุตบาทมอเตอร์ไซด์</v>
          </cell>
          <cell r="D2508" t="str">
            <v>4 มิ.ย. 42</v>
          </cell>
          <cell r="E2508">
            <v>1000</v>
          </cell>
          <cell r="F2508">
            <v>0</v>
          </cell>
          <cell r="G2508">
            <v>20</v>
          </cell>
          <cell r="H2508">
            <v>115.63</v>
          </cell>
          <cell r="I2508">
            <v>115.63</v>
          </cell>
          <cell r="J2508">
            <v>884.37</v>
          </cell>
          <cell r="K2508" t="str">
            <v>602</v>
          </cell>
        </row>
        <row r="2509">
          <cell r="A2509" t="str">
            <v>110300000</v>
          </cell>
          <cell r="B2509" t="str">
            <v>602C2PA0001</v>
          </cell>
          <cell r="C2509" t="str">
            <v>PARTITION ครึ่งกระจก ขนาด 250-150</v>
          </cell>
          <cell r="D2509" t="str">
            <v>6 ต.ค. 41</v>
          </cell>
          <cell r="E2509">
            <v>7284.38</v>
          </cell>
          <cell r="F2509">
            <v>0</v>
          </cell>
          <cell r="G2509">
            <v>20</v>
          </cell>
          <cell r="H2509">
            <v>1804.08</v>
          </cell>
          <cell r="I2509">
            <v>1804.08</v>
          </cell>
          <cell r="J2509">
            <v>5480.3</v>
          </cell>
          <cell r="K2509" t="str">
            <v>602</v>
          </cell>
        </row>
        <row r="2510">
          <cell r="A2510" t="str">
            <v>110300000</v>
          </cell>
          <cell r="B2510" t="str">
            <v>602C2PT0001</v>
          </cell>
          <cell r="C2510" t="str">
            <v>กระติกน้ำร้อน</v>
          </cell>
          <cell r="D2510" t="str">
            <v>7 พ.ย. 41</v>
          </cell>
          <cell r="E2510">
            <v>710.91</v>
          </cell>
          <cell r="F2510">
            <v>0</v>
          </cell>
          <cell r="G2510">
            <v>20</v>
          </cell>
          <cell r="H2510">
            <v>163.66</v>
          </cell>
          <cell r="I2510">
            <v>163.66</v>
          </cell>
          <cell r="J2510">
            <v>547.25</v>
          </cell>
          <cell r="K2510" t="str">
            <v>602</v>
          </cell>
        </row>
        <row r="2511">
          <cell r="A2511" t="str">
            <v>110300000</v>
          </cell>
          <cell r="B2511" t="str">
            <v>602C2SS011</v>
          </cell>
          <cell r="C2511" t="str">
            <v>โต๊ะคอมพวิเตอร์เล็ก</v>
          </cell>
          <cell r="D2511" t="str">
            <v>5 ก.ค. 42</v>
          </cell>
          <cell r="E2511">
            <v>900</v>
          </cell>
          <cell r="F2511">
            <v>0</v>
          </cell>
          <cell r="G2511">
            <v>20</v>
          </cell>
          <cell r="H2511">
            <v>88.77</v>
          </cell>
          <cell r="I2511">
            <v>88.77</v>
          </cell>
          <cell r="J2511">
            <v>811.23</v>
          </cell>
          <cell r="K2511" t="str">
            <v>602</v>
          </cell>
        </row>
        <row r="2512">
          <cell r="A2512" t="str">
            <v>110300000</v>
          </cell>
          <cell r="B2512" t="str">
            <v>602C2TA0001</v>
          </cell>
          <cell r="C2512" t="str">
            <v>โต๊ะทำงานขนาด 60-120-75</v>
          </cell>
          <cell r="D2512" t="str">
            <v>6 ต.ค. 41</v>
          </cell>
          <cell r="E2512">
            <v>3699.14</v>
          </cell>
          <cell r="F2512">
            <v>0</v>
          </cell>
          <cell r="G2512">
            <v>20</v>
          </cell>
          <cell r="H2512">
            <v>916.14</v>
          </cell>
          <cell r="I2512">
            <v>916.14</v>
          </cell>
          <cell r="J2512">
            <v>2783</v>
          </cell>
          <cell r="K2512" t="str">
            <v>602</v>
          </cell>
        </row>
        <row r="2513">
          <cell r="A2513" t="str">
            <v>110300000</v>
          </cell>
          <cell r="B2513" t="str">
            <v>602C2TA0002</v>
          </cell>
          <cell r="C2513" t="str">
            <v>โต๊ะทำงานผู้จัดการ ขนาด 75-165-75</v>
          </cell>
          <cell r="D2513" t="str">
            <v>6 ต.ค. 41</v>
          </cell>
          <cell r="E2513">
            <v>4657.72</v>
          </cell>
          <cell r="F2513">
            <v>0</v>
          </cell>
          <cell r="G2513">
            <v>20</v>
          </cell>
          <cell r="H2513">
            <v>1153.6300000000001</v>
          </cell>
          <cell r="I2513">
            <v>1153.6300000000001</v>
          </cell>
          <cell r="J2513">
            <v>3504.09</v>
          </cell>
          <cell r="K2513" t="str">
            <v>602</v>
          </cell>
        </row>
        <row r="2514">
          <cell r="A2514" t="str">
            <v>110300000</v>
          </cell>
          <cell r="B2514" t="str">
            <v>602C2TA0003</v>
          </cell>
          <cell r="C2514" t="str">
            <v>โต๊ะวางคอมพิวเตอร์ ขนาด 50-90-75</v>
          </cell>
          <cell r="D2514" t="str">
            <v>6 ต.ค. 41</v>
          </cell>
          <cell r="E2514">
            <v>1705.35</v>
          </cell>
          <cell r="F2514">
            <v>0</v>
          </cell>
          <cell r="G2514">
            <v>20</v>
          </cell>
          <cell r="H2514">
            <v>422.37</v>
          </cell>
          <cell r="I2514">
            <v>422.37</v>
          </cell>
          <cell r="J2514">
            <v>1282.98</v>
          </cell>
          <cell r="K2514" t="str">
            <v>602</v>
          </cell>
        </row>
        <row r="2515">
          <cell r="A2515" t="str">
            <v>110300000</v>
          </cell>
          <cell r="B2515" t="str">
            <v>602C2TA0004</v>
          </cell>
          <cell r="C2515" t="str">
            <v>โต๊ะทำงานขนาด 60-120-75</v>
          </cell>
          <cell r="D2515" t="str">
            <v>6 ต.ค. 41</v>
          </cell>
          <cell r="E2515">
            <v>3699.14</v>
          </cell>
          <cell r="F2515">
            <v>0</v>
          </cell>
          <cell r="G2515">
            <v>20</v>
          </cell>
          <cell r="H2515">
            <v>916.14</v>
          </cell>
          <cell r="I2515">
            <v>916.14</v>
          </cell>
          <cell r="J2515">
            <v>2783</v>
          </cell>
          <cell r="K2515" t="str">
            <v>602</v>
          </cell>
        </row>
        <row r="2516">
          <cell r="A2516" t="str">
            <v>110300000</v>
          </cell>
          <cell r="B2516" t="str">
            <v>602C2TA0005</v>
          </cell>
          <cell r="C2516" t="str">
            <v>โต๊ะทำงานขนาด 60-120-75</v>
          </cell>
          <cell r="D2516" t="str">
            <v>6 ต.ค. 41</v>
          </cell>
          <cell r="E2516">
            <v>3699.14</v>
          </cell>
          <cell r="F2516">
            <v>0</v>
          </cell>
          <cell r="G2516">
            <v>20</v>
          </cell>
          <cell r="H2516">
            <v>916.14</v>
          </cell>
          <cell r="I2516">
            <v>916.14</v>
          </cell>
          <cell r="J2516">
            <v>2783</v>
          </cell>
          <cell r="K2516" t="str">
            <v>602</v>
          </cell>
        </row>
        <row r="2517">
          <cell r="A2517" t="str">
            <v>110300000</v>
          </cell>
          <cell r="B2517" t="str">
            <v>602C2TA0006</v>
          </cell>
          <cell r="C2517" t="str">
            <v>โต๊ะเข้ามุม จนท.สินไหม</v>
          </cell>
          <cell r="D2517" t="str">
            <v>6 ต.ค. 41</v>
          </cell>
          <cell r="E2517">
            <v>1282.92</v>
          </cell>
          <cell r="F2517">
            <v>0</v>
          </cell>
          <cell r="G2517">
            <v>20</v>
          </cell>
          <cell r="H2517">
            <v>317.73</v>
          </cell>
          <cell r="I2517">
            <v>317.73</v>
          </cell>
          <cell r="J2517">
            <v>965.19</v>
          </cell>
          <cell r="K2517" t="str">
            <v>602</v>
          </cell>
        </row>
        <row r="2518">
          <cell r="A2518" t="str">
            <v>110300000</v>
          </cell>
          <cell r="B2518" t="str">
            <v>603C2030001</v>
          </cell>
          <cell r="C2518" t="str">
            <v>โต๊ะเข้ามุมจนท.สินไหม 60*60*75</v>
          </cell>
          <cell r="D2518" t="str">
            <v>27 ต.ค. 41</v>
          </cell>
          <cell r="E2518">
            <v>1267.57</v>
          </cell>
          <cell r="F2518">
            <v>0</v>
          </cell>
          <cell r="G2518">
            <v>20</v>
          </cell>
          <cell r="H2518">
            <v>299.36</v>
          </cell>
          <cell r="I2518">
            <v>299.36</v>
          </cell>
          <cell r="J2518">
            <v>968.21</v>
          </cell>
          <cell r="K2518" t="str">
            <v>603</v>
          </cell>
        </row>
        <row r="2519">
          <cell r="A2519" t="str">
            <v>110300000</v>
          </cell>
          <cell r="B2519" t="str">
            <v>603C2040001</v>
          </cell>
          <cell r="C2519" t="str">
            <v>โต๊ะทำงานจนท.สินไหม 60*120*75</v>
          </cell>
          <cell r="D2519" t="str">
            <v>27 ต.ค. 41</v>
          </cell>
          <cell r="E2519">
            <v>3654.87</v>
          </cell>
          <cell r="F2519">
            <v>0</v>
          </cell>
          <cell r="G2519">
            <v>20</v>
          </cell>
          <cell r="H2519">
            <v>863.12</v>
          </cell>
          <cell r="I2519">
            <v>863.12</v>
          </cell>
          <cell r="J2519">
            <v>2791.75</v>
          </cell>
          <cell r="K2519" t="str">
            <v>603</v>
          </cell>
        </row>
        <row r="2520">
          <cell r="A2520" t="str">
            <v>110300000</v>
          </cell>
          <cell r="B2520" t="str">
            <v>603C2040002</v>
          </cell>
          <cell r="C2520" t="str">
            <v>โต๊ะทำงานจนท.สินไหม 60*120*75</v>
          </cell>
          <cell r="D2520" t="str">
            <v>27 ต.ค. 41</v>
          </cell>
          <cell r="E2520">
            <v>3654.87</v>
          </cell>
          <cell r="F2520">
            <v>0</v>
          </cell>
          <cell r="G2520">
            <v>20</v>
          </cell>
          <cell r="H2520">
            <v>863.12</v>
          </cell>
          <cell r="I2520">
            <v>863.12</v>
          </cell>
          <cell r="J2520">
            <v>2791.75</v>
          </cell>
          <cell r="K2520" t="str">
            <v>603</v>
          </cell>
        </row>
        <row r="2521">
          <cell r="A2521" t="str">
            <v>110300000</v>
          </cell>
          <cell r="B2521" t="str">
            <v>603C2040003</v>
          </cell>
          <cell r="C2521" t="str">
            <v>โต๊ะทำงานจนท.สินไหม 60*120*75</v>
          </cell>
          <cell r="D2521" t="str">
            <v>27 ต.ค. 41</v>
          </cell>
          <cell r="E2521">
            <v>3654.87</v>
          </cell>
          <cell r="F2521">
            <v>0</v>
          </cell>
          <cell r="G2521">
            <v>20</v>
          </cell>
          <cell r="H2521">
            <v>863.12</v>
          </cell>
          <cell r="I2521">
            <v>863.12</v>
          </cell>
          <cell r="J2521">
            <v>2791.75</v>
          </cell>
          <cell r="K2521" t="str">
            <v>603</v>
          </cell>
        </row>
        <row r="2522">
          <cell r="A2522" t="str">
            <v>110300000</v>
          </cell>
          <cell r="B2522" t="str">
            <v>603C2080001</v>
          </cell>
          <cell r="C2522" t="str">
            <v>โต๊ะวางคอมพิวเตอร์ - ปรินเตอร์ 60*100*75</v>
          </cell>
          <cell r="D2522" t="str">
            <v>27 ต.ค. 41</v>
          </cell>
          <cell r="E2522">
            <v>2336.75</v>
          </cell>
          <cell r="F2522">
            <v>0</v>
          </cell>
          <cell r="G2522">
            <v>20</v>
          </cell>
          <cell r="H2522">
            <v>551.82000000000005</v>
          </cell>
          <cell r="I2522">
            <v>551.82000000000005</v>
          </cell>
          <cell r="J2522">
            <v>1784.93</v>
          </cell>
          <cell r="K2522" t="str">
            <v>603</v>
          </cell>
        </row>
        <row r="2523">
          <cell r="A2523" t="str">
            <v>110300000</v>
          </cell>
          <cell r="B2523" t="str">
            <v>603C21K0001</v>
          </cell>
          <cell r="C2523" t="str">
            <v>เก้าอี้ทำงานจนท.สินไหม - ธุรการ</v>
          </cell>
          <cell r="D2523" t="str">
            <v>27 ต.ค. 41</v>
          </cell>
          <cell r="E2523">
            <v>2123.1</v>
          </cell>
          <cell r="F2523">
            <v>0</v>
          </cell>
          <cell r="G2523">
            <v>20</v>
          </cell>
          <cell r="H2523">
            <v>501.37</v>
          </cell>
          <cell r="I2523">
            <v>501.37</v>
          </cell>
          <cell r="J2523">
            <v>1621.73</v>
          </cell>
          <cell r="K2523" t="str">
            <v>603</v>
          </cell>
        </row>
        <row r="2524">
          <cell r="A2524" t="str">
            <v>110300000</v>
          </cell>
          <cell r="B2524" t="str">
            <v>603C21K0002</v>
          </cell>
          <cell r="C2524" t="str">
            <v>เก้าอี้ทำงานจนท.สินไหม - ธุรการ</v>
          </cell>
          <cell r="D2524" t="str">
            <v>27 ต.ค. 41</v>
          </cell>
          <cell r="E2524">
            <v>2123.1</v>
          </cell>
          <cell r="F2524">
            <v>0</v>
          </cell>
          <cell r="G2524">
            <v>20</v>
          </cell>
          <cell r="H2524">
            <v>501.37</v>
          </cell>
          <cell r="I2524">
            <v>501.37</v>
          </cell>
          <cell r="J2524">
            <v>1621.73</v>
          </cell>
          <cell r="K2524" t="str">
            <v>603</v>
          </cell>
        </row>
        <row r="2525">
          <cell r="A2525" t="str">
            <v>110300000</v>
          </cell>
          <cell r="B2525" t="str">
            <v>603C21K0003</v>
          </cell>
          <cell r="C2525" t="str">
            <v>เก้าอี้ทำงานจนท.สินไหม - ธุรการ</v>
          </cell>
          <cell r="D2525" t="str">
            <v>27 ต.ค. 41</v>
          </cell>
          <cell r="E2525">
            <v>2123.1</v>
          </cell>
          <cell r="F2525">
            <v>0</v>
          </cell>
          <cell r="G2525">
            <v>20</v>
          </cell>
          <cell r="H2525">
            <v>501.37</v>
          </cell>
          <cell r="I2525">
            <v>501.37</v>
          </cell>
          <cell r="J2525">
            <v>1621.73</v>
          </cell>
          <cell r="K2525" t="str">
            <v>603</v>
          </cell>
        </row>
        <row r="2526">
          <cell r="A2526" t="str">
            <v>110300000</v>
          </cell>
          <cell r="B2526" t="str">
            <v>603C2AR0001</v>
          </cell>
          <cell r="C2526" t="str">
            <v>AIRCONDITIONING</v>
          </cell>
          <cell r="D2526" t="str">
            <v>7 ก.ย. 41</v>
          </cell>
          <cell r="E2526">
            <v>39800</v>
          </cell>
          <cell r="F2526">
            <v>0</v>
          </cell>
          <cell r="G2526">
            <v>20</v>
          </cell>
          <cell r="H2526">
            <v>10489.73</v>
          </cell>
          <cell r="I2526">
            <v>10489.73</v>
          </cell>
          <cell r="J2526">
            <v>29310.27</v>
          </cell>
          <cell r="K2526" t="str">
            <v>603</v>
          </cell>
        </row>
        <row r="2527">
          <cell r="A2527" t="str">
            <v>110300000</v>
          </cell>
          <cell r="B2527" t="str">
            <v>603C2BD0002</v>
          </cell>
          <cell r="C2527" t="str">
            <v>ที่นอน</v>
          </cell>
          <cell r="D2527" t="str">
            <v>2 พ.ย. 41</v>
          </cell>
          <cell r="E2527">
            <v>1263.6400000000001</v>
          </cell>
          <cell r="F2527">
            <v>0</v>
          </cell>
          <cell r="G2527">
            <v>20</v>
          </cell>
          <cell r="H2527">
            <v>294.23</v>
          </cell>
          <cell r="I2527">
            <v>294.23</v>
          </cell>
          <cell r="J2527">
            <v>969.41</v>
          </cell>
          <cell r="K2527" t="str">
            <v>603</v>
          </cell>
        </row>
        <row r="2528">
          <cell r="A2528" t="str">
            <v>110300000</v>
          </cell>
          <cell r="B2528" t="str">
            <v>603C2CB00002</v>
          </cell>
          <cell r="C2528" t="str">
            <v>ตู้เก็บเอกสาร 40-80-190</v>
          </cell>
          <cell r="D2528" t="str">
            <v>27 ต.ค. 41</v>
          </cell>
          <cell r="E2528">
            <v>4498.01</v>
          </cell>
          <cell r="F2528">
            <v>0</v>
          </cell>
          <cell r="G2528">
            <v>20</v>
          </cell>
          <cell r="H2528">
            <v>1062.23</v>
          </cell>
          <cell r="I2528">
            <v>1062.23</v>
          </cell>
          <cell r="J2528">
            <v>3435.78</v>
          </cell>
          <cell r="K2528" t="str">
            <v>603</v>
          </cell>
        </row>
        <row r="2529">
          <cell r="A2529" t="str">
            <v>110300000</v>
          </cell>
          <cell r="B2529" t="str">
            <v>603C2CB0001</v>
          </cell>
          <cell r="C2529" t="str">
            <v>ตู้เก็บเอกสารบานเลื่อน  40-80-75</v>
          </cell>
          <cell r="D2529" t="str">
            <v>27 ต.ค. 41</v>
          </cell>
          <cell r="E2529">
            <v>2263.31</v>
          </cell>
          <cell r="F2529">
            <v>0</v>
          </cell>
          <cell r="G2529">
            <v>20</v>
          </cell>
          <cell r="H2529">
            <v>534.57000000000005</v>
          </cell>
          <cell r="I2529">
            <v>534.57000000000005</v>
          </cell>
          <cell r="J2529">
            <v>1728.74</v>
          </cell>
          <cell r="K2529" t="str">
            <v>603</v>
          </cell>
        </row>
        <row r="2530">
          <cell r="A2530" t="str">
            <v>110300000</v>
          </cell>
          <cell r="B2530" t="str">
            <v>603C2CB0003</v>
          </cell>
          <cell r="C2530" t="str">
            <v>ตู้เก็บเอกสาร 40-80-190</v>
          </cell>
          <cell r="D2530" t="str">
            <v>27 ต.ค. 41</v>
          </cell>
          <cell r="E2530">
            <v>4498.01</v>
          </cell>
          <cell r="F2530">
            <v>0</v>
          </cell>
          <cell r="G2530">
            <v>20</v>
          </cell>
          <cell r="H2530">
            <v>1062.23</v>
          </cell>
          <cell r="I2530">
            <v>1062.23</v>
          </cell>
          <cell r="J2530">
            <v>3435.78</v>
          </cell>
          <cell r="K2530" t="str">
            <v>603</v>
          </cell>
        </row>
        <row r="2531">
          <cell r="A2531" t="str">
            <v>110300000</v>
          </cell>
          <cell r="B2531" t="str">
            <v>603C2CB0004</v>
          </cell>
          <cell r="C2531" t="str">
            <v>ตู้เก็บเอกสาร 40-80-190</v>
          </cell>
          <cell r="D2531" t="str">
            <v>27 ต.ค. 41</v>
          </cell>
          <cell r="E2531">
            <v>4498.01</v>
          </cell>
          <cell r="F2531">
            <v>0</v>
          </cell>
          <cell r="G2531">
            <v>20</v>
          </cell>
          <cell r="H2531">
            <v>1062.23</v>
          </cell>
          <cell r="I2531">
            <v>1062.23</v>
          </cell>
          <cell r="J2531">
            <v>3435.78</v>
          </cell>
          <cell r="K2531" t="str">
            <v>603</v>
          </cell>
        </row>
        <row r="2532">
          <cell r="A2532" t="str">
            <v>110300000</v>
          </cell>
          <cell r="B2532" t="str">
            <v>603C2CB0005</v>
          </cell>
          <cell r="C2532" t="str">
            <v>ตู้เก็บเอกสารบานเลื่อน  40-80-75</v>
          </cell>
          <cell r="D2532" t="str">
            <v>27 ต.ค. 41</v>
          </cell>
          <cell r="E2532">
            <v>2263.31</v>
          </cell>
          <cell r="F2532">
            <v>0</v>
          </cell>
          <cell r="G2532">
            <v>20</v>
          </cell>
          <cell r="H2532">
            <v>534.57000000000005</v>
          </cell>
          <cell r="I2532">
            <v>534.57000000000005</v>
          </cell>
          <cell r="J2532">
            <v>1728.74</v>
          </cell>
          <cell r="K2532" t="str">
            <v>603</v>
          </cell>
        </row>
        <row r="2533">
          <cell r="A2533" t="str">
            <v>110300000</v>
          </cell>
          <cell r="B2533" t="str">
            <v>603C2CB0006</v>
          </cell>
          <cell r="C2533" t="str">
            <v>ตู้เก็บเอกสาร ลิ้นชัก 40-90-75</v>
          </cell>
          <cell r="D2533" t="str">
            <v>27 ต.ค. 41</v>
          </cell>
          <cell r="E2533">
            <v>3376.37</v>
          </cell>
          <cell r="F2533">
            <v>0</v>
          </cell>
          <cell r="G2533">
            <v>20</v>
          </cell>
          <cell r="H2533">
            <v>797.35</v>
          </cell>
          <cell r="I2533">
            <v>797.35</v>
          </cell>
          <cell r="J2533">
            <v>2579.02</v>
          </cell>
          <cell r="K2533" t="str">
            <v>603</v>
          </cell>
        </row>
        <row r="2534">
          <cell r="A2534" t="str">
            <v>110300000</v>
          </cell>
          <cell r="B2534" t="str">
            <v>603C2CH0001</v>
          </cell>
          <cell r="C2534" t="str">
            <v>เก้าอี้พักคอย 3 ที่นั่ง</v>
          </cell>
          <cell r="D2534" t="str">
            <v>27 ต.ค. 41</v>
          </cell>
          <cell r="E2534">
            <v>3037.77</v>
          </cell>
          <cell r="F2534">
            <v>0</v>
          </cell>
          <cell r="G2534">
            <v>20</v>
          </cell>
          <cell r="H2534">
            <v>1062.23</v>
          </cell>
          <cell r="I2534">
            <v>1062.23</v>
          </cell>
          <cell r="J2534">
            <v>1975.54</v>
          </cell>
          <cell r="K2534" t="str">
            <v>603</v>
          </cell>
        </row>
        <row r="2535">
          <cell r="A2535" t="str">
            <v>110300000</v>
          </cell>
          <cell r="B2535" t="str">
            <v>603C2CH0002</v>
          </cell>
          <cell r="C2535" t="str">
            <v>เก้าอี้รับแขกหน้าโต๊ะ จนท.สินไหม</v>
          </cell>
          <cell r="D2535" t="str">
            <v>27 ต.ค. 41</v>
          </cell>
          <cell r="E2535">
            <v>1705.35</v>
          </cell>
          <cell r="F2535">
            <v>0</v>
          </cell>
          <cell r="G2535">
            <v>20</v>
          </cell>
          <cell r="H2535">
            <v>402.74</v>
          </cell>
          <cell r="I2535">
            <v>402.74</v>
          </cell>
          <cell r="J2535">
            <v>1302.6099999999999</v>
          </cell>
          <cell r="K2535" t="str">
            <v>603</v>
          </cell>
        </row>
        <row r="2536">
          <cell r="A2536" t="str">
            <v>110300000</v>
          </cell>
          <cell r="B2536" t="str">
            <v>603C2CH0003</v>
          </cell>
          <cell r="C2536" t="str">
            <v>เก้าอี้รับแขกหน้าโต๊ะ จนท.สินไหม</v>
          </cell>
          <cell r="D2536" t="str">
            <v>27 ต.ค. 41</v>
          </cell>
          <cell r="E2536">
            <v>1705.35</v>
          </cell>
          <cell r="F2536">
            <v>0</v>
          </cell>
          <cell r="G2536">
            <v>20</v>
          </cell>
          <cell r="H2536">
            <v>402.74</v>
          </cell>
          <cell r="I2536">
            <v>402.74</v>
          </cell>
          <cell r="J2536">
            <v>1302.6099999999999</v>
          </cell>
          <cell r="K2536" t="str">
            <v>603</v>
          </cell>
        </row>
        <row r="2537">
          <cell r="A2537" t="str">
            <v>110300000</v>
          </cell>
          <cell r="B2537" t="str">
            <v>603C2CH0004</v>
          </cell>
          <cell r="C2537" t="str">
            <v>เก้าอี้รับแขกหน้าโต๊ะ จนท.สินไหม</v>
          </cell>
          <cell r="D2537" t="str">
            <v>27 ต.ค. 41</v>
          </cell>
          <cell r="E2537">
            <v>1705.35</v>
          </cell>
          <cell r="F2537">
            <v>0</v>
          </cell>
          <cell r="G2537">
            <v>20</v>
          </cell>
          <cell r="H2537">
            <v>402.74</v>
          </cell>
          <cell r="I2537">
            <v>402.74</v>
          </cell>
          <cell r="J2537">
            <v>1302.6099999999999</v>
          </cell>
          <cell r="K2537" t="str">
            <v>603</v>
          </cell>
        </row>
        <row r="2538">
          <cell r="A2538" t="str">
            <v>110300000</v>
          </cell>
          <cell r="B2538" t="str">
            <v>603C2CH0005</v>
          </cell>
          <cell r="C2538" t="str">
            <v>เก้าอี้รับแขกหน้าโต๊ะ จนท.สินไหม</v>
          </cell>
          <cell r="D2538" t="str">
            <v>27 ต.ค. 41</v>
          </cell>
          <cell r="E2538">
            <v>1705.35</v>
          </cell>
          <cell r="F2538">
            <v>0</v>
          </cell>
          <cell r="G2538">
            <v>20</v>
          </cell>
          <cell r="H2538">
            <v>402.74</v>
          </cell>
          <cell r="I2538">
            <v>402.74</v>
          </cell>
          <cell r="J2538">
            <v>1302.6099999999999</v>
          </cell>
          <cell r="K2538" t="str">
            <v>603</v>
          </cell>
        </row>
        <row r="2539">
          <cell r="A2539" t="str">
            <v>110300000</v>
          </cell>
          <cell r="B2539" t="str">
            <v>603C2CH0006</v>
          </cell>
          <cell r="C2539" t="str">
            <v>เก้าอี้รับแขกหน้าโต๊ะ จนท.สินไหม</v>
          </cell>
          <cell r="D2539" t="str">
            <v>27 ต.ค. 41</v>
          </cell>
          <cell r="E2539">
            <v>1705.35</v>
          </cell>
          <cell r="F2539">
            <v>0</v>
          </cell>
          <cell r="G2539">
            <v>20</v>
          </cell>
          <cell r="H2539">
            <v>402.74</v>
          </cell>
          <cell r="I2539">
            <v>402.74</v>
          </cell>
          <cell r="J2539">
            <v>1302.6099999999999</v>
          </cell>
          <cell r="K2539" t="str">
            <v>603</v>
          </cell>
        </row>
        <row r="2540">
          <cell r="A2540" t="str">
            <v>110300000</v>
          </cell>
          <cell r="B2540" t="str">
            <v>603C2CH0007</v>
          </cell>
          <cell r="C2540" t="str">
            <v>เก้าอี้ทำงานผจก.</v>
          </cell>
          <cell r="D2540" t="str">
            <v>27 ต.ค. 41</v>
          </cell>
          <cell r="E2540">
            <v>4038.29</v>
          </cell>
          <cell r="F2540">
            <v>0</v>
          </cell>
          <cell r="G2540">
            <v>20</v>
          </cell>
          <cell r="H2540">
            <v>953.72</v>
          </cell>
          <cell r="I2540">
            <v>953.72</v>
          </cell>
          <cell r="J2540">
            <v>3084.57</v>
          </cell>
          <cell r="K2540" t="str">
            <v>603</v>
          </cell>
        </row>
        <row r="2541">
          <cell r="A2541" t="str">
            <v>110300000</v>
          </cell>
          <cell r="B2541" t="str">
            <v>603C2CS0001</v>
          </cell>
          <cell r="C2541" t="str">
            <v>เครื่องคิดเลข</v>
          </cell>
          <cell r="D2541" t="str">
            <v>2 ต.ค. 41</v>
          </cell>
          <cell r="E2541">
            <v>640</v>
          </cell>
          <cell r="F2541">
            <v>0</v>
          </cell>
          <cell r="G2541">
            <v>20</v>
          </cell>
          <cell r="H2541">
            <v>159.9</v>
          </cell>
          <cell r="I2541">
            <v>159.9</v>
          </cell>
          <cell r="J2541">
            <v>480.1</v>
          </cell>
          <cell r="K2541" t="str">
            <v>603</v>
          </cell>
        </row>
        <row r="2542">
          <cell r="A2542" t="str">
            <v>110300000</v>
          </cell>
          <cell r="B2542" t="str">
            <v>603C2CS0002</v>
          </cell>
          <cell r="C2542" t="str">
            <v>เครื่องคิดเลข</v>
          </cell>
          <cell r="D2542" t="str">
            <v>2 ต.ค. 41</v>
          </cell>
          <cell r="E2542">
            <v>640</v>
          </cell>
          <cell r="F2542">
            <v>0</v>
          </cell>
          <cell r="G2542">
            <v>20</v>
          </cell>
          <cell r="H2542">
            <v>159.9</v>
          </cell>
          <cell r="I2542">
            <v>159.9</v>
          </cell>
          <cell r="J2542">
            <v>480.1</v>
          </cell>
          <cell r="K2542" t="str">
            <v>603</v>
          </cell>
        </row>
        <row r="2543">
          <cell r="A2543" t="str">
            <v>110300000</v>
          </cell>
          <cell r="B2543" t="str">
            <v>603C2KB0001</v>
          </cell>
          <cell r="C2543" t="str">
            <v>ตู้เย็น</v>
          </cell>
          <cell r="D2543" t="str">
            <v>28 ต.ค. 42</v>
          </cell>
          <cell r="E2543">
            <v>5093.46</v>
          </cell>
          <cell r="F2543">
            <v>0</v>
          </cell>
          <cell r="G2543">
            <v>20</v>
          </cell>
          <cell r="H2543">
            <v>181.41</v>
          </cell>
          <cell r="I2543">
            <v>181.41</v>
          </cell>
          <cell r="J2543">
            <v>4912.05</v>
          </cell>
          <cell r="K2543" t="str">
            <v>603</v>
          </cell>
        </row>
        <row r="2544">
          <cell r="A2544" t="str">
            <v>110300000</v>
          </cell>
          <cell r="B2544" t="str">
            <v>603C2PA0001</v>
          </cell>
          <cell r="C2544" t="str">
            <v>PARTTITION ครึ่งกระจก 250-150</v>
          </cell>
          <cell r="D2544" t="str">
            <v>27 ต.ค. 41</v>
          </cell>
          <cell r="E2544">
            <v>6377.9</v>
          </cell>
          <cell r="F2544">
            <v>0</v>
          </cell>
          <cell r="G2544">
            <v>20</v>
          </cell>
          <cell r="H2544">
            <v>1506.24</v>
          </cell>
          <cell r="I2544">
            <v>1506.24</v>
          </cell>
          <cell r="J2544">
            <v>4871.66</v>
          </cell>
          <cell r="K2544" t="str">
            <v>603</v>
          </cell>
        </row>
        <row r="2545">
          <cell r="A2545" t="str">
            <v>110300000</v>
          </cell>
          <cell r="B2545" t="str">
            <v>603C2PP0001</v>
          </cell>
          <cell r="C2545" t="str">
            <v xml:space="preserve"> ปั้มน้ำมิตซูบิชิ</v>
          </cell>
          <cell r="D2545" t="str">
            <v>6 พ.ย. 41</v>
          </cell>
          <cell r="E2545">
            <v>4727.2700000000004</v>
          </cell>
          <cell r="F2545">
            <v>0</v>
          </cell>
          <cell r="G2545">
            <v>20</v>
          </cell>
          <cell r="H2545">
            <v>1090.53</v>
          </cell>
          <cell r="I2545">
            <v>1090.53</v>
          </cell>
          <cell r="J2545">
            <v>3636.74</v>
          </cell>
          <cell r="K2545" t="str">
            <v>603</v>
          </cell>
        </row>
        <row r="2546">
          <cell r="A2546" t="str">
            <v>110300000</v>
          </cell>
          <cell r="B2546" t="str">
            <v>603C2PT0001</v>
          </cell>
          <cell r="C2546" t="str">
            <v>กระติกน้ำร้อนไฟฟ้า</v>
          </cell>
          <cell r="D2546" t="str">
            <v>14 ต.ค. 41</v>
          </cell>
          <cell r="E2546">
            <v>726.36</v>
          </cell>
          <cell r="F2546">
            <v>0</v>
          </cell>
          <cell r="G2546">
            <v>20</v>
          </cell>
          <cell r="H2546">
            <v>176.72</v>
          </cell>
          <cell r="I2546">
            <v>176.72</v>
          </cell>
          <cell r="J2546">
            <v>549.64</v>
          </cell>
          <cell r="K2546" t="str">
            <v>603</v>
          </cell>
        </row>
        <row r="2547">
          <cell r="A2547" t="str">
            <v>110300000</v>
          </cell>
          <cell r="B2547" t="str">
            <v>603C2PU001</v>
          </cell>
          <cell r="C2547" t="str">
            <v>เครื่องปั้มน้ำ</v>
          </cell>
          <cell r="D2547" t="str">
            <v>14 ม.ค. 42</v>
          </cell>
          <cell r="E2547">
            <v>1500</v>
          </cell>
          <cell r="F2547">
            <v>0</v>
          </cell>
          <cell r="G2547">
            <v>20</v>
          </cell>
          <cell r="H2547">
            <v>289.32</v>
          </cell>
          <cell r="I2547">
            <v>289.32</v>
          </cell>
          <cell r="J2547">
            <v>1210.68</v>
          </cell>
          <cell r="K2547" t="str">
            <v>603</v>
          </cell>
        </row>
        <row r="2548">
          <cell r="A2548" t="str">
            <v>110300000</v>
          </cell>
          <cell r="B2548" t="str">
            <v>603C2TA0001</v>
          </cell>
          <cell r="C2548" t="str">
            <v>โต๊ะทำงาน ผจก. 75-165-75</v>
          </cell>
          <cell r="D2548" t="str">
            <v>27 ต.ค. 41</v>
          </cell>
          <cell r="E2548">
            <v>4601.97</v>
          </cell>
          <cell r="F2548">
            <v>0</v>
          </cell>
          <cell r="G2548">
            <v>20</v>
          </cell>
          <cell r="H2548">
            <v>1086.83</v>
          </cell>
          <cell r="I2548">
            <v>1086.83</v>
          </cell>
          <cell r="J2548">
            <v>3515.14</v>
          </cell>
          <cell r="K2548" t="str">
            <v>603</v>
          </cell>
        </row>
        <row r="2549">
          <cell r="A2549" t="str">
            <v>110300000</v>
          </cell>
          <cell r="B2549" t="str">
            <v>603C2TA0002</v>
          </cell>
          <cell r="C2549" t="str">
            <v>โต๊ะข้างวาง คอมพิวเตอร์ 50-90-75</v>
          </cell>
          <cell r="D2549" t="str">
            <v>27 ต.ค. 41</v>
          </cell>
          <cell r="E2549">
            <v>2082.09</v>
          </cell>
          <cell r="F2549">
            <v>0</v>
          </cell>
          <cell r="G2549">
            <v>20</v>
          </cell>
          <cell r="H2549">
            <v>491.75</v>
          </cell>
          <cell r="I2549">
            <v>491.75</v>
          </cell>
          <cell r="J2549">
            <v>1590.34</v>
          </cell>
          <cell r="K2549" t="str">
            <v>603</v>
          </cell>
        </row>
        <row r="2550">
          <cell r="A2550" t="str">
            <v>110300000</v>
          </cell>
          <cell r="B2550" t="str">
            <v>604C2030001</v>
          </cell>
          <cell r="C2550" t="str">
            <v>โต๊ะเข้ามุมจนท.สินไหม 60*60*75</v>
          </cell>
          <cell r="D2550" t="str">
            <v>27 ก.ย. 41</v>
          </cell>
          <cell r="E2550">
            <v>1267.57</v>
          </cell>
          <cell r="F2550">
            <v>0</v>
          </cell>
          <cell r="G2550">
            <v>20</v>
          </cell>
          <cell r="H2550">
            <v>320.2</v>
          </cell>
          <cell r="I2550">
            <v>320.2</v>
          </cell>
          <cell r="J2550">
            <v>947.37</v>
          </cell>
          <cell r="K2550" t="str">
            <v>604</v>
          </cell>
        </row>
        <row r="2551">
          <cell r="A2551" t="str">
            <v>110300000</v>
          </cell>
          <cell r="B2551" t="str">
            <v>604C2040001</v>
          </cell>
          <cell r="C2551" t="str">
            <v>โต๊ะทำงานจนท.สินไหม 60*120*75</v>
          </cell>
          <cell r="D2551" t="str">
            <v>27 ต.ค. 41</v>
          </cell>
          <cell r="E2551">
            <v>3654.87</v>
          </cell>
          <cell r="F2551">
            <v>0</v>
          </cell>
          <cell r="G2551">
            <v>20</v>
          </cell>
          <cell r="H2551">
            <v>863.12</v>
          </cell>
          <cell r="I2551">
            <v>863.12</v>
          </cell>
          <cell r="J2551">
            <v>2791.75</v>
          </cell>
          <cell r="K2551" t="str">
            <v>604</v>
          </cell>
        </row>
        <row r="2552">
          <cell r="A2552" t="str">
            <v>110300000</v>
          </cell>
          <cell r="B2552" t="str">
            <v>604C2040002</v>
          </cell>
          <cell r="C2552" t="str">
            <v>โต๊ะทำงานจนท.สินไหม 60*120*75</v>
          </cell>
          <cell r="D2552" t="str">
            <v>27 ต.ค. 41</v>
          </cell>
          <cell r="E2552">
            <v>3654.87</v>
          </cell>
          <cell r="F2552">
            <v>0</v>
          </cell>
          <cell r="G2552">
            <v>20</v>
          </cell>
          <cell r="H2552">
            <v>863.12</v>
          </cell>
          <cell r="I2552">
            <v>863.12</v>
          </cell>
          <cell r="J2552">
            <v>2791.75</v>
          </cell>
          <cell r="K2552" t="str">
            <v>604</v>
          </cell>
        </row>
        <row r="2553">
          <cell r="A2553" t="str">
            <v>110300000</v>
          </cell>
          <cell r="B2553" t="str">
            <v>604C2040003</v>
          </cell>
          <cell r="C2553" t="str">
            <v>โต๊ะทำงานจนท.สินไหม 60*120*75</v>
          </cell>
          <cell r="D2553" t="str">
            <v>27 ต.ค. 41</v>
          </cell>
          <cell r="E2553">
            <v>3654.87</v>
          </cell>
          <cell r="F2553">
            <v>0</v>
          </cell>
          <cell r="G2553">
            <v>20</v>
          </cell>
          <cell r="H2553">
            <v>863.12</v>
          </cell>
          <cell r="I2553">
            <v>863.12</v>
          </cell>
          <cell r="J2553">
            <v>2791.75</v>
          </cell>
          <cell r="K2553" t="str">
            <v>604</v>
          </cell>
        </row>
        <row r="2554">
          <cell r="A2554" t="str">
            <v>110300000</v>
          </cell>
          <cell r="B2554" t="str">
            <v>604C2080001</v>
          </cell>
          <cell r="C2554" t="str">
            <v>โต๊ะวางคอมพิวเตอร์ - ปรินเตอร์ 60*100*75</v>
          </cell>
          <cell r="D2554" t="str">
            <v>27 ต.ค. 41</v>
          </cell>
          <cell r="E2554">
            <v>2336.75</v>
          </cell>
          <cell r="F2554">
            <v>0</v>
          </cell>
          <cell r="G2554">
            <v>20</v>
          </cell>
          <cell r="H2554">
            <v>551.82000000000005</v>
          </cell>
          <cell r="I2554">
            <v>551.82000000000005</v>
          </cell>
          <cell r="J2554">
            <v>1784.93</v>
          </cell>
          <cell r="K2554" t="str">
            <v>604</v>
          </cell>
        </row>
        <row r="2555">
          <cell r="A2555" t="str">
            <v>110300000</v>
          </cell>
          <cell r="B2555" t="str">
            <v>604C21K0001</v>
          </cell>
          <cell r="C2555" t="str">
            <v>เก้าอี้ทำงานจนท.สินไหม - ธุรการ</v>
          </cell>
          <cell r="D2555" t="str">
            <v>27 ต.ค. 41</v>
          </cell>
          <cell r="E2555">
            <v>2123.1</v>
          </cell>
          <cell r="F2555">
            <v>0</v>
          </cell>
          <cell r="G2555">
            <v>20</v>
          </cell>
          <cell r="H2555">
            <v>501.37</v>
          </cell>
          <cell r="I2555">
            <v>501.37</v>
          </cell>
          <cell r="J2555">
            <v>1621.73</v>
          </cell>
          <cell r="K2555" t="str">
            <v>604</v>
          </cell>
        </row>
        <row r="2556">
          <cell r="A2556" t="str">
            <v>110300000</v>
          </cell>
          <cell r="B2556" t="str">
            <v>604C21K0002</v>
          </cell>
          <cell r="C2556" t="str">
            <v>เก้าอี้ทำงานจนท.สินไหม - ธุรการ</v>
          </cell>
          <cell r="D2556" t="str">
            <v>27 ต.ค. 41</v>
          </cell>
          <cell r="E2556">
            <v>2123.1</v>
          </cell>
          <cell r="F2556">
            <v>0</v>
          </cell>
          <cell r="G2556">
            <v>20</v>
          </cell>
          <cell r="H2556">
            <v>501.37</v>
          </cell>
          <cell r="I2556">
            <v>501.37</v>
          </cell>
          <cell r="J2556">
            <v>1621.73</v>
          </cell>
          <cell r="K2556" t="str">
            <v>604</v>
          </cell>
        </row>
        <row r="2557">
          <cell r="A2557" t="str">
            <v>110300000</v>
          </cell>
          <cell r="B2557" t="str">
            <v>604C21K0003</v>
          </cell>
          <cell r="C2557" t="str">
            <v>เก้าอี้ทำงานจนท.สินไหม - ธุรการ</v>
          </cell>
          <cell r="D2557" t="str">
            <v>27 ต.ค. 41</v>
          </cell>
          <cell r="E2557">
            <v>2123.1</v>
          </cell>
          <cell r="F2557">
            <v>0</v>
          </cell>
          <cell r="G2557">
            <v>20</v>
          </cell>
          <cell r="H2557">
            <v>501.37</v>
          </cell>
          <cell r="I2557">
            <v>501.37</v>
          </cell>
          <cell r="J2557">
            <v>1621.73</v>
          </cell>
          <cell r="K2557" t="str">
            <v>604</v>
          </cell>
        </row>
        <row r="2558">
          <cell r="A2558" t="str">
            <v>110300000</v>
          </cell>
          <cell r="B2558" t="str">
            <v>604C2AR0001</v>
          </cell>
          <cell r="C2558" t="str">
            <v>Aircondition</v>
          </cell>
          <cell r="D2558" t="str">
            <v>21 ต.ค. 41</v>
          </cell>
          <cell r="E2558">
            <v>39800</v>
          </cell>
          <cell r="F2558">
            <v>0</v>
          </cell>
          <cell r="G2558">
            <v>20</v>
          </cell>
          <cell r="H2558">
            <v>9530.17</v>
          </cell>
          <cell r="I2558">
            <v>9530.17</v>
          </cell>
          <cell r="J2558">
            <v>30269.83</v>
          </cell>
          <cell r="K2558" t="str">
            <v>604</v>
          </cell>
        </row>
        <row r="2559">
          <cell r="A2559" t="str">
            <v>110300000</v>
          </cell>
          <cell r="B2559" t="str">
            <v>604C2CB0001</v>
          </cell>
          <cell r="C2559" t="str">
            <v>ตู้เก็บเอกสารบานเลื่อน  40-80-75</v>
          </cell>
          <cell r="D2559" t="str">
            <v>27 ต.ค. 41</v>
          </cell>
          <cell r="E2559">
            <v>2263.31</v>
          </cell>
          <cell r="F2559">
            <v>0</v>
          </cell>
          <cell r="G2559">
            <v>20</v>
          </cell>
          <cell r="H2559">
            <v>534.57000000000005</v>
          </cell>
          <cell r="I2559">
            <v>534.57000000000005</v>
          </cell>
          <cell r="J2559">
            <v>1728.74</v>
          </cell>
          <cell r="K2559" t="str">
            <v>604</v>
          </cell>
        </row>
        <row r="2560">
          <cell r="A2560" t="str">
            <v>110300000</v>
          </cell>
          <cell r="B2560" t="str">
            <v>604C2CB0002</v>
          </cell>
          <cell r="C2560" t="str">
            <v>ตู้เก็บเอกสาร 40-80-190</v>
          </cell>
          <cell r="D2560" t="str">
            <v>27 ต.ค. 41</v>
          </cell>
          <cell r="E2560">
            <v>4498.01</v>
          </cell>
          <cell r="F2560">
            <v>0</v>
          </cell>
          <cell r="G2560">
            <v>20</v>
          </cell>
          <cell r="H2560">
            <v>1062.23</v>
          </cell>
          <cell r="I2560">
            <v>1062.23</v>
          </cell>
          <cell r="J2560">
            <v>3435.78</v>
          </cell>
          <cell r="K2560" t="str">
            <v>604</v>
          </cell>
        </row>
        <row r="2561">
          <cell r="A2561" t="str">
            <v>110300000</v>
          </cell>
          <cell r="B2561" t="str">
            <v>604C2CB0003</v>
          </cell>
          <cell r="C2561" t="str">
            <v>ตู้เก็บเอกสาร 40-80-190</v>
          </cell>
          <cell r="D2561" t="str">
            <v>27 ต.ค. 41</v>
          </cell>
          <cell r="E2561">
            <v>4498.01</v>
          </cell>
          <cell r="F2561">
            <v>0</v>
          </cell>
          <cell r="G2561">
            <v>20</v>
          </cell>
          <cell r="H2561">
            <v>1062.23</v>
          </cell>
          <cell r="I2561">
            <v>1062.23</v>
          </cell>
          <cell r="J2561">
            <v>3435.78</v>
          </cell>
          <cell r="K2561" t="str">
            <v>604</v>
          </cell>
        </row>
        <row r="2562">
          <cell r="A2562" t="str">
            <v>110300000</v>
          </cell>
          <cell r="B2562" t="str">
            <v>604C2CB0004</v>
          </cell>
          <cell r="C2562" t="str">
            <v>ตู้เก็บเอกสาร 40-80-190</v>
          </cell>
          <cell r="D2562" t="str">
            <v>27 ต.ค. 41</v>
          </cell>
          <cell r="E2562">
            <v>4498.01</v>
          </cell>
          <cell r="F2562">
            <v>0</v>
          </cell>
          <cell r="G2562">
            <v>20</v>
          </cell>
          <cell r="H2562">
            <v>1062.23</v>
          </cell>
          <cell r="I2562">
            <v>1062.23</v>
          </cell>
          <cell r="J2562">
            <v>3435.78</v>
          </cell>
          <cell r="K2562" t="str">
            <v>604</v>
          </cell>
        </row>
        <row r="2563">
          <cell r="A2563" t="str">
            <v>110300000</v>
          </cell>
          <cell r="B2563" t="str">
            <v>604C2CB0005</v>
          </cell>
          <cell r="C2563" t="str">
            <v>ตู้เก็บเอกสารบานเลื่อน  40-80-75</v>
          </cell>
          <cell r="D2563" t="str">
            <v>27 ต.ค. 41</v>
          </cell>
          <cell r="E2563">
            <v>2263.31</v>
          </cell>
          <cell r="F2563">
            <v>0</v>
          </cell>
          <cell r="G2563">
            <v>20</v>
          </cell>
          <cell r="H2563">
            <v>534.57000000000005</v>
          </cell>
          <cell r="I2563">
            <v>534.57000000000005</v>
          </cell>
          <cell r="J2563">
            <v>1728.74</v>
          </cell>
          <cell r="K2563" t="str">
            <v>604</v>
          </cell>
        </row>
        <row r="2564">
          <cell r="A2564" t="str">
            <v>110300000</v>
          </cell>
          <cell r="B2564" t="str">
            <v>604C2CB0006</v>
          </cell>
          <cell r="C2564" t="str">
            <v>ตู้เก็บเอกสาร ลิ้นชัก 40-90-75</v>
          </cell>
          <cell r="D2564" t="str">
            <v>27 ต.ค. 41</v>
          </cell>
          <cell r="E2564">
            <v>3376.37</v>
          </cell>
          <cell r="F2564">
            <v>0</v>
          </cell>
          <cell r="G2564">
            <v>20</v>
          </cell>
          <cell r="H2564">
            <v>797.35</v>
          </cell>
          <cell r="I2564">
            <v>797.35</v>
          </cell>
          <cell r="J2564">
            <v>2579.02</v>
          </cell>
          <cell r="K2564" t="str">
            <v>604</v>
          </cell>
        </row>
        <row r="2565">
          <cell r="A2565" t="str">
            <v>110300000</v>
          </cell>
          <cell r="B2565" t="str">
            <v>604C2CH0001</v>
          </cell>
          <cell r="C2565" t="str">
            <v>เก้าอี้พักคอย 3 ที่นั่ง</v>
          </cell>
          <cell r="D2565" t="str">
            <v>27 ต.ค. 41</v>
          </cell>
          <cell r="E2565">
            <v>3037.77</v>
          </cell>
          <cell r="F2565">
            <v>0</v>
          </cell>
          <cell r="G2565">
            <v>20</v>
          </cell>
          <cell r="H2565">
            <v>1062.23</v>
          </cell>
          <cell r="I2565">
            <v>1062.23</v>
          </cell>
          <cell r="J2565">
            <v>1975.54</v>
          </cell>
          <cell r="K2565" t="str">
            <v>604</v>
          </cell>
        </row>
        <row r="2566">
          <cell r="A2566" t="str">
            <v>110300000</v>
          </cell>
          <cell r="B2566" t="str">
            <v>604C2CH0002</v>
          </cell>
          <cell r="C2566" t="str">
            <v>เก้าอี้รับแขกหน้าโต๊ะ จนท.สินไหม</v>
          </cell>
          <cell r="D2566" t="str">
            <v>27 ต.ค. 41</v>
          </cell>
          <cell r="E2566">
            <v>1705.35</v>
          </cell>
          <cell r="F2566">
            <v>0</v>
          </cell>
          <cell r="G2566">
            <v>20</v>
          </cell>
          <cell r="H2566">
            <v>402.74</v>
          </cell>
          <cell r="I2566">
            <v>402.74</v>
          </cell>
          <cell r="J2566">
            <v>1302.6099999999999</v>
          </cell>
          <cell r="K2566" t="str">
            <v>604</v>
          </cell>
        </row>
        <row r="2567">
          <cell r="A2567" t="str">
            <v>110300000</v>
          </cell>
          <cell r="B2567" t="str">
            <v>604C2CH0003</v>
          </cell>
          <cell r="C2567" t="str">
            <v>เก้าอี้รับแขกหน้าโต๊ะ จนท.สินไหม</v>
          </cell>
          <cell r="D2567" t="str">
            <v>27 ต.ค. 41</v>
          </cell>
          <cell r="E2567">
            <v>1705.35</v>
          </cell>
          <cell r="F2567">
            <v>0</v>
          </cell>
          <cell r="G2567">
            <v>20</v>
          </cell>
          <cell r="H2567">
            <v>402.74</v>
          </cell>
          <cell r="I2567">
            <v>402.74</v>
          </cell>
          <cell r="J2567">
            <v>1302.6099999999999</v>
          </cell>
          <cell r="K2567" t="str">
            <v>604</v>
          </cell>
        </row>
        <row r="2568">
          <cell r="A2568" t="str">
            <v>110300000</v>
          </cell>
          <cell r="B2568" t="str">
            <v>604C2CH0004</v>
          </cell>
          <cell r="C2568" t="str">
            <v>เก้าอี้รับแขกหน้าโต๊ะ จนท.สินไหม</v>
          </cell>
          <cell r="D2568" t="str">
            <v>27 ต.ค. 41</v>
          </cell>
          <cell r="E2568">
            <v>1705.35</v>
          </cell>
          <cell r="F2568">
            <v>0</v>
          </cell>
          <cell r="G2568">
            <v>20</v>
          </cell>
          <cell r="H2568">
            <v>402.74</v>
          </cell>
          <cell r="I2568">
            <v>402.74</v>
          </cell>
          <cell r="J2568">
            <v>1302.6099999999999</v>
          </cell>
          <cell r="K2568" t="str">
            <v>604</v>
          </cell>
        </row>
        <row r="2569">
          <cell r="A2569" t="str">
            <v>110300000</v>
          </cell>
          <cell r="B2569" t="str">
            <v>604C2CH0005</v>
          </cell>
          <cell r="C2569" t="str">
            <v>เก้าอี้ทำงานผจก.</v>
          </cell>
          <cell r="D2569" t="str">
            <v>27 ต.ค. 41</v>
          </cell>
          <cell r="E2569">
            <v>4038.29</v>
          </cell>
          <cell r="F2569">
            <v>0</v>
          </cell>
          <cell r="G2569">
            <v>20</v>
          </cell>
          <cell r="H2569">
            <v>953.72</v>
          </cell>
          <cell r="I2569">
            <v>953.72</v>
          </cell>
          <cell r="J2569">
            <v>3084.57</v>
          </cell>
          <cell r="K2569" t="str">
            <v>604</v>
          </cell>
        </row>
        <row r="2570">
          <cell r="A2570" t="str">
            <v>110300000</v>
          </cell>
          <cell r="B2570" t="str">
            <v>604C2CH0006</v>
          </cell>
          <cell r="C2570" t="str">
            <v>เก้าอี้รับแขกหน้าโต๊ะ จนท.สินไหม</v>
          </cell>
          <cell r="D2570" t="str">
            <v>27 ต.ค. 41</v>
          </cell>
          <cell r="E2570">
            <v>1705.35</v>
          </cell>
          <cell r="F2570">
            <v>0</v>
          </cell>
          <cell r="G2570">
            <v>20</v>
          </cell>
          <cell r="H2570">
            <v>402.74</v>
          </cell>
          <cell r="I2570">
            <v>402.74</v>
          </cell>
          <cell r="J2570">
            <v>1302.6099999999999</v>
          </cell>
          <cell r="K2570" t="str">
            <v>604</v>
          </cell>
        </row>
        <row r="2571">
          <cell r="A2571" t="str">
            <v>110300000</v>
          </cell>
          <cell r="B2571" t="str">
            <v>604C2CH0007</v>
          </cell>
          <cell r="C2571" t="str">
            <v>เก้าอี้รับแขกหน้าโต๊ะ จนท.สินไหม</v>
          </cell>
          <cell r="D2571" t="str">
            <v>27 ต.ค. 41</v>
          </cell>
          <cell r="E2571">
            <v>1705.35</v>
          </cell>
          <cell r="F2571">
            <v>0</v>
          </cell>
          <cell r="G2571">
            <v>20</v>
          </cell>
          <cell r="H2571">
            <v>402.74</v>
          </cell>
          <cell r="I2571">
            <v>402.74</v>
          </cell>
          <cell r="J2571">
            <v>1302.6099999999999</v>
          </cell>
          <cell r="K2571" t="str">
            <v>604</v>
          </cell>
        </row>
        <row r="2572">
          <cell r="A2572" t="str">
            <v>110300000</v>
          </cell>
          <cell r="B2572" t="str">
            <v>604C2CS0001</v>
          </cell>
          <cell r="C2572" t="str">
            <v>เครื่องคิดเลข</v>
          </cell>
          <cell r="D2572" t="str">
            <v>2 ต.ค. 41</v>
          </cell>
          <cell r="E2572">
            <v>640</v>
          </cell>
          <cell r="F2572">
            <v>0</v>
          </cell>
          <cell r="G2572">
            <v>20</v>
          </cell>
          <cell r="H2572">
            <v>159.9</v>
          </cell>
          <cell r="I2572">
            <v>159.9</v>
          </cell>
          <cell r="J2572">
            <v>480.1</v>
          </cell>
          <cell r="K2572" t="str">
            <v>604</v>
          </cell>
        </row>
        <row r="2573">
          <cell r="A2573" t="str">
            <v>110300000</v>
          </cell>
          <cell r="B2573" t="str">
            <v>604C2CS0002</v>
          </cell>
          <cell r="C2573" t="str">
            <v>เครื่องคิดเลข</v>
          </cell>
          <cell r="D2573" t="str">
            <v>2 ต.ค. 41</v>
          </cell>
          <cell r="E2573">
            <v>640</v>
          </cell>
          <cell r="F2573">
            <v>0</v>
          </cell>
          <cell r="G2573">
            <v>20</v>
          </cell>
          <cell r="H2573">
            <v>159.9</v>
          </cell>
          <cell r="I2573">
            <v>159.9</v>
          </cell>
          <cell r="J2573">
            <v>480.1</v>
          </cell>
          <cell r="K2573" t="str">
            <v>604</v>
          </cell>
        </row>
        <row r="2574">
          <cell r="A2574" t="str">
            <v>110300000</v>
          </cell>
          <cell r="B2574" t="str">
            <v>604C2PA0001</v>
          </cell>
          <cell r="C2574" t="str">
            <v>PARTTITION ครึ่งกระจก 250-150</v>
          </cell>
          <cell r="D2574" t="str">
            <v>27 ต.ค. 41</v>
          </cell>
          <cell r="E2574">
            <v>6377.9</v>
          </cell>
          <cell r="F2574">
            <v>0</v>
          </cell>
          <cell r="G2574">
            <v>20</v>
          </cell>
          <cell r="H2574">
            <v>1506.24</v>
          </cell>
          <cell r="I2574">
            <v>1506.24</v>
          </cell>
          <cell r="J2574">
            <v>4871.66</v>
          </cell>
          <cell r="K2574" t="str">
            <v>604</v>
          </cell>
        </row>
        <row r="2575">
          <cell r="A2575" t="str">
            <v>110300000</v>
          </cell>
          <cell r="B2575" t="str">
            <v>604C2PT0001</v>
          </cell>
          <cell r="C2575" t="str">
            <v>กระติกน้ำร้อน</v>
          </cell>
          <cell r="D2575" t="str">
            <v>13 ต.ค. 41</v>
          </cell>
          <cell r="E2575">
            <v>900</v>
          </cell>
          <cell r="F2575">
            <v>0</v>
          </cell>
          <cell r="G2575">
            <v>20</v>
          </cell>
          <cell r="H2575">
            <v>219.45</v>
          </cell>
          <cell r="I2575">
            <v>219.45</v>
          </cell>
          <cell r="J2575">
            <v>680.55</v>
          </cell>
          <cell r="K2575" t="str">
            <v>604</v>
          </cell>
        </row>
        <row r="2576">
          <cell r="A2576" t="str">
            <v>110300000</v>
          </cell>
          <cell r="B2576" t="str">
            <v>604C2TA0001</v>
          </cell>
          <cell r="C2576" t="str">
            <v>โต๊ะทำงาน ผจก. 75-165-75</v>
          </cell>
          <cell r="D2576" t="str">
            <v>27 ต.ค. 41</v>
          </cell>
          <cell r="E2576">
            <v>4601.97</v>
          </cell>
          <cell r="F2576">
            <v>0</v>
          </cell>
          <cell r="G2576">
            <v>20</v>
          </cell>
          <cell r="H2576">
            <v>1086.83</v>
          </cell>
          <cell r="I2576">
            <v>1086.83</v>
          </cell>
          <cell r="J2576">
            <v>3515.14</v>
          </cell>
          <cell r="K2576" t="str">
            <v>604</v>
          </cell>
        </row>
        <row r="2577">
          <cell r="A2577" t="str">
            <v>110300000</v>
          </cell>
          <cell r="B2577" t="str">
            <v>604C2TA0002</v>
          </cell>
          <cell r="C2577" t="str">
            <v>โต๊ะข้างวาง คอมพิวเตอร์ 50-90-75</v>
          </cell>
          <cell r="D2577" t="str">
            <v>27 ต.ค. 41</v>
          </cell>
          <cell r="E2577">
            <v>2082.09</v>
          </cell>
          <cell r="F2577">
            <v>0</v>
          </cell>
          <cell r="G2577">
            <v>20</v>
          </cell>
          <cell r="H2577">
            <v>491.75</v>
          </cell>
          <cell r="I2577">
            <v>491.75</v>
          </cell>
          <cell r="J2577">
            <v>1590.34</v>
          </cell>
          <cell r="K2577" t="str">
            <v>604</v>
          </cell>
        </row>
        <row r="2578">
          <cell r="A2578" t="str">
            <v>110300000</v>
          </cell>
          <cell r="B2578" t="str">
            <v>605C2AR0001</v>
          </cell>
          <cell r="C2578" t="str">
            <v>Aircondition</v>
          </cell>
          <cell r="D2578" t="str">
            <v>21 ก.ย. 41</v>
          </cell>
          <cell r="E2578">
            <v>39800</v>
          </cell>
          <cell r="F2578">
            <v>0</v>
          </cell>
          <cell r="G2578">
            <v>20</v>
          </cell>
          <cell r="H2578">
            <v>10184.41</v>
          </cell>
          <cell r="I2578">
            <v>10184.41</v>
          </cell>
          <cell r="J2578">
            <v>29615.59</v>
          </cell>
          <cell r="K2578" t="str">
            <v>605</v>
          </cell>
        </row>
        <row r="2579">
          <cell r="A2579" t="str">
            <v>110300000</v>
          </cell>
          <cell r="B2579" t="str">
            <v>605C2CB0001</v>
          </cell>
          <cell r="C2579" t="str">
            <v>ตู้เก็บเอกสาร บานลิ้นชัก ขนาด 40*90*75</v>
          </cell>
          <cell r="D2579" t="str">
            <v>20 ก.ค. 41</v>
          </cell>
          <cell r="E2579">
            <v>3376.67</v>
          </cell>
          <cell r="F2579">
            <v>0</v>
          </cell>
          <cell r="G2579">
            <v>20</v>
          </cell>
          <cell r="H2579">
            <v>980.67</v>
          </cell>
          <cell r="I2579">
            <v>980.67</v>
          </cell>
          <cell r="J2579">
            <v>2396</v>
          </cell>
          <cell r="K2579" t="str">
            <v>605</v>
          </cell>
        </row>
        <row r="2580">
          <cell r="A2580" t="str">
            <v>110300000</v>
          </cell>
          <cell r="B2580" t="str">
            <v>605C2CB0002</v>
          </cell>
          <cell r="C2580" t="str">
            <v>ตู้เก็บเอกสาร บานลิ้นชัก ขนาด 40*90*75</v>
          </cell>
          <cell r="D2580" t="str">
            <v>20 ก.ค. 41</v>
          </cell>
          <cell r="E2580">
            <v>4601.97</v>
          </cell>
          <cell r="F2580">
            <v>0</v>
          </cell>
          <cell r="G2580">
            <v>20</v>
          </cell>
          <cell r="H2580">
            <v>1336.47</v>
          </cell>
          <cell r="I2580">
            <v>1336.47</v>
          </cell>
          <cell r="J2580">
            <v>3265.5</v>
          </cell>
          <cell r="K2580" t="str">
            <v>605</v>
          </cell>
        </row>
        <row r="2581">
          <cell r="A2581" t="str">
            <v>110300000</v>
          </cell>
          <cell r="B2581" t="str">
            <v>605C2CB0003</v>
          </cell>
          <cell r="C2581" t="str">
            <v>ตู้เก็บเอกสาร ขนาด 40*80*190</v>
          </cell>
          <cell r="D2581" t="str">
            <v>20 ก.ค. 41</v>
          </cell>
          <cell r="E2581">
            <v>4498.01</v>
          </cell>
          <cell r="F2581">
            <v>0</v>
          </cell>
          <cell r="G2581">
            <v>20</v>
          </cell>
          <cell r="H2581">
            <v>1306.23</v>
          </cell>
          <cell r="I2581">
            <v>1306.23</v>
          </cell>
          <cell r="J2581">
            <v>3191.78</v>
          </cell>
          <cell r="K2581" t="str">
            <v>605</v>
          </cell>
        </row>
        <row r="2582">
          <cell r="A2582" t="str">
            <v>110300000</v>
          </cell>
          <cell r="B2582" t="str">
            <v>605C2CB0004</v>
          </cell>
          <cell r="C2582" t="str">
            <v>ตู้เก็บเอกสาร ขนาด 40*80*190</v>
          </cell>
          <cell r="D2582" t="str">
            <v>20 ก.ค. 41</v>
          </cell>
          <cell r="E2582">
            <v>4498.01</v>
          </cell>
          <cell r="F2582">
            <v>0</v>
          </cell>
          <cell r="G2582">
            <v>20</v>
          </cell>
          <cell r="H2582">
            <v>1306.23</v>
          </cell>
          <cell r="I2582">
            <v>1306.23</v>
          </cell>
          <cell r="J2582">
            <v>3191.78</v>
          </cell>
          <cell r="K2582" t="str">
            <v>605</v>
          </cell>
        </row>
        <row r="2583">
          <cell r="A2583" t="str">
            <v>110300000</v>
          </cell>
          <cell r="B2583" t="str">
            <v>605C2CB0005</v>
          </cell>
          <cell r="C2583" t="str">
            <v>ตู้เก็บเอกสาร ขนาด 40*80*190</v>
          </cell>
          <cell r="D2583" t="str">
            <v>20 ก.ค. 41</v>
          </cell>
          <cell r="E2583">
            <v>4498.01</v>
          </cell>
          <cell r="F2583">
            <v>0</v>
          </cell>
          <cell r="G2583">
            <v>20</v>
          </cell>
          <cell r="H2583">
            <v>1306.23</v>
          </cell>
          <cell r="I2583">
            <v>1306.23</v>
          </cell>
          <cell r="J2583">
            <v>3191.78</v>
          </cell>
          <cell r="K2583" t="str">
            <v>605</v>
          </cell>
        </row>
        <row r="2584">
          <cell r="A2584" t="str">
            <v>110300000</v>
          </cell>
          <cell r="B2584" t="str">
            <v>605C2CH0001</v>
          </cell>
          <cell r="C2584" t="str">
            <v>เก้าอี้ทำงานผจก.</v>
          </cell>
          <cell r="D2584" t="str">
            <v>20 ก.ค. 41</v>
          </cell>
          <cell r="E2584">
            <v>4038.29</v>
          </cell>
          <cell r="F2584">
            <v>0</v>
          </cell>
          <cell r="G2584">
            <v>20</v>
          </cell>
          <cell r="H2584">
            <v>1172.79</v>
          </cell>
          <cell r="I2584">
            <v>1172.79</v>
          </cell>
          <cell r="J2584">
            <v>2865.5</v>
          </cell>
          <cell r="K2584" t="str">
            <v>605</v>
          </cell>
        </row>
        <row r="2585">
          <cell r="A2585" t="str">
            <v>110300000</v>
          </cell>
          <cell r="B2585" t="str">
            <v>605C2CH0002</v>
          </cell>
          <cell r="C2585" t="str">
            <v>เก้าอี้รับแขกหน้าโต๊ะจนท.สินไหม</v>
          </cell>
          <cell r="D2585" t="str">
            <v>20 ก.ค. 41</v>
          </cell>
          <cell r="E2585">
            <v>1705.35</v>
          </cell>
          <cell r="F2585">
            <v>0</v>
          </cell>
          <cell r="G2585">
            <v>20</v>
          </cell>
          <cell r="H2585">
            <v>495.25</v>
          </cell>
          <cell r="I2585">
            <v>495.25</v>
          </cell>
          <cell r="J2585">
            <v>1210.0999999999999</v>
          </cell>
          <cell r="K2585" t="str">
            <v>605</v>
          </cell>
        </row>
        <row r="2586">
          <cell r="A2586" t="str">
            <v>110300000</v>
          </cell>
          <cell r="B2586" t="str">
            <v>605C2CH0003</v>
          </cell>
          <cell r="C2586" t="str">
            <v>เก้าอี้รับแขกหน้าโต๊ะจนท.สินไหม</v>
          </cell>
          <cell r="D2586" t="str">
            <v>20 ก.ค. 41</v>
          </cell>
          <cell r="E2586">
            <v>1705.35</v>
          </cell>
          <cell r="F2586">
            <v>0</v>
          </cell>
          <cell r="G2586">
            <v>20</v>
          </cell>
          <cell r="H2586">
            <v>495.25</v>
          </cell>
          <cell r="I2586">
            <v>495.25</v>
          </cell>
          <cell r="J2586">
            <v>1210.0999999999999</v>
          </cell>
          <cell r="K2586" t="str">
            <v>605</v>
          </cell>
        </row>
        <row r="2587">
          <cell r="A2587" t="str">
            <v>110300000</v>
          </cell>
          <cell r="B2587" t="str">
            <v>605C2CH0004</v>
          </cell>
          <cell r="C2587" t="str">
            <v>เก้าอี้พักคอย 3 ที่นั่งหร้อมที่วางของ</v>
          </cell>
          <cell r="D2587" t="str">
            <v>20 ก.ค. 41</v>
          </cell>
          <cell r="E2587">
            <v>3037.77</v>
          </cell>
          <cell r="F2587">
            <v>0</v>
          </cell>
          <cell r="G2587">
            <v>20</v>
          </cell>
          <cell r="H2587">
            <v>882.22</v>
          </cell>
          <cell r="I2587">
            <v>882.22</v>
          </cell>
          <cell r="J2587">
            <v>2155.5500000000002</v>
          </cell>
          <cell r="K2587" t="str">
            <v>605</v>
          </cell>
        </row>
        <row r="2588">
          <cell r="A2588" t="str">
            <v>110300000</v>
          </cell>
          <cell r="B2588" t="str">
            <v>605C2CH0005</v>
          </cell>
          <cell r="C2588" t="str">
            <v>เก้าอี้ทำงาน จนท.สินไหม</v>
          </cell>
          <cell r="D2588" t="str">
            <v>5 พ.ย. 41</v>
          </cell>
          <cell r="E2588">
            <v>2123.1</v>
          </cell>
          <cell r="F2588">
            <v>0</v>
          </cell>
          <cell r="G2588">
            <v>20</v>
          </cell>
          <cell r="H2588">
            <v>490.9</v>
          </cell>
          <cell r="I2588">
            <v>490.9</v>
          </cell>
          <cell r="J2588">
            <v>1632.2</v>
          </cell>
          <cell r="K2588" t="str">
            <v>605</v>
          </cell>
        </row>
        <row r="2589">
          <cell r="A2589" t="str">
            <v>110300000</v>
          </cell>
          <cell r="B2589" t="str">
            <v>605C2CH0006</v>
          </cell>
          <cell r="C2589" t="str">
            <v>เก้าอี้รับแขกหน้าโต๊ะ จนท.สินไหม</v>
          </cell>
          <cell r="D2589" t="str">
            <v>5 พ.ย. 41</v>
          </cell>
          <cell r="E2589">
            <v>1705.35</v>
          </cell>
          <cell r="F2589">
            <v>0</v>
          </cell>
          <cell r="G2589">
            <v>20</v>
          </cell>
          <cell r="H2589">
            <v>394.34</v>
          </cell>
          <cell r="I2589">
            <v>394.34</v>
          </cell>
          <cell r="J2589">
            <v>1311.01</v>
          </cell>
          <cell r="K2589" t="str">
            <v>605</v>
          </cell>
        </row>
        <row r="2590">
          <cell r="A2590" t="str">
            <v>110300000</v>
          </cell>
          <cell r="B2590" t="str">
            <v>605C2CH0007</v>
          </cell>
          <cell r="C2590" t="str">
            <v>เก้าอี้รับแขกหน้าโต๊ะ จนท.สินไหม</v>
          </cell>
          <cell r="D2590" t="str">
            <v>5 พ.ย. 41</v>
          </cell>
          <cell r="E2590">
            <v>1705.35</v>
          </cell>
          <cell r="F2590">
            <v>0</v>
          </cell>
          <cell r="G2590">
            <v>20</v>
          </cell>
          <cell r="H2590">
            <v>394.34</v>
          </cell>
          <cell r="I2590">
            <v>394.34</v>
          </cell>
          <cell r="J2590">
            <v>1311.01</v>
          </cell>
          <cell r="K2590" t="str">
            <v>605</v>
          </cell>
        </row>
        <row r="2591">
          <cell r="A2591" t="str">
            <v>110300000</v>
          </cell>
          <cell r="B2591" t="str">
            <v>605C2CH0008</v>
          </cell>
          <cell r="C2591" t="str">
            <v>เก้าอี้หน้าโต๊ะ จนท.สินไหม</v>
          </cell>
          <cell r="D2591" t="str">
            <v>5 พ.ย. 41</v>
          </cell>
          <cell r="E2591">
            <v>2263.31</v>
          </cell>
          <cell r="F2591">
            <v>0</v>
          </cell>
          <cell r="G2591">
            <v>20</v>
          </cell>
          <cell r="H2591">
            <v>523.4</v>
          </cell>
          <cell r="I2591">
            <v>523.4</v>
          </cell>
          <cell r="J2591">
            <v>1739.91</v>
          </cell>
          <cell r="K2591" t="str">
            <v>605</v>
          </cell>
        </row>
        <row r="2592">
          <cell r="A2592" t="str">
            <v>110300000</v>
          </cell>
          <cell r="B2592" t="str">
            <v>605C2CH0009</v>
          </cell>
          <cell r="C2592" t="str">
            <v>เก้าอี้หน้าโต๊ะ จนท.สินไหม</v>
          </cell>
          <cell r="D2592" t="str">
            <v>5 พ.ย. 41</v>
          </cell>
          <cell r="E2592">
            <v>2263.31</v>
          </cell>
          <cell r="F2592">
            <v>0</v>
          </cell>
          <cell r="G2592">
            <v>20</v>
          </cell>
          <cell r="H2592">
            <v>523.4</v>
          </cell>
          <cell r="I2592">
            <v>523.4</v>
          </cell>
          <cell r="J2592">
            <v>1739.91</v>
          </cell>
          <cell r="K2592" t="str">
            <v>605</v>
          </cell>
        </row>
        <row r="2593">
          <cell r="A2593" t="str">
            <v>110300000</v>
          </cell>
          <cell r="B2593" t="str">
            <v>605C2CH0010</v>
          </cell>
          <cell r="C2593" t="str">
            <v>เก้าอี้ทำงาน จนท.สินไหม</v>
          </cell>
          <cell r="D2593" t="str">
            <v>5 พ.ย. 41</v>
          </cell>
          <cell r="E2593">
            <v>2123.1</v>
          </cell>
          <cell r="F2593">
            <v>0</v>
          </cell>
          <cell r="G2593">
            <v>20</v>
          </cell>
          <cell r="H2593">
            <v>490.9</v>
          </cell>
          <cell r="I2593">
            <v>490.9</v>
          </cell>
          <cell r="J2593">
            <v>1632.2</v>
          </cell>
          <cell r="K2593" t="str">
            <v>605</v>
          </cell>
        </row>
        <row r="2594">
          <cell r="A2594" t="str">
            <v>110300000</v>
          </cell>
          <cell r="B2594" t="str">
            <v>605C2CH0011</v>
          </cell>
          <cell r="C2594" t="str">
            <v>เก้าอี้ทำงาน จนท.สินไหม</v>
          </cell>
          <cell r="D2594" t="str">
            <v>5 พ.ย. 41</v>
          </cell>
          <cell r="E2594">
            <v>2123.1</v>
          </cell>
          <cell r="F2594">
            <v>0</v>
          </cell>
          <cell r="G2594">
            <v>20</v>
          </cell>
          <cell r="H2594">
            <v>490.9</v>
          </cell>
          <cell r="I2594">
            <v>490.9</v>
          </cell>
          <cell r="J2594">
            <v>1632.2</v>
          </cell>
          <cell r="K2594" t="str">
            <v>605</v>
          </cell>
        </row>
        <row r="2595">
          <cell r="A2595" t="str">
            <v>110300000</v>
          </cell>
          <cell r="B2595" t="str">
            <v>605C2CH0012</v>
          </cell>
          <cell r="C2595" t="str">
            <v>เก้าอี้ทำงาน จนท.สินไหม</v>
          </cell>
          <cell r="D2595" t="str">
            <v>5 พ.ย. 41</v>
          </cell>
          <cell r="E2595">
            <v>2123.1</v>
          </cell>
          <cell r="F2595">
            <v>0</v>
          </cell>
          <cell r="G2595">
            <v>20</v>
          </cell>
          <cell r="H2595">
            <v>490.9</v>
          </cell>
          <cell r="I2595">
            <v>490.9</v>
          </cell>
          <cell r="J2595">
            <v>1632.2</v>
          </cell>
          <cell r="K2595" t="str">
            <v>605</v>
          </cell>
        </row>
        <row r="2596">
          <cell r="A2596" t="str">
            <v>110300000</v>
          </cell>
          <cell r="B2596" t="str">
            <v>605C2CH0013</v>
          </cell>
          <cell r="C2596" t="str">
            <v>เก้าอี้รับแขกหน้าโต๊ะ จนท.สินไหม</v>
          </cell>
          <cell r="D2596" t="str">
            <v>5 พ.ย. 41</v>
          </cell>
          <cell r="E2596">
            <v>1705.35</v>
          </cell>
          <cell r="F2596">
            <v>0</v>
          </cell>
          <cell r="G2596">
            <v>20</v>
          </cell>
          <cell r="H2596">
            <v>394.34</v>
          </cell>
          <cell r="I2596">
            <v>394.34</v>
          </cell>
          <cell r="J2596">
            <v>1311.01</v>
          </cell>
          <cell r="K2596" t="str">
            <v>605</v>
          </cell>
        </row>
        <row r="2597">
          <cell r="A2597" t="str">
            <v>110300000</v>
          </cell>
          <cell r="B2597" t="str">
            <v>605C2CS0001</v>
          </cell>
          <cell r="C2597" t="str">
            <v>เครื่องคิดเลข</v>
          </cell>
          <cell r="D2597" t="str">
            <v>12 ต.ค. 41</v>
          </cell>
          <cell r="E2597">
            <v>640</v>
          </cell>
          <cell r="F2597">
            <v>0</v>
          </cell>
          <cell r="G2597">
            <v>20</v>
          </cell>
          <cell r="H2597">
            <v>156.38999999999999</v>
          </cell>
          <cell r="I2597">
            <v>156.38999999999999</v>
          </cell>
          <cell r="J2597">
            <v>483.61</v>
          </cell>
          <cell r="K2597" t="str">
            <v>605</v>
          </cell>
        </row>
        <row r="2598">
          <cell r="A2598" t="str">
            <v>110300000</v>
          </cell>
          <cell r="B2598" t="str">
            <v>605C2CS0002</v>
          </cell>
          <cell r="C2598" t="str">
            <v>เครื่องคิดเลข</v>
          </cell>
          <cell r="D2598" t="str">
            <v>12 ต.ค. 41</v>
          </cell>
          <cell r="E2598">
            <v>640</v>
          </cell>
          <cell r="F2598">
            <v>0</v>
          </cell>
          <cell r="G2598">
            <v>20</v>
          </cell>
          <cell r="H2598">
            <v>156.38999999999999</v>
          </cell>
          <cell r="I2598">
            <v>156.38999999999999</v>
          </cell>
          <cell r="J2598">
            <v>483.61</v>
          </cell>
          <cell r="K2598" t="str">
            <v>605</v>
          </cell>
        </row>
        <row r="2599">
          <cell r="A2599" t="str">
            <v>110300000</v>
          </cell>
          <cell r="B2599" t="str">
            <v>605C2KB0001</v>
          </cell>
          <cell r="C2599" t="str">
            <v>ตู้เย็น</v>
          </cell>
          <cell r="D2599" t="str">
            <v>10 พ.ย. 42</v>
          </cell>
          <cell r="E2599">
            <v>4859.8100000000004</v>
          </cell>
          <cell r="F2599">
            <v>0</v>
          </cell>
          <cell r="G2599">
            <v>20</v>
          </cell>
          <cell r="H2599">
            <v>138.47</v>
          </cell>
          <cell r="I2599">
            <v>138.47</v>
          </cell>
          <cell r="J2599">
            <v>4721.34</v>
          </cell>
          <cell r="K2599" t="str">
            <v>605</v>
          </cell>
        </row>
        <row r="2600">
          <cell r="A2600" t="str">
            <v>110300000</v>
          </cell>
          <cell r="B2600" t="str">
            <v>605C2PA0001</v>
          </cell>
          <cell r="C2600" t="str">
            <v>ฉากครึ่งกระจก ขนาด 205*150</v>
          </cell>
          <cell r="D2600" t="str">
            <v>20 ก.ค. 41</v>
          </cell>
          <cell r="E2600">
            <v>6377.9</v>
          </cell>
          <cell r="F2600">
            <v>0</v>
          </cell>
          <cell r="G2600">
            <v>20</v>
          </cell>
          <cell r="H2600">
            <v>1852.23</v>
          </cell>
          <cell r="I2600">
            <v>1852.23</v>
          </cell>
          <cell r="J2600">
            <v>4525.67</v>
          </cell>
          <cell r="K2600" t="str">
            <v>605</v>
          </cell>
        </row>
        <row r="2601">
          <cell r="A2601" t="str">
            <v>110300000</v>
          </cell>
          <cell r="B2601" t="str">
            <v>605C2PT0001</v>
          </cell>
          <cell r="C2601" t="str">
            <v>กระติกน้ำร้อน</v>
          </cell>
          <cell r="D2601" t="str">
            <v>21 ต.ค. 41</v>
          </cell>
          <cell r="E2601">
            <v>681.82</v>
          </cell>
          <cell r="F2601">
            <v>0</v>
          </cell>
          <cell r="G2601">
            <v>20</v>
          </cell>
          <cell r="H2601">
            <v>163.26</v>
          </cell>
          <cell r="I2601">
            <v>163.26</v>
          </cell>
          <cell r="J2601">
            <v>518.55999999999995</v>
          </cell>
          <cell r="K2601" t="str">
            <v>605</v>
          </cell>
        </row>
        <row r="2602">
          <cell r="A2602" t="str">
            <v>110300000</v>
          </cell>
          <cell r="B2602" t="str">
            <v>605C2TA0001</v>
          </cell>
          <cell r="C2602" t="str">
            <v>โต๊ะทำงาน จนท.สินไหม 60-120-75</v>
          </cell>
          <cell r="D2602" t="str">
            <v>5 พ.ย. 41</v>
          </cell>
          <cell r="E2602">
            <v>3654.87</v>
          </cell>
          <cell r="F2602">
            <v>0</v>
          </cell>
          <cell r="G2602">
            <v>20</v>
          </cell>
          <cell r="H2602">
            <v>845.1</v>
          </cell>
          <cell r="I2602">
            <v>845.1</v>
          </cell>
          <cell r="J2602">
            <v>2809.77</v>
          </cell>
          <cell r="K2602" t="str">
            <v>605</v>
          </cell>
        </row>
        <row r="2603">
          <cell r="A2603" t="str">
            <v>110300000</v>
          </cell>
          <cell r="B2603" t="str">
            <v>605C2TA0002</v>
          </cell>
          <cell r="C2603" t="str">
            <v>โต๊ะข้างวางคอมพิวเตอร์ 50*90*75</v>
          </cell>
          <cell r="D2603" t="str">
            <v>20 ก.ค. 41</v>
          </cell>
          <cell r="E2603">
            <v>2082.09</v>
          </cell>
          <cell r="F2603">
            <v>0</v>
          </cell>
          <cell r="G2603">
            <v>20</v>
          </cell>
          <cell r="H2603">
            <v>604.71</v>
          </cell>
          <cell r="I2603">
            <v>604.71</v>
          </cell>
          <cell r="J2603">
            <v>1477.38</v>
          </cell>
          <cell r="K2603" t="str">
            <v>605</v>
          </cell>
        </row>
        <row r="2604">
          <cell r="A2604" t="str">
            <v>110300000</v>
          </cell>
          <cell r="B2604" t="str">
            <v>605C2TA0003</v>
          </cell>
          <cell r="C2604" t="str">
            <v>โต๊ะทำงาน จนท.สินไหม 60-120-75</v>
          </cell>
          <cell r="D2604" t="str">
            <v>5 พ.ย. 41</v>
          </cell>
          <cell r="E2604">
            <v>3654.87</v>
          </cell>
          <cell r="F2604">
            <v>0</v>
          </cell>
          <cell r="G2604">
            <v>20</v>
          </cell>
          <cell r="H2604">
            <v>845.1</v>
          </cell>
          <cell r="I2604">
            <v>845.1</v>
          </cell>
          <cell r="J2604">
            <v>2809.77</v>
          </cell>
          <cell r="K2604" t="str">
            <v>605</v>
          </cell>
        </row>
        <row r="2605">
          <cell r="A2605" t="str">
            <v>110300000</v>
          </cell>
          <cell r="B2605" t="str">
            <v>605C2TA0004</v>
          </cell>
          <cell r="C2605" t="str">
            <v>โต๊ะทำงาน จนท.สินไหม 60-120-75</v>
          </cell>
          <cell r="D2605" t="str">
            <v>5 พ.ย. 41</v>
          </cell>
          <cell r="E2605">
            <v>3654.87</v>
          </cell>
          <cell r="F2605">
            <v>0</v>
          </cell>
          <cell r="G2605">
            <v>20</v>
          </cell>
          <cell r="H2605">
            <v>845.1</v>
          </cell>
          <cell r="I2605">
            <v>845.1</v>
          </cell>
          <cell r="J2605">
            <v>2809.77</v>
          </cell>
          <cell r="K2605" t="str">
            <v>605</v>
          </cell>
        </row>
        <row r="2606">
          <cell r="A2606" t="str">
            <v>110300000</v>
          </cell>
          <cell r="B2606" t="str">
            <v>605C2TA0005</v>
          </cell>
          <cell r="C2606" t="str">
            <v>โต๊ะวางคอมพิวเตอร์ 60-100-75</v>
          </cell>
          <cell r="D2606" t="str">
            <v>5 พ.ย. 41</v>
          </cell>
          <cell r="E2606">
            <v>2336.75</v>
          </cell>
          <cell r="F2606">
            <v>0</v>
          </cell>
          <cell r="G2606">
            <v>20</v>
          </cell>
          <cell r="H2606">
            <v>540.29999999999995</v>
          </cell>
          <cell r="I2606">
            <v>540.29999999999995</v>
          </cell>
          <cell r="J2606">
            <v>1796.45</v>
          </cell>
          <cell r="K2606" t="str">
            <v>605</v>
          </cell>
        </row>
        <row r="2607">
          <cell r="A2607" t="str">
            <v>110300000</v>
          </cell>
          <cell r="B2607" t="str">
            <v>605C2TA0006</v>
          </cell>
          <cell r="C2607" t="str">
            <v>โต๊ะเข้ามุม จนท.สินไหม 60-60-75</v>
          </cell>
          <cell r="D2607" t="str">
            <v>5 พ.ย. 41</v>
          </cell>
          <cell r="E2607">
            <v>1267.57</v>
          </cell>
          <cell r="F2607">
            <v>0</v>
          </cell>
          <cell r="G2607">
            <v>20</v>
          </cell>
          <cell r="H2607">
            <v>293.11</v>
          </cell>
          <cell r="I2607">
            <v>293.11</v>
          </cell>
          <cell r="J2607">
            <v>974.46</v>
          </cell>
          <cell r="K2607" t="str">
            <v>605</v>
          </cell>
        </row>
        <row r="2608">
          <cell r="A2608" t="str">
            <v>110300000</v>
          </cell>
          <cell r="B2608" t="str">
            <v>606C2AR0001</v>
          </cell>
          <cell r="C2608" t="str">
            <v>Aircondition</v>
          </cell>
          <cell r="D2608" t="str">
            <v>21 ก.ย. 41</v>
          </cell>
          <cell r="E2608">
            <v>39800</v>
          </cell>
          <cell r="F2608">
            <v>0</v>
          </cell>
          <cell r="G2608">
            <v>20</v>
          </cell>
          <cell r="H2608">
            <v>10184.41</v>
          </cell>
          <cell r="I2608">
            <v>10184.41</v>
          </cell>
          <cell r="J2608">
            <v>29615.59</v>
          </cell>
          <cell r="K2608" t="str">
            <v>606</v>
          </cell>
        </row>
        <row r="2609">
          <cell r="A2609" t="str">
            <v>110300000</v>
          </cell>
          <cell r="B2609" t="str">
            <v>606C2CB0001</v>
          </cell>
          <cell r="C2609" t="str">
            <v>ตู้เก็บเอกสาร บานลิ้นชัก ขนาด 40*90*75</v>
          </cell>
          <cell r="D2609" t="str">
            <v>5 พ.ย. 41</v>
          </cell>
          <cell r="E2609">
            <v>3376.67</v>
          </cell>
          <cell r="F2609">
            <v>0</v>
          </cell>
          <cell r="G2609">
            <v>20</v>
          </cell>
          <cell r="H2609">
            <v>780.84</v>
          </cell>
          <cell r="I2609">
            <v>780.84</v>
          </cell>
          <cell r="J2609">
            <v>2595.83</v>
          </cell>
          <cell r="K2609" t="str">
            <v>606</v>
          </cell>
        </row>
        <row r="2610">
          <cell r="A2610" t="str">
            <v>110300000</v>
          </cell>
          <cell r="B2610" t="str">
            <v>606C2CB0002</v>
          </cell>
          <cell r="C2610" t="str">
            <v>ตู้เก็บเอกสาร ขนาด 40*80*190</v>
          </cell>
          <cell r="D2610" t="str">
            <v>5 พ.ย. 41</v>
          </cell>
          <cell r="E2610">
            <v>4498.01</v>
          </cell>
          <cell r="F2610">
            <v>0</v>
          </cell>
          <cell r="G2610">
            <v>20</v>
          </cell>
          <cell r="H2610">
            <v>1040.05</v>
          </cell>
          <cell r="I2610">
            <v>1040.05</v>
          </cell>
          <cell r="J2610">
            <v>3457.96</v>
          </cell>
          <cell r="K2610" t="str">
            <v>606</v>
          </cell>
        </row>
        <row r="2611">
          <cell r="A2611" t="str">
            <v>110300000</v>
          </cell>
          <cell r="B2611" t="str">
            <v>606C2CB0003</v>
          </cell>
          <cell r="C2611" t="str">
            <v>ตู้เก็บเอกสาร ขนาด 40*80*190</v>
          </cell>
          <cell r="D2611" t="str">
            <v>5 พ.ย. 41</v>
          </cell>
          <cell r="E2611">
            <v>4498.01</v>
          </cell>
          <cell r="F2611">
            <v>0</v>
          </cell>
          <cell r="G2611">
            <v>20</v>
          </cell>
          <cell r="H2611">
            <v>1040.05</v>
          </cell>
          <cell r="I2611">
            <v>1040.05</v>
          </cell>
          <cell r="J2611">
            <v>3457.96</v>
          </cell>
          <cell r="K2611" t="str">
            <v>606</v>
          </cell>
        </row>
        <row r="2612">
          <cell r="A2612" t="str">
            <v>110300000</v>
          </cell>
          <cell r="B2612" t="str">
            <v>606C2CB0004</v>
          </cell>
          <cell r="C2612" t="str">
            <v>ตู้เก็บเอกสาร ขนาด 40*80*190</v>
          </cell>
          <cell r="D2612" t="str">
            <v>5 พ.ย. 41</v>
          </cell>
          <cell r="E2612">
            <v>4498.01</v>
          </cell>
          <cell r="F2612">
            <v>0</v>
          </cell>
          <cell r="G2612">
            <v>20</v>
          </cell>
          <cell r="H2612">
            <v>1040.05</v>
          </cell>
          <cell r="I2612">
            <v>1040.05</v>
          </cell>
          <cell r="J2612">
            <v>3457.96</v>
          </cell>
          <cell r="K2612" t="str">
            <v>606</v>
          </cell>
        </row>
        <row r="2613">
          <cell r="A2613" t="str">
            <v>110300000</v>
          </cell>
          <cell r="B2613" t="str">
            <v>606C2CB0005</v>
          </cell>
          <cell r="C2613" t="str">
            <v>ตู้เก็บเอกสาร บานเลื่อน 40-80-75</v>
          </cell>
          <cell r="D2613" t="str">
            <v>5 พ.ย. 41</v>
          </cell>
          <cell r="E2613">
            <v>2263.31</v>
          </cell>
          <cell r="F2613">
            <v>0</v>
          </cell>
          <cell r="G2613">
            <v>20</v>
          </cell>
          <cell r="H2613">
            <v>523.4</v>
          </cell>
          <cell r="I2613">
            <v>523.4</v>
          </cell>
          <cell r="J2613">
            <v>1739.91</v>
          </cell>
          <cell r="K2613" t="str">
            <v>607</v>
          </cell>
        </row>
        <row r="2614">
          <cell r="A2614" t="str">
            <v>110300000</v>
          </cell>
          <cell r="B2614" t="str">
            <v>606C2CH0001</v>
          </cell>
          <cell r="C2614" t="str">
            <v>เก้าอี้ทำงานผจก.</v>
          </cell>
          <cell r="D2614" t="str">
            <v>5 พ.ย. 41</v>
          </cell>
          <cell r="E2614">
            <v>4038.29</v>
          </cell>
          <cell r="F2614">
            <v>0</v>
          </cell>
          <cell r="G2614">
            <v>20</v>
          </cell>
          <cell r="H2614">
            <v>933.81</v>
          </cell>
          <cell r="I2614">
            <v>933.81</v>
          </cell>
          <cell r="J2614">
            <v>3104.48</v>
          </cell>
          <cell r="K2614" t="str">
            <v>606</v>
          </cell>
        </row>
        <row r="2615">
          <cell r="A2615" t="str">
            <v>110300000</v>
          </cell>
          <cell r="B2615" t="str">
            <v>606C2CH0002</v>
          </cell>
          <cell r="C2615" t="str">
            <v>เก้าอี้รับแขกหน้าโต๊ะจนท.สินไหม</v>
          </cell>
          <cell r="D2615" t="str">
            <v>5 พ.ย. 41</v>
          </cell>
          <cell r="E2615">
            <v>1705.35</v>
          </cell>
          <cell r="F2615">
            <v>0</v>
          </cell>
          <cell r="G2615">
            <v>20</v>
          </cell>
          <cell r="H2615">
            <v>394.34</v>
          </cell>
          <cell r="I2615">
            <v>394.34</v>
          </cell>
          <cell r="J2615">
            <v>1311.01</v>
          </cell>
          <cell r="K2615" t="str">
            <v>606</v>
          </cell>
        </row>
        <row r="2616">
          <cell r="A2616" t="str">
            <v>110300000</v>
          </cell>
          <cell r="B2616" t="str">
            <v>606C2CH0003</v>
          </cell>
          <cell r="C2616" t="str">
            <v>เก้าอี้รับแขกหน้าโต๊ะจนท.สินไหม</v>
          </cell>
          <cell r="D2616" t="str">
            <v>5 พ.ย. 41</v>
          </cell>
          <cell r="E2616">
            <v>1705.35</v>
          </cell>
          <cell r="F2616">
            <v>0</v>
          </cell>
          <cell r="G2616">
            <v>20</v>
          </cell>
          <cell r="H2616">
            <v>394.34</v>
          </cell>
          <cell r="I2616">
            <v>394.34</v>
          </cell>
          <cell r="J2616">
            <v>1311.01</v>
          </cell>
          <cell r="K2616" t="str">
            <v>606</v>
          </cell>
        </row>
        <row r="2617">
          <cell r="A2617" t="str">
            <v>110300000</v>
          </cell>
          <cell r="B2617" t="str">
            <v>606C2CH0004</v>
          </cell>
          <cell r="C2617" t="str">
            <v>เก้าอี้พักคอย 3 ที่นั่งพร้อมที่วางของ</v>
          </cell>
          <cell r="D2617" t="str">
            <v>5 พ.ย. 41</v>
          </cell>
          <cell r="E2617">
            <v>3037.77</v>
          </cell>
          <cell r="F2617">
            <v>0</v>
          </cell>
          <cell r="G2617">
            <v>20</v>
          </cell>
          <cell r="H2617">
            <v>702.45</v>
          </cell>
          <cell r="I2617">
            <v>702.45</v>
          </cell>
          <cell r="J2617">
            <v>2335.3200000000002</v>
          </cell>
          <cell r="K2617" t="str">
            <v>606</v>
          </cell>
        </row>
        <row r="2618">
          <cell r="A2618" t="str">
            <v>110300000</v>
          </cell>
          <cell r="B2618" t="str">
            <v>606C2CH0005</v>
          </cell>
          <cell r="C2618" t="str">
            <v>เก้าอี้หน้าโต๊ะ จนท.สินไหม</v>
          </cell>
          <cell r="D2618" t="str">
            <v>5 พ.ย. 41</v>
          </cell>
          <cell r="E2618">
            <v>1705.35</v>
          </cell>
          <cell r="F2618">
            <v>0</v>
          </cell>
          <cell r="G2618">
            <v>20</v>
          </cell>
          <cell r="H2618">
            <v>394.34</v>
          </cell>
          <cell r="I2618">
            <v>394.34</v>
          </cell>
          <cell r="J2618">
            <v>1311.01</v>
          </cell>
          <cell r="K2618" t="str">
            <v>606</v>
          </cell>
        </row>
        <row r="2619">
          <cell r="A2619" t="str">
            <v>110300000</v>
          </cell>
          <cell r="B2619" t="str">
            <v>606C2CH0006</v>
          </cell>
          <cell r="C2619" t="str">
            <v>เก้าอี้หน้าโต๊ะ จนท.สินไหม</v>
          </cell>
          <cell r="D2619" t="str">
            <v>5 พ.ย. 41</v>
          </cell>
          <cell r="E2619">
            <v>1705.35</v>
          </cell>
          <cell r="F2619">
            <v>0</v>
          </cell>
          <cell r="G2619">
            <v>20</v>
          </cell>
          <cell r="H2619">
            <v>394.34</v>
          </cell>
          <cell r="I2619">
            <v>394.34</v>
          </cell>
          <cell r="J2619">
            <v>1311.01</v>
          </cell>
          <cell r="K2619" t="str">
            <v>606</v>
          </cell>
        </row>
        <row r="2620">
          <cell r="A2620" t="str">
            <v>110300000</v>
          </cell>
          <cell r="B2620" t="str">
            <v>606C2CH0007</v>
          </cell>
          <cell r="C2620" t="str">
            <v>เก้าอี้ทำงาน จนท.สินไหม</v>
          </cell>
          <cell r="D2620" t="str">
            <v>5 พ.ย. 41</v>
          </cell>
          <cell r="E2620">
            <v>2123.1</v>
          </cell>
          <cell r="F2620">
            <v>0</v>
          </cell>
          <cell r="G2620">
            <v>20</v>
          </cell>
          <cell r="H2620">
            <v>490.9</v>
          </cell>
          <cell r="I2620">
            <v>490.9</v>
          </cell>
          <cell r="J2620">
            <v>1632.2</v>
          </cell>
          <cell r="K2620" t="str">
            <v>606</v>
          </cell>
        </row>
        <row r="2621">
          <cell r="A2621" t="str">
            <v>110300000</v>
          </cell>
          <cell r="B2621" t="str">
            <v>606C2CH0008</v>
          </cell>
          <cell r="C2621" t="str">
            <v>เก้าอี้ทำงาน จนท.สินไหม</v>
          </cell>
          <cell r="D2621" t="str">
            <v>5 พ.ย. 41</v>
          </cell>
          <cell r="E2621">
            <v>2123.1</v>
          </cell>
          <cell r="F2621">
            <v>0</v>
          </cell>
          <cell r="G2621">
            <v>20</v>
          </cell>
          <cell r="H2621">
            <v>490.9</v>
          </cell>
          <cell r="I2621">
            <v>490.9</v>
          </cell>
          <cell r="J2621">
            <v>1632.2</v>
          </cell>
          <cell r="K2621" t="str">
            <v>606</v>
          </cell>
        </row>
        <row r="2622">
          <cell r="A2622" t="str">
            <v>110300000</v>
          </cell>
          <cell r="B2622" t="str">
            <v>606C2CH0009</v>
          </cell>
          <cell r="C2622" t="str">
            <v>เก้าอี้ทำงาน จนท.สินไหม</v>
          </cell>
          <cell r="D2622" t="str">
            <v>5 พ.ย. 41</v>
          </cell>
          <cell r="E2622">
            <v>2123.1</v>
          </cell>
          <cell r="F2622">
            <v>0</v>
          </cell>
          <cell r="G2622">
            <v>20</v>
          </cell>
          <cell r="H2622">
            <v>490.9</v>
          </cell>
          <cell r="I2622">
            <v>490.9</v>
          </cell>
          <cell r="J2622">
            <v>1632.2</v>
          </cell>
          <cell r="K2622" t="str">
            <v>606</v>
          </cell>
        </row>
        <row r="2623">
          <cell r="A2623" t="str">
            <v>110300000</v>
          </cell>
          <cell r="B2623" t="str">
            <v>606C2CH0010</v>
          </cell>
          <cell r="C2623" t="str">
            <v>เก้าอี้หน้าโต๊ะ จนท.สินไหม</v>
          </cell>
          <cell r="D2623" t="str">
            <v>5 พ.ย. 41</v>
          </cell>
          <cell r="E2623">
            <v>1705.35</v>
          </cell>
          <cell r="F2623">
            <v>0</v>
          </cell>
          <cell r="G2623">
            <v>20</v>
          </cell>
          <cell r="H2623">
            <v>394.34</v>
          </cell>
          <cell r="I2623">
            <v>394.34</v>
          </cell>
          <cell r="J2623">
            <v>1311.01</v>
          </cell>
          <cell r="K2623" t="str">
            <v>606</v>
          </cell>
        </row>
        <row r="2624">
          <cell r="A2624" t="str">
            <v>110300000</v>
          </cell>
          <cell r="B2624" t="str">
            <v>606C2CS0001</v>
          </cell>
          <cell r="C2624" t="str">
            <v>เครื่องคิดเลข</v>
          </cell>
          <cell r="D2624" t="str">
            <v>12 ต.ค. 41</v>
          </cell>
          <cell r="E2624">
            <v>640</v>
          </cell>
          <cell r="F2624">
            <v>0</v>
          </cell>
          <cell r="G2624">
            <v>20</v>
          </cell>
          <cell r="H2624">
            <v>156.38999999999999</v>
          </cell>
          <cell r="I2624">
            <v>156.38999999999999</v>
          </cell>
          <cell r="J2624">
            <v>483.61</v>
          </cell>
          <cell r="K2624" t="str">
            <v>606</v>
          </cell>
        </row>
        <row r="2625">
          <cell r="A2625" t="str">
            <v>110300000</v>
          </cell>
          <cell r="B2625" t="str">
            <v>606C2CS0002</v>
          </cell>
          <cell r="C2625" t="str">
            <v>เครื่องคิดเลข</v>
          </cell>
          <cell r="D2625" t="str">
            <v>12 ต.ค. 41</v>
          </cell>
          <cell r="E2625">
            <v>640</v>
          </cell>
          <cell r="F2625">
            <v>0</v>
          </cell>
          <cell r="G2625">
            <v>20</v>
          </cell>
          <cell r="H2625">
            <v>156.38999999999999</v>
          </cell>
          <cell r="I2625">
            <v>156.38999999999999</v>
          </cell>
          <cell r="J2625">
            <v>483.61</v>
          </cell>
          <cell r="K2625" t="str">
            <v>606</v>
          </cell>
        </row>
        <row r="2626">
          <cell r="A2626" t="str">
            <v>110300000</v>
          </cell>
          <cell r="B2626" t="str">
            <v>606C2KB0001</v>
          </cell>
          <cell r="C2626" t="str">
            <v>ตู้เย็น</v>
          </cell>
          <cell r="D2626" t="str">
            <v>28 ต.ค. 42</v>
          </cell>
          <cell r="E2626">
            <v>5420.56</v>
          </cell>
          <cell r="F2626">
            <v>0</v>
          </cell>
          <cell r="G2626">
            <v>20</v>
          </cell>
          <cell r="H2626">
            <v>193.07</v>
          </cell>
          <cell r="I2626">
            <v>193.07</v>
          </cell>
          <cell r="J2626">
            <v>5227.49</v>
          </cell>
          <cell r="K2626" t="str">
            <v>606</v>
          </cell>
        </row>
        <row r="2627">
          <cell r="A2627" t="str">
            <v>110300000</v>
          </cell>
          <cell r="B2627" t="str">
            <v>606C2KB0002</v>
          </cell>
          <cell r="C2627" t="str">
            <v>เครื่องคิดเลข</v>
          </cell>
          <cell r="D2627" t="str">
            <v>3 พ.ย. 42</v>
          </cell>
          <cell r="E2627">
            <v>344.86</v>
          </cell>
          <cell r="F2627">
            <v>0</v>
          </cell>
          <cell r="G2627">
            <v>20</v>
          </cell>
          <cell r="H2627">
            <v>11.15</v>
          </cell>
          <cell r="I2627">
            <v>11.15</v>
          </cell>
          <cell r="J2627">
            <v>333.71</v>
          </cell>
          <cell r="K2627" t="str">
            <v>606</v>
          </cell>
        </row>
        <row r="2628">
          <cell r="A2628" t="str">
            <v>110300000</v>
          </cell>
          <cell r="B2628" t="str">
            <v>606C2KB0003</v>
          </cell>
          <cell r="C2628" t="str">
            <v>เครื่องคิดเลข</v>
          </cell>
          <cell r="D2628" t="str">
            <v>3 พ.ย. 42</v>
          </cell>
          <cell r="E2628">
            <v>344.86</v>
          </cell>
          <cell r="F2628">
            <v>0</v>
          </cell>
          <cell r="G2628">
            <v>20</v>
          </cell>
          <cell r="H2628">
            <v>11.15</v>
          </cell>
          <cell r="I2628">
            <v>11.15</v>
          </cell>
          <cell r="J2628">
            <v>333.71</v>
          </cell>
          <cell r="K2628" t="str">
            <v>606</v>
          </cell>
        </row>
        <row r="2629">
          <cell r="A2629" t="str">
            <v>110300000</v>
          </cell>
          <cell r="B2629" t="str">
            <v>606C2PA0001</v>
          </cell>
          <cell r="C2629" t="str">
            <v>ฉากครึ่งกระจก ขนาด 250*150</v>
          </cell>
          <cell r="D2629" t="str">
            <v>5 พ.ย. 41</v>
          </cell>
          <cell r="E2629">
            <v>6377.9</v>
          </cell>
          <cell r="F2629">
            <v>0</v>
          </cell>
          <cell r="G2629">
            <v>20</v>
          </cell>
          <cell r="H2629">
            <v>1474.79</v>
          </cell>
          <cell r="I2629">
            <v>1474.79</v>
          </cell>
          <cell r="J2629">
            <v>4903.1099999999997</v>
          </cell>
          <cell r="K2629" t="str">
            <v>606</v>
          </cell>
        </row>
        <row r="2630">
          <cell r="A2630" t="str">
            <v>110300000</v>
          </cell>
          <cell r="B2630" t="str">
            <v>606C2PP0001</v>
          </cell>
          <cell r="C2630" t="str">
            <v xml:space="preserve"> ปั้มน้ำมิตซูบิชิ</v>
          </cell>
          <cell r="D2630" t="str">
            <v>6 พ.ย. 41</v>
          </cell>
          <cell r="E2630">
            <v>4727.2700000000004</v>
          </cell>
          <cell r="F2630">
            <v>0</v>
          </cell>
          <cell r="G2630">
            <v>20</v>
          </cell>
          <cell r="H2630">
            <v>1090.53</v>
          </cell>
          <cell r="I2630">
            <v>1090.53</v>
          </cell>
          <cell r="J2630">
            <v>3636.74</v>
          </cell>
          <cell r="K2630" t="str">
            <v>606</v>
          </cell>
        </row>
        <row r="2631">
          <cell r="A2631" t="str">
            <v>110300000</v>
          </cell>
          <cell r="B2631" t="str">
            <v>606C2TA0001</v>
          </cell>
          <cell r="C2631" t="str">
            <v>โต๊ะทำงานผจก. ขนาด 75*165*75</v>
          </cell>
          <cell r="D2631" t="str">
            <v>5 พ.ย. 41</v>
          </cell>
          <cell r="E2631">
            <v>4601.97</v>
          </cell>
          <cell r="F2631">
            <v>0</v>
          </cell>
          <cell r="G2631">
            <v>20</v>
          </cell>
          <cell r="H2631">
            <v>1064.1300000000001</v>
          </cell>
          <cell r="I2631">
            <v>1064.1300000000001</v>
          </cell>
          <cell r="J2631">
            <v>3537.84</v>
          </cell>
          <cell r="K2631" t="str">
            <v>606</v>
          </cell>
        </row>
        <row r="2632">
          <cell r="A2632" t="str">
            <v>110300000</v>
          </cell>
          <cell r="B2632" t="str">
            <v>606C2TA0002</v>
          </cell>
          <cell r="C2632" t="str">
            <v>โต๊ะข้างวางคอมพิวเตอร์ 50*90*75ั</v>
          </cell>
          <cell r="D2632" t="str">
            <v>5 พ.ย. 41</v>
          </cell>
          <cell r="E2632">
            <v>2082.09</v>
          </cell>
          <cell r="F2632">
            <v>0</v>
          </cell>
          <cell r="G2632">
            <v>20</v>
          </cell>
          <cell r="H2632">
            <v>481.48</v>
          </cell>
          <cell r="I2632">
            <v>481.48</v>
          </cell>
          <cell r="J2632">
            <v>1600.61</v>
          </cell>
          <cell r="K2632" t="str">
            <v>606</v>
          </cell>
        </row>
        <row r="2633">
          <cell r="A2633" t="str">
            <v>110300000</v>
          </cell>
          <cell r="B2633" t="str">
            <v>606C2TA0003</v>
          </cell>
          <cell r="C2633" t="str">
            <v>โต๊ะทำงาน จนท.สินไหม 60-120-75</v>
          </cell>
          <cell r="D2633" t="str">
            <v>5 พ.ย. 41</v>
          </cell>
          <cell r="E2633">
            <v>3654.87</v>
          </cell>
          <cell r="F2633">
            <v>0</v>
          </cell>
          <cell r="G2633">
            <v>20</v>
          </cell>
          <cell r="H2633">
            <v>845.1</v>
          </cell>
          <cell r="I2633">
            <v>845.1</v>
          </cell>
          <cell r="J2633">
            <v>2809.77</v>
          </cell>
          <cell r="K2633" t="str">
            <v>606</v>
          </cell>
        </row>
        <row r="2634">
          <cell r="A2634" t="str">
            <v>110300000</v>
          </cell>
          <cell r="B2634" t="str">
            <v>606C2TA0004</v>
          </cell>
          <cell r="C2634" t="str">
            <v>โต๊ะทำงาน จนท.สินไหม 60-120-75</v>
          </cell>
          <cell r="D2634" t="str">
            <v>5 พ.ย. 41</v>
          </cell>
          <cell r="E2634">
            <v>3654.87</v>
          </cell>
          <cell r="F2634">
            <v>0</v>
          </cell>
          <cell r="G2634">
            <v>20</v>
          </cell>
          <cell r="H2634">
            <v>845.1</v>
          </cell>
          <cell r="I2634">
            <v>845.1</v>
          </cell>
          <cell r="J2634">
            <v>2809.77</v>
          </cell>
          <cell r="K2634" t="str">
            <v>606</v>
          </cell>
        </row>
        <row r="2635">
          <cell r="A2635" t="str">
            <v>110300000</v>
          </cell>
          <cell r="B2635" t="str">
            <v>606C2TA0005</v>
          </cell>
          <cell r="C2635" t="str">
            <v>โต๊ะทำงาน จนท.สินไหม 60-120-75</v>
          </cell>
          <cell r="D2635" t="str">
            <v>5 พ.ย. 41</v>
          </cell>
          <cell r="E2635">
            <v>3654.87</v>
          </cell>
          <cell r="F2635">
            <v>0</v>
          </cell>
          <cell r="G2635">
            <v>20</v>
          </cell>
          <cell r="H2635">
            <v>845.1</v>
          </cell>
          <cell r="I2635">
            <v>845.1</v>
          </cell>
          <cell r="J2635">
            <v>2809.77</v>
          </cell>
          <cell r="K2635" t="str">
            <v>606</v>
          </cell>
        </row>
        <row r="2636">
          <cell r="A2636" t="str">
            <v>110300000</v>
          </cell>
          <cell r="B2636" t="str">
            <v>606C2TA0006</v>
          </cell>
          <cell r="C2636" t="str">
            <v>โต๊ะวางคอมพิวเตอร์ 60-100-75</v>
          </cell>
          <cell r="D2636" t="str">
            <v>5 พ.ย. 41</v>
          </cell>
          <cell r="E2636">
            <v>2336.75</v>
          </cell>
          <cell r="F2636">
            <v>0</v>
          </cell>
          <cell r="G2636">
            <v>20</v>
          </cell>
          <cell r="H2636">
            <v>540.29999999999995</v>
          </cell>
          <cell r="I2636">
            <v>540.29999999999995</v>
          </cell>
          <cell r="J2636">
            <v>1796.45</v>
          </cell>
          <cell r="K2636" t="str">
            <v>606</v>
          </cell>
        </row>
        <row r="2637">
          <cell r="A2637" t="str">
            <v>110300000</v>
          </cell>
          <cell r="B2637" t="str">
            <v>606C2TA0007</v>
          </cell>
          <cell r="C2637" t="str">
            <v>โต๊ะเข้ามุม จนท.สินไหม 60-60-75</v>
          </cell>
          <cell r="D2637" t="str">
            <v>5 พ.ย. 41</v>
          </cell>
          <cell r="E2637">
            <v>1267.57</v>
          </cell>
          <cell r="F2637">
            <v>0</v>
          </cell>
          <cell r="G2637">
            <v>20</v>
          </cell>
          <cell r="H2637">
            <v>293.11</v>
          </cell>
          <cell r="I2637">
            <v>293.11</v>
          </cell>
          <cell r="J2637">
            <v>974.46</v>
          </cell>
          <cell r="K2637" t="str">
            <v>606</v>
          </cell>
        </row>
        <row r="2638">
          <cell r="A2638" t="str">
            <v>110300000</v>
          </cell>
          <cell r="B2638" t="str">
            <v>6074C2040001</v>
          </cell>
          <cell r="C2638" t="str">
            <v>โต๊ะทำงานจนท.สินไหม 60*120*75</v>
          </cell>
          <cell r="D2638" t="str">
            <v>5 พ.ย. 41</v>
          </cell>
          <cell r="E2638">
            <v>3654.87</v>
          </cell>
          <cell r="F2638">
            <v>0</v>
          </cell>
          <cell r="G2638">
            <v>20</v>
          </cell>
          <cell r="H2638">
            <v>845.1</v>
          </cell>
          <cell r="I2638">
            <v>845.1</v>
          </cell>
          <cell r="J2638">
            <v>2809.77</v>
          </cell>
          <cell r="K2638" t="str">
            <v>607</v>
          </cell>
        </row>
        <row r="2639">
          <cell r="A2639" t="str">
            <v>110300000</v>
          </cell>
          <cell r="B2639" t="str">
            <v>607C2030001</v>
          </cell>
          <cell r="C2639" t="str">
            <v>โต๊ะเข้ามุมจนท.สินไหม 60*60*75</v>
          </cell>
          <cell r="D2639" t="str">
            <v>5 พ.ย. 41</v>
          </cell>
          <cell r="E2639">
            <v>1267.57</v>
          </cell>
          <cell r="F2639">
            <v>0</v>
          </cell>
          <cell r="G2639">
            <v>20</v>
          </cell>
          <cell r="H2639">
            <v>293.11</v>
          </cell>
          <cell r="I2639">
            <v>293.11</v>
          </cell>
          <cell r="J2639">
            <v>974.46</v>
          </cell>
          <cell r="K2639" t="str">
            <v>607</v>
          </cell>
        </row>
        <row r="2640">
          <cell r="A2640" t="str">
            <v>110300000</v>
          </cell>
          <cell r="B2640" t="str">
            <v>607C2040002</v>
          </cell>
          <cell r="C2640" t="str">
            <v>โต๊ะทำงานจนท.สินไหม 60*120*75</v>
          </cell>
          <cell r="D2640" t="str">
            <v>5 พ.ย. 41</v>
          </cell>
          <cell r="E2640">
            <v>3654.87</v>
          </cell>
          <cell r="F2640">
            <v>0</v>
          </cell>
          <cell r="G2640">
            <v>20</v>
          </cell>
          <cell r="H2640">
            <v>845.1</v>
          </cell>
          <cell r="I2640">
            <v>845.1</v>
          </cell>
          <cell r="J2640">
            <v>2809.77</v>
          </cell>
          <cell r="K2640" t="str">
            <v>607</v>
          </cell>
        </row>
        <row r="2641">
          <cell r="A2641" t="str">
            <v>110300000</v>
          </cell>
          <cell r="B2641" t="str">
            <v>607C2040003</v>
          </cell>
          <cell r="C2641" t="str">
            <v>โต๊ะทำงานจนท.สินไหม 60*120*75</v>
          </cell>
          <cell r="D2641" t="str">
            <v>5 พ.ย. 41</v>
          </cell>
          <cell r="E2641">
            <v>3654.87</v>
          </cell>
          <cell r="F2641">
            <v>0</v>
          </cell>
          <cell r="G2641">
            <v>20</v>
          </cell>
          <cell r="H2641">
            <v>845.1</v>
          </cell>
          <cell r="I2641">
            <v>845.1</v>
          </cell>
          <cell r="J2641">
            <v>2809.77</v>
          </cell>
          <cell r="K2641" t="str">
            <v>607</v>
          </cell>
        </row>
        <row r="2642">
          <cell r="A2642" t="str">
            <v>110300000</v>
          </cell>
          <cell r="B2642" t="str">
            <v>607C2060001</v>
          </cell>
          <cell r="C2642" t="str">
            <v>โต๊ะทำงานผจก. ขนาด 75*165*75</v>
          </cell>
          <cell r="D2642" t="str">
            <v>5 พ.ย. 41</v>
          </cell>
          <cell r="E2642">
            <v>4601.97</v>
          </cell>
          <cell r="F2642">
            <v>0</v>
          </cell>
          <cell r="G2642">
            <v>20</v>
          </cell>
          <cell r="H2642">
            <v>1064.1300000000001</v>
          </cell>
          <cell r="I2642">
            <v>1064.1300000000001</v>
          </cell>
          <cell r="J2642">
            <v>3537.84</v>
          </cell>
          <cell r="K2642" t="str">
            <v>607</v>
          </cell>
        </row>
        <row r="2643">
          <cell r="A2643" t="str">
            <v>110300000</v>
          </cell>
          <cell r="B2643" t="str">
            <v>607C2080001</v>
          </cell>
          <cell r="C2643" t="str">
            <v>โต๊ะวางคอมพิวเตอร์ 60*100*75</v>
          </cell>
          <cell r="D2643" t="str">
            <v>5 พ.ย. 41</v>
          </cell>
          <cell r="E2643">
            <v>2336.75</v>
          </cell>
          <cell r="F2643">
            <v>0</v>
          </cell>
          <cell r="G2643">
            <v>20</v>
          </cell>
          <cell r="H2643">
            <v>540.29999999999995</v>
          </cell>
          <cell r="I2643">
            <v>540.29999999999995</v>
          </cell>
          <cell r="J2643">
            <v>1796.45</v>
          </cell>
          <cell r="K2643" t="str">
            <v>607</v>
          </cell>
        </row>
        <row r="2644">
          <cell r="A2644" t="str">
            <v>110300000</v>
          </cell>
          <cell r="B2644" t="str">
            <v>607C20Z0001</v>
          </cell>
          <cell r="C2644" t="str">
            <v>โต๊ะข้างวางคอมพิวเตอร์ 50*90*75</v>
          </cell>
          <cell r="D2644" t="str">
            <v>5 พ.ย. 41</v>
          </cell>
          <cell r="E2644">
            <v>2082.09</v>
          </cell>
          <cell r="F2644">
            <v>0</v>
          </cell>
          <cell r="G2644">
            <v>20</v>
          </cell>
          <cell r="H2644">
            <v>481.48</v>
          </cell>
          <cell r="I2644">
            <v>481.48</v>
          </cell>
          <cell r="J2644">
            <v>1600.61</v>
          </cell>
          <cell r="K2644" t="str">
            <v>607</v>
          </cell>
        </row>
        <row r="2645">
          <cell r="A2645" t="str">
            <v>110300000</v>
          </cell>
          <cell r="B2645" t="str">
            <v>607C21K0001</v>
          </cell>
          <cell r="C2645" t="str">
            <v>เก้าอี้ทำงานจนท.สินไหม - ธุรการ</v>
          </cell>
          <cell r="D2645" t="str">
            <v>5 พ.ย. 41</v>
          </cell>
          <cell r="E2645">
            <v>2123.1</v>
          </cell>
          <cell r="F2645">
            <v>0</v>
          </cell>
          <cell r="G2645">
            <v>20</v>
          </cell>
          <cell r="H2645">
            <v>490.9</v>
          </cell>
          <cell r="I2645">
            <v>490.9</v>
          </cell>
          <cell r="J2645">
            <v>1632.2</v>
          </cell>
          <cell r="K2645" t="str">
            <v>607</v>
          </cell>
        </row>
        <row r="2646">
          <cell r="A2646" t="str">
            <v>110300000</v>
          </cell>
          <cell r="B2646" t="str">
            <v>607C21K0002</v>
          </cell>
          <cell r="C2646" t="str">
            <v>เก้าอี้ทำงานจนท.สินไหม - ธุรการ</v>
          </cell>
          <cell r="D2646" t="str">
            <v>5 พ.ย. 41</v>
          </cell>
          <cell r="E2646">
            <v>2123.1</v>
          </cell>
          <cell r="F2646">
            <v>0</v>
          </cell>
          <cell r="G2646">
            <v>20</v>
          </cell>
          <cell r="H2646">
            <v>490.9</v>
          </cell>
          <cell r="I2646">
            <v>490.9</v>
          </cell>
          <cell r="J2646">
            <v>1632.2</v>
          </cell>
          <cell r="K2646" t="str">
            <v>607</v>
          </cell>
        </row>
        <row r="2647">
          <cell r="A2647" t="str">
            <v>110300000</v>
          </cell>
          <cell r="B2647" t="str">
            <v>607C21K0003</v>
          </cell>
          <cell r="C2647" t="str">
            <v>เก้าอี้ทำงานจนท.สินไหม - ธุรการ</v>
          </cell>
          <cell r="D2647" t="str">
            <v>5 พ.ย. 41</v>
          </cell>
          <cell r="E2647">
            <v>2123.1</v>
          </cell>
          <cell r="F2647">
            <v>0</v>
          </cell>
          <cell r="G2647">
            <v>20</v>
          </cell>
          <cell r="H2647">
            <v>490.9</v>
          </cell>
          <cell r="I2647">
            <v>490.9</v>
          </cell>
          <cell r="J2647">
            <v>1632.2</v>
          </cell>
          <cell r="K2647" t="str">
            <v>607</v>
          </cell>
        </row>
        <row r="2648">
          <cell r="A2648" t="str">
            <v>110300000</v>
          </cell>
          <cell r="B2648" t="str">
            <v>607C21L0001</v>
          </cell>
          <cell r="C2648" t="str">
            <v>เก้าอี้รับแขกหน้าโต๊ะจนท.สินไหม</v>
          </cell>
          <cell r="D2648" t="str">
            <v>5 พ.ย. 41</v>
          </cell>
          <cell r="E2648">
            <v>1705.35</v>
          </cell>
          <cell r="F2648">
            <v>0</v>
          </cell>
          <cell r="G2648">
            <v>20</v>
          </cell>
          <cell r="H2648">
            <v>394.34</v>
          </cell>
          <cell r="I2648">
            <v>394.34</v>
          </cell>
          <cell r="J2648">
            <v>1311.01</v>
          </cell>
          <cell r="K2648" t="str">
            <v>607</v>
          </cell>
        </row>
        <row r="2649">
          <cell r="A2649" t="str">
            <v>110300000</v>
          </cell>
          <cell r="B2649" t="str">
            <v>607C21L0002</v>
          </cell>
          <cell r="C2649" t="str">
            <v>เก้าอี้รับแขกหน้าโต๊ะจนท.สินไหม</v>
          </cell>
          <cell r="D2649" t="str">
            <v>5 พ.ย. 41</v>
          </cell>
          <cell r="E2649">
            <v>1705.35</v>
          </cell>
          <cell r="F2649">
            <v>0</v>
          </cell>
          <cell r="G2649">
            <v>20</v>
          </cell>
          <cell r="H2649">
            <v>394.34</v>
          </cell>
          <cell r="I2649">
            <v>394.34</v>
          </cell>
          <cell r="J2649">
            <v>1311.01</v>
          </cell>
          <cell r="K2649" t="str">
            <v>607</v>
          </cell>
        </row>
        <row r="2650">
          <cell r="A2650" t="str">
            <v>110300000</v>
          </cell>
          <cell r="B2650" t="str">
            <v>607C21L0003</v>
          </cell>
          <cell r="C2650" t="str">
            <v>เก้าอี้รับแขกหน้าโต๊ะจนท.สินไหม</v>
          </cell>
          <cell r="D2650" t="str">
            <v>5 พ.ย. 41</v>
          </cell>
          <cell r="E2650">
            <v>1705.35</v>
          </cell>
          <cell r="F2650">
            <v>0</v>
          </cell>
          <cell r="G2650">
            <v>20</v>
          </cell>
          <cell r="H2650">
            <v>394.34</v>
          </cell>
          <cell r="I2650">
            <v>394.34</v>
          </cell>
          <cell r="J2650">
            <v>1311.01</v>
          </cell>
          <cell r="K2650" t="str">
            <v>607</v>
          </cell>
        </row>
        <row r="2651">
          <cell r="A2651" t="str">
            <v>110300000</v>
          </cell>
          <cell r="B2651" t="str">
            <v>607C21L0004</v>
          </cell>
          <cell r="C2651" t="str">
            <v>เก้าอี้รับแขกหน้าโต๊ะจนท.สินไหม</v>
          </cell>
          <cell r="D2651" t="str">
            <v>5 พ.ย. 41</v>
          </cell>
          <cell r="E2651">
            <v>1705.35</v>
          </cell>
          <cell r="F2651">
            <v>0</v>
          </cell>
          <cell r="G2651">
            <v>20</v>
          </cell>
          <cell r="H2651">
            <v>394.34</v>
          </cell>
          <cell r="I2651">
            <v>394.34</v>
          </cell>
          <cell r="J2651">
            <v>1311.01</v>
          </cell>
          <cell r="K2651" t="str">
            <v>607</v>
          </cell>
        </row>
        <row r="2652">
          <cell r="A2652" t="str">
            <v>110300000</v>
          </cell>
          <cell r="B2652" t="str">
            <v>607C21L0005</v>
          </cell>
          <cell r="C2652" t="str">
            <v>เก้าอี้รับแขกหน้าโต๊ะจนท.สินไหม</v>
          </cell>
          <cell r="D2652" t="str">
            <v>5 พ.ย. 41</v>
          </cell>
          <cell r="E2652">
            <v>1705.35</v>
          </cell>
          <cell r="F2652">
            <v>0</v>
          </cell>
          <cell r="G2652">
            <v>20</v>
          </cell>
          <cell r="H2652">
            <v>394.34</v>
          </cell>
          <cell r="I2652">
            <v>394.34</v>
          </cell>
          <cell r="J2652">
            <v>1311.01</v>
          </cell>
          <cell r="K2652" t="str">
            <v>607</v>
          </cell>
        </row>
        <row r="2653">
          <cell r="A2653" t="str">
            <v>110300000</v>
          </cell>
          <cell r="B2653" t="str">
            <v>607C21M0001</v>
          </cell>
          <cell r="C2653" t="str">
            <v>เก้าอี้ทำงานผจก.</v>
          </cell>
          <cell r="D2653" t="str">
            <v>5 พ.ย. 41</v>
          </cell>
          <cell r="E2653">
            <v>4038.29</v>
          </cell>
          <cell r="F2653">
            <v>0</v>
          </cell>
          <cell r="G2653">
            <v>20</v>
          </cell>
          <cell r="H2653">
            <v>933.81</v>
          </cell>
          <cell r="I2653">
            <v>933.81</v>
          </cell>
          <cell r="J2653">
            <v>3104.48</v>
          </cell>
          <cell r="K2653" t="str">
            <v>607</v>
          </cell>
        </row>
        <row r="2654">
          <cell r="A2654" t="str">
            <v>110300000</v>
          </cell>
          <cell r="B2654" t="str">
            <v>607C21U0001</v>
          </cell>
          <cell r="C2654" t="str">
            <v>เก้าอี้พักคอย 3 ที่นั่ง พร้อมที่วางของ</v>
          </cell>
          <cell r="D2654" t="str">
            <v>5 พ.ย. 41</v>
          </cell>
          <cell r="E2654">
            <v>3037.77</v>
          </cell>
          <cell r="F2654">
            <v>0</v>
          </cell>
          <cell r="G2654">
            <v>20</v>
          </cell>
          <cell r="H2654">
            <v>702.45</v>
          </cell>
          <cell r="I2654">
            <v>702.45</v>
          </cell>
          <cell r="J2654">
            <v>2335.3200000000002</v>
          </cell>
          <cell r="K2654" t="str">
            <v>607</v>
          </cell>
        </row>
        <row r="2655">
          <cell r="A2655" t="str">
            <v>110300000</v>
          </cell>
          <cell r="B2655" t="str">
            <v>607C22J0001</v>
          </cell>
          <cell r="C2655" t="str">
            <v>ตู้เก็บเอกสาร บานเลื่อน 40*80*75</v>
          </cell>
          <cell r="D2655" t="str">
            <v>5 พ.ย. 41</v>
          </cell>
          <cell r="E2655">
            <v>2263.31</v>
          </cell>
          <cell r="F2655">
            <v>0</v>
          </cell>
          <cell r="G2655">
            <v>20</v>
          </cell>
          <cell r="H2655">
            <v>523.4</v>
          </cell>
          <cell r="I2655">
            <v>523.4</v>
          </cell>
          <cell r="J2655">
            <v>1739.91</v>
          </cell>
          <cell r="K2655" t="str">
            <v>607</v>
          </cell>
        </row>
        <row r="2656">
          <cell r="A2656" t="str">
            <v>110300000</v>
          </cell>
          <cell r="B2656" t="str">
            <v>607C22J0002</v>
          </cell>
          <cell r="C2656" t="str">
            <v>ตู้เก็บเอกสาร บานเลื่อน 40*80*75</v>
          </cell>
          <cell r="D2656" t="str">
            <v>5 พ.ย. 41</v>
          </cell>
          <cell r="E2656">
            <v>2263.31</v>
          </cell>
          <cell r="F2656">
            <v>0</v>
          </cell>
          <cell r="G2656">
            <v>20</v>
          </cell>
          <cell r="H2656">
            <v>523.4</v>
          </cell>
          <cell r="I2656">
            <v>523.4</v>
          </cell>
          <cell r="J2656">
            <v>1739.91</v>
          </cell>
          <cell r="K2656" t="str">
            <v>607</v>
          </cell>
        </row>
        <row r="2657">
          <cell r="A2657" t="str">
            <v>110300000</v>
          </cell>
          <cell r="B2657" t="str">
            <v>607C22K0001</v>
          </cell>
          <cell r="C2657" t="str">
            <v>ตู้เก็บเอกสาร บานลิ้นชัก 40*90*75</v>
          </cell>
          <cell r="D2657" t="str">
            <v>5 พ.ย. 41</v>
          </cell>
          <cell r="E2657">
            <v>3376.37</v>
          </cell>
          <cell r="F2657">
            <v>0</v>
          </cell>
          <cell r="G2657">
            <v>20</v>
          </cell>
          <cell r="H2657">
            <v>780.7</v>
          </cell>
          <cell r="I2657">
            <v>780.7</v>
          </cell>
          <cell r="J2657">
            <v>2595.67</v>
          </cell>
          <cell r="K2657" t="str">
            <v>607</v>
          </cell>
        </row>
        <row r="2658">
          <cell r="A2658" t="str">
            <v>110300000</v>
          </cell>
          <cell r="B2658" t="str">
            <v>607C22L0001</v>
          </cell>
          <cell r="C2658" t="str">
            <v>ตู้เก็บเอกสาร ขนาด 40*80*190</v>
          </cell>
          <cell r="D2658" t="str">
            <v>5 พ.ย. 41</v>
          </cell>
          <cell r="E2658">
            <v>4498.01</v>
          </cell>
          <cell r="F2658">
            <v>0</v>
          </cell>
          <cell r="G2658">
            <v>20</v>
          </cell>
          <cell r="H2658">
            <v>1040.05</v>
          </cell>
          <cell r="I2658">
            <v>1040.05</v>
          </cell>
          <cell r="J2658">
            <v>3457.96</v>
          </cell>
          <cell r="K2658" t="str">
            <v>607</v>
          </cell>
        </row>
        <row r="2659">
          <cell r="A2659" t="str">
            <v>110300000</v>
          </cell>
          <cell r="B2659" t="str">
            <v>607C22L0002</v>
          </cell>
          <cell r="C2659" t="str">
            <v>ตู้เก็บเอกสาร ขนาด 40*80*190</v>
          </cell>
          <cell r="D2659" t="str">
            <v>5 พ.ย. 41</v>
          </cell>
          <cell r="E2659">
            <v>4498.01</v>
          </cell>
          <cell r="F2659">
            <v>0</v>
          </cell>
          <cell r="G2659">
            <v>20</v>
          </cell>
          <cell r="H2659">
            <v>1040.05</v>
          </cell>
          <cell r="I2659">
            <v>1040.05</v>
          </cell>
          <cell r="J2659">
            <v>3457.96</v>
          </cell>
          <cell r="K2659" t="str">
            <v>607</v>
          </cell>
        </row>
        <row r="2660">
          <cell r="A2660" t="str">
            <v>110300000</v>
          </cell>
          <cell r="B2660" t="str">
            <v>607C22L0003</v>
          </cell>
          <cell r="C2660" t="str">
            <v>ตู้เก็บเอกสาร ขนาด 40*80*190</v>
          </cell>
          <cell r="D2660" t="str">
            <v>5 พ.ย. 41</v>
          </cell>
          <cell r="E2660">
            <v>4498.01</v>
          </cell>
          <cell r="F2660">
            <v>0</v>
          </cell>
          <cell r="G2660">
            <v>20</v>
          </cell>
          <cell r="H2660">
            <v>1040.05</v>
          </cell>
          <cell r="I2660">
            <v>1040.05</v>
          </cell>
          <cell r="J2660">
            <v>3457.96</v>
          </cell>
          <cell r="K2660" t="str">
            <v>607</v>
          </cell>
        </row>
        <row r="2661">
          <cell r="A2661" t="str">
            <v>110300000</v>
          </cell>
          <cell r="B2661" t="str">
            <v>607C26U0001</v>
          </cell>
          <cell r="C2661" t="str">
            <v>ฉากครึ่งกระจก ขนาด 250*150</v>
          </cell>
          <cell r="D2661" t="str">
            <v>5 พ.ย. 41</v>
          </cell>
          <cell r="E2661">
            <v>6377.9</v>
          </cell>
          <cell r="F2661">
            <v>0</v>
          </cell>
          <cell r="G2661">
            <v>20</v>
          </cell>
          <cell r="H2661">
            <v>1474.79</v>
          </cell>
          <cell r="I2661">
            <v>1474.79</v>
          </cell>
          <cell r="J2661">
            <v>4903.1099999999997</v>
          </cell>
          <cell r="K2661" t="str">
            <v>607</v>
          </cell>
        </row>
        <row r="2662">
          <cell r="A2662" t="str">
            <v>110300000</v>
          </cell>
          <cell r="B2662" t="str">
            <v>607C2AR0001</v>
          </cell>
          <cell r="C2662" t="str">
            <v>AIRCONDITION</v>
          </cell>
          <cell r="D2662" t="str">
            <v>2 ต.ค. 41</v>
          </cell>
          <cell r="E2662">
            <v>39800</v>
          </cell>
          <cell r="F2662">
            <v>0</v>
          </cell>
          <cell r="G2662">
            <v>20</v>
          </cell>
          <cell r="H2662">
            <v>9944.5300000000007</v>
          </cell>
          <cell r="I2662">
            <v>9944.5300000000007</v>
          </cell>
          <cell r="J2662">
            <v>29855.47</v>
          </cell>
          <cell r="K2662" t="str">
            <v>607</v>
          </cell>
        </row>
        <row r="2663">
          <cell r="A2663" t="str">
            <v>110300000</v>
          </cell>
          <cell r="B2663" t="str">
            <v>607C2CS0001</v>
          </cell>
          <cell r="C2663" t="str">
            <v>เครื่องคิดเลข</v>
          </cell>
          <cell r="D2663" t="str">
            <v>19 ต.ค. 41</v>
          </cell>
          <cell r="E2663">
            <v>640</v>
          </cell>
          <cell r="F2663">
            <v>0</v>
          </cell>
          <cell r="G2663">
            <v>20</v>
          </cell>
          <cell r="H2663">
            <v>153.94</v>
          </cell>
          <cell r="I2663">
            <v>153.94</v>
          </cell>
          <cell r="J2663">
            <v>486.06</v>
          </cell>
          <cell r="K2663" t="str">
            <v>607</v>
          </cell>
        </row>
        <row r="2664">
          <cell r="A2664" t="str">
            <v>110300000</v>
          </cell>
          <cell r="B2664" t="str">
            <v>607C2CS0002</v>
          </cell>
          <cell r="C2664" t="str">
            <v>เครื่องคิดเลข</v>
          </cell>
          <cell r="D2664" t="str">
            <v>19 ต.ค. 41</v>
          </cell>
          <cell r="E2664">
            <v>640</v>
          </cell>
          <cell r="F2664">
            <v>0</v>
          </cell>
          <cell r="G2664">
            <v>20</v>
          </cell>
          <cell r="H2664">
            <v>153.94</v>
          </cell>
          <cell r="I2664">
            <v>153.94</v>
          </cell>
          <cell r="J2664">
            <v>486.06</v>
          </cell>
          <cell r="K2664" t="str">
            <v>607</v>
          </cell>
        </row>
        <row r="2665">
          <cell r="A2665" t="str">
            <v>110300000</v>
          </cell>
          <cell r="B2665" t="str">
            <v>607C2PP0001</v>
          </cell>
          <cell r="C2665" t="str">
            <v xml:space="preserve"> ปั้มน้ำมิตซูบิชิ</v>
          </cell>
          <cell r="D2665" t="str">
            <v>6 พ.ย. 41</v>
          </cell>
          <cell r="E2665">
            <v>4727.2700000000004</v>
          </cell>
          <cell r="F2665">
            <v>0</v>
          </cell>
          <cell r="G2665">
            <v>20</v>
          </cell>
          <cell r="H2665">
            <v>1090.53</v>
          </cell>
          <cell r="I2665">
            <v>1090.53</v>
          </cell>
          <cell r="J2665">
            <v>3636.74</v>
          </cell>
          <cell r="K2665" t="str">
            <v>607</v>
          </cell>
        </row>
        <row r="2666">
          <cell r="A2666" t="str">
            <v>110300000</v>
          </cell>
          <cell r="B2666" t="str">
            <v>607C2PT0001</v>
          </cell>
          <cell r="C2666" t="str">
            <v>กระติกน้ำร้อนชาร์ป</v>
          </cell>
          <cell r="D2666" t="str">
            <v>6 พ.ย. 41</v>
          </cell>
          <cell r="E2666">
            <v>745.45</v>
          </cell>
          <cell r="F2666">
            <v>0</v>
          </cell>
          <cell r="G2666">
            <v>20</v>
          </cell>
          <cell r="H2666">
            <v>171.93</v>
          </cell>
          <cell r="I2666">
            <v>171.93</v>
          </cell>
          <cell r="J2666">
            <v>573.52</v>
          </cell>
          <cell r="K2666" t="str">
            <v>607</v>
          </cell>
        </row>
        <row r="2667">
          <cell r="A2667" t="str">
            <v>110300000</v>
          </cell>
          <cell r="B2667" t="str">
            <v>608C2AR0001</v>
          </cell>
          <cell r="C2667" t="str">
            <v>Aircondition</v>
          </cell>
          <cell r="D2667" t="str">
            <v>21 ก.ย. 41</v>
          </cell>
          <cell r="E2667">
            <v>39800</v>
          </cell>
          <cell r="F2667">
            <v>0</v>
          </cell>
          <cell r="G2667">
            <v>20</v>
          </cell>
          <cell r="H2667">
            <v>10184.41</v>
          </cell>
          <cell r="I2667">
            <v>10184.41</v>
          </cell>
          <cell r="J2667">
            <v>29615.59</v>
          </cell>
          <cell r="K2667" t="str">
            <v>608</v>
          </cell>
        </row>
        <row r="2668">
          <cell r="A2668" t="str">
            <v>110300000</v>
          </cell>
          <cell r="B2668" t="str">
            <v>608C2CB0001</v>
          </cell>
          <cell r="C2668" t="str">
            <v>ตู้เก็บเอกสาร บานเลื่อน</v>
          </cell>
          <cell r="D2668" t="str">
            <v>5 พ.ย. 41</v>
          </cell>
          <cell r="E2668">
            <v>2263.31</v>
          </cell>
          <cell r="F2668">
            <v>0</v>
          </cell>
          <cell r="G2668">
            <v>20</v>
          </cell>
          <cell r="H2668">
            <v>523.4</v>
          </cell>
          <cell r="I2668">
            <v>523.4</v>
          </cell>
          <cell r="J2668">
            <v>1739.91</v>
          </cell>
          <cell r="K2668" t="str">
            <v>608</v>
          </cell>
        </row>
        <row r="2669">
          <cell r="A2669" t="str">
            <v>110300000</v>
          </cell>
          <cell r="B2669" t="str">
            <v>608C2CB0002</v>
          </cell>
          <cell r="C2669" t="str">
            <v>ตู้เก็บเอกสาร บานเลื่อน</v>
          </cell>
          <cell r="D2669" t="str">
            <v>5 พ.ย. 41</v>
          </cell>
          <cell r="E2669">
            <v>2263.31</v>
          </cell>
          <cell r="F2669">
            <v>0</v>
          </cell>
          <cell r="G2669">
            <v>20</v>
          </cell>
          <cell r="H2669">
            <v>523.4</v>
          </cell>
          <cell r="I2669">
            <v>523.4</v>
          </cell>
          <cell r="J2669">
            <v>1739.91</v>
          </cell>
          <cell r="K2669" t="str">
            <v>608</v>
          </cell>
        </row>
        <row r="2670">
          <cell r="A2670" t="str">
            <v>110300000</v>
          </cell>
          <cell r="B2670" t="str">
            <v>608C2CB0003</v>
          </cell>
          <cell r="C2670" t="str">
            <v>ตู้เก็บเอกสาร บานลิ้นชัก</v>
          </cell>
          <cell r="D2670" t="str">
            <v>5 พ.ย. 41</v>
          </cell>
          <cell r="E2670">
            <v>3376.67</v>
          </cell>
          <cell r="F2670">
            <v>0</v>
          </cell>
          <cell r="G2670">
            <v>20</v>
          </cell>
          <cell r="H2670">
            <v>780.84</v>
          </cell>
          <cell r="I2670">
            <v>780.84</v>
          </cell>
          <cell r="J2670">
            <v>2595.83</v>
          </cell>
          <cell r="K2670" t="str">
            <v>608</v>
          </cell>
        </row>
        <row r="2671">
          <cell r="A2671" t="str">
            <v>110300000</v>
          </cell>
          <cell r="B2671" t="str">
            <v>608C2CB0004</v>
          </cell>
          <cell r="C2671" t="str">
            <v>ตู้เก็บเอกสาร ขนาด 40-80-190</v>
          </cell>
          <cell r="D2671" t="str">
            <v>5 พ.ย. 41</v>
          </cell>
          <cell r="E2671">
            <v>4498.01</v>
          </cell>
          <cell r="F2671">
            <v>0</v>
          </cell>
          <cell r="G2671">
            <v>20</v>
          </cell>
          <cell r="H2671">
            <v>1040.05</v>
          </cell>
          <cell r="I2671">
            <v>1040.05</v>
          </cell>
          <cell r="J2671">
            <v>3457.96</v>
          </cell>
          <cell r="K2671" t="str">
            <v>608</v>
          </cell>
        </row>
        <row r="2672">
          <cell r="A2672" t="str">
            <v>110300000</v>
          </cell>
          <cell r="B2672" t="str">
            <v>608C2CB0005</v>
          </cell>
          <cell r="C2672" t="str">
            <v>ตู้เก็บเอกสาร ขนาด 40-80-190</v>
          </cell>
          <cell r="D2672" t="str">
            <v>5 พ.ย. 41</v>
          </cell>
          <cell r="E2672">
            <v>4498.01</v>
          </cell>
          <cell r="F2672">
            <v>0</v>
          </cell>
          <cell r="G2672">
            <v>20</v>
          </cell>
          <cell r="H2672">
            <v>1040.05</v>
          </cell>
          <cell r="I2672">
            <v>1040.05</v>
          </cell>
          <cell r="J2672">
            <v>3457.96</v>
          </cell>
          <cell r="K2672" t="str">
            <v>608</v>
          </cell>
        </row>
        <row r="2673">
          <cell r="A2673" t="str">
            <v>110300000</v>
          </cell>
          <cell r="B2673" t="str">
            <v>608C2CB0006</v>
          </cell>
          <cell r="C2673" t="str">
            <v>ตู้เก็บเอกสาร ขนาด 40-80-190</v>
          </cell>
          <cell r="D2673" t="str">
            <v>5 พ.ย. 41</v>
          </cell>
          <cell r="E2673">
            <v>4498.01</v>
          </cell>
          <cell r="F2673">
            <v>0</v>
          </cell>
          <cell r="G2673">
            <v>20</v>
          </cell>
          <cell r="H2673">
            <v>1040.05</v>
          </cell>
          <cell r="I2673">
            <v>1040.05</v>
          </cell>
          <cell r="J2673">
            <v>3457.96</v>
          </cell>
          <cell r="K2673" t="str">
            <v>608</v>
          </cell>
        </row>
        <row r="2674">
          <cell r="A2674" t="str">
            <v>110300000</v>
          </cell>
          <cell r="B2674" t="str">
            <v>608C2CH0001</v>
          </cell>
          <cell r="C2674" t="str">
            <v>เก้าอี้รับแขกหน้าโต๊ะจนท.สินไหม</v>
          </cell>
          <cell r="D2674" t="str">
            <v>5 พ.ย. 41</v>
          </cell>
          <cell r="E2674">
            <v>1709.35</v>
          </cell>
          <cell r="F2674">
            <v>0</v>
          </cell>
          <cell r="G2674">
            <v>20</v>
          </cell>
          <cell r="H2674">
            <v>395.3</v>
          </cell>
          <cell r="I2674">
            <v>395.3</v>
          </cell>
          <cell r="J2674">
            <v>1314.05</v>
          </cell>
          <cell r="K2674" t="str">
            <v>608</v>
          </cell>
        </row>
        <row r="2675">
          <cell r="A2675" t="str">
            <v>110300000</v>
          </cell>
          <cell r="B2675" t="str">
            <v>608C2CH0002</v>
          </cell>
          <cell r="C2675" t="str">
            <v>เก้าอี้รับแขกหน้าโต๊ะจนท.สินไหม</v>
          </cell>
          <cell r="D2675" t="str">
            <v>5 พ.ย. 41</v>
          </cell>
          <cell r="E2675">
            <v>1709.35</v>
          </cell>
          <cell r="F2675">
            <v>0</v>
          </cell>
          <cell r="G2675">
            <v>20</v>
          </cell>
          <cell r="H2675">
            <v>395.3</v>
          </cell>
          <cell r="I2675">
            <v>395.3</v>
          </cell>
          <cell r="J2675">
            <v>1314.05</v>
          </cell>
          <cell r="K2675" t="str">
            <v>608</v>
          </cell>
        </row>
        <row r="2676">
          <cell r="A2676" t="str">
            <v>110300000</v>
          </cell>
          <cell r="B2676" t="str">
            <v>608C2CH0003</v>
          </cell>
          <cell r="C2676" t="str">
            <v>เก้าอี้ทำงานผู้จัดการ</v>
          </cell>
          <cell r="D2676" t="str">
            <v>5 พ.ย. 41</v>
          </cell>
          <cell r="E2676">
            <v>4038.29</v>
          </cell>
          <cell r="F2676">
            <v>0</v>
          </cell>
          <cell r="G2676">
            <v>20</v>
          </cell>
          <cell r="H2676">
            <v>933.81</v>
          </cell>
          <cell r="I2676">
            <v>933.81</v>
          </cell>
          <cell r="J2676">
            <v>3104.48</v>
          </cell>
          <cell r="K2676" t="str">
            <v>608</v>
          </cell>
        </row>
        <row r="2677">
          <cell r="A2677" t="str">
            <v>110300000</v>
          </cell>
          <cell r="B2677" t="str">
            <v>608C2CH0004</v>
          </cell>
          <cell r="C2677" t="str">
            <v>เก้าอี้รับแขกหน้าโต๊ะจนท.สินไหม</v>
          </cell>
          <cell r="D2677" t="str">
            <v>5 พ.ย. 41</v>
          </cell>
          <cell r="E2677">
            <v>1705.35</v>
          </cell>
          <cell r="F2677">
            <v>0</v>
          </cell>
          <cell r="G2677">
            <v>20</v>
          </cell>
          <cell r="H2677">
            <v>394.34</v>
          </cell>
          <cell r="I2677">
            <v>394.34</v>
          </cell>
          <cell r="J2677">
            <v>1311.01</v>
          </cell>
          <cell r="K2677" t="str">
            <v>608</v>
          </cell>
        </row>
        <row r="2678">
          <cell r="A2678" t="str">
            <v>110300000</v>
          </cell>
          <cell r="B2678" t="str">
            <v>608C2CH0005</v>
          </cell>
          <cell r="C2678" t="str">
            <v>เก้าอี้รับแขกหน้าโต๊ะจนท.สินไหม</v>
          </cell>
          <cell r="D2678" t="str">
            <v>5 พ.ย. 41</v>
          </cell>
          <cell r="E2678">
            <v>1705.35</v>
          </cell>
          <cell r="F2678">
            <v>0</v>
          </cell>
          <cell r="G2678">
            <v>20</v>
          </cell>
          <cell r="H2678">
            <v>394.34</v>
          </cell>
          <cell r="I2678">
            <v>394.34</v>
          </cell>
          <cell r="J2678">
            <v>1311.01</v>
          </cell>
          <cell r="K2678" t="str">
            <v>608</v>
          </cell>
        </row>
        <row r="2679">
          <cell r="A2679" t="str">
            <v>110300000</v>
          </cell>
          <cell r="B2679" t="str">
            <v>608C2CH0006</v>
          </cell>
          <cell r="C2679" t="str">
            <v>เก้าอี้พักคอย 3 ที่นั่งพร้อมที่วางของ</v>
          </cell>
          <cell r="D2679" t="str">
            <v>5 พ.ย. 41</v>
          </cell>
          <cell r="E2679">
            <v>3037.77</v>
          </cell>
          <cell r="F2679">
            <v>0</v>
          </cell>
          <cell r="G2679">
            <v>20</v>
          </cell>
          <cell r="H2679">
            <v>702.45</v>
          </cell>
          <cell r="I2679">
            <v>702.45</v>
          </cell>
          <cell r="J2679">
            <v>2335.3200000000002</v>
          </cell>
          <cell r="K2679" t="str">
            <v>608</v>
          </cell>
        </row>
        <row r="2680">
          <cell r="A2680" t="str">
            <v>110300000</v>
          </cell>
          <cell r="B2680" t="str">
            <v>608C2CH0007</v>
          </cell>
          <cell r="C2680" t="str">
            <v>เก้าอี้ทำงานจนท.สินไหม</v>
          </cell>
          <cell r="D2680" t="str">
            <v>5 พ.ย. 41</v>
          </cell>
          <cell r="E2680">
            <v>2123.1</v>
          </cell>
          <cell r="F2680">
            <v>0</v>
          </cell>
          <cell r="G2680">
            <v>20</v>
          </cell>
          <cell r="H2680">
            <v>490.9</v>
          </cell>
          <cell r="I2680">
            <v>490.9</v>
          </cell>
          <cell r="J2680">
            <v>1632.2</v>
          </cell>
          <cell r="K2680" t="str">
            <v>608</v>
          </cell>
        </row>
        <row r="2681">
          <cell r="A2681" t="str">
            <v>110300000</v>
          </cell>
          <cell r="B2681" t="str">
            <v>608C2CH0008</v>
          </cell>
          <cell r="C2681" t="str">
            <v>เก้าอี้ทำงานจนท.สินไหม</v>
          </cell>
          <cell r="D2681" t="str">
            <v>5 พ.ย. 41</v>
          </cell>
          <cell r="E2681">
            <v>2123.1</v>
          </cell>
          <cell r="F2681">
            <v>0</v>
          </cell>
          <cell r="G2681">
            <v>20</v>
          </cell>
          <cell r="H2681">
            <v>490.9</v>
          </cell>
          <cell r="I2681">
            <v>490.9</v>
          </cell>
          <cell r="J2681">
            <v>1632.2</v>
          </cell>
          <cell r="K2681" t="str">
            <v>608</v>
          </cell>
        </row>
        <row r="2682">
          <cell r="A2682" t="str">
            <v>110300000</v>
          </cell>
          <cell r="B2682" t="str">
            <v>608C2CH0009</v>
          </cell>
          <cell r="C2682" t="str">
            <v>เก้าอี้ทำงานจนท.สินไหม</v>
          </cell>
          <cell r="D2682" t="str">
            <v>5 พ.ย. 41</v>
          </cell>
          <cell r="E2682">
            <v>2123.1</v>
          </cell>
          <cell r="F2682">
            <v>0</v>
          </cell>
          <cell r="G2682">
            <v>20</v>
          </cell>
          <cell r="H2682">
            <v>490.9</v>
          </cell>
          <cell r="I2682">
            <v>490.9</v>
          </cell>
          <cell r="J2682">
            <v>1632.2</v>
          </cell>
          <cell r="K2682" t="str">
            <v>608</v>
          </cell>
        </row>
        <row r="2683">
          <cell r="A2683" t="str">
            <v>110300000</v>
          </cell>
          <cell r="B2683" t="str">
            <v>608C2CH0010</v>
          </cell>
          <cell r="C2683" t="str">
            <v>เก้าอี้รับแขกหน้าโต๊ะจนท.สินไหม</v>
          </cell>
          <cell r="D2683" t="str">
            <v>5 พ.ย. 41</v>
          </cell>
          <cell r="E2683">
            <v>1709.35</v>
          </cell>
          <cell r="F2683">
            <v>0</v>
          </cell>
          <cell r="G2683">
            <v>20</v>
          </cell>
          <cell r="H2683">
            <v>395.3</v>
          </cell>
          <cell r="I2683">
            <v>395.3</v>
          </cell>
          <cell r="J2683">
            <v>1314.05</v>
          </cell>
          <cell r="K2683" t="str">
            <v>608</v>
          </cell>
        </row>
        <row r="2684">
          <cell r="A2684" t="str">
            <v>110300000</v>
          </cell>
          <cell r="B2684" t="str">
            <v>608C2CS0001</v>
          </cell>
          <cell r="C2684" t="str">
            <v>เครื่องคิดเลข</v>
          </cell>
          <cell r="D2684" t="str">
            <v>19 ต.ค. 41</v>
          </cell>
          <cell r="E2684">
            <v>640</v>
          </cell>
          <cell r="F2684">
            <v>0</v>
          </cell>
          <cell r="G2684">
            <v>20</v>
          </cell>
          <cell r="H2684">
            <v>153.94</v>
          </cell>
          <cell r="I2684">
            <v>153.94</v>
          </cell>
          <cell r="J2684">
            <v>486.06</v>
          </cell>
          <cell r="K2684" t="str">
            <v>608</v>
          </cell>
        </row>
        <row r="2685">
          <cell r="A2685" t="str">
            <v>110300000</v>
          </cell>
          <cell r="B2685" t="str">
            <v>608C2CS0002</v>
          </cell>
          <cell r="C2685" t="str">
            <v>เครื่องคิดเลข</v>
          </cell>
          <cell r="D2685" t="str">
            <v>19 ต.ค. 41</v>
          </cell>
          <cell r="E2685">
            <v>640</v>
          </cell>
          <cell r="F2685">
            <v>0</v>
          </cell>
          <cell r="G2685">
            <v>20</v>
          </cell>
          <cell r="H2685">
            <v>153.94</v>
          </cell>
          <cell r="I2685">
            <v>153.94</v>
          </cell>
          <cell r="J2685">
            <v>486.06</v>
          </cell>
          <cell r="K2685" t="str">
            <v>608</v>
          </cell>
        </row>
        <row r="2686">
          <cell r="A2686" t="str">
            <v>110300000</v>
          </cell>
          <cell r="B2686" t="str">
            <v>608C2KB0001</v>
          </cell>
          <cell r="C2686" t="str">
            <v>ตู้เย็น</v>
          </cell>
          <cell r="D2686" t="str">
            <v>19 ต.ค. 42</v>
          </cell>
          <cell r="E2686">
            <v>5140.1899999999996</v>
          </cell>
          <cell r="F2686">
            <v>0</v>
          </cell>
          <cell r="G2686">
            <v>20</v>
          </cell>
          <cell r="H2686">
            <v>208.43</v>
          </cell>
          <cell r="I2686">
            <v>208.43</v>
          </cell>
          <cell r="J2686">
            <v>4931.76</v>
          </cell>
          <cell r="K2686" t="str">
            <v>608</v>
          </cell>
        </row>
        <row r="2687">
          <cell r="A2687" t="str">
            <v>110300000</v>
          </cell>
          <cell r="B2687" t="str">
            <v>608C2PA0001</v>
          </cell>
          <cell r="C2687" t="str">
            <v>PARTITION ครึ่งกระจก</v>
          </cell>
          <cell r="D2687" t="str">
            <v>5 พ.ย. 41</v>
          </cell>
          <cell r="E2687">
            <v>6377.9</v>
          </cell>
          <cell r="F2687">
            <v>0</v>
          </cell>
          <cell r="G2687">
            <v>20</v>
          </cell>
          <cell r="H2687">
            <v>1474.79</v>
          </cell>
          <cell r="I2687">
            <v>1474.79</v>
          </cell>
          <cell r="J2687">
            <v>4903.1099999999997</v>
          </cell>
          <cell r="K2687" t="str">
            <v>608</v>
          </cell>
        </row>
        <row r="2688">
          <cell r="A2688" t="str">
            <v>110300000</v>
          </cell>
          <cell r="B2688" t="str">
            <v>608C2PP0001</v>
          </cell>
          <cell r="C2688" t="str">
            <v xml:space="preserve"> ปั้มน้ำมิตซูบิชิ</v>
          </cell>
          <cell r="D2688" t="str">
            <v>6 พ.ย. 41</v>
          </cell>
          <cell r="E2688">
            <v>4727.2700000000004</v>
          </cell>
          <cell r="F2688">
            <v>0</v>
          </cell>
          <cell r="G2688">
            <v>20</v>
          </cell>
          <cell r="H2688">
            <v>1090.53</v>
          </cell>
          <cell r="I2688">
            <v>1090.53</v>
          </cell>
          <cell r="J2688">
            <v>3636.74</v>
          </cell>
          <cell r="K2688" t="str">
            <v>608</v>
          </cell>
        </row>
        <row r="2689">
          <cell r="A2689" t="str">
            <v>110300000</v>
          </cell>
          <cell r="B2689" t="str">
            <v>608C2PT0001</v>
          </cell>
          <cell r="C2689" t="str">
            <v>กระติกน้ำร้อน</v>
          </cell>
          <cell r="D2689" t="str">
            <v>17 พ.ย. 41</v>
          </cell>
          <cell r="E2689">
            <v>700</v>
          </cell>
          <cell r="F2689">
            <v>0</v>
          </cell>
          <cell r="G2689">
            <v>20</v>
          </cell>
          <cell r="H2689">
            <v>157.27000000000001</v>
          </cell>
          <cell r="I2689">
            <v>157.27000000000001</v>
          </cell>
          <cell r="J2689">
            <v>542.73</v>
          </cell>
          <cell r="K2689" t="str">
            <v>608</v>
          </cell>
        </row>
        <row r="2690">
          <cell r="A2690" t="str">
            <v>110300000</v>
          </cell>
          <cell r="B2690" t="str">
            <v>608C2TA0001</v>
          </cell>
          <cell r="C2690" t="str">
            <v>โต๊ะทำงานจนท.สินไหม</v>
          </cell>
          <cell r="D2690" t="str">
            <v>5 พ.ย. 41</v>
          </cell>
          <cell r="E2690">
            <v>3654.87</v>
          </cell>
          <cell r="F2690">
            <v>0</v>
          </cell>
          <cell r="G2690">
            <v>20</v>
          </cell>
          <cell r="H2690">
            <v>845.1</v>
          </cell>
          <cell r="I2690">
            <v>845.1</v>
          </cell>
          <cell r="J2690">
            <v>2809.77</v>
          </cell>
          <cell r="K2690" t="str">
            <v>608</v>
          </cell>
        </row>
        <row r="2691">
          <cell r="A2691" t="str">
            <v>110300000</v>
          </cell>
          <cell r="B2691" t="str">
            <v>608C2TA0002</v>
          </cell>
          <cell r="C2691" t="str">
            <v>โต๊ะทำงานผู้จัดการ ขนาด 75-165-75</v>
          </cell>
          <cell r="D2691" t="str">
            <v>5 พ.ย. 41</v>
          </cell>
          <cell r="E2691">
            <v>4601.97</v>
          </cell>
          <cell r="F2691">
            <v>0</v>
          </cell>
          <cell r="G2691">
            <v>20</v>
          </cell>
          <cell r="H2691">
            <v>1064.1300000000001</v>
          </cell>
          <cell r="I2691">
            <v>1064.1300000000001</v>
          </cell>
          <cell r="J2691">
            <v>3537.84</v>
          </cell>
          <cell r="K2691" t="str">
            <v>608</v>
          </cell>
        </row>
        <row r="2692">
          <cell r="A2692" t="str">
            <v>110300000</v>
          </cell>
          <cell r="B2692" t="str">
            <v>608C2TA0003</v>
          </cell>
          <cell r="C2692" t="str">
            <v>โต๊ะข้างวางคอมพิวเตอร์ 50-90-75ั</v>
          </cell>
          <cell r="D2692" t="str">
            <v>5 พ.ย. 41</v>
          </cell>
          <cell r="E2692">
            <v>2082.09</v>
          </cell>
          <cell r="F2692">
            <v>0</v>
          </cell>
          <cell r="G2692">
            <v>20</v>
          </cell>
          <cell r="H2692">
            <v>481.48</v>
          </cell>
          <cell r="I2692">
            <v>481.48</v>
          </cell>
          <cell r="J2692">
            <v>1600.61</v>
          </cell>
          <cell r="K2692" t="str">
            <v>608</v>
          </cell>
        </row>
        <row r="2693">
          <cell r="A2693" t="str">
            <v>110300000</v>
          </cell>
          <cell r="B2693" t="str">
            <v>608C2TA0004</v>
          </cell>
          <cell r="C2693" t="str">
            <v>โต๊ะทำงานจนท.สินไหม</v>
          </cell>
          <cell r="D2693" t="str">
            <v>5 พ.ย. 41</v>
          </cell>
          <cell r="E2693">
            <v>3654.87</v>
          </cell>
          <cell r="F2693">
            <v>0</v>
          </cell>
          <cell r="G2693">
            <v>20</v>
          </cell>
          <cell r="H2693">
            <v>845.1</v>
          </cell>
          <cell r="I2693">
            <v>845.1</v>
          </cell>
          <cell r="J2693">
            <v>2809.77</v>
          </cell>
          <cell r="K2693" t="str">
            <v>608</v>
          </cell>
        </row>
        <row r="2694">
          <cell r="A2694" t="str">
            <v>110300000</v>
          </cell>
          <cell r="B2694" t="str">
            <v>608C2TA0005</v>
          </cell>
          <cell r="C2694" t="str">
            <v>โต๊ะทำงานจนท.สินไหม</v>
          </cell>
          <cell r="D2694" t="str">
            <v>5 พ.ย. 41</v>
          </cell>
          <cell r="E2694">
            <v>3654.87</v>
          </cell>
          <cell r="F2694">
            <v>0</v>
          </cell>
          <cell r="G2694">
            <v>20</v>
          </cell>
          <cell r="H2694">
            <v>845.1</v>
          </cell>
          <cell r="I2694">
            <v>845.1</v>
          </cell>
          <cell r="J2694">
            <v>2809.77</v>
          </cell>
          <cell r="K2694" t="str">
            <v>608</v>
          </cell>
        </row>
        <row r="2695">
          <cell r="A2695" t="str">
            <v>110300000</v>
          </cell>
          <cell r="B2695" t="str">
            <v>608C2TA0006</v>
          </cell>
          <cell r="C2695" t="str">
            <v>โต๊ะวางคอมพิวเตอร์-ปริ๊นเตอร์</v>
          </cell>
          <cell r="D2695" t="str">
            <v>5 พ.ย. 41</v>
          </cell>
          <cell r="E2695">
            <v>2336.75</v>
          </cell>
          <cell r="F2695">
            <v>0</v>
          </cell>
          <cell r="G2695">
            <v>20</v>
          </cell>
          <cell r="H2695">
            <v>540.29999999999995</v>
          </cell>
          <cell r="I2695">
            <v>540.29999999999995</v>
          </cell>
          <cell r="J2695">
            <v>1796.45</v>
          </cell>
          <cell r="K2695" t="str">
            <v>608</v>
          </cell>
        </row>
        <row r="2696">
          <cell r="A2696" t="str">
            <v>110300000</v>
          </cell>
          <cell r="B2696" t="str">
            <v>608C2TA0007</v>
          </cell>
          <cell r="C2696" t="str">
            <v>โต๊ะเข้ามุมเจ้าหน้าที่สินไหม</v>
          </cell>
          <cell r="D2696" t="str">
            <v>5 พ.ย. 41</v>
          </cell>
          <cell r="E2696">
            <v>1267.97</v>
          </cell>
          <cell r="F2696">
            <v>0</v>
          </cell>
          <cell r="G2696">
            <v>20</v>
          </cell>
          <cell r="H2696">
            <v>293.19</v>
          </cell>
          <cell r="I2696">
            <v>293.19</v>
          </cell>
          <cell r="J2696">
            <v>974.78</v>
          </cell>
          <cell r="K2696" t="str">
            <v>608</v>
          </cell>
        </row>
        <row r="2697">
          <cell r="A2697" t="str">
            <v>110300000</v>
          </cell>
          <cell r="B2697" t="str">
            <v>608C2TA0010</v>
          </cell>
          <cell r="C2697" t="str">
            <v>โต๊ะอาหาร</v>
          </cell>
          <cell r="D2697" t="str">
            <v>17 พ.ย. 41</v>
          </cell>
          <cell r="E2697">
            <v>863.64</v>
          </cell>
          <cell r="F2697">
            <v>0</v>
          </cell>
          <cell r="G2697">
            <v>20</v>
          </cell>
          <cell r="H2697">
            <v>194.04</v>
          </cell>
          <cell r="I2697">
            <v>194.04</v>
          </cell>
          <cell r="J2697">
            <v>669.6</v>
          </cell>
          <cell r="K2697" t="str">
            <v>608</v>
          </cell>
        </row>
        <row r="2698">
          <cell r="A2698" t="str">
            <v>110300000</v>
          </cell>
          <cell r="B2698" t="str">
            <v>700C2CB0001</v>
          </cell>
          <cell r="C2698" t="str">
            <v>ตู้เอกสาร บานเลื่อน 40-80-75</v>
          </cell>
          <cell r="D2698" t="str">
            <v>6 ต.ค. 41</v>
          </cell>
          <cell r="E2698">
            <v>2325.6999999999998</v>
          </cell>
          <cell r="F2698">
            <v>0</v>
          </cell>
          <cell r="G2698">
            <v>20</v>
          </cell>
          <cell r="H2698">
            <v>576.04</v>
          </cell>
          <cell r="I2698">
            <v>576.04</v>
          </cell>
          <cell r="J2698">
            <v>1749.66</v>
          </cell>
          <cell r="K2698" t="str">
            <v>700</v>
          </cell>
        </row>
        <row r="2699">
          <cell r="A2699" t="str">
            <v>110300000</v>
          </cell>
          <cell r="B2699" t="str">
            <v>700C2CB00010</v>
          </cell>
          <cell r="C2699" t="str">
            <v>ตู้เก็บเอกสาร บานเลื่อน 40-80-75</v>
          </cell>
          <cell r="D2699" t="str">
            <v>6 ต.ค. 41</v>
          </cell>
          <cell r="E2699">
            <v>2325.6999999999998</v>
          </cell>
          <cell r="F2699">
            <v>0</v>
          </cell>
          <cell r="G2699">
            <v>20</v>
          </cell>
          <cell r="H2699">
            <v>576.04</v>
          </cell>
          <cell r="I2699">
            <v>576.04</v>
          </cell>
          <cell r="J2699">
            <v>1749.66</v>
          </cell>
          <cell r="K2699" t="str">
            <v>700</v>
          </cell>
        </row>
        <row r="2700">
          <cell r="A2700" t="str">
            <v>110300000</v>
          </cell>
          <cell r="B2700" t="str">
            <v>700C2CB0002</v>
          </cell>
          <cell r="C2700" t="str">
            <v>ตู้เอกสาร บานเลื่อน 40-80-75</v>
          </cell>
          <cell r="D2700" t="str">
            <v>6 ต.ค. 41</v>
          </cell>
          <cell r="E2700">
            <v>2325.6999999999998</v>
          </cell>
          <cell r="F2700">
            <v>0</v>
          </cell>
          <cell r="G2700">
            <v>20</v>
          </cell>
          <cell r="H2700">
            <v>576.04</v>
          </cell>
          <cell r="I2700">
            <v>576.04</v>
          </cell>
          <cell r="J2700">
            <v>1749.66</v>
          </cell>
          <cell r="K2700" t="str">
            <v>700</v>
          </cell>
        </row>
        <row r="2701">
          <cell r="A2701" t="str">
            <v>110300000</v>
          </cell>
          <cell r="B2701" t="str">
            <v>700C2CB0003</v>
          </cell>
          <cell r="C2701" t="str">
            <v>ตู้เอกสาร บานเลื่อน 40-80-75</v>
          </cell>
          <cell r="D2701" t="str">
            <v>6 ต.ค. 41</v>
          </cell>
          <cell r="E2701">
            <v>2325.6999999999998</v>
          </cell>
          <cell r="F2701">
            <v>0</v>
          </cell>
          <cell r="G2701">
            <v>20</v>
          </cell>
          <cell r="H2701">
            <v>576.04</v>
          </cell>
          <cell r="I2701">
            <v>576.04</v>
          </cell>
          <cell r="J2701">
            <v>1749.66</v>
          </cell>
          <cell r="K2701" t="str">
            <v>700</v>
          </cell>
        </row>
        <row r="2702">
          <cell r="A2702" t="str">
            <v>110300000</v>
          </cell>
          <cell r="B2702" t="str">
            <v>700C2CB0004</v>
          </cell>
          <cell r="C2702" t="str">
            <v>ตู้เอกสาร บานเลื่อน 40-80-75</v>
          </cell>
          <cell r="D2702" t="str">
            <v>6 ต.ค. 41</v>
          </cell>
          <cell r="E2702">
            <v>2325.6999999999998</v>
          </cell>
          <cell r="F2702">
            <v>0</v>
          </cell>
          <cell r="G2702">
            <v>20</v>
          </cell>
          <cell r="H2702">
            <v>576.04</v>
          </cell>
          <cell r="I2702">
            <v>576.04</v>
          </cell>
          <cell r="J2702">
            <v>1749.66</v>
          </cell>
          <cell r="K2702" t="str">
            <v>700</v>
          </cell>
        </row>
        <row r="2703">
          <cell r="A2703" t="str">
            <v>110300000</v>
          </cell>
          <cell r="B2703" t="str">
            <v>700C2CB0005</v>
          </cell>
          <cell r="C2703" t="str">
            <v>ตู้เอกสาร ลิ้นชัก 40-90-75</v>
          </cell>
          <cell r="D2703" t="str">
            <v>6 ต.ค. 41</v>
          </cell>
          <cell r="E2703">
            <v>3469.43</v>
          </cell>
          <cell r="F2703">
            <v>0</v>
          </cell>
          <cell r="G2703">
            <v>20</v>
          </cell>
          <cell r="H2703">
            <v>859.25</v>
          </cell>
          <cell r="I2703">
            <v>859.25</v>
          </cell>
          <cell r="J2703">
            <v>2610.1799999999998</v>
          </cell>
          <cell r="K2703" t="str">
            <v>700</v>
          </cell>
        </row>
        <row r="2704">
          <cell r="A2704" t="str">
            <v>110300000</v>
          </cell>
          <cell r="B2704" t="str">
            <v>700C2CB0006</v>
          </cell>
          <cell r="C2704" t="str">
            <v>ตู้เอกสาร ลิ้นชัก 40-90-75</v>
          </cell>
          <cell r="D2704" t="str">
            <v>6 ต.ค. 41</v>
          </cell>
          <cell r="E2704">
            <v>3469.43</v>
          </cell>
          <cell r="F2704">
            <v>0</v>
          </cell>
          <cell r="G2704">
            <v>20</v>
          </cell>
          <cell r="H2704">
            <v>859.25</v>
          </cell>
          <cell r="I2704">
            <v>859.25</v>
          </cell>
          <cell r="J2704">
            <v>2610.1799999999998</v>
          </cell>
          <cell r="K2704" t="str">
            <v>700</v>
          </cell>
        </row>
        <row r="2705">
          <cell r="A2705" t="str">
            <v>110300000</v>
          </cell>
          <cell r="B2705" t="str">
            <v>700C2CB0007</v>
          </cell>
          <cell r="C2705" t="str">
            <v>ตู้สูงเก็บเอกสาร 40-80-190</v>
          </cell>
          <cell r="D2705" t="str">
            <v>6 ต.ค. 41</v>
          </cell>
          <cell r="E2705">
            <v>4621.99</v>
          </cell>
          <cell r="F2705">
            <v>0</v>
          </cell>
          <cell r="G2705">
            <v>20</v>
          </cell>
          <cell r="H2705">
            <v>1144.74</v>
          </cell>
          <cell r="I2705">
            <v>1144.74</v>
          </cell>
          <cell r="J2705">
            <v>3477.25</v>
          </cell>
          <cell r="K2705" t="str">
            <v>700</v>
          </cell>
        </row>
        <row r="2706">
          <cell r="A2706" t="str">
            <v>110300000</v>
          </cell>
          <cell r="B2706" t="str">
            <v>700C2CB0008</v>
          </cell>
          <cell r="C2706" t="str">
            <v>ตู้สูงเก็บเอกสาร 40-80-190</v>
          </cell>
          <cell r="D2706" t="str">
            <v>6 ต.ค. 41</v>
          </cell>
          <cell r="E2706">
            <v>4621.99</v>
          </cell>
          <cell r="F2706">
            <v>0</v>
          </cell>
          <cell r="G2706">
            <v>20</v>
          </cell>
          <cell r="H2706">
            <v>1144.74</v>
          </cell>
          <cell r="I2706">
            <v>1144.74</v>
          </cell>
          <cell r="J2706">
            <v>3477.25</v>
          </cell>
          <cell r="K2706" t="str">
            <v>700</v>
          </cell>
        </row>
        <row r="2707">
          <cell r="A2707" t="str">
            <v>110300000</v>
          </cell>
          <cell r="B2707" t="str">
            <v>700C2CB0009</v>
          </cell>
          <cell r="C2707" t="str">
            <v>ตู้สูงเก็บเอกสาร 40-80-190</v>
          </cell>
          <cell r="D2707" t="str">
            <v>6 ต.ค. 41</v>
          </cell>
          <cell r="E2707">
            <v>4621.99</v>
          </cell>
          <cell r="F2707">
            <v>0</v>
          </cell>
          <cell r="G2707">
            <v>20</v>
          </cell>
          <cell r="H2707">
            <v>1144.74</v>
          </cell>
          <cell r="I2707">
            <v>1144.74</v>
          </cell>
          <cell r="J2707">
            <v>3477.25</v>
          </cell>
          <cell r="K2707" t="str">
            <v>700</v>
          </cell>
        </row>
        <row r="2708">
          <cell r="A2708" t="str">
            <v>110300000</v>
          </cell>
          <cell r="B2708" t="str">
            <v>700C2CB0011</v>
          </cell>
          <cell r="C2708" t="str">
            <v>ตู้เก็บเอกสาร ลิ้นชัก 40-90-75</v>
          </cell>
          <cell r="D2708" t="str">
            <v>6 ต.ค. 41</v>
          </cell>
          <cell r="E2708">
            <v>3469.43</v>
          </cell>
          <cell r="F2708">
            <v>0</v>
          </cell>
          <cell r="G2708">
            <v>20</v>
          </cell>
          <cell r="H2708">
            <v>859.25</v>
          </cell>
          <cell r="I2708">
            <v>859.25</v>
          </cell>
          <cell r="J2708">
            <v>2610.1799999999998</v>
          </cell>
          <cell r="K2708" t="str">
            <v>700</v>
          </cell>
        </row>
        <row r="2709">
          <cell r="A2709" t="str">
            <v>110300000</v>
          </cell>
          <cell r="B2709" t="str">
            <v>700C2CH0001</v>
          </cell>
          <cell r="C2709" t="str">
            <v>เก้าอี้รับแขกหน้าโต๊ะ จนท.สินไหม</v>
          </cell>
          <cell r="D2709" t="str">
            <v>6 ต.ค. 41</v>
          </cell>
          <cell r="E2709">
            <v>1752.36</v>
          </cell>
          <cell r="F2709">
            <v>0</v>
          </cell>
          <cell r="G2709">
            <v>20</v>
          </cell>
          <cell r="H2709">
            <v>434.07</v>
          </cell>
          <cell r="I2709">
            <v>434.07</v>
          </cell>
          <cell r="J2709">
            <v>1318.29</v>
          </cell>
          <cell r="K2709" t="str">
            <v>700</v>
          </cell>
        </row>
        <row r="2710">
          <cell r="A2710" t="str">
            <v>110300000</v>
          </cell>
          <cell r="B2710" t="str">
            <v>700C2CH0002</v>
          </cell>
          <cell r="C2710" t="str">
            <v>เก้าอี้รับแขกหน้าโต๊ะ จนท.สินไหม</v>
          </cell>
          <cell r="D2710" t="str">
            <v>6 ต.ค. 41</v>
          </cell>
          <cell r="E2710">
            <v>1752.36</v>
          </cell>
          <cell r="F2710">
            <v>0</v>
          </cell>
          <cell r="G2710">
            <v>20</v>
          </cell>
          <cell r="H2710">
            <v>434.07</v>
          </cell>
          <cell r="I2710">
            <v>434.07</v>
          </cell>
          <cell r="J2710">
            <v>1318.29</v>
          </cell>
          <cell r="K2710" t="str">
            <v>700</v>
          </cell>
        </row>
        <row r="2711">
          <cell r="A2711" t="str">
            <v>110300000</v>
          </cell>
          <cell r="B2711" t="str">
            <v>700C2CH0003</v>
          </cell>
          <cell r="C2711" t="str">
            <v>เก้าอี้รับแขกหน้าโต๊ะ จนท.สินไหม</v>
          </cell>
          <cell r="D2711" t="str">
            <v>6 ต.ค. 41</v>
          </cell>
          <cell r="E2711">
            <v>1752.36</v>
          </cell>
          <cell r="F2711">
            <v>0</v>
          </cell>
          <cell r="G2711">
            <v>20</v>
          </cell>
          <cell r="H2711">
            <v>434.07</v>
          </cell>
          <cell r="I2711">
            <v>434.07</v>
          </cell>
          <cell r="J2711">
            <v>1318.29</v>
          </cell>
          <cell r="K2711" t="str">
            <v>700</v>
          </cell>
        </row>
        <row r="2712">
          <cell r="A2712" t="str">
            <v>110300000</v>
          </cell>
          <cell r="B2712" t="str">
            <v>700C2CH0004</v>
          </cell>
          <cell r="C2712" t="str">
            <v>เก้าอี้รับแขกหน้าโต๊ะ จนท.สินไหม</v>
          </cell>
          <cell r="D2712" t="str">
            <v>6 ต.ค. 41</v>
          </cell>
          <cell r="E2712">
            <v>1752.36</v>
          </cell>
          <cell r="F2712">
            <v>0</v>
          </cell>
          <cell r="G2712">
            <v>20</v>
          </cell>
          <cell r="H2712">
            <v>434.07</v>
          </cell>
          <cell r="I2712">
            <v>434.07</v>
          </cell>
          <cell r="J2712">
            <v>1318.29</v>
          </cell>
          <cell r="K2712" t="str">
            <v>700</v>
          </cell>
        </row>
        <row r="2713">
          <cell r="A2713" t="str">
            <v>110300000</v>
          </cell>
          <cell r="B2713" t="str">
            <v>700C2CH0005</v>
          </cell>
          <cell r="C2713" t="str">
            <v>เก้าอี้ทำงาน ผจก.สินไหมและสมุห์</v>
          </cell>
          <cell r="D2713" t="str">
            <v>6 ต.ค. 41</v>
          </cell>
          <cell r="E2713">
            <v>3863.42</v>
          </cell>
          <cell r="F2713">
            <v>0</v>
          </cell>
          <cell r="G2713">
            <v>20</v>
          </cell>
          <cell r="H2713">
            <v>956.9</v>
          </cell>
          <cell r="I2713">
            <v>956.9</v>
          </cell>
          <cell r="J2713">
            <v>2906.52</v>
          </cell>
          <cell r="K2713" t="str">
            <v>700</v>
          </cell>
        </row>
        <row r="2714">
          <cell r="A2714" t="str">
            <v>110300000</v>
          </cell>
          <cell r="B2714" t="str">
            <v>700C2CH0006</v>
          </cell>
          <cell r="C2714" t="str">
            <v>เก้าอี้ทำงาน ผจก.สินไหมและสมุห์</v>
          </cell>
          <cell r="D2714" t="str">
            <v>6 ต.ค. 41</v>
          </cell>
          <cell r="E2714">
            <v>3863.42</v>
          </cell>
          <cell r="F2714">
            <v>0</v>
          </cell>
          <cell r="G2714">
            <v>20</v>
          </cell>
          <cell r="H2714">
            <v>956.9</v>
          </cell>
          <cell r="I2714">
            <v>956.9</v>
          </cell>
          <cell r="J2714">
            <v>2906.52</v>
          </cell>
          <cell r="K2714" t="str">
            <v>700</v>
          </cell>
        </row>
        <row r="2715">
          <cell r="A2715" t="str">
            <v>110300000</v>
          </cell>
          <cell r="B2715" t="str">
            <v>700C2CH0007</v>
          </cell>
          <cell r="C2715" t="str">
            <v>เก้าอี้รับแขกหน้าโต๊ะ ผจก.</v>
          </cell>
          <cell r="D2715" t="str">
            <v>6 ต.ค. 41</v>
          </cell>
          <cell r="E2715">
            <v>1752.36</v>
          </cell>
          <cell r="F2715">
            <v>0</v>
          </cell>
          <cell r="G2715">
            <v>20</v>
          </cell>
          <cell r="H2715">
            <v>434.07</v>
          </cell>
          <cell r="I2715">
            <v>434.07</v>
          </cell>
          <cell r="J2715">
            <v>1318.29</v>
          </cell>
          <cell r="K2715" t="str">
            <v>700</v>
          </cell>
        </row>
        <row r="2716">
          <cell r="A2716" t="str">
            <v>110300000</v>
          </cell>
          <cell r="B2716" t="str">
            <v>700C2CH0008</v>
          </cell>
          <cell r="C2716" t="str">
            <v>เก้าอี้รับแขกหน้าโต๊ะ ผจก.</v>
          </cell>
          <cell r="D2716" t="str">
            <v>6 ต.ค. 41</v>
          </cell>
          <cell r="E2716">
            <v>1752.36</v>
          </cell>
          <cell r="F2716">
            <v>0</v>
          </cell>
          <cell r="G2716">
            <v>20</v>
          </cell>
          <cell r="H2716">
            <v>434.07</v>
          </cell>
          <cell r="I2716">
            <v>434.07</v>
          </cell>
          <cell r="J2716">
            <v>1318.29</v>
          </cell>
          <cell r="K2716" t="str">
            <v>700</v>
          </cell>
        </row>
        <row r="2717">
          <cell r="A2717" t="str">
            <v>110300000</v>
          </cell>
          <cell r="B2717" t="str">
            <v>700C2CH0009</v>
          </cell>
          <cell r="C2717" t="str">
            <v>เก้าอี้รับแขกหน้าโต๊ะ ผจก.</v>
          </cell>
          <cell r="D2717" t="str">
            <v>6 ต.ค. 41</v>
          </cell>
          <cell r="E2717">
            <v>1752.36</v>
          </cell>
          <cell r="F2717">
            <v>0</v>
          </cell>
          <cell r="G2717">
            <v>20</v>
          </cell>
          <cell r="H2717">
            <v>434.07</v>
          </cell>
          <cell r="I2717">
            <v>434.07</v>
          </cell>
          <cell r="J2717">
            <v>1318.29</v>
          </cell>
          <cell r="K2717" t="str">
            <v>700</v>
          </cell>
        </row>
        <row r="2718">
          <cell r="A2718" t="str">
            <v>110300000</v>
          </cell>
          <cell r="B2718" t="str">
            <v>700C2CH0010</v>
          </cell>
          <cell r="C2718" t="str">
            <v>เก้าอี้รับแขกหน้าโต๊ะ ผจก.</v>
          </cell>
          <cell r="D2718" t="str">
            <v>6 ต.ค. 41</v>
          </cell>
          <cell r="E2718">
            <v>1752.36</v>
          </cell>
          <cell r="F2718">
            <v>0</v>
          </cell>
          <cell r="G2718">
            <v>20</v>
          </cell>
          <cell r="H2718">
            <v>434.07</v>
          </cell>
          <cell r="I2718">
            <v>434.07</v>
          </cell>
          <cell r="J2718">
            <v>1318.29</v>
          </cell>
          <cell r="K2718" t="str">
            <v>700</v>
          </cell>
        </row>
        <row r="2719">
          <cell r="A2719" t="str">
            <v>110300000</v>
          </cell>
          <cell r="B2719" t="str">
            <v>700C2CH0011</v>
          </cell>
          <cell r="C2719" t="str">
            <v>เก้าอี้ทำงาน ผจก..</v>
          </cell>
          <cell r="D2719" t="str">
            <v>6 ต.ค. 41</v>
          </cell>
          <cell r="E2719">
            <v>4149.6000000000004</v>
          </cell>
          <cell r="F2719">
            <v>0</v>
          </cell>
          <cell r="G2719">
            <v>20</v>
          </cell>
          <cell r="H2719">
            <v>1027.76</v>
          </cell>
          <cell r="I2719">
            <v>1027.76</v>
          </cell>
          <cell r="J2719">
            <v>3121.84</v>
          </cell>
          <cell r="K2719" t="str">
            <v>700</v>
          </cell>
        </row>
        <row r="2720">
          <cell r="A2720" t="str">
            <v>110300000</v>
          </cell>
          <cell r="B2720" t="str">
            <v>700C2CH0012</v>
          </cell>
          <cell r="C2720" t="str">
            <v>เก้าอี้หน้าโต๊ะ ผจก.</v>
          </cell>
          <cell r="D2720" t="str">
            <v>6 ต.ค. 41</v>
          </cell>
          <cell r="E2720">
            <v>1752.36</v>
          </cell>
          <cell r="F2720">
            <v>0</v>
          </cell>
          <cell r="G2720">
            <v>20</v>
          </cell>
          <cell r="H2720">
            <v>434.07</v>
          </cell>
          <cell r="I2720">
            <v>434.07</v>
          </cell>
          <cell r="J2720">
            <v>1318.29</v>
          </cell>
          <cell r="K2720" t="str">
            <v>700</v>
          </cell>
        </row>
        <row r="2721">
          <cell r="A2721" t="str">
            <v>110300000</v>
          </cell>
          <cell r="B2721" t="str">
            <v>700C2CH0013</v>
          </cell>
          <cell r="C2721" t="str">
            <v>เก้าอี้หน้าโต๊ะ ผจก.</v>
          </cell>
          <cell r="D2721" t="str">
            <v>6 ต.ค. 41</v>
          </cell>
          <cell r="E2721">
            <v>1752.36</v>
          </cell>
          <cell r="F2721">
            <v>0</v>
          </cell>
          <cell r="G2721">
            <v>20</v>
          </cell>
          <cell r="H2721">
            <v>434.07</v>
          </cell>
          <cell r="I2721">
            <v>434.07</v>
          </cell>
          <cell r="J2721">
            <v>1318.29</v>
          </cell>
          <cell r="K2721" t="str">
            <v>700</v>
          </cell>
        </row>
        <row r="2722">
          <cell r="A2722" t="str">
            <v>110300000</v>
          </cell>
          <cell r="B2722" t="str">
            <v>700C2CH0014</v>
          </cell>
          <cell r="C2722" t="str">
            <v>เก้าอี้ จนท.สินไหม+ธุรการ</v>
          </cell>
          <cell r="D2722" t="str">
            <v>6 ต.ค. 41</v>
          </cell>
          <cell r="E2722">
            <v>2181.63</v>
          </cell>
          <cell r="F2722">
            <v>0</v>
          </cell>
          <cell r="G2722">
            <v>20</v>
          </cell>
          <cell r="H2722">
            <v>540.33000000000004</v>
          </cell>
          <cell r="I2722">
            <v>540.33000000000004</v>
          </cell>
          <cell r="J2722">
            <v>1641.3</v>
          </cell>
          <cell r="K2722" t="str">
            <v>700</v>
          </cell>
        </row>
        <row r="2723">
          <cell r="A2723" t="str">
            <v>110300000</v>
          </cell>
          <cell r="B2723" t="str">
            <v>700C2CH0015</v>
          </cell>
          <cell r="C2723" t="str">
            <v>เก้าอี้พักคอย 4 ที่นั่งพร้อมทีวางของ</v>
          </cell>
          <cell r="D2723" t="str">
            <v>6 ต.ค. 41</v>
          </cell>
          <cell r="E2723">
            <v>3807.56</v>
          </cell>
          <cell r="F2723">
            <v>0</v>
          </cell>
          <cell r="G2723">
            <v>20</v>
          </cell>
          <cell r="H2723">
            <v>943.05</v>
          </cell>
          <cell r="I2723">
            <v>943.05</v>
          </cell>
          <cell r="J2723">
            <v>2864.51</v>
          </cell>
          <cell r="K2723" t="str">
            <v>700</v>
          </cell>
        </row>
        <row r="2724">
          <cell r="A2724" t="str">
            <v>110300000</v>
          </cell>
          <cell r="B2724" t="str">
            <v>700C2CH0016</v>
          </cell>
          <cell r="C2724" t="str">
            <v>เก้าอี้ประชุมประธาน</v>
          </cell>
          <cell r="D2724" t="str">
            <v>6 ต.ค. 41</v>
          </cell>
          <cell r="E2724">
            <v>3863.42</v>
          </cell>
          <cell r="F2724">
            <v>0</v>
          </cell>
          <cell r="G2724">
            <v>20</v>
          </cell>
          <cell r="H2724">
            <v>956.9</v>
          </cell>
          <cell r="I2724">
            <v>956.9</v>
          </cell>
          <cell r="J2724">
            <v>2906.52</v>
          </cell>
          <cell r="K2724" t="str">
            <v>700</v>
          </cell>
        </row>
        <row r="2725">
          <cell r="A2725" t="str">
            <v>110300000</v>
          </cell>
          <cell r="B2725" t="str">
            <v>700C2CH0017</v>
          </cell>
          <cell r="C2725" t="str">
            <v>เก้าอี้ประชุม</v>
          </cell>
          <cell r="D2725" t="str">
            <v>6 ต.ค. 41</v>
          </cell>
          <cell r="E2725">
            <v>1893.49</v>
          </cell>
          <cell r="F2725">
            <v>0</v>
          </cell>
          <cell r="G2725">
            <v>20</v>
          </cell>
          <cell r="H2725">
            <v>468.96</v>
          </cell>
          <cell r="I2725">
            <v>468.96</v>
          </cell>
          <cell r="J2725">
            <v>1424.53</v>
          </cell>
          <cell r="K2725" t="str">
            <v>700</v>
          </cell>
        </row>
        <row r="2726">
          <cell r="A2726" t="str">
            <v>110300000</v>
          </cell>
          <cell r="B2726" t="str">
            <v>700C2CH0018</v>
          </cell>
          <cell r="C2726" t="str">
            <v>เก้าอี้ประชุม</v>
          </cell>
          <cell r="D2726" t="str">
            <v>6 ต.ค. 41</v>
          </cell>
          <cell r="E2726">
            <v>1893.49</v>
          </cell>
          <cell r="F2726">
            <v>0</v>
          </cell>
          <cell r="G2726">
            <v>20</v>
          </cell>
          <cell r="H2726">
            <v>468.96</v>
          </cell>
          <cell r="I2726">
            <v>468.96</v>
          </cell>
          <cell r="J2726">
            <v>1424.53</v>
          </cell>
          <cell r="K2726" t="str">
            <v>700</v>
          </cell>
        </row>
        <row r="2727">
          <cell r="A2727" t="str">
            <v>110300000</v>
          </cell>
          <cell r="B2727" t="str">
            <v>700C2CH0019</v>
          </cell>
          <cell r="C2727" t="str">
            <v>เก้าอี้ประชุม</v>
          </cell>
          <cell r="D2727" t="str">
            <v>6 ต.ค. 41</v>
          </cell>
          <cell r="E2727">
            <v>1893.49</v>
          </cell>
          <cell r="F2727">
            <v>0</v>
          </cell>
          <cell r="G2727">
            <v>20</v>
          </cell>
          <cell r="H2727">
            <v>468.96</v>
          </cell>
          <cell r="I2727">
            <v>468.96</v>
          </cell>
          <cell r="J2727">
            <v>1424.53</v>
          </cell>
          <cell r="K2727" t="str">
            <v>700</v>
          </cell>
        </row>
        <row r="2728">
          <cell r="A2728" t="str">
            <v>110300000</v>
          </cell>
          <cell r="B2728" t="str">
            <v>700C2CH0020</v>
          </cell>
          <cell r="C2728" t="str">
            <v>เก้าอี้ประชุม</v>
          </cell>
          <cell r="D2728" t="str">
            <v>6 ต.ค. 41</v>
          </cell>
          <cell r="E2728">
            <v>1893.49</v>
          </cell>
          <cell r="F2728">
            <v>0</v>
          </cell>
          <cell r="G2728">
            <v>20</v>
          </cell>
          <cell r="H2728">
            <v>468.96</v>
          </cell>
          <cell r="I2728">
            <v>468.96</v>
          </cell>
          <cell r="J2728">
            <v>1424.53</v>
          </cell>
          <cell r="K2728" t="str">
            <v>700</v>
          </cell>
        </row>
        <row r="2729">
          <cell r="A2729" t="str">
            <v>110300000</v>
          </cell>
          <cell r="B2729" t="str">
            <v>700C2CH0021</v>
          </cell>
          <cell r="C2729" t="str">
            <v>เก้าอี้ จนท.สินไหม+ธุรการ</v>
          </cell>
          <cell r="D2729" t="str">
            <v>6 ต.ค. 41</v>
          </cell>
          <cell r="E2729">
            <v>2181.63</v>
          </cell>
          <cell r="F2729">
            <v>0</v>
          </cell>
          <cell r="G2729">
            <v>20</v>
          </cell>
          <cell r="H2729">
            <v>540.33000000000004</v>
          </cell>
          <cell r="I2729">
            <v>540.33000000000004</v>
          </cell>
          <cell r="J2729">
            <v>1641.3</v>
          </cell>
          <cell r="K2729" t="str">
            <v>700</v>
          </cell>
        </row>
        <row r="2730">
          <cell r="A2730" t="str">
            <v>110300000</v>
          </cell>
          <cell r="B2730" t="str">
            <v>700C2CH0022</v>
          </cell>
          <cell r="C2730" t="str">
            <v>เก้าอี้ประชุม</v>
          </cell>
          <cell r="D2730" t="str">
            <v>6 ต.ค. 41</v>
          </cell>
          <cell r="E2730">
            <v>1893.49</v>
          </cell>
          <cell r="F2730">
            <v>0</v>
          </cell>
          <cell r="G2730">
            <v>20</v>
          </cell>
          <cell r="H2730">
            <v>468.96</v>
          </cell>
          <cell r="I2730">
            <v>468.96</v>
          </cell>
          <cell r="J2730">
            <v>1424.53</v>
          </cell>
          <cell r="K2730" t="str">
            <v>700</v>
          </cell>
        </row>
        <row r="2731">
          <cell r="A2731" t="str">
            <v>110300000</v>
          </cell>
          <cell r="B2731" t="str">
            <v>700C2CH0023</v>
          </cell>
          <cell r="C2731" t="str">
            <v>เก้าอี้ประชุม</v>
          </cell>
          <cell r="D2731" t="str">
            <v>6 ต.ค. 41</v>
          </cell>
          <cell r="E2731">
            <v>1893.49</v>
          </cell>
          <cell r="F2731">
            <v>0</v>
          </cell>
          <cell r="G2731">
            <v>20</v>
          </cell>
          <cell r="H2731">
            <v>468.96</v>
          </cell>
          <cell r="I2731">
            <v>468.96</v>
          </cell>
          <cell r="J2731">
            <v>1424.53</v>
          </cell>
          <cell r="K2731" t="str">
            <v>700</v>
          </cell>
        </row>
        <row r="2732">
          <cell r="A2732" t="str">
            <v>110300000</v>
          </cell>
          <cell r="B2732" t="str">
            <v>700C2CH0024</v>
          </cell>
          <cell r="C2732" t="str">
            <v>เก้าอี้ประชุม</v>
          </cell>
          <cell r="D2732" t="str">
            <v>6 ต.ค. 41</v>
          </cell>
          <cell r="E2732">
            <v>1893.49</v>
          </cell>
          <cell r="F2732">
            <v>0</v>
          </cell>
          <cell r="G2732">
            <v>20</v>
          </cell>
          <cell r="H2732">
            <v>468.96</v>
          </cell>
          <cell r="I2732">
            <v>468.96</v>
          </cell>
          <cell r="J2732">
            <v>1424.53</v>
          </cell>
          <cell r="K2732" t="str">
            <v>700</v>
          </cell>
        </row>
        <row r="2733">
          <cell r="A2733" t="str">
            <v>110300000</v>
          </cell>
          <cell r="B2733" t="str">
            <v>700C2CH0025</v>
          </cell>
          <cell r="C2733" t="str">
            <v>เก้าอี้ประชุม</v>
          </cell>
          <cell r="D2733" t="str">
            <v>6 ต.ค. 41</v>
          </cell>
          <cell r="E2733">
            <v>1893.49</v>
          </cell>
          <cell r="F2733">
            <v>0</v>
          </cell>
          <cell r="G2733">
            <v>20</v>
          </cell>
          <cell r="H2733">
            <v>468.96</v>
          </cell>
          <cell r="I2733">
            <v>468.96</v>
          </cell>
          <cell r="J2733">
            <v>1424.53</v>
          </cell>
          <cell r="K2733" t="str">
            <v>700</v>
          </cell>
        </row>
        <row r="2734">
          <cell r="A2734" t="str">
            <v>110300000</v>
          </cell>
          <cell r="B2734" t="str">
            <v>700C2CH0026</v>
          </cell>
          <cell r="C2734" t="str">
            <v>เก้าอี้ จนท.สินไหม+ธุรการ</v>
          </cell>
          <cell r="D2734" t="str">
            <v>6 ต.ค. 41</v>
          </cell>
          <cell r="E2734">
            <v>2181.63</v>
          </cell>
          <cell r="F2734">
            <v>0</v>
          </cell>
          <cell r="G2734">
            <v>20</v>
          </cell>
          <cell r="H2734">
            <v>540.33000000000004</v>
          </cell>
          <cell r="I2734">
            <v>540.33000000000004</v>
          </cell>
          <cell r="J2734">
            <v>1641.3</v>
          </cell>
          <cell r="K2734" t="str">
            <v>700</v>
          </cell>
        </row>
        <row r="2735">
          <cell r="A2735" t="str">
            <v>110300000</v>
          </cell>
          <cell r="B2735" t="str">
            <v>700C2CH0027</v>
          </cell>
          <cell r="C2735" t="str">
            <v>เก้าอี้ จนท.สินไหม+ธุรการ</v>
          </cell>
          <cell r="D2735" t="str">
            <v>6 ต.ค. 41</v>
          </cell>
          <cell r="E2735">
            <v>2181.63</v>
          </cell>
          <cell r="F2735">
            <v>0</v>
          </cell>
          <cell r="G2735">
            <v>20</v>
          </cell>
          <cell r="H2735">
            <v>540.33000000000004</v>
          </cell>
          <cell r="I2735">
            <v>540.33000000000004</v>
          </cell>
          <cell r="J2735">
            <v>1641.3</v>
          </cell>
          <cell r="K2735" t="str">
            <v>700</v>
          </cell>
        </row>
        <row r="2736">
          <cell r="A2736" t="str">
            <v>110300000</v>
          </cell>
          <cell r="B2736" t="str">
            <v>700C2CH0028</v>
          </cell>
          <cell r="C2736" t="str">
            <v>เก้าอี้ จนท.สินไหม+ธุรการ</v>
          </cell>
          <cell r="D2736" t="str">
            <v>6 ต.ค. 41</v>
          </cell>
          <cell r="E2736">
            <v>2181.63</v>
          </cell>
          <cell r="F2736">
            <v>0</v>
          </cell>
          <cell r="G2736">
            <v>20</v>
          </cell>
          <cell r="H2736">
            <v>540.33000000000004</v>
          </cell>
          <cell r="I2736">
            <v>540.33000000000004</v>
          </cell>
          <cell r="J2736">
            <v>1641.3</v>
          </cell>
          <cell r="K2736" t="str">
            <v>700</v>
          </cell>
        </row>
        <row r="2737">
          <cell r="A2737" t="str">
            <v>110300000</v>
          </cell>
          <cell r="B2737" t="str">
            <v>700C2CH0029</v>
          </cell>
          <cell r="C2737" t="str">
            <v>เก้าอี้ประชุม</v>
          </cell>
          <cell r="D2737" t="str">
            <v>6 ต.ค. 41</v>
          </cell>
          <cell r="E2737">
            <v>1893.49</v>
          </cell>
          <cell r="F2737">
            <v>0</v>
          </cell>
          <cell r="G2737">
            <v>20</v>
          </cell>
          <cell r="H2737">
            <v>468.96</v>
          </cell>
          <cell r="I2737">
            <v>468.96</v>
          </cell>
          <cell r="J2737">
            <v>1424.53</v>
          </cell>
          <cell r="K2737" t="str">
            <v>700</v>
          </cell>
        </row>
        <row r="2738">
          <cell r="A2738" t="str">
            <v>110300000</v>
          </cell>
          <cell r="B2738" t="str">
            <v>700C2CS0001</v>
          </cell>
          <cell r="C2738" t="str">
            <v>เครื่องคิดเลข</v>
          </cell>
          <cell r="D2738" t="str">
            <v>23 ก.ค. 41</v>
          </cell>
          <cell r="E2738">
            <v>650</v>
          </cell>
          <cell r="F2738">
            <v>0</v>
          </cell>
          <cell r="G2738">
            <v>20</v>
          </cell>
          <cell r="H2738">
            <v>187.66</v>
          </cell>
          <cell r="I2738">
            <v>187.66</v>
          </cell>
          <cell r="J2738">
            <v>462.34</v>
          </cell>
          <cell r="K2738" t="str">
            <v>700</v>
          </cell>
        </row>
        <row r="2739">
          <cell r="A2739" t="str">
            <v>110300000</v>
          </cell>
          <cell r="B2739" t="str">
            <v>700C2CS0002</v>
          </cell>
          <cell r="C2739" t="str">
            <v>เครื่องคิดเลข</v>
          </cell>
          <cell r="D2739" t="str">
            <v>23 ก.ค. 41</v>
          </cell>
          <cell r="E2739">
            <v>650</v>
          </cell>
          <cell r="F2739">
            <v>0</v>
          </cell>
          <cell r="G2739">
            <v>20</v>
          </cell>
          <cell r="H2739">
            <v>187.66</v>
          </cell>
          <cell r="I2739">
            <v>187.66</v>
          </cell>
          <cell r="J2739">
            <v>462.34</v>
          </cell>
          <cell r="K2739" t="str">
            <v>700</v>
          </cell>
        </row>
        <row r="2740">
          <cell r="A2740" t="str">
            <v>110300000</v>
          </cell>
          <cell r="B2740" t="str">
            <v>700C2CS0003</v>
          </cell>
          <cell r="C2740" t="str">
            <v>เครื่องคิดเลข</v>
          </cell>
          <cell r="D2740" t="str">
            <v>23 ก.ค. 41</v>
          </cell>
          <cell r="E2740">
            <v>650</v>
          </cell>
          <cell r="F2740">
            <v>0</v>
          </cell>
          <cell r="G2740">
            <v>20</v>
          </cell>
          <cell r="H2740">
            <v>187.66</v>
          </cell>
          <cell r="I2740">
            <v>187.66</v>
          </cell>
          <cell r="J2740">
            <v>462.34</v>
          </cell>
          <cell r="K2740" t="str">
            <v>700</v>
          </cell>
        </row>
        <row r="2741">
          <cell r="A2741" t="str">
            <v>110300000</v>
          </cell>
          <cell r="B2741" t="str">
            <v>700C2CT0001</v>
          </cell>
          <cell r="C2741" t="str">
            <v>เครื่องคิดเลข CASIO รุ่น DR120LB</v>
          </cell>
          <cell r="D2741" t="str">
            <v>3 ธ.ค. 41</v>
          </cell>
          <cell r="E2741">
            <v>2950</v>
          </cell>
          <cell r="F2741">
            <v>0</v>
          </cell>
          <cell r="G2741">
            <v>20</v>
          </cell>
          <cell r="H2741">
            <v>636.87</v>
          </cell>
          <cell r="I2741">
            <v>636.87</v>
          </cell>
          <cell r="J2741">
            <v>2313.13</v>
          </cell>
          <cell r="K2741" t="str">
            <v>700</v>
          </cell>
        </row>
        <row r="2742">
          <cell r="A2742" t="str">
            <v>110300000</v>
          </cell>
          <cell r="B2742" t="str">
            <v>700C2F10001</v>
          </cell>
          <cell r="C2742" t="str">
            <v>กล้อง MINI II</v>
          </cell>
          <cell r="D2742" t="str">
            <v>13 ก.ย. 41</v>
          </cell>
          <cell r="E2742">
            <v>3400</v>
          </cell>
          <cell r="F2742">
            <v>0</v>
          </cell>
          <cell r="G2742">
            <v>20</v>
          </cell>
          <cell r="H2742">
            <v>884.89</v>
          </cell>
          <cell r="I2742">
            <v>884.89</v>
          </cell>
          <cell r="J2742">
            <v>2515.11</v>
          </cell>
          <cell r="K2742" t="str">
            <v>700</v>
          </cell>
        </row>
        <row r="2743">
          <cell r="A2743" t="str">
            <v>110300000</v>
          </cell>
          <cell r="B2743" t="str">
            <v>700C2KB0001</v>
          </cell>
          <cell r="C2743" t="str">
            <v>เครื่องบันทึกเทป</v>
          </cell>
          <cell r="D2743" t="str">
            <v>1 มิ.ย. 42</v>
          </cell>
          <cell r="E2743">
            <v>2663.55</v>
          </cell>
          <cell r="F2743">
            <v>0</v>
          </cell>
          <cell r="G2743">
            <v>20</v>
          </cell>
          <cell r="H2743">
            <v>312.3</v>
          </cell>
          <cell r="I2743">
            <v>312.3</v>
          </cell>
          <cell r="J2743">
            <v>2351.25</v>
          </cell>
          <cell r="K2743" t="str">
            <v>700</v>
          </cell>
        </row>
        <row r="2744">
          <cell r="A2744" t="str">
            <v>110300000</v>
          </cell>
          <cell r="B2744" t="str">
            <v>700C2MU0001</v>
          </cell>
          <cell r="C2744" t="str">
            <v>มู่ลี่</v>
          </cell>
          <cell r="D2744" t="str">
            <v>13 พ.ย. 41</v>
          </cell>
          <cell r="E2744">
            <v>16425.5</v>
          </cell>
          <cell r="F2744">
            <v>0</v>
          </cell>
          <cell r="G2744">
            <v>20</v>
          </cell>
          <cell r="H2744">
            <v>3726.13</v>
          </cell>
          <cell r="I2744">
            <v>3726.13</v>
          </cell>
          <cell r="J2744">
            <v>12699.37</v>
          </cell>
          <cell r="K2744" t="str">
            <v>700</v>
          </cell>
        </row>
        <row r="2745">
          <cell r="A2745" t="str">
            <v>110300000</v>
          </cell>
          <cell r="B2745" t="str">
            <v>700C2PA0001</v>
          </cell>
          <cell r="C2745" t="str">
            <v>PARTITION 180-150</v>
          </cell>
          <cell r="D2745" t="str">
            <v>6 ต.ค. 41</v>
          </cell>
          <cell r="E2745">
            <v>6553.7</v>
          </cell>
          <cell r="F2745">
            <v>0</v>
          </cell>
          <cell r="G2745">
            <v>20</v>
          </cell>
          <cell r="H2745">
            <v>1623.13</v>
          </cell>
          <cell r="I2745">
            <v>1623.13</v>
          </cell>
          <cell r="J2745">
            <v>4930.57</v>
          </cell>
          <cell r="K2745" t="str">
            <v>700</v>
          </cell>
        </row>
        <row r="2746">
          <cell r="A2746" t="str">
            <v>110300000</v>
          </cell>
          <cell r="B2746" t="str">
            <v>700C2PA0002</v>
          </cell>
          <cell r="C2746" t="str">
            <v>PARTITION 180-150</v>
          </cell>
          <cell r="D2746" t="str">
            <v>6 ต.ค. 41</v>
          </cell>
          <cell r="E2746">
            <v>6553.7</v>
          </cell>
          <cell r="F2746">
            <v>0</v>
          </cell>
          <cell r="G2746">
            <v>20</v>
          </cell>
          <cell r="H2746">
            <v>1623.13</v>
          </cell>
          <cell r="I2746">
            <v>1623.13</v>
          </cell>
          <cell r="J2746">
            <v>4930.57</v>
          </cell>
          <cell r="K2746" t="str">
            <v>700</v>
          </cell>
        </row>
        <row r="2747">
          <cell r="A2747" t="str">
            <v>110300000</v>
          </cell>
          <cell r="B2747" t="str">
            <v>700C2PP0001</v>
          </cell>
          <cell r="C2747" t="str">
            <v xml:space="preserve"> ปั้มน้ำมิตซูบิชิ</v>
          </cell>
          <cell r="D2747" t="str">
            <v>6 พ.ย. 41</v>
          </cell>
          <cell r="E2747">
            <v>4727.2700000000004</v>
          </cell>
          <cell r="F2747">
            <v>0</v>
          </cell>
          <cell r="G2747">
            <v>20</v>
          </cell>
          <cell r="H2747">
            <v>1090.53</v>
          </cell>
          <cell r="I2747">
            <v>1090.53</v>
          </cell>
          <cell r="J2747">
            <v>3636.74</v>
          </cell>
          <cell r="K2747" t="str">
            <v>700</v>
          </cell>
        </row>
        <row r="2748">
          <cell r="A2748" t="str">
            <v>110300000</v>
          </cell>
          <cell r="B2748" t="str">
            <v>700C2RF0001</v>
          </cell>
          <cell r="C2748" t="str">
            <v>ตู้เย็น</v>
          </cell>
          <cell r="D2748" t="str">
            <v>10 ต.ค. 41</v>
          </cell>
          <cell r="E2748">
            <v>6909.09</v>
          </cell>
          <cell r="F2748">
            <v>0</v>
          </cell>
          <cell r="G2748">
            <v>20</v>
          </cell>
          <cell r="H2748">
            <v>1696.02</v>
          </cell>
          <cell r="I2748">
            <v>1696.02</v>
          </cell>
          <cell r="J2748">
            <v>5213.07</v>
          </cell>
          <cell r="K2748" t="str">
            <v>700</v>
          </cell>
        </row>
        <row r="2749">
          <cell r="A2749" t="str">
            <v>110300000</v>
          </cell>
          <cell r="B2749" t="str">
            <v>700C2TA0001</v>
          </cell>
          <cell r="C2749" t="str">
            <v>โต๊ะทำงาน จนท.สินไหม 60-135-75</v>
          </cell>
          <cell r="D2749" t="str">
            <v>6 ต.ค. 41</v>
          </cell>
          <cell r="E2749">
            <v>4084.92</v>
          </cell>
          <cell r="F2749">
            <v>0</v>
          </cell>
          <cell r="G2749">
            <v>20</v>
          </cell>
          <cell r="H2749">
            <v>1011.74</v>
          </cell>
          <cell r="I2749">
            <v>1011.74</v>
          </cell>
          <cell r="J2749">
            <v>3073.18</v>
          </cell>
          <cell r="K2749" t="str">
            <v>700</v>
          </cell>
        </row>
        <row r="2750">
          <cell r="A2750" t="str">
            <v>110300000</v>
          </cell>
          <cell r="B2750" t="str">
            <v>700C2TA0002</v>
          </cell>
          <cell r="C2750" t="str">
            <v>โต๊ะทำงาน จนท.ธุรการ 60-120-75</v>
          </cell>
          <cell r="D2750" t="str">
            <v>6 ต.ค. 41</v>
          </cell>
          <cell r="E2750">
            <v>3326.34</v>
          </cell>
          <cell r="F2750">
            <v>0</v>
          </cell>
          <cell r="G2750">
            <v>20</v>
          </cell>
          <cell r="H2750">
            <v>823.82</v>
          </cell>
          <cell r="I2750">
            <v>823.82</v>
          </cell>
          <cell r="J2750">
            <v>2502.52</v>
          </cell>
          <cell r="K2750" t="str">
            <v>700</v>
          </cell>
        </row>
        <row r="2751">
          <cell r="A2751" t="str">
            <v>110300000</v>
          </cell>
          <cell r="B2751" t="str">
            <v>700C2TA0003</v>
          </cell>
          <cell r="C2751" t="str">
            <v>โต๊ะ คอมพิวเตอร์ 50-135-75</v>
          </cell>
          <cell r="D2751" t="str">
            <v>6 ต.ค. 41</v>
          </cell>
          <cell r="E2751">
            <v>3605.66</v>
          </cell>
          <cell r="F2751">
            <v>0</v>
          </cell>
          <cell r="G2751">
            <v>20</v>
          </cell>
          <cell r="H2751">
            <v>893.04</v>
          </cell>
          <cell r="I2751">
            <v>893.04</v>
          </cell>
          <cell r="J2751">
            <v>2712.62</v>
          </cell>
          <cell r="K2751" t="str">
            <v>700</v>
          </cell>
        </row>
        <row r="2752">
          <cell r="A2752" t="str">
            <v>110300000</v>
          </cell>
          <cell r="B2752" t="str">
            <v>700C2TA0004</v>
          </cell>
          <cell r="C2752" t="str">
            <v>โต๊ะทำงาน ผจก.สินไหม 75-165-75</v>
          </cell>
          <cell r="D2752" t="str">
            <v>6 ต.ค. 41</v>
          </cell>
          <cell r="E2752">
            <v>4392.66</v>
          </cell>
          <cell r="F2752">
            <v>0</v>
          </cell>
          <cell r="G2752">
            <v>20</v>
          </cell>
          <cell r="H2752">
            <v>1087.98</v>
          </cell>
          <cell r="I2752">
            <v>1087.98</v>
          </cell>
          <cell r="J2752">
            <v>3304.68</v>
          </cell>
          <cell r="K2752" t="str">
            <v>700</v>
          </cell>
        </row>
        <row r="2753">
          <cell r="A2753" t="str">
            <v>110300000</v>
          </cell>
          <cell r="B2753" t="str">
            <v>700C2TA0005</v>
          </cell>
          <cell r="C2753" t="str">
            <v>โต๊ะทำงาน ผจก.สินไหม 75-165-75</v>
          </cell>
          <cell r="D2753" t="str">
            <v>6 ต.ค. 41</v>
          </cell>
          <cell r="E2753">
            <v>4392.66</v>
          </cell>
          <cell r="F2753">
            <v>0</v>
          </cell>
          <cell r="G2753">
            <v>20</v>
          </cell>
          <cell r="H2753">
            <v>1087.98</v>
          </cell>
          <cell r="I2753">
            <v>1087.98</v>
          </cell>
          <cell r="J2753">
            <v>3304.68</v>
          </cell>
          <cell r="K2753" t="str">
            <v>700</v>
          </cell>
        </row>
        <row r="2754">
          <cell r="A2754" t="str">
            <v>110300000</v>
          </cell>
          <cell r="B2754" t="str">
            <v>700C2TA0006</v>
          </cell>
          <cell r="C2754" t="str">
            <v>โต๊ะทำงาน จนท.สินไหม 60-135-75</v>
          </cell>
          <cell r="D2754" t="str">
            <v>6 ต.ค. 41</v>
          </cell>
          <cell r="E2754">
            <v>4084.92</v>
          </cell>
          <cell r="F2754">
            <v>0</v>
          </cell>
          <cell r="G2754">
            <v>20</v>
          </cell>
          <cell r="H2754">
            <v>1011.74</v>
          </cell>
          <cell r="I2754">
            <v>1011.74</v>
          </cell>
          <cell r="J2754">
            <v>3073.18</v>
          </cell>
          <cell r="K2754" t="str">
            <v>700</v>
          </cell>
        </row>
        <row r="2755">
          <cell r="A2755" t="str">
            <v>110300000</v>
          </cell>
          <cell r="B2755" t="str">
            <v>700C2TA0007</v>
          </cell>
          <cell r="C2755" t="str">
            <v>โต๊ะวางคอมพิวเตอร์ 50-90-75</v>
          </cell>
          <cell r="D2755" t="str">
            <v>6 ต.ค. 41</v>
          </cell>
          <cell r="E2755">
            <v>2139.48</v>
          </cell>
          <cell r="F2755">
            <v>0</v>
          </cell>
          <cell r="G2755">
            <v>20</v>
          </cell>
          <cell r="H2755">
            <v>529.87</v>
          </cell>
          <cell r="I2755">
            <v>529.87</v>
          </cell>
          <cell r="J2755">
            <v>1609.61</v>
          </cell>
          <cell r="K2755" t="str">
            <v>700</v>
          </cell>
        </row>
        <row r="2756">
          <cell r="A2756" t="str">
            <v>110300000</v>
          </cell>
          <cell r="B2756" t="str">
            <v>700C2TA0008</v>
          </cell>
          <cell r="C2756" t="str">
            <v>โต๊ะวางคอมพิวเตอร์ 50-90-75</v>
          </cell>
          <cell r="D2756" t="str">
            <v>6 ต.ค. 41</v>
          </cell>
          <cell r="E2756">
            <v>2139.48</v>
          </cell>
          <cell r="F2756">
            <v>0</v>
          </cell>
          <cell r="G2756">
            <v>20</v>
          </cell>
          <cell r="H2756">
            <v>529.87</v>
          </cell>
          <cell r="I2756">
            <v>529.87</v>
          </cell>
          <cell r="J2756">
            <v>1609.61</v>
          </cell>
          <cell r="K2756" t="str">
            <v>700</v>
          </cell>
        </row>
        <row r="2757">
          <cell r="A2757" t="str">
            <v>110300000</v>
          </cell>
          <cell r="B2757" t="str">
            <v>700C2TA0009</v>
          </cell>
          <cell r="C2757" t="str">
            <v>โต๊ะทำงาน จนท.สินไหม 60-135-75</v>
          </cell>
          <cell r="D2757" t="str">
            <v>6 ต.ค. 41</v>
          </cell>
          <cell r="E2757">
            <v>4084.92</v>
          </cell>
          <cell r="F2757">
            <v>0</v>
          </cell>
          <cell r="G2757">
            <v>20</v>
          </cell>
          <cell r="H2757">
            <v>1011.74</v>
          </cell>
          <cell r="I2757">
            <v>1011.74</v>
          </cell>
          <cell r="J2757">
            <v>3073.18</v>
          </cell>
          <cell r="K2757" t="str">
            <v>700</v>
          </cell>
        </row>
        <row r="2758">
          <cell r="A2758" t="str">
            <v>110300000</v>
          </cell>
          <cell r="B2758" t="str">
            <v>700C2TA0010</v>
          </cell>
          <cell r="C2758" t="str">
            <v>โต๊ะทำงานผจก. 75-180-75</v>
          </cell>
          <cell r="D2758" t="str">
            <v>6 ต.ค. 41</v>
          </cell>
          <cell r="E2758">
            <v>4728.82</v>
          </cell>
          <cell r="F2758">
            <v>0</v>
          </cell>
          <cell r="G2758">
            <v>20</v>
          </cell>
          <cell r="H2758">
            <v>1171.21</v>
          </cell>
          <cell r="I2758">
            <v>1171.21</v>
          </cell>
          <cell r="J2758">
            <v>3557.61</v>
          </cell>
          <cell r="K2758" t="str">
            <v>700</v>
          </cell>
        </row>
        <row r="2759">
          <cell r="A2759" t="str">
            <v>110300000</v>
          </cell>
          <cell r="B2759" t="str">
            <v>700C2TA0011</v>
          </cell>
          <cell r="C2759" t="str">
            <v>โต๊ะวางคอมพิวเตอร์ 50-90-75</v>
          </cell>
          <cell r="D2759" t="str">
            <v>6 ต.ค. 41</v>
          </cell>
          <cell r="E2759">
            <v>2139.48</v>
          </cell>
          <cell r="F2759">
            <v>0</v>
          </cell>
          <cell r="G2759">
            <v>20</v>
          </cell>
          <cell r="H2759">
            <v>529.87</v>
          </cell>
          <cell r="I2759">
            <v>529.87</v>
          </cell>
          <cell r="J2759">
            <v>1609.61</v>
          </cell>
          <cell r="K2759" t="str">
            <v>700</v>
          </cell>
        </row>
        <row r="2760">
          <cell r="A2760" t="str">
            <v>110300000</v>
          </cell>
          <cell r="B2760" t="str">
            <v>700C2TA0012</v>
          </cell>
          <cell r="C2760" t="str">
            <v>โต๊ะประชุม 105-240-75</v>
          </cell>
          <cell r="D2760" t="str">
            <v>6 ต.ค. 41</v>
          </cell>
          <cell r="E2760">
            <v>8356.0400000000009</v>
          </cell>
          <cell r="F2760">
            <v>0</v>
          </cell>
          <cell r="G2760">
            <v>20</v>
          </cell>
          <cell r="H2760">
            <v>2069.56</v>
          </cell>
          <cell r="I2760">
            <v>2069.56</v>
          </cell>
          <cell r="J2760">
            <v>6286.48</v>
          </cell>
          <cell r="K2760" t="str">
            <v>700</v>
          </cell>
        </row>
        <row r="2761">
          <cell r="A2761" t="str">
            <v>110300000</v>
          </cell>
          <cell r="B2761" t="str">
            <v>700C2TA0013</v>
          </cell>
          <cell r="C2761" t="str">
            <v>โต๊ะเข้ามุม จนท.สินไหม 60-60-75</v>
          </cell>
          <cell r="D2761" t="str">
            <v>6 ต.ค. 41</v>
          </cell>
          <cell r="E2761">
            <v>1302.51</v>
          </cell>
          <cell r="F2761">
            <v>0</v>
          </cell>
          <cell r="G2761">
            <v>20</v>
          </cell>
          <cell r="H2761">
            <v>322.55</v>
          </cell>
          <cell r="I2761">
            <v>322.55</v>
          </cell>
          <cell r="J2761">
            <v>979.96</v>
          </cell>
          <cell r="K2761" t="str">
            <v>700</v>
          </cell>
        </row>
        <row r="2762">
          <cell r="A2762" t="str">
            <v>110300000</v>
          </cell>
          <cell r="B2762" t="str">
            <v>700C2TH0005</v>
          </cell>
          <cell r="C2762" t="str">
            <v>อุปกรณ์เครือข่าย</v>
          </cell>
          <cell r="D2762" t="str">
            <v>23 เม.ย. 42</v>
          </cell>
          <cell r="E2762">
            <v>131022.22</v>
          </cell>
          <cell r="F2762">
            <v>0</v>
          </cell>
          <cell r="G2762">
            <v>20</v>
          </cell>
          <cell r="H2762">
            <v>18163.61</v>
          </cell>
          <cell r="I2762">
            <v>18163.61</v>
          </cell>
          <cell r="J2762">
            <v>112858.61</v>
          </cell>
          <cell r="K2762" t="str">
            <v>700</v>
          </cell>
        </row>
        <row r="2763">
          <cell r="A2763" t="str">
            <v>110300000</v>
          </cell>
          <cell r="B2763" t="str">
            <v>701C1FP0001</v>
          </cell>
          <cell r="C2763" t="str">
            <v>PARTITION ครึ่งกระจก ขนาด 250-150</v>
          </cell>
          <cell r="D2763" t="str">
            <v>6 ต.ค. 41</v>
          </cell>
          <cell r="E2763">
            <v>7284.38</v>
          </cell>
          <cell r="F2763">
            <v>0</v>
          </cell>
          <cell r="G2763">
            <v>20</v>
          </cell>
          <cell r="H2763">
            <v>1804.08</v>
          </cell>
          <cell r="I2763">
            <v>1804.08</v>
          </cell>
          <cell r="J2763">
            <v>5480.3</v>
          </cell>
          <cell r="K2763" t="str">
            <v>701</v>
          </cell>
        </row>
        <row r="2764">
          <cell r="A2764" t="str">
            <v>110300000</v>
          </cell>
          <cell r="B2764" t="str">
            <v>701C1KB0001</v>
          </cell>
          <cell r="C2764" t="str">
            <v>ค่าติดตั้งปั้มน้ำ</v>
          </cell>
          <cell r="D2764" t="str">
            <v>26 ก.พ. 42</v>
          </cell>
          <cell r="E2764">
            <v>1000</v>
          </cell>
          <cell r="F2764">
            <v>0</v>
          </cell>
          <cell r="G2764">
            <v>20</v>
          </cell>
          <cell r="H2764">
            <v>169.34</v>
          </cell>
          <cell r="I2764">
            <v>169.34</v>
          </cell>
          <cell r="J2764">
            <v>830.66</v>
          </cell>
          <cell r="K2764" t="str">
            <v>703</v>
          </cell>
        </row>
        <row r="2765">
          <cell r="A2765" t="str">
            <v>110300000</v>
          </cell>
          <cell r="B2765" t="str">
            <v>701C21K0002</v>
          </cell>
          <cell r="C2765" t="str">
            <v>เก้าอี้ทำงานจนท.สินไหม - ธุรการ</v>
          </cell>
          <cell r="D2765" t="str">
            <v>5 พ.ย. 41</v>
          </cell>
          <cell r="E2765">
            <v>2123.1</v>
          </cell>
          <cell r="F2765">
            <v>0</v>
          </cell>
          <cell r="G2765">
            <v>20</v>
          </cell>
          <cell r="H2765">
            <v>490.9</v>
          </cell>
          <cell r="I2765">
            <v>490.9</v>
          </cell>
          <cell r="J2765">
            <v>1632.2</v>
          </cell>
          <cell r="K2765" t="str">
            <v>710</v>
          </cell>
        </row>
        <row r="2766">
          <cell r="A2766" t="str">
            <v>110300000</v>
          </cell>
          <cell r="B2766" t="str">
            <v>701C21K0003</v>
          </cell>
          <cell r="C2766" t="str">
            <v>เก้าอี้ทำงานจนท.สินไหม - ธุรการ</v>
          </cell>
          <cell r="D2766" t="str">
            <v>5 พ.ย. 41</v>
          </cell>
          <cell r="E2766">
            <v>2123.1</v>
          </cell>
          <cell r="F2766">
            <v>0</v>
          </cell>
          <cell r="G2766">
            <v>20</v>
          </cell>
          <cell r="H2766">
            <v>490.9</v>
          </cell>
          <cell r="I2766">
            <v>490.9</v>
          </cell>
          <cell r="J2766">
            <v>1632.2</v>
          </cell>
          <cell r="K2766" t="str">
            <v>710</v>
          </cell>
        </row>
        <row r="2767">
          <cell r="A2767" t="str">
            <v>110300000</v>
          </cell>
          <cell r="B2767" t="str">
            <v>701C2CB0001</v>
          </cell>
          <cell r="C2767" t="str">
            <v>ตู้เก็บเอกสาร บานเลื่อน ขนาด 40-80-75</v>
          </cell>
          <cell r="D2767" t="str">
            <v>6 ต.ค. 41</v>
          </cell>
          <cell r="E2767">
            <v>2290.73</v>
          </cell>
          <cell r="F2767">
            <v>0</v>
          </cell>
          <cell r="G2767">
            <v>20</v>
          </cell>
          <cell r="H2767">
            <v>567.37</v>
          </cell>
          <cell r="I2767">
            <v>567.37</v>
          </cell>
          <cell r="J2767">
            <v>1723.36</v>
          </cell>
          <cell r="K2767" t="str">
            <v>701</v>
          </cell>
        </row>
        <row r="2768">
          <cell r="A2768" t="str">
            <v>110300000</v>
          </cell>
          <cell r="B2768" t="str">
            <v>701C2CB0002</v>
          </cell>
          <cell r="C2768" t="str">
            <v>ตู้เก็บเอกสาร บานเลื่อน ขนาด 40-80-75</v>
          </cell>
          <cell r="D2768" t="str">
            <v>6 ต.ค. 41</v>
          </cell>
          <cell r="E2768">
            <v>2290.73</v>
          </cell>
          <cell r="F2768">
            <v>0</v>
          </cell>
          <cell r="G2768">
            <v>20</v>
          </cell>
          <cell r="H2768">
            <v>567.37</v>
          </cell>
          <cell r="I2768">
            <v>567.37</v>
          </cell>
          <cell r="J2768">
            <v>1723.36</v>
          </cell>
          <cell r="K2768" t="str">
            <v>701</v>
          </cell>
        </row>
        <row r="2769">
          <cell r="A2769" t="str">
            <v>110300000</v>
          </cell>
          <cell r="B2769" t="str">
            <v>701C2CB0003</v>
          </cell>
          <cell r="C2769" t="str">
            <v>ตู้เก็บเอกสาร ลิ้นชัก ขนาด 40-90-75</v>
          </cell>
          <cell r="D2769" t="str">
            <v>6 ต.ค. 41</v>
          </cell>
          <cell r="E2769">
            <v>3417.27</v>
          </cell>
          <cell r="F2769">
            <v>0</v>
          </cell>
          <cell r="G2769">
            <v>20</v>
          </cell>
          <cell r="H2769">
            <v>846.36</v>
          </cell>
          <cell r="I2769">
            <v>846.36</v>
          </cell>
          <cell r="J2769">
            <v>2570.91</v>
          </cell>
          <cell r="K2769" t="str">
            <v>701</v>
          </cell>
        </row>
        <row r="2770">
          <cell r="A2770" t="str">
            <v>110300000</v>
          </cell>
          <cell r="B2770" t="str">
            <v>701C2CB0004</v>
          </cell>
          <cell r="C2770" t="str">
            <v>ตู้สูงเก็บเอกสาร ขนาด 40-80-190</v>
          </cell>
          <cell r="D2770" t="str">
            <v>6 ต.ค. 41</v>
          </cell>
          <cell r="E2770">
            <v>4552.49</v>
          </cell>
          <cell r="F2770">
            <v>0</v>
          </cell>
          <cell r="G2770">
            <v>20</v>
          </cell>
          <cell r="H2770">
            <v>1127.55</v>
          </cell>
          <cell r="I2770">
            <v>1127.55</v>
          </cell>
          <cell r="J2770">
            <v>3424.94</v>
          </cell>
          <cell r="K2770" t="str">
            <v>701</v>
          </cell>
        </row>
        <row r="2771">
          <cell r="A2771" t="str">
            <v>110300000</v>
          </cell>
          <cell r="B2771" t="str">
            <v>701C2CB0005</v>
          </cell>
          <cell r="C2771" t="str">
            <v>ตู้สูงเก็บเอกสาร ขนาด 40-80-190</v>
          </cell>
          <cell r="D2771" t="str">
            <v>6 ต.ค. 41</v>
          </cell>
          <cell r="E2771">
            <v>4552.49</v>
          </cell>
          <cell r="F2771">
            <v>0</v>
          </cell>
          <cell r="G2771">
            <v>20</v>
          </cell>
          <cell r="H2771">
            <v>1127.55</v>
          </cell>
          <cell r="I2771">
            <v>1127.55</v>
          </cell>
          <cell r="J2771">
            <v>3424.94</v>
          </cell>
          <cell r="K2771" t="str">
            <v>701</v>
          </cell>
        </row>
        <row r="2772">
          <cell r="A2772" t="str">
            <v>110300000</v>
          </cell>
          <cell r="B2772" t="str">
            <v>701C2CB0006</v>
          </cell>
          <cell r="C2772" t="str">
            <v>ตู้สูงเก็บเอกสาร ขนาด 40-80-190</v>
          </cell>
          <cell r="D2772" t="str">
            <v>6 ต.ค. 41</v>
          </cell>
          <cell r="E2772">
            <v>4552.49</v>
          </cell>
          <cell r="F2772">
            <v>0</v>
          </cell>
          <cell r="G2772">
            <v>20</v>
          </cell>
          <cell r="H2772">
            <v>1127.55</v>
          </cell>
          <cell r="I2772">
            <v>1127.55</v>
          </cell>
          <cell r="J2772">
            <v>3424.94</v>
          </cell>
          <cell r="K2772" t="str">
            <v>701</v>
          </cell>
        </row>
        <row r="2773">
          <cell r="A2773" t="str">
            <v>110300000</v>
          </cell>
          <cell r="B2773" t="str">
            <v>701C2CH0001</v>
          </cell>
          <cell r="C2773" t="str">
            <v>เก้าอี้รับแขกหน้าโต๊ะจนท.สินไหม</v>
          </cell>
          <cell r="D2773" t="str">
            <v>6 ต.ค. 41</v>
          </cell>
          <cell r="E2773">
            <v>1726.01</v>
          </cell>
          <cell r="F2773">
            <v>0</v>
          </cell>
          <cell r="G2773">
            <v>20</v>
          </cell>
          <cell r="H2773">
            <v>427.48</v>
          </cell>
          <cell r="I2773">
            <v>427.48</v>
          </cell>
          <cell r="J2773">
            <v>1298.53</v>
          </cell>
          <cell r="K2773" t="str">
            <v>701</v>
          </cell>
        </row>
        <row r="2774">
          <cell r="A2774" t="str">
            <v>110300000</v>
          </cell>
          <cell r="B2774" t="str">
            <v>701C2CH00010</v>
          </cell>
          <cell r="C2774" t="str">
            <v>เก้าอี้รับแขกหน้าโต๊ะจนท.สินไหม</v>
          </cell>
          <cell r="D2774" t="str">
            <v>6 ต.ค. 41</v>
          </cell>
          <cell r="E2774">
            <v>1726.01</v>
          </cell>
          <cell r="F2774">
            <v>0</v>
          </cell>
          <cell r="G2774">
            <v>20</v>
          </cell>
          <cell r="H2774">
            <v>427.48</v>
          </cell>
          <cell r="I2774">
            <v>427.48</v>
          </cell>
          <cell r="J2774">
            <v>1298.53</v>
          </cell>
          <cell r="K2774" t="str">
            <v>701</v>
          </cell>
        </row>
        <row r="2775">
          <cell r="A2775" t="str">
            <v>110300000</v>
          </cell>
          <cell r="B2775" t="str">
            <v>701C2CH0002</v>
          </cell>
          <cell r="C2775" t="str">
            <v>เก้าอี้ทำงานผู้จัดการ</v>
          </cell>
          <cell r="D2775" t="str">
            <v>6 ต.ค. 41</v>
          </cell>
          <cell r="E2775">
            <v>4087.21</v>
          </cell>
          <cell r="F2775">
            <v>0</v>
          </cell>
          <cell r="G2775">
            <v>20</v>
          </cell>
          <cell r="H2775">
            <v>1012.33</v>
          </cell>
          <cell r="I2775">
            <v>1012.33</v>
          </cell>
          <cell r="J2775">
            <v>3074.88</v>
          </cell>
          <cell r="K2775" t="str">
            <v>701</v>
          </cell>
        </row>
        <row r="2776">
          <cell r="A2776" t="str">
            <v>110300000</v>
          </cell>
          <cell r="B2776" t="str">
            <v>701C2CH0003</v>
          </cell>
          <cell r="C2776" t="str">
            <v>เก้าอี้รับแขกหน้าโต๊ะผู้จัดการ</v>
          </cell>
          <cell r="D2776" t="str">
            <v>6 ต.ค. 41</v>
          </cell>
          <cell r="E2776">
            <v>1726.01</v>
          </cell>
          <cell r="F2776">
            <v>0</v>
          </cell>
          <cell r="G2776">
            <v>20</v>
          </cell>
          <cell r="H2776">
            <v>427.48</v>
          </cell>
          <cell r="I2776">
            <v>427.48</v>
          </cell>
          <cell r="J2776">
            <v>1298.53</v>
          </cell>
          <cell r="K2776" t="str">
            <v>701</v>
          </cell>
        </row>
        <row r="2777">
          <cell r="A2777" t="str">
            <v>110300000</v>
          </cell>
          <cell r="B2777" t="str">
            <v>701C2CH0004</v>
          </cell>
          <cell r="C2777" t="str">
            <v>เก้าอี้รับแขกหน้าโต๊ะผู้จัดการ</v>
          </cell>
          <cell r="D2777" t="str">
            <v>6 ต.ค. 41</v>
          </cell>
          <cell r="E2777">
            <v>1726.01</v>
          </cell>
          <cell r="F2777">
            <v>0</v>
          </cell>
          <cell r="G2777">
            <v>20</v>
          </cell>
          <cell r="H2777">
            <v>427.48</v>
          </cell>
          <cell r="I2777">
            <v>427.48</v>
          </cell>
          <cell r="J2777">
            <v>1298.53</v>
          </cell>
          <cell r="K2777" t="str">
            <v>701</v>
          </cell>
        </row>
        <row r="2778">
          <cell r="A2778" t="str">
            <v>110300000</v>
          </cell>
          <cell r="B2778" t="str">
            <v>701C2CH0005</v>
          </cell>
          <cell r="C2778" t="str">
            <v>เก้าอี้พักคอย 4 ที่นั่ง พร้อมที่วางของ</v>
          </cell>
          <cell r="D2778" t="str">
            <v>6 ต.ค. 41</v>
          </cell>
          <cell r="E2778">
            <v>3750.71</v>
          </cell>
          <cell r="F2778">
            <v>0</v>
          </cell>
          <cell r="G2778">
            <v>20</v>
          </cell>
          <cell r="H2778">
            <v>928.96</v>
          </cell>
          <cell r="I2778">
            <v>928.96</v>
          </cell>
          <cell r="J2778">
            <v>2821.75</v>
          </cell>
          <cell r="K2778" t="str">
            <v>701</v>
          </cell>
        </row>
        <row r="2779">
          <cell r="A2779" t="str">
            <v>110300000</v>
          </cell>
          <cell r="B2779" t="str">
            <v>701C2CH0006</v>
          </cell>
          <cell r="C2779" t="str">
            <v>เก้าอี้ทำงาน จนท.</v>
          </cell>
          <cell r="D2779" t="str">
            <v>6 ต.ค. 41</v>
          </cell>
          <cell r="E2779">
            <v>2148.8200000000002</v>
          </cell>
          <cell r="F2779">
            <v>0</v>
          </cell>
          <cell r="G2779">
            <v>20</v>
          </cell>
          <cell r="H2779">
            <v>532.17999999999995</v>
          </cell>
          <cell r="I2779">
            <v>532.17999999999995</v>
          </cell>
          <cell r="J2779">
            <v>1616.64</v>
          </cell>
          <cell r="K2779" t="str">
            <v>701</v>
          </cell>
        </row>
        <row r="2780">
          <cell r="A2780" t="str">
            <v>110300000</v>
          </cell>
          <cell r="B2780" t="str">
            <v>701C2CH0007</v>
          </cell>
          <cell r="C2780" t="str">
            <v>เก้าอี้ทำงาน จนท.</v>
          </cell>
          <cell r="D2780" t="str">
            <v>6 ต.ค. 41</v>
          </cell>
          <cell r="E2780">
            <v>2148.8200000000002</v>
          </cell>
          <cell r="F2780">
            <v>0</v>
          </cell>
          <cell r="G2780">
            <v>20</v>
          </cell>
          <cell r="H2780">
            <v>532.17999999999995</v>
          </cell>
          <cell r="I2780">
            <v>532.17999999999995</v>
          </cell>
          <cell r="J2780">
            <v>1616.64</v>
          </cell>
          <cell r="K2780" t="str">
            <v>701</v>
          </cell>
        </row>
        <row r="2781">
          <cell r="A2781" t="str">
            <v>110300000</v>
          </cell>
          <cell r="B2781" t="str">
            <v>701C2CH0008</v>
          </cell>
          <cell r="C2781" t="str">
            <v>เก้าอี้ทำงาน จนท.</v>
          </cell>
          <cell r="D2781" t="str">
            <v>6 ต.ค. 41</v>
          </cell>
          <cell r="E2781">
            <v>2148.8200000000002</v>
          </cell>
          <cell r="F2781">
            <v>0</v>
          </cell>
          <cell r="G2781">
            <v>20</v>
          </cell>
          <cell r="H2781">
            <v>532.17999999999995</v>
          </cell>
          <cell r="I2781">
            <v>532.17999999999995</v>
          </cell>
          <cell r="J2781">
            <v>1616.64</v>
          </cell>
          <cell r="K2781" t="str">
            <v>701</v>
          </cell>
        </row>
        <row r="2782">
          <cell r="A2782" t="str">
            <v>110300000</v>
          </cell>
          <cell r="B2782" t="str">
            <v>701C2CH0009</v>
          </cell>
          <cell r="C2782" t="str">
            <v>เก้าอี้รับแขกหน้าโต๊ะจนท.สินไหม</v>
          </cell>
          <cell r="D2782" t="str">
            <v>6 ต.ค. 41</v>
          </cell>
          <cell r="E2782">
            <v>1726.01</v>
          </cell>
          <cell r="F2782">
            <v>0</v>
          </cell>
          <cell r="G2782">
            <v>20</v>
          </cell>
          <cell r="H2782">
            <v>427.48</v>
          </cell>
          <cell r="I2782">
            <v>427.48</v>
          </cell>
          <cell r="J2782">
            <v>1298.53</v>
          </cell>
          <cell r="K2782" t="str">
            <v>701</v>
          </cell>
        </row>
        <row r="2783">
          <cell r="A2783" t="str">
            <v>110300000</v>
          </cell>
          <cell r="B2783" t="str">
            <v>701C2CS0001</v>
          </cell>
          <cell r="C2783" t="str">
            <v>เครื่องคิดเลข</v>
          </cell>
          <cell r="D2783" t="str">
            <v>23 ก.ค. 41</v>
          </cell>
          <cell r="E2783">
            <v>650</v>
          </cell>
          <cell r="F2783">
            <v>0</v>
          </cell>
          <cell r="G2783">
            <v>20</v>
          </cell>
          <cell r="H2783">
            <v>187.66</v>
          </cell>
          <cell r="I2783">
            <v>187.66</v>
          </cell>
          <cell r="J2783">
            <v>462.34</v>
          </cell>
          <cell r="K2783" t="str">
            <v>701</v>
          </cell>
        </row>
        <row r="2784">
          <cell r="A2784" t="str">
            <v>110300000</v>
          </cell>
          <cell r="B2784" t="str">
            <v>701C2CS0002</v>
          </cell>
          <cell r="C2784" t="str">
            <v>เครื่องคิดเลข</v>
          </cell>
          <cell r="D2784" t="str">
            <v>23 ก.ค. 41</v>
          </cell>
          <cell r="E2784">
            <v>650</v>
          </cell>
          <cell r="F2784">
            <v>0</v>
          </cell>
          <cell r="G2784">
            <v>20</v>
          </cell>
          <cell r="H2784">
            <v>187.66</v>
          </cell>
          <cell r="I2784">
            <v>187.66</v>
          </cell>
          <cell r="J2784">
            <v>462.34</v>
          </cell>
          <cell r="K2784" t="str">
            <v>701</v>
          </cell>
        </row>
        <row r="2785">
          <cell r="A2785" t="str">
            <v>110300000</v>
          </cell>
          <cell r="B2785" t="str">
            <v>701C2KB0001</v>
          </cell>
          <cell r="C2785" t="str">
            <v>ตู้เย็น</v>
          </cell>
          <cell r="D2785" t="str">
            <v>27 ต.ค. 42</v>
          </cell>
          <cell r="E2785">
            <v>5140.1899999999996</v>
          </cell>
          <cell r="F2785">
            <v>0</v>
          </cell>
          <cell r="G2785">
            <v>20</v>
          </cell>
          <cell r="H2785">
            <v>185.89</v>
          </cell>
          <cell r="I2785">
            <v>185.89</v>
          </cell>
          <cell r="J2785">
            <v>4954.3</v>
          </cell>
          <cell r="K2785" t="str">
            <v>701</v>
          </cell>
        </row>
        <row r="2786">
          <cell r="A2786" t="str">
            <v>110300000</v>
          </cell>
          <cell r="B2786" t="str">
            <v>701C2PT0001</v>
          </cell>
          <cell r="C2786" t="str">
            <v>กระติกน้ำร้อน</v>
          </cell>
          <cell r="D2786" t="str">
            <v>4 ก.ย. 41</v>
          </cell>
          <cell r="E2786">
            <v>754.55</v>
          </cell>
          <cell r="F2786">
            <v>0</v>
          </cell>
          <cell r="G2786">
            <v>20</v>
          </cell>
          <cell r="H2786">
            <v>200.12</v>
          </cell>
          <cell r="I2786">
            <v>200.12</v>
          </cell>
          <cell r="J2786">
            <v>554.42999999999995</v>
          </cell>
          <cell r="K2786" t="str">
            <v>701</v>
          </cell>
        </row>
        <row r="2787">
          <cell r="A2787" t="str">
            <v>110300000</v>
          </cell>
          <cell r="B2787" t="str">
            <v>701C2TA0001</v>
          </cell>
          <cell r="C2787" t="str">
            <v>โต๊ะทำงานขนาด 60-120-75</v>
          </cell>
          <cell r="D2787" t="str">
            <v>6 ต.ค. 41</v>
          </cell>
          <cell r="E2787">
            <v>3699.14</v>
          </cell>
          <cell r="F2787">
            <v>0</v>
          </cell>
          <cell r="G2787">
            <v>20</v>
          </cell>
          <cell r="H2787">
            <v>916.14</v>
          </cell>
          <cell r="I2787">
            <v>916.14</v>
          </cell>
          <cell r="J2787">
            <v>2783</v>
          </cell>
          <cell r="K2787" t="str">
            <v>701</v>
          </cell>
        </row>
        <row r="2788">
          <cell r="A2788" t="str">
            <v>110300000</v>
          </cell>
          <cell r="B2788" t="str">
            <v>701C2TA0002</v>
          </cell>
          <cell r="C2788" t="str">
            <v>โต๊ะทำงานผู้จัดการ ขนาด 75-165-75</v>
          </cell>
          <cell r="D2788" t="str">
            <v>6 ต.ค. 41</v>
          </cell>
          <cell r="E2788">
            <v>4657.72</v>
          </cell>
          <cell r="F2788">
            <v>0</v>
          </cell>
          <cell r="G2788">
            <v>20</v>
          </cell>
          <cell r="H2788">
            <v>1153.6300000000001</v>
          </cell>
          <cell r="I2788">
            <v>1153.6300000000001</v>
          </cell>
          <cell r="J2788">
            <v>3504.09</v>
          </cell>
          <cell r="K2788" t="str">
            <v>701</v>
          </cell>
        </row>
        <row r="2789">
          <cell r="A2789" t="str">
            <v>110300000</v>
          </cell>
          <cell r="B2789" t="str">
            <v>701C2TA0003</v>
          </cell>
          <cell r="C2789" t="str">
            <v>โต๊ะวางคอมพิวเตอร์ ขนาด 50-90-75</v>
          </cell>
          <cell r="D2789" t="str">
            <v>6 ต.ค. 41</v>
          </cell>
          <cell r="E2789">
            <v>2107.3200000000002</v>
          </cell>
          <cell r="F2789">
            <v>0</v>
          </cell>
          <cell r="G2789">
            <v>20</v>
          </cell>
          <cell r="H2789">
            <v>521.95000000000005</v>
          </cell>
          <cell r="I2789">
            <v>521.95000000000005</v>
          </cell>
          <cell r="J2789">
            <v>1585.37</v>
          </cell>
          <cell r="K2789" t="str">
            <v>701</v>
          </cell>
        </row>
        <row r="2790">
          <cell r="A2790" t="str">
            <v>110300000</v>
          </cell>
          <cell r="B2790" t="str">
            <v>701C2TA0004</v>
          </cell>
          <cell r="C2790" t="str">
            <v>โต๊ะทำงานขนาด 60-120-75</v>
          </cell>
          <cell r="D2790" t="str">
            <v>6 ต.ค. 41</v>
          </cell>
          <cell r="E2790">
            <v>3699.14</v>
          </cell>
          <cell r="F2790">
            <v>0</v>
          </cell>
          <cell r="G2790">
            <v>20</v>
          </cell>
          <cell r="H2790">
            <v>916.14</v>
          </cell>
          <cell r="I2790">
            <v>916.14</v>
          </cell>
          <cell r="J2790">
            <v>2783</v>
          </cell>
          <cell r="K2790" t="str">
            <v>701</v>
          </cell>
        </row>
        <row r="2791">
          <cell r="A2791" t="str">
            <v>110300000</v>
          </cell>
          <cell r="B2791" t="str">
            <v>701C2TA0005</v>
          </cell>
          <cell r="C2791" t="str">
            <v>โต๊ะทำงานขนาด 60-120-75</v>
          </cell>
          <cell r="D2791" t="str">
            <v>6 ต.ค. 41</v>
          </cell>
          <cell r="E2791">
            <v>3699.14</v>
          </cell>
          <cell r="F2791">
            <v>0</v>
          </cell>
          <cell r="G2791">
            <v>20</v>
          </cell>
          <cell r="H2791">
            <v>916.14</v>
          </cell>
          <cell r="I2791">
            <v>916.14</v>
          </cell>
          <cell r="J2791">
            <v>2783</v>
          </cell>
          <cell r="K2791" t="str">
            <v>701</v>
          </cell>
        </row>
        <row r="2792">
          <cell r="A2792" t="str">
            <v>110300000</v>
          </cell>
          <cell r="B2792" t="str">
            <v>701C2TA0006</v>
          </cell>
          <cell r="C2792" t="str">
            <v>โต๊ะเข้ามุม จนท.สินไหม</v>
          </cell>
          <cell r="D2792" t="str">
            <v>6 ต.ค. 41</v>
          </cell>
          <cell r="E2792">
            <v>1282.92</v>
          </cell>
          <cell r="F2792">
            <v>0</v>
          </cell>
          <cell r="G2792">
            <v>20</v>
          </cell>
          <cell r="H2792">
            <v>317.73</v>
          </cell>
          <cell r="I2792">
            <v>317.73</v>
          </cell>
          <cell r="J2792">
            <v>965.19</v>
          </cell>
          <cell r="K2792" t="str">
            <v>701</v>
          </cell>
        </row>
        <row r="2793">
          <cell r="A2793" t="str">
            <v>110300000</v>
          </cell>
          <cell r="B2793" t="str">
            <v>702C2010001</v>
          </cell>
          <cell r="C2793" t="str">
            <v>โต๊ะข้างโซฟา ขนาด 50*50*40</v>
          </cell>
          <cell r="D2793" t="str">
            <v>20 ก.ค. 41</v>
          </cell>
          <cell r="E2793">
            <v>1344.03</v>
          </cell>
          <cell r="F2793">
            <v>0</v>
          </cell>
          <cell r="G2793">
            <v>20</v>
          </cell>
          <cell r="H2793">
            <v>390.3</v>
          </cell>
          <cell r="I2793">
            <v>390.3</v>
          </cell>
          <cell r="J2793">
            <v>953.73</v>
          </cell>
          <cell r="K2793" t="str">
            <v>702</v>
          </cell>
        </row>
        <row r="2794">
          <cell r="A2794" t="str">
            <v>110300000</v>
          </cell>
          <cell r="B2794" t="str">
            <v>702C2030001</v>
          </cell>
          <cell r="C2794" t="str">
            <v>โต๊ะทำงานเข้ามุมขนาด 60*60*75</v>
          </cell>
          <cell r="D2794" t="str">
            <v>20 ก.ค. 41</v>
          </cell>
          <cell r="E2794">
            <v>1138.44</v>
          </cell>
          <cell r="F2794">
            <v>0</v>
          </cell>
          <cell r="G2794">
            <v>20</v>
          </cell>
          <cell r="H2794">
            <v>330.62</v>
          </cell>
          <cell r="I2794">
            <v>330.62</v>
          </cell>
          <cell r="J2794">
            <v>807.82</v>
          </cell>
          <cell r="K2794" t="str">
            <v>702</v>
          </cell>
        </row>
        <row r="2795">
          <cell r="A2795" t="str">
            <v>110300000</v>
          </cell>
          <cell r="B2795" t="str">
            <v>702C2040001</v>
          </cell>
          <cell r="C2795" t="str">
            <v>โต๊ทำงานขนาด 60*120*75</v>
          </cell>
          <cell r="D2795" t="str">
            <v>20 ก.ค. 41</v>
          </cell>
          <cell r="E2795">
            <v>3282.54</v>
          </cell>
          <cell r="F2795">
            <v>0</v>
          </cell>
          <cell r="G2795">
            <v>20</v>
          </cell>
          <cell r="H2795">
            <v>953.3</v>
          </cell>
          <cell r="I2795">
            <v>953.3</v>
          </cell>
          <cell r="J2795">
            <v>2329.2399999999998</v>
          </cell>
          <cell r="K2795" t="str">
            <v>702</v>
          </cell>
        </row>
        <row r="2796">
          <cell r="A2796" t="str">
            <v>110300000</v>
          </cell>
          <cell r="B2796" t="str">
            <v>702C2040002</v>
          </cell>
          <cell r="C2796" t="str">
            <v>โต๊ทำงานขนาด 60*120*75</v>
          </cell>
          <cell r="D2796" t="str">
            <v>20 ก.ค. 41</v>
          </cell>
          <cell r="E2796">
            <v>3282.54</v>
          </cell>
          <cell r="F2796">
            <v>0</v>
          </cell>
          <cell r="G2796">
            <v>20</v>
          </cell>
          <cell r="H2796">
            <v>953.3</v>
          </cell>
          <cell r="I2796">
            <v>953.3</v>
          </cell>
          <cell r="J2796">
            <v>2329.2399999999998</v>
          </cell>
          <cell r="K2796" t="str">
            <v>702</v>
          </cell>
        </row>
        <row r="2797">
          <cell r="A2797" t="str">
            <v>110300000</v>
          </cell>
          <cell r="B2797" t="str">
            <v>702C2040003</v>
          </cell>
          <cell r="C2797" t="str">
            <v>โต๊ะทำงานขนาด 60*120*75</v>
          </cell>
          <cell r="D2797" t="str">
            <v>20 ก.ค. 41</v>
          </cell>
          <cell r="E2797">
            <v>3282.54</v>
          </cell>
          <cell r="F2797">
            <v>0</v>
          </cell>
          <cell r="G2797">
            <v>20</v>
          </cell>
          <cell r="H2797">
            <v>953.3</v>
          </cell>
          <cell r="I2797">
            <v>953.3</v>
          </cell>
          <cell r="J2797">
            <v>2329.2399999999998</v>
          </cell>
          <cell r="K2797" t="str">
            <v>702</v>
          </cell>
        </row>
        <row r="2798">
          <cell r="A2798" t="str">
            <v>110300000</v>
          </cell>
          <cell r="B2798" t="str">
            <v>702C20J0001</v>
          </cell>
          <cell r="C2798" t="str">
            <v>โต๊ะทำงานผจก. ขนาด75*165*75</v>
          </cell>
          <cell r="D2798" t="str">
            <v>20 ก.ค. 41</v>
          </cell>
          <cell r="E2798">
            <v>4133.16</v>
          </cell>
          <cell r="F2798">
            <v>0</v>
          </cell>
          <cell r="G2798">
            <v>20</v>
          </cell>
          <cell r="H2798">
            <v>1200.33</v>
          </cell>
          <cell r="I2798">
            <v>1200.33</v>
          </cell>
          <cell r="J2798">
            <v>2932.83</v>
          </cell>
          <cell r="K2798" t="str">
            <v>702</v>
          </cell>
        </row>
        <row r="2799">
          <cell r="A2799" t="str">
            <v>110300000</v>
          </cell>
          <cell r="B2799" t="str">
            <v>702C20Z0001</v>
          </cell>
          <cell r="C2799" t="str">
            <v>โต๊ะวางคอมพิวเตอร์ขนาด50*90*75</v>
          </cell>
          <cell r="D2799" t="str">
            <v>20 ก.ค. 41</v>
          </cell>
          <cell r="E2799">
            <v>1869.99</v>
          </cell>
          <cell r="F2799">
            <v>0</v>
          </cell>
          <cell r="G2799">
            <v>20</v>
          </cell>
          <cell r="H2799">
            <v>543.03</v>
          </cell>
          <cell r="I2799">
            <v>543.03</v>
          </cell>
          <cell r="J2799">
            <v>1326.96</v>
          </cell>
          <cell r="K2799" t="str">
            <v>702</v>
          </cell>
        </row>
        <row r="2800">
          <cell r="A2800" t="str">
            <v>110300000</v>
          </cell>
          <cell r="B2800" t="str">
            <v>702C21K0001</v>
          </cell>
          <cell r="C2800" t="str">
            <v>เก้าอี้จนท.สินไหม พนักพิงต่ำ</v>
          </cell>
          <cell r="D2800" t="str">
            <v>20 ก.ค. 41</v>
          </cell>
          <cell r="E2800">
            <v>1906.82</v>
          </cell>
          <cell r="F2800">
            <v>0</v>
          </cell>
          <cell r="G2800">
            <v>20</v>
          </cell>
          <cell r="H2800">
            <v>553.74</v>
          </cell>
          <cell r="I2800">
            <v>553.74</v>
          </cell>
          <cell r="J2800">
            <v>1353.08</v>
          </cell>
          <cell r="K2800" t="str">
            <v>702</v>
          </cell>
        </row>
        <row r="2801">
          <cell r="A2801" t="str">
            <v>110300000</v>
          </cell>
          <cell r="B2801" t="str">
            <v>702C21K0002</v>
          </cell>
          <cell r="C2801" t="str">
            <v>เก้าอี้จนท.สินไหม พนักพิงต่ำ</v>
          </cell>
          <cell r="D2801" t="str">
            <v>20 ก.ค. 41</v>
          </cell>
          <cell r="E2801">
            <v>1906.82</v>
          </cell>
          <cell r="F2801">
            <v>0</v>
          </cell>
          <cell r="G2801">
            <v>20</v>
          </cell>
          <cell r="H2801">
            <v>553.74</v>
          </cell>
          <cell r="I2801">
            <v>553.74</v>
          </cell>
          <cell r="J2801">
            <v>1353.08</v>
          </cell>
          <cell r="K2801" t="str">
            <v>702</v>
          </cell>
        </row>
        <row r="2802">
          <cell r="A2802" t="str">
            <v>110300000</v>
          </cell>
          <cell r="B2802" t="str">
            <v>702C21K0003</v>
          </cell>
          <cell r="C2802" t="str">
            <v>เก้าอี้จนท.สินไหม พนักพิงต่ำ</v>
          </cell>
          <cell r="D2802" t="str">
            <v>20 ก.ค. 41</v>
          </cell>
          <cell r="E2802">
            <v>1906.82</v>
          </cell>
          <cell r="F2802">
            <v>0</v>
          </cell>
          <cell r="G2802">
            <v>20</v>
          </cell>
          <cell r="H2802">
            <v>553.74</v>
          </cell>
          <cell r="I2802">
            <v>553.74</v>
          </cell>
          <cell r="J2802">
            <v>1353.08</v>
          </cell>
          <cell r="K2802" t="str">
            <v>702</v>
          </cell>
        </row>
        <row r="2803">
          <cell r="A2803" t="str">
            <v>110300000</v>
          </cell>
          <cell r="B2803" t="str">
            <v>702C21L0001</v>
          </cell>
          <cell r="C2803" t="str">
            <v>เก้าอี้ทำงานพนักพิงต่ำ ไม่มีท้าวแขน</v>
          </cell>
          <cell r="D2803" t="str">
            <v>20 ก.ค. 41</v>
          </cell>
          <cell r="E2803">
            <v>1531.62</v>
          </cell>
          <cell r="F2803">
            <v>0</v>
          </cell>
          <cell r="G2803">
            <v>20</v>
          </cell>
          <cell r="H2803">
            <v>444.85</v>
          </cell>
          <cell r="I2803">
            <v>444.85</v>
          </cell>
          <cell r="J2803">
            <v>1086.77</v>
          </cell>
          <cell r="K2803" t="str">
            <v>702</v>
          </cell>
        </row>
        <row r="2804">
          <cell r="A2804" t="str">
            <v>110300000</v>
          </cell>
          <cell r="B2804" t="str">
            <v>702C21L0002</v>
          </cell>
          <cell r="C2804" t="str">
            <v>เก้าอี้ทำงานพนักพิงต่ำ ไม่มีท้าวแขน</v>
          </cell>
          <cell r="D2804" t="str">
            <v>20 ก.ค. 41</v>
          </cell>
          <cell r="E2804">
            <v>1531.62</v>
          </cell>
          <cell r="F2804">
            <v>0</v>
          </cell>
          <cell r="G2804">
            <v>20</v>
          </cell>
          <cell r="H2804">
            <v>444.85</v>
          </cell>
          <cell r="I2804">
            <v>444.85</v>
          </cell>
          <cell r="J2804">
            <v>1086.77</v>
          </cell>
          <cell r="K2804" t="str">
            <v>702</v>
          </cell>
        </row>
        <row r="2805">
          <cell r="A2805" t="str">
            <v>110300000</v>
          </cell>
          <cell r="B2805" t="str">
            <v>702C21L0003</v>
          </cell>
          <cell r="C2805" t="str">
            <v>เก้าอี้ทำงานพนักพิงต่ำ ไม่มีท้าวแขน</v>
          </cell>
          <cell r="D2805" t="str">
            <v>20 ก.ค. 41</v>
          </cell>
          <cell r="E2805">
            <v>1531.62</v>
          </cell>
          <cell r="F2805">
            <v>0</v>
          </cell>
          <cell r="G2805">
            <v>20</v>
          </cell>
          <cell r="H2805">
            <v>444.85</v>
          </cell>
          <cell r="I2805">
            <v>444.85</v>
          </cell>
          <cell r="J2805">
            <v>1086.77</v>
          </cell>
          <cell r="K2805" t="str">
            <v>702</v>
          </cell>
        </row>
        <row r="2806">
          <cell r="A2806" t="str">
            <v>110300000</v>
          </cell>
          <cell r="B2806" t="str">
            <v>702C21L0004</v>
          </cell>
          <cell r="C2806" t="str">
            <v>เก้าอี้ทำงานพนักพิงต่ำ ไม่มีท้าวแขน</v>
          </cell>
          <cell r="D2806" t="str">
            <v>20 ก.ค. 41</v>
          </cell>
          <cell r="E2806">
            <v>1531.62</v>
          </cell>
          <cell r="F2806">
            <v>0</v>
          </cell>
          <cell r="G2806">
            <v>20</v>
          </cell>
          <cell r="H2806">
            <v>444.85</v>
          </cell>
          <cell r="I2806">
            <v>444.85</v>
          </cell>
          <cell r="J2806">
            <v>1086.77</v>
          </cell>
          <cell r="K2806" t="str">
            <v>702</v>
          </cell>
        </row>
        <row r="2807">
          <cell r="A2807" t="str">
            <v>110300000</v>
          </cell>
          <cell r="B2807" t="str">
            <v>702C21L0005</v>
          </cell>
          <cell r="C2807" t="str">
            <v>เก้าอี้ทำงานพนักพิงต่ำ ไม่มีท้าวแขน</v>
          </cell>
          <cell r="D2807" t="str">
            <v>20 ก.ค. 41</v>
          </cell>
          <cell r="E2807">
            <v>1531.62</v>
          </cell>
          <cell r="F2807">
            <v>0</v>
          </cell>
          <cell r="G2807">
            <v>20</v>
          </cell>
          <cell r="H2807">
            <v>444.85</v>
          </cell>
          <cell r="I2807">
            <v>444.85</v>
          </cell>
          <cell r="J2807">
            <v>1086.77</v>
          </cell>
          <cell r="K2807" t="str">
            <v>702</v>
          </cell>
        </row>
        <row r="2808">
          <cell r="A2808" t="str">
            <v>110300000</v>
          </cell>
          <cell r="B2808" t="str">
            <v>702C21M0001</v>
          </cell>
          <cell r="C2808" t="str">
            <v>เก้าอี้ทำงานผจก.</v>
          </cell>
          <cell r="D2808" t="str">
            <v>20 ก.ค. 41</v>
          </cell>
          <cell r="E2808">
            <v>3626.9</v>
          </cell>
          <cell r="F2808">
            <v>0</v>
          </cell>
          <cell r="G2808">
            <v>20</v>
          </cell>
          <cell r="H2808">
            <v>1053.32</v>
          </cell>
          <cell r="I2808">
            <v>1053.32</v>
          </cell>
          <cell r="J2808">
            <v>2573.58</v>
          </cell>
          <cell r="K2808" t="str">
            <v>702</v>
          </cell>
        </row>
        <row r="2809">
          <cell r="A2809" t="str">
            <v>110300000</v>
          </cell>
          <cell r="B2809" t="str">
            <v>702C21N0001</v>
          </cell>
          <cell r="C2809" t="str">
            <v>โซฟาพักคอย 3 ที่นั่ง</v>
          </cell>
          <cell r="D2809" t="str">
            <v>20 ก.ค. 41</v>
          </cell>
          <cell r="E2809">
            <v>6715.85</v>
          </cell>
          <cell r="F2809">
            <v>0</v>
          </cell>
          <cell r="G2809">
            <v>20</v>
          </cell>
          <cell r="H2809">
            <v>1950.4</v>
          </cell>
          <cell r="I2809">
            <v>1950.4</v>
          </cell>
          <cell r="J2809">
            <v>4765.45</v>
          </cell>
          <cell r="K2809" t="str">
            <v>702</v>
          </cell>
        </row>
        <row r="2810">
          <cell r="A2810" t="str">
            <v>110300000</v>
          </cell>
          <cell r="B2810" t="str">
            <v>702C22J0001</v>
          </cell>
          <cell r="C2810" t="str">
            <v>ตู้เก็บเอกสารบานเลื่อน ขนาด 40*80*75</v>
          </cell>
          <cell r="D2810" t="str">
            <v>20 ก.ค. 41</v>
          </cell>
          <cell r="E2810">
            <v>2032.74</v>
          </cell>
          <cell r="F2810">
            <v>0</v>
          </cell>
          <cell r="G2810">
            <v>20</v>
          </cell>
          <cell r="H2810">
            <v>590.32000000000005</v>
          </cell>
          <cell r="I2810">
            <v>590.32000000000005</v>
          </cell>
          <cell r="J2810">
            <v>1442.42</v>
          </cell>
          <cell r="K2810" t="str">
            <v>702</v>
          </cell>
        </row>
        <row r="2811">
          <cell r="A2811" t="str">
            <v>110300000</v>
          </cell>
          <cell r="B2811" t="str">
            <v>702C22J0002</v>
          </cell>
          <cell r="C2811" t="str">
            <v>ตู้เก็บเอกสารบานเลื่อน ขนาด 40*80*75</v>
          </cell>
          <cell r="D2811" t="str">
            <v>20 ก.ค. 41</v>
          </cell>
          <cell r="E2811">
            <v>2032.74</v>
          </cell>
          <cell r="F2811">
            <v>0</v>
          </cell>
          <cell r="G2811">
            <v>20</v>
          </cell>
          <cell r="H2811">
            <v>590.32000000000005</v>
          </cell>
          <cell r="I2811">
            <v>590.32000000000005</v>
          </cell>
          <cell r="J2811">
            <v>1442.42</v>
          </cell>
          <cell r="K2811" t="str">
            <v>702</v>
          </cell>
        </row>
        <row r="2812">
          <cell r="A2812" t="str">
            <v>110300000</v>
          </cell>
          <cell r="B2812" t="str">
            <v>702C22K0001</v>
          </cell>
          <cell r="C2812" t="str">
            <v>ตู้เก็บเอกสารขนาด 40*90*75 บานลิ้นชัก</v>
          </cell>
          <cell r="D2812" t="str">
            <v>20 ก.ค. 41</v>
          </cell>
          <cell r="E2812">
            <v>3032.41</v>
          </cell>
          <cell r="F2812">
            <v>0</v>
          </cell>
          <cell r="G2812">
            <v>20</v>
          </cell>
          <cell r="H2812">
            <v>880.66</v>
          </cell>
          <cell r="I2812">
            <v>880.66</v>
          </cell>
          <cell r="J2812">
            <v>2151.75</v>
          </cell>
          <cell r="K2812" t="str">
            <v>702</v>
          </cell>
        </row>
        <row r="2813">
          <cell r="A2813" t="str">
            <v>110300000</v>
          </cell>
          <cell r="B2813" t="str">
            <v>702C22L0001</v>
          </cell>
          <cell r="C2813" t="str">
            <v>ตู้เก็บเอกสารขนาด 40*80*190</v>
          </cell>
          <cell r="D2813" t="str">
            <v>20 ก.ค. 41</v>
          </cell>
          <cell r="E2813">
            <v>4039.79</v>
          </cell>
          <cell r="F2813">
            <v>0</v>
          </cell>
          <cell r="G2813">
            <v>20</v>
          </cell>
          <cell r="H2813">
            <v>1173.2</v>
          </cell>
          <cell r="I2813">
            <v>1173.2</v>
          </cell>
          <cell r="J2813">
            <v>2866.59</v>
          </cell>
          <cell r="K2813" t="str">
            <v>702</v>
          </cell>
        </row>
        <row r="2814">
          <cell r="A2814" t="str">
            <v>110300000</v>
          </cell>
          <cell r="B2814" t="str">
            <v>702C22L0002</v>
          </cell>
          <cell r="C2814" t="str">
            <v>ตู้เก็บเอกสารขนาด 40*80*190</v>
          </cell>
          <cell r="D2814" t="str">
            <v>20 ก.ค. 41</v>
          </cell>
          <cell r="E2814">
            <v>4039.79</v>
          </cell>
          <cell r="F2814">
            <v>0</v>
          </cell>
          <cell r="G2814">
            <v>20</v>
          </cell>
          <cell r="H2814">
            <v>1173.2</v>
          </cell>
          <cell r="I2814">
            <v>1173.2</v>
          </cell>
          <cell r="J2814">
            <v>2866.59</v>
          </cell>
          <cell r="K2814" t="str">
            <v>702</v>
          </cell>
        </row>
        <row r="2815">
          <cell r="A2815" t="str">
            <v>110300000</v>
          </cell>
          <cell r="B2815" t="str">
            <v>702C22L0003</v>
          </cell>
          <cell r="C2815" t="str">
            <v>ตู้เก็บเอกสารขนาด 40*80*190</v>
          </cell>
          <cell r="D2815" t="str">
            <v>20 ก.ค. 41</v>
          </cell>
          <cell r="E2815">
            <v>4039.79</v>
          </cell>
          <cell r="F2815">
            <v>0</v>
          </cell>
          <cell r="G2815">
            <v>20</v>
          </cell>
          <cell r="H2815">
            <v>1173.2</v>
          </cell>
          <cell r="I2815">
            <v>1173.2</v>
          </cell>
          <cell r="J2815">
            <v>2866.59</v>
          </cell>
          <cell r="K2815" t="str">
            <v>702</v>
          </cell>
        </row>
        <row r="2816">
          <cell r="A2816" t="str">
            <v>110300000</v>
          </cell>
          <cell r="B2816" t="str">
            <v>702C26N0001</v>
          </cell>
          <cell r="C2816" t="str">
            <v>ฉากครึ่งกระจกขนาด 180*150</v>
          </cell>
          <cell r="D2816" t="str">
            <v>20 ก.ค. 41</v>
          </cell>
          <cell r="E2816">
            <v>5728.17</v>
          </cell>
          <cell r="F2816">
            <v>0</v>
          </cell>
          <cell r="G2816">
            <v>20</v>
          </cell>
          <cell r="H2816">
            <v>1663.5</v>
          </cell>
          <cell r="I2816">
            <v>1663.5</v>
          </cell>
          <cell r="J2816">
            <v>4064.67</v>
          </cell>
          <cell r="K2816" t="str">
            <v>702</v>
          </cell>
        </row>
        <row r="2817">
          <cell r="A2817" t="str">
            <v>110300000</v>
          </cell>
          <cell r="B2817" t="str">
            <v>702C2CS0001</v>
          </cell>
          <cell r="C2817" t="str">
            <v>เครื่องคิดเลข</v>
          </cell>
          <cell r="D2817" t="str">
            <v>18 ส.ค. 41</v>
          </cell>
          <cell r="E2817">
            <v>640</v>
          </cell>
          <cell r="F2817">
            <v>0</v>
          </cell>
          <cell r="G2817">
            <v>20</v>
          </cell>
          <cell r="H2817">
            <v>175.68</v>
          </cell>
          <cell r="I2817">
            <v>175.68</v>
          </cell>
          <cell r="J2817">
            <v>464.32</v>
          </cell>
          <cell r="K2817" t="str">
            <v>702</v>
          </cell>
        </row>
        <row r="2818">
          <cell r="A2818" t="str">
            <v>110300000</v>
          </cell>
          <cell r="B2818" t="str">
            <v>702C2CS0002</v>
          </cell>
          <cell r="C2818" t="str">
            <v>เครื่องคิดเลข</v>
          </cell>
          <cell r="D2818" t="str">
            <v>18 ส.ค. 41</v>
          </cell>
          <cell r="E2818">
            <v>640</v>
          </cell>
          <cell r="F2818">
            <v>0</v>
          </cell>
          <cell r="G2818">
            <v>20</v>
          </cell>
          <cell r="H2818">
            <v>175.68</v>
          </cell>
          <cell r="I2818">
            <v>175.68</v>
          </cell>
          <cell r="J2818">
            <v>464.32</v>
          </cell>
          <cell r="K2818" t="str">
            <v>702</v>
          </cell>
        </row>
        <row r="2819">
          <cell r="A2819" t="str">
            <v>110300000</v>
          </cell>
          <cell r="B2819" t="str">
            <v>702C2KB0001</v>
          </cell>
          <cell r="C2819" t="str">
            <v>ตู้เย็น</v>
          </cell>
          <cell r="D2819" t="str">
            <v>3 พ.ย. 42</v>
          </cell>
          <cell r="E2819">
            <v>5046.7299999999996</v>
          </cell>
          <cell r="F2819">
            <v>0</v>
          </cell>
          <cell r="G2819">
            <v>20</v>
          </cell>
          <cell r="H2819">
            <v>163.16</v>
          </cell>
          <cell r="I2819">
            <v>163.16</v>
          </cell>
          <cell r="J2819">
            <v>4883.57</v>
          </cell>
          <cell r="K2819" t="str">
            <v>702</v>
          </cell>
        </row>
        <row r="2820">
          <cell r="A2820" t="str">
            <v>110300000</v>
          </cell>
          <cell r="B2820" t="str">
            <v>702C2PT0001</v>
          </cell>
          <cell r="C2820" t="str">
            <v>กาน้ำร้อน</v>
          </cell>
          <cell r="D2820" t="str">
            <v>14 ต.ค. 41</v>
          </cell>
          <cell r="E2820">
            <v>662.73</v>
          </cell>
          <cell r="F2820">
            <v>0</v>
          </cell>
          <cell r="G2820">
            <v>20</v>
          </cell>
          <cell r="H2820">
            <v>161.24</v>
          </cell>
          <cell r="I2820">
            <v>161.24</v>
          </cell>
          <cell r="J2820">
            <v>501.49</v>
          </cell>
          <cell r="K2820" t="str">
            <v>702</v>
          </cell>
        </row>
        <row r="2821">
          <cell r="A2821" t="str">
            <v>110300000</v>
          </cell>
          <cell r="B2821" t="str">
            <v>702C2PT0002</v>
          </cell>
          <cell r="C2821" t="str">
            <v>กาน้ำร้อน</v>
          </cell>
          <cell r="D2821" t="str">
            <v>1 พ.ย. 41</v>
          </cell>
          <cell r="E2821">
            <v>662.73</v>
          </cell>
          <cell r="F2821">
            <v>0</v>
          </cell>
          <cell r="G2821">
            <v>20</v>
          </cell>
          <cell r="H2821">
            <v>154.69999999999999</v>
          </cell>
          <cell r="I2821">
            <v>154.69999999999999</v>
          </cell>
          <cell r="J2821">
            <v>508.03</v>
          </cell>
          <cell r="K2821" t="str">
            <v>702</v>
          </cell>
        </row>
        <row r="2822">
          <cell r="A2822" t="str">
            <v>110300000</v>
          </cell>
          <cell r="B2822" t="str">
            <v>702C2TA0010</v>
          </cell>
          <cell r="C2822" t="str">
            <v>โต๊ะ</v>
          </cell>
          <cell r="D2822" t="str">
            <v>20 ก.ค. 41</v>
          </cell>
          <cell r="E2822">
            <v>500</v>
          </cell>
          <cell r="F2822">
            <v>0</v>
          </cell>
          <cell r="G2822">
            <v>20</v>
          </cell>
          <cell r="H2822">
            <v>145.18</v>
          </cell>
          <cell r="I2822">
            <v>145.18</v>
          </cell>
          <cell r="J2822">
            <v>354.82</v>
          </cell>
          <cell r="K2822" t="str">
            <v>702</v>
          </cell>
        </row>
        <row r="2823">
          <cell r="A2823" t="str">
            <v>110300000</v>
          </cell>
          <cell r="B2823" t="str">
            <v>703C2AR0001</v>
          </cell>
          <cell r="C2823" t="str">
            <v>Aircondition</v>
          </cell>
          <cell r="D2823" t="str">
            <v>21 ก.ย. 41</v>
          </cell>
          <cell r="E2823">
            <v>39800</v>
          </cell>
          <cell r="F2823">
            <v>0</v>
          </cell>
          <cell r="G2823">
            <v>20</v>
          </cell>
          <cell r="H2823">
            <v>10184.41</v>
          </cell>
          <cell r="I2823">
            <v>10184.41</v>
          </cell>
          <cell r="J2823">
            <v>29615.59</v>
          </cell>
          <cell r="K2823" t="str">
            <v>703</v>
          </cell>
        </row>
        <row r="2824">
          <cell r="A2824" t="str">
            <v>110300000</v>
          </cell>
          <cell r="B2824" t="str">
            <v>703C2CB0001</v>
          </cell>
          <cell r="C2824" t="str">
            <v>ตู้เก็บเอกสาร บานเลื่อน 40-80-75</v>
          </cell>
          <cell r="D2824" t="str">
            <v>5 พ.ย. 41</v>
          </cell>
          <cell r="E2824">
            <v>2263.31</v>
          </cell>
          <cell r="F2824">
            <v>0</v>
          </cell>
          <cell r="G2824">
            <v>20</v>
          </cell>
          <cell r="H2824">
            <v>523.4</v>
          </cell>
          <cell r="I2824">
            <v>523.4</v>
          </cell>
          <cell r="J2824">
            <v>1739.91</v>
          </cell>
          <cell r="K2824" t="str">
            <v>703</v>
          </cell>
        </row>
        <row r="2825">
          <cell r="A2825" t="str">
            <v>110300000</v>
          </cell>
          <cell r="B2825" t="str">
            <v>703C2CB0002</v>
          </cell>
          <cell r="C2825" t="str">
            <v>ตู้เก็บเอกสาร บานลิ้นชัก ขนาด 40*90*75</v>
          </cell>
          <cell r="D2825" t="str">
            <v>5 พ.ย. 41</v>
          </cell>
          <cell r="E2825">
            <v>3376.67</v>
          </cell>
          <cell r="F2825">
            <v>0</v>
          </cell>
          <cell r="G2825">
            <v>20</v>
          </cell>
          <cell r="H2825">
            <v>780.84</v>
          </cell>
          <cell r="I2825">
            <v>780.84</v>
          </cell>
          <cell r="J2825">
            <v>2595.83</v>
          </cell>
          <cell r="K2825" t="str">
            <v>703</v>
          </cell>
        </row>
        <row r="2826">
          <cell r="A2826" t="str">
            <v>110300000</v>
          </cell>
          <cell r="B2826" t="str">
            <v>703C2CB0003</v>
          </cell>
          <cell r="C2826" t="str">
            <v>ตู้เก็บเอกสาร ขนาด 40*80*190</v>
          </cell>
          <cell r="D2826" t="str">
            <v>5 พ.ย. 41</v>
          </cell>
          <cell r="E2826">
            <v>4498.01</v>
          </cell>
          <cell r="F2826">
            <v>0</v>
          </cell>
          <cell r="G2826">
            <v>20</v>
          </cell>
          <cell r="H2826">
            <v>1040.05</v>
          </cell>
          <cell r="I2826">
            <v>1040.05</v>
          </cell>
          <cell r="J2826">
            <v>3457.96</v>
          </cell>
          <cell r="K2826" t="str">
            <v>703</v>
          </cell>
        </row>
        <row r="2827">
          <cell r="A2827" t="str">
            <v>110300000</v>
          </cell>
          <cell r="B2827" t="str">
            <v>703C2CB0004</v>
          </cell>
          <cell r="C2827" t="str">
            <v>ตู้เก็บเอกสาร ขนาด 40*80*190</v>
          </cell>
          <cell r="D2827" t="str">
            <v>5 พ.ย. 41</v>
          </cell>
          <cell r="E2827">
            <v>4498.01</v>
          </cell>
          <cell r="F2827">
            <v>0</v>
          </cell>
          <cell r="G2827">
            <v>20</v>
          </cell>
          <cell r="H2827">
            <v>1040.05</v>
          </cell>
          <cell r="I2827">
            <v>1040.05</v>
          </cell>
          <cell r="J2827">
            <v>3457.96</v>
          </cell>
          <cell r="K2827" t="str">
            <v>703</v>
          </cell>
        </row>
        <row r="2828">
          <cell r="A2828" t="str">
            <v>110300000</v>
          </cell>
          <cell r="B2828" t="str">
            <v>703C2CB0005</v>
          </cell>
          <cell r="C2828" t="str">
            <v>ตู้เก็บเอกสาร ขนาด 40*80*190</v>
          </cell>
          <cell r="D2828" t="str">
            <v>5 พ.ย. 41</v>
          </cell>
          <cell r="E2828">
            <v>4498.01</v>
          </cell>
          <cell r="F2828">
            <v>0</v>
          </cell>
          <cell r="G2828">
            <v>20</v>
          </cell>
          <cell r="H2828">
            <v>1040.05</v>
          </cell>
          <cell r="I2828">
            <v>1040.05</v>
          </cell>
          <cell r="J2828">
            <v>3457.96</v>
          </cell>
          <cell r="K2828" t="str">
            <v>703</v>
          </cell>
        </row>
        <row r="2829">
          <cell r="A2829" t="str">
            <v>110300000</v>
          </cell>
          <cell r="B2829" t="str">
            <v>703C2CB0006</v>
          </cell>
          <cell r="C2829" t="str">
            <v>ตู้เก็บเอกสาร บานเลื่อน 40-80-75</v>
          </cell>
          <cell r="D2829" t="str">
            <v>5 พ.ย. 41</v>
          </cell>
          <cell r="E2829">
            <v>2263.31</v>
          </cell>
          <cell r="F2829">
            <v>0</v>
          </cell>
          <cell r="G2829">
            <v>20</v>
          </cell>
          <cell r="H2829">
            <v>523.4</v>
          </cell>
          <cell r="I2829">
            <v>523.4</v>
          </cell>
          <cell r="J2829">
            <v>1739.91</v>
          </cell>
          <cell r="K2829" t="str">
            <v>703</v>
          </cell>
        </row>
        <row r="2830">
          <cell r="A2830" t="str">
            <v>110300000</v>
          </cell>
          <cell r="B2830" t="str">
            <v>703C2CH0001</v>
          </cell>
          <cell r="C2830" t="str">
            <v>เก้าอี้ทำงานผจก.</v>
          </cell>
          <cell r="D2830" t="str">
            <v>5 พ.ย. 41</v>
          </cell>
          <cell r="E2830">
            <v>4038.29</v>
          </cell>
          <cell r="F2830">
            <v>0</v>
          </cell>
          <cell r="G2830">
            <v>20</v>
          </cell>
          <cell r="H2830">
            <v>933.81</v>
          </cell>
          <cell r="I2830">
            <v>933.81</v>
          </cell>
          <cell r="J2830">
            <v>3104.48</v>
          </cell>
          <cell r="K2830" t="str">
            <v>703</v>
          </cell>
        </row>
        <row r="2831">
          <cell r="A2831" t="str">
            <v>110300000</v>
          </cell>
          <cell r="B2831" t="str">
            <v>703C2CH0002</v>
          </cell>
          <cell r="C2831" t="str">
            <v>เก้าอี้รับแขกหน้าโต๊ะจนท.สินไหม</v>
          </cell>
          <cell r="D2831" t="str">
            <v>5 พ.ย. 41</v>
          </cell>
          <cell r="E2831">
            <v>1705.35</v>
          </cell>
          <cell r="F2831">
            <v>0</v>
          </cell>
          <cell r="G2831">
            <v>20</v>
          </cell>
          <cell r="H2831">
            <v>394.34</v>
          </cell>
          <cell r="I2831">
            <v>394.34</v>
          </cell>
          <cell r="J2831">
            <v>1311.01</v>
          </cell>
          <cell r="K2831" t="str">
            <v>703</v>
          </cell>
        </row>
        <row r="2832">
          <cell r="A2832" t="str">
            <v>110300000</v>
          </cell>
          <cell r="B2832" t="str">
            <v>703C2CH0003</v>
          </cell>
          <cell r="C2832" t="str">
            <v>เก้าอี้รับแขกหน้าโต๊ะจนท.สินไหม</v>
          </cell>
          <cell r="D2832" t="str">
            <v>5 พ.ย. 41</v>
          </cell>
          <cell r="E2832">
            <v>1705.35</v>
          </cell>
          <cell r="F2832">
            <v>0</v>
          </cell>
          <cell r="G2832">
            <v>20</v>
          </cell>
          <cell r="H2832">
            <v>394.34</v>
          </cell>
          <cell r="I2832">
            <v>394.34</v>
          </cell>
          <cell r="J2832">
            <v>1311.01</v>
          </cell>
          <cell r="K2832" t="str">
            <v>703</v>
          </cell>
        </row>
        <row r="2833">
          <cell r="A2833" t="str">
            <v>110300000</v>
          </cell>
          <cell r="B2833" t="str">
            <v>703C2CH0004</v>
          </cell>
          <cell r="C2833" t="str">
            <v>เก้าอี้พักคอย 3 ที่นั่งพร้อมที่วางของ</v>
          </cell>
          <cell r="D2833" t="str">
            <v>5 พ.ย. 41</v>
          </cell>
          <cell r="E2833">
            <v>3037.77</v>
          </cell>
          <cell r="F2833">
            <v>0</v>
          </cell>
          <cell r="G2833">
            <v>20</v>
          </cell>
          <cell r="H2833">
            <v>702.45</v>
          </cell>
          <cell r="I2833">
            <v>702.45</v>
          </cell>
          <cell r="J2833">
            <v>2335.3200000000002</v>
          </cell>
          <cell r="K2833" t="str">
            <v>703</v>
          </cell>
        </row>
        <row r="2834">
          <cell r="A2834" t="str">
            <v>110300000</v>
          </cell>
          <cell r="B2834" t="str">
            <v>703C2CH0005</v>
          </cell>
          <cell r="C2834" t="str">
            <v>เก้าอี้หน้าโต๊ะ จนท.สินไหม</v>
          </cell>
          <cell r="D2834" t="str">
            <v>5 พ.ย. 41</v>
          </cell>
          <cell r="E2834">
            <v>1705.35</v>
          </cell>
          <cell r="F2834">
            <v>0</v>
          </cell>
          <cell r="G2834">
            <v>20</v>
          </cell>
          <cell r="H2834">
            <v>394.34</v>
          </cell>
          <cell r="I2834">
            <v>394.34</v>
          </cell>
          <cell r="J2834">
            <v>1311.01</v>
          </cell>
          <cell r="K2834" t="str">
            <v>703</v>
          </cell>
        </row>
        <row r="2835">
          <cell r="A2835" t="str">
            <v>110300000</v>
          </cell>
          <cell r="B2835" t="str">
            <v>703C2CH0006</v>
          </cell>
          <cell r="C2835" t="str">
            <v>เก้าอี้หน้าโต๊ะ จนท.สินไหม</v>
          </cell>
          <cell r="D2835" t="str">
            <v>5 พ.ย. 41</v>
          </cell>
          <cell r="E2835">
            <v>1705.35</v>
          </cell>
          <cell r="F2835">
            <v>0</v>
          </cell>
          <cell r="G2835">
            <v>20</v>
          </cell>
          <cell r="H2835">
            <v>394.34</v>
          </cell>
          <cell r="I2835">
            <v>394.34</v>
          </cell>
          <cell r="J2835">
            <v>1311.01</v>
          </cell>
          <cell r="K2835" t="str">
            <v>703</v>
          </cell>
        </row>
        <row r="2836">
          <cell r="A2836" t="str">
            <v>110300000</v>
          </cell>
          <cell r="B2836" t="str">
            <v>703C2CH0007</v>
          </cell>
          <cell r="C2836" t="str">
            <v>เก้าอี้ทำงาน จนท.สินไหม</v>
          </cell>
          <cell r="D2836" t="str">
            <v>5 พ.ย. 41</v>
          </cell>
          <cell r="E2836">
            <v>2123.1</v>
          </cell>
          <cell r="F2836">
            <v>0</v>
          </cell>
          <cell r="G2836">
            <v>20</v>
          </cell>
          <cell r="H2836">
            <v>490.9</v>
          </cell>
          <cell r="I2836">
            <v>490.9</v>
          </cell>
          <cell r="J2836">
            <v>1632.2</v>
          </cell>
          <cell r="K2836" t="str">
            <v>703</v>
          </cell>
        </row>
        <row r="2837">
          <cell r="A2837" t="str">
            <v>110300000</v>
          </cell>
          <cell r="B2837" t="str">
            <v>703C2CH0008</v>
          </cell>
          <cell r="C2837" t="str">
            <v>เก้าอี้ทำงาน จนท.สินไหม</v>
          </cell>
          <cell r="D2837" t="str">
            <v>5 พ.ย. 41</v>
          </cell>
          <cell r="E2837">
            <v>2123.1</v>
          </cell>
          <cell r="F2837">
            <v>0</v>
          </cell>
          <cell r="G2837">
            <v>20</v>
          </cell>
          <cell r="H2837">
            <v>490.9</v>
          </cell>
          <cell r="I2837">
            <v>490.9</v>
          </cell>
          <cell r="J2837">
            <v>1632.2</v>
          </cell>
          <cell r="K2837" t="str">
            <v>703</v>
          </cell>
        </row>
        <row r="2838">
          <cell r="A2838" t="str">
            <v>110300000</v>
          </cell>
          <cell r="B2838" t="str">
            <v>703C2CH0009</v>
          </cell>
          <cell r="C2838" t="str">
            <v>เก้าอี้ทำงาน จนท.สินไหม</v>
          </cell>
          <cell r="D2838" t="str">
            <v>5 พ.ย. 41</v>
          </cell>
          <cell r="E2838">
            <v>2123.1</v>
          </cell>
          <cell r="F2838">
            <v>0</v>
          </cell>
          <cell r="G2838">
            <v>20</v>
          </cell>
          <cell r="H2838">
            <v>490.9</v>
          </cell>
          <cell r="I2838">
            <v>490.9</v>
          </cell>
          <cell r="J2838">
            <v>1632.2</v>
          </cell>
          <cell r="K2838" t="str">
            <v>703</v>
          </cell>
        </row>
        <row r="2839">
          <cell r="A2839" t="str">
            <v>110300000</v>
          </cell>
          <cell r="B2839" t="str">
            <v>703C2CH0010</v>
          </cell>
          <cell r="C2839" t="str">
            <v>เก้าอี้หน้าโต๊ะ จนท.สินไหม</v>
          </cell>
          <cell r="D2839" t="str">
            <v>5 พ.ย. 41</v>
          </cell>
          <cell r="E2839">
            <v>1705.35</v>
          </cell>
          <cell r="F2839">
            <v>0</v>
          </cell>
          <cell r="G2839">
            <v>20</v>
          </cell>
          <cell r="H2839">
            <v>394.34</v>
          </cell>
          <cell r="I2839">
            <v>394.34</v>
          </cell>
          <cell r="J2839">
            <v>1311.01</v>
          </cell>
          <cell r="K2839" t="str">
            <v>703</v>
          </cell>
        </row>
        <row r="2840">
          <cell r="A2840" t="str">
            <v>110300000</v>
          </cell>
          <cell r="B2840" t="str">
            <v>703C2CS0001</v>
          </cell>
          <cell r="C2840" t="str">
            <v>เครื่องคิดเลข</v>
          </cell>
          <cell r="D2840" t="str">
            <v>12 ต.ค. 41</v>
          </cell>
          <cell r="E2840">
            <v>640</v>
          </cell>
          <cell r="F2840">
            <v>0</v>
          </cell>
          <cell r="G2840">
            <v>20</v>
          </cell>
          <cell r="H2840">
            <v>156.38999999999999</v>
          </cell>
          <cell r="I2840">
            <v>156.38999999999999</v>
          </cell>
          <cell r="J2840">
            <v>483.61</v>
          </cell>
          <cell r="K2840" t="str">
            <v>703</v>
          </cell>
        </row>
        <row r="2841">
          <cell r="A2841" t="str">
            <v>110300000</v>
          </cell>
          <cell r="B2841" t="str">
            <v>703C2CS0002</v>
          </cell>
          <cell r="C2841" t="str">
            <v>เครื่องคิดเลข</v>
          </cell>
          <cell r="D2841" t="str">
            <v>12 ต.ค. 41</v>
          </cell>
          <cell r="E2841">
            <v>640</v>
          </cell>
          <cell r="F2841">
            <v>0</v>
          </cell>
          <cell r="G2841">
            <v>20</v>
          </cell>
          <cell r="H2841">
            <v>156.38999999999999</v>
          </cell>
          <cell r="I2841">
            <v>156.38999999999999</v>
          </cell>
          <cell r="J2841">
            <v>483.61</v>
          </cell>
          <cell r="K2841" t="str">
            <v>703</v>
          </cell>
        </row>
        <row r="2842">
          <cell r="A2842" t="str">
            <v>110300000</v>
          </cell>
          <cell r="B2842" t="str">
            <v>703C2KB0001</v>
          </cell>
          <cell r="C2842" t="str">
            <v>ค่าติดตั้งปัมน้ำพร้อมอุปกรณ์</v>
          </cell>
          <cell r="D2842" t="str">
            <v>26 ก.พ. 42</v>
          </cell>
          <cell r="E2842">
            <v>1000</v>
          </cell>
          <cell r="F2842">
            <v>0</v>
          </cell>
          <cell r="G2842">
            <v>20</v>
          </cell>
          <cell r="H2842">
            <v>169.34</v>
          </cell>
          <cell r="I2842">
            <v>169.34</v>
          </cell>
          <cell r="J2842">
            <v>830.66</v>
          </cell>
          <cell r="K2842" t="str">
            <v>703</v>
          </cell>
        </row>
        <row r="2843">
          <cell r="A2843" t="str">
            <v>110300000</v>
          </cell>
          <cell r="B2843" t="str">
            <v>703C2PA0001</v>
          </cell>
          <cell r="C2843" t="str">
            <v>ฉากครึ่งกระจก ขนาด 250*150</v>
          </cell>
          <cell r="D2843" t="str">
            <v>5 พ.ย. 41</v>
          </cell>
          <cell r="E2843">
            <v>6377.9</v>
          </cell>
          <cell r="F2843">
            <v>0</v>
          </cell>
          <cell r="G2843">
            <v>20</v>
          </cell>
          <cell r="H2843">
            <v>1474.79</v>
          </cell>
          <cell r="I2843">
            <v>1474.79</v>
          </cell>
          <cell r="J2843">
            <v>4903.1099999999997</v>
          </cell>
          <cell r="K2843" t="str">
            <v>703</v>
          </cell>
        </row>
        <row r="2844">
          <cell r="A2844" t="str">
            <v>110300000</v>
          </cell>
          <cell r="B2844" t="str">
            <v>703C2PP0001</v>
          </cell>
          <cell r="C2844" t="str">
            <v xml:space="preserve"> ปั้มน้ำมิตซูบิชิ</v>
          </cell>
          <cell r="D2844" t="str">
            <v>6 พ.ย. 41</v>
          </cell>
          <cell r="E2844">
            <v>4727.3100000000004</v>
          </cell>
          <cell r="F2844">
            <v>0</v>
          </cell>
          <cell r="G2844">
            <v>20</v>
          </cell>
          <cell r="H2844">
            <v>1090.53</v>
          </cell>
          <cell r="I2844">
            <v>1090.53</v>
          </cell>
          <cell r="J2844">
            <v>3636.78</v>
          </cell>
          <cell r="K2844" t="str">
            <v>703</v>
          </cell>
        </row>
        <row r="2845">
          <cell r="A2845" t="str">
            <v>110300000</v>
          </cell>
          <cell r="B2845" t="str">
            <v>703C2PT0001</v>
          </cell>
          <cell r="C2845" t="str">
            <v>กาน้ำร้อน</v>
          </cell>
          <cell r="D2845" t="str">
            <v>1 พ.ย. 41</v>
          </cell>
          <cell r="E2845">
            <v>659</v>
          </cell>
          <cell r="F2845">
            <v>0</v>
          </cell>
          <cell r="G2845">
            <v>20</v>
          </cell>
          <cell r="H2845">
            <v>153.78</v>
          </cell>
          <cell r="I2845">
            <v>153.78</v>
          </cell>
          <cell r="J2845">
            <v>505.22</v>
          </cell>
          <cell r="K2845" t="str">
            <v>703</v>
          </cell>
        </row>
        <row r="2846">
          <cell r="A2846" t="str">
            <v>110300000</v>
          </cell>
          <cell r="B2846" t="str">
            <v>703C2TA0001</v>
          </cell>
          <cell r="C2846" t="str">
            <v>โต๊ะทำงานผจก. ขนาด 75*165*75</v>
          </cell>
          <cell r="D2846" t="str">
            <v>5 พ.ย. 41</v>
          </cell>
          <cell r="E2846">
            <v>4601.97</v>
          </cell>
          <cell r="F2846">
            <v>0</v>
          </cell>
          <cell r="G2846">
            <v>20</v>
          </cell>
          <cell r="H2846">
            <v>1064.1300000000001</v>
          </cell>
          <cell r="I2846">
            <v>1064.1300000000001</v>
          </cell>
          <cell r="J2846">
            <v>3537.84</v>
          </cell>
          <cell r="K2846" t="str">
            <v>703</v>
          </cell>
        </row>
        <row r="2847">
          <cell r="A2847" t="str">
            <v>110300000</v>
          </cell>
          <cell r="B2847" t="str">
            <v>703C2TA0002</v>
          </cell>
          <cell r="C2847" t="str">
            <v>โต๊ะข้างวางคอมพิวเตอร์ 50*90*75ั</v>
          </cell>
          <cell r="D2847" t="str">
            <v>5 พ.ย. 41</v>
          </cell>
          <cell r="E2847">
            <v>2082.09</v>
          </cell>
          <cell r="F2847">
            <v>0</v>
          </cell>
          <cell r="G2847">
            <v>20</v>
          </cell>
          <cell r="H2847">
            <v>481.48</v>
          </cell>
          <cell r="I2847">
            <v>481.48</v>
          </cell>
          <cell r="J2847">
            <v>1600.61</v>
          </cell>
          <cell r="K2847" t="str">
            <v>703</v>
          </cell>
        </row>
        <row r="2848">
          <cell r="A2848" t="str">
            <v>110300000</v>
          </cell>
          <cell r="B2848" t="str">
            <v>703C2TA0003</v>
          </cell>
          <cell r="C2848" t="str">
            <v>โต๊ะทำงาน จนท.สินไหม 60-120-75</v>
          </cell>
          <cell r="D2848" t="str">
            <v>5 พ.ย. 41</v>
          </cell>
          <cell r="E2848">
            <v>3654.87</v>
          </cell>
          <cell r="F2848">
            <v>0</v>
          </cell>
          <cell r="G2848">
            <v>20</v>
          </cell>
          <cell r="H2848">
            <v>845.1</v>
          </cell>
          <cell r="I2848">
            <v>845.1</v>
          </cell>
          <cell r="J2848">
            <v>2809.77</v>
          </cell>
          <cell r="K2848" t="str">
            <v>703</v>
          </cell>
        </row>
        <row r="2849">
          <cell r="A2849" t="str">
            <v>110300000</v>
          </cell>
          <cell r="B2849" t="str">
            <v>703C2TA0004</v>
          </cell>
          <cell r="C2849" t="str">
            <v>โต๊ะทำงาน จนท.สินไหม 60-120-75</v>
          </cell>
          <cell r="D2849" t="str">
            <v>5 พ.ย. 41</v>
          </cell>
          <cell r="E2849">
            <v>3654.87</v>
          </cell>
          <cell r="F2849">
            <v>0</v>
          </cell>
          <cell r="G2849">
            <v>20</v>
          </cell>
          <cell r="H2849">
            <v>845.1</v>
          </cell>
          <cell r="I2849">
            <v>845.1</v>
          </cell>
          <cell r="J2849">
            <v>2809.77</v>
          </cell>
          <cell r="K2849" t="str">
            <v>703</v>
          </cell>
        </row>
        <row r="2850">
          <cell r="A2850" t="str">
            <v>110300000</v>
          </cell>
          <cell r="B2850" t="str">
            <v>703C2TA0005</v>
          </cell>
          <cell r="C2850" t="str">
            <v>โต๊ะทำงาน จนท.สินไหม 60-120-75</v>
          </cell>
          <cell r="D2850" t="str">
            <v>5 พ.ย. 41</v>
          </cell>
          <cell r="E2850">
            <v>3654.87</v>
          </cell>
          <cell r="F2850">
            <v>0</v>
          </cell>
          <cell r="G2850">
            <v>20</v>
          </cell>
          <cell r="H2850">
            <v>845.1</v>
          </cell>
          <cell r="I2850">
            <v>845.1</v>
          </cell>
          <cell r="J2850">
            <v>2809.77</v>
          </cell>
          <cell r="K2850" t="str">
            <v>703</v>
          </cell>
        </row>
        <row r="2851">
          <cell r="A2851" t="str">
            <v>110300000</v>
          </cell>
          <cell r="B2851" t="str">
            <v>703C2TA0006</v>
          </cell>
          <cell r="C2851" t="str">
            <v>โต๊ะวางคอมพิวเตอร์ 60-100-75</v>
          </cell>
          <cell r="D2851" t="str">
            <v>5 พ.ย. 41</v>
          </cell>
          <cell r="E2851">
            <v>2336.75</v>
          </cell>
          <cell r="F2851">
            <v>0</v>
          </cell>
          <cell r="G2851">
            <v>20</v>
          </cell>
          <cell r="H2851">
            <v>540.29999999999995</v>
          </cell>
          <cell r="I2851">
            <v>540.29999999999995</v>
          </cell>
          <cell r="J2851">
            <v>1796.45</v>
          </cell>
          <cell r="K2851" t="str">
            <v>703</v>
          </cell>
        </row>
        <row r="2852">
          <cell r="A2852" t="str">
            <v>110300000</v>
          </cell>
          <cell r="B2852" t="str">
            <v>703C2TA0007</v>
          </cell>
          <cell r="C2852" t="str">
            <v>โต๊ะเข้ามุม จนท.สินไหม 60-60-75</v>
          </cell>
          <cell r="D2852" t="str">
            <v>5 พ.ย. 41</v>
          </cell>
          <cell r="E2852">
            <v>1267.57</v>
          </cell>
          <cell r="F2852">
            <v>0</v>
          </cell>
          <cell r="G2852">
            <v>20</v>
          </cell>
          <cell r="H2852">
            <v>293.11</v>
          </cell>
          <cell r="I2852">
            <v>293.11</v>
          </cell>
          <cell r="J2852">
            <v>974.46</v>
          </cell>
          <cell r="K2852" t="str">
            <v>703</v>
          </cell>
        </row>
        <row r="2853">
          <cell r="A2853" t="str">
            <v>110300000</v>
          </cell>
          <cell r="B2853" t="str">
            <v>704C2030001</v>
          </cell>
          <cell r="C2853" t="str">
            <v>โต๊ะเข้ามุมจนท.สินไหม 60*60*75</v>
          </cell>
          <cell r="D2853" t="str">
            <v>27 ต.ค. 41</v>
          </cell>
          <cell r="E2853">
            <v>1267.57</v>
          </cell>
          <cell r="F2853">
            <v>0</v>
          </cell>
          <cell r="G2853">
            <v>20</v>
          </cell>
          <cell r="H2853">
            <v>299.36</v>
          </cell>
          <cell r="I2853">
            <v>299.36</v>
          </cell>
          <cell r="J2853">
            <v>968.21</v>
          </cell>
          <cell r="K2853" t="str">
            <v>704</v>
          </cell>
        </row>
        <row r="2854">
          <cell r="A2854" t="str">
            <v>110300000</v>
          </cell>
          <cell r="B2854" t="str">
            <v>704C2040001</v>
          </cell>
          <cell r="C2854" t="str">
            <v>โต๊ะทำงานจนท.สินไหม 60*120*75</v>
          </cell>
          <cell r="D2854" t="str">
            <v>27 ต.ค. 41</v>
          </cell>
          <cell r="E2854">
            <v>3654.87</v>
          </cell>
          <cell r="F2854">
            <v>0</v>
          </cell>
          <cell r="G2854">
            <v>20</v>
          </cell>
          <cell r="H2854">
            <v>863.12</v>
          </cell>
          <cell r="I2854">
            <v>863.12</v>
          </cell>
          <cell r="J2854">
            <v>2791.75</v>
          </cell>
          <cell r="K2854" t="str">
            <v>704</v>
          </cell>
        </row>
        <row r="2855">
          <cell r="A2855" t="str">
            <v>110300000</v>
          </cell>
          <cell r="B2855" t="str">
            <v>704C2040002</v>
          </cell>
          <cell r="C2855" t="str">
            <v>โต๊ะทำงานจนท.สินไหม 60*120*75</v>
          </cell>
          <cell r="D2855" t="str">
            <v>27 ต.ค. 41</v>
          </cell>
          <cell r="E2855">
            <v>3654.87</v>
          </cell>
          <cell r="F2855">
            <v>0</v>
          </cell>
          <cell r="G2855">
            <v>20</v>
          </cell>
          <cell r="H2855">
            <v>863.12</v>
          </cell>
          <cell r="I2855">
            <v>863.12</v>
          </cell>
          <cell r="J2855">
            <v>2791.75</v>
          </cell>
          <cell r="K2855" t="str">
            <v>704</v>
          </cell>
        </row>
        <row r="2856">
          <cell r="A2856" t="str">
            <v>110300000</v>
          </cell>
          <cell r="B2856" t="str">
            <v>704C2040003</v>
          </cell>
          <cell r="C2856" t="str">
            <v>โต๊ะทำงานจนท.สินไหม 60*120*75</v>
          </cell>
          <cell r="D2856" t="str">
            <v>27 ต.ค. 41</v>
          </cell>
          <cell r="E2856">
            <v>3654.87</v>
          </cell>
          <cell r="F2856">
            <v>0</v>
          </cell>
          <cell r="G2856">
            <v>20</v>
          </cell>
          <cell r="H2856">
            <v>863.12</v>
          </cell>
          <cell r="I2856">
            <v>863.12</v>
          </cell>
          <cell r="J2856">
            <v>2791.75</v>
          </cell>
          <cell r="K2856" t="str">
            <v>704</v>
          </cell>
        </row>
        <row r="2857">
          <cell r="A2857" t="str">
            <v>110300000</v>
          </cell>
          <cell r="B2857" t="str">
            <v>704C2080001</v>
          </cell>
          <cell r="C2857" t="str">
            <v>โต๊ะวางคอมพิวเตอร์ - ปรินเตอร์ 60*100*75</v>
          </cell>
          <cell r="D2857" t="str">
            <v>27 ต.ค. 41</v>
          </cell>
          <cell r="E2857">
            <v>2336.75</v>
          </cell>
          <cell r="F2857">
            <v>0</v>
          </cell>
          <cell r="G2857">
            <v>20</v>
          </cell>
          <cell r="H2857">
            <v>551.82000000000005</v>
          </cell>
          <cell r="I2857">
            <v>551.82000000000005</v>
          </cell>
          <cell r="J2857">
            <v>1784.93</v>
          </cell>
          <cell r="K2857" t="str">
            <v>704</v>
          </cell>
        </row>
        <row r="2858">
          <cell r="A2858" t="str">
            <v>110300000</v>
          </cell>
          <cell r="B2858" t="str">
            <v>704C21K0001</v>
          </cell>
          <cell r="C2858" t="str">
            <v>เก้าอี้ทำงานจนท.สินไหม - ธุรการ</v>
          </cell>
          <cell r="D2858" t="str">
            <v>27 ต.ค. 41</v>
          </cell>
          <cell r="E2858">
            <v>2123.1</v>
          </cell>
          <cell r="F2858">
            <v>0</v>
          </cell>
          <cell r="G2858">
            <v>20</v>
          </cell>
          <cell r="H2858">
            <v>501.37</v>
          </cell>
          <cell r="I2858">
            <v>501.37</v>
          </cell>
          <cell r="J2858">
            <v>1621.73</v>
          </cell>
          <cell r="K2858" t="str">
            <v>704</v>
          </cell>
        </row>
        <row r="2859">
          <cell r="A2859" t="str">
            <v>110300000</v>
          </cell>
          <cell r="B2859" t="str">
            <v>704C21K0002</v>
          </cell>
          <cell r="C2859" t="str">
            <v>เก้าอี้ทำงานจนท.สินไหม - ธุรการ</v>
          </cell>
          <cell r="D2859" t="str">
            <v>27 ต.ค. 41</v>
          </cell>
          <cell r="E2859">
            <v>2123.1</v>
          </cell>
          <cell r="F2859">
            <v>0</v>
          </cell>
          <cell r="G2859">
            <v>20</v>
          </cell>
          <cell r="H2859">
            <v>501.37</v>
          </cell>
          <cell r="I2859">
            <v>501.37</v>
          </cell>
          <cell r="J2859">
            <v>1621.73</v>
          </cell>
          <cell r="K2859" t="str">
            <v>704</v>
          </cell>
        </row>
        <row r="2860">
          <cell r="A2860" t="str">
            <v>110300000</v>
          </cell>
          <cell r="B2860" t="str">
            <v>704C21K0003</v>
          </cell>
          <cell r="C2860" t="str">
            <v>เก้าอี้ทำงานจนท.สินไหม - ธุรการ</v>
          </cell>
          <cell r="D2860" t="str">
            <v>27 ต.ค. 41</v>
          </cell>
          <cell r="E2860">
            <v>2123.1</v>
          </cell>
          <cell r="F2860">
            <v>0</v>
          </cell>
          <cell r="G2860">
            <v>20</v>
          </cell>
          <cell r="H2860">
            <v>501.37</v>
          </cell>
          <cell r="I2860">
            <v>501.37</v>
          </cell>
          <cell r="J2860">
            <v>1621.73</v>
          </cell>
          <cell r="K2860" t="str">
            <v>704</v>
          </cell>
        </row>
        <row r="2861">
          <cell r="A2861" t="str">
            <v>110300000</v>
          </cell>
          <cell r="B2861" t="str">
            <v>704C2AR0001</v>
          </cell>
          <cell r="C2861" t="str">
            <v>Aircondition</v>
          </cell>
          <cell r="D2861" t="str">
            <v>22 ก.ย. 41</v>
          </cell>
          <cell r="E2861">
            <v>39800</v>
          </cell>
          <cell r="F2861">
            <v>0</v>
          </cell>
          <cell r="G2861">
            <v>20</v>
          </cell>
          <cell r="H2861">
            <v>10162.6</v>
          </cell>
          <cell r="I2861">
            <v>10162.6</v>
          </cell>
          <cell r="J2861">
            <v>29637.4</v>
          </cell>
          <cell r="K2861" t="str">
            <v>704</v>
          </cell>
        </row>
        <row r="2862">
          <cell r="A2862" t="str">
            <v>110300000</v>
          </cell>
          <cell r="B2862" t="str">
            <v>704C2CB0001</v>
          </cell>
          <cell r="C2862" t="str">
            <v>ตู้เก็บเอกสารบานเลื่อน  40-80-75</v>
          </cell>
          <cell r="D2862" t="str">
            <v>27 ต.ค. 41</v>
          </cell>
          <cell r="E2862">
            <v>2263.31</v>
          </cell>
          <cell r="F2862">
            <v>0</v>
          </cell>
          <cell r="G2862">
            <v>20</v>
          </cell>
          <cell r="H2862">
            <v>534.57000000000005</v>
          </cell>
          <cell r="I2862">
            <v>534.57000000000005</v>
          </cell>
          <cell r="J2862">
            <v>1728.74</v>
          </cell>
          <cell r="K2862" t="str">
            <v>704</v>
          </cell>
        </row>
        <row r="2863">
          <cell r="A2863" t="str">
            <v>110300000</v>
          </cell>
          <cell r="B2863" t="str">
            <v>704C2CB0002</v>
          </cell>
          <cell r="C2863" t="str">
            <v>ตู้เก็บเอกสาร 40-80-190</v>
          </cell>
          <cell r="D2863" t="str">
            <v>27 ต.ค. 41</v>
          </cell>
          <cell r="E2863">
            <v>4498.01</v>
          </cell>
          <cell r="F2863">
            <v>0</v>
          </cell>
          <cell r="G2863">
            <v>20</v>
          </cell>
          <cell r="H2863">
            <v>1062.23</v>
          </cell>
          <cell r="I2863">
            <v>1062.23</v>
          </cell>
          <cell r="J2863">
            <v>3435.78</v>
          </cell>
          <cell r="K2863" t="str">
            <v>704</v>
          </cell>
        </row>
        <row r="2864">
          <cell r="A2864" t="str">
            <v>110300000</v>
          </cell>
          <cell r="B2864" t="str">
            <v>704C2CB0003</v>
          </cell>
          <cell r="C2864" t="str">
            <v>ตู้เก็บเอกสาร 40-80-190</v>
          </cell>
          <cell r="D2864" t="str">
            <v>27 ต.ค. 41</v>
          </cell>
          <cell r="E2864">
            <v>4498.01</v>
          </cell>
          <cell r="F2864">
            <v>0</v>
          </cell>
          <cell r="G2864">
            <v>20</v>
          </cell>
          <cell r="H2864">
            <v>1062.23</v>
          </cell>
          <cell r="I2864">
            <v>1062.23</v>
          </cell>
          <cell r="J2864">
            <v>3435.78</v>
          </cell>
          <cell r="K2864" t="str">
            <v>704</v>
          </cell>
        </row>
        <row r="2865">
          <cell r="A2865" t="str">
            <v>110300000</v>
          </cell>
          <cell r="B2865" t="str">
            <v>704C2CB0004</v>
          </cell>
          <cell r="C2865" t="str">
            <v>ตู้เก็บเอกสาร 40-80-190</v>
          </cell>
          <cell r="D2865" t="str">
            <v>27 ต.ค. 41</v>
          </cell>
          <cell r="E2865">
            <v>4498.01</v>
          </cell>
          <cell r="F2865">
            <v>0</v>
          </cell>
          <cell r="G2865">
            <v>20</v>
          </cell>
          <cell r="H2865">
            <v>1062.23</v>
          </cell>
          <cell r="I2865">
            <v>1062.23</v>
          </cell>
          <cell r="J2865">
            <v>3435.78</v>
          </cell>
          <cell r="K2865" t="str">
            <v>704</v>
          </cell>
        </row>
        <row r="2866">
          <cell r="A2866" t="str">
            <v>110300000</v>
          </cell>
          <cell r="B2866" t="str">
            <v>704C2CB0005</v>
          </cell>
          <cell r="C2866" t="str">
            <v>ตู้เก็บเอกสารบานเลื่อน  40-80-75</v>
          </cell>
          <cell r="D2866" t="str">
            <v>27 ต.ค. 41</v>
          </cell>
          <cell r="E2866">
            <v>2263.31</v>
          </cell>
          <cell r="F2866">
            <v>0</v>
          </cell>
          <cell r="G2866">
            <v>20</v>
          </cell>
          <cell r="H2866">
            <v>534.57000000000005</v>
          </cell>
          <cell r="I2866">
            <v>534.57000000000005</v>
          </cell>
          <cell r="J2866">
            <v>1728.74</v>
          </cell>
          <cell r="K2866" t="str">
            <v>704</v>
          </cell>
        </row>
        <row r="2867">
          <cell r="A2867" t="str">
            <v>110300000</v>
          </cell>
          <cell r="B2867" t="str">
            <v>704C2CB0006</v>
          </cell>
          <cell r="C2867" t="str">
            <v>ตู้เก็บเอกสาร ลิ้นชัก 40-90-75</v>
          </cell>
          <cell r="D2867" t="str">
            <v>27 ต.ค. 41</v>
          </cell>
          <cell r="E2867">
            <v>3376.37</v>
          </cell>
          <cell r="F2867">
            <v>0</v>
          </cell>
          <cell r="G2867">
            <v>20</v>
          </cell>
          <cell r="H2867">
            <v>797.35</v>
          </cell>
          <cell r="I2867">
            <v>797.35</v>
          </cell>
          <cell r="J2867">
            <v>2579.02</v>
          </cell>
          <cell r="K2867" t="str">
            <v>704</v>
          </cell>
        </row>
        <row r="2868">
          <cell r="A2868" t="str">
            <v>110300000</v>
          </cell>
          <cell r="B2868" t="str">
            <v>704C2CH0001</v>
          </cell>
          <cell r="C2868" t="str">
            <v>เก้าอี้พักคอย 3 ที่นั่ง</v>
          </cell>
          <cell r="D2868" t="str">
            <v>27 ต.ค. 41</v>
          </cell>
          <cell r="E2868">
            <v>3037.77</v>
          </cell>
          <cell r="F2868">
            <v>0</v>
          </cell>
          <cell r="G2868">
            <v>20</v>
          </cell>
          <cell r="H2868">
            <v>1062.23</v>
          </cell>
          <cell r="I2868">
            <v>1062.23</v>
          </cell>
          <cell r="J2868">
            <v>1975.54</v>
          </cell>
          <cell r="K2868" t="str">
            <v>704</v>
          </cell>
        </row>
        <row r="2869">
          <cell r="A2869" t="str">
            <v>110300000</v>
          </cell>
          <cell r="B2869" t="str">
            <v>704C2CH0002</v>
          </cell>
          <cell r="C2869" t="str">
            <v>เก้าอี้รับแขกหน้าโต๊ะ จนท.สินไหม</v>
          </cell>
          <cell r="D2869" t="str">
            <v>27 ต.ค. 41</v>
          </cell>
          <cell r="E2869">
            <v>1705.35</v>
          </cell>
          <cell r="F2869">
            <v>0</v>
          </cell>
          <cell r="G2869">
            <v>20</v>
          </cell>
          <cell r="H2869">
            <v>402.74</v>
          </cell>
          <cell r="I2869">
            <v>402.74</v>
          </cell>
          <cell r="J2869">
            <v>1302.6099999999999</v>
          </cell>
          <cell r="K2869" t="str">
            <v>704</v>
          </cell>
        </row>
        <row r="2870">
          <cell r="A2870" t="str">
            <v>110300000</v>
          </cell>
          <cell r="B2870" t="str">
            <v>704C2CH0003</v>
          </cell>
          <cell r="C2870" t="str">
            <v>เก้าอี้รับแขกหน้าโต๊ะ จนท.สินไหม</v>
          </cell>
          <cell r="D2870" t="str">
            <v>27 ต.ค. 41</v>
          </cell>
          <cell r="E2870">
            <v>1705.35</v>
          </cell>
          <cell r="F2870">
            <v>0</v>
          </cell>
          <cell r="G2870">
            <v>20</v>
          </cell>
          <cell r="H2870">
            <v>402.74</v>
          </cell>
          <cell r="I2870">
            <v>402.74</v>
          </cell>
          <cell r="J2870">
            <v>1302.6099999999999</v>
          </cell>
          <cell r="K2870" t="str">
            <v>704</v>
          </cell>
        </row>
        <row r="2871">
          <cell r="A2871" t="str">
            <v>110300000</v>
          </cell>
          <cell r="B2871" t="str">
            <v>704C2CH0005</v>
          </cell>
          <cell r="C2871" t="str">
            <v>เก้าอี้รับแขกหน้าโต๊ะ จนท.สินไหม</v>
          </cell>
          <cell r="D2871" t="str">
            <v>27 ต.ค. 41</v>
          </cell>
          <cell r="E2871">
            <v>1705.35</v>
          </cell>
          <cell r="F2871">
            <v>0</v>
          </cell>
          <cell r="G2871">
            <v>20</v>
          </cell>
          <cell r="H2871">
            <v>402.74</v>
          </cell>
          <cell r="I2871">
            <v>402.74</v>
          </cell>
          <cell r="J2871">
            <v>1302.6099999999999</v>
          </cell>
          <cell r="K2871" t="str">
            <v>704</v>
          </cell>
        </row>
        <row r="2872">
          <cell r="A2872" t="str">
            <v>110300000</v>
          </cell>
          <cell r="B2872" t="str">
            <v>704C2CH0006</v>
          </cell>
          <cell r="C2872" t="str">
            <v>เก้าอี้ทำงานผจก.</v>
          </cell>
          <cell r="D2872" t="str">
            <v>27 ต.ค. 41</v>
          </cell>
          <cell r="E2872">
            <v>4038.29</v>
          </cell>
          <cell r="F2872">
            <v>0</v>
          </cell>
          <cell r="G2872">
            <v>20</v>
          </cell>
          <cell r="H2872">
            <v>953.72</v>
          </cell>
          <cell r="I2872">
            <v>953.72</v>
          </cell>
          <cell r="J2872">
            <v>3084.57</v>
          </cell>
          <cell r="K2872" t="str">
            <v>704</v>
          </cell>
        </row>
        <row r="2873">
          <cell r="A2873" t="str">
            <v>110300000</v>
          </cell>
          <cell r="B2873" t="str">
            <v>704C2CH0007</v>
          </cell>
          <cell r="C2873" t="str">
            <v>เก้าอี้รับแขกหน้าโต๊ะ จนท.สินไหม</v>
          </cell>
          <cell r="D2873" t="str">
            <v>27 ต.ค. 41</v>
          </cell>
          <cell r="E2873">
            <v>1705.35</v>
          </cell>
          <cell r="F2873">
            <v>0</v>
          </cell>
          <cell r="G2873">
            <v>20</v>
          </cell>
          <cell r="H2873">
            <v>402.74</v>
          </cell>
          <cell r="I2873">
            <v>402.74</v>
          </cell>
          <cell r="J2873">
            <v>1302.6099999999999</v>
          </cell>
          <cell r="K2873" t="str">
            <v>704</v>
          </cell>
        </row>
        <row r="2874">
          <cell r="A2874" t="str">
            <v>110300000</v>
          </cell>
          <cell r="B2874" t="str">
            <v>704C2CH0008</v>
          </cell>
          <cell r="C2874" t="str">
            <v>เก้าอี้รับแขกหน้าโต๊ะ จนท.สินไหม</v>
          </cell>
          <cell r="D2874" t="str">
            <v>27 ต.ค. 41</v>
          </cell>
          <cell r="E2874">
            <v>1705.35</v>
          </cell>
          <cell r="F2874">
            <v>0</v>
          </cell>
          <cell r="G2874">
            <v>20</v>
          </cell>
          <cell r="H2874">
            <v>402.74</v>
          </cell>
          <cell r="I2874">
            <v>402.74</v>
          </cell>
          <cell r="J2874">
            <v>1302.6099999999999</v>
          </cell>
          <cell r="K2874" t="str">
            <v>704</v>
          </cell>
        </row>
        <row r="2875">
          <cell r="A2875" t="str">
            <v>110300000</v>
          </cell>
          <cell r="B2875" t="str">
            <v>704C2CS0001</v>
          </cell>
          <cell r="C2875" t="str">
            <v>เครื่องคิดเลข</v>
          </cell>
          <cell r="D2875" t="str">
            <v>19 ต.ค. 41</v>
          </cell>
          <cell r="E2875">
            <v>640</v>
          </cell>
          <cell r="F2875">
            <v>0</v>
          </cell>
          <cell r="G2875">
            <v>20</v>
          </cell>
          <cell r="H2875">
            <v>25.95</v>
          </cell>
          <cell r="I2875">
            <v>25.95</v>
          </cell>
          <cell r="J2875">
            <v>0</v>
          </cell>
          <cell r="K2875" t="str">
            <v>704</v>
          </cell>
        </row>
        <row r="2876">
          <cell r="A2876" t="str">
            <v>110300000</v>
          </cell>
          <cell r="B2876" t="str">
            <v>704C2CS0002</v>
          </cell>
          <cell r="C2876" t="str">
            <v>เครื่องคิดเลข</v>
          </cell>
          <cell r="D2876" t="str">
            <v>19 ต.ค. 41</v>
          </cell>
          <cell r="E2876">
            <v>640</v>
          </cell>
          <cell r="F2876">
            <v>0</v>
          </cell>
          <cell r="G2876">
            <v>20</v>
          </cell>
          <cell r="H2876">
            <v>25.95</v>
          </cell>
          <cell r="I2876">
            <v>25.95</v>
          </cell>
          <cell r="J2876">
            <v>0</v>
          </cell>
          <cell r="K2876" t="str">
            <v>704</v>
          </cell>
        </row>
        <row r="2877">
          <cell r="A2877" t="str">
            <v>110300000</v>
          </cell>
          <cell r="B2877" t="str">
            <v>704C2KB0001</v>
          </cell>
          <cell r="C2877" t="str">
            <v>กระติกน้ำร้อน</v>
          </cell>
          <cell r="D2877" t="str">
            <v>25 ม.ค. 42</v>
          </cell>
          <cell r="E2877">
            <v>654.54</v>
          </cell>
          <cell r="F2877">
            <v>0</v>
          </cell>
          <cell r="G2877">
            <v>20</v>
          </cell>
          <cell r="H2877">
            <v>122.31</v>
          </cell>
          <cell r="I2877">
            <v>122.31</v>
          </cell>
          <cell r="J2877">
            <v>532.23</v>
          </cell>
          <cell r="K2877" t="str">
            <v>704</v>
          </cell>
        </row>
        <row r="2878">
          <cell r="A2878" t="str">
            <v>110300000</v>
          </cell>
          <cell r="B2878" t="str">
            <v>704C2KB0002</v>
          </cell>
          <cell r="C2878" t="str">
            <v>เครื่องคำนวณ</v>
          </cell>
          <cell r="D2878" t="str">
            <v>3 ก.พ. 42</v>
          </cell>
          <cell r="E2878">
            <v>604.54</v>
          </cell>
          <cell r="F2878">
            <v>0</v>
          </cell>
          <cell r="G2878">
            <v>20</v>
          </cell>
          <cell r="H2878">
            <v>109.99</v>
          </cell>
          <cell r="I2878">
            <v>109.99</v>
          </cell>
          <cell r="J2878">
            <v>494.55</v>
          </cell>
          <cell r="K2878" t="str">
            <v>704</v>
          </cell>
        </row>
        <row r="2879">
          <cell r="A2879" t="str">
            <v>110300000</v>
          </cell>
          <cell r="B2879" t="str">
            <v>704C2KB0003</v>
          </cell>
          <cell r="C2879" t="str">
            <v>เครื่องคำนวณ</v>
          </cell>
          <cell r="D2879" t="str">
            <v>3 ก.พ. 42</v>
          </cell>
          <cell r="E2879">
            <v>604.54999999999995</v>
          </cell>
          <cell r="F2879">
            <v>0</v>
          </cell>
          <cell r="G2879">
            <v>20</v>
          </cell>
          <cell r="H2879">
            <v>109.99</v>
          </cell>
          <cell r="I2879">
            <v>109.99</v>
          </cell>
          <cell r="J2879">
            <v>494.56</v>
          </cell>
          <cell r="K2879" t="str">
            <v>704</v>
          </cell>
        </row>
        <row r="2880">
          <cell r="A2880" t="str">
            <v>110300000</v>
          </cell>
          <cell r="B2880" t="str">
            <v>704C2PA0001</v>
          </cell>
          <cell r="C2880" t="str">
            <v>PARTTITION ครึ่งกระจก 250-150</v>
          </cell>
          <cell r="D2880" t="str">
            <v>27 ต.ค. 41</v>
          </cell>
          <cell r="E2880">
            <v>6377.9</v>
          </cell>
          <cell r="F2880">
            <v>0</v>
          </cell>
          <cell r="G2880">
            <v>20</v>
          </cell>
          <cell r="H2880">
            <v>1506.24</v>
          </cell>
          <cell r="I2880">
            <v>1506.24</v>
          </cell>
          <cell r="J2880">
            <v>4871.66</v>
          </cell>
          <cell r="K2880" t="str">
            <v>704</v>
          </cell>
        </row>
        <row r="2881">
          <cell r="A2881" t="str">
            <v>110300000</v>
          </cell>
          <cell r="B2881" t="str">
            <v>704C2PP0001</v>
          </cell>
          <cell r="C2881" t="str">
            <v xml:space="preserve"> ปั้มน้ำมิตซูบิชิ</v>
          </cell>
          <cell r="D2881" t="str">
            <v>6 พ.ย. 41</v>
          </cell>
          <cell r="E2881">
            <v>4727.2700000000004</v>
          </cell>
          <cell r="F2881">
            <v>0</v>
          </cell>
          <cell r="G2881">
            <v>20</v>
          </cell>
          <cell r="H2881">
            <v>145.06</v>
          </cell>
          <cell r="I2881">
            <v>145.06</v>
          </cell>
          <cell r="J2881">
            <v>0</v>
          </cell>
          <cell r="K2881" t="str">
            <v>702</v>
          </cell>
        </row>
        <row r="2882">
          <cell r="A2882" t="str">
            <v>110300000</v>
          </cell>
          <cell r="B2882" t="str">
            <v>704C2PT0001</v>
          </cell>
          <cell r="C2882" t="str">
            <v>กระติกน้ำร้อน</v>
          </cell>
          <cell r="D2882" t="str">
            <v>8 พ.ย. 41</v>
          </cell>
          <cell r="E2882">
            <v>627.27</v>
          </cell>
          <cell r="F2882">
            <v>0</v>
          </cell>
          <cell r="G2882">
            <v>20</v>
          </cell>
          <cell r="H2882">
            <v>18.559999999999999</v>
          </cell>
          <cell r="I2882">
            <v>18.559999999999999</v>
          </cell>
          <cell r="J2882">
            <v>0</v>
          </cell>
          <cell r="K2882" t="str">
            <v>704</v>
          </cell>
        </row>
        <row r="2883">
          <cell r="A2883" t="str">
            <v>110300000</v>
          </cell>
          <cell r="B2883" t="str">
            <v>704C2TA0001</v>
          </cell>
          <cell r="C2883" t="str">
            <v>โต๊ะทำงาน ผจก. 75-165-75</v>
          </cell>
          <cell r="D2883" t="str">
            <v>27 ต.ค. 41</v>
          </cell>
          <cell r="E2883">
            <v>4601.97</v>
          </cell>
          <cell r="F2883">
            <v>0</v>
          </cell>
          <cell r="G2883">
            <v>20</v>
          </cell>
          <cell r="H2883">
            <v>1086.83</v>
          </cell>
          <cell r="I2883">
            <v>1086.83</v>
          </cell>
          <cell r="J2883">
            <v>3515.14</v>
          </cell>
          <cell r="K2883" t="str">
            <v>704</v>
          </cell>
        </row>
        <row r="2884">
          <cell r="A2884" t="str">
            <v>110300000</v>
          </cell>
          <cell r="B2884" t="str">
            <v>704C2TA0002</v>
          </cell>
          <cell r="C2884" t="str">
            <v>โต๊ะข้างวาง คอมพิวเตอร์ 50-90-75</v>
          </cell>
          <cell r="D2884" t="str">
            <v>27 ต.ค. 41</v>
          </cell>
          <cell r="E2884">
            <v>2082.09</v>
          </cell>
          <cell r="F2884">
            <v>0</v>
          </cell>
          <cell r="G2884">
            <v>20</v>
          </cell>
          <cell r="H2884">
            <v>491.75</v>
          </cell>
          <cell r="I2884">
            <v>491.75</v>
          </cell>
          <cell r="J2884">
            <v>1590.34</v>
          </cell>
          <cell r="K2884" t="str">
            <v>704</v>
          </cell>
        </row>
        <row r="2885">
          <cell r="A2885" t="str">
            <v>110300000</v>
          </cell>
          <cell r="B2885" t="str">
            <v>705C2030001</v>
          </cell>
          <cell r="C2885" t="str">
            <v>โต๊ะเข้ามุมจนท.สินไหม 60*60*75</v>
          </cell>
          <cell r="D2885" t="str">
            <v>27 ต.ค. 41</v>
          </cell>
          <cell r="E2885">
            <v>1267.57</v>
          </cell>
          <cell r="F2885">
            <v>0</v>
          </cell>
          <cell r="G2885">
            <v>20</v>
          </cell>
          <cell r="H2885">
            <v>299.36</v>
          </cell>
          <cell r="I2885">
            <v>299.36</v>
          </cell>
          <cell r="J2885">
            <v>968.21</v>
          </cell>
          <cell r="K2885" t="str">
            <v>705</v>
          </cell>
        </row>
        <row r="2886">
          <cell r="A2886" t="str">
            <v>110300000</v>
          </cell>
          <cell r="B2886" t="str">
            <v>705C2040001</v>
          </cell>
          <cell r="C2886" t="str">
            <v>โต๊ะทำงานจนท.สินไหม 60*120*75</v>
          </cell>
          <cell r="D2886" t="str">
            <v>27 ต.ค. 41</v>
          </cell>
          <cell r="E2886">
            <v>3654.87</v>
          </cell>
          <cell r="F2886">
            <v>0</v>
          </cell>
          <cell r="G2886">
            <v>20</v>
          </cell>
          <cell r="H2886">
            <v>863.12</v>
          </cell>
          <cell r="I2886">
            <v>863.12</v>
          </cell>
          <cell r="J2886">
            <v>2791.75</v>
          </cell>
          <cell r="K2886" t="str">
            <v>705</v>
          </cell>
        </row>
        <row r="2887">
          <cell r="A2887" t="str">
            <v>110300000</v>
          </cell>
          <cell r="B2887" t="str">
            <v>705C2040002</v>
          </cell>
          <cell r="C2887" t="str">
            <v>โต๊ะทำงานจนท.สินไหม 60*120*75</v>
          </cell>
          <cell r="D2887" t="str">
            <v>27 ต.ค. 41</v>
          </cell>
          <cell r="E2887">
            <v>3654.87</v>
          </cell>
          <cell r="F2887">
            <v>0</v>
          </cell>
          <cell r="G2887">
            <v>20</v>
          </cell>
          <cell r="H2887">
            <v>863.12</v>
          </cell>
          <cell r="I2887">
            <v>863.12</v>
          </cell>
          <cell r="J2887">
            <v>2791.75</v>
          </cell>
          <cell r="K2887" t="str">
            <v>705</v>
          </cell>
        </row>
        <row r="2888">
          <cell r="A2888" t="str">
            <v>110300000</v>
          </cell>
          <cell r="B2888" t="str">
            <v>705C2040003</v>
          </cell>
          <cell r="C2888" t="str">
            <v>โต๊ะทำงานจนท.สินไหม 60*120*75</v>
          </cell>
          <cell r="D2888" t="str">
            <v>27 ต.ค. 41</v>
          </cell>
          <cell r="E2888">
            <v>3654.87</v>
          </cell>
          <cell r="F2888">
            <v>0</v>
          </cell>
          <cell r="G2888">
            <v>20</v>
          </cell>
          <cell r="H2888">
            <v>863.12</v>
          </cell>
          <cell r="I2888">
            <v>863.12</v>
          </cell>
          <cell r="J2888">
            <v>2791.75</v>
          </cell>
          <cell r="K2888" t="str">
            <v>705</v>
          </cell>
        </row>
        <row r="2889">
          <cell r="A2889" t="str">
            <v>110300000</v>
          </cell>
          <cell r="B2889" t="str">
            <v>705C2080001</v>
          </cell>
          <cell r="C2889" t="str">
            <v>โต๊ะวางคอมพิวเตอร์ - ปรินเตอร์ 60*100*75</v>
          </cell>
          <cell r="D2889" t="str">
            <v>27 ต.ค. 41</v>
          </cell>
          <cell r="E2889">
            <v>2336.75</v>
          </cell>
          <cell r="F2889">
            <v>0</v>
          </cell>
          <cell r="G2889">
            <v>20</v>
          </cell>
          <cell r="H2889">
            <v>551.82000000000005</v>
          </cell>
          <cell r="I2889">
            <v>551.82000000000005</v>
          </cell>
          <cell r="J2889">
            <v>1784.93</v>
          </cell>
          <cell r="K2889" t="str">
            <v>705</v>
          </cell>
        </row>
        <row r="2890">
          <cell r="A2890" t="str">
            <v>110300000</v>
          </cell>
          <cell r="B2890" t="str">
            <v>705C21K0001</v>
          </cell>
          <cell r="C2890" t="str">
            <v>เก้าอี้ทำงานจนท.สินไหม - ธุรการ</v>
          </cell>
          <cell r="D2890" t="str">
            <v>27 ต.ค. 41</v>
          </cell>
          <cell r="E2890">
            <v>2123.1</v>
          </cell>
          <cell r="F2890">
            <v>0</v>
          </cell>
          <cell r="G2890">
            <v>20</v>
          </cell>
          <cell r="H2890">
            <v>501.37</v>
          </cell>
          <cell r="I2890">
            <v>501.37</v>
          </cell>
          <cell r="J2890">
            <v>1621.73</v>
          </cell>
          <cell r="K2890" t="str">
            <v>705</v>
          </cell>
        </row>
        <row r="2891">
          <cell r="A2891" t="str">
            <v>110300000</v>
          </cell>
          <cell r="B2891" t="str">
            <v>705C21K0002</v>
          </cell>
          <cell r="C2891" t="str">
            <v>เก้าอี้ทำงานจนท.สินไหม - ธุรการ</v>
          </cell>
          <cell r="D2891" t="str">
            <v>27 ต.ค. 41</v>
          </cell>
          <cell r="E2891">
            <v>2123.1</v>
          </cell>
          <cell r="F2891">
            <v>0</v>
          </cell>
          <cell r="G2891">
            <v>20</v>
          </cell>
          <cell r="H2891">
            <v>501.37</v>
          </cell>
          <cell r="I2891">
            <v>501.37</v>
          </cell>
          <cell r="J2891">
            <v>1621.73</v>
          </cell>
          <cell r="K2891" t="str">
            <v>705</v>
          </cell>
        </row>
        <row r="2892">
          <cell r="A2892" t="str">
            <v>110300000</v>
          </cell>
          <cell r="B2892" t="str">
            <v>705C21K0003</v>
          </cell>
          <cell r="C2892" t="str">
            <v>เก้าอี้ทำงานจนท.สินไหม - ธุรการ</v>
          </cell>
          <cell r="D2892" t="str">
            <v>27 ต.ค. 41</v>
          </cell>
          <cell r="E2892">
            <v>2123.1</v>
          </cell>
          <cell r="F2892">
            <v>0</v>
          </cell>
          <cell r="G2892">
            <v>20</v>
          </cell>
          <cell r="H2892">
            <v>501.37</v>
          </cell>
          <cell r="I2892">
            <v>501.37</v>
          </cell>
          <cell r="J2892">
            <v>1621.73</v>
          </cell>
          <cell r="K2892" t="str">
            <v>705</v>
          </cell>
        </row>
        <row r="2893">
          <cell r="A2893" t="str">
            <v>110300000</v>
          </cell>
          <cell r="B2893" t="str">
            <v>705C21L0001</v>
          </cell>
          <cell r="C2893" t="str">
            <v>เก้าอี้รับแขกหน้าโต๊ะจนท.สินไหม</v>
          </cell>
          <cell r="D2893" t="str">
            <v>27 ต.ค. 41</v>
          </cell>
          <cell r="E2893">
            <v>1705.35</v>
          </cell>
          <cell r="F2893">
            <v>0</v>
          </cell>
          <cell r="G2893">
            <v>20</v>
          </cell>
          <cell r="H2893">
            <v>402.74</v>
          </cell>
          <cell r="I2893">
            <v>402.74</v>
          </cell>
          <cell r="J2893">
            <v>1302.6099999999999</v>
          </cell>
          <cell r="K2893" t="str">
            <v>705</v>
          </cell>
        </row>
        <row r="2894">
          <cell r="A2894" t="str">
            <v>110300000</v>
          </cell>
          <cell r="B2894" t="str">
            <v>705C21L0002</v>
          </cell>
          <cell r="C2894" t="str">
            <v>เก้าอี้รับแขกหน้าโต๊ะจนท.สินไหม</v>
          </cell>
          <cell r="D2894" t="str">
            <v>27 ต.ค. 41</v>
          </cell>
          <cell r="E2894">
            <v>1705.35</v>
          </cell>
          <cell r="F2894">
            <v>0</v>
          </cell>
          <cell r="G2894">
            <v>20</v>
          </cell>
          <cell r="H2894">
            <v>402.74</v>
          </cell>
          <cell r="I2894">
            <v>402.74</v>
          </cell>
          <cell r="J2894">
            <v>1302.6099999999999</v>
          </cell>
          <cell r="K2894" t="str">
            <v>705</v>
          </cell>
        </row>
        <row r="2895">
          <cell r="A2895" t="str">
            <v>110300000</v>
          </cell>
          <cell r="B2895" t="str">
            <v>705C21L0003</v>
          </cell>
          <cell r="C2895" t="str">
            <v>เก้าอี้รับแขกหน้าโต๊ะจนท.สินไหม</v>
          </cell>
          <cell r="D2895" t="str">
            <v>27 ต.ค. 41</v>
          </cell>
          <cell r="E2895">
            <v>1705.35</v>
          </cell>
          <cell r="F2895">
            <v>0</v>
          </cell>
          <cell r="G2895">
            <v>20</v>
          </cell>
          <cell r="H2895">
            <v>402.74</v>
          </cell>
          <cell r="I2895">
            <v>402.74</v>
          </cell>
          <cell r="J2895">
            <v>1302.6099999999999</v>
          </cell>
          <cell r="K2895" t="str">
            <v>705</v>
          </cell>
        </row>
        <row r="2896">
          <cell r="A2896" t="str">
            <v>110300000</v>
          </cell>
          <cell r="B2896" t="str">
            <v>705C21L0004</v>
          </cell>
          <cell r="C2896" t="str">
            <v>เก้าอี้รับแขกหน้าโต๊ะจนท.สินไหม</v>
          </cell>
          <cell r="D2896" t="str">
            <v>27 ต.ค. 41</v>
          </cell>
          <cell r="E2896">
            <v>1705.35</v>
          </cell>
          <cell r="F2896">
            <v>0</v>
          </cell>
          <cell r="G2896">
            <v>20</v>
          </cell>
          <cell r="H2896">
            <v>402.74</v>
          </cell>
          <cell r="I2896">
            <v>402.74</v>
          </cell>
          <cell r="J2896">
            <v>1302.6099999999999</v>
          </cell>
          <cell r="K2896" t="str">
            <v>705</v>
          </cell>
        </row>
        <row r="2897">
          <cell r="A2897" t="str">
            <v>110300000</v>
          </cell>
          <cell r="B2897" t="str">
            <v>705C21L0005</v>
          </cell>
          <cell r="C2897" t="str">
            <v>เก้าอี้รับแขกหน้าโต๊ะจนท.สินไหม</v>
          </cell>
          <cell r="D2897" t="str">
            <v>27 ต.ค. 41</v>
          </cell>
          <cell r="E2897">
            <v>1705.35</v>
          </cell>
          <cell r="F2897">
            <v>0</v>
          </cell>
          <cell r="G2897">
            <v>20</v>
          </cell>
          <cell r="H2897">
            <v>402.74</v>
          </cell>
          <cell r="I2897">
            <v>402.74</v>
          </cell>
          <cell r="J2897">
            <v>1302.6099999999999</v>
          </cell>
          <cell r="K2897" t="str">
            <v>705</v>
          </cell>
        </row>
        <row r="2898">
          <cell r="A2898" t="str">
            <v>110300000</v>
          </cell>
          <cell r="B2898" t="str">
            <v>705C2AR0001</v>
          </cell>
          <cell r="C2898" t="str">
            <v>AIRCONDITIONING</v>
          </cell>
          <cell r="D2898" t="str">
            <v>5 ก.ย. 41</v>
          </cell>
          <cell r="E2898">
            <v>39800</v>
          </cell>
          <cell r="F2898">
            <v>0</v>
          </cell>
          <cell r="G2898">
            <v>20</v>
          </cell>
          <cell r="H2898">
            <v>10533.34</v>
          </cell>
          <cell r="I2898">
            <v>10533.34</v>
          </cell>
          <cell r="J2898">
            <v>29266.66</v>
          </cell>
          <cell r="K2898" t="str">
            <v>705</v>
          </cell>
        </row>
        <row r="2899">
          <cell r="A2899" t="str">
            <v>110300000</v>
          </cell>
          <cell r="B2899" t="str">
            <v>705C2CB0001</v>
          </cell>
          <cell r="C2899" t="str">
            <v>ตู้เก็บเอกสารบานเลื่อน  40-80-75</v>
          </cell>
          <cell r="D2899" t="str">
            <v>27 ต.ค. 41</v>
          </cell>
          <cell r="E2899">
            <v>2263.31</v>
          </cell>
          <cell r="F2899">
            <v>0</v>
          </cell>
          <cell r="G2899">
            <v>20</v>
          </cell>
          <cell r="H2899">
            <v>534.57000000000005</v>
          </cell>
          <cell r="I2899">
            <v>534.57000000000005</v>
          </cell>
          <cell r="J2899">
            <v>1728.74</v>
          </cell>
          <cell r="K2899" t="str">
            <v>705</v>
          </cell>
        </row>
        <row r="2900">
          <cell r="A2900" t="str">
            <v>110300000</v>
          </cell>
          <cell r="B2900" t="str">
            <v>705C2CB0002</v>
          </cell>
          <cell r="C2900" t="str">
            <v>ตู้เก็บเอกสาร 40-80-190</v>
          </cell>
          <cell r="D2900" t="str">
            <v>27 ต.ค. 41</v>
          </cell>
          <cell r="E2900">
            <v>4498.01</v>
          </cell>
          <cell r="F2900">
            <v>0</v>
          </cell>
          <cell r="G2900">
            <v>20</v>
          </cell>
          <cell r="H2900">
            <v>1062.23</v>
          </cell>
          <cell r="I2900">
            <v>1062.23</v>
          </cell>
          <cell r="J2900">
            <v>3435.78</v>
          </cell>
          <cell r="K2900" t="str">
            <v>705</v>
          </cell>
        </row>
        <row r="2901">
          <cell r="A2901" t="str">
            <v>110300000</v>
          </cell>
          <cell r="B2901" t="str">
            <v>705C2CB0003</v>
          </cell>
          <cell r="C2901" t="str">
            <v>ตู้เก็บเอกสาร 40-80-190</v>
          </cell>
          <cell r="D2901" t="str">
            <v>27 ต.ค. 41</v>
          </cell>
          <cell r="E2901">
            <v>4498.01</v>
          </cell>
          <cell r="F2901">
            <v>0</v>
          </cell>
          <cell r="G2901">
            <v>20</v>
          </cell>
          <cell r="H2901">
            <v>1062.23</v>
          </cell>
          <cell r="I2901">
            <v>1062.23</v>
          </cell>
          <cell r="J2901">
            <v>3435.78</v>
          </cell>
          <cell r="K2901" t="str">
            <v>705</v>
          </cell>
        </row>
        <row r="2902">
          <cell r="A2902" t="str">
            <v>110300000</v>
          </cell>
          <cell r="B2902" t="str">
            <v>705C2CB0004</v>
          </cell>
          <cell r="C2902" t="str">
            <v>ตู้เก็บเอกสาร 40-80-190</v>
          </cell>
          <cell r="D2902" t="str">
            <v>27 ต.ค. 41</v>
          </cell>
          <cell r="E2902">
            <v>4498.01</v>
          </cell>
          <cell r="F2902">
            <v>0</v>
          </cell>
          <cell r="G2902">
            <v>20</v>
          </cell>
          <cell r="H2902">
            <v>1062.23</v>
          </cell>
          <cell r="I2902">
            <v>1062.23</v>
          </cell>
          <cell r="J2902">
            <v>3435.78</v>
          </cell>
          <cell r="K2902" t="str">
            <v>705</v>
          </cell>
        </row>
        <row r="2903">
          <cell r="A2903" t="str">
            <v>110300000</v>
          </cell>
          <cell r="B2903" t="str">
            <v>705C2CB0005</v>
          </cell>
          <cell r="C2903" t="str">
            <v>ตู้เก็บเอกสารบานเลื่อน  40-80-75</v>
          </cell>
          <cell r="D2903" t="str">
            <v>27 ต.ค. 41</v>
          </cell>
          <cell r="E2903">
            <v>2263.31</v>
          </cell>
          <cell r="F2903">
            <v>0</v>
          </cell>
          <cell r="G2903">
            <v>20</v>
          </cell>
          <cell r="H2903">
            <v>534.57000000000005</v>
          </cell>
          <cell r="I2903">
            <v>534.57000000000005</v>
          </cell>
          <cell r="J2903">
            <v>1728.74</v>
          </cell>
          <cell r="K2903" t="str">
            <v>705</v>
          </cell>
        </row>
        <row r="2904">
          <cell r="A2904" t="str">
            <v>110300000</v>
          </cell>
          <cell r="B2904" t="str">
            <v>705C2CB0006</v>
          </cell>
          <cell r="C2904" t="str">
            <v>ตู้เก็บเอกสาร ลิ้นชัก 40-90-75</v>
          </cell>
          <cell r="D2904" t="str">
            <v>27 ต.ค. 41</v>
          </cell>
          <cell r="E2904">
            <v>3376.37</v>
          </cell>
          <cell r="F2904">
            <v>0</v>
          </cell>
          <cell r="G2904">
            <v>20</v>
          </cell>
          <cell r="H2904">
            <v>797.35</v>
          </cell>
          <cell r="I2904">
            <v>797.35</v>
          </cell>
          <cell r="J2904">
            <v>2579.02</v>
          </cell>
          <cell r="K2904" t="str">
            <v>705</v>
          </cell>
        </row>
        <row r="2905">
          <cell r="A2905" t="str">
            <v>110300000</v>
          </cell>
          <cell r="B2905" t="str">
            <v>705C2CH0001</v>
          </cell>
          <cell r="C2905" t="str">
            <v>เก้าอี้พักคอย 3 ที่นั่ง</v>
          </cell>
          <cell r="D2905" t="str">
            <v>27 ต.ค. 41</v>
          </cell>
          <cell r="E2905">
            <v>3037.77</v>
          </cell>
          <cell r="F2905">
            <v>0</v>
          </cell>
          <cell r="G2905">
            <v>20</v>
          </cell>
          <cell r="H2905">
            <v>1062.23</v>
          </cell>
          <cell r="I2905">
            <v>1062.23</v>
          </cell>
          <cell r="J2905">
            <v>1975.54</v>
          </cell>
          <cell r="K2905" t="str">
            <v>705</v>
          </cell>
        </row>
        <row r="2906">
          <cell r="A2906" t="str">
            <v>110300000</v>
          </cell>
          <cell r="B2906" t="str">
            <v>705C2CH0002</v>
          </cell>
          <cell r="C2906" t="str">
            <v>เก้าอี้ทำงานผจก.</v>
          </cell>
          <cell r="D2906" t="str">
            <v>27 ต.ค. 41</v>
          </cell>
          <cell r="E2906">
            <v>4038.29</v>
          </cell>
          <cell r="F2906">
            <v>0</v>
          </cell>
          <cell r="G2906">
            <v>20</v>
          </cell>
          <cell r="H2906">
            <v>953.72</v>
          </cell>
          <cell r="I2906">
            <v>953.72</v>
          </cell>
          <cell r="J2906">
            <v>3084.57</v>
          </cell>
          <cell r="K2906" t="str">
            <v>705</v>
          </cell>
        </row>
        <row r="2907">
          <cell r="A2907" t="str">
            <v>110300000</v>
          </cell>
          <cell r="B2907" t="str">
            <v>705C2CS0001</v>
          </cell>
          <cell r="C2907" t="str">
            <v>เครื่องคิดเลข</v>
          </cell>
          <cell r="D2907" t="str">
            <v>2 ต.ค. 41</v>
          </cell>
          <cell r="E2907">
            <v>640</v>
          </cell>
          <cell r="F2907">
            <v>0</v>
          </cell>
          <cell r="G2907">
            <v>20</v>
          </cell>
          <cell r="H2907">
            <v>159.9</v>
          </cell>
          <cell r="I2907">
            <v>159.9</v>
          </cell>
          <cell r="J2907">
            <v>480.1</v>
          </cell>
          <cell r="K2907" t="str">
            <v>705</v>
          </cell>
        </row>
        <row r="2908">
          <cell r="A2908" t="str">
            <v>110300000</v>
          </cell>
          <cell r="B2908" t="str">
            <v>705C2PA0001</v>
          </cell>
          <cell r="C2908" t="str">
            <v>PARTTITION ครึ่งกระจก 250-150</v>
          </cell>
          <cell r="D2908" t="str">
            <v>27 ต.ค. 41</v>
          </cell>
          <cell r="E2908">
            <v>6377.9</v>
          </cell>
          <cell r="F2908">
            <v>0</v>
          </cell>
          <cell r="G2908">
            <v>20</v>
          </cell>
          <cell r="H2908">
            <v>1506.24</v>
          </cell>
          <cell r="I2908">
            <v>1506.24</v>
          </cell>
          <cell r="J2908">
            <v>4871.66</v>
          </cell>
          <cell r="K2908" t="str">
            <v>705</v>
          </cell>
        </row>
        <row r="2909">
          <cell r="A2909" t="str">
            <v>110300000</v>
          </cell>
          <cell r="B2909" t="str">
            <v>705C2PT0001</v>
          </cell>
          <cell r="C2909" t="str">
            <v>กระติกน้ำร้อน</v>
          </cell>
          <cell r="D2909" t="str">
            <v>1 ธ.ค. 41</v>
          </cell>
          <cell r="E2909">
            <v>790</v>
          </cell>
          <cell r="F2909">
            <v>0</v>
          </cell>
          <cell r="G2909">
            <v>20</v>
          </cell>
          <cell r="H2909">
            <v>171.44</v>
          </cell>
          <cell r="I2909">
            <v>171.44</v>
          </cell>
          <cell r="J2909">
            <v>618.55999999999995</v>
          </cell>
          <cell r="K2909" t="str">
            <v>705</v>
          </cell>
        </row>
        <row r="2910">
          <cell r="A2910" t="str">
            <v>110300000</v>
          </cell>
          <cell r="B2910" t="str">
            <v>705C2TA0001</v>
          </cell>
          <cell r="C2910" t="str">
            <v>โต๊ะทำงาน ผจก. 75-165-75</v>
          </cell>
          <cell r="D2910" t="str">
            <v>27 ต.ค. 41</v>
          </cell>
          <cell r="E2910">
            <v>4601.97</v>
          </cell>
          <cell r="F2910">
            <v>0</v>
          </cell>
          <cell r="G2910">
            <v>20</v>
          </cell>
          <cell r="H2910">
            <v>1086.83</v>
          </cell>
          <cell r="I2910">
            <v>1086.83</v>
          </cell>
          <cell r="J2910">
            <v>3515.14</v>
          </cell>
          <cell r="K2910" t="str">
            <v>705</v>
          </cell>
        </row>
        <row r="2911">
          <cell r="A2911" t="str">
            <v>110300000</v>
          </cell>
          <cell r="B2911" t="str">
            <v>705C2TA0002</v>
          </cell>
          <cell r="C2911" t="str">
            <v>โต๊ะข้างวาง คอมพิวเตอร์ 50-90-75</v>
          </cell>
          <cell r="D2911" t="str">
            <v>27 ต.ค. 41</v>
          </cell>
          <cell r="E2911">
            <v>2082.09</v>
          </cell>
          <cell r="F2911">
            <v>0</v>
          </cell>
          <cell r="G2911">
            <v>20</v>
          </cell>
          <cell r="H2911">
            <v>491.75</v>
          </cell>
          <cell r="I2911">
            <v>491.75</v>
          </cell>
          <cell r="J2911">
            <v>1590.34</v>
          </cell>
          <cell r="K2911" t="str">
            <v>705</v>
          </cell>
        </row>
        <row r="2912">
          <cell r="A2912" t="str">
            <v>110300000</v>
          </cell>
          <cell r="B2912" t="str">
            <v>706C2030001</v>
          </cell>
          <cell r="C2912" t="str">
            <v>โต๊ะเข้ามุมจนท.สินไหม 60*60*75</v>
          </cell>
          <cell r="D2912" t="str">
            <v>27 ต.ค. 41</v>
          </cell>
          <cell r="E2912">
            <v>1267.57</v>
          </cell>
          <cell r="F2912">
            <v>0</v>
          </cell>
          <cell r="G2912">
            <v>20</v>
          </cell>
          <cell r="H2912">
            <v>299.36</v>
          </cell>
          <cell r="I2912">
            <v>299.36</v>
          </cell>
          <cell r="J2912">
            <v>968.21</v>
          </cell>
          <cell r="K2912" t="str">
            <v>706</v>
          </cell>
        </row>
        <row r="2913">
          <cell r="A2913" t="str">
            <v>110300000</v>
          </cell>
          <cell r="B2913" t="str">
            <v>706C2040001</v>
          </cell>
          <cell r="C2913" t="str">
            <v>โต๊ะทำงานจนท.สินไหม 60*120*75</v>
          </cell>
          <cell r="D2913" t="str">
            <v>27 ต.ค. 41</v>
          </cell>
          <cell r="E2913">
            <v>3654.87</v>
          </cell>
          <cell r="F2913">
            <v>0</v>
          </cell>
          <cell r="G2913">
            <v>20</v>
          </cell>
          <cell r="H2913">
            <v>863.12</v>
          </cell>
          <cell r="I2913">
            <v>863.12</v>
          </cell>
          <cell r="J2913">
            <v>2791.75</v>
          </cell>
          <cell r="K2913" t="str">
            <v>706</v>
          </cell>
        </row>
        <row r="2914">
          <cell r="A2914" t="str">
            <v>110300000</v>
          </cell>
          <cell r="B2914" t="str">
            <v>706C2040002</v>
          </cell>
          <cell r="C2914" t="str">
            <v>โต๊ะทำงานจนท.สินไหม 60*120*75</v>
          </cell>
          <cell r="D2914" t="str">
            <v>27 ต.ค. 41</v>
          </cell>
          <cell r="E2914">
            <v>3654.87</v>
          </cell>
          <cell r="F2914">
            <v>0</v>
          </cell>
          <cell r="G2914">
            <v>20</v>
          </cell>
          <cell r="H2914">
            <v>863.12</v>
          </cell>
          <cell r="I2914">
            <v>863.12</v>
          </cell>
          <cell r="J2914">
            <v>2791.75</v>
          </cell>
          <cell r="K2914" t="str">
            <v>706</v>
          </cell>
        </row>
        <row r="2915">
          <cell r="A2915" t="str">
            <v>110300000</v>
          </cell>
          <cell r="B2915" t="str">
            <v>706C2040003</v>
          </cell>
          <cell r="C2915" t="str">
            <v>โต๊ะทำงานจนท.สินไหม 60*120*75</v>
          </cell>
          <cell r="D2915" t="str">
            <v>27 ต.ค. 41</v>
          </cell>
          <cell r="E2915">
            <v>3654.87</v>
          </cell>
          <cell r="F2915">
            <v>0</v>
          </cell>
          <cell r="G2915">
            <v>20</v>
          </cell>
          <cell r="H2915">
            <v>863.12</v>
          </cell>
          <cell r="I2915">
            <v>863.12</v>
          </cell>
          <cell r="J2915">
            <v>2791.75</v>
          </cell>
          <cell r="K2915" t="str">
            <v>706</v>
          </cell>
        </row>
        <row r="2916">
          <cell r="A2916" t="str">
            <v>110300000</v>
          </cell>
          <cell r="B2916" t="str">
            <v>706C2080001</v>
          </cell>
          <cell r="C2916" t="str">
            <v>โต๊ะวางคอมพิวเตอร์ - ปรินเตอร์ 60*100*75</v>
          </cell>
          <cell r="D2916" t="str">
            <v>27 ต.ค. 41</v>
          </cell>
          <cell r="E2916">
            <v>2336.75</v>
          </cell>
          <cell r="F2916">
            <v>0</v>
          </cell>
          <cell r="G2916">
            <v>20</v>
          </cell>
          <cell r="H2916">
            <v>551.82000000000005</v>
          </cell>
          <cell r="I2916">
            <v>551.82000000000005</v>
          </cell>
          <cell r="J2916">
            <v>1784.93</v>
          </cell>
          <cell r="K2916" t="str">
            <v>706</v>
          </cell>
        </row>
        <row r="2917">
          <cell r="A2917" t="str">
            <v>110300000</v>
          </cell>
          <cell r="B2917" t="str">
            <v>706C21K0001</v>
          </cell>
          <cell r="C2917" t="str">
            <v>เก้าอี้ทำงานจนท.สินไหม - ธุรการ</v>
          </cell>
          <cell r="D2917" t="str">
            <v>27 ต.ค. 41</v>
          </cell>
          <cell r="E2917">
            <v>2123.1</v>
          </cell>
          <cell r="F2917">
            <v>0</v>
          </cell>
          <cell r="G2917">
            <v>20</v>
          </cell>
          <cell r="H2917">
            <v>501.37</v>
          </cell>
          <cell r="I2917">
            <v>501.37</v>
          </cell>
          <cell r="J2917">
            <v>1621.73</v>
          </cell>
          <cell r="K2917" t="str">
            <v>706</v>
          </cell>
        </row>
        <row r="2918">
          <cell r="A2918" t="str">
            <v>110300000</v>
          </cell>
          <cell r="B2918" t="str">
            <v>706C21K0002</v>
          </cell>
          <cell r="C2918" t="str">
            <v>เก้าอี้ทำงานจนท.สินไหม - ธุรการ</v>
          </cell>
          <cell r="D2918" t="str">
            <v>27 ต.ค. 41</v>
          </cell>
          <cell r="E2918">
            <v>2123.1</v>
          </cell>
          <cell r="F2918">
            <v>0</v>
          </cell>
          <cell r="G2918">
            <v>20</v>
          </cell>
          <cell r="H2918">
            <v>501.37</v>
          </cell>
          <cell r="I2918">
            <v>501.37</v>
          </cell>
          <cell r="J2918">
            <v>1621.73</v>
          </cell>
          <cell r="K2918" t="str">
            <v>706</v>
          </cell>
        </row>
        <row r="2919">
          <cell r="A2919" t="str">
            <v>110300000</v>
          </cell>
          <cell r="B2919" t="str">
            <v>706C21K0003</v>
          </cell>
          <cell r="C2919" t="str">
            <v>เก้าอี้ทำงานจนท.สินไหม - ธุรการ</v>
          </cell>
          <cell r="D2919" t="str">
            <v>27 ต.ค. 41</v>
          </cell>
          <cell r="E2919">
            <v>2123.1</v>
          </cell>
          <cell r="F2919">
            <v>0</v>
          </cell>
          <cell r="G2919">
            <v>20</v>
          </cell>
          <cell r="H2919">
            <v>501.37</v>
          </cell>
          <cell r="I2919">
            <v>501.37</v>
          </cell>
          <cell r="J2919">
            <v>1621.73</v>
          </cell>
          <cell r="K2919" t="str">
            <v>706</v>
          </cell>
        </row>
        <row r="2920">
          <cell r="A2920" t="str">
            <v>110300000</v>
          </cell>
          <cell r="B2920" t="str">
            <v>706C2AR0001</v>
          </cell>
          <cell r="C2920" t="str">
            <v>AIRCONDITIONING</v>
          </cell>
          <cell r="D2920" t="str">
            <v>8 ก.ย. 41</v>
          </cell>
          <cell r="E2920">
            <v>39800</v>
          </cell>
          <cell r="F2920">
            <v>0</v>
          </cell>
          <cell r="G2920">
            <v>20</v>
          </cell>
          <cell r="H2920">
            <v>10467.92</v>
          </cell>
          <cell r="I2920">
            <v>10467.92</v>
          </cell>
          <cell r="J2920">
            <v>29332.080000000002</v>
          </cell>
          <cell r="K2920" t="str">
            <v>706</v>
          </cell>
        </row>
        <row r="2921">
          <cell r="A2921" t="str">
            <v>110300000</v>
          </cell>
          <cell r="B2921" t="str">
            <v>706C2CB0001</v>
          </cell>
          <cell r="C2921" t="str">
            <v>ตู้เก็บเอกสารบานเลื่อน  40-80-75</v>
          </cell>
          <cell r="D2921" t="str">
            <v>27 ต.ค. 41</v>
          </cell>
          <cell r="E2921">
            <v>2263.31</v>
          </cell>
          <cell r="F2921">
            <v>0</v>
          </cell>
          <cell r="G2921">
            <v>20</v>
          </cell>
          <cell r="H2921">
            <v>534.57000000000005</v>
          </cell>
          <cell r="I2921">
            <v>534.57000000000005</v>
          </cell>
          <cell r="J2921">
            <v>1728.74</v>
          </cell>
          <cell r="K2921" t="str">
            <v>706</v>
          </cell>
        </row>
        <row r="2922">
          <cell r="A2922" t="str">
            <v>110300000</v>
          </cell>
          <cell r="B2922" t="str">
            <v>706C2CB0002</v>
          </cell>
          <cell r="C2922" t="str">
            <v>ตู้เก็บเอกสาร 40-80-190</v>
          </cell>
          <cell r="D2922" t="str">
            <v>27 ต.ค. 41</v>
          </cell>
          <cell r="E2922">
            <v>4498.01</v>
          </cell>
          <cell r="F2922">
            <v>0</v>
          </cell>
          <cell r="G2922">
            <v>20</v>
          </cell>
          <cell r="H2922">
            <v>1062.23</v>
          </cell>
          <cell r="I2922">
            <v>1062.23</v>
          </cell>
          <cell r="J2922">
            <v>3435.78</v>
          </cell>
          <cell r="K2922" t="str">
            <v>706</v>
          </cell>
        </row>
        <row r="2923">
          <cell r="A2923" t="str">
            <v>110300000</v>
          </cell>
          <cell r="B2923" t="str">
            <v>706C2CB0003</v>
          </cell>
          <cell r="C2923" t="str">
            <v>ตู้เก็บเอกสาร 40-80-190</v>
          </cell>
          <cell r="D2923" t="str">
            <v>27 ต.ค. 41</v>
          </cell>
          <cell r="E2923">
            <v>4498.01</v>
          </cell>
          <cell r="F2923">
            <v>0</v>
          </cell>
          <cell r="G2923">
            <v>20</v>
          </cell>
          <cell r="H2923">
            <v>1062.23</v>
          </cell>
          <cell r="I2923">
            <v>1062.23</v>
          </cell>
          <cell r="J2923">
            <v>3435.78</v>
          </cell>
          <cell r="K2923" t="str">
            <v>706</v>
          </cell>
        </row>
        <row r="2924">
          <cell r="A2924" t="str">
            <v>110300000</v>
          </cell>
          <cell r="B2924" t="str">
            <v>706C2CB0004</v>
          </cell>
          <cell r="C2924" t="str">
            <v>ตู้เก็บเอกสาร 40-80-190</v>
          </cell>
          <cell r="D2924" t="str">
            <v>27 ต.ค. 41</v>
          </cell>
          <cell r="E2924">
            <v>4498.01</v>
          </cell>
          <cell r="F2924">
            <v>0</v>
          </cell>
          <cell r="G2924">
            <v>20</v>
          </cell>
          <cell r="H2924">
            <v>1062.23</v>
          </cell>
          <cell r="I2924">
            <v>1062.23</v>
          </cell>
          <cell r="J2924">
            <v>3435.78</v>
          </cell>
          <cell r="K2924" t="str">
            <v>706</v>
          </cell>
        </row>
        <row r="2925">
          <cell r="A2925" t="str">
            <v>110300000</v>
          </cell>
          <cell r="B2925" t="str">
            <v>706C2CB0005</v>
          </cell>
          <cell r="C2925" t="str">
            <v>ตู้เก็บเอกสารบานเลื่อน  40-80-75</v>
          </cell>
          <cell r="D2925" t="str">
            <v>27 ต.ค. 41</v>
          </cell>
          <cell r="E2925">
            <v>2263.31</v>
          </cell>
          <cell r="F2925">
            <v>0</v>
          </cell>
          <cell r="G2925">
            <v>20</v>
          </cell>
          <cell r="H2925">
            <v>534.57000000000005</v>
          </cell>
          <cell r="I2925">
            <v>534.57000000000005</v>
          </cell>
          <cell r="J2925">
            <v>1728.74</v>
          </cell>
          <cell r="K2925" t="str">
            <v>706</v>
          </cell>
        </row>
        <row r="2926">
          <cell r="A2926" t="str">
            <v>110300000</v>
          </cell>
          <cell r="B2926" t="str">
            <v>706C2CB0006</v>
          </cell>
          <cell r="C2926" t="str">
            <v>ตู้เก็บเอกสาร ลิ้นชัก 40-90-75</v>
          </cell>
          <cell r="D2926" t="str">
            <v>27 ต.ค. 41</v>
          </cell>
          <cell r="E2926">
            <v>3376.37</v>
          </cell>
          <cell r="F2926">
            <v>0</v>
          </cell>
          <cell r="G2926">
            <v>20</v>
          </cell>
          <cell r="H2926">
            <v>797.35</v>
          </cell>
          <cell r="I2926">
            <v>797.35</v>
          </cell>
          <cell r="J2926">
            <v>2579.02</v>
          </cell>
          <cell r="K2926" t="str">
            <v>706</v>
          </cell>
        </row>
        <row r="2927">
          <cell r="A2927" t="str">
            <v>110300000</v>
          </cell>
          <cell r="B2927" t="str">
            <v>706C2CH0001</v>
          </cell>
          <cell r="C2927" t="str">
            <v>เก้าอี้พักคอย 3 ที่นั่ง</v>
          </cell>
          <cell r="D2927" t="str">
            <v>27 ต.ค. 41</v>
          </cell>
          <cell r="E2927">
            <v>3037.77</v>
          </cell>
          <cell r="F2927">
            <v>0</v>
          </cell>
          <cell r="G2927">
            <v>20</v>
          </cell>
          <cell r="H2927">
            <v>1062.23</v>
          </cell>
          <cell r="I2927">
            <v>1062.23</v>
          </cell>
          <cell r="J2927">
            <v>1975.54</v>
          </cell>
          <cell r="K2927" t="str">
            <v>706</v>
          </cell>
        </row>
        <row r="2928">
          <cell r="A2928" t="str">
            <v>110300000</v>
          </cell>
          <cell r="B2928" t="str">
            <v>706C2CH0002</v>
          </cell>
          <cell r="C2928" t="str">
            <v>เก้าอี้รับแขกหน้าโต๊ะ จนท.สินไหม</v>
          </cell>
          <cell r="D2928" t="str">
            <v>27 ต.ค. 41</v>
          </cell>
          <cell r="E2928">
            <v>1705.35</v>
          </cell>
          <cell r="F2928">
            <v>0</v>
          </cell>
          <cell r="G2928">
            <v>20</v>
          </cell>
          <cell r="H2928">
            <v>402.74</v>
          </cell>
          <cell r="I2928">
            <v>402.74</v>
          </cell>
          <cell r="J2928">
            <v>1302.6099999999999</v>
          </cell>
          <cell r="K2928" t="str">
            <v>706</v>
          </cell>
        </row>
        <row r="2929">
          <cell r="A2929" t="str">
            <v>110300000</v>
          </cell>
          <cell r="B2929" t="str">
            <v>706C2CH0003</v>
          </cell>
          <cell r="C2929" t="str">
            <v>เก้าอี้รับแขกหน้าโต๊ะ จนท.สินไหม</v>
          </cell>
          <cell r="D2929" t="str">
            <v>27 ต.ค. 41</v>
          </cell>
          <cell r="E2929">
            <v>1705.35</v>
          </cell>
          <cell r="F2929">
            <v>0</v>
          </cell>
          <cell r="G2929">
            <v>20</v>
          </cell>
          <cell r="H2929">
            <v>402.74</v>
          </cell>
          <cell r="I2929">
            <v>402.74</v>
          </cell>
          <cell r="J2929">
            <v>1302.6099999999999</v>
          </cell>
          <cell r="K2929" t="str">
            <v>706</v>
          </cell>
        </row>
        <row r="2930">
          <cell r="A2930" t="str">
            <v>110300000</v>
          </cell>
          <cell r="B2930" t="str">
            <v>706C2CH0004</v>
          </cell>
          <cell r="C2930" t="str">
            <v>เก้าอี้รับแขกหน้าโต๊ะ จนท.สินไหม</v>
          </cell>
          <cell r="D2930" t="str">
            <v>27 ต.ค. 41</v>
          </cell>
          <cell r="E2930">
            <v>1705.35</v>
          </cell>
          <cell r="F2930">
            <v>0</v>
          </cell>
          <cell r="G2930">
            <v>20</v>
          </cell>
          <cell r="H2930">
            <v>402.74</v>
          </cell>
          <cell r="I2930">
            <v>402.74</v>
          </cell>
          <cell r="J2930">
            <v>1302.6099999999999</v>
          </cell>
          <cell r="K2930" t="str">
            <v>706</v>
          </cell>
        </row>
        <row r="2931">
          <cell r="A2931" t="str">
            <v>110300000</v>
          </cell>
          <cell r="B2931" t="str">
            <v>706C2CH0005</v>
          </cell>
          <cell r="C2931" t="str">
            <v>เก้าอี้ทำงานผจก.</v>
          </cell>
          <cell r="D2931" t="str">
            <v>27 ต.ค. 41</v>
          </cell>
          <cell r="E2931">
            <v>4038.29</v>
          </cell>
          <cell r="F2931">
            <v>0</v>
          </cell>
          <cell r="G2931">
            <v>20</v>
          </cell>
          <cell r="H2931">
            <v>953.72</v>
          </cell>
          <cell r="I2931">
            <v>953.72</v>
          </cell>
          <cell r="J2931">
            <v>3084.57</v>
          </cell>
          <cell r="K2931" t="str">
            <v>706</v>
          </cell>
        </row>
        <row r="2932">
          <cell r="A2932" t="str">
            <v>110300000</v>
          </cell>
          <cell r="B2932" t="str">
            <v>706C2CH0006</v>
          </cell>
          <cell r="C2932" t="str">
            <v>เก้าอี้รับแขกหน้าโต๊ะ จนท.สินไหม</v>
          </cell>
          <cell r="D2932" t="str">
            <v>27 ต.ค. 41</v>
          </cell>
          <cell r="E2932">
            <v>1705.35</v>
          </cell>
          <cell r="F2932">
            <v>0</v>
          </cell>
          <cell r="G2932">
            <v>20</v>
          </cell>
          <cell r="H2932">
            <v>402.74</v>
          </cell>
          <cell r="I2932">
            <v>402.74</v>
          </cell>
          <cell r="J2932">
            <v>1302.6099999999999</v>
          </cell>
          <cell r="K2932" t="str">
            <v>706</v>
          </cell>
        </row>
        <row r="2933">
          <cell r="A2933" t="str">
            <v>110300000</v>
          </cell>
          <cell r="B2933" t="str">
            <v>706C2CH0007</v>
          </cell>
          <cell r="C2933" t="str">
            <v>เก้าอี้รับแขกหน้าโต๊ะ จนท.สินไหม</v>
          </cell>
          <cell r="D2933" t="str">
            <v>27 ต.ค. 41</v>
          </cell>
          <cell r="E2933">
            <v>1705.35</v>
          </cell>
          <cell r="F2933">
            <v>0</v>
          </cell>
          <cell r="G2933">
            <v>20</v>
          </cell>
          <cell r="H2933">
            <v>402.74</v>
          </cell>
          <cell r="I2933">
            <v>402.74</v>
          </cell>
          <cell r="J2933">
            <v>1302.6099999999999</v>
          </cell>
          <cell r="K2933" t="str">
            <v>706</v>
          </cell>
        </row>
        <row r="2934">
          <cell r="A2934" t="str">
            <v>110300000</v>
          </cell>
          <cell r="B2934" t="str">
            <v>706C2CS0001</v>
          </cell>
          <cell r="C2934" t="str">
            <v>เครื่องคิดเลข</v>
          </cell>
          <cell r="D2934" t="str">
            <v>2 ต.ค. 41</v>
          </cell>
          <cell r="E2934">
            <v>640</v>
          </cell>
          <cell r="F2934">
            <v>0</v>
          </cell>
          <cell r="G2934">
            <v>20</v>
          </cell>
          <cell r="H2934">
            <v>159.9</v>
          </cell>
          <cell r="I2934">
            <v>159.9</v>
          </cell>
          <cell r="J2934">
            <v>480.1</v>
          </cell>
          <cell r="K2934" t="str">
            <v>706</v>
          </cell>
        </row>
        <row r="2935">
          <cell r="A2935" t="str">
            <v>110300000</v>
          </cell>
          <cell r="B2935" t="str">
            <v>706C2CS0002</v>
          </cell>
          <cell r="C2935" t="str">
            <v>เครื่องคิดเลข</v>
          </cell>
          <cell r="D2935" t="str">
            <v>2 ต.ค. 41</v>
          </cell>
          <cell r="E2935">
            <v>640</v>
          </cell>
          <cell r="F2935">
            <v>0</v>
          </cell>
          <cell r="G2935">
            <v>20</v>
          </cell>
          <cell r="H2935">
            <v>159.9</v>
          </cell>
          <cell r="I2935">
            <v>159.9</v>
          </cell>
          <cell r="J2935">
            <v>480.1</v>
          </cell>
          <cell r="K2935" t="str">
            <v>706</v>
          </cell>
        </row>
        <row r="2936">
          <cell r="A2936" t="str">
            <v>110300000</v>
          </cell>
          <cell r="B2936" t="str">
            <v>706C2KB0001</v>
          </cell>
          <cell r="C2936" t="str">
            <v>ตู้เย็น</v>
          </cell>
          <cell r="D2936" t="str">
            <v>28 ต.ค. 42</v>
          </cell>
          <cell r="E2936">
            <v>4766.3500000000004</v>
          </cell>
          <cell r="F2936">
            <v>0</v>
          </cell>
          <cell r="G2936">
            <v>20</v>
          </cell>
          <cell r="H2936">
            <v>169.76</v>
          </cell>
          <cell r="I2936">
            <v>169.76</v>
          </cell>
          <cell r="J2936">
            <v>4596.59</v>
          </cell>
          <cell r="K2936" t="str">
            <v>706</v>
          </cell>
        </row>
        <row r="2937">
          <cell r="A2937" t="str">
            <v>110300000</v>
          </cell>
          <cell r="B2937" t="str">
            <v>706C2PA0001</v>
          </cell>
          <cell r="C2937" t="str">
            <v>PARTTITION ครึ่งกระจก 250-150</v>
          </cell>
          <cell r="D2937" t="str">
            <v>27 ต.ค. 41</v>
          </cell>
          <cell r="E2937">
            <v>6377.9</v>
          </cell>
          <cell r="F2937">
            <v>0</v>
          </cell>
          <cell r="G2937">
            <v>20</v>
          </cell>
          <cell r="H2937">
            <v>1506.24</v>
          </cell>
          <cell r="I2937">
            <v>1506.24</v>
          </cell>
          <cell r="J2937">
            <v>4871.66</v>
          </cell>
          <cell r="K2937" t="str">
            <v>706</v>
          </cell>
        </row>
        <row r="2938">
          <cell r="A2938" t="str">
            <v>110300000</v>
          </cell>
          <cell r="B2938" t="str">
            <v>706C2TA0001</v>
          </cell>
          <cell r="C2938" t="str">
            <v>โต๊ะทำงาน ผจก. 75-165-75</v>
          </cell>
          <cell r="D2938" t="str">
            <v>27 ต.ค. 41</v>
          </cell>
          <cell r="E2938">
            <v>4601.97</v>
          </cell>
          <cell r="F2938">
            <v>0</v>
          </cell>
          <cell r="G2938">
            <v>20</v>
          </cell>
          <cell r="H2938">
            <v>1086.83</v>
          </cell>
          <cell r="I2938">
            <v>1086.83</v>
          </cell>
          <cell r="J2938">
            <v>3515.14</v>
          </cell>
          <cell r="K2938" t="str">
            <v>706</v>
          </cell>
        </row>
        <row r="2939">
          <cell r="A2939" t="str">
            <v>110300000</v>
          </cell>
          <cell r="B2939" t="str">
            <v>706C2TA0002</v>
          </cell>
          <cell r="C2939" t="str">
            <v>โต๊ะข้างวาง คอมพิวเตอร์ 50-90-75</v>
          </cell>
          <cell r="D2939" t="str">
            <v>27 ต.ค. 41</v>
          </cell>
          <cell r="E2939">
            <v>2082.09</v>
          </cell>
          <cell r="F2939">
            <v>0</v>
          </cell>
          <cell r="G2939">
            <v>20</v>
          </cell>
          <cell r="H2939">
            <v>491.75</v>
          </cell>
          <cell r="I2939">
            <v>491.75</v>
          </cell>
          <cell r="J2939">
            <v>1590.34</v>
          </cell>
          <cell r="K2939" t="str">
            <v>706</v>
          </cell>
        </row>
        <row r="2940">
          <cell r="A2940" t="str">
            <v>110300000</v>
          </cell>
          <cell r="B2940" t="str">
            <v>707C2030001</v>
          </cell>
          <cell r="C2940" t="str">
            <v>โต๊ะเข้ามุมจนท.สินไหม 60*60*75</v>
          </cell>
          <cell r="D2940" t="str">
            <v>27 ต.ค. 41</v>
          </cell>
          <cell r="E2940">
            <v>1267.57</v>
          </cell>
          <cell r="F2940">
            <v>0</v>
          </cell>
          <cell r="G2940">
            <v>20</v>
          </cell>
          <cell r="H2940">
            <v>299.36</v>
          </cell>
          <cell r="I2940">
            <v>299.36</v>
          </cell>
          <cell r="J2940">
            <v>968.21</v>
          </cell>
          <cell r="K2940" t="str">
            <v>707</v>
          </cell>
        </row>
        <row r="2941">
          <cell r="A2941" t="str">
            <v>110300000</v>
          </cell>
          <cell r="B2941" t="str">
            <v>707C2040001</v>
          </cell>
          <cell r="C2941" t="str">
            <v>โต๊ะทำงานจนท.สินไหม 60*120*75</v>
          </cell>
          <cell r="D2941" t="str">
            <v>27 ต.ค. 41</v>
          </cell>
          <cell r="E2941">
            <v>3654.87</v>
          </cell>
          <cell r="F2941">
            <v>0</v>
          </cell>
          <cell r="G2941">
            <v>20</v>
          </cell>
          <cell r="H2941">
            <v>863.12</v>
          </cell>
          <cell r="I2941">
            <v>863.12</v>
          </cell>
          <cell r="J2941">
            <v>2791.75</v>
          </cell>
          <cell r="K2941" t="str">
            <v>707</v>
          </cell>
        </row>
        <row r="2942">
          <cell r="A2942" t="str">
            <v>110300000</v>
          </cell>
          <cell r="B2942" t="str">
            <v>707C2040002</v>
          </cell>
          <cell r="C2942" t="str">
            <v>โต๊ะทำงานจนท.สินไหม 60*120*75</v>
          </cell>
          <cell r="D2942" t="str">
            <v>27 ต.ค. 41</v>
          </cell>
          <cell r="E2942">
            <v>3654.87</v>
          </cell>
          <cell r="F2942">
            <v>0</v>
          </cell>
          <cell r="G2942">
            <v>20</v>
          </cell>
          <cell r="H2942">
            <v>863.12</v>
          </cell>
          <cell r="I2942">
            <v>863.12</v>
          </cell>
          <cell r="J2942">
            <v>2791.75</v>
          </cell>
          <cell r="K2942" t="str">
            <v>707</v>
          </cell>
        </row>
        <row r="2943">
          <cell r="A2943" t="str">
            <v>110300000</v>
          </cell>
          <cell r="B2943" t="str">
            <v>707C2040003</v>
          </cell>
          <cell r="C2943" t="str">
            <v>โต๊ะทำงานจนท.สินไหม 60*120*75</v>
          </cell>
          <cell r="D2943" t="str">
            <v>27 ต.ค. 41</v>
          </cell>
          <cell r="E2943">
            <v>3654.87</v>
          </cell>
          <cell r="F2943">
            <v>0</v>
          </cell>
          <cell r="G2943">
            <v>20</v>
          </cell>
          <cell r="H2943">
            <v>863.12</v>
          </cell>
          <cell r="I2943">
            <v>863.12</v>
          </cell>
          <cell r="J2943">
            <v>2791.75</v>
          </cell>
          <cell r="K2943" t="str">
            <v>707</v>
          </cell>
        </row>
        <row r="2944">
          <cell r="A2944" t="str">
            <v>110300000</v>
          </cell>
          <cell r="B2944" t="str">
            <v>707C2080001</v>
          </cell>
          <cell r="C2944" t="str">
            <v>โต๊ะวางคอมพิวเตอร์ - ปรินเตอร์ 60*100*75</v>
          </cell>
          <cell r="D2944" t="str">
            <v>27 ต.ค. 41</v>
          </cell>
          <cell r="E2944">
            <v>2336.75</v>
          </cell>
          <cell r="F2944">
            <v>0</v>
          </cell>
          <cell r="G2944">
            <v>20</v>
          </cell>
          <cell r="H2944">
            <v>551.82000000000005</v>
          </cell>
          <cell r="I2944">
            <v>551.82000000000005</v>
          </cell>
          <cell r="J2944">
            <v>1784.93</v>
          </cell>
          <cell r="K2944" t="str">
            <v>707</v>
          </cell>
        </row>
        <row r="2945">
          <cell r="A2945" t="str">
            <v>110300000</v>
          </cell>
          <cell r="B2945" t="str">
            <v>707C21K0001</v>
          </cell>
          <cell r="C2945" t="str">
            <v>เก้าอี้ทำงานจนท.สินไหม - ธุรการ</v>
          </cell>
          <cell r="D2945" t="str">
            <v>27 ต.ค. 41</v>
          </cell>
          <cell r="E2945">
            <v>2123.1</v>
          </cell>
          <cell r="F2945">
            <v>0</v>
          </cell>
          <cell r="G2945">
            <v>20</v>
          </cell>
          <cell r="H2945">
            <v>501.37</v>
          </cell>
          <cell r="I2945">
            <v>501.37</v>
          </cell>
          <cell r="J2945">
            <v>1621.73</v>
          </cell>
          <cell r="K2945" t="str">
            <v>707</v>
          </cell>
        </row>
        <row r="2946">
          <cell r="A2946" t="str">
            <v>110300000</v>
          </cell>
          <cell r="B2946" t="str">
            <v>707C21K0002</v>
          </cell>
          <cell r="C2946" t="str">
            <v>เก้าอี้ทำงานจนท.สินไหม - ธุรการ</v>
          </cell>
          <cell r="D2946" t="str">
            <v>27 ต.ค. 41</v>
          </cell>
          <cell r="E2946">
            <v>2123.1</v>
          </cell>
          <cell r="F2946">
            <v>0</v>
          </cell>
          <cell r="G2946">
            <v>20</v>
          </cell>
          <cell r="H2946">
            <v>501.37</v>
          </cell>
          <cell r="I2946">
            <v>501.37</v>
          </cell>
          <cell r="J2946">
            <v>1621.73</v>
          </cell>
          <cell r="K2946" t="str">
            <v>707</v>
          </cell>
        </row>
        <row r="2947">
          <cell r="A2947" t="str">
            <v>110300000</v>
          </cell>
          <cell r="B2947" t="str">
            <v>707C21K0003</v>
          </cell>
          <cell r="C2947" t="str">
            <v>เก้าอี้ทำงานจนท.สินไหม - ธุรการ</v>
          </cell>
          <cell r="D2947" t="str">
            <v>27 ต.ค. 41</v>
          </cell>
          <cell r="E2947">
            <v>2123.1</v>
          </cell>
          <cell r="F2947">
            <v>0</v>
          </cell>
          <cell r="G2947">
            <v>20</v>
          </cell>
          <cell r="H2947">
            <v>501.37</v>
          </cell>
          <cell r="I2947">
            <v>501.37</v>
          </cell>
          <cell r="J2947">
            <v>1621.73</v>
          </cell>
          <cell r="K2947" t="str">
            <v>707</v>
          </cell>
        </row>
        <row r="2948">
          <cell r="A2948" t="str">
            <v>110300000</v>
          </cell>
          <cell r="B2948" t="str">
            <v>707C2AR0001</v>
          </cell>
          <cell r="C2948" t="str">
            <v>AIRCONDITIONING</v>
          </cell>
          <cell r="D2948" t="str">
            <v>9 ก.ย. 41</v>
          </cell>
          <cell r="E2948">
            <v>39800</v>
          </cell>
          <cell r="F2948">
            <v>0</v>
          </cell>
          <cell r="G2948">
            <v>20</v>
          </cell>
          <cell r="H2948">
            <v>10446.11</v>
          </cell>
          <cell r="I2948">
            <v>10446.11</v>
          </cell>
          <cell r="J2948">
            <v>29353.89</v>
          </cell>
          <cell r="K2948" t="str">
            <v>707</v>
          </cell>
        </row>
        <row r="2949">
          <cell r="A2949" t="str">
            <v>110300000</v>
          </cell>
          <cell r="B2949" t="str">
            <v>707C2CB0001</v>
          </cell>
          <cell r="C2949" t="str">
            <v>ตู้เก็บเอกสารบานเลื่อน  40-80-75</v>
          </cell>
          <cell r="D2949" t="str">
            <v>27 ต.ค. 41</v>
          </cell>
          <cell r="E2949">
            <v>2263.31</v>
          </cell>
          <cell r="F2949">
            <v>0</v>
          </cell>
          <cell r="G2949">
            <v>20</v>
          </cell>
          <cell r="H2949">
            <v>534.57000000000005</v>
          </cell>
          <cell r="I2949">
            <v>534.57000000000005</v>
          </cell>
          <cell r="J2949">
            <v>1728.74</v>
          </cell>
          <cell r="K2949" t="str">
            <v>707</v>
          </cell>
        </row>
        <row r="2950">
          <cell r="A2950" t="str">
            <v>110300000</v>
          </cell>
          <cell r="B2950" t="str">
            <v>707C2CB0002</v>
          </cell>
          <cell r="C2950" t="str">
            <v>ตู้เก็บเอกสาร 40-80-190</v>
          </cell>
          <cell r="D2950" t="str">
            <v>27 ต.ค. 41</v>
          </cell>
          <cell r="E2950">
            <v>4498.01</v>
          </cell>
          <cell r="F2950">
            <v>0</v>
          </cell>
          <cell r="G2950">
            <v>20</v>
          </cell>
          <cell r="H2950">
            <v>1062.23</v>
          </cell>
          <cell r="I2950">
            <v>1062.23</v>
          </cell>
          <cell r="J2950">
            <v>3435.78</v>
          </cell>
          <cell r="K2950" t="str">
            <v>707</v>
          </cell>
        </row>
        <row r="2951">
          <cell r="A2951" t="str">
            <v>110300000</v>
          </cell>
          <cell r="B2951" t="str">
            <v>707C2CB0003</v>
          </cell>
          <cell r="C2951" t="str">
            <v>ตู้เก็บเอกสาร 40-80-190</v>
          </cell>
          <cell r="D2951" t="str">
            <v>27 ต.ค. 41</v>
          </cell>
          <cell r="E2951">
            <v>4498.01</v>
          </cell>
          <cell r="F2951">
            <v>0</v>
          </cell>
          <cell r="G2951">
            <v>20</v>
          </cell>
          <cell r="H2951">
            <v>1062.23</v>
          </cell>
          <cell r="I2951">
            <v>1062.23</v>
          </cell>
          <cell r="J2951">
            <v>3435.78</v>
          </cell>
          <cell r="K2951" t="str">
            <v>707</v>
          </cell>
        </row>
        <row r="2952">
          <cell r="A2952" t="str">
            <v>110300000</v>
          </cell>
          <cell r="B2952" t="str">
            <v>707C2CB0004</v>
          </cell>
          <cell r="C2952" t="str">
            <v>ตู้เก็บเอกสาร 40-80-190</v>
          </cell>
          <cell r="D2952" t="str">
            <v>27 ต.ค. 41</v>
          </cell>
          <cell r="E2952">
            <v>4498.01</v>
          </cell>
          <cell r="F2952">
            <v>0</v>
          </cell>
          <cell r="G2952">
            <v>20</v>
          </cell>
          <cell r="H2952">
            <v>1062.23</v>
          </cell>
          <cell r="I2952">
            <v>1062.23</v>
          </cell>
          <cell r="J2952">
            <v>3435.78</v>
          </cell>
          <cell r="K2952" t="str">
            <v>707</v>
          </cell>
        </row>
        <row r="2953">
          <cell r="A2953" t="str">
            <v>110300000</v>
          </cell>
          <cell r="B2953" t="str">
            <v>707C2CB0005</v>
          </cell>
          <cell r="C2953" t="str">
            <v>ตู้เก็บเอกสารบานเลื่อน  40-80-75</v>
          </cell>
          <cell r="D2953" t="str">
            <v>27 ต.ค. 41</v>
          </cell>
          <cell r="E2953">
            <v>2263.31</v>
          </cell>
          <cell r="F2953">
            <v>0</v>
          </cell>
          <cell r="G2953">
            <v>20</v>
          </cell>
          <cell r="H2953">
            <v>534.57000000000005</v>
          </cell>
          <cell r="I2953">
            <v>534.57000000000005</v>
          </cell>
          <cell r="J2953">
            <v>1728.74</v>
          </cell>
          <cell r="K2953" t="str">
            <v>707</v>
          </cell>
        </row>
        <row r="2954">
          <cell r="A2954" t="str">
            <v>110300000</v>
          </cell>
          <cell r="B2954" t="str">
            <v>707C2CB0006</v>
          </cell>
          <cell r="C2954" t="str">
            <v>ตู้เก็บเอกสาร ลิ้นชัก 40-90-75</v>
          </cell>
          <cell r="D2954" t="str">
            <v>27 ต.ค. 41</v>
          </cell>
          <cell r="E2954">
            <v>3376.37</v>
          </cell>
          <cell r="F2954">
            <v>0</v>
          </cell>
          <cell r="G2954">
            <v>20</v>
          </cell>
          <cell r="H2954">
            <v>797.35</v>
          </cell>
          <cell r="I2954">
            <v>797.35</v>
          </cell>
          <cell r="J2954">
            <v>2579.02</v>
          </cell>
          <cell r="K2954" t="str">
            <v>707</v>
          </cell>
        </row>
        <row r="2955">
          <cell r="A2955" t="str">
            <v>110300000</v>
          </cell>
          <cell r="B2955" t="str">
            <v>707C2CH0001</v>
          </cell>
          <cell r="C2955" t="str">
            <v>เก้าอี้รับแขกหน้าโต๊ะ จนท.สินไหม</v>
          </cell>
          <cell r="D2955" t="str">
            <v>27 ต.ค. 41</v>
          </cell>
          <cell r="E2955">
            <v>1705.35</v>
          </cell>
          <cell r="F2955">
            <v>0</v>
          </cell>
          <cell r="G2955">
            <v>20</v>
          </cell>
          <cell r="H2955">
            <v>402.74</v>
          </cell>
          <cell r="I2955">
            <v>402.74</v>
          </cell>
          <cell r="J2955">
            <v>1302.6099999999999</v>
          </cell>
          <cell r="K2955" t="str">
            <v>707</v>
          </cell>
        </row>
        <row r="2956">
          <cell r="A2956" t="str">
            <v>110300000</v>
          </cell>
          <cell r="B2956" t="str">
            <v>707C2CH0002</v>
          </cell>
          <cell r="C2956" t="str">
            <v>เก้าอี้พักคอย 3 ที่นั่ง</v>
          </cell>
          <cell r="D2956" t="str">
            <v>27 ต.ค. 41</v>
          </cell>
          <cell r="E2956">
            <v>3037.77</v>
          </cell>
          <cell r="F2956">
            <v>0</v>
          </cell>
          <cell r="G2956">
            <v>20</v>
          </cell>
          <cell r="H2956">
            <v>1062.23</v>
          </cell>
          <cell r="I2956">
            <v>1062.23</v>
          </cell>
          <cell r="J2956">
            <v>1975.54</v>
          </cell>
          <cell r="K2956" t="str">
            <v>707</v>
          </cell>
        </row>
        <row r="2957">
          <cell r="A2957" t="str">
            <v>110300000</v>
          </cell>
          <cell r="B2957" t="str">
            <v>707C2CH0003</v>
          </cell>
          <cell r="C2957" t="str">
            <v>เก้าอี้รับแขกหน้าโต๊ะ จนท.สินไหม</v>
          </cell>
          <cell r="D2957" t="str">
            <v>27 ต.ค. 41</v>
          </cell>
          <cell r="E2957">
            <v>1705.35</v>
          </cell>
          <cell r="F2957">
            <v>0</v>
          </cell>
          <cell r="G2957">
            <v>20</v>
          </cell>
          <cell r="H2957">
            <v>402.74</v>
          </cell>
          <cell r="I2957">
            <v>402.74</v>
          </cell>
          <cell r="J2957">
            <v>1302.6099999999999</v>
          </cell>
          <cell r="K2957" t="str">
            <v>707</v>
          </cell>
        </row>
        <row r="2958">
          <cell r="A2958" t="str">
            <v>110300000</v>
          </cell>
          <cell r="B2958" t="str">
            <v>707C2CH0004</v>
          </cell>
          <cell r="C2958" t="str">
            <v>เก้าอี้รับแขกหน้าโต๊ะ จนท.สินไหม</v>
          </cell>
          <cell r="D2958" t="str">
            <v>27 ต.ค. 41</v>
          </cell>
          <cell r="E2958">
            <v>1705.35</v>
          </cell>
          <cell r="F2958">
            <v>0</v>
          </cell>
          <cell r="G2958">
            <v>20</v>
          </cell>
          <cell r="H2958">
            <v>402.74</v>
          </cell>
          <cell r="I2958">
            <v>402.74</v>
          </cell>
          <cell r="J2958">
            <v>1302.6099999999999</v>
          </cell>
          <cell r="K2958" t="str">
            <v>707</v>
          </cell>
        </row>
        <row r="2959">
          <cell r="A2959" t="str">
            <v>110300000</v>
          </cell>
          <cell r="B2959" t="str">
            <v>707C2CH0005</v>
          </cell>
          <cell r="C2959" t="str">
            <v>เก้าอี้ทำงานผจก.</v>
          </cell>
          <cell r="D2959" t="str">
            <v>27 ต.ค. 41</v>
          </cell>
          <cell r="E2959">
            <v>4038.29</v>
          </cell>
          <cell r="F2959">
            <v>0</v>
          </cell>
          <cell r="G2959">
            <v>20</v>
          </cell>
          <cell r="H2959">
            <v>953.72</v>
          </cell>
          <cell r="I2959">
            <v>953.72</v>
          </cell>
          <cell r="J2959">
            <v>3084.57</v>
          </cell>
          <cell r="K2959" t="str">
            <v>707</v>
          </cell>
        </row>
        <row r="2960">
          <cell r="A2960" t="str">
            <v>110300000</v>
          </cell>
          <cell r="B2960" t="str">
            <v>707C2CH0006</v>
          </cell>
          <cell r="C2960" t="str">
            <v>เก้าอี้รับแขกหน้าโต๊ะ จนท.สินไหม</v>
          </cell>
          <cell r="D2960" t="str">
            <v>27 ต.ค. 41</v>
          </cell>
          <cell r="E2960">
            <v>1705.35</v>
          </cell>
          <cell r="F2960">
            <v>0</v>
          </cell>
          <cell r="G2960">
            <v>20</v>
          </cell>
          <cell r="H2960">
            <v>402.74</v>
          </cell>
          <cell r="I2960">
            <v>402.74</v>
          </cell>
          <cell r="J2960">
            <v>1302.6099999999999</v>
          </cell>
          <cell r="K2960" t="str">
            <v>707</v>
          </cell>
        </row>
        <row r="2961">
          <cell r="A2961" t="str">
            <v>110300000</v>
          </cell>
          <cell r="B2961" t="str">
            <v>707C2CH0007</v>
          </cell>
          <cell r="C2961" t="str">
            <v>เก้าอี้รับแขกหน้าโต๊ะ จนท.สินไหม</v>
          </cell>
          <cell r="D2961" t="str">
            <v>27 ต.ค. 41</v>
          </cell>
          <cell r="E2961">
            <v>1705.35</v>
          </cell>
          <cell r="F2961">
            <v>0</v>
          </cell>
          <cell r="G2961">
            <v>20</v>
          </cell>
          <cell r="H2961">
            <v>402.74</v>
          </cell>
          <cell r="I2961">
            <v>402.74</v>
          </cell>
          <cell r="J2961">
            <v>1302.6099999999999</v>
          </cell>
          <cell r="K2961" t="str">
            <v>707</v>
          </cell>
        </row>
        <row r="2962">
          <cell r="A2962" t="str">
            <v>110300000</v>
          </cell>
          <cell r="B2962" t="str">
            <v>707C2CS0001</v>
          </cell>
          <cell r="C2962" t="str">
            <v>เครื่องคิดเลข</v>
          </cell>
          <cell r="D2962" t="str">
            <v>2 ต.ค. 41</v>
          </cell>
          <cell r="E2962">
            <v>640</v>
          </cell>
          <cell r="F2962">
            <v>0</v>
          </cell>
          <cell r="G2962">
            <v>20</v>
          </cell>
          <cell r="H2962">
            <v>159.9</v>
          </cell>
          <cell r="I2962">
            <v>159.9</v>
          </cell>
          <cell r="J2962">
            <v>480.1</v>
          </cell>
          <cell r="K2962" t="str">
            <v>707</v>
          </cell>
        </row>
        <row r="2963">
          <cell r="A2963" t="str">
            <v>110300000</v>
          </cell>
          <cell r="B2963" t="str">
            <v>707C2CS0002</v>
          </cell>
          <cell r="C2963" t="str">
            <v>เครื่องคิดเลข</v>
          </cell>
          <cell r="D2963" t="str">
            <v>2 ต.ค. 41</v>
          </cell>
          <cell r="E2963">
            <v>640</v>
          </cell>
          <cell r="F2963">
            <v>0</v>
          </cell>
          <cell r="G2963">
            <v>20</v>
          </cell>
          <cell r="H2963">
            <v>159.9</v>
          </cell>
          <cell r="I2963">
            <v>159.9</v>
          </cell>
          <cell r="J2963">
            <v>480.1</v>
          </cell>
          <cell r="K2963" t="str">
            <v>707</v>
          </cell>
        </row>
        <row r="2964">
          <cell r="A2964" t="str">
            <v>110300000</v>
          </cell>
          <cell r="B2964" t="str">
            <v>707C2PA0001</v>
          </cell>
          <cell r="C2964" t="str">
            <v>PARTTITION ครึ่งกระจก 250-150</v>
          </cell>
          <cell r="D2964" t="str">
            <v>27 ต.ค. 41</v>
          </cell>
          <cell r="E2964">
            <v>6377.9</v>
          </cell>
          <cell r="F2964">
            <v>0</v>
          </cell>
          <cell r="G2964">
            <v>20</v>
          </cell>
          <cell r="H2964">
            <v>1506.24</v>
          </cell>
          <cell r="I2964">
            <v>1506.24</v>
          </cell>
          <cell r="J2964">
            <v>4871.66</v>
          </cell>
          <cell r="K2964" t="str">
            <v>707</v>
          </cell>
        </row>
        <row r="2965">
          <cell r="A2965" t="str">
            <v>110300000</v>
          </cell>
          <cell r="B2965" t="str">
            <v>707C2PP0001</v>
          </cell>
          <cell r="C2965" t="str">
            <v xml:space="preserve"> ปั้มน้ำมิตซูบิชิ</v>
          </cell>
          <cell r="D2965" t="str">
            <v>6 พ.ย. 41</v>
          </cell>
          <cell r="E2965">
            <v>4727.2700000000004</v>
          </cell>
          <cell r="F2965">
            <v>0</v>
          </cell>
          <cell r="G2965">
            <v>20</v>
          </cell>
          <cell r="H2965">
            <v>1090.53</v>
          </cell>
          <cell r="I2965">
            <v>1090.53</v>
          </cell>
          <cell r="J2965">
            <v>3636.74</v>
          </cell>
          <cell r="K2965" t="str">
            <v>707</v>
          </cell>
        </row>
        <row r="2966">
          <cell r="A2966" t="str">
            <v>110300000</v>
          </cell>
          <cell r="B2966" t="str">
            <v>707C2TA0001</v>
          </cell>
          <cell r="C2966" t="str">
            <v>โต๊ะข้างวาง คอมพิวเตอร์ 50-90-75</v>
          </cell>
          <cell r="D2966" t="str">
            <v>27 ต.ค. 41</v>
          </cell>
          <cell r="E2966">
            <v>2082.09</v>
          </cell>
          <cell r="F2966">
            <v>0</v>
          </cell>
          <cell r="G2966">
            <v>20</v>
          </cell>
          <cell r="H2966">
            <v>491.75</v>
          </cell>
          <cell r="I2966">
            <v>491.75</v>
          </cell>
          <cell r="J2966">
            <v>1590.34</v>
          </cell>
          <cell r="K2966" t="str">
            <v>707</v>
          </cell>
        </row>
        <row r="2967">
          <cell r="A2967" t="str">
            <v>110300000</v>
          </cell>
          <cell r="B2967" t="str">
            <v>707C2TA0002</v>
          </cell>
          <cell r="C2967" t="str">
            <v>โต๊ะทำงาน ผจก. 75-165-75</v>
          </cell>
          <cell r="D2967" t="str">
            <v>27 ต.ค. 41</v>
          </cell>
          <cell r="E2967">
            <v>4601.97</v>
          </cell>
          <cell r="F2967">
            <v>0</v>
          </cell>
          <cell r="G2967">
            <v>20</v>
          </cell>
          <cell r="H2967">
            <v>1086.83</v>
          </cell>
          <cell r="I2967">
            <v>1086.83</v>
          </cell>
          <cell r="J2967">
            <v>3515.14</v>
          </cell>
          <cell r="K2967" t="str">
            <v>707</v>
          </cell>
        </row>
        <row r="2968">
          <cell r="A2968" t="str">
            <v>110300000</v>
          </cell>
          <cell r="B2968" t="str">
            <v>708C2AR0001</v>
          </cell>
          <cell r="C2968" t="str">
            <v>Aircondition</v>
          </cell>
          <cell r="D2968" t="str">
            <v>22 ก.ย. 41</v>
          </cell>
          <cell r="E2968">
            <v>39800</v>
          </cell>
          <cell r="F2968">
            <v>0</v>
          </cell>
          <cell r="G2968">
            <v>20</v>
          </cell>
          <cell r="H2968">
            <v>10162.6</v>
          </cell>
          <cell r="I2968">
            <v>10162.6</v>
          </cell>
          <cell r="J2968">
            <v>29637.4</v>
          </cell>
          <cell r="K2968" t="str">
            <v>708</v>
          </cell>
        </row>
        <row r="2969">
          <cell r="A2969" t="str">
            <v>110300000</v>
          </cell>
          <cell r="B2969" t="str">
            <v>708C2CB0002</v>
          </cell>
          <cell r="C2969" t="str">
            <v>ตู้เก็บเอกสาร ขนาด 40-80-190</v>
          </cell>
          <cell r="D2969" t="str">
            <v>5 พ.ย. 41</v>
          </cell>
          <cell r="E2969">
            <v>4498.01</v>
          </cell>
          <cell r="F2969">
            <v>0</v>
          </cell>
          <cell r="G2969">
            <v>20</v>
          </cell>
          <cell r="H2969">
            <v>1040.05</v>
          </cell>
          <cell r="I2969">
            <v>1040.05</v>
          </cell>
          <cell r="J2969">
            <v>3457.96</v>
          </cell>
          <cell r="K2969" t="str">
            <v>708</v>
          </cell>
        </row>
        <row r="2970">
          <cell r="A2970" t="str">
            <v>110300000</v>
          </cell>
          <cell r="B2970" t="str">
            <v>708C2CB0003</v>
          </cell>
          <cell r="C2970" t="str">
            <v>ตู้เก็บเอกสาร บานเลื่อน</v>
          </cell>
          <cell r="D2970" t="str">
            <v>5 พ.ย. 41</v>
          </cell>
          <cell r="E2970">
            <v>2263.31</v>
          </cell>
          <cell r="F2970">
            <v>0</v>
          </cell>
          <cell r="G2970">
            <v>20</v>
          </cell>
          <cell r="H2970">
            <v>523.4</v>
          </cell>
          <cell r="I2970">
            <v>523.4</v>
          </cell>
          <cell r="J2970">
            <v>1739.91</v>
          </cell>
          <cell r="K2970" t="str">
            <v>708</v>
          </cell>
        </row>
        <row r="2971">
          <cell r="A2971" t="str">
            <v>110300000</v>
          </cell>
          <cell r="B2971" t="str">
            <v>708C2CB0004</v>
          </cell>
          <cell r="C2971" t="str">
            <v>ตู้เก็บเอกสาร บานเลื่อน</v>
          </cell>
          <cell r="D2971" t="str">
            <v>5 พ.ย. 41</v>
          </cell>
          <cell r="E2971">
            <v>2263.31</v>
          </cell>
          <cell r="F2971">
            <v>0</v>
          </cell>
          <cell r="G2971">
            <v>20</v>
          </cell>
          <cell r="H2971">
            <v>523.4</v>
          </cell>
          <cell r="I2971">
            <v>523.4</v>
          </cell>
          <cell r="J2971">
            <v>1739.91</v>
          </cell>
          <cell r="K2971" t="str">
            <v>708</v>
          </cell>
        </row>
        <row r="2972">
          <cell r="A2972" t="str">
            <v>110300000</v>
          </cell>
          <cell r="B2972" t="str">
            <v>708C2CB0005</v>
          </cell>
          <cell r="C2972" t="str">
            <v>ตู้เก็บเอกสาร บานลิ้นชัก</v>
          </cell>
          <cell r="D2972" t="str">
            <v>5 พ.ย. 41</v>
          </cell>
          <cell r="E2972">
            <v>3376.67</v>
          </cell>
          <cell r="F2972">
            <v>0</v>
          </cell>
          <cell r="G2972">
            <v>20</v>
          </cell>
          <cell r="H2972">
            <v>780.84</v>
          </cell>
          <cell r="I2972">
            <v>780.84</v>
          </cell>
          <cell r="J2972">
            <v>2595.83</v>
          </cell>
          <cell r="K2972" t="str">
            <v>708</v>
          </cell>
        </row>
        <row r="2973">
          <cell r="A2973" t="str">
            <v>110300000</v>
          </cell>
          <cell r="B2973" t="str">
            <v>708C2CB0006</v>
          </cell>
          <cell r="C2973" t="str">
            <v>ตู้เก็บเอกสาร ขนาด 40-80-190</v>
          </cell>
          <cell r="D2973" t="str">
            <v>5 พ.ย. 41</v>
          </cell>
          <cell r="E2973">
            <v>4498.01</v>
          </cell>
          <cell r="F2973">
            <v>0</v>
          </cell>
          <cell r="G2973">
            <v>20</v>
          </cell>
          <cell r="H2973">
            <v>1040.05</v>
          </cell>
          <cell r="I2973">
            <v>1040.05</v>
          </cell>
          <cell r="J2973">
            <v>3457.96</v>
          </cell>
          <cell r="K2973" t="str">
            <v>708</v>
          </cell>
        </row>
        <row r="2974">
          <cell r="A2974" t="str">
            <v>110300000</v>
          </cell>
          <cell r="B2974" t="str">
            <v>708C2CB0007</v>
          </cell>
          <cell r="C2974" t="str">
            <v>ตู้เก็บเอกสาร ขนาด 40-80-190</v>
          </cell>
          <cell r="D2974" t="str">
            <v>5 พ.ย. 41</v>
          </cell>
          <cell r="E2974">
            <v>4498.01</v>
          </cell>
          <cell r="F2974">
            <v>0</v>
          </cell>
          <cell r="G2974">
            <v>20</v>
          </cell>
          <cell r="H2974">
            <v>1040.05</v>
          </cell>
          <cell r="I2974">
            <v>1040.05</v>
          </cell>
          <cell r="J2974">
            <v>3457.96</v>
          </cell>
          <cell r="K2974" t="str">
            <v>708</v>
          </cell>
        </row>
        <row r="2975">
          <cell r="A2975" t="str">
            <v>110300000</v>
          </cell>
          <cell r="B2975" t="str">
            <v>708C2CH0001</v>
          </cell>
          <cell r="C2975" t="str">
            <v>เก้าอี้รับแขกหน้าโต๊ะจนท.สินไหม</v>
          </cell>
          <cell r="D2975" t="str">
            <v>5 พ.ย. 41</v>
          </cell>
          <cell r="E2975">
            <v>1709.35</v>
          </cell>
          <cell r="F2975">
            <v>0</v>
          </cell>
          <cell r="G2975">
            <v>20</v>
          </cell>
          <cell r="H2975">
            <v>395.3</v>
          </cell>
          <cell r="I2975">
            <v>395.3</v>
          </cell>
          <cell r="J2975">
            <v>1314.05</v>
          </cell>
          <cell r="K2975" t="str">
            <v>708</v>
          </cell>
        </row>
        <row r="2976">
          <cell r="A2976" t="str">
            <v>110300000</v>
          </cell>
          <cell r="B2976" t="str">
            <v>708C2CH0002</v>
          </cell>
          <cell r="C2976" t="str">
            <v>เก้าอี้พักคอย 3 ที่นั่งพร้อมที่วางของ</v>
          </cell>
          <cell r="D2976" t="str">
            <v>5 พ.ย. 41</v>
          </cell>
          <cell r="E2976">
            <v>3037.77</v>
          </cell>
          <cell r="F2976">
            <v>0</v>
          </cell>
          <cell r="G2976">
            <v>20</v>
          </cell>
          <cell r="H2976">
            <v>702.45</v>
          </cell>
          <cell r="I2976">
            <v>702.45</v>
          </cell>
          <cell r="J2976">
            <v>2335.3200000000002</v>
          </cell>
          <cell r="K2976" t="str">
            <v>708</v>
          </cell>
        </row>
        <row r="2977">
          <cell r="A2977" t="str">
            <v>110300000</v>
          </cell>
          <cell r="B2977" t="str">
            <v>708C2CH0003</v>
          </cell>
          <cell r="C2977" t="str">
            <v>เก้าอี้รับแขกหน้าโต๊ะจนท.สินไหม</v>
          </cell>
          <cell r="D2977" t="str">
            <v>5 พ.ย. 41</v>
          </cell>
          <cell r="E2977">
            <v>1709.35</v>
          </cell>
          <cell r="F2977">
            <v>0</v>
          </cell>
          <cell r="G2977">
            <v>20</v>
          </cell>
          <cell r="H2977">
            <v>395.3</v>
          </cell>
          <cell r="I2977">
            <v>395.3</v>
          </cell>
          <cell r="J2977">
            <v>1314.05</v>
          </cell>
          <cell r="K2977" t="str">
            <v>708</v>
          </cell>
        </row>
        <row r="2978">
          <cell r="A2978" t="str">
            <v>110300000</v>
          </cell>
          <cell r="B2978" t="str">
            <v>708C2CH0005</v>
          </cell>
          <cell r="C2978" t="str">
            <v>เก้าอี้ทำงานผู้จัดการ</v>
          </cell>
          <cell r="D2978" t="str">
            <v>5 พ.ย. 41</v>
          </cell>
          <cell r="E2978">
            <v>4038.29</v>
          </cell>
          <cell r="F2978">
            <v>0</v>
          </cell>
          <cell r="G2978">
            <v>20</v>
          </cell>
          <cell r="H2978">
            <v>933.81</v>
          </cell>
          <cell r="I2978">
            <v>933.81</v>
          </cell>
          <cell r="J2978">
            <v>3104.48</v>
          </cell>
          <cell r="K2978" t="str">
            <v>708</v>
          </cell>
        </row>
        <row r="2979">
          <cell r="A2979" t="str">
            <v>110300000</v>
          </cell>
          <cell r="B2979" t="str">
            <v>708C2CH0006</v>
          </cell>
          <cell r="C2979" t="str">
            <v>เก้าอี้รับแขกหน้าโต๊ะจนท.สินไหม</v>
          </cell>
          <cell r="D2979" t="str">
            <v>5 พ.ย. 41</v>
          </cell>
          <cell r="E2979">
            <v>1705.35</v>
          </cell>
          <cell r="F2979">
            <v>0</v>
          </cell>
          <cell r="G2979">
            <v>20</v>
          </cell>
          <cell r="H2979">
            <v>394.34</v>
          </cell>
          <cell r="I2979">
            <v>394.34</v>
          </cell>
          <cell r="J2979">
            <v>1311.01</v>
          </cell>
          <cell r="K2979" t="str">
            <v>708</v>
          </cell>
        </row>
        <row r="2980">
          <cell r="A2980" t="str">
            <v>110300000</v>
          </cell>
          <cell r="B2980" t="str">
            <v>708C2CH0007</v>
          </cell>
          <cell r="C2980" t="str">
            <v>เก้าอี้รับแขกหน้าโต๊ะจนท.สินไหม</v>
          </cell>
          <cell r="D2980" t="str">
            <v>5 พ.ย. 41</v>
          </cell>
          <cell r="E2980">
            <v>1705.35</v>
          </cell>
          <cell r="F2980">
            <v>0</v>
          </cell>
          <cell r="G2980">
            <v>20</v>
          </cell>
          <cell r="H2980">
            <v>394.34</v>
          </cell>
          <cell r="I2980">
            <v>394.34</v>
          </cell>
          <cell r="J2980">
            <v>1311.01</v>
          </cell>
          <cell r="K2980" t="str">
            <v>708</v>
          </cell>
        </row>
        <row r="2981">
          <cell r="A2981" t="str">
            <v>110300000</v>
          </cell>
          <cell r="B2981" t="str">
            <v>708C2CH0008</v>
          </cell>
          <cell r="C2981" t="str">
            <v>เก้าอี้ทำงานจนท.สินไหม</v>
          </cell>
          <cell r="D2981" t="str">
            <v>5 พ.ย. 41</v>
          </cell>
          <cell r="E2981">
            <v>2123.1</v>
          </cell>
          <cell r="F2981">
            <v>0</v>
          </cell>
          <cell r="G2981">
            <v>20</v>
          </cell>
          <cell r="H2981">
            <v>490.9</v>
          </cell>
          <cell r="I2981">
            <v>490.9</v>
          </cell>
          <cell r="J2981">
            <v>1632.2</v>
          </cell>
          <cell r="K2981" t="str">
            <v>708</v>
          </cell>
        </row>
        <row r="2982">
          <cell r="A2982" t="str">
            <v>110300000</v>
          </cell>
          <cell r="B2982" t="str">
            <v>708C2CH0009</v>
          </cell>
          <cell r="C2982" t="str">
            <v>เก้าอี้ทำงานจนท.สินไหม</v>
          </cell>
          <cell r="D2982" t="str">
            <v>5 พ.ย. 41</v>
          </cell>
          <cell r="E2982">
            <v>2123.1</v>
          </cell>
          <cell r="F2982">
            <v>0</v>
          </cell>
          <cell r="G2982">
            <v>20</v>
          </cell>
          <cell r="H2982">
            <v>490.9</v>
          </cell>
          <cell r="I2982">
            <v>490.9</v>
          </cell>
          <cell r="J2982">
            <v>1632.2</v>
          </cell>
          <cell r="K2982" t="str">
            <v>708</v>
          </cell>
        </row>
        <row r="2983">
          <cell r="A2983" t="str">
            <v>110300000</v>
          </cell>
          <cell r="B2983" t="str">
            <v>708C2CH0010</v>
          </cell>
          <cell r="C2983" t="str">
            <v>เก้าอี้ทำงานจนท.สินไหม</v>
          </cell>
          <cell r="D2983" t="str">
            <v>5 พ.ย. 41</v>
          </cell>
          <cell r="E2983">
            <v>2123.1</v>
          </cell>
          <cell r="F2983">
            <v>0</v>
          </cell>
          <cell r="G2983">
            <v>20</v>
          </cell>
          <cell r="H2983">
            <v>490.9</v>
          </cell>
          <cell r="I2983">
            <v>490.9</v>
          </cell>
          <cell r="J2983">
            <v>1632.2</v>
          </cell>
          <cell r="K2983" t="str">
            <v>708</v>
          </cell>
        </row>
        <row r="2984">
          <cell r="A2984" t="str">
            <v>110300000</v>
          </cell>
          <cell r="B2984" t="str">
            <v>708C2CH0011</v>
          </cell>
          <cell r="C2984" t="str">
            <v>เก้าอี้รับแขกหน้าโต๊ะจนท.สินไหม</v>
          </cell>
          <cell r="D2984" t="str">
            <v>5 พ.ย. 41</v>
          </cell>
          <cell r="E2984">
            <v>1709.35</v>
          </cell>
          <cell r="F2984">
            <v>0</v>
          </cell>
          <cell r="G2984">
            <v>20</v>
          </cell>
          <cell r="H2984">
            <v>395.3</v>
          </cell>
          <cell r="I2984">
            <v>395.3</v>
          </cell>
          <cell r="J2984">
            <v>1314.05</v>
          </cell>
          <cell r="K2984" t="str">
            <v>708</v>
          </cell>
        </row>
        <row r="2985">
          <cell r="A2985" t="str">
            <v>110300000</v>
          </cell>
          <cell r="B2985" t="str">
            <v>708C2CS0001</v>
          </cell>
          <cell r="C2985" t="str">
            <v>เครื่องคิดเลข</v>
          </cell>
          <cell r="D2985" t="str">
            <v>12 ต.ค. 41</v>
          </cell>
          <cell r="E2985">
            <v>640</v>
          </cell>
          <cell r="F2985">
            <v>0</v>
          </cell>
          <cell r="G2985">
            <v>20</v>
          </cell>
          <cell r="H2985">
            <v>156.38999999999999</v>
          </cell>
          <cell r="I2985">
            <v>156.38999999999999</v>
          </cell>
          <cell r="J2985">
            <v>483.61</v>
          </cell>
          <cell r="K2985" t="str">
            <v>708</v>
          </cell>
        </row>
        <row r="2986">
          <cell r="A2986" t="str">
            <v>110300000</v>
          </cell>
          <cell r="B2986" t="str">
            <v>708C2CS0002</v>
          </cell>
          <cell r="C2986" t="str">
            <v>เครื่องคิดเลข</v>
          </cell>
          <cell r="D2986" t="str">
            <v>12 ต.ค. 41</v>
          </cell>
          <cell r="E2986">
            <v>640</v>
          </cell>
          <cell r="F2986">
            <v>0</v>
          </cell>
          <cell r="G2986">
            <v>20</v>
          </cell>
          <cell r="H2986">
            <v>156.38999999999999</v>
          </cell>
          <cell r="I2986">
            <v>156.38999999999999</v>
          </cell>
          <cell r="J2986">
            <v>483.61</v>
          </cell>
          <cell r="K2986" t="str">
            <v>708</v>
          </cell>
        </row>
        <row r="2987">
          <cell r="A2987" t="str">
            <v>110300000</v>
          </cell>
          <cell r="B2987" t="str">
            <v>708C2OT0001</v>
          </cell>
          <cell r="C2987" t="str">
            <v>กุญแจประตู</v>
          </cell>
          <cell r="D2987" t="str">
            <v>7 พ.ย. 41</v>
          </cell>
          <cell r="E2987">
            <v>727.27</v>
          </cell>
          <cell r="F2987">
            <v>0</v>
          </cell>
          <cell r="G2987">
            <v>20</v>
          </cell>
          <cell r="H2987">
            <v>167.36</v>
          </cell>
          <cell r="I2987">
            <v>167.36</v>
          </cell>
          <cell r="J2987">
            <v>559.91</v>
          </cell>
          <cell r="K2987" t="str">
            <v>708</v>
          </cell>
        </row>
        <row r="2988">
          <cell r="A2988" t="str">
            <v>110300000</v>
          </cell>
          <cell r="B2988" t="str">
            <v>708C2PA0001</v>
          </cell>
          <cell r="C2988" t="str">
            <v>PARTITION ครึ่งกระจก</v>
          </cell>
          <cell r="D2988" t="str">
            <v>5 พ.ย. 41</v>
          </cell>
          <cell r="E2988">
            <v>6377.9</v>
          </cell>
          <cell r="F2988">
            <v>0</v>
          </cell>
          <cell r="G2988">
            <v>20</v>
          </cell>
          <cell r="H2988">
            <v>1474.79</v>
          </cell>
          <cell r="I2988">
            <v>1474.79</v>
          </cell>
          <cell r="J2988">
            <v>4903.1099999999997</v>
          </cell>
          <cell r="K2988" t="str">
            <v>708</v>
          </cell>
        </row>
        <row r="2989">
          <cell r="A2989" t="str">
            <v>110300000</v>
          </cell>
          <cell r="B2989" t="str">
            <v>708C2TA0001</v>
          </cell>
          <cell r="C2989" t="str">
            <v>โต๊ะทำงานจนท.สินไหม</v>
          </cell>
          <cell r="D2989" t="str">
            <v>5 พ.ย. 41</v>
          </cell>
          <cell r="E2989">
            <v>3654.87</v>
          </cell>
          <cell r="F2989">
            <v>0</v>
          </cell>
          <cell r="G2989">
            <v>20</v>
          </cell>
          <cell r="H2989">
            <v>845.1</v>
          </cell>
          <cell r="I2989">
            <v>845.1</v>
          </cell>
          <cell r="J2989">
            <v>2809.77</v>
          </cell>
          <cell r="K2989" t="str">
            <v>708</v>
          </cell>
        </row>
        <row r="2990">
          <cell r="A2990" t="str">
            <v>110300000</v>
          </cell>
          <cell r="B2990" t="str">
            <v>708C2TA0003</v>
          </cell>
          <cell r="C2990" t="str">
            <v>โต๊ะทำงานผู้จัดการ ขนาด 75-165-75</v>
          </cell>
          <cell r="D2990" t="str">
            <v>5 พ.ย. 41</v>
          </cell>
          <cell r="E2990">
            <v>4601.97</v>
          </cell>
          <cell r="F2990">
            <v>0</v>
          </cell>
          <cell r="G2990">
            <v>20</v>
          </cell>
          <cell r="H2990">
            <v>1064.1300000000001</v>
          </cell>
          <cell r="I2990">
            <v>1064.1300000000001</v>
          </cell>
          <cell r="J2990">
            <v>3537.84</v>
          </cell>
          <cell r="K2990" t="str">
            <v>708</v>
          </cell>
        </row>
        <row r="2991">
          <cell r="A2991" t="str">
            <v>110300000</v>
          </cell>
          <cell r="B2991" t="str">
            <v>708C2TA0004</v>
          </cell>
          <cell r="C2991" t="str">
            <v>โต๊ะทำงานจนท.สินไหม</v>
          </cell>
          <cell r="D2991" t="str">
            <v>5 พ.ย. 41</v>
          </cell>
          <cell r="E2991">
            <v>3654.87</v>
          </cell>
          <cell r="F2991">
            <v>0</v>
          </cell>
          <cell r="G2991">
            <v>20</v>
          </cell>
          <cell r="H2991">
            <v>845.1</v>
          </cell>
          <cell r="I2991">
            <v>845.1</v>
          </cell>
          <cell r="J2991">
            <v>2809.77</v>
          </cell>
          <cell r="K2991" t="str">
            <v>708</v>
          </cell>
        </row>
        <row r="2992">
          <cell r="A2992" t="str">
            <v>110300000</v>
          </cell>
          <cell r="B2992" t="str">
            <v>708C2TA0005</v>
          </cell>
          <cell r="C2992" t="str">
            <v>โต๊ะข้างวางคอมพิวเตอร์ 50-90-75ั</v>
          </cell>
          <cell r="D2992" t="str">
            <v>5 พ.ย. 41</v>
          </cell>
          <cell r="E2992">
            <v>2082.09</v>
          </cell>
          <cell r="F2992">
            <v>0</v>
          </cell>
          <cell r="G2992">
            <v>20</v>
          </cell>
          <cell r="H2992">
            <v>481.48</v>
          </cell>
          <cell r="I2992">
            <v>481.48</v>
          </cell>
          <cell r="J2992">
            <v>1600.61</v>
          </cell>
          <cell r="K2992" t="str">
            <v>708</v>
          </cell>
        </row>
        <row r="2993">
          <cell r="A2993" t="str">
            <v>110300000</v>
          </cell>
          <cell r="B2993" t="str">
            <v>708C2TA0008</v>
          </cell>
          <cell r="C2993" t="str">
            <v>โต๊ะทำงานจนท.สินไหม</v>
          </cell>
          <cell r="D2993" t="str">
            <v>5 พ.ย. 41</v>
          </cell>
          <cell r="E2993">
            <v>3654.87</v>
          </cell>
          <cell r="F2993">
            <v>0</v>
          </cell>
          <cell r="G2993">
            <v>20</v>
          </cell>
          <cell r="H2993">
            <v>845.1</v>
          </cell>
          <cell r="I2993">
            <v>845.1</v>
          </cell>
          <cell r="J2993">
            <v>2809.77</v>
          </cell>
          <cell r="K2993" t="str">
            <v>708</v>
          </cell>
        </row>
        <row r="2994">
          <cell r="A2994" t="str">
            <v>110300000</v>
          </cell>
          <cell r="B2994" t="str">
            <v>708C2TA0010</v>
          </cell>
          <cell r="C2994" t="str">
            <v>โต๊ะวางคอมพิวเตอร์-ปริ๊นเตอร์</v>
          </cell>
          <cell r="D2994" t="str">
            <v>5 พ.ย. 41</v>
          </cell>
          <cell r="E2994">
            <v>2336.75</v>
          </cell>
          <cell r="F2994">
            <v>0</v>
          </cell>
          <cell r="G2994">
            <v>20</v>
          </cell>
          <cell r="H2994">
            <v>540.29999999999995</v>
          </cell>
          <cell r="I2994">
            <v>540.29999999999995</v>
          </cell>
          <cell r="J2994">
            <v>1796.45</v>
          </cell>
          <cell r="K2994" t="str">
            <v>708</v>
          </cell>
        </row>
        <row r="2995">
          <cell r="A2995" t="str">
            <v>110300000</v>
          </cell>
          <cell r="B2995" t="str">
            <v>708C2TA0011</v>
          </cell>
          <cell r="C2995" t="str">
            <v>โต๊ะเข้ามุมเจ้าหน้าที่สินไหม</v>
          </cell>
          <cell r="D2995" t="str">
            <v>5 พ.ย. 41</v>
          </cell>
          <cell r="E2995">
            <v>1267.97</v>
          </cell>
          <cell r="F2995">
            <v>0</v>
          </cell>
          <cell r="G2995">
            <v>20</v>
          </cell>
          <cell r="H2995">
            <v>293.19</v>
          </cell>
          <cell r="I2995">
            <v>293.19</v>
          </cell>
          <cell r="J2995">
            <v>974.78</v>
          </cell>
          <cell r="K2995" t="str">
            <v>708</v>
          </cell>
        </row>
        <row r="2996">
          <cell r="A2996" t="str">
            <v>110300000</v>
          </cell>
          <cell r="B2996" t="str">
            <v>709C2030001</v>
          </cell>
          <cell r="C2996" t="str">
            <v>โต๊ะเข้ามุมจนท.สินไหม 60*60*75</v>
          </cell>
          <cell r="D2996" t="str">
            <v>5 พ.ย. 41</v>
          </cell>
          <cell r="E2996">
            <v>1267.57</v>
          </cell>
          <cell r="F2996">
            <v>0</v>
          </cell>
          <cell r="G2996">
            <v>20</v>
          </cell>
          <cell r="H2996">
            <v>293.11</v>
          </cell>
          <cell r="I2996">
            <v>293.11</v>
          </cell>
          <cell r="J2996">
            <v>974.46</v>
          </cell>
          <cell r="K2996" t="str">
            <v>709</v>
          </cell>
        </row>
        <row r="2997">
          <cell r="A2997" t="str">
            <v>110300000</v>
          </cell>
          <cell r="B2997" t="str">
            <v>709C2040001</v>
          </cell>
          <cell r="C2997" t="str">
            <v>โต๊ะทำงานจนท.สินไหม 60*120*75</v>
          </cell>
          <cell r="D2997" t="str">
            <v>5 พ.ย. 41</v>
          </cell>
          <cell r="E2997">
            <v>3654.87</v>
          </cell>
          <cell r="F2997">
            <v>0</v>
          </cell>
          <cell r="G2997">
            <v>20</v>
          </cell>
          <cell r="H2997">
            <v>845.1</v>
          </cell>
          <cell r="I2997">
            <v>845.1</v>
          </cell>
          <cell r="J2997">
            <v>2809.77</v>
          </cell>
          <cell r="K2997" t="str">
            <v>709</v>
          </cell>
        </row>
        <row r="2998">
          <cell r="A2998" t="str">
            <v>110300000</v>
          </cell>
          <cell r="B2998" t="str">
            <v>709C2040002</v>
          </cell>
          <cell r="C2998" t="str">
            <v>โต๊ะทำงานจนท.สินไหม 60*120*75</v>
          </cell>
          <cell r="D2998" t="str">
            <v>5 พ.ย. 41</v>
          </cell>
          <cell r="E2998">
            <v>3654.87</v>
          </cell>
          <cell r="F2998">
            <v>0</v>
          </cell>
          <cell r="G2998">
            <v>20</v>
          </cell>
          <cell r="H2998">
            <v>845.1</v>
          </cell>
          <cell r="I2998">
            <v>845.1</v>
          </cell>
          <cell r="J2998">
            <v>2809.77</v>
          </cell>
          <cell r="K2998" t="str">
            <v>709</v>
          </cell>
        </row>
        <row r="2999">
          <cell r="A2999" t="str">
            <v>110300000</v>
          </cell>
          <cell r="B2999" t="str">
            <v>709C2040003</v>
          </cell>
          <cell r="C2999" t="str">
            <v>โต๊ะทำงานจนท.สินไหม 60*120*75</v>
          </cell>
          <cell r="D2999" t="str">
            <v>5 พ.ย. 41</v>
          </cell>
          <cell r="E2999">
            <v>3654.87</v>
          </cell>
          <cell r="F2999">
            <v>0</v>
          </cell>
          <cell r="G2999">
            <v>20</v>
          </cell>
          <cell r="H2999">
            <v>845.1</v>
          </cell>
          <cell r="I2999">
            <v>845.1</v>
          </cell>
          <cell r="J2999">
            <v>2809.77</v>
          </cell>
          <cell r="K2999" t="str">
            <v>709</v>
          </cell>
        </row>
        <row r="3000">
          <cell r="A3000" t="str">
            <v>110300000</v>
          </cell>
          <cell r="B3000" t="str">
            <v>709C2060001</v>
          </cell>
          <cell r="C3000" t="str">
            <v>โต๊ะทำงานผจก. ขนาด 75*165*75</v>
          </cell>
          <cell r="D3000" t="str">
            <v>5 พ.ย. 41</v>
          </cell>
          <cell r="E3000">
            <v>4601.97</v>
          </cell>
          <cell r="F3000">
            <v>0</v>
          </cell>
          <cell r="G3000">
            <v>20</v>
          </cell>
          <cell r="H3000">
            <v>1064.1300000000001</v>
          </cell>
          <cell r="I3000">
            <v>1064.1300000000001</v>
          </cell>
          <cell r="J3000">
            <v>3537.84</v>
          </cell>
          <cell r="K3000" t="str">
            <v>709</v>
          </cell>
        </row>
        <row r="3001">
          <cell r="A3001" t="str">
            <v>110300000</v>
          </cell>
          <cell r="B3001" t="str">
            <v>709C2080001</v>
          </cell>
          <cell r="C3001" t="str">
            <v>โต๊ะวางคอมพิวเตอร์ 60*100*75</v>
          </cell>
          <cell r="D3001" t="str">
            <v>5 พ.ย. 41</v>
          </cell>
          <cell r="E3001">
            <v>2336.75</v>
          </cell>
          <cell r="F3001">
            <v>0</v>
          </cell>
          <cell r="G3001">
            <v>20</v>
          </cell>
          <cell r="H3001">
            <v>540.29999999999995</v>
          </cell>
          <cell r="I3001">
            <v>540.29999999999995</v>
          </cell>
          <cell r="J3001">
            <v>1796.45</v>
          </cell>
          <cell r="K3001" t="str">
            <v>709</v>
          </cell>
        </row>
        <row r="3002">
          <cell r="A3002" t="str">
            <v>110300000</v>
          </cell>
          <cell r="B3002" t="str">
            <v>709C20Z0001</v>
          </cell>
          <cell r="C3002" t="str">
            <v>โต๊ะข้างวางคอมพิวเตอร์ 50*90*75</v>
          </cell>
          <cell r="D3002" t="str">
            <v>5 พ.ย. 41</v>
          </cell>
          <cell r="E3002">
            <v>2082.09</v>
          </cell>
          <cell r="F3002">
            <v>0</v>
          </cell>
          <cell r="G3002">
            <v>20</v>
          </cell>
          <cell r="H3002">
            <v>481.48</v>
          </cell>
          <cell r="I3002">
            <v>481.48</v>
          </cell>
          <cell r="J3002">
            <v>1600.61</v>
          </cell>
          <cell r="K3002" t="str">
            <v>709</v>
          </cell>
        </row>
        <row r="3003">
          <cell r="A3003" t="str">
            <v>110300000</v>
          </cell>
          <cell r="B3003" t="str">
            <v>709C21K0001</v>
          </cell>
          <cell r="C3003" t="str">
            <v>เก้าอี้ทำงานจนท.สินไหม - ธุรการ</v>
          </cell>
          <cell r="D3003" t="str">
            <v>5 พ.ย. 41</v>
          </cell>
          <cell r="E3003">
            <v>2123.1</v>
          </cell>
          <cell r="F3003">
            <v>0</v>
          </cell>
          <cell r="G3003">
            <v>20</v>
          </cell>
          <cell r="H3003">
            <v>490.9</v>
          </cell>
          <cell r="I3003">
            <v>490.9</v>
          </cell>
          <cell r="J3003">
            <v>1632.2</v>
          </cell>
          <cell r="K3003" t="str">
            <v>709</v>
          </cell>
        </row>
        <row r="3004">
          <cell r="A3004" t="str">
            <v>110300000</v>
          </cell>
          <cell r="B3004" t="str">
            <v>709C21K0002</v>
          </cell>
          <cell r="C3004" t="str">
            <v>เก้าอี้ทำงานจนท.สินไหม - ธุรการ</v>
          </cell>
          <cell r="D3004" t="str">
            <v>5 พ.ย. 41</v>
          </cell>
          <cell r="E3004">
            <v>2123.1</v>
          </cell>
          <cell r="F3004">
            <v>0</v>
          </cell>
          <cell r="G3004">
            <v>20</v>
          </cell>
          <cell r="H3004">
            <v>490.9</v>
          </cell>
          <cell r="I3004">
            <v>490.9</v>
          </cell>
          <cell r="J3004">
            <v>1632.2</v>
          </cell>
          <cell r="K3004" t="str">
            <v>709</v>
          </cell>
        </row>
        <row r="3005">
          <cell r="A3005" t="str">
            <v>110300000</v>
          </cell>
          <cell r="B3005" t="str">
            <v>709C21K0003</v>
          </cell>
          <cell r="C3005" t="str">
            <v>เก้าอี้ทำงานจนท.สินไหม - ธุรการ</v>
          </cell>
          <cell r="D3005" t="str">
            <v>5 พ.ย. 41</v>
          </cell>
          <cell r="E3005">
            <v>2123.1</v>
          </cell>
          <cell r="F3005">
            <v>0</v>
          </cell>
          <cell r="G3005">
            <v>20</v>
          </cell>
          <cell r="H3005">
            <v>490.9</v>
          </cell>
          <cell r="I3005">
            <v>490.9</v>
          </cell>
          <cell r="J3005">
            <v>1632.2</v>
          </cell>
          <cell r="K3005" t="str">
            <v>709</v>
          </cell>
        </row>
        <row r="3006">
          <cell r="A3006" t="str">
            <v>110300000</v>
          </cell>
          <cell r="B3006" t="str">
            <v>709C21L0001</v>
          </cell>
          <cell r="C3006" t="str">
            <v>เก้าอี้รับแขกหน้าโต๊ะจนท.สินไหม</v>
          </cell>
          <cell r="D3006" t="str">
            <v>5 พ.ย. 41</v>
          </cell>
          <cell r="E3006">
            <v>1705.35</v>
          </cell>
          <cell r="F3006">
            <v>0</v>
          </cell>
          <cell r="G3006">
            <v>20</v>
          </cell>
          <cell r="H3006">
            <v>394.34</v>
          </cell>
          <cell r="I3006">
            <v>394.34</v>
          </cell>
          <cell r="J3006">
            <v>1311.01</v>
          </cell>
          <cell r="K3006" t="str">
            <v>709</v>
          </cell>
        </row>
        <row r="3007">
          <cell r="A3007" t="str">
            <v>110300000</v>
          </cell>
          <cell r="B3007" t="str">
            <v>709C21L0002</v>
          </cell>
          <cell r="C3007" t="str">
            <v>เก้าอี้รับแขกหน้าโต๊ะจนท.สินไหม</v>
          </cell>
          <cell r="D3007" t="str">
            <v>5 พ.ย. 41</v>
          </cell>
          <cell r="E3007">
            <v>1705.35</v>
          </cell>
          <cell r="F3007">
            <v>0</v>
          </cell>
          <cell r="G3007">
            <v>20</v>
          </cell>
          <cell r="H3007">
            <v>394.34</v>
          </cell>
          <cell r="I3007">
            <v>394.34</v>
          </cell>
          <cell r="J3007">
            <v>1311.01</v>
          </cell>
          <cell r="K3007" t="str">
            <v>709</v>
          </cell>
        </row>
        <row r="3008">
          <cell r="A3008" t="str">
            <v>110300000</v>
          </cell>
          <cell r="B3008" t="str">
            <v>709C21L0003</v>
          </cell>
          <cell r="C3008" t="str">
            <v>เก้าอี้รับแขกหน้าโต๊ะจนท.สินไหม</v>
          </cell>
          <cell r="D3008" t="str">
            <v>5 พ.ย. 41</v>
          </cell>
          <cell r="E3008">
            <v>1705.35</v>
          </cell>
          <cell r="F3008">
            <v>0</v>
          </cell>
          <cell r="G3008">
            <v>20</v>
          </cell>
          <cell r="H3008">
            <v>394.34</v>
          </cell>
          <cell r="I3008">
            <v>394.34</v>
          </cell>
          <cell r="J3008">
            <v>1311.01</v>
          </cell>
          <cell r="K3008" t="str">
            <v>709</v>
          </cell>
        </row>
        <row r="3009">
          <cell r="A3009" t="str">
            <v>110300000</v>
          </cell>
          <cell r="B3009" t="str">
            <v>709C21L0004</v>
          </cell>
          <cell r="C3009" t="str">
            <v>เก้าอี้รับแขกหน้าโต๊ะจนท.สินไหม</v>
          </cell>
          <cell r="D3009" t="str">
            <v>5 พ.ย. 41</v>
          </cell>
          <cell r="E3009">
            <v>1705.35</v>
          </cell>
          <cell r="F3009">
            <v>0</v>
          </cell>
          <cell r="G3009">
            <v>20</v>
          </cell>
          <cell r="H3009">
            <v>394.34</v>
          </cell>
          <cell r="I3009">
            <v>394.34</v>
          </cell>
          <cell r="J3009">
            <v>1311.01</v>
          </cell>
          <cell r="K3009" t="str">
            <v>709</v>
          </cell>
        </row>
        <row r="3010">
          <cell r="A3010" t="str">
            <v>110300000</v>
          </cell>
          <cell r="B3010" t="str">
            <v>709C21L0005</v>
          </cell>
          <cell r="C3010" t="str">
            <v>เก้าอี้รับแขกหน้าโต๊ะจนท.สินไหม</v>
          </cell>
          <cell r="D3010" t="str">
            <v>5 พ.ย. 41</v>
          </cell>
          <cell r="E3010">
            <v>1705.35</v>
          </cell>
          <cell r="F3010">
            <v>0</v>
          </cell>
          <cell r="G3010">
            <v>20</v>
          </cell>
          <cell r="H3010">
            <v>394.34</v>
          </cell>
          <cell r="I3010">
            <v>394.34</v>
          </cell>
          <cell r="J3010">
            <v>1311.01</v>
          </cell>
          <cell r="K3010" t="str">
            <v>709</v>
          </cell>
        </row>
        <row r="3011">
          <cell r="A3011" t="str">
            <v>110300000</v>
          </cell>
          <cell r="B3011" t="str">
            <v>709C21M0001</v>
          </cell>
          <cell r="C3011" t="str">
            <v>เก้าอี้ทำงานผจก.</v>
          </cell>
          <cell r="D3011" t="str">
            <v>5 พ.ย. 41</v>
          </cell>
          <cell r="E3011">
            <v>4038.29</v>
          </cell>
          <cell r="F3011">
            <v>0</v>
          </cell>
          <cell r="G3011">
            <v>20</v>
          </cell>
          <cell r="H3011">
            <v>933.81</v>
          </cell>
          <cell r="I3011">
            <v>933.81</v>
          </cell>
          <cell r="J3011">
            <v>3104.48</v>
          </cell>
          <cell r="K3011" t="str">
            <v>709</v>
          </cell>
        </row>
        <row r="3012">
          <cell r="A3012" t="str">
            <v>110300000</v>
          </cell>
          <cell r="B3012" t="str">
            <v>709C21U0001</v>
          </cell>
          <cell r="C3012" t="str">
            <v>เก้าอี้พักคอย 3 ที่นั่ง พร้อมที่วางของ</v>
          </cell>
          <cell r="D3012" t="str">
            <v>5 พ.ย. 41</v>
          </cell>
          <cell r="E3012">
            <v>3037.77</v>
          </cell>
          <cell r="F3012">
            <v>0</v>
          </cell>
          <cell r="G3012">
            <v>20</v>
          </cell>
          <cell r="H3012">
            <v>702.45</v>
          </cell>
          <cell r="I3012">
            <v>702.45</v>
          </cell>
          <cell r="J3012">
            <v>2335.3200000000002</v>
          </cell>
          <cell r="K3012" t="str">
            <v>709</v>
          </cell>
        </row>
        <row r="3013">
          <cell r="A3013" t="str">
            <v>110300000</v>
          </cell>
          <cell r="B3013" t="str">
            <v>709C22J0001</v>
          </cell>
          <cell r="C3013" t="str">
            <v>ตู้เก็บเอกสาร บานเลื่อน 40*80*75</v>
          </cell>
          <cell r="D3013" t="str">
            <v>5 พ.ย. 41</v>
          </cell>
          <cell r="E3013">
            <v>2263.31</v>
          </cell>
          <cell r="F3013">
            <v>0</v>
          </cell>
          <cell r="G3013">
            <v>20</v>
          </cell>
          <cell r="H3013">
            <v>523.4</v>
          </cell>
          <cell r="I3013">
            <v>523.4</v>
          </cell>
          <cell r="J3013">
            <v>1739.91</v>
          </cell>
          <cell r="K3013" t="str">
            <v>709</v>
          </cell>
        </row>
        <row r="3014">
          <cell r="A3014" t="str">
            <v>110300000</v>
          </cell>
          <cell r="B3014" t="str">
            <v>709C22J0002</v>
          </cell>
          <cell r="C3014" t="str">
            <v>ตู้เก็บเอกสาร บานเลื่อน 40*80*75</v>
          </cell>
          <cell r="D3014" t="str">
            <v>5 พ.ย. 41</v>
          </cell>
          <cell r="E3014">
            <v>2263.31</v>
          </cell>
          <cell r="F3014">
            <v>0</v>
          </cell>
          <cell r="G3014">
            <v>20</v>
          </cell>
          <cell r="H3014">
            <v>523.4</v>
          </cell>
          <cell r="I3014">
            <v>523.4</v>
          </cell>
          <cell r="J3014">
            <v>1739.91</v>
          </cell>
          <cell r="K3014" t="str">
            <v>709</v>
          </cell>
        </row>
        <row r="3015">
          <cell r="A3015" t="str">
            <v>110300000</v>
          </cell>
          <cell r="B3015" t="str">
            <v>709C22K0001</v>
          </cell>
          <cell r="C3015" t="str">
            <v>ตู้เก็บเอกสาร บานลิ้นชัก 40*90*75</v>
          </cell>
          <cell r="D3015" t="str">
            <v>5 พ.ย. 41</v>
          </cell>
          <cell r="E3015">
            <v>3376.37</v>
          </cell>
          <cell r="F3015">
            <v>0</v>
          </cell>
          <cell r="G3015">
            <v>20</v>
          </cell>
          <cell r="H3015">
            <v>780.7</v>
          </cell>
          <cell r="I3015">
            <v>780.7</v>
          </cell>
          <cell r="J3015">
            <v>2595.67</v>
          </cell>
          <cell r="K3015" t="str">
            <v>709</v>
          </cell>
        </row>
        <row r="3016">
          <cell r="A3016" t="str">
            <v>110300000</v>
          </cell>
          <cell r="B3016" t="str">
            <v>709C22L0001</v>
          </cell>
          <cell r="C3016" t="str">
            <v>ตู้เก็บเอกสาร ขนาด 40*80*190</v>
          </cell>
          <cell r="D3016" t="str">
            <v>5 พ.ย. 41</v>
          </cell>
          <cell r="E3016">
            <v>4498.01</v>
          </cell>
          <cell r="F3016">
            <v>0</v>
          </cell>
          <cell r="G3016">
            <v>20</v>
          </cell>
          <cell r="H3016">
            <v>1040.05</v>
          </cell>
          <cell r="I3016">
            <v>1040.05</v>
          </cell>
          <cell r="J3016">
            <v>3457.96</v>
          </cell>
          <cell r="K3016" t="str">
            <v>709</v>
          </cell>
        </row>
        <row r="3017">
          <cell r="A3017" t="str">
            <v>110300000</v>
          </cell>
          <cell r="B3017" t="str">
            <v>709C22L0002</v>
          </cell>
          <cell r="C3017" t="str">
            <v>ตู้เก็บเอกสาร ขนาด 40*80*190</v>
          </cell>
          <cell r="D3017" t="str">
            <v>5 พ.ย. 41</v>
          </cell>
          <cell r="E3017">
            <v>4498.01</v>
          </cell>
          <cell r="F3017">
            <v>0</v>
          </cell>
          <cell r="G3017">
            <v>20</v>
          </cell>
          <cell r="H3017">
            <v>1040.05</v>
          </cell>
          <cell r="I3017">
            <v>1040.05</v>
          </cell>
          <cell r="J3017">
            <v>3457.96</v>
          </cell>
          <cell r="K3017" t="str">
            <v>709</v>
          </cell>
        </row>
        <row r="3018">
          <cell r="A3018" t="str">
            <v>110300000</v>
          </cell>
          <cell r="B3018" t="str">
            <v>709C22L0003</v>
          </cell>
          <cell r="C3018" t="str">
            <v>ตู้เก็บเอกสาร ขนาด 40*80*190</v>
          </cell>
          <cell r="D3018" t="str">
            <v>5 พ.ย. 41</v>
          </cell>
          <cell r="E3018">
            <v>4498.01</v>
          </cell>
          <cell r="F3018">
            <v>0</v>
          </cell>
          <cell r="G3018">
            <v>20</v>
          </cell>
          <cell r="H3018">
            <v>1040.05</v>
          </cell>
          <cell r="I3018">
            <v>1040.05</v>
          </cell>
          <cell r="J3018">
            <v>3457.96</v>
          </cell>
          <cell r="K3018" t="str">
            <v>709</v>
          </cell>
        </row>
        <row r="3019">
          <cell r="A3019" t="str">
            <v>110300000</v>
          </cell>
          <cell r="B3019" t="str">
            <v>709C26U0001</v>
          </cell>
          <cell r="C3019" t="str">
            <v>ฉากครึ่งกระจก ขนาด 250*150</v>
          </cell>
          <cell r="D3019" t="str">
            <v>5 พ.ย. 41</v>
          </cell>
          <cell r="E3019">
            <v>6377.9</v>
          </cell>
          <cell r="F3019">
            <v>0</v>
          </cell>
          <cell r="G3019">
            <v>20</v>
          </cell>
          <cell r="H3019">
            <v>1474.79</v>
          </cell>
          <cell r="I3019">
            <v>1474.79</v>
          </cell>
          <cell r="J3019">
            <v>4903.1099999999997</v>
          </cell>
          <cell r="K3019" t="str">
            <v>709</v>
          </cell>
        </row>
        <row r="3020">
          <cell r="A3020" t="str">
            <v>110300000</v>
          </cell>
          <cell r="B3020" t="str">
            <v>709C2AR0001</v>
          </cell>
          <cell r="C3020" t="str">
            <v>Aircondition</v>
          </cell>
          <cell r="D3020" t="str">
            <v>21 ก.ย. 41</v>
          </cell>
          <cell r="E3020">
            <v>39800</v>
          </cell>
          <cell r="F3020">
            <v>0</v>
          </cell>
          <cell r="G3020">
            <v>20</v>
          </cell>
          <cell r="H3020">
            <v>10184.41</v>
          </cell>
          <cell r="I3020">
            <v>10184.41</v>
          </cell>
          <cell r="J3020">
            <v>29615.59</v>
          </cell>
          <cell r="K3020" t="str">
            <v>709</v>
          </cell>
        </row>
        <row r="3021">
          <cell r="A3021" t="str">
            <v>110300000</v>
          </cell>
          <cell r="B3021" t="str">
            <v>709C2CS0001</v>
          </cell>
          <cell r="C3021" t="str">
            <v>เครื่องคิดเลข</v>
          </cell>
          <cell r="D3021" t="str">
            <v>19 ต.ค. 41</v>
          </cell>
          <cell r="E3021">
            <v>640</v>
          </cell>
          <cell r="F3021">
            <v>0</v>
          </cell>
          <cell r="G3021">
            <v>20</v>
          </cell>
          <cell r="H3021">
            <v>153.94</v>
          </cell>
          <cell r="I3021">
            <v>153.94</v>
          </cell>
          <cell r="J3021">
            <v>486.06</v>
          </cell>
          <cell r="K3021" t="str">
            <v>709</v>
          </cell>
        </row>
        <row r="3022">
          <cell r="A3022" t="str">
            <v>110300000</v>
          </cell>
          <cell r="B3022" t="str">
            <v>709C2CS0002</v>
          </cell>
          <cell r="C3022" t="str">
            <v>เครื่องคิดเลข</v>
          </cell>
          <cell r="D3022" t="str">
            <v>19 ต.ค. 41</v>
          </cell>
          <cell r="E3022">
            <v>640</v>
          </cell>
          <cell r="F3022">
            <v>0</v>
          </cell>
          <cell r="G3022">
            <v>20</v>
          </cell>
          <cell r="H3022">
            <v>153.94</v>
          </cell>
          <cell r="I3022">
            <v>153.94</v>
          </cell>
          <cell r="J3022">
            <v>486.06</v>
          </cell>
          <cell r="K3022" t="str">
            <v>709</v>
          </cell>
        </row>
        <row r="3023">
          <cell r="A3023" t="str">
            <v>110300000</v>
          </cell>
          <cell r="B3023" t="str">
            <v>709C2KB0001</v>
          </cell>
          <cell r="C3023" t="str">
            <v>ตู้เย็น</v>
          </cell>
          <cell r="D3023" t="str">
            <v>29 ต.ค. 42</v>
          </cell>
          <cell r="E3023">
            <v>4743</v>
          </cell>
          <cell r="F3023">
            <v>0</v>
          </cell>
          <cell r="G3023">
            <v>20</v>
          </cell>
          <cell r="H3023">
            <v>166.34</v>
          </cell>
          <cell r="I3023">
            <v>166.34</v>
          </cell>
          <cell r="J3023">
            <v>4576.66</v>
          </cell>
          <cell r="K3023" t="str">
            <v>709</v>
          </cell>
        </row>
        <row r="3024">
          <cell r="A3024" t="str">
            <v>110300000</v>
          </cell>
          <cell r="B3024" t="str">
            <v>709C2OT0001</v>
          </cell>
          <cell r="C3024" t="str">
            <v>กุญแจสำนักงาน</v>
          </cell>
          <cell r="D3024" t="str">
            <v>3 พ.ย. 41</v>
          </cell>
          <cell r="E3024">
            <v>790.91</v>
          </cell>
          <cell r="F3024">
            <v>0</v>
          </cell>
          <cell r="G3024">
            <v>20</v>
          </cell>
          <cell r="H3024">
            <v>183.7</v>
          </cell>
          <cell r="I3024">
            <v>183.7</v>
          </cell>
          <cell r="J3024">
            <v>607.21</v>
          </cell>
          <cell r="K3024" t="str">
            <v>709</v>
          </cell>
        </row>
        <row r="3025">
          <cell r="A3025" t="str">
            <v>110300000</v>
          </cell>
          <cell r="B3025" t="str">
            <v>709C2PP0001</v>
          </cell>
          <cell r="C3025" t="str">
            <v xml:space="preserve"> ปั้มน้ำมิตซูบิชิ</v>
          </cell>
          <cell r="D3025" t="str">
            <v>6 พ.ย. 41</v>
          </cell>
          <cell r="E3025">
            <v>4727.2700000000004</v>
          </cell>
          <cell r="F3025">
            <v>0</v>
          </cell>
          <cell r="G3025">
            <v>20</v>
          </cell>
          <cell r="H3025">
            <v>1090.53</v>
          </cell>
          <cell r="I3025">
            <v>1090.53</v>
          </cell>
          <cell r="J3025">
            <v>3636.74</v>
          </cell>
          <cell r="K3025" t="str">
            <v>709</v>
          </cell>
        </row>
        <row r="3026">
          <cell r="A3026" t="str">
            <v>110300000</v>
          </cell>
          <cell r="B3026" t="str">
            <v>710C2030001</v>
          </cell>
          <cell r="C3026" t="str">
            <v>โต๊ะเข้ามุมจนท.สินไหม 60*60*75</v>
          </cell>
          <cell r="D3026" t="str">
            <v>5 พ.ย. 41</v>
          </cell>
          <cell r="E3026">
            <v>1267.57</v>
          </cell>
          <cell r="F3026">
            <v>0</v>
          </cell>
          <cell r="G3026">
            <v>20</v>
          </cell>
          <cell r="H3026">
            <v>293.11</v>
          </cell>
          <cell r="I3026">
            <v>293.11</v>
          </cell>
          <cell r="J3026">
            <v>974.46</v>
          </cell>
          <cell r="K3026" t="str">
            <v>710</v>
          </cell>
        </row>
        <row r="3027">
          <cell r="A3027" t="str">
            <v>110300000</v>
          </cell>
          <cell r="B3027" t="str">
            <v>710C2040001</v>
          </cell>
          <cell r="C3027" t="str">
            <v>โต๊ะทำงานจนท.สินไหม 60*120*75</v>
          </cell>
          <cell r="D3027" t="str">
            <v>5 พ.ย. 41</v>
          </cell>
          <cell r="E3027">
            <v>3654.87</v>
          </cell>
          <cell r="F3027">
            <v>0</v>
          </cell>
          <cell r="G3027">
            <v>20</v>
          </cell>
          <cell r="H3027">
            <v>845.1</v>
          </cell>
          <cell r="I3027">
            <v>845.1</v>
          </cell>
          <cell r="J3027">
            <v>2809.77</v>
          </cell>
          <cell r="K3027" t="str">
            <v>710</v>
          </cell>
        </row>
        <row r="3028">
          <cell r="A3028" t="str">
            <v>110300000</v>
          </cell>
          <cell r="B3028" t="str">
            <v>710C2040002</v>
          </cell>
          <cell r="C3028" t="str">
            <v>โต๊ะทำงานจนท.สินไหม 60*120*75</v>
          </cell>
          <cell r="D3028" t="str">
            <v>5 พ.ย. 41</v>
          </cell>
          <cell r="E3028">
            <v>3654.87</v>
          </cell>
          <cell r="F3028">
            <v>0</v>
          </cell>
          <cell r="G3028">
            <v>20</v>
          </cell>
          <cell r="H3028">
            <v>845.1</v>
          </cell>
          <cell r="I3028">
            <v>845.1</v>
          </cell>
          <cell r="J3028">
            <v>2809.77</v>
          </cell>
          <cell r="K3028" t="str">
            <v>710</v>
          </cell>
        </row>
        <row r="3029">
          <cell r="A3029" t="str">
            <v>110300000</v>
          </cell>
          <cell r="B3029" t="str">
            <v>710C2040003</v>
          </cell>
          <cell r="C3029" t="str">
            <v>โต๊ะทำงานจนท.สินไหม 60*120*75</v>
          </cell>
          <cell r="D3029" t="str">
            <v>5 พ.ย. 41</v>
          </cell>
          <cell r="E3029">
            <v>3654.87</v>
          </cell>
          <cell r="F3029">
            <v>0</v>
          </cell>
          <cell r="G3029">
            <v>20</v>
          </cell>
          <cell r="H3029">
            <v>845.1</v>
          </cell>
          <cell r="I3029">
            <v>845.1</v>
          </cell>
          <cell r="J3029">
            <v>2809.77</v>
          </cell>
          <cell r="K3029" t="str">
            <v>710</v>
          </cell>
        </row>
        <row r="3030">
          <cell r="A3030" t="str">
            <v>110300000</v>
          </cell>
          <cell r="B3030" t="str">
            <v>710C2060001</v>
          </cell>
          <cell r="C3030" t="str">
            <v>โต๊ะทำงานผจก. ขนาด 75*165*75</v>
          </cell>
          <cell r="D3030" t="str">
            <v>5 พ.ย. 41</v>
          </cell>
          <cell r="E3030">
            <v>4601.97</v>
          </cell>
          <cell r="F3030">
            <v>0</v>
          </cell>
          <cell r="G3030">
            <v>20</v>
          </cell>
          <cell r="H3030">
            <v>1064.1300000000001</v>
          </cell>
          <cell r="I3030">
            <v>1064.1300000000001</v>
          </cell>
          <cell r="J3030">
            <v>3537.84</v>
          </cell>
          <cell r="K3030" t="str">
            <v>710</v>
          </cell>
        </row>
        <row r="3031">
          <cell r="A3031" t="str">
            <v>110300000</v>
          </cell>
          <cell r="B3031" t="str">
            <v>710C2080001</v>
          </cell>
          <cell r="C3031" t="str">
            <v>โต๊ะวางคอมพิวเตอร์ 60*100*75</v>
          </cell>
          <cell r="D3031" t="str">
            <v>5 พ.ย. 41</v>
          </cell>
          <cell r="E3031">
            <v>2336.75</v>
          </cell>
          <cell r="F3031">
            <v>0</v>
          </cell>
          <cell r="G3031">
            <v>20</v>
          </cell>
          <cell r="H3031">
            <v>540.29999999999995</v>
          </cell>
          <cell r="I3031">
            <v>540.29999999999995</v>
          </cell>
          <cell r="J3031">
            <v>1796.45</v>
          </cell>
          <cell r="K3031" t="str">
            <v>710</v>
          </cell>
        </row>
        <row r="3032">
          <cell r="A3032" t="str">
            <v>110300000</v>
          </cell>
          <cell r="B3032" t="str">
            <v>710C20Z0001</v>
          </cell>
          <cell r="C3032" t="str">
            <v>โต๊ะข้างวางคอมพิวเตอร์ 50*90*75</v>
          </cell>
          <cell r="D3032" t="str">
            <v>5 พ.ย. 41</v>
          </cell>
          <cell r="E3032">
            <v>2082.09</v>
          </cell>
          <cell r="F3032">
            <v>0</v>
          </cell>
          <cell r="G3032">
            <v>20</v>
          </cell>
          <cell r="H3032">
            <v>481.48</v>
          </cell>
          <cell r="I3032">
            <v>481.48</v>
          </cell>
          <cell r="J3032">
            <v>1600.61</v>
          </cell>
          <cell r="K3032" t="str">
            <v>710</v>
          </cell>
        </row>
        <row r="3033">
          <cell r="A3033" t="str">
            <v>110300000</v>
          </cell>
          <cell r="B3033" t="str">
            <v>710C21K0001</v>
          </cell>
          <cell r="C3033" t="str">
            <v>เก้าอี้ทำงานจนท.สินไหม - ธุรการ</v>
          </cell>
          <cell r="D3033" t="str">
            <v>5 พ.ย. 41</v>
          </cell>
          <cell r="E3033">
            <v>2123.1</v>
          </cell>
          <cell r="F3033">
            <v>0</v>
          </cell>
          <cell r="G3033">
            <v>20</v>
          </cell>
          <cell r="H3033">
            <v>490.9</v>
          </cell>
          <cell r="I3033">
            <v>490.9</v>
          </cell>
          <cell r="J3033">
            <v>1632.2</v>
          </cell>
          <cell r="K3033" t="str">
            <v>710</v>
          </cell>
        </row>
        <row r="3034">
          <cell r="A3034" t="str">
            <v>110300000</v>
          </cell>
          <cell r="B3034" t="str">
            <v>710C21L0001</v>
          </cell>
          <cell r="C3034" t="str">
            <v>เก้าอี้รับแขกหน้าโต๊ะจนท.สินไหม</v>
          </cell>
          <cell r="D3034" t="str">
            <v>5 พ.ย. 41</v>
          </cell>
          <cell r="E3034">
            <v>1705.35</v>
          </cell>
          <cell r="F3034">
            <v>0</v>
          </cell>
          <cell r="G3034">
            <v>20</v>
          </cell>
          <cell r="H3034">
            <v>394.34</v>
          </cell>
          <cell r="I3034">
            <v>394.34</v>
          </cell>
          <cell r="J3034">
            <v>1311.01</v>
          </cell>
          <cell r="K3034" t="str">
            <v>710</v>
          </cell>
        </row>
        <row r="3035">
          <cell r="A3035" t="str">
            <v>110300000</v>
          </cell>
          <cell r="B3035" t="str">
            <v>710C21L0002</v>
          </cell>
          <cell r="C3035" t="str">
            <v>เก้าอี้รับแขกหน้าโต๊ะจนท.สินไหม</v>
          </cell>
          <cell r="D3035" t="str">
            <v>5 พ.ย. 41</v>
          </cell>
          <cell r="E3035">
            <v>1705.35</v>
          </cell>
          <cell r="F3035">
            <v>0</v>
          </cell>
          <cell r="G3035">
            <v>20</v>
          </cell>
          <cell r="H3035">
            <v>394.34</v>
          </cell>
          <cell r="I3035">
            <v>394.34</v>
          </cell>
          <cell r="J3035">
            <v>1311.01</v>
          </cell>
          <cell r="K3035" t="str">
            <v>710</v>
          </cell>
        </row>
        <row r="3036">
          <cell r="A3036" t="str">
            <v>110300000</v>
          </cell>
          <cell r="B3036" t="str">
            <v>710C21L0003</v>
          </cell>
          <cell r="C3036" t="str">
            <v>เก้าอี้รับแขกหน้าโต๊ะจนท.สินไหม</v>
          </cell>
          <cell r="D3036" t="str">
            <v>5 พ.ย. 41</v>
          </cell>
          <cell r="E3036">
            <v>1705.35</v>
          </cell>
          <cell r="F3036">
            <v>0</v>
          </cell>
          <cell r="G3036">
            <v>20</v>
          </cell>
          <cell r="H3036">
            <v>394.34</v>
          </cell>
          <cell r="I3036">
            <v>394.34</v>
          </cell>
          <cell r="J3036">
            <v>1311.01</v>
          </cell>
          <cell r="K3036" t="str">
            <v>710</v>
          </cell>
        </row>
        <row r="3037">
          <cell r="A3037" t="str">
            <v>110300000</v>
          </cell>
          <cell r="B3037" t="str">
            <v>710C21L0004</v>
          </cell>
          <cell r="C3037" t="str">
            <v>เก้าอี้รับแขกหน้าโต๊ะจนท.สินไหม</v>
          </cell>
          <cell r="D3037" t="str">
            <v>5 พ.ย. 41</v>
          </cell>
          <cell r="E3037">
            <v>1705.35</v>
          </cell>
          <cell r="F3037">
            <v>0</v>
          </cell>
          <cell r="G3037">
            <v>20</v>
          </cell>
          <cell r="H3037">
            <v>394.34</v>
          </cell>
          <cell r="I3037">
            <v>394.34</v>
          </cell>
          <cell r="J3037">
            <v>1311.01</v>
          </cell>
          <cell r="K3037" t="str">
            <v>710</v>
          </cell>
        </row>
        <row r="3038">
          <cell r="A3038" t="str">
            <v>110300000</v>
          </cell>
          <cell r="B3038" t="str">
            <v>710C21L0005</v>
          </cell>
          <cell r="C3038" t="str">
            <v>เก้าอี้รับแขกหน้าโต๊ะจนท.สินไหม</v>
          </cell>
          <cell r="D3038" t="str">
            <v>5 พ.ย. 41</v>
          </cell>
          <cell r="E3038">
            <v>1705.35</v>
          </cell>
          <cell r="F3038">
            <v>0</v>
          </cell>
          <cell r="G3038">
            <v>20</v>
          </cell>
          <cell r="H3038">
            <v>394.34</v>
          </cell>
          <cell r="I3038">
            <v>394.34</v>
          </cell>
          <cell r="J3038">
            <v>1311.01</v>
          </cell>
          <cell r="K3038" t="str">
            <v>710</v>
          </cell>
        </row>
        <row r="3039">
          <cell r="A3039" t="str">
            <v>110300000</v>
          </cell>
          <cell r="B3039" t="str">
            <v>710C21M0001</v>
          </cell>
          <cell r="C3039" t="str">
            <v>เก้าอี้ทำงานผจก.</v>
          </cell>
          <cell r="D3039" t="str">
            <v>5 พ.ย. 41</v>
          </cell>
          <cell r="E3039">
            <v>4038.29</v>
          </cell>
          <cell r="F3039">
            <v>0</v>
          </cell>
          <cell r="G3039">
            <v>20</v>
          </cell>
          <cell r="H3039">
            <v>933.81</v>
          </cell>
          <cell r="I3039">
            <v>933.81</v>
          </cell>
          <cell r="J3039">
            <v>3104.48</v>
          </cell>
          <cell r="K3039" t="str">
            <v>710</v>
          </cell>
        </row>
        <row r="3040">
          <cell r="A3040" t="str">
            <v>110300000</v>
          </cell>
          <cell r="B3040" t="str">
            <v>710C21U0001</v>
          </cell>
          <cell r="C3040" t="str">
            <v>เก้าอี้พักคอย 3 ที่นั่ง พร้อมที่วางของ</v>
          </cell>
          <cell r="D3040" t="str">
            <v>5 พ.ย. 41</v>
          </cell>
          <cell r="E3040">
            <v>3037.77</v>
          </cell>
          <cell r="F3040">
            <v>0</v>
          </cell>
          <cell r="G3040">
            <v>20</v>
          </cell>
          <cell r="H3040">
            <v>702.45</v>
          </cell>
          <cell r="I3040">
            <v>702.45</v>
          </cell>
          <cell r="J3040">
            <v>2335.3200000000002</v>
          </cell>
          <cell r="K3040" t="str">
            <v>710</v>
          </cell>
        </row>
        <row r="3041">
          <cell r="A3041" t="str">
            <v>110300000</v>
          </cell>
          <cell r="B3041" t="str">
            <v>710C22J0001</v>
          </cell>
          <cell r="C3041" t="str">
            <v>ตู้เก็บเอกสาร บานเลื่อน 40*80*75</v>
          </cell>
          <cell r="D3041" t="str">
            <v>5 พ.ย. 41</v>
          </cell>
          <cell r="E3041">
            <v>2263.31</v>
          </cell>
          <cell r="F3041">
            <v>0</v>
          </cell>
          <cell r="G3041">
            <v>20</v>
          </cell>
          <cell r="H3041">
            <v>523.4</v>
          </cell>
          <cell r="I3041">
            <v>523.4</v>
          </cell>
          <cell r="J3041">
            <v>1739.91</v>
          </cell>
          <cell r="K3041" t="str">
            <v>710</v>
          </cell>
        </row>
        <row r="3042">
          <cell r="A3042" t="str">
            <v>110300000</v>
          </cell>
          <cell r="B3042" t="str">
            <v>710C22J0002</v>
          </cell>
          <cell r="C3042" t="str">
            <v>ตู้เก็บเอกสาร บานเลื่อน 40*80*75</v>
          </cell>
          <cell r="D3042" t="str">
            <v>5 พ.ย. 41</v>
          </cell>
          <cell r="E3042">
            <v>2263.31</v>
          </cell>
          <cell r="F3042">
            <v>0</v>
          </cell>
          <cell r="G3042">
            <v>20</v>
          </cell>
          <cell r="H3042">
            <v>523.4</v>
          </cell>
          <cell r="I3042">
            <v>523.4</v>
          </cell>
          <cell r="J3042">
            <v>1739.91</v>
          </cell>
          <cell r="K3042" t="str">
            <v>710</v>
          </cell>
        </row>
        <row r="3043">
          <cell r="A3043" t="str">
            <v>110300000</v>
          </cell>
          <cell r="B3043" t="str">
            <v>710C22K0001</v>
          </cell>
          <cell r="C3043" t="str">
            <v>ตู้เก็บเอกสาร บานลิ้นชัก 40*90*75</v>
          </cell>
          <cell r="D3043" t="str">
            <v>5 พ.ย. 41</v>
          </cell>
          <cell r="E3043">
            <v>3376.37</v>
          </cell>
          <cell r="F3043">
            <v>0</v>
          </cell>
          <cell r="G3043">
            <v>20</v>
          </cell>
          <cell r="H3043">
            <v>780.7</v>
          </cell>
          <cell r="I3043">
            <v>780.7</v>
          </cell>
          <cell r="J3043">
            <v>2595.67</v>
          </cell>
          <cell r="K3043" t="str">
            <v>710</v>
          </cell>
        </row>
        <row r="3044">
          <cell r="A3044" t="str">
            <v>110300000</v>
          </cell>
          <cell r="B3044" t="str">
            <v>710C22L0001</v>
          </cell>
          <cell r="C3044" t="str">
            <v>ตู้เก็บเอกสาร ขนาด 40*80*190</v>
          </cell>
          <cell r="D3044" t="str">
            <v>5 พ.ย. 41</v>
          </cell>
          <cell r="E3044">
            <v>4498.01</v>
          </cell>
          <cell r="F3044">
            <v>0</v>
          </cell>
          <cell r="G3044">
            <v>20</v>
          </cell>
          <cell r="H3044">
            <v>1040.05</v>
          </cell>
          <cell r="I3044">
            <v>1040.05</v>
          </cell>
          <cell r="J3044">
            <v>3457.96</v>
          </cell>
          <cell r="K3044" t="str">
            <v>710</v>
          </cell>
        </row>
        <row r="3045">
          <cell r="A3045" t="str">
            <v>110300000</v>
          </cell>
          <cell r="B3045" t="str">
            <v>710C22L0002</v>
          </cell>
          <cell r="C3045" t="str">
            <v>ตู้เก็บเอกสาร ขนาด 40*80*190</v>
          </cell>
          <cell r="D3045" t="str">
            <v>5 พ.ย. 41</v>
          </cell>
          <cell r="E3045">
            <v>4498.01</v>
          </cell>
          <cell r="F3045">
            <v>0</v>
          </cell>
          <cell r="G3045">
            <v>20</v>
          </cell>
          <cell r="H3045">
            <v>1040.05</v>
          </cell>
          <cell r="I3045">
            <v>1040.05</v>
          </cell>
          <cell r="J3045">
            <v>3457.96</v>
          </cell>
          <cell r="K3045" t="str">
            <v>710</v>
          </cell>
        </row>
        <row r="3046">
          <cell r="A3046" t="str">
            <v>110300000</v>
          </cell>
          <cell r="B3046" t="str">
            <v>710C22L0003</v>
          </cell>
          <cell r="C3046" t="str">
            <v>ตู้เก็บเอกสาร ขนาด 40*80*190</v>
          </cell>
          <cell r="D3046" t="str">
            <v>5 พ.ย. 41</v>
          </cell>
          <cell r="E3046">
            <v>4498.01</v>
          </cell>
          <cell r="F3046">
            <v>0</v>
          </cell>
          <cell r="G3046">
            <v>20</v>
          </cell>
          <cell r="H3046">
            <v>1040.05</v>
          </cell>
          <cell r="I3046">
            <v>1040.05</v>
          </cell>
          <cell r="J3046">
            <v>3457.96</v>
          </cell>
          <cell r="K3046" t="str">
            <v>710</v>
          </cell>
        </row>
        <row r="3047">
          <cell r="A3047" t="str">
            <v>110300000</v>
          </cell>
          <cell r="B3047" t="str">
            <v>710C26U0001</v>
          </cell>
          <cell r="C3047" t="str">
            <v>ฉากครึ่งกระจก ขนาด 250*150</v>
          </cell>
          <cell r="D3047" t="str">
            <v>5 พ.ย. 41</v>
          </cell>
          <cell r="E3047">
            <v>6377.9</v>
          </cell>
          <cell r="F3047">
            <v>0</v>
          </cell>
          <cell r="G3047">
            <v>20</v>
          </cell>
          <cell r="H3047">
            <v>1474.79</v>
          </cell>
          <cell r="I3047">
            <v>1474.79</v>
          </cell>
          <cell r="J3047">
            <v>4903.1099999999997</v>
          </cell>
          <cell r="K3047" t="str">
            <v>710</v>
          </cell>
        </row>
        <row r="3048">
          <cell r="A3048" t="str">
            <v>110300000</v>
          </cell>
          <cell r="B3048" t="str">
            <v>710C2AR0001</v>
          </cell>
          <cell r="C3048" t="str">
            <v>Aircondition</v>
          </cell>
          <cell r="D3048" t="str">
            <v>22 ก.ย. 41</v>
          </cell>
          <cell r="E3048">
            <v>39800</v>
          </cell>
          <cell r="F3048">
            <v>0</v>
          </cell>
          <cell r="G3048">
            <v>20</v>
          </cell>
          <cell r="H3048">
            <v>10162.6</v>
          </cell>
          <cell r="I3048">
            <v>10162.6</v>
          </cell>
          <cell r="J3048">
            <v>29637.4</v>
          </cell>
          <cell r="K3048" t="str">
            <v>710</v>
          </cell>
        </row>
        <row r="3049">
          <cell r="A3049" t="str">
            <v>110300000</v>
          </cell>
          <cell r="B3049" t="str">
            <v>710C2CS0001</v>
          </cell>
          <cell r="C3049" t="str">
            <v>เครื่องคิดเลข</v>
          </cell>
          <cell r="D3049" t="str">
            <v>19 ต.ค. 41</v>
          </cell>
          <cell r="E3049">
            <v>640</v>
          </cell>
          <cell r="F3049">
            <v>0</v>
          </cell>
          <cell r="G3049">
            <v>20</v>
          </cell>
          <cell r="H3049">
            <v>153.94</v>
          </cell>
          <cell r="I3049">
            <v>153.94</v>
          </cell>
          <cell r="J3049">
            <v>486.06</v>
          </cell>
          <cell r="K3049" t="str">
            <v>710</v>
          </cell>
        </row>
        <row r="3050">
          <cell r="A3050" t="str">
            <v>110300000</v>
          </cell>
          <cell r="B3050" t="str">
            <v>710C2CS0002</v>
          </cell>
          <cell r="C3050" t="str">
            <v>เครื่องคิดเลข</v>
          </cell>
          <cell r="D3050" t="str">
            <v>19 ต.ค. 41</v>
          </cell>
          <cell r="E3050">
            <v>640</v>
          </cell>
          <cell r="F3050">
            <v>0</v>
          </cell>
          <cell r="G3050">
            <v>20</v>
          </cell>
          <cell r="H3050">
            <v>153.94</v>
          </cell>
          <cell r="I3050">
            <v>153.94</v>
          </cell>
          <cell r="J3050">
            <v>486.06</v>
          </cell>
          <cell r="K3050" t="str">
            <v>710</v>
          </cell>
        </row>
        <row r="3051">
          <cell r="A3051" t="str">
            <v>110300000</v>
          </cell>
          <cell r="B3051" t="str">
            <v>710C2PT0001</v>
          </cell>
          <cell r="C3051" t="str">
            <v>กระติกน้ำร้อน</v>
          </cell>
          <cell r="D3051" t="str">
            <v>10 พ.ย. 41</v>
          </cell>
          <cell r="E3051">
            <v>599.09</v>
          </cell>
          <cell r="F3051">
            <v>0</v>
          </cell>
          <cell r="G3051">
            <v>20</v>
          </cell>
          <cell r="H3051">
            <v>136.91999999999999</v>
          </cell>
          <cell r="I3051">
            <v>136.91999999999999</v>
          </cell>
          <cell r="J3051">
            <v>462.17</v>
          </cell>
          <cell r="K3051" t="str">
            <v>710</v>
          </cell>
        </row>
        <row r="3052">
          <cell r="A3052" t="str">
            <v>110300000</v>
          </cell>
          <cell r="B3052" t="str">
            <v>715C2CS0002</v>
          </cell>
          <cell r="C3052" t="str">
            <v>เครื่องคิดเลข</v>
          </cell>
          <cell r="D3052" t="str">
            <v>2 ต.ค. 41</v>
          </cell>
          <cell r="E3052">
            <v>640</v>
          </cell>
          <cell r="F3052">
            <v>0</v>
          </cell>
          <cell r="G3052">
            <v>20</v>
          </cell>
          <cell r="H3052">
            <v>159.9</v>
          </cell>
          <cell r="I3052">
            <v>159.9</v>
          </cell>
          <cell r="J3052">
            <v>480.1</v>
          </cell>
          <cell r="K3052" t="str">
            <v>705</v>
          </cell>
        </row>
        <row r="3053">
          <cell r="A3053" t="str">
            <v>110300000</v>
          </cell>
          <cell r="B3053" t="str">
            <v>800C1F10006</v>
          </cell>
          <cell r="C3053" t="str">
            <v>กล้อง MINI II</v>
          </cell>
          <cell r="D3053" t="str">
            <v>4 ก.ย. 41</v>
          </cell>
          <cell r="E3053">
            <v>3400</v>
          </cell>
          <cell r="F3053">
            <v>0</v>
          </cell>
          <cell r="G3053">
            <v>20</v>
          </cell>
          <cell r="H3053">
            <v>901.66</v>
          </cell>
          <cell r="I3053">
            <v>901.66</v>
          </cell>
          <cell r="J3053">
            <v>2498.34</v>
          </cell>
          <cell r="K3053" t="str">
            <v>800</v>
          </cell>
        </row>
        <row r="3054">
          <cell r="A3054" t="str">
            <v>110300000</v>
          </cell>
          <cell r="B3054" t="str">
            <v>800C2AR0001</v>
          </cell>
          <cell r="C3054" t="str">
            <v>กล้อง MINI II</v>
          </cell>
          <cell r="D3054" t="str">
            <v>4 ก.ย. 41</v>
          </cell>
          <cell r="E3054">
            <v>3400</v>
          </cell>
          <cell r="F3054">
            <v>0</v>
          </cell>
          <cell r="G3054">
            <v>20</v>
          </cell>
          <cell r="H3054">
            <v>901.66</v>
          </cell>
          <cell r="I3054">
            <v>901.66</v>
          </cell>
          <cell r="J3054">
            <v>2498.34</v>
          </cell>
          <cell r="K3054" t="str">
            <v>800</v>
          </cell>
        </row>
        <row r="3055">
          <cell r="A3055" t="str">
            <v>110300000</v>
          </cell>
          <cell r="B3055" t="str">
            <v>800C2CB0001</v>
          </cell>
          <cell r="C3055" t="str">
            <v>ตู้เก็บเอกสาร บานเลื่อน 40-80-75</v>
          </cell>
          <cell r="D3055" t="str">
            <v>6 ต.ค. 41</v>
          </cell>
          <cell r="E3055">
            <v>2331.75</v>
          </cell>
          <cell r="F3055">
            <v>0</v>
          </cell>
          <cell r="G3055">
            <v>20</v>
          </cell>
          <cell r="H3055">
            <v>577.52</v>
          </cell>
          <cell r="I3055">
            <v>577.52</v>
          </cell>
          <cell r="J3055">
            <v>1754.23</v>
          </cell>
          <cell r="K3055" t="str">
            <v>800</v>
          </cell>
        </row>
        <row r="3056">
          <cell r="A3056" t="str">
            <v>110300000</v>
          </cell>
          <cell r="B3056" t="str">
            <v>800C2CB0002</v>
          </cell>
          <cell r="C3056" t="str">
            <v>ตู้เก็บเอกสาร บานเลื่อน 40-80-75</v>
          </cell>
          <cell r="D3056" t="str">
            <v>6 ต.ค. 41</v>
          </cell>
          <cell r="E3056">
            <v>2331.75</v>
          </cell>
          <cell r="F3056">
            <v>0</v>
          </cell>
          <cell r="G3056">
            <v>20</v>
          </cell>
          <cell r="H3056">
            <v>577.52</v>
          </cell>
          <cell r="I3056">
            <v>577.52</v>
          </cell>
          <cell r="J3056">
            <v>1754.23</v>
          </cell>
          <cell r="K3056" t="str">
            <v>800</v>
          </cell>
        </row>
        <row r="3057">
          <cell r="A3057" t="str">
            <v>110300000</v>
          </cell>
          <cell r="B3057" t="str">
            <v>800C2CB0003</v>
          </cell>
          <cell r="C3057" t="str">
            <v>ตู้เก็บเอกสาร บานเลื่อน 40-80-75</v>
          </cell>
          <cell r="D3057" t="str">
            <v>6 ต.ค. 41</v>
          </cell>
          <cell r="E3057">
            <v>2331.75</v>
          </cell>
          <cell r="F3057">
            <v>0</v>
          </cell>
          <cell r="G3057">
            <v>20</v>
          </cell>
          <cell r="H3057">
            <v>577.52</v>
          </cell>
          <cell r="I3057">
            <v>577.52</v>
          </cell>
          <cell r="J3057">
            <v>1754.23</v>
          </cell>
          <cell r="K3057" t="str">
            <v>800</v>
          </cell>
        </row>
        <row r="3058">
          <cell r="A3058" t="str">
            <v>110300000</v>
          </cell>
          <cell r="B3058" t="str">
            <v>800C2CB0004</v>
          </cell>
          <cell r="C3058" t="str">
            <v>ตู้เก็บเอกสาร บานเลื่อน 40-80-75</v>
          </cell>
          <cell r="D3058" t="str">
            <v>6 ต.ค. 41</v>
          </cell>
          <cell r="E3058">
            <v>2331.75</v>
          </cell>
          <cell r="F3058">
            <v>0</v>
          </cell>
          <cell r="G3058">
            <v>20</v>
          </cell>
          <cell r="H3058">
            <v>577.52</v>
          </cell>
          <cell r="I3058">
            <v>577.52</v>
          </cell>
          <cell r="J3058">
            <v>1754.23</v>
          </cell>
          <cell r="K3058" t="str">
            <v>800</v>
          </cell>
        </row>
        <row r="3059">
          <cell r="A3059" t="str">
            <v>110300000</v>
          </cell>
          <cell r="B3059" t="str">
            <v>800C2CB0005</v>
          </cell>
          <cell r="C3059" t="str">
            <v>ตู้เก็บเอกสาร ลิ้นชัก 40-90-75</v>
          </cell>
          <cell r="D3059" t="str">
            <v>6 ต.ค. 41</v>
          </cell>
          <cell r="E3059">
            <v>3478.46</v>
          </cell>
          <cell r="F3059">
            <v>0</v>
          </cell>
          <cell r="G3059">
            <v>20</v>
          </cell>
          <cell r="H3059">
            <v>861.55</v>
          </cell>
          <cell r="I3059">
            <v>861.55</v>
          </cell>
          <cell r="J3059">
            <v>2616.91</v>
          </cell>
          <cell r="K3059" t="str">
            <v>800</v>
          </cell>
        </row>
        <row r="3060">
          <cell r="A3060" t="str">
            <v>110300000</v>
          </cell>
          <cell r="B3060" t="str">
            <v>800C2CB0006</v>
          </cell>
          <cell r="C3060" t="str">
            <v>ตู้เก็บเอกสาร ลิ้นชัก 40-90-75</v>
          </cell>
          <cell r="D3060" t="str">
            <v>6 ต.ค. 41</v>
          </cell>
          <cell r="E3060">
            <v>3478.46</v>
          </cell>
          <cell r="F3060">
            <v>0</v>
          </cell>
          <cell r="G3060">
            <v>20</v>
          </cell>
          <cell r="H3060">
            <v>861.55</v>
          </cell>
          <cell r="I3060">
            <v>861.55</v>
          </cell>
          <cell r="J3060">
            <v>2616.91</v>
          </cell>
          <cell r="K3060" t="str">
            <v>800</v>
          </cell>
        </row>
        <row r="3061">
          <cell r="A3061" t="str">
            <v>110300000</v>
          </cell>
          <cell r="B3061" t="str">
            <v>800C2CB0007</v>
          </cell>
          <cell r="C3061" t="str">
            <v>ตู้สูงเก็บเอกสาร 40-80-190</v>
          </cell>
          <cell r="D3061" t="str">
            <v>6 ต.ค. 41</v>
          </cell>
          <cell r="E3061">
            <v>4634.0200000000004</v>
          </cell>
          <cell r="F3061">
            <v>0</v>
          </cell>
          <cell r="G3061">
            <v>20</v>
          </cell>
          <cell r="H3061">
            <v>1147.7</v>
          </cell>
          <cell r="I3061">
            <v>1147.7</v>
          </cell>
          <cell r="J3061">
            <v>3486.32</v>
          </cell>
          <cell r="K3061" t="str">
            <v>800</v>
          </cell>
        </row>
        <row r="3062">
          <cell r="A3062" t="str">
            <v>110300000</v>
          </cell>
          <cell r="B3062" t="str">
            <v>800C2CB0008</v>
          </cell>
          <cell r="C3062" t="str">
            <v>ตู้สูงเก็บเอกสาร 40-80-190</v>
          </cell>
          <cell r="D3062" t="str">
            <v>6 ต.ค. 41</v>
          </cell>
          <cell r="E3062">
            <v>4634.0200000000004</v>
          </cell>
          <cell r="F3062">
            <v>0</v>
          </cell>
          <cell r="G3062">
            <v>20</v>
          </cell>
          <cell r="H3062">
            <v>1147.7</v>
          </cell>
          <cell r="I3062">
            <v>1147.7</v>
          </cell>
          <cell r="J3062">
            <v>3486.32</v>
          </cell>
          <cell r="K3062" t="str">
            <v>800</v>
          </cell>
        </row>
        <row r="3063">
          <cell r="A3063" t="str">
            <v>110300000</v>
          </cell>
          <cell r="B3063" t="str">
            <v>800C2CB0009</v>
          </cell>
          <cell r="C3063" t="str">
            <v>ตู้สูงเก็บเอกสาร 40-80-190</v>
          </cell>
          <cell r="D3063" t="str">
            <v>6 ต.ค. 41</v>
          </cell>
          <cell r="E3063">
            <v>4634.0200000000004</v>
          </cell>
          <cell r="F3063">
            <v>0</v>
          </cell>
          <cell r="G3063">
            <v>20</v>
          </cell>
          <cell r="H3063">
            <v>1147.7</v>
          </cell>
          <cell r="I3063">
            <v>1147.7</v>
          </cell>
          <cell r="J3063">
            <v>3486.32</v>
          </cell>
          <cell r="K3063" t="str">
            <v>800</v>
          </cell>
        </row>
        <row r="3064">
          <cell r="A3064" t="str">
            <v>110300000</v>
          </cell>
          <cell r="B3064" t="str">
            <v>800C2CB0010</v>
          </cell>
          <cell r="C3064" t="str">
            <v>ตู้เก็บเอกสารบานเลื่อน ขนาด 40-80-75</v>
          </cell>
          <cell r="D3064" t="str">
            <v>6 ต.ค. 41</v>
          </cell>
          <cell r="E3064">
            <v>2331.75</v>
          </cell>
          <cell r="F3064">
            <v>0</v>
          </cell>
          <cell r="G3064">
            <v>20</v>
          </cell>
          <cell r="H3064">
            <v>577.52</v>
          </cell>
          <cell r="I3064">
            <v>577.52</v>
          </cell>
          <cell r="J3064">
            <v>1754.23</v>
          </cell>
          <cell r="K3064" t="str">
            <v>800</v>
          </cell>
        </row>
        <row r="3065">
          <cell r="A3065" t="str">
            <v>110300000</v>
          </cell>
          <cell r="B3065" t="str">
            <v>800C2CB0011</v>
          </cell>
          <cell r="C3065" t="str">
            <v>ตู้เก็บเอกสารลิ้นชัก 40-90-75</v>
          </cell>
          <cell r="D3065" t="str">
            <v>6 ต.ค. 41</v>
          </cell>
          <cell r="E3065">
            <v>3478.46</v>
          </cell>
          <cell r="F3065">
            <v>0</v>
          </cell>
          <cell r="G3065">
            <v>20</v>
          </cell>
          <cell r="H3065">
            <v>861.55</v>
          </cell>
          <cell r="I3065">
            <v>861.55</v>
          </cell>
          <cell r="J3065">
            <v>2616.91</v>
          </cell>
          <cell r="K3065" t="str">
            <v>800</v>
          </cell>
        </row>
        <row r="3066">
          <cell r="A3066" t="str">
            <v>110300000</v>
          </cell>
          <cell r="B3066" t="str">
            <v>800C2CH0005</v>
          </cell>
          <cell r="C3066" t="str">
            <v>เก้าอีรับแขกหน้าโต๊ะจนท.สินไหม</v>
          </cell>
          <cell r="D3066" t="str">
            <v>6 ต.ค. 41</v>
          </cell>
          <cell r="E3066">
            <v>1756.92</v>
          </cell>
          <cell r="F3066">
            <v>0</v>
          </cell>
          <cell r="G3066">
            <v>20</v>
          </cell>
          <cell r="H3066">
            <v>435.11</v>
          </cell>
          <cell r="I3066">
            <v>435.11</v>
          </cell>
          <cell r="J3066">
            <v>1321.81</v>
          </cell>
          <cell r="K3066" t="str">
            <v>800</v>
          </cell>
        </row>
        <row r="3067">
          <cell r="A3067" t="str">
            <v>110300000</v>
          </cell>
          <cell r="B3067" t="str">
            <v>800C2CH0006</v>
          </cell>
          <cell r="C3067" t="str">
            <v>เก้าอีรับแขกหน้าโต๊ะจนท.สินไหม</v>
          </cell>
          <cell r="D3067" t="str">
            <v>6 ต.ค. 41</v>
          </cell>
          <cell r="E3067">
            <v>1756.92</v>
          </cell>
          <cell r="F3067">
            <v>0</v>
          </cell>
          <cell r="G3067">
            <v>20</v>
          </cell>
          <cell r="H3067">
            <v>435.11</v>
          </cell>
          <cell r="I3067">
            <v>435.11</v>
          </cell>
          <cell r="J3067">
            <v>1321.81</v>
          </cell>
          <cell r="K3067" t="str">
            <v>800</v>
          </cell>
        </row>
        <row r="3068">
          <cell r="A3068" t="str">
            <v>110300000</v>
          </cell>
          <cell r="B3068" t="str">
            <v>800C2CH0007</v>
          </cell>
          <cell r="C3068" t="str">
            <v>เก้าอีรับแขกหน้าโต๊ะจนท.สินไหม</v>
          </cell>
          <cell r="D3068" t="str">
            <v>6 ต.ค. 41</v>
          </cell>
          <cell r="E3068">
            <v>1756.92</v>
          </cell>
          <cell r="F3068">
            <v>0</v>
          </cell>
          <cell r="G3068">
            <v>20</v>
          </cell>
          <cell r="H3068">
            <v>435.11</v>
          </cell>
          <cell r="I3068">
            <v>435.11</v>
          </cell>
          <cell r="J3068">
            <v>1321.81</v>
          </cell>
          <cell r="K3068" t="str">
            <v>800</v>
          </cell>
        </row>
        <row r="3069">
          <cell r="A3069" t="str">
            <v>110300000</v>
          </cell>
          <cell r="B3069" t="str">
            <v>800C2CH0008</v>
          </cell>
          <cell r="C3069" t="str">
            <v>เก้าอีรับแขกหน้าโต๊ะจนท.สินไหม</v>
          </cell>
          <cell r="D3069" t="str">
            <v>6 ต.ค. 41</v>
          </cell>
          <cell r="E3069">
            <v>1756.92</v>
          </cell>
          <cell r="F3069">
            <v>0</v>
          </cell>
          <cell r="G3069">
            <v>20</v>
          </cell>
          <cell r="H3069">
            <v>435.11</v>
          </cell>
          <cell r="I3069">
            <v>435.11</v>
          </cell>
          <cell r="J3069">
            <v>1321.81</v>
          </cell>
          <cell r="K3069" t="str">
            <v>800</v>
          </cell>
        </row>
        <row r="3070">
          <cell r="A3070" t="str">
            <v>110300000</v>
          </cell>
          <cell r="B3070" t="str">
            <v>800C2CH0009</v>
          </cell>
          <cell r="C3070" t="str">
            <v>เก้าอี้ทำงาน จนท.สินไหม+สมุห์</v>
          </cell>
          <cell r="D3070" t="str">
            <v>6 ต.ค. 41</v>
          </cell>
          <cell r="E3070">
            <v>3873.47</v>
          </cell>
          <cell r="F3070">
            <v>0</v>
          </cell>
          <cell r="G3070">
            <v>20</v>
          </cell>
          <cell r="H3070">
            <v>959.36</v>
          </cell>
          <cell r="I3070">
            <v>959.36</v>
          </cell>
          <cell r="J3070">
            <v>2914.11</v>
          </cell>
          <cell r="K3070" t="str">
            <v>800</v>
          </cell>
        </row>
        <row r="3071">
          <cell r="A3071" t="str">
            <v>110300000</v>
          </cell>
          <cell r="B3071" t="str">
            <v>800C2CH0010</v>
          </cell>
          <cell r="C3071" t="str">
            <v>เก้าอี้ทำงาน จนท.สินไหม+สมุห์</v>
          </cell>
          <cell r="D3071" t="str">
            <v>6 ต.ค. 41</v>
          </cell>
          <cell r="E3071">
            <v>3873.47</v>
          </cell>
          <cell r="F3071">
            <v>0</v>
          </cell>
          <cell r="G3071">
            <v>20</v>
          </cell>
          <cell r="H3071">
            <v>959.36</v>
          </cell>
          <cell r="I3071">
            <v>959.36</v>
          </cell>
          <cell r="J3071">
            <v>2914.11</v>
          </cell>
          <cell r="K3071" t="str">
            <v>800</v>
          </cell>
        </row>
        <row r="3072">
          <cell r="A3072" t="str">
            <v>110300000</v>
          </cell>
          <cell r="B3072" t="str">
            <v>800C2CH0011</v>
          </cell>
          <cell r="C3072" t="str">
            <v>เก้าอี้รับแขกหน้าโต๊ะ ผจก.</v>
          </cell>
          <cell r="D3072" t="str">
            <v>6 ต.ค. 41</v>
          </cell>
          <cell r="E3072">
            <v>1756.92</v>
          </cell>
          <cell r="F3072">
            <v>0</v>
          </cell>
          <cell r="G3072">
            <v>20</v>
          </cell>
          <cell r="H3072">
            <v>434.2</v>
          </cell>
          <cell r="I3072">
            <v>434.2</v>
          </cell>
          <cell r="J3072">
            <v>1322.72</v>
          </cell>
          <cell r="K3072" t="str">
            <v>800</v>
          </cell>
        </row>
        <row r="3073">
          <cell r="A3073" t="str">
            <v>110300000</v>
          </cell>
          <cell r="B3073" t="str">
            <v>800C2CH0012</v>
          </cell>
          <cell r="C3073" t="str">
            <v>เก้าอี้รับแขกหน้าโต๊ะ ผจก.</v>
          </cell>
          <cell r="D3073" t="str">
            <v>6 ต.ค. 41</v>
          </cell>
          <cell r="E3073">
            <v>1756.92</v>
          </cell>
          <cell r="F3073">
            <v>0</v>
          </cell>
          <cell r="G3073">
            <v>20</v>
          </cell>
          <cell r="H3073">
            <v>434.2</v>
          </cell>
          <cell r="I3073">
            <v>434.2</v>
          </cell>
          <cell r="J3073">
            <v>1322.72</v>
          </cell>
          <cell r="K3073" t="str">
            <v>800</v>
          </cell>
        </row>
        <row r="3074">
          <cell r="A3074" t="str">
            <v>110300000</v>
          </cell>
          <cell r="B3074" t="str">
            <v>800C2CH0013</v>
          </cell>
          <cell r="C3074" t="str">
            <v>เก้าอี้รับแขกหน้าโต๊ะ ผจก.</v>
          </cell>
          <cell r="D3074" t="str">
            <v>6 ต.ค. 41</v>
          </cell>
          <cell r="E3074">
            <v>1756.92</v>
          </cell>
          <cell r="F3074">
            <v>0</v>
          </cell>
          <cell r="G3074">
            <v>20</v>
          </cell>
          <cell r="H3074">
            <v>434.2</v>
          </cell>
          <cell r="I3074">
            <v>434.2</v>
          </cell>
          <cell r="J3074">
            <v>1322.72</v>
          </cell>
          <cell r="K3074" t="str">
            <v>800</v>
          </cell>
        </row>
        <row r="3075">
          <cell r="A3075" t="str">
            <v>110300000</v>
          </cell>
          <cell r="B3075" t="str">
            <v>800C2CH0014</v>
          </cell>
          <cell r="C3075" t="str">
            <v>เก้าอี้รับแขกหน้าโต๊ะ ผจก.</v>
          </cell>
          <cell r="D3075" t="str">
            <v>6 ต.ค. 41</v>
          </cell>
          <cell r="E3075">
            <v>1756.92</v>
          </cell>
          <cell r="F3075">
            <v>0</v>
          </cell>
          <cell r="G3075">
            <v>20</v>
          </cell>
          <cell r="H3075">
            <v>434.2</v>
          </cell>
          <cell r="I3075">
            <v>434.2</v>
          </cell>
          <cell r="J3075">
            <v>1322.72</v>
          </cell>
          <cell r="K3075" t="str">
            <v>800</v>
          </cell>
        </row>
        <row r="3076">
          <cell r="A3076" t="str">
            <v>110300000</v>
          </cell>
          <cell r="B3076" t="str">
            <v>800C2CH0015</v>
          </cell>
          <cell r="C3076" t="str">
            <v>เก้าอี้ทำงาน ผจก.</v>
          </cell>
          <cell r="D3076" t="str">
            <v>6 ต.ค. 41</v>
          </cell>
          <cell r="E3076">
            <v>4160.3900000000003</v>
          </cell>
          <cell r="F3076">
            <v>0</v>
          </cell>
          <cell r="G3076">
            <v>20</v>
          </cell>
          <cell r="H3076">
            <v>1030.4100000000001</v>
          </cell>
          <cell r="I3076">
            <v>1030.4100000000001</v>
          </cell>
          <cell r="J3076">
            <v>3129.98</v>
          </cell>
          <cell r="K3076" t="str">
            <v>800</v>
          </cell>
        </row>
        <row r="3077">
          <cell r="A3077" t="str">
            <v>110300000</v>
          </cell>
          <cell r="B3077" t="str">
            <v>800C2CH0016</v>
          </cell>
          <cell r="C3077" t="str">
            <v>เก้าอี้ จนท.สินไหม+ธุรการ</v>
          </cell>
          <cell r="D3077" t="str">
            <v>6 ต.ค. 41</v>
          </cell>
          <cell r="E3077">
            <v>2187.3000000000002</v>
          </cell>
          <cell r="F3077">
            <v>0</v>
          </cell>
          <cell r="G3077">
            <v>20</v>
          </cell>
          <cell r="H3077">
            <v>541.72</v>
          </cell>
          <cell r="I3077">
            <v>541.72</v>
          </cell>
          <cell r="J3077">
            <v>1645.58</v>
          </cell>
          <cell r="K3077" t="str">
            <v>800</v>
          </cell>
        </row>
        <row r="3078">
          <cell r="A3078" t="str">
            <v>110300000</v>
          </cell>
          <cell r="B3078" t="str">
            <v>800C2CH0017</v>
          </cell>
          <cell r="C3078" t="str">
            <v>เก้าอี้รับแขกหน้าโต๊ะ ผจก.</v>
          </cell>
          <cell r="D3078" t="str">
            <v>6 ต.ค. 41</v>
          </cell>
          <cell r="E3078">
            <v>1756.92</v>
          </cell>
          <cell r="F3078">
            <v>0</v>
          </cell>
          <cell r="G3078">
            <v>20</v>
          </cell>
          <cell r="H3078">
            <v>435.11</v>
          </cell>
          <cell r="I3078">
            <v>435.11</v>
          </cell>
          <cell r="J3078">
            <v>1321.81</v>
          </cell>
          <cell r="K3078" t="str">
            <v>800</v>
          </cell>
        </row>
        <row r="3079">
          <cell r="A3079" t="str">
            <v>110300000</v>
          </cell>
          <cell r="B3079" t="str">
            <v>800C2CH0018</v>
          </cell>
          <cell r="C3079" t="str">
            <v>เก้าอี้รับแขกหน้าโต๊ะ ผจก.</v>
          </cell>
          <cell r="D3079" t="str">
            <v>6 ต.ค. 41</v>
          </cell>
          <cell r="E3079">
            <v>1756.92</v>
          </cell>
          <cell r="F3079">
            <v>0</v>
          </cell>
          <cell r="G3079">
            <v>20</v>
          </cell>
          <cell r="H3079">
            <v>435.11</v>
          </cell>
          <cell r="I3079">
            <v>435.11</v>
          </cell>
          <cell r="J3079">
            <v>1321.81</v>
          </cell>
          <cell r="K3079" t="str">
            <v>800</v>
          </cell>
        </row>
        <row r="3080">
          <cell r="A3080" t="str">
            <v>110300000</v>
          </cell>
          <cell r="B3080" t="str">
            <v>800C2CH0019</v>
          </cell>
          <cell r="C3080" t="str">
            <v>เก้าอี้พักคอย 4 ที่นั่งพร้อมที่วางของ</v>
          </cell>
          <cell r="D3080" t="str">
            <v>6 ต.ค. 41</v>
          </cell>
          <cell r="E3080">
            <v>3817.46</v>
          </cell>
          <cell r="F3080">
            <v>0</v>
          </cell>
          <cell r="G3080">
            <v>20</v>
          </cell>
          <cell r="H3080">
            <v>945.43</v>
          </cell>
          <cell r="I3080">
            <v>945.43</v>
          </cell>
          <cell r="J3080">
            <v>2872.03</v>
          </cell>
          <cell r="K3080" t="str">
            <v>800</v>
          </cell>
        </row>
        <row r="3081">
          <cell r="A3081" t="str">
            <v>110300000</v>
          </cell>
          <cell r="B3081" t="str">
            <v>800C2CH0020</v>
          </cell>
          <cell r="C3081" t="str">
            <v>เก้าอี้ประชุมประธาน</v>
          </cell>
          <cell r="D3081" t="str">
            <v>6 ต.ค. 41</v>
          </cell>
          <cell r="E3081">
            <v>3873.47</v>
          </cell>
          <cell r="F3081">
            <v>0</v>
          </cell>
          <cell r="G3081">
            <v>20</v>
          </cell>
          <cell r="H3081">
            <v>959.57</v>
          </cell>
          <cell r="I3081">
            <v>959.57</v>
          </cell>
          <cell r="J3081">
            <v>2913.9</v>
          </cell>
          <cell r="K3081" t="str">
            <v>800</v>
          </cell>
        </row>
        <row r="3082">
          <cell r="A3082" t="str">
            <v>110300000</v>
          </cell>
          <cell r="B3082" t="str">
            <v>800C2CH0021</v>
          </cell>
          <cell r="C3082" t="str">
            <v>เก้าอี้ประชุม</v>
          </cell>
          <cell r="D3082" t="str">
            <v>6 ต.ค. 41</v>
          </cell>
          <cell r="E3082">
            <v>1898.41</v>
          </cell>
          <cell r="F3082">
            <v>0</v>
          </cell>
          <cell r="G3082">
            <v>20</v>
          </cell>
          <cell r="H3082">
            <v>470.23</v>
          </cell>
          <cell r="I3082">
            <v>470.23</v>
          </cell>
          <cell r="J3082">
            <v>1428.18</v>
          </cell>
          <cell r="K3082" t="str">
            <v>800</v>
          </cell>
        </row>
        <row r="3083">
          <cell r="A3083" t="str">
            <v>110300000</v>
          </cell>
          <cell r="B3083" t="str">
            <v>800C2CH0022</v>
          </cell>
          <cell r="C3083" t="str">
            <v>เก้าอี้ประชุม</v>
          </cell>
          <cell r="D3083" t="str">
            <v>6 ต.ค. 41</v>
          </cell>
          <cell r="E3083">
            <v>1898.41</v>
          </cell>
          <cell r="F3083">
            <v>0</v>
          </cell>
          <cell r="G3083">
            <v>20</v>
          </cell>
          <cell r="H3083">
            <v>470.23</v>
          </cell>
          <cell r="I3083">
            <v>470.23</v>
          </cell>
          <cell r="J3083">
            <v>1428.18</v>
          </cell>
          <cell r="K3083" t="str">
            <v>800</v>
          </cell>
        </row>
        <row r="3084">
          <cell r="A3084" t="str">
            <v>110300000</v>
          </cell>
          <cell r="B3084" t="str">
            <v>800C2CH0023</v>
          </cell>
          <cell r="C3084" t="str">
            <v>เก้าอี้ จนท.สินไหม+ธุรการ</v>
          </cell>
          <cell r="D3084" t="str">
            <v>6 ต.ค. 41</v>
          </cell>
          <cell r="E3084">
            <v>2187.3000000000002</v>
          </cell>
          <cell r="F3084">
            <v>0</v>
          </cell>
          <cell r="G3084">
            <v>20</v>
          </cell>
          <cell r="H3084">
            <v>541.72</v>
          </cell>
          <cell r="I3084">
            <v>541.72</v>
          </cell>
          <cell r="J3084">
            <v>1645.58</v>
          </cell>
          <cell r="K3084" t="str">
            <v>800</v>
          </cell>
        </row>
        <row r="3085">
          <cell r="A3085" t="str">
            <v>110300000</v>
          </cell>
          <cell r="B3085" t="str">
            <v>800C2CH0024</v>
          </cell>
          <cell r="C3085" t="str">
            <v>เก้าอี้ประชุม</v>
          </cell>
          <cell r="D3085" t="str">
            <v>6 ต.ค. 41</v>
          </cell>
          <cell r="E3085">
            <v>1898.41</v>
          </cell>
          <cell r="F3085">
            <v>0</v>
          </cell>
          <cell r="G3085">
            <v>20</v>
          </cell>
          <cell r="H3085">
            <v>470.23</v>
          </cell>
          <cell r="I3085">
            <v>470.23</v>
          </cell>
          <cell r="J3085">
            <v>1428.18</v>
          </cell>
          <cell r="K3085" t="str">
            <v>800</v>
          </cell>
        </row>
        <row r="3086">
          <cell r="A3086" t="str">
            <v>110300000</v>
          </cell>
          <cell r="B3086" t="str">
            <v>800C2CH0025</v>
          </cell>
          <cell r="C3086" t="str">
            <v>เก้าอี้ประชุม</v>
          </cell>
          <cell r="D3086" t="str">
            <v>6 ต.ค. 41</v>
          </cell>
          <cell r="E3086">
            <v>1898.41</v>
          </cell>
          <cell r="F3086">
            <v>0</v>
          </cell>
          <cell r="G3086">
            <v>20</v>
          </cell>
          <cell r="H3086">
            <v>470.23</v>
          </cell>
          <cell r="I3086">
            <v>470.23</v>
          </cell>
          <cell r="J3086">
            <v>1428.18</v>
          </cell>
          <cell r="K3086" t="str">
            <v>800</v>
          </cell>
        </row>
        <row r="3087">
          <cell r="A3087" t="str">
            <v>110300000</v>
          </cell>
          <cell r="B3087" t="str">
            <v>800C2CH0026</v>
          </cell>
          <cell r="C3087" t="str">
            <v>เก้าอี้ประชุม</v>
          </cell>
          <cell r="D3087" t="str">
            <v>6 ต.ค. 41</v>
          </cell>
          <cell r="E3087">
            <v>1898.41</v>
          </cell>
          <cell r="F3087">
            <v>0</v>
          </cell>
          <cell r="G3087">
            <v>20</v>
          </cell>
          <cell r="H3087">
            <v>470.23</v>
          </cell>
          <cell r="I3087">
            <v>470.23</v>
          </cell>
          <cell r="J3087">
            <v>1428.18</v>
          </cell>
          <cell r="K3087" t="str">
            <v>800</v>
          </cell>
        </row>
        <row r="3088">
          <cell r="A3088" t="str">
            <v>110300000</v>
          </cell>
          <cell r="B3088" t="str">
            <v>800C2CH0027</v>
          </cell>
          <cell r="C3088" t="str">
            <v>เก้าอี้ประชุม</v>
          </cell>
          <cell r="D3088" t="str">
            <v>6 ต.ค. 41</v>
          </cell>
          <cell r="E3088">
            <v>1898.41</v>
          </cell>
          <cell r="F3088">
            <v>0</v>
          </cell>
          <cell r="G3088">
            <v>20</v>
          </cell>
          <cell r="H3088">
            <v>470.23</v>
          </cell>
          <cell r="I3088">
            <v>470.23</v>
          </cell>
          <cell r="J3088">
            <v>1428.18</v>
          </cell>
          <cell r="K3088" t="str">
            <v>800</v>
          </cell>
        </row>
        <row r="3089">
          <cell r="A3089" t="str">
            <v>110300000</v>
          </cell>
          <cell r="B3089" t="str">
            <v>800C2CH0028</v>
          </cell>
          <cell r="C3089" t="str">
            <v>เก้าอี้ประชุม</v>
          </cell>
          <cell r="D3089" t="str">
            <v>6 ต.ค. 41</v>
          </cell>
          <cell r="E3089">
            <v>1898.41</v>
          </cell>
          <cell r="F3089">
            <v>0</v>
          </cell>
          <cell r="G3089">
            <v>20</v>
          </cell>
          <cell r="H3089">
            <v>470.23</v>
          </cell>
          <cell r="I3089">
            <v>470.23</v>
          </cell>
          <cell r="J3089">
            <v>1428.18</v>
          </cell>
          <cell r="K3089" t="str">
            <v>800</v>
          </cell>
        </row>
        <row r="3090">
          <cell r="A3090" t="str">
            <v>110300000</v>
          </cell>
          <cell r="B3090" t="str">
            <v>800C2CH0029</v>
          </cell>
          <cell r="C3090" t="str">
            <v>เก้าอี้ประชุม</v>
          </cell>
          <cell r="D3090" t="str">
            <v>6 ต.ค. 41</v>
          </cell>
          <cell r="E3090">
            <v>1898.41</v>
          </cell>
          <cell r="F3090">
            <v>0</v>
          </cell>
          <cell r="G3090">
            <v>20</v>
          </cell>
          <cell r="H3090">
            <v>470.23</v>
          </cell>
          <cell r="I3090">
            <v>470.23</v>
          </cell>
          <cell r="J3090">
            <v>1428.18</v>
          </cell>
          <cell r="K3090" t="str">
            <v>800</v>
          </cell>
        </row>
        <row r="3091">
          <cell r="A3091" t="str">
            <v>110300000</v>
          </cell>
          <cell r="B3091" t="str">
            <v>800C2CH0030</v>
          </cell>
          <cell r="C3091" t="str">
            <v>เก้าอี้ จนท.สินไหม+ธุรการ</v>
          </cell>
          <cell r="D3091" t="str">
            <v>6 ต.ค. 41</v>
          </cell>
          <cell r="E3091">
            <v>2187.3000000000002</v>
          </cell>
          <cell r="F3091">
            <v>0</v>
          </cell>
          <cell r="G3091">
            <v>20</v>
          </cell>
          <cell r="H3091">
            <v>541.72</v>
          </cell>
          <cell r="I3091">
            <v>541.72</v>
          </cell>
          <cell r="J3091">
            <v>1645.58</v>
          </cell>
          <cell r="K3091" t="str">
            <v>800</v>
          </cell>
        </row>
        <row r="3092">
          <cell r="A3092" t="str">
            <v>110300000</v>
          </cell>
          <cell r="B3092" t="str">
            <v>800C2CH0031</v>
          </cell>
          <cell r="C3092" t="str">
            <v>เก้าอี้ จนท.สินไหม+ธุรการ</v>
          </cell>
          <cell r="D3092" t="str">
            <v>6 ต.ค. 41</v>
          </cell>
          <cell r="E3092">
            <v>2187.3000000000002</v>
          </cell>
          <cell r="F3092">
            <v>0</v>
          </cell>
          <cell r="G3092">
            <v>20</v>
          </cell>
          <cell r="H3092">
            <v>541.72</v>
          </cell>
          <cell r="I3092">
            <v>541.72</v>
          </cell>
          <cell r="J3092">
            <v>1645.58</v>
          </cell>
          <cell r="K3092" t="str">
            <v>800</v>
          </cell>
        </row>
        <row r="3093">
          <cell r="A3093" t="str">
            <v>110300000</v>
          </cell>
          <cell r="B3093" t="str">
            <v>800C2CH0032</v>
          </cell>
          <cell r="C3093" t="str">
            <v>เก้าอี้ จนท.สินไหม+ธุรการ</v>
          </cell>
          <cell r="D3093" t="str">
            <v>6 ต.ค. 41</v>
          </cell>
          <cell r="E3093">
            <v>2187.3000000000002</v>
          </cell>
          <cell r="F3093">
            <v>0</v>
          </cell>
          <cell r="G3093">
            <v>20</v>
          </cell>
          <cell r="H3093">
            <v>541.72</v>
          </cell>
          <cell r="I3093">
            <v>541.72</v>
          </cell>
          <cell r="J3093">
            <v>1645.58</v>
          </cell>
          <cell r="K3093" t="str">
            <v>800</v>
          </cell>
        </row>
        <row r="3094">
          <cell r="A3094" t="str">
            <v>110300000</v>
          </cell>
          <cell r="B3094" t="str">
            <v>800C2CS0001</v>
          </cell>
          <cell r="C3094" t="str">
            <v>เครื่องคิดเลข</v>
          </cell>
          <cell r="D3094" t="str">
            <v>23 ก.ค. 41</v>
          </cell>
          <cell r="E3094">
            <v>650</v>
          </cell>
          <cell r="F3094">
            <v>0</v>
          </cell>
          <cell r="G3094">
            <v>20</v>
          </cell>
          <cell r="H3094">
            <v>187.66</v>
          </cell>
          <cell r="I3094">
            <v>187.66</v>
          </cell>
          <cell r="J3094">
            <v>462.34</v>
          </cell>
          <cell r="K3094" t="str">
            <v>800</v>
          </cell>
        </row>
        <row r="3095">
          <cell r="A3095" t="str">
            <v>110300000</v>
          </cell>
          <cell r="B3095" t="str">
            <v>800C2CS0002</v>
          </cell>
          <cell r="C3095" t="str">
            <v>เครื่องคิดเลข</v>
          </cell>
          <cell r="D3095" t="str">
            <v>23 ก.ค. 41</v>
          </cell>
          <cell r="E3095">
            <v>650</v>
          </cell>
          <cell r="F3095">
            <v>0</v>
          </cell>
          <cell r="G3095">
            <v>20</v>
          </cell>
          <cell r="H3095">
            <v>187.66</v>
          </cell>
          <cell r="I3095">
            <v>187.66</v>
          </cell>
          <cell r="J3095">
            <v>462.34</v>
          </cell>
          <cell r="K3095" t="str">
            <v>800</v>
          </cell>
        </row>
        <row r="3096">
          <cell r="A3096" t="str">
            <v>110300000</v>
          </cell>
          <cell r="B3096" t="str">
            <v>800C2CS0003</v>
          </cell>
          <cell r="C3096" t="str">
            <v>เครื่องคิดเลข</v>
          </cell>
          <cell r="D3096" t="str">
            <v>23 ก.ค. 41</v>
          </cell>
          <cell r="E3096">
            <v>650</v>
          </cell>
          <cell r="F3096">
            <v>0</v>
          </cell>
          <cell r="G3096">
            <v>20</v>
          </cell>
          <cell r="H3096">
            <v>187.66</v>
          </cell>
          <cell r="I3096">
            <v>187.66</v>
          </cell>
          <cell r="J3096">
            <v>462.34</v>
          </cell>
          <cell r="K3096" t="str">
            <v>800</v>
          </cell>
        </row>
        <row r="3097">
          <cell r="A3097" t="str">
            <v>110300000</v>
          </cell>
          <cell r="B3097" t="str">
            <v>800C2CT0001</v>
          </cell>
          <cell r="C3097" t="str">
            <v>เครื่องคิดเลข CASIO รุ่น DR120LB</v>
          </cell>
          <cell r="D3097" t="str">
            <v>3 ธ.ค. 41</v>
          </cell>
          <cell r="E3097">
            <v>2950</v>
          </cell>
          <cell r="F3097">
            <v>0</v>
          </cell>
          <cell r="G3097">
            <v>20</v>
          </cell>
          <cell r="H3097">
            <v>636.87</v>
          </cell>
          <cell r="I3097">
            <v>636.87</v>
          </cell>
          <cell r="J3097">
            <v>2313.13</v>
          </cell>
          <cell r="K3097" t="str">
            <v>800</v>
          </cell>
        </row>
        <row r="3098">
          <cell r="A3098" t="str">
            <v>110300000</v>
          </cell>
          <cell r="B3098" t="str">
            <v>800C2KB0001</v>
          </cell>
          <cell r="C3098" t="str">
            <v>เครื่องบันทึกเทป</v>
          </cell>
          <cell r="D3098" t="str">
            <v>1 มิ.ย. 42</v>
          </cell>
          <cell r="E3098">
            <v>2663.55</v>
          </cell>
          <cell r="F3098">
            <v>0</v>
          </cell>
          <cell r="G3098">
            <v>20</v>
          </cell>
          <cell r="H3098">
            <v>312.3</v>
          </cell>
          <cell r="I3098">
            <v>312.3</v>
          </cell>
          <cell r="J3098">
            <v>2351.25</v>
          </cell>
          <cell r="K3098" t="str">
            <v>800</v>
          </cell>
        </row>
        <row r="3099">
          <cell r="A3099" t="str">
            <v>110300000</v>
          </cell>
          <cell r="B3099" t="str">
            <v>800C2KB0002</v>
          </cell>
          <cell r="C3099" t="str">
            <v>กล้องถ่ายรูป</v>
          </cell>
          <cell r="D3099" t="str">
            <v>9 พ.ย. 42</v>
          </cell>
          <cell r="E3099">
            <v>1153.27</v>
          </cell>
          <cell r="F3099">
            <v>0</v>
          </cell>
          <cell r="G3099">
            <v>20</v>
          </cell>
          <cell r="H3099">
            <v>33.49</v>
          </cell>
          <cell r="I3099">
            <v>33.49</v>
          </cell>
          <cell r="J3099">
            <v>1119.78</v>
          </cell>
          <cell r="K3099" t="str">
            <v>800</v>
          </cell>
        </row>
        <row r="3100">
          <cell r="A3100" t="str">
            <v>110300000</v>
          </cell>
          <cell r="B3100" t="str">
            <v>800C2PA0001</v>
          </cell>
          <cell r="C3100" t="str">
            <v>PARTITION ครึ่งกระจก 180-150</v>
          </cell>
          <cell r="D3100" t="str">
            <v>6 ต.ค. 41</v>
          </cell>
          <cell r="E3100">
            <v>6570.75</v>
          </cell>
          <cell r="F3100">
            <v>0</v>
          </cell>
          <cell r="G3100">
            <v>20</v>
          </cell>
          <cell r="H3100">
            <v>1627.35</v>
          </cell>
          <cell r="I3100">
            <v>1627.35</v>
          </cell>
          <cell r="J3100">
            <v>4943.3999999999996</v>
          </cell>
          <cell r="K3100" t="str">
            <v>800</v>
          </cell>
        </row>
        <row r="3101">
          <cell r="A3101" t="str">
            <v>110300000</v>
          </cell>
          <cell r="B3101" t="str">
            <v>800C2PA0002</v>
          </cell>
          <cell r="C3101" t="str">
            <v>PARTITION ครึ่งกระจก 180-150</v>
          </cell>
          <cell r="D3101" t="str">
            <v>6 ต.ค. 41</v>
          </cell>
          <cell r="E3101">
            <v>6570.75</v>
          </cell>
          <cell r="F3101">
            <v>0</v>
          </cell>
          <cell r="G3101">
            <v>20</v>
          </cell>
          <cell r="H3101">
            <v>1627.35</v>
          </cell>
          <cell r="I3101">
            <v>1627.35</v>
          </cell>
          <cell r="J3101">
            <v>4943.3999999999996</v>
          </cell>
          <cell r="K3101" t="str">
            <v>800</v>
          </cell>
        </row>
        <row r="3102">
          <cell r="A3102" t="str">
            <v>110300000</v>
          </cell>
          <cell r="B3102" t="str">
            <v>800C2PA0003</v>
          </cell>
          <cell r="C3102" t="str">
            <v>PARTITION ครึ่งกระจก 180-150</v>
          </cell>
          <cell r="D3102" t="str">
            <v>6 ต.ค. 41</v>
          </cell>
          <cell r="E3102">
            <v>6570.75</v>
          </cell>
          <cell r="F3102">
            <v>0</v>
          </cell>
          <cell r="G3102">
            <v>20</v>
          </cell>
          <cell r="H3102">
            <v>1627.35</v>
          </cell>
          <cell r="I3102">
            <v>1627.35</v>
          </cell>
          <cell r="J3102">
            <v>4943.3999999999996</v>
          </cell>
          <cell r="K3102" t="str">
            <v>800</v>
          </cell>
        </row>
        <row r="3103">
          <cell r="A3103" t="str">
            <v>110300000</v>
          </cell>
          <cell r="B3103" t="str">
            <v>800C2PP0001</v>
          </cell>
          <cell r="C3103" t="str">
            <v xml:space="preserve"> ปั้มน้ำมิตซูบิชิ</v>
          </cell>
          <cell r="D3103" t="str">
            <v>6 พ.ย. 41</v>
          </cell>
          <cell r="E3103">
            <v>4727.2700000000004</v>
          </cell>
          <cell r="F3103">
            <v>0</v>
          </cell>
          <cell r="G3103">
            <v>20</v>
          </cell>
          <cell r="H3103">
            <v>1090.53</v>
          </cell>
          <cell r="I3103">
            <v>1090.53</v>
          </cell>
          <cell r="J3103">
            <v>3636.74</v>
          </cell>
          <cell r="K3103" t="str">
            <v>800</v>
          </cell>
        </row>
        <row r="3104">
          <cell r="A3104" t="str">
            <v>110300000</v>
          </cell>
          <cell r="B3104" t="str">
            <v>800C2PT0001</v>
          </cell>
          <cell r="C3104" t="str">
            <v>กระติกน้ำร้อน</v>
          </cell>
          <cell r="D3104" t="str">
            <v>10 พ.ย. 41</v>
          </cell>
          <cell r="E3104">
            <v>599</v>
          </cell>
          <cell r="F3104">
            <v>0</v>
          </cell>
          <cell r="G3104">
            <v>20</v>
          </cell>
          <cell r="H3104">
            <v>136.84</v>
          </cell>
          <cell r="I3104">
            <v>136.84</v>
          </cell>
          <cell r="J3104">
            <v>462.16</v>
          </cell>
          <cell r="K3104" t="str">
            <v>800</v>
          </cell>
        </row>
        <row r="3105">
          <cell r="A3105" t="str">
            <v>110300000</v>
          </cell>
          <cell r="B3105" t="str">
            <v>800C2RF0001</v>
          </cell>
          <cell r="C3105" t="str">
            <v>ตู้เย็น</v>
          </cell>
          <cell r="D3105" t="str">
            <v>30 พ.ย. 41</v>
          </cell>
          <cell r="E3105">
            <v>6909.09</v>
          </cell>
          <cell r="F3105">
            <v>0</v>
          </cell>
          <cell r="G3105">
            <v>20</v>
          </cell>
          <cell r="H3105">
            <v>1502.95</v>
          </cell>
          <cell r="I3105">
            <v>1502.95</v>
          </cell>
          <cell r="J3105">
            <v>5406.14</v>
          </cell>
          <cell r="K3105" t="str">
            <v>800</v>
          </cell>
        </row>
        <row r="3106">
          <cell r="A3106" t="str">
            <v>110300000</v>
          </cell>
          <cell r="B3106" t="str">
            <v>800C2TA0001</v>
          </cell>
          <cell r="C3106" t="str">
            <v>โต๊ะทำงาน จนท.สินไหม 60-135-75</v>
          </cell>
          <cell r="D3106" t="str">
            <v>6 ต.ค. 41</v>
          </cell>
          <cell r="E3106">
            <v>4095.54</v>
          </cell>
          <cell r="F3106">
            <v>0</v>
          </cell>
          <cell r="G3106">
            <v>20</v>
          </cell>
          <cell r="H3106">
            <v>1014.35</v>
          </cell>
          <cell r="I3106">
            <v>1014.35</v>
          </cell>
          <cell r="J3106">
            <v>3081.19</v>
          </cell>
          <cell r="K3106" t="str">
            <v>800</v>
          </cell>
        </row>
        <row r="3107">
          <cell r="A3107" t="str">
            <v>110300000</v>
          </cell>
          <cell r="B3107" t="str">
            <v>800C2TA0002</v>
          </cell>
          <cell r="C3107" t="str">
            <v>โต๊ะทำงาน จนท.ธุรการ 60-120-75</v>
          </cell>
          <cell r="D3107" t="str">
            <v>6 ต.ค. 41</v>
          </cell>
          <cell r="E3107">
            <v>3335</v>
          </cell>
          <cell r="F3107">
            <v>0</v>
          </cell>
          <cell r="G3107">
            <v>20</v>
          </cell>
          <cell r="H3107">
            <v>825.98</v>
          </cell>
          <cell r="I3107">
            <v>825.98</v>
          </cell>
          <cell r="J3107">
            <v>2509.02</v>
          </cell>
          <cell r="K3107" t="str">
            <v>800</v>
          </cell>
        </row>
        <row r="3108">
          <cell r="A3108" t="str">
            <v>110300000</v>
          </cell>
          <cell r="B3108" t="str">
            <v>800C2TA0003</v>
          </cell>
          <cell r="C3108" t="str">
            <v>โต๊ะวางคอมพิวเตอร์ 50-135-75</v>
          </cell>
          <cell r="D3108" t="str">
            <v>6 ต.ค. 41</v>
          </cell>
          <cell r="E3108">
            <v>3615.04</v>
          </cell>
          <cell r="F3108">
            <v>0</v>
          </cell>
          <cell r="G3108">
            <v>20</v>
          </cell>
          <cell r="H3108">
            <v>895.39</v>
          </cell>
          <cell r="I3108">
            <v>895.39</v>
          </cell>
          <cell r="J3108">
            <v>2719.65</v>
          </cell>
          <cell r="K3108" t="str">
            <v>800</v>
          </cell>
        </row>
        <row r="3109">
          <cell r="A3109" t="str">
            <v>110300000</v>
          </cell>
          <cell r="B3109" t="str">
            <v>800C2TA0004</v>
          </cell>
          <cell r="C3109" t="str">
            <v>โต๊ะทำงาน ผจก.สินไหม 75-165-75</v>
          </cell>
          <cell r="D3109" t="str">
            <v>6 ต.ค. 41</v>
          </cell>
          <cell r="E3109">
            <v>4404.08</v>
          </cell>
          <cell r="F3109">
            <v>0</v>
          </cell>
          <cell r="G3109">
            <v>20</v>
          </cell>
          <cell r="H3109">
            <v>1090.79</v>
          </cell>
          <cell r="I3109">
            <v>1090.79</v>
          </cell>
          <cell r="J3109">
            <v>3313.29</v>
          </cell>
          <cell r="K3109" t="str">
            <v>800</v>
          </cell>
        </row>
        <row r="3110">
          <cell r="A3110" t="str">
            <v>110300000</v>
          </cell>
          <cell r="B3110" t="str">
            <v>800C2TA0005</v>
          </cell>
          <cell r="C3110" t="str">
            <v>โต๊ะทำงาน ผจก.สินไหม 75-165-75</v>
          </cell>
          <cell r="D3110" t="str">
            <v>6 ต.ค. 41</v>
          </cell>
          <cell r="E3110">
            <v>4404.08</v>
          </cell>
          <cell r="F3110">
            <v>0</v>
          </cell>
          <cell r="G3110">
            <v>20</v>
          </cell>
          <cell r="H3110">
            <v>1090.79</v>
          </cell>
          <cell r="I3110">
            <v>1090.79</v>
          </cell>
          <cell r="J3110">
            <v>3313.29</v>
          </cell>
          <cell r="K3110" t="str">
            <v>800</v>
          </cell>
        </row>
        <row r="3111">
          <cell r="A3111" t="str">
            <v>110300000</v>
          </cell>
          <cell r="B3111" t="str">
            <v>800C2TA0006</v>
          </cell>
          <cell r="C3111" t="str">
            <v>โต๊ะทำงาน จนท.สินไหม 60-135-75</v>
          </cell>
          <cell r="D3111" t="str">
            <v>6 ต.ค. 41</v>
          </cell>
          <cell r="E3111">
            <v>4095.54</v>
          </cell>
          <cell r="F3111">
            <v>0</v>
          </cell>
          <cell r="G3111">
            <v>20</v>
          </cell>
          <cell r="H3111">
            <v>1014.35</v>
          </cell>
          <cell r="I3111">
            <v>1014.35</v>
          </cell>
          <cell r="J3111">
            <v>3081.19</v>
          </cell>
          <cell r="K3111" t="str">
            <v>800</v>
          </cell>
        </row>
        <row r="3112">
          <cell r="A3112" t="str">
            <v>110300000</v>
          </cell>
          <cell r="B3112" t="str">
            <v>800C2TA0007</v>
          </cell>
          <cell r="C3112" t="str">
            <v>โต๊ะวางคอมพิวเตอร์ 50-90-75</v>
          </cell>
          <cell r="D3112" t="str">
            <v>6 ต.ค. 41</v>
          </cell>
          <cell r="E3112">
            <v>2145.0500000000002</v>
          </cell>
          <cell r="F3112">
            <v>0</v>
          </cell>
          <cell r="G3112">
            <v>20</v>
          </cell>
          <cell r="H3112">
            <v>531.29</v>
          </cell>
          <cell r="I3112">
            <v>531.29</v>
          </cell>
          <cell r="J3112">
            <v>1613.76</v>
          </cell>
          <cell r="K3112" t="str">
            <v>800</v>
          </cell>
        </row>
        <row r="3113">
          <cell r="A3113" t="str">
            <v>110300000</v>
          </cell>
          <cell r="B3113" t="str">
            <v>800C2TA0008</v>
          </cell>
          <cell r="C3113" t="str">
            <v>โต๊ะวางคอมพิวเตอร์ 50-90-75</v>
          </cell>
          <cell r="D3113" t="str">
            <v>6 ต.ค. 41</v>
          </cell>
          <cell r="E3113">
            <v>2145.0500000000002</v>
          </cell>
          <cell r="F3113">
            <v>0</v>
          </cell>
          <cell r="G3113">
            <v>20</v>
          </cell>
          <cell r="H3113">
            <v>531.29</v>
          </cell>
          <cell r="I3113">
            <v>531.29</v>
          </cell>
          <cell r="J3113">
            <v>1613.76</v>
          </cell>
          <cell r="K3113" t="str">
            <v>800</v>
          </cell>
        </row>
        <row r="3114">
          <cell r="A3114" t="str">
            <v>110300000</v>
          </cell>
          <cell r="B3114" t="str">
            <v>800C2TA0009</v>
          </cell>
          <cell r="C3114" t="str">
            <v>โต๊ะทำงาน จนท.สินไหม 60-135-75</v>
          </cell>
          <cell r="D3114" t="str">
            <v>6 ต.ค. 41</v>
          </cell>
          <cell r="E3114">
            <v>4095.54</v>
          </cell>
          <cell r="F3114">
            <v>0</v>
          </cell>
          <cell r="G3114">
            <v>20</v>
          </cell>
          <cell r="H3114">
            <v>1014.35</v>
          </cell>
          <cell r="I3114">
            <v>1014.35</v>
          </cell>
          <cell r="J3114">
            <v>3081.19</v>
          </cell>
          <cell r="K3114" t="str">
            <v>800</v>
          </cell>
        </row>
        <row r="3115">
          <cell r="A3115" t="str">
            <v>110300000</v>
          </cell>
          <cell r="B3115" t="str">
            <v>800C2TA0010</v>
          </cell>
          <cell r="C3115" t="str">
            <v>โต๊ะทำงาน ผจก. 75-80-190</v>
          </cell>
          <cell r="D3115" t="str">
            <v>6 ต.ค. 41</v>
          </cell>
          <cell r="E3115">
            <v>4741.12</v>
          </cell>
          <cell r="F3115">
            <v>0</v>
          </cell>
          <cell r="G3115">
            <v>20</v>
          </cell>
          <cell r="H3115">
            <v>1174.22</v>
          </cell>
          <cell r="I3115">
            <v>1174.22</v>
          </cell>
          <cell r="J3115">
            <v>3566.9</v>
          </cell>
          <cell r="K3115" t="str">
            <v>800</v>
          </cell>
        </row>
        <row r="3116">
          <cell r="A3116" t="str">
            <v>110300000</v>
          </cell>
          <cell r="B3116" t="str">
            <v>800C2TA0011</v>
          </cell>
          <cell r="C3116" t="str">
            <v>โต๊ะวางคอมพิวเตอร์ 50-90-75</v>
          </cell>
          <cell r="D3116" t="str">
            <v>6 ต.ค. 41</v>
          </cell>
          <cell r="E3116">
            <v>2145.0500000000002</v>
          </cell>
          <cell r="F3116">
            <v>0</v>
          </cell>
          <cell r="G3116">
            <v>20</v>
          </cell>
          <cell r="H3116">
            <v>531.29</v>
          </cell>
          <cell r="I3116">
            <v>531.29</v>
          </cell>
          <cell r="J3116">
            <v>1613.76</v>
          </cell>
          <cell r="K3116" t="str">
            <v>800</v>
          </cell>
        </row>
        <row r="3117">
          <cell r="A3117" t="str">
            <v>110300000</v>
          </cell>
          <cell r="B3117" t="str">
            <v>800C2TA0012</v>
          </cell>
          <cell r="C3117" t="str">
            <v>โตีะประชุม 105-240-75</v>
          </cell>
          <cell r="D3117" t="str">
            <v>6 ต.ค. 41</v>
          </cell>
          <cell r="E3117">
            <v>8377.7800000000007</v>
          </cell>
          <cell r="F3117">
            <v>0</v>
          </cell>
          <cell r="G3117">
            <v>20</v>
          </cell>
          <cell r="H3117">
            <v>2074.9699999999998</v>
          </cell>
          <cell r="I3117">
            <v>2074.9699999999998</v>
          </cell>
          <cell r="J3117">
            <v>6302.81</v>
          </cell>
          <cell r="K3117" t="str">
            <v>800</v>
          </cell>
        </row>
        <row r="3118">
          <cell r="A3118" t="str">
            <v>110300000</v>
          </cell>
          <cell r="B3118" t="str">
            <v>800C2TA0013</v>
          </cell>
          <cell r="C3118" t="str">
            <v>โต๊ะเข้ามุม จนท.สินไหม</v>
          </cell>
          <cell r="D3118" t="str">
            <v>6 ต.ค. 41</v>
          </cell>
          <cell r="E3118">
            <v>1305.9000000000001</v>
          </cell>
          <cell r="F3118">
            <v>0</v>
          </cell>
          <cell r="G3118">
            <v>20</v>
          </cell>
          <cell r="H3118">
            <v>323.43</v>
          </cell>
          <cell r="I3118">
            <v>323.43</v>
          </cell>
          <cell r="J3118">
            <v>982.47</v>
          </cell>
          <cell r="K3118" t="str">
            <v>800</v>
          </cell>
        </row>
        <row r="3119">
          <cell r="A3119" t="str">
            <v>110300000</v>
          </cell>
          <cell r="B3119" t="str">
            <v>801C2CB0001</v>
          </cell>
          <cell r="C3119" t="str">
            <v>ตู้เก็บเอกสาร บานเลื่อน ขนาด 40-80-75</v>
          </cell>
          <cell r="D3119" t="str">
            <v>6 ต.ค. 41</v>
          </cell>
          <cell r="E3119">
            <v>2290.73</v>
          </cell>
          <cell r="F3119">
            <v>0</v>
          </cell>
          <cell r="G3119">
            <v>20</v>
          </cell>
          <cell r="H3119">
            <v>567.37</v>
          </cell>
          <cell r="I3119">
            <v>567.37</v>
          </cell>
          <cell r="J3119">
            <v>1723.36</v>
          </cell>
          <cell r="K3119" t="str">
            <v>801</v>
          </cell>
        </row>
        <row r="3120">
          <cell r="A3120" t="str">
            <v>110300000</v>
          </cell>
          <cell r="B3120" t="str">
            <v>801C2CB0002</v>
          </cell>
          <cell r="C3120" t="str">
            <v>ตู้เก็บเอกสาร บานเลื่อน ขนาด 40-80-75</v>
          </cell>
          <cell r="D3120" t="str">
            <v>6 ต.ค. 41</v>
          </cell>
          <cell r="E3120">
            <v>2290.73</v>
          </cell>
          <cell r="F3120">
            <v>0</v>
          </cell>
          <cell r="G3120">
            <v>20</v>
          </cell>
          <cell r="H3120">
            <v>567.37</v>
          </cell>
          <cell r="I3120">
            <v>567.37</v>
          </cell>
          <cell r="J3120">
            <v>1723.36</v>
          </cell>
          <cell r="K3120" t="str">
            <v>801</v>
          </cell>
        </row>
        <row r="3121">
          <cell r="A3121" t="str">
            <v>110300000</v>
          </cell>
          <cell r="B3121" t="str">
            <v>801C2CB0003</v>
          </cell>
          <cell r="C3121" t="str">
            <v>ตู้เก็บเอกสาร ลิ้นชัก ขนาด 40-90-75</v>
          </cell>
          <cell r="D3121" t="str">
            <v>6 ต.ค. 41</v>
          </cell>
          <cell r="E3121">
            <v>3417.27</v>
          </cell>
          <cell r="F3121">
            <v>0</v>
          </cell>
          <cell r="G3121">
            <v>20</v>
          </cell>
          <cell r="H3121">
            <v>846.36</v>
          </cell>
          <cell r="I3121">
            <v>846.36</v>
          </cell>
          <cell r="J3121">
            <v>2570.91</v>
          </cell>
          <cell r="K3121" t="str">
            <v>801</v>
          </cell>
        </row>
        <row r="3122">
          <cell r="A3122" t="str">
            <v>110300000</v>
          </cell>
          <cell r="B3122" t="str">
            <v>801C2CB0004</v>
          </cell>
          <cell r="C3122" t="str">
            <v>ตู้สูงเก็บเอกสาร ขนาด 40-80-190</v>
          </cell>
          <cell r="D3122" t="str">
            <v>6 ต.ค. 41</v>
          </cell>
          <cell r="E3122">
            <v>4552.49</v>
          </cell>
          <cell r="F3122">
            <v>0</v>
          </cell>
          <cell r="G3122">
            <v>20</v>
          </cell>
          <cell r="H3122">
            <v>1127.55</v>
          </cell>
          <cell r="I3122">
            <v>1127.55</v>
          </cell>
          <cell r="J3122">
            <v>3424.94</v>
          </cell>
          <cell r="K3122" t="str">
            <v>801</v>
          </cell>
        </row>
        <row r="3123">
          <cell r="A3123" t="str">
            <v>110300000</v>
          </cell>
          <cell r="B3123" t="str">
            <v>801C2CB0005</v>
          </cell>
          <cell r="C3123" t="str">
            <v>ตู้สูงเก็บเอกสาร ขนาด 40-80-190</v>
          </cell>
          <cell r="D3123" t="str">
            <v>6 ต.ค. 41</v>
          </cell>
          <cell r="E3123">
            <v>4552.49</v>
          </cell>
          <cell r="F3123">
            <v>0</v>
          </cell>
          <cell r="G3123">
            <v>20</v>
          </cell>
          <cell r="H3123">
            <v>1127.55</v>
          </cell>
          <cell r="I3123">
            <v>1127.55</v>
          </cell>
          <cell r="J3123">
            <v>3424.94</v>
          </cell>
          <cell r="K3123" t="str">
            <v>801</v>
          </cell>
        </row>
        <row r="3124">
          <cell r="A3124" t="str">
            <v>110300000</v>
          </cell>
          <cell r="B3124" t="str">
            <v>801C2CB0006</v>
          </cell>
          <cell r="C3124" t="str">
            <v>ตู้สูงเก็บเอกสาร ขนาด 40-80-190</v>
          </cell>
          <cell r="D3124" t="str">
            <v>6 ต.ค. 41</v>
          </cell>
          <cell r="E3124">
            <v>4552.49</v>
          </cell>
          <cell r="F3124">
            <v>0</v>
          </cell>
          <cell r="G3124">
            <v>20</v>
          </cell>
          <cell r="H3124">
            <v>1127.55</v>
          </cell>
          <cell r="I3124">
            <v>1127.55</v>
          </cell>
          <cell r="J3124">
            <v>3424.94</v>
          </cell>
          <cell r="K3124" t="str">
            <v>801</v>
          </cell>
        </row>
        <row r="3125">
          <cell r="A3125" t="str">
            <v>110300000</v>
          </cell>
          <cell r="B3125" t="str">
            <v>801C2CH0001</v>
          </cell>
          <cell r="C3125" t="str">
            <v>เก้าอี้ทำงานผู้จัดการ</v>
          </cell>
          <cell r="D3125" t="str">
            <v>6 ต.ค. 41</v>
          </cell>
          <cell r="E3125">
            <v>4087.21</v>
          </cell>
          <cell r="F3125">
            <v>0</v>
          </cell>
          <cell r="G3125">
            <v>20</v>
          </cell>
          <cell r="H3125">
            <v>1012.33</v>
          </cell>
          <cell r="I3125">
            <v>1012.33</v>
          </cell>
          <cell r="J3125">
            <v>3074.88</v>
          </cell>
          <cell r="K3125" t="str">
            <v>503</v>
          </cell>
        </row>
        <row r="3126">
          <cell r="A3126" t="str">
            <v>110300000</v>
          </cell>
          <cell r="B3126" t="str">
            <v>801C2CH0002</v>
          </cell>
          <cell r="C3126" t="str">
            <v>เก้าอี้รับแขกหน้าโต๊ะผู้จัดการ</v>
          </cell>
          <cell r="D3126" t="str">
            <v>6 ต.ค. 41</v>
          </cell>
          <cell r="E3126">
            <v>1726.01</v>
          </cell>
          <cell r="F3126">
            <v>0</v>
          </cell>
          <cell r="G3126">
            <v>20</v>
          </cell>
          <cell r="H3126">
            <v>427.48</v>
          </cell>
          <cell r="I3126">
            <v>427.48</v>
          </cell>
          <cell r="J3126">
            <v>1298.53</v>
          </cell>
          <cell r="K3126" t="str">
            <v>801</v>
          </cell>
        </row>
        <row r="3127">
          <cell r="A3127" t="str">
            <v>110300000</v>
          </cell>
          <cell r="B3127" t="str">
            <v>801C2CH0003</v>
          </cell>
          <cell r="C3127" t="str">
            <v>เก้าอี้รับแขกหน้าโต๊ะผู้จัดการ</v>
          </cell>
          <cell r="D3127" t="str">
            <v>6 ต.ค. 41</v>
          </cell>
          <cell r="E3127">
            <v>1726.01</v>
          </cell>
          <cell r="F3127">
            <v>0</v>
          </cell>
          <cell r="G3127">
            <v>20</v>
          </cell>
          <cell r="H3127">
            <v>427.48</v>
          </cell>
          <cell r="I3127">
            <v>427.48</v>
          </cell>
          <cell r="J3127">
            <v>1298.53</v>
          </cell>
          <cell r="K3127" t="str">
            <v>801</v>
          </cell>
        </row>
        <row r="3128">
          <cell r="A3128" t="str">
            <v>110300000</v>
          </cell>
          <cell r="B3128" t="str">
            <v>801C2CH0004</v>
          </cell>
          <cell r="C3128" t="str">
            <v>เก้าอี้พักคอย 4 ที่นั่ง พร้อมที่วางของ</v>
          </cell>
          <cell r="D3128" t="str">
            <v>6 ต.ค. 41</v>
          </cell>
          <cell r="E3128">
            <v>3750.71</v>
          </cell>
          <cell r="F3128">
            <v>0</v>
          </cell>
          <cell r="G3128">
            <v>20</v>
          </cell>
          <cell r="H3128">
            <v>928.96</v>
          </cell>
          <cell r="I3128">
            <v>928.96</v>
          </cell>
          <cell r="J3128">
            <v>2821.75</v>
          </cell>
          <cell r="K3128" t="str">
            <v>801</v>
          </cell>
        </row>
        <row r="3129">
          <cell r="A3129" t="str">
            <v>110300000</v>
          </cell>
          <cell r="B3129" t="str">
            <v>801C2CH0005</v>
          </cell>
          <cell r="C3129" t="str">
            <v>เก้าอี้ทำงาน จนท.</v>
          </cell>
          <cell r="D3129" t="str">
            <v>6 ต.ค. 41</v>
          </cell>
          <cell r="E3129">
            <v>2148.8200000000002</v>
          </cell>
          <cell r="F3129">
            <v>0</v>
          </cell>
          <cell r="G3129">
            <v>20</v>
          </cell>
          <cell r="H3129">
            <v>532.17999999999995</v>
          </cell>
          <cell r="I3129">
            <v>532.17999999999995</v>
          </cell>
          <cell r="J3129">
            <v>1616.64</v>
          </cell>
          <cell r="K3129" t="str">
            <v>801</v>
          </cell>
        </row>
        <row r="3130">
          <cell r="A3130" t="str">
            <v>110300000</v>
          </cell>
          <cell r="B3130" t="str">
            <v>801C2CH0006</v>
          </cell>
          <cell r="C3130" t="str">
            <v>เก้าอี้ทำงาน จนท.</v>
          </cell>
          <cell r="D3130" t="str">
            <v>6 ต.ค. 41</v>
          </cell>
          <cell r="E3130">
            <v>2148.8200000000002</v>
          </cell>
          <cell r="F3130">
            <v>0</v>
          </cell>
          <cell r="G3130">
            <v>20</v>
          </cell>
          <cell r="H3130">
            <v>532.17999999999995</v>
          </cell>
          <cell r="I3130">
            <v>532.17999999999995</v>
          </cell>
          <cell r="J3130">
            <v>1616.64</v>
          </cell>
          <cell r="K3130" t="str">
            <v>801</v>
          </cell>
        </row>
        <row r="3131">
          <cell r="A3131" t="str">
            <v>110300000</v>
          </cell>
          <cell r="B3131" t="str">
            <v>801C2CH0007</v>
          </cell>
          <cell r="C3131" t="str">
            <v>เก้าอี้ทำงาน จนท.</v>
          </cell>
          <cell r="D3131" t="str">
            <v>6 ต.ค. 41</v>
          </cell>
          <cell r="E3131">
            <v>2148.8200000000002</v>
          </cell>
          <cell r="F3131">
            <v>0</v>
          </cell>
          <cell r="G3131">
            <v>20</v>
          </cell>
          <cell r="H3131">
            <v>532.17999999999995</v>
          </cell>
          <cell r="I3131">
            <v>532.17999999999995</v>
          </cell>
          <cell r="J3131">
            <v>1616.64</v>
          </cell>
          <cell r="K3131" t="str">
            <v>801</v>
          </cell>
        </row>
        <row r="3132">
          <cell r="A3132" t="str">
            <v>110300000</v>
          </cell>
          <cell r="B3132" t="str">
            <v>801C2CH0008</v>
          </cell>
          <cell r="C3132" t="str">
            <v>เก้าอี้รับแขกหน้าโต๊ะจนท.สินไหม</v>
          </cell>
          <cell r="D3132" t="str">
            <v>6 ต.ค. 41</v>
          </cell>
          <cell r="E3132">
            <v>1726.01</v>
          </cell>
          <cell r="F3132">
            <v>0</v>
          </cell>
          <cell r="G3132">
            <v>20</v>
          </cell>
          <cell r="H3132">
            <v>427.48</v>
          </cell>
          <cell r="I3132">
            <v>427.48</v>
          </cell>
          <cell r="J3132">
            <v>1298.53</v>
          </cell>
          <cell r="K3132" t="str">
            <v>801</v>
          </cell>
        </row>
        <row r="3133">
          <cell r="A3133" t="str">
            <v>110300000</v>
          </cell>
          <cell r="B3133" t="str">
            <v>801C2CH0009</v>
          </cell>
          <cell r="C3133" t="str">
            <v>เก้าอี้รับแขกหน้าโต๊ะจนท.สินไหม</v>
          </cell>
          <cell r="D3133" t="str">
            <v>6 ต.ค. 41</v>
          </cell>
          <cell r="E3133">
            <v>1726.01</v>
          </cell>
          <cell r="F3133">
            <v>0</v>
          </cell>
          <cell r="G3133">
            <v>20</v>
          </cell>
          <cell r="H3133">
            <v>427.48</v>
          </cell>
          <cell r="I3133">
            <v>427.48</v>
          </cell>
          <cell r="J3133">
            <v>1298.53</v>
          </cell>
          <cell r="K3133" t="str">
            <v>801</v>
          </cell>
        </row>
        <row r="3134">
          <cell r="A3134" t="str">
            <v>110300000</v>
          </cell>
          <cell r="B3134" t="str">
            <v>801C2CS0001</v>
          </cell>
          <cell r="C3134" t="str">
            <v>เครื่องคิดเลข</v>
          </cell>
          <cell r="D3134" t="str">
            <v>23 ก.ค. 41</v>
          </cell>
          <cell r="E3134">
            <v>650</v>
          </cell>
          <cell r="F3134">
            <v>0</v>
          </cell>
          <cell r="G3134">
            <v>20</v>
          </cell>
          <cell r="H3134">
            <v>187.66</v>
          </cell>
          <cell r="I3134">
            <v>187.66</v>
          </cell>
          <cell r="J3134">
            <v>462.34</v>
          </cell>
          <cell r="K3134" t="str">
            <v>801</v>
          </cell>
        </row>
        <row r="3135">
          <cell r="A3135" t="str">
            <v>110300000</v>
          </cell>
          <cell r="B3135" t="str">
            <v>801C2CS0002</v>
          </cell>
          <cell r="C3135" t="str">
            <v>เครื่องคิดเลข</v>
          </cell>
          <cell r="D3135" t="str">
            <v>23 ก.ค. 41</v>
          </cell>
          <cell r="E3135">
            <v>650</v>
          </cell>
          <cell r="F3135">
            <v>0</v>
          </cell>
          <cell r="G3135">
            <v>20</v>
          </cell>
          <cell r="H3135">
            <v>187.66</v>
          </cell>
          <cell r="I3135">
            <v>187.66</v>
          </cell>
          <cell r="J3135">
            <v>462.34</v>
          </cell>
          <cell r="K3135" t="str">
            <v>801</v>
          </cell>
        </row>
        <row r="3136">
          <cell r="A3136" t="str">
            <v>110300000</v>
          </cell>
          <cell r="B3136" t="str">
            <v>801C2KB0001</v>
          </cell>
          <cell r="C3136" t="str">
            <v>ตู้เย็น</v>
          </cell>
          <cell r="D3136" t="str">
            <v>17 พ.ย. 42</v>
          </cell>
          <cell r="E3136">
            <v>5598.13</v>
          </cell>
          <cell r="F3136">
            <v>0</v>
          </cell>
          <cell r="G3136">
            <v>20</v>
          </cell>
          <cell r="H3136">
            <v>138.03</v>
          </cell>
          <cell r="I3136">
            <v>138.03</v>
          </cell>
          <cell r="J3136">
            <v>5460.1</v>
          </cell>
          <cell r="K3136" t="str">
            <v>801</v>
          </cell>
        </row>
        <row r="3137">
          <cell r="A3137" t="str">
            <v>110300000</v>
          </cell>
          <cell r="B3137" t="str">
            <v>801C2KB0002</v>
          </cell>
          <cell r="C3137" t="str">
            <v>กล้องถ่ายรูป</v>
          </cell>
          <cell r="D3137" t="str">
            <v>16 พ.ย. 42</v>
          </cell>
          <cell r="E3137">
            <v>1153.27</v>
          </cell>
          <cell r="F3137">
            <v>0</v>
          </cell>
          <cell r="G3137">
            <v>20</v>
          </cell>
          <cell r="H3137">
            <v>29.07</v>
          </cell>
          <cell r="I3137">
            <v>29.07</v>
          </cell>
          <cell r="J3137">
            <v>1124.2</v>
          </cell>
          <cell r="K3137" t="str">
            <v>801</v>
          </cell>
        </row>
        <row r="3138">
          <cell r="A3138" t="str">
            <v>110300000</v>
          </cell>
          <cell r="B3138" t="str">
            <v>801C2PA0001</v>
          </cell>
          <cell r="C3138" t="str">
            <v>PARTITION ครึ่งกระจก ขนาด 250-150</v>
          </cell>
          <cell r="D3138" t="str">
            <v>6 ต.ค. 41</v>
          </cell>
          <cell r="E3138">
            <v>7284.38</v>
          </cell>
          <cell r="F3138">
            <v>0</v>
          </cell>
          <cell r="G3138">
            <v>20</v>
          </cell>
          <cell r="H3138">
            <v>1804.08</v>
          </cell>
          <cell r="I3138">
            <v>1804.08</v>
          </cell>
          <cell r="J3138">
            <v>5480.3</v>
          </cell>
          <cell r="K3138" t="str">
            <v>801</v>
          </cell>
        </row>
        <row r="3139">
          <cell r="A3139" t="str">
            <v>110300000</v>
          </cell>
          <cell r="B3139" t="str">
            <v>801C2TA0001</v>
          </cell>
          <cell r="C3139" t="str">
            <v>โต๊ะทำงานขนาด 60-120-75</v>
          </cell>
          <cell r="D3139" t="str">
            <v>6 ต.ค. 41</v>
          </cell>
          <cell r="E3139">
            <v>3699.14</v>
          </cell>
          <cell r="F3139">
            <v>0</v>
          </cell>
          <cell r="G3139">
            <v>20</v>
          </cell>
          <cell r="H3139">
            <v>916.14</v>
          </cell>
          <cell r="I3139">
            <v>916.14</v>
          </cell>
          <cell r="J3139">
            <v>2783</v>
          </cell>
          <cell r="K3139" t="str">
            <v>801</v>
          </cell>
        </row>
        <row r="3140">
          <cell r="A3140" t="str">
            <v>110300000</v>
          </cell>
          <cell r="B3140" t="str">
            <v>801C2TA0002</v>
          </cell>
          <cell r="C3140" t="str">
            <v>โต๊ะทำงานผู้จัดการ ขนาด 75-165-75</v>
          </cell>
          <cell r="D3140" t="str">
            <v>6 ต.ค. 41</v>
          </cell>
          <cell r="E3140">
            <v>4657.72</v>
          </cell>
          <cell r="F3140">
            <v>0</v>
          </cell>
          <cell r="G3140">
            <v>20</v>
          </cell>
          <cell r="H3140">
            <v>1153.6300000000001</v>
          </cell>
          <cell r="I3140">
            <v>1153.6300000000001</v>
          </cell>
          <cell r="J3140">
            <v>3504.09</v>
          </cell>
          <cell r="K3140" t="str">
            <v>801</v>
          </cell>
        </row>
        <row r="3141">
          <cell r="A3141" t="str">
            <v>110300000</v>
          </cell>
          <cell r="B3141" t="str">
            <v>801C2TA0003</v>
          </cell>
          <cell r="C3141" t="str">
            <v>โต๊ะวางคอมพิวเตอร์ ขนาด 50-90-75</v>
          </cell>
          <cell r="D3141" t="str">
            <v>6 ต.ค. 41</v>
          </cell>
          <cell r="E3141">
            <v>2107.3200000000002</v>
          </cell>
          <cell r="F3141">
            <v>0</v>
          </cell>
          <cell r="G3141">
            <v>20</v>
          </cell>
          <cell r="H3141">
            <v>521.95000000000005</v>
          </cell>
          <cell r="I3141">
            <v>521.95000000000005</v>
          </cell>
          <cell r="J3141">
            <v>1585.37</v>
          </cell>
          <cell r="K3141" t="str">
            <v>801</v>
          </cell>
        </row>
        <row r="3142">
          <cell r="A3142" t="str">
            <v>110300000</v>
          </cell>
          <cell r="B3142" t="str">
            <v>801C2TA0004</v>
          </cell>
          <cell r="C3142" t="str">
            <v>โต๊ะทำงานขนาด 60-120-75</v>
          </cell>
          <cell r="D3142" t="str">
            <v>6 ต.ค. 41</v>
          </cell>
          <cell r="E3142">
            <v>3699.14</v>
          </cell>
          <cell r="F3142">
            <v>0</v>
          </cell>
          <cell r="G3142">
            <v>20</v>
          </cell>
          <cell r="H3142">
            <v>916.14</v>
          </cell>
          <cell r="I3142">
            <v>916.14</v>
          </cell>
          <cell r="J3142">
            <v>2783</v>
          </cell>
          <cell r="K3142" t="str">
            <v>801</v>
          </cell>
        </row>
        <row r="3143">
          <cell r="A3143" t="str">
            <v>110300000</v>
          </cell>
          <cell r="B3143" t="str">
            <v>801C2TA0005</v>
          </cell>
          <cell r="C3143" t="str">
            <v>โต๊ะทำงานขนาด 60-120-75</v>
          </cell>
          <cell r="D3143" t="str">
            <v>6 ต.ค. 41</v>
          </cell>
          <cell r="E3143">
            <v>3699.14</v>
          </cell>
          <cell r="F3143">
            <v>0</v>
          </cell>
          <cell r="G3143">
            <v>20</v>
          </cell>
          <cell r="H3143">
            <v>916.14</v>
          </cell>
          <cell r="I3143">
            <v>916.14</v>
          </cell>
          <cell r="J3143">
            <v>2783</v>
          </cell>
          <cell r="K3143" t="str">
            <v>801</v>
          </cell>
        </row>
        <row r="3144">
          <cell r="A3144" t="str">
            <v>110300000</v>
          </cell>
          <cell r="B3144" t="str">
            <v>801C2TA0006</v>
          </cell>
          <cell r="C3144" t="str">
            <v>โต๊ะเข้ามุม จนท.สินไหม</v>
          </cell>
          <cell r="D3144" t="str">
            <v>6 ต.ค. 41</v>
          </cell>
          <cell r="E3144">
            <v>1282.92</v>
          </cell>
          <cell r="F3144">
            <v>0</v>
          </cell>
          <cell r="G3144">
            <v>20</v>
          </cell>
          <cell r="H3144">
            <v>317.73</v>
          </cell>
          <cell r="I3144">
            <v>317.73</v>
          </cell>
          <cell r="J3144">
            <v>965.19</v>
          </cell>
          <cell r="K3144" t="str">
            <v>801</v>
          </cell>
        </row>
        <row r="3145">
          <cell r="A3145" t="str">
            <v>110300000</v>
          </cell>
          <cell r="B3145" t="str">
            <v>802C2030001</v>
          </cell>
          <cell r="C3145" t="str">
            <v>โต๊ะเข้ามุมจนท.สินไหม 60*60*75</v>
          </cell>
          <cell r="D3145" t="str">
            <v>27 ต.ค. 41</v>
          </cell>
          <cell r="E3145">
            <v>1267.57</v>
          </cell>
          <cell r="F3145">
            <v>0</v>
          </cell>
          <cell r="G3145">
            <v>20</v>
          </cell>
          <cell r="H3145">
            <v>299.36</v>
          </cell>
          <cell r="I3145">
            <v>299.36</v>
          </cell>
          <cell r="J3145">
            <v>968.21</v>
          </cell>
          <cell r="K3145" t="str">
            <v>802</v>
          </cell>
        </row>
        <row r="3146">
          <cell r="A3146" t="str">
            <v>110300000</v>
          </cell>
          <cell r="B3146" t="str">
            <v>802C2040001</v>
          </cell>
          <cell r="C3146" t="str">
            <v>โต๊ะทำงานจนท.สินไหม 60*120*75</v>
          </cell>
          <cell r="D3146" t="str">
            <v>27 ต.ค. 41</v>
          </cell>
          <cell r="E3146">
            <v>3654.87</v>
          </cell>
          <cell r="F3146">
            <v>0</v>
          </cell>
          <cell r="G3146">
            <v>20</v>
          </cell>
          <cell r="H3146">
            <v>863.12</v>
          </cell>
          <cell r="I3146">
            <v>863.12</v>
          </cell>
          <cell r="J3146">
            <v>2791.75</v>
          </cell>
          <cell r="K3146" t="str">
            <v>802</v>
          </cell>
        </row>
        <row r="3147">
          <cell r="A3147" t="str">
            <v>110300000</v>
          </cell>
          <cell r="B3147" t="str">
            <v>802C2040002</v>
          </cell>
          <cell r="C3147" t="str">
            <v>โต๊ะทำงานจนท.สินไหม 60*120*75</v>
          </cell>
          <cell r="D3147" t="str">
            <v>27 ต.ค. 41</v>
          </cell>
          <cell r="E3147">
            <v>3654.87</v>
          </cell>
          <cell r="F3147">
            <v>0</v>
          </cell>
          <cell r="G3147">
            <v>20</v>
          </cell>
          <cell r="H3147">
            <v>863.12</v>
          </cell>
          <cell r="I3147">
            <v>863.12</v>
          </cell>
          <cell r="J3147">
            <v>2791.75</v>
          </cell>
          <cell r="K3147" t="str">
            <v>802</v>
          </cell>
        </row>
        <row r="3148">
          <cell r="A3148" t="str">
            <v>110300000</v>
          </cell>
          <cell r="B3148" t="str">
            <v>802C2040003</v>
          </cell>
          <cell r="C3148" t="str">
            <v>โต๊ะทำงานจนท.สินไหม 60*120*75</v>
          </cell>
          <cell r="D3148" t="str">
            <v>27 ต.ค. 41</v>
          </cell>
          <cell r="E3148">
            <v>3654.87</v>
          </cell>
          <cell r="F3148">
            <v>0</v>
          </cell>
          <cell r="G3148">
            <v>20</v>
          </cell>
          <cell r="H3148">
            <v>863.12</v>
          </cell>
          <cell r="I3148">
            <v>863.12</v>
          </cell>
          <cell r="J3148">
            <v>2791.75</v>
          </cell>
          <cell r="K3148" t="str">
            <v>802</v>
          </cell>
        </row>
        <row r="3149">
          <cell r="A3149" t="str">
            <v>110300000</v>
          </cell>
          <cell r="B3149" t="str">
            <v>802C2080001</v>
          </cell>
          <cell r="C3149" t="str">
            <v>โต๊ะวางคอมพิวเตอร์ - ปรินเตอร์ 60*100*75</v>
          </cell>
          <cell r="D3149" t="str">
            <v>27 ต.ค. 41</v>
          </cell>
          <cell r="E3149">
            <v>2336.75</v>
          </cell>
          <cell r="F3149">
            <v>0</v>
          </cell>
          <cell r="G3149">
            <v>20</v>
          </cell>
          <cell r="H3149">
            <v>551.82000000000005</v>
          </cell>
          <cell r="I3149">
            <v>551.82000000000005</v>
          </cell>
          <cell r="J3149">
            <v>1784.93</v>
          </cell>
          <cell r="K3149" t="str">
            <v>802</v>
          </cell>
        </row>
        <row r="3150">
          <cell r="A3150" t="str">
            <v>110300000</v>
          </cell>
          <cell r="B3150" t="str">
            <v>802C21K0001</v>
          </cell>
          <cell r="C3150" t="str">
            <v>เก้าอี้ทำงานจนท.สินไหม - ธุรการ</v>
          </cell>
          <cell r="D3150" t="str">
            <v>27 ต.ค. 41</v>
          </cell>
          <cell r="E3150">
            <v>2123.1</v>
          </cell>
          <cell r="F3150">
            <v>0</v>
          </cell>
          <cell r="G3150">
            <v>20</v>
          </cell>
          <cell r="H3150">
            <v>501.37</v>
          </cell>
          <cell r="I3150">
            <v>501.37</v>
          </cell>
          <cell r="J3150">
            <v>1621.73</v>
          </cell>
          <cell r="K3150" t="str">
            <v>802</v>
          </cell>
        </row>
        <row r="3151">
          <cell r="A3151" t="str">
            <v>110300000</v>
          </cell>
          <cell r="B3151" t="str">
            <v>802C21K0002</v>
          </cell>
          <cell r="C3151" t="str">
            <v>เก้าอี้ทำงานจนท.สินไหม - ธุรการ</v>
          </cell>
          <cell r="D3151" t="str">
            <v>27 ต.ค. 41</v>
          </cell>
          <cell r="E3151">
            <v>2123.1</v>
          </cell>
          <cell r="F3151">
            <v>0</v>
          </cell>
          <cell r="G3151">
            <v>20</v>
          </cell>
          <cell r="H3151">
            <v>501.37</v>
          </cell>
          <cell r="I3151">
            <v>501.37</v>
          </cell>
          <cell r="J3151">
            <v>1621.73</v>
          </cell>
          <cell r="K3151" t="str">
            <v>802</v>
          </cell>
        </row>
        <row r="3152">
          <cell r="A3152" t="str">
            <v>110300000</v>
          </cell>
          <cell r="B3152" t="str">
            <v>802C21K003</v>
          </cell>
          <cell r="C3152" t="str">
            <v>เก้าอี้ทำงานจนท.สินไหม - ธุรการ</v>
          </cell>
          <cell r="D3152" t="str">
            <v>27 ต.ค. 41</v>
          </cell>
          <cell r="E3152">
            <v>2123.1</v>
          </cell>
          <cell r="F3152">
            <v>0</v>
          </cell>
          <cell r="G3152">
            <v>20</v>
          </cell>
          <cell r="H3152">
            <v>501.37</v>
          </cell>
          <cell r="I3152">
            <v>501.37</v>
          </cell>
          <cell r="J3152">
            <v>1621.73</v>
          </cell>
          <cell r="K3152" t="str">
            <v>802</v>
          </cell>
        </row>
        <row r="3153">
          <cell r="A3153" t="str">
            <v>110300000</v>
          </cell>
          <cell r="B3153" t="str">
            <v>802C21L0001</v>
          </cell>
          <cell r="C3153" t="str">
            <v>เก้าอี้รับแขกหน้าโต๊ะจนท.สินไหม</v>
          </cell>
          <cell r="D3153" t="str">
            <v>27 ต.ค. 41</v>
          </cell>
          <cell r="E3153">
            <v>1705.35</v>
          </cell>
          <cell r="F3153">
            <v>0</v>
          </cell>
          <cell r="G3153">
            <v>20</v>
          </cell>
          <cell r="H3153">
            <v>402.74</v>
          </cell>
          <cell r="I3153">
            <v>402.74</v>
          </cell>
          <cell r="J3153">
            <v>1302.6099999999999</v>
          </cell>
          <cell r="K3153" t="str">
            <v>802</v>
          </cell>
        </row>
        <row r="3154">
          <cell r="A3154" t="str">
            <v>110300000</v>
          </cell>
          <cell r="B3154" t="str">
            <v>802C21L0002</v>
          </cell>
          <cell r="C3154" t="str">
            <v>เก้าอี้รับแขกหน้าโต๊ะจนท.สินไหม</v>
          </cell>
          <cell r="D3154" t="str">
            <v>27 ต.ค. 41</v>
          </cell>
          <cell r="E3154">
            <v>1705.35</v>
          </cell>
          <cell r="F3154">
            <v>0</v>
          </cell>
          <cell r="G3154">
            <v>20</v>
          </cell>
          <cell r="H3154">
            <v>402.74</v>
          </cell>
          <cell r="I3154">
            <v>402.74</v>
          </cell>
          <cell r="J3154">
            <v>1302.6099999999999</v>
          </cell>
          <cell r="K3154" t="str">
            <v>802</v>
          </cell>
        </row>
        <row r="3155">
          <cell r="A3155" t="str">
            <v>110300000</v>
          </cell>
          <cell r="B3155" t="str">
            <v>802C21L0003</v>
          </cell>
          <cell r="C3155" t="str">
            <v>เก้าอี้รับแขกหน้าโต๊ะจนท.สินไหม</v>
          </cell>
          <cell r="D3155" t="str">
            <v>27 ต.ค. 41</v>
          </cell>
          <cell r="E3155">
            <v>1705.35</v>
          </cell>
          <cell r="F3155">
            <v>0</v>
          </cell>
          <cell r="G3155">
            <v>20</v>
          </cell>
          <cell r="H3155">
            <v>402.74</v>
          </cell>
          <cell r="I3155">
            <v>402.74</v>
          </cell>
          <cell r="J3155">
            <v>1302.6099999999999</v>
          </cell>
          <cell r="K3155" t="str">
            <v>802</v>
          </cell>
        </row>
        <row r="3156">
          <cell r="A3156" t="str">
            <v>110300000</v>
          </cell>
          <cell r="B3156" t="str">
            <v>802C21L0004</v>
          </cell>
          <cell r="C3156" t="str">
            <v>เก้าอี้รับแขกหน้าโต๊ะจนท.สินไหม</v>
          </cell>
          <cell r="D3156" t="str">
            <v>27 ต.ค. 41</v>
          </cell>
          <cell r="E3156">
            <v>1705.35</v>
          </cell>
          <cell r="F3156">
            <v>0</v>
          </cell>
          <cell r="G3156">
            <v>20</v>
          </cell>
          <cell r="H3156">
            <v>402.74</v>
          </cell>
          <cell r="I3156">
            <v>402.74</v>
          </cell>
          <cell r="J3156">
            <v>1302.6099999999999</v>
          </cell>
          <cell r="K3156" t="str">
            <v>802</v>
          </cell>
        </row>
        <row r="3157">
          <cell r="A3157" t="str">
            <v>110300000</v>
          </cell>
          <cell r="B3157" t="str">
            <v>802C21L0005</v>
          </cell>
          <cell r="C3157" t="str">
            <v>เก้าอี้รับแขกหน้าโต๊ะจนท.สินไหม</v>
          </cell>
          <cell r="D3157" t="str">
            <v>27 ต.ค. 41</v>
          </cell>
          <cell r="E3157">
            <v>1705.35</v>
          </cell>
          <cell r="F3157">
            <v>0</v>
          </cell>
          <cell r="G3157">
            <v>20</v>
          </cell>
          <cell r="H3157">
            <v>402.74</v>
          </cell>
          <cell r="I3157">
            <v>402.74</v>
          </cell>
          <cell r="J3157">
            <v>1302.6099999999999</v>
          </cell>
          <cell r="K3157" t="str">
            <v>802</v>
          </cell>
        </row>
        <row r="3158">
          <cell r="A3158" t="str">
            <v>110300000</v>
          </cell>
          <cell r="B3158" t="str">
            <v>802C2AR0001</v>
          </cell>
          <cell r="C3158" t="str">
            <v>Aircondition</v>
          </cell>
          <cell r="D3158" t="str">
            <v>21 ก.ย. 41</v>
          </cell>
          <cell r="E3158">
            <v>39800</v>
          </cell>
          <cell r="F3158">
            <v>0</v>
          </cell>
          <cell r="G3158">
            <v>20</v>
          </cell>
          <cell r="H3158">
            <v>10184.41</v>
          </cell>
          <cell r="I3158">
            <v>10184.41</v>
          </cell>
          <cell r="J3158">
            <v>29615.59</v>
          </cell>
          <cell r="K3158" t="str">
            <v>802</v>
          </cell>
        </row>
        <row r="3159">
          <cell r="A3159" t="str">
            <v>110300000</v>
          </cell>
          <cell r="B3159" t="str">
            <v>802C2CB0001</v>
          </cell>
          <cell r="C3159" t="str">
            <v>ตู้เก็บเอกสารบานเลื่อน  40-80-75</v>
          </cell>
          <cell r="D3159" t="str">
            <v>27 ต.ค. 41</v>
          </cell>
          <cell r="E3159">
            <v>2263.31</v>
          </cell>
          <cell r="F3159">
            <v>0</v>
          </cell>
          <cell r="G3159">
            <v>20</v>
          </cell>
          <cell r="H3159">
            <v>534.57000000000005</v>
          </cell>
          <cell r="I3159">
            <v>534.57000000000005</v>
          </cell>
          <cell r="J3159">
            <v>1728.74</v>
          </cell>
          <cell r="K3159" t="str">
            <v>802</v>
          </cell>
        </row>
        <row r="3160">
          <cell r="A3160" t="str">
            <v>110300000</v>
          </cell>
          <cell r="B3160" t="str">
            <v>802C2CB0002</v>
          </cell>
          <cell r="C3160" t="str">
            <v>ตู้เก็บเอกสาร 40-80-190</v>
          </cell>
          <cell r="D3160" t="str">
            <v>27 ต.ค. 41</v>
          </cell>
          <cell r="E3160">
            <v>4498.01</v>
          </cell>
          <cell r="F3160">
            <v>0</v>
          </cell>
          <cell r="G3160">
            <v>20</v>
          </cell>
          <cell r="H3160">
            <v>1062.23</v>
          </cell>
          <cell r="I3160">
            <v>1062.23</v>
          </cell>
          <cell r="J3160">
            <v>3435.78</v>
          </cell>
          <cell r="K3160" t="str">
            <v>802</v>
          </cell>
        </row>
        <row r="3161">
          <cell r="A3161" t="str">
            <v>110300000</v>
          </cell>
          <cell r="B3161" t="str">
            <v>802C2CB0003</v>
          </cell>
          <cell r="C3161" t="str">
            <v>ตู้เก็บเอกสาร 40-80-190</v>
          </cell>
          <cell r="D3161" t="str">
            <v>27 ต.ค. 41</v>
          </cell>
          <cell r="E3161">
            <v>4498.01</v>
          </cell>
          <cell r="F3161">
            <v>0</v>
          </cell>
          <cell r="G3161">
            <v>20</v>
          </cell>
          <cell r="H3161">
            <v>1062.23</v>
          </cell>
          <cell r="I3161">
            <v>1062.23</v>
          </cell>
          <cell r="J3161">
            <v>3435.78</v>
          </cell>
          <cell r="K3161" t="str">
            <v>802</v>
          </cell>
        </row>
        <row r="3162">
          <cell r="A3162" t="str">
            <v>110300000</v>
          </cell>
          <cell r="B3162" t="str">
            <v>802C2CB0004</v>
          </cell>
          <cell r="C3162" t="str">
            <v>ตู้เก็บเอกสาร 40-80-190</v>
          </cell>
          <cell r="D3162" t="str">
            <v>27 ต.ค. 41</v>
          </cell>
          <cell r="E3162">
            <v>4498.01</v>
          </cell>
          <cell r="F3162">
            <v>0</v>
          </cell>
          <cell r="G3162">
            <v>20</v>
          </cell>
          <cell r="H3162">
            <v>1062.23</v>
          </cell>
          <cell r="I3162">
            <v>1062.23</v>
          </cell>
          <cell r="J3162">
            <v>3435.78</v>
          </cell>
          <cell r="K3162" t="str">
            <v>802</v>
          </cell>
        </row>
        <row r="3163">
          <cell r="A3163" t="str">
            <v>110300000</v>
          </cell>
          <cell r="B3163" t="str">
            <v>802C2CB0005</v>
          </cell>
          <cell r="C3163" t="str">
            <v>ตู้เก็บเอกสารบานเลื่อน  40-80-75</v>
          </cell>
          <cell r="D3163" t="str">
            <v>27 ต.ค. 41</v>
          </cell>
          <cell r="E3163">
            <v>2263.31</v>
          </cell>
          <cell r="F3163">
            <v>0</v>
          </cell>
          <cell r="G3163">
            <v>20</v>
          </cell>
          <cell r="H3163">
            <v>534.57000000000005</v>
          </cell>
          <cell r="I3163">
            <v>534.57000000000005</v>
          </cell>
          <cell r="J3163">
            <v>1728.74</v>
          </cell>
          <cell r="K3163" t="str">
            <v>802</v>
          </cell>
        </row>
        <row r="3164">
          <cell r="A3164" t="str">
            <v>110300000</v>
          </cell>
          <cell r="B3164" t="str">
            <v>802C2CB0006</v>
          </cell>
          <cell r="C3164" t="str">
            <v>ตู้เก็บเอกสาร ลิ้นชัก 40-90-75</v>
          </cell>
          <cell r="D3164" t="str">
            <v>27 ต.ค. 41</v>
          </cell>
          <cell r="E3164">
            <v>3376.37</v>
          </cell>
          <cell r="F3164">
            <v>0</v>
          </cell>
          <cell r="G3164">
            <v>20</v>
          </cell>
          <cell r="H3164">
            <v>797.35</v>
          </cell>
          <cell r="I3164">
            <v>797.35</v>
          </cell>
          <cell r="J3164">
            <v>2579.02</v>
          </cell>
          <cell r="K3164" t="str">
            <v>802</v>
          </cell>
        </row>
        <row r="3165">
          <cell r="A3165" t="str">
            <v>110300000</v>
          </cell>
          <cell r="B3165" t="str">
            <v>802C2CH0001</v>
          </cell>
          <cell r="C3165" t="str">
            <v>เก้าอี้พักคอย 3 ที่นั่ง</v>
          </cell>
          <cell r="D3165" t="str">
            <v>27 ต.ค. 41</v>
          </cell>
          <cell r="E3165">
            <v>3037.77</v>
          </cell>
          <cell r="F3165">
            <v>0</v>
          </cell>
          <cell r="G3165">
            <v>20</v>
          </cell>
          <cell r="H3165">
            <v>1062.23</v>
          </cell>
          <cell r="I3165">
            <v>1062.23</v>
          </cell>
          <cell r="J3165">
            <v>1975.54</v>
          </cell>
          <cell r="K3165" t="str">
            <v>802</v>
          </cell>
        </row>
        <row r="3166">
          <cell r="A3166" t="str">
            <v>110300000</v>
          </cell>
          <cell r="B3166" t="str">
            <v>802C2CH0002</v>
          </cell>
          <cell r="C3166" t="str">
            <v>เก้าอี้ทำงานผจก.</v>
          </cell>
          <cell r="D3166" t="str">
            <v>27 ต.ค. 41</v>
          </cell>
          <cell r="E3166">
            <v>4038.29</v>
          </cell>
          <cell r="F3166">
            <v>0</v>
          </cell>
          <cell r="G3166">
            <v>20</v>
          </cell>
          <cell r="H3166">
            <v>953.72</v>
          </cell>
          <cell r="I3166">
            <v>953.72</v>
          </cell>
          <cell r="J3166">
            <v>3084.57</v>
          </cell>
          <cell r="K3166" t="str">
            <v>802</v>
          </cell>
        </row>
        <row r="3167">
          <cell r="A3167" t="str">
            <v>110300000</v>
          </cell>
          <cell r="B3167" t="str">
            <v>802C2CS0001</v>
          </cell>
          <cell r="C3167" t="str">
            <v>เครื่องคิดเลข</v>
          </cell>
          <cell r="D3167" t="str">
            <v>2 ต.ค. 41</v>
          </cell>
          <cell r="E3167">
            <v>640</v>
          </cell>
          <cell r="F3167">
            <v>0</v>
          </cell>
          <cell r="G3167">
            <v>20</v>
          </cell>
          <cell r="H3167">
            <v>159.9</v>
          </cell>
          <cell r="I3167">
            <v>159.9</v>
          </cell>
          <cell r="J3167">
            <v>480.1</v>
          </cell>
          <cell r="K3167" t="str">
            <v>802</v>
          </cell>
        </row>
        <row r="3168">
          <cell r="A3168" t="str">
            <v>110300000</v>
          </cell>
          <cell r="B3168" t="str">
            <v>802C2CS0002</v>
          </cell>
          <cell r="C3168" t="str">
            <v>เครื่องคิดเลข</v>
          </cell>
          <cell r="D3168" t="str">
            <v>2 ต.ค. 41</v>
          </cell>
          <cell r="E3168">
            <v>640</v>
          </cell>
          <cell r="F3168">
            <v>0</v>
          </cell>
          <cell r="G3168">
            <v>20</v>
          </cell>
          <cell r="H3168">
            <v>159.9</v>
          </cell>
          <cell r="I3168">
            <v>159.9</v>
          </cell>
          <cell r="J3168">
            <v>480.1</v>
          </cell>
          <cell r="K3168" t="str">
            <v>802</v>
          </cell>
        </row>
        <row r="3169">
          <cell r="A3169" t="str">
            <v>110300000</v>
          </cell>
          <cell r="B3169" t="str">
            <v>802C2PA0001</v>
          </cell>
          <cell r="C3169" t="str">
            <v>PARTTITION ครึ่งกระจก 250-150</v>
          </cell>
          <cell r="D3169" t="str">
            <v>27 ต.ค. 41</v>
          </cell>
          <cell r="E3169">
            <v>6377.9</v>
          </cell>
          <cell r="F3169">
            <v>0</v>
          </cell>
          <cell r="G3169">
            <v>20</v>
          </cell>
          <cell r="H3169">
            <v>1506.24</v>
          </cell>
          <cell r="I3169">
            <v>1506.24</v>
          </cell>
          <cell r="J3169">
            <v>4871.66</v>
          </cell>
          <cell r="K3169" t="str">
            <v>802</v>
          </cell>
        </row>
        <row r="3170">
          <cell r="A3170" t="str">
            <v>110300000</v>
          </cell>
          <cell r="B3170" t="str">
            <v>802C2TA0001</v>
          </cell>
          <cell r="C3170" t="str">
            <v>โต๊ะทำงาน ผจก. 75-165-75</v>
          </cell>
          <cell r="D3170" t="str">
            <v>27 ต.ค. 41</v>
          </cell>
          <cell r="E3170">
            <v>4601.97</v>
          </cell>
          <cell r="F3170">
            <v>0</v>
          </cell>
          <cell r="G3170">
            <v>20</v>
          </cell>
          <cell r="H3170">
            <v>1086.83</v>
          </cell>
          <cell r="I3170">
            <v>1086.83</v>
          </cell>
          <cell r="J3170">
            <v>3515.14</v>
          </cell>
          <cell r="K3170" t="str">
            <v>802</v>
          </cell>
        </row>
        <row r="3171">
          <cell r="A3171" t="str">
            <v>110300000</v>
          </cell>
          <cell r="B3171" t="str">
            <v>802C2TA0002</v>
          </cell>
          <cell r="C3171" t="str">
            <v>โต๊ะข้างวาง คอมพิวเตอร์ 50-90-75</v>
          </cell>
          <cell r="D3171" t="str">
            <v>27 ต.ค. 41</v>
          </cell>
          <cell r="E3171">
            <v>2082.09</v>
          </cell>
          <cell r="F3171">
            <v>0</v>
          </cell>
          <cell r="G3171">
            <v>20</v>
          </cell>
          <cell r="H3171">
            <v>491.75</v>
          </cell>
          <cell r="I3171">
            <v>491.75</v>
          </cell>
          <cell r="J3171">
            <v>1590.34</v>
          </cell>
          <cell r="K3171" t="str">
            <v>802</v>
          </cell>
        </row>
        <row r="3172">
          <cell r="A3172" t="str">
            <v>110300000</v>
          </cell>
          <cell r="B3172" t="str">
            <v>803C2AR0001</v>
          </cell>
          <cell r="C3172" t="str">
            <v>AIRCONDITICN PRODUCTS</v>
          </cell>
          <cell r="D3172" t="str">
            <v>2 ต.ค. 41</v>
          </cell>
          <cell r="E3172">
            <v>39800</v>
          </cell>
          <cell r="F3172">
            <v>0</v>
          </cell>
          <cell r="G3172">
            <v>20</v>
          </cell>
          <cell r="H3172">
            <v>9944.5300000000007</v>
          </cell>
          <cell r="I3172">
            <v>9944.5300000000007</v>
          </cell>
          <cell r="J3172">
            <v>29855.47</v>
          </cell>
          <cell r="K3172" t="str">
            <v>803</v>
          </cell>
        </row>
        <row r="3173">
          <cell r="A3173" t="str">
            <v>110300000</v>
          </cell>
          <cell r="B3173" t="str">
            <v>803C2CB0001</v>
          </cell>
          <cell r="C3173" t="str">
            <v>ตู้เก็บเอกสาร บานเลื่อน ขนาด 40-80-75</v>
          </cell>
          <cell r="D3173" t="str">
            <v>6 ต.ค. 41</v>
          </cell>
          <cell r="E3173">
            <v>2290.73</v>
          </cell>
          <cell r="F3173">
            <v>0</v>
          </cell>
          <cell r="G3173">
            <v>20</v>
          </cell>
          <cell r="H3173">
            <v>567.37</v>
          </cell>
          <cell r="I3173">
            <v>567.37</v>
          </cell>
          <cell r="J3173">
            <v>1723.36</v>
          </cell>
          <cell r="K3173" t="str">
            <v>803</v>
          </cell>
        </row>
        <row r="3174">
          <cell r="A3174" t="str">
            <v>110300000</v>
          </cell>
          <cell r="B3174" t="str">
            <v>803C2CB0002</v>
          </cell>
          <cell r="C3174" t="str">
            <v>ตู้เก็บเอกสาร บานเลื่อน ขนาด 40-80-75</v>
          </cell>
          <cell r="D3174" t="str">
            <v>6 ต.ค. 41</v>
          </cell>
          <cell r="E3174">
            <v>2290.73</v>
          </cell>
          <cell r="F3174">
            <v>0</v>
          </cell>
          <cell r="G3174">
            <v>20</v>
          </cell>
          <cell r="H3174">
            <v>567.37</v>
          </cell>
          <cell r="I3174">
            <v>567.37</v>
          </cell>
          <cell r="J3174">
            <v>1723.36</v>
          </cell>
          <cell r="K3174" t="str">
            <v>803</v>
          </cell>
        </row>
        <row r="3175">
          <cell r="A3175" t="str">
            <v>110300000</v>
          </cell>
          <cell r="B3175" t="str">
            <v>803C2CB0003</v>
          </cell>
          <cell r="C3175" t="str">
            <v>ตู้เก็บเอกสาร ลิ้นชัก ขนาด 40-90-75</v>
          </cell>
          <cell r="D3175" t="str">
            <v>6 ต.ค. 41</v>
          </cell>
          <cell r="E3175">
            <v>3417.27</v>
          </cell>
          <cell r="F3175">
            <v>0</v>
          </cell>
          <cell r="G3175">
            <v>20</v>
          </cell>
          <cell r="H3175">
            <v>846.36</v>
          </cell>
          <cell r="I3175">
            <v>846.36</v>
          </cell>
          <cell r="J3175">
            <v>2570.91</v>
          </cell>
          <cell r="K3175" t="str">
            <v>803</v>
          </cell>
        </row>
        <row r="3176">
          <cell r="A3176" t="str">
            <v>110300000</v>
          </cell>
          <cell r="B3176" t="str">
            <v>803C2CB0004</v>
          </cell>
          <cell r="C3176" t="str">
            <v>ตู้สูงเก็บเอกสาร ขนาด 40-80-190</v>
          </cell>
          <cell r="D3176" t="str">
            <v>6 ต.ค. 41</v>
          </cell>
          <cell r="E3176">
            <v>4552.49</v>
          </cell>
          <cell r="F3176">
            <v>0</v>
          </cell>
          <cell r="G3176">
            <v>20</v>
          </cell>
          <cell r="H3176">
            <v>1127.55</v>
          </cell>
          <cell r="I3176">
            <v>1127.55</v>
          </cell>
          <cell r="J3176">
            <v>3424.94</v>
          </cell>
          <cell r="K3176" t="str">
            <v>803</v>
          </cell>
        </row>
        <row r="3177">
          <cell r="A3177" t="str">
            <v>110300000</v>
          </cell>
          <cell r="B3177" t="str">
            <v>803C2CB0005</v>
          </cell>
          <cell r="C3177" t="str">
            <v>ตู้สูงเก็บเอกสาร ขนาด 40-80-190</v>
          </cell>
          <cell r="D3177" t="str">
            <v>6 ต.ค. 41</v>
          </cell>
          <cell r="E3177">
            <v>4552.49</v>
          </cell>
          <cell r="F3177">
            <v>0</v>
          </cell>
          <cell r="G3177">
            <v>20</v>
          </cell>
          <cell r="H3177">
            <v>1127.55</v>
          </cell>
          <cell r="I3177">
            <v>1127.55</v>
          </cell>
          <cell r="J3177">
            <v>3424.94</v>
          </cell>
          <cell r="K3177" t="str">
            <v>803</v>
          </cell>
        </row>
        <row r="3178">
          <cell r="A3178" t="str">
            <v>110300000</v>
          </cell>
          <cell r="B3178" t="str">
            <v>803C2CB0006</v>
          </cell>
          <cell r="C3178" t="str">
            <v>ตู้สูงเก็บเอกสาร ขนาด 40-80-190</v>
          </cell>
          <cell r="D3178" t="str">
            <v>6 ต.ค. 41</v>
          </cell>
          <cell r="E3178">
            <v>4552.49</v>
          </cell>
          <cell r="F3178">
            <v>0</v>
          </cell>
          <cell r="G3178">
            <v>20</v>
          </cell>
          <cell r="H3178">
            <v>1127.55</v>
          </cell>
          <cell r="I3178">
            <v>1127.55</v>
          </cell>
          <cell r="J3178">
            <v>3424.94</v>
          </cell>
          <cell r="K3178" t="str">
            <v>803</v>
          </cell>
        </row>
        <row r="3179">
          <cell r="A3179" t="str">
            <v>110300000</v>
          </cell>
          <cell r="B3179" t="str">
            <v>803C2CH0001</v>
          </cell>
          <cell r="C3179" t="str">
            <v>เก้าอี้รับแขกหน้าโต๊ะจนท.สินไหม</v>
          </cell>
          <cell r="D3179" t="str">
            <v>6 ต.ค. 41</v>
          </cell>
          <cell r="E3179">
            <v>1726.01</v>
          </cell>
          <cell r="F3179">
            <v>0</v>
          </cell>
          <cell r="G3179">
            <v>20</v>
          </cell>
          <cell r="H3179">
            <v>427.48</v>
          </cell>
          <cell r="I3179">
            <v>427.48</v>
          </cell>
          <cell r="J3179">
            <v>1298.53</v>
          </cell>
          <cell r="K3179" t="str">
            <v>803</v>
          </cell>
        </row>
        <row r="3180">
          <cell r="A3180" t="str">
            <v>110300000</v>
          </cell>
          <cell r="B3180" t="str">
            <v>803C2CH0002</v>
          </cell>
          <cell r="C3180" t="str">
            <v>เก้าอี้ทำงานผู้จัดการ</v>
          </cell>
          <cell r="D3180" t="str">
            <v>6 ต.ค. 41</v>
          </cell>
          <cell r="E3180">
            <v>4087.21</v>
          </cell>
          <cell r="F3180">
            <v>0</v>
          </cell>
          <cell r="G3180">
            <v>20</v>
          </cell>
          <cell r="H3180">
            <v>1012.33</v>
          </cell>
          <cell r="I3180">
            <v>1012.33</v>
          </cell>
          <cell r="J3180">
            <v>3074.88</v>
          </cell>
          <cell r="K3180" t="str">
            <v>803</v>
          </cell>
        </row>
        <row r="3181">
          <cell r="A3181" t="str">
            <v>110300000</v>
          </cell>
          <cell r="B3181" t="str">
            <v>803C2CH0003</v>
          </cell>
          <cell r="C3181" t="str">
            <v>เก้าอี้รับแขกหน้าโต๊ะผู้จัดการ</v>
          </cell>
          <cell r="D3181" t="str">
            <v>6 ต.ค. 41</v>
          </cell>
          <cell r="E3181">
            <v>1726.01</v>
          </cell>
          <cell r="F3181">
            <v>0</v>
          </cell>
          <cell r="G3181">
            <v>20</v>
          </cell>
          <cell r="H3181">
            <v>427.48</v>
          </cell>
          <cell r="I3181">
            <v>427.48</v>
          </cell>
          <cell r="J3181">
            <v>1298.53</v>
          </cell>
          <cell r="K3181" t="str">
            <v>803</v>
          </cell>
        </row>
        <row r="3182">
          <cell r="A3182" t="str">
            <v>110300000</v>
          </cell>
          <cell r="B3182" t="str">
            <v>803C2CH0004</v>
          </cell>
          <cell r="C3182" t="str">
            <v>เก้าอี้รับแขกหน้าโต๊ะผู้จัดการ</v>
          </cell>
          <cell r="D3182" t="str">
            <v>6 ต.ค. 41</v>
          </cell>
          <cell r="E3182">
            <v>1726.01</v>
          </cell>
          <cell r="F3182">
            <v>0</v>
          </cell>
          <cell r="G3182">
            <v>20</v>
          </cell>
          <cell r="H3182">
            <v>427.48</v>
          </cell>
          <cell r="I3182">
            <v>427.48</v>
          </cell>
          <cell r="J3182">
            <v>1298.53</v>
          </cell>
          <cell r="K3182" t="str">
            <v>803</v>
          </cell>
        </row>
        <row r="3183">
          <cell r="A3183" t="str">
            <v>110300000</v>
          </cell>
          <cell r="B3183" t="str">
            <v>803C2CH0005</v>
          </cell>
          <cell r="C3183" t="str">
            <v>เก้าอี้พักคอย 4 ที่นั่ง พร้อมที่วางของ</v>
          </cell>
          <cell r="D3183" t="str">
            <v>6 ต.ค. 41</v>
          </cell>
          <cell r="E3183">
            <v>3750.71</v>
          </cell>
          <cell r="F3183">
            <v>0</v>
          </cell>
          <cell r="G3183">
            <v>20</v>
          </cell>
          <cell r="H3183">
            <v>928.96</v>
          </cell>
          <cell r="I3183">
            <v>928.96</v>
          </cell>
          <cell r="J3183">
            <v>2821.75</v>
          </cell>
          <cell r="K3183" t="str">
            <v>803</v>
          </cell>
        </row>
        <row r="3184">
          <cell r="A3184" t="str">
            <v>110300000</v>
          </cell>
          <cell r="B3184" t="str">
            <v>803C2CH0006</v>
          </cell>
          <cell r="C3184" t="str">
            <v>เก้าอี้รับแขกหน้าโต๊ะจนท.สินไหม</v>
          </cell>
          <cell r="D3184" t="str">
            <v>6 ต.ค. 41</v>
          </cell>
          <cell r="E3184">
            <v>1726.01</v>
          </cell>
          <cell r="F3184">
            <v>0</v>
          </cell>
          <cell r="G3184">
            <v>20</v>
          </cell>
          <cell r="H3184">
            <v>427.48</v>
          </cell>
          <cell r="I3184">
            <v>427.48</v>
          </cell>
          <cell r="J3184">
            <v>1298.53</v>
          </cell>
          <cell r="K3184" t="str">
            <v>803</v>
          </cell>
        </row>
        <row r="3185">
          <cell r="A3185" t="str">
            <v>110300000</v>
          </cell>
          <cell r="B3185" t="str">
            <v>803C2CH0007</v>
          </cell>
          <cell r="C3185" t="str">
            <v>เก้าอี้รับแขกหน้าโต๊ะจนท.สินไหม</v>
          </cell>
          <cell r="D3185" t="str">
            <v>6 ต.ค. 41</v>
          </cell>
          <cell r="E3185">
            <v>1726.01</v>
          </cell>
          <cell r="F3185">
            <v>0</v>
          </cell>
          <cell r="G3185">
            <v>20</v>
          </cell>
          <cell r="H3185">
            <v>427.48</v>
          </cell>
          <cell r="I3185">
            <v>427.48</v>
          </cell>
          <cell r="J3185">
            <v>1298.53</v>
          </cell>
          <cell r="K3185" t="str">
            <v>803</v>
          </cell>
        </row>
        <row r="3186">
          <cell r="A3186" t="str">
            <v>110300000</v>
          </cell>
          <cell r="B3186" t="str">
            <v>803C2CH0008</v>
          </cell>
          <cell r="C3186" t="str">
            <v>เก้าอี้ทำงาน จนท.</v>
          </cell>
          <cell r="D3186" t="str">
            <v>6 ต.ค. 41</v>
          </cell>
          <cell r="E3186">
            <v>2148.8200000000002</v>
          </cell>
          <cell r="F3186">
            <v>0</v>
          </cell>
          <cell r="G3186">
            <v>20</v>
          </cell>
          <cell r="H3186">
            <v>532.17999999999995</v>
          </cell>
          <cell r="I3186">
            <v>532.17999999999995</v>
          </cell>
          <cell r="J3186">
            <v>1616.64</v>
          </cell>
          <cell r="K3186" t="str">
            <v>803</v>
          </cell>
        </row>
        <row r="3187">
          <cell r="A3187" t="str">
            <v>110300000</v>
          </cell>
          <cell r="B3187" t="str">
            <v>803C2CH0009</v>
          </cell>
          <cell r="C3187" t="str">
            <v>เก้าอี้ทำงาน จนท.</v>
          </cell>
          <cell r="D3187" t="str">
            <v>6 ต.ค. 41</v>
          </cell>
          <cell r="E3187">
            <v>2148.8200000000002</v>
          </cell>
          <cell r="F3187">
            <v>0</v>
          </cell>
          <cell r="G3187">
            <v>20</v>
          </cell>
          <cell r="H3187">
            <v>532.17999999999995</v>
          </cell>
          <cell r="I3187">
            <v>532.17999999999995</v>
          </cell>
          <cell r="J3187">
            <v>1616.64</v>
          </cell>
          <cell r="K3187" t="str">
            <v>803</v>
          </cell>
        </row>
        <row r="3188">
          <cell r="A3188" t="str">
            <v>110300000</v>
          </cell>
          <cell r="B3188" t="str">
            <v>803C2CH0010</v>
          </cell>
          <cell r="C3188" t="str">
            <v>เก้าอี้ทำงาน จนท.</v>
          </cell>
          <cell r="D3188" t="str">
            <v>6 ต.ค. 41</v>
          </cell>
          <cell r="E3188">
            <v>2148.8200000000002</v>
          </cell>
          <cell r="F3188">
            <v>0</v>
          </cell>
          <cell r="G3188">
            <v>20</v>
          </cell>
          <cell r="H3188">
            <v>532.17999999999995</v>
          </cell>
          <cell r="I3188">
            <v>532.17999999999995</v>
          </cell>
          <cell r="J3188">
            <v>1616.64</v>
          </cell>
          <cell r="K3188" t="str">
            <v>803</v>
          </cell>
        </row>
        <row r="3189">
          <cell r="A3189" t="str">
            <v>110300000</v>
          </cell>
          <cell r="B3189" t="str">
            <v>803C2CS0001</v>
          </cell>
          <cell r="C3189" t="str">
            <v>เครื่องคิดเลข</v>
          </cell>
          <cell r="D3189" t="str">
            <v>23 ก.ค. 41</v>
          </cell>
          <cell r="E3189">
            <v>650</v>
          </cell>
          <cell r="F3189">
            <v>0</v>
          </cell>
          <cell r="G3189">
            <v>20</v>
          </cell>
          <cell r="H3189">
            <v>187.66</v>
          </cell>
          <cell r="I3189">
            <v>187.66</v>
          </cell>
          <cell r="J3189">
            <v>462.34</v>
          </cell>
          <cell r="K3189" t="str">
            <v>803</v>
          </cell>
        </row>
        <row r="3190">
          <cell r="A3190" t="str">
            <v>110300000</v>
          </cell>
          <cell r="B3190" t="str">
            <v>803C2CS0002</v>
          </cell>
          <cell r="C3190" t="str">
            <v>เครื่องคิดเลข</v>
          </cell>
          <cell r="D3190" t="str">
            <v>23 ก.ค. 41</v>
          </cell>
          <cell r="E3190">
            <v>650</v>
          </cell>
          <cell r="F3190">
            <v>0</v>
          </cell>
          <cell r="G3190">
            <v>20</v>
          </cell>
          <cell r="H3190">
            <v>187.66</v>
          </cell>
          <cell r="I3190">
            <v>187.66</v>
          </cell>
          <cell r="J3190">
            <v>462.34</v>
          </cell>
          <cell r="K3190" t="str">
            <v>803</v>
          </cell>
        </row>
        <row r="3191">
          <cell r="A3191" t="str">
            <v>110300000</v>
          </cell>
          <cell r="B3191" t="str">
            <v>803C2KB0001</v>
          </cell>
          <cell r="C3191" t="str">
            <v>เครื่องงยิง</v>
          </cell>
          <cell r="D3191" t="str">
            <v>3 มิ.ย. 42</v>
          </cell>
          <cell r="E3191">
            <v>794.39</v>
          </cell>
          <cell r="F3191">
            <v>0</v>
          </cell>
          <cell r="G3191">
            <v>20</v>
          </cell>
          <cell r="H3191">
            <v>92.27</v>
          </cell>
          <cell r="I3191">
            <v>92.27</v>
          </cell>
          <cell r="J3191">
            <v>702.12</v>
          </cell>
          <cell r="K3191" t="str">
            <v>100</v>
          </cell>
        </row>
        <row r="3192">
          <cell r="A3192" t="str">
            <v>110300000</v>
          </cell>
          <cell r="B3192" t="str">
            <v>803C2KB0002</v>
          </cell>
          <cell r="C3192" t="str">
            <v>ตู้เย็น</v>
          </cell>
          <cell r="D3192" t="str">
            <v>26 พ.ย. 42</v>
          </cell>
          <cell r="E3192">
            <v>5420.56</v>
          </cell>
          <cell r="F3192">
            <v>0</v>
          </cell>
          <cell r="G3192">
            <v>20</v>
          </cell>
          <cell r="H3192">
            <v>106.93</v>
          </cell>
          <cell r="I3192">
            <v>106.93</v>
          </cell>
          <cell r="J3192">
            <v>5313.63</v>
          </cell>
          <cell r="K3192" t="str">
            <v>803</v>
          </cell>
        </row>
        <row r="3193">
          <cell r="A3193" t="str">
            <v>110300000</v>
          </cell>
          <cell r="B3193" t="str">
            <v>803C2KB0003</v>
          </cell>
          <cell r="C3193" t="str">
            <v>กล้องถ่ายรูป</v>
          </cell>
          <cell r="D3193" t="str">
            <v>18 พ.ย. 42</v>
          </cell>
          <cell r="E3193">
            <v>1153.27</v>
          </cell>
          <cell r="F3193">
            <v>0</v>
          </cell>
          <cell r="G3193">
            <v>20</v>
          </cell>
          <cell r="H3193">
            <v>27.81</v>
          </cell>
          <cell r="I3193">
            <v>27.81</v>
          </cell>
          <cell r="J3193">
            <v>1125.46</v>
          </cell>
          <cell r="K3193" t="str">
            <v>803</v>
          </cell>
        </row>
        <row r="3194">
          <cell r="A3194" t="str">
            <v>110300000</v>
          </cell>
          <cell r="B3194" t="str">
            <v>803C2PA0001</v>
          </cell>
          <cell r="C3194" t="str">
            <v>PARTITION ครึ่งกระจก ขนาด 250-150</v>
          </cell>
          <cell r="D3194" t="str">
            <v>6 ต.ค. 41</v>
          </cell>
          <cell r="E3194">
            <v>7284.38</v>
          </cell>
          <cell r="F3194">
            <v>0</v>
          </cell>
          <cell r="G3194">
            <v>20</v>
          </cell>
          <cell r="H3194">
            <v>1804.08</v>
          </cell>
          <cell r="I3194">
            <v>1804.08</v>
          </cell>
          <cell r="J3194">
            <v>5480.3</v>
          </cell>
          <cell r="K3194" t="str">
            <v>803</v>
          </cell>
        </row>
        <row r="3195">
          <cell r="A3195" t="str">
            <v>110300000</v>
          </cell>
          <cell r="B3195" t="str">
            <v>803C2PT0001</v>
          </cell>
          <cell r="C3195" t="str">
            <v>กระติกน้ำร้อน</v>
          </cell>
          <cell r="D3195" t="str">
            <v>29 พ.ย. 41</v>
          </cell>
          <cell r="E3195">
            <v>750</v>
          </cell>
          <cell r="F3195">
            <v>0</v>
          </cell>
          <cell r="G3195">
            <v>20</v>
          </cell>
          <cell r="H3195">
            <v>163.57</v>
          </cell>
          <cell r="I3195">
            <v>163.57</v>
          </cell>
          <cell r="J3195">
            <v>586.42999999999995</v>
          </cell>
          <cell r="K3195" t="str">
            <v>803</v>
          </cell>
        </row>
        <row r="3196">
          <cell r="A3196" t="str">
            <v>110300000</v>
          </cell>
          <cell r="B3196" t="str">
            <v>803C2TA0001</v>
          </cell>
          <cell r="C3196" t="str">
            <v>โต๊ะทำงานผู้จัดการ ขนาด 75-165-75</v>
          </cell>
          <cell r="D3196" t="str">
            <v>6 ต.ค. 41</v>
          </cell>
          <cell r="E3196">
            <v>4657.72</v>
          </cell>
          <cell r="F3196">
            <v>0</v>
          </cell>
          <cell r="G3196">
            <v>20</v>
          </cell>
          <cell r="H3196">
            <v>1153.6300000000001</v>
          </cell>
          <cell r="I3196">
            <v>1153.6300000000001</v>
          </cell>
          <cell r="J3196">
            <v>3504.09</v>
          </cell>
          <cell r="K3196" t="str">
            <v>803</v>
          </cell>
        </row>
        <row r="3197">
          <cell r="A3197" t="str">
            <v>110300000</v>
          </cell>
          <cell r="B3197" t="str">
            <v>803C2TA0002</v>
          </cell>
          <cell r="C3197" t="str">
            <v>โต๊ะวางคอมพิวเตอร์ ขนาด 50-90-75</v>
          </cell>
          <cell r="D3197" t="str">
            <v>6 ต.ค. 41</v>
          </cell>
          <cell r="E3197">
            <v>2107.3200000000002</v>
          </cell>
          <cell r="F3197">
            <v>0</v>
          </cell>
          <cell r="G3197">
            <v>20</v>
          </cell>
          <cell r="H3197">
            <v>521.95000000000005</v>
          </cell>
          <cell r="I3197">
            <v>521.95000000000005</v>
          </cell>
          <cell r="J3197">
            <v>1585.37</v>
          </cell>
          <cell r="K3197" t="str">
            <v>803</v>
          </cell>
        </row>
        <row r="3198">
          <cell r="A3198" t="str">
            <v>110300000</v>
          </cell>
          <cell r="B3198" t="str">
            <v>803C2TA0003</v>
          </cell>
          <cell r="C3198" t="str">
            <v>โต๊ะเข้ามุม จนท.สินไหม</v>
          </cell>
          <cell r="D3198" t="str">
            <v>6 ต.ค. 41</v>
          </cell>
          <cell r="E3198">
            <v>1282.92</v>
          </cell>
          <cell r="F3198">
            <v>0</v>
          </cell>
          <cell r="G3198">
            <v>20</v>
          </cell>
          <cell r="H3198">
            <v>317.73</v>
          </cell>
          <cell r="I3198">
            <v>317.73</v>
          </cell>
          <cell r="J3198">
            <v>965.19</v>
          </cell>
          <cell r="K3198" t="str">
            <v>803</v>
          </cell>
        </row>
        <row r="3199">
          <cell r="A3199" t="str">
            <v>110300000</v>
          </cell>
          <cell r="B3199" t="str">
            <v>803C2TA0004</v>
          </cell>
          <cell r="C3199" t="str">
            <v>โต๊ะทำงานขนาด 60-120-75</v>
          </cell>
          <cell r="D3199" t="str">
            <v>6 ต.ค. 41</v>
          </cell>
          <cell r="E3199">
            <v>3699.14</v>
          </cell>
          <cell r="F3199">
            <v>0</v>
          </cell>
          <cell r="G3199">
            <v>20</v>
          </cell>
          <cell r="H3199">
            <v>916.14</v>
          </cell>
          <cell r="I3199">
            <v>916.14</v>
          </cell>
          <cell r="J3199">
            <v>2783</v>
          </cell>
          <cell r="K3199" t="str">
            <v>803</v>
          </cell>
        </row>
        <row r="3200">
          <cell r="A3200" t="str">
            <v>110300000</v>
          </cell>
          <cell r="B3200" t="str">
            <v>803C2TA0005</v>
          </cell>
          <cell r="C3200" t="str">
            <v>โต๊ะทำงานขนาด 60-120-75</v>
          </cell>
          <cell r="D3200" t="str">
            <v>6 ต.ค. 41</v>
          </cell>
          <cell r="E3200">
            <v>3699.14</v>
          </cell>
          <cell r="F3200">
            <v>0</v>
          </cell>
          <cell r="G3200">
            <v>20</v>
          </cell>
          <cell r="H3200">
            <v>916.14</v>
          </cell>
          <cell r="I3200">
            <v>916.14</v>
          </cell>
          <cell r="J3200">
            <v>2783</v>
          </cell>
          <cell r="K3200" t="str">
            <v>803</v>
          </cell>
        </row>
        <row r="3201">
          <cell r="A3201" t="str">
            <v>110300000</v>
          </cell>
          <cell r="B3201" t="str">
            <v>803C2TA0006</v>
          </cell>
          <cell r="C3201" t="str">
            <v>โต๊ะทำงานขนาด 60-120-75</v>
          </cell>
          <cell r="D3201" t="str">
            <v>6 ต.ค. 41</v>
          </cell>
          <cell r="E3201">
            <v>3699.14</v>
          </cell>
          <cell r="F3201">
            <v>0</v>
          </cell>
          <cell r="G3201">
            <v>20</v>
          </cell>
          <cell r="H3201">
            <v>916.14</v>
          </cell>
          <cell r="I3201">
            <v>916.14</v>
          </cell>
          <cell r="J3201">
            <v>2783</v>
          </cell>
          <cell r="K3201" t="str">
            <v>803</v>
          </cell>
        </row>
        <row r="3202">
          <cell r="A3202" t="str">
            <v>110300000</v>
          </cell>
          <cell r="B3202" t="str">
            <v>804C2030001</v>
          </cell>
          <cell r="C3202" t="str">
            <v>โต๊ะเข้ามุมจนท.สินไหม 60*60*75</v>
          </cell>
          <cell r="D3202" t="str">
            <v>27 ต.ค. 41</v>
          </cell>
          <cell r="E3202">
            <v>1267.57</v>
          </cell>
          <cell r="F3202">
            <v>0</v>
          </cell>
          <cell r="G3202">
            <v>20</v>
          </cell>
          <cell r="H3202">
            <v>299.36</v>
          </cell>
          <cell r="I3202">
            <v>299.36</v>
          </cell>
          <cell r="J3202">
            <v>968.21</v>
          </cell>
          <cell r="K3202" t="str">
            <v>804</v>
          </cell>
        </row>
        <row r="3203">
          <cell r="A3203" t="str">
            <v>110300000</v>
          </cell>
          <cell r="B3203" t="str">
            <v>804C2040001</v>
          </cell>
          <cell r="C3203" t="str">
            <v>โต๊ะทำงานจนท.สินไหม 60*120*75</v>
          </cell>
          <cell r="D3203" t="str">
            <v>27 ต.ค. 41</v>
          </cell>
          <cell r="E3203">
            <v>3654.87</v>
          </cell>
          <cell r="F3203">
            <v>0</v>
          </cell>
          <cell r="G3203">
            <v>20</v>
          </cell>
          <cell r="H3203">
            <v>863.12</v>
          </cell>
          <cell r="I3203">
            <v>863.12</v>
          </cell>
          <cell r="J3203">
            <v>2791.75</v>
          </cell>
          <cell r="K3203" t="str">
            <v>804</v>
          </cell>
        </row>
        <row r="3204">
          <cell r="A3204" t="str">
            <v>110300000</v>
          </cell>
          <cell r="B3204" t="str">
            <v>804C2040002</v>
          </cell>
          <cell r="C3204" t="str">
            <v>โต๊ะทำงานจนท.สินไหม 60*120*75</v>
          </cell>
          <cell r="D3204" t="str">
            <v>27 ต.ค. 41</v>
          </cell>
          <cell r="E3204">
            <v>3654.87</v>
          </cell>
          <cell r="F3204">
            <v>0</v>
          </cell>
          <cell r="G3204">
            <v>20</v>
          </cell>
          <cell r="H3204">
            <v>863.12</v>
          </cell>
          <cell r="I3204">
            <v>863.12</v>
          </cell>
          <cell r="J3204">
            <v>2791.75</v>
          </cell>
          <cell r="K3204" t="str">
            <v>804</v>
          </cell>
        </row>
        <row r="3205">
          <cell r="A3205" t="str">
            <v>110300000</v>
          </cell>
          <cell r="B3205" t="str">
            <v>804C2040003</v>
          </cell>
          <cell r="C3205" t="str">
            <v>โต๊ะทำงานจนท.สินไหม 60*120*75</v>
          </cell>
          <cell r="D3205" t="str">
            <v>27 ต.ค. 41</v>
          </cell>
          <cell r="E3205">
            <v>3654.87</v>
          </cell>
          <cell r="F3205">
            <v>0</v>
          </cell>
          <cell r="G3205">
            <v>20</v>
          </cell>
          <cell r="H3205">
            <v>863.12</v>
          </cell>
          <cell r="I3205">
            <v>863.12</v>
          </cell>
          <cell r="J3205">
            <v>2791.75</v>
          </cell>
          <cell r="K3205" t="str">
            <v>804</v>
          </cell>
        </row>
        <row r="3206">
          <cell r="A3206" t="str">
            <v>110300000</v>
          </cell>
          <cell r="B3206" t="str">
            <v>804C2080001</v>
          </cell>
          <cell r="C3206" t="str">
            <v>โต๊ะวางคอมพิวเตอร์ - ปรินเตอร์ 60*100*75</v>
          </cell>
          <cell r="D3206" t="str">
            <v>27 ต.ค. 41</v>
          </cell>
          <cell r="E3206">
            <v>2336.75</v>
          </cell>
          <cell r="F3206">
            <v>0</v>
          </cell>
          <cell r="G3206">
            <v>20</v>
          </cell>
          <cell r="H3206">
            <v>551.82000000000005</v>
          </cell>
          <cell r="I3206">
            <v>551.82000000000005</v>
          </cell>
          <cell r="J3206">
            <v>1784.93</v>
          </cell>
          <cell r="K3206" t="str">
            <v>804</v>
          </cell>
        </row>
        <row r="3207">
          <cell r="A3207" t="str">
            <v>110300000</v>
          </cell>
          <cell r="B3207" t="str">
            <v>804C21K0001</v>
          </cell>
          <cell r="C3207" t="str">
            <v>เก้าอี้ทำงานจนท.สินไหม - ธุรการ</v>
          </cell>
          <cell r="D3207" t="str">
            <v>27 ต.ค. 41</v>
          </cell>
          <cell r="E3207">
            <v>2123.1</v>
          </cell>
          <cell r="F3207">
            <v>0</v>
          </cell>
          <cell r="G3207">
            <v>20</v>
          </cell>
          <cell r="H3207">
            <v>501.37</v>
          </cell>
          <cell r="I3207">
            <v>501.37</v>
          </cell>
          <cell r="J3207">
            <v>1621.73</v>
          </cell>
          <cell r="K3207" t="str">
            <v>804</v>
          </cell>
        </row>
        <row r="3208">
          <cell r="A3208" t="str">
            <v>110300000</v>
          </cell>
          <cell r="B3208" t="str">
            <v>804C21K0002</v>
          </cell>
          <cell r="C3208" t="str">
            <v>เก้าอี้ทำงานจนท.สินไหม - ธุรการ</v>
          </cell>
          <cell r="D3208" t="str">
            <v>27 ต.ค. 41</v>
          </cell>
          <cell r="E3208">
            <v>2123.1</v>
          </cell>
          <cell r="F3208">
            <v>0</v>
          </cell>
          <cell r="G3208">
            <v>20</v>
          </cell>
          <cell r="H3208">
            <v>501.37</v>
          </cell>
          <cell r="I3208">
            <v>501.37</v>
          </cell>
          <cell r="J3208">
            <v>1621.73</v>
          </cell>
          <cell r="K3208" t="str">
            <v>804</v>
          </cell>
        </row>
        <row r="3209">
          <cell r="A3209" t="str">
            <v>110300000</v>
          </cell>
          <cell r="B3209" t="str">
            <v>804C21K0003</v>
          </cell>
          <cell r="C3209" t="str">
            <v>เก้าอี้ทำงานจนท.สินไหม - ธุรการ</v>
          </cell>
          <cell r="D3209" t="str">
            <v>27 ต.ค. 41</v>
          </cell>
          <cell r="E3209">
            <v>2123.1</v>
          </cell>
          <cell r="F3209">
            <v>0</v>
          </cell>
          <cell r="G3209">
            <v>20</v>
          </cell>
          <cell r="H3209">
            <v>501.37</v>
          </cell>
          <cell r="I3209">
            <v>501.37</v>
          </cell>
          <cell r="J3209">
            <v>1621.73</v>
          </cell>
          <cell r="K3209" t="str">
            <v>804</v>
          </cell>
        </row>
        <row r="3210">
          <cell r="A3210" t="str">
            <v>110300000</v>
          </cell>
          <cell r="B3210" t="str">
            <v>804C2AR0001</v>
          </cell>
          <cell r="C3210" t="str">
            <v>AIRCONDITIONING</v>
          </cell>
          <cell r="D3210" t="str">
            <v>9 ก.ย. 41</v>
          </cell>
          <cell r="E3210">
            <v>39800</v>
          </cell>
          <cell r="F3210">
            <v>0</v>
          </cell>
          <cell r="G3210">
            <v>20</v>
          </cell>
          <cell r="H3210">
            <v>10446.11</v>
          </cell>
          <cell r="I3210">
            <v>10446.11</v>
          </cell>
          <cell r="J3210">
            <v>29353.89</v>
          </cell>
          <cell r="K3210" t="str">
            <v>804</v>
          </cell>
        </row>
        <row r="3211">
          <cell r="A3211" t="str">
            <v>110300000</v>
          </cell>
          <cell r="B3211" t="str">
            <v>804C2CB0001</v>
          </cell>
          <cell r="C3211" t="str">
            <v>ตู้เก็บเอกสารบานเลื่อน  40-80-75</v>
          </cell>
          <cell r="D3211" t="str">
            <v>27 ต.ค. 41</v>
          </cell>
          <cell r="E3211">
            <v>2263.31</v>
          </cell>
          <cell r="F3211">
            <v>0</v>
          </cell>
          <cell r="G3211">
            <v>20</v>
          </cell>
          <cell r="H3211">
            <v>534.57000000000005</v>
          </cell>
          <cell r="I3211">
            <v>534.57000000000005</v>
          </cell>
          <cell r="J3211">
            <v>1728.74</v>
          </cell>
          <cell r="K3211" t="str">
            <v>804</v>
          </cell>
        </row>
        <row r="3212">
          <cell r="A3212" t="str">
            <v>110300000</v>
          </cell>
          <cell r="B3212" t="str">
            <v>804C2CB0002</v>
          </cell>
          <cell r="C3212" t="str">
            <v>ตู้เก็บเอกสาร 40-80-190</v>
          </cell>
          <cell r="D3212" t="str">
            <v>27 ต.ค. 41</v>
          </cell>
          <cell r="E3212">
            <v>4498.01</v>
          </cell>
          <cell r="F3212">
            <v>0</v>
          </cell>
          <cell r="G3212">
            <v>20</v>
          </cell>
          <cell r="H3212">
            <v>1062.23</v>
          </cell>
          <cell r="I3212">
            <v>1062.23</v>
          </cell>
          <cell r="J3212">
            <v>3435.78</v>
          </cell>
          <cell r="K3212" t="str">
            <v>804</v>
          </cell>
        </row>
        <row r="3213">
          <cell r="A3213" t="str">
            <v>110300000</v>
          </cell>
          <cell r="B3213" t="str">
            <v>804C2CB0003</v>
          </cell>
          <cell r="C3213" t="str">
            <v>ตู้เก็บเอกสาร 40-80-190</v>
          </cell>
          <cell r="D3213" t="str">
            <v>27 ต.ค. 41</v>
          </cell>
          <cell r="E3213">
            <v>4498.01</v>
          </cell>
          <cell r="F3213">
            <v>0</v>
          </cell>
          <cell r="G3213">
            <v>20</v>
          </cell>
          <cell r="H3213">
            <v>1062.23</v>
          </cell>
          <cell r="I3213">
            <v>1062.23</v>
          </cell>
          <cell r="J3213">
            <v>3435.78</v>
          </cell>
          <cell r="K3213" t="str">
            <v>804</v>
          </cell>
        </row>
        <row r="3214">
          <cell r="A3214" t="str">
            <v>110300000</v>
          </cell>
          <cell r="B3214" t="str">
            <v>804C2CB0004</v>
          </cell>
          <cell r="C3214" t="str">
            <v>ตู้เก็บเอกสาร 40-80-190</v>
          </cell>
          <cell r="D3214" t="str">
            <v>27 ต.ค. 41</v>
          </cell>
          <cell r="E3214">
            <v>4498.01</v>
          </cell>
          <cell r="F3214">
            <v>0</v>
          </cell>
          <cell r="G3214">
            <v>20</v>
          </cell>
          <cell r="H3214">
            <v>1062.23</v>
          </cell>
          <cell r="I3214">
            <v>1062.23</v>
          </cell>
          <cell r="J3214">
            <v>3435.78</v>
          </cell>
          <cell r="K3214" t="str">
            <v>804</v>
          </cell>
        </row>
        <row r="3215">
          <cell r="A3215" t="str">
            <v>110300000</v>
          </cell>
          <cell r="B3215" t="str">
            <v>804C2CB0005</v>
          </cell>
          <cell r="C3215" t="str">
            <v>ตู้เก็บเอกสารบานเลื่อน  40-80-75</v>
          </cell>
          <cell r="D3215" t="str">
            <v>27 ต.ค. 41</v>
          </cell>
          <cell r="E3215">
            <v>2263.31</v>
          </cell>
          <cell r="F3215">
            <v>0</v>
          </cell>
          <cell r="G3215">
            <v>20</v>
          </cell>
          <cell r="H3215">
            <v>534.57000000000005</v>
          </cell>
          <cell r="I3215">
            <v>534.57000000000005</v>
          </cell>
          <cell r="J3215">
            <v>1728.74</v>
          </cell>
          <cell r="K3215" t="str">
            <v>804</v>
          </cell>
        </row>
        <row r="3216">
          <cell r="A3216" t="str">
            <v>110300000</v>
          </cell>
          <cell r="B3216" t="str">
            <v>804C2CB0006</v>
          </cell>
          <cell r="C3216" t="str">
            <v>ตู้เก็บเอกสาร ลิ้นชัก 40-90-75</v>
          </cell>
          <cell r="D3216" t="str">
            <v>27 ต.ค. 41</v>
          </cell>
          <cell r="E3216">
            <v>3376.37</v>
          </cell>
          <cell r="F3216">
            <v>0</v>
          </cell>
          <cell r="G3216">
            <v>20</v>
          </cell>
          <cell r="H3216">
            <v>797.35</v>
          </cell>
          <cell r="I3216">
            <v>797.35</v>
          </cell>
          <cell r="J3216">
            <v>2579.02</v>
          </cell>
          <cell r="K3216" t="str">
            <v>804</v>
          </cell>
        </row>
        <row r="3217">
          <cell r="A3217" t="str">
            <v>110300000</v>
          </cell>
          <cell r="B3217" t="str">
            <v>804C2CH0001</v>
          </cell>
          <cell r="C3217" t="str">
            <v>เก้าอี้พักคอย 3 ที่นั่ง</v>
          </cell>
          <cell r="D3217" t="str">
            <v>27 ต.ค. 41</v>
          </cell>
          <cell r="E3217">
            <v>3037.77</v>
          </cell>
          <cell r="F3217">
            <v>0</v>
          </cell>
          <cell r="G3217">
            <v>20</v>
          </cell>
          <cell r="H3217">
            <v>1062.23</v>
          </cell>
          <cell r="I3217">
            <v>1062.23</v>
          </cell>
          <cell r="J3217">
            <v>1975.54</v>
          </cell>
          <cell r="K3217" t="str">
            <v>804</v>
          </cell>
        </row>
        <row r="3218">
          <cell r="A3218" t="str">
            <v>110300000</v>
          </cell>
          <cell r="B3218" t="str">
            <v>804C2CH0002</v>
          </cell>
          <cell r="C3218" t="str">
            <v>เก้าอี้รับแขกหน้าโต๊ะ จนท.สินไหม</v>
          </cell>
          <cell r="D3218" t="str">
            <v>27 ต.ค. 41</v>
          </cell>
          <cell r="E3218">
            <v>1705.35</v>
          </cell>
          <cell r="F3218">
            <v>0</v>
          </cell>
          <cell r="G3218">
            <v>20</v>
          </cell>
          <cell r="H3218">
            <v>402.74</v>
          </cell>
          <cell r="I3218">
            <v>402.74</v>
          </cell>
          <cell r="J3218">
            <v>1302.6099999999999</v>
          </cell>
          <cell r="K3218" t="str">
            <v>804</v>
          </cell>
        </row>
        <row r="3219">
          <cell r="A3219" t="str">
            <v>110300000</v>
          </cell>
          <cell r="B3219" t="str">
            <v>804C2CH0003</v>
          </cell>
          <cell r="C3219" t="str">
            <v>เก้าอี้รับแขกหน้าโต๊ะ จนท.สินไหม</v>
          </cell>
          <cell r="D3219" t="str">
            <v>27 ต.ค. 41</v>
          </cell>
          <cell r="E3219">
            <v>1705.35</v>
          </cell>
          <cell r="F3219">
            <v>0</v>
          </cell>
          <cell r="G3219">
            <v>20</v>
          </cell>
          <cell r="H3219">
            <v>402.74</v>
          </cell>
          <cell r="I3219">
            <v>402.74</v>
          </cell>
          <cell r="J3219">
            <v>1302.6099999999999</v>
          </cell>
          <cell r="K3219" t="str">
            <v>804</v>
          </cell>
        </row>
        <row r="3220">
          <cell r="A3220" t="str">
            <v>110300000</v>
          </cell>
          <cell r="B3220" t="str">
            <v>804C2CH0004</v>
          </cell>
          <cell r="C3220" t="str">
            <v>เก้าอี้รับแขกหน้าโต๊ะ จนท.สินไหม</v>
          </cell>
          <cell r="D3220" t="str">
            <v>27 ต.ค. 41</v>
          </cell>
          <cell r="E3220">
            <v>1705.35</v>
          </cell>
          <cell r="F3220">
            <v>0</v>
          </cell>
          <cell r="G3220">
            <v>20</v>
          </cell>
          <cell r="H3220">
            <v>402.74</v>
          </cell>
          <cell r="I3220">
            <v>402.74</v>
          </cell>
          <cell r="J3220">
            <v>1302.6099999999999</v>
          </cell>
          <cell r="K3220" t="str">
            <v>804</v>
          </cell>
        </row>
        <row r="3221">
          <cell r="A3221" t="str">
            <v>110300000</v>
          </cell>
          <cell r="B3221" t="str">
            <v>804C2CH0005</v>
          </cell>
          <cell r="C3221" t="str">
            <v>เก้าอี้ทำงานผจก.</v>
          </cell>
          <cell r="D3221" t="str">
            <v>27 ต.ค. 41</v>
          </cell>
          <cell r="E3221">
            <v>4038.29</v>
          </cell>
          <cell r="F3221">
            <v>0</v>
          </cell>
          <cell r="G3221">
            <v>20</v>
          </cell>
          <cell r="H3221">
            <v>953.72</v>
          </cell>
          <cell r="I3221">
            <v>953.72</v>
          </cell>
          <cell r="J3221">
            <v>3084.57</v>
          </cell>
          <cell r="K3221" t="str">
            <v>804</v>
          </cell>
        </row>
        <row r="3222">
          <cell r="A3222" t="str">
            <v>110300000</v>
          </cell>
          <cell r="B3222" t="str">
            <v>804C2CH0006</v>
          </cell>
          <cell r="C3222" t="str">
            <v>เก้าอี้รับแขกหน้าโต๊ะ จนท.สินไหม</v>
          </cell>
          <cell r="D3222" t="str">
            <v>27 ต.ค. 41</v>
          </cell>
          <cell r="E3222">
            <v>1705.35</v>
          </cell>
          <cell r="F3222">
            <v>0</v>
          </cell>
          <cell r="G3222">
            <v>20</v>
          </cell>
          <cell r="H3222">
            <v>402.74</v>
          </cell>
          <cell r="I3222">
            <v>402.74</v>
          </cell>
          <cell r="J3222">
            <v>1302.6099999999999</v>
          </cell>
          <cell r="K3222" t="str">
            <v>804</v>
          </cell>
        </row>
        <row r="3223">
          <cell r="A3223" t="str">
            <v>110300000</v>
          </cell>
          <cell r="B3223" t="str">
            <v>804C2CH0007</v>
          </cell>
          <cell r="C3223" t="str">
            <v>เก้าอี้รับแขกหน้าโต๊ะ จนท.สินไหม</v>
          </cell>
          <cell r="D3223" t="str">
            <v>27 ต.ค. 41</v>
          </cell>
          <cell r="E3223">
            <v>1705.35</v>
          </cell>
          <cell r="F3223">
            <v>0</v>
          </cell>
          <cell r="G3223">
            <v>20</v>
          </cell>
          <cell r="H3223">
            <v>402.74</v>
          </cell>
          <cell r="I3223">
            <v>402.74</v>
          </cell>
          <cell r="J3223">
            <v>1302.6099999999999</v>
          </cell>
          <cell r="K3223" t="str">
            <v>804</v>
          </cell>
        </row>
        <row r="3224">
          <cell r="A3224" t="str">
            <v>110300000</v>
          </cell>
          <cell r="B3224" t="str">
            <v>804C2CS0001</v>
          </cell>
          <cell r="C3224" t="str">
            <v>เครื่องคิดเลข</v>
          </cell>
          <cell r="D3224" t="str">
            <v>2 ต.ค. 41</v>
          </cell>
          <cell r="E3224">
            <v>640</v>
          </cell>
          <cell r="F3224">
            <v>0</v>
          </cell>
          <cell r="G3224">
            <v>20</v>
          </cell>
          <cell r="H3224">
            <v>159.9</v>
          </cell>
          <cell r="I3224">
            <v>159.9</v>
          </cell>
          <cell r="J3224">
            <v>480.1</v>
          </cell>
          <cell r="K3224" t="str">
            <v>804</v>
          </cell>
        </row>
        <row r="3225">
          <cell r="A3225" t="str">
            <v>110300000</v>
          </cell>
          <cell r="B3225" t="str">
            <v>804C2CS0002</v>
          </cell>
          <cell r="C3225" t="str">
            <v>เครื่องคิดเลข</v>
          </cell>
          <cell r="D3225" t="str">
            <v>2 ต.ค. 41</v>
          </cell>
          <cell r="E3225">
            <v>640</v>
          </cell>
          <cell r="F3225">
            <v>0</v>
          </cell>
          <cell r="G3225">
            <v>20</v>
          </cell>
          <cell r="H3225">
            <v>159.9</v>
          </cell>
          <cell r="I3225">
            <v>159.9</v>
          </cell>
          <cell r="J3225">
            <v>480.1</v>
          </cell>
          <cell r="K3225" t="str">
            <v>804</v>
          </cell>
        </row>
        <row r="3226">
          <cell r="A3226" t="str">
            <v>110300000</v>
          </cell>
          <cell r="B3226" t="str">
            <v>804C2KB0001</v>
          </cell>
          <cell r="C3226" t="str">
            <v>กล้องถ่ายรูป</v>
          </cell>
          <cell r="D3226" t="str">
            <v>16 พ.ย. 42</v>
          </cell>
          <cell r="E3226">
            <v>1203.27</v>
          </cell>
          <cell r="F3226">
            <v>0</v>
          </cell>
          <cell r="G3226">
            <v>20</v>
          </cell>
          <cell r="H3226">
            <v>30.33</v>
          </cell>
          <cell r="I3226">
            <v>30.33</v>
          </cell>
          <cell r="J3226">
            <v>1172.94</v>
          </cell>
          <cell r="K3226" t="str">
            <v>804</v>
          </cell>
        </row>
        <row r="3227">
          <cell r="A3227" t="str">
            <v>110300000</v>
          </cell>
          <cell r="B3227" t="str">
            <v>804C2PA0001</v>
          </cell>
          <cell r="C3227" t="str">
            <v>PARTTITION ครึ่งกระจก 250-150</v>
          </cell>
          <cell r="D3227" t="str">
            <v>27 ต.ค. 41</v>
          </cell>
          <cell r="E3227">
            <v>6377.9</v>
          </cell>
          <cell r="F3227">
            <v>0</v>
          </cell>
          <cell r="G3227">
            <v>20</v>
          </cell>
          <cell r="H3227">
            <v>1506.24</v>
          </cell>
          <cell r="I3227">
            <v>1506.24</v>
          </cell>
          <cell r="J3227">
            <v>4871.66</v>
          </cell>
          <cell r="K3227" t="str">
            <v>804</v>
          </cell>
        </row>
        <row r="3228">
          <cell r="A3228" t="str">
            <v>110300000</v>
          </cell>
          <cell r="B3228" t="str">
            <v>804C2TA0001</v>
          </cell>
          <cell r="C3228" t="str">
            <v>โต๊ะทำงาน ผจก. 75-165-75</v>
          </cell>
          <cell r="D3228" t="str">
            <v>27 ต.ค. 41</v>
          </cell>
          <cell r="E3228">
            <v>4601.97</v>
          </cell>
          <cell r="F3228">
            <v>0</v>
          </cell>
          <cell r="G3228">
            <v>20</v>
          </cell>
          <cell r="H3228">
            <v>1086.83</v>
          </cell>
          <cell r="I3228">
            <v>1086.83</v>
          </cell>
          <cell r="J3228">
            <v>3515.14</v>
          </cell>
          <cell r="K3228" t="str">
            <v>804</v>
          </cell>
        </row>
        <row r="3229">
          <cell r="A3229" t="str">
            <v>110300000</v>
          </cell>
          <cell r="B3229" t="str">
            <v>804C2TA0002</v>
          </cell>
          <cell r="C3229" t="str">
            <v>โต๊ะข้างวาง คอมพิวเตอร์ 50-90-75</v>
          </cell>
          <cell r="D3229" t="str">
            <v>27 ต.ค. 41</v>
          </cell>
          <cell r="E3229">
            <v>2082.09</v>
          </cell>
          <cell r="F3229">
            <v>0</v>
          </cell>
          <cell r="G3229">
            <v>20</v>
          </cell>
          <cell r="H3229">
            <v>491.75</v>
          </cell>
          <cell r="I3229">
            <v>491.75</v>
          </cell>
          <cell r="J3229">
            <v>1590.34</v>
          </cell>
          <cell r="K3229" t="str">
            <v>804</v>
          </cell>
        </row>
        <row r="3230">
          <cell r="A3230" t="str">
            <v>110300000</v>
          </cell>
          <cell r="B3230" t="str">
            <v>805C2AR0001</v>
          </cell>
          <cell r="C3230" t="str">
            <v>Aircondition</v>
          </cell>
          <cell r="D3230" t="str">
            <v>21 ก.ย. 41</v>
          </cell>
          <cell r="E3230">
            <v>39800</v>
          </cell>
          <cell r="F3230">
            <v>0</v>
          </cell>
          <cell r="G3230">
            <v>20</v>
          </cell>
          <cell r="H3230">
            <v>10184.41</v>
          </cell>
          <cell r="I3230">
            <v>10184.41</v>
          </cell>
          <cell r="J3230">
            <v>29615.59</v>
          </cell>
          <cell r="K3230" t="str">
            <v>805</v>
          </cell>
        </row>
        <row r="3231">
          <cell r="A3231" t="str">
            <v>110300000</v>
          </cell>
          <cell r="B3231" t="str">
            <v>805C2CB0001</v>
          </cell>
          <cell r="C3231" t="str">
            <v>ตู้เก็บเอกสาร ขนาด 40*80*190</v>
          </cell>
          <cell r="D3231" t="str">
            <v>5 พ.ย. 41</v>
          </cell>
          <cell r="E3231">
            <v>4498.01</v>
          </cell>
          <cell r="F3231">
            <v>0</v>
          </cell>
          <cell r="G3231">
            <v>20</v>
          </cell>
          <cell r="H3231">
            <v>1040.05</v>
          </cell>
          <cell r="I3231">
            <v>1040.05</v>
          </cell>
          <cell r="J3231">
            <v>3457.96</v>
          </cell>
          <cell r="K3231" t="str">
            <v>805</v>
          </cell>
        </row>
        <row r="3232">
          <cell r="A3232" t="str">
            <v>110300000</v>
          </cell>
          <cell r="B3232" t="str">
            <v>805C2CB0002</v>
          </cell>
          <cell r="C3232" t="str">
            <v>ตู้เก็บเอกสาร ขนาด 40*80*190</v>
          </cell>
          <cell r="D3232" t="str">
            <v>5 พ.ย. 41</v>
          </cell>
          <cell r="E3232">
            <v>4498.01</v>
          </cell>
          <cell r="F3232">
            <v>0</v>
          </cell>
          <cell r="G3232">
            <v>20</v>
          </cell>
          <cell r="H3232">
            <v>1040.05</v>
          </cell>
          <cell r="I3232">
            <v>1040.05</v>
          </cell>
          <cell r="J3232">
            <v>3457.96</v>
          </cell>
          <cell r="K3232" t="str">
            <v>805</v>
          </cell>
        </row>
        <row r="3233">
          <cell r="A3233" t="str">
            <v>110300000</v>
          </cell>
          <cell r="B3233" t="str">
            <v>805C2CB0003</v>
          </cell>
          <cell r="C3233" t="str">
            <v>ตู้เก็บเอกสาร ขนาด 40*80*190</v>
          </cell>
          <cell r="D3233" t="str">
            <v>5 พ.ย. 41</v>
          </cell>
          <cell r="E3233">
            <v>4498.01</v>
          </cell>
          <cell r="F3233">
            <v>0</v>
          </cell>
          <cell r="G3233">
            <v>20</v>
          </cell>
          <cell r="H3233">
            <v>1040.05</v>
          </cell>
          <cell r="I3233">
            <v>1040.05</v>
          </cell>
          <cell r="J3233">
            <v>3457.96</v>
          </cell>
          <cell r="K3233" t="str">
            <v>805</v>
          </cell>
        </row>
        <row r="3234">
          <cell r="A3234" t="str">
            <v>110300000</v>
          </cell>
          <cell r="B3234" t="str">
            <v>805C2CB0006</v>
          </cell>
          <cell r="C3234" t="str">
            <v>ตู้เก็บเอกสาร บานเลื่อน 40-80-75</v>
          </cell>
          <cell r="D3234" t="str">
            <v>5 พ.ย. 41</v>
          </cell>
          <cell r="E3234">
            <v>2263.31</v>
          </cell>
          <cell r="F3234">
            <v>0</v>
          </cell>
          <cell r="G3234">
            <v>20</v>
          </cell>
          <cell r="H3234">
            <v>523.4</v>
          </cell>
          <cell r="I3234">
            <v>523.4</v>
          </cell>
          <cell r="J3234">
            <v>1739.91</v>
          </cell>
          <cell r="K3234" t="str">
            <v>805</v>
          </cell>
        </row>
        <row r="3235">
          <cell r="A3235" t="str">
            <v>110300000</v>
          </cell>
          <cell r="B3235" t="str">
            <v>805C2CB0008</v>
          </cell>
          <cell r="C3235" t="str">
            <v>ตู้เก็บเอกสาร บานเลื่อน 40-80-75</v>
          </cell>
          <cell r="D3235" t="str">
            <v>5 พ.ย. 41</v>
          </cell>
          <cell r="E3235">
            <v>2263.31</v>
          </cell>
          <cell r="F3235">
            <v>0</v>
          </cell>
          <cell r="G3235">
            <v>20</v>
          </cell>
          <cell r="H3235">
            <v>523.4</v>
          </cell>
          <cell r="I3235">
            <v>523.4</v>
          </cell>
          <cell r="J3235">
            <v>1739.91</v>
          </cell>
          <cell r="K3235" t="str">
            <v>805</v>
          </cell>
        </row>
        <row r="3236">
          <cell r="A3236" t="str">
            <v>110300000</v>
          </cell>
          <cell r="B3236" t="str">
            <v>805C2CB0009</v>
          </cell>
          <cell r="C3236" t="str">
            <v>ตู้เก็บเอกสาร บานลิ้นชัก ขนาด 40*90*75</v>
          </cell>
          <cell r="D3236" t="str">
            <v>5 พ.ย. 41</v>
          </cell>
          <cell r="E3236">
            <v>3376.67</v>
          </cell>
          <cell r="F3236">
            <v>0</v>
          </cell>
          <cell r="G3236">
            <v>20</v>
          </cell>
          <cell r="H3236">
            <v>780.84</v>
          </cell>
          <cell r="I3236">
            <v>780.84</v>
          </cell>
          <cell r="J3236">
            <v>2595.83</v>
          </cell>
          <cell r="K3236" t="str">
            <v>805</v>
          </cell>
        </row>
        <row r="3237">
          <cell r="A3237" t="str">
            <v>110300000</v>
          </cell>
          <cell r="B3237" t="str">
            <v>805C2CH0001</v>
          </cell>
          <cell r="C3237" t="str">
            <v>เก้าอี้ทำงานผจก.</v>
          </cell>
          <cell r="D3237" t="str">
            <v>5 พ.ย. 41</v>
          </cell>
          <cell r="E3237">
            <v>4038.29</v>
          </cell>
          <cell r="F3237">
            <v>0</v>
          </cell>
          <cell r="G3237">
            <v>20</v>
          </cell>
          <cell r="H3237">
            <v>933.81</v>
          </cell>
          <cell r="I3237">
            <v>933.81</v>
          </cell>
          <cell r="J3237">
            <v>3104.48</v>
          </cell>
          <cell r="K3237" t="str">
            <v>805</v>
          </cell>
        </row>
        <row r="3238">
          <cell r="A3238" t="str">
            <v>110300000</v>
          </cell>
          <cell r="B3238" t="str">
            <v>805C2CH0002</v>
          </cell>
          <cell r="C3238" t="str">
            <v>เก้าอี้รับแขกหน้าโต๊ะจนท.สินไหม</v>
          </cell>
          <cell r="D3238" t="str">
            <v>5 พ.ย. 41</v>
          </cell>
          <cell r="E3238">
            <v>1705.35</v>
          </cell>
          <cell r="F3238">
            <v>0</v>
          </cell>
          <cell r="G3238">
            <v>20</v>
          </cell>
          <cell r="H3238">
            <v>394.34</v>
          </cell>
          <cell r="I3238">
            <v>394.34</v>
          </cell>
          <cell r="J3238">
            <v>1311.01</v>
          </cell>
          <cell r="K3238" t="str">
            <v>805</v>
          </cell>
        </row>
        <row r="3239">
          <cell r="A3239" t="str">
            <v>110300000</v>
          </cell>
          <cell r="B3239" t="str">
            <v>805C2CH0003</v>
          </cell>
          <cell r="C3239" t="str">
            <v>เก้าอี้รับแขกหน้าโต๊ะจนท.สินไหม</v>
          </cell>
          <cell r="D3239" t="str">
            <v>5 พ.ย. 41</v>
          </cell>
          <cell r="E3239">
            <v>1705.35</v>
          </cell>
          <cell r="F3239">
            <v>0</v>
          </cell>
          <cell r="G3239">
            <v>20</v>
          </cell>
          <cell r="H3239">
            <v>394.34</v>
          </cell>
          <cell r="I3239">
            <v>394.34</v>
          </cell>
          <cell r="J3239">
            <v>1311.01</v>
          </cell>
          <cell r="K3239" t="str">
            <v>805</v>
          </cell>
        </row>
        <row r="3240">
          <cell r="A3240" t="str">
            <v>110300000</v>
          </cell>
          <cell r="B3240" t="str">
            <v>805C2CH0004</v>
          </cell>
          <cell r="C3240" t="str">
            <v>เก้าอี้พักคอย 3 ที่นั่งพร้อมที่วางของ</v>
          </cell>
          <cell r="D3240" t="str">
            <v>5 พ.ย. 41</v>
          </cell>
          <cell r="E3240">
            <v>3037.77</v>
          </cell>
          <cell r="F3240">
            <v>0</v>
          </cell>
          <cell r="G3240">
            <v>20</v>
          </cell>
          <cell r="H3240">
            <v>702.45</v>
          </cell>
          <cell r="I3240">
            <v>702.45</v>
          </cell>
          <cell r="J3240">
            <v>2335.3200000000002</v>
          </cell>
          <cell r="K3240" t="str">
            <v>805</v>
          </cell>
        </row>
        <row r="3241">
          <cell r="A3241" t="str">
            <v>110300000</v>
          </cell>
          <cell r="B3241" t="str">
            <v>805C2CH0005</v>
          </cell>
          <cell r="C3241" t="str">
            <v>เก้าอี้หน้าโต๊ะ จนท.สินไหม</v>
          </cell>
          <cell r="D3241" t="str">
            <v>5 พ.ย. 41</v>
          </cell>
          <cell r="E3241">
            <v>1705.35</v>
          </cell>
          <cell r="F3241">
            <v>0</v>
          </cell>
          <cell r="G3241">
            <v>20</v>
          </cell>
          <cell r="H3241">
            <v>394.34</v>
          </cell>
          <cell r="I3241">
            <v>394.34</v>
          </cell>
          <cell r="J3241">
            <v>1311.01</v>
          </cell>
          <cell r="K3241" t="str">
            <v>805</v>
          </cell>
        </row>
        <row r="3242">
          <cell r="A3242" t="str">
            <v>110300000</v>
          </cell>
          <cell r="B3242" t="str">
            <v>805C2CH0006</v>
          </cell>
          <cell r="C3242" t="str">
            <v>เก้าอี้ทำงาน จนท.สินไหม</v>
          </cell>
          <cell r="D3242" t="str">
            <v>5 พ.ย. 41</v>
          </cell>
          <cell r="E3242">
            <v>2123.1</v>
          </cell>
          <cell r="F3242">
            <v>0</v>
          </cell>
          <cell r="G3242">
            <v>20</v>
          </cell>
          <cell r="H3242">
            <v>490.9</v>
          </cell>
          <cell r="I3242">
            <v>490.9</v>
          </cell>
          <cell r="J3242">
            <v>1632.2</v>
          </cell>
          <cell r="K3242" t="str">
            <v>805</v>
          </cell>
        </row>
        <row r="3243">
          <cell r="A3243" t="str">
            <v>110300000</v>
          </cell>
          <cell r="B3243" t="str">
            <v>805C2CH0007</v>
          </cell>
          <cell r="C3243" t="str">
            <v>เก้าอี้ทำงาน จนท.สินไหม</v>
          </cell>
          <cell r="D3243" t="str">
            <v>5 พ.ย. 41</v>
          </cell>
          <cell r="E3243">
            <v>2123.1</v>
          </cell>
          <cell r="F3243">
            <v>0</v>
          </cell>
          <cell r="G3243">
            <v>20</v>
          </cell>
          <cell r="H3243">
            <v>490.9</v>
          </cell>
          <cell r="I3243">
            <v>490.9</v>
          </cell>
          <cell r="J3243">
            <v>1632.2</v>
          </cell>
          <cell r="K3243" t="str">
            <v>805</v>
          </cell>
        </row>
        <row r="3244">
          <cell r="A3244" t="str">
            <v>110300000</v>
          </cell>
          <cell r="B3244" t="str">
            <v>805C2CH0008</v>
          </cell>
          <cell r="C3244" t="str">
            <v>เก้าอี้ทำงาน จนท.สินไหม</v>
          </cell>
          <cell r="D3244" t="str">
            <v>5 พ.ย. 41</v>
          </cell>
          <cell r="E3244">
            <v>2123.1</v>
          </cell>
          <cell r="F3244">
            <v>0</v>
          </cell>
          <cell r="G3244">
            <v>20</v>
          </cell>
          <cell r="H3244">
            <v>490.9</v>
          </cell>
          <cell r="I3244">
            <v>490.9</v>
          </cell>
          <cell r="J3244">
            <v>1632.2</v>
          </cell>
          <cell r="K3244" t="str">
            <v>805</v>
          </cell>
        </row>
        <row r="3245">
          <cell r="A3245" t="str">
            <v>110300000</v>
          </cell>
          <cell r="B3245" t="str">
            <v>805C2CH0010</v>
          </cell>
          <cell r="C3245" t="str">
            <v>เก้าอี้หน้าโต๊ะ จนท.สินไหม</v>
          </cell>
          <cell r="D3245" t="str">
            <v>5 พ.ย. 41</v>
          </cell>
          <cell r="E3245">
            <v>1705.35</v>
          </cell>
          <cell r="F3245">
            <v>0</v>
          </cell>
          <cell r="G3245">
            <v>20</v>
          </cell>
          <cell r="H3245">
            <v>394.34</v>
          </cell>
          <cell r="I3245">
            <v>394.34</v>
          </cell>
          <cell r="J3245">
            <v>1311.01</v>
          </cell>
          <cell r="K3245" t="str">
            <v>805</v>
          </cell>
        </row>
        <row r="3246">
          <cell r="A3246" t="str">
            <v>110300000</v>
          </cell>
          <cell r="B3246" t="str">
            <v>805C2CS0001</v>
          </cell>
          <cell r="C3246" t="str">
            <v>เครื่องคิดเลข</v>
          </cell>
          <cell r="D3246" t="str">
            <v>12 ต.ค. 41</v>
          </cell>
          <cell r="E3246">
            <v>640</v>
          </cell>
          <cell r="F3246">
            <v>0</v>
          </cell>
          <cell r="G3246">
            <v>20</v>
          </cell>
          <cell r="H3246">
            <v>156.38999999999999</v>
          </cell>
          <cell r="I3246">
            <v>156.38999999999999</v>
          </cell>
          <cell r="J3246">
            <v>483.61</v>
          </cell>
          <cell r="K3246" t="str">
            <v>805</v>
          </cell>
        </row>
        <row r="3247">
          <cell r="A3247" t="str">
            <v>110300000</v>
          </cell>
          <cell r="B3247" t="str">
            <v>805C2CS0002</v>
          </cell>
          <cell r="C3247" t="str">
            <v>เครื่องคิดเลข</v>
          </cell>
          <cell r="D3247" t="str">
            <v>12 ต.ค. 41</v>
          </cell>
          <cell r="E3247">
            <v>640</v>
          </cell>
          <cell r="F3247">
            <v>0</v>
          </cell>
          <cell r="G3247">
            <v>20</v>
          </cell>
          <cell r="H3247">
            <v>156.38999999999999</v>
          </cell>
          <cell r="I3247">
            <v>156.38999999999999</v>
          </cell>
          <cell r="J3247">
            <v>483.61</v>
          </cell>
          <cell r="K3247" t="str">
            <v>805</v>
          </cell>
        </row>
        <row r="3248">
          <cell r="A3248" t="str">
            <v>110300000</v>
          </cell>
          <cell r="B3248" t="str">
            <v>805C2KB0001</v>
          </cell>
          <cell r="C3248" t="str">
            <v>กล้องถ่ายรูป</v>
          </cell>
          <cell r="D3248" t="str">
            <v>7 ธ.ค. 42</v>
          </cell>
          <cell r="E3248">
            <v>933.64</v>
          </cell>
          <cell r="F3248">
            <v>0</v>
          </cell>
          <cell r="G3248">
            <v>20</v>
          </cell>
          <cell r="H3248">
            <v>12.79</v>
          </cell>
          <cell r="I3248">
            <v>12.79</v>
          </cell>
          <cell r="J3248">
            <v>920.85</v>
          </cell>
          <cell r="K3248" t="str">
            <v>805</v>
          </cell>
        </row>
        <row r="3249">
          <cell r="A3249" t="str">
            <v>110300000</v>
          </cell>
          <cell r="B3249" t="str">
            <v>805C2KB0002</v>
          </cell>
          <cell r="C3249" t="str">
            <v>ตู้เย็น</v>
          </cell>
          <cell r="D3249" t="str">
            <v>30 พ.ย. 42</v>
          </cell>
          <cell r="E3249">
            <v>5140.1899999999996</v>
          </cell>
          <cell r="F3249">
            <v>0</v>
          </cell>
          <cell r="G3249">
            <v>20</v>
          </cell>
          <cell r="H3249">
            <v>90.13</v>
          </cell>
          <cell r="I3249">
            <v>90.13</v>
          </cell>
          <cell r="J3249">
            <v>5050.0600000000004</v>
          </cell>
          <cell r="K3249" t="str">
            <v>805</v>
          </cell>
        </row>
        <row r="3250">
          <cell r="A3250" t="str">
            <v>110300000</v>
          </cell>
          <cell r="B3250" t="str">
            <v>805C2PA0001</v>
          </cell>
          <cell r="C3250" t="str">
            <v>ฉากครึ่งกระจก ขนาด 250*150</v>
          </cell>
          <cell r="D3250" t="str">
            <v>5 พ.ย. 41</v>
          </cell>
          <cell r="E3250">
            <v>6377.9</v>
          </cell>
          <cell r="F3250">
            <v>0</v>
          </cell>
          <cell r="G3250">
            <v>20</v>
          </cell>
          <cell r="H3250">
            <v>1474.79</v>
          </cell>
          <cell r="I3250">
            <v>1474.79</v>
          </cell>
          <cell r="J3250">
            <v>4903.1099999999997</v>
          </cell>
          <cell r="K3250" t="str">
            <v>805</v>
          </cell>
        </row>
        <row r="3251">
          <cell r="A3251" t="str">
            <v>110300000</v>
          </cell>
          <cell r="B3251" t="str">
            <v>805C2PT0001</v>
          </cell>
          <cell r="C3251" t="str">
            <v>กระติกน้ำร้อน</v>
          </cell>
          <cell r="D3251" t="str">
            <v>13 พ.ย. 41</v>
          </cell>
          <cell r="E3251">
            <v>550</v>
          </cell>
          <cell r="F3251">
            <v>0</v>
          </cell>
          <cell r="G3251">
            <v>20</v>
          </cell>
          <cell r="H3251">
            <v>124.74</v>
          </cell>
          <cell r="I3251">
            <v>124.74</v>
          </cell>
          <cell r="J3251">
            <v>425.26</v>
          </cell>
          <cell r="K3251" t="str">
            <v>805</v>
          </cell>
        </row>
        <row r="3252">
          <cell r="A3252" t="str">
            <v>110300000</v>
          </cell>
          <cell r="B3252" t="str">
            <v>805C2TA0001</v>
          </cell>
          <cell r="C3252" t="str">
            <v>โต๊ะวางคอมพิวเตอร์ 60-100-75</v>
          </cell>
          <cell r="D3252" t="str">
            <v>5 พ.ย. 41</v>
          </cell>
          <cell r="E3252">
            <v>2336.75</v>
          </cell>
          <cell r="F3252">
            <v>0</v>
          </cell>
          <cell r="G3252">
            <v>20</v>
          </cell>
          <cell r="H3252">
            <v>540.29999999999995</v>
          </cell>
          <cell r="I3252">
            <v>540.29999999999995</v>
          </cell>
          <cell r="J3252">
            <v>1796.45</v>
          </cell>
          <cell r="K3252" t="str">
            <v>805</v>
          </cell>
        </row>
        <row r="3253">
          <cell r="A3253" t="str">
            <v>110300000</v>
          </cell>
          <cell r="B3253" t="str">
            <v>805C2TA0002</v>
          </cell>
          <cell r="C3253" t="str">
            <v>โต๊ะทำงานผจก. ขนาด 75*165*75</v>
          </cell>
          <cell r="D3253" t="str">
            <v>5 พ.ย. 41</v>
          </cell>
          <cell r="E3253">
            <v>4601.97</v>
          </cell>
          <cell r="F3253">
            <v>0</v>
          </cell>
          <cell r="G3253">
            <v>20</v>
          </cell>
          <cell r="H3253">
            <v>1064.1300000000001</v>
          </cell>
          <cell r="I3253">
            <v>1064.1300000000001</v>
          </cell>
          <cell r="J3253">
            <v>3537.84</v>
          </cell>
          <cell r="K3253" t="str">
            <v>805</v>
          </cell>
        </row>
        <row r="3254">
          <cell r="A3254" t="str">
            <v>110300000</v>
          </cell>
          <cell r="B3254" t="str">
            <v>805C2TA0003</v>
          </cell>
          <cell r="C3254" t="str">
            <v>โต๊ะข้างวางคอมพิวเตอร์ 50*90*75ั</v>
          </cell>
          <cell r="D3254" t="str">
            <v>5 พ.ย. 41</v>
          </cell>
          <cell r="E3254">
            <v>2082.09</v>
          </cell>
          <cell r="F3254">
            <v>0</v>
          </cell>
          <cell r="G3254">
            <v>20</v>
          </cell>
          <cell r="H3254">
            <v>481.48</v>
          </cell>
          <cell r="I3254">
            <v>481.48</v>
          </cell>
          <cell r="J3254">
            <v>1600.61</v>
          </cell>
          <cell r="K3254" t="str">
            <v>805</v>
          </cell>
        </row>
        <row r="3255">
          <cell r="A3255" t="str">
            <v>110300000</v>
          </cell>
          <cell r="B3255" t="str">
            <v>805C2TA0005</v>
          </cell>
          <cell r="C3255" t="str">
            <v>โต๊ะทำงาน จนท.สินไหม 60-120-75</v>
          </cell>
          <cell r="D3255" t="str">
            <v>5 พ.ย. 41</v>
          </cell>
          <cell r="E3255">
            <v>3654.87</v>
          </cell>
          <cell r="F3255">
            <v>0</v>
          </cell>
          <cell r="G3255">
            <v>20</v>
          </cell>
          <cell r="H3255">
            <v>845.1</v>
          </cell>
          <cell r="I3255">
            <v>845.1</v>
          </cell>
          <cell r="J3255">
            <v>2809.77</v>
          </cell>
          <cell r="K3255" t="str">
            <v>805</v>
          </cell>
        </row>
        <row r="3256">
          <cell r="A3256" t="str">
            <v>110300000</v>
          </cell>
          <cell r="B3256" t="str">
            <v>805C2TA0006</v>
          </cell>
          <cell r="C3256" t="str">
            <v>โต๊ะทำงาน จนท.สินไหม 60-120-75</v>
          </cell>
          <cell r="D3256" t="str">
            <v>5 พ.ย. 41</v>
          </cell>
          <cell r="E3256">
            <v>3654.87</v>
          </cell>
          <cell r="F3256">
            <v>0</v>
          </cell>
          <cell r="G3256">
            <v>20</v>
          </cell>
          <cell r="H3256">
            <v>845.1</v>
          </cell>
          <cell r="I3256">
            <v>845.1</v>
          </cell>
          <cell r="J3256">
            <v>2809.77</v>
          </cell>
          <cell r="K3256" t="str">
            <v>805</v>
          </cell>
        </row>
        <row r="3257">
          <cell r="A3257" t="str">
            <v>110300000</v>
          </cell>
          <cell r="B3257" t="str">
            <v>805C2TA0007</v>
          </cell>
          <cell r="C3257" t="str">
            <v>โต๊ะทำงาน จนท.สินไหม 60-120-75</v>
          </cell>
          <cell r="D3257" t="str">
            <v>5 พ.ย. 41</v>
          </cell>
          <cell r="E3257">
            <v>3654.87</v>
          </cell>
          <cell r="F3257">
            <v>0</v>
          </cell>
          <cell r="G3257">
            <v>20</v>
          </cell>
          <cell r="H3257">
            <v>845.1</v>
          </cell>
          <cell r="I3257">
            <v>845.1</v>
          </cell>
          <cell r="J3257">
            <v>2809.77</v>
          </cell>
          <cell r="K3257" t="str">
            <v>805</v>
          </cell>
        </row>
        <row r="3258">
          <cell r="A3258" t="str">
            <v>110300000</v>
          </cell>
          <cell r="B3258" t="str">
            <v>805C2TA0008</v>
          </cell>
          <cell r="C3258" t="str">
            <v>โต๊ะเข้ามุม จนท.สินไหม 60-60-75</v>
          </cell>
          <cell r="D3258" t="str">
            <v>5 พ.ย. 41</v>
          </cell>
          <cell r="E3258">
            <v>1267.57</v>
          </cell>
          <cell r="F3258">
            <v>0</v>
          </cell>
          <cell r="G3258">
            <v>20</v>
          </cell>
          <cell r="H3258">
            <v>293.11</v>
          </cell>
          <cell r="I3258">
            <v>293.11</v>
          </cell>
          <cell r="J3258">
            <v>974.46</v>
          </cell>
          <cell r="K3258" t="str">
            <v>805</v>
          </cell>
        </row>
        <row r="3259">
          <cell r="A3259" t="str">
            <v>110300000</v>
          </cell>
          <cell r="B3259" t="str">
            <v>805C2TA0010</v>
          </cell>
          <cell r="C3259" t="str">
            <v>เก้าอี้หน้าโต๊ะ จนท.สินไหม</v>
          </cell>
          <cell r="D3259" t="str">
            <v>5 พ.ย. 41</v>
          </cell>
          <cell r="E3259">
            <v>1705.35</v>
          </cell>
          <cell r="F3259">
            <v>0</v>
          </cell>
          <cell r="G3259">
            <v>20</v>
          </cell>
          <cell r="H3259">
            <v>394.34</v>
          </cell>
          <cell r="I3259">
            <v>394.34</v>
          </cell>
          <cell r="J3259">
            <v>1311.01</v>
          </cell>
          <cell r="K3259" t="str">
            <v>805</v>
          </cell>
        </row>
        <row r="3260">
          <cell r="A3260" t="str">
            <v>110300000</v>
          </cell>
          <cell r="B3260" t="str">
            <v>806C2CB0001</v>
          </cell>
          <cell r="C3260" t="str">
            <v>ตู้เก็บเอกสาร บานเลื่อน</v>
          </cell>
          <cell r="D3260" t="str">
            <v>5 พ.ย. 41</v>
          </cell>
          <cell r="E3260">
            <v>2263.31</v>
          </cell>
          <cell r="F3260">
            <v>0</v>
          </cell>
          <cell r="G3260">
            <v>20</v>
          </cell>
          <cell r="H3260">
            <v>523.4</v>
          </cell>
          <cell r="I3260">
            <v>523.4</v>
          </cell>
          <cell r="J3260">
            <v>1739.91</v>
          </cell>
          <cell r="K3260" t="str">
            <v>806</v>
          </cell>
        </row>
        <row r="3261">
          <cell r="A3261" t="str">
            <v>110300000</v>
          </cell>
          <cell r="B3261" t="str">
            <v>806C2CB0002</v>
          </cell>
          <cell r="C3261" t="str">
            <v>ตู้เก็บเอกสาร บานเลื่อน</v>
          </cell>
          <cell r="D3261" t="str">
            <v>5 พ.ย. 41</v>
          </cell>
          <cell r="E3261">
            <v>2263.31</v>
          </cell>
          <cell r="F3261">
            <v>0</v>
          </cell>
          <cell r="G3261">
            <v>20</v>
          </cell>
          <cell r="H3261">
            <v>523.4</v>
          </cell>
          <cell r="I3261">
            <v>523.4</v>
          </cell>
          <cell r="J3261">
            <v>1739.91</v>
          </cell>
          <cell r="K3261" t="str">
            <v>806</v>
          </cell>
        </row>
        <row r="3262">
          <cell r="A3262" t="str">
            <v>110300000</v>
          </cell>
          <cell r="B3262" t="str">
            <v>806C2CB0003</v>
          </cell>
          <cell r="C3262" t="str">
            <v>ตู้เก็บเอกสาร บานลิ้นชัก</v>
          </cell>
          <cell r="D3262" t="str">
            <v>5 พ.ย. 41</v>
          </cell>
          <cell r="E3262">
            <v>3376.67</v>
          </cell>
          <cell r="F3262">
            <v>0</v>
          </cell>
          <cell r="G3262">
            <v>20</v>
          </cell>
          <cell r="H3262">
            <v>780.84</v>
          </cell>
          <cell r="I3262">
            <v>780.84</v>
          </cell>
          <cell r="J3262">
            <v>2595.83</v>
          </cell>
          <cell r="K3262" t="str">
            <v>806</v>
          </cell>
        </row>
        <row r="3263">
          <cell r="A3263" t="str">
            <v>110300000</v>
          </cell>
          <cell r="B3263" t="str">
            <v>806C2CB0004</v>
          </cell>
          <cell r="C3263" t="str">
            <v>ตู้เก็บเอกสาร ขนาด 40-80-190</v>
          </cell>
          <cell r="D3263" t="str">
            <v>5 พ.ย. 41</v>
          </cell>
          <cell r="E3263">
            <v>4498.01</v>
          </cell>
          <cell r="F3263">
            <v>0</v>
          </cell>
          <cell r="G3263">
            <v>20</v>
          </cell>
          <cell r="H3263">
            <v>1040.05</v>
          </cell>
          <cell r="I3263">
            <v>1040.05</v>
          </cell>
          <cell r="J3263">
            <v>3457.96</v>
          </cell>
          <cell r="K3263" t="str">
            <v>806</v>
          </cell>
        </row>
        <row r="3264">
          <cell r="A3264" t="str">
            <v>110300000</v>
          </cell>
          <cell r="B3264" t="str">
            <v>806C2CB0005</v>
          </cell>
          <cell r="C3264" t="str">
            <v>ตู้เก็บเอกสาร ขนาด 40-80-190</v>
          </cell>
          <cell r="D3264" t="str">
            <v>5 พ.ย. 41</v>
          </cell>
          <cell r="E3264">
            <v>4498.01</v>
          </cell>
          <cell r="F3264">
            <v>0</v>
          </cell>
          <cell r="G3264">
            <v>20</v>
          </cell>
          <cell r="H3264">
            <v>1040.05</v>
          </cell>
          <cell r="I3264">
            <v>1040.05</v>
          </cell>
          <cell r="J3264">
            <v>3457.96</v>
          </cell>
          <cell r="K3264" t="str">
            <v>806</v>
          </cell>
        </row>
        <row r="3265">
          <cell r="A3265" t="str">
            <v>110300000</v>
          </cell>
          <cell r="B3265" t="str">
            <v>806C2CB0006</v>
          </cell>
          <cell r="C3265" t="str">
            <v>ตู้เก็บเอกสาร ขนาด 40-80-190</v>
          </cell>
          <cell r="D3265" t="str">
            <v>5 พ.ย. 41</v>
          </cell>
          <cell r="E3265">
            <v>4498.01</v>
          </cell>
          <cell r="F3265">
            <v>0</v>
          </cell>
          <cell r="G3265">
            <v>20</v>
          </cell>
          <cell r="H3265">
            <v>1040.05</v>
          </cell>
          <cell r="I3265">
            <v>1040.05</v>
          </cell>
          <cell r="J3265">
            <v>3457.96</v>
          </cell>
          <cell r="K3265" t="str">
            <v>806</v>
          </cell>
        </row>
        <row r="3266">
          <cell r="A3266" t="str">
            <v>110300000</v>
          </cell>
          <cell r="B3266" t="str">
            <v>806C2CH0002</v>
          </cell>
          <cell r="C3266" t="str">
            <v>เก้าอี้รับแขกหน้าโต๊ะจนท.สินไหม</v>
          </cell>
          <cell r="D3266" t="str">
            <v>5 พ.ย. 41</v>
          </cell>
          <cell r="E3266">
            <v>1709.35</v>
          </cell>
          <cell r="F3266">
            <v>0</v>
          </cell>
          <cell r="G3266">
            <v>20</v>
          </cell>
          <cell r="H3266">
            <v>395.3</v>
          </cell>
          <cell r="I3266">
            <v>395.3</v>
          </cell>
          <cell r="J3266">
            <v>1314.05</v>
          </cell>
          <cell r="K3266" t="str">
            <v>806</v>
          </cell>
        </row>
        <row r="3267">
          <cell r="A3267" t="str">
            <v>110300000</v>
          </cell>
          <cell r="B3267" t="str">
            <v>806C2CH0003</v>
          </cell>
          <cell r="C3267" t="str">
            <v>เก้าอี้ทำงานผู้จัดการ</v>
          </cell>
          <cell r="D3267" t="str">
            <v>5 พ.ย. 41</v>
          </cell>
          <cell r="E3267">
            <v>4038.29</v>
          </cell>
          <cell r="F3267">
            <v>0</v>
          </cell>
          <cell r="G3267">
            <v>20</v>
          </cell>
          <cell r="H3267">
            <v>933.81</v>
          </cell>
          <cell r="I3267">
            <v>933.81</v>
          </cell>
          <cell r="J3267">
            <v>3104.48</v>
          </cell>
          <cell r="K3267" t="str">
            <v>806</v>
          </cell>
        </row>
        <row r="3268">
          <cell r="A3268" t="str">
            <v>110300000</v>
          </cell>
          <cell r="B3268" t="str">
            <v>806C2CH0004</v>
          </cell>
          <cell r="C3268" t="str">
            <v>เก้าอี้รับแขกหน้าโต๊ะจนท.สินไหม</v>
          </cell>
          <cell r="D3268" t="str">
            <v>5 พ.ย. 41</v>
          </cell>
          <cell r="E3268">
            <v>1705.35</v>
          </cell>
          <cell r="F3268">
            <v>0</v>
          </cell>
          <cell r="G3268">
            <v>20</v>
          </cell>
          <cell r="H3268">
            <v>394.34</v>
          </cell>
          <cell r="I3268">
            <v>394.34</v>
          </cell>
          <cell r="J3268">
            <v>1311.01</v>
          </cell>
          <cell r="K3268" t="str">
            <v>806</v>
          </cell>
        </row>
        <row r="3269">
          <cell r="A3269" t="str">
            <v>110300000</v>
          </cell>
          <cell r="B3269" t="str">
            <v>806C2CH0005</v>
          </cell>
          <cell r="C3269" t="str">
            <v>เก้าอี้รับแขกหน้าโต๊ะจนท.สินไหม</v>
          </cell>
          <cell r="D3269" t="str">
            <v>5 พ.ย. 41</v>
          </cell>
          <cell r="E3269">
            <v>1705.35</v>
          </cell>
          <cell r="F3269">
            <v>0</v>
          </cell>
          <cell r="G3269">
            <v>20</v>
          </cell>
          <cell r="H3269">
            <v>394.34</v>
          </cell>
          <cell r="I3269">
            <v>394.34</v>
          </cell>
          <cell r="J3269">
            <v>1311.01</v>
          </cell>
          <cell r="K3269" t="str">
            <v>806</v>
          </cell>
        </row>
        <row r="3270">
          <cell r="A3270" t="str">
            <v>110300000</v>
          </cell>
          <cell r="B3270" t="str">
            <v>806C2CH0006</v>
          </cell>
          <cell r="C3270" t="str">
            <v>เก้าอี้พักคอย 3 ที่นั่งพร้อมที่วางของ</v>
          </cell>
          <cell r="D3270" t="str">
            <v>5 พ.ย. 41</v>
          </cell>
          <cell r="E3270">
            <v>3037.77</v>
          </cell>
          <cell r="F3270">
            <v>0</v>
          </cell>
          <cell r="G3270">
            <v>20</v>
          </cell>
          <cell r="H3270">
            <v>702.45</v>
          </cell>
          <cell r="I3270">
            <v>702.45</v>
          </cell>
          <cell r="J3270">
            <v>2335.3200000000002</v>
          </cell>
          <cell r="K3270" t="str">
            <v>806</v>
          </cell>
        </row>
        <row r="3271">
          <cell r="A3271" t="str">
            <v>110300000</v>
          </cell>
          <cell r="B3271" t="str">
            <v>806C2CH0007</v>
          </cell>
          <cell r="C3271" t="str">
            <v>เก้าอี้ทำงานจนท.สินไหม</v>
          </cell>
          <cell r="D3271" t="str">
            <v>5 พ.ย. 41</v>
          </cell>
          <cell r="E3271">
            <v>2123.1</v>
          </cell>
          <cell r="F3271">
            <v>0</v>
          </cell>
          <cell r="G3271">
            <v>20</v>
          </cell>
          <cell r="H3271">
            <v>490.9</v>
          </cell>
          <cell r="I3271">
            <v>490.9</v>
          </cell>
          <cell r="J3271">
            <v>1632.2</v>
          </cell>
          <cell r="K3271" t="str">
            <v>806</v>
          </cell>
        </row>
        <row r="3272">
          <cell r="A3272" t="str">
            <v>110300000</v>
          </cell>
          <cell r="B3272" t="str">
            <v>806C2CH0008</v>
          </cell>
          <cell r="C3272" t="str">
            <v>เก้าอี้ทำงานจนท.สินไหม</v>
          </cell>
          <cell r="D3272" t="str">
            <v>5 พ.ย. 41</v>
          </cell>
          <cell r="E3272">
            <v>2123.1</v>
          </cell>
          <cell r="F3272">
            <v>0</v>
          </cell>
          <cell r="G3272">
            <v>20</v>
          </cell>
          <cell r="H3272">
            <v>490.9</v>
          </cell>
          <cell r="I3272">
            <v>490.9</v>
          </cell>
          <cell r="J3272">
            <v>1632.2</v>
          </cell>
          <cell r="K3272" t="str">
            <v>806</v>
          </cell>
        </row>
        <row r="3273">
          <cell r="A3273" t="str">
            <v>110300000</v>
          </cell>
          <cell r="B3273" t="str">
            <v>806C2CH0009</v>
          </cell>
          <cell r="C3273" t="str">
            <v>เก้าอี้ทำงานจนท.สินไหม</v>
          </cell>
          <cell r="D3273" t="str">
            <v>5 พ.ย. 41</v>
          </cell>
          <cell r="E3273">
            <v>2123.1</v>
          </cell>
          <cell r="F3273">
            <v>0</v>
          </cell>
          <cell r="G3273">
            <v>20</v>
          </cell>
          <cell r="H3273">
            <v>490.9</v>
          </cell>
          <cell r="I3273">
            <v>490.9</v>
          </cell>
          <cell r="J3273">
            <v>1632.2</v>
          </cell>
          <cell r="K3273" t="str">
            <v>806</v>
          </cell>
        </row>
        <row r="3274">
          <cell r="A3274" t="str">
            <v>110300000</v>
          </cell>
          <cell r="B3274" t="str">
            <v>806C2CH0010</v>
          </cell>
          <cell r="C3274" t="str">
            <v>เก้าอี้รับแขกหน้าโต๊ะจนท.สินไหม</v>
          </cell>
          <cell r="D3274" t="str">
            <v>5 พ.ย. 41</v>
          </cell>
          <cell r="E3274">
            <v>1709.35</v>
          </cell>
          <cell r="F3274">
            <v>0</v>
          </cell>
          <cell r="G3274">
            <v>20</v>
          </cell>
          <cell r="H3274">
            <v>395.3</v>
          </cell>
          <cell r="I3274">
            <v>395.3</v>
          </cell>
          <cell r="J3274">
            <v>1314.05</v>
          </cell>
          <cell r="K3274" t="str">
            <v>806</v>
          </cell>
        </row>
        <row r="3275">
          <cell r="A3275" t="str">
            <v>110300000</v>
          </cell>
          <cell r="B3275" t="str">
            <v>806C2CS0001</v>
          </cell>
          <cell r="C3275" t="str">
            <v>เครื่องคิดเลข</v>
          </cell>
          <cell r="D3275" t="str">
            <v>19 ต.ค. 41</v>
          </cell>
          <cell r="E3275">
            <v>640</v>
          </cell>
          <cell r="F3275">
            <v>0</v>
          </cell>
          <cell r="G3275">
            <v>20</v>
          </cell>
          <cell r="H3275">
            <v>153.94</v>
          </cell>
          <cell r="I3275">
            <v>153.94</v>
          </cell>
          <cell r="J3275">
            <v>486.06</v>
          </cell>
          <cell r="K3275" t="str">
            <v>806</v>
          </cell>
        </row>
        <row r="3276">
          <cell r="A3276" t="str">
            <v>110300000</v>
          </cell>
          <cell r="B3276" t="str">
            <v>806C2CS0002</v>
          </cell>
          <cell r="C3276" t="str">
            <v>เครื่องคิดเลข</v>
          </cell>
          <cell r="D3276" t="str">
            <v>19 ต.ค. 41</v>
          </cell>
          <cell r="E3276">
            <v>640</v>
          </cell>
          <cell r="F3276">
            <v>0</v>
          </cell>
          <cell r="G3276">
            <v>20</v>
          </cell>
          <cell r="H3276">
            <v>153.94</v>
          </cell>
          <cell r="I3276">
            <v>153.94</v>
          </cell>
          <cell r="J3276">
            <v>486.06</v>
          </cell>
          <cell r="K3276" t="str">
            <v>806</v>
          </cell>
        </row>
        <row r="3277">
          <cell r="A3277" t="str">
            <v>110300000</v>
          </cell>
          <cell r="B3277" t="str">
            <v>806C2H0001</v>
          </cell>
          <cell r="C3277" t="str">
            <v>เก้าอี้รับแขกหน้าโต๊ะจนท.สินไหม</v>
          </cell>
          <cell r="D3277" t="str">
            <v>5 พ.ย. 41</v>
          </cell>
          <cell r="E3277">
            <v>1709.35</v>
          </cell>
          <cell r="F3277">
            <v>0</v>
          </cell>
          <cell r="G3277">
            <v>20</v>
          </cell>
          <cell r="H3277">
            <v>395.3</v>
          </cell>
          <cell r="I3277">
            <v>395.3</v>
          </cell>
          <cell r="J3277">
            <v>1314.05</v>
          </cell>
          <cell r="K3277" t="str">
            <v>806</v>
          </cell>
        </row>
        <row r="3278">
          <cell r="A3278" t="str">
            <v>110300000</v>
          </cell>
          <cell r="B3278" t="str">
            <v>806C2KB0001</v>
          </cell>
          <cell r="C3278" t="str">
            <v>กล้องถ่ายรูป</v>
          </cell>
          <cell r="D3278" t="str">
            <v>16 ธ.ค. 42</v>
          </cell>
          <cell r="E3278">
            <v>1153.27</v>
          </cell>
          <cell r="F3278">
            <v>0</v>
          </cell>
          <cell r="G3278">
            <v>20</v>
          </cell>
          <cell r="H3278">
            <v>10.11</v>
          </cell>
          <cell r="I3278">
            <v>10.11</v>
          </cell>
          <cell r="J3278">
            <v>1143.1600000000001</v>
          </cell>
          <cell r="K3278" t="str">
            <v>806</v>
          </cell>
        </row>
        <row r="3279">
          <cell r="A3279" t="str">
            <v>110300000</v>
          </cell>
          <cell r="B3279" t="str">
            <v>806C2PA0001</v>
          </cell>
          <cell r="C3279" t="str">
            <v>PARTITION ครึ่งกระจก</v>
          </cell>
          <cell r="D3279" t="str">
            <v>5 พ.ย. 41</v>
          </cell>
          <cell r="E3279">
            <v>6377.9</v>
          </cell>
          <cell r="F3279">
            <v>0</v>
          </cell>
          <cell r="G3279">
            <v>20</v>
          </cell>
          <cell r="H3279">
            <v>1474.79</v>
          </cell>
          <cell r="I3279">
            <v>1474.79</v>
          </cell>
          <cell r="J3279">
            <v>4903.1099999999997</v>
          </cell>
          <cell r="K3279" t="str">
            <v>806</v>
          </cell>
        </row>
        <row r="3280">
          <cell r="A3280" t="str">
            <v>110300000</v>
          </cell>
          <cell r="B3280" t="str">
            <v>806C2PP0001</v>
          </cell>
          <cell r="C3280" t="str">
            <v xml:space="preserve"> ปั้มน้ำมิตซูบิชิ</v>
          </cell>
          <cell r="D3280" t="str">
            <v>6 พ.ย. 41</v>
          </cell>
          <cell r="E3280">
            <v>4727.2700000000004</v>
          </cell>
          <cell r="F3280">
            <v>0</v>
          </cell>
          <cell r="G3280">
            <v>20</v>
          </cell>
          <cell r="H3280">
            <v>1090.53</v>
          </cell>
          <cell r="I3280">
            <v>1090.53</v>
          </cell>
          <cell r="J3280">
            <v>3636.74</v>
          </cell>
          <cell r="K3280" t="str">
            <v>806</v>
          </cell>
        </row>
        <row r="3281">
          <cell r="A3281" t="str">
            <v>110300000</v>
          </cell>
          <cell r="B3281" t="str">
            <v>806C2PT0001</v>
          </cell>
          <cell r="C3281" t="str">
            <v>กระติกน้ำร้อน</v>
          </cell>
          <cell r="D3281" t="str">
            <v>5 พ.ย. 41</v>
          </cell>
          <cell r="E3281">
            <v>635</v>
          </cell>
          <cell r="F3281">
            <v>0</v>
          </cell>
          <cell r="G3281">
            <v>20</v>
          </cell>
          <cell r="H3281">
            <v>146.87</v>
          </cell>
          <cell r="I3281">
            <v>146.87</v>
          </cell>
          <cell r="J3281">
            <v>488.13</v>
          </cell>
          <cell r="K3281" t="str">
            <v>806</v>
          </cell>
        </row>
        <row r="3282">
          <cell r="A3282" t="str">
            <v>110300000</v>
          </cell>
          <cell r="B3282" t="str">
            <v>806C2SS007</v>
          </cell>
          <cell r="C3282" t="str">
            <v>สติกเกอร์</v>
          </cell>
          <cell r="D3282" t="str">
            <v>30 ก.ค. 42</v>
          </cell>
          <cell r="E3282">
            <v>1500</v>
          </cell>
          <cell r="F3282">
            <v>0</v>
          </cell>
          <cell r="G3282">
            <v>20</v>
          </cell>
          <cell r="H3282">
            <v>127.4</v>
          </cell>
          <cell r="I3282">
            <v>127.4</v>
          </cell>
          <cell r="J3282">
            <v>1372.6</v>
          </cell>
          <cell r="K3282" t="str">
            <v>806</v>
          </cell>
        </row>
        <row r="3283">
          <cell r="A3283" t="str">
            <v>110300000</v>
          </cell>
          <cell r="B3283" t="str">
            <v>806C2TA0001</v>
          </cell>
          <cell r="C3283" t="str">
            <v>โต๊ะทำงานจนท.สินไหม</v>
          </cell>
          <cell r="D3283" t="str">
            <v>5 พ.ย. 41</v>
          </cell>
          <cell r="E3283">
            <v>3654.87</v>
          </cell>
          <cell r="F3283">
            <v>0</v>
          </cell>
          <cell r="G3283">
            <v>20</v>
          </cell>
          <cell r="H3283">
            <v>845.1</v>
          </cell>
          <cell r="I3283">
            <v>845.1</v>
          </cell>
          <cell r="J3283">
            <v>2809.77</v>
          </cell>
          <cell r="K3283" t="str">
            <v>806</v>
          </cell>
        </row>
        <row r="3284">
          <cell r="A3284" t="str">
            <v>110300000</v>
          </cell>
          <cell r="B3284" t="str">
            <v>806C2TA0002</v>
          </cell>
          <cell r="C3284" t="str">
            <v>โต๊ะทำงานผู้จัดการ ขนาด 75-165-75</v>
          </cell>
          <cell r="D3284" t="str">
            <v>5 พ.ย. 41</v>
          </cell>
          <cell r="E3284">
            <v>4601.97</v>
          </cell>
          <cell r="F3284">
            <v>0</v>
          </cell>
          <cell r="G3284">
            <v>20</v>
          </cell>
          <cell r="H3284">
            <v>1064.1300000000001</v>
          </cell>
          <cell r="I3284">
            <v>1064.1300000000001</v>
          </cell>
          <cell r="J3284">
            <v>3537.84</v>
          </cell>
          <cell r="K3284" t="str">
            <v>806</v>
          </cell>
        </row>
        <row r="3285">
          <cell r="A3285" t="str">
            <v>110300000</v>
          </cell>
          <cell r="B3285" t="str">
            <v>806C2TA0003</v>
          </cell>
          <cell r="C3285" t="str">
            <v>โต๊ะข้างวางคอมพิวเตอร์ 50-90-75ั</v>
          </cell>
          <cell r="D3285" t="str">
            <v>5 พ.ย. 41</v>
          </cell>
          <cell r="E3285">
            <v>2082.09</v>
          </cell>
          <cell r="F3285">
            <v>0</v>
          </cell>
          <cell r="G3285">
            <v>20</v>
          </cell>
          <cell r="H3285">
            <v>481.48</v>
          </cell>
          <cell r="I3285">
            <v>481.48</v>
          </cell>
          <cell r="J3285">
            <v>1600.61</v>
          </cell>
          <cell r="K3285" t="str">
            <v>806</v>
          </cell>
        </row>
        <row r="3286">
          <cell r="A3286" t="str">
            <v>110300000</v>
          </cell>
          <cell r="B3286" t="str">
            <v>806C2TA0004</v>
          </cell>
          <cell r="C3286" t="str">
            <v>โต๊ะทำงานจนท.สินไหม</v>
          </cell>
          <cell r="D3286" t="str">
            <v>5 พ.ย. 41</v>
          </cell>
          <cell r="E3286">
            <v>3654.87</v>
          </cell>
          <cell r="F3286">
            <v>0</v>
          </cell>
          <cell r="G3286">
            <v>20</v>
          </cell>
          <cell r="H3286">
            <v>845.1</v>
          </cell>
          <cell r="I3286">
            <v>845.1</v>
          </cell>
          <cell r="J3286">
            <v>2809.77</v>
          </cell>
          <cell r="K3286" t="str">
            <v>806</v>
          </cell>
        </row>
        <row r="3287">
          <cell r="A3287" t="str">
            <v>110300000</v>
          </cell>
          <cell r="B3287" t="str">
            <v>806C2TA0005</v>
          </cell>
          <cell r="C3287" t="str">
            <v>โต๊ะทำงานจนท.สินไหม</v>
          </cell>
          <cell r="D3287" t="str">
            <v>5 พ.ย. 41</v>
          </cell>
          <cell r="E3287">
            <v>3654.87</v>
          </cell>
          <cell r="F3287">
            <v>0</v>
          </cell>
          <cell r="G3287">
            <v>20</v>
          </cell>
          <cell r="H3287">
            <v>845.1</v>
          </cell>
          <cell r="I3287">
            <v>845.1</v>
          </cell>
          <cell r="J3287">
            <v>2809.77</v>
          </cell>
          <cell r="K3287" t="str">
            <v>806</v>
          </cell>
        </row>
        <row r="3288">
          <cell r="A3288" t="str">
            <v>110300000</v>
          </cell>
          <cell r="B3288" t="str">
            <v>806C2TA0006</v>
          </cell>
          <cell r="C3288" t="str">
            <v>โต๊ะวางคอมพิวเตอร์-ปริ๊นเตอร์</v>
          </cell>
          <cell r="D3288" t="str">
            <v>5 พ.ย. 41</v>
          </cell>
          <cell r="E3288">
            <v>2336.75</v>
          </cell>
          <cell r="F3288">
            <v>0</v>
          </cell>
          <cell r="G3288">
            <v>20</v>
          </cell>
          <cell r="H3288">
            <v>540.29999999999995</v>
          </cell>
          <cell r="I3288">
            <v>540.29999999999995</v>
          </cell>
          <cell r="J3288">
            <v>1796.45</v>
          </cell>
          <cell r="K3288" t="str">
            <v>806</v>
          </cell>
        </row>
        <row r="3289">
          <cell r="A3289" t="str">
            <v>110300000</v>
          </cell>
          <cell r="B3289" t="str">
            <v>806C2TA0007</v>
          </cell>
          <cell r="C3289" t="str">
            <v>โต๊ะเข้ามุมเจ้าหน้าที่สินไหม</v>
          </cell>
          <cell r="D3289" t="str">
            <v>5 พ.ย. 41</v>
          </cell>
          <cell r="E3289">
            <v>1267.97</v>
          </cell>
          <cell r="F3289">
            <v>0</v>
          </cell>
          <cell r="G3289">
            <v>20</v>
          </cell>
          <cell r="H3289">
            <v>293.19</v>
          </cell>
          <cell r="I3289">
            <v>293.19</v>
          </cell>
          <cell r="J3289">
            <v>974.78</v>
          </cell>
          <cell r="K3289" t="str">
            <v>806</v>
          </cell>
        </row>
        <row r="3290">
          <cell r="A3290" t="str">
            <v>110300000</v>
          </cell>
          <cell r="B3290" t="str">
            <v>806C2TA0010</v>
          </cell>
          <cell r="C3290" t="str">
            <v>โต๊ะ</v>
          </cell>
          <cell r="D3290" t="str">
            <v>6 พ.ย. 41</v>
          </cell>
          <cell r="E3290">
            <v>550</v>
          </cell>
          <cell r="F3290">
            <v>0</v>
          </cell>
          <cell r="G3290">
            <v>20</v>
          </cell>
          <cell r="H3290">
            <v>126.85</v>
          </cell>
          <cell r="I3290">
            <v>126.85</v>
          </cell>
          <cell r="J3290">
            <v>423.15</v>
          </cell>
          <cell r="K3290" t="str">
            <v>806</v>
          </cell>
        </row>
        <row r="3291">
          <cell r="A3291" t="str">
            <v>110300000</v>
          </cell>
          <cell r="B3291" t="str">
            <v>807C2010001</v>
          </cell>
          <cell r="C3291" t="str">
            <v>โต๊ะข้างโซฟาขนาด 50*50*40</v>
          </cell>
          <cell r="D3291" t="str">
            <v>20 ก.ค. 41</v>
          </cell>
          <cell r="E3291">
            <v>1530.49</v>
          </cell>
          <cell r="F3291">
            <v>0</v>
          </cell>
          <cell r="G3291">
            <v>20</v>
          </cell>
          <cell r="H3291">
            <v>444.5</v>
          </cell>
          <cell r="I3291">
            <v>444.5</v>
          </cell>
          <cell r="J3291">
            <v>1085.99</v>
          </cell>
          <cell r="K3291" t="str">
            <v>807</v>
          </cell>
        </row>
        <row r="3292">
          <cell r="A3292" t="str">
            <v>110300000</v>
          </cell>
          <cell r="B3292" t="str">
            <v>807C2040001</v>
          </cell>
          <cell r="C3292" t="str">
            <v>โต๊ะทำงานจนท.สินไหม 60*120*75</v>
          </cell>
          <cell r="D3292" t="str">
            <v>20 ก.ค. 41</v>
          </cell>
          <cell r="E3292">
            <v>3737.96</v>
          </cell>
          <cell r="F3292">
            <v>0</v>
          </cell>
          <cell r="G3292">
            <v>20</v>
          </cell>
          <cell r="H3292">
            <v>1085.53</v>
          </cell>
          <cell r="I3292">
            <v>1085.53</v>
          </cell>
          <cell r="J3292">
            <v>2652.43</v>
          </cell>
          <cell r="K3292" t="str">
            <v>807</v>
          </cell>
        </row>
        <row r="3293">
          <cell r="A3293" t="str">
            <v>110300000</v>
          </cell>
          <cell r="B3293" t="str">
            <v>807C2040002</v>
          </cell>
          <cell r="C3293" t="str">
            <v>โต๊ะทำงานจนท.สินไหม 60*120*75</v>
          </cell>
          <cell r="D3293" t="str">
            <v>20 ก.ค. 41</v>
          </cell>
          <cell r="E3293">
            <v>3737.96</v>
          </cell>
          <cell r="F3293">
            <v>0</v>
          </cell>
          <cell r="G3293">
            <v>20</v>
          </cell>
          <cell r="H3293">
            <v>1085.53</v>
          </cell>
          <cell r="I3293">
            <v>1085.53</v>
          </cell>
          <cell r="J3293">
            <v>2652.43</v>
          </cell>
          <cell r="K3293" t="str">
            <v>807</v>
          </cell>
        </row>
        <row r="3294">
          <cell r="A3294" t="str">
            <v>110300000</v>
          </cell>
          <cell r="B3294" t="str">
            <v>807C2040003</v>
          </cell>
          <cell r="C3294" t="str">
            <v>โต๊ะทำงานจนท.สินไหม 60*120*75</v>
          </cell>
          <cell r="D3294" t="str">
            <v>20 ก.ค. 41</v>
          </cell>
          <cell r="E3294">
            <v>3737.96</v>
          </cell>
          <cell r="F3294">
            <v>0</v>
          </cell>
          <cell r="G3294">
            <v>20</v>
          </cell>
          <cell r="H3294">
            <v>1085.53</v>
          </cell>
          <cell r="I3294">
            <v>1085.53</v>
          </cell>
          <cell r="J3294">
            <v>2652.43</v>
          </cell>
          <cell r="K3294" t="str">
            <v>807</v>
          </cell>
        </row>
        <row r="3295">
          <cell r="A3295" t="str">
            <v>110300000</v>
          </cell>
          <cell r="B3295" t="str">
            <v>807C20J0001</v>
          </cell>
          <cell r="C3295" t="str">
            <v>โต๊ะทำงานขนาดผจก.ขนาด 75*165*75</v>
          </cell>
          <cell r="D3295" t="str">
            <v>20 ก.ค. 41</v>
          </cell>
          <cell r="E3295">
            <v>4706.59</v>
          </cell>
          <cell r="F3295">
            <v>0</v>
          </cell>
          <cell r="G3295">
            <v>20</v>
          </cell>
          <cell r="H3295">
            <v>1366.88</v>
          </cell>
          <cell r="I3295">
            <v>1366.88</v>
          </cell>
          <cell r="J3295">
            <v>3339.71</v>
          </cell>
          <cell r="K3295" t="str">
            <v>807</v>
          </cell>
        </row>
        <row r="3296">
          <cell r="A3296" t="str">
            <v>110300000</v>
          </cell>
          <cell r="B3296" t="str">
            <v>807C20Z0001</v>
          </cell>
          <cell r="C3296" t="str">
            <v>โต๊ะวางคอมพิวเตอร์ขนาด 50*90*75</v>
          </cell>
          <cell r="D3296" t="str">
            <v>20 ก.ค. 41</v>
          </cell>
          <cell r="E3296">
            <v>2129.4299999999998</v>
          </cell>
          <cell r="F3296">
            <v>0</v>
          </cell>
          <cell r="G3296">
            <v>20</v>
          </cell>
          <cell r="H3296">
            <v>618.37</v>
          </cell>
          <cell r="I3296">
            <v>618.37</v>
          </cell>
          <cell r="J3296">
            <v>1511.06</v>
          </cell>
          <cell r="K3296" t="str">
            <v>807</v>
          </cell>
        </row>
        <row r="3297">
          <cell r="A3297" t="str">
            <v>110300000</v>
          </cell>
          <cell r="B3297" t="str">
            <v>807C21K0001</v>
          </cell>
          <cell r="C3297" t="str">
            <v>เก้าอี้จนท.สินไหม พนักพิงต่ำ</v>
          </cell>
          <cell r="D3297" t="str">
            <v>20 ก.ค. 41</v>
          </cell>
          <cell r="E3297">
            <v>2171.37</v>
          </cell>
          <cell r="F3297">
            <v>0</v>
          </cell>
          <cell r="G3297">
            <v>20</v>
          </cell>
          <cell r="H3297">
            <v>630.53</v>
          </cell>
          <cell r="I3297">
            <v>630.53</v>
          </cell>
          <cell r="J3297">
            <v>1540.84</v>
          </cell>
          <cell r="K3297" t="str">
            <v>807</v>
          </cell>
        </row>
        <row r="3298">
          <cell r="A3298" t="str">
            <v>110300000</v>
          </cell>
          <cell r="B3298" t="str">
            <v>807C21K0002</v>
          </cell>
          <cell r="C3298" t="str">
            <v>เก้าอี้จนท.สินไหม พนักพิงต่ำ</v>
          </cell>
          <cell r="D3298" t="str">
            <v>20 ก.ค. 41</v>
          </cell>
          <cell r="E3298">
            <v>2171.37</v>
          </cell>
          <cell r="F3298">
            <v>0</v>
          </cell>
          <cell r="G3298">
            <v>20</v>
          </cell>
          <cell r="H3298">
            <v>630.53</v>
          </cell>
          <cell r="I3298">
            <v>630.53</v>
          </cell>
          <cell r="J3298">
            <v>1540.84</v>
          </cell>
          <cell r="K3298" t="str">
            <v>807</v>
          </cell>
        </row>
        <row r="3299">
          <cell r="A3299" t="str">
            <v>110300000</v>
          </cell>
          <cell r="B3299" t="str">
            <v>807C21K0003</v>
          </cell>
          <cell r="C3299" t="str">
            <v>เก้าอี้ จนท.สินไหม พนักพิงต่ำ</v>
          </cell>
          <cell r="D3299" t="str">
            <v>20 ก.ค. 41</v>
          </cell>
          <cell r="E3299">
            <v>2171.37</v>
          </cell>
          <cell r="F3299">
            <v>0</v>
          </cell>
          <cell r="G3299">
            <v>20</v>
          </cell>
          <cell r="H3299">
            <v>630.53</v>
          </cell>
          <cell r="I3299">
            <v>630.53</v>
          </cell>
          <cell r="J3299">
            <v>1540.84</v>
          </cell>
          <cell r="K3299" t="str">
            <v>807</v>
          </cell>
        </row>
        <row r="3300">
          <cell r="A3300" t="str">
            <v>110300000</v>
          </cell>
          <cell r="B3300" t="str">
            <v>807C21L0001</v>
          </cell>
          <cell r="C3300" t="str">
            <v>เก้าอี้พักคอย พนักพิงต่ำไม่มีท้าวแขน</v>
          </cell>
          <cell r="D3300" t="str">
            <v>20 ก.ค. 41</v>
          </cell>
          <cell r="E3300">
            <v>1744.12</v>
          </cell>
          <cell r="F3300">
            <v>0</v>
          </cell>
          <cell r="G3300">
            <v>20</v>
          </cell>
          <cell r="H3300">
            <v>506.55</v>
          </cell>
          <cell r="I3300">
            <v>506.55</v>
          </cell>
          <cell r="J3300">
            <v>1237.57</v>
          </cell>
          <cell r="K3300" t="str">
            <v>807</v>
          </cell>
        </row>
        <row r="3301">
          <cell r="A3301" t="str">
            <v>110300000</v>
          </cell>
          <cell r="B3301" t="str">
            <v>807C21L0002</v>
          </cell>
          <cell r="C3301" t="str">
            <v>เก้าอี้พักคอย พนักพิงต่ำไม่มีท้าวแขน</v>
          </cell>
          <cell r="D3301" t="str">
            <v>20 ก.ค. 41</v>
          </cell>
          <cell r="E3301">
            <v>1744.12</v>
          </cell>
          <cell r="F3301">
            <v>0</v>
          </cell>
          <cell r="G3301">
            <v>20</v>
          </cell>
          <cell r="H3301">
            <v>506.55</v>
          </cell>
          <cell r="I3301">
            <v>506.55</v>
          </cell>
          <cell r="J3301">
            <v>1237.57</v>
          </cell>
          <cell r="K3301" t="str">
            <v>807</v>
          </cell>
        </row>
        <row r="3302">
          <cell r="A3302" t="str">
            <v>110300000</v>
          </cell>
          <cell r="B3302" t="str">
            <v>807C21L0003</v>
          </cell>
          <cell r="C3302" t="str">
            <v>เก้าอี้พักคอย พนักพิงต่ำไม่มีท้าวแขน</v>
          </cell>
          <cell r="D3302" t="str">
            <v>20 ก.ค. 41</v>
          </cell>
          <cell r="E3302">
            <v>1744.12</v>
          </cell>
          <cell r="F3302">
            <v>0</v>
          </cell>
          <cell r="G3302">
            <v>20</v>
          </cell>
          <cell r="H3302">
            <v>506.55</v>
          </cell>
          <cell r="I3302">
            <v>506.55</v>
          </cell>
          <cell r="J3302">
            <v>1237.57</v>
          </cell>
          <cell r="K3302" t="str">
            <v>807</v>
          </cell>
        </row>
        <row r="3303">
          <cell r="A3303" t="str">
            <v>110300000</v>
          </cell>
          <cell r="B3303" t="str">
            <v>807C21L0004</v>
          </cell>
          <cell r="C3303" t="str">
            <v>เก้าอี้พักคอย พนักพิงต่ำไม่มีท้าวแขน</v>
          </cell>
          <cell r="D3303" t="str">
            <v>20 ก.ค. 41</v>
          </cell>
          <cell r="E3303">
            <v>1744.12</v>
          </cell>
          <cell r="F3303">
            <v>0</v>
          </cell>
          <cell r="G3303">
            <v>20</v>
          </cell>
          <cell r="H3303">
            <v>506.55</v>
          </cell>
          <cell r="I3303">
            <v>506.55</v>
          </cell>
          <cell r="J3303">
            <v>1237.57</v>
          </cell>
          <cell r="K3303" t="str">
            <v>807</v>
          </cell>
        </row>
        <row r="3304">
          <cell r="A3304" t="str">
            <v>110300000</v>
          </cell>
          <cell r="B3304" t="str">
            <v>807C21M0001</v>
          </cell>
          <cell r="C3304" t="str">
            <v>เก้าอี้ทำงานผจก.พนักสูงมีท้าวแขน</v>
          </cell>
          <cell r="D3304" t="str">
            <v>20 ก.ค. 41</v>
          </cell>
          <cell r="E3304">
            <v>4130.09</v>
          </cell>
          <cell r="F3304">
            <v>0</v>
          </cell>
          <cell r="G3304">
            <v>20</v>
          </cell>
          <cell r="H3304">
            <v>1199.3699999999999</v>
          </cell>
          <cell r="I3304">
            <v>1199.3699999999999</v>
          </cell>
          <cell r="J3304">
            <v>2930.72</v>
          </cell>
          <cell r="K3304" t="str">
            <v>807</v>
          </cell>
        </row>
        <row r="3305">
          <cell r="A3305" t="str">
            <v>110300000</v>
          </cell>
          <cell r="B3305" t="str">
            <v>807C21N0001</v>
          </cell>
          <cell r="C3305" t="str">
            <v>โซฟาพักคอย 3 ที่นั่ง</v>
          </cell>
          <cell r="D3305" t="str">
            <v>20 ก.ค. 41</v>
          </cell>
          <cell r="E3305">
            <v>7647.6</v>
          </cell>
          <cell r="F3305">
            <v>0</v>
          </cell>
          <cell r="G3305">
            <v>20</v>
          </cell>
          <cell r="H3305">
            <v>2220.88</v>
          </cell>
          <cell r="I3305">
            <v>2220.88</v>
          </cell>
          <cell r="J3305">
            <v>5426.72</v>
          </cell>
          <cell r="K3305" t="str">
            <v>807</v>
          </cell>
        </row>
        <row r="3306">
          <cell r="A3306" t="str">
            <v>110300000</v>
          </cell>
          <cell r="B3306" t="str">
            <v>807C22J0001</v>
          </cell>
          <cell r="C3306" t="str">
            <v>ตู้เก็บเอกสาร(บานเลื่อน) 40*80*75</v>
          </cell>
          <cell r="D3306" t="str">
            <v>20 ก.ค. 41</v>
          </cell>
          <cell r="E3306">
            <v>2314.7600000000002</v>
          </cell>
          <cell r="F3306">
            <v>0</v>
          </cell>
          <cell r="G3306">
            <v>20</v>
          </cell>
          <cell r="H3306">
            <v>672.23</v>
          </cell>
          <cell r="I3306">
            <v>672.23</v>
          </cell>
          <cell r="J3306">
            <v>1642.53</v>
          </cell>
          <cell r="K3306" t="str">
            <v>807</v>
          </cell>
        </row>
        <row r="3307">
          <cell r="A3307" t="str">
            <v>110300000</v>
          </cell>
          <cell r="B3307" t="str">
            <v>807C22J0002</v>
          </cell>
          <cell r="C3307" t="str">
            <v>ตู้เก็บเอกสาร(บานเลื่อน) 40*80*75</v>
          </cell>
          <cell r="D3307" t="str">
            <v>20 ก.ค. 41</v>
          </cell>
          <cell r="E3307">
            <v>2314.7600000000002</v>
          </cell>
          <cell r="F3307">
            <v>0</v>
          </cell>
          <cell r="G3307">
            <v>20</v>
          </cell>
          <cell r="H3307">
            <v>672.23</v>
          </cell>
          <cell r="I3307">
            <v>672.23</v>
          </cell>
          <cell r="J3307">
            <v>1642.53</v>
          </cell>
          <cell r="K3307" t="str">
            <v>807</v>
          </cell>
        </row>
        <row r="3308">
          <cell r="A3308" t="str">
            <v>110300000</v>
          </cell>
          <cell r="B3308" t="str">
            <v>807C22J0003</v>
          </cell>
          <cell r="C3308" t="str">
            <v>ตู้เก็บเอกสาร(บานเลื่อน) 40*80*75</v>
          </cell>
          <cell r="D3308" t="str">
            <v>20 ก.ค. 41</v>
          </cell>
          <cell r="E3308">
            <v>2314.7600000000002</v>
          </cell>
          <cell r="F3308">
            <v>0</v>
          </cell>
          <cell r="G3308">
            <v>20</v>
          </cell>
          <cell r="H3308">
            <v>672.23</v>
          </cell>
          <cell r="I3308">
            <v>672.23</v>
          </cell>
          <cell r="J3308">
            <v>1642.53</v>
          </cell>
          <cell r="K3308" t="str">
            <v>807</v>
          </cell>
        </row>
        <row r="3309">
          <cell r="A3309" t="str">
            <v>110300000</v>
          </cell>
          <cell r="B3309" t="str">
            <v>807C22K0001</v>
          </cell>
          <cell r="C3309" t="str">
            <v>ตู้เก็บเอกสาร(บานลิ้นชัก) 40*90*75</v>
          </cell>
          <cell r="D3309" t="str">
            <v>20 ก.ค. 41</v>
          </cell>
          <cell r="E3309">
            <v>3453.12</v>
          </cell>
          <cell r="F3309">
            <v>0</v>
          </cell>
          <cell r="G3309">
            <v>20</v>
          </cell>
          <cell r="H3309">
            <v>1002.85</v>
          </cell>
          <cell r="I3309">
            <v>1002.85</v>
          </cell>
          <cell r="J3309">
            <v>2450.27</v>
          </cell>
          <cell r="K3309" t="str">
            <v>807</v>
          </cell>
        </row>
        <row r="3310">
          <cell r="A3310" t="str">
            <v>110300000</v>
          </cell>
          <cell r="B3310" t="str">
            <v>807C22K0002</v>
          </cell>
          <cell r="C3310" t="str">
            <v>ตู้เก็บเอกสาร(บานลิ้นชัก) 40*90*75</v>
          </cell>
          <cell r="D3310" t="str">
            <v>20 ก.ค. 41</v>
          </cell>
          <cell r="E3310">
            <v>3453.12</v>
          </cell>
          <cell r="F3310">
            <v>0</v>
          </cell>
          <cell r="G3310">
            <v>20</v>
          </cell>
          <cell r="H3310">
            <v>1002.85</v>
          </cell>
          <cell r="I3310">
            <v>1002.85</v>
          </cell>
          <cell r="J3310">
            <v>2450.27</v>
          </cell>
          <cell r="K3310" t="str">
            <v>807</v>
          </cell>
        </row>
        <row r="3311">
          <cell r="A3311" t="str">
            <v>110300000</v>
          </cell>
          <cell r="B3311" t="str">
            <v>807C22L0001</v>
          </cell>
          <cell r="C3311" t="str">
            <v>ตู้เก็บเอกสาร ขนาด 40*80*190</v>
          </cell>
          <cell r="D3311" t="str">
            <v>20 ก.ค. 41</v>
          </cell>
          <cell r="E3311">
            <v>4600.26</v>
          </cell>
          <cell r="F3311">
            <v>0</v>
          </cell>
          <cell r="G3311">
            <v>20</v>
          </cell>
          <cell r="H3311">
            <v>1335.95</v>
          </cell>
          <cell r="I3311">
            <v>1335.95</v>
          </cell>
          <cell r="J3311">
            <v>3264.31</v>
          </cell>
          <cell r="K3311" t="str">
            <v>807</v>
          </cell>
        </row>
        <row r="3312">
          <cell r="A3312" t="str">
            <v>110300000</v>
          </cell>
          <cell r="B3312" t="str">
            <v>807C22L0002</v>
          </cell>
          <cell r="C3312" t="str">
            <v>ตู้เก็บเอกสาร ขนาด 40*80*190</v>
          </cell>
          <cell r="D3312" t="str">
            <v>20 ก.ค. 41</v>
          </cell>
          <cell r="E3312">
            <v>4600.26</v>
          </cell>
          <cell r="F3312">
            <v>0</v>
          </cell>
          <cell r="G3312">
            <v>20</v>
          </cell>
          <cell r="H3312">
            <v>1335.95</v>
          </cell>
          <cell r="I3312">
            <v>1335.95</v>
          </cell>
          <cell r="J3312">
            <v>3264.31</v>
          </cell>
          <cell r="K3312" t="str">
            <v>807</v>
          </cell>
        </row>
        <row r="3313">
          <cell r="A3313" t="str">
            <v>110300000</v>
          </cell>
          <cell r="B3313" t="str">
            <v>807C22L0003</v>
          </cell>
          <cell r="C3313" t="str">
            <v>ตู้เก็บเอกสาร ขนาด 40*80*190</v>
          </cell>
          <cell r="D3313" t="str">
            <v>20 ก.ค. 41</v>
          </cell>
          <cell r="E3313">
            <v>4600.26</v>
          </cell>
          <cell r="F3313">
            <v>0</v>
          </cell>
          <cell r="G3313">
            <v>20</v>
          </cell>
          <cell r="H3313">
            <v>1335.95</v>
          </cell>
          <cell r="I3313">
            <v>1335.95</v>
          </cell>
          <cell r="J3313">
            <v>3264.31</v>
          </cell>
          <cell r="K3313" t="str">
            <v>807</v>
          </cell>
        </row>
        <row r="3314">
          <cell r="A3314" t="str">
            <v>110300000</v>
          </cell>
          <cell r="B3314" t="str">
            <v>807C2AR0001</v>
          </cell>
          <cell r="C3314" t="str">
            <v>Aircondition</v>
          </cell>
          <cell r="D3314" t="str">
            <v>22 ก.ย. 41</v>
          </cell>
          <cell r="E3314">
            <v>39800</v>
          </cell>
          <cell r="F3314">
            <v>0</v>
          </cell>
          <cell r="G3314">
            <v>20</v>
          </cell>
          <cell r="H3314">
            <v>10162.6</v>
          </cell>
          <cell r="I3314">
            <v>10162.6</v>
          </cell>
          <cell r="J3314">
            <v>29637.4</v>
          </cell>
          <cell r="K3314" t="str">
            <v>806</v>
          </cell>
        </row>
        <row r="3315">
          <cell r="A3315" t="str">
            <v>110300000</v>
          </cell>
          <cell r="B3315" t="str">
            <v>807C2CS0001</v>
          </cell>
          <cell r="C3315" t="str">
            <v>เครื่องคิดเลข</v>
          </cell>
          <cell r="D3315" t="str">
            <v>18 ส.ค. 41</v>
          </cell>
          <cell r="E3315">
            <v>640</v>
          </cell>
          <cell r="F3315">
            <v>0</v>
          </cell>
          <cell r="G3315">
            <v>20</v>
          </cell>
          <cell r="H3315">
            <v>175.68</v>
          </cell>
          <cell r="I3315">
            <v>175.68</v>
          </cell>
          <cell r="J3315">
            <v>464.32</v>
          </cell>
          <cell r="K3315" t="str">
            <v>807</v>
          </cell>
        </row>
        <row r="3316">
          <cell r="A3316" t="str">
            <v>110300000</v>
          </cell>
          <cell r="B3316" t="str">
            <v>807C2CS0002</v>
          </cell>
          <cell r="C3316" t="str">
            <v>เครื่องคิดเลข</v>
          </cell>
          <cell r="D3316" t="str">
            <v>18 ส.ค. 41</v>
          </cell>
          <cell r="E3316">
            <v>640</v>
          </cell>
          <cell r="F3316">
            <v>0</v>
          </cell>
          <cell r="G3316">
            <v>20</v>
          </cell>
          <cell r="H3316">
            <v>175.68</v>
          </cell>
          <cell r="I3316">
            <v>175.68</v>
          </cell>
          <cell r="J3316">
            <v>464.32</v>
          </cell>
          <cell r="K3316" t="str">
            <v>807</v>
          </cell>
        </row>
        <row r="3317">
          <cell r="A3317" t="str">
            <v>110300000</v>
          </cell>
          <cell r="B3317" t="str">
            <v>807C2KB0001</v>
          </cell>
          <cell r="C3317" t="str">
            <v>ตู้เย็น</v>
          </cell>
          <cell r="D3317" t="str">
            <v>18 ต.ค. 42</v>
          </cell>
          <cell r="E3317">
            <v>5140.1899999999996</v>
          </cell>
          <cell r="F3317">
            <v>0</v>
          </cell>
          <cell r="G3317">
            <v>20</v>
          </cell>
          <cell r="H3317">
            <v>211.24</v>
          </cell>
          <cell r="I3317">
            <v>211.24</v>
          </cell>
          <cell r="J3317">
            <v>4928.95</v>
          </cell>
          <cell r="K3317" t="str">
            <v>807</v>
          </cell>
        </row>
        <row r="3318">
          <cell r="A3318" t="str">
            <v>110300000</v>
          </cell>
          <cell r="B3318" t="str">
            <v>807C2SS015</v>
          </cell>
          <cell r="C3318" t="str">
            <v>ชั้นไม้</v>
          </cell>
          <cell r="D3318" t="str">
            <v>15 ก.ย. 42</v>
          </cell>
          <cell r="E3318">
            <v>600</v>
          </cell>
          <cell r="F3318">
            <v>0</v>
          </cell>
          <cell r="G3318">
            <v>20</v>
          </cell>
          <cell r="H3318">
            <v>35.5</v>
          </cell>
          <cell r="I3318">
            <v>35.5</v>
          </cell>
          <cell r="J3318">
            <v>564.5</v>
          </cell>
          <cell r="K3318" t="str">
            <v>807</v>
          </cell>
        </row>
        <row r="3319">
          <cell r="A3319" t="str">
            <v>110300000</v>
          </cell>
          <cell r="B3319" t="str">
            <v>807C2SS016</v>
          </cell>
          <cell r="C3319" t="str">
            <v>กล้องถ่ายรูป</v>
          </cell>
          <cell r="D3319" t="str">
            <v>7 ก.ย. 42</v>
          </cell>
          <cell r="E3319">
            <v>1000</v>
          </cell>
          <cell r="F3319">
            <v>0</v>
          </cell>
          <cell r="G3319">
            <v>20</v>
          </cell>
          <cell r="H3319">
            <v>63.57</v>
          </cell>
          <cell r="I3319">
            <v>63.57</v>
          </cell>
          <cell r="J3319">
            <v>936.43</v>
          </cell>
          <cell r="K3319" t="str">
            <v>807</v>
          </cell>
        </row>
        <row r="3320">
          <cell r="A3320" t="str">
            <v>110300000</v>
          </cell>
          <cell r="B3320" t="str">
            <v>807C2SS017</v>
          </cell>
          <cell r="C3320" t="str">
            <v>เปลี่ยนหม้อมิเตอร์ไฟฟ้า</v>
          </cell>
          <cell r="D3320" t="str">
            <v>8 ก.ค. 42</v>
          </cell>
          <cell r="E3320">
            <v>2050</v>
          </cell>
          <cell r="F3320">
            <v>0</v>
          </cell>
          <cell r="G3320">
            <v>20</v>
          </cell>
          <cell r="H3320">
            <v>198.82</v>
          </cell>
          <cell r="I3320">
            <v>198.82</v>
          </cell>
          <cell r="J3320">
            <v>1851.18</v>
          </cell>
          <cell r="K3320" t="str">
            <v>807</v>
          </cell>
        </row>
        <row r="3321">
          <cell r="A3321" t="str">
            <v>110300000</v>
          </cell>
          <cell r="B3321" t="str">
            <v>84</v>
          </cell>
          <cell r="C3321" t="str">
            <v>เครื่องตัดกระดาษ A4</v>
          </cell>
          <cell r="D3321" t="str">
            <v>24 มิ.ย. 41</v>
          </cell>
          <cell r="E3321">
            <v>1530</v>
          </cell>
          <cell r="F3321">
            <v>0</v>
          </cell>
          <cell r="G3321">
            <v>20</v>
          </cell>
          <cell r="H3321">
            <v>466.13</v>
          </cell>
          <cell r="I3321">
            <v>466.13</v>
          </cell>
          <cell r="J3321">
            <v>1063.8699999999999</v>
          </cell>
          <cell r="K3321" t="str">
            <v>100</v>
          </cell>
        </row>
        <row r="3322">
          <cell r="A3322" t="str">
            <v>110300000</v>
          </cell>
          <cell r="B3322" t="str">
            <v>85</v>
          </cell>
          <cell r="C3322" t="str">
            <v>RUNNING 4 หลัก</v>
          </cell>
          <cell r="D3322" t="str">
            <v>24 มิ.ย. 41</v>
          </cell>
          <cell r="E3322">
            <v>1450</v>
          </cell>
          <cell r="F3322">
            <v>0</v>
          </cell>
          <cell r="G3322">
            <v>20</v>
          </cell>
          <cell r="H3322">
            <v>441.78</v>
          </cell>
          <cell r="I3322">
            <v>441.78</v>
          </cell>
          <cell r="J3322">
            <v>1008.22</v>
          </cell>
          <cell r="K3322" t="str">
            <v>100</v>
          </cell>
        </row>
        <row r="3323">
          <cell r="A3323" t="str">
            <v>110300000</v>
          </cell>
          <cell r="B3323" t="str">
            <v>900C2CB0001</v>
          </cell>
          <cell r="C3323" t="str">
            <v>ตู้เตี้ย บานเลื่อน 40-80-75</v>
          </cell>
          <cell r="D3323" t="str">
            <v>20 ก.ค. 41</v>
          </cell>
          <cell r="E3323">
            <v>2366.9</v>
          </cell>
          <cell r="F3323">
            <v>0</v>
          </cell>
          <cell r="G3323">
            <v>20</v>
          </cell>
          <cell r="H3323">
            <v>687.33</v>
          </cell>
          <cell r="I3323">
            <v>687.33</v>
          </cell>
          <cell r="J3323">
            <v>1679.57</v>
          </cell>
          <cell r="K3323" t="str">
            <v>900</v>
          </cell>
        </row>
        <row r="3324">
          <cell r="A3324" t="str">
            <v>110300000</v>
          </cell>
          <cell r="B3324" t="str">
            <v>900C2CB0002</v>
          </cell>
          <cell r="C3324" t="str">
            <v>ตู้เตี้ย บานเลื่อน 40-80-75</v>
          </cell>
          <cell r="D3324" t="str">
            <v>20 ก.ค. 41</v>
          </cell>
          <cell r="E3324">
            <v>2366.9</v>
          </cell>
          <cell r="F3324">
            <v>0</v>
          </cell>
          <cell r="G3324">
            <v>20</v>
          </cell>
          <cell r="H3324">
            <v>687.33</v>
          </cell>
          <cell r="I3324">
            <v>687.33</v>
          </cell>
          <cell r="J3324">
            <v>1679.57</v>
          </cell>
          <cell r="K3324" t="str">
            <v>900</v>
          </cell>
        </row>
        <row r="3325">
          <cell r="A3325" t="str">
            <v>110300000</v>
          </cell>
          <cell r="B3325" t="str">
            <v>900C2CB0003</v>
          </cell>
          <cell r="C3325" t="str">
            <v>ตู้เตี้ย บานเลื่อน 40-80-75</v>
          </cell>
          <cell r="D3325" t="str">
            <v>20 ก.ค. 41</v>
          </cell>
          <cell r="E3325">
            <v>2366.9</v>
          </cell>
          <cell r="F3325">
            <v>0</v>
          </cell>
          <cell r="G3325">
            <v>20</v>
          </cell>
          <cell r="H3325">
            <v>687.33</v>
          </cell>
          <cell r="I3325">
            <v>687.33</v>
          </cell>
          <cell r="J3325">
            <v>1679.57</v>
          </cell>
          <cell r="K3325" t="str">
            <v>900</v>
          </cell>
        </row>
        <row r="3326">
          <cell r="A3326" t="str">
            <v>110300000</v>
          </cell>
          <cell r="B3326" t="str">
            <v>900C2CB0004</v>
          </cell>
          <cell r="C3326" t="str">
            <v>ตู้เตี้ย บานเลื่อน 40-80-75</v>
          </cell>
          <cell r="D3326" t="str">
            <v>20 ก.ค. 41</v>
          </cell>
          <cell r="E3326">
            <v>2366.9</v>
          </cell>
          <cell r="F3326">
            <v>0</v>
          </cell>
          <cell r="G3326">
            <v>20</v>
          </cell>
          <cell r="H3326">
            <v>687.33</v>
          </cell>
          <cell r="I3326">
            <v>687.33</v>
          </cell>
          <cell r="J3326">
            <v>1679.57</v>
          </cell>
          <cell r="K3326" t="str">
            <v>900</v>
          </cell>
        </row>
        <row r="3327">
          <cell r="A3327" t="str">
            <v>110300000</v>
          </cell>
          <cell r="B3327" t="str">
            <v>900C2CB0005</v>
          </cell>
          <cell r="C3327" t="str">
            <v>ตู้เตี้ย บานลิ้นชัก 40-90-75</v>
          </cell>
          <cell r="D3327" t="str">
            <v>20 ก.ค. 41</v>
          </cell>
          <cell r="E3327">
            <v>3530.9</v>
          </cell>
          <cell r="F3327">
            <v>0</v>
          </cell>
          <cell r="G3327">
            <v>20</v>
          </cell>
          <cell r="H3327">
            <v>1025.43</v>
          </cell>
          <cell r="I3327">
            <v>1025.43</v>
          </cell>
          <cell r="J3327">
            <v>2505.4699999999998</v>
          </cell>
          <cell r="K3327" t="str">
            <v>900</v>
          </cell>
        </row>
        <row r="3328">
          <cell r="A3328" t="str">
            <v>110300000</v>
          </cell>
          <cell r="B3328" t="str">
            <v>900C2CB0006</v>
          </cell>
          <cell r="C3328" t="str">
            <v>ตู้เตี้ย บานลิ้นชัก 40-90-75</v>
          </cell>
          <cell r="D3328" t="str">
            <v>20 ก.ค. 41</v>
          </cell>
          <cell r="E3328">
            <v>3530.9</v>
          </cell>
          <cell r="F3328">
            <v>0</v>
          </cell>
          <cell r="G3328">
            <v>20</v>
          </cell>
          <cell r="H3328">
            <v>1025.43</v>
          </cell>
          <cell r="I3328">
            <v>1025.43</v>
          </cell>
          <cell r="J3328">
            <v>2505.4699999999998</v>
          </cell>
          <cell r="K3328" t="str">
            <v>900</v>
          </cell>
        </row>
        <row r="3329">
          <cell r="A3329" t="str">
            <v>110300000</v>
          </cell>
          <cell r="B3329" t="str">
            <v>900C2CB0007</v>
          </cell>
          <cell r="C3329" t="str">
            <v>ตู้สูง 40-80-190</v>
          </cell>
          <cell r="D3329" t="str">
            <v>20 ก.ค. 41</v>
          </cell>
          <cell r="E3329">
            <v>4703.88</v>
          </cell>
          <cell r="F3329">
            <v>0</v>
          </cell>
          <cell r="G3329">
            <v>20</v>
          </cell>
          <cell r="H3329">
            <v>1366.02</v>
          </cell>
          <cell r="I3329">
            <v>1366.02</v>
          </cell>
          <cell r="J3329">
            <v>3337.86</v>
          </cell>
          <cell r="K3329" t="str">
            <v>900</v>
          </cell>
        </row>
        <row r="3330">
          <cell r="A3330" t="str">
            <v>110300000</v>
          </cell>
          <cell r="B3330" t="str">
            <v>900C2CB0008</v>
          </cell>
          <cell r="C3330" t="str">
            <v>ตู้สูง 40-80-190</v>
          </cell>
          <cell r="D3330" t="str">
            <v>20 ก.ค. 41</v>
          </cell>
          <cell r="E3330">
            <v>4703.88</v>
          </cell>
          <cell r="F3330">
            <v>0</v>
          </cell>
          <cell r="G3330">
            <v>20</v>
          </cell>
          <cell r="H3330">
            <v>1366.02</v>
          </cell>
          <cell r="I3330">
            <v>1366.02</v>
          </cell>
          <cell r="J3330">
            <v>3337.86</v>
          </cell>
          <cell r="K3330" t="str">
            <v>900</v>
          </cell>
        </row>
        <row r="3331">
          <cell r="A3331" t="str">
            <v>110300000</v>
          </cell>
          <cell r="B3331" t="str">
            <v>900C2CB0009</v>
          </cell>
          <cell r="C3331" t="str">
            <v>ตู้สูง 40-80-190</v>
          </cell>
          <cell r="D3331" t="str">
            <v>20 ก.ค. 41</v>
          </cell>
          <cell r="E3331">
            <v>4703.88</v>
          </cell>
          <cell r="F3331">
            <v>0</v>
          </cell>
          <cell r="G3331">
            <v>20</v>
          </cell>
          <cell r="H3331">
            <v>1366.02</v>
          </cell>
          <cell r="I3331">
            <v>1366.02</v>
          </cell>
          <cell r="J3331">
            <v>3337.86</v>
          </cell>
          <cell r="K3331" t="str">
            <v>900</v>
          </cell>
        </row>
        <row r="3332">
          <cell r="A3332" t="str">
            <v>110300000</v>
          </cell>
          <cell r="B3332" t="str">
            <v>900C2CB0010</v>
          </cell>
          <cell r="C3332" t="str">
            <v>ตู้เตี้ย บานเลื่อน 40-80-75</v>
          </cell>
          <cell r="D3332" t="str">
            <v>20 ก.ค. 41</v>
          </cell>
          <cell r="E3332">
            <v>2366.9</v>
          </cell>
          <cell r="F3332">
            <v>0</v>
          </cell>
          <cell r="G3332">
            <v>20</v>
          </cell>
          <cell r="H3332">
            <v>687.33</v>
          </cell>
          <cell r="I3332">
            <v>687.33</v>
          </cell>
          <cell r="J3332">
            <v>1679.57</v>
          </cell>
          <cell r="K3332" t="str">
            <v>900</v>
          </cell>
        </row>
        <row r="3333">
          <cell r="A3333" t="str">
            <v>110300000</v>
          </cell>
          <cell r="B3333" t="str">
            <v>900C2CB0011</v>
          </cell>
          <cell r="C3333" t="str">
            <v>ตู้เตี้ย บานเลื่อน 40-90-75</v>
          </cell>
          <cell r="D3333" t="str">
            <v>20 ก.ค. 41</v>
          </cell>
          <cell r="E3333">
            <v>3530.9</v>
          </cell>
          <cell r="F3333">
            <v>0</v>
          </cell>
          <cell r="G3333">
            <v>20</v>
          </cell>
          <cell r="H3333">
            <v>1025.43</v>
          </cell>
          <cell r="I3333">
            <v>1025.43</v>
          </cell>
          <cell r="J3333">
            <v>2505.4699999999998</v>
          </cell>
          <cell r="K3333" t="str">
            <v>900</v>
          </cell>
        </row>
        <row r="3334">
          <cell r="A3334" t="str">
            <v>110300000</v>
          </cell>
          <cell r="B3334" t="str">
            <v>900C2CH0001</v>
          </cell>
          <cell r="C3334" t="str">
            <v>เก้าอี้ จนท. สินไหม+ธุรการ</v>
          </cell>
          <cell r="D3334" t="str">
            <v>20 ก.ค. 41</v>
          </cell>
          <cell r="E3334">
            <v>2220.2800000000002</v>
          </cell>
          <cell r="F3334">
            <v>0</v>
          </cell>
          <cell r="G3334">
            <v>20</v>
          </cell>
          <cell r="H3334">
            <v>644.76</v>
          </cell>
          <cell r="I3334">
            <v>644.76</v>
          </cell>
          <cell r="J3334">
            <v>1575.52</v>
          </cell>
          <cell r="K3334" t="str">
            <v>900</v>
          </cell>
        </row>
        <row r="3335">
          <cell r="A3335" t="str">
            <v>110300000</v>
          </cell>
          <cell r="B3335" t="str">
            <v>900C2CH0002</v>
          </cell>
          <cell r="C3335" t="str">
            <v>เก้าอี้ จนท. สินไหม+ธุรการ</v>
          </cell>
          <cell r="D3335" t="str">
            <v>20 ก.ค. 41</v>
          </cell>
          <cell r="E3335">
            <v>2220.2800000000002</v>
          </cell>
          <cell r="F3335">
            <v>0</v>
          </cell>
          <cell r="G3335">
            <v>20</v>
          </cell>
          <cell r="H3335">
            <v>644.76</v>
          </cell>
          <cell r="I3335">
            <v>644.76</v>
          </cell>
          <cell r="J3335">
            <v>1575.52</v>
          </cell>
          <cell r="K3335" t="str">
            <v>900</v>
          </cell>
        </row>
        <row r="3336">
          <cell r="A3336" t="str">
            <v>110300000</v>
          </cell>
          <cell r="B3336" t="str">
            <v>900C2CH0003</v>
          </cell>
          <cell r="C3336" t="str">
            <v>เก้าอี้ จนท. สินไหม+ธุรการ</v>
          </cell>
          <cell r="D3336" t="str">
            <v>20 ก.ค. 41</v>
          </cell>
          <cell r="E3336">
            <v>2220.2800000000002</v>
          </cell>
          <cell r="F3336">
            <v>0</v>
          </cell>
          <cell r="G3336">
            <v>20</v>
          </cell>
          <cell r="H3336">
            <v>644.76</v>
          </cell>
          <cell r="I3336">
            <v>644.76</v>
          </cell>
          <cell r="J3336">
            <v>1575.52</v>
          </cell>
          <cell r="K3336" t="str">
            <v>900</v>
          </cell>
        </row>
        <row r="3337">
          <cell r="A3337" t="str">
            <v>110300000</v>
          </cell>
          <cell r="B3337" t="str">
            <v>900C2CH0004</v>
          </cell>
          <cell r="C3337" t="str">
            <v>เก้าอี่พักคอย จนที่สินไหม</v>
          </cell>
          <cell r="D3337" t="str">
            <v>20 ก.ค. 41</v>
          </cell>
          <cell r="E3337">
            <v>1783.4</v>
          </cell>
          <cell r="F3337">
            <v>0</v>
          </cell>
          <cell r="G3337">
            <v>20</v>
          </cell>
          <cell r="H3337">
            <v>517.91</v>
          </cell>
          <cell r="I3337">
            <v>517.91</v>
          </cell>
          <cell r="J3337">
            <v>1265.49</v>
          </cell>
          <cell r="K3337" t="str">
            <v>900</v>
          </cell>
        </row>
        <row r="3338">
          <cell r="A3338" t="str">
            <v>110300000</v>
          </cell>
          <cell r="B3338" t="str">
            <v>900C2CH0005</v>
          </cell>
          <cell r="C3338" t="str">
            <v>เก้าอี้ จนท. สินไหม+ธุรการ</v>
          </cell>
          <cell r="D3338" t="str">
            <v>20 ก.ค. 41</v>
          </cell>
          <cell r="E3338">
            <v>2220.2800000000002</v>
          </cell>
          <cell r="F3338">
            <v>0</v>
          </cell>
          <cell r="G3338">
            <v>20</v>
          </cell>
          <cell r="H3338">
            <v>644.76</v>
          </cell>
          <cell r="I3338">
            <v>644.76</v>
          </cell>
          <cell r="J3338">
            <v>1575.52</v>
          </cell>
          <cell r="K3338" t="str">
            <v>900</v>
          </cell>
        </row>
        <row r="3339">
          <cell r="A3339" t="str">
            <v>110300000</v>
          </cell>
          <cell r="B3339" t="str">
            <v>900C2CH0006</v>
          </cell>
          <cell r="C3339" t="str">
            <v>เก้าอี่พักคอย จนที่สินไหม</v>
          </cell>
          <cell r="D3339" t="str">
            <v>20 ก.ค. 41</v>
          </cell>
          <cell r="E3339">
            <v>1783.4</v>
          </cell>
          <cell r="F3339">
            <v>0</v>
          </cell>
          <cell r="G3339">
            <v>20</v>
          </cell>
          <cell r="H3339">
            <v>517.91</v>
          </cell>
          <cell r="I3339">
            <v>517.91</v>
          </cell>
          <cell r="J3339">
            <v>1265.49</v>
          </cell>
          <cell r="K3339" t="str">
            <v>900</v>
          </cell>
        </row>
        <row r="3340">
          <cell r="A3340" t="str">
            <v>110300000</v>
          </cell>
          <cell r="B3340" t="str">
            <v>900C2CH0007</v>
          </cell>
          <cell r="C3340" t="str">
            <v>เก้าอี่พักคอย จนที่สินไหม</v>
          </cell>
          <cell r="D3340" t="str">
            <v>20 ก.ค. 41</v>
          </cell>
          <cell r="E3340">
            <v>1783.4</v>
          </cell>
          <cell r="F3340">
            <v>0</v>
          </cell>
          <cell r="G3340">
            <v>20</v>
          </cell>
          <cell r="H3340">
            <v>517.91</v>
          </cell>
          <cell r="I3340">
            <v>517.91</v>
          </cell>
          <cell r="J3340">
            <v>1265.49</v>
          </cell>
          <cell r="K3340" t="str">
            <v>900</v>
          </cell>
        </row>
        <row r="3341">
          <cell r="A3341" t="str">
            <v>110300000</v>
          </cell>
          <cell r="B3341" t="str">
            <v>900C2CH0008</v>
          </cell>
          <cell r="C3341" t="str">
            <v>เก้าอี่พักคอย จนที่สินไหม</v>
          </cell>
          <cell r="D3341" t="str">
            <v>20 ก.ค. 41</v>
          </cell>
          <cell r="E3341">
            <v>1783.4</v>
          </cell>
          <cell r="F3341">
            <v>0</v>
          </cell>
          <cell r="G3341">
            <v>20</v>
          </cell>
          <cell r="H3341">
            <v>517.91</v>
          </cell>
          <cell r="I3341">
            <v>517.91</v>
          </cell>
          <cell r="J3341">
            <v>1265.49</v>
          </cell>
          <cell r="K3341" t="str">
            <v>900</v>
          </cell>
        </row>
        <row r="3342">
          <cell r="A3342" t="str">
            <v>110300000</v>
          </cell>
          <cell r="B3342" t="str">
            <v>900C2CH0009</v>
          </cell>
          <cell r="C3342" t="str">
            <v>เก้าอี้หัวหน้าสินไหม +สมุห</v>
          </cell>
          <cell r="D3342" t="str">
            <v>20 ก.ค. 41</v>
          </cell>
          <cell r="E3342">
            <v>3937.87</v>
          </cell>
          <cell r="F3342">
            <v>0</v>
          </cell>
          <cell r="G3342">
            <v>20</v>
          </cell>
          <cell r="H3342">
            <v>1143.5899999999999</v>
          </cell>
          <cell r="I3342">
            <v>1143.5899999999999</v>
          </cell>
          <cell r="J3342">
            <v>2794.28</v>
          </cell>
          <cell r="K3342" t="str">
            <v>900</v>
          </cell>
        </row>
        <row r="3343">
          <cell r="A3343" t="str">
            <v>110300000</v>
          </cell>
          <cell r="B3343" t="str">
            <v>900C2CH0010</v>
          </cell>
          <cell r="C3343" t="str">
            <v>เก้าอี้หัวหน้าสินไหม +สมุห</v>
          </cell>
          <cell r="D3343" t="str">
            <v>20 ก.ค. 41</v>
          </cell>
          <cell r="E3343">
            <v>3937.87</v>
          </cell>
          <cell r="F3343">
            <v>0</v>
          </cell>
          <cell r="G3343">
            <v>20</v>
          </cell>
          <cell r="H3343">
            <v>1143.5899999999999</v>
          </cell>
          <cell r="I3343">
            <v>1143.5899999999999</v>
          </cell>
          <cell r="J3343">
            <v>2794.28</v>
          </cell>
          <cell r="K3343" t="str">
            <v>900</v>
          </cell>
        </row>
        <row r="3344">
          <cell r="A3344" t="str">
            <v>110300000</v>
          </cell>
          <cell r="B3344" t="str">
            <v>900C2CH0011</v>
          </cell>
          <cell r="C3344" t="str">
            <v>เก้าอี้พักคอยหัวหน้าสินไหม+สมุห</v>
          </cell>
          <cell r="D3344" t="str">
            <v>20 ก.ค. 41</v>
          </cell>
          <cell r="E3344">
            <v>1783.4</v>
          </cell>
          <cell r="F3344">
            <v>0</v>
          </cell>
          <cell r="G3344">
            <v>20</v>
          </cell>
          <cell r="H3344">
            <v>517.91</v>
          </cell>
          <cell r="I3344">
            <v>517.91</v>
          </cell>
          <cell r="J3344">
            <v>1265.49</v>
          </cell>
          <cell r="K3344" t="str">
            <v>900</v>
          </cell>
        </row>
        <row r="3345">
          <cell r="A3345" t="str">
            <v>110300000</v>
          </cell>
          <cell r="B3345" t="str">
            <v>900C2CH0012</v>
          </cell>
          <cell r="C3345" t="str">
            <v>เก้าอี้พักคอยหัวหน้าสินไหม+สมุห</v>
          </cell>
          <cell r="D3345" t="str">
            <v>20 ก.ค. 41</v>
          </cell>
          <cell r="E3345">
            <v>1783.4</v>
          </cell>
          <cell r="F3345">
            <v>0</v>
          </cell>
          <cell r="G3345">
            <v>20</v>
          </cell>
          <cell r="H3345">
            <v>517.91</v>
          </cell>
          <cell r="I3345">
            <v>517.91</v>
          </cell>
          <cell r="J3345">
            <v>1265.49</v>
          </cell>
          <cell r="K3345" t="str">
            <v>900</v>
          </cell>
        </row>
        <row r="3346">
          <cell r="A3346" t="str">
            <v>110300000</v>
          </cell>
          <cell r="B3346" t="str">
            <v>900C2CH0013</v>
          </cell>
          <cell r="C3346" t="str">
            <v>เก้าอี้พักคอยหัวหน้าสินไหม+สมุห</v>
          </cell>
          <cell r="D3346" t="str">
            <v>20 ก.ค. 41</v>
          </cell>
          <cell r="E3346">
            <v>1783.4</v>
          </cell>
          <cell r="F3346">
            <v>0</v>
          </cell>
          <cell r="G3346">
            <v>20</v>
          </cell>
          <cell r="H3346">
            <v>517.91</v>
          </cell>
          <cell r="I3346">
            <v>517.91</v>
          </cell>
          <cell r="J3346">
            <v>1265.49</v>
          </cell>
          <cell r="K3346" t="str">
            <v>900</v>
          </cell>
        </row>
        <row r="3347">
          <cell r="A3347" t="str">
            <v>110300000</v>
          </cell>
          <cell r="B3347" t="str">
            <v>900C2CH0014</v>
          </cell>
          <cell r="C3347" t="str">
            <v>เก้าอี้พักคอยหัวหน้าสินไหม+สมุห</v>
          </cell>
          <cell r="D3347" t="str">
            <v>20 ก.ค. 41</v>
          </cell>
          <cell r="E3347">
            <v>1783.4</v>
          </cell>
          <cell r="F3347">
            <v>0</v>
          </cell>
          <cell r="G3347">
            <v>20</v>
          </cell>
          <cell r="H3347">
            <v>517.91</v>
          </cell>
          <cell r="I3347">
            <v>517.91</v>
          </cell>
          <cell r="J3347">
            <v>1265.49</v>
          </cell>
          <cell r="K3347" t="str">
            <v>900</v>
          </cell>
        </row>
        <row r="3348">
          <cell r="A3348" t="str">
            <v>110300000</v>
          </cell>
          <cell r="B3348" t="str">
            <v>900C2CH0015</v>
          </cell>
          <cell r="C3348" t="str">
            <v>เก้าอี้ทำงาน ผจก.พนักพิงสูงมีเท้าแขน</v>
          </cell>
          <cell r="D3348" t="str">
            <v>20 ก.ค. 41</v>
          </cell>
          <cell r="E3348">
            <v>4223.12</v>
          </cell>
          <cell r="F3348">
            <v>0</v>
          </cell>
          <cell r="G3348">
            <v>20</v>
          </cell>
          <cell r="H3348">
            <v>1226.48</v>
          </cell>
          <cell r="I3348">
            <v>1226.48</v>
          </cell>
          <cell r="J3348">
            <v>2996.64</v>
          </cell>
          <cell r="K3348" t="str">
            <v>900</v>
          </cell>
        </row>
        <row r="3349">
          <cell r="A3349" t="str">
            <v>110300000</v>
          </cell>
          <cell r="B3349" t="str">
            <v>900C2CH0016</v>
          </cell>
          <cell r="C3349" t="str">
            <v>เก้าอี้พักคอย ผจก. พนีกพิงต่ำ</v>
          </cell>
          <cell r="D3349" t="str">
            <v>20 ก.ค. 41</v>
          </cell>
          <cell r="E3349">
            <v>1783.4</v>
          </cell>
          <cell r="F3349">
            <v>0</v>
          </cell>
          <cell r="G3349">
            <v>20</v>
          </cell>
          <cell r="H3349">
            <v>517.91</v>
          </cell>
          <cell r="I3349">
            <v>517.91</v>
          </cell>
          <cell r="J3349">
            <v>1265.49</v>
          </cell>
          <cell r="K3349" t="str">
            <v>900</v>
          </cell>
        </row>
        <row r="3350">
          <cell r="A3350" t="str">
            <v>110300000</v>
          </cell>
          <cell r="B3350" t="str">
            <v>900C2CH0017</v>
          </cell>
          <cell r="C3350" t="str">
            <v>เก้าอี้พักคอย ผจก. พนีกพิงต่ำ</v>
          </cell>
          <cell r="D3350" t="str">
            <v>20 ก.ค. 41</v>
          </cell>
          <cell r="E3350">
            <v>1783.4</v>
          </cell>
          <cell r="F3350">
            <v>0</v>
          </cell>
          <cell r="G3350">
            <v>20</v>
          </cell>
          <cell r="H3350">
            <v>517.91</v>
          </cell>
          <cell r="I3350">
            <v>517.91</v>
          </cell>
          <cell r="J3350">
            <v>1265.49</v>
          </cell>
          <cell r="K3350" t="str">
            <v>900</v>
          </cell>
        </row>
        <row r="3351">
          <cell r="A3351" t="str">
            <v>110300000</v>
          </cell>
          <cell r="B3351" t="str">
            <v>900C2CH0019</v>
          </cell>
          <cell r="C3351" t="str">
            <v>เก้าอี้ประชุม (ไม่มท้าวแขน)</v>
          </cell>
          <cell r="D3351" t="str">
            <v>20 ก.ค. 41</v>
          </cell>
          <cell r="E3351">
            <v>1927.28</v>
          </cell>
          <cell r="F3351">
            <v>0</v>
          </cell>
          <cell r="G3351">
            <v>20</v>
          </cell>
          <cell r="H3351">
            <v>559.72</v>
          </cell>
          <cell r="I3351">
            <v>559.72</v>
          </cell>
          <cell r="J3351">
            <v>1367.56</v>
          </cell>
          <cell r="K3351" t="str">
            <v>900</v>
          </cell>
        </row>
        <row r="3352">
          <cell r="A3352" t="str">
            <v>110300000</v>
          </cell>
          <cell r="B3352" t="str">
            <v>900C2CH0020</v>
          </cell>
          <cell r="C3352" t="str">
            <v>เก้าอี้ประชุม (ไม่มท้าวแขน)</v>
          </cell>
          <cell r="D3352" t="str">
            <v>20 ก.ค. 41</v>
          </cell>
          <cell r="E3352">
            <v>1927.28</v>
          </cell>
          <cell r="F3352">
            <v>0</v>
          </cell>
          <cell r="G3352">
            <v>20</v>
          </cell>
          <cell r="H3352">
            <v>559.72</v>
          </cell>
          <cell r="I3352">
            <v>559.72</v>
          </cell>
          <cell r="J3352">
            <v>1367.56</v>
          </cell>
          <cell r="K3352" t="str">
            <v>900</v>
          </cell>
        </row>
        <row r="3353">
          <cell r="A3353" t="str">
            <v>110300000</v>
          </cell>
          <cell r="B3353" t="str">
            <v>900C2CH0021</v>
          </cell>
          <cell r="C3353" t="str">
            <v>เก้าอี้ประชุม (ไม่มท้าวแขน)</v>
          </cell>
          <cell r="D3353" t="str">
            <v>20 ก.ค. 41</v>
          </cell>
          <cell r="E3353">
            <v>1927.28</v>
          </cell>
          <cell r="F3353">
            <v>0</v>
          </cell>
          <cell r="G3353">
            <v>20</v>
          </cell>
          <cell r="H3353">
            <v>559.72</v>
          </cell>
          <cell r="I3353">
            <v>559.72</v>
          </cell>
          <cell r="J3353">
            <v>1367.56</v>
          </cell>
          <cell r="K3353" t="str">
            <v>900</v>
          </cell>
        </row>
        <row r="3354">
          <cell r="A3354" t="str">
            <v>110300000</v>
          </cell>
          <cell r="B3354" t="str">
            <v>900C2CH0022</v>
          </cell>
          <cell r="C3354" t="str">
            <v>เก้าอี้ประชุม (ไม่มท้าวแขน)</v>
          </cell>
          <cell r="D3354" t="str">
            <v>20 ก.ค. 41</v>
          </cell>
          <cell r="E3354">
            <v>1927.28</v>
          </cell>
          <cell r="F3354">
            <v>0</v>
          </cell>
          <cell r="G3354">
            <v>20</v>
          </cell>
          <cell r="H3354">
            <v>559.72</v>
          </cell>
          <cell r="I3354">
            <v>559.72</v>
          </cell>
          <cell r="J3354">
            <v>1367.56</v>
          </cell>
          <cell r="K3354" t="str">
            <v>900</v>
          </cell>
        </row>
        <row r="3355">
          <cell r="A3355" t="str">
            <v>110300000</v>
          </cell>
          <cell r="B3355" t="str">
            <v>900C2CH0023</v>
          </cell>
          <cell r="C3355" t="str">
            <v>เก้าอี้ประชุม (ไม่มท้าวแขน)</v>
          </cell>
          <cell r="D3355" t="str">
            <v>20 ก.ค. 41</v>
          </cell>
          <cell r="E3355">
            <v>1927.28</v>
          </cell>
          <cell r="F3355">
            <v>0</v>
          </cell>
          <cell r="G3355">
            <v>20</v>
          </cell>
          <cell r="H3355">
            <v>559.72</v>
          </cell>
          <cell r="I3355">
            <v>559.72</v>
          </cell>
          <cell r="J3355">
            <v>1367.56</v>
          </cell>
          <cell r="K3355" t="str">
            <v>900</v>
          </cell>
        </row>
        <row r="3356">
          <cell r="A3356" t="str">
            <v>110300000</v>
          </cell>
          <cell r="B3356" t="str">
            <v>900C2CH0024</v>
          </cell>
          <cell r="C3356" t="str">
            <v>เก้าอี้ประชุม (ไม่มท้าวแขน)</v>
          </cell>
          <cell r="D3356" t="str">
            <v>20 ก.ค. 41</v>
          </cell>
          <cell r="E3356">
            <v>1927.28</v>
          </cell>
          <cell r="F3356">
            <v>0</v>
          </cell>
          <cell r="G3356">
            <v>20</v>
          </cell>
          <cell r="H3356">
            <v>559.72</v>
          </cell>
          <cell r="I3356">
            <v>559.72</v>
          </cell>
          <cell r="J3356">
            <v>1367.56</v>
          </cell>
          <cell r="K3356" t="str">
            <v>900</v>
          </cell>
        </row>
        <row r="3357">
          <cell r="A3357" t="str">
            <v>110300000</v>
          </cell>
          <cell r="B3357" t="str">
            <v>900C2CH0025</v>
          </cell>
          <cell r="C3357" t="str">
            <v>เก้าอี้ประชุม (ไม่มท้าวแขน)</v>
          </cell>
          <cell r="D3357" t="str">
            <v>20 ก.ค. 41</v>
          </cell>
          <cell r="E3357">
            <v>1927.28</v>
          </cell>
          <cell r="F3357">
            <v>0</v>
          </cell>
          <cell r="G3357">
            <v>20</v>
          </cell>
          <cell r="H3357">
            <v>559.72</v>
          </cell>
          <cell r="I3357">
            <v>559.72</v>
          </cell>
          <cell r="J3357">
            <v>1367.56</v>
          </cell>
          <cell r="K3357" t="str">
            <v>900</v>
          </cell>
        </row>
        <row r="3358">
          <cell r="A3358" t="str">
            <v>110300000</v>
          </cell>
          <cell r="B3358" t="str">
            <v>900C2CH0026</v>
          </cell>
          <cell r="C3358" t="str">
            <v>เก้าอี้ประชุมประธาน (มีท้าวแขน)</v>
          </cell>
          <cell r="D3358" t="str">
            <v>20 ก.ค. 41</v>
          </cell>
          <cell r="E3358">
            <v>3931.87</v>
          </cell>
          <cell r="F3358">
            <v>0</v>
          </cell>
          <cell r="G3358">
            <v>20</v>
          </cell>
          <cell r="H3358">
            <v>1141.8499999999999</v>
          </cell>
          <cell r="I3358">
            <v>1141.8499999999999</v>
          </cell>
          <cell r="J3358">
            <v>2790.02</v>
          </cell>
          <cell r="K3358" t="str">
            <v>900</v>
          </cell>
        </row>
        <row r="3359">
          <cell r="A3359" t="str">
            <v>110300000</v>
          </cell>
          <cell r="B3359" t="str">
            <v>900C2CS0001</v>
          </cell>
          <cell r="C3359" t="str">
            <v>เครื่องคิดเลข</v>
          </cell>
          <cell r="D3359" t="str">
            <v>18 ส.ค. 41</v>
          </cell>
          <cell r="E3359">
            <v>640</v>
          </cell>
          <cell r="F3359">
            <v>0</v>
          </cell>
          <cell r="G3359">
            <v>20</v>
          </cell>
          <cell r="H3359">
            <v>175.68</v>
          </cell>
          <cell r="I3359">
            <v>175.68</v>
          </cell>
          <cell r="J3359">
            <v>464.32</v>
          </cell>
          <cell r="K3359" t="str">
            <v>900</v>
          </cell>
        </row>
        <row r="3360">
          <cell r="A3360" t="str">
            <v>110300000</v>
          </cell>
          <cell r="B3360" t="str">
            <v>900C2CS0002</v>
          </cell>
          <cell r="C3360" t="str">
            <v>เครื่องคิดเลข</v>
          </cell>
          <cell r="D3360" t="str">
            <v>18 ส.ค. 41</v>
          </cell>
          <cell r="E3360">
            <v>640</v>
          </cell>
          <cell r="F3360">
            <v>0</v>
          </cell>
          <cell r="G3360">
            <v>20</v>
          </cell>
          <cell r="H3360">
            <v>175.68</v>
          </cell>
          <cell r="I3360">
            <v>175.68</v>
          </cell>
          <cell r="J3360">
            <v>464.32</v>
          </cell>
          <cell r="K3360" t="str">
            <v>900</v>
          </cell>
        </row>
        <row r="3361">
          <cell r="A3361" t="str">
            <v>110300000</v>
          </cell>
          <cell r="B3361" t="str">
            <v>900C2CS0003</v>
          </cell>
          <cell r="C3361" t="str">
            <v>เครื่องคิดเลข</v>
          </cell>
          <cell r="D3361" t="str">
            <v>18 ส.ค. 41</v>
          </cell>
          <cell r="E3361">
            <v>640</v>
          </cell>
          <cell r="F3361">
            <v>0</v>
          </cell>
          <cell r="G3361">
            <v>20</v>
          </cell>
          <cell r="H3361">
            <v>175.68</v>
          </cell>
          <cell r="I3361">
            <v>175.68</v>
          </cell>
          <cell r="J3361">
            <v>464.32</v>
          </cell>
          <cell r="K3361" t="str">
            <v>900</v>
          </cell>
        </row>
        <row r="3362">
          <cell r="A3362" t="str">
            <v>110300000</v>
          </cell>
          <cell r="B3362" t="str">
            <v>900C2CT0001</v>
          </cell>
          <cell r="C3362" t="str">
            <v>เครื่องคิดเลข CASIO รุ่น DR120LB</v>
          </cell>
          <cell r="D3362" t="str">
            <v>3 ธ.ค. 41</v>
          </cell>
          <cell r="E3362">
            <v>2950</v>
          </cell>
          <cell r="F3362">
            <v>0</v>
          </cell>
          <cell r="G3362">
            <v>20</v>
          </cell>
          <cell r="H3362">
            <v>636.87</v>
          </cell>
          <cell r="I3362">
            <v>636.87</v>
          </cell>
          <cell r="J3362">
            <v>2313.13</v>
          </cell>
          <cell r="K3362" t="str">
            <v>900</v>
          </cell>
        </row>
        <row r="3363">
          <cell r="A3363" t="str">
            <v>110300000</v>
          </cell>
          <cell r="B3363" t="str">
            <v>900C2HF0001</v>
          </cell>
          <cell r="C3363" t="str">
            <v>โซฟาพักคอย 3 ที่นั่ง</v>
          </cell>
          <cell r="D3363" t="str">
            <v>20 ก.ค. 41</v>
          </cell>
          <cell r="E3363">
            <v>7819.85</v>
          </cell>
          <cell r="F3363">
            <v>0</v>
          </cell>
          <cell r="G3363">
            <v>20</v>
          </cell>
          <cell r="H3363">
            <v>2271</v>
          </cell>
          <cell r="I3363">
            <v>2271</v>
          </cell>
          <cell r="J3363">
            <v>5548.85</v>
          </cell>
          <cell r="K3363" t="str">
            <v>900</v>
          </cell>
        </row>
        <row r="3364">
          <cell r="A3364" t="str">
            <v>110300000</v>
          </cell>
          <cell r="B3364" t="str">
            <v>900C2KB0001</v>
          </cell>
          <cell r="C3364" t="str">
            <v>เครื่องบันทึกเทป</v>
          </cell>
          <cell r="D3364" t="str">
            <v>1 มิ.ย. 42</v>
          </cell>
          <cell r="E3364">
            <v>2663.55</v>
          </cell>
          <cell r="F3364">
            <v>0</v>
          </cell>
          <cell r="G3364">
            <v>20</v>
          </cell>
          <cell r="H3364">
            <v>312.3</v>
          </cell>
          <cell r="I3364">
            <v>312.3</v>
          </cell>
          <cell r="J3364">
            <v>2351.25</v>
          </cell>
          <cell r="K3364" t="str">
            <v>800</v>
          </cell>
        </row>
        <row r="3365">
          <cell r="A3365" t="str">
            <v>110300000</v>
          </cell>
          <cell r="B3365" t="str">
            <v>900C2PA0001</v>
          </cell>
          <cell r="C3365" t="str">
            <v>PARTITION 180-150</v>
          </cell>
          <cell r="D3365" t="str">
            <v>20 ก.ค. 41</v>
          </cell>
          <cell r="E3365">
            <v>6646.77</v>
          </cell>
          <cell r="F3365">
            <v>0</v>
          </cell>
          <cell r="G3365">
            <v>20</v>
          </cell>
          <cell r="H3365">
            <v>1930.24</v>
          </cell>
          <cell r="I3365">
            <v>1930.24</v>
          </cell>
          <cell r="J3365">
            <v>4716.53</v>
          </cell>
          <cell r="K3365" t="str">
            <v>900</v>
          </cell>
        </row>
        <row r="3366">
          <cell r="A3366" t="str">
            <v>110300000</v>
          </cell>
          <cell r="B3366" t="str">
            <v>900C2PA0002</v>
          </cell>
          <cell r="C3366" t="str">
            <v>PARTITION 180-150</v>
          </cell>
          <cell r="D3366" t="str">
            <v>20 ก.ค. 41</v>
          </cell>
          <cell r="E3366">
            <v>6646.77</v>
          </cell>
          <cell r="F3366">
            <v>0</v>
          </cell>
          <cell r="G3366">
            <v>20</v>
          </cell>
          <cell r="H3366">
            <v>1930.24</v>
          </cell>
          <cell r="I3366">
            <v>1930.24</v>
          </cell>
          <cell r="J3366">
            <v>4716.53</v>
          </cell>
          <cell r="K3366" t="str">
            <v>900</v>
          </cell>
        </row>
        <row r="3367">
          <cell r="A3367" t="str">
            <v>110300000</v>
          </cell>
          <cell r="B3367" t="str">
            <v>900C2PT0002</v>
          </cell>
          <cell r="C3367" t="str">
            <v>กระติกน้ำร้อน</v>
          </cell>
          <cell r="D3367" t="str">
            <v>28 ต.ค. 41</v>
          </cell>
          <cell r="E3367">
            <v>672.73</v>
          </cell>
          <cell r="F3367">
            <v>0</v>
          </cell>
          <cell r="G3367">
            <v>20</v>
          </cell>
          <cell r="H3367">
            <v>158.53</v>
          </cell>
          <cell r="I3367">
            <v>158.53</v>
          </cell>
          <cell r="J3367">
            <v>514.20000000000005</v>
          </cell>
          <cell r="K3367" t="str">
            <v>900</v>
          </cell>
        </row>
        <row r="3368">
          <cell r="A3368" t="str">
            <v>110300000</v>
          </cell>
          <cell r="B3368" t="str">
            <v>900C2RF0001</v>
          </cell>
          <cell r="C3368" t="str">
            <v>ตู้เย็น</v>
          </cell>
          <cell r="D3368" t="str">
            <v>20 ก.ค. 41</v>
          </cell>
          <cell r="E3368">
            <v>5146.3599999999997</v>
          </cell>
          <cell r="F3368">
            <v>0</v>
          </cell>
          <cell r="G3368">
            <v>20</v>
          </cell>
          <cell r="H3368">
            <v>1494.6</v>
          </cell>
          <cell r="I3368">
            <v>1494.6</v>
          </cell>
          <cell r="J3368">
            <v>3651.76</v>
          </cell>
          <cell r="K3368" t="str">
            <v>900</v>
          </cell>
        </row>
        <row r="3369">
          <cell r="A3369" t="str">
            <v>110300000</v>
          </cell>
          <cell r="B3369" t="str">
            <v>900C2TA0001</v>
          </cell>
          <cell r="C3369" t="str">
            <v>โต๊ะทำงาน จนท.สินไหม 60-135-75</v>
          </cell>
          <cell r="D3369" t="str">
            <v>20 ก.ค. 41</v>
          </cell>
          <cell r="E3369">
            <v>4157.29</v>
          </cell>
          <cell r="F3369">
            <v>0</v>
          </cell>
          <cell r="G3369">
            <v>20</v>
          </cell>
          <cell r="H3369">
            <v>1207.3599999999999</v>
          </cell>
          <cell r="I3369">
            <v>1207.3599999999999</v>
          </cell>
          <cell r="J3369">
            <v>2949.93</v>
          </cell>
          <cell r="K3369" t="str">
            <v>900</v>
          </cell>
        </row>
        <row r="3370">
          <cell r="A3370" t="str">
            <v>110300000</v>
          </cell>
          <cell r="B3370" t="str">
            <v>900C2TA0002</v>
          </cell>
          <cell r="C3370" t="str">
            <v>โต๊ะทำงาน จนท.สินไหม 60-135-75</v>
          </cell>
          <cell r="D3370" t="str">
            <v>20 ก.ค. 41</v>
          </cell>
          <cell r="E3370">
            <v>4157.29</v>
          </cell>
          <cell r="F3370">
            <v>0</v>
          </cell>
          <cell r="G3370">
            <v>20</v>
          </cell>
          <cell r="H3370">
            <v>1207.3599999999999</v>
          </cell>
          <cell r="I3370">
            <v>1207.3599999999999</v>
          </cell>
          <cell r="J3370">
            <v>2949.93</v>
          </cell>
          <cell r="K3370" t="str">
            <v>900</v>
          </cell>
        </row>
        <row r="3371">
          <cell r="A3371" t="str">
            <v>110300000</v>
          </cell>
          <cell r="B3371" t="str">
            <v>900C2TA0003</v>
          </cell>
          <cell r="C3371" t="str">
            <v>โต๊ะคอมพิวเตอร์ 50-90-75์</v>
          </cell>
          <cell r="D3371" t="str">
            <v>20 ก.ค. 41</v>
          </cell>
          <cell r="E3371">
            <v>2177.39</v>
          </cell>
          <cell r="F3371">
            <v>0</v>
          </cell>
          <cell r="G3371">
            <v>20</v>
          </cell>
          <cell r="H3371">
            <v>632.37</v>
          </cell>
          <cell r="I3371">
            <v>632.37</v>
          </cell>
          <cell r="J3371">
            <v>1545.02</v>
          </cell>
          <cell r="K3371" t="str">
            <v>900</v>
          </cell>
        </row>
        <row r="3372">
          <cell r="A3372" t="str">
            <v>110300000</v>
          </cell>
          <cell r="B3372" t="str">
            <v>900C2TA0004</v>
          </cell>
          <cell r="C3372" t="str">
            <v>โต๊ะทำงาน ผจก. 75-180-75์</v>
          </cell>
          <cell r="D3372" t="str">
            <v>20 ก.ค. 41</v>
          </cell>
          <cell r="E3372">
            <v>4812.6000000000004</v>
          </cell>
          <cell r="F3372">
            <v>0</v>
          </cell>
          <cell r="G3372">
            <v>20</v>
          </cell>
          <cell r="H3372">
            <v>1397.64</v>
          </cell>
          <cell r="I3372">
            <v>1397.64</v>
          </cell>
          <cell r="J3372">
            <v>3414.96</v>
          </cell>
          <cell r="K3372" t="str">
            <v>900</v>
          </cell>
        </row>
        <row r="3373">
          <cell r="A3373" t="str">
            <v>110300000</v>
          </cell>
          <cell r="B3373" t="str">
            <v>900C2TA0005</v>
          </cell>
          <cell r="C3373" t="str">
            <v>โต๊ะคอมพิวเตอร์ 50-90-75</v>
          </cell>
          <cell r="D3373" t="str">
            <v>20 ก.ค. 41</v>
          </cell>
          <cell r="E3373">
            <v>2177.39</v>
          </cell>
          <cell r="F3373">
            <v>0</v>
          </cell>
          <cell r="G3373">
            <v>20</v>
          </cell>
          <cell r="H3373">
            <v>632.37</v>
          </cell>
          <cell r="I3373">
            <v>632.37</v>
          </cell>
          <cell r="J3373">
            <v>1545.02</v>
          </cell>
          <cell r="K3373" t="str">
            <v>900</v>
          </cell>
        </row>
        <row r="3374">
          <cell r="A3374" t="str">
            <v>110300000</v>
          </cell>
          <cell r="B3374" t="str">
            <v>900C2TA0006</v>
          </cell>
          <cell r="C3374" t="str">
            <v>โต๊ะข้างโซฟา 50-50-40</v>
          </cell>
          <cell r="D3374" t="str">
            <v>20 ก.ค. 41</v>
          </cell>
          <cell r="E3374">
            <v>1564.97</v>
          </cell>
          <cell r="F3374">
            <v>0</v>
          </cell>
          <cell r="G3374">
            <v>20</v>
          </cell>
          <cell r="H3374">
            <v>454.48</v>
          </cell>
          <cell r="I3374">
            <v>454.48</v>
          </cell>
          <cell r="J3374">
            <v>1110.49</v>
          </cell>
          <cell r="K3374" t="str">
            <v>900</v>
          </cell>
        </row>
        <row r="3375">
          <cell r="A3375" t="str">
            <v>110300000</v>
          </cell>
          <cell r="B3375" t="str">
            <v>900C2TA0007</v>
          </cell>
          <cell r="C3375" t="str">
            <v>โต๊ะข้างโซฟา 50-50-40</v>
          </cell>
          <cell r="D3375" t="str">
            <v>20 ก.ค. 41</v>
          </cell>
          <cell r="E3375">
            <v>1564.97</v>
          </cell>
          <cell r="F3375">
            <v>0</v>
          </cell>
          <cell r="G3375">
            <v>20</v>
          </cell>
          <cell r="H3375">
            <v>454.48</v>
          </cell>
          <cell r="I3375">
            <v>454.48</v>
          </cell>
          <cell r="J3375">
            <v>1110.49</v>
          </cell>
          <cell r="K3375" t="str">
            <v>900</v>
          </cell>
        </row>
        <row r="3376">
          <cell r="A3376" t="str">
            <v>110300000</v>
          </cell>
          <cell r="B3376" t="str">
            <v>900C2TA0008</v>
          </cell>
          <cell r="C3376" t="str">
            <v>โต๊ะประชุม 105-240-75</v>
          </cell>
          <cell r="D3376" t="str">
            <v>20 ก.ค. 41</v>
          </cell>
          <cell r="E3376">
            <v>8526</v>
          </cell>
          <cell r="F3376">
            <v>0</v>
          </cell>
          <cell r="G3376">
            <v>20</v>
          </cell>
          <cell r="H3376">
            <v>2476.0700000000002</v>
          </cell>
          <cell r="I3376">
            <v>2476.0700000000002</v>
          </cell>
          <cell r="J3376">
            <v>6049.93</v>
          </cell>
          <cell r="K3376" t="str">
            <v>900</v>
          </cell>
        </row>
        <row r="3377">
          <cell r="A3377" t="str">
            <v>110300000</v>
          </cell>
          <cell r="B3377" t="str">
            <v>900C2TA0009</v>
          </cell>
          <cell r="C3377" t="str">
            <v>โต๊ะทำงาน จนท.สินไหม 60-135-75</v>
          </cell>
          <cell r="D3377" t="str">
            <v>20 ก.ค. 41</v>
          </cell>
          <cell r="E3377">
            <v>4157.29</v>
          </cell>
          <cell r="F3377">
            <v>0</v>
          </cell>
          <cell r="G3377">
            <v>20</v>
          </cell>
          <cell r="H3377">
            <v>1207.3599999999999</v>
          </cell>
          <cell r="I3377">
            <v>1207.3599999999999</v>
          </cell>
          <cell r="J3377">
            <v>2949.93</v>
          </cell>
          <cell r="K3377" t="str">
            <v>900</v>
          </cell>
        </row>
        <row r="3378">
          <cell r="A3378" t="str">
            <v>110300000</v>
          </cell>
          <cell r="B3378" t="str">
            <v>900C2TA0010</v>
          </cell>
          <cell r="C3378" t="str">
            <v>โต๊ะทำงาน จนท.สินไหม 60-135-75</v>
          </cell>
          <cell r="D3378" t="str">
            <v>20 ก.ค. 41</v>
          </cell>
          <cell r="E3378">
            <v>4157.29</v>
          </cell>
          <cell r="F3378">
            <v>0</v>
          </cell>
          <cell r="G3378">
            <v>20</v>
          </cell>
          <cell r="H3378">
            <v>1207.3599999999999</v>
          </cell>
          <cell r="I3378">
            <v>1207.3599999999999</v>
          </cell>
          <cell r="J3378">
            <v>2949.93</v>
          </cell>
          <cell r="K3378" t="str">
            <v>900</v>
          </cell>
        </row>
        <row r="3379">
          <cell r="A3379" t="str">
            <v>110300000</v>
          </cell>
          <cell r="B3379" t="str">
            <v>900C2TA0011</v>
          </cell>
          <cell r="C3379" t="str">
            <v>โต๊ะเข้ามุม จนท.สินไหม</v>
          </cell>
          <cell r="D3379" t="str">
            <v>20 ก.ค. 41</v>
          </cell>
          <cell r="E3379">
            <v>1325.58</v>
          </cell>
          <cell r="F3379">
            <v>0</v>
          </cell>
          <cell r="G3379">
            <v>20</v>
          </cell>
          <cell r="H3379">
            <v>385</v>
          </cell>
          <cell r="I3379">
            <v>385</v>
          </cell>
          <cell r="J3379">
            <v>940.58</v>
          </cell>
          <cell r="K3379" t="str">
            <v>900</v>
          </cell>
        </row>
        <row r="3380">
          <cell r="A3380" t="str">
            <v>110300000</v>
          </cell>
          <cell r="B3380" t="str">
            <v>900C2TA0012</v>
          </cell>
          <cell r="C3380" t="str">
            <v>โต๊ะทำงาน จนท.ธุรการ 60-120-75</v>
          </cell>
          <cell r="D3380" t="str">
            <v>20 ก.ค. 41</v>
          </cell>
          <cell r="E3380">
            <v>3385.28</v>
          </cell>
          <cell r="F3380">
            <v>0</v>
          </cell>
          <cell r="G3380">
            <v>20</v>
          </cell>
          <cell r="H3380">
            <v>983.1</v>
          </cell>
          <cell r="I3380">
            <v>983.1</v>
          </cell>
          <cell r="J3380">
            <v>2402.1799999999998</v>
          </cell>
          <cell r="K3380" t="str">
            <v>900</v>
          </cell>
        </row>
        <row r="3381">
          <cell r="A3381" t="str">
            <v>110300000</v>
          </cell>
          <cell r="B3381" t="str">
            <v>900C2TA0013</v>
          </cell>
          <cell r="C3381" t="str">
            <v>โต๊ะ คอมพิวเตอร์ 50-135-75</v>
          </cell>
          <cell r="D3381" t="str">
            <v>20 ก.ค. 41</v>
          </cell>
          <cell r="E3381">
            <v>3669.54</v>
          </cell>
          <cell r="F3381">
            <v>0</v>
          </cell>
          <cell r="G3381">
            <v>20</v>
          </cell>
          <cell r="H3381">
            <v>1065.6500000000001</v>
          </cell>
          <cell r="I3381">
            <v>1065.6500000000001</v>
          </cell>
          <cell r="J3381">
            <v>2603.89</v>
          </cell>
          <cell r="K3381" t="str">
            <v>900</v>
          </cell>
        </row>
        <row r="3382">
          <cell r="A3382" t="str">
            <v>110300000</v>
          </cell>
          <cell r="B3382" t="str">
            <v>900C2TA0014</v>
          </cell>
          <cell r="C3382" t="str">
            <v>โต๊ะทำงานหัวหน้าสินไหม และสมุห์</v>
          </cell>
          <cell r="D3382" t="str">
            <v>20 ก.ค. 41</v>
          </cell>
          <cell r="E3382">
            <v>4470.4799999999996</v>
          </cell>
          <cell r="F3382">
            <v>0</v>
          </cell>
          <cell r="G3382">
            <v>20</v>
          </cell>
          <cell r="H3382">
            <v>1298.32</v>
          </cell>
          <cell r="I3382">
            <v>1298.32</v>
          </cell>
          <cell r="J3382">
            <v>3172.16</v>
          </cell>
          <cell r="K3382" t="str">
            <v>900</v>
          </cell>
        </row>
        <row r="3383">
          <cell r="A3383" t="str">
            <v>110300000</v>
          </cell>
          <cell r="B3383" t="str">
            <v>900C2TA0015</v>
          </cell>
          <cell r="C3383" t="str">
            <v>โต๊ะทำงานหัวหน้าสินไหม และสมุห์</v>
          </cell>
          <cell r="D3383" t="str">
            <v>20 ก.ค. 41</v>
          </cell>
          <cell r="E3383">
            <v>4470.4799999999996</v>
          </cell>
          <cell r="F3383">
            <v>0</v>
          </cell>
          <cell r="G3383">
            <v>20</v>
          </cell>
          <cell r="H3383">
            <v>1298.32</v>
          </cell>
          <cell r="I3383">
            <v>1298.32</v>
          </cell>
          <cell r="J3383">
            <v>3172.16</v>
          </cell>
          <cell r="K3383" t="str">
            <v>900</v>
          </cell>
        </row>
        <row r="3384">
          <cell r="A3384" t="str">
            <v>110300000</v>
          </cell>
          <cell r="B3384" t="str">
            <v>900C2TA0016</v>
          </cell>
          <cell r="C3384" t="str">
            <v>โต๊ะคอมพิวเตอร์ 50-90-75์</v>
          </cell>
          <cell r="D3384" t="str">
            <v>20 ก.ค. 41</v>
          </cell>
          <cell r="E3384">
            <v>2177.39</v>
          </cell>
          <cell r="F3384">
            <v>0</v>
          </cell>
          <cell r="G3384">
            <v>20</v>
          </cell>
          <cell r="H3384">
            <v>632.37</v>
          </cell>
          <cell r="I3384">
            <v>632.37</v>
          </cell>
          <cell r="J3384">
            <v>1545.02</v>
          </cell>
          <cell r="K3384" t="str">
            <v>900</v>
          </cell>
        </row>
        <row r="3385">
          <cell r="A3385" t="str">
            <v>110300000</v>
          </cell>
          <cell r="B3385" t="str">
            <v>901C2CB0001</v>
          </cell>
          <cell r="C3385" t="str">
            <v>ตู้เก็บเอกสาร (บานเลื่อน)</v>
          </cell>
          <cell r="D3385" t="str">
            <v>20 ก.ค. 41</v>
          </cell>
          <cell r="E3385">
            <v>2319.94</v>
          </cell>
          <cell r="F3385">
            <v>0</v>
          </cell>
          <cell r="G3385">
            <v>20</v>
          </cell>
          <cell r="H3385">
            <v>673.78</v>
          </cell>
          <cell r="I3385">
            <v>673.78</v>
          </cell>
          <cell r="J3385">
            <v>1646.16</v>
          </cell>
          <cell r="K3385" t="str">
            <v>901</v>
          </cell>
        </row>
        <row r="3386">
          <cell r="A3386" t="str">
            <v>110300000</v>
          </cell>
          <cell r="B3386" t="str">
            <v>901C2CB0002</v>
          </cell>
          <cell r="C3386" t="str">
            <v>ตู้เก็บเอกสาร (บานเลื่อน)</v>
          </cell>
          <cell r="D3386" t="str">
            <v>20 ก.ค. 41</v>
          </cell>
          <cell r="E3386">
            <v>2319.94</v>
          </cell>
          <cell r="F3386">
            <v>0</v>
          </cell>
          <cell r="G3386">
            <v>20</v>
          </cell>
          <cell r="H3386">
            <v>673.78</v>
          </cell>
          <cell r="I3386">
            <v>673.78</v>
          </cell>
          <cell r="J3386">
            <v>1646.16</v>
          </cell>
          <cell r="K3386" t="str">
            <v>901</v>
          </cell>
        </row>
        <row r="3387">
          <cell r="A3387" t="str">
            <v>110300000</v>
          </cell>
          <cell r="B3387" t="str">
            <v>901C2CB0003</v>
          </cell>
          <cell r="C3387" t="str">
            <v>ตู้เก็บเอกสาร (บานลิ้นชัก)</v>
          </cell>
          <cell r="D3387" t="str">
            <v>20 ก.ค. 41</v>
          </cell>
          <cell r="E3387">
            <v>3460.84</v>
          </cell>
          <cell r="F3387">
            <v>0</v>
          </cell>
          <cell r="G3387">
            <v>20</v>
          </cell>
          <cell r="H3387">
            <v>1005.1</v>
          </cell>
          <cell r="I3387">
            <v>1005.1</v>
          </cell>
          <cell r="J3387">
            <v>2455.7399999999998</v>
          </cell>
          <cell r="K3387" t="str">
            <v>901</v>
          </cell>
        </row>
        <row r="3388">
          <cell r="A3388" t="str">
            <v>110300000</v>
          </cell>
          <cell r="B3388" t="str">
            <v>901C2CB0004</v>
          </cell>
          <cell r="C3388" t="str">
            <v>ตู้เก็บเอกสาร</v>
          </cell>
          <cell r="D3388" t="str">
            <v>20 ก.ค. 41</v>
          </cell>
          <cell r="E3388">
            <v>4610.55</v>
          </cell>
          <cell r="F3388">
            <v>0</v>
          </cell>
          <cell r="G3388">
            <v>20</v>
          </cell>
          <cell r="H3388">
            <v>1339</v>
          </cell>
          <cell r="I3388">
            <v>1339</v>
          </cell>
          <cell r="J3388">
            <v>3271.55</v>
          </cell>
          <cell r="K3388" t="str">
            <v>901</v>
          </cell>
        </row>
        <row r="3389">
          <cell r="A3389" t="str">
            <v>110300000</v>
          </cell>
          <cell r="B3389" t="str">
            <v>901C2CB0005</v>
          </cell>
          <cell r="C3389" t="str">
            <v>ตู้เก็บเอกสาร</v>
          </cell>
          <cell r="D3389" t="str">
            <v>20 ก.ค. 41</v>
          </cell>
          <cell r="E3389">
            <v>4610.55</v>
          </cell>
          <cell r="F3389">
            <v>0</v>
          </cell>
          <cell r="G3389">
            <v>20</v>
          </cell>
          <cell r="H3389">
            <v>1339</v>
          </cell>
          <cell r="I3389">
            <v>1339</v>
          </cell>
          <cell r="J3389">
            <v>3271.55</v>
          </cell>
          <cell r="K3389" t="str">
            <v>901</v>
          </cell>
        </row>
        <row r="3390">
          <cell r="A3390" t="str">
            <v>110300000</v>
          </cell>
          <cell r="B3390" t="str">
            <v>901C2CB0006</v>
          </cell>
          <cell r="C3390" t="str">
            <v>ตู้เก็บเอกสาร</v>
          </cell>
          <cell r="D3390" t="str">
            <v>20 ก.ค. 41</v>
          </cell>
          <cell r="E3390">
            <v>4610.55</v>
          </cell>
          <cell r="F3390">
            <v>0</v>
          </cell>
          <cell r="G3390">
            <v>20</v>
          </cell>
          <cell r="H3390">
            <v>1339</v>
          </cell>
          <cell r="I3390">
            <v>1339</v>
          </cell>
          <cell r="J3390">
            <v>3271.55</v>
          </cell>
          <cell r="K3390" t="str">
            <v>901</v>
          </cell>
        </row>
        <row r="3391">
          <cell r="A3391" t="str">
            <v>110300000</v>
          </cell>
          <cell r="B3391" t="str">
            <v>901C2CH0001</v>
          </cell>
          <cell r="C3391" t="str">
            <v>เก้าอี้พักคอย พนักพิงต่ำไม่มีที่ท้าวแขน</v>
          </cell>
          <cell r="D3391" t="str">
            <v>20 ก.ค. 41</v>
          </cell>
          <cell r="E3391">
            <v>1748.02</v>
          </cell>
          <cell r="F3391">
            <v>0</v>
          </cell>
          <cell r="G3391">
            <v>20</v>
          </cell>
          <cell r="H3391">
            <v>507.59</v>
          </cell>
          <cell r="I3391">
            <v>507.59</v>
          </cell>
          <cell r="J3391">
            <v>1240.43</v>
          </cell>
          <cell r="K3391" t="str">
            <v>901</v>
          </cell>
        </row>
        <row r="3392">
          <cell r="A3392" t="str">
            <v>110300000</v>
          </cell>
          <cell r="B3392" t="str">
            <v>901C2CH0002</v>
          </cell>
          <cell r="C3392" t="str">
            <v>เก้าอี้พักคอย พนักพิงต่ำไม่มีที่ท้าวแขน</v>
          </cell>
          <cell r="D3392" t="str">
            <v>20 ก.ค. 41</v>
          </cell>
          <cell r="E3392">
            <v>1748.02</v>
          </cell>
          <cell r="F3392">
            <v>0</v>
          </cell>
          <cell r="G3392">
            <v>20</v>
          </cell>
          <cell r="H3392">
            <v>507.59</v>
          </cell>
          <cell r="I3392">
            <v>507.59</v>
          </cell>
          <cell r="J3392">
            <v>1240.43</v>
          </cell>
          <cell r="K3392" t="str">
            <v>901</v>
          </cell>
        </row>
        <row r="3393">
          <cell r="A3393" t="str">
            <v>110300000</v>
          </cell>
          <cell r="B3393" t="str">
            <v>901C2CH0003</v>
          </cell>
          <cell r="C3393" t="str">
            <v>เก้าอี้พักคอย พนักพิงต่ำไม่มีที่ท้าวแขน</v>
          </cell>
          <cell r="D3393" t="str">
            <v>20 ก.ค. 41</v>
          </cell>
          <cell r="E3393">
            <v>1748.02</v>
          </cell>
          <cell r="F3393">
            <v>0</v>
          </cell>
          <cell r="G3393">
            <v>20</v>
          </cell>
          <cell r="H3393">
            <v>507.59</v>
          </cell>
          <cell r="I3393">
            <v>507.59</v>
          </cell>
          <cell r="J3393">
            <v>1240.43</v>
          </cell>
          <cell r="K3393" t="str">
            <v>901</v>
          </cell>
        </row>
        <row r="3394">
          <cell r="A3394" t="str">
            <v>110300000</v>
          </cell>
          <cell r="B3394" t="str">
            <v>901C2CH0004</v>
          </cell>
          <cell r="C3394" t="str">
            <v>เก้าอี้พักคอย พนักพิงต่ำไม่มีที่ท้าวแขน</v>
          </cell>
          <cell r="D3394" t="str">
            <v>20 ก.ค. 41</v>
          </cell>
          <cell r="E3394">
            <v>1748.02</v>
          </cell>
          <cell r="F3394">
            <v>0</v>
          </cell>
          <cell r="G3394">
            <v>20</v>
          </cell>
          <cell r="H3394">
            <v>507.59</v>
          </cell>
          <cell r="I3394">
            <v>507.59</v>
          </cell>
          <cell r="J3394">
            <v>1240.43</v>
          </cell>
          <cell r="K3394" t="str">
            <v>901</v>
          </cell>
        </row>
        <row r="3395">
          <cell r="A3395" t="str">
            <v>110300000</v>
          </cell>
          <cell r="B3395" t="str">
            <v>901C2CH0005</v>
          </cell>
          <cell r="C3395" t="str">
            <v>เก้าอี้ทำงานผู้จัดการ</v>
          </cell>
          <cell r="D3395" t="str">
            <v>20 ก.ค. 41</v>
          </cell>
          <cell r="E3395">
            <v>4139.33</v>
          </cell>
          <cell r="F3395">
            <v>0</v>
          </cell>
          <cell r="G3395">
            <v>20</v>
          </cell>
          <cell r="H3395">
            <v>1202.07</v>
          </cell>
          <cell r="I3395">
            <v>1202.07</v>
          </cell>
          <cell r="J3395">
            <v>2937.26</v>
          </cell>
          <cell r="K3395" t="str">
            <v>901</v>
          </cell>
        </row>
        <row r="3396">
          <cell r="A3396" t="str">
            <v>110300000</v>
          </cell>
          <cell r="B3396" t="str">
            <v>901C2CH0006</v>
          </cell>
          <cell r="C3396" t="str">
            <v>เก้าอี้จนท.สินไหม พนักพิงต่ำ</v>
          </cell>
          <cell r="D3396" t="str">
            <v>20 ก.ค. 41</v>
          </cell>
          <cell r="E3396">
            <v>2176.23</v>
          </cell>
          <cell r="F3396">
            <v>0</v>
          </cell>
          <cell r="G3396">
            <v>20</v>
          </cell>
          <cell r="H3396">
            <v>632.02</v>
          </cell>
          <cell r="I3396">
            <v>632.02</v>
          </cell>
          <cell r="J3396">
            <v>1544.21</v>
          </cell>
          <cell r="K3396" t="str">
            <v>901</v>
          </cell>
        </row>
        <row r="3397">
          <cell r="A3397" t="str">
            <v>110300000</v>
          </cell>
          <cell r="B3397" t="str">
            <v>901C2CH0007</v>
          </cell>
          <cell r="C3397" t="str">
            <v>เก้าอี้จนท.สินไหม พนักพิงต่ำ</v>
          </cell>
          <cell r="D3397" t="str">
            <v>20 ก.ค. 41</v>
          </cell>
          <cell r="E3397">
            <v>2176.23</v>
          </cell>
          <cell r="F3397">
            <v>0</v>
          </cell>
          <cell r="G3397">
            <v>20</v>
          </cell>
          <cell r="H3397">
            <v>632.02</v>
          </cell>
          <cell r="I3397">
            <v>632.02</v>
          </cell>
          <cell r="J3397">
            <v>1544.21</v>
          </cell>
          <cell r="K3397" t="str">
            <v>901</v>
          </cell>
        </row>
        <row r="3398">
          <cell r="A3398" t="str">
            <v>110300000</v>
          </cell>
          <cell r="B3398" t="str">
            <v>901C2CH0008</v>
          </cell>
          <cell r="C3398" t="str">
            <v>เก้าอี้จนท.สินไหม พนักพิงต่ำ</v>
          </cell>
          <cell r="D3398" t="str">
            <v>20 ก.ค. 41</v>
          </cell>
          <cell r="E3398">
            <v>2176.23</v>
          </cell>
          <cell r="F3398">
            <v>0</v>
          </cell>
          <cell r="G3398">
            <v>20</v>
          </cell>
          <cell r="H3398">
            <v>632.02</v>
          </cell>
          <cell r="I3398">
            <v>632.02</v>
          </cell>
          <cell r="J3398">
            <v>1544.21</v>
          </cell>
          <cell r="K3398" t="str">
            <v>901</v>
          </cell>
        </row>
        <row r="3399">
          <cell r="A3399" t="str">
            <v>110300000</v>
          </cell>
          <cell r="B3399" t="str">
            <v>901C2CH0009</v>
          </cell>
          <cell r="C3399" t="str">
            <v>เก้าอี้พักคอย พนักพิงต่ำไม่มีท้าวแขน</v>
          </cell>
          <cell r="D3399" t="str">
            <v>20 ก.ค. 41</v>
          </cell>
          <cell r="E3399">
            <v>1748.02</v>
          </cell>
          <cell r="F3399">
            <v>0</v>
          </cell>
          <cell r="G3399">
            <v>20</v>
          </cell>
          <cell r="H3399">
            <v>507.59</v>
          </cell>
          <cell r="I3399">
            <v>507.59</v>
          </cell>
          <cell r="J3399">
            <v>1240.43</v>
          </cell>
          <cell r="K3399" t="str">
            <v>901</v>
          </cell>
        </row>
        <row r="3400">
          <cell r="A3400" t="str">
            <v>110300000</v>
          </cell>
          <cell r="B3400" t="str">
            <v>901C2CH0010</v>
          </cell>
          <cell r="C3400" t="str">
            <v>เก้าอี้พักคอย พนักพิงต่ำไม่มีที่ท้าวแขน</v>
          </cell>
          <cell r="D3400" t="str">
            <v>20 ก.ค. 41</v>
          </cell>
          <cell r="E3400">
            <v>1748.02</v>
          </cell>
          <cell r="F3400">
            <v>0</v>
          </cell>
          <cell r="G3400">
            <v>20</v>
          </cell>
          <cell r="H3400">
            <v>507.59</v>
          </cell>
          <cell r="I3400">
            <v>507.59</v>
          </cell>
          <cell r="J3400">
            <v>1240.43</v>
          </cell>
          <cell r="K3400" t="str">
            <v>901</v>
          </cell>
        </row>
        <row r="3401">
          <cell r="A3401" t="str">
            <v>110300000</v>
          </cell>
          <cell r="B3401" t="str">
            <v>901C2CS0001</v>
          </cell>
          <cell r="C3401" t="str">
            <v>เครื่องคิดเลข</v>
          </cell>
          <cell r="D3401" t="str">
            <v>18 ส.ค. 41</v>
          </cell>
          <cell r="E3401">
            <v>640</v>
          </cell>
          <cell r="F3401">
            <v>0</v>
          </cell>
          <cell r="G3401">
            <v>20</v>
          </cell>
          <cell r="H3401">
            <v>175.68</v>
          </cell>
          <cell r="I3401">
            <v>175.68</v>
          </cell>
          <cell r="J3401">
            <v>464.32</v>
          </cell>
          <cell r="K3401" t="str">
            <v>901</v>
          </cell>
        </row>
        <row r="3402">
          <cell r="A3402" t="str">
            <v>110300000</v>
          </cell>
          <cell r="B3402" t="str">
            <v>901C2CS0002</v>
          </cell>
          <cell r="C3402" t="str">
            <v>เครื่องคิดเลข</v>
          </cell>
          <cell r="D3402" t="str">
            <v>18 ส.ค. 41</v>
          </cell>
          <cell r="E3402">
            <v>640</v>
          </cell>
          <cell r="F3402">
            <v>0</v>
          </cell>
          <cell r="G3402">
            <v>20</v>
          </cell>
          <cell r="H3402">
            <v>175.68</v>
          </cell>
          <cell r="I3402">
            <v>175.68</v>
          </cell>
          <cell r="J3402">
            <v>464.32</v>
          </cell>
          <cell r="K3402" t="str">
            <v>901</v>
          </cell>
        </row>
        <row r="3403">
          <cell r="A3403" t="str">
            <v>110300000</v>
          </cell>
          <cell r="B3403" t="str">
            <v>901C2HF0002</v>
          </cell>
          <cell r="C3403" t="str">
            <v>โซฟาพักนั่งคอย3 ที่นั่ง</v>
          </cell>
          <cell r="D3403" t="str">
            <v>20 ก.ค. 41</v>
          </cell>
          <cell r="E3403">
            <v>1533.92</v>
          </cell>
          <cell r="F3403">
            <v>0</v>
          </cell>
          <cell r="G3403">
            <v>20</v>
          </cell>
          <cell r="H3403">
            <v>445.54</v>
          </cell>
          <cell r="I3403">
            <v>445.54</v>
          </cell>
          <cell r="J3403">
            <v>1088.3800000000001</v>
          </cell>
          <cell r="K3403" t="str">
            <v>901</v>
          </cell>
        </row>
        <row r="3404">
          <cell r="A3404" t="str">
            <v>110300000</v>
          </cell>
          <cell r="B3404" t="str">
            <v>901C2HF001</v>
          </cell>
          <cell r="C3404" t="str">
            <v>โซฟาพักนั่งคอย3 ที่นั่ง</v>
          </cell>
          <cell r="D3404" t="str">
            <v>20 ก.ค. 41</v>
          </cell>
          <cell r="E3404">
            <v>7664.69</v>
          </cell>
          <cell r="F3404">
            <v>0</v>
          </cell>
          <cell r="G3404">
            <v>20</v>
          </cell>
          <cell r="H3404">
            <v>2225.84</v>
          </cell>
          <cell r="I3404">
            <v>2225.84</v>
          </cell>
          <cell r="J3404">
            <v>5438.85</v>
          </cell>
          <cell r="K3404" t="str">
            <v>901</v>
          </cell>
        </row>
        <row r="3405">
          <cell r="A3405" t="str">
            <v>110300000</v>
          </cell>
          <cell r="B3405" t="str">
            <v>901C2PA0001</v>
          </cell>
          <cell r="C3405" t="str">
            <v>PARTITION ครึ่งกระจก</v>
          </cell>
          <cell r="D3405" t="str">
            <v>20 ก.ค. 41</v>
          </cell>
          <cell r="E3405">
            <v>6683.48</v>
          </cell>
          <cell r="F3405">
            <v>0</v>
          </cell>
          <cell r="G3405">
            <v>20</v>
          </cell>
          <cell r="H3405">
            <v>1941.01</v>
          </cell>
          <cell r="I3405">
            <v>1941.01</v>
          </cell>
          <cell r="J3405">
            <v>4742.47</v>
          </cell>
          <cell r="K3405" t="str">
            <v>901</v>
          </cell>
        </row>
        <row r="3406">
          <cell r="A3406" t="str">
            <v>110300000</v>
          </cell>
          <cell r="B3406" t="str">
            <v>901C2PT0001</v>
          </cell>
          <cell r="C3406" t="str">
            <v>กระติกน้ำร้อน</v>
          </cell>
          <cell r="D3406" t="str">
            <v>23 ก.ค. 41</v>
          </cell>
          <cell r="E3406">
            <v>645.45000000000005</v>
          </cell>
          <cell r="F3406">
            <v>0</v>
          </cell>
          <cell r="G3406">
            <v>20</v>
          </cell>
          <cell r="H3406">
            <v>186.34</v>
          </cell>
          <cell r="I3406">
            <v>186.34</v>
          </cell>
          <cell r="J3406">
            <v>459.11</v>
          </cell>
          <cell r="K3406" t="str">
            <v>901</v>
          </cell>
        </row>
        <row r="3407">
          <cell r="A3407" t="str">
            <v>110300000</v>
          </cell>
          <cell r="B3407" t="str">
            <v>901C2RF0001</v>
          </cell>
          <cell r="C3407" t="str">
            <v>ตู้เย็น</v>
          </cell>
          <cell r="D3407" t="str">
            <v>20 ก.ค. 41</v>
          </cell>
          <cell r="E3407">
            <v>5227.2700000000004</v>
          </cell>
          <cell r="F3407">
            <v>0</v>
          </cell>
          <cell r="G3407">
            <v>20</v>
          </cell>
          <cell r="H3407">
            <v>1518.05</v>
          </cell>
          <cell r="I3407">
            <v>1518.05</v>
          </cell>
          <cell r="J3407">
            <v>3709.22</v>
          </cell>
          <cell r="K3407" t="str">
            <v>901</v>
          </cell>
        </row>
        <row r="3408">
          <cell r="A3408" t="str">
            <v>110300000</v>
          </cell>
          <cell r="B3408" t="str">
            <v>901C2TA0001</v>
          </cell>
          <cell r="C3408" t="str">
            <v>โต๊ะทำงาน จนท.สินไหม</v>
          </cell>
          <cell r="D3408" t="str">
            <v>20 ก.ค. 41</v>
          </cell>
          <cell r="E3408">
            <v>3746.32</v>
          </cell>
          <cell r="F3408">
            <v>0</v>
          </cell>
          <cell r="G3408">
            <v>20</v>
          </cell>
          <cell r="H3408">
            <v>1087.99</v>
          </cell>
          <cell r="I3408">
            <v>1087.99</v>
          </cell>
          <cell r="J3408">
            <v>2658.33</v>
          </cell>
          <cell r="K3408" t="str">
            <v>901</v>
          </cell>
        </row>
        <row r="3409">
          <cell r="A3409" t="str">
            <v>110300000</v>
          </cell>
          <cell r="B3409" t="str">
            <v>901C2TA0002</v>
          </cell>
          <cell r="C3409" t="str">
            <v>โต๊ะทำงานผู้จัดการ</v>
          </cell>
          <cell r="D3409" t="str">
            <v>20 ก.ค. 41</v>
          </cell>
          <cell r="E3409">
            <v>4717.1099999999997</v>
          </cell>
          <cell r="F3409">
            <v>0</v>
          </cell>
          <cell r="G3409">
            <v>20</v>
          </cell>
          <cell r="H3409">
            <v>1369.93</v>
          </cell>
          <cell r="I3409">
            <v>1369.93</v>
          </cell>
          <cell r="J3409">
            <v>3347.18</v>
          </cell>
          <cell r="K3409" t="str">
            <v>901</v>
          </cell>
        </row>
        <row r="3410">
          <cell r="A3410" t="str">
            <v>110300000</v>
          </cell>
          <cell r="B3410" t="str">
            <v>901C2TA0003</v>
          </cell>
          <cell r="C3410" t="str">
            <v>โต๊ะวาง คอมพิวเตอร์</v>
          </cell>
          <cell r="D3410" t="str">
            <v>20 ก.ค. 41</v>
          </cell>
          <cell r="E3410">
            <v>2134.19</v>
          </cell>
          <cell r="F3410">
            <v>0</v>
          </cell>
          <cell r="G3410">
            <v>20</v>
          </cell>
          <cell r="H3410">
            <v>619.75</v>
          </cell>
          <cell r="I3410">
            <v>619.75</v>
          </cell>
          <cell r="J3410">
            <v>1514.44</v>
          </cell>
          <cell r="K3410" t="str">
            <v>901</v>
          </cell>
        </row>
        <row r="3411">
          <cell r="A3411" t="str">
            <v>110300000</v>
          </cell>
          <cell r="B3411" t="str">
            <v>901C2TA0004</v>
          </cell>
          <cell r="C3411" t="str">
            <v>โต๊ะทำงาน จนท.สินไหม</v>
          </cell>
          <cell r="D3411" t="str">
            <v>20 ก.ค. 41</v>
          </cell>
          <cell r="E3411">
            <v>3746.32</v>
          </cell>
          <cell r="F3411">
            <v>0</v>
          </cell>
          <cell r="G3411">
            <v>20</v>
          </cell>
          <cell r="H3411">
            <v>1087.99</v>
          </cell>
          <cell r="I3411">
            <v>1087.99</v>
          </cell>
          <cell r="J3411">
            <v>2658.33</v>
          </cell>
          <cell r="K3411" t="str">
            <v>901</v>
          </cell>
        </row>
        <row r="3412">
          <cell r="A3412" t="str">
            <v>110300000</v>
          </cell>
          <cell r="B3412" t="str">
            <v>901C2TA0005</v>
          </cell>
          <cell r="C3412" t="str">
            <v>โต๊ะข้าง</v>
          </cell>
          <cell r="D3412" t="str">
            <v>20 ก.ค. 41</v>
          </cell>
          <cell r="E3412">
            <v>1533.92</v>
          </cell>
          <cell r="F3412">
            <v>0</v>
          </cell>
          <cell r="G3412">
            <v>20</v>
          </cell>
          <cell r="H3412">
            <v>445.54</v>
          </cell>
          <cell r="I3412">
            <v>445.54</v>
          </cell>
          <cell r="J3412">
            <v>1088.3800000000001</v>
          </cell>
          <cell r="K3412" t="str">
            <v>901</v>
          </cell>
        </row>
        <row r="3413">
          <cell r="A3413" t="str">
            <v>110300000</v>
          </cell>
          <cell r="B3413" t="str">
            <v>901C2TA0006</v>
          </cell>
          <cell r="C3413" t="str">
            <v>โต๊ะทำงาน จนท.สินไหม</v>
          </cell>
          <cell r="D3413" t="str">
            <v>20 ก.ค. 41</v>
          </cell>
          <cell r="E3413">
            <v>3746.32</v>
          </cell>
          <cell r="F3413">
            <v>0</v>
          </cell>
          <cell r="G3413">
            <v>20</v>
          </cell>
          <cell r="H3413">
            <v>1087.99</v>
          </cell>
          <cell r="I3413">
            <v>1087.99</v>
          </cell>
          <cell r="J3413">
            <v>2658.33</v>
          </cell>
          <cell r="K3413" t="str">
            <v>901</v>
          </cell>
        </row>
        <row r="3414">
          <cell r="A3414" t="str">
            <v>110300000</v>
          </cell>
          <cell r="B3414" t="str">
            <v>901C2TA0007</v>
          </cell>
          <cell r="C3414" t="str">
            <v>โต๊ะเข้ามุมจนท.สินไหม</v>
          </cell>
          <cell r="D3414" t="str">
            <v>20 ก.ค. 41</v>
          </cell>
          <cell r="E3414">
            <v>1299.28</v>
          </cell>
          <cell r="F3414">
            <v>0</v>
          </cell>
          <cell r="G3414">
            <v>20</v>
          </cell>
          <cell r="H3414">
            <v>377.33</v>
          </cell>
          <cell r="I3414">
            <v>377.33</v>
          </cell>
          <cell r="J3414">
            <v>921.95</v>
          </cell>
          <cell r="K3414" t="str">
            <v>901</v>
          </cell>
        </row>
        <row r="3415">
          <cell r="A3415" t="str">
            <v>110300000</v>
          </cell>
          <cell r="B3415" t="str">
            <v>902C2CB0002</v>
          </cell>
          <cell r="C3415" t="str">
            <v>ตู้เก็บเอกสาร บานเลื่อน ขนาด 40-80-75</v>
          </cell>
          <cell r="D3415" t="str">
            <v>6 ต.ค. 41</v>
          </cell>
          <cell r="E3415">
            <v>2290.73</v>
          </cell>
          <cell r="F3415">
            <v>0</v>
          </cell>
          <cell r="G3415">
            <v>20</v>
          </cell>
          <cell r="H3415">
            <v>567.37</v>
          </cell>
          <cell r="I3415">
            <v>567.37</v>
          </cell>
          <cell r="J3415">
            <v>1723.36</v>
          </cell>
          <cell r="K3415" t="str">
            <v>902</v>
          </cell>
        </row>
        <row r="3416">
          <cell r="A3416" t="str">
            <v>110300000</v>
          </cell>
          <cell r="B3416" t="str">
            <v>902C2CB0003</v>
          </cell>
          <cell r="C3416" t="str">
            <v>ตู้เก็บเอกสาร บานเลื่อน ขนาด 40-80-75</v>
          </cell>
          <cell r="D3416" t="str">
            <v>6 ต.ค. 41</v>
          </cell>
          <cell r="E3416">
            <v>2290.73</v>
          </cell>
          <cell r="F3416">
            <v>0</v>
          </cell>
          <cell r="G3416">
            <v>20</v>
          </cell>
          <cell r="H3416">
            <v>567.37</v>
          </cell>
          <cell r="I3416">
            <v>567.37</v>
          </cell>
          <cell r="J3416">
            <v>1723.36</v>
          </cell>
          <cell r="K3416" t="str">
            <v>902</v>
          </cell>
        </row>
        <row r="3417">
          <cell r="A3417" t="str">
            <v>110300000</v>
          </cell>
          <cell r="B3417" t="str">
            <v>902C2CB0004</v>
          </cell>
          <cell r="C3417" t="str">
            <v>ตู้เก็บเอกสาร ลิ้นชัก ขนาด 40-90-75</v>
          </cell>
          <cell r="D3417" t="str">
            <v>6 ต.ค. 41</v>
          </cell>
          <cell r="E3417">
            <v>3417.27</v>
          </cell>
          <cell r="F3417">
            <v>0</v>
          </cell>
          <cell r="G3417">
            <v>20</v>
          </cell>
          <cell r="H3417">
            <v>846.36</v>
          </cell>
          <cell r="I3417">
            <v>846.36</v>
          </cell>
          <cell r="J3417">
            <v>2570.91</v>
          </cell>
          <cell r="K3417" t="str">
            <v>902</v>
          </cell>
        </row>
        <row r="3418">
          <cell r="A3418" t="str">
            <v>110300000</v>
          </cell>
          <cell r="B3418" t="str">
            <v>902C2CB0005</v>
          </cell>
          <cell r="C3418" t="str">
            <v>ตู้สูงเก็บเอกสาร ขนาด 40-80-190</v>
          </cell>
          <cell r="D3418" t="str">
            <v>6 ต.ค. 41</v>
          </cell>
          <cell r="E3418">
            <v>4552.49</v>
          </cell>
          <cell r="F3418">
            <v>0</v>
          </cell>
          <cell r="G3418">
            <v>20</v>
          </cell>
          <cell r="H3418">
            <v>1127.55</v>
          </cell>
          <cell r="I3418">
            <v>1127.55</v>
          </cell>
          <cell r="J3418">
            <v>3424.94</v>
          </cell>
          <cell r="K3418" t="str">
            <v>902</v>
          </cell>
        </row>
        <row r="3419">
          <cell r="A3419" t="str">
            <v>110300000</v>
          </cell>
          <cell r="B3419" t="str">
            <v>902C2CB0006</v>
          </cell>
          <cell r="C3419" t="str">
            <v>ตู้สูงเก็บเอกสาร ขนาด 40-80-190</v>
          </cell>
          <cell r="D3419" t="str">
            <v>6 ต.ค. 41</v>
          </cell>
          <cell r="E3419">
            <v>4552.49</v>
          </cell>
          <cell r="F3419">
            <v>0</v>
          </cell>
          <cell r="G3419">
            <v>20</v>
          </cell>
          <cell r="H3419">
            <v>1127.55</v>
          </cell>
          <cell r="I3419">
            <v>1127.55</v>
          </cell>
          <cell r="J3419">
            <v>3424.94</v>
          </cell>
          <cell r="K3419" t="str">
            <v>902</v>
          </cell>
        </row>
        <row r="3420">
          <cell r="A3420" t="str">
            <v>110300000</v>
          </cell>
          <cell r="B3420" t="str">
            <v>902C2CB0007</v>
          </cell>
          <cell r="C3420" t="str">
            <v>ตู้สูงเก็บเอกสาร ขนาด 40-80-190</v>
          </cell>
          <cell r="D3420" t="str">
            <v>6 ต.ค. 41</v>
          </cell>
          <cell r="E3420">
            <v>4552.49</v>
          </cell>
          <cell r="F3420">
            <v>0</v>
          </cell>
          <cell r="G3420">
            <v>20</v>
          </cell>
          <cell r="H3420">
            <v>1127.55</v>
          </cell>
          <cell r="I3420">
            <v>1127.55</v>
          </cell>
          <cell r="J3420">
            <v>3424.94</v>
          </cell>
          <cell r="K3420" t="str">
            <v>902</v>
          </cell>
        </row>
        <row r="3421">
          <cell r="A3421" t="str">
            <v>110300000</v>
          </cell>
          <cell r="B3421" t="str">
            <v>902C2CH0001</v>
          </cell>
          <cell r="C3421" t="str">
            <v>เก้าอี้รับแขกหน้าโต๊ะจนท.สินไหม</v>
          </cell>
          <cell r="D3421" t="str">
            <v>6 ต.ค. 41</v>
          </cell>
          <cell r="E3421">
            <v>1726.01</v>
          </cell>
          <cell r="F3421">
            <v>0</v>
          </cell>
          <cell r="G3421">
            <v>20</v>
          </cell>
          <cell r="H3421">
            <v>427.48</v>
          </cell>
          <cell r="I3421">
            <v>427.48</v>
          </cell>
          <cell r="J3421">
            <v>1298.53</v>
          </cell>
          <cell r="K3421" t="str">
            <v>902</v>
          </cell>
        </row>
        <row r="3422">
          <cell r="A3422" t="str">
            <v>110300000</v>
          </cell>
          <cell r="B3422" t="str">
            <v>902C2CH0002</v>
          </cell>
          <cell r="C3422" t="str">
            <v>เก้าอี้ทำงานผู้จัดการ</v>
          </cell>
          <cell r="D3422" t="str">
            <v>6 ต.ค. 41</v>
          </cell>
          <cell r="E3422">
            <v>4087.21</v>
          </cell>
          <cell r="F3422">
            <v>0</v>
          </cell>
          <cell r="G3422">
            <v>20</v>
          </cell>
          <cell r="H3422">
            <v>1012.33</v>
          </cell>
          <cell r="I3422">
            <v>1012.33</v>
          </cell>
          <cell r="J3422">
            <v>3074.88</v>
          </cell>
          <cell r="K3422" t="str">
            <v>902</v>
          </cell>
        </row>
        <row r="3423">
          <cell r="A3423" t="str">
            <v>110300000</v>
          </cell>
          <cell r="B3423" t="str">
            <v>902C2CH0003</v>
          </cell>
          <cell r="C3423" t="str">
            <v>เก้าอี้รับแขกหน้าโต๊ะผู้จัดการ</v>
          </cell>
          <cell r="D3423" t="str">
            <v>6 ต.ค. 41</v>
          </cell>
          <cell r="E3423">
            <v>1726.01</v>
          </cell>
          <cell r="F3423">
            <v>0</v>
          </cell>
          <cell r="G3423">
            <v>20</v>
          </cell>
          <cell r="H3423">
            <v>427.48</v>
          </cell>
          <cell r="I3423">
            <v>427.48</v>
          </cell>
          <cell r="J3423">
            <v>1298.53</v>
          </cell>
          <cell r="K3423" t="str">
            <v>902</v>
          </cell>
        </row>
        <row r="3424">
          <cell r="A3424" t="str">
            <v>110300000</v>
          </cell>
          <cell r="B3424" t="str">
            <v>902C2CH0004</v>
          </cell>
          <cell r="C3424" t="str">
            <v>เก้าอี้รับแขกหน้าโต๊ะผู้จัดการ</v>
          </cell>
          <cell r="D3424" t="str">
            <v>6 ต.ค. 41</v>
          </cell>
          <cell r="E3424">
            <v>1726.01</v>
          </cell>
          <cell r="F3424">
            <v>0</v>
          </cell>
          <cell r="G3424">
            <v>20</v>
          </cell>
          <cell r="H3424">
            <v>427.48</v>
          </cell>
          <cell r="I3424">
            <v>427.48</v>
          </cell>
          <cell r="J3424">
            <v>1298.53</v>
          </cell>
          <cell r="K3424" t="str">
            <v>902</v>
          </cell>
        </row>
        <row r="3425">
          <cell r="A3425" t="str">
            <v>110300000</v>
          </cell>
          <cell r="B3425" t="str">
            <v>902C2CH0005</v>
          </cell>
          <cell r="C3425" t="str">
            <v>เก้าอี้พักคอย 4 ที่นั่ง พร้อมที่วางของ</v>
          </cell>
          <cell r="D3425" t="str">
            <v>6 ต.ค. 41</v>
          </cell>
          <cell r="E3425">
            <v>3750.71</v>
          </cell>
          <cell r="F3425">
            <v>0</v>
          </cell>
          <cell r="G3425">
            <v>20</v>
          </cell>
          <cell r="H3425">
            <v>928.96</v>
          </cell>
          <cell r="I3425">
            <v>928.96</v>
          </cell>
          <cell r="J3425">
            <v>2821.75</v>
          </cell>
          <cell r="K3425" t="str">
            <v>902</v>
          </cell>
        </row>
        <row r="3426">
          <cell r="A3426" t="str">
            <v>110300000</v>
          </cell>
          <cell r="B3426" t="str">
            <v>902C2CH0006</v>
          </cell>
          <cell r="C3426" t="str">
            <v>เก้าอี้ทำงาน จนท.</v>
          </cell>
          <cell r="D3426" t="str">
            <v>6 ต.ค. 41</v>
          </cell>
          <cell r="E3426">
            <v>2148.8200000000002</v>
          </cell>
          <cell r="F3426">
            <v>0</v>
          </cell>
          <cell r="G3426">
            <v>20</v>
          </cell>
          <cell r="H3426">
            <v>532.17999999999995</v>
          </cell>
          <cell r="I3426">
            <v>532.17999999999995</v>
          </cell>
          <cell r="J3426">
            <v>1616.64</v>
          </cell>
          <cell r="K3426" t="str">
            <v>902</v>
          </cell>
        </row>
        <row r="3427">
          <cell r="A3427" t="str">
            <v>110300000</v>
          </cell>
          <cell r="B3427" t="str">
            <v>902C2CH0007</v>
          </cell>
          <cell r="C3427" t="str">
            <v>เก้าอี้ทำงาน จนท.</v>
          </cell>
          <cell r="D3427" t="str">
            <v>6 ต.ค. 41</v>
          </cell>
          <cell r="E3427">
            <v>2148.8200000000002</v>
          </cell>
          <cell r="F3427">
            <v>0</v>
          </cell>
          <cell r="G3427">
            <v>20</v>
          </cell>
          <cell r="H3427">
            <v>532.17999999999995</v>
          </cell>
          <cell r="I3427">
            <v>532.17999999999995</v>
          </cell>
          <cell r="J3427">
            <v>1616.64</v>
          </cell>
          <cell r="K3427" t="str">
            <v>902</v>
          </cell>
        </row>
        <row r="3428">
          <cell r="A3428" t="str">
            <v>110300000</v>
          </cell>
          <cell r="B3428" t="str">
            <v>902C2CH0008</v>
          </cell>
          <cell r="C3428" t="str">
            <v>เก้าอี้ทำงาน จนท.</v>
          </cell>
          <cell r="D3428" t="str">
            <v>6 ต.ค. 41</v>
          </cell>
          <cell r="E3428">
            <v>2148.8200000000002</v>
          </cell>
          <cell r="F3428">
            <v>0</v>
          </cell>
          <cell r="G3428">
            <v>20</v>
          </cell>
          <cell r="H3428">
            <v>532.17999999999995</v>
          </cell>
          <cell r="I3428">
            <v>532.17999999999995</v>
          </cell>
          <cell r="J3428">
            <v>1616.64</v>
          </cell>
          <cell r="K3428" t="str">
            <v>902</v>
          </cell>
        </row>
        <row r="3429">
          <cell r="A3429" t="str">
            <v>110300000</v>
          </cell>
          <cell r="B3429" t="str">
            <v>902C2CH0009</v>
          </cell>
          <cell r="C3429" t="str">
            <v>เก้าอี้รับแขกหน้าโต๊ะจนท.สินไหม</v>
          </cell>
          <cell r="D3429" t="str">
            <v>6 ต.ค. 41</v>
          </cell>
          <cell r="E3429">
            <v>1726.01</v>
          </cell>
          <cell r="F3429">
            <v>0</v>
          </cell>
          <cell r="G3429">
            <v>20</v>
          </cell>
          <cell r="H3429">
            <v>427.48</v>
          </cell>
          <cell r="I3429">
            <v>427.48</v>
          </cell>
          <cell r="J3429">
            <v>1298.53</v>
          </cell>
          <cell r="K3429" t="str">
            <v>902</v>
          </cell>
        </row>
        <row r="3430">
          <cell r="A3430" t="str">
            <v>110300000</v>
          </cell>
          <cell r="B3430" t="str">
            <v>902C2CH0010</v>
          </cell>
          <cell r="C3430" t="str">
            <v>เก้าอี้รับแขกหน้าโต๊ะจนท.สินไหม</v>
          </cell>
          <cell r="D3430" t="str">
            <v>6 ต.ค. 41</v>
          </cell>
          <cell r="E3430">
            <v>1726.01</v>
          </cell>
          <cell r="F3430">
            <v>0</v>
          </cell>
          <cell r="G3430">
            <v>20</v>
          </cell>
          <cell r="H3430">
            <v>427.48</v>
          </cell>
          <cell r="I3430">
            <v>427.48</v>
          </cell>
          <cell r="J3430">
            <v>1298.53</v>
          </cell>
          <cell r="K3430" t="str">
            <v>902</v>
          </cell>
        </row>
        <row r="3431">
          <cell r="A3431" t="str">
            <v>110300000</v>
          </cell>
          <cell r="B3431" t="str">
            <v>902C2CS0001</v>
          </cell>
          <cell r="C3431" t="str">
            <v>เครื่องคิดเลข</v>
          </cell>
          <cell r="D3431" t="str">
            <v>23 ก.ค. 41</v>
          </cell>
          <cell r="E3431">
            <v>650</v>
          </cell>
          <cell r="F3431">
            <v>0</v>
          </cell>
          <cell r="G3431">
            <v>20</v>
          </cell>
          <cell r="H3431">
            <v>187.66</v>
          </cell>
          <cell r="I3431">
            <v>187.66</v>
          </cell>
          <cell r="J3431">
            <v>462.34</v>
          </cell>
          <cell r="K3431" t="str">
            <v>902</v>
          </cell>
        </row>
        <row r="3432">
          <cell r="A3432" t="str">
            <v>110300000</v>
          </cell>
          <cell r="B3432" t="str">
            <v>902C2CS0002</v>
          </cell>
          <cell r="C3432" t="str">
            <v>เครื่องคิดเลข</v>
          </cell>
          <cell r="D3432" t="str">
            <v>18 ส.ค. 41</v>
          </cell>
          <cell r="E3432">
            <v>640</v>
          </cell>
          <cell r="F3432">
            <v>0</v>
          </cell>
          <cell r="G3432">
            <v>20</v>
          </cell>
          <cell r="H3432">
            <v>175.68</v>
          </cell>
          <cell r="I3432">
            <v>175.68</v>
          </cell>
          <cell r="J3432">
            <v>464.32</v>
          </cell>
          <cell r="K3432" t="str">
            <v>902</v>
          </cell>
        </row>
        <row r="3433">
          <cell r="A3433" t="str">
            <v>110300000</v>
          </cell>
          <cell r="B3433" t="str">
            <v>902C2KB0001</v>
          </cell>
          <cell r="C3433" t="str">
            <v>ตู้เย็น</v>
          </cell>
          <cell r="D3433" t="str">
            <v>27 ต.ค. 42</v>
          </cell>
          <cell r="E3433">
            <v>5046.7299999999996</v>
          </cell>
          <cell r="F3433">
            <v>0</v>
          </cell>
          <cell r="G3433">
            <v>20</v>
          </cell>
          <cell r="H3433">
            <v>182.52</v>
          </cell>
          <cell r="I3433">
            <v>182.52</v>
          </cell>
          <cell r="J3433">
            <v>4864.21</v>
          </cell>
          <cell r="K3433" t="str">
            <v>903</v>
          </cell>
        </row>
        <row r="3434">
          <cell r="A3434" t="str">
            <v>110300000</v>
          </cell>
          <cell r="B3434" t="str">
            <v>902C2PA0001</v>
          </cell>
          <cell r="C3434" t="str">
            <v>PARTITION ครึ่งกระจก ขนาด 250-150</v>
          </cell>
          <cell r="D3434" t="str">
            <v>6 ต.ค. 41</v>
          </cell>
          <cell r="E3434">
            <v>7284.38</v>
          </cell>
          <cell r="F3434">
            <v>0</v>
          </cell>
          <cell r="G3434">
            <v>20</v>
          </cell>
          <cell r="H3434">
            <v>1804.08</v>
          </cell>
          <cell r="I3434">
            <v>1804.08</v>
          </cell>
          <cell r="J3434">
            <v>5480.3</v>
          </cell>
          <cell r="K3434" t="str">
            <v>902</v>
          </cell>
        </row>
        <row r="3435">
          <cell r="A3435" t="str">
            <v>110300000</v>
          </cell>
          <cell r="B3435" t="str">
            <v>902C2PT0001</v>
          </cell>
          <cell r="C3435" t="str">
            <v>กระติกน้ำร้อน</v>
          </cell>
          <cell r="D3435" t="str">
            <v>29 ก.ย. 41</v>
          </cell>
          <cell r="E3435">
            <v>681.82</v>
          </cell>
          <cell r="F3435">
            <v>0</v>
          </cell>
          <cell r="G3435">
            <v>20</v>
          </cell>
          <cell r="H3435">
            <v>171.48</v>
          </cell>
          <cell r="I3435">
            <v>171.48</v>
          </cell>
          <cell r="J3435">
            <v>510.34</v>
          </cell>
          <cell r="K3435" t="str">
            <v>902</v>
          </cell>
        </row>
        <row r="3436">
          <cell r="A3436" t="str">
            <v>110300000</v>
          </cell>
          <cell r="B3436" t="str">
            <v>902C2TA0001</v>
          </cell>
          <cell r="C3436" t="str">
            <v>โต๊ะทำงานขนาด 60-120-75</v>
          </cell>
          <cell r="D3436" t="str">
            <v>6 ต.ค. 41</v>
          </cell>
          <cell r="E3436">
            <v>3699.14</v>
          </cell>
          <cell r="F3436">
            <v>0</v>
          </cell>
          <cell r="G3436">
            <v>20</v>
          </cell>
          <cell r="H3436">
            <v>916.14</v>
          </cell>
          <cell r="I3436">
            <v>916.14</v>
          </cell>
          <cell r="J3436">
            <v>2783</v>
          </cell>
          <cell r="K3436" t="str">
            <v>902</v>
          </cell>
        </row>
        <row r="3437">
          <cell r="A3437" t="str">
            <v>110300000</v>
          </cell>
          <cell r="B3437" t="str">
            <v>902C2TA0002</v>
          </cell>
          <cell r="C3437" t="str">
            <v>โต๊ะทำงานผู้จัดการ ขนาด 75-165-75</v>
          </cell>
          <cell r="D3437" t="str">
            <v>6 ต.ค. 41</v>
          </cell>
          <cell r="E3437">
            <v>4657.72</v>
          </cell>
          <cell r="F3437">
            <v>0</v>
          </cell>
          <cell r="G3437">
            <v>20</v>
          </cell>
          <cell r="H3437">
            <v>1153.6300000000001</v>
          </cell>
          <cell r="I3437">
            <v>1153.6300000000001</v>
          </cell>
          <cell r="J3437">
            <v>3504.09</v>
          </cell>
          <cell r="K3437" t="str">
            <v>902</v>
          </cell>
        </row>
        <row r="3438">
          <cell r="A3438" t="str">
            <v>110300000</v>
          </cell>
          <cell r="B3438" t="str">
            <v>902C2TA0003</v>
          </cell>
          <cell r="C3438" t="str">
            <v>โต๊ะวางคอมพิวเตอร์ ขนาด 50-90-75</v>
          </cell>
          <cell r="D3438" t="str">
            <v>6 ต.ค. 41</v>
          </cell>
          <cell r="E3438">
            <v>2107.3200000000002</v>
          </cell>
          <cell r="F3438">
            <v>0</v>
          </cell>
          <cell r="G3438">
            <v>20</v>
          </cell>
          <cell r="H3438">
            <v>521.95000000000005</v>
          </cell>
          <cell r="I3438">
            <v>521.95000000000005</v>
          </cell>
          <cell r="J3438">
            <v>1585.37</v>
          </cell>
          <cell r="K3438" t="str">
            <v>902</v>
          </cell>
        </row>
        <row r="3439">
          <cell r="A3439" t="str">
            <v>110300000</v>
          </cell>
          <cell r="B3439" t="str">
            <v>902C2TA0004</v>
          </cell>
          <cell r="C3439" t="str">
            <v>โต๊ะทำงานขนาด 60-120-75</v>
          </cell>
          <cell r="D3439" t="str">
            <v>6 ต.ค. 41</v>
          </cell>
          <cell r="E3439">
            <v>3699.14</v>
          </cell>
          <cell r="F3439">
            <v>0</v>
          </cell>
          <cell r="G3439">
            <v>20</v>
          </cell>
          <cell r="H3439">
            <v>916.14</v>
          </cell>
          <cell r="I3439">
            <v>916.14</v>
          </cell>
          <cell r="J3439">
            <v>2783</v>
          </cell>
          <cell r="K3439" t="str">
            <v>902</v>
          </cell>
        </row>
        <row r="3440">
          <cell r="A3440" t="str">
            <v>110300000</v>
          </cell>
          <cell r="B3440" t="str">
            <v>902C2TA0005</v>
          </cell>
          <cell r="C3440" t="str">
            <v>โต๊ะทำงานขนาด 60-120-75</v>
          </cell>
          <cell r="D3440" t="str">
            <v>6 ต.ค. 41</v>
          </cell>
          <cell r="E3440">
            <v>3699.14</v>
          </cell>
          <cell r="F3440">
            <v>0</v>
          </cell>
          <cell r="G3440">
            <v>20</v>
          </cell>
          <cell r="H3440">
            <v>916.14</v>
          </cell>
          <cell r="I3440">
            <v>916.14</v>
          </cell>
          <cell r="J3440">
            <v>2783</v>
          </cell>
          <cell r="K3440" t="str">
            <v>902</v>
          </cell>
        </row>
        <row r="3441">
          <cell r="A3441" t="str">
            <v>110300000</v>
          </cell>
          <cell r="B3441" t="str">
            <v>902C2TA0006</v>
          </cell>
          <cell r="C3441" t="str">
            <v>โต๊ะเข้ามุม จนท.สินไหม</v>
          </cell>
          <cell r="D3441" t="str">
            <v>6 ต.ค. 41</v>
          </cell>
          <cell r="E3441">
            <v>1282.92</v>
          </cell>
          <cell r="F3441">
            <v>0</v>
          </cell>
          <cell r="G3441">
            <v>20</v>
          </cell>
          <cell r="H3441">
            <v>317.73</v>
          </cell>
          <cell r="I3441">
            <v>317.73</v>
          </cell>
          <cell r="J3441">
            <v>965.19</v>
          </cell>
          <cell r="K3441" t="str">
            <v>902</v>
          </cell>
        </row>
        <row r="3442">
          <cell r="A3442" t="str">
            <v>110300000</v>
          </cell>
          <cell r="B3442" t="str">
            <v>903C2030001</v>
          </cell>
          <cell r="C3442" t="str">
            <v>โต๊ะเข้ามุมจนท.สินไหม 60*60*75</v>
          </cell>
          <cell r="D3442" t="str">
            <v>27 ต.ค. 41</v>
          </cell>
          <cell r="E3442">
            <v>1267.57</v>
          </cell>
          <cell r="F3442">
            <v>0</v>
          </cell>
          <cell r="G3442">
            <v>20</v>
          </cell>
          <cell r="H3442">
            <v>299.36</v>
          </cell>
          <cell r="I3442">
            <v>299.36</v>
          </cell>
          <cell r="J3442">
            <v>968.21</v>
          </cell>
          <cell r="K3442" t="str">
            <v>903</v>
          </cell>
        </row>
        <row r="3443">
          <cell r="A3443" t="str">
            <v>110300000</v>
          </cell>
          <cell r="B3443" t="str">
            <v>903C2040001</v>
          </cell>
          <cell r="C3443" t="str">
            <v>โต๊ะทำงานจนท.สินไหม 60*120*75</v>
          </cell>
          <cell r="D3443" t="str">
            <v>27 ต.ค. 41</v>
          </cell>
          <cell r="E3443">
            <v>3654.87</v>
          </cell>
          <cell r="F3443">
            <v>0</v>
          </cell>
          <cell r="G3443">
            <v>20</v>
          </cell>
          <cell r="H3443">
            <v>863.12</v>
          </cell>
          <cell r="I3443">
            <v>863.12</v>
          </cell>
          <cell r="J3443">
            <v>2791.75</v>
          </cell>
          <cell r="K3443" t="str">
            <v>903</v>
          </cell>
        </row>
        <row r="3444">
          <cell r="A3444" t="str">
            <v>110300000</v>
          </cell>
          <cell r="B3444" t="str">
            <v>903C2040002</v>
          </cell>
          <cell r="C3444" t="str">
            <v>โต๊ะทำงานจนท.สินไหม 60*120*75</v>
          </cell>
          <cell r="D3444" t="str">
            <v>27 ต.ค. 41</v>
          </cell>
          <cell r="E3444">
            <v>3654.87</v>
          </cell>
          <cell r="F3444">
            <v>0</v>
          </cell>
          <cell r="G3444">
            <v>20</v>
          </cell>
          <cell r="H3444">
            <v>863.12</v>
          </cell>
          <cell r="I3444">
            <v>863.12</v>
          </cell>
          <cell r="J3444">
            <v>2791.75</v>
          </cell>
          <cell r="K3444" t="str">
            <v>903</v>
          </cell>
        </row>
        <row r="3445">
          <cell r="A3445" t="str">
            <v>110300000</v>
          </cell>
          <cell r="B3445" t="str">
            <v>903C2040003</v>
          </cell>
          <cell r="C3445" t="str">
            <v>โต๊ะทำงานจนท.สินไหม 60*120*75</v>
          </cell>
          <cell r="D3445" t="str">
            <v>27 ต.ค. 41</v>
          </cell>
          <cell r="E3445">
            <v>3654.87</v>
          </cell>
          <cell r="F3445">
            <v>0</v>
          </cell>
          <cell r="G3445">
            <v>20</v>
          </cell>
          <cell r="H3445">
            <v>863.12</v>
          </cell>
          <cell r="I3445">
            <v>863.12</v>
          </cell>
          <cell r="J3445">
            <v>2791.75</v>
          </cell>
          <cell r="K3445" t="str">
            <v>903</v>
          </cell>
        </row>
        <row r="3446">
          <cell r="A3446" t="str">
            <v>110300000</v>
          </cell>
          <cell r="B3446" t="str">
            <v>903C2080001</v>
          </cell>
          <cell r="C3446" t="str">
            <v>โต๊ะวางคอมพิวเตอร์ - ปรินเตอร์ 60*100*75</v>
          </cell>
          <cell r="D3446" t="str">
            <v>27 ต.ค. 41</v>
          </cell>
          <cell r="E3446">
            <v>2336.75</v>
          </cell>
          <cell r="F3446">
            <v>0</v>
          </cell>
          <cell r="G3446">
            <v>20</v>
          </cell>
          <cell r="H3446">
            <v>551.82000000000005</v>
          </cell>
          <cell r="I3446">
            <v>551.82000000000005</v>
          </cell>
          <cell r="J3446">
            <v>1784.93</v>
          </cell>
          <cell r="K3446" t="str">
            <v>903</v>
          </cell>
        </row>
        <row r="3447">
          <cell r="A3447" t="str">
            <v>110300000</v>
          </cell>
          <cell r="B3447" t="str">
            <v>903C21K0001</v>
          </cell>
          <cell r="C3447" t="str">
            <v>เก้าอี้ทำงานจนท.สินไหม - ธุรการ</v>
          </cell>
          <cell r="D3447" t="str">
            <v>27 ต.ค. 41</v>
          </cell>
          <cell r="E3447">
            <v>2123.1</v>
          </cell>
          <cell r="F3447">
            <v>0</v>
          </cell>
          <cell r="G3447">
            <v>20</v>
          </cell>
          <cell r="H3447">
            <v>501.37</v>
          </cell>
          <cell r="I3447">
            <v>501.37</v>
          </cell>
          <cell r="J3447">
            <v>1621.73</v>
          </cell>
          <cell r="K3447" t="str">
            <v>903</v>
          </cell>
        </row>
        <row r="3448">
          <cell r="A3448" t="str">
            <v>110300000</v>
          </cell>
          <cell r="B3448" t="str">
            <v>903C21K0002</v>
          </cell>
          <cell r="C3448" t="str">
            <v>เก้าอี้ทำงานจนท.สินไหม - ธุรการ</v>
          </cell>
          <cell r="D3448" t="str">
            <v>27 ต.ค. 41</v>
          </cell>
          <cell r="E3448">
            <v>2123.1</v>
          </cell>
          <cell r="F3448">
            <v>0</v>
          </cell>
          <cell r="G3448">
            <v>20</v>
          </cell>
          <cell r="H3448">
            <v>501.37</v>
          </cell>
          <cell r="I3448">
            <v>501.37</v>
          </cell>
          <cell r="J3448">
            <v>1621.73</v>
          </cell>
          <cell r="K3448" t="str">
            <v>903</v>
          </cell>
        </row>
        <row r="3449">
          <cell r="A3449" t="str">
            <v>110300000</v>
          </cell>
          <cell r="B3449" t="str">
            <v>903C21K0003</v>
          </cell>
          <cell r="C3449" t="str">
            <v>เก้าอี้ทำงานจนท.สินไหม - ธุรการ</v>
          </cell>
          <cell r="D3449" t="str">
            <v>27 ต.ค. 41</v>
          </cell>
          <cell r="E3449">
            <v>2123.1</v>
          </cell>
          <cell r="F3449">
            <v>0</v>
          </cell>
          <cell r="G3449">
            <v>20</v>
          </cell>
          <cell r="H3449">
            <v>501.37</v>
          </cell>
          <cell r="I3449">
            <v>501.37</v>
          </cell>
          <cell r="J3449">
            <v>1621.73</v>
          </cell>
          <cell r="K3449" t="str">
            <v>903</v>
          </cell>
        </row>
        <row r="3450">
          <cell r="A3450" t="str">
            <v>110300000</v>
          </cell>
          <cell r="B3450" t="str">
            <v>903C2AR0001</v>
          </cell>
          <cell r="C3450" t="str">
            <v>Aircondition</v>
          </cell>
          <cell r="D3450" t="str">
            <v>21 ก.ย. 41</v>
          </cell>
          <cell r="E3450">
            <v>39800</v>
          </cell>
          <cell r="F3450">
            <v>0</v>
          </cell>
          <cell r="G3450">
            <v>20</v>
          </cell>
          <cell r="H3450">
            <v>10184.41</v>
          </cell>
          <cell r="I3450">
            <v>10184.41</v>
          </cell>
          <cell r="J3450">
            <v>29615.59</v>
          </cell>
          <cell r="K3450" t="str">
            <v>903</v>
          </cell>
        </row>
        <row r="3451">
          <cell r="A3451" t="str">
            <v>110300000</v>
          </cell>
          <cell r="B3451" t="str">
            <v>903C2CB0001</v>
          </cell>
          <cell r="C3451" t="str">
            <v>ตู้เก็บเอกสารบานเลื่อน  40-80-75</v>
          </cell>
          <cell r="D3451" t="str">
            <v>27 ต.ค. 41</v>
          </cell>
          <cell r="E3451">
            <v>2263.31</v>
          </cell>
          <cell r="F3451">
            <v>0</v>
          </cell>
          <cell r="G3451">
            <v>20</v>
          </cell>
          <cell r="H3451">
            <v>534.57000000000005</v>
          </cell>
          <cell r="I3451">
            <v>534.57000000000005</v>
          </cell>
          <cell r="J3451">
            <v>1728.74</v>
          </cell>
          <cell r="K3451" t="str">
            <v>903</v>
          </cell>
        </row>
        <row r="3452">
          <cell r="A3452" t="str">
            <v>110300000</v>
          </cell>
          <cell r="B3452" t="str">
            <v>903C2CB0002</v>
          </cell>
          <cell r="C3452" t="str">
            <v>ตู้เก็บเอกสาร 40-80-190</v>
          </cell>
          <cell r="D3452" t="str">
            <v>27 ต.ค. 41</v>
          </cell>
          <cell r="E3452">
            <v>4498.01</v>
          </cell>
          <cell r="F3452">
            <v>0</v>
          </cell>
          <cell r="G3452">
            <v>20</v>
          </cell>
          <cell r="H3452">
            <v>1062.23</v>
          </cell>
          <cell r="I3452">
            <v>1062.23</v>
          </cell>
          <cell r="J3452">
            <v>3435.78</v>
          </cell>
          <cell r="K3452" t="str">
            <v>903</v>
          </cell>
        </row>
        <row r="3453">
          <cell r="A3453" t="str">
            <v>110300000</v>
          </cell>
          <cell r="B3453" t="str">
            <v>903C2CB0003</v>
          </cell>
          <cell r="C3453" t="str">
            <v>ตู้เก็บเอกสาร 40-80-190</v>
          </cell>
          <cell r="D3453" t="str">
            <v>27 ต.ค. 41</v>
          </cell>
          <cell r="E3453">
            <v>4498.01</v>
          </cell>
          <cell r="F3453">
            <v>0</v>
          </cell>
          <cell r="G3453">
            <v>20</v>
          </cell>
          <cell r="H3453">
            <v>1062.23</v>
          </cell>
          <cell r="I3453">
            <v>1062.23</v>
          </cell>
          <cell r="J3453">
            <v>3435.78</v>
          </cell>
          <cell r="K3453" t="str">
            <v>903</v>
          </cell>
        </row>
        <row r="3454">
          <cell r="A3454" t="str">
            <v>110300000</v>
          </cell>
          <cell r="B3454" t="str">
            <v>903C2CB0004</v>
          </cell>
          <cell r="C3454" t="str">
            <v>ตู้เก็บเอกสาร 40-80-190</v>
          </cell>
          <cell r="D3454" t="str">
            <v>27 ต.ค. 41</v>
          </cell>
          <cell r="E3454">
            <v>4498.01</v>
          </cell>
          <cell r="F3454">
            <v>0</v>
          </cell>
          <cell r="G3454">
            <v>20</v>
          </cell>
          <cell r="H3454">
            <v>1062.23</v>
          </cell>
          <cell r="I3454">
            <v>1062.23</v>
          </cell>
          <cell r="J3454">
            <v>3435.78</v>
          </cell>
          <cell r="K3454" t="str">
            <v>903</v>
          </cell>
        </row>
        <row r="3455">
          <cell r="A3455" t="str">
            <v>110300000</v>
          </cell>
          <cell r="B3455" t="str">
            <v>903C2CB0005</v>
          </cell>
          <cell r="C3455" t="str">
            <v>ตู้เก็บเอกสารบานเลื่อน  40-80-75</v>
          </cell>
          <cell r="D3455" t="str">
            <v>27 ต.ค. 41</v>
          </cell>
          <cell r="E3455">
            <v>2263.31</v>
          </cell>
          <cell r="F3455">
            <v>0</v>
          </cell>
          <cell r="G3455">
            <v>20</v>
          </cell>
          <cell r="H3455">
            <v>534.57000000000005</v>
          </cell>
          <cell r="I3455">
            <v>534.57000000000005</v>
          </cell>
          <cell r="J3455">
            <v>1728.74</v>
          </cell>
          <cell r="K3455" t="str">
            <v>903</v>
          </cell>
        </row>
        <row r="3456">
          <cell r="A3456" t="str">
            <v>110300000</v>
          </cell>
          <cell r="B3456" t="str">
            <v>903C2CB0006</v>
          </cell>
          <cell r="C3456" t="str">
            <v>ตู้เก็บเอกสาร ลิ้นชัก 40-90-75</v>
          </cell>
          <cell r="D3456" t="str">
            <v>27 ต.ค. 41</v>
          </cell>
          <cell r="E3456">
            <v>3376.37</v>
          </cell>
          <cell r="F3456">
            <v>0</v>
          </cell>
          <cell r="G3456">
            <v>20</v>
          </cell>
          <cell r="H3456">
            <v>797.35</v>
          </cell>
          <cell r="I3456">
            <v>797.35</v>
          </cell>
          <cell r="J3456">
            <v>2579.02</v>
          </cell>
          <cell r="K3456" t="str">
            <v>903</v>
          </cell>
        </row>
        <row r="3457">
          <cell r="A3457" t="str">
            <v>110300000</v>
          </cell>
          <cell r="B3457" t="str">
            <v>903C2CH0001</v>
          </cell>
          <cell r="C3457" t="str">
            <v>เก้าอี้พักคอย 3 ที่นั่ง</v>
          </cell>
          <cell r="D3457" t="str">
            <v>27 ต.ค. 41</v>
          </cell>
          <cell r="E3457">
            <v>3037.77</v>
          </cell>
          <cell r="F3457">
            <v>0</v>
          </cell>
          <cell r="G3457">
            <v>20</v>
          </cell>
          <cell r="H3457">
            <v>1062.23</v>
          </cell>
          <cell r="I3457">
            <v>1062.23</v>
          </cell>
          <cell r="J3457">
            <v>1975.54</v>
          </cell>
          <cell r="K3457" t="str">
            <v>903</v>
          </cell>
        </row>
        <row r="3458">
          <cell r="A3458" t="str">
            <v>110300000</v>
          </cell>
          <cell r="B3458" t="str">
            <v>903C2CH0002</v>
          </cell>
          <cell r="C3458" t="str">
            <v>เก้าอี้รับแขกหน้าโต๊ะ จนท.สินไหม</v>
          </cell>
          <cell r="D3458" t="str">
            <v>27 ต.ค. 41</v>
          </cell>
          <cell r="E3458">
            <v>1705.35</v>
          </cell>
          <cell r="F3458">
            <v>0</v>
          </cell>
          <cell r="G3458">
            <v>20</v>
          </cell>
          <cell r="H3458">
            <v>402.74</v>
          </cell>
          <cell r="I3458">
            <v>402.74</v>
          </cell>
          <cell r="J3458">
            <v>1302.6099999999999</v>
          </cell>
          <cell r="K3458" t="str">
            <v>903</v>
          </cell>
        </row>
        <row r="3459">
          <cell r="A3459" t="str">
            <v>110300000</v>
          </cell>
          <cell r="B3459" t="str">
            <v>903C2CH0003</v>
          </cell>
          <cell r="C3459" t="str">
            <v>เก้าอี้รับแขกหน้าโต๊ะ จนท.สินไหม</v>
          </cell>
          <cell r="D3459" t="str">
            <v>27 ต.ค. 41</v>
          </cell>
          <cell r="E3459">
            <v>1705.35</v>
          </cell>
          <cell r="F3459">
            <v>0</v>
          </cell>
          <cell r="G3459">
            <v>20</v>
          </cell>
          <cell r="H3459">
            <v>402.74</v>
          </cell>
          <cell r="I3459">
            <v>402.74</v>
          </cell>
          <cell r="J3459">
            <v>1302.6099999999999</v>
          </cell>
          <cell r="K3459" t="str">
            <v>903</v>
          </cell>
        </row>
        <row r="3460">
          <cell r="A3460" t="str">
            <v>110300000</v>
          </cell>
          <cell r="B3460" t="str">
            <v>903C2CH0004</v>
          </cell>
          <cell r="C3460" t="str">
            <v>เก้าอี้รับแขกหน้าโต๊ะ จนท.สินไหม</v>
          </cell>
          <cell r="D3460" t="str">
            <v>27 ต.ค. 41</v>
          </cell>
          <cell r="E3460">
            <v>1705.35</v>
          </cell>
          <cell r="F3460">
            <v>0</v>
          </cell>
          <cell r="G3460">
            <v>20</v>
          </cell>
          <cell r="H3460">
            <v>402.74</v>
          </cell>
          <cell r="I3460">
            <v>402.74</v>
          </cell>
          <cell r="J3460">
            <v>1302.6099999999999</v>
          </cell>
          <cell r="K3460" t="str">
            <v>903</v>
          </cell>
        </row>
        <row r="3461">
          <cell r="A3461" t="str">
            <v>110300000</v>
          </cell>
          <cell r="B3461" t="str">
            <v>903C2CH0005</v>
          </cell>
          <cell r="C3461" t="str">
            <v>เก้าอี้ทำงานผจก.</v>
          </cell>
          <cell r="D3461" t="str">
            <v>27 ต.ค. 41</v>
          </cell>
          <cell r="E3461">
            <v>4038.29</v>
          </cell>
          <cell r="F3461">
            <v>0</v>
          </cell>
          <cell r="G3461">
            <v>20</v>
          </cell>
          <cell r="H3461">
            <v>953.72</v>
          </cell>
          <cell r="I3461">
            <v>953.72</v>
          </cell>
          <cell r="J3461">
            <v>3084.57</v>
          </cell>
          <cell r="K3461" t="str">
            <v>903</v>
          </cell>
        </row>
        <row r="3462">
          <cell r="A3462" t="str">
            <v>110300000</v>
          </cell>
          <cell r="B3462" t="str">
            <v>903C2CH0006</v>
          </cell>
          <cell r="C3462" t="str">
            <v>เก้าอี้รับแขกหน้าโต๊ะ จนท.สินไหม</v>
          </cell>
          <cell r="D3462" t="str">
            <v>27 ต.ค. 41</v>
          </cell>
          <cell r="E3462">
            <v>1705.35</v>
          </cell>
          <cell r="F3462">
            <v>0</v>
          </cell>
          <cell r="G3462">
            <v>20</v>
          </cell>
          <cell r="H3462">
            <v>402.74</v>
          </cell>
          <cell r="I3462">
            <v>402.74</v>
          </cell>
          <cell r="J3462">
            <v>1302.6099999999999</v>
          </cell>
          <cell r="K3462" t="str">
            <v>903</v>
          </cell>
        </row>
        <row r="3463">
          <cell r="A3463" t="str">
            <v>110300000</v>
          </cell>
          <cell r="B3463" t="str">
            <v>903C2CH0007</v>
          </cell>
          <cell r="C3463" t="str">
            <v>เก้าอี้รับแขกหน้าโต๊ะ จนท.สินไหม</v>
          </cell>
          <cell r="D3463" t="str">
            <v>27 ต.ค. 41</v>
          </cell>
          <cell r="E3463">
            <v>1705.35</v>
          </cell>
          <cell r="F3463">
            <v>0</v>
          </cell>
          <cell r="G3463">
            <v>20</v>
          </cell>
          <cell r="H3463">
            <v>402.74</v>
          </cell>
          <cell r="I3463">
            <v>402.74</v>
          </cell>
          <cell r="J3463">
            <v>1302.6099999999999</v>
          </cell>
          <cell r="K3463" t="str">
            <v>903</v>
          </cell>
        </row>
        <row r="3464">
          <cell r="A3464" t="str">
            <v>110300000</v>
          </cell>
          <cell r="B3464" t="str">
            <v>903C2CS0001</v>
          </cell>
          <cell r="C3464" t="str">
            <v>เครื่องคิดเลข</v>
          </cell>
          <cell r="D3464" t="str">
            <v>2 ต.ค. 41</v>
          </cell>
          <cell r="E3464">
            <v>640</v>
          </cell>
          <cell r="F3464">
            <v>0</v>
          </cell>
          <cell r="G3464">
            <v>20</v>
          </cell>
          <cell r="H3464">
            <v>159.9</v>
          </cell>
          <cell r="I3464">
            <v>159.9</v>
          </cell>
          <cell r="J3464">
            <v>480.1</v>
          </cell>
          <cell r="K3464" t="str">
            <v>903</v>
          </cell>
        </row>
        <row r="3465">
          <cell r="A3465" t="str">
            <v>110300000</v>
          </cell>
          <cell r="B3465" t="str">
            <v>903C2CS0002</v>
          </cell>
          <cell r="C3465" t="str">
            <v>เครื่องคิดเลข</v>
          </cell>
          <cell r="D3465" t="str">
            <v>2 ต.ค. 41</v>
          </cell>
          <cell r="E3465">
            <v>640</v>
          </cell>
          <cell r="F3465">
            <v>0</v>
          </cell>
          <cell r="G3465">
            <v>20</v>
          </cell>
          <cell r="H3465">
            <v>159.9</v>
          </cell>
          <cell r="I3465">
            <v>159.9</v>
          </cell>
          <cell r="J3465">
            <v>480.1</v>
          </cell>
          <cell r="K3465" t="str">
            <v>903</v>
          </cell>
        </row>
        <row r="3466">
          <cell r="A3466" t="str">
            <v>110300000</v>
          </cell>
          <cell r="B3466" t="str">
            <v>903C2PA0001</v>
          </cell>
          <cell r="C3466" t="str">
            <v>PARTTITION ครึ่งกระจก 250-150</v>
          </cell>
          <cell r="D3466" t="str">
            <v>27 ต.ค. 41</v>
          </cell>
          <cell r="E3466">
            <v>6377.9</v>
          </cell>
          <cell r="F3466">
            <v>0</v>
          </cell>
          <cell r="G3466">
            <v>20</v>
          </cell>
          <cell r="H3466">
            <v>1506.24</v>
          </cell>
          <cell r="I3466">
            <v>1506.24</v>
          </cell>
          <cell r="J3466">
            <v>4871.66</v>
          </cell>
          <cell r="K3466" t="str">
            <v>903</v>
          </cell>
        </row>
        <row r="3467">
          <cell r="A3467" t="str">
            <v>110300000</v>
          </cell>
          <cell r="B3467" t="str">
            <v>903C2PP0001</v>
          </cell>
          <cell r="C3467" t="str">
            <v xml:space="preserve"> ปั้มน้ำมิตซูบิชิ</v>
          </cell>
          <cell r="D3467" t="str">
            <v>6 พ.ย. 41</v>
          </cell>
          <cell r="E3467">
            <v>4727.2700000000004</v>
          </cell>
          <cell r="F3467">
            <v>0</v>
          </cell>
          <cell r="G3467">
            <v>20</v>
          </cell>
          <cell r="H3467">
            <v>1090.53</v>
          </cell>
          <cell r="I3467">
            <v>1090.53</v>
          </cell>
          <cell r="J3467">
            <v>3636.74</v>
          </cell>
          <cell r="K3467" t="str">
            <v>903</v>
          </cell>
        </row>
        <row r="3468">
          <cell r="A3468" t="str">
            <v>110300000</v>
          </cell>
          <cell r="B3468" t="str">
            <v>903C2TA0001</v>
          </cell>
          <cell r="C3468" t="str">
            <v>โต๊ะทำงาน ผจก. 75-165-75</v>
          </cell>
          <cell r="D3468" t="str">
            <v>27 ต.ค. 41</v>
          </cell>
          <cell r="E3468">
            <v>4601.97</v>
          </cell>
          <cell r="F3468">
            <v>0</v>
          </cell>
          <cell r="G3468">
            <v>20</v>
          </cell>
          <cell r="H3468">
            <v>1086.83</v>
          </cell>
          <cell r="I3468">
            <v>1086.83</v>
          </cell>
          <cell r="J3468">
            <v>3515.14</v>
          </cell>
          <cell r="K3468" t="str">
            <v>903</v>
          </cell>
        </row>
        <row r="3469">
          <cell r="A3469" t="str">
            <v>110300000</v>
          </cell>
          <cell r="B3469" t="str">
            <v>903C2TA0002</v>
          </cell>
          <cell r="C3469" t="str">
            <v>โต๊ะข้างวาง คอมพิวเตอร์ 50-90-75</v>
          </cell>
          <cell r="D3469" t="str">
            <v>27 ต.ค. 41</v>
          </cell>
          <cell r="E3469">
            <v>2082.09</v>
          </cell>
          <cell r="F3469">
            <v>0</v>
          </cell>
          <cell r="G3469">
            <v>20</v>
          </cell>
          <cell r="H3469">
            <v>491.75</v>
          </cell>
          <cell r="I3469">
            <v>491.75</v>
          </cell>
          <cell r="J3469">
            <v>1590.34</v>
          </cell>
          <cell r="K3469" t="str">
            <v>903</v>
          </cell>
        </row>
        <row r="3470">
          <cell r="A3470" t="str">
            <v>110300000</v>
          </cell>
          <cell r="B3470" t="str">
            <v>904C2030001</v>
          </cell>
          <cell r="C3470" t="str">
            <v>โต๊ะเข้ามุมจนท.สินไหม 60*60*75</v>
          </cell>
          <cell r="D3470" t="str">
            <v>27 ต.ค. 41</v>
          </cell>
          <cell r="E3470">
            <v>1267.57</v>
          </cell>
          <cell r="F3470">
            <v>0</v>
          </cell>
          <cell r="G3470">
            <v>20</v>
          </cell>
          <cell r="H3470">
            <v>299.36</v>
          </cell>
          <cell r="I3470">
            <v>299.36</v>
          </cell>
          <cell r="J3470">
            <v>968.21</v>
          </cell>
          <cell r="K3470" t="str">
            <v>904</v>
          </cell>
        </row>
        <row r="3471">
          <cell r="A3471" t="str">
            <v>110300000</v>
          </cell>
          <cell r="B3471" t="str">
            <v>904C2040001</v>
          </cell>
          <cell r="C3471" t="str">
            <v>โต๊ะทำงานจนท.สินไหม 60*120*75</v>
          </cell>
          <cell r="D3471" t="str">
            <v>27 ต.ค. 41</v>
          </cell>
          <cell r="E3471">
            <v>3654.87</v>
          </cell>
          <cell r="F3471">
            <v>0</v>
          </cell>
          <cell r="G3471">
            <v>20</v>
          </cell>
          <cell r="H3471">
            <v>863.12</v>
          </cell>
          <cell r="I3471">
            <v>863.12</v>
          </cell>
          <cell r="J3471">
            <v>2791.75</v>
          </cell>
          <cell r="K3471" t="str">
            <v>904</v>
          </cell>
        </row>
        <row r="3472">
          <cell r="A3472" t="str">
            <v>110300000</v>
          </cell>
          <cell r="B3472" t="str">
            <v>904C2040002</v>
          </cell>
          <cell r="C3472" t="str">
            <v>โต๊ะทำงานจนท.สินไหม 60*120*75</v>
          </cell>
          <cell r="D3472" t="str">
            <v>27 ต.ค. 41</v>
          </cell>
          <cell r="E3472">
            <v>3654.87</v>
          </cell>
          <cell r="F3472">
            <v>0</v>
          </cell>
          <cell r="G3472">
            <v>20</v>
          </cell>
          <cell r="H3472">
            <v>863.12</v>
          </cell>
          <cell r="I3472">
            <v>863.12</v>
          </cell>
          <cell r="J3472">
            <v>2791.75</v>
          </cell>
          <cell r="K3472" t="str">
            <v>904</v>
          </cell>
        </row>
        <row r="3473">
          <cell r="A3473" t="str">
            <v>110300000</v>
          </cell>
          <cell r="B3473" t="str">
            <v>904C2040003</v>
          </cell>
          <cell r="C3473" t="str">
            <v>โต๊ะทำงานจนท.สินไหม 60*120*75</v>
          </cell>
          <cell r="D3473" t="str">
            <v>27 ต.ค. 41</v>
          </cell>
          <cell r="E3473">
            <v>3654.87</v>
          </cell>
          <cell r="F3473">
            <v>0</v>
          </cell>
          <cell r="G3473">
            <v>20</v>
          </cell>
          <cell r="H3473">
            <v>863.12</v>
          </cell>
          <cell r="I3473">
            <v>863.12</v>
          </cell>
          <cell r="J3473">
            <v>2791.75</v>
          </cell>
          <cell r="K3473" t="str">
            <v>904</v>
          </cell>
        </row>
        <row r="3474">
          <cell r="A3474" t="str">
            <v>110300000</v>
          </cell>
          <cell r="B3474" t="str">
            <v>904C2080001</v>
          </cell>
          <cell r="C3474" t="str">
            <v>โต๊ะวางคอมพิวเตอร์ - ปรินเตอร์ 60*100*75</v>
          </cell>
          <cell r="D3474" t="str">
            <v>27 ต.ค. 41</v>
          </cell>
          <cell r="E3474">
            <v>2336.75</v>
          </cell>
          <cell r="F3474">
            <v>0</v>
          </cell>
          <cell r="G3474">
            <v>20</v>
          </cell>
          <cell r="H3474">
            <v>551.82000000000005</v>
          </cell>
          <cell r="I3474">
            <v>551.82000000000005</v>
          </cell>
          <cell r="J3474">
            <v>1784.93</v>
          </cell>
          <cell r="K3474" t="str">
            <v>904</v>
          </cell>
        </row>
        <row r="3475">
          <cell r="A3475" t="str">
            <v>110300000</v>
          </cell>
          <cell r="B3475" t="str">
            <v>904C21K0001</v>
          </cell>
          <cell r="C3475" t="str">
            <v>เก้าอี้ทำงานจนท.สินไหม - ธุรการ</v>
          </cell>
          <cell r="D3475" t="str">
            <v>27 ต.ค. 41</v>
          </cell>
          <cell r="E3475">
            <v>2123.1</v>
          </cell>
          <cell r="F3475">
            <v>0</v>
          </cell>
          <cell r="G3475">
            <v>20</v>
          </cell>
          <cell r="H3475">
            <v>501.37</v>
          </cell>
          <cell r="I3475">
            <v>501.37</v>
          </cell>
          <cell r="J3475">
            <v>1621.73</v>
          </cell>
          <cell r="K3475" t="str">
            <v>904</v>
          </cell>
        </row>
        <row r="3476">
          <cell r="A3476" t="str">
            <v>110300000</v>
          </cell>
          <cell r="B3476" t="str">
            <v>904C21K0002</v>
          </cell>
          <cell r="C3476" t="str">
            <v>เก้าอี้ทำงานจนท.สินไหม - ธุรการ</v>
          </cell>
          <cell r="D3476" t="str">
            <v>27 ต.ค. 41</v>
          </cell>
          <cell r="E3476">
            <v>2123.1</v>
          </cell>
          <cell r="F3476">
            <v>0</v>
          </cell>
          <cell r="G3476">
            <v>20</v>
          </cell>
          <cell r="H3476">
            <v>501.37</v>
          </cell>
          <cell r="I3476">
            <v>501.37</v>
          </cell>
          <cell r="J3476">
            <v>1621.73</v>
          </cell>
          <cell r="K3476" t="str">
            <v>904</v>
          </cell>
        </row>
        <row r="3477">
          <cell r="A3477" t="str">
            <v>110300000</v>
          </cell>
          <cell r="B3477" t="str">
            <v>904C21K0003</v>
          </cell>
          <cell r="C3477" t="str">
            <v>เก้าอี้ทำงานจนท.สินไหม - ธุรการ</v>
          </cell>
          <cell r="D3477" t="str">
            <v>27 ต.ค. 41</v>
          </cell>
          <cell r="E3477">
            <v>2123.1</v>
          </cell>
          <cell r="F3477">
            <v>0</v>
          </cell>
          <cell r="G3477">
            <v>20</v>
          </cell>
          <cell r="H3477">
            <v>501.37</v>
          </cell>
          <cell r="I3477">
            <v>501.37</v>
          </cell>
          <cell r="J3477">
            <v>1621.73</v>
          </cell>
          <cell r="K3477" t="str">
            <v>904</v>
          </cell>
        </row>
        <row r="3478">
          <cell r="A3478" t="str">
            <v>110300000</v>
          </cell>
          <cell r="B3478" t="str">
            <v>904C2AR0001</v>
          </cell>
          <cell r="C3478" t="str">
            <v>Aircondition</v>
          </cell>
          <cell r="D3478" t="str">
            <v>21 ก.ย. 41</v>
          </cell>
          <cell r="E3478">
            <v>39800</v>
          </cell>
          <cell r="F3478">
            <v>0</v>
          </cell>
          <cell r="G3478">
            <v>20</v>
          </cell>
          <cell r="H3478">
            <v>10184.41</v>
          </cell>
          <cell r="I3478">
            <v>10184.41</v>
          </cell>
          <cell r="J3478">
            <v>29615.59</v>
          </cell>
          <cell r="K3478" t="str">
            <v>904</v>
          </cell>
        </row>
        <row r="3479">
          <cell r="A3479" t="str">
            <v>110300000</v>
          </cell>
          <cell r="B3479" t="str">
            <v>904C2CB0001</v>
          </cell>
          <cell r="C3479" t="str">
            <v>ตู้เก็บเอกสารบานเลื่อน  40-80-75</v>
          </cell>
          <cell r="D3479" t="str">
            <v>27 ต.ค. 41</v>
          </cell>
          <cell r="E3479">
            <v>2263.31</v>
          </cell>
          <cell r="F3479">
            <v>0</v>
          </cell>
          <cell r="G3479">
            <v>20</v>
          </cell>
          <cell r="H3479">
            <v>534.57000000000005</v>
          </cell>
          <cell r="I3479">
            <v>534.57000000000005</v>
          </cell>
          <cell r="J3479">
            <v>1728.74</v>
          </cell>
          <cell r="K3479" t="str">
            <v>904</v>
          </cell>
        </row>
        <row r="3480">
          <cell r="A3480" t="str">
            <v>110300000</v>
          </cell>
          <cell r="B3480" t="str">
            <v>904C2CB0002</v>
          </cell>
          <cell r="C3480" t="str">
            <v>ตู้เก็บเอกสาร 40-80-190</v>
          </cell>
          <cell r="D3480" t="str">
            <v>27 ต.ค. 41</v>
          </cell>
          <cell r="E3480">
            <v>4498.01</v>
          </cell>
          <cell r="F3480">
            <v>0</v>
          </cell>
          <cell r="G3480">
            <v>20</v>
          </cell>
          <cell r="H3480">
            <v>1062.23</v>
          </cell>
          <cell r="I3480">
            <v>1062.23</v>
          </cell>
          <cell r="J3480">
            <v>3435.78</v>
          </cell>
          <cell r="K3480" t="str">
            <v>904</v>
          </cell>
        </row>
        <row r="3481">
          <cell r="A3481" t="str">
            <v>110300000</v>
          </cell>
          <cell r="B3481" t="str">
            <v>904C2CB0003</v>
          </cell>
          <cell r="C3481" t="str">
            <v>ตู้เก็บเอกสาร 40-80-190</v>
          </cell>
          <cell r="D3481" t="str">
            <v>27 ต.ค. 41</v>
          </cell>
          <cell r="E3481">
            <v>4498.01</v>
          </cell>
          <cell r="F3481">
            <v>0</v>
          </cell>
          <cell r="G3481">
            <v>20</v>
          </cell>
          <cell r="H3481">
            <v>1062.23</v>
          </cell>
          <cell r="I3481">
            <v>1062.23</v>
          </cell>
          <cell r="J3481">
            <v>3435.78</v>
          </cell>
          <cell r="K3481" t="str">
            <v>904</v>
          </cell>
        </row>
        <row r="3482">
          <cell r="A3482" t="str">
            <v>110300000</v>
          </cell>
          <cell r="B3482" t="str">
            <v>904C2CB0005</v>
          </cell>
          <cell r="C3482" t="str">
            <v>ตู้เก็บเอกสาร 40-80-190</v>
          </cell>
          <cell r="D3482" t="str">
            <v>27 ต.ค. 41</v>
          </cell>
          <cell r="E3482">
            <v>4498.01</v>
          </cell>
          <cell r="F3482">
            <v>0</v>
          </cell>
          <cell r="G3482">
            <v>20</v>
          </cell>
          <cell r="H3482">
            <v>1062.23</v>
          </cell>
          <cell r="I3482">
            <v>1062.23</v>
          </cell>
          <cell r="J3482">
            <v>3435.78</v>
          </cell>
          <cell r="K3482" t="str">
            <v>904</v>
          </cell>
        </row>
        <row r="3483">
          <cell r="A3483" t="str">
            <v>110300000</v>
          </cell>
          <cell r="B3483" t="str">
            <v>904C2CB0006</v>
          </cell>
          <cell r="C3483" t="str">
            <v>ตู้เก็บเอกสารบานเลื่อน  40-80-75</v>
          </cell>
          <cell r="D3483" t="str">
            <v>27 ต.ค. 41</v>
          </cell>
          <cell r="E3483">
            <v>2263.31</v>
          </cell>
          <cell r="F3483">
            <v>0</v>
          </cell>
          <cell r="G3483">
            <v>20</v>
          </cell>
          <cell r="H3483">
            <v>534.57000000000005</v>
          </cell>
          <cell r="I3483">
            <v>534.57000000000005</v>
          </cell>
          <cell r="J3483">
            <v>1728.74</v>
          </cell>
          <cell r="K3483" t="str">
            <v>904</v>
          </cell>
        </row>
        <row r="3484">
          <cell r="A3484" t="str">
            <v>110300000</v>
          </cell>
          <cell r="B3484" t="str">
            <v>904C2CB0007</v>
          </cell>
          <cell r="C3484" t="str">
            <v>ตู้เก็บเอกสาร ลิ้นชัก 40-90-75</v>
          </cell>
          <cell r="D3484" t="str">
            <v>27 ต.ค. 41</v>
          </cell>
          <cell r="E3484">
            <v>3376.37</v>
          </cell>
          <cell r="F3484">
            <v>0</v>
          </cell>
          <cell r="G3484">
            <v>20</v>
          </cell>
          <cell r="H3484">
            <v>797.35</v>
          </cell>
          <cell r="I3484">
            <v>797.35</v>
          </cell>
          <cell r="J3484">
            <v>2579.02</v>
          </cell>
          <cell r="K3484" t="str">
            <v>904</v>
          </cell>
        </row>
        <row r="3485">
          <cell r="A3485" t="str">
            <v>110300000</v>
          </cell>
          <cell r="B3485" t="str">
            <v>904C2CH0001</v>
          </cell>
          <cell r="C3485" t="str">
            <v>เก้าอี้รับแขกหน้าโต๊ะ จนท.สินไหม</v>
          </cell>
          <cell r="D3485" t="str">
            <v>27 ต.ค. 41</v>
          </cell>
          <cell r="E3485">
            <v>1705.35</v>
          </cell>
          <cell r="F3485">
            <v>0</v>
          </cell>
          <cell r="G3485">
            <v>20</v>
          </cell>
          <cell r="H3485">
            <v>402.74</v>
          </cell>
          <cell r="I3485">
            <v>402.74</v>
          </cell>
          <cell r="J3485">
            <v>1302.6099999999999</v>
          </cell>
          <cell r="K3485" t="str">
            <v>904</v>
          </cell>
        </row>
        <row r="3486">
          <cell r="A3486" t="str">
            <v>110300000</v>
          </cell>
          <cell r="B3486" t="str">
            <v>904C2CH0002</v>
          </cell>
          <cell r="C3486" t="str">
            <v>เก้าอี้พักคอย 3 ที่นั่ง</v>
          </cell>
          <cell r="D3486" t="str">
            <v>27 ต.ค. 41</v>
          </cell>
          <cell r="E3486">
            <v>3037.77</v>
          </cell>
          <cell r="F3486">
            <v>0</v>
          </cell>
          <cell r="G3486">
            <v>20</v>
          </cell>
          <cell r="H3486">
            <v>717.43</v>
          </cell>
          <cell r="I3486">
            <v>717.43</v>
          </cell>
          <cell r="J3486">
            <v>2320.34</v>
          </cell>
          <cell r="K3486" t="str">
            <v>904</v>
          </cell>
        </row>
        <row r="3487">
          <cell r="A3487" t="str">
            <v>110300000</v>
          </cell>
          <cell r="B3487" t="str">
            <v>904C2CH0003</v>
          </cell>
          <cell r="C3487" t="str">
            <v>เก้าอี้รับแขกหน้าโต๊ะ จนท.สินไหม</v>
          </cell>
          <cell r="D3487" t="str">
            <v>27 ต.ค. 41</v>
          </cell>
          <cell r="E3487">
            <v>1705.35</v>
          </cell>
          <cell r="F3487">
            <v>0</v>
          </cell>
          <cell r="G3487">
            <v>20</v>
          </cell>
          <cell r="H3487">
            <v>402.74</v>
          </cell>
          <cell r="I3487">
            <v>402.74</v>
          </cell>
          <cell r="J3487">
            <v>1302.6099999999999</v>
          </cell>
          <cell r="K3487" t="str">
            <v>904</v>
          </cell>
        </row>
        <row r="3488">
          <cell r="A3488" t="str">
            <v>110300000</v>
          </cell>
          <cell r="B3488" t="str">
            <v>904C2CH0004</v>
          </cell>
          <cell r="C3488" t="str">
            <v>เก้าอี้รับแขกหน้าโต๊ะ จนท.สินไหม</v>
          </cell>
          <cell r="D3488" t="str">
            <v>27 ต.ค. 41</v>
          </cell>
          <cell r="E3488">
            <v>1705.35</v>
          </cell>
          <cell r="F3488">
            <v>0</v>
          </cell>
          <cell r="G3488">
            <v>20</v>
          </cell>
          <cell r="H3488">
            <v>402.74</v>
          </cell>
          <cell r="I3488">
            <v>402.74</v>
          </cell>
          <cell r="J3488">
            <v>1302.6099999999999</v>
          </cell>
          <cell r="K3488" t="str">
            <v>904</v>
          </cell>
        </row>
        <row r="3489">
          <cell r="A3489" t="str">
            <v>110300000</v>
          </cell>
          <cell r="B3489" t="str">
            <v>904C2CH0005</v>
          </cell>
          <cell r="C3489" t="str">
            <v>เก้าอี้ทำงานผจก.</v>
          </cell>
          <cell r="D3489" t="str">
            <v>27 ต.ค. 41</v>
          </cell>
          <cell r="E3489">
            <v>4038.29</v>
          </cell>
          <cell r="F3489">
            <v>0</v>
          </cell>
          <cell r="G3489">
            <v>20</v>
          </cell>
          <cell r="H3489">
            <v>953.72</v>
          </cell>
          <cell r="I3489">
            <v>953.72</v>
          </cell>
          <cell r="J3489">
            <v>3084.57</v>
          </cell>
          <cell r="K3489" t="str">
            <v>904</v>
          </cell>
        </row>
        <row r="3490">
          <cell r="A3490" t="str">
            <v>110300000</v>
          </cell>
          <cell r="B3490" t="str">
            <v>904C2CH0006</v>
          </cell>
          <cell r="C3490" t="str">
            <v>เก้าอี้รับแขกหน้าโต๊ะ จนท.สินไหม</v>
          </cell>
          <cell r="D3490" t="str">
            <v>27 ต.ค. 41</v>
          </cell>
          <cell r="E3490">
            <v>1705.35</v>
          </cell>
          <cell r="F3490">
            <v>0</v>
          </cell>
          <cell r="G3490">
            <v>20</v>
          </cell>
          <cell r="H3490">
            <v>402.74</v>
          </cell>
          <cell r="I3490">
            <v>402.74</v>
          </cell>
          <cell r="J3490">
            <v>1302.6099999999999</v>
          </cell>
          <cell r="K3490" t="str">
            <v>904</v>
          </cell>
        </row>
        <row r="3491">
          <cell r="A3491" t="str">
            <v>110300000</v>
          </cell>
          <cell r="B3491" t="str">
            <v>904C2CH0007</v>
          </cell>
          <cell r="C3491" t="str">
            <v>เก้าอี้รับแขกหน้าโต๊ะ จนท.สินไหม</v>
          </cell>
          <cell r="D3491" t="str">
            <v>27 ต.ค. 41</v>
          </cell>
          <cell r="E3491">
            <v>1705.35</v>
          </cell>
          <cell r="F3491">
            <v>0</v>
          </cell>
          <cell r="G3491">
            <v>20</v>
          </cell>
          <cell r="H3491">
            <v>402.74</v>
          </cell>
          <cell r="I3491">
            <v>402.74</v>
          </cell>
          <cell r="J3491">
            <v>1302.6099999999999</v>
          </cell>
          <cell r="K3491" t="str">
            <v>904</v>
          </cell>
        </row>
        <row r="3492">
          <cell r="A3492" t="str">
            <v>110300000</v>
          </cell>
          <cell r="B3492" t="str">
            <v>904C2CS0001</v>
          </cell>
          <cell r="C3492" t="str">
            <v>เครื่องคิดเลข</v>
          </cell>
          <cell r="D3492" t="str">
            <v>2 ต.ค. 41</v>
          </cell>
          <cell r="E3492">
            <v>640</v>
          </cell>
          <cell r="F3492">
            <v>0</v>
          </cell>
          <cell r="G3492">
            <v>20</v>
          </cell>
          <cell r="H3492">
            <v>159.9</v>
          </cell>
          <cell r="I3492">
            <v>159.9</v>
          </cell>
          <cell r="J3492">
            <v>480.1</v>
          </cell>
          <cell r="K3492" t="str">
            <v>904</v>
          </cell>
        </row>
        <row r="3493">
          <cell r="A3493" t="str">
            <v>110300000</v>
          </cell>
          <cell r="B3493" t="str">
            <v>904C2CS0002</v>
          </cell>
          <cell r="C3493" t="str">
            <v>เครื่องคิดเลข</v>
          </cell>
          <cell r="D3493" t="str">
            <v>2 ต.ค. 41</v>
          </cell>
          <cell r="E3493">
            <v>640</v>
          </cell>
          <cell r="F3493">
            <v>0</v>
          </cell>
          <cell r="G3493">
            <v>20</v>
          </cell>
          <cell r="H3493">
            <v>159.9</v>
          </cell>
          <cell r="I3493">
            <v>159.9</v>
          </cell>
          <cell r="J3493">
            <v>480.1</v>
          </cell>
          <cell r="K3493" t="str">
            <v>904</v>
          </cell>
        </row>
        <row r="3494">
          <cell r="A3494" t="str">
            <v>110300000</v>
          </cell>
          <cell r="B3494" t="str">
            <v>904C2KB0001</v>
          </cell>
          <cell r="C3494" t="str">
            <v>ตู้เย็น</v>
          </cell>
          <cell r="D3494" t="str">
            <v>28 ต.ค. 42</v>
          </cell>
          <cell r="E3494">
            <v>5411.21</v>
          </cell>
          <cell r="F3494">
            <v>0</v>
          </cell>
          <cell r="G3494">
            <v>20</v>
          </cell>
          <cell r="H3494">
            <v>192.73</v>
          </cell>
          <cell r="I3494">
            <v>192.73</v>
          </cell>
          <cell r="J3494">
            <v>5218.4799999999996</v>
          </cell>
          <cell r="K3494" t="str">
            <v>904</v>
          </cell>
        </row>
        <row r="3495">
          <cell r="A3495" t="str">
            <v>110300000</v>
          </cell>
          <cell r="B3495" t="str">
            <v>904C2PA0001</v>
          </cell>
          <cell r="C3495" t="str">
            <v>PARTTITION ครึ่งกระจก 250-150</v>
          </cell>
          <cell r="D3495" t="str">
            <v>27 ต.ค. 41</v>
          </cell>
          <cell r="E3495">
            <v>6377.9</v>
          </cell>
          <cell r="F3495">
            <v>0</v>
          </cell>
          <cell r="G3495">
            <v>20</v>
          </cell>
          <cell r="H3495">
            <v>1506.24</v>
          </cell>
          <cell r="I3495">
            <v>1506.24</v>
          </cell>
          <cell r="J3495">
            <v>4871.66</v>
          </cell>
          <cell r="K3495" t="str">
            <v>904</v>
          </cell>
        </row>
        <row r="3496">
          <cell r="A3496" t="str">
            <v>110300000</v>
          </cell>
          <cell r="B3496" t="str">
            <v>904C2PP0001</v>
          </cell>
          <cell r="C3496" t="str">
            <v xml:space="preserve"> ปั้มน้ำมิตซูบิชิ</v>
          </cell>
          <cell r="D3496" t="str">
            <v>6 พ.ย. 41</v>
          </cell>
          <cell r="E3496">
            <v>4727.2700000000004</v>
          </cell>
          <cell r="F3496">
            <v>0</v>
          </cell>
          <cell r="G3496">
            <v>20</v>
          </cell>
          <cell r="H3496">
            <v>1090.53</v>
          </cell>
          <cell r="I3496">
            <v>1090.53</v>
          </cell>
          <cell r="J3496">
            <v>3636.74</v>
          </cell>
          <cell r="K3496" t="str">
            <v>904</v>
          </cell>
        </row>
        <row r="3497">
          <cell r="A3497" t="str">
            <v>110300000</v>
          </cell>
          <cell r="B3497" t="str">
            <v>904C2TA0001</v>
          </cell>
          <cell r="C3497" t="str">
            <v>โต๊ะทำงาน ผจก. 75-165-75</v>
          </cell>
          <cell r="D3497" t="str">
            <v>27 ต.ค. 41</v>
          </cell>
          <cell r="E3497">
            <v>4601.97</v>
          </cell>
          <cell r="F3497">
            <v>0</v>
          </cell>
          <cell r="G3497">
            <v>20</v>
          </cell>
          <cell r="H3497">
            <v>1086.83</v>
          </cell>
          <cell r="I3497">
            <v>1086.83</v>
          </cell>
          <cell r="J3497">
            <v>3515.14</v>
          </cell>
          <cell r="K3497" t="str">
            <v>904</v>
          </cell>
        </row>
        <row r="3498">
          <cell r="A3498" t="str">
            <v>110300000</v>
          </cell>
          <cell r="B3498" t="str">
            <v>904C2TA0002</v>
          </cell>
          <cell r="C3498" t="str">
            <v>โต๊ะข้างวาง คอมพิวเตอร์ 50-90-75</v>
          </cell>
          <cell r="D3498" t="str">
            <v>27 ต.ค. 41</v>
          </cell>
          <cell r="E3498">
            <v>2082.09</v>
          </cell>
          <cell r="F3498">
            <v>0</v>
          </cell>
          <cell r="G3498">
            <v>20</v>
          </cell>
          <cell r="H3498">
            <v>491.75</v>
          </cell>
          <cell r="I3498">
            <v>491.75</v>
          </cell>
          <cell r="J3498">
            <v>1590.34</v>
          </cell>
          <cell r="K3498" t="str">
            <v>904</v>
          </cell>
        </row>
        <row r="3499">
          <cell r="A3499" t="str">
            <v>110300000</v>
          </cell>
          <cell r="B3499" t="str">
            <v>905C2AR0002</v>
          </cell>
          <cell r="C3499" t="str">
            <v>AIRCONDITIONING</v>
          </cell>
          <cell r="D3499" t="str">
            <v>14 ก.ย. 41</v>
          </cell>
          <cell r="E3499">
            <v>39800</v>
          </cell>
          <cell r="F3499">
            <v>0</v>
          </cell>
          <cell r="G3499">
            <v>20</v>
          </cell>
          <cell r="H3499">
            <v>10337.07</v>
          </cell>
          <cell r="I3499">
            <v>10337.07</v>
          </cell>
          <cell r="J3499">
            <v>29462.93</v>
          </cell>
          <cell r="K3499" t="str">
            <v>905</v>
          </cell>
        </row>
        <row r="3500">
          <cell r="A3500" t="str">
            <v>110300000</v>
          </cell>
          <cell r="B3500" t="str">
            <v>905C2CB0001</v>
          </cell>
          <cell r="C3500" t="str">
            <v>ตู้เก็บเอกสาร บานลิ้นชัก ขนาด 40*90*75</v>
          </cell>
          <cell r="D3500" t="str">
            <v>5 พ.ย. 41</v>
          </cell>
          <cell r="E3500">
            <v>3376.67</v>
          </cell>
          <cell r="F3500">
            <v>0</v>
          </cell>
          <cell r="G3500">
            <v>20</v>
          </cell>
          <cell r="H3500">
            <v>780.84</v>
          </cell>
          <cell r="I3500">
            <v>780.84</v>
          </cell>
          <cell r="J3500">
            <v>2595.83</v>
          </cell>
          <cell r="K3500" t="str">
            <v>905</v>
          </cell>
        </row>
        <row r="3501">
          <cell r="A3501" t="str">
            <v>110300000</v>
          </cell>
          <cell r="B3501" t="str">
            <v>905C2CB0002</v>
          </cell>
          <cell r="C3501" t="str">
            <v>ตู้เก็บเอกสาร ขนาด 40*80*190</v>
          </cell>
          <cell r="D3501" t="str">
            <v>5 พ.ย. 41</v>
          </cell>
          <cell r="E3501">
            <v>4498.01</v>
          </cell>
          <cell r="F3501">
            <v>0</v>
          </cell>
          <cell r="G3501">
            <v>20</v>
          </cell>
          <cell r="H3501">
            <v>1040.05</v>
          </cell>
          <cell r="I3501">
            <v>1040.05</v>
          </cell>
          <cell r="J3501">
            <v>3457.96</v>
          </cell>
          <cell r="K3501" t="str">
            <v>905</v>
          </cell>
        </row>
        <row r="3502">
          <cell r="A3502" t="str">
            <v>110300000</v>
          </cell>
          <cell r="B3502" t="str">
            <v>905C2CB0003</v>
          </cell>
          <cell r="C3502" t="str">
            <v>ตู้เก็บเอกสาร ขนาด 40*80*190</v>
          </cell>
          <cell r="D3502" t="str">
            <v>5 พ.ย. 41</v>
          </cell>
          <cell r="E3502">
            <v>4498.01</v>
          </cell>
          <cell r="F3502">
            <v>0</v>
          </cell>
          <cell r="G3502">
            <v>20</v>
          </cell>
          <cell r="H3502">
            <v>1040.05</v>
          </cell>
          <cell r="I3502">
            <v>1040.05</v>
          </cell>
          <cell r="J3502">
            <v>3457.96</v>
          </cell>
          <cell r="K3502" t="str">
            <v>905</v>
          </cell>
        </row>
        <row r="3503">
          <cell r="A3503" t="str">
            <v>110300000</v>
          </cell>
          <cell r="B3503" t="str">
            <v>905C2CB0004</v>
          </cell>
          <cell r="C3503" t="str">
            <v>ตู้เก็บเอกสาร ขนาด 40*80*190</v>
          </cell>
          <cell r="D3503" t="str">
            <v>5 พ.ย. 41</v>
          </cell>
          <cell r="E3503">
            <v>4498.01</v>
          </cell>
          <cell r="F3503">
            <v>0</v>
          </cell>
          <cell r="G3503">
            <v>20</v>
          </cell>
          <cell r="H3503">
            <v>1040.05</v>
          </cell>
          <cell r="I3503">
            <v>1040.05</v>
          </cell>
          <cell r="J3503">
            <v>3457.96</v>
          </cell>
          <cell r="K3503" t="str">
            <v>905</v>
          </cell>
        </row>
        <row r="3504">
          <cell r="A3504" t="str">
            <v>110300000</v>
          </cell>
          <cell r="B3504" t="str">
            <v>905C2CB0005</v>
          </cell>
          <cell r="C3504" t="str">
            <v>ตู้เก็บเอกสาร บานเลื่อน 40-80-75</v>
          </cell>
          <cell r="D3504" t="str">
            <v>5 พ.ย. 41</v>
          </cell>
          <cell r="E3504">
            <v>2263.31</v>
          </cell>
          <cell r="F3504">
            <v>0</v>
          </cell>
          <cell r="G3504">
            <v>20</v>
          </cell>
          <cell r="H3504">
            <v>523.4</v>
          </cell>
          <cell r="I3504">
            <v>523.4</v>
          </cell>
          <cell r="J3504">
            <v>1739.91</v>
          </cell>
          <cell r="K3504" t="str">
            <v>905</v>
          </cell>
        </row>
        <row r="3505">
          <cell r="A3505" t="str">
            <v>110300000</v>
          </cell>
          <cell r="B3505" t="str">
            <v>905C2CB006</v>
          </cell>
          <cell r="C3505" t="str">
            <v>ตู้เก็บเอกสาร บานเลื่อน 40-80-75</v>
          </cell>
          <cell r="D3505" t="str">
            <v>5 พ.ย. 41</v>
          </cell>
          <cell r="E3505">
            <v>2263.31</v>
          </cell>
          <cell r="F3505">
            <v>0</v>
          </cell>
          <cell r="G3505">
            <v>20</v>
          </cell>
          <cell r="H3505">
            <v>523.4</v>
          </cell>
          <cell r="I3505">
            <v>523.4</v>
          </cell>
          <cell r="J3505">
            <v>1739.91</v>
          </cell>
          <cell r="K3505" t="str">
            <v>905</v>
          </cell>
        </row>
        <row r="3506">
          <cell r="A3506" t="str">
            <v>110300000</v>
          </cell>
          <cell r="B3506" t="str">
            <v>905C2CH0001</v>
          </cell>
          <cell r="C3506" t="str">
            <v>เก้าอี้ทำงานผจก.</v>
          </cell>
          <cell r="D3506" t="str">
            <v>5 พ.ย. 41</v>
          </cell>
          <cell r="E3506">
            <v>4038.29</v>
          </cell>
          <cell r="F3506">
            <v>0</v>
          </cell>
          <cell r="G3506">
            <v>20</v>
          </cell>
          <cell r="H3506">
            <v>933.81</v>
          </cell>
          <cell r="I3506">
            <v>933.81</v>
          </cell>
          <cell r="J3506">
            <v>3104.48</v>
          </cell>
          <cell r="K3506" t="str">
            <v>905</v>
          </cell>
        </row>
        <row r="3507">
          <cell r="A3507" t="str">
            <v>110300000</v>
          </cell>
          <cell r="B3507" t="str">
            <v>905C2CH0002</v>
          </cell>
          <cell r="C3507" t="str">
            <v>เก้าอี้รับแขกหน้าโต๊ะจนท.สินไหม</v>
          </cell>
          <cell r="D3507" t="str">
            <v>5 พ.ย. 41</v>
          </cell>
          <cell r="E3507">
            <v>1705.35</v>
          </cell>
          <cell r="F3507">
            <v>0</v>
          </cell>
          <cell r="G3507">
            <v>20</v>
          </cell>
          <cell r="H3507">
            <v>394.34</v>
          </cell>
          <cell r="I3507">
            <v>394.34</v>
          </cell>
          <cell r="J3507">
            <v>1311.01</v>
          </cell>
          <cell r="K3507" t="str">
            <v>905</v>
          </cell>
        </row>
        <row r="3508">
          <cell r="A3508" t="str">
            <v>110300000</v>
          </cell>
          <cell r="B3508" t="str">
            <v>905C2CH0003</v>
          </cell>
          <cell r="C3508" t="str">
            <v>เก้าอี้รับแขกหน้าโต๊ะจนท.สินไหม</v>
          </cell>
          <cell r="D3508" t="str">
            <v>5 พ.ย. 41</v>
          </cell>
          <cell r="E3508">
            <v>1705.35</v>
          </cell>
          <cell r="F3508">
            <v>0</v>
          </cell>
          <cell r="G3508">
            <v>20</v>
          </cell>
          <cell r="H3508">
            <v>394.34</v>
          </cell>
          <cell r="I3508">
            <v>394.34</v>
          </cell>
          <cell r="J3508">
            <v>1311.01</v>
          </cell>
          <cell r="K3508" t="str">
            <v>905</v>
          </cell>
        </row>
        <row r="3509">
          <cell r="A3509" t="str">
            <v>110300000</v>
          </cell>
          <cell r="B3509" t="str">
            <v>905C2CH0004</v>
          </cell>
          <cell r="C3509" t="str">
            <v>เก้าอี้พักคอย 3 ที่นั่งพร้อมที่วางของ</v>
          </cell>
          <cell r="D3509" t="str">
            <v>5 พ.ย. 41</v>
          </cell>
          <cell r="E3509">
            <v>3037.77</v>
          </cell>
          <cell r="F3509">
            <v>0</v>
          </cell>
          <cell r="G3509">
            <v>20</v>
          </cell>
          <cell r="H3509">
            <v>702.45</v>
          </cell>
          <cell r="I3509">
            <v>702.45</v>
          </cell>
          <cell r="J3509">
            <v>2335.3200000000002</v>
          </cell>
          <cell r="K3509" t="str">
            <v>905</v>
          </cell>
        </row>
        <row r="3510">
          <cell r="A3510" t="str">
            <v>110300000</v>
          </cell>
          <cell r="B3510" t="str">
            <v>905C2CH0005</v>
          </cell>
          <cell r="C3510" t="str">
            <v>เก้าอี้หน้าโต๊ะ จนท.สินไหม</v>
          </cell>
          <cell r="D3510" t="str">
            <v>5 พ.ย. 41</v>
          </cell>
          <cell r="E3510">
            <v>1705.35</v>
          </cell>
          <cell r="F3510">
            <v>0</v>
          </cell>
          <cell r="G3510">
            <v>20</v>
          </cell>
          <cell r="H3510">
            <v>394.34</v>
          </cell>
          <cell r="I3510">
            <v>394.34</v>
          </cell>
          <cell r="J3510">
            <v>1311.01</v>
          </cell>
          <cell r="K3510" t="str">
            <v>905</v>
          </cell>
        </row>
        <row r="3511">
          <cell r="A3511" t="str">
            <v>110300000</v>
          </cell>
          <cell r="B3511" t="str">
            <v>905C2CH0006</v>
          </cell>
          <cell r="C3511" t="str">
            <v>เก้าอี้หน้าโต๊ะ จนท.สินไหม</v>
          </cell>
          <cell r="D3511" t="str">
            <v>5 พ.ย. 41</v>
          </cell>
          <cell r="E3511">
            <v>1705.35</v>
          </cell>
          <cell r="F3511">
            <v>0</v>
          </cell>
          <cell r="G3511">
            <v>20</v>
          </cell>
          <cell r="H3511">
            <v>394.34</v>
          </cell>
          <cell r="I3511">
            <v>394.34</v>
          </cell>
          <cell r="J3511">
            <v>1311.01</v>
          </cell>
          <cell r="K3511" t="str">
            <v>905</v>
          </cell>
        </row>
        <row r="3512">
          <cell r="A3512" t="str">
            <v>110300000</v>
          </cell>
          <cell r="B3512" t="str">
            <v>905C2CH0007</v>
          </cell>
          <cell r="C3512" t="str">
            <v>เก้าอี้ทำงาน จนท.สินไหม</v>
          </cell>
          <cell r="D3512" t="str">
            <v>5 พ.ย. 41</v>
          </cell>
          <cell r="E3512">
            <v>2123.1</v>
          </cell>
          <cell r="F3512">
            <v>0</v>
          </cell>
          <cell r="G3512">
            <v>20</v>
          </cell>
          <cell r="H3512">
            <v>490.9</v>
          </cell>
          <cell r="I3512">
            <v>490.9</v>
          </cell>
          <cell r="J3512">
            <v>1632.2</v>
          </cell>
          <cell r="K3512" t="str">
            <v>905</v>
          </cell>
        </row>
        <row r="3513">
          <cell r="A3513" t="str">
            <v>110300000</v>
          </cell>
          <cell r="B3513" t="str">
            <v>905C2CH0008</v>
          </cell>
          <cell r="C3513" t="str">
            <v>เก้าอี้ทำงาน จนท.สินไหม</v>
          </cell>
          <cell r="D3513" t="str">
            <v>5 พ.ย. 41</v>
          </cell>
          <cell r="E3513">
            <v>2123.1</v>
          </cell>
          <cell r="F3513">
            <v>0</v>
          </cell>
          <cell r="G3513">
            <v>20</v>
          </cell>
          <cell r="H3513">
            <v>490.9</v>
          </cell>
          <cell r="I3513">
            <v>490.9</v>
          </cell>
          <cell r="J3513">
            <v>1632.2</v>
          </cell>
          <cell r="K3513" t="str">
            <v>905</v>
          </cell>
        </row>
        <row r="3514">
          <cell r="A3514" t="str">
            <v>110300000</v>
          </cell>
          <cell r="B3514" t="str">
            <v>905C2CH0009</v>
          </cell>
          <cell r="C3514" t="str">
            <v>เก้าอี้ทำงาน จนท.สินไหม</v>
          </cell>
          <cell r="D3514" t="str">
            <v>5 พ.ย. 41</v>
          </cell>
          <cell r="E3514">
            <v>2123.1</v>
          </cell>
          <cell r="F3514">
            <v>0</v>
          </cell>
          <cell r="G3514">
            <v>20</v>
          </cell>
          <cell r="H3514">
            <v>490.9</v>
          </cell>
          <cell r="I3514">
            <v>490.9</v>
          </cell>
          <cell r="J3514">
            <v>1632.2</v>
          </cell>
          <cell r="K3514" t="str">
            <v>905</v>
          </cell>
        </row>
        <row r="3515">
          <cell r="A3515" t="str">
            <v>110300000</v>
          </cell>
          <cell r="B3515" t="str">
            <v>905C2CH0010</v>
          </cell>
          <cell r="C3515" t="str">
            <v>เก้าอี้หน้าโต๊ะ จนท.สินไหม</v>
          </cell>
          <cell r="D3515" t="str">
            <v>5 พ.ย. 41</v>
          </cell>
          <cell r="E3515">
            <v>1705.35</v>
          </cell>
          <cell r="F3515">
            <v>0</v>
          </cell>
          <cell r="G3515">
            <v>20</v>
          </cell>
          <cell r="H3515">
            <v>394.34</v>
          </cell>
          <cell r="I3515">
            <v>394.34</v>
          </cell>
          <cell r="J3515">
            <v>1311.01</v>
          </cell>
          <cell r="K3515" t="str">
            <v>905</v>
          </cell>
        </row>
        <row r="3516">
          <cell r="A3516" t="str">
            <v>110300000</v>
          </cell>
          <cell r="B3516" t="str">
            <v>905C2CS0001</v>
          </cell>
          <cell r="C3516" t="str">
            <v>เครื่องคิดเลข</v>
          </cell>
          <cell r="D3516" t="str">
            <v>12 ต.ค. 41</v>
          </cell>
          <cell r="E3516">
            <v>640</v>
          </cell>
          <cell r="F3516">
            <v>0</v>
          </cell>
          <cell r="G3516">
            <v>20</v>
          </cell>
          <cell r="H3516">
            <v>156.38999999999999</v>
          </cell>
          <cell r="I3516">
            <v>156.38999999999999</v>
          </cell>
          <cell r="J3516">
            <v>483.61</v>
          </cell>
          <cell r="K3516" t="str">
            <v>905</v>
          </cell>
        </row>
        <row r="3517">
          <cell r="A3517" t="str">
            <v>110300000</v>
          </cell>
          <cell r="B3517" t="str">
            <v>905C2CS0002</v>
          </cell>
          <cell r="C3517" t="str">
            <v>เครื่องคิดเลข</v>
          </cell>
          <cell r="D3517" t="str">
            <v>12 ต.ค. 41</v>
          </cell>
          <cell r="E3517">
            <v>640</v>
          </cell>
          <cell r="F3517">
            <v>0</v>
          </cell>
          <cell r="G3517">
            <v>20</v>
          </cell>
          <cell r="H3517">
            <v>156.38999999999999</v>
          </cell>
          <cell r="I3517">
            <v>156.38999999999999</v>
          </cell>
          <cell r="J3517">
            <v>483.61</v>
          </cell>
          <cell r="K3517" t="str">
            <v>905</v>
          </cell>
        </row>
        <row r="3518">
          <cell r="A3518" t="str">
            <v>110300000</v>
          </cell>
          <cell r="B3518" t="str">
            <v>905C2KB0001</v>
          </cell>
          <cell r="C3518" t="str">
            <v>ตู้เย็น</v>
          </cell>
          <cell r="D3518" t="str">
            <v>29 ต.ค. 42</v>
          </cell>
          <cell r="E3518">
            <v>4953.28</v>
          </cell>
          <cell r="F3518">
            <v>0</v>
          </cell>
          <cell r="G3518">
            <v>20</v>
          </cell>
          <cell r="H3518">
            <v>173.7</v>
          </cell>
          <cell r="I3518">
            <v>173.7</v>
          </cell>
          <cell r="J3518">
            <v>4779.58</v>
          </cell>
          <cell r="K3518" t="str">
            <v>905</v>
          </cell>
        </row>
        <row r="3519">
          <cell r="A3519" t="str">
            <v>110300000</v>
          </cell>
          <cell r="B3519" t="str">
            <v>905C2PA0001</v>
          </cell>
          <cell r="C3519" t="str">
            <v>ฉากครึ่งกระจก ขนาด 250*150</v>
          </cell>
          <cell r="D3519" t="str">
            <v>5 พ.ย. 41</v>
          </cell>
          <cell r="E3519">
            <v>6377.9</v>
          </cell>
          <cell r="F3519">
            <v>0</v>
          </cell>
          <cell r="G3519">
            <v>20</v>
          </cell>
          <cell r="H3519">
            <v>1474.79</v>
          </cell>
          <cell r="I3519">
            <v>1474.79</v>
          </cell>
          <cell r="J3519">
            <v>4903.1099999999997</v>
          </cell>
          <cell r="K3519" t="str">
            <v>905</v>
          </cell>
        </row>
        <row r="3520">
          <cell r="A3520" t="str">
            <v>110300000</v>
          </cell>
          <cell r="B3520" t="str">
            <v>905C2TA0001</v>
          </cell>
          <cell r="C3520" t="str">
            <v>โต๊ะทำงานผจก. ขนาด 75*165*75</v>
          </cell>
          <cell r="D3520" t="str">
            <v>5 พ.ย. 41</v>
          </cell>
          <cell r="E3520">
            <v>4601.97</v>
          </cell>
          <cell r="F3520">
            <v>0</v>
          </cell>
          <cell r="G3520">
            <v>20</v>
          </cell>
          <cell r="H3520">
            <v>1064.1300000000001</v>
          </cell>
          <cell r="I3520">
            <v>1064.1300000000001</v>
          </cell>
          <cell r="J3520">
            <v>3537.84</v>
          </cell>
          <cell r="K3520" t="str">
            <v>905</v>
          </cell>
        </row>
        <row r="3521">
          <cell r="A3521" t="str">
            <v>110300000</v>
          </cell>
          <cell r="B3521" t="str">
            <v>905C2TA0002</v>
          </cell>
          <cell r="C3521" t="str">
            <v>โต๊ะข้างวางคอมพิวเตอร์ 50*90*75ั</v>
          </cell>
          <cell r="D3521" t="str">
            <v>5 พ.ย. 41</v>
          </cell>
          <cell r="E3521">
            <v>2082.09</v>
          </cell>
          <cell r="F3521">
            <v>0</v>
          </cell>
          <cell r="G3521">
            <v>20</v>
          </cell>
          <cell r="H3521">
            <v>481.48</v>
          </cell>
          <cell r="I3521">
            <v>481.48</v>
          </cell>
          <cell r="J3521">
            <v>1600.61</v>
          </cell>
          <cell r="K3521" t="str">
            <v>905</v>
          </cell>
        </row>
        <row r="3522">
          <cell r="A3522" t="str">
            <v>110300000</v>
          </cell>
          <cell r="B3522" t="str">
            <v>905C2TA0003</v>
          </cell>
          <cell r="C3522" t="str">
            <v>โต๊ะทำงาน จนท.สินไหม 60-120-75</v>
          </cell>
          <cell r="D3522" t="str">
            <v>5 พ.ย. 41</v>
          </cell>
          <cell r="E3522">
            <v>3654.87</v>
          </cell>
          <cell r="F3522">
            <v>0</v>
          </cell>
          <cell r="G3522">
            <v>20</v>
          </cell>
          <cell r="H3522">
            <v>845.1</v>
          </cell>
          <cell r="I3522">
            <v>845.1</v>
          </cell>
          <cell r="J3522">
            <v>2809.77</v>
          </cell>
          <cell r="K3522" t="str">
            <v>905</v>
          </cell>
        </row>
        <row r="3523">
          <cell r="A3523" t="str">
            <v>110300000</v>
          </cell>
          <cell r="B3523" t="str">
            <v>905C2TA0004</v>
          </cell>
          <cell r="C3523" t="str">
            <v>โต๊ะทำงาน จนท.สินไหม 60-120-75</v>
          </cell>
          <cell r="D3523" t="str">
            <v>5 พ.ย. 41</v>
          </cell>
          <cell r="E3523">
            <v>3654.87</v>
          </cell>
          <cell r="F3523">
            <v>0</v>
          </cell>
          <cell r="G3523">
            <v>20</v>
          </cell>
          <cell r="H3523">
            <v>845.1</v>
          </cell>
          <cell r="I3523">
            <v>845.1</v>
          </cell>
          <cell r="J3523">
            <v>2809.77</v>
          </cell>
          <cell r="K3523" t="str">
            <v>905</v>
          </cell>
        </row>
        <row r="3524">
          <cell r="A3524" t="str">
            <v>110300000</v>
          </cell>
          <cell r="B3524" t="str">
            <v>905C2TA0005</v>
          </cell>
          <cell r="C3524" t="str">
            <v>โต๊ะทำงาน จนท.สินไหม 60-120-75</v>
          </cell>
          <cell r="D3524" t="str">
            <v>5 พ.ย. 41</v>
          </cell>
          <cell r="E3524">
            <v>3654.87</v>
          </cell>
          <cell r="F3524">
            <v>0</v>
          </cell>
          <cell r="G3524">
            <v>20</v>
          </cell>
          <cell r="H3524">
            <v>845.1</v>
          </cell>
          <cell r="I3524">
            <v>845.1</v>
          </cell>
          <cell r="J3524">
            <v>2809.77</v>
          </cell>
          <cell r="K3524" t="str">
            <v>905</v>
          </cell>
        </row>
        <row r="3525">
          <cell r="A3525" t="str">
            <v>110300000</v>
          </cell>
          <cell r="B3525" t="str">
            <v>905C2TA0006</v>
          </cell>
          <cell r="C3525" t="str">
            <v>โต๊ะวางคอมพิวเตอร์ 60-100-75</v>
          </cell>
          <cell r="D3525" t="str">
            <v>5 พ.ย. 41</v>
          </cell>
          <cell r="E3525">
            <v>2336.75</v>
          </cell>
          <cell r="F3525">
            <v>0</v>
          </cell>
          <cell r="G3525">
            <v>20</v>
          </cell>
          <cell r="H3525">
            <v>540.29999999999995</v>
          </cell>
          <cell r="I3525">
            <v>540.29999999999995</v>
          </cell>
          <cell r="J3525">
            <v>1796.45</v>
          </cell>
          <cell r="K3525" t="str">
            <v>905</v>
          </cell>
        </row>
        <row r="3526">
          <cell r="A3526" t="str">
            <v>110300000</v>
          </cell>
          <cell r="B3526" t="str">
            <v>905C2TA0007</v>
          </cell>
          <cell r="C3526" t="str">
            <v>โต๊ะเข้ามุม จนท.สินไหม 60-60-75</v>
          </cell>
          <cell r="D3526" t="str">
            <v>5 พ.ย. 41</v>
          </cell>
          <cell r="E3526">
            <v>1267.57</v>
          </cell>
          <cell r="F3526">
            <v>0</v>
          </cell>
          <cell r="G3526">
            <v>20</v>
          </cell>
          <cell r="H3526">
            <v>293.11</v>
          </cell>
          <cell r="I3526">
            <v>293.11</v>
          </cell>
          <cell r="J3526">
            <v>974.46</v>
          </cell>
          <cell r="K3526" t="str">
            <v>905</v>
          </cell>
        </row>
        <row r="3527">
          <cell r="A3527" t="str">
            <v>110300000</v>
          </cell>
          <cell r="B3527" t="str">
            <v>906C2AR0001</v>
          </cell>
          <cell r="C3527" t="str">
            <v>Aircondition</v>
          </cell>
          <cell r="D3527" t="str">
            <v>21 ก.ย. 41</v>
          </cell>
          <cell r="E3527">
            <v>39800</v>
          </cell>
          <cell r="F3527">
            <v>0</v>
          </cell>
          <cell r="G3527">
            <v>20</v>
          </cell>
          <cell r="H3527">
            <v>10184.41</v>
          </cell>
          <cell r="I3527">
            <v>10184.41</v>
          </cell>
          <cell r="J3527">
            <v>29615.59</v>
          </cell>
          <cell r="K3527" t="str">
            <v>906</v>
          </cell>
        </row>
        <row r="3528">
          <cell r="A3528" t="str">
            <v>110300000</v>
          </cell>
          <cell r="B3528" t="str">
            <v>906C2CA0001</v>
          </cell>
          <cell r="C3528" t="str">
            <v>ชั้นวางของ</v>
          </cell>
          <cell r="D3528" t="str">
            <v>4 พ.ย. 41</v>
          </cell>
          <cell r="E3528">
            <v>1636.36</v>
          </cell>
          <cell r="F3528">
            <v>0</v>
          </cell>
          <cell r="G3528">
            <v>20</v>
          </cell>
          <cell r="H3528">
            <v>379.32</v>
          </cell>
          <cell r="I3528">
            <v>379.32</v>
          </cell>
          <cell r="J3528">
            <v>1257.04</v>
          </cell>
          <cell r="K3528" t="str">
            <v>906</v>
          </cell>
        </row>
        <row r="3529">
          <cell r="A3529" t="str">
            <v>110300000</v>
          </cell>
          <cell r="B3529" t="str">
            <v>906C2CB0001</v>
          </cell>
          <cell r="C3529" t="str">
            <v>ตู้เก็บเอกสาร บานเลื่อน</v>
          </cell>
          <cell r="D3529" t="str">
            <v>5 พ.ย. 41</v>
          </cell>
          <cell r="E3529">
            <v>2263.31</v>
          </cell>
          <cell r="F3529">
            <v>0</v>
          </cell>
          <cell r="G3529">
            <v>20</v>
          </cell>
          <cell r="H3529">
            <v>523.4</v>
          </cell>
          <cell r="I3529">
            <v>523.4</v>
          </cell>
          <cell r="J3529">
            <v>1739.91</v>
          </cell>
          <cell r="K3529" t="str">
            <v>906</v>
          </cell>
        </row>
        <row r="3530">
          <cell r="A3530" t="str">
            <v>110300000</v>
          </cell>
          <cell r="B3530" t="str">
            <v>906C2CB0002</v>
          </cell>
          <cell r="C3530" t="str">
            <v>ตู้เก็บเอกสาร บานเลื่อน</v>
          </cell>
          <cell r="D3530" t="str">
            <v>5 พ.ย. 41</v>
          </cell>
          <cell r="E3530">
            <v>2263.31</v>
          </cell>
          <cell r="F3530">
            <v>0</v>
          </cell>
          <cell r="G3530">
            <v>20</v>
          </cell>
          <cell r="H3530">
            <v>523.4</v>
          </cell>
          <cell r="I3530">
            <v>523.4</v>
          </cell>
          <cell r="J3530">
            <v>1739.91</v>
          </cell>
          <cell r="K3530" t="str">
            <v>906</v>
          </cell>
        </row>
        <row r="3531">
          <cell r="A3531" t="str">
            <v>110300000</v>
          </cell>
          <cell r="B3531" t="str">
            <v>906C2CB0003</v>
          </cell>
          <cell r="C3531" t="str">
            <v>ตู้เก็บเอกสาร บานลิ้นชัก</v>
          </cell>
          <cell r="D3531" t="str">
            <v>5 พ.ย. 41</v>
          </cell>
          <cell r="E3531">
            <v>3376.67</v>
          </cell>
          <cell r="F3531">
            <v>0</v>
          </cell>
          <cell r="G3531">
            <v>20</v>
          </cell>
          <cell r="H3531">
            <v>780.84</v>
          </cell>
          <cell r="I3531">
            <v>780.84</v>
          </cell>
          <cell r="J3531">
            <v>2595.83</v>
          </cell>
          <cell r="K3531" t="str">
            <v>906</v>
          </cell>
        </row>
        <row r="3532">
          <cell r="A3532" t="str">
            <v>110300000</v>
          </cell>
          <cell r="B3532" t="str">
            <v>906C2CB0004</v>
          </cell>
          <cell r="C3532" t="str">
            <v>ตู้เก็บเอกสาร ขนาด 40-80-190</v>
          </cell>
          <cell r="D3532" t="str">
            <v>5 พ.ย. 41</v>
          </cell>
          <cell r="E3532">
            <v>4498.01</v>
          </cell>
          <cell r="F3532">
            <v>0</v>
          </cell>
          <cell r="G3532">
            <v>20</v>
          </cell>
          <cell r="H3532">
            <v>1040.05</v>
          </cell>
          <cell r="I3532">
            <v>1040.05</v>
          </cell>
          <cell r="J3532">
            <v>3457.96</v>
          </cell>
          <cell r="K3532" t="str">
            <v>906</v>
          </cell>
        </row>
        <row r="3533">
          <cell r="A3533" t="str">
            <v>110300000</v>
          </cell>
          <cell r="B3533" t="str">
            <v>906C2CB0005</v>
          </cell>
          <cell r="C3533" t="str">
            <v>ตู้เก็บเอกสาร ขนาด 40-80-190</v>
          </cell>
          <cell r="D3533" t="str">
            <v>5 พ.ย. 41</v>
          </cell>
          <cell r="E3533">
            <v>4498.01</v>
          </cell>
          <cell r="F3533">
            <v>0</v>
          </cell>
          <cell r="G3533">
            <v>20</v>
          </cell>
          <cell r="H3533">
            <v>1040.05</v>
          </cell>
          <cell r="I3533">
            <v>1040.05</v>
          </cell>
          <cell r="J3533">
            <v>3457.96</v>
          </cell>
          <cell r="K3533" t="str">
            <v>906</v>
          </cell>
        </row>
        <row r="3534">
          <cell r="A3534" t="str">
            <v>110300000</v>
          </cell>
          <cell r="B3534" t="str">
            <v>906C2CB0006</v>
          </cell>
          <cell r="C3534" t="str">
            <v>ตู้เก็บเอกสาร ขนาด 40-80-190</v>
          </cell>
          <cell r="D3534" t="str">
            <v>5 พ.ย. 41</v>
          </cell>
          <cell r="E3534">
            <v>4498.01</v>
          </cell>
          <cell r="F3534">
            <v>0</v>
          </cell>
          <cell r="G3534">
            <v>20</v>
          </cell>
          <cell r="H3534">
            <v>1040.05</v>
          </cell>
          <cell r="I3534">
            <v>1040.05</v>
          </cell>
          <cell r="J3534">
            <v>3457.96</v>
          </cell>
          <cell r="K3534" t="str">
            <v>906</v>
          </cell>
        </row>
        <row r="3535">
          <cell r="A3535" t="str">
            <v>110300000</v>
          </cell>
          <cell r="B3535" t="str">
            <v>906C2CH0001</v>
          </cell>
          <cell r="C3535" t="str">
            <v>เก้าอี้รับแขกหน้าโต๊ะจนท.สินไหม</v>
          </cell>
          <cell r="D3535" t="str">
            <v>5 พ.ย. 41</v>
          </cell>
          <cell r="E3535">
            <v>1709.35</v>
          </cell>
          <cell r="F3535">
            <v>0</v>
          </cell>
          <cell r="G3535">
            <v>20</v>
          </cell>
          <cell r="H3535">
            <v>395.3</v>
          </cell>
          <cell r="I3535">
            <v>395.3</v>
          </cell>
          <cell r="J3535">
            <v>1314.05</v>
          </cell>
          <cell r="K3535" t="str">
            <v>906</v>
          </cell>
        </row>
        <row r="3536">
          <cell r="A3536" t="str">
            <v>110300000</v>
          </cell>
          <cell r="B3536" t="str">
            <v>906C2CH0002</v>
          </cell>
          <cell r="C3536" t="str">
            <v>เก้าอี้รับแขกหน้าโต๊ะจนท.สินไหม</v>
          </cell>
          <cell r="D3536" t="str">
            <v>5 พ.ย. 41</v>
          </cell>
          <cell r="E3536">
            <v>1709.35</v>
          </cell>
          <cell r="F3536">
            <v>0</v>
          </cell>
          <cell r="G3536">
            <v>20</v>
          </cell>
          <cell r="H3536">
            <v>395.3</v>
          </cell>
          <cell r="I3536">
            <v>395.3</v>
          </cell>
          <cell r="J3536">
            <v>1314.05</v>
          </cell>
          <cell r="K3536" t="str">
            <v>906</v>
          </cell>
        </row>
        <row r="3537">
          <cell r="A3537" t="str">
            <v>110300000</v>
          </cell>
          <cell r="B3537" t="str">
            <v>906C2CH0003</v>
          </cell>
          <cell r="C3537" t="str">
            <v>เก้าอี้ทำงานผู้จัดการ</v>
          </cell>
          <cell r="D3537" t="str">
            <v>5 พ.ย. 41</v>
          </cell>
          <cell r="E3537">
            <v>4038.29</v>
          </cell>
          <cell r="F3537">
            <v>0</v>
          </cell>
          <cell r="G3537">
            <v>20</v>
          </cell>
          <cell r="H3537">
            <v>933.81</v>
          </cell>
          <cell r="I3537">
            <v>933.81</v>
          </cell>
          <cell r="J3537">
            <v>3104.48</v>
          </cell>
          <cell r="K3537" t="str">
            <v>906</v>
          </cell>
        </row>
        <row r="3538">
          <cell r="A3538" t="str">
            <v>110300000</v>
          </cell>
          <cell r="B3538" t="str">
            <v>906C2CH0004</v>
          </cell>
          <cell r="C3538" t="str">
            <v>เก้าอี้รับแขกหน้าโต๊ะจนท.สินไหม</v>
          </cell>
          <cell r="D3538" t="str">
            <v>5 พ.ย. 41</v>
          </cell>
          <cell r="E3538">
            <v>1705.35</v>
          </cell>
          <cell r="F3538">
            <v>0</v>
          </cell>
          <cell r="G3538">
            <v>20</v>
          </cell>
          <cell r="H3538">
            <v>394.34</v>
          </cell>
          <cell r="I3538">
            <v>394.34</v>
          </cell>
          <cell r="J3538">
            <v>1311.01</v>
          </cell>
          <cell r="K3538" t="str">
            <v>906</v>
          </cell>
        </row>
        <row r="3539">
          <cell r="A3539" t="str">
            <v>110300000</v>
          </cell>
          <cell r="B3539" t="str">
            <v>906C2CH0005</v>
          </cell>
          <cell r="C3539" t="str">
            <v>เก้าอี้รับแขกหน้าโต๊ะจนท.สินไหม</v>
          </cell>
          <cell r="D3539" t="str">
            <v>5 พ.ย. 41</v>
          </cell>
          <cell r="E3539">
            <v>1705.35</v>
          </cell>
          <cell r="F3539">
            <v>0</v>
          </cell>
          <cell r="G3539">
            <v>20</v>
          </cell>
          <cell r="H3539">
            <v>394.34</v>
          </cell>
          <cell r="I3539">
            <v>394.34</v>
          </cell>
          <cell r="J3539">
            <v>1311.01</v>
          </cell>
          <cell r="K3539" t="str">
            <v>906</v>
          </cell>
        </row>
        <row r="3540">
          <cell r="A3540" t="str">
            <v>110300000</v>
          </cell>
          <cell r="B3540" t="str">
            <v>906C2CH0006</v>
          </cell>
          <cell r="C3540" t="str">
            <v>เก้าอี้พักคอย 3 ที่นั่งพร้อมที่วางของ</v>
          </cell>
          <cell r="D3540" t="str">
            <v>5 พ.ย. 41</v>
          </cell>
          <cell r="E3540">
            <v>3037.77</v>
          </cell>
          <cell r="F3540">
            <v>0</v>
          </cell>
          <cell r="G3540">
            <v>20</v>
          </cell>
          <cell r="H3540">
            <v>702.45</v>
          </cell>
          <cell r="I3540">
            <v>702.45</v>
          </cell>
          <cell r="J3540">
            <v>2335.3200000000002</v>
          </cell>
          <cell r="K3540" t="str">
            <v>906</v>
          </cell>
        </row>
        <row r="3541">
          <cell r="A3541" t="str">
            <v>110300000</v>
          </cell>
          <cell r="B3541" t="str">
            <v>906C2CH0007</v>
          </cell>
          <cell r="C3541" t="str">
            <v>เก้าอี้ทำงานจนท.สินไหม</v>
          </cell>
          <cell r="D3541" t="str">
            <v>5 พ.ย. 41</v>
          </cell>
          <cell r="E3541">
            <v>2123.1</v>
          </cell>
          <cell r="F3541">
            <v>0</v>
          </cell>
          <cell r="G3541">
            <v>20</v>
          </cell>
          <cell r="H3541">
            <v>490.9</v>
          </cell>
          <cell r="I3541">
            <v>490.9</v>
          </cell>
          <cell r="J3541">
            <v>1632.2</v>
          </cell>
          <cell r="K3541" t="str">
            <v>906</v>
          </cell>
        </row>
        <row r="3542">
          <cell r="A3542" t="str">
            <v>110300000</v>
          </cell>
          <cell r="B3542" t="str">
            <v>906C2CH0008</v>
          </cell>
          <cell r="C3542" t="str">
            <v>เก้าอี้ทำงานจนท.สินไหม</v>
          </cell>
          <cell r="D3542" t="str">
            <v>5 พ.ย. 41</v>
          </cell>
          <cell r="E3542">
            <v>2123.1</v>
          </cell>
          <cell r="F3542">
            <v>0</v>
          </cell>
          <cell r="G3542">
            <v>20</v>
          </cell>
          <cell r="H3542">
            <v>490.9</v>
          </cell>
          <cell r="I3542">
            <v>490.9</v>
          </cell>
          <cell r="J3542">
            <v>1632.2</v>
          </cell>
          <cell r="K3542" t="str">
            <v>906</v>
          </cell>
        </row>
        <row r="3543">
          <cell r="A3543" t="str">
            <v>110300000</v>
          </cell>
          <cell r="B3543" t="str">
            <v>906C2CH0009</v>
          </cell>
          <cell r="C3543" t="str">
            <v>เก้าอี้ทำงานจนท.สินไหม</v>
          </cell>
          <cell r="D3543" t="str">
            <v>5 พ.ย. 41</v>
          </cell>
          <cell r="E3543">
            <v>2123.1</v>
          </cell>
          <cell r="F3543">
            <v>0</v>
          </cell>
          <cell r="G3543">
            <v>20</v>
          </cell>
          <cell r="H3543">
            <v>490.9</v>
          </cell>
          <cell r="I3543">
            <v>490.9</v>
          </cell>
          <cell r="J3543">
            <v>1632.2</v>
          </cell>
          <cell r="K3543" t="str">
            <v>906</v>
          </cell>
        </row>
        <row r="3544">
          <cell r="A3544" t="str">
            <v>110300000</v>
          </cell>
          <cell r="B3544" t="str">
            <v>906C2CH0010</v>
          </cell>
          <cell r="C3544" t="str">
            <v>เก้าอี้รับแขกหน้าโต๊ะจนท.สินไหม</v>
          </cell>
          <cell r="D3544" t="str">
            <v>5 พ.ย. 41</v>
          </cell>
          <cell r="E3544">
            <v>1709.35</v>
          </cell>
          <cell r="F3544">
            <v>0</v>
          </cell>
          <cell r="G3544">
            <v>20</v>
          </cell>
          <cell r="H3544">
            <v>395.3</v>
          </cell>
          <cell r="I3544">
            <v>395.3</v>
          </cell>
          <cell r="J3544">
            <v>1314.05</v>
          </cell>
          <cell r="K3544" t="str">
            <v>906</v>
          </cell>
        </row>
        <row r="3545">
          <cell r="A3545" t="str">
            <v>110300000</v>
          </cell>
          <cell r="B3545" t="str">
            <v>906C2CS0001</v>
          </cell>
          <cell r="C3545" t="str">
            <v>เครื่องคิดเลข</v>
          </cell>
          <cell r="D3545" t="str">
            <v>19 ต.ค. 41</v>
          </cell>
          <cell r="E3545">
            <v>640</v>
          </cell>
          <cell r="F3545">
            <v>0</v>
          </cell>
          <cell r="G3545">
            <v>20</v>
          </cell>
          <cell r="H3545">
            <v>153.94</v>
          </cell>
          <cell r="I3545">
            <v>153.94</v>
          </cell>
          <cell r="J3545">
            <v>486.06</v>
          </cell>
          <cell r="K3545" t="str">
            <v>906</v>
          </cell>
        </row>
        <row r="3546">
          <cell r="A3546" t="str">
            <v>110300000</v>
          </cell>
          <cell r="B3546" t="str">
            <v>906C2CS0002</v>
          </cell>
          <cell r="C3546" t="str">
            <v>เครื่องคิดเลข</v>
          </cell>
          <cell r="D3546" t="str">
            <v>19 ต.ค. 41</v>
          </cell>
          <cell r="E3546">
            <v>640</v>
          </cell>
          <cell r="F3546">
            <v>0</v>
          </cell>
          <cell r="G3546">
            <v>20</v>
          </cell>
          <cell r="H3546">
            <v>153.94</v>
          </cell>
          <cell r="I3546">
            <v>153.94</v>
          </cell>
          <cell r="J3546">
            <v>486.06</v>
          </cell>
          <cell r="K3546" t="str">
            <v>906</v>
          </cell>
        </row>
        <row r="3547">
          <cell r="A3547" t="str">
            <v>110300000</v>
          </cell>
          <cell r="B3547" t="str">
            <v>906C2PA0001</v>
          </cell>
          <cell r="C3547" t="str">
            <v>PARTITION ครึ่งกระจก</v>
          </cell>
          <cell r="D3547" t="str">
            <v>5 พ.ย. 41</v>
          </cell>
          <cell r="E3547">
            <v>6377.9</v>
          </cell>
          <cell r="F3547">
            <v>0</v>
          </cell>
          <cell r="G3547">
            <v>20</v>
          </cell>
          <cell r="H3547">
            <v>1474.79</v>
          </cell>
          <cell r="I3547">
            <v>1474.79</v>
          </cell>
          <cell r="J3547">
            <v>4903.1099999999997</v>
          </cell>
          <cell r="K3547" t="str">
            <v>906</v>
          </cell>
        </row>
        <row r="3548">
          <cell r="A3548" t="str">
            <v>110300000</v>
          </cell>
          <cell r="B3548" t="str">
            <v>906C2PT0001</v>
          </cell>
          <cell r="C3548" t="str">
            <v>กระติกน้ำร้อน</v>
          </cell>
          <cell r="D3548" t="str">
            <v>3 พ.ย. 41</v>
          </cell>
          <cell r="E3548">
            <v>722.73</v>
          </cell>
          <cell r="F3548">
            <v>0</v>
          </cell>
          <cell r="G3548">
            <v>20</v>
          </cell>
          <cell r="H3548">
            <v>167.94</v>
          </cell>
          <cell r="I3548">
            <v>167.94</v>
          </cell>
          <cell r="J3548">
            <v>554.79</v>
          </cell>
          <cell r="K3548" t="str">
            <v>906</v>
          </cell>
        </row>
        <row r="3549">
          <cell r="A3549" t="str">
            <v>110300000</v>
          </cell>
          <cell r="B3549" t="str">
            <v>906C2TA0001</v>
          </cell>
          <cell r="C3549" t="str">
            <v>โต๊ะทำงานจนท.สินไหม</v>
          </cell>
          <cell r="D3549" t="str">
            <v>5 พ.ย. 41</v>
          </cell>
          <cell r="E3549">
            <v>3654.87</v>
          </cell>
          <cell r="F3549">
            <v>0</v>
          </cell>
          <cell r="G3549">
            <v>20</v>
          </cell>
          <cell r="H3549">
            <v>845.1</v>
          </cell>
          <cell r="I3549">
            <v>845.1</v>
          </cell>
          <cell r="J3549">
            <v>2809.77</v>
          </cell>
          <cell r="K3549" t="str">
            <v>906</v>
          </cell>
        </row>
        <row r="3550">
          <cell r="A3550" t="str">
            <v>110300000</v>
          </cell>
          <cell r="B3550" t="str">
            <v>906C2TA0002</v>
          </cell>
          <cell r="C3550" t="str">
            <v>โต๊ะทำงานผู้จัดการ ขนาด 75-165-75</v>
          </cell>
          <cell r="D3550" t="str">
            <v>5 พ.ย. 41</v>
          </cell>
          <cell r="E3550">
            <v>4601.97</v>
          </cell>
          <cell r="F3550">
            <v>0</v>
          </cell>
          <cell r="G3550">
            <v>20</v>
          </cell>
          <cell r="H3550">
            <v>1064.1300000000001</v>
          </cell>
          <cell r="I3550">
            <v>1064.1300000000001</v>
          </cell>
          <cell r="J3550">
            <v>3537.84</v>
          </cell>
          <cell r="K3550" t="str">
            <v>906</v>
          </cell>
        </row>
        <row r="3551">
          <cell r="A3551" t="str">
            <v>110300000</v>
          </cell>
          <cell r="B3551" t="str">
            <v>906C2TA0003</v>
          </cell>
          <cell r="C3551" t="str">
            <v>โต๊ะข้างวางคอมพิวเตอร์ 50-90-75ั</v>
          </cell>
          <cell r="D3551" t="str">
            <v>5 พ.ย. 41</v>
          </cell>
          <cell r="E3551">
            <v>2082.09</v>
          </cell>
          <cell r="F3551">
            <v>0</v>
          </cell>
          <cell r="G3551">
            <v>20</v>
          </cell>
          <cell r="H3551">
            <v>481.48</v>
          </cell>
          <cell r="I3551">
            <v>481.48</v>
          </cell>
          <cell r="J3551">
            <v>1600.61</v>
          </cell>
          <cell r="K3551" t="str">
            <v>906</v>
          </cell>
        </row>
        <row r="3552">
          <cell r="A3552" t="str">
            <v>110300000</v>
          </cell>
          <cell r="B3552" t="str">
            <v>906C2TA0004</v>
          </cell>
          <cell r="C3552" t="str">
            <v>โต๊ะทำงานจนท.สินไหม</v>
          </cell>
          <cell r="D3552" t="str">
            <v>5 พ.ย. 41</v>
          </cell>
          <cell r="E3552">
            <v>3654.87</v>
          </cell>
          <cell r="F3552">
            <v>0</v>
          </cell>
          <cell r="G3552">
            <v>20</v>
          </cell>
          <cell r="H3552">
            <v>845.1</v>
          </cell>
          <cell r="I3552">
            <v>845.1</v>
          </cell>
          <cell r="J3552">
            <v>2809.77</v>
          </cell>
          <cell r="K3552" t="str">
            <v>906</v>
          </cell>
        </row>
        <row r="3553">
          <cell r="A3553" t="str">
            <v>110300000</v>
          </cell>
          <cell r="B3553" t="str">
            <v>906C2TA0005</v>
          </cell>
          <cell r="C3553" t="str">
            <v>โต๊ะทำงานจนท.สินไหม</v>
          </cell>
          <cell r="D3553" t="str">
            <v>5 พ.ย. 41</v>
          </cell>
          <cell r="E3553">
            <v>3654.87</v>
          </cell>
          <cell r="F3553">
            <v>0</v>
          </cell>
          <cell r="G3553">
            <v>20</v>
          </cell>
          <cell r="H3553">
            <v>845.1</v>
          </cell>
          <cell r="I3553">
            <v>845.1</v>
          </cell>
          <cell r="J3553">
            <v>2809.77</v>
          </cell>
          <cell r="K3553" t="str">
            <v>906</v>
          </cell>
        </row>
        <row r="3554">
          <cell r="A3554" t="str">
            <v>110300000</v>
          </cell>
          <cell r="B3554" t="str">
            <v>906C2TA0006</v>
          </cell>
          <cell r="C3554" t="str">
            <v>โต๊ะวางคอมพิวเตอร์-ปริ๊นเตอร์</v>
          </cell>
          <cell r="D3554" t="str">
            <v>5 พ.ย. 41</v>
          </cell>
          <cell r="E3554">
            <v>2336.75</v>
          </cell>
          <cell r="F3554">
            <v>0</v>
          </cell>
          <cell r="G3554">
            <v>20</v>
          </cell>
          <cell r="H3554">
            <v>540.29999999999995</v>
          </cell>
          <cell r="I3554">
            <v>540.29999999999995</v>
          </cell>
          <cell r="J3554">
            <v>1796.45</v>
          </cell>
          <cell r="K3554" t="str">
            <v>906</v>
          </cell>
        </row>
        <row r="3555">
          <cell r="A3555" t="str">
            <v>110300000</v>
          </cell>
          <cell r="B3555" t="str">
            <v>906C2TA0007</v>
          </cell>
          <cell r="C3555" t="str">
            <v>โต๊ะเข้ามุมเจ้าหน้าที่สินไหม</v>
          </cell>
          <cell r="D3555" t="str">
            <v>5 พ.ย. 41</v>
          </cell>
          <cell r="E3555">
            <v>1267.97</v>
          </cell>
          <cell r="F3555">
            <v>0</v>
          </cell>
          <cell r="G3555">
            <v>20</v>
          </cell>
          <cell r="H3555">
            <v>293.19</v>
          </cell>
          <cell r="I3555">
            <v>293.19</v>
          </cell>
          <cell r="J3555">
            <v>974.78</v>
          </cell>
          <cell r="K3555" t="str">
            <v>906</v>
          </cell>
        </row>
        <row r="3556">
          <cell r="A3556" t="str">
            <v>110300000</v>
          </cell>
          <cell r="B3556" t="str">
            <v>90C2CH0004</v>
          </cell>
          <cell r="C3556" t="str">
            <v>เก้าอี้ จนท. สินไหม+ธุรการ</v>
          </cell>
          <cell r="D3556" t="str">
            <v>20 ก.ค. 41</v>
          </cell>
          <cell r="E3556">
            <v>2220.2800000000002</v>
          </cell>
          <cell r="F3556">
            <v>0</v>
          </cell>
          <cell r="G3556">
            <v>20</v>
          </cell>
          <cell r="H3556">
            <v>644.76</v>
          </cell>
          <cell r="I3556">
            <v>644.76</v>
          </cell>
          <cell r="J3556">
            <v>1575.52</v>
          </cell>
          <cell r="K3556" t="str">
            <v>900</v>
          </cell>
        </row>
        <row r="3557">
          <cell r="A3557" t="str">
            <v>110300000</v>
          </cell>
          <cell r="B3557" t="str">
            <v>90C2CH0018</v>
          </cell>
          <cell r="C3557" t="str">
            <v>เก้าอี้ประชุม (ไม่มท้าวแขน)</v>
          </cell>
          <cell r="D3557" t="str">
            <v>20 ก.ค. 41</v>
          </cell>
          <cell r="E3557">
            <v>1927.28</v>
          </cell>
          <cell r="F3557">
            <v>0</v>
          </cell>
          <cell r="G3557">
            <v>20</v>
          </cell>
          <cell r="H3557">
            <v>559.72</v>
          </cell>
          <cell r="I3557">
            <v>559.72</v>
          </cell>
          <cell r="J3557">
            <v>1367.56</v>
          </cell>
          <cell r="K3557" t="str">
            <v>900</v>
          </cell>
        </row>
        <row r="3558">
          <cell r="A3558" t="str">
            <v>110300000</v>
          </cell>
          <cell r="B3558" t="str">
            <v>JV042/8</v>
          </cell>
          <cell r="C3558" t="str">
            <v>RUNNING 6 หลัก # N-607 MAX</v>
          </cell>
          <cell r="D3558" t="str">
            <v>24 ส.ค. 41</v>
          </cell>
          <cell r="E3558">
            <v>1750</v>
          </cell>
          <cell r="F3558">
            <v>0</v>
          </cell>
          <cell r="G3558">
            <v>20</v>
          </cell>
          <cell r="H3558">
            <v>474.71</v>
          </cell>
          <cell r="I3558">
            <v>474.71</v>
          </cell>
          <cell r="J3558">
            <v>1275.29</v>
          </cell>
          <cell r="K3558" t="str">
            <v>100</v>
          </cell>
        </row>
        <row r="3559">
          <cell r="A3559" t="str">
            <v>110300000</v>
          </cell>
          <cell r="B3559" t="str">
            <v>JV9/058-2</v>
          </cell>
          <cell r="C3559" t="str">
            <v>กำปั่นเซฟ 12*8 นิ้ว</v>
          </cell>
          <cell r="D3559" t="str">
            <v>29 ก.ย. 41</v>
          </cell>
          <cell r="E3559">
            <v>1400</v>
          </cell>
          <cell r="F3559">
            <v>0</v>
          </cell>
          <cell r="G3559">
            <v>20</v>
          </cell>
          <cell r="H3559">
            <v>352.08</v>
          </cell>
          <cell r="I3559">
            <v>352.08</v>
          </cell>
          <cell r="J3559">
            <v>1047.92</v>
          </cell>
          <cell r="K3559" t="str">
            <v>100</v>
          </cell>
        </row>
        <row r="3560">
          <cell r="A3560" t="str">
            <v>110300000</v>
          </cell>
          <cell r="B3560" t="str">
            <v>JVA10/026-3</v>
          </cell>
          <cell r="C3560" t="str">
            <v>ตัวเย็บกระดาษ 12-s/24</v>
          </cell>
          <cell r="D3560" t="str">
            <v>22 ต.ค. 41</v>
          </cell>
          <cell r="E3560">
            <v>2600</v>
          </cell>
          <cell r="F3560">
            <v>0</v>
          </cell>
          <cell r="G3560">
            <v>20</v>
          </cell>
          <cell r="H3560">
            <v>621.12</v>
          </cell>
          <cell r="I3560">
            <v>621.12</v>
          </cell>
          <cell r="J3560">
            <v>1978.88</v>
          </cell>
          <cell r="K3560" t="str">
            <v>100</v>
          </cell>
        </row>
        <row r="3561">
          <cell r="A3561" t="str">
            <v>110300000</v>
          </cell>
          <cell r="B3561" t="str">
            <v>JVA10/062</v>
          </cell>
          <cell r="C3561" t="str">
            <v>ตัวเจาะ OPEN#303</v>
          </cell>
          <cell r="D3561" t="str">
            <v>22 ต.ค. 41</v>
          </cell>
          <cell r="E3561">
            <v>700</v>
          </cell>
          <cell r="F3561">
            <v>0</v>
          </cell>
          <cell r="G3561">
            <v>20</v>
          </cell>
          <cell r="H3561">
            <v>167.25</v>
          </cell>
          <cell r="I3561">
            <v>167.25</v>
          </cell>
          <cell r="J3561">
            <v>532.75</v>
          </cell>
          <cell r="K3561" t="str">
            <v>100</v>
          </cell>
        </row>
        <row r="3562">
          <cell r="A3562" t="str">
            <v>110300000</v>
          </cell>
          <cell r="B3562" t="str">
            <v>JVA10/062-1</v>
          </cell>
          <cell r="C3562" t="str">
            <v>ตัวเจาะไลต์ช 5180</v>
          </cell>
          <cell r="D3562" t="str">
            <v>22 ต.ค. 41</v>
          </cell>
          <cell r="E3562">
            <v>1350</v>
          </cell>
          <cell r="F3562">
            <v>0</v>
          </cell>
          <cell r="G3562">
            <v>20</v>
          </cell>
          <cell r="H3562">
            <v>322.5</v>
          </cell>
          <cell r="I3562">
            <v>322.5</v>
          </cell>
          <cell r="J3562">
            <v>1027.5</v>
          </cell>
          <cell r="K3562" t="str">
            <v>100</v>
          </cell>
        </row>
        <row r="3563">
          <cell r="A3563" t="str">
            <v>110300000</v>
          </cell>
          <cell r="B3563" t="str">
            <v>JVA10/062-2</v>
          </cell>
          <cell r="C3563" t="str">
            <v>ตัวเจาะไลต์ช 5180</v>
          </cell>
          <cell r="D3563" t="str">
            <v>22 ต.ค. 41</v>
          </cell>
          <cell r="E3563">
            <v>1350</v>
          </cell>
          <cell r="F3563">
            <v>0</v>
          </cell>
          <cell r="G3563">
            <v>20</v>
          </cell>
          <cell r="H3563">
            <v>322.5</v>
          </cell>
          <cell r="I3563">
            <v>322.5</v>
          </cell>
          <cell r="J3563">
            <v>1027.5</v>
          </cell>
          <cell r="K3563" t="str">
            <v>100</v>
          </cell>
        </row>
        <row r="3564">
          <cell r="A3564" t="str">
            <v>110300000</v>
          </cell>
          <cell r="B3564" t="str">
            <v>JVA4111004/02</v>
          </cell>
          <cell r="C3564" t="str">
            <v>ตัวต่อโต๊ะวางคอมพิวเตอร์ ขนาด 50*120*75</v>
          </cell>
          <cell r="D3564" t="str">
            <v>5 พ.ย. 41</v>
          </cell>
          <cell r="E3564">
            <v>3832.5</v>
          </cell>
          <cell r="F3564">
            <v>0</v>
          </cell>
          <cell r="G3564">
            <v>20</v>
          </cell>
          <cell r="H3564">
            <v>886.2</v>
          </cell>
          <cell r="I3564">
            <v>886.2</v>
          </cell>
          <cell r="J3564">
            <v>2946.3</v>
          </cell>
          <cell r="K3564" t="str">
            <v>100</v>
          </cell>
        </row>
        <row r="3565">
          <cell r="A3565" t="str">
            <v>110300000</v>
          </cell>
          <cell r="B3565" t="str">
            <v>JVA9/052-2</v>
          </cell>
          <cell r="C3565" t="str">
            <v>ตัวต่อโต๊ะมีแผ่นคีย์บอร์ด</v>
          </cell>
          <cell r="D3565" t="str">
            <v>15 มิ.ย. 41</v>
          </cell>
          <cell r="E3565">
            <v>2182.48</v>
          </cell>
          <cell r="F3565">
            <v>0</v>
          </cell>
          <cell r="G3565">
            <v>20</v>
          </cell>
          <cell r="H3565">
            <v>675.66</v>
          </cell>
          <cell r="I3565">
            <v>675.66</v>
          </cell>
          <cell r="J3565">
            <v>1506.82</v>
          </cell>
          <cell r="K3565" t="str">
            <v>100</v>
          </cell>
        </row>
        <row r="3566">
          <cell r="A3566" t="str">
            <v>110300000</v>
          </cell>
          <cell r="B3566" t="str">
            <v>PV11/193-2</v>
          </cell>
          <cell r="C3566" t="str">
            <v>กระติกน้ำร้อน</v>
          </cell>
          <cell r="D3566" t="str">
            <v>9 พ.ย. 41</v>
          </cell>
          <cell r="E3566">
            <v>590.91</v>
          </cell>
          <cell r="F3566">
            <v>0</v>
          </cell>
          <cell r="G3566">
            <v>20</v>
          </cell>
          <cell r="H3566">
            <v>135.35</v>
          </cell>
          <cell r="I3566">
            <v>135.35</v>
          </cell>
          <cell r="J3566">
            <v>455.56</v>
          </cell>
          <cell r="K3566" t="str">
            <v>309</v>
          </cell>
        </row>
        <row r="3567">
          <cell r="A3567" t="str">
            <v>110300000</v>
          </cell>
          <cell r="B3567" t="str">
            <v>PV12/044</v>
          </cell>
          <cell r="C3567" t="str">
            <v>ชั้นวางของ</v>
          </cell>
          <cell r="D3567" t="str">
            <v>4 พ.ย. 41</v>
          </cell>
          <cell r="E3567">
            <v>700</v>
          </cell>
          <cell r="F3567">
            <v>0</v>
          </cell>
          <cell r="G3567">
            <v>20</v>
          </cell>
          <cell r="H3567">
            <v>162.26</v>
          </cell>
          <cell r="I3567">
            <v>162.26</v>
          </cell>
          <cell r="J3567">
            <v>537.74</v>
          </cell>
          <cell r="K3567" t="str">
            <v>703</v>
          </cell>
        </row>
        <row r="3568">
          <cell r="A3568" t="str">
            <v>110300000</v>
          </cell>
          <cell r="B3568" t="str">
            <v>PV4112292</v>
          </cell>
          <cell r="C3568" t="str">
            <v>ค่าอะไหล่เฟอร์นิเจอร์ (กล่องลิ้นชัก)</v>
          </cell>
          <cell r="D3568" t="str">
            <v>24 ธ.ค. 41</v>
          </cell>
          <cell r="E3568">
            <v>925</v>
          </cell>
          <cell r="F3568">
            <v>0</v>
          </cell>
          <cell r="G3568">
            <v>20</v>
          </cell>
          <cell r="H3568">
            <v>189.05</v>
          </cell>
          <cell r="I3568">
            <v>189.05</v>
          </cell>
          <cell r="J3568">
            <v>735.95</v>
          </cell>
          <cell r="K3568" t="str">
            <v>704</v>
          </cell>
        </row>
        <row r="3569">
          <cell r="A3569" t="str">
            <v>110300000</v>
          </cell>
          <cell r="B3569" t="str">
            <v>PV4112292-1</v>
          </cell>
          <cell r="C3569" t="str">
            <v>ค่าอะไหล่เฟอร์นิเจอร์ (กล่องลิ้นชัก)</v>
          </cell>
          <cell r="D3569" t="str">
            <v>24 ธ.ค. 41</v>
          </cell>
          <cell r="E3569">
            <v>925</v>
          </cell>
          <cell r="F3569">
            <v>0</v>
          </cell>
          <cell r="G3569">
            <v>20</v>
          </cell>
          <cell r="H3569">
            <v>189.05</v>
          </cell>
          <cell r="I3569">
            <v>189.05</v>
          </cell>
          <cell r="J3569">
            <v>735.95</v>
          </cell>
          <cell r="K3569" t="str">
            <v>704</v>
          </cell>
        </row>
        <row r="3570">
          <cell r="A3570" t="str">
            <v>110300000</v>
          </cell>
          <cell r="B3570" t="str">
            <v>PV4112292-2</v>
          </cell>
          <cell r="C3570" t="str">
            <v>ค่าอะไหล่เฟอร์นิเจอร์ (กล่องลิ้นชักใหญ่)</v>
          </cell>
          <cell r="D3570" t="str">
            <v>24 ธ.ค. 41</v>
          </cell>
          <cell r="E3570">
            <v>1175</v>
          </cell>
          <cell r="F3570">
            <v>0</v>
          </cell>
          <cell r="G3570">
            <v>20</v>
          </cell>
          <cell r="H3570">
            <v>240.18</v>
          </cell>
          <cell r="I3570">
            <v>240.18</v>
          </cell>
          <cell r="J3570">
            <v>934.82</v>
          </cell>
          <cell r="K3570" t="str">
            <v>704</v>
          </cell>
        </row>
        <row r="3571">
          <cell r="A3571" t="str">
            <v>110300000</v>
          </cell>
          <cell r="B3571" t="str">
            <v>PV4112292-3</v>
          </cell>
          <cell r="C3571" t="str">
            <v>ค่าอะไหล่เฟอร์นิเจอร์ (กล่องลิ้นชัก)</v>
          </cell>
          <cell r="D3571" t="str">
            <v>24 ธ.ค. 41</v>
          </cell>
          <cell r="E3571">
            <v>925</v>
          </cell>
          <cell r="F3571">
            <v>0</v>
          </cell>
          <cell r="G3571">
            <v>20</v>
          </cell>
          <cell r="H3571">
            <v>189.05</v>
          </cell>
          <cell r="I3571">
            <v>189.05</v>
          </cell>
          <cell r="J3571">
            <v>735.95</v>
          </cell>
          <cell r="K3571" t="str">
            <v>704</v>
          </cell>
        </row>
        <row r="3572">
          <cell r="A3572" t="str">
            <v>110300000</v>
          </cell>
          <cell r="B3572" t="str">
            <v>RVP4107006</v>
          </cell>
          <cell r="C3572" t="str">
            <v>กล่องพลาสติก</v>
          </cell>
          <cell r="D3572" t="str">
            <v>16 ก.ค. 41</v>
          </cell>
          <cell r="E3572">
            <v>700</v>
          </cell>
          <cell r="F3572">
            <v>0</v>
          </cell>
          <cell r="G3572">
            <v>20</v>
          </cell>
          <cell r="H3572">
            <v>204.84</v>
          </cell>
          <cell r="I3572">
            <v>204.84</v>
          </cell>
          <cell r="J3572">
            <v>495.16</v>
          </cell>
          <cell r="K3572" t="str">
            <v>100</v>
          </cell>
        </row>
        <row r="3573">
          <cell r="A3573" t="str">
            <v>110300000</v>
          </cell>
          <cell r="B3573" t="str">
            <v>RVPP9/067</v>
          </cell>
          <cell r="C3573" t="str">
            <v>เทปอัด PANASONIC</v>
          </cell>
          <cell r="D3573" t="str">
            <v>20 ก.ย. 41</v>
          </cell>
          <cell r="E3573">
            <v>2263.64</v>
          </cell>
          <cell r="F3573">
            <v>0</v>
          </cell>
          <cell r="G3573">
            <v>20</v>
          </cell>
          <cell r="H3573">
            <v>580.47</v>
          </cell>
          <cell r="I3573">
            <v>580.47</v>
          </cell>
          <cell r="J3573">
            <v>1683.17</v>
          </cell>
          <cell r="K3573" t="str">
            <v>100</v>
          </cell>
        </row>
        <row r="3574">
          <cell r="A3574" t="str">
            <v>110300000</v>
          </cell>
          <cell r="B3574" t="str">
            <v>RVPP9/078</v>
          </cell>
          <cell r="C3574" t="str">
            <v>มาสเตอร์คีย์ ISEO</v>
          </cell>
          <cell r="D3574" t="str">
            <v>14 ก.ย. 41</v>
          </cell>
          <cell r="E3574">
            <v>990.91</v>
          </cell>
          <cell r="F3574">
            <v>0</v>
          </cell>
          <cell r="G3574">
            <v>20</v>
          </cell>
          <cell r="H3574">
            <v>257.35000000000002</v>
          </cell>
          <cell r="I3574">
            <v>257.35000000000002</v>
          </cell>
          <cell r="J3574">
            <v>733.56</v>
          </cell>
          <cell r="K3574" t="str">
            <v>700</v>
          </cell>
        </row>
        <row r="3575">
          <cell r="A3575" t="str">
            <v>110300000</v>
          </cell>
          <cell r="B3575" t="str">
            <v>RVPP9/081</v>
          </cell>
          <cell r="C3575" t="str">
            <v>สวิทช์แอร์ (พร้อมติดตั้ง)</v>
          </cell>
          <cell r="D3575" t="str">
            <v>10 ก.ย. 41</v>
          </cell>
          <cell r="E3575">
            <v>850</v>
          </cell>
          <cell r="F3575">
            <v>0</v>
          </cell>
          <cell r="G3575">
            <v>20</v>
          </cell>
          <cell r="H3575">
            <v>222.63</v>
          </cell>
          <cell r="I3575">
            <v>222.63</v>
          </cell>
          <cell r="J3575">
            <v>627.37</v>
          </cell>
          <cell r="K3575" t="str">
            <v>807</v>
          </cell>
        </row>
        <row r="3576">
          <cell r="A3576" t="str">
            <v>110400000</v>
          </cell>
          <cell r="B3576" t="str">
            <v xml:space="preserve">  905C2BH0001</v>
          </cell>
          <cell r="C3576" t="str">
            <v>พระพุทธชินราช</v>
          </cell>
          <cell r="D3576" t="str">
            <v>2 ก.ค. 41</v>
          </cell>
          <cell r="E3576">
            <v>1900</v>
          </cell>
          <cell r="F3576">
            <v>0</v>
          </cell>
          <cell r="G3576">
            <v>20</v>
          </cell>
          <cell r="H3576">
            <v>570.46</v>
          </cell>
          <cell r="I3576">
            <v>570.46</v>
          </cell>
          <cell r="J3576">
            <v>1329.54</v>
          </cell>
          <cell r="K3576" t="str">
            <v>905</v>
          </cell>
        </row>
        <row r="3577">
          <cell r="A3577" t="str">
            <v>110400000</v>
          </cell>
          <cell r="B3577" t="str">
            <v xml:space="preserve"> 408C2BH0001</v>
          </cell>
          <cell r="C3577" t="str">
            <v>พระพุทธชินราช</v>
          </cell>
          <cell r="D3577" t="str">
            <v>7 ก.ย. 41</v>
          </cell>
          <cell r="E3577">
            <v>1850</v>
          </cell>
          <cell r="F3577">
            <v>0</v>
          </cell>
          <cell r="G3577">
            <v>20</v>
          </cell>
          <cell r="H3577">
            <v>487.54</v>
          </cell>
          <cell r="I3577">
            <v>487.54</v>
          </cell>
          <cell r="J3577">
            <v>1362.46</v>
          </cell>
          <cell r="K3577" t="str">
            <v>408</v>
          </cell>
        </row>
        <row r="3578">
          <cell r="A3578" t="str">
            <v>110400000</v>
          </cell>
          <cell r="B3578" t="str">
            <v xml:space="preserve"> 803C2BH0001</v>
          </cell>
          <cell r="C3578" t="str">
            <v>พระพุทธชินราช</v>
          </cell>
          <cell r="D3578" t="str">
            <v>5 ส.ค. 41</v>
          </cell>
          <cell r="E3578">
            <v>1850</v>
          </cell>
          <cell r="F3578">
            <v>0</v>
          </cell>
          <cell r="G3578">
            <v>20</v>
          </cell>
          <cell r="H3578">
            <v>520.99</v>
          </cell>
          <cell r="I3578">
            <v>520.99</v>
          </cell>
          <cell r="J3578">
            <v>1329.01</v>
          </cell>
          <cell r="K3578" t="str">
            <v>803</v>
          </cell>
        </row>
        <row r="3579">
          <cell r="A3579" t="str">
            <v>110400000</v>
          </cell>
          <cell r="B3579" t="str">
            <v>100C1AS001</v>
          </cell>
          <cell r="C3579" t="str">
            <v>ตกแต่งห้องผู้อำนวยการฝ่ายบุคคลและบริหาร</v>
          </cell>
          <cell r="D3579" t="str">
            <v>26 ก.ค. 42</v>
          </cell>
          <cell r="E3579">
            <v>2585</v>
          </cell>
          <cell r="F3579">
            <v>0</v>
          </cell>
          <cell r="G3579">
            <v>20</v>
          </cell>
          <cell r="H3579">
            <v>225.21</v>
          </cell>
          <cell r="I3579">
            <v>225.21</v>
          </cell>
          <cell r="J3579">
            <v>2359.79</v>
          </cell>
          <cell r="K3579" t="str">
            <v>100</v>
          </cell>
        </row>
        <row r="3580">
          <cell r="A3580" t="str">
            <v>110400000</v>
          </cell>
          <cell r="B3580" t="str">
            <v>100C1AS002</v>
          </cell>
          <cell r="C3580" t="str">
            <v>ตกแต่งห้องที่ปรึกษาบริษัท</v>
          </cell>
          <cell r="D3580" t="str">
            <v>26 ก.ค. 42</v>
          </cell>
          <cell r="E3580">
            <v>2585</v>
          </cell>
          <cell r="F3580">
            <v>0</v>
          </cell>
          <cell r="G3580">
            <v>20</v>
          </cell>
          <cell r="H3580">
            <v>225.21</v>
          </cell>
          <cell r="I3580">
            <v>225.21</v>
          </cell>
          <cell r="J3580">
            <v>2359.79</v>
          </cell>
          <cell r="K3580" t="str">
            <v>100</v>
          </cell>
        </row>
        <row r="3581">
          <cell r="A3581" t="str">
            <v>110400000</v>
          </cell>
          <cell r="B3581" t="str">
            <v>100C1AS003</v>
          </cell>
          <cell r="C3581" t="str">
            <v>ตกแต่งห้องผู้อำนวยการฝ่ายสินไหม</v>
          </cell>
          <cell r="D3581" t="str">
            <v>26 ก.ค. 42</v>
          </cell>
          <cell r="E3581">
            <v>5130</v>
          </cell>
          <cell r="F3581">
            <v>0</v>
          </cell>
          <cell r="G3581">
            <v>20</v>
          </cell>
          <cell r="H3581">
            <v>446.95</v>
          </cell>
          <cell r="I3581">
            <v>446.95</v>
          </cell>
          <cell r="J3581">
            <v>4683.05</v>
          </cell>
          <cell r="K3581" t="str">
            <v>100</v>
          </cell>
        </row>
        <row r="3582">
          <cell r="A3582" t="str">
            <v>110400000</v>
          </cell>
          <cell r="B3582" t="str">
            <v>100C1AS004</v>
          </cell>
          <cell r="C3582" t="str">
            <v>ตกแต่งห้องผู้อำนวยการฝ่ายกิจการสาขา</v>
          </cell>
          <cell r="D3582" t="str">
            <v>26 ก.ค. 42</v>
          </cell>
          <cell r="E3582">
            <v>2580</v>
          </cell>
          <cell r="F3582">
            <v>0</v>
          </cell>
          <cell r="G3582">
            <v>20</v>
          </cell>
          <cell r="H3582">
            <v>224.76</v>
          </cell>
          <cell r="I3582">
            <v>224.76</v>
          </cell>
          <cell r="J3582">
            <v>2355.2399999999998</v>
          </cell>
          <cell r="K3582" t="str">
            <v>100</v>
          </cell>
        </row>
        <row r="3583">
          <cell r="A3583" t="str">
            <v>110400000</v>
          </cell>
          <cell r="B3583" t="str">
            <v>100C1AS010</v>
          </cell>
          <cell r="C3583" t="str">
            <v>พรม</v>
          </cell>
          <cell r="D3583" t="str">
            <v>12 มิ.ย. 42</v>
          </cell>
          <cell r="E3583">
            <v>4857.6000000000004</v>
          </cell>
          <cell r="F3583">
            <v>0</v>
          </cell>
          <cell r="G3583">
            <v>20</v>
          </cell>
          <cell r="H3583">
            <v>540.30999999999995</v>
          </cell>
          <cell r="I3583">
            <v>540.30999999999995</v>
          </cell>
          <cell r="J3583">
            <v>4317.29</v>
          </cell>
          <cell r="K3583" t="str">
            <v>100</v>
          </cell>
        </row>
        <row r="3584">
          <cell r="A3584" t="str">
            <v>110400000</v>
          </cell>
          <cell r="B3584" t="str">
            <v>100C1AS031</v>
          </cell>
          <cell r="C3584" t="str">
            <v>ตู้เก็บเอกสาร</v>
          </cell>
          <cell r="D3584" t="str">
            <v>26 ก.ค. 42</v>
          </cell>
          <cell r="E3584">
            <v>2980</v>
          </cell>
          <cell r="F3584">
            <v>0</v>
          </cell>
          <cell r="G3584">
            <v>20</v>
          </cell>
          <cell r="H3584">
            <v>259.64</v>
          </cell>
          <cell r="I3584">
            <v>259.64</v>
          </cell>
          <cell r="J3584">
            <v>2720.36</v>
          </cell>
          <cell r="K3584" t="str">
            <v>100</v>
          </cell>
        </row>
        <row r="3585">
          <cell r="A3585" t="str">
            <v>110400000</v>
          </cell>
          <cell r="B3585" t="str">
            <v>100C1AS032</v>
          </cell>
          <cell r="C3585" t="str">
            <v>ตู้เซฟ</v>
          </cell>
          <cell r="D3585" t="str">
            <v>26 ก.ค. 42</v>
          </cell>
          <cell r="E3585">
            <v>14500</v>
          </cell>
          <cell r="F3585">
            <v>0</v>
          </cell>
          <cell r="G3585">
            <v>20</v>
          </cell>
          <cell r="H3585">
            <v>1263.29</v>
          </cell>
          <cell r="I3585">
            <v>1263.29</v>
          </cell>
          <cell r="J3585">
            <v>13236.71</v>
          </cell>
          <cell r="K3585" t="str">
            <v>100</v>
          </cell>
        </row>
        <row r="3586">
          <cell r="A3586" t="str">
            <v>110400000</v>
          </cell>
          <cell r="B3586" t="str">
            <v>100C1BH0001</v>
          </cell>
          <cell r="C3586" t="str">
            <v>พระพุทธชินราช</v>
          </cell>
          <cell r="D3586" t="str">
            <v>8 ต.ค. 41</v>
          </cell>
          <cell r="E3586">
            <v>1833.33</v>
          </cell>
          <cell r="F3586">
            <v>0</v>
          </cell>
          <cell r="G3586">
            <v>20</v>
          </cell>
          <cell r="H3586">
            <v>452.06</v>
          </cell>
          <cell r="I3586">
            <v>452.06</v>
          </cell>
          <cell r="J3586">
            <v>1381.27</v>
          </cell>
          <cell r="K3586" t="str">
            <v>100</v>
          </cell>
        </row>
        <row r="3587">
          <cell r="A3587" t="str">
            <v>110400000</v>
          </cell>
          <cell r="B3587" t="str">
            <v>100C1BH0002</v>
          </cell>
          <cell r="C3587" t="str">
            <v>พระพุทธชินราช</v>
          </cell>
          <cell r="D3587" t="str">
            <v>8 ต.ค. 41</v>
          </cell>
          <cell r="E3587">
            <v>1833.33</v>
          </cell>
          <cell r="F3587">
            <v>0</v>
          </cell>
          <cell r="G3587">
            <v>20</v>
          </cell>
          <cell r="H3587">
            <v>452.06</v>
          </cell>
          <cell r="I3587">
            <v>452.06</v>
          </cell>
          <cell r="J3587">
            <v>1381.27</v>
          </cell>
          <cell r="K3587" t="str">
            <v>100</v>
          </cell>
        </row>
        <row r="3588">
          <cell r="A3588" t="str">
            <v>110400000</v>
          </cell>
          <cell r="B3588" t="str">
            <v>100C1DC001</v>
          </cell>
          <cell r="C3588" t="str">
            <v>ส่วนปรับปรุงสำนักงาน</v>
          </cell>
          <cell r="D3588" t="str">
            <v>1 ม.ค. 42</v>
          </cell>
          <cell r="E3588">
            <v>2349.16</v>
          </cell>
          <cell r="F3588">
            <v>0</v>
          </cell>
          <cell r="G3588">
            <v>20</v>
          </cell>
          <cell r="H3588">
            <v>469.82</v>
          </cell>
          <cell r="I3588">
            <v>469.82</v>
          </cell>
          <cell r="J3588">
            <v>1879.34</v>
          </cell>
          <cell r="K3588" t="str">
            <v>100</v>
          </cell>
        </row>
        <row r="3589">
          <cell r="A3589" t="str">
            <v>110400000</v>
          </cell>
          <cell r="B3589" t="str">
            <v>100C1DC002</v>
          </cell>
          <cell r="C3589" t="str">
            <v>เครื่องตกแต่งและติดตั้ง</v>
          </cell>
          <cell r="D3589" t="str">
            <v>16 มี.ค. 42</v>
          </cell>
          <cell r="E3589">
            <v>21534</v>
          </cell>
          <cell r="F3589">
            <v>0</v>
          </cell>
          <cell r="G3589">
            <v>20</v>
          </cell>
          <cell r="H3589">
            <v>3433.61</v>
          </cell>
          <cell r="I3589">
            <v>3433.61</v>
          </cell>
          <cell r="J3589">
            <v>18100.39</v>
          </cell>
          <cell r="K3589" t="str">
            <v>100</v>
          </cell>
        </row>
        <row r="3590">
          <cell r="A3590" t="str">
            <v>110400000</v>
          </cell>
          <cell r="B3590" t="str">
            <v>100C1DC003</v>
          </cell>
          <cell r="C3590" t="str">
            <v>เครื่องตกแต่งและติดตั้ง</v>
          </cell>
          <cell r="D3590" t="str">
            <v>16 มี.ค. 42</v>
          </cell>
          <cell r="E3590">
            <v>50246</v>
          </cell>
          <cell r="F3590">
            <v>0</v>
          </cell>
          <cell r="G3590">
            <v>20</v>
          </cell>
          <cell r="H3590">
            <v>8011.8</v>
          </cell>
          <cell r="I3590">
            <v>8011.8</v>
          </cell>
          <cell r="J3590">
            <v>42234.2</v>
          </cell>
          <cell r="K3590" t="str">
            <v>100</v>
          </cell>
        </row>
        <row r="3591">
          <cell r="A3591" t="str">
            <v>110400000</v>
          </cell>
          <cell r="B3591" t="str">
            <v>100C1DC004</v>
          </cell>
          <cell r="C3591" t="str">
            <v>ค่าปรับปรุงห้องควบคุมคอมพิวเตอร์</v>
          </cell>
          <cell r="D3591" t="str">
            <v>15 มิ.ย. 42</v>
          </cell>
          <cell r="E3591">
            <v>3000</v>
          </cell>
          <cell r="F3591">
            <v>0</v>
          </cell>
          <cell r="G3591">
            <v>20</v>
          </cell>
          <cell r="H3591">
            <v>328.78</v>
          </cell>
          <cell r="I3591">
            <v>328.78</v>
          </cell>
          <cell r="J3591">
            <v>2671.22</v>
          </cell>
          <cell r="K3591" t="str">
            <v>100</v>
          </cell>
        </row>
        <row r="3592">
          <cell r="A3592" t="str">
            <v>110400000</v>
          </cell>
          <cell r="B3592" t="str">
            <v>100C1F50001</v>
          </cell>
          <cell r="C3592" t="str">
            <v>ปูพรมห้องผู้บริหาร</v>
          </cell>
          <cell r="D3592" t="str">
            <v>4 มิ.ย. 41</v>
          </cell>
          <cell r="E3592">
            <v>63000</v>
          </cell>
          <cell r="F3592">
            <v>0</v>
          </cell>
          <cell r="G3592">
            <v>20</v>
          </cell>
          <cell r="H3592">
            <v>19883.89</v>
          </cell>
          <cell r="I3592">
            <v>19883.89</v>
          </cell>
          <cell r="J3592">
            <v>43116.11</v>
          </cell>
          <cell r="K3592" t="str">
            <v>100</v>
          </cell>
        </row>
        <row r="3593">
          <cell r="A3593" t="str">
            <v>110400000</v>
          </cell>
          <cell r="B3593" t="str">
            <v>100C1FA0002</v>
          </cell>
          <cell r="C3593" t="str">
            <v>อุปกรณ์ตกแต่งสำนักงาน</v>
          </cell>
          <cell r="D3593" t="str">
            <v>4 ก.พ. 42</v>
          </cell>
          <cell r="E3593">
            <v>71780</v>
          </cell>
          <cell r="F3593">
            <v>0</v>
          </cell>
          <cell r="G3593">
            <v>20</v>
          </cell>
          <cell r="H3593">
            <v>13018.77</v>
          </cell>
          <cell r="I3593">
            <v>13018.77</v>
          </cell>
          <cell r="J3593">
            <v>58761.23</v>
          </cell>
          <cell r="K3593" t="str">
            <v>100</v>
          </cell>
        </row>
        <row r="3594">
          <cell r="A3594" t="str">
            <v>110400000</v>
          </cell>
          <cell r="B3594" t="str">
            <v>100C1FA0003</v>
          </cell>
          <cell r="C3594" t="str">
            <v>ผนังสำเร็จรูปทึบขนาด 100-275</v>
          </cell>
          <cell r="D3594" t="str">
            <v>17 มี.ค. 42</v>
          </cell>
          <cell r="E3594">
            <v>5679.4</v>
          </cell>
          <cell r="F3594">
            <v>0</v>
          </cell>
          <cell r="G3594">
            <v>20</v>
          </cell>
          <cell r="H3594">
            <v>902.47</v>
          </cell>
          <cell r="I3594">
            <v>902.47</v>
          </cell>
          <cell r="J3594">
            <v>4776.93</v>
          </cell>
          <cell r="K3594" t="str">
            <v>100</v>
          </cell>
        </row>
        <row r="3595">
          <cell r="A3595" t="str">
            <v>110400000</v>
          </cell>
          <cell r="B3595" t="str">
            <v>100C1FA0004</v>
          </cell>
          <cell r="C3595" t="str">
            <v>ผนังสำเร็จรูปครึ่งกระจำขนาด100-275</v>
          </cell>
          <cell r="D3595" t="str">
            <v>17 มี.ค. 42</v>
          </cell>
          <cell r="E3595">
            <v>6424</v>
          </cell>
          <cell r="F3595">
            <v>0</v>
          </cell>
          <cell r="G3595">
            <v>20</v>
          </cell>
          <cell r="H3595">
            <v>1020.8</v>
          </cell>
          <cell r="I3595">
            <v>1020.8</v>
          </cell>
          <cell r="J3595">
            <v>5403.2</v>
          </cell>
          <cell r="K3595" t="str">
            <v>100</v>
          </cell>
        </row>
        <row r="3596">
          <cell r="A3596" t="str">
            <v>110400000</v>
          </cell>
          <cell r="B3596" t="str">
            <v>100C1FA0005</v>
          </cell>
          <cell r="C3596" t="str">
            <v>ผนังชุดประตูขวาครึ่งประจำพร้อมอุปกรณ์</v>
          </cell>
          <cell r="D3596" t="str">
            <v>17 มี.ค. 42</v>
          </cell>
          <cell r="E3596">
            <v>10132.4</v>
          </cell>
          <cell r="F3596">
            <v>0</v>
          </cell>
          <cell r="G3596">
            <v>20</v>
          </cell>
          <cell r="H3596">
            <v>1610.07</v>
          </cell>
          <cell r="I3596">
            <v>1610.07</v>
          </cell>
          <cell r="J3596">
            <v>8522.33</v>
          </cell>
          <cell r="K3596" t="str">
            <v>100</v>
          </cell>
        </row>
        <row r="3597">
          <cell r="A3597" t="str">
            <v>110400000</v>
          </cell>
          <cell r="B3597" t="str">
            <v>100C1FA0006</v>
          </cell>
          <cell r="C3597" t="str">
            <v>ผนังผนังสำเร็จรูปทึบ</v>
          </cell>
          <cell r="D3597" t="str">
            <v>17 มี.ค. 42</v>
          </cell>
          <cell r="E3597">
            <v>5679.4</v>
          </cell>
          <cell r="F3597">
            <v>0</v>
          </cell>
          <cell r="G3597">
            <v>20</v>
          </cell>
          <cell r="H3597">
            <v>902.47</v>
          </cell>
          <cell r="I3597">
            <v>902.47</v>
          </cell>
          <cell r="J3597">
            <v>4776.93</v>
          </cell>
          <cell r="K3597" t="str">
            <v>100</v>
          </cell>
        </row>
        <row r="3598">
          <cell r="A3598" t="str">
            <v>110400000</v>
          </cell>
          <cell r="B3598" t="str">
            <v>100C1FA0007</v>
          </cell>
          <cell r="C3598" t="str">
            <v>ผนังผนังสำเร็จรูปทึบขนาด110-277</v>
          </cell>
          <cell r="D3598" t="str">
            <v>17 มี.ค. 42</v>
          </cell>
          <cell r="E3598">
            <v>6248.8</v>
          </cell>
          <cell r="F3598">
            <v>0</v>
          </cell>
          <cell r="G3598">
            <v>20</v>
          </cell>
          <cell r="H3598">
            <v>992.94</v>
          </cell>
          <cell r="I3598">
            <v>992.94</v>
          </cell>
          <cell r="J3598">
            <v>5255.86</v>
          </cell>
          <cell r="K3598" t="str">
            <v>100</v>
          </cell>
        </row>
        <row r="3599">
          <cell r="A3599" t="str">
            <v>110400000</v>
          </cell>
          <cell r="B3599" t="str">
            <v>100C1FA0008</v>
          </cell>
          <cell r="C3599" t="str">
            <v>ผนังสำเร็จรูปครึ่งกระจก ขนาด100-275</v>
          </cell>
          <cell r="D3599" t="str">
            <v>17 มี.ค. 42</v>
          </cell>
          <cell r="E3599">
            <v>7066.4</v>
          </cell>
          <cell r="F3599">
            <v>0</v>
          </cell>
          <cell r="G3599">
            <v>20</v>
          </cell>
          <cell r="H3599">
            <v>1122.8699999999999</v>
          </cell>
          <cell r="I3599">
            <v>1122.8699999999999</v>
          </cell>
          <cell r="J3599">
            <v>5943.53</v>
          </cell>
          <cell r="K3599" t="str">
            <v>100</v>
          </cell>
        </row>
        <row r="3600">
          <cell r="A3600" t="str">
            <v>110400000</v>
          </cell>
          <cell r="B3600" t="str">
            <v>100C1FA0009</v>
          </cell>
          <cell r="C3600" t="str">
            <v>ผนังสำเร็จรูปครึ่งกระจก ขนาด100-275</v>
          </cell>
          <cell r="D3600" t="str">
            <v>17 มี.ค. 42</v>
          </cell>
          <cell r="E3600">
            <v>7066.4</v>
          </cell>
          <cell r="F3600">
            <v>0</v>
          </cell>
          <cell r="G3600">
            <v>20</v>
          </cell>
          <cell r="H3600">
            <v>1122.8699999999999</v>
          </cell>
          <cell r="I3600">
            <v>1122.8699999999999</v>
          </cell>
          <cell r="J3600">
            <v>5943.53</v>
          </cell>
          <cell r="K3600" t="str">
            <v>100</v>
          </cell>
        </row>
        <row r="3601">
          <cell r="A3601" t="str">
            <v>110400000</v>
          </cell>
          <cell r="B3601" t="str">
            <v>100C1FA0010</v>
          </cell>
          <cell r="C3601" t="str">
            <v>อลูมิเนียมตัวซีที่ปิดสายไฟ</v>
          </cell>
          <cell r="D3601" t="str">
            <v>19 มี.ค. 42</v>
          </cell>
          <cell r="E3601">
            <v>45454.55</v>
          </cell>
          <cell r="F3601">
            <v>0</v>
          </cell>
          <cell r="G3601">
            <v>20</v>
          </cell>
          <cell r="H3601">
            <v>7173.09</v>
          </cell>
          <cell r="I3601">
            <v>7173.09</v>
          </cell>
          <cell r="J3601">
            <v>38281.46</v>
          </cell>
          <cell r="K3601" t="str">
            <v>100</v>
          </cell>
        </row>
        <row r="3602">
          <cell r="A3602" t="str">
            <v>110400000</v>
          </cell>
          <cell r="B3602" t="str">
            <v>100C1FA0011</v>
          </cell>
          <cell r="C3602" t="str">
            <v>มู่ลี่ปรับแสง</v>
          </cell>
          <cell r="D3602" t="str">
            <v>22 มี.ค. 42</v>
          </cell>
          <cell r="E3602">
            <v>980</v>
          </cell>
          <cell r="F3602">
            <v>0</v>
          </cell>
          <cell r="G3602">
            <v>20</v>
          </cell>
          <cell r="H3602">
            <v>153.06</v>
          </cell>
          <cell r="I3602">
            <v>153.06</v>
          </cell>
          <cell r="J3602">
            <v>826.94</v>
          </cell>
          <cell r="K3602" t="str">
            <v>100</v>
          </cell>
        </row>
        <row r="3603">
          <cell r="A3603" t="str">
            <v>110400000</v>
          </cell>
          <cell r="B3603" t="str">
            <v>100C1FA0012</v>
          </cell>
          <cell r="C3603" t="str">
            <v>มู่ลี่ปรับแสง</v>
          </cell>
          <cell r="D3603" t="str">
            <v>22 มี.ค. 42</v>
          </cell>
          <cell r="E3603">
            <v>1490</v>
          </cell>
          <cell r="F3603">
            <v>0</v>
          </cell>
          <cell r="G3603">
            <v>20</v>
          </cell>
          <cell r="H3603">
            <v>232.67</v>
          </cell>
          <cell r="I3603">
            <v>232.67</v>
          </cell>
          <cell r="J3603">
            <v>1257.33</v>
          </cell>
          <cell r="K3603" t="str">
            <v>100</v>
          </cell>
        </row>
        <row r="3604">
          <cell r="A3604" t="str">
            <v>110400000</v>
          </cell>
          <cell r="B3604" t="str">
            <v>100C1FA0013</v>
          </cell>
          <cell r="C3604" t="str">
            <v>ตกแต่งห้องทำงาน</v>
          </cell>
          <cell r="D3604" t="str">
            <v>9 มี.ค. 42</v>
          </cell>
          <cell r="E3604">
            <v>22291.5</v>
          </cell>
          <cell r="F3604">
            <v>0</v>
          </cell>
          <cell r="G3604">
            <v>20</v>
          </cell>
          <cell r="H3604">
            <v>3639.94</v>
          </cell>
          <cell r="I3604">
            <v>3639.94</v>
          </cell>
          <cell r="J3604">
            <v>18651.560000000001</v>
          </cell>
          <cell r="K3604" t="str">
            <v>100</v>
          </cell>
        </row>
        <row r="3605">
          <cell r="A3605" t="str">
            <v>110400000</v>
          </cell>
          <cell r="B3605" t="str">
            <v>100C1FA0014</v>
          </cell>
          <cell r="C3605" t="str">
            <v>ตกแต่งห้องประชุม</v>
          </cell>
          <cell r="D3605" t="str">
            <v>9 มี.ค. 42</v>
          </cell>
          <cell r="E3605">
            <v>13442</v>
          </cell>
          <cell r="F3605">
            <v>0</v>
          </cell>
          <cell r="G3605">
            <v>20</v>
          </cell>
          <cell r="H3605">
            <v>2194.9</v>
          </cell>
          <cell r="I3605">
            <v>2194.9</v>
          </cell>
          <cell r="J3605">
            <v>11247.1</v>
          </cell>
          <cell r="K3605" t="str">
            <v>100</v>
          </cell>
        </row>
        <row r="3606">
          <cell r="A3606" t="str">
            <v>110400000</v>
          </cell>
          <cell r="B3606" t="str">
            <v>100C1FA0015</v>
          </cell>
          <cell r="C3606" t="str">
            <v>มู่ลี่ห้องประชุม</v>
          </cell>
          <cell r="D3606" t="str">
            <v>9 มี.ค. 42</v>
          </cell>
          <cell r="E3606">
            <v>8220</v>
          </cell>
          <cell r="F3606">
            <v>0</v>
          </cell>
          <cell r="G3606">
            <v>20</v>
          </cell>
          <cell r="H3606">
            <v>1342.22</v>
          </cell>
          <cell r="I3606">
            <v>1342.22</v>
          </cell>
          <cell r="J3606">
            <v>6877.78</v>
          </cell>
          <cell r="K3606" t="str">
            <v>100</v>
          </cell>
        </row>
        <row r="3607">
          <cell r="A3607" t="str">
            <v>110400000</v>
          </cell>
          <cell r="B3607" t="str">
            <v>100C1FA0016</v>
          </cell>
          <cell r="C3607" t="str">
            <v>ตกแต่งหน้าห้องทำงาน</v>
          </cell>
          <cell r="D3607" t="str">
            <v>9 มี.ค. 42</v>
          </cell>
          <cell r="E3607">
            <v>7848.5</v>
          </cell>
          <cell r="F3607">
            <v>0</v>
          </cell>
          <cell r="G3607">
            <v>20</v>
          </cell>
          <cell r="H3607">
            <v>1281.5899999999999</v>
          </cell>
          <cell r="I3607">
            <v>1281.5899999999999</v>
          </cell>
          <cell r="J3607">
            <v>6566.91</v>
          </cell>
          <cell r="K3607" t="str">
            <v>100</v>
          </cell>
        </row>
        <row r="3608">
          <cell r="A3608" t="str">
            <v>110400000</v>
          </cell>
          <cell r="B3608" t="str">
            <v>100C1FA0017</v>
          </cell>
          <cell r="C3608" t="str">
            <v>มู่ลี่แนวนอนด้านในห้องสามเหลี่ยม</v>
          </cell>
          <cell r="D3608" t="str">
            <v>9 มี.ค. 42</v>
          </cell>
          <cell r="E3608">
            <v>10990</v>
          </cell>
          <cell r="F3608">
            <v>0</v>
          </cell>
          <cell r="G3608">
            <v>20</v>
          </cell>
          <cell r="H3608">
            <v>1794.54</v>
          </cell>
          <cell r="I3608">
            <v>1794.54</v>
          </cell>
          <cell r="J3608">
            <v>9195.4599999999991</v>
          </cell>
          <cell r="K3608" t="str">
            <v>100</v>
          </cell>
        </row>
        <row r="3609">
          <cell r="A3609" t="str">
            <v>110400000</v>
          </cell>
          <cell r="B3609" t="str">
            <v>100C1FA0018</v>
          </cell>
          <cell r="C3609" t="str">
            <v>อุปกรณ์ตกแต่ง(หัวหน้าส่วนจัดซื้อ)</v>
          </cell>
          <cell r="D3609" t="str">
            <v>21 เม.ย. 42</v>
          </cell>
          <cell r="E3609">
            <v>10336.799999999999</v>
          </cell>
          <cell r="F3609">
            <v>0</v>
          </cell>
          <cell r="G3609">
            <v>20</v>
          </cell>
          <cell r="H3609">
            <v>1444.3</v>
          </cell>
          <cell r="I3609">
            <v>1444.3</v>
          </cell>
          <cell r="J3609">
            <v>8892.5</v>
          </cell>
          <cell r="K3609" t="str">
            <v>100</v>
          </cell>
        </row>
        <row r="3610">
          <cell r="A3610" t="str">
            <v>110400000</v>
          </cell>
          <cell r="B3610" t="str">
            <v>100C1FA0019</v>
          </cell>
          <cell r="C3610" t="str">
            <v>อุปกรณ์ตกแต่ง(ส่วนเจ้าหน้าที่)</v>
          </cell>
          <cell r="D3610" t="str">
            <v>21 เม.ย. 42</v>
          </cell>
          <cell r="E3610">
            <v>27718.1</v>
          </cell>
          <cell r="F3610">
            <v>0</v>
          </cell>
          <cell r="G3610">
            <v>20</v>
          </cell>
          <cell r="H3610">
            <v>3872.95</v>
          </cell>
          <cell r="I3610">
            <v>3872.95</v>
          </cell>
          <cell r="J3610">
            <v>23845.15</v>
          </cell>
          <cell r="K3610" t="str">
            <v>100</v>
          </cell>
        </row>
        <row r="3611">
          <cell r="A3611" t="str">
            <v>110400000</v>
          </cell>
          <cell r="B3611" t="str">
            <v>100C1FA0020</v>
          </cell>
          <cell r="C3611" t="str">
            <v>อุปกรณ์ตกแต่ง(ส่วนเลขานุการ)</v>
          </cell>
          <cell r="D3611" t="str">
            <v>21 เม.ย. 42</v>
          </cell>
          <cell r="E3611">
            <v>6540.8</v>
          </cell>
          <cell r="F3611">
            <v>0</v>
          </cell>
          <cell r="G3611">
            <v>20</v>
          </cell>
          <cell r="H3611">
            <v>913.9</v>
          </cell>
          <cell r="I3611">
            <v>913.9</v>
          </cell>
          <cell r="J3611">
            <v>5626.9</v>
          </cell>
          <cell r="K3611" t="str">
            <v>100</v>
          </cell>
        </row>
        <row r="3612">
          <cell r="A3612" t="str">
            <v>110400000</v>
          </cell>
          <cell r="B3612" t="str">
            <v>100C1FA0021</v>
          </cell>
          <cell r="C3612" t="str">
            <v>อุปกรณ์ตกแต่ง(หัวหน้าส่วนบุคคล)</v>
          </cell>
          <cell r="D3612" t="str">
            <v>21 เม.ย. 42</v>
          </cell>
          <cell r="E3612">
            <v>13782.4</v>
          </cell>
          <cell r="F3612">
            <v>0</v>
          </cell>
          <cell r="G3612">
            <v>20</v>
          </cell>
          <cell r="H3612">
            <v>1925.75</v>
          </cell>
          <cell r="I3612">
            <v>1925.75</v>
          </cell>
          <cell r="J3612">
            <v>11856.65</v>
          </cell>
          <cell r="K3612" t="str">
            <v>100</v>
          </cell>
        </row>
        <row r="3613">
          <cell r="A3613" t="str">
            <v>110400000</v>
          </cell>
          <cell r="B3613" t="str">
            <v>100C1FA0022</v>
          </cell>
          <cell r="C3613" t="str">
            <v>อุปกรณ์ตกแต่ง(หัวหน้าส่วนบุคคล)</v>
          </cell>
          <cell r="D3613" t="str">
            <v>21 เม.ย. 42</v>
          </cell>
          <cell r="E3613">
            <v>9198</v>
          </cell>
          <cell r="F3613">
            <v>0</v>
          </cell>
          <cell r="G3613">
            <v>20</v>
          </cell>
          <cell r="H3613">
            <v>1285.2</v>
          </cell>
          <cell r="I3613">
            <v>1285.2</v>
          </cell>
          <cell r="J3613">
            <v>7912.8</v>
          </cell>
          <cell r="K3613" t="str">
            <v>100</v>
          </cell>
        </row>
        <row r="3614">
          <cell r="A3614" t="str">
            <v>110400000</v>
          </cell>
          <cell r="B3614" t="str">
            <v>100C1FA0023</v>
          </cell>
          <cell r="C3614" t="str">
            <v>อุปกรณ์ตกแต่ง(หัวหน้าส่วนรับประกัน)</v>
          </cell>
          <cell r="D3614" t="str">
            <v>21 เม.ย. 42</v>
          </cell>
          <cell r="E3614">
            <v>27053.8</v>
          </cell>
          <cell r="F3614">
            <v>0</v>
          </cell>
          <cell r="G3614">
            <v>20</v>
          </cell>
          <cell r="H3614">
            <v>3780.1</v>
          </cell>
          <cell r="I3614">
            <v>3780.1</v>
          </cell>
          <cell r="J3614">
            <v>23273.7</v>
          </cell>
          <cell r="K3614" t="str">
            <v>100</v>
          </cell>
        </row>
        <row r="3615">
          <cell r="A3615" t="str">
            <v>110400000</v>
          </cell>
          <cell r="B3615" t="str">
            <v>100C1FA0024</v>
          </cell>
          <cell r="C3615" t="str">
            <v>โต๊ะเคาน์เตอร์</v>
          </cell>
          <cell r="D3615" t="str">
            <v>21 เม.ย. 42</v>
          </cell>
          <cell r="E3615">
            <v>3832.5</v>
          </cell>
          <cell r="F3615">
            <v>0</v>
          </cell>
          <cell r="G3615">
            <v>20</v>
          </cell>
          <cell r="H3615">
            <v>535.5</v>
          </cell>
          <cell r="I3615">
            <v>535.5</v>
          </cell>
          <cell r="J3615">
            <v>3297</v>
          </cell>
          <cell r="K3615" t="str">
            <v>100</v>
          </cell>
        </row>
        <row r="3616">
          <cell r="A3616" t="str">
            <v>110400000</v>
          </cell>
          <cell r="B3616" t="str">
            <v>100C1FA0025</v>
          </cell>
          <cell r="C3616" t="str">
            <v>โต๊ะเคาน์เตอร์</v>
          </cell>
          <cell r="D3616" t="str">
            <v>21 เม.ย. 42</v>
          </cell>
          <cell r="E3616">
            <v>3832.5</v>
          </cell>
          <cell r="F3616">
            <v>0</v>
          </cell>
          <cell r="G3616">
            <v>20</v>
          </cell>
          <cell r="H3616">
            <v>535.5</v>
          </cell>
          <cell r="I3616">
            <v>535.5</v>
          </cell>
          <cell r="J3616">
            <v>3297</v>
          </cell>
          <cell r="K3616" t="str">
            <v>100</v>
          </cell>
        </row>
        <row r="3617">
          <cell r="A3617" t="str">
            <v>110400000</v>
          </cell>
          <cell r="B3617" t="str">
            <v>100C1FA0026</v>
          </cell>
          <cell r="C3617" t="str">
            <v>โต๊ะเคาน์เตอร์</v>
          </cell>
          <cell r="D3617" t="str">
            <v>21 เม.ย. 42</v>
          </cell>
          <cell r="E3617">
            <v>3832.5</v>
          </cell>
          <cell r="F3617">
            <v>0</v>
          </cell>
          <cell r="G3617">
            <v>20</v>
          </cell>
          <cell r="H3617">
            <v>535.5</v>
          </cell>
          <cell r="I3617">
            <v>535.5</v>
          </cell>
          <cell r="J3617">
            <v>3297</v>
          </cell>
          <cell r="K3617" t="str">
            <v>100</v>
          </cell>
        </row>
        <row r="3618">
          <cell r="A3618" t="str">
            <v>110400000</v>
          </cell>
          <cell r="B3618" t="str">
            <v>100C1FA0027</v>
          </cell>
          <cell r="C3618" t="str">
            <v>ฉากกั้นห้อง</v>
          </cell>
          <cell r="D3618" t="str">
            <v>26 เม.ย. 42</v>
          </cell>
          <cell r="E3618">
            <v>22500</v>
          </cell>
          <cell r="F3618">
            <v>0</v>
          </cell>
          <cell r="G3618">
            <v>20</v>
          </cell>
          <cell r="H3618">
            <v>3082.17</v>
          </cell>
          <cell r="I3618">
            <v>3082.17</v>
          </cell>
          <cell r="J3618">
            <v>19417.830000000002</v>
          </cell>
          <cell r="K3618" t="str">
            <v>100</v>
          </cell>
        </row>
        <row r="3619">
          <cell r="A3619" t="str">
            <v>110400000</v>
          </cell>
          <cell r="B3619" t="str">
            <v>100C1FA0028</v>
          </cell>
          <cell r="C3619" t="str">
            <v>กั้นห้องถ่ายเอกสาร</v>
          </cell>
          <cell r="D3619" t="str">
            <v>28 เม.ย. 42</v>
          </cell>
          <cell r="E3619">
            <v>16000</v>
          </cell>
          <cell r="F3619">
            <v>0</v>
          </cell>
          <cell r="G3619">
            <v>20</v>
          </cell>
          <cell r="H3619">
            <v>2174.23</v>
          </cell>
          <cell r="I3619">
            <v>2174.23</v>
          </cell>
          <cell r="J3619">
            <v>13825.77</v>
          </cell>
          <cell r="K3619" t="str">
            <v>100</v>
          </cell>
        </row>
        <row r="3620">
          <cell r="A3620" t="str">
            <v>110400000</v>
          </cell>
          <cell r="B3620" t="str">
            <v>100C1FA0029</v>
          </cell>
          <cell r="C3620" t="str">
            <v>กั้นห้องผู้อำนวยการด้านนอก</v>
          </cell>
          <cell r="D3620" t="str">
            <v>28 เม.ย. 42</v>
          </cell>
          <cell r="E3620">
            <v>50600</v>
          </cell>
          <cell r="F3620">
            <v>0</v>
          </cell>
          <cell r="G3620">
            <v>20</v>
          </cell>
          <cell r="H3620">
            <v>6876.07</v>
          </cell>
          <cell r="I3620">
            <v>6876.07</v>
          </cell>
          <cell r="J3620">
            <v>43723.93</v>
          </cell>
          <cell r="K3620" t="str">
            <v>100</v>
          </cell>
        </row>
        <row r="3621">
          <cell r="A3621" t="str">
            <v>110400000</v>
          </cell>
          <cell r="B3621" t="str">
            <v>100C1FA0030</v>
          </cell>
          <cell r="C3621" t="str">
            <v>อุปกรณ์ตกแต่ง(ย้ายระบบอากาศห้องโถงนอก)</v>
          </cell>
          <cell r="D3621" t="str">
            <v>28 เม.ย. 42</v>
          </cell>
          <cell r="E3621">
            <v>13000</v>
          </cell>
          <cell r="F3621">
            <v>0</v>
          </cell>
          <cell r="G3621">
            <v>20</v>
          </cell>
          <cell r="H3621">
            <v>1766.57</v>
          </cell>
          <cell r="I3621">
            <v>1766.57</v>
          </cell>
          <cell r="J3621">
            <v>11233.43</v>
          </cell>
          <cell r="K3621" t="str">
            <v>100</v>
          </cell>
        </row>
        <row r="3622">
          <cell r="A3622" t="str">
            <v>110400000</v>
          </cell>
          <cell r="B3622" t="str">
            <v>100C1FA0031</v>
          </cell>
          <cell r="C3622" t="str">
            <v>AMPLIFER</v>
          </cell>
          <cell r="D3622" t="str">
            <v>28 เม.ย. 42</v>
          </cell>
          <cell r="E3622">
            <v>14000</v>
          </cell>
          <cell r="F3622">
            <v>0</v>
          </cell>
          <cell r="G3622">
            <v>20</v>
          </cell>
          <cell r="H3622">
            <v>1902.48</v>
          </cell>
          <cell r="I3622">
            <v>1902.48</v>
          </cell>
          <cell r="J3622">
            <v>12097.52</v>
          </cell>
          <cell r="K3622" t="str">
            <v>100</v>
          </cell>
        </row>
        <row r="3623">
          <cell r="A3623" t="str">
            <v>110400000</v>
          </cell>
          <cell r="B3623" t="str">
            <v>100C1FA0032</v>
          </cell>
          <cell r="C3623" t="str">
            <v>SPEAKER</v>
          </cell>
          <cell r="D3623" t="str">
            <v>28 เม.ย. 42</v>
          </cell>
          <cell r="E3623">
            <v>11800</v>
          </cell>
          <cell r="F3623">
            <v>0</v>
          </cell>
          <cell r="G3623">
            <v>20</v>
          </cell>
          <cell r="H3623">
            <v>1603.51</v>
          </cell>
          <cell r="I3623">
            <v>1603.51</v>
          </cell>
          <cell r="J3623">
            <v>10196.49</v>
          </cell>
          <cell r="K3623" t="str">
            <v>100</v>
          </cell>
        </row>
        <row r="3624">
          <cell r="A3624" t="str">
            <v>110400000</v>
          </cell>
          <cell r="B3624" t="str">
            <v>100C1FA0033</v>
          </cell>
          <cell r="C3624" t="str">
            <v>DENON</v>
          </cell>
          <cell r="D3624" t="str">
            <v>28 เม.ย. 42</v>
          </cell>
          <cell r="E3624">
            <v>6500</v>
          </cell>
          <cell r="F3624">
            <v>0</v>
          </cell>
          <cell r="G3624">
            <v>20</v>
          </cell>
          <cell r="H3624">
            <v>883.28</v>
          </cell>
          <cell r="I3624">
            <v>883.28</v>
          </cell>
          <cell r="J3624">
            <v>5616.72</v>
          </cell>
          <cell r="K3624" t="str">
            <v>100</v>
          </cell>
        </row>
        <row r="3625">
          <cell r="A3625" t="str">
            <v>110400000</v>
          </cell>
          <cell r="B3625" t="str">
            <v>100C1FA0034</v>
          </cell>
          <cell r="C3625" t="str">
            <v>MICปรับเสียง</v>
          </cell>
          <cell r="D3625" t="str">
            <v>28 เม.ย. 42</v>
          </cell>
          <cell r="E3625">
            <v>1700</v>
          </cell>
          <cell r="F3625">
            <v>0</v>
          </cell>
          <cell r="G3625">
            <v>20</v>
          </cell>
          <cell r="H3625">
            <v>231.04</v>
          </cell>
          <cell r="I3625">
            <v>231.04</v>
          </cell>
          <cell r="J3625">
            <v>1468.96</v>
          </cell>
          <cell r="K3625" t="str">
            <v>100</v>
          </cell>
        </row>
        <row r="3626">
          <cell r="A3626" t="str">
            <v>110400000</v>
          </cell>
          <cell r="B3626" t="str">
            <v>100C1FA0035</v>
          </cell>
          <cell r="C3626" t="str">
            <v>MICปรับเสียง</v>
          </cell>
          <cell r="D3626" t="str">
            <v>28 เม.ย. 42</v>
          </cell>
          <cell r="E3626">
            <v>1700</v>
          </cell>
          <cell r="F3626">
            <v>0</v>
          </cell>
          <cell r="G3626">
            <v>20</v>
          </cell>
          <cell r="H3626">
            <v>231.04</v>
          </cell>
          <cell r="I3626">
            <v>231.04</v>
          </cell>
          <cell r="J3626">
            <v>1468.96</v>
          </cell>
          <cell r="K3626" t="str">
            <v>100</v>
          </cell>
        </row>
        <row r="3627">
          <cell r="A3627" t="str">
            <v>110400000</v>
          </cell>
          <cell r="B3627" t="str">
            <v>100C1FA0036</v>
          </cell>
          <cell r="C3627" t="str">
            <v>MICปรับเสียง</v>
          </cell>
          <cell r="D3627" t="str">
            <v>28 เม.ย. 42</v>
          </cell>
          <cell r="E3627">
            <v>1700</v>
          </cell>
          <cell r="F3627">
            <v>0</v>
          </cell>
          <cell r="G3627">
            <v>20</v>
          </cell>
          <cell r="H3627">
            <v>231.04</v>
          </cell>
          <cell r="I3627">
            <v>231.04</v>
          </cell>
          <cell r="J3627">
            <v>1468.96</v>
          </cell>
          <cell r="K3627" t="str">
            <v>100</v>
          </cell>
        </row>
        <row r="3628">
          <cell r="A3628" t="str">
            <v>110400000</v>
          </cell>
          <cell r="B3628" t="str">
            <v>100C1FA0037</v>
          </cell>
          <cell r="C3628" t="str">
            <v>ค่าเช่าเจ้าแม่กวนอิม</v>
          </cell>
          <cell r="D3628" t="str">
            <v>27 เม.ย. 42</v>
          </cell>
          <cell r="E3628">
            <v>2800</v>
          </cell>
          <cell r="F3628">
            <v>0</v>
          </cell>
          <cell r="G3628">
            <v>20</v>
          </cell>
          <cell r="H3628">
            <v>382.03</v>
          </cell>
          <cell r="I3628">
            <v>382.03</v>
          </cell>
          <cell r="J3628">
            <v>2417.9699999999998</v>
          </cell>
          <cell r="K3628" t="str">
            <v>100</v>
          </cell>
        </row>
        <row r="3629">
          <cell r="A3629" t="str">
            <v>110400000</v>
          </cell>
          <cell r="B3629" t="str">
            <v>100C1FA0038</v>
          </cell>
          <cell r="C3629" t="str">
            <v>มูลี่แนวนอนขนาด107*110 ซม.</v>
          </cell>
          <cell r="D3629" t="str">
            <v>17 พ.ค. 42</v>
          </cell>
          <cell r="E3629">
            <v>920</v>
          </cell>
          <cell r="F3629">
            <v>0</v>
          </cell>
          <cell r="G3629">
            <v>20</v>
          </cell>
          <cell r="H3629">
            <v>115.44</v>
          </cell>
          <cell r="I3629">
            <v>115.44</v>
          </cell>
          <cell r="J3629">
            <v>804.56</v>
          </cell>
          <cell r="K3629" t="str">
            <v>100</v>
          </cell>
        </row>
        <row r="3630">
          <cell r="A3630" t="str">
            <v>110400000</v>
          </cell>
          <cell r="B3630" t="str">
            <v>100C1FA0039</v>
          </cell>
          <cell r="C3630" t="str">
            <v>มูลี่แนวนอนขนาด102*110 ซม.</v>
          </cell>
          <cell r="D3630" t="str">
            <v>17 พ.ค. 42</v>
          </cell>
          <cell r="E3630">
            <v>920</v>
          </cell>
          <cell r="F3630">
            <v>0</v>
          </cell>
          <cell r="G3630">
            <v>20</v>
          </cell>
          <cell r="H3630">
            <v>115.44</v>
          </cell>
          <cell r="I3630">
            <v>115.44</v>
          </cell>
          <cell r="J3630">
            <v>804.56</v>
          </cell>
          <cell r="K3630" t="str">
            <v>100</v>
          </cell>
        </row>
        <row r="3631">
          <cell r="A3631" t="str">
            <v>110400000</v>
          </cell>
          <cell r="B3631" t="str">
            <v>100C1FA0040</v>
          </cell>
          <cell r="C3631" t="str">
            <v>มูลี่แนวนอนขนาด97*110 ซม.</v>
          </cell>
          <cell r="D3631" t="str">
            <v>17 พ.ค. 42</v>
          </cell>
          <cell r="E3631">
            <v>870</v>
          </cell>
          <cell r="F3631">
            <v>0</v>
          </cell>
          <cell r="G3631">
            <v>20</v>
          </cell>
          <cell r="H3631">
            <v>109.17</v>
          </cell>
          <cell r="I3631">
            <v>109.17</v>
          </cell>
          <cell r="J3631">
            <v>760.83</v>
          </cell>
          <cell r="K3631" t="str">
            <v>100</v>
          </cell>
        </row>
        <row r="3632">
          <cell r="A3632" t="str">
            <v>110400000</v>
          </cell>
          <cell r="B3632" t="str">
            <v>100C1FA0041</v>
          </cell>
          <cell r="C3632" t="str">
            <v>มูลี่แนวนอนขนาด80*85 ซม.</v>
          </cell>
          <cell r="D3632" t="str">
            <v>17 พ.ค. 42</v>
          </cell>
          <cell r="E3632">
            <v>695</v>
          </cell>
          <cell r="F3632">
            <v>0</v>
          </cell>
          <cell r="G3632">
            <v>20</v>
          </cell>
          <cell r="H3632">
            <v>87.21</v>
          </cell>
          <cell r="I3632">
            <v>87.21</v>
          </cell>
          <cell r="J3632">
            <v>607.79</v>
          </cell>
          <cell r="K3632" t="str">
            <v>100</v>
          </cell>
        </row>
        <row r="3633">
          <cell r="A3633" t="str">
            <v>110400000</v>
          </cell>
          <cell r="B3633" t="str">
            <v>100C1FA0042</v>
          </cell>
          <cell r="C3633" t="str">
            <v>อุปกรณ์ตกแต่งสำนักงาน</v>
          </cell>
          <cell r="D3633" t="str">
            <v>15 มิ.ย. 42</v>
          </cell>
          <cell r="E3633">
            <v>3000</v>
          </cell>
          <cell r="F3633">
            <v>0</v>
          </cell>
          <cell r="G3633">
            <v>20</v>
          </cell>
          <cell r="H3633">
            <v>328.78</v>
          </cell>
          <cell r="I3633">
            <v>328.78</v>
          </cell>
          <cell r="J3633">
            <v>2671.22</v>
          </cell>
          <cell r="K3633" t="str">
            <v>100</v>
          </cell>
        </row>
        <row r="3634">
          <cell r="A3634" t="str">
            <v>110400000</v>
          </cell>
          <cell r="B3634" t="str">
            <v>100C1IC4400</v>
          </cell>
          <cell r="C3634" t="str">
            <v>ประตู</v>
          </cell>
          <cell r="D3634" t="str">
            <v>29 ก.ค. 41</v>
          </cell>
          <cell r="E3634">
            <v>90000</v>
          </cell>
          <cell r="F3634">
            <v>0</v>
          </cell>
          <cell r="G3634">
            <v>20</v>
          </cell>
          <cell r="H3634">
            <v>25693.17</v>
          </cell>
          <cell r="I3634">
            <v>25693.17</v>
          </cell>
          <cell r="J3634">
            <v>64306.83</v>
          </cell>
          <cell r="K3634" t="str">
            <v>100</v>
          </cell>
        </row>
        <row r="3635">
          <cell r="A3635" t="str">
            <v>110400000</v>
          </cell>
          <cell r="B3635" t="str">
            <v>100C1KB0335</v>
          </cell>
          <cell r="C3635" t="str">
            <v>ตู้เอกสาร</v>
          </cell>
          <cell r="D3635" t="str">
            <v>14 ธ.ค. 42</v>
          </cell>
          <cell r="E3635">
            <v>5518.8</v>
          </cell>
          <cell r="F3635">
            <v>0</v>
          </cell>
          <cell r="G3635">
            <v>20</v>
          </cell>
          <cell r="H3635">
            <v>54.43</v>
          </cell>
          <cell r="I3635">
            <v>54.43</v>
          </cell>
          <cell r="J3635">
            <v>5464.37</v>
          </cell>
          <cell r="K3635" t="str">
            <v>100</v>
          </cell>
        </row>
        <row r="3636">
          <cell r="A3636" t="str">
            <v>110400000</v>
          </cell>
          <cell r="B3636" t="str">
            <v>100C1KB0336</v>
          </cell>
          <cell r="C3636" t="str">
            <v>แผ่นกรองแสง</v>
          </cell>
          <cell r="D3636" t="str">
            <v>14 ธ.ค. 42</v>
          </cell>
          <cell r="E3636">
            <v>6250</v>
          </cell>
          <cell r="F3636">
            <v>0</v>
          </cell>
          <cell r="G3636">
            <v>20</v>
          </cell>
          <cell r="H3636">
            <v>61.64</v>
          </cell>
          <cell r="I3636">
            <v>61.64</v>
          </cell>
          <cell r="J3636">
            <v>6188.36</v>
          </cell>
          <cell r="K3636" t="str">
            <v>100</v>
          </cell>
        </row>
        <row r="3637">
          <cell r="A3637" t="str">
            <v>110400000</v>
          </cell>
          <cell r="B3637" t="str">
            <v>100C1KB0337</v>
          </cell>
          <cell r="C3637" t="str">
            <v>ตู้เซฟ</v>
          </cell>
          <cell r="D3637" t="str">
            <v>15 ธ.ค. 42</v>
          </cell>
          <cell r="E3637">
            <v>14300</v>
          </cell>
          <cell r="F3637">
            <v>0</v>
          </cell>
          <cell r="G3637">
            <v>20</v>
          </cell>
          <cell r="H3637">
            <v>133.21</v>
          </cell>
          <cell r="I3637">
            <v>133.21</v>
          </cell>
          <cell r="J3637">
            <v>14166.79</v>
          </cell>
          <cell r="K3637" t="str">
            <v>100</v>
          </cell>
        </row>
        <row r="3638">
          <cell r="A3638" t="str">
            <v>110400000</v>
          </cell>
          <cell r="B3638" t="str">
            <v>100C1KB0338</v>
          </cell>
          <cell r="C3638" t="str">
            <v>ตู้เซฟ</v>
          </cell>
          <cell r="D3638" t="str">
            <v>15 ธ.ค. 42</v>
          </cell>
          <cell r="E3638">
            <v>14300</v>
          </cell>
          <cell r="F3638">
            <v>0</v>
          </cell>
          <cell r="G3638">
            <v>20</v>
          </cell>
          <cell r="H3638">
            <v>133.21</v>
          </cell>
          <cell r="I3638">
            <v>133.21</v>
          </cell>
          <cell r="J3638">
            <v>14166.79</v>
          </cell>
          <cell r="K3638" t="str">
            <v>100</v>
          </cell>
        </row>
        <row r="3639">
          <cell r="A3639" t="str">
            <v>110400000</v>
          </cell>
          <cell r="B3639" t="str">
            <v>100C1KB0339</v>
          </cell>
          <cell r="C3639" t="str">
            <v>ตู้เซฟ</v>
          </cell>
          <cell r="D3639" t="str">
            <v>15 ธ.ค. 42</v>
          </cell>
          <cell r="E3639">
            <v>14300</v>
          </cell>
          <cell r="F3639">
            <v>0</v>
          </cell>
          <cell r="G3639">
            <v>20</v>
          </cell>
          <cell r="H3639">
            <v>133.21</v>
          </cell>
          <cell r="I3639">
            <v>133.21</v>
          </cell>
          <cell r="J3639">
            <v>14166.79</v>
          </cell>
          <cell r="K3639" t="str">
            <v>100</v>
          </cell>
        </row>
        <row r="3640">
          <cell r="A3640" t="str">
            <v>110400000</v>
          </cell>
          <cell r="B3640" t="str">
            <v>100C1KB0340</v>
          </cell>
          <cell r="C3640" t="str">
            <v>ตู้เซฟ</v>
          </cell>
          <cell r="D3640" t="str">
            <v>15 ธ.ค. 42</v>
          </cell>
          <cell r="E3640">
            <v>14300</v>
          </cell>
          <cell r="F3640">
            <v>0</v>
          </cell>
          <cell r="G3640">
            <v>20</v>
          </cell>
          <cell r="H3640">
            <v>133.21</v>
          </cell>
          <cell r="I3640">
            <v>133.21</v>
          </cell>
          <cell r="J3640">
            <v>14166.79</v>
          </cell>
          <cell r="K3640" t="str">
            <v>100</v>
          </cell>
        </row>
        <row r="3641">
          <cell r="A3641" t="str">
            <v>110400000</v>
          </cell>
          <cell r="B3641" t="str">
            <v>100C1KB0341</v>
          </cell>
          <cell r="C3641" t="str">
            <v>ตู้เซฟ</v>
          </cell>
          <cell r="D3641" t="str">
            <v>15 ธ.ค. 42</v>
          </cell>
          <cell r="E3641">
            <v>14300</v>
          </cell>
          <cell r="F3641">
            <v>0</v>
          </cell>
          <cell r="G3641">
            <v>20</v>
          </cell>
          <cell r="H3641">
            <v>133.21</v>
          </cell>
          <cell r="I3641">
            <v>133.21</v>
          </cell>
          <cell r="J3641">
            <v>14166.79</v>
          </cell>
          <cell r="K3641" t="str">
            <v>100</v>
          </cell>
        </row>
        <row r="3642">
          <cell r="A3642" t="str">
            <v>110400000</v>
          </cell>
          <cell r="B3642" t="str">
            <v>100C1KB0342</v>
          </cell>
          <cell r="C3642" t="str">
            <v>ตู้เซฟ</v>
          </cell>
          <cell r="D3642" t="str">
            <v>15 ธ.ค. 42</v>
          </cell>
          <cell r="E3642">
            <v>14300</v>
          </cell>
          <cell r="F3642">
            <v>0</v>
          </cell>
          <cell r="G3642">
            <v>20</v>
          </cell>
          <cell r="H3642">
            <v>133.21</v>
          </cell>
          <cell r="I3642">
            <v>133.21</v>
          </cell>
          <cell r="J3642">
            <v>14166.79</v>
          </cell>
          <cell r="K3642" t="str">
            <v>100</v>
          </cell>
        </row>
        <row r="3643">
          <cell r="A3643" t="str">
            <v>110400000</v>
          </cell>
          <cell r="B3643" t="str">
            <v>100C1KB0343</v>
          </cell>
          <cell r="C3643" t="str">
            <v>ตู้เซฟ</v>
          </cell>
          <cell r="D3643" t="str">
            <v>15 ธ.ค. 42</v>
          </cell>
          <cell r="E3643">
            <v>14300</v>
          </cell>
          <cell r="F3643">
            <v>0</v>
          </cell>
          <cell r="G3643">
            <v>20</v>
          </cell>
          <cell r="H3643">
            <v>133.21</v>
          </cell>
          <cell r="I3643">
            <v>133.21</v>
          </cell>
          <cell r="J3643">
            <v>14166.79</v>
          </cell>
          <cell r="K3643" t="str">
            <v>100</v>
          </cell>
        </row>
        <row r="3644">
          <cell r="A3644" t="str">
            <v>110400000</v>
          </cell>
          <cell r="B3644" t="str">
            <v>100C1KB0344</v>
          </cell>
          <cell r="C3644" t="str">
            <v>ตู้เซฟ</v>
          </cell>
          <cell r="D3644" t="str">
            <v>15 ธ.ค. 42</v>
          </cell>
          <cell r="E3644">
            <v>14300</v>
          </cell>
          <cell r="F3644">
            <v>0</v>
          </cell>
          <cell r="G3644">
            <v>20</v>
          </cell>
          <cell r="H3644">
            <v>133.21</v>
          </cell>
          <cell r="I3644">
            <v>133.21</v>
          </cell>
          <cell r="J3644">
            <v>14166.79</v>
          </cell>
          <cell r="K3644" t="str">
            <v>100</v>
          </cell>
        </row>
        <row r="3645">
          <cell r="A3645" t="str">
            <v>110400000</v>
          </cell>
          <cell r="B3645" t="str">
            <v>100C1KB0345</v>
          </cell>
          <cell r="C3645" t="str">
            <v>ตู้เซฟ</v>
          </cell>
          <cell r="D3645" t="str">
            <v>15 ธ.ค. 42</v>
          </cell>
          <cell r="E3645">
            <v>14300</v>
          </cell>
          <cell r="F3645">
            <v>0</v>
          </cell>
          <cell r="G3645">
            <v>20</v>
          </cell>
          <cell r="H3645">
            <v>133.21</v>
          </cell>
          <cell r="I3645">
            <v>133.21</v>
          </cell>
          <cell r="J3645">
            <v>14166.79</v>
          </cell>
          <cell r="K3645" t="str">
            <v>100</v>
          </cell>
        </row>
        <row r="3646">
          <cell r="A3646" t="str">
            <v>110400000</v>
          </cell>
          <cell r="B3646" t="str">
            <v>100C1KB0346</v>
          </cell>
          <cell r="C3646" t="str">
            <v>ตู้เซฟ</v>
          </cell>
          <cell r="D3646" t="str">
            <v>15 ธ.ค. 42</v>
          </cell>
          <cell r="E3646">
            <v>14300</v>
          </cell>
          <cell r="F3646">
            <v>0</v>
          </cell>
          <cell r="G3646">
            <v>20</v>
          </cell>
          <cell r="H3646">
            <v>133.21</v>
          </cell>
          <cell r="I3646">
            <v>133.21</v>
          </cell>
          <cell r="J3646">
            <v>14166.79</v>
          </cell>
          <cell r="K3646" t="str">
            <v>100</v>
          </cell>
        </row>
        <row r="3647">
          <cell r="A3647" t="str">
            <v>110400000</v>
          </cell>
          <cell r="B3647" t="str">
            <v>100C1KB0347</v>
          </cell>
          <cell r="C3647" t="str">
            <v>ตู้เซฟ</v>
          </cell>
          <cell r="D3647" t="str">
            <v>15 ธ.ค. 42</v>
          </cell>
          <cell r="E3647">
            <v>14300</v>
          </cell>
          <cell r="F3647">
            <v>0</v>
          </cell>
          <cell r="G3647">
            <v>20</v>
          </cell>
          <cell r="H3647">
            <v>133.21</v>
          </cell>
          <cell r="I3647">
            <v>133.21</v>
          </cell>
          <cell r="J3647">
            <v>14166.79</v>
          </cell>
          <cell r="K3647" t="str">
            <v>100</v>
          </cell>
        </row>
        <row r="3648">
          <cell r="A3648" t="str">
            <v>110400000</v>
          </cell>
          <cell r="B3648" t="str">
            <v>100C1KB0348</v>
          </cell>
          <cell r="C3648" t="str">
            <v>แผ่นกรองแสง</v>
          </cell>
          <cell r="D3648" t="str">
            <v>24 ธ.ค. 42</v>
          </cell>
          <cell r="E3648">
            <v>6250</v>
          </cell>
          <cell r="F3648">
            <v>0</v>
          </cell>
          <cell r="G3648">
            <v>20</v>
          </cell>
          <cell r="H3648">
            <v>27.4</v>
          </cell>
          <cell r="I3648">
            <v>27.4</v>
          </cell>
          <cell r="J3648">
            <v>6222.6</v>
          </cell>
          <cell r="K3648" t="str">
            <v>100</v>
          </cell>
        </row>
        <row r="3649">
          <cell r="A3649" t="str">
            <v>110400000</v>
          </cell>
          <cell r="B3649" t="str">
            <v>100C1KB0349</v>
          </cell>
          <cell r="C3649" t="str">
            <v>ตู้เอกสาร ขนาด40-80-190</v>
          </cell>
          <cell r="D3649" t="str">
            <v>28 ธ.ค. 42</v>
          </cell>
          <cell r="E3649">
            <v>5518.8</v>
          </cell>
          <cell r="F3649">
            <v>0</v>
          </cell>
          <cell r="G3649">
            <v>20</v>
          </cell>
          <cell r="H3649">
            <v>12.1</v>
          </cell>
          <cell r="I3649">
            <v>12.1</v>
          </cell>
          <cell r="J3649">
            <v>5506.7</v>
          </cell>
          <cell r="K3649" t="str">
            <v>100</v>
          </cell>
        </row>
        <row r="3650">
          <cell r="A3650" t="str">
            <v>110400000</v>
          </cell>
          <cell r="B3650" t="str">
            <v>100C1KB0350</v>
          </cell>
          <cell r="C3650" t="str">
            <v>ตู้เอกสาร ขนาด40-80-190</v>
          </cell>
          <cell r="D3650" t="str">
            <v>28 ธ.ค. 42</v>
          </cell>
          <cell r="E3650">
            <v>5518.8</v>
          </cell>
          <cell r="F3650">
            <v>0</v>
          </cell>
          <cell r="G3650">
            <v>20</v>
          </cell>
          <cell r="H3650">
            <v>12.1</v>
          </cell>
          <cell r="I3650">
            <v>12.1</v>
          </cell>
          <cell r="J3650">
            <v>5506.7</v>
          </cell>
          <cell r="K3650" t="str">
            <v>100</v>
          </cell>
        </row>
        <row r="3651">
          <cell r="A3651" t="str">
            <v>110400000</v>
          </cell>
          <cell r="B3651" t="str">
            <v>100C1KB0351</v>
          </cell>
          <cell r="C3651" t="str">
            <v>ตู้เซฟ</v>
          </cell>
          <cell r="D3651" t="str">
            <v>28 ธ.ค. 42</v>
          </cell>
          <cell r="E3651">
            <v>14300</v>
          </cell>
          <cell r="F3651">
            <v>0</v>
          </cell>
          <cell r="G3651">
            <v>20</v>
          </cell>
          <cell r="H3651">
            <v>31.34</v>
          </cell>
          <cell r="I3651">
            <v>31.34</v>
          </cell>
          <cell r="J3651">
            <v>14268.66</v>
          </cell>
          <cell r="K3651" t="str">
            <v>100</v>
          </cell>
        </row>
        <row r="3652">
          <cell r="A3652" t="str">
            <v>110400000</v>
          </cell>
          <cell r="B3652" t="str">
            <v>100C1KB0352</v>
          </cell>
          <cell r="C3652" t="str">
            <v>ตู้เซฟ</v>
          </cell>
          <cell r="D3652" t="str">
            <v>28 ธ.ค. 42</v>
          </cell>
          <cell r="E3652">
            <v>14300</v>
          </cell>
          <cell r="F3652">
            <v>0</v>
          </cell>
          <cell r="G3652">
            <v>20</v>
          </cell>
          <cell r="H3652">
            <v>31.34</v>
          </cell>
          <cell r="I3652">
            <v>31.34</v>
          </cell>
          <cell r="J3652">
            <v>14268.66</v>
          </cell>
          <cell r="K3652" t="str">
            <v>100</v>
          </cell>
        </row>
        <row r="3653">
          <cell r="A3653" t="str">
            <v>110400000</v>
          </cell>
          <cell r="B3653" t="str">
            <v>100C1KB0353</v>
          </cell>
          <cell r="C3653" t="str">
            <v>ตู้เซฟ</v>
          </cell>
          <cell r="D3653" t="str">
            <v>28 ธ.ค. 42</v>
          </cell>
          <cell r="E3653">
            <v>14300</v>
          </cell>
          <cell r="F3653">
            <v>0</v>
          </cell>
          <cell r="G3653">
            <v>20</v>
          </cell>
          <cell r="H3653">
            <v>31.34</v>
          </cell>
          <cell r="I3653">
            <v>31.34</v>
          </cell>
          <cell r="J3653">
            <v>14268.66</v>
          </cell>
          <cell r="K3653" t="str">
            <v>100</v>
          </cell>
        </row>
        <row r="3654">
          <cell r="A3654" t="str">
            <v>110400000</v>
          </cell>
          <cell r="B3654" t="str">
            <v>100C1KB0354</v>
          </cell>
          <cell r="C3654" t="str">
            <v>ตู้เซฟ</v>
          </cell>
          <cell r="D3654" t="str">
            <v>28 ธ.ค. 42</v>
          </cell>
          <cell r="E3654">
            <v>14300</v>
          </cell>
          <cell r="F3654">
            <v>0</v>
          </cell>
          <cell r="G3654">
            <v>20</v>
          </cell>
          <cell r="H3654">
            <v>31.34</v>
          </cell>
          <cell r="I3654">
            <v>31.34</v>
          </cell>
          <cell r="J3654">
            <v>14268.66</v>
          </cell>
          <cell r="K3654" t="str">
            <v>100</v>
          </cell>
        </row>
        <row r="3655">
          <cell r="A3655" t="str">
            <v>110400000</v>
          </cell>
          <cell r="B3655" t="str">
            <v>100C1KB0355</v>
          </cell>
          <cell r="C3655" t="str">
            <v>ตู้เซฟ</v>
          </cell>
          <cell r="D3655" t="str">
            <v>28 ธ.ค. 42</v>
          </cell>
          <cell r="E3655">
            <v>14300</v>
          </cell>
          <cell r="F3655">
            <v>0</v>
          </cell>
          <cell r="G3655">
            <v>20</v>
          </cell>
          <cell r="H3655">
            <v>31.34</v>
          </cell>
          <cell r="I3655">
            <v>31.34</v>
          </cell>
          <cell r="J3655">
            <v>14268.66</v>
          </cell>
          <cell r="K3655" t="str">
            <v>100</v>
          </cell>
        </row>
        <row r="3656">
          <cell r="A3656" t="str">
            <v>110400000</v>
          </cell>
          <cell r="B3656" t="str">
            <v>100C1KB0356</v>
          </cell>
          <cell r="C3656" t="str">
            <v>ตู้เซฟ</v>
          </cell>
          <cell r="D3656" t="str">
            <v>28 ธ.ค. 42</v>
          </cell>
          <cell r="E3656">
            <v>14300</v>
          </cell>
          <cell r="F3656">
            <v>0</v>
          </cell>
          <cell r="G3656">
            <v>20</v>
          </cell>
          <cell r="H3656">
            <v>31.34</v>
          </cell>
          <cell r="I3656">
            <v>31.34</v>
          </cell>
          <cell r="J3656">
            <v>14268.66</v>
          </cell>
          <cell r="K3656" t="str">
            <v>100</v>
          </cell>
        </row>
        <row r="3657">
          <cell r="A3657" t="str">
            <v>110400000</v>
          </cell>
          <cell r="B3657" t="str">
            <v>100C1KB0357</v>
          </cell>
          <cell r="C3657" t="str">
            <v>ตู้เซฟ</v>
          </cell>
          <cell r="D3657" t="str">
            <v>28 ธ.ค. 42</v>
          </cell>
          <cell r="E3657">
            <v>14300</v>
          </cell>
          <cell r="F3657">
            <v>0</v>
          </cell>
          <cell r="G3657">
            <v>20</v>
          </cell>
          <cell r="H3657">
            <v>31.34</v>
          </cell>
          <cell r="I3657">
            <v>31.34</v>
          </cell>
          <cell r="J3657">
            <v>14268.66</v>
          </cell>
          <cell r="K3657" t="str">
            <v>100</v>
          </cell>
        </row>
        <row r="3658">
          <cell r="A3658" t="str">
            <v>110400000</v>
          </cell>
          <cell r="B3658" t="str">
            <v>100C1KB0358</v>
          </cell>
          <cell r="C3658" t="str">
            <v>ตู้เซฟ</v>
          </cell>
          <cell r="D3658" t="str">
            <v>28 ธ.ค. 42</v>
          </cell>
          <cell r="E3658">
            <v>14300</v>
          </cell>
          <cell r="F3658">
            <v>0</v>
          </cell>
          <cell r="G3658">
            <v>20</v>
          </cell>
          <cell r="H3658">
            <v>31.34</v>
          </cell>
          <cell r="I3658">
            <v>31.34</v>
          </cell>
          <cell r="J3658">
            <v>14268.66</v>
          </cell>
          <cell r="K3658" t="str">
            <v>100</v>
          </cell>
        </row>
        <row r="3659">
          <cell r="A3659" t="str">
            <v>110400000</v>
          </cell>
          <cell r="B3659" t="str">
            <v>100C1KB0359</v>
          </cell>
          <cell r="C3659" t="str">
            <v>ตู้เซฟ</v>
          </cell>
          <cell r="D3659" t="str">
            <v>28 ธ.ค. 42</v>
          </cell>
          <cell r="E3659">
            <v>14300</v>
          </cell>
          <cell r="F3659">
            <v>0</v>
          </cell>
          <cell r="G3659">
            <v>20</v>
          </cell>
          <cell r="H3659">
            <v>31.34</v>
          </cell>
          <cell r="I3659">
            <v>31.34</v>
          </cell>
          <cell r="J3659">
            <v>14268.66</v>
          </cell>
          <cell r="K3659" t="str">
            <v>100</v>
          </cell>
        </row>
        <row r="3660">
          <cell r="A3660" t="str">
            <v>110400000</v>
          </cell>
          <cell r="B3660" t="str">
            <v>100C1KB0360</v>
          </cell>
          <cell r="C3660" t="str">
            <v>ตู้เซฟ</v>
          </cell>
          <cell r="D3660" t="str">
            <v>28 ธ.ค. 42</v>
          </cell>
          <cell r="E3660">
            <v>14300</v>
          </cell>
          <cell r="F3660">
            <v>0</v>
          </cell>
          <cell r="G3660">
            <v>20</v>
          </cell>
          <cell r="H3660">
            <v>31.34</v>
          </cell>
          <cell r="I3660">
            <v>31.34</v>
          </cell>
          <cell r="J3660">
            <v>14268.66</v>
          </cell>
          <cell r="K3660" t="str">
            <v>100</v>
          </cell>
        </row>
        <row r="3661">
          <cell r="A3661" t="str">
            <v>110400000</v>
          </cell>
          <cell r="B3661" t="str">
            <v>100C1KB0361</v>
          </cell>
          <cell r="C3661" t="str">
            <v>ตู้เซฟ</v>
          </cell>
          <cell r="D3661" t="str">
            <v>28 ธ.ค. 42</v>
          </cell>
          <cell r="E3661">
            <v>14300</v>
          </cell>
          <cell r="F3661">
            <v>0</v>
          </cell>
          <cell r="G3661">
            <v>20</v>
          </cell>
          <cell r="H3661">
            <v>31.34</v>
          </cell>
          <cell r="I3661">
            <v>31.34</v>
          </cell>
          <cell r="J3661">
            <v>14268.66</v>
          </cell>
          <cell r="K3661" t="str">
            <v>100</v>
          </cell>
        </row>
        <row r="3662">
          <cell r="A3662" t="str">
            <v>110400000</v>
          </cell>
          <cell r="B3662" t="str">
            <v>100C1KB0362</v>
          </cell>
          <cell r="C3662" t="str">
            <v>ตู้เซฟ</v>
          </cell>
          <cell r="D3662" t="str">
            <v>28 ธ.ค. 42</v>
          </cell>
          <cell r="E3662">
            <v>14300</v>
          </cell>
          <cell r="F3662">
            <v>0</v>
          </cell>
          <cell r="G3662">
            <v>20</v>
          </cell>
          <cell r="H3662">
            <v>31.34</v>
          </cell>
          <cell r="I3662">
            <v>31.34</v>
          </cell>
          <cell r="J3662">
            <v>14268.66</v>
          </cell>
          <cell r="K3662" t="str">
            <v>100</v>
          </cell>
        </row>
        <row r="3663">
          <cell r="A3663" t="str">
            <v>110400000</v>
          </cell>
          <cell r="B3663" t="str">
            <v>100C1KB0363</v>
          </cell>
          <cell r="C3663" t="str">
            <v>ตู้เซฟ</v>
          </cell>
          <cell r="D3663" t="str">
            <v>28 ธ.ค. 42</v>
          </cell>
          <cell r="E3663">
            <v>14300</v>
          </cell>
          <cell r="F3663">
            <v>0</v>
          </cell>
          <cell r="G3663">
            <v>20</v>
          </cell>
          <cell r="H3663">
            <v>31.34</v>
          </cell>
          <cell r="I3663">
            <v>31.34</v>
          </cell>
          <cell r="J3663">
            <v>14268.66</v>
          </cell>
          <cell r="K3663" t="str">
            <v>100</v>
          </cell>
        </row>
        <row r="3664">
          <cell r="A3664" t="str">
            <v>110400000</v>
          </cell>
          <cell r="B3664" t="str">
            <v>100C1NT0002</v>
          </cell>
          <cell r="C3664" t="str">
            <v>ป้ายทองเหลืองตั้งโต๊ะ ขนาด 10x30 cm.</v>
          </cell>
          <cell r="D3664" t="str">
            <v>9 ต.ค. 41</v>
          </cell>
          <cell r="E3664">
            <v>1500</v>
          </cell>
          <cell r="F3664">
            <v>0</v>
          </cell>
          <cell r="G3664">
            <v>20</v>
          </cell>
          <cell r="H3664">
            <v>369.05</v>
          </cell>
          <cell r="I3664">
            <v>369.05</v>
          </cell>
          <cell r="J3664">
            <v>1130.95</v>
          </cell>
          <cell r="K3664" t="str">
            <v>100</v>
          </cell>
        </row>
        <row r="3665">
          <cell r="A3665" t="str">
            <v>110400000</v>
          </cell>
          <cell r="B3665" t="str">
            <v>100C1NT0003</v>
          </cell>
          <cell r="C3665" t="str">
            <v>ป้ายทองเหลืองตั้งโต๊ะ ขนาด 10x30 cm.</v>
          </cell>
          <cell r="D3665" t="str">
            <v>9 ต.ค. 41</v>
          </cell>
          <cell r="E3665">
            <v>1500</v>
          </cell>
          <cell r="F3665">
            <v>0</v>
          </cell>
          <cell r="G3665">
            <v>20</v>
          </cell>
          <cell r="H3665">
            <v>369.05</v>
          </cell>
          <cell r="I3665">
            <v>369.05</v>
          </cell>
          <cell r="J3665">
            <v>1130.95</v>
          </cell>
          <cell r="K3665" t="str">
            <v>100</v>
          </cell>
        </row>
        <row r="3666">
          <cell r="A3666" t="str">
            <v>110400000</v>
          </cell>
          <cell r="B3666" t="str">
            <v>100C1NT0004</v>
          </cell>
          <cell r="C3666" t="str">
            <v>ป้ายทองเหลืองติดหน้าห้อง ขนาด 10x30cm.</v>
          </cell>
          <cell r="D3666" t="str">
            <v>8 ก.ย. 41</v>
          </cell>
          <cell r="E3666">
            <v>1200</v>
          </cell>
          <cell r="F3666">
            <v>0</v>
          </cell>
          <cell r="G3666">
            <v>20</v>
          </cell>
          <cell r="H3666">
            <v>315.60000000000002</v>
          </cell>
          <cell r="I3666">
            <v>315.60000000000002</v>
          </cell>
          <cell r="J3666">
            <v>884.4</v>
          </cell>
          <cell r="K3666" t="str">
            <v>100</v>
          </cell>
        </row>
        <row r="3667">
          <cell r="A3667" t="str">
            <v>110400000</v>
          </cell>
          <cell r="B3667" t="str">
            <v>100C1NT0005</v>
          </cell>
          <cell r="C3667" t="str">
            <v>ป้ายทองเหลืองติดหน้าห้อง ขนาด 10x30cm.</v>
          </cell>
          <cell r="D3667" t="str">
            <v>8 ก.ย. 41</v>
          </cell>
          <cell r="E3667">
            <v>1200</v>
          </cell>
          <cell r="F3667">
            <v>0</v>
          </cell>
          <cell r="G3667">
            <v>20</v>
          </cell>
          <cell r="H3667">
            <v>315.60000000000002</v>
          </cell>
          <cell r="I3667">
            <v>315.60000000000002</v>
          </cell>
          <cell r="J3667">
            <v>884.4</v>
          </cell>
          <cell r="K3667" t="str">
            <v>100</v>
          </cell>
        </row>
        <row r="3668">
          <cell r="A3668" t="str">
            <v>110400000</v>
          </cell>
          <cell r="B3668" t="str">
            <v>100C1OT00001</v>
          </cell>
          <cell r="C3668" t="str">
            <v>แผ่นป้ายทองเหลืองสำหรับผู้บริหาร</v>
          </cell>
          <cell r="D3668" t="str">
            <v>11 มิ.ย. 41</v>
          </cell>
          <cell r="E3668">
            <v>1000</v>
          </cell>
          <cell r="F3668">
            <v>0</v>
          </cell>
          <cell r="G3668">
            <v>20</v>
          </cell>
          <cell r="H3668">
            <v>311.83</v>
          </cell>
          <cell r="I3668">
            <v>311.83</v>
          </cell>
          <cell r="J3668">
            <v>688.17</v>
          </cell>
          <cell r="K3668" t="str">
            <v>100</v>
          </cell>
        </row>
        <row r="3669">
          <cell r="A3669" t="str">
            <v>110400000</v>
          </cell>
          <cell r="B3669" t="str">
            <v>100C1OT00002</v>
          </cell>
          <cell r="C3669" t="str">
            <v>แผ่นป้ายทองเหลืองสำหรับผู้บริหาร</v>
          </cell>
          <cell r="D3669" t="str">
            <v>11 มิ.ย. 41</v>
          </cell>
          <cell r="E3669">
            <v>1000</v>
          </cell>
          <cell r="F3669">
            <v>0</v>
          </cell>
          <cell r="G3669">
            <v>20</v>
          </cell>
          <cell r="H3669">
            <v>311.83</v>
          </cell>
          <cell r="I3669">
            <v>311.83</v>
          </cell>
          <cell r="J3669">
            <v>688.17</v>
          </cell>
          <cell r="K3669" t="str">
            <v>100</v>
          </cell>
        </row>
        <row r="3670">
          <cell r="A3670" t="str">
            <v>110400000</v>
          </cell>
          <cell r="B3670" t="str">
            <v>100C1OT00003</v>
          </cell>
          <cell r="C3670" t="str">
            <v>แผ่นป้ายทองเหลือง</v>
          </cell>
          <cell r="D3670" t="str">
            <v>11 มิ.ย. 41</v>
          </cell>
          <cell r="E3670">
            <v>1000</v>
          </cell>
          <cell r="F3670">
            <v>0</v>
          </cell>
          <cell r="G3670">
            <v>20</v>
          </cell>
          <cell r="H3670">
            <v>311.83</v>
          </cell>
          <cell r="I3670">
            <v>311.83</v>
          </cell>
          <cell r="J3670">
            <v>688.17</v>
          </cell>
          <cell r="K3670" t="str">
            <v>100</v>
          </cell>
        </row>
        <row r="3671">
          <cell r="A3671" t="str">
            <v>110400000</v>
          </cell>
          <cell r="B3671" t="str">
            <v>100C2BE0002</v>
          </cell>
          <cell r="C3671" t="str">
            <v>ที่นอน</v>
          </cell>
          <cell r="D3671" t="str">
            <v>5 พ.ย. 41</v>
          </cell>
          <cell r="E3671">
            <v>1454.55</v>
          </cell>
          <cell r="F3671">
            <v>0</v>
          </cell>
          <cell r="G3671">
            <v>20</v>
          </cell>
          <cell r="H3671">
            <v>336.36</v>
          </cell>
          <cell r="I3671">
            <v>336.36</v>
          </cell>
          <cell r="J3671">
            <v>1118.19</v>
          </cell>
          <cell r="K3671" t="str">
            <v>306</v>
          </cell>
        </row>
        <row r="3672">
          <cell r="A3672" t="str">
            <v>110400000</v>
          </cell>
          <cell r="B3672" t="str">
            <v>100C2MU001</v>
          </cell>
          <cell r="C3672" t="str">
            <v>มู่ลี่</v>
          </cell>
          <cell r="D3672" t="str">
            <v>17 พ.ค. 42</v>
          </cell>
          <cell r="E3672">
            <v>3405</v>
          </cell>
          <cell r="F3672">
            <v>0</v>
          </cell>
          <cell r="G3672">
            <v>20</v>
          </cell>
          <cell r="H3672">
            <v>427.26</v>
          </cell>
          <cell r="I3672">
            <v>427.26</v>
          </cell>
          <cell r="J3672">
            <v>2977.74</v>
          </cell>
          <cell r="K3672" t="str">
            <v>100</v>
          </cell>
        </row>
        <row r="3673">
          <cell r="A3673" t="str">
            <v>110400000</v>
          </cell>
          <cell r="B3673" t="str">
            <v>100C2MU002</v>
          </cell>
          <cell r="C3673" t="str">
            <v>มู่ลี่</v>
          </cell>
          <cell r="D3673" t="str">
            <v>22 มี.ค. 42</v>
          </cell>
          <cell r="E3673">
            <v>2470</v>
          </cell>
          <cell r="F3673">
            <v>0</v>
          </cell>
          <cell r="G3673">
            <v>20</v>
          </cell>
          <cell r="H3673">
            <v>385.73</v>
          </cell>
          <cell r="I3673">
            <v>385.73</v>
          </cell>
          <cell r="J3673">
            <v>2084.27</v>
          </cell>
          <cell r="K3673" t="str">
            <v>100</v>
          </cell>
        </row>
        <row r="3674">
          <cell r="A3674" t="str">
            <v>110400000</v>
          </cell>
          <cell r="B3674" t="str">
            <v>100C2MU003</v>
          </cell>
          <cell r="C3674" t="str">
            <v>มู่ลี่</v>
          </cell>
          <cell r="D3674" t="str">
            <v>9 มี.ค. 42</v>
          </cell>
          <cell r="E3674">
            <v>43954.400000000001</v>
          </cell>
          <cell r="F3674">
            <v>0</v>
          </cell>
          <cell r="G3674">
            <v>20</v>
          </cell>
          <cell r="H3674">
            <v>7177.21</v>
          </cell>
          <cell r="I3674">
            <v>7177.21</v>
          </cell>
          <cell r="J3674">
            <v>36777.19</v>
          </cell>
          <cell r="K3674" t="str">
            <v>100</v>
          </cell>
        </row>
        <row r="3675">
          <cell r="A3675" t="str">
            <v>110400000</v>
          </cell>
          <cell r="B3675" t="str">
            <v>100C2MU004</v>
          </cell>
          <cell r="C3675" t="str">
            <v>มู่ลี่</v>
          </cell>
          <cell r="D3675" t="str">
            <v>24 ต.ค. 42</v>
          </cell>
          <cell r="E3675">
            <v>7100</v>
          </cell>
          <cell r="F3675">
            <v>0</v>
          </cell>
          <cell r="G3675">
            <v>20</v>
          </cell>
          <cell r="H3675">
            <v>268.43</v>
          </cell>
          <cell r="I3675">
            <v>268.43</v>
          </cell>
          <cell r="J3675">
            <v>6831.57</v>
          </cell>
          <cell r="K3675" t="str">
            <v>100</v>
          </cell>
        </row>
        <row r="3676">
          <cell r="A3676" t="str">
            <v>110400000</v>
          </cell>
          <cell r="B3676" t="str">
            <v>100C2MU005</v>
          </cell>
          <cell r="C3676" t="str">
            <v>มู่ลี่</v>
          </cell>
          <cell r="D3676" t="str">
            <v>9 มี.ค. 42</v>
          </cell>
          <cell r="E3676">
            <v>18837.599999999999</v>
          </cell>
          <cell r="F3676">
            <v>0</v>
          </cell>
          <cell r="G3676">
            <v>20</v>
          </cell>
          <cell r="H3676">
            <v>3075.95</v>
          </cell>
          <cell r="I3676">
            <v>3075.95</v>
          </cell>
          <cell r="J3676">
            <v>15761.65</v>
          </cell>
          <cell r="K3676" t="str">
            <v>100</v>
          </cell>
        </row>
        <row r="3677">
          <cell r="A3677" t="str">
            <v>110400000</v>
          </cell>
          <cell r="B3677" t="str">
            <v>100PABS0001</v>
          </cell>
          <cell r="C3677" t="str">
            <v>หิ้งพระ</v>
          </cell>
          <cell r="D3677" t="str">
            <v>29 ต.ค. 41</v>
          </cell>
          <cell r="E3677">
            <v>650</v>
          </cell>
          <cell r="F3677">
            <v>0</v>
          </cell>
          <cell r="G3677">
            <v>20</v>
          </cell>
          <cell r="H3677">
            <v>152.76</v>
          </cell>
          <cell r="I3677">
            <v>152.76</v>
          </cell>
          <cell r="J3677">
            <v>497.24</v>
          </cell>
          <cell r="K3677" t="str">
            <v>203</v>
          </cell>
        </row>
        <row r="3678">
          <cell r="A3678" t="str">
            <v>110400000</v>
          </cell>
          <cell r="B3678" t="str">
            <v>100PACH0001</v>
          </cell>
          <cell r="C3678" t="str">
            <v>ที่แขวนเสื้อสูทคุณสมพร</v>
          </cell>
          <cell r="D3678" t="str">
            <v>26 พ.ค. 41</v>
          </cell>
          <cell r="E3678">
            <v>3454.55</v>
          </cell>
          <cell r="F3678">
            <v>0</v>
          </cell>
          <cell r="G3678">
            <v>20</v>
          </cell>
          <cell r="H3678">
            <v>1107.3699999999999</v>
          </cell>
          <cell r="I3678">
            <v>1107.3699999999999</v>
          </cell>
          <cell r="J3678">
            <v>2347.1799999999998</v>
          </cell>
          <cell r="K3678" t="str">
            <v>100</v>
          </cell>
        </row>
        <row r="3679">
          <cell r="A3679" t="str">
            <v>110400000</v>
          </cell>
          <cell r="B3679" t="str">
            <v>100PACM001</v>
          </cell>
          <cell r="C3679" t="str">
            <v>เครื่องพิมพ์สำเนาระบบดิจิตอล</v>
          </cell>
          <cell r="D3679" t="str">
            <v>31 ส.ค. 41</v>
          </cell>
          <cell r="E3679">
            <v>118000</v>
          </cell>
          <cell r="F3679">
            <v>0</v>
          </cell>
          <cell r="G3679">
            <v>20</v>
          </cell>
          <cell r="H3679">
            <v>31552.87</v>
          </cell>
          <cell r="I3679">
            <v>31552.87</v>
          </cell>
          <cell r="J3679">
            <v>86447.13</v>
          </cell>
          <cell r="K3679" t="str">
            <v>IT</v>
          </cell>
        </row>
        <row r="3680">
          <cell r="A3680" t="str">
            <v>110400000</v>
          </cell>
          <cell r="B3680" t="str">
            <v>100PAEL0001</v>
          </cell>
          <cell r="C3680" t="str">
            <v>ติดโคมไฟ</v>
          </cell>
          <cell r="D3680" t="str">
            <v>29 ก.ค. 41</v>
          </cell>
          <cell r="E3680">
            <v>15454.55</v>
          </cell>
          <cell r="F3680">
            <v>0</v>
          </cell>
          <cell r="G3680">
            <v>20</v>
          </cell>
          <cell r="H3680">
            <v>4412.01</v>
          </cell>
          <cell r="I3680">
            <v>4412.01</v>
          </cell>
          <cell r="J3680">
            <v>11042.54</v>
          </cell>
          <cell r="K3680" t="str">
            <v>201</v>
          </cell>
        </row>
        <row r="3681">
          <cell r="A3681" t="str">
            <v>110400000</v>
          </cell>
          <cell r="B3681" t="str">
            <v>100PAGL0001</v>
          </cell>
          <cell r="C3681" t="str">
            <v>ป้ายทองเหลืองติดหน้าห้อง</v>
          </cell>
          <cell r="D3681" t="str">
            <v>8 มิ.ย. 41</v>
          </cell>
          <cell r="E3681">
            <v>1200</v>
          </cell>
          <cell r="F3681">
            <v>0</v>
          </cell>
          <cell r="G3681">
            <v>20</v>
          </cell>
          <cell r="H3681">
            <v>376.09</v>
          </cell>
          <cell r="I3681">
            <v>376.09</v>
          </cell>
          <cell r="J3681">
            <v>823.91</v>
          </cell>
          <cell r="K3681" t="str">
            <v>100</v>
          </cell>
        </row>
        <row r="3682">
          <cell r="A3682" t="str">
            <v>110400000</v>
          </cell>
          <cell r="B3682" t="str">
            <v>100PAGL0002</v>
          </cell>
          <cell r="C3682" t="str">
            <v>ป้ายทองเหลืองติดหน้าห้อง</v>
          </cell>
          <cell r="D3682" t="str">
            <v>8 มิ.ย. 41</v>
          </cell>
          <cell r="E3682">
            <v>1200</v>
          </cell>
          <cell r="F3682">
            <v>0</v>
          </cell>
          <cell r="G3682">
            <v>20</v>
          </cell>
          <cell r="H3682">
            <v>376.09</v>
          </cell>
          <cell r="I3682">
            <v>376.09</v>
          </cell>
          <cell r="J3682">
            <v>823.91</v>
          </cell>
          <cell r="K3682" t="str">
            <v>100</v>
          </cell>
        </row>
        <row r="3683">
          <cell r="A3683" t="str">
            <v>110400000</v>
          </cell>
          <cell r="B3683" t="str">
            <v>100PAGL0003</v>
          </cell>
          <cell r="C3683" t="str">
            <v>ป้ายทองเหลืองติดหน้าห้อง</v>
          </cell>
          <cell r="D3683" t="str">
            <v>8 มิ.ย. 41</v>
          </cell>
          <cell r="E3683">
            <v>1200</v>
          </cell>
          <cell r="F3683">
            <v>0</v>
          </cell>
          <cell r="G3683">
            <v>20</v>
          </cell>
          <cell r="H3683">
            <v>376.09</v>
          </cell>
          <cell r="I3683">
            <v>376.09</v>
          </cell>
          <cell r="J3683">
            <v>823.91</v>
          </cell>
          <cell r="K3683" t="str">
            <v>100</v>
          </cell>
        </row>
        <row r="3684">
          <cell r="A3684" t="str">
            <v>110400000</v>
          </cell>
          <cell r="B3684" t="str">
            <v>100PAGL0004</v>
          </cell>
          <cell r="C3684" t="str">
            <v>ป้ายทองเหลืองติดหน้าห้อง</v>
          </cell>
          <cell r="D3684" t="str">
            <v>8 มิ.ย. 41</v>
          </cell>
          <cell r="E3684">
            <v>1200</v>
          </cell>
          <cell r="F3684">
            <v>0</v>
          </cell>
          <cell r="G3684">
            <v>20</v>
          </cell>
          <cell r="H3684">
            <v>376.09</v>
          </cell>
          <cell r="I3684">
            <v>376.09</v>
          </cell>
          <cell r="J3684">
            <v>823.91</v>
          </cell>
          <cell r="K3684" t="str">
            <v>100</v>
          </cell>
        </row>
        <row r="3685">
          <cell r="A3685" t="str">
            <v>110400000</v>
          </cell>
          <cell r="B3685" t="str">
            <v>100PAGL0005</v>
          </cell>
          <cell r="C3685" t="str">
            <v>ป้ายทองเหลืองติดหน้าห้อง</v>
          </cell>
          <cell r="D3685" t="str">
            <v>8 มิ.ย. 41</v>
          </cell>
          <cell r="E3685">
            <v>1200</v>
          </cell>
          <cell r="F3685">
            <v>0</v>
          </cell>
          <cell r="G3685">
            <v>20</v>
          </cell>
          <cell r="H3685">
            <v>376.09</v>
          </cell>
          <cell r="I3685">
            <v>376.09</v>
          </cell>
          <cell r="J3685">
            <v>823.91</v>
          </cell>
          <cell r="K3685" t="str">
            <v>100</v>
          </cell>
        </row>
        <row r="3686">
          <cell r="A3686" t="str">
            <v>110400000</v>
          </cell>
          <cell r="B3686" t="str">
            <v>100PAGL0006</v>
          </cell>
          <cell r="C3686" t="str">
            <v>ป้ายทองเหลืองติดหน้าห้อง</v>
          </cell>
          <cell r="D3686" t="str">
            <v>8 มิ.ย. 41</v>
          </cell>
          <cell r="E3686">
            <v>1200</v>
          </cell>
          <cell r="F3686">
            <v>0</v>
          </cell>
          <cell r="G3686">
            <v>20</v>
          </cell>
          <cell r="H3686">
            <v>376.09</v>
          </cell>
          <cell r="I3686">
            <v>376.09</v>
          </cell>
          <cell r="J3686">
            <v>823.91</v>
          </cell>
          <cell r="K3686" t="str">
            <v>100</v>
          </cell>
        </row>
        <row r="3687">
          <cell r="A3687" t="str">
            <v>110400000</v>
          </cell>
          <cell r="B3687" t="str">
            <v>100PAGL0007</v>
          </cell>
          <cell r="C3687" t="str">
            <v>ป้ายทองเหลืองตั้งโต๊ะ</v>
          </cell>
          <cell r="D3687" t="str">
            <v>8 มิ.ย. 41</v>
          </cell>
          <cell r="E3687">
            <v>1500</v>
          </cell>
          <cell r="F3687">
            <v>0</v>
          </cell>
          <cell r="G3687">
            <v>20</v>
          </cell>
          <cell r="H3687">
            <v>470.15</v>
          </cell>
          <cell r="I3687">
            <v>470.15</v>
          </cell>
          <cell r="J3687">
            <v>1029.8499999999999</v>
          </cell>
          <cell r="K3687" t="str">
            <v>100</v>
          </cell>
        </row>
        <row r="3688">
          <cell r="A3688" t="str">
            <v>110400000</v>
          </cell>
          <cell r="B3688" t="str">
            <v>100PAGL0008</v>
          </cell>
          <cell r="C3688" t="str">
            <v>ป้ายทองเหลืองตั้งโต๊ะ</v>
          </cell>
          <cell r="D3688" t="str">
            <v>8 มิ.ย. 41</v>
          </cell>
          <cell r="E3688">
            <v>1500</v>
          </cell>
          <cell r="F3688">
            <v>0</v>
          </cell>
          <cell r="G3688">
            <v>20</v>
          </cell>
          <cell r="H3688">
            <v>470.15</v>
          </cell>
          <cell r="I3688">
            <v>470.15</v>
          </cell>
          <cell r="J3688">
            <v>1029.8499999999999</v>
          </cell>
          <cell r="K3688" t="str">
            <v>100</v>
          </cell>
        </row>
        <row r="3689">
          <cell r="A3689" t="str">
            <v>110400000</v>
          </cell>
          <cell r="B3689" t="str">
            <v>100PAGL0009</v>
          </cell>
          <cell r="C3689" t="str">
            <v>ป้ายทองเหลืองตั้งโต๊ะ</v>
          </cell>
          <cell r="D3689" t="str">
            <v>8 มิ.ย. 41</v>
          </cell>
          <cell r="E3689">
            <v>1500</v>
          </cell>
          <cell r="F3689">
            <v>0</v>
          </cell>
          <cell r="G3689">
            <v>20</v>
          </cell>
          <cell r="H3689">
            <v>470.15</v>
          </cell>
          <cell r="I3689">
            <v>470.15</v>
          </cell>
          <cell r="J3689">
            <v>1029.8499999999999</v>
          </cell>
          <cell r="K3689" t="str">
            <v>100</v>
          </cell>
        </row>
        <row r="3690">
          <cell r="A3690" t="str">
            <v>110400000</v>
          </cell>
          <cell r="B3690" t="str">
            <v>100PAGL0010</v>
          </cell>
          <cell r="C3690" t="str">
            <v>ป้ายทองเหลืองตั้งโต๊ะ</v>
          </cell>
          <cell r="D3690" t="str">
            <v>8 มิ.ย. 41</v>
          </cell>
          <cell r="E3690">
            <v>1500</v>
          </cell>
          <cell r="F3690">
            <v>0</v>
          </cell>
          <cell r="G3690">
            <v>20</v>
          </cell>
          <cell r="H3690">
            <v>470.15</v>
          </cell>
          <cell r="I3690">
            <v>470.15</v>
          </cell>
          <cell r="J3690">
            <v>1029.8499999999999</v>
          </cell>
          <cell r="K3690" t="str">
            <v>100</v>
          </cell>
        </row>
        <row r="3691">
          <cell r="A3691" t="str">
            <v>110400000</v>
          </cell>
          <cell r="B3691" t="str">
            <v>100PAGL0011</v>
          </cell>
          <cell r="C3691" t="str">
            <v>แผ่นป้ายทองเหลืองตั้งโต๊ะ</v>
          </cell>
          <cell r="D3691" t="str">
            <v>8 มิ.ย. 41</v>
          </cell>
          <cell r="E3691">
            <v>1500</v>
          </cell>
          <cell r="F3691">
            <v>0</v>
          </cell>
          <cell r="G3691">
            <v>20</v>
          </cell>
          <cell r="H3691">
            <v>470.15</v>
          </cell>
          <cell r="I3691">
            <v>470.15</v>
          </cell>
          <cell r="J3691">
            <v>1029.8499999999999</v>
          </cell>
          <cell r="K3691" t="str">
            <v>100</v>
          </cell>
        </row>
        <row r="3692">
          <cell r="A3692" t="str">
            <v>110400000</v>
          </cell>
          <cell r="B3692" t="str">
            <v>100PR5A0001</v>
          </cell>
          <cell r="C3692" t="str">
            <v>เคาน์เตอร์ ขนาด 120-100</v>
          </cell>
          <cell r="D3692" t="str">
            <v>15 พ.ค. 41</v>
          </cell>
          <cell r="E3692">
            <v>2924.54</v>
          </cell>
          <cell r="F3692">
            <v>0</v>
          </cell>
          <cell r="G3692">
            <v>20</v>
          </cell>
          <cell r="H3692">
            <v>955.08</v>
          </cell>
          <cell r="I3692">
            <v>955.08</v>
          </cell>
          <cell r="J3692">
            <v>1969.46</v>
          </cell>
          <cell r="K3692" t="str">
            <v>PR</v>
          </cell>
        </row>
        <row r="3693">
          <cell r="A3693" t="str">
            <v>110400000</v>
          </cell>
          <cell r="B3693" t="str">
            <v>100PR5A0002</v>
          </cell>
          <cell r="C3693" t="str">
            <v>เคาน์เตอร์ ขนาด 120-100</v>
          </cell>
          <cell r="D3693" t="str">
            <v>15 พ.ค. 41</v>
          </cell>
          <cell r="E3693">
            <v>2924.54</v>
          </cell>
          <cell r="F3693">
            <v>0</v>
          </cell>
          <cell r="G3693">
            <v>20</v>
          </cell>
          <cell r="H3693">
            <v>955.08</v>
          </cell>
          <cell r="I3693">
            <v>955.08</v>
          </cell>
          <cell r="J3693">
            <v>1969.46</v>
          </cell>
          <cell r="K3693" t="str">
            <v>PR</v>
          </cell>
        </row>
        <row r="3694">
          <cell r="A3694" t="str">
            <v>110400000</v>
          </cell>
          <cell r="B3694" t="str">
            <v>100PR5A0003</v>
          </cell>
          <cell r="C3694" t="str">
            <v>เคาน์เตอร์ ขนาด 120-100</v>
          </cell>
          <cell r="D3694" t="str">
            <v>15 พ.ค. 41</v>
          </cell>
          <cell r="E3694">
            <v>2924.54</v>
          </cell>
          <cell r="F3694">
            <v>0</v>
          </cell>
          <cell r="G3694">
            <v>20</v>
          </cell>
          <cell r="H3694">
            <v>955.08</v>
          </cell>
          <cell r="I3694">
            <v>955.08</v>
          </cell>
          <cell r="J3694">
            <v>1969.46</v>
          </cell>
          <cell r="K3694" t="str">
            <v>PR</v>
          </cell>
        </row>
        <row r="3695">
          <cell r="A3695" t="str">
            <v>110400000</v>
          </cell>
          <cell r="B3695" t="str">
            <v>100PR5B0001</v>
          </cell>
          <cell r="C3695" t="str">
            <v>เคาเตอร์โต๊ะหุ้มผ้าฝ้าย</v>
          </cell>
          <cell r="D3695" t="str">
            <v>15 พ.ค. 41</v>
          </cell>
          <cell r="E3695">
            <v>2802.69</v>
          </cell>
          <cell r="F3695">
            <v>0</v>
          </cell>
          <cell r="G3695">
            <v>20</v>
          </cell>
          <cell r="H3695">
            <v>915.31</v>
          </cell>
          <cell r="I3695">
            <v>915.31</v>
          </cell>
          <cell r="J3695">
            <v>1887.38</v>
          </cell>
          <cell r="K3695" t="str">
            <v>PR</v>
          </cell>
        </row>
        <row r="3696">
          <cell r="A3696" t="str">
            <v>110400000</v>
          </cell>
          <cell r="B3696" t="str">
            <v>101C2BH0001</v>
          </cell>
          <cell r="C3696" t="str">
            <v>พระพุทธชินราช</v>
          </cell>
          <cell r="D3696" t="str">
            <v>8 ต.ค. 41</v>
          </cell>
          <cell r="E3696">
            <v>1833.33</v>
          </cell>
          <cell r="F3696">
            <v>0</v>
          </cell>
          <cell r="G3696">
            <v>20</v>
          </cell>
          <cell r="H3696">
            <v>452.06</v>
          </cell>
          <cell r="I3696">
            <v>452.06</v>
          </cell>
          <cell r="J3696">
            <v>1381.27</v>
          </cell>
          <cell r="K3696" t="str">
            <v>101</v>
          </cell>
        </row>
        <row r="3697">
          <cell r="A3697" t="str">
            <v>110400000</v>
          </cell>
          <cell r="B3697" t="str">
            <v>101C2FA0001</v>
          </cell>
          <cell r="C3697" t="str">
            <v>ป้ายโครงเหล็ก</v>
          </cell>
          <cell r="D3697" t="str">
            <v>6 เม.ย. 42</v>
          </cell>
          <cell r="E3697">
            <v>13704</v>
          </cell>
          <cell r="F3697">
            <v>0</v>
          </cell>
          <cell r="G3697">
            <v>20</v>
          </cell>
          <cell r="H3697">
            <v>2027.44</v>
          </cell>
          <cell r="I3697">
            <v>2027.44</v>
          </cell>
          <cell r="J3697">
            <v>11676.56</v>
          </cell>
          <cell r="K3697" t="str">
            <v>101</v>
          </cell>
        </row>
        <row r="3698">
          <cell r="A3698" t="str">
            <v>110400000</v>
          </cell>
          <cell r="B3698" t="str">
            <v>101C2FA0002</v>
          </cell>
          <cell r="C3698" t="str">
            <v>ตกแต่งสำนักงาน</v>
          </cell>
          <cell r="D3698" t="str">
            <v>22 ม.ค. 42</v>
          </cell>
          <cell r="E3698">
            <v>143120</v>
          </cell>
          <cell r="F3698">
            <v>0</v>
          </cell>
          <cell r="G3698">
            <v>20</v>
          </cell>
          <cell r="H3698">
            <v>26977.15</v>
          </cell>
          <cell r="I3698">
            <v>26977.15</v>
          </cell>
          <cell r="J3698">
            <v>116142.85</v>
          </cell>
          <cell r="K3698" t="str">
            <v>101</v>
          </cell>
        </row>
        <row r="3699">
          <cell r="A3699" t="str">
            <v>110400000</v>
          </cell>
          <cell r="B3699" t="str">
            <v>101C2TA0001</v>
          </cell>
          <cell r="C3699" t="str">
            <v>โต๊ะทานอาหาร</v>
          </cell>
          <cell r="D3699" t="str">
            <v>10 พ.ย. 41</v>
          </cell>
          <cell r="E3699">
            <v>550</v>
          </cell>
          <cell r="F3699">
            <v>0</v>
          </cell>
          <cell r="G3699">
            <v>20</v>
          </cell>
          <cell r="H3699">
            <v>125.65</v>
          </cell>
          <cell r="I3699">
            <v>125.65</v>
          </cell>
          <cell r="J3699">
            <v>424.35</v>
          </cell>
          <cell r="K3699" t="str">
            <v>101</v>
          </cell>
        </row>
        <row r="3700">
          <cell r="A3700" t="str">
            <v>110400000</v>
          </cell>
          <cell r="B3700" t="str">
            <v>102C2BH0001</v>
          </cell>
          <cell r="C3700" t="str">
            <v>พระพุทธชินราช</v>
          </cell>
          <cell r="D3700" t="str">
            <v>5 ส.ค. 41</v>
          </cell>
          <cell r="E3700">
            <v>1850</v>
          </cell>
          <cell r="F3700">
            <v>0</v>
          </cell>
          <cell r="G3700">
            <v>20</v>
          </cell>
          <cell r="H3700">
            <v>520.99</v>
          </cell>
          <cell r="I3700">
            <v>520.99</v>
          </cell>
          <cell r="J3700">
            <v>1329.01</v>
          </cell>
          <cell r="K3700" t="str">
            <v>102</v>
          </cell>
        </row>
        <row r="3701">
          <cell r="A3701" t="str">
            <v>110400000</v>
          </cell>
          <cell r="B3701" t="str">
            <v>102C2FA0001</v>
          </cell>
          <cell r="C3701" t="str">
            <v>ตกแต่งสำนักงาน</v>
          </cell>
          <cell r="D3701" t="str">
            <v>12 เม.ย. 42</v>
          </cell>
          <cell r="E3701">
            <v>116358</v>
          </cell>
          <cell r="F3701">
            <v>0</v>
          </cell>
          <cell r="G3701">
            <v>20</v>
          </cell>
          <cell r="H3701">
            <v>16832.04</v>
          </cell>
          <cell r="I3701">
            <v>16832.04</v>
          </cell>
          <cell r="J3701">
            <v>99525.96</v>
          </cell>
          <cell r="K3701" t="str">
            <v>102</v>
          </cell>
        </row>
        <row r="3702">
          <cell r="A3702" t="str">
            <v>110400000</v>
          </cell>
          <cell r="B3702" t="str">
            <v>102C2FA0002</v>
          </cell>
          <cell r="C3702" t="str">
            <v>ประตูเลื่อน,กันสาด,รั้วเหล็กแหลม</v>
          </cell>
          <cell r="D3702" t="str">
            <v>9 มี.ค. 42</v>
          </cell>
          <cell r="E3702">
            <v>25050</v>
          </cell>
          <cell r="F3702">
            <v>0</v>
          </cell>
          <cell r="G3702">
            <v>20</v>
          </cell>
          <cell r="H3702">
            <v>4090.37</v>
          </cell>
          <cell r="I3702">
            <v>4090.37</v>
          </cell>
          <cell r="J3702">
            <v>20959.63</v>
          </cell>
          <cell r="K3702" t="str">
            <v>102</v>
          </cell>
        </row>
        <row r="3703">
          <cell r="A3703" t="str">
            <v>110400000</v>
          </cell>
          <cell r="B3703" t="str">
            <v>102C2FA0003</v>
          </cell>
          <cell r="C3703" t="str">
            <v>ประตูเหล็กทึบ</v>
          </cell>
          <cell r="D3703" t="str">
            <v>12 พ.ค. 42</v>
          </cell>
          <cell r="E3703">
            <v>3300</v>
          </cell>
          <cell r="F3703">
            <v>0</v>
          </cell>
          <cell r="G3703">
            <v>20</v>
          </cell>
          <cell r="H3703">
            <v>423.11</v>
          </cell>
          <cell r="I3703">
            <v>423.11</v>
          </cell>
          <cell r="J3703">
            <v>2876.89</v>
          </cell>
          <cell r="K3703" t="str">
            <v>102</v>
          </cell>
        </row>
        <row r="3704">
          <cell r="A3704" t="str">
            <v>110400000</v>
          </cell>
          <cell r="B3704" t="str">
            <v>102C2FA0004</v>
          </cell>
          <cell r="C3704" t="str">
            <v>เครื่องกันขโมย</v>
          </cell>
          <cell r="D3704" t="str">
            <v>8 มิ.ย. 42</v>
          </cell>
          <cell r="E3704">
            <v>12000</v>
          </cell>
          <cell r="F3704">
            <v>0</v>
          </cell>
          <cell r="G3704">
            <v>20</v>
          </cell>
          <cell r="H3704">
            <v>1361.11</v>
          </cell>
          <cell r="I3704">
            <v>1361.11</v>
          </cell>
          <cell r="J3704">
            <v>10638.89</v>
          </cell>
          <cell r="K3704" t="str">
            <v>102</v>
          </cell>
        </row>
        <row r="3705">
          <cell r="A3705" t="str">
            <v>110400000</v>
          </cell>
          <cell r="B3705" t="str">
            <v>102C2MT0001</v>
          </cell>
          <cell r="C3705" t="str">
            <v>เตียงเหล็ก</v>
          </cell>
          <cell r="D3705" t="str">
            <v>20 พ.ย. 41</v>
          </cell>
          <cell r="E3705">
            <v>1800</v>
          </cell>
          <cell r="F3705">
            <v>0</v>
          </cell>
          <cell r="G3705">
            <v>20</v>
          </cell>
          <cell r="H3705">
            <v>401.47</v>
          </cell>
          <cell r="I3705">
            <v>401.47</v>
          </cell>
          <cell r="J3705">
            <v>1398.53</v>
          </cell>
          <cell r="K3705" t="str">
            <v>102</v>
          </cell>
        </row>
        <row r="3706">
          <cell r="A3706" t="str">
            <v>110400000</v>
          </cell>
          <cell r="B3706" t="str">
            <v>102C2MT0002</v>
          </cell>
          <cell r="C3706" t="str">
            <v>ที่นอน</v>
          </cell>
          <cell r="D3706" t="str">
            <v>20 พ.ย. 41</v>
          </cell>
          <cell r="E3706">
            <v>1500</v>
          </cell>
          <cell r="F3706">
            <v>0</v>
          </cell>
          <cell r="G3706">
            <v>20</v>
          </cell>
          <cell r="H3706">
            <v>334.53</v>
          </cell>
          <cell r="I3706">
            <v>334.53</v>
          </cell>
          <cell r="J3706">
            <v>1165.47</v>
          </cell>
          <cell r="K3706" t="str">
            <v>102</v>
          </cell>
        </row>
        <row r="3707">
          <cell r="A3707" t="str">
            <v>110400000</v>
          </cell>
          <cell r="B3707" t="str">
            <v>102C2MU001</v>
          </cell>
          <cell r="C3707" t="str">
            <v>เหล็กดัด</v>
          </cell>
          <cell r="D3707" t="str">
            <v>16 มี.ค. 42</v>
          </cell>
          <cell r="E3707">
            <v>25050</v>
          </cell>
          <cell r="F3707">
            <v>0</v>
          </cell>
          <cell r="G3707">
            <v>20</v>
          </cell>
          <cell r="H3707">
            <v>3994.29</v>
          </cell>
          <cell r="I3707">
            <v>3994.29</v>
          </cell>
          <cell r="J3707">
            <v>21055.71</v>
          </cell>
          <cell r="K3707" t="str">
            <v>102</v>
          </cell>
        </row>
        <row r="3708">
          <cell r="A3708" t="str">
            <v>110400000</v>
          </cell>
          <cell r="B3708" t="str">
            <v>102C2NO0001</v>
          </cell>
          <cell r="C3708" t="str">
            <v>ค่าป้ายสาขา</v>
          </cell>
          <cell r="D3708" t="str">
            <v>1 ต.ค. 41</v>
          </cell>
          <cell r="E3708">
            <v>34260</v>
          </cell>
          <cell r="F3708">
            <v>0</v>
          </cell>
          <cell r="G3708">
            <v>20</v>
          </cell>
          <cell r="H3708">
            <v>8579.08</v>
          </cell>
          <cell r="I3708">
            <v>8579.08</v>
          </cell>
          <cell r="J3708">
            <v>25680.92</v>
          </cell>
          <cell r="K3708" t="str">
            <v>102</v>
          </cell>
        </row>
        <row r="3709">
          <cell r="A3709" t="str">
            <v>110400000</v>
          </cell>
          <cell r="B3709" t="str">
            <v>102C2TA0010</v>
          </cell>
          <cell r="C3709" t="str">
            <v>โต๊ะอาหาร</v>
          </cell>
          <cell r="D3709" t="str">
            <v>20 พ.ย. 41</v>
          </cell>
          <cell r="E3709">
            <v>500</v>
          </cell>
          <cell r="F3709">
            <v>0</v>
          </cell>
          <cell r="G3709">
            <v>20</v>
          </cell>
          <cell r="H3709">
            <v>111.48</v>
          </cell>
          <cell r="I3709">
            <v>111.48</v>
          </cell>
          <cell r="J3709">
            <v>388.52</v>
          </cell>
          <cell r="K3709" t="str">
            <v>102</v>
          </cell>
        </row>
        <row r="3710">
          <cell r="A3710" t="str">
            <v>110400000</v>
          </cell>
          <cell r="B3710" t="str">
            <v>102C2TU0001</v>
          </cell>
          <cell r="C3710" t="str">
            <v>ตู้เสื้อผ้า</v>
          </cell>
          <cell r="D3710" t="str">
            <v>20 พ.ย. 41</v>
          </cell>
          <cell r="E3710">
            <v>2150</v>
          </cell>
          <cell r="F3710">
            <v>0</v>
          </cell>
          <cell r="G3710">
            <v>20</v>
          </cell>
          <cell r="H3710">
            <v>479.47</v>
          </cell>
          <cell r="I3710">
            <v>479.47</v>
          </cell>
          <cell r="J3710">
            <v>1670.53</v>
          </cell>
          <cell r="K3710" t="str">
            <v>102</v>
          </cell>
        </row>
        <row r="3711">
          <cell r="A3711" t="str">
            <v>110400000</v>
          </cell>
          <cell r="B3711" t="str">
            <v>103C2BH0001</v>
          </cell>
          <cell r="C3711" t="str">
            <v>พระพุทธชินราช</v>
          </cell>
          <cell r="D3711" t="str">
            <v>5 ส.ค. 41</v>
          </cell>
          <cell r="E3711">
            <v>1850</v>
          </cell>
          <cell r="F3711">
            <v>0</v>
          </cell>
          <cell r="G3711">
            <v>20</v>
          </cell>
          <cell r="H3711">
            <v>520.99</v>
          </cell>
          <cell r="I3711">
            <v>520.99</v>
          </cell>
          <cell r="J3711">
            <v>1329.01</v>
          </cell>
          <cell r="K3711" t="str">
            <v>103</v>
          </cell>
        </row>
        <row r="3712">
          <cell r="A3712" t="str">
            <v>110400000</v>
          </cell>
          <cell r="B3712" t="str">
            <v>103C2FA0001</v>
          </cell>
          <cell r="C3712" t="str">
            <v>ป้ายโครงเหล็ก</v>
          </cell>
          <cell r="D3712" t="str">
            <v>20 ม.ค. 42</v>
          </cell>
          <cell r="E3712">
            <v>29910</v>
          </cell>
          <cell r="F3712">
            <v>0</v>
          </cell>
          <cell r="G3712">
            <v>20</v>
          </cell>
          <cell r="H3712">
            <v>5670.6</v>
          </cell>
          <cell r="I3712">
            <v>5670.6</v>
          </cell>
          <cell r="J3712">
            <v>24239.4</v>
          </cell>
          <cell r="K3712" t="str">
            <v>103</v>
          </cell>
        </row>
        <row r="3713">
          <cell r="A3713" t="str">
            <v>110400000</v>
          </cell>
          <cell r="B3713" t="str">
            <v>103C2MU0000</v>
          </cell>
          <cell r="C3713" t="str">
            <v>ม่านปรับแสง</v>
          </cell>
          <cell r="D3713" t="str">
            <v>7 พ.ย. 41</v>
          </cell>
          <cell r="E3713">
            <v>9500</v>
          </cell>
          <cell r="F3713">
            <v>0</v>
          </cell>
          <cell r="G3713">
            <v>20</v>
          </cell>
          <cell r="H3713">
            <v>2186.2800000000002</v>
          </cell>
          <cell r="I3713">
            <v>2186.2800000000002</v>
          </cell>
          <cell r="J3713">
            <v>7313.72</v>
          </cell>
          <cell r="K3713" t="str">
            <v>103</v>
          </cell>
        </row>
        <row r="3714">
          <cell r="A3714" t="str">
            <v>110400000</v>
          </cell>
          <cell r="B3714" t="str">
            <v>103C2MU0001</v>
          </cell>
          <cell r="C3714" t="str">
            <v>มู่ลี่ปรับแสง</v>
          </cell>
          <cell r="D3714" t="str">
            <v>8 ธ.ค. 41</v>
          </cell>
          <cell r="E3714">
            <v>2250</v>
          </cell>
          <cell r="F3714">
            <v>0</v>
          </cell>
          <cell r="G3714">
            <v>20</v>
          </cell>
          <cell r="H3714">
            <v>479.61</v>
          </cell>
          <cell r="I3714">
            <v>479.61</v>
          </cell>
          <cell r="J3714">
            <v>1770.39</v>
          </cell>
          <cell r="K3714" t="str">
            <v>103</v>
          </cell>
        </row>
        <row r="3715">
          <cell r="A3715" t="str">
            <v>110400000</v>
          </cell>
          <cell r="B3715" t="str">
            <v>103C2MU0002</v>
          </cell>
          <cell r="C3715" t="str">
            <v>มู่ลี่ปรับแสง</v>
          </cell>
          <cell r="D3715" t="str">
            <v>8 ธ.ค. 41</v>
          </cell>
          <cell r="E3715">
            <v>2250</v>
          </cell>
          <cell r="F3715">
            <v>0</v>
          </cell>
          <cell r="G3715">
            <v>20</v>
          </cell>
          <cell r="H3715">
            <v>479.61</v>
          </cell>
          <cell r="I3715">
            <v>479.61</v>
          </cell>
          <cell r="J3715">
            <v>1770.39</v>
          </cell>
          <cell r="K3715" t="str">
            <v>103</v>
          </cell>
        </row>
        <row r="3716">
          <cell r="A3716" t="str">
            <v>110400000</v>
          </cell>
          <cell r="B3716" t="str">
            <v>103C2MU0003</v>
          </cell>
          <cell r="C3716" t="str">
            <v>มู่ลี่ปรับแสง</v>
          </cell>
          <cell r="D3716" t="str">
            <v>8 ธ.ค. 41</v>
          </cell>
          <cell r="E3716">
            <v>2250</v>
          </cell>
          <cell r="F3716">
            <v>0</v>
          </cell>
          <cell r="G3716">
            <v>20</v>
          </cell>
          <cell r="H3716">
            <v>479.61</v>
          </cell>
          <cell r="I3716">
            <v>479.61</v>
          </cell>
          <cell r="J3716">
            <v>1770.39</v>
          </cell>
          <cell r="K3716" t="str">
            <v>103</v>
          </cell>
        </row>
        <row r="3717">
          <cell r="A3717" t="str">
            <v>110400000</v>
          </cell>
          <cell r="B3717" t="str">
            <v>103C2MU0004</v>
          </cell>
          <cell r="C3717" t="str">
            <v>มู่ลี่ปรับแสง</v>
          </cell>
          <cell r="D3717" t="str">
            <v>8 ธ.ค. 41</v>
          </cell>
          <cell r="E3717">
            <v>2250</v>
          </cell>
          <cell r="F3717">
            <v>0</v>
          </cell>
          <cell r="G3717">
            <v>20</v>
          </cell>
          <cell r="H3717">
            <v>479.61</v>
          </cell>
          <cell r="I3717">
            <v>479.61</v>
          </cell>
          <cell r="J3717">
            <v>1770.39</v>
          </cell>
          <cell r="K3717" t="str">
            <v>103</v>
          </cell>
        </row>
        <row r="3718">
          <cell r="A3718" t="str">
            <v>110400000</v>
          </cell>
          <cell r="B3718" t="str">
            <v>103C2MU0005</v>
          </cell>
          <cell r="C3718" t="str">
            <v>มู่ลี่ปรับแสง</v>
          </cell>
          <cell r="D3718" t="str">
            <v>7 พ.ย. 41</v>
          </cell>
          <cell r="E3718">
            <v>2250</v>
          </cell>
          <cell r="F3718">
            <v>0</v>
          </cell>
          <cell r="G3718">
            <v>20</v>
          </cell>
          <cell r="H3718">
            <v>517.83000000000004</v>
          </cell>
          <cell r="I3718">
            <v>517.83000000000004</v>
          </cell>
          <cell r="J3718">
            <v>1732.17</v>
          </cell>
          <cell r="K3718" t="str">
            <v>103</v>
          </cell>
        </row>
        <row r="3719">
          <cell r="A3719" t="str">
            <v>110400000</v>
          </cell>
          <cell r="B3719" t="str">
            <v>103C2MU0006</v>
          </cell>
          <cell r="C3719" t="str">
            <v>มู่ลี่ปรับแสง</v>
          </cell>
          <cell r="D3719" t="str">
            <v>7 พ.ย. 41</v>
          </cell>
          <cell r="E3719">
            <v>2250</v>
          </cell>
          <cell r="F3719">
            <v>0</v>
          </cell>
          <cell r="G3719">
            <v>20</v>
          </cell>
          <cell r="H3719">
            <v>517.83000000000004</v>
          </cell>
          <cell r="I3719">
            <v>517.83000000000004</v>
          </cell>
          <cell r="J3719">
            <v>1732.17</v>
          </cell>
          <cell r="K3719" t="str">
            <v>103</v>
          </cell>
        </row>
        <row r="3720">
          <cell r="A3720" t="str">
            <v>110400000</v>
          </cell>
          <cell r="B3720" t="str">
            <v>103C2MU0007</v>
          </cell>
          <cell r="C3720" t="str">
            <v>มู่ลี่ปรับแสง</v>
          </cell>
          <cell r="D3720" t="str">
            <v>7 พ.ย. 41</v>
          </cell>
          <cell r="E3720">
            <v>2250</v>
          </cell>
          <cell r="F3720">
            <v>0</v>
          </cell>
          <cell r="G3720">
            <v>20</v>
          </cell>
          <cell r="H3720">
            <v>517.83000000000004</v>
          </cell>
          <cell r="I3720">
            <v>517.83000000000004</v>
          </cell>
          <cell r="J3720">
            <v>1732.17</v>
          </cell>
          <cell r="K3720" t="str">
            <v>103</v>
          </cell>
        </row>
        <row r="3721">
          <cell r="A3721" t="str">
            <v>110400000</v>
          </cell>
          <cell r="B3721" t="str">
            <v>103C2MU0008</v>
          </cell>
          <cell r="C3721" t="str">
            <v>มู่ลี่ปรับแสง</v>
          </cell>
          <cell r="D3721" t="str">
            <v>7 พ.ย. 41</v>
          </cell>
          <cell r="E3721">
            <v>2250</v>
          </cell>
          <cell r="F3721">
            <v>0</v>
          </cell>
          <cell r="G3721">
            <v>20</v>
          </cell>
          <cell r="H3721">
            <v>517.83000000000004</v>
          </cell>
          <cell r="I3721">
            <v>517.83000000000004</v>
          </cell>
          <cell r="J3721">
            <v>1732.17</v>
          </cell>
          <cell r="K3721" t="str">
            <v>103</v>
          </cell>
        </row>
        <row r="3722">
          <cell r="A3722" t="str">
            <v>110400000</v>
          </cell>
          <cell r="B3722" t="str">
            <v>103C2NO001</v>
          </cell>
          <cell r="C3722" t="str">
            <v>ป้ายสำนักงาน</v>
          </cell>
          <cell r="D3722" t="str">
            <v>20 ม.ค. 42</v>
          </cell>
          <cell r="E3722">
            <v>29910</v>
          </cell>
          <cell r="F3722">
            <v>0</v>
          </cell>
          <cell r="G3722">
            <v>20</v>
          </cell>
          <cell r="H3722">
            <v>5670.6</v>
          </cell>
          <cell r="I3722">
            <v>5670.6</v>
          </cell>
          <cell r="J3722">
            <v>24239.4</v>
          </cell>
          <cell r="K3722" t="str">
            <v>103</v>
          </cell>
        </row>
        <row r="3723">
          <cell r="A3723" t="str">
            <v>110400000</v>
          </cell>
          <cell r="B3723" t="str">
            <v>200C2AS052</v>
          </cell>
          <cell r="C3723" t="str">
            <v>มู่ลี่</v>
          </cell>
          <cell r="D3723" t="str">
            <v>28 ก.ย. 42</v>
          </cell>
          <cell r="E3723">
            <v>1338</v>
          </cell>
          <cell r="F3723">
            <v>0</v>
          </cell>
          <cell r="G3723">
            <v>20</v>
          </cell>
          <cell r="H3723">
            <v>69.650000000000006</v>
          </cell>
          <cell r="I3723">
            <v>69.650000000000006</v>
          </cell>
          <cell r="J3723">
            <v>1268.3499999999999</v>
          </cell>
          <cell r="K3723" t="str">
            <v>200</v>
          </cell>
        </row>
        <row r="3724">
          <cell r="A3724" t="str">
            <v>110400000</v>
          </cell>
          <cell r="B3724" t="str">
            <v>200C2AS053</v>
          </cell>
          <cell r="C3724" t="str">
            <v>มู่ลี่</v>
          </cell>
          <cell r="D3724" t="str">
            <v>28 ก.ย. 42</v>
          </cell>
          <cell r="E3724">
            <v>1338</v>
          </cell>
          <cell r="F3724">
            <v>0</v>
          </cell>
          <cell r="G3724">
            <v>20</v>
          </cell>
          <cell r="H3724">
            <v>69.650000000000006</v>
          </cell>
          <cell r="I3724">
            <v>69.650000000000006</v>
          </cell>
          <cell r="J3724">
            <v>1268.3499999999999</v>
          </cell>
          <cell r="K3724" t="str">
            <v>200</v>
          </cell>
        </row>
        <row r="3725">
          <cell r="A3725" t="str">
            <v>110400000</v>
          </cell>
          <cell r="B3725" t="str">
            <v>200C2AS054</v>
          </cell>
          <cell r="C3725" t="str">
            <v>มู่ลี่</v>
          </cell>
          <cell r="D3725" t="str">
            <v>28 ก.ย. 42</v>
          </cell>
          <cell r="E3725">
            <v>897</v>
          </cell>
          <cell r="F3725">
            <v>0</v>
          </cell>
          <cell r="G3725">
            <v>20</v>
          </cell>
          <cell r="H3725">
            <v>46.7</v>
          </cell>
          <cell r="I3725">
            <v>46.7</v>
          </cell>
          <cell r="J3725">
            <v>850.3</v>
          </cell>
          <cell r="K3725" t="str">
            <v>200</v>
          </cell>
        </row>
        <row r="3726">
          <cell r="A3726" t="str">
            <v>110400000</v>
          </cell>
          <cell r="B3726" t="str">
            <v>200C2AS055</v>
          </cell>
          <cell r="C3726" t="str">
            <v>มู่ลี่</v>
          </cell>
          <cell r="D3726" t="str">
            <v>28 ก.ย. 42</v>
          </cell>
          <cell r="E3726">
            <v>810</v>
          </cell>
          <cell r="F3726">
            <v>0</v>
          </cell>
          <cell r="G3726">
            <v>20</v>
          </cell>
          <cell r="H3726">
            <v>42.17</v>
          </cell>
          <cell r="I3726">
            <v>42.17</v>
          </cell>
          <cell r="J3726">
            <v>767.83</v>
          </cell>
          <cell r="K3726" t="str">
            <v>200</v>
          </cell>
        </row>
        <row r="3727">
          <cell r="A3727" t="str">
            <v>110400000</v>
          </cell>
          <cell r="B3727" t="str">
            <v>200C2BH0001</v>
          </cell>
          <cell r="C3727" t="str">
            <v>พระพุทธชินราช</v>
          </cell>
          <cell r="D3727" t="str">
            <v>2 ก.ค. 41</v>
          </cell>
          <cell r="E3727">
            <v>1900</v>
          </cell>
          <cell r="F3727">
            <v>0</v>
          </cell>
          <cell r="G3727">
            <v>20</v>
          </cell>
          <cell r="H3727">
            <v>570.46</v>
          </cell>
          <cell r="I3727">
            <v>570.46</v>
          </cell>
          <cell r="J3727">
            <v>1329.54</v>
          </cell>
          <cell r="K3727" t="str">
            <v>200</v>
          </cell>
        </row>
        <row r="3728">
          <cell r="A3728" t="str">
            <v>110400000</v>
          </cell>
          <cell r="B3728" t="str">
            <v>200C2FA0001</v>
          </cell>
          <cell r="C3728" t="str">
            <v>ป้ายโครงเหล็ก</v>
          </cell>
          <cell r="D3728" t="str">
            <v>6 เม.ย. 42</v>
          </cell>
          <cell r="E3728">
            <v>20556</v>
          </cell>
          <cell r="F3728">
            <v>0</v>
          </cell>
          <cell r="G3728">
            <v>20</v>
          </cell>
          <cell r="H3728">
            <v>3041.17</v>
          </cell>
          <cell r="I3728">
            <v>3041.17</v>
          </cell>
          <cell r="J3728">
            <v>17514.830000000002</v>
          </cell>
          <cell r="K3728" t="str">
            <v>200</v>
          </cell>
        </row>
        <row r="3729">
          <cell r="A3729" t="str">
            <v>110400000</v>
          </cell>
          <cell r="B3729" t="str">
            <v>200C2MT0000</v>
          </cell>
          <cell r="C3729" t="str">
            <v>ชุดเครื่องนอน</v>
          </cell>
          <cell r="D3729" t="str">
            <v>29 ธ.ค. 41</v>
          </cell>
          <cell r="E3729">
            <v>5400</v>
          </cell>
          <cell r="F3729">
            <v>0</v>
          </cell>
          <cell r="G3729">
            <v>20</v>
          </cell>
          <cell r="H3729">
            <v>1088.92</v>
          </cell>
          <cell r="I3729">
            <v>1088.92</v>
          </cell>
          <cell r="J3729">
            <v>4311.08</v>
          </cell>
          <cell r="K3729" t="str">
            <v>200</v>
          </cell>
        </row>
        <row r="3730">
          <cell r="A3730" t="str">
            <v>110400000</v>
          </cell>
          <cell r="B3730" t="str">
            <v>200C2MT0001</v>
          </cell>
          <cell r="C3730" t="str">
            <v>ชุดเครื่องนอน</v>
          </cell>
          <cell r="D3730" t="str">
            <v>29 ธ.ค. 41</v>
          </cell>
          <cell r="E3730">
            <v>5400</v>
          </cell>
          <cell r="F3730">
            <v>0</v>
          </cell>
          <cell r="G3730">
            <v>20</v>
          </cell>
          <cell r="H3730">
            <v>1088.92</v>
          </cell>
          <cell r="I3730">
            <v>1088.92</v>
          </cell>
          <cell r="J3730">
            <v>4311.08</v>
          </cell>
          <cell r="K3730" t="str">
            <v>200</v>
          </cell>
        </row>
        <row r="3731">
          <cell r="A3731" t="str">
            <v>110400000</v>
          </cell>
          <cell r="B3731" t="str">
            <v>200C2MT0002</v>
          </cell>
          <cell r="C3731" t="str">
            <v>ชุดเครื่องนอน</v>
          </cell>
          <cell r="D3731" t="str">
            <v>29 ธ.ค. 41</v>
          </cell>
          <cell r="E3731">
            <v>5400</v>
          </cell>
          <cell r="F3731">
            <v>0</v>
          </cell>
          <cell r="G3731">
            <v>20</v>
          </cell>
          <cell r="H3731">
            <v>1088.92</v>
          </cell>
          <cell r="I3731">
            <v>1088.92</v>
          </cell>
          <cell r="J3731">
            <v>4311.08</v>
          </cell>
          <cell r="K3731" t="str">
            <v>200</v>
          </cell>
        </row>
        <row r="3732">
          <cell r="A3732" t="str">
            <v>110400000</v>
          </cell>
          <cell r="B3732" t="str">
            <v>200C2WD0001</v>
          </cell>
          <cell r="C3732" t="str">
            <v>หน้าต่างมุ้งลวด</v>
          </cell>
          <cell r="D3732" t="str">
            <v>2 ธ.ค. 41</v>
          </cell>
          <cell r="E3732">
            <v>1600</v>
          </cell>
          <cell r="F3732">
            <v>0</v>
          </cell>
          <cell r="G3732">
            <v>20</v>
          </cell>
          <cell r="H3732">
            <v>346.31</v>
          </cell>
          <cell r="I3732">
            <v>346.31</v>
          </cell>
          <cell r="J3732">
            <v>1253.69</v>
          </cell>
          <cell r="K3732" t="str">
            <v>200</v>
          </cell>
        </row>
        <row r="3733">
          <cell r="A3733" t="str">
            <v>110400000</v>
          </cell>
          <cell r="B3733" t="str">
            <v>201C2BD0001</v>
          </cell>
          <cell r="C3733" t="str">
            <v>ที่นอน</v>
          </cell>
          <cell r="D3733" t="str">
            <v>7 ธ.ค. 41</v>
          </cell>
          <cell r="E3733">
            <v>1091</v>
          </cell>
          <cell r="F3733">
            <v>0</v>
          </cell>
          <cell r="G3733">
            <v>20</v>
          </cell>
          <cell r="H3733">
            <v>233.12</v>
          </cell>
          <cell r="I3733">
            <v>233.12</v>
          </cell>
          <cell r="J3733">
            <v>857.88</v>
          </cell>
          <cell r="K3733" t="str">
            <v>201</v>
          </cell>
        </row>
        <row r="3734">
          <cell r="A3734" t="str">
            <v>110400000</v>
          </cell>
          <cell r="B3734" t="str">
            <v>201C2BE0001</v>
          </cell>
          <cell r="C3734" t="str">
            <v>เตียง</v>
          </cell>
          <cell r="D3734" t="str">
            <v>6 พ.ย. 41</v>
          </cell>
          <cell r="E3734">
            <v>2000</v>
          </cell>
          <cell r="F3734">
            <v>0</v>
          </cell>
          <cell r="G3734">
            <v>20</v>
          </cell>
          <cell r="H3734">
            <v>461.36</v>
          </cell>
          <cell r="I3734">
            <v>461.36</v>
          </cell>
          <cell r="J3734">
            <v>1538.64</v>
          </cell>
          <cell r="K3734" t="str">
            <v>201</v>
          </cell>
        </row>
        <row r="3735">
          <cell r="A3735" t="str">
            <v>110400000</v>
          </cell>
          <cell r="B3735" t="str">
            <v>201C2BE0002</v>
          </cell>
          <cell r="C3735" t="str">
            <v>เตียง</v>
          </cell>
          <cell r="D3735" t="str">
            <v>6 พ.ย. 41</v>
          </cell>
          <cell r="E3735">
            <v>2000</v>
          </cell>
          <cell r="F3735">
            <v>0</v>
          </cell>
          <cell r="G3735">
            <v>20</v>
          </cell>
          <cell r="H3735">
            <v>461.36</v>
          </cell>
          <cell r="I3735">
            <v>461.36</v>
          </cell>
          <cell r="J3735">
            <v>1538.64</v>
          </cell>
          <cell r="K3735" t="str">
            <v>201</v>
          </cell>
        </row>
        <row r="3736">
          <cell r="A3736" t="str">
            <v>110400000</v>
          </cell>
          <cell r="B3736" t="str">
            <v>201C2BH0001</v>
          </cell>
          <cell r="C3736" t="str">
            <v>พระพุทธชินราช</v>
          </cell>
          <cell r="D3736" t="str">
            <v>2 ก.ค. 41</v>
          </cell>
          <cell r="E3736">
            <v>1900</v>
          </cell>
          <cell r="F3736">
            <v>0</v>
          </cell>
          <cell r="G3736">
            <v>20</v>
          </cell>
          <cell r="H3736">
            <v>570.46</v>
          </cell>
          <cell r="I3736">
            <v>570.46</v>
          </cell>
          <cell r="J3736">
            <v>1329.54</v>
          </cell>
          <cell r="K3736" t="str">
            <v>201</v>
          </cell>
        </row>
        <row r="3737">
          <cell r="A3737" t="str">
            <v>110400000</v>
          </cell>
          <cell r="B3737" t="str">
            <v>201C2FA0001</v>
          </cell>
          <cell r="C3737" t="str">
            <v>ตกแต่งสำนักงาน</v>
          </cell>
          <cell r="D3737" t="str">
            <v>13 ม.ค. 42</v>
          </cell>
          <cell r="E3737">
            <v>25454.54</v>
          </cell>
          <cell r="F3737">
            <v>0</v>
          </cell>
          <cell r="G3737">
            <v>20</v>
          </cell>
          <cell r="H3737">
            <v>4923.55</v>
          </cell>
          <cell r="I3737">
            <v>4923.55</v>
          </cell>
          <cell r="J3737">
            <v>20530.990000000002</v>
          </cell>
          <cell r="K3737" t="str">
            <v>201</v>
          </cell>
        </row>
        <row r="3738">
          <cell r="A3738" t="str">
            <v>110400000</v>
          </cell>
          <cell r="B3738" t="str">
            <v>201C2FA0002</v>
          </cell>
          <cell r="C3738" t="str">
            <v>เตียงนอน</v>
          </cell>
          <cell r="D3738" t="str">
            <v>7 ก.ย. 42</v>
          </cell>
          <cell r="E3738">
            <v>2336.4499999999998</v>
          </cell>
          <cell r="F3738">
            <v>0</v>
          </cell>
          <cell r="G3738">
            <v>20</v>
          </cell>
          <cell r="H3738">
            <v>148.52000000000001</v>
          </cell>
          <cell r="I3738">
            <v>148.52000000000001</v>
          </cell>
          <cell r="J3738">
            <v>2187.9299999999998</v>
          </cell>
          <cell r="K3738" t="str">
            <v>201</v>
          </cell>
        </row>
        <row r="3739">
          <cell r="A3739" t="str">
            <v>110400000</v>
          </cell>
          <cell r="B3739" t="str">
            <v>201C2FA0003</v>
          </cell>
          <cell r="C3739" t="str">
            <v>ที่นอน</v>
          </cell>
          <cell r="D3739" t="str">
            <v>7 ก.ย. 42</v>
          </cell>
          <cell r="E3739">
            <v>1869.16</v>
          </cell>
          <cell r="F3739">
            <v>0</v>
          </cell>
          <cell r="G3739">
            <v>20</v>
          </cell>
          <cell r="H3739">
            <v>118.81</v>
          </cell>
          <cell r="I3739">
            <v>118.81</v>
          </cell>
          <cell r="J3739">
            <v>1750.35</v>
          </cell>
          <cell r="K3739" t="str">
            <v>201</v>
          </cell>
        </row>
        <row r="3740">
          <cell r="A3740" t="str">
            <v>110400000</v>
          </cell>
          <cell r="B3740" t="str">
            <v>201C2FA0004</v>
          </cell>
          <cell r="C3740" t="str">
            <v>ตู้ทึบ</v>
          </cell>
          <cell r="D3740" t="str">
            <v>7 ก.ย. 42</v>
          </cell>
          <cell r="E3740">
            <v>1962.62</v>
          </cell>
          <cell r="F3740">
            <v>0</v>
          </cell>
          <cell r="G3740">
            <v>20</v>
          </cell>
          <cell r="H3740">
            <v>124.75</v>
          </cell>
          <cell r="I3740">
            <v>124.75</v>
          </cell>
          <cell r="J3740">
            <v>1837.87</v>
          </cell>
          <cell r="K3740" t="str">
            <v>201</v>
          </cell>
        </row>
        <row r="3741">
          <cell r="A3741" t="str">
            <v>110400000</v>
          </cell>
          <cell r="B3741" t="str">
            <v>201C2IC0001</v>
          </cell>
          <cell r="C3741" t="str">
            <v>ตกแต่งภายใน สนง.</v>
          </cell>
          <cell r="D3741" t="str">
            <v>22 ส.ค. 41</v>
          </cell>
          <cell r="E3741">
            <v>207436</v>
          </cell>
          <cell r="F3741">
            <v>0</v>
          </cell>
          <cell r="G3741">
            <v>20</v>
          </cell>
          <cell r="H3741">
            <v>56490.81</v>
          </cell>
          <cell r="I3741">
            <v>56490.81</v>
          </cell>
          <cell r="J3741">
            <v>150945.19</v>
          </cell>
          <cell r="K3741" t="str">
            <v>201</v>
          </cell>
        </row>
        <row r="3742">
          <cell r="A3742" t="str">
            <v>110400000</v>
          </cell>
          <cell r="B3742" t="str">
            <v>201C2IC0002</v>
          </cell>
          <cell r="C3742" t="str">
            <v>ติดตั้งเหล็กดัด</v>
          </cell>
          <cell r="D3742" t="str">
            <v>30 ก.ย. 41</v>
          </cell>
          <cell r="E3742">
            <v>11175</v>
          </cell>
          <cell r="F3742">
            <v>0</v>
          </cell>
          <cell r="G3742">
            <v>20</v>
          </cell>
          <cell r="H3742">
            <v>2804.45</v>
          </cell>
          <cell r="I3742">
            <v>2804.45</v>
          </cell>
          <cell r="J3742">
            <v>8370.5499999999993</v>
          </cell>
          <cell r="K3742" t="str">
            <v>201</v>
          </cell>
        </row>
        <row r="3743">
          <cell r="A3743" t="str">
            <v>110400000</v>
          </cell>
          <cell r="B3743" t="str">
            <v>201C2KB0001</v>
          </cell>
          <cell r="C3743" t="str">
            <v>ตู้เย็น</v>
          </cell>
          <cell r="D3743" t="str">
            <v>14 ธ.ค. 42</v>
          </cell>
          <cell r="E3743">
            <v>5046.7299999999996</v>
          </cell>
          <cell r="F3743">
            <v>0</v>
          </cell>
          <cell r="G3743">
            <v>20</v>
          </cell>
          <cell r="H3743">
            <v>49.78</v>
          </cell>
          <cell r="I3743">
            <v>49.78</v>
          </cell>
          <cell r="J3743">
            <v>4996.95</v>
          </cell>
          <cell r="K3743" t="str">
            <v>201</v>
          </cell>
        </row>
        <row r="3744">
          <cell r="A3744" t="str">
            <v>110400000</v>
          </cell>
          <cell r="B3744" t="str">
            <v>201C2TU0001</v>
          </cell>
          <cell r="C3744" t="str">
            <v>ตู้เสื้อผ้า</v>
          </cell>
          <cell r="D3744" t="str">
            <v>6 พ.ย. 41</v>
          </cell>
          <cell r="E3744">
            <v>1636.28</v>
          </cell>
          <cell r="F3744">
            <v>0</v>
          </cell>
          <cell r="G3744">
            <v>20</v>
          </cell>
          <cell r="H3744">
            <v>377.43</v>
          </cell>
          <cell r="I3744">
            <v>377.43</v>
          </cell>
          <cell r="J3744">
            <v>1258.8499999999999</v>
          </cell>
          <cell r="K3744" t="str">
            <v>201</v>
          </cell>
        </row>
        <row r="3745">
          <cell r="A3745" t="str">
            <v>110400000</v>
          </cell>
          <cell r="B3745" t="str">
            <v>201C2TU0002</v>
          </cell>
          <cell r="C3745" t="str">
            <v>ตู้เสื้อผ้า</v>
          </cell>
          <cell r="D3745" t="str">
            <v>6 พ.ย. 41</v>
          </cell>
          <cell r="E3745">
            <v>1636.28</v>
          </cell>
          <cell r="F3745">
            <v>0</v>
          </cell>
          <cell r="G3745">
            <v>20</v>
          </cell>
          <cell r="H3745">
            <v>377.43</v>
          </cell>
          <cell r="I3745">
            <v>377.43</v>
          </cell>
          <cell r="J3745">
            <v>1258.8499999999999</v>
          </cell>
          <cell r="K3745" t="str">
            <v>201</v>
          </cell>
        </row>
        <row r="3746">
          <cell r="A3746" t="str">
            <v>110400000</v>
          </cell>
          <cell r="B3746" t="str">
            <v>202C2AS013</v>
          </cell>
          <cell r="C3746" t="str">
            <v>กั้นห้องพนักงาน</v>
          </cell>
          <cell r="D3746" t="str">
            <v>9 มิ.ย. 42</v>
          </cell>
          <cell r="E3746">
            <v>8000</v>
          </cell>
          <cell r="F3746">
            <v>0</v>
          </cell>
          <cell r="G3746">
            <v>20</v>
          </cell>
          <cell r="H3746">
            <v>903.02</v>
          </cell>
          <cell r="I3746">
            <v>903.02</v>
          </cell>
          <cell r="J3746">
            <v>7096.98</v>
          </cell>
          <cell r="K3746" t="str">
            <v>202</v>
          </cell>
        </row>
        <row r="3747">
          <cell r="A3747" t="str">
            <v>110400000</v>
          </cell>
          <cell r="B3747" t="str">
            <v>202C2AS014</v>
          </cell>
          <cell r="C3747" t="str">
            <v>กั้นห้องพนักงาน</v>
          </cell>
          <cell r="D3747" t="str">
            <v>9 มิ.ย. 42</v>
          </cell>
          <cell r="E3747">
            <v>8000</v>
          </cell>
          <cell r="F3747">
            <v>0</v>
          </cell>
          <cell r="G3747">
            <v>20</v>
          </cell>
          <cell r="H3747">
            <v>903.02</v>
          </cell>
          <cell r="I3747">
            <v>903.02</v>
          </cell>
          <cell r="J3747">
            <v>7096.98</v>
          </cell>
          <cell r="K3747" t="str">
            <v>202</v>
          </cell>
        </row>
        <row r="3748">
          <cell r="A3748" t="str">
            <v>110400000</v>
          </cell>
          <cell r="B3748" t="str">
            <v>202C2AS015</v>
          </cell>
          <cell r="C3748" t="str">
            <v>เตียงนอน</v>
          </cell>
          <cell r="D3748" t="str">
            <v>9 มิ.ย. 42</v>
          </cell>
          <cell r="E3748">
            <v>2400</v>
          </cell>
          <cell r="F3748">
            <v>0</v>
          </cell>
          <cell r="G3748">
            <v>20</v>
          </cell>
          <cell r="H3748">
            <v>270.91000000000003</v>
          </cell>
          <cell r="I3748">
            <v>270.91000000000003</v>
          </cell>
          <cell r="J3748">
            <v>2129.09</v>
          </cell>
          <cell r="K3748" t="str">
            <v>202</v>
          </cell>
        </row>
        <row r="3749">
          <cell r="A3749" t="str">
            <v>110400000</v>
          </cell>
          <cell r="B3749" t="str">
            <v>202C2AS016</v>
          </cell>
          <cell r="C3749" t="str">
            <v>ที่นอน</v>
          </cell>
          <cell r="D3749" t="str">
            <v>9 มิ.ย. 42</v>
          </cell>
          <cell r="E3749">
            <v>1800</v>
          </cell>
          <cell r="F3749">
            <v>0</v>
          </cell>
          <cell r="G3749">
            <v>20</v>
          </cell>
          <cell r="H3749">
            <v>203.2</v>
          </cell>
          <cell r="I3749">
            <v>203.2</v>
          </cell>
          <cell r="J3749">
            <v>1596.8</v>
          </cell>
          <cell r="K3749" t="str">
            <v>202</v>
          </cell>
        </row>
        <row r="3750">
          <cell r="A3750" t="str">
            <v>110400000</v>
          </cell>
          <cell r="B3750" t="str">
            <v>202C2AS017</v>
          </cell>
          <cell r="C3750" t="str">
            <v>ตู้</v>
          </cell>
          <cell r="D3750" t="str">
            <v>9 มิ.ย. 42</v>
          </cell>
          <cell r="E3750">
            <v>2200</v>
          </cell>
          <cell r="F3750">
            <v>0</v>
          </cell>
          <cell r="G3750">
            <v>20</v>
          </cell>
          <cell r="H3750">
            <v>248.32</v>
          </cell>
          <cell r="I3750">
            <v>248.32</v>
          </cell>
          <cell r="J3750">
            <v>1951.68</v>
          </cell>
          <cell r="K3750" t="str">
            <v>202</v>
          </cell>
        </row>
        <row r="3751">
          <cell r="A3751" t="str">
            <v>110400000</v>
          </cell>
          <cell r="B3751" t="str">
            <v>202C2BH0001</v>
          </cell>
          <cell r="C3751" t="str">
            <v>พระพุทธชินราช</v>
          </cell>
          <cell r="D3751" t="str">
            <v>8 ต.ค. 41</v>
          </cell>
          <cell r="E3751">
            <v>1833.33</v>
          </cell>
          <cell r="F3751">
            <v>0</v>
          </cell>
          <cell r="G3751">
            <v>20</v>
          </cell>
          <cell r="H3751">
            <v>452.06</v>
          </cell>
          <cell r="I3751">
            <v>452.06</v>
          </cell>
          <cell r="J3751">
            <v>1381.27</v>
          </cell>
          <cell r="K3751" t="str">
            <v>202</v>
          </cell>
        </row>
        <row r="3752">
          <cell r="A3752" t="str">
            <v>110400000</v>
          </cell>
          <cell r="B3752" t="str">
            <v>202C2FA0001</v>
          </cell>
          <cell r="C3752" t="str">
            <v>มู่ลี่</v>
          </cell>
          <cell r="D3752" t="str">
            <v>12 ม.ค. 42</v>
          </cell>
          <cell r="E3752">
            <v>8000</v>
          </cell>
          <cell r="F3752">
            <v>0</v>
          </cell>
          <cell r="G3752">
            <v>20</v>
          </cell>
          <cell r="H3752">
            <v>1551.79</v>
          </cell>
          <cell r="I3752">
            <v>1551.79</v>
          </cell>
          <cell r="J3752">
            <v>6448.21</v>
          </cell>
          <cell r="K3752" t="str">
            <v>202</v>
          </cell>
        </row>
        <row r="3753">
          <cell r="A3753" t="str">
            <v>110400000</v>
          </cell>
          <cell r="B3753" t="str">
            <v>202C2FA0002</v>
          </cell>
          <cell r="C3753" t="str">
            <v>เครื่องตกแต่งสำนักงาน</v>
          </cell>
          <cell r="D3753" t="str">
            <v>4 มี.ค. 42</v>
          </cell>
          <cell r="E3753">
            <v>9540</v>
          </cell>
          <cell r="F3753">
            <v>0</v>
          </cell>
          <cell r="G3753">
            <v>20</v>
          </cell>
          <cell r="H3753">
            <v>1583.9</v>
          </cell>
          <cell r="I3753">
            <v>1583.9</v>
          </cell>
          <cell r="J3753">
            <v>7956.1</v>
          </cell>
          <cell r="K3753" t="str">
            <v>202</v>
          </cell>
        </row>
        <row r="3754">
          <cell r="A3754" t="str">
            <v>110400000</v>
          </cell>
          <cell r="B3754" t="str">
            <v>202C2FA0003</v>
          </cell>
          <cell r="C3754" t="str">
            <v>ทำประตูเหล็กดัด</v>
          </cell>
          <cell r="D3754" t="str">
            <v>20 ก.ย. 42</v>
          </cell>
          <cell r="E3754">
            <v>3300</v>
          </cell>
          <cell r="F3754">
            <v>0</v>
          </cell>
          <cell r="G3754">
            <v>20</v>
          </cell>
          <cell r="H3754">
            <v>186.24</v>
          </cell>
          <cell r="I3754">
            <v>186.24</v>
          </cell>
          <cell r="J3754">
            <v>3113.76</v>
          </cell>
          <cell r="K3754" t="str">
            <v>202</v>
          </cell>
        </row>
        <row r="3755">
          <cell r="A3755" t="str">
            <v>110400000</v>
          </cell>
          <cell r="B3755" t="str">
            <v>202C2IC0001</v>
          </cell>
          <cell r="C3755" t="str">
            <v>ตกแต่งภายใน สนง.</v>
          </cell>
          <cell r="D3755" t="str">
            <v>22 ส.ค. 41</v>
          </cell>
          <cell r="E3755">
            <v>179758</v>
          </cell>
          <cell r="F3755">
            <v>0</v>
          </cell>
          <cell r="G3755">
            <v>20</v>
          </cell>
          <cell r="H3755">
            <v>48953.27</v>
          </cell>
          <cell r="I3755">
            <v>48953.27</v>
          </cell>
          <cell r="J3755">
            <v>130804.73</v>
          </cell>
          <cell r="K3755" t="str">
            <v>202</v>
          </cell>
        </row>
        <row r="3756">
          <cell r="A3756" t="str">
            <v>110400000</v>
          </cell>
          <cell r="B3756" t="str">
            <v>202C2IC001</v>
          </cell>
          <cell r="C3756" t="str">
            <v>เหล็กดัด</v>
          </cell>
          <cell r="D3756" t="str">
            <v>4 มี.ค. 42</v>
          </cell>
          <cell r="E3756">
            <v>9540</v>
          </cell>
          <cell r="F3756">
            <v>0</v>
          </cell>
          <cell r="G3756">
            <v>20</v>
          </cell>
          <cell r="H3756">
            <v>1583.9</v>
          </cell>
          <cell r="I3756">
            <v>1583.9</v>
          </cell>
          <cell r="J3756">
            <v>7956.1</v>
          </cell>
          <cell r="K3756" t="str">
            <v>202</v>
          </cell>
        </row>
        <row r="3757">
          <cell r="A3757" t="str">
            <v>110400000</v>
          </cell>
          <cell r="B3757" t="str">
            <v>202C2MT0001</v>
          </cell>
          <cell r="C3757" t="str">
            <v xml:space="preserve"> เตียง 6 ฟุต</v>
          </cell>
          <cell r="D3757" t="str">
            <v>15 ก.ย. 41</v>
          </cell>
          <cell r="E3757">
            <v>4300</v>
          </cell>
          <cell r="F3757">
            <v>0</v>
          </cell>
          <cell r="G3757">
            <v>20</v>
          </cell>
          <cell r="H3757">
            <v>1114.43</v>
          </cell>
          <cell r="I3757">
            <v>1114.43</v>
          </cell>
          <cell r="J3757">
            <v>3185.57</v>
          </cell>
          <cell r="K3757" t="str">
            <v>202</v>
          </cell>
        </row>
        <row r="3758">
          <cell r="A3758" t="str">
            <v>110400000</v>
          </cell>
          <cell r="B3758" t="str">
            <v>202C2MT0002</v>
          </cell>
          <cell r="C3758" t="str">
            <v xml:space="preserve"> เตียง 4 ฟุต</v>
          </cell>
          <cell r="D3758" t="str">
            <v>15 ก.ย. 41</v>
          </cell>
          <cell r="E3758">
            <v>3000</v>
          </cell>
          <cell r="F3758">
            <v>0</v>
          </cell>
          <cell r="G3758">
            <v>20</v>
          </cell>
          <cell r="H3758">
            <v>777.57</v>
          </cell>
          <cell r="I3758">
            <v>777.57</v>
          </cell>
          <cell r="J3758">
            <v>2222.4299999999998</v>
          </cell>
          <cell r="K3758" t="str">
            <v>202</v>
          </cell>
        </row>
        <row r="3759">
          <cell r="A3759" t="str">
            <v>110400000</v>
          </cell>
          <cell r="B3759" t="str">
            <v>202C2MT0004</v>
          </cell>
          <cell r="C3759" t="str">
            <v xml:space="preserve"> ที่นอน 6 ฟุตรุ่นรับประกัน</v>
          </cell>
          <cell r="D3759" t="str">
            <v>15 ก.ย. 41</v>
          </cell>
          <cell r="E3759">
            <v>3000</v>
          </cell>
          <cell r="F3759">
            <v>0</v>
          </cell>
          <cell r="G3759">
            <v>20</v>
          </cell>
          <cell r="H3759">
            <v>777.57</v>
          </cell>
          <cell r="I3759">
            <v>777.57</v>
          </cell>
          <cell r="J3759">
            <v>2222.4299999999998</v>
          </cell>
          <cell r="K3759" t="str">
            <v>202</v>
          </cell>
        </row>
        <row r="3760">
          <cell r="A3760" t="str">
            <v>110400000</v>
          </cell>
          <cell r="B3760" t="str">
            <v>202C2MU001</v>
          </cell>
          <cell r="C3760" t="str">
            <v>มู่ลี่</v>
          </cell>
          <cell r="D3760" t="str">
            <v>12 ม.ค. 42</v>
          </cell>
          <cell r="E3760">
            <v>8000</v>
          </cell>
          <cell r="F3760">
            <v>0</v>
          </cell>
          <cell r="G3760">
            <v>20</v>
          </cell>
          <cell r="H3760">
            <v>1551.79</v>
          </cell>
          <cell r="I3760">
            <v>1551.79</v>
          </cell>
          <cell r="J3760">
            <v>6448.21</v>
          </cell>
          <cell r="K3760" t="str">
            <v>202</v>
          </cell>
        </row>
        <row r="3761">
          <cell r="A3761" t="str">
            <v>110400000</v>
          </cell>
          <cell r="B3761" t="str">
            <v>203C2BH0001</v>
          </cell>
          <cell r="C3761" t="str">
            <v>พระพุทธชินราช</v>
          </cell>
          <cell r="D3761" t="str">
            <v>2 ก.ค. 41</v>
          </cell>
          <cell r="E3761">
            <v>1900</v>
          </cell>
          <cell r="F3761">
            <v>0</v>
          </cell>
          <cell r="G3761">
            <v>20</v>
          </cell>
          <cell r="H3761">
            <v>570.46</v>
          </cell>
          <cell r="I3761">
            <v>570.46</v>
          </cell>
          <cell r="J3761">
            <v>1329.54</v>
          </cell>
          <cell r="K3761" t="str">
            <v>203</v>
          </cell>
        </row>
        <row r="3762">
          <cell r="A3762" t="str">
            <v>110400000</v>
          </cell>
          <cell r="B3762" t="str">
            <v>203C2IC0001</v>
          </cell>
          <cell r="C3762" t="str">
            <v>ค่าตกแต่งภายใน สนง.</v>
          </cell>
          <cell r="D3762" t="str">
            <v>19 ต.ค. 41</v>
          </cell>
          <cell r="E3762">
            <v>150354.75</v>
          </cell>
          <cell r="F3762">
            <v>0</v>
          </cell>
          <cell r="G3762">
            <v>20</v>
          </cell>
          <cell r="H3762">
            <v>36167.49</v>
          </cell>
          <cell r="I3762">
            <v>36167.49</v>
          </cell>
          <cell r="J3762">
            <v>114187.26</v>
          </cell>
          <cell r="K3762" t="str">
            <v>203</v>
          </cell>
        </row>
        <row r="3763">
          <cell r="A3763" t="str">
            <v>110400000</v>
          </cell>
          <cell r="B3763" t="str">
            <v>203C2KB0002</v>
          </cell>
          <cell r="C3763" t="str">
            <v>ตู้เย็น</v>
          </cell>
          <cell r="D3763" t="str">
            <v>16 ธ.ค. 42</v>
          </cell>
          <cell r="E3763">
            <v>5504.67</v>
          </cell>
          <cell r="F3763">
            <v>0</v>
          </cell>
          <cell r="G3763">
            <v>20</v>
          </cell>
          <cell r="H3763">
            <v>48.26</v>
          </cell>
          <cell r="I3763">
            <v>48.26</v>
          </cell>
          <cell r="J3763">
            <v>5456.41</v>
          </cell>
          <cell r="K3763" t="str">
            <v>203</v>
          </cell>
        </row>
        <row r="3764">
          <cell r="A3764" t="str">
            <v>110400000</v>
          </cell>
          <cell r="B3764" t="str">
            <v>203C2MT0007</v>
          </cell>
          <cell r="C3764" t="str">
            <v>เตียงเหล็ก 3.5 ฟุต พร้อมที่นอน</v>
          </cell>
          <cell r="D3764" t="str">
            <v>2 พ.ย. 41</v>
          </cell>
          <cell r="E3764">
            <v>3350</v>
          </cell>
          <cell r="F3764">
            <v>0</v>
          </cell>
          <cell r="G3764">
            <v>20</v>
          </cell>
          <cell r="H3764">
            <v>780.11</v>
          </cell>
          <cell r="I3764">
            <v>780.11</v>
          </cell>
          <cell r="J3764">
            <v>2569.89</v>
          </cell>
          <cell r="K3764" t="str">
            <v>203</v>
          </cell>
        </row>
        <row r="3765">
          <cell r="A3765" t="str">
            <v>110400000</v>
          </cell>
          <cell r="B3765" t="str">
            <v>203C2MT0008</v>
          </cell>
          <cell r="C3765" t="str">
            <v>เตียงเหล็ก 3.5 ฟุต พร้อมที่นอน</v>
          </cell>
          <cell r="D3765" t="str">
            <v>2 พ.ย. 41</v>
          </cell>
          <cell r="E3765">
            <v>3350</v>
          </cell>
          <cell r="F3765">
            <v>0</v>
          </cell>
          <cell r="G3765">
            <v>20</v>
          </cell>
          <cell r="H3765">
            <v>780.11</v>
          </cell>
          <cell r="I3765">
            <v>780.11</v>
          </cell>
          <cell r="J3765">
            <v>2569.89</v>
          </cell>
          <cell r="K3765" t="str">
            <v>203</v>
          </cell>
        </row>
        <row r="3766">
          <cell r="A3766" t="str">
            <v>110400000</v>
          </cell>
          <cell r="B3766" t="str">
            <v>203C2MT0009</v>
          </cell>
          <cell r="C3766" t="str">
            <v>เตียงเหล็ก 3.5 ฟุต พร้อมที่นอน</v>
          </cell>
          <cell r="D3766" t="str">
            <v>2 พ.ย. 41</v>
          </cell>
          <cell r="E3766">
            <v>3350</v>
          </cell>
          <cell r="F3766">
            <v>0</v>
          </cell>
          <cell r="G3766">
            <v>20</v>
          </cell>
          <cell r="H3766">
            <v>780.11</v>
          </cell>
          <cell r="I3766">
            <v>780.11</v>
          </cell>
          <cell r="J3766">
            <v>2569.89</v>
          </cell>
          <cell r="K3766" t="str">
            <v>203</v>
          </cell>
        </row>
        <row r="3767">
          <cell r="A3767" t="str">
            <v>110400000</v>
          </cell>
          <cell r="B3767" t="str">
            <v>203C2MU0001</v>
          </cell>
          <cell r="C3767" t="str">
            <v>มู่ลี่ ขนาด 244*267</v>
          </cell>
          <cell r="D3767" t="str">
            <v>2 พ.ย. 41</v>
          </cell>
          <cell r="E3767">
            <v>4496</v>
          </cell>
          <cell r="F3767">
            <v>0</v>
          </cell>
          <cell r="G3767">
            <v>20</v>
          </cell>
          <cell r="H3767">
            <v>1047.02</v>
          </cell>
          <cell r="I3767">
            <v>1047.02</v>
          </cell>
          <cell r="J3767">
            <v>3448.98</v>
          </cell>
          <cell r="K3767" t="str">
            <v>203</v>
          </cell>
        </row>
        <row r="3768">
          <cell r="A3768" t="str">
            <v>110400000</v>
          </cell>
          <cell r="B3768" t="str">
            <v>203C2MU0006</v>
          </cell>
          <cell r="C3768" t="str">
            <v>มู่ลี่ ขนาด 87*188</v>
          </cell>
          <cell r="D3768" t="str">
            <v>2 พ.ย. 41</v>
          </cell>
          <cell r="E3768">
            <v>1616</v>
          </cell>
          <cell r="F3768">
            <v>0</v>
          </cell>
          <cell r="G3768">
            <v>20</v>
          </cell>
          <cell r="H3768">
            <v>376.31</v>
          </cell>
          <cell r="I3768">
            <v>376.31</v>
          </cell>
          <cell r="J3768">
            <v>1239.69</v>
          </cell>
          <cell r="K3768" t="str">
            <v>203</v>
          </cell>
        </row>
        <row r="3769">
          <cell r="A3769" t="str">
            <v>110400000</v>
          </cell>
          <cell r="B3769" t="str">
            <v>203C2TA0007</v>
          </cell>
          <cell r="C3769" t="str">
            <v>โต๊ะอาหาร</v>
          </cell>
          <cell r="D3769" t="str">
            <v>12 ต.ค. 41</v>
          </cell>
          <cell r="E3769">
            <v>550</v>
          </cell>
          <cell r="F3769">
            <v>0</v>
          </cell>
          <cell r="G3769">
            <v>20</v>
          </cell>
          <cell r="H3769">
            <v>134.38999999999999</v>
          </cell>
          <cell r="I3769">
            <v>134.38999999999999</v>
          </cell>
          <cell r="J3769">
            <v>415.61</v>
          </cell>
          <cell r="K3769" t="str">
            <v>203</v>
          </cell>
        </row>
        <row r="3770">
          <cell r="A3770" t="str">
            <v>110400000</v>
          </cell>
          <cell r="B3770" t="str">
            <v>203C2WD0001</v>
          </cell>
          <cell r="C3770" t="str">
            <v>หน้าต่าง ขนาด 68*108</v>
          </cell>
          <cell r="D3770" t="str">
            <v>2 พ.ย. 41</v>
          </cell>
          <cell r="E3770">
            <v>250</v>
          </cell>
          <cell r="F3770">
            <v>0</v>
          </cell>
          <cell r="G3770">
            <v>20</v>
          </cell>
          <cell r="H3770">
            <v>58.25</v>
          </cell>
          <cell r="I3770">
            <v>58.25</v>
          </cell>
          <cell r="J3770">
            <v>191.75</v>
          </cell>
          <cell r="K3770" t="str">
            <v>203</v>
          </cell>
        </row>
        <row r="3771">
          <cell r="A3771" t="str">
            <v>110400000</v>
          </cell>
          <cell r="B3771" t="str">
            <v>203C2WD0002</v>
          </cell>
          <cell r="C3771" t="str">
            <v>แผงติดกระจก ขนาด 2.54*3.28</v>
          </cell>
          <cell r="D3771" t="str">
            <v>2 พ.ย. 41</v>
          </cell>
          <cell r="E3771">
            <v>3000</v>
          </cell>
          <cell r="F3771">
            <v>0</v>
          </cell>
          <cell r="G3771">
            <v>20</v>
          </cell>
          <cell r="H3771">
            <v>698.66</v>
          </cell>
          <cell r="I3771">
            <v>698.66</v>
          </cell>
          <cell r="J3771">
            <v>2301.34</v>
          </cell>
          <cell r="K3771" t="str">
            <v>203</v>
          </cell>
        </row>
        <row r="3772">
          <cell r="A3772" t="str">
            <v>110400000</v>
          </cell>
          <cell r="B3772" t="str">
            <v>203C2WD0003</v>
          </cell>
          <cell r="C3772" t="str">
            <v>แผงติดกระจก ขนาด 2.54*3.28</v>
          </cell>
          <cell r="D3772" t="str">
            <v>2 พ.ย. 41</v>
          </cell>
          <cell r="E3772">
            <v>3000</v>
          </cell>
          <cell r="F3772">
            <v>0</v>
          </cell>
          <cell r="G3772">
            <v>20</v>
          </cell>
          <cell r="H3772">
            <v>698.66</v>
          </cell>
          <cell r="I3772">
            <v>698.66</v>
          </cell>
          <cell r="J3772">
            <v>2301.34</v>
          </cell>
          <cell r="K3772" t="str">
            <v>203</v>
          </cell>
        </row>
        <row r="3773">
          <cell r="A3773" t="str">
            <v>110400000</v>
          </cell>
          <cell r="B3773" t="str">
            <v>203C2WD0004</v>
          </cell>
          <cell r="C3773" t="str">
            <v>ช่องแสง ขนาด 60*68</v>
          </cell>
          <cell r="D3773" t="str">
            <v>2 พ.ย. 41</v>
          </cell>
          <cell r="E3773">
            <v>150</v>
          </cell>
          <cell r="F3773">
            <v>0</v>
          </cell>
          <cell r="G3773">
            <v>20</v>
          </cell>
          <cell r="H3773">
            <v>34.96</v>
          </cell>
          <cell r="I3773">
            <v>34.96</v>
          </cell>
          <cell r="J3773">
            <v>115.04</v>
          </cell>
          <cell r="K3773" t="str">
            <v>203</v>
          </cell>
        </row>
        <row r="3774">
          <cell r="A3774" t="str">
            <v>110400000</v>
          </cell>
          <cell r="B3774" t="str">
            <v>203C2WD0010</v>
          </cell>
          <cell r="C3774" t="str">
            <v>ช่องแสง ขนาด 60*68</v>
          </cell>
          <cell r="D3774" t="str">
            <v>2 พ.ย. 41</v>
          </cell>
          <cell r="E3774">
            <v>150</v>
          </cell>
          <cell r="F3774">
            <v>0</v>
          </cell>
          <cell r="G3774">
            <v>20</v>
          </cell>
          <cell r="H3774">
            <v>34.96</v>
          </cell>
          <cell r="I3774">
            <v>34.96</v>
          </cell>
          <cell r="J3774">
            <v>115.04</v>
          </cell>
          <cell r="K3774" t="str">
            <v>203</v>
          </cell>
        </row>
        <row r="3775">
          <cell r="A3775" t="str">
            <v>110400000</v>
          </cell>
          <cell r="B3775" t="str">
            <v>203C2WD0015</v>
          </cell>
          <cell r="C3775" t="str">
            <v>ช่องแสง ขนาด 60*68</v>
          </cell>
          <cell r="D3775" t="str">
            <v>2 พ.ย. 41</v>
          </cell>
          <cell r="E3775">
            <v>150</v>
          </cell>
          <cell r="F3775">
            <v>0</v>
          </cell>
          <cell r="G3775">
            <v>20</v>
          </cell>
          <cell r="H3775">
            <v>34.96</v>
          </cell>
          <cell r="I3775">
            <v>34.96</v>
          </cell>
          <cell r="J3775">
            <v>115.04</v>
          </cell>
          <cell r="K3775" t="str">
            <v>203</v>
          </cell>
        </row>
        <row r="3776">
          <cell r="A3776" t="str">
            <v>110400000</v>
          </cell>
          <cell r="B3776" t="str">
            <v>203C2WD0016</v>
          </cell>
          <cell r="C3776" t="str">
            <v>ช่องแสง ขนาด 60*68</v>
          </cell>
          <cell r="D3776" t="str">
            <v>2 พ.ย. 41</v>
          </cell>
          <cell r="E3776">
            <v>150</v>
          </cell>
          <cell r="F3776">
            <v>0</v>
          </cell>
          <cell r="G3776">
            <v>20</v>
          </cell>
          <cell r="H3776">
            <v>34.96</v>
          </cell>
          <cell r="I3776">
            <v>34.96</v>
          </cell>
          <cell r="J3776">
            <v>115.04</v>
          </cell>
          <cell r="K3776" t="str">
            <v>203</v>
          </cell>
        </row>
        <row r="3777">
          <cell r="A3777" t="str">
            <v>110400000</v>
          </cell>
          <cell r="B3777" t="str">
            <v>203C2WD0017</v>
          </cell>
          <cell r="C3777" t="str">
            <v>ช่องแสง ขนาด 60*68</v>
          </cell>
          <cell r="D3777" t="str">
            <v>2 พ.ย. 41</v>
          </cell>
          <cell r="E3777">
            <v>150</v>
          </cell>
          <cell r="F3777">
            <v>0</v>
          </cell>
          <cell r="G3777">
            <v>20</v>
          </cell>
          <cell r="H3777">
            <v>34.96</v>
          </cell>
          <cell r="I3777">
            <v>34.96</v>
          </cell>
          <cell r="J3777">
            <v>115.04</v>
          </cell>
          <cell r="K3777" t="str">
            <v>203</v>
          </cell>
        </row>
        <row r="3778">
          <cell r="A3778" t="str">
            <v>110400000</v>
          </cell>
          <cell r="B3778" t="str">
            <v>203C2WD0018</v>
          </cell>
          <cell r="C3778" t="str">
            <v>ช่องแสง ขนาด 60*68</v>
          </cell>
          <cell r="D3778" t="str">
            <v>2 พ.ย. 41</v>
          </cell>
          <cell r="E3778">
            <v>150</v>
          </cell>
          <cell r="F3778">
            <v>0</v>
          </cell>
          <cell r="G3778">
            <v>20</v>
          </cell>
          <cell r="H3778">
            <v>34.96</v>
          </cell>
          <cell r="I3778">
            <v>34.96</v>
          </cell>
          <cell r="J3778">
            <v>115.04</v>
          </cell>
          <cell r="K3778" t="str">
            <v>203</v>
          </cell>
        </row>
        <row r="3779">
          <cell r="A3779" t="str">
            <v>110400000</v>
          </cell>
          <cell r="B3779" t="str">
            <v>203C2WD0019</v>
          </cell>
          <cell r="C3779" t="str">
            <v>หน้าต่าง ขนาด 68*108</v>
          </cell>
          <cell r="D3779" t="str">
            <v>2 พ.ย. 41</v>
          </cell>
          <cell r="E3779">
            <v>250</v>
          </cell>
          <cell r="F3779">
            <v>0</v>
          </cell>
          <cell r="G3779">
            <v>20</v>
          </cell>
          <cell r="H3779">
            <v>58.25</v>
          </cell>
          <cell r="I3779">
            <v>58.25</v>
          </cell>
          <cell r="J3779">
            <v>191.75</v>
          </cell>
          <cell r="K3779" t="str">
            <v>203</v>
          </cell>
        </row>
        <row r="3780">
          <cell r="A3780" t="str">
            <v>110400000</v>
          </cell>
          <cell r="B3780" t="str">
            <v>203C2WD0021</v>
          </cell>
          <cell r="C3780" t="str">
            <v>หน้าต่าง ขนาด 68*108</v>
          </cell>
          <cell r="D3780" t="str">
            <v>2 พ.ย. 41</v>
          </cell>
          <cell r="E3780">
            <v>250</v>
          </cell>
          <cell r="F3780">
            <v>0</v>
          </cell>
          <cell r="G3780">
            <v>20</v>
          </cell>
          <cell r="H3780">
            <v>58.25</v>
          </cell>
          <cell r="I3780">
            <v>58.25</v>
          </cell>
          <cell r="J3780">
            <v>191.75</v>
          </cell>
          <cell r="K3780" t="str">
            <v>203</v>
          </cell>
        </row>
        <row r="3781">
          <cell r="A3781" t="str">
            <v>110400000</v>
          </cell>
          <cell r="B3781" t="str">
            <v>203C2WD0022</v>
          </cell>
          <cell r="C3781" t="str">
            <v>หน้าต่าง ขนาด 68*108</v>
          </cell>
          <cell r="D3781" t="str">
            <v>2 พ.ย. 41</v>
          </cell>
          <cell r="E3781">
            <v>250</v>
          </cell>
          <cell r="F3781">
            <v>0</v>
          </cell>
          <cell r="G3781">
            <v>20</v>
          </cell>
          <cell r="H3781">
            <v>58.25</v>
          </cell>
          <cell r="I3781">
            <v>58.25</v>
          </cell>
          <cell r="J3781">
            <v>191.75</v>
          </cell>
          <cell r="K3781" t="str">
            <v>203</v>
          </cell>
        </row>
        <row r="3782">
          <cell r="A3782" t="str">
            <v>110400000</v>
          </cell>
          <cell r="B3782" t="str">
            <v>203C2WD0023</v>
          </cell>
          <cell r="C3782" t="str">
            <v>หน้าต่าง ขนาด 68*108</v>
          </cell>
          <cell r="D3782" t="str">
            <v>2 พ.ย. 41</v>
          </cell>
          <cell r="E3782">
            <v>250</v>
          </cell>
          <cell r="F3782">
            <v>0</v>
          </cell>
          <cell r="G3782">
            <v>20</v>
          </cell>
          <cell r="H3782">
            <v>58.25</v>
          </cell>
          <cell r="I3782">
            <v>58.25</v>
          </cell>
          <cell r="J3782">
            <v>191.75</v>
          </cell>
          <cell r="K3782" t="str">
            <v>203</v>
          </cell>
        </row>
        <row r="3783">
          <cell r="A3783" t="str">
            <v>110400000</v>
          </cell>
          <cell r="B3783" t="str">
            <v>203C2WD0024</v>
          </cell>
          <cell r="C3783" t="str">
            <v>หน้าต่าง ขนาด 68*108</v>
          </cell>
          <cell r="D3783" t="str">
            <v>2 พ.ย. 41</v>
          </cell>
          <cell r="E3783">
            <v>250</v>
          </cell>
          <cell r="F3783">
            <v>0</v>
          </cell>
          <cell r="G3783">
            <v>20</v>
          </cell>
          <cell r="H3783">
            <v>58.25</v>
          </cell>
          <cell r="I3783">
            <v>58.25</v>
          </cell>
          <cell r="J3783">
            <v>191.75</v>
          </cell>
          <cell r="K3783" t="str">
            <v>203</v>
          </cell>
        </row>
        <row r="3784">
          <cell r="A3784" t="str">
            <v>110400000</v>
          </cell>
          <cell r="B3784" t="str">
            <v>203C2WD0025</v>
          </cell>
          <cell r="C3784" t="str">
            <v>หน้าต่าง ขนาด 68*108</v>
          </cell>
          <cell r="D3784" t="str">
            <v>2 พ.ย. 41</v>
          </cell>
          <cell r="E3784">
            <v>250</v>
          </cell>
          <cell r="F3784">
            <v>0</v>
          </cell>
          <cell r="G3784">
            <v>20</v>
          </cell>
          <cell r="H3784">
            <v>58.25</v>
          </cell>
          <cell r="I3784">
            <v>58.25</v>
          </cell>
          <cell r="J3784">
            <v>191.75</v>
          </cell>
          <cell r="K3784" t="str">
            <v>203</v>
          </cell>
        </row>
        <row r="3785">
          <cell r="A3785" t="str">
            <v>110400000</v>
          </cell>
          <cell r="B3785" t="str">
            <v>203C2WD0026</v>
          </cell>
          <cell r="C3785" t="str">
            <v>หน้าต่าง ขนาด 68*108</v>
          </cell>
          <cell r="D3785" t="str">
            <v>2 พ.ย. 41</v>
          </cell>
          <cell r="E3785">
            <v>250</v>
          </cell>
          <cell r="F3785">
            <v>0</v>
          </cell>
          <cell r="G3785">
            <v>20</v>
          </cell>
          <cell r="H3785">
            <v>58.25</v>
          </cell>
          <cell r="I3785">
            <v>58.25</v>
          </cell>
          <cell r="J3785">
            <v>191.75</v>
          </cell>
          <cell r="K3785" t="str">
            <v>203</v>
          </cell>
        </row>
        <row r="3786">
          <cell r="A3786" t="str">
            <v>110400000</v>
          </cell>
          <cell r="B3786" t="str">
            <v>203C2WD0027</v>
          </cell>
          <cell r="C3786" t="str">
            <v>หน้าต่าง ขนาด 68*108</v>
          </cell>
          <cell r="D3786" t="str">
            <v>2 พ.ย. 41</v>
          </cell>
          <cell r="E3786">
            <v>250</v>
          </cell>
          <cell r="F3786">
            <v>0</v>
          </cell>
          <cell r="G3786">
            <v>20</v>
          </cell>
          <cell r="H3786">
            <v>58.25</v>
          </cell>
          <cell r="I3786">
            <v>58.25</v>
          </cell>
          <cell r="J3786">
            <v>191.75</v>
          </cell>
          <cell r="K3786" t="str">
            <v>203</v>
          </cell>
        </row>
        <row r="3787">
          <cell r="A3787" t="str">
            <v>110400000</v>
          </cell>
          <cell r="B3787" t="str">
            <v>204C2BH0001</v>
          </cell>
          <cell r="C3787" t="str">
            <v>พระพุทธชินราช</v>
          </cell>
          <cell r="D3787" t="str">
            <v>5 ส.ค. 41</v>
          </cell>
          <cell r="E3787">
            <v>1850</v>
          </cell>
          <cell r="F3787">
            <v>0</v>
          </cell>
          <cell r="G3787">
            <v>20</v>
          </cell>
          <cell r="H3787">
            <v>520.99</v>
          </cell>
          <cell r="I3787">
            <v>520.99</v>
          </cell>
          <cell r="J3787">
            <v>1329.01</v>
          </cell>
          <cell r="K3787" t="str">
            <v>204</v>
          </cell>
        </row>
        <row r="3788">
          <cell r="A3788" t="str">
            <v>110400000</v>
          </cell>
          <cell r="B3788" t="str">
            <v>204C2FA0001</v>
          </cell>
          <cell r="C3788" t="str">
            <v>ป้ายโครงเหล็ก</v>
          </cell>
          <cell r="D3788" t="str">
            <v>29 ธ.ค. 42</v>
          </cell>
          <cell r="E3788">
            <v>34260</v>
          </cell>
          <cell r="F3788">
            <v>0</v>
          </cell>
          <cell r="G3788">
            <v>20</v>
          </cell>
          <cell r="H3788">
            <v>56.32</v>
          </cell>
          <cell r="I3788">
            <v>56.32</v>
          </cell>
          <cell r="J3788">
            <v>34203.68</v>
          </cell>
          <cell r="K3788" t="str">
            <v>204</v>
          </cell>
        </row>
        <row r="3789">
          <cell r="A3789" t="str">
            <v>110400000</v>
          </cell>
          <cell r="B3789" t="str">
            <v>204C2FA0002</v>
          </cell>
          <cell r="C3789" t="str">
            <v>ตกแต่งสำนักงาน</v>
          </cell>
          <cell r="D3789" t="str">
            <v>21 ม.ค. 42</v>
          </cell>
          <cell r="E3789">
            <v>95639</v>
          </cell>
          <cell r="F3789">
            <v>0</v>
          </cell>
          <cell r="G3789">
            <v>20</v>
          </cell>
          <cell r="H3789">
            <v>18079.689999999999</v>
          </cell>
          <cell r="I3789">
            <v>18079.689999999999</v>
          </cell>
          <cell r="J3789">
            <v>77559.31</v>
          </cell>
          <cell r="K3789" t="str">
            <v>204</v>
          </cell>
        </row>
        <row r="3790">
          <cell r="A3790" t="str">
            <v>110400000</v>
          </cell>
          <cell r="B3790" t="str">
            <v>204C2TA0010</v>
          </cell>
          <cell r="C3790" t="str">
            <v>โต๊ะอาหาร</v>
          </cell>
          <cell r="D3790" t="str">
            <v>10 พ.ย. 41</v>
          </cell>
          <cell r="E3790">
            <v>500</v>
          </cell>
          <cell r="F3790">
            <v>0</v>
          </cell>
          <cell r="G3790">
            <v>20</v>
          </cell>
          <cell r="H3790">
            <v>114.22</v>
          </cell>
          <cell r="I3790">
            <v>114.22</v>
          </cell>
          <cell r="J3790">
            <v>385.78</v>
          </cell>
          <cell r="K3790" t="str">
            <v>204</v>
          </cell>
        </row>
        <row r="3791">
          <cell r="A3791" t="str">
            <v>110400000</v>
          </cell>
          <cell r="B3791" t="str">
            <v>205C2BH0001</v>
          </cell>
          <cell r="C3791" t="str">
            <v>พระพุทธชินราช</v>
          </cell>
          <cell r="D3791" t="str">
            <v>5 ส.ค. 41</v>
          </cell>
          <cell r="E3791">
            <v>1850</v>
          </cell>
          <cell r="F3791">
            <v>0</v>
          </cell>
          <cell r="G3791">
            <v>20</v>
          </cell>
          <cell r="H3791">
            <v>520.99</v>
          </cell>
          <cell r="I3791">
            <v>520.99</v>
          </cell>
          <cell r="J3791">
            <v>1329.01</v>
          </cell>
          <cell r="K3791" t="str">
            <v>205</v>
          </cell>
        </row>
        <row r="3792">
          <cell r="A3792" t="str">
            <v>110400000</v>
          </cell>
          <cell r="B3792" t="str">
            <v>205C2FA0001</v>
          </cell>
          <cell r="C3792" t="str">
            <v>ป้ายโครงเหล็ก</v>
          </cell>
          <cell r="D3792" t="str">
            <v>8 ม.ค. 42</v>
          </cell>
          <cell r="E3792">
            <v>34260</v>
          </cell>
          <cell r="F3792">
            <v>0</v>
          </cell>
          <cell r="G3792">
            <v>20</v>
          </cell>
          <cell r="H3792">
            <v>6720.59</v>
          </cell>
          <cell r="I3792">
            <v>6720.59</v>
          </cell>
          <cell r="J3792">
            <v>27539.41</v>
          </cell>
          <cell r="K3792" t="str">
            <v>205</v>
          </cell>
        </row>
        <row r="3793">
          <cell r="A3793" t="str">
            <v>110400000</v>
          </cell>
          <cell r="B3793" t="str">
            <v>205C2FA0002</v>
          </cell>
          <cell r="C3793" t="str">
            <v>ตกแต่งสำนักงาน</v>
          </cell>
          <cell r="D3793" t="str">
            <v>11 ม.ค. 42</v>
          </cell>
          <cell r="E3793">
            <v>221520</v>
          </cell>
          <cell r="F3793">
            <v>0</v>
          </cell>
          <cell r="G3793">
            <v>20</v>
          </cell>
          <cell r="H3793">
            <v>43090.2</v>
          </cell>
          <cell r="I3793">
            <v>43090.2</v>
          </cell>
          <cell r="J3793">
            <v>178429.8</v>
          </cell>
          <cell r="K3793" t="str">
            <v>205</v>
          </cell>
        </row>
        <row r="3794">
          <cell r="A3794" t="str">
            <v>110400000</v>
          </cell>
          <cell r="B3794" t="str">
            <v>205C2FA0003</v>
          </cell>
          <cell r="C3794" t="str">
            <v>เตียงเล็ก 3.5 ฟุต สีดำ</v>
          </cell>
          <cell r="D3794" t="str">
            <v>29 ม.ค. 42</v>
          </cell>
          <cell r="E3794">
            <v>1834</v>
          </cell>
          <cell r="F3794">
            <v>0</v>
          </cell>
          <cell r="G3794">
            <v>20</v>
          </cell>
          <cell r="H3794">
            <v>338.65</v>
          </cell>
          <cell r="I3794">
            <v>338.65</v>
          </cell>
          <cell r="J3794">
            <v>1495.35</v>
          </cell>
          <cell r="K3794" t="str">
            <v>205</v>
          </cell>
        </row>
        <row r="3795">
          <cell r="A3795" t="str">
            <v>110400000</v>
          </cell>
          <cell r="B3795" t="str">
            <v>205C2FA0004</v>
          </cell>
          <cell r="C3795" t="str">
            <v>เตียงเล็ก 3.5 ฟุต สีดำ</v>
          </cell>
          <cell r="D3795" t="str">
            <v>29 ม.ค. 42</v>
          </cell>
          <cell r="E3795">
            <v>1834</v>
          </cell>
          <cell r="F3795">
            <v>0</v>
          </cell>
          <cell r="G3795">
            <v>20</v>
          </cell>
          <cell r="H3795">
            <v>338.65</v>
          </cell>
          <cell r="I3795">
            <v>338.65</v>
          </cell>
          <cell r="J3795">
            <v>1495.35</v>
          </cell>
          <cell r="K3795" t="str">
            <v>205</v>
          </cell>
        </row>
        <row r="3796">
          <cell r="A3796" t="str">
            <v>110400000</v>
          </cell>
          <cell r="B3796" t="str">
            <v>205C2FA0005</v>
          </cell>
          <cell r="C3796" t="str">
            <v>ที่นอน 3.5 ฟุต</v>
          </cell>
          <cell r="D3796" t="str">
            <v>29 ม.ค. 42</v>
          </cell>
          <cell r="E3796">
            <v>1834</v>
          </cell>
          <cell r="F3796">
            <v>0</v>
          </cell>
          <cell r="G3796">
            <v>20</v>
          </cell>
          <cell r="H3796">
            <v>338.65</v>
          </cell>
          <cell r="I3796">
            <v>338.65</v>
          </cell>
          <cell r="J3796">
            <v>1495.35</v>
          </cell>
          <cell r="K3796" t="str">
            <v>205</v>
          </cell>
        </row>
        <row r="3797">
          <cell r="A3797" t="str">
            <v>110400000</v>
          </cell>
          <cell r="B3797" t="str">
            <v>205C2FA0006</v>
          </cell>
          <cell r="C3797" t="str">
            <v>ที่นอน 3.5 ฟุต</v>
          </cell>
          <cell r="D3797" t="str">
            <v>29 ม.ค. 42</v>
          </cell>
          <cell r="E3797">
            <v>1834</v>
          </cell>
          <cell r="F3797">
            <v>0</v>
          </cell>
          <cell r="G3797">
            <v>20</v>
          </cell>
          <cell r="H3797">
            <v>338.65</v>
          </cell>
          <cell r="I3797">
            <v>338.65</v>
          </cell>
          <cell r="J3797">
            <v>1495.35</v>
          </cell>
          <cell r="K3797" t="str">
            <v>205</v>
          </cell>
        </row>
        <row r="3798">
          <cell r="A3798" t="str">
            <v>110400000</v>
          </cell>
          <cell r="B3798" t="str">
            <v>205C2FA0007</v>
          </cell>
          <cell r="C3798" t="str">
            <v>ตู้ทึบ</v>
          </cell>
          <cell r="D3798" t="str">
            <v>29 ม.ค. 42</v>
          </cell>
          <cell r="E3798">
            <v>1834</v>
          </cell>
          <cell r="F3798">
            <v>0</v>
          </cell>
          <cell r="G3798">
            <v>20</v>
          </cell>
          <cell r="H3798">
            <v>338.65</v>
          </cell>
          <cell r="I3798">
            <v>338.65</v>
          </cell>
          <cell r="J3798">
            <v>1495.35</v>
          </cell>
          <cell r="K3798" t="str">
            <v>205</v>
          </cell>
        </row>
        <row r="3799">
          <cell r="A3799" t="str">
            <v>110400000</v>
          </cell>
          <cell r="B3799" t="str">
            <v>205C2FA0008</v>
          </cell>
          <cell r="C3799" t="str">
            <v>ตู้ทึบ</v>
          </cell>
          <cell r="D3799" t="str">
            <v>29 ม.ค. 42</v>
          </cell>
          <cell r="E3799">
            <v>1834</v>
          </cell>
          <cell r="F3799">
            <v>0</v>
          </cell>
          <cell r="G3799">
            <v>20</v>
          </cell>
          <cell r="H3799">
            <v>338.65</v>
          </cell>
          <cell r="I3799">
            <v>338.65</v>
          </cell>
          <cell r="J3799">
            <v>1495.35</v>
          </cell>
          <cell r="K3799" t="str">
            <v>205</v>
          </cell>
        </row>
        <row r="3800">
          <cell r="A3800" t="str">
            <v>110400000</v>
          </cell>
          <cell r="B3800" t="str">
            <v>205C2FA0009</v>
          </cell>
          <cell r="C3800" t="str">
            <v>เหล็กดัดและมุ่งลวด</v>
          </cell>
          <cell r="D3800" t="str">
            <v>13 พ.ค. 42</v>
          </cell>
          <cell r="E3800">
            <v>4000</v>
          </cell>
          <cell r="F3800">
            <v>0</v>
          </cell>
          <cell r="G3800">
            <v>20</v>
          </cell>
          <cell r="H3800">
            <v>510.69</v>
          </cell>
          <cell r="I3800">
            <v>510.69</v>
          </cell>
          <cell r="J3800">
            <v>3489.31</v>
          </cell>
          <cell r="K3800" t="str">
            <v>205</v>
          </cell>
        </row>
        <row r="3801">
          <cell r="A3801" t="str">
            <v>110400000</v>
          </cell>
          <cell r="B3801" t="str">
            <v>205C2FA0010</v>
          </cell>
          <cell r="C3801" t="str">
            <v>เหล็กดัด,มุ้งลวด</v>
          </cell>
          <cell r="D3801" t="str">
            <v>10 พ.ค. 42</v>
          </cell>
          <cell r="E3801">
            <v>3800</v>
          </cell>
          <cell r="F3801">
            <v>0</v>
          </cell>
          <cell r="G3801">
            <v>20</v>
          </cell>
          <cell r="H3801">
            <v>491.42</v>
          </cell>
          <cell r="I3801">
            <v>491.42</v>
          </cell>
          <cell r="J3801">
            <v>3308.58</v>
          </cell>
          <cell r="K3801" t="str">
            <v>205</v>
          </cell>
        </row>
        <row r="3802">
          <cell r="A3802" t="str">
            <v>110400000</v>
          </cell>
          <cell r="B3802" t="str">
            <v>205C2FA0011</v>
          </cell>
          <cell r="C3802" t="str">
            <v>ประตูเหล็กดัด</v>
          </cell>
          <cell r="D3802" t="str">
            <v>14 ต.ค. 42</v>
          </cell>
          <cell r="E3802">
            <v>600</v>
          </cell>
          <cell r="F3802">
            <v>0</v>
          </cell>
          <cell r="G3802">
            <v>20</v>
          </cell>
          <cell r="H3802">
            <v>25.97</v>
          </cell>
          <cell r="I3802">
            <v>25.97</v>
          </cell>
          <cell r="J3802">
            <v>574.03</v>
          </cell>
          <cell r="K3802" t="str">
            <v>205</v>
          </cell>
        </row>
        <row r="3803">
          <cell r="A3803" t="str">
            <v>110400000</v>
          </cell>
          <cell r="B3803" t="str">
            <v>205C2IC001</v>
          </cell>
          <cell r="C3803" t="str">
            <v>เหล็กดัด,มุ้งลวด</v>
          </cell>
          <cell r="D3803" t="str">
            <v>13 พ.ค. 42</v>
          </cell>
          <cell r="E3803">
            <v>4000</v>
          </cell>
          <cell r="F3803">
            <v>0</v>
          </cell>
          <cell r="G3803">
            <v>20</v>
          </cell>
          <cell r="H3803">
            <v>510.69</v>
          </cell>
          <cell r="I3803">
            <v>510.69</v>
          </cell>
          <cell r="J3803">
            <v>3489.31</v>
          </cell>
          <cell r="K3803" t="str">
            <v>205</v>
          </cell>
        </row>
        <row r="3804">
          <cell r="A3804" t="str">
            <v>110400000</v>
          </cell>
          <cell r="B3804" t="str">
            <v>205C2IC002</v>
          </cell>
          <cell r="C3804" t="str">
            <v>เหล็กดัด,มุ้งลวด</v>
          </cell>
          <cell r="D3804" t="str">
            <v>10 พ.ค. 42</v>
          </cell>
          <cell r="E3804">
            <v>3800</v>
          </cell>
          <cell r="F3804">
            <v>0</v>
          </cell>
          <cell r="G3804">
            <v>20</v>
          </cell>
          <cell r="H3804">
            <v>491.42</v>
          </cell>
          <cell r="I3804">
            <v>491.42</v>
          </cell>
          <cell r="J3804">
            <v>3308.58</v>
          </cell>
          <cell r="K3804" t="str">
            <v>205</v>
          </cell>
        </row>
        <row r="3805">
          <cell r="A3805" t="str">
            <v>110400000</v>
          </cell>
          <cell r="B3805" t="str">
            <v>206C2AS021</v>
          </cell>
          <cell r="C3805" t="str">
            <v>ประตูเหล็กดัด</v>
          </cell>
          <cell r="D3805" t="str">
            <v>13 ก.ค. 42</v>
          </cell>
          <cell r="E3805">
            <v>1800</v>
          </cell>
          <cell r="F3805">
            <v>0</v>
          </cell>
          <cell r="G3805">
            <v>20</v>
          </cell>
          <cell r="H3805">
            <v>169.66</v>
          </cell>
          <cell r="I3805">
            <v>169.66</v>
          </cell>
          <cell r="J3805">
            <v>1630.34</v>
          </cell>
          <cell r="K3805" t="str">
            <v>206</v>
          </cell>
        </row>
        <row r="3806">
          <cell r="A3806" t="str">
            <v>110400000</v>
          </cell>
          <cell r="B3806" t="str">
            <v>206C2BH0001</v>
          </cell>
          <cell r="C3806" t="str">
            <v>พระพุทธชินราช</v>
          </cell>
          <cell r="D3806" t="str">
            <v>8 ต.ค. 41</v>
          </cell>
          <cell r="E3806">
            <v>1833.33</v>
          </cell>
          <cell r="F3806">
            <v>0</v>
          </cell>
          <cell r="G3806">
            <v>20</v>
          </cell>
          <cell r="H3806">
            <v>452.06</v>
          </cell>
          <cell r="I3806">
            <v>452.06</v>
          </cell>
          <cell r="J3806">
            <v>1381.27</v>
          </cell>
          <cell r="K3806" t="str">
            <v>206</v>
          </cell>
        </row>
        <row r="3807">
          <cell r="A3807" t="str">
            <v>110400000</v>
          </cell>
          <cell r="B3807" t="str">
            <v>206C2FA0001</v>
          </cell>
          <cell r="C3807" t="str">
            <v>โต๊ะ</v>
          </cell>
          <cell r="D3807" t="str">
            <v>19 ม.ค. 42</v>
          </cell>
          <cell r="E3807">
            <v>1300</v>
          </cell>
          <cell r="F3807">
            <v>0</v>
          </cell>
          <cell r="G3807">
            <v>20</v>
          </cell>
          <cell r="H3807">
            <v>247.17</v>
          </cell>
          <cell r="I3807">
            <v>247.17</v>
          </cell>
          <cell r="J3807">
            <v>1052.83</v>
          </cell>
          <cell r="K3807" t="str">
            <v>607</v>
          </cell>
        </row>
        <row r="3808">
          <cell r="A3808" t="str">
            <v>110400000</v>
          </cell>
          <cell r="B3808" t="str">
            <v>206C2FA0002</v>
          </cell>
          <cell r="C3808" t="str">
            <v>ป้ายโครงเหล็ก</v>
          </cell>
          <cell r="D3808" t="str">
            <v>29 ธ.ค. 42</v>
          </cell>
          <cell r="E3808">
            <v>34260</v>
          </cell>
          <cell r="F3808">
            <v>0</v>
          </cell>
          <cell r="G3808">
            <v>20</v>
          </cell>
          <cell r="H3808">
            <v>56.32</v>
          </cell>
          <cell r="I3808">
            <v>56.32</v>
          </cell>
          <cell r="J3808">
            <v>34203.68</v>
          </cell>
          <cell r="K3808" t="str">
            <v>206</v>
          </cell>
        </row>
        <row r="3809">
          <cell r="A3809" t="str">
            <v>110400000</v>
          </cell>
          <cell r="B3809" t="str">
            <v>206C2FA0003</v>
          </cell>
          <cell r="C3809" t="str">
            <v>ตกแต่งสำนักงาน</v>
          </cell>
          <cell r="D3809" t="str">
            <v>20 ม.ค. 42</v>
          </cell>
          <cell r="E3809">
            <v>114432</v>
          </cell>
          <cell r="F3809">
            <v>0</v>
          </cell>
          <cell r="G3809">
            <v>20</v>
          </cell>
          <cell r="H3809">
            <v>21695.06</v>
          </cell>
          <cell r="I3809">
            <v>21695.06</v>
          </cell>
          <cell r="J3809">
            <v>92736.94</v>
          </cell>
          <cell r="K3809" t="str">
            <v>206</v>
          </cell>
        </row>
        <row r="3810">
          <cell r="A3810" t="str">
            <v>110400000</v>
          </cell>
          <cell r="B3810" t="str">
            <v>206C2MT0001</v>
          </cell>
          <cell r="C3810" t="str">
            <v>ที่นอน</v>
          </cell>
          <cell r="D3810" t="str">
            <v>1 ธ.ค. 41</v>
          </cell>
          <cell r="E3810">
            <v>1600</v>
          </cell>
          <cell r="F3810">
            <v>0</v>
          </cell>
          <cell r="G3810">
            <v>20</v>
          </cell>
          <cell r="H3810">
            <v>347.19</v>
          </cell>
          <cell r="I3810">
            <v>347.19</v>
          </cell>
          <cell r="J3810">
            <v>1252.81</v>
          </cell>
          <cell r="K3810" t="str">
            <v>206</v>
          </cell>
        </row>
        <row r="3811">
          <cell r="A3811" t="str">
            <v>110400000</v>
          </cell>
          <cell r="B3811" t="str">
            <v>206C2MT0003</v>
          </cell>
          <cell r="C3811" t="str">
            <v>ที่นอน</v>
          </cell>
          <cell r="D3811" t="str">
            <v>1 ธ.ค. 41</v>
          </cell>
          <cell r="E3811">
            <v>1600</v>
          </cell>
          <cell r="F3811">
            <v>0</v>
          </cell>
          <cell r="G3811">
            <v>20</v>
          </cell>
          <cell r="H3811">
            <v>347.19</v>
          </cell>
          <cell r="I3811">
            <v>347.19</v>
          </cell>
          <cell r="J3811">
            <v>1252.81</v>
          </cell>
          <cell r="K3811" t="str">
            <v>206</v>
          </cell>
        </row>
        <row r="3812">
          <cell r="A3812" t="str">
            <v>110400000</v>
          </cell>
          <cell r="B3812" t="str">
            <v>206C2MT0004</v>
          </cell>
          <cell r="C3812" t="str">
            <v>เตียงนอน</v>
          </cell>
          <cell r="D3812" t="str">
            <v>1 ธ.ค. 41</v>
          </cell>
          <cell r="E3812">
            <v>2300</v>
          </cell>
          <cell r="F3812">
            <v>0</v>
          </cell>
          <cell r="G3812">
            <v>20</v>
          </cell>
          <cell r="H3812">
            <v>499.09</v>
          </cell>
          <cell r="I3812">
            <v>499.09</v>
          </cell>
          <cell r="J3812">
            <v>1800.91</v>
          </cell>
          <cell r="K3812" t="str">
            <v>206</v>
          </cell>
        </row>
        <row r="3813">
          <cell r="A3813" t="str">
            <v>110400000</v>
          </cell>
          <cell r="B3813" t="str">
            <v>206C2MT0005</v>
          </cell>
          <cell r="C3813" t="str">
            <v>เตียงนอน</v>
          </cell>
          <cell r="D3813" t="str">
            <v>1 ธ.ค. 41</v>
          </cell>
          <cell r="E3813">
            <v>2300</v>
          </cell>
          <cell r="F3813">
            <v>0</v>
          </cell>
          <cell r="G3813">
            <v>20</v>
          </cell>
          <cell r="H3813">
            <v>499.09</v>
          </cell>
          <cell r="I3813">
            <v>499.09</v>
          </cell>
          <cell r="J3813">
            <v>1800.91</v>
          </cell>
          <cell r="K3813" t="str">
            <v>206</v>
          </cell>
        </row>
        <row r="3814">
          <cell r="A3814" t="str">
            <v>110400000</v>
          </cell>
          <cell r="B3814" t="str">
            <v>206C2TU0001</v>
          </cell>
          <cell r="C3814" t="str">
            <v>ตู้เสื้อผ้า</v>
          </cell>
          <cell r="D3814" t="str">
            <v>1 ธ.ค. 41</v>
          </cell>
          <cell r="E3814">
            <v>2100</v>
          </cell>
          <cell r="F3814">
            <v>0</v>
          </cell>
          <cell r="G3814">
            <v>20</v>
          </cell>
          <cell r="H3814">
            <v>455.66</v>
          </cell>
          <cell r="I3814">
            <v>455.66</v>
          </cell>
          <cell r="J3814">
            <v>1644.34</v>
          </cell>
          <cell r="K3814" t="str">
            <v>206</v>
          </cell>
        </row>
        <row r="3815">
          <cell r="A3815" t="str">
            <v>110400000</v>
          </cell>
          <cell r="B3815" t="str">
            <v>206C2TU0002</v>
          </cell>
          <cell r="C3815" t="str">
            <v>ตู้เสื้อผ้า</v>
          </cell>
          <cell r="D3815" t="str">
            <v>1 ธ.ค. 41</v>
          </cell>
          <cell r="E3815">
            <v>2100</v>
          </cell>
          <cell r="F3815">
            <v>0</v>
          </cell>
          <cell r="G3815">
            <v>20</v>
          </cell>
          <cell r="H3815">
            <v>455.66</v>
          </cell>
          <cell r="I3815">
            <v>455.66</v>
          </cell>
          <cell r="J3815">
            <v>1644.34</v>
          </cell>
          <cell r="K3815" t="str">
            <v>206</v>
          </cell>
        </row>
        <row r="3816">
          <cell r="A3816" t="str">
            <v>110400000</v>
          </cell>
          <cell r="B3816" t="str">
            <v>207C2AS033</v>
          </cell>
          <cell r="C3816" t="str">
            <v>ตู้ใส่เสื้อผ้า</v>
          </cell>
          <cell r="D3816" t="str">
            <v>30 ก.ค. 42</v>
          </cell>
          <cell r="E3816">
            <v>1775.7</v>
          </cell>
          <cell r="F3816">
            <v>0</v>
          </cell>
          <cell r="G3816">
            <v>20</v>
          </cell>
          <cell r="H3816">
            <v>150.81</v>
          </cell>
          <cell r="I3816">
            <v>150.81</v>
          </cell>
          <cell r="J3816">
            <v>1624.89</v>
          </cell>
          <cell r="K3816" t="str">
            <v>207</v>
          </cell>
        </row>
        <row r="3817">
          <cell r="A3817" t="str">
            <v>110400000</v>
          </cell>
          <cell r="B3817" t="str">
            <v>207C2BH0001</v>
          </cell>
          <cell r="C3817" t="str">
            <v>พระพุทธชินราช</v>
          </cell>
          <cell r="D3817" t="str">
            <v>2 ก.ค. 41</v>
          </cell>
          <cell r="E3817">
            <v>1900</v>
          </cell>
          <cell r="F3817">
            <v>0</v>
          </cell>
          <cell r="G3817">
            <v>20</v>
          </cell>
          <cell r="H3817">
            <v>570.46</v>
          </cell>
          <cell r="I3817">
            <v>570.46</v>
          </cell>
          <cell r="J3817">
            <v>1329.54</v>
          </cell>
          <cell r="K3817" t="str">
            <v>207</v>
          </cell>
        </row>
        <row r="3818">
          <cell r="A3818" t="str">
            <v>110400000</v>
          </cell>
          <cell r="B3818" t="str">
            <v>207C2FA0001</v>
          </cell>
          <cell r="C3818" t="str">
            <v>ป้ายโครงเหล็ก</v>
          </cell>
          <cell r="D3818" t="str">
            <v>29 ธ.ค. 42</v>
          </cell>
          <cell r="E3818">
            <v>34260</v>
          </cell>
          <cell r="F3818">
            <v>0</v>
          </cell>
          <cell r="G3818">
            <v>20</v>
          </cell>
          <cell r="H3818">
            <v>56.32</v>
          </cell>
          <cell r="I3818">
            <v>56.32</v>
          </cell>
          <cell r="J3818">
            <v>34203.68</v>
          </cell>
          <cell r="K3818" t="str">
            <v>207</v>
          </cell>
        </row>
        <row r="3819">
          <cell r="A3819" t="str">
            <v>110400000</v>
          </cell>
          <cell r="B3819" t="str">
            <v>207C2FA0002</v>
          </cell>
          <cell r="C3819" t="str">
            <v>ตกแต่งสำนักงาน</v>
          </cell>
          <cell r="D3819" t="str">
            <v>20 ม.ค. 42</v>
          </cell>
          <cell r="E3819">
            <v>196572</v>
          </cell>
          <cell r="F3819">
            <v>0</v>
          </cell>
          <cell r="G3819">
            <v>20</v>
          </cell>
          <cell r="H3819">
            <v>37267.89</v>
          </cell>
          <cell r="I3819">
            <v>37267.89</v>
          </cell>
          <cell r="J3819">
            <v>159304.10999999999</v>
          </cell>
          <cell r="K3819" t="str">
            <v>207</v>
          </cell>
        </row>
        <row r="3820">
          <cell r="A3820" t="str">
            <v>110400000</v>
          </cell>
          <cell r="B3820" t="str">
            <v>207C2FA0003</v>
          </cell>
          <cell r="C3820" t="str">
            <v>ตู้เสื้อผ้า</v>
          </cell>
          <cell r="D3820" t="str">
            <v>28 ม.ค. 42</v>
          </cell>
          <cell r="E3820">
            <v>1909.09</v>
          </cell>
          <cell r="F3820">
            <v>0</v>
          </cell>
          <cell r="G3820">
            <v>20</v>
          </cell>
          <cell r="H3820">
            <v>353.57</v>
          </cell>
          <cell r="I3820">
            <v>353.57</v>
          </cell>
          <cell r="J3820">
            <v>1555.52</v>
          </cell>
          <cell r="K3820" t="str">
            <v>207</v>
          </cell>
        </row>
        <row r="3821">
          <cell r="A3821" t="str">
            <v>110400000</v>
          </cell>
          <cell r="B3821" t="str">
            <v>207C2FA0004</v>
          </cell>
          <cell r="C3821" t="str">
            <v>ตู้เสื้อผ้า</v>
          </cell>
          <cell r="D3821" t="str">
            <v>28 ม.ค. 42</v>
          </cell>
          <cell r="E3821">
            <v>1909.09</v>
          </cell>
          <cell r="F3821">
            <v>0</v>
          </cell>
          <cell r="G3821">
            <v>20</v>
          </cell>
          <cell r="H3821">
            <v>353.57</v>
          </cell>
          <cell r="I3821">
            <v>353.57</v>
          </cell>
          <cell r="J3821">
            <v>1555.52</v>
          </cell>
          <cell r="K3821" t="str">
            <v>207</v>
          </cell>
        </row>
        <row r="3822">
          <cell r="A3822" t="str">
            <v>110400000</v>
          </cell>
          <cell r="B3822" t="str">
            <v>300C2AC001</v>
          </cell>
          <cell r="C3822" t="str">
            <v>เครื่องปรับอากาศ</v>
          </cell>
          <cell r="D3822" t="str">
            <v>21 มิ.ย. 42</v>
          </cell>
          <cell r="E3822">
            <v>23500</v>
          </cell>
          <cell r="F3822">
            <v>0</v>
          </cell>
          <cell r="G3822">
            <v>20</v>
          </cell>
          <cell r="H3822">
            <v>2498.09</v>
          </cell>
          <cell r="I3822">
            <v>2498.09</v>
          </cell>
          <cell r="J3822">
            <v>21001.91</v>
          </cell>
          <cell r="K3822" t="str">
            <v>300</v>
          </cell>
        </row>
        <row r="3823">
          <cell r="A3823" t="str">
            <v>110400000</v>
          </cell>
          <cell r="B3823" t="str">
            <v>300C2BH0001</v>
          </cell>
          <cell r="C3823" t="str">
            <v>พระพุทธชินราช</v>
          </cell>
          <cell r="D3823" t="str">
            <v>5 ส.ค. 41</v>
          </cell>
          <cell r="E3823">
            <v>1850</v>
          </cell>
          <cell r="F3823">
            <v>0</v>
          </cell>
          <cell r="G3823">
            <v>20</v>
          </cell>
          <cell r="H3823">
            <v>520.99</v>
          </cell>
          <cell r="I3823">
            <v>520.99</v>
          </cell>
          <cell r="J3823">
            <v>1329.01</v>
          </cell>
          <cell r="K3823" t="str">
            <v>300</v>
          </cell>
        </row>
        <row r="3824">
          <cell r="A3824" t="str">
            <v>110400000</v>
          </cell>
          <cell r="B3824" t="str">
            <v>300C2CB0013</v>
          </cell>
          <cell r="C3824" t="str">
            <v>ตู้ทึบ</v>
          </cell>
          <cell r="D3824" t="str">
            <v>13 ต.ค. 41</v>
          </cell>
          <cell r="E3824">
            <v>2800</v>
          </cell>
          <cell r="F3824">
            <v>0</v>
          </cell>
          <cell r="G3824">
            <v>20</v>
          </cell>
          <cell r="H3824">
            <v>682.74</v>
          </cell>
          <cell r="I3824">
            <v>682.74</v>
          </cell>
          <cell r="J3824">
            <v>2117.2600000000002</v>
          </cell>
          <cell r="K3824" t="str">
            <v>300</v>
          </cell>
        </row>
        <row r="3825">
          <cell r="A3825" t="str">
            <v>110400000</v>
          </cell>
          <cell r="B3825" t="str">
            <v>300C2CB0014</v>
          </cell>
          <cell r="C3825" t="str">
            <v>ตู้ทึบ</v>
          </cell>
          <cell r="D3825" t="str">
            <v>13 ต.ค. 41</v>
          </cell>
          <cell r="E3825">
            <v>1400</v>
          </cell>
          <cell r="F3825">
            <v>0</v>
          </cell>
          <cell r="G3825">
            <v>20</v>
          </cell>
          <cell r="H3825">
            <v>341.35</v>
          </cell>
          <cell r="I3825">
            <v>341.35</v>
          </cell>
          <cell r="J3825">
            <v>1058.6500000000001</v>
          </cell>
          <cell r="K3825" t="str">
            <v>300</v>
          </cell>
        </row>
        <row r="3826">
          <cell r="A3826" t="str">
            <v>110400000</v>
          </cell>
          <cell r="B3826" t="str">
            <v>300C2CB0019</v>
          </cell>
          <cell r="C3826" t="str">
            <v xml:space="preserve"> ตู้ทึบ 4 ฟุต</v>
          </cell>
          <cell r="D3826" t="str">
            <v>13 ต.ค. 41</v>
          </cell>
          <cell r="E3826">
            <v>2600</v>
          </cell>
          <cell r="F3826">
            <v>0</v>
          </cell>
          <cell r="G3826">
            <v>20</v>
          </cell>
          <cell r="H3826">
            <v>633.94000000000005</v>
          </cell>
          <cell r="I3826">
            <v>633.94000000000005</v>
          </cell>
          <cell r="J3826">
            <v>1966.06</v>
          </cell>
          <cell r="K3826" t="str">
            <v>300</v>
          </cell>
        </row>
        <row r="3827">
          <cell r="A3827" t="str">
            <v>110400000</v>
          </cell>
          <cell r="B3827" t="str">
            <v>300C2FA0001</v>
          </cell>
          <cell r="C3827" t="str">
            <v>หน้าต่างมุ่งลวก,ประตูมุ่งลวก</v>
          </cell>
          <cell r="D3827" t="str">
            <v>12 ม.ค. 42</v>
          </cell>
          <cell r="E3827">
            <v>1550</v>
          </cell>
          <cell r="F3827">
            <v>0</v>
          </cell>
          <cell r="G3827">
            <v>20</v>
          </cell>
          <cell r="H3827">
            <v>300.67</v>
          </cell>
          <cell r="I3827">
            <v>300.67</v>
          </cell>
          <cell r="J3827">
            <v>1249.33</v>
          </cell>
          <cell r="K3827" t="str">
            <v>300</v>
          </cell>
        </row>
        <row r="3828">
          <cell r="A3828" t="str">
            <v>110400000</v>
          </cell>
          <cell r="B3828" t="str">
            <v>300C2FA0002</v>
          </cell>
          <cell r="C3828" t="str">
            <v>เสื้อน้ำมัน</v>
          </cell>
          <cell r="D3828" t="str">
            <v>12 ม.ค. 42</v>
          </cell>
          <cell r="E3828">
            <v>1500</v>
          </cell>
          <cell r="F3828">
            <v>0</v>
          </cell>
          <cell r="G3828">
            <v>20</v>
          </cell>
          <cell r="H3828">
            <v>290.97000000000003</v>
          </cell>
          <cell r="I3828">
            <v>290.97000000000003</v>
          </cell>
          <cell r="J3828">
            <v>1209.03</v>
          </cell>
          <cell r="K3828" t="str">
            <v>300</v>
          </cell>
        </row>
        <row r="3829">
          <cell r="A3829" t="str">
            <v>110400000</v>
          </cell>
          <cell r="B3829" t="str">
            <v>300C2FA0003</v>
          </cell>
          <cell r="C3829" t="str">
            <v>ตกแต่งสำนักงาน</v>
          </cell>
          <cell r="D3829" t="str">
            <v>28 ม.ค. 42</v>
          </cell>
          <cell r="E3829">
            <v>16675</v>
          </cell>
          <cell r="F3829">
            <v>0</v>
          </cell>
          <cell r="G3829">
            <v>20</v>
          </cell>
          <cell r="H3829">
            <v>3088.33</v>
          </cell>
          <cell r="I3829">
            <v>3088.33</v>
          </cell>
          <cell r="J3829">
            <v>13586.67</v>
          </cell>
          <cell r="K3829" t="str">
            <v>300</v>
          </cell>
        </row>
        <row r="3830">
          <cell r="A3830" t="str">
            <v>110400000</v>
          </cell>
          <cell r="B3830" t="str">
            <v>300C2FA0004</v>
          </cell>
          <cell r="C3830" t="str">
            <v>แอร์พร้อมอุปกรณ์</v>
          </cell>
          <cell r="D3830" t="str">
            <v>13 มี.ค. 42</v>
          </cell>
          <cell r="E3830">
            <v>23500</v>
          </cell>
          <cell r="F3830">
            <v>0</v>
          </cell>
          <cell r="G3830">
            <v>20</v>
          </cell>
          <cell r="H3830">
            <v>3785.76</v>
          </cell>
          <cell r="I3830">
            <v>3785.76</v>
          </cell>
          <cell r="J3830">
            <v>19714.240000000002</v>
          </cell>
          <cell r="K3830" t="str">
            <v>300</v>
          </cell>
        </row>
        <row r="3831">
          <cell r="A3831" t="str">
            <v>110400000</v>
          </cell>
          <cell r="B3831" t="str">
            <v>300C2FA0005</v>
          </cell>
          <cell r="C3831" t="str">
            <v>พัดลมฮาตาริ 16 ตั้งพื้น</v>
          </cell>
          <cell r="D3831" t="str">
            <v>16 พ.ย. 42</v>
          </cell>
          <cell r="E3831">
            <v>1490</v>
          </cell>
          <cell r="F3831">
            <v>0</v>
          </cell>
          <cell r="G3831">
            <v>20</v>
          </cell>
          <cell r="H3831">
            <v>37.56</v>
          </cell>
          <cell r="I3831">
            <v>37.56</v>
          </cell>
          <cell r="J3831">
            <v>1452.44</v>
          </cell>
          <cell r="K3831" t="str">
            <v>300</v>
          </cell>
        </row>
        <row r="3832">
          <cell r="A3832" t="str">
            <v>110400000</v>
          </cell>
          <cell r="B3832" t="str">
            <v>300C2FA0006</v>
          </cell>
          <cell r="C3832" t="str">
            <v>พัดลมฮาตาริ 16 ยึดคอ</v>
          </cell>
          <cell r="D3832" t="str">
            <v>16 พ.ย. 42</v>
          </cell>
          <cell r="E3832">
            <v>750</v>
          </cell>
          <cell r="F3832">
            <v>0</v>
          </cell>
          <cell r="G3832">
            <v>20</v>
          </cell>
          <cell r="H3832">
            <v>18.899999999999999</v>
          </cell>
          <cell r="I3832">
            <v>18.899999999999999</v>
          </cell>
          <cell r="J3832">
            <v>731.1</v>
          </cell>
          <cell r="K3832" t="str">
            <v>300</v>
          </cell>
        </row>
        <row r="3833">
          <cell r="A3833" t="str">
            <v>110400000</v>
          </cell>
          <cell r="B3833" t="str">
            <v>300C2FA0007</v>
          </cell>
          <cell r="C3833" t="str">
            <v>ชั้นวางทีวีและชั้นวางของ</v>
          </cell>
          <cell r="D3833" t="str">
            <v>16 พ.ย. 42</v>
          </cell>
          <cell r="E3833">
            <v>3000</v>
          </cell>
          <cell r="F3833">
            <v>0</v>
          </cell>
          <cell r="G3833">
            <v>20</v>
          </cell>
          <cell r="H3833">
            <v>75.62</v>
          </cell>
          <cell r="I3833">
            <v>75.62</v>
          </cell>
          <cell r="J3833">
            <v>2924.38</v>
          </cell>
          <cell r="K3833" t="str">
            <v>300</v>
          </cell>
        </row>
        <row r="3834">
          <cell r="A3834" t="str">
            <v>110400000</v>
          </cell>
          <cell r="B3834" t="str">
            <v>300C2IC0001</v>
          </cell>
          <cell r="C3834" t="str">
            <v>ตกแต่งภายใน สนง.</v>
          </cell>
          <cell r="D3834" t="str">
            <v>25 ส.ค. 41</v>
          </cell>
          <cell r="E3834">
            <v>510238</v>
          </cell>
          <cell r="F3834">
            <v>0</v>
          </cell>
          <cell r="G3834">
            <v>20</v>
          </cell>
          <cell r="H3834">
            <v>138113.75</v>
          </cell>
          <cell r="I3834">
            <v>138113.75</v>
          </cell>
          <cell r="J3834">
            <v>372124.25</v>
          </cell>
          <cell r="K3834" t="str">
            <v>300</v>
          </cell>
        </row>
        <row r="3835">
          <cell r="A3835" t="str">
            <v>110400000</v>
          </cell>
          <cell r="B3835" t="str">
            <v>300C2MT0001</v>
          </cell>
          <cell r="C3835" t="str">
            <v>ที่นอน</v>
          </cell>
          <cell r="D3835" t="str">
            <v>13 ต.ค. 41</v>
          </cell>
          <cell r="E3835">
            <v>1700</v>
          </cell>
          <cell r="F3835">
            <v>0</v>
          </cell>
          <cell r="G3835">
            <v>20</v>
          </cell>
          <cell r="H3835">
            <v>414.57</v>
          </cell>
          <cell r="I3835">
            <v>414.57</v>
          </cell>
          <cell r="J3835">
            <v>1285.43</v>
          </cell>
          <cell r="K3835" t="str">
            <v>300</v>
          </cell>
        </row>
        <row r="3836">
          <cell r="A3836" t="str">
            <v>110400000</v>
          </cell>
          <cell r="B3836" t="str">
            <v>300C2MT0002</v>
          </cell>
          <cell r="C3836" t="str">
            <v>เตียง</v>
          </cell>
          <cell r="D3836" t="str">
            <v>13 ต.ค. 41</v>
          </cell>
          <cell r="E3836">
            <v>2800</v>
          </cell>
          <cell r="F3836">
            <v>0</v>
          </cell>
          <cell r="G3836">
            <v>20</v>
          </cell>
          <cell r="H3836">
            <v>682.74</v>
          </cell>
          <cell r="I3836">
            <v>682.74</v>
          </cell>
          <cell r="J3836">
            <v>2117.2600000000002</v>
          </cell>
          <cell r="K3836" t="str">
            <v>300</v>
          </cell>
        </row>
        <row r="3837">
          <cell r="A3837" t="str">
            <v>110400000</v>
          </cell>
          <cell r="B3837" t="str">
            <v>300C2MT0004</v>
          </cell>
          <cell r="C3837" t="str">
            <v>เตียง 3.5 ฟุต</v>
          </cell>
          <cell r="D3837" t="str">
            <v>13 ต.ค. 41</v>
          </cell>
          <cell r="E3837">
            <v>2800</v>
          </cell>
          <cell r="F3837">
            <v>0</v>
          </cell>
          <cell r="G3837">
            <v>20</v>
          </cell>
          <cell r="H3837">
            <v>682.74</v>
          </cell>
          <cell r="I3837">
            <v>682.74</v>
          </cell>
          <cell r="J3837">
            <v>2117.2600000000002</v>
          </cell>
          <cell r="K3837" t="str">
            <v>300</v>
          </cell>
        </row>
        <row r="3838">
          <cell r="A3838" t="str">
            <v>110400000</v>
          </cell>
          <cell r="B3838" t="str">
            <v>300C2MT0005</v>
          </cell>
          <cell r="C3838" t="str">
            <v>เตียง 3.5 ฟุต ดำ</v>
          </cell>
          <cell r="D3838" t="str">
            <v>13 ต.ค. 41</v>
          </cell>
          <cell r="E3838">
            <v>1900</v>
          </cell>
          <cell r="F3838">
            <v>0</v>
          </cell>
          <cell r="G3838">
            <v>20</v>
          </cell>
          <cell r="H3838">
            <v>463.24</v>
          </cell>
          <cell r="I3838">
            <v>463.24</v>
          </cell>
          <cell r="J3838">
            <v>1436.76</v>
          </cell>
          <cell r="K3838" t="str">
            <v>300</v>
          </cell>
        </row>
        <row r="3839">
          <cell r="A3839" t="str">
            <v>110400000</v>
          </cell>
          <cell r="B3839" t="str">
            <v>300C2MT0006</v>
          </cell>
          <cell r="C3839" t="str">
            <v xml:space="preserve"> ที่นอนสโนไทย 3.5</v>
          </cell>
          <cell r="D3839" t="str">
            <v>13 พ.ย. 41</v>
          </cell>
          <cell r="E3839">
            <v>1000</v>
          </cell>
          <cell r="F3839">
            <v>0</v>
          </cell>
          <cell r="G3839">
            <v>20</v>
          </cell>
          <cell r="H3839">
            <v>226.88</v>
          </cell>
          <cell r="I3839">
            <v>226.88</v>
          </cell>
          <cell r="J3839">
            <v>773.12</v>
          </cell>
          <cell r="K3839" t="str">
            <v>300</v>
          </cell>
        </row>
        <row r="3840">
          <cell r="A3840" t="str">
            <v>110400000</v>
          </cell>
          <cell r="B3840" t="str">
            <v>300C2MT0007</v>
          </cell>
          <cell r="C3840" t="str">
            <v xml:space="preserve"> ที่นอนสโนไทย 3.5</v>
          </cell>
          <cell r="D3840" t="str">
            <v>13 พ.ย. 41</v>
          </cell>
          <cell r="E3840">
            <v>1000</v>
          </cell>
          <cell r="F3840">
            <v>0</v>
          </cell>
          <cell r="G3840">
            <v>20</v>
          </cell>
          <cell r="H3840">
            <v>226.88</v>
          </cell>
          <cell r="I3840">
            <v>226.88</v>
          </cell>
          <cell r="J3840">
            <v>773.12</v>
          </cell>
          <cell r="K3840" t="str">
            <v>300</v>
          </cell>
        </row>
        <row r="3841">
          <cell r="A3841" t="str">
            <v>110400000</v>
          </cell>
          <cell r="B3841" t="str">
            <v>300C2MU0000</v>
          </cell>
          <cell r="C3841" t="str">
            <v>มู่ลี่</v>
          </cell>
          <cell r="D3841" t="str">
            <v>21 ก.ย. 41</v>
          </cell>
          <cell r="E3841">
            <v>17000</v>
          </cell>
          <cell r="F3841">
            <v>0</v>
          </cell>
          <cell r="G3841">
            <v>20</v>
          </cell>
          <cell r="H3841">
            <v>4350.1499999999996</v>
          </cell>
          <cell r="I3841">
            <v>4350.1499999999996</v>
          </cell>
          <cell r="J3841">
            <v>12649.85</v>
          </cell>
          <cell r="K3841" t="str">
            <v>300</v>
          </cell>
        </row>
        <row r="3842">
          <cell r="A3842" t="str">
            <v>110400000</v>
          </cell>
          <cell r="B3842" t="str">
            <v>300C2OT0001</v>
          </cell>
          <cell r="C3842" t="str">
            <v>เสื่อน้ำมัน</v>
          </cell>
          <cell r="D3842" t="str">
            <v>10 พ.ย. 41</v>
          </cell>
          <cell r="E3842">
            <v>700</v>
          </cell>
          <cell r="F3842">
            <v>0</v>
          </cell>
          <cell r="G3842">
            <v>20</v>
          </cell>
          <cell r="H3842">
            <v>159.94999999999999</v>
          </cell>
          <cell r="I3842">
            <v>159.94999999999999</v>
          </cell>
          <cell r="J3842">
            <v>540.04999999999995</v>
          </cell>
          <cell r="K3842" t="str">
            <v>300</v>
          </cell>
        </row>
        <row r="3843">
          <cell r="A3843" t="str">
            <v>110400000</v>
          </cell>
          <cell r="B3843" t="str">
            <v>301C2BH0001</v>
          </cell>
          <cell r="C3843" t="str">
            <v>พระพุทธชินราช</v>
          </cell>
          <cell r="D3843" t="str">
            <v>7 ส.ค. 41</v>
          </cell>
          <cell r="E3843">
            <v>1850</v>
          </cell>
          <cell r="F3843">
            <v>0</v>
          </cell>
          <cell r="G3843">
            <v>20</v>
          </cell>
          <cell r="H3843">
            <v>518.96</v>
          </cell>
          <cell r="I3843">
            <v>518.96</v>
          </cell>
          <cell r="J3843">
            <v>1331.04</v>
          </cell>
          <cell r="K3843" t="str">
            <v>301</v>
          </cell>
        </row>
        <row r="3844">
          <cell r="A3844" t="str">
            <v>110400000</v>
          </cell>
          <cell r="B3844" t="str">
            <v>301C2FA0001</v>
          </cell>
          <cell r="C3844" t="str">
            <v>สวิทออโต้</v>
          </cell>
          <cell r="D3844" t="str">
            <v>12 เม.ย. 42</v>
          </cell>
          <cell r="E3844">
            <v>747.66</v>
          </cell>
          <cell r="F3844">
            <v>0</v>
          </cell>
          <cell r="G3844">
            <v>20</v>
          </cell>
          <cell r="H3844">
            <v>108.15</v>
          </cell>
          <cell r="I3844">
            <v>108.15</v>
          </cell>
          <cell r="J3844">
            <v>639.51</v>
          </cell>
          <cell r="K3844" t="str">
            <v>301</v>
          </cell>
        </row>
        <row r="3845">
          <cell r="A3845" t="str">
            <v>110400000</v>
          </cell>
          <cell r="B3845" t="str">
            <v>301C2IC0001</v>
          </cell>
          <cell r="C3845" t="str">
            <v>ตกแต่งภายใน สนง.</v>
          </cell>
          <cell r="D3845" t="str">
            <v>25 ก.ค. 41</v>
          </cell>
          <cell r="E3845">
            <v>112716</v>
          </cell>
          <cell r="F3845">
            <v>0</v>
          </cell>
          <cell r="G3845">
            <v>20</v>
          </cell>
          <cell r="H3845">
            <v>32425.200000000001</v>
          </cell>
          <cell r="I3845">
            <v>32425.200000000001</v>
          </cell>
          <cell r="J3845">
            <v>80290.8</v>
          </cell>
          <cell r="K3845" t="str">
            <v>301</v>
          </cell>
        </row>
        <row r="3846">
          <cell r="A3846" t="str">
            <v>110400000</v>
          </cell>
          <cell r="B3846" t="str">
            <v>301C2MU0001</v>
          </cell>
          <cell r="C3846" t="str">
            <v>มู่ลี่</v>
          </cell>
          <cell r="D3846" t="str">
            <v>21 ก.ย. 41</v>
          </cell>
          <cell r="E3846">
            <v>8000</v>
          </cell>
          <cell r="F3846">
            <v>0</v>
          </cell>
          <cell r="G3846">
            <v>20</v>
          </cell>
          <cell r="H3846">
            <v>2047.14</v>
          </cell>
          <cell r="I3846">
            <v>2047.14</v>
          </cell>
          <cell r="J3846">
            <v>5952.86</v>
          </cell>
          <cell r="K3846" t="str">
            <v>301</v>
          </cell>
        </row>
        <row r="3847">
          <cell r="A3847" t="str">
            <v>110400000</v>
          </cell>
          <cell r="B3847" t="str">
            <v>302C2AS039</v>
          </cell>
          <cell r="C3847" t="str">
            <v>มู่ลี่</v>
          </cell>
          <cell r="D3847" t="str">
            <v>13 ส.ค. 42</v>
          </cell>
          <cell r="E3847">
            <v>1540.62</v>
          </cell>
          <cell r="F3847">
            <v>0</v>
          </cell>
          <cell r="G3847">
            <v>20</v>
          </cell>
          <cell r="H3847">
            <v>119.04</v>
          </cell>
          <cell r="I3847">
            <v>119.04</v>
          </cell>
          <cell r="J3847">
            <v>1421.58</v>
          </cell>
          <cell r="K3847" t="str">
            <v>302</v>
          </cell>
        </row>
        <row r="3848">
          <cell r="A3848" t="str">
            <v>110400000</v>
          </cell>
          <cell r="B3848" t="str">
            <v>302C2AS040</v>
          </cell>
          <cell r="C3848" t="str">
            <v>มู่ลี่</v>
          </cell>
          <cell r="D3848" t="str">
            <v>13 ส.ค. 42</v>
          </cell>
          <cell r="E3848">
            <v>1540.62</v>
          </cell>
          <cell r="F3848">
            <v>0</v>
          </cell>
          <cell r="G3848">
            <v>20</v>
          </cell>
          <cell r="H3848">
            <v>119.04</v>
          </cell>
          <cell r="I3848">
            <v>119.04</v>
          </cell>
          <cell r="J3848">
            <v>1421.58</v>
          </cell>
          <cell r="K3848" t="str">
            <v>302</v>
          </cell>
        </row>
        <row r="3849">
          <cell r="A3849" t="str">
            <v>110400000</v>
          </cell>
          <cell r="B3849" t="str">
            <v>302C2AS041</v>
          </cell>
          <cell r="C3849" t="str">
            <v>มู่ลี่</v>
          </cell>
          <cell r="D3849" t="str">
            <v>13 ส.ค. 42</v>
          </cell>
          <cell r="E3849">
            <v>1540.63</v>
          </cell>
          <cell r="F3849">
            <v>0</v>
          </cell>
          <cell r="G3849">
            <v>20</v>
          </cell>
          <cell r="H3849">
            <v>119.04</v>
          </cell>
          <cell r="I3849">
            <v>119.04</v>
          </cell>
          <cell r="J3849">
            <v>1421.59</v>
          </cell>
          <cell r="K3849" t="str">
            <v>302</v>
          </cell>
        </row>
        <row r="3850">
          <cell r="A3850" t="str">
            <v>110400000</v>
          </cell>
          <cell r="B3850" t="str">
            <v>302C2AS042</v>
          </cell>
          <cell r="C3850" t="str">
            <v>มู่ลี่</v>
          </cell>
          <cell r="D3850" t="str">
            <v>13 ส.ค. 42</v>
          </cell>
          <cell r="E3850">
            <v>1540.63</v>
          </cell>
          <cell r="F3850">
            <v>0</v>
          </cell>
          <cell r="G3850">
            <v>20</v>
          </cell>
          <cell r="H3850">
            <v>119.04</v>
          </cell>
          <cell r="I3850">
            <v>119.04</v>
          </cell>
          <cell r="J3850">
            <v>1421.59</v>
          </cell>
          <cell r="K3850" t="str">
            <v>302</v>
          </cell>
        </row>
        <row r="3851">
          <cell r="A3851" t="str">
            <v>110400000</v>
          </cell>
          <cell r="B3851" t="str">
            <v>302C2BH0001</v>
          </cell>
          <cell r="C3851" t="str">
            <v>พระพุทธชินราช</v>
          </cell>
          <cell r="D3851" t="str">
            <v>5 ส.ค. 41</v>
          </cell>
          <cell r="E3851">
            <v>1850</v>
          </cell>
          <cell r="F3851">
            <v>0</v>
          </cell>
          <cell r="G3851">
            <v>20</v>
          </cell>
          <cell r="H3851">
            <v>520.99</v>
          </cell>
          <cell r="I3851">
            <v>520.99</v>
          </cell>
          <cell r="J3851">
            <v>1329.01</v>
          </cell>
          <cell r="K3851" t="str">
            <v>302</v>
          </cell>
        </row>
        <row r="3852">
          <cell r="A3852" t="str">
            <v>110400000</v>
          </cell>
          <cell r="B3852" t="str">
            <v>302C2IC0001</v>
          </cell>
          <cell r="C3852" t="str">
            <v>ค่าตกแต่งภายใน สนง.</v>
          </cell>
          <cell r="D3852" t="str">
            <v>1 พ.ย. 41</v>
          </cell>
          <cell r="E3852">
            <v>243754</v>
          </cell>
          <cell r="F3852">
            <v>0</v>
          </cell>
          <cell r="G3852">
            <v>20</v>
          </cell>
          <cell r="H3852">
            <v>56898.23</v>
          </cell>
          <cell r="I3852">
            <v>56898.23</v>
          </cell>
          <cell r="J3852">
            <v>186855.77</v>
          </cell>
          <cell r="K3852" t="str">
            <v>302</v>
          </cell>
        </row>
        <row r="3853">
          <cell r="A3853" t="str">
            <v>110400000</v>
          </cell>
          <cell r="B3853" t="str">
            <v>303C1KB0001</v>
          </cell>
          <cell r="C3853" t="str">
            <v>ตู้เอกสาร</v>
          </cell>
          <cell r="D3853" t="str">
            <v>30 ธ.ค. 42</v>
          </cell>
          <cell r="E3853">
            <v>1800</v>
          </cell>
          <cell r="F3853">
            <v>0</v>
          </cell>
          <cell r="G3853">
            <v>20</v>
          </cell>
          <cell r="H3853">
            <v>1.97</v>
          </cell>
          <cell r="I3853">
            <v>1.97</v>
          </cell>
          <cell r="J3853">
            <v>1798.03</v>
          </cell>
          <cell r="K3853" t="str">
            <v>303</v>
          </cell>
        </row>
        <row r="3854">
          <cell r="A3854" t="str">
            <v>110400000</v>
          </cell>
          <cell r="B3854" t="str">
            <v>303C2BH0001</v>
          </cell>
          <cell r="C3854" t="str">
            <v>พระพุทธชินราช</v>
          </cell>
          <cell r="D3854" t="str">
            <v>8 ต.ค. 41</v>
          </cell>
          <cell r="E3854">
            <v>1833.33</v>
          </cell>
          <cell r="F3854">
            <v>0</v>
          </cell>
          <cell r="G3854">
            <v>20</v>
          </cell>
          <cell r="H3854">
            <v>452.06</v>
          </cell>
          <cell r="I3854">
            <v>452.06</v>
          </cell>
          <cell r="J3854">
            <v>1381.27</v>
          </cell>
          <cell r="K3854" t="str">
            <v>303</v>
          </cell>
        </row>
        <row r="3855">
          <cell r="A3855" t="str">
            <v>110400000</v>
          </cell>
          <cell r="B3855" t="str">
            <v>303C2IC0001</v>
          </cell>
          <cell r="C3855" t="str">
            <v>ค่าตกแต่งภายใน สนง.</v>
          </cell>
          <cell r="D3855" t="str">
            <v>1 พ.ย. 41</v>
          </cell>
          <cell r="E3855">
            <v>221904</v>
          </cell>
          <cell r="F3855">
            <v>0</v>
          </cell>
          <cell r="G3855">
            <v>20</v>
          </cell>
          <cell r="H3855">
            <v>51797.89</v>
          </cell>
          <cell r="I3855">
            <v>51797.89</v>
          </cell>
          <cell r="J3855">
            <v>170106.11</v>
          </cell>
          <cell r="K3855" t="str">
            <v>303</v>
          </cell>
        </row>
        <row r="3856">
          <cell r="A3856" t="str">
            <v>110400000</v>
          </cell>
          <cell r="B3856" t="str">
            <v>304C2BH0001</v>
          </cell>
          <cell r="C3856" t="str">
            <v>พระพุทธชินราช</v>
          </cell>
          <cell r="D3856" t="str">
            <v>7 ก.ย. 41</v>
          </cell>
          <cell r="E3856">
            <v>1850</v>
          </cell>
          <cell r="F3856">
            <v>0</v>
          </cell>
          <cell r="G3856">
            <v>20</v>
          </cell>
          <cell r="H3856">
            <v>487.54</v>
          </cell>
          <cell r="I3856">
            <v>487.54</v>
          </cell>
          <cell r="J3856">
            <v>1362.46</v>
          </cell>
          <cell r="K3856" t="str">
            <v>304</v>
          </cell>
        </row>
        <row r="3857">
          <cell r="A3857" t="str">
            <v>110400000</v>
          </cell>
          <cell r="B3857" t="str">
            <v>304C2FA0001</v>
          </cell>
          <cell r="C3857" t="str">
            <v>ประตู 70*180</v>
          </cell>
          <cell r="D3857" t="str">
            <v>5 ม.ค. 42</v>
          </cell>
          <cell r="E3857">
            <v>650</v>
          </cell>
          <cell r="F3857">
            <v>0</v>
          </cell>
          <cell r="G3857">
            <v>20</v>
          </cell>
          <cell r="H3857">
            <v>128.55000000000001</v>
          </cell>
          <cell r="I3857">
            <v>128.55000000000001</v>
          </cell>
          <cell r="J3857">
            <v>521.45000000000005</v>
          </cell>
          <cell r="K3857" t="str">
            <v>304</v>
          </cell>
        </row>
        <row r="3858">
          <cell r="A3858" t="str">
            <v>110400000</v>
          </cell>
          <cell r="B3858" t="str">
            <v>304C2FA0002</v>
          </cell>
          <cell r="C3858" t="str">
            <v>มู่ลี่</v>
          </cell>
          <cell r="D3858" t="str">
            <v>27 ธ.ค. 42</v>
          </cell>
          <cell r="E3858">
            <v>1650</v>
          </cell>
          <cell r="F3858">
            <v>0</v>
          </cell>
          <cell r="G3858">
            <v>20</v>
          </cell>
          <cell r="H3858">
            <v>4.5199999999999996</v>
          </cell>
          <cell r="I3858">
            <v>4.5199999999999996</v>
          </cell>
          <cell r="J3858">
            <v>1645.48</v>
          </cell>
          <cell r="K3858" t="str">
            <v>304</v>
          </cell>
        </row>
        <row r="3859">
          <cell r="A3859" t="str">
            <v>110400000</v>
          </cell>
          <cell r="B3859" t="str">
            <v>304C2FA0003</v>
          </cell>
          <cell r="C3859" t="str">
            <v>มู่ลี่</v>
          </cell>
          <cell r="D3859" t="str">
            <v>27 ธ.ค. 42</v>
          </cell>
          <cell r="E3859">
            <v>1650</v>
          </cell>
          <cell r="F3859">
            <v>0</v>
          </cell>
          <cell r="G3859">
            <v>20</v>
          </cell>
          <cell r="H3859">
            <v>4.5199999999999996</v>
          </cell>
          <cell r="I3859">
            <v>4.5199999999999996</v>
          </cell>
          <cell r="J3859">
            <v>1645.48</v>
          </cell>
          <cell r="K3859" t="str">
            <v>304</v>
          </cell>
        </row>
        <row r="3860">
          <cell r="A3860" t="str">
            <v>110400000</v>
          </cell>
          <cell r="B3860" t="str">
            <v>304C2FA0004</v>
          </cell>
          <cell r="C3860" t="str">
            <v>มู่ลี่</v>
          </cell>
          <cell r="D3860" t="str">
            <v>27 ธ.ค. 42</v>
          </cell>
          <cell r="E3860">
            <v>1650</v>
          </cell>
          <cell r="F3860">
            <v>0</v>
          </cell>
          <cell r="G3860">
            <v>20</v>
          </cell>
          <cell r="H3860">
            <v>4.5199999999999996</v>
          </cell>
          <cell r="I3860">
            <v>4.5199999999999996</v>
          </cell>
          <cell r="J3860">
            <v>1645.48</v>
          </cell>
          <cell r="K3860" t="str">
            <v>304</v>
          </cell>
        </row>
        <row r="3861">
          <cell r="A3861" t="str">
            <v>110400000</v>
          </cell>
          <cell r="B3861" t="str">
            <v>304C2FA0005</v>
          </cell>
          <cell r="C3861" t="str">
            <v>มู่ลี่</v>
          </cell>
          <cell r="D3861" t="str">
            <v>27 ธ.ค. 42</v>
          </cell>
          <cell r="E3861">
            <v>1650</v>
          </cell>
          <cell r="F3861">
            <v>0</v>
          </cell>
          <cell r="G3861">
            <v>20</v>
          </cell>
          <cell r="H3861">
            <v>4.5199999999999996</v>
          </cell>
          <cell r="I3861">
            <v>4.5199999999999996</v>
          </cell>
          <cell r="J3861">
            <v>1645.48</v>
          </cell>
          <cell r="K3861" t="str">
            <v>304</v>
          </cell>
        </row>
        <row r="3862">
          <cell r="A3862" t="str">
            <v>110400000</v>
          </cell>
          <cell r="B3862" t="str">
            <v>304C2IC0001</v>
          </cell>
          <cell r="C3862" t="str">
            <v>ค่าตกแตงภายในสนง.</v>
          </cell>
          <cell r="D3862" t="str">
            <v>30 ธ.ค. 41</v>
          </cell>
          <cell r="E3862">
            <v>90000</v>
          </cell>
          <cell r="F3862">
            <v>0</v>
          </cell>
          <cell r="G3862">
            <v>20</v>
          </cell>
          <cell r="H3862">
            <v>18098.64</v>
          </cell>
          <cell r="I3862">
            <v>18098.64</v>
          </cell>
          <cell r="J3862">
            <v>71901.36</v>
          </cell>
          <cell r="K3862" t="str">
            <v>304</v>
          </cell>
        </row>
        <row r="3863">
          <cell r="A3863" t="str">
            <v>110400000</v>
          </cell>
          <cell r="B3863" t="str">
            <v>305C2BH0001</v>
          </cell>
          <cell r="C3863" t="str">
            <v>พระพุทธชินราช</v>
          </cell>
          <cell r="D3863" t="str">
            <v>8 ต.ค. 41</v>
          </cell>
          <cell r="E3863">
            <v>1850</v>
          </cell>
          <cell r="F3863">
            <v>0</v>
          </cell>
          <cell r="G3863">
            <v>20</v>
          </cell>
          <cell r="H3863">
            <v>456.12</v>
          </cell>
          <cell r="I3863">
            <v>456.12</v>
          </cell>
          <cell r="J3863">
            <v>1393.88</v>
          </cell>
          <cell r="K3863" t="str">
            <v>305</v>
          </cell>
        </row>
        <row r="3864">
          <cell r="A3864" t="str">
            <v>110400000</v>
          </cell>
          <cell r="B3864" t="str">
            <v>305C2FA0001</v>
          </cell>
          <cell r="C3864" t="str">
            <v>ป้ายโครงเหล็ก</v>
          </cell>
          <cell r="D3864" t="str">
            <v>29 ธ.ค. 42</v>
          </cell>
          <cell r="E3864">
            <v>34260</v>
          </cell>
          <cell r="F3864">
            <v>0</v>
          </cell>
          <cell r="G3864">
            <v>20</v>
          </cell>
          <cell r="H3864">
            <v>56.32</v>
          </cell>
          <cell r="I3864">
            <v>56.32</v>
          </cell>
          <cell r="J3864">
            <v>34203.68</v>
          </cell>
          <cell r="K3864" t="str">
            <v>305</v>
          </cell>
        </row>
        <row r="3865">
          <cell r="A3865" t="str">
            <v>110400000</v>
          </cell>
          <cell r="B3865" t="str">
            <v>305C2IC0001</v>
          </cell>
          <cell r="C3865" t="str">
            <v>ค่าตกแตงภายในสนง.</v>
          </cell>
          <cell r="D3865" t="str">
            <v>25 พ.ย. 41</v>
          </cell>
          <cell r="E3865">
            <v>118000</v>
          </cell>
          <cell r="F3865">
            <v>0</v>
          </cell>
          <cell r="G3865">
            <v>20</v>
          </cell>
          <cell r="H3865">
            <v>25992.32</v>
          </cell>
          <cell r="I3865">
            <v>25992.32</v>
          </cell>
          <cell r="J3865">
            <v>92007.679999999993</v>
          </cell>
          <cell r="K3865" t="str">
            <v>305</v>
          </cell>
        </row>
        <row r="3866">
          <cell r="A3866" t="str">
            <v>110400000</v>
          </cell>
          <cell r="B3866" t="str">
            <v>305C2MT0000</v>
          </cell>
          <cell r="C3866" t="str">
            <v>เตียงนอน</v>
          </cell>
          <cell r="D3866" t="str">
            <v>12 พ.ย. 41</v>
          </cell>
          <cell r="E3866">
            <v>2000</v>
          </cell>
          <cell r="F3866">
            <v>0</v>
          </cell>
          <cell r="G3866">
            <v>20</v>
          </cell>
          <cell r="H3866">
            <v>454.78</v>
          </cell>
          <cell r="I3866">
            <v>454.78</v>
          </cell>
          <cell r="J3866">
            <v>1545.22</v>
          </cell>
          <cell r="K3866" t="str">
            <v>305</v>
          </cell>
        </row>
        <row r="3867">
          <cell r="A3867" t="str">
            <v>110400000</v>
          </cell>
          <cell r="B3867" t="str">
            <v>305C2MT0001</v>
          </cell>
          <cell r="C3867" t="str">
            <v>เตียงนอน</v>
          </cell>
          <cell r="D3867" t="str">
            <v>12 พ.ย. 41</v>
          </cell>
          <cell r="E3867">
            <v>2000</v>
          </cell>
          <cell r="F3867">
            <v>0</v>
          </cell>
          <cell r="G3867">
            <v>20</v>
          </cell>
          <cell r="H3867">
            <v>454.78</v>
          </cell>
          <cell r="I3867">
            <v>454.78</v>
          </cell>
          <cell r="J3867">
            <v>1545.22</v>
          </cell>
          <cell r="K3867" t="str">
            <v>305</v>
          </cell>
        </row>
        <row r="3868">
          <cell r="A3868" t="str">
            <v>110400000</v>
          </cell>
          <cell r="B3868" t="str">
            <v>305C2MT0002</v>
          </cell>
          <cell r="C3868" t="str">
            <v>เตียงนอน</v>
          </cell>
          <cell r="D3868" t="str">
            <v>12 พ.ย. 41</v>
          </cell>
          <cell r="E3868">
            <v>2000</v>
          </cell>
          <cell r="F3868">
            <v>0</v>
          </cell>
          <cell r="G3868">
            <v>20</v>
          </cell>
          <cell r="H3868">
            <v>454.78</v>
          </cell>
          <cell r="I3868">
            <v>454.78</v>
          </cell>
          <cell r="J3868">
            <v>1545.22</v>
          </cell>
          <cell r="K3868" t="str">
            <v>305</v>
          </cell>
        </row>
        <row r="3869">
          <cell r="A3869" t="str">
            <v>110400000</v>
          </cell>
          <cell r="B3869" t="str">
            <v>305C2MT0003</v>
          </cell>
          <cell r="C3869" t="str">
            <v>ที่นอน</v>
          </cell>
          <cell r="D3869" t="str">
            <v>12 พ.ย. 41</v>
          </cell>
          <cell r="E3869">
            <v>1400</v>
          </cell>
          <cell r="F3869">
            <v>0</v>
          </cell>
          <cell r="G3869">
            <v>20</v>
          </cell>
          <cell r="H3869">
            <v>318.33999999999997</v>
          </cell>
          <cell r="I3869">
            <v>318.33999999999997</v>
          </cell>
          <cell r="J3869">
            <v>1081.6600000000001</v>
          </cell>
          <cell r="K3869" t="str">
            <v>305</v>
          </cell>
        </row>
        <row r="3870">
          <cell r="A3870" t="str">
            <v>110400000</v>
          </cell>
          <cell r="B3870" t="str">
            <v>305C2MT0004</v>
          </cell>
          <cell r="C3870" t="str">
            <v>ที่นอน</v>
          </cell>
          <cell r="D3870" t="str">
            <v>12 พ.ย. 41</v>
          </cell>
          <cell r="E3870">
            <v>1400</v>
          </cell>
          <cell r="F3870">
            <v>0</v>
          </cell>
          <cell r="G3870">
            <v>20</v>
          </cell>
          <cell r="H3870">
            <v>318.33999999999997</v>
          </cell>
          <cell r="I3870">
            <v>318.33999999999997</v>
          </cell>
          <cell r="J3870">
            <v>1081.6600000000001</v>
          </cell>
          <cell r="K3870" t="str">
            <v>305</v>
          </cell>
        </row>
        <row r="3871">
          <cell r="A3871" t="str">
            <v>110400000</v>
          </cell>
          <cell r="B3871" t="str">
            <v>305C2MT0005</v>
          </cell>
          <cell r="C3871" t="str">
            <v>ที่นอน</v>
          </cell>
          <cell r="D3871" t="str">
            <v>12 พ.ย. 41</v>
          </cell>
          <cell r="E3871">
            <v>1400</v>
          </cell>
          <cell r="F3871">
            <v>0</v>
          </cell>
          <cell r="G3871">
            <v>20</v>
          </cell>
          <cell r="H3871">
            <v>318.33999999999997</v>
          </cell>
          <cell r="I3871">
            <v>318.33999999999997</v>
          </cell>
          <cell r="J3871">
            <v>1081.6600000000001</v>
          </cell>
          <cell r="K3871" t="str">
            <v>305</v>
          </cell>
        </row>
        <row r="3872">
          <cell r="A3872" t="str">
            <v>110400000</v>
          </cell>
          <cell r="B3872" t="str">
            <v>305C2TU0001</v>
          </cell>
          <cell r="C3872" t="str">
            <v>ตู้เสื้อผ้า</v>
          </cell>
          <cell r="D3872" t="str">
            <v>12 พ.ย. 41</v>
          </cell>
          <cell r="E3872">
            <v>1400</v>
          </cell>
          <cell r="F3872">
            <v>0</v>
          </cell>
          <cell r="G3872">
            <v>20</v>
          </cell>
          <cell r="H3872">
            <v>318.33999999999997</v>
          </cell>
          <cell r="I3872">
            <v>318.33999999999997</v>
          </cell>
          <cell r="J3872">
            <v>1081.6600000000001</v>
          </cell>
          <cell r="K3872" t="str">
            <v>305</v>
          </cell>
        </row>
        <row r="3873">
          <cell r="A3873" t="str">
            <v>110400000</v>
          </cell>
          <cell r="B3873" t="str">
            <v>305C2TU0002</v>
          </cell>
          <cell r="C3873" t="str">
            <v>ตู้เสื้อผ้า</v>
          </cell>
          <cell r="D3873" t="str">
            <v>12 พ.ย. 41</v>
          </cell>
          <cell r="E3873">
            <v>1400</v>
          </cell>
          <cell r="F3873">
            <v>0</v>
          </cell>
          <cell r="G3873">
            <v>20</v>
          </cell>
          <cell r="H3873">
            <v>318.33999999999997</v>
          </cell>
          <cell r="I3873">
            <v>318.33999999999997</v>
          </cell>
          <cell r="J3873">
            <v>1081.6600000000001</v>
          </cell>
          <cell r="K3873" t="str">
            <v>305</v>
          </cell>
        </row>
        <row r="3874">
          <cell r="A3874" t="str">
            <v>110400000</v>
          </cell>
          <cell r="B3874" t="str">
            <v>305C2TU0003</v>
          </cell>
          <cell r="C3874" t="str">
            <v>ตู้เสื้อผ้า</v>
          </cell>
          <cell r="D3874" t="str">
            <v>12 พ.ย. 41</v>
          </cell>
          <cell r="E3874">
            <v>1400</v>
          </cell>
          <cell r="F3874">
            <v>0</v>
          </cell>
          <cell r="G3874">
            <v>20</v>
          </cell>
          <cell r="H3874">
            <v>318.33999999999997</v>
          </cell>
          <cell r="I3874">
            <v>318.33999999999997</v>
          </cell>
          <cell r="J3874">
            <v>1081.6600000000001</v>
          </cell>
          <cell r="K3874" t="str">
            <v>305</v>
          </cell>
        </row>
        <row r="3875">
          <cell r="A3875" t="str">
            <v>110400000</v>
          </cell>
          <cell r="B3875" t="str">
            <v>306C2BD001</v>
          </cell>
          <cell r="C3875" t="str">
            <v>เตียงนอน</v>
          </cell>
          <cell r="D3875" t="str">
            <v>3 มิ.ย. 42</v>
          </cell>
          <cell r="E3875">
            <v>2009.34</v>
          </cell>
          <cell r="F3875">
            <v>0</v>
          </cell>
          <cell r="G3875">
            <v>20</v>
          </cell>
          <cell r="H3875">
            <v>233.41</v>
          </cell>
          <cell r="I3875">
            <v>233.41</v>
          </cell>
          <cell r="J3875">
            <v>1775.93</v>
          </cell>
          <cell r="K3875" t="str">
            <v>306</v>
          </cell>
        </row>
        <row r="3876">
          <cell r="A3876" t="str">
            <v>110400000</v>
          </cell>
          <cell r="B3876" t="str">
            <v>306C2BE0001</v>
          </cell>
          <cell r="C3876" t="str">
            <v>ที่นอน</v>
          </cell>
          <cell r="D3876" t="str">
            <v>5 พ.ย. 41</v>
          </cell>
          <cell r="E3876">
            <v>1454.55</v>
          </cell>
          <cell r="F3876">
            <v>0</v>
          </cell>
          <cell r="G3876">
            <v>20</v>
          </cell>
          <cell r="H3876">
            <v>336.36</v>
          </cell>
          <cell r="I3876">
            <v>336.36</v>
          </cell>
          <cell r="J3876">
            <v>1118.19</v>
          </cell>
          <cell r="K3876" t="str">
            <v>306</v>
          </cell>
        </row>
        <row r="3877">
          <cell r="A3877" t="str">
            <v>110400000</v>
          </cell>
          <cell r="B3877" t="str">
            <v>306C2BE0003</v>
          </cell>
          <cell r="C3877" t="str">
            <v>ที่นอน</v>
          </cell>
          <cell r="D3877" t="str">
            <v>5 พ.ย. 41</v>
          </cell>
          <cell r="E3877">
            <v>1454.55</v>
          </cell>
          <cell r="F3877">
            <v>0</v>
          </cell>
          <cell r="G3877">
            <v>20</v>
          </cell>
          <cell r="H3877">
            <v>336.36</v>
          </cell>
          <cell r="I3877">
            <v>336.36</v>
          </cell>
          <cell r="J3877">
            <v>1118.19</v>
          </cell>
          <cell r="K3877" t="str">
            <v>306</v>
          </cell>
        </row>
        <row r="3878">
          <cell r="A3878" t="str">
            <v>110400000</v>
          </cell>
          <cell r="B3878" t="str">
            <v>306C2BL001</v>
          </cell>
          <cell r="C3878" t="str">
            <v>ตู้เสื้อผ้า</v>
          </cell>
          <cell r="D3878" t="str">
            <v>3 มิ.ย. 42</v>
          </cell>
          <cell r="E3878">
            <v>1448.59</v>
          </cell>
          <cell r="F3878">
            <v>0</v>
          </cell>
          <cell r="G3878">
            <v>20</v>
          </cell>
          <cell r="H3878">
            <v>168.28</v>
          </cell>
          <cell r="I3878">
            <v>168.28</v>
          </cell>
          <cell r="J3878">
            <v>1280.31</v>
          </cell>
          <cell r="K3878" t="str">
            <v>306</v>
          </cell>
        </row>
        <row r="3879">
          <cell r="A3879" t="str">
            <v>110400000</v>
          </cell>
          <cell r="B3879" t="str">
            <v>306C2FA0001</v>
          </cell>
          <cell r="C3879" t="str">
            <v>ประตูเหล็ก</v>
          </cell>
          <cell r="D3879" t="str">
            <v>8 มี.ค. 42</v>
          </cell>
          <cell r="E3879">
            <v>1400</v>
          </cell>
          <cell r="F3879">
            <v>0</v>
          </cell>
          <cell r="G3879">
            <v>20</v>
          </cell>
          <cell r="H3879">
            <v>229.35</v>
          </cell>
          <cell r="I3879">
            <v>229.35</v>
          </cell>
          <cell r="J3879">
            <v>1170.6500000000001</v>
          </cell>
          <cell r="K3879" t="str">
            <v>100</v>
          </cell>
        </row>
        <row r="3880">
          <cell r="A3880" t="str">
            <v>110400000</v>
          </cell>
          <cell r="B3880" t="str">
            <v>306C2FA0002</v>
          </cell>
          <cell r="C3880" t="str">
            <v>ป้ายสำนักงาน</v>
          </cell>
          <cell r="D3880" t="str">
            <v>5 เม.ย. 42</v>
          </cell>
          <cell r="E3880">
            <v>41099.39</v>
          </cell>
          <cell r="F3880">
            <v>0</v>
          </cell>
          <cell r="G3880">
            <v>20</v>
          </cell>
          <cell r="H3880">
            <v>6103.01</v>
          </cell>
          <cell r="I3880">
            <v>6103.01</v>
          </cell>
          <cell r="J3880">
            <v>34996.379999999997</v>
          </cell>
          <cell r="K3880" t="str">
            <v>306</v>
          </cell>
        </row>
        <row r="3881">
          <cell r="A3881" t="str">
            <v>110400000</v>
          </cell>
          <cell r="B3881" t="str">
            <v>306C2FA0003</v>
          </cell>
          <cell r="C3881" t="str">
            <v>อุปกรณ์ตกแต่งสำนักงาน(ช่างไฟฟ้า)</v>
          </cell>
          <cell r="D3881" t="str">
            <v>5 เม.ย. 42</v>
          </cell>
          <cell r="E3881">
            <v>14558.36</v>
          </cell>
          <cell r="F3881">
            <v>0</v>
          </cell>
          <cell r="G3881">
            <v>20</v>
          </cell>
          <cell r="H3881">
            <v>2161.8200000000002</v>
          </cell>
          <cell r="I3881">
            <v>2161.8200000000002</v>
          </cell>
          <cell r="J3881">
            <v>12396.54</v>
          </cell>
          <cell r="K3881" t="str">
            <v>306</v>
          </cell>
        </row>
        <row r="3882">
          <cell r="A3882" t="str">
            <v>110400000</v>
          </cell>
          <cell r="B3882" t="str">
            <v>306C2FA0004</v>
          </cell>
          <cell r="C3882" t="str">
            <v>อุปกรณ์ตกแต่งสำนักงาน(ช่างอลูมิเนียม)</v>
          </cell>
          <cell r="D3882" t="str">
            <v>5 เม.ย. 42</v>
          </cell>
          <cell r="E3882">
            <v>23015.75</v>
          </cell>
          <cell r="F3882">
            <v>0</v>
          </cell>
          <cell r="G3882">
            <v>20</v>
          </cell>
          <cell r="H3882">
            <v>3417.67</v>
          </cell>
          <cell r="I3882">
            <v>3417.67</v>
          </cell>
          <cell r="J3882">
            <v>19598.080000000002</v>
          </cell>
          <cell r="K3882" t="str">
            <v>306</v>
          </cell>
        </row>
        <row r="3883">
          <cell r="A3883" t="str">
            <v>110400000</v>
          </cell>
          <cell r="B3883" t="str">
            <v>306C2FA0005</v>
          </cell>
          <cell r="C3883" t="str">
            <v>เตียงนอน</v>
          </cell>
          <cell r="D3883" t="str">
            <v>3 มิ.ย. 42</v>
          </cell>
          <cell r="E3883">
            <v>2009.34</v>
          </cell>
          <cell r="F3883">
            <v>0</v>
          </cell>
          <cell r="G3883">
            <v>20</v>
          </cell>
          <cell r="H3883">
            <v>233.41</v>
          </cell>
          <cell r="I3883">
            <v>233.41</v>
          </cell>
          <cell r="J3883">
            <v>1775.93</v>
          </cell>
          <cell r="K3883" t="str">
            <v>306</v>
          </cell>
        </row>
        <row r="3884">
          <cell r="A3884" t="str">
            <v>110400000</v>
          </cell>
          <cell r="B3884" t="str">
            <v>306C2FA0006</v>
          </cell>
          <cell r="C3884" t="str">
            <v>ตู้เสื้อผ้า</v>
          </cell>
          <cell r="D3884" t="str">
            <v>3 มิ.ย. 42</v>
          </cell>
          <cell r="E3884">
            <v>1448.6</v>
          </cell>
          <cell r="F3884">
            <v>0</v>
          </cell>
          <cell r="G3884">
            <v>20</v>
          </cell>
          <cell r="H3884">
            <v>168.29</v>
          </cell>
          <cell r="I3884">
            <v>168.29</v>
          </cell>
          <cell r="J3884">
            <v>1280.31</v>
          </cell>
          <cell r="K3884" t="str">
            <v>306</v>
          </cell>
        </row>
        <row r="3885">
          <cell r="A3885" t="str">
            <v>110400000</v>
          </cell>
          <cell r="B3885" t="str">
            <v>306C2FA0007</v>
          </cell>
          <cell r="C3885" t="str">
            <v>ที่นอน</v>
          </cell>
          <cell r="D3885" t="str">
            <v>3 มิ.ย. 42</v>
          </cell>
          <cell r="E3885">
            <v>1401.87</v>
          </cell>
          <cell r="F3885">
            <v>0</v>
          </cell>
          <cell r="G3885">
            <v>20</v>
          </cell>
          <cell r="H3885">
            <v>162.83000000000001</v>
          </cell>
          <cell r="I3885">
            <v>162.83000000000001</v>
          </cell>
          <cell r="J3885">
            <v>1239.04</v>
          </cell>
          <cell r="K3885" t="str">
            <v>306</v>
          </cell>
        </row>
        <row r="3886">
          <cell r="A3886" t="str">
            <v>110400000</v>
          </cell>
          <cell r="B3886" t="str">
            <v>306C2FA0008</v>
          </cell>
          <cell r="C3886" t="str">
            <v>อุปกรณ์ตกแต่งสำนักงาน(ต่อเติมหลังคา)</v>
          </cell>
          <cell r="D3886" t="str">
            <v>2 มิ.ย. 42</v>
          </cell>
          <cell r="E3886">
            <v>5500</v>
          </cell>
          <cell r="F3886">
            <v>0</v>
          </cell>
          <cell r="G3886">
            <v>20</v>
          </cell>
          <cell r="H3886">
            <v>641.9</v>
          </cell>
          <cell r="I3886">
            <v>641.9</v>
          </cell>
          <cell r="J3886">
            <v>4858.1000000000004</v>
          </cell>
          <cell r="K3886" t="str">
            <v>306</v>
          </cell>
        </row>
        <row r="3887">
          <cell r="A3887" t="str">
            <v>110400000</v>
          </cell>
          <cell r="B3887" t="str">
            <v>306C2FA0009</v>
          </cell>
          <cell r="C3887" t="str">
            <v>ขยายพื้นที่สำนักงาน</v>
          </cell>
          <cell r="D3887" t="str">
            <v>17 ธ.ค. 42</v>
          </cell>
          <cell r="E3887">
            <v>10000</v>
          </cell>
          <cell r="F3887">
            <v>0</v>
          </cell>
          <cell r="G3887">
            <v>20</v>
          </cell>
          <cell r="H3887">
            <v>82.19</v>
          </cell>
          <cell r="I3887">
            <v>82.19</v>
          </cell>
          <cell r="J3887">
            <v>9917.81</v>
          </cell>
          <cell r="K3887" t="str">
            <v>306</v>
          </cell>
        </row>
        <row r="3888">
          <cell r="A3888" t="str">
            <v>110400000</v>
          </cell>
          <cell r="B3888" t="str">
            <v>306C2IC001</v>
          </cell>
          <cell r="C3888" t="str">
            <v>ส่วนปรับปรุงสำนักงาน</v>
          </cell>
          <cell r="D3888" t="str">
            <v>2 มิ.ย. 42</v>
          </cell>
          <cell r="E3888">
            <v>5500</v>
          </cell>
          <cell r="F3888">
            <v>0</v>
          </cell>
          <cell r="G3888">
            <v>20</v>
          </cell>
          <cell r="H3888">
            <v>641.9</v>
          </cell>
          <cell r="I3888">
            <v>641.9</v>
          </cell>
          <cell r="J3888">
            <v>4858.1000000000004</v>
          </cell>
          <cell r="K3888" t="str">
            <v>306</v>
          </cell>
        </row>
        <row r="3889">
          <cell r="A3889" t="str">
            <v>110400000</v>
          </cell>
          <cell r="B3889" t="str">
            <v>306C2MT001</v>
          </cell>
          <cell r="C3889" t="str">
            <v>ที่นอน</v>
          </cell>
          <cell r="D3889" t="str">
            <v>3 มิ.ย. 42</v>
          </cell>
          <cell r="E3889">
            <v>1401.86</v>
          </cell>
          <cell r="F3889">
            <v>0</v>
          </cell>
          <cell r="G3889">
            <v>20</v>
          </cell>
          <cell r="H3889">
            <v>162.83000000000001</v>
          </cell>
          <cell r="I3889">
            <v>162.83000000000001</v>
          </cell>
          <cell r="J3889">
            <v>1239.03</v>
          </cell>
          <cell r="K3889" t="str">
            <v>306</v>
          </cell>
        </row>
        <row r="3890">
          <cell r="A3890" t="str">
            <v>110400000</v>
          </cell>
          <cell r="B3890" t="str">
            <v>307C2BH0001</v>
          </cell>
          <cell r="C3890" t="str">
            <v>พระพุทธชินราช</v>
          </cell>
          <cell r="D3890" t="str">
            <v>8 ต.ค. 41</v>
          </cell>
          <cell r="E3890">
            <v>1850</v>
          </cell>
          <cell r="F3890">
            <v>0</v>
          </cell>
          <cell r="G3890">
            <v>20</v>
          </cell>
          <cell r="H3890">
            <v>456.12</v>
          </cell>
          <cell r="I3890">
            <v>456.12</v>
          </cell>
          <cell r="J3890">
            <v>1393.88</v>
          </cell>
          <cell r="K3890" t="str">
            <v>307</v>
          </cell>
        </row>
        <row r="3891">
          <cell r="A3891" t="str">
            <v>110400000</v>
          </cell>
          <cell r="B3891" t="str">
            <v>307C2FA0001</v>
          </cell>
          <cell r="C3891" t="str">
            <v>ป้ายโครงเหล็ก</v>
          </cell>
          <cell r="D3891" t="str">
            <v>29 ธ.ค. 42</v>
          </cell>
          <cell r="E3891">
            <v>34260</v>
          </cell>
          <cell r="F3891">
            <v>0</v>
          </cell>
          <cell r="G3891">
            <v>20</v>
          </cell>
          <cell r="H3891">
            <v>56.32</v>
          </cell>
          <cell r="I3891">
            <v>56.32</v>
          </cell>
          <cell r="J3891">
            <v>34203.68</v>
          </cell>
          <cell r="K3891" t="str">
            <v>307</v>
          </cell>
        </row>
        <row r="3892">
          <cell r="A3892" t="str">
            <v>110400000</v>
          </cell>
          <cell r="B3892" t="str">
            <v>307C2FA0002</v>
          </cell>
          <cell r="C3892" t="str">
            <v>ประตูเหล็กดัด</v>
          </cell>
          <cell r="D3892" t="str">
            <v>31 มี.ค. 42</v>
          </cell>
          <cell r="E3892">
            <v>2600</v>
          </cell>
          <cell r="F3892">
            <v>0</v>
          </cell>
          <cell r="G3892">
            <v>20</v>
          </cell>
          <cell r="H3892">
            <v>393.18</v>
          </cell>
          <cell r="I3892">
            <v>393.18</v>
          </cell>
          <cell r="J3892">
            <v>2206.8200000000002</v>
          </cell>
          <cell r="K3892" t="str">
            <v>307</v>
          </cell>
        </row>
        <row r="3893">
          <cell r="A3893" t="str">
            <v>110400000</v>
          </cell>
          <cell r="B3893" t="str">
            <v>307C2FA0003</v>
          </cell>
          <cell r="C3893" t="str">
            <v>ป้ายสำนักงาน</v>
          </cell>
          <cell r="D3893" t="str">
            <v>5 เม.ย. 42</v>
          </cell>
          <cell r="E3893">
            <v>19015.52</v>
          </cell>
          <cell r="F3893">
            <v>0</v>
          </cell>
          <cell r="G3893">
            <v>20</v>
          </cell>
          <cell r="H3893">
            <v>2823.65</v>
          </cell>
          <cell r="I3893">
            <v>2823.65</v>
          </cell>
          <cell r="J3893">
            <v>16191.87</v>
          </cell>
          <cell r="K3893" t="str">
            <v>307</v>
          </cell>
        </row>
        <row r="3894">
          <cell r="A3894" t="str">
            <v>110400000</v>
          </cell>
          <cell r="B3894" t="str">
            <v>307C2FA0004</v>
          </cell>
          <cell r="C3894" t="str">
            <v>อุปกรณ์ตกแต่งสำนักงาน(ช่างไฟฟ้า)</v>
          </cell>
          <cell r="D3894" t="str">
            <v>5 เม.ย. 42</v>
          </cell>
          <cell r="E3894">
            <v>6735.74</v>
          </cell>
          <cell r="F3894">
            <v>0</v>
          </cell>
          <cell r="G3894">
            <v>20</v>
          </cell>
          <cell r="H3894">
            <v>1000.22</v>
          </cell>
          <cell r="I3894">
            <v>1000.22</v>
          </cell>
          <cell r="J3894">
            <v>5735.52</v>
          </cell>
          <cell r="K3894" t="str">
            <v>307</v>
          </cell>
        </row>
        <row r="3895">
          <cell r="A3895" t="str">
            <v>110400000</v>
          </cell>
          <cell r="B3895" t="str">
            <v>307C2FA0005</v>
          </cell>
          <cell r="C3895" t="str">
            <v>อุปกรณ์ตกแต่งสำนักงาน(ช่างอลูมิเนียม)</v>
          </cell>
          <cell r="D3895" t="str">
            <v>5 เม.ย. 42</v>
          </cell>
          <cell r="E3895">
            <v>10648.74</v>
          </cell>
          <cell r="F3895">
            <v>0</v>
          </cell>
          <cell r="G3895">
            <v>20</v>
          </cell>
          <cell r="H3895">
            <v>1581.26</v>
          </cell>
          <cell r="I3895">
            <v>1581.26</v>
          </cell>
          <cell r="J3895">
            <v>9067.48</v>
          </cell>
          <cell r="K3895" t="str">
            <v>307</v>
          </cell>
        </row>
        <row r="3896">
          <cell r="A3896" t="str">
            <v>110400000</v>
          </cell>
          <cell r="B3896" t="str">
            <v>307C2FA0006</v>
          </cell>
          <cell r="C3896" t="str">
            <v>มู่ลี่ขนาด1.04*.64</v>
          </cell>
          <cell r="D3896" t="str">
            <v>18 ต.ค. 42</v>
          </cell>
          <cell r="E3896">
            <v>28000</v>
          </cell>
          <cell r="F3896">
            <v>0</v>
          </cell>
          <cell r="G3896">
            <v>20</v>
          </cell>
          <cell r="H3896">
            <v>1150.68</v>
          </cell>
          <cell r="I3896">
            <v>1150.68</v>
          </cell>
          <cell r="J3896">
            <v>26849.32</v>
          </cell>
          <cell r="K3896" t="str">
            <v>307</v>
          </cell>
        </row>
        <row r="3897">
          <cell r="A3897" t="str">
            <v>110400000</v>
          </cell>
          <cell r="B3897" t="str">
            <v>307C2FA0007</v>
          </cell>
          <cell r="C3897" t="str">
            <v>มู่ลี่ขนาด1.24*2.64</v>
          </cell>
          <cell r="D3897" t="str">
            <v>18 ต.ค. 42</v>
          </cell>
          <cell r="E3897">
            <v>28000</v>
          </cell>
          <cell r="F3897">
            <v>0</v>
          </cell>
          <cell r="G3897">
            <v>20</v>
          </cell>
          <cell r="H3897">
            <v>1150.68</v>
          </cell>
          <cell r="I3897">
            <v>1150.68</v>
          </cell>
          <cell r="J3897">
            <v>26849.32</v>
          </cell>
          <cell r="K3897" t="str">
            <v>307</v>
          </cell>
        </row>
        <row r="3898">
          <cell r="A3898" t="str">
            <v>110400000</v>
          </cell>
          <cell r="B3898" t="str">
            <v>307C2IC001</v>
          </cell>
          <cell r="C3898" t="str">
            <v>ส่วนปรัปปรุงสำนักงาน</v>
          </cell>
          <cell r="D3898" t="str">
            <v>10 ก.พ. 42</v>
          </cell>
          <cell r="E3898">
            <v>4680</v>
          </cell>
          <cell r="F3898">
            <v>0</v>
          </cell>
          <cell r="G3898">
            <v>20</v>
          </cell>
          <cell r="H3898">
            <v>833.44</v>
          </cell>
          <cell r="I3898">
            <v>833.44</v>
          </cell>
          <cell r="J3898">
            <v>3846.56</v>
          </cell>
          <cell r="K3898" t="str">
            <v>307</v>
          </cell>
        </row>
        <row r="3899">
          <cell r="A3899" t="str">
            <v>110400000</v>
          </cell>
          <cell r="B3899" t="str">
            <v>307C2IC002</v>
          </cell>
          <cell r="C3899" t="str">
            <v>เหล็กดัด</v>
          </cell>
          <cell r="D3899" t="str">
            <v>31 มี.ค. 42</v>
          </cell>
          <cell r="E3899">
            <v>2600</v>
          </cell>
          <cell r="F3899">
            <v>0</v>
          </cell>
          <cell r="G3899">
            <v>20</v>
          </cell>
          <cell r="H3899">
            <v>393.18</v>
          </cell>
          <cell r="I3899">
            <v>393.18</v>
          </cell>
          <cell r="J3899">
            <v>2206.8200000000002</v>
          </cell>
          <cell r="K3899" t="str">
            <v>307</v>
          </cell>
        </row>
        <row r="3900">
          <cell r="A3900" t="str">
            <v>110400000</v>
          </cell>
          <cell r="B3900" t="str">
            <v>307C2KB0002</v>
          </cell>
          <cell r="C3900" t="str">
            <v>ตู้เอกสาร</v>
          </cell>
          <cell r="D3900" t="str">
            <v>27 ธ.ค. 42</v>
          </cell>
          <cell r="E3900">
            <v>2400</v>
          </cell>
          <cell r="F3900">
            <v>0</v>
          </cell>
          <cell r="G3900">
            <v>20</v>
          </cell>
          <cell r="H3900">
            <v>6.58</v>
          </cell>
          <cell r="I3900">
            <v>6.58</v>
          </cell>
          <cell r="J3900">
            <v>2393.42</v>
          </cell>
          <cell r="K3900" t="str">
            <v>307</v>
          </cell>
        </row>
        <row r="3901">
          <cell r="A3901" t="str">
            <v>110400000</v>
          </cell>
          <cell r="B3901" t="str">
            <v>307C2MT0001</v>
          </cell>
          <cell r="C3901" t="str">
            <v>ที่นอน</v>
          </cell>
          <cell r="D3901" t="str">
            <v>29 ธ.ค. 41</v>
          </cell>
          <cell r="E3901">
            <v>1400</v>
          </cell>
          <cell r="F3901">
            <v>0</v>
          </cell>
          <cell r="G3901">
            <v>20</v>
          </cell>
          <cell r="H3901">
            <v>282.27999999999997</v>
          </cell>
          <cell r="I3901">
            <v>282.27999999999997</v>
          </cell>
          <cell r="J3901">
            <v>1117.72</v>
          </cell>
          <cell r="K3901" t="str">
            <v>307</v>
          </cell>
        </row>
        <row r="3902">
          <cell r="A3902" t="str">
            <v>110400000</v>
          </cell>
          <cell r="B3902" t="str">
            <v>307C2MT0002</v>
          </cell>
          <cell r="C3902" t="str">
            <v>ที่นอน</v>
          </cell>
          <cell r="D3902" t="str">
            <v>29 ธ.ค. 41</v>
          </cell>
          <cell r="E3902">
            <v>1700</v>
          </cell>
          <cell r="F3902">
            <v>0</v>
          </cell>
          <cell r="G3902">
            <v>20</v>
          </cell>
          <cell r="H3902">
            <v>342.83</v>
          </cell>
          <cell r="I3902">
            <v>342.83</v>
          </cell>
          <cell r="J3902">
            <v>1357.17</v>
          </cell>
          <cell r="K3902" t="str">
            <v>307</v>
          </cell>
        </row>
        <row r="3903">
          <cell r="A3903" t="str">
            <v>110400000</v>
          </cell>
          <cell r="B3903" t="str">
            <v>307C2MT0003</v>
          </cell>
          <cell r="C3903" t="str">
            <v>ที่นอน</v>
          </cell>
          <cell r="D3903" t="str">
            <v>29 ธ.ค. 41</v>
          </cell>
          <cell r="E3903">
            <v>1400</v>
          </cell>
          <cell r="F3903">
            <v>0</v>
          </cell>
          <cell r="G3903">
            <v>20</v>
          </cell>
          <cell r="H3903">
            <v>282.27999999999997</v>
          </cell>
          <cell r="I3903">
            <v>282.27999999999997</v>
          </cell>
          <cell r="J3903">
            <v>1117.72</v>
          </cell>
          <cell r="K3903" t="str">
            <v>307</v>
          </cell>
        </row>
        <row r="3904">
          <cell r="A3904" t="str">
            <v>110400000</v>
          </cell>
          <cell r="B3904" t="str">
            <v>307C2OT0001</v>
          </cell>
          <cell r="C3904" t="str">
            <v>เสื่อน้ำมัน</v>
          </cell>
          <cell r="D3904" t="str">
            <v>4 พ.ย. 41</v>
          </cell>
          <cell r="E3904">
            <v>690</v>
          </cell>
          <cell r="F3904">
            <v>0</v>
          </cell>
          <cell r="G3904">
            <v>20</v>
          </cell>
          <cell r="H3904">
            <v>159.91999999999999</v>
          </cell>
          <cell r="I3904">
            <v>159.91999999999999</v>
          </cell>
          <cell r="J3904">
            <v>530.08000000000004</v>
          </cell>
          <cell r="K3904" t="str">
            <v>307</v>
          </cell>
        </row>
        <row r="3905">
          <cell r="A3905" t="str">
            <v>110400000</v>
          </cell>
          <cell r="B3905" t="str">
            <v>307C2TU0001</v>
          </cell>
          <cell r="C3905" t="str">
            <v>ตู้เสื้อผ้า</v>
          </cell>
          <cell r="D3905" t="str">
            <v>29 ธ.ค. 41</v>
          </cell>
          <cell r="E3905">
            <v>1700</v>
          </cell>
          <cell r="F3905">
            <v>0</v>
          </cell>
          <cell r="G3905">
            <v>20</v>
          </cell>
          <cell r="H3905">
            <v>342.83</v>
          </cell>
          <cell r="I3905">
            <v>342.83</v>
          </cell>
          <cell r="J3905">
            <v>1357.17</v>
          </cell>
          <cell r="K3905" t="str">
            <v>307</v>
          </cell>
        </row>
        <row r="3906">
          <cell r="A3906" t="str">
            <v>110400000</v>
          </cell>
          <cell r="B3906" t="str">
            <v>307C2TU0002</v>
          </cell>
          <cell r="C3906" t="str">
            <v>ตู้เสื้อผ้า</v>
          </cell>
          <cell r="D3906" t="str">
            <v>29 ธ.ค. 41</v>
          </cell>
          <cell r="E3906">
            <v>1700</v>
          </cell>
          <cell r="F3906">
            <v>0</v>
          </cell>
          <cell r="G3906">
            <v>20</v>
          </cell>
          <cell r="H3906">
            <v>342.83</v>
          </cell>
          <cell r="I3906">
            <v>342.83</v>
          </cell>
          <cell r="J3906">
            <v>1357.17</v>
          </cell>
          <cell r="K3906" t="str">
            <v>307</v>
          </cell>
        </row>
        <row r="3907">
          <cell r="A3907" t="str">
            <v>110400000</v>
          </cell>
          <cell r="B3907" t="str">
            <v>307C2TU0003</v>
          </cell>
          <cell r="C3907" t="str">
            <v>ตู้เสื้อผ้า</v>
          </cell>
          <cell r="D3907" t="str">
            <v>6 พ.ย. 41</v>
          </cell>
          <cell r="E3907">
            <v>1920</v>
          </cell>
          <cell r="F3907">
            <v>0</v>
          </cell>
          <cell r="G3907">
            <v>20</v>
          </cell>
          <cell r="H3907">
            <v>442.88</v>
          </cell>
          <cell r="I3907">
            <v>442.88</v>
          </cell>
          <cell r="J3907">
            <v>1477.12</v>
          </cell>
          <cell r="K3907" t="str">
            <v>307</v>
          </cell>
        </row>
        <row r="3908">
          <cell r="A3908" t="str">
            <v>110400000</v>
          </cell>
          <cell r="B3908" t="str">
            <v>308C2AS022</v>
          </cell>
          <cell r="C3908" t="str">
            <v>ประตูเหล็กดัด</v>
          </cell>
          <cell r="D3908" t="str">
            <v>14 ก.ค. 42</v>
          </cell>
          <cell r="E3908">
            <v>2500</v>
          </cell>
          <cell r="F3908">
            <v>0</v>
          </cell>
          <cell r="G3908">
            <v>20</v>
          </cell>
          <cell r="H3908">
            <v>234.27</v>
          </cell>
          <cell r="I3908">
            <v>234.27</v>
          </cell>
          <cell r="J3908">
            <v>2265.73</v>
          </cell>
          <cell r="K3908" t="str">
            <v>308</v>
          </cell>
        </row>
        <row r="3909">
          <cell r="A3909" t="str">
            <v>110400000</v>
          </cell>
          <cell r="B3909" t="str">
            <v>308C2AS023</v>
          </cell>
          <cell r="C3909" t="str">
            <v>ประตูเหล็กดัดหน้าต่าง 3 บาน</v>
          </cell>
          <cell r="D3909" t="str">
            <v>14 ก.ค. 42</v>
          </cell>
          <cell r="E3909">
            <v>810</v>
          </cell>
          <cell r="F3909">
            <v>0</v>
          </cell>
          <cell r="G3909">
            <v>20</v>
          </cell>
          <cell r="H3909">
            <v>75.91</v>
          </cell>
          <cell r="I3909">
            <v>75.91</v>
          </cell>
          <cell r="J3909">
            <v>734.09</v>
          </cell>
          <cell r="K3909" t="str">
            <v>308</v>
          </cell>
        </row>
        <row r="3910">
          <cell r="A3910" t="str">
            <v>110400000</v>
          </cell>
          <cell r="B3910" t="str">
            <v>308C2BH0001</v>
          </cell>
          <cell r="C3910" t="str">
            <v>พระพุทธชินราช</v>
          </cell>
          <cell r="D3910" t="str">
            <v>2 ก.ค. 41</v>
          </cell>
          <cell r="E3910">
            <v>1900</v>
          </cell>
          <cell r="F3910">
            <v>0</v>
          </cell>
          <cell r="G3910">
            <v>20</v>
          </cell>
          <cell r="H3910">
            <v>570.46</v>
          </cell>
          <cell r="I3910">
            <v>570.46</v>
          </cell>
          <cell r="J3910">
            <v>1329.54</v>
          </cell>
          <cell r="K3910" t="str">
            <v>308</v>
          </cell>
        </row>
        <row r="3911">
          <cell r="A3911" t="str">
            <v>110400000</v>
          </cell>
          <cell r="B3911" t="str">
            <v>308C2FA0001</v>
          </cell>
          <cell r="C3911" t="str">
            <v>เตียนนอน</v>
          </cell>
          <cell r="D3911" t="str">
            <v>30 พ.ย. 42</v>
          </cell>
          <cell r="E3911">
            <v>5100</v>
          </cell>
          <cell r="F3911">
            <v>0</v>
          </cell>
          <cell r="G3911">
            <v>20</v>
          </cell>
          <cell r="H3911">
            <v>89.42</v>
          </cell>
          <cell r="I3911">
            <v>89.42</v>
          </cell>
          <cell r="J3911">
            <v>5010.58</v>
          </cell>
          <cell r="K3911" t="str">
            <v>308</v>
          </cell>
        </row>
        <row r="3912">
          <cell r="A3912" t="str">
            <v>110400000</v>
          </cell>
          <cell r="B3912" t="str">
            <v>308C2IC0001</v>
          </cell>
          <cell r="C3912" t="str">
            <v>ค่าตกแต่งภายในสนง.</v>
          </cell>
          <cell r="D3912" t="str">
            <v>30 ธ.ค. 41</v>
          </cell>
          <cell r="E3912">
            <v>117850</v>
          </cell>
          <cell r="F3912">
            <v>0</v>
          </cell>
          <cell r="G3912">
            <v>20</v>
          </cell>
          <cell r="H3912">
            <v>23699.18</v>
          </cell>
          <cell r="I3912">
            <v>23699.18</v>
          </cell>
          <cell r="J3912">
            <v>94150.82</v>
          </cell>
          <cell r="K3912" t="str">
            <v>308</v>
          </cell>
        </row>
        <row r="3913">
          <cell r="A3913" t="str">
            <v>110400000</v>
          </cell>
          <cell r="B3913" t="str">
            <v>308C2MT0001</v>
          </cell>
          <cell r="C3913" t="str">
            <v>ที่นอน 35"6"</v>
          </cell>
          <cell r="D3913" t="str">
            <v>5 พ.ย. 41</v>
          </cell>
          <cell r="E3913">
            <v>1500</v>
          </cell>
          <cell r="F3913">
            <v>0</v>
          </cell>
          <cell r="G3913">
            <v>20</v>
          </cell>
          <cell r="H3913">
            <v>346.86</v>
          </cell>
          <cell r="I3913">
            <v>346.86</v>
          </cell>
          <cell r="J3913">
            <v>1153.1400000000001</v>
          </cell>
          <cell r="K3913" t="str">
            <v>308</v>
          </cell>
        </row>
        <row r="3914">
          <cell r="A3914" t="str">
            <v>110400000</v>
          </cell>
          <cell r="B3914" t="str">
            <v>308C2MT0002</v>
          </cell>
          <cell r="C3914" t="str">
            <v>ที่นอน 35"6"</v>
          </cell>
          <cell r="D3914" t="str">
            <v>5 พ.ย. 41</v>
          </cell>
          <cell r="E3914">
            <v>1500</v>
          </cell>
          <cell r="F3914">
            <v>0</v>
          </cell>
          <cell r="G3914">
            <v>20</v>
          </cell>
          <cell r="H3914">
            <v>346.86</v>
          </cell>
          <cell r="I3914">
            <v>346.86</v>
          </cell>
          <cell r="J3914">
            <v>1153.1400000000001</v>
          </cell>
          <cell r="K3914" t="str">
            <v>308</v>
          </cell>
        </row>
        <row r="3915">
          <cell r="A3915" t="str">
            <v>110400000</v>
          </cell>
          <cell r="B3915" t="str">
            <v>308C2MT0003</v>
          </cell>
          <cell r="C3915" t="str">
            <v>ที่นอน 35"6"</v>
          </cell>
          <cell r="D3915" t="str">
            <v>5 พ.ย. 41</v>
          </cell>
          <cell r="E3915">
            <v>1500</v>
          </cell>
          <cell r="F3915">
            <v>0</v>
          </cell>
          <cell r="G3915">
            <v>20</v>
          </cell>
          <cell r="H3915">
            <v>346.86</v>
          </cell>
          <cell r="I3915">
            <v>346.86</v>
          </cell>
          <cell r="J3915">
            <v>1153.1400000000001</v>
          </cell>
          <cell r="K3915" t="str">
            <v>308</v>
          </cell>
        </row>
        <row r="3916">
          <cell r="A3916" t="str">
            <v>110400000</v>
          </cell>
          <cell r="B3916" t="str">
            <v>308C2TU0001</v>
          </cell>
          <cell r="C3916" t="str">
            <v>ตู้เสื้อผ้า</v>
          </cell>
          <cell r="D3916" t="str">
            <v>5 พ.ย. 41</v>
          </cell>
          <cell r="E3916">
            <v>1800</v>
          </cell>
          <cell r="F3916">
            <v>0</v>
          </cell>
          <cell r="G3916">
            <v>20</v>
          </cell>
          <cell r="H3916">
            <v>416.26</v>
          </cell>
          <cell r="I3916">
            <v>416.26</v>
          </cell>
          <cell r="J3916">
            <v>1383.74</v>
          </cell>
          <cell r="K3916" t="str">
            <v>308</v>
          </cell>
        </row>
        <row r="3917">
          <cell r="A3917" t="str">
            <v>110400000</v>
          </cell>
          <cell r="B3917" t="str">
            <v>308C2TU0002</v>
          </cell>
          <cell r="C3917" t="str">
            <v>ตู้เสื้อผ้า</v>
          </cell>
          <cell r="D3917" t="str">
            <v>5 พ.ย. 41</v>
          </cell>
          <cell r="E3917">
            <v>1800</v>
          </cell>
          <cell r="F3917">
            <v>0</v>
          </cell>
          <cell r="G3917">
            <v>20</v>
          </cell>
          <cell r="H3917">
            <v>416.26</v>
          </cell>
          <cell r="I3917">
            <v>416.26</v>
          </cell>
          <cell r="J3917">
            <v>1383.74</v>
          </cell>
          <cell r="K3917" t="str">
            <v>308</v>
          </cell>
        </row>
        <row r="3918">
          <cell r="A3918" t="str">
            <v>110400000</v>
          </cell>
          <cell r="B3918" t="str">
            <v>308C2TU0003</v>
          </cell>
          <cell r="C3918" t="str">
            <v>ตู้เสื้อผ้า</v>
          </cell>
          <cell r="D3918" t="str">
            <v>5 พ.ย. 41</v>
          </cell>
          <cell r="E3918">
            <v>1800</v>
          </cell>
          <cell r="F3918">
            <v>0</v>
          </cell>
          <cell r="G3918">
            <v>20</v>
          </cell>
          <cell r="H3918">
            <v>416.26</v>
          </cell>
          <cell r="I3918">
            <v>416.26</v>
          </cell>
          <cell r="J3918">
            <v>1383.74</v>
          </cell>
          <cell r="K3918" t="str">
            <v>308</v>
          </cell>
        </row>
        <row r="3919">
          <cell r="A3919" t="str">
            <v>110400000</v>
          </cell>
          <cell r="B3919" t="str">
            <v>309C2BH0001</v>
          </cell>
          <cell r="C3919" t="str">
            <v>พระพุทธชินราช</v>
          </cell>
          <cell r="D3919" t="str">
            <v>8 ต.ค. 41</v>
          </cell>
          <cell r="E3919">
            <v>1850</v>
          </cell>
          <cell r="F3919">
            <v>0</v>
          </cell>
          <cell r="G3919">
            <v>20</v>
          </cell>
          <cell r="H3919">
            <v>456.12</v>
          </cell>
          <cell r="I3919">
            <v>456.12</v>
          </cell>
          <cell r="J3919">
            <v>1393.88</v>
          </cell>
          <cell r="K3919" t="str">
            <v>309</v>
          </cell>
        </row>
        <row r="3920">
          <cell r="A3920" t="str">
            <v>110400000</v>
          </cell>
          <cell r="B3920" t="str">
            <v>309C2FA0001</v>
          </cell>
          <cell r="C3920" t="str">
            <v>ป้ายโครงเหล็ก</v>
          </cell>
          <cell r="D3920" t="str">
            <v>13 ม.ค. 42</v>
          </cell>
          <cell r="E3920">
            <v>34260</v>
          </cell>
          <cell r="F3920">
            <v>0</v>
          </cell>
          <cell r="G3920">
            <v>20</v>
          </cell>
          <cell r="H3920">
            <v>6626.73</v>
          </cell>
          <cell r="I3920">
            <v>6626.73</v>
          </cell>
          <cell r="J3920">
            <v>27633.27</v>
          </cell>
          <cell r="K3920" t="str">
            <v>309</v>
          </cell>
        </row>
        <row r="3921">
          <cell r="A3921" t="str">
            <v>110400000</v>
          </cell>
          <cell r="B3921" t="str">
            <v>309C2FA0002</v>
          </cell>
          <cell r="C3921" t="str">
            <v>ป้ายสำนักงาน</v>
          </cell>
          <cell r="D3921" t="str">
            <v>5 เม.ย. 42</v>
          </cell>
          <cell r="E3921">
            <v>13112.35</v>
          </cell>
          <cell r="F3921">
            <v>0</v>
          </cell>
          <cell r="G3921">
            <v>20</v>
          </cell>
          <cell r="H3921">
            <v>1947.11</v>
          </cell>
          <cell r="I3921">
            <v>1947.11</v>
          </cell>
          <cell r="J3921">
            <v>11165.24</v>
          </cell>
          <cell r="K3921" t="str">
            <v>309</v>
          </cell>
        </row>
        <row r="3922">
          <cell r="A3922" t="str">
            <v>110400000</v>
          </cell>
          <cell r="B3922" t="str">
            <v>309C2FA0003</v>
          </cell>
          <cell r="C3922" t="str">
            <v>อุปกรณ์ตกแต่งสำนักงาน(ช่างไฟฟ้า)</v>
          </cell>
          <cell r="D3922" t="str">
            <v>5 เม.ย. 42</v>
          </cell>
          <cell r="E3922">
            <v>4644.7</v>
          </cell>
          <cell r="F3922">
            <v>0</v>
          </cell>
          <cell r="G3922">
            <v>20</v>
          </cell>
          <cell r="H3922">
            <v>689.72</v>
          </cell>
          <cell r="I3922">
            <v>689.72</v>
          </cell>
          <cell r="J3922">
            <v>3954.98</v>
          </cell>
          <cell r="K3922" t="str">
            <v>309</v>
          </cell>
        </row>
        <row r="3923">
          <cell r="A3923" t="str">
            <v>110400000</v>
          </cell>
          <cell r="B3923" t="str">
            <v>309C2FA0004</v>
          </cell>
          <cell r="C3923" t="str">
            <v>อุปกรณ์ตกแต่งสำนักงาน(ช่างอลูมิเนียม)</v>
          </cell>
          <cell r="D3923" t="str">
            <v>5 เม.ย. 42</v>
          </cell>
          <cell r="E3923">
            <v>7342.95</v>
          </cell>
          <cell r="F3923">
            <v>0</v>
          </cell>
          <cell r="G3923">
            <v>20</v>
          </cell>
          <cell r="H3923">
            <v>1090.3900000000001</v>
          </cell>
          <cell r="I3923">
            <v>1090.3900000000001</v>
          </cell>
          <cell r="J3923">
            <v>6252.56</v>
          </cell>
          <cell r="K3923" t="str">
            <v>309</v>
          </cell>
        </row>
        <row r="3924">
          <cell r="A3924" t="str">
            <v>110400000</v>
          </cell>
          <cell r="B3924" t="str">
            <v>309C2FA0005</v>
          </cell>
          <cell r="C3924" t="str">
            <v>เตียนเหล็ก</v>
          </cell>
          <cell r="D3924" t="str">
            <v>30 ธ.ค. 42</v>
          </cell>
          <cell r="E3924">
            <v>1214.97</v>
          </cell>
          <cell r="F3924">
            <v>0</v>
          </cell>
          <cell r="G3924">
            <v>20</v>
          </cell>
          <cell r="H3924">
            <v>1.33</v>
          </cell>
          <cell r="I3924">
            <v>1.33</v>
          </cell>
          <cell r="J3924">
            <v>1213.6400000000001</v>
          </cell>
          <cell r="K3924" t="str">
            <v>309</v>
          </cell>
        </row>
        <row r="3925">
          <cell r="A3925" t="str">
            <v>110400000</v>
          </cell>
          <cell r="B3925" t="str">
            <v>309C2KB0002</v>
          </cell>
          <cell r="C3925" t="str">
            <v>ตู้ทึบ</v>
          </cell>
          <cell r="D3925" t="str">
            <v>30 ธ.ค. 42</v>
          </cell>
          <cell r="E3925">
            <v>1401.87</v>
          </cell>
          <cell r="F3925">
            <v>0</v>
          </cell>
          <cell r="G3925">
            <v>20</v>
          </cell>
          <cell r="H3925">
            <v>1.54</v>
          </cell>
          <cell r="I3925">
            <v>1.54</v>
          </cell>
          <cell r="J3925">
            <v>1400.33</v>
          </cell>
          <cell r="K3925" t="str">
            <v>309</v>
          </cell>
        </row>
        <row r="3926">
          <cell r="A3926" t="str">
            <v>110400000</v>
          </cell>
          <cell r="B3926" t="str">
            <v>309C2KB0003</v>
          </cell>
          <cell r="C3926" t="str">
            <v>ตู้เอกสาร</v>
          </cell>
          <cell r="D3926" t="str">
            <v>30 ธ.ค. 42</v>
          </cell>
          <cell r="E3926">
            <v>2242.98</v>
          </cell>
          <cell r="F3926">
            <v>0</v>
          </cell>
          <cell r="G3926">
            <v>20</v>
          </cell>
          <cell r="H3926">
            <v>2.46</v>
          </cell>
          <cell r="I3926">
            <v>2.46</v>
          </cell>
          <cell r="J3926">
            <v>2240.52</v>
          </cell>
          <cell r="K3926" t="str">
            <v>309</v>
          </cell>
        </row>
        <row r="3927">
          <cell r="A3927" t="str">
            <v>110400000</v>
          </cell>
          <cell r="B3927" t="str">
            <v>309C2TU0001</v>
          </cell>
          <cell r="C3927" t="str">
            <v>ตู้เสื้อผ้า</v>
          </cell>
          <cell r="D3927" t="str">
            <v>9 พ.ย. 41</v>
          </cell>
          <cell r="E3927">
            <v>1363.64</v>
          </cell>
          <cell r="F3927">
            <v>0</v>
          </cell>
          <cell r="G3927">
            <v>20</v>
          </cell>
          <cell r="H3927">
            <v>312.32</v>
          </cell>
          <cell r="I3927">
            <v>312.32</v>
          </cell>
          <cell r="J3927">
            <v>1051.32</v>
          </cell>
          <cell r="K3927" t="str">
            <v>309</v>
          </cell>
        </row>
        <row r="3928">
          <cell r="A3928" t="str">
            <v>110400000</v>
          </cell>
          <cell r="B3928" t="str">
            <v>400C2AS003</v>
          </cell>
          <cell r="C3928" t="str">
            <v>เครื่องปรับอากาศ</v>
          </cell>
          <cell r="D3928" t="str">
            <v>22 มี.ค. 42</v>
          </cell>
          <cell r="E3928">
            <v>20500</v>
          </cell>
          <cell r="F3928">
            <v>0</v>
          </cell>
          <cell r="G3928">
            <v>20</v>
          </cell>
          <cell r="H3928">
            <v>3201.39</v>
          </cell>
          <cell r="I3928">
            <v>3201.39</v>
          </cell>
          <cell r="J3928">
            <v>17298.61</v>
          </cell>
          <cell r="K3928" t="str">
            <v>400</v>
          </cell>
        </row>
        <row r="3929">
          <cell r="A3929" t="str">
            <v>110400000</v>
          </cell>
          <cell r="B3929" t="str">
            <v>400C2AS004</v>
          </cell>
          <cell r="C3929" t="str">
            <v>ค่าตกแต่งสำนักงาน</v>
          </cell>
          <cell r="D3929" t="str">
            <v>31 มี.ค. 42</v>
          </cell>
          <cell r="E3929">
            <v>1066</v>
          </cell>
          <cell r="F3929">
            <v>0</v>
          </cell>
          <cell r="G3929">
            <v>20</v>
          </cell>
          <cell r="H3929">
            <v>161.21</v>
          </cell>
          <cell r="I3929">
            <v>161.21</v>
          </cell>
          <cell r="J3929">
            <v>904.79</v>
          </cell>
          <cell r="K3929" t="str">
            <v>400</v>
          </cell>
        </row>
        <row r="3930">
          <cell r="A3930" t="str">
            <v>110400000</v>
          </cell>
          <cell r="B3930" t="str">
            <v>400C2AS005</v>
          </cell>
          <cell r="C3930" t="str">
            <v>ค่าตกแต่งสำนักงาน</v>
          </cell>
          <cell r="D3930" t="str">
            <v>22 มี.ค. 42</v>
          </cell>
          <cell r="E3930">
            <v>4362</v>
          </cell>
          <cell r="F3930">
            <v>0</v>
          </cell>
          <cell r="G3930">
            <v>20</v>
          </cell>
          <cell r="H3930">
            <v>681.15</v>
          </cell>
          <cell r="I3930">
            <v>681.15</v>
          </cell>
          <cell r="J3930">
            <v>3680.85</v>
          </cell>
          <cell r="K3930" t="str">
            <v>400</v>
          </cell>
        </row>
        <row r="3931">
          <cell r="A3931" t="str">
            <v>110400000</v>
          </cell>
          <cell r="B3931" t="str">
            <v>400C2BH0001</v>
          </cell>
          <cell r="C3931" t="str">
            <v>พระพุทธชินราช</v>
          </cell>
          <cell r="D3931" t="str">
            <v>2 ก.ค. 41</v>
          </cell>
          <cell r="E3931">
            <v>1900</v>
          </cell>
          <cell r="F3931">
            <v>0</v>
          </cell>
          <cell r="G3931">
            <v>20</v>
          </cell>
          <cell r="H3931">
            <v>570.46</v>
          </cell>
          <cell r="I3931">
            <v>570.46</v>
          </cell>
          <cell r="J3931">
            <v>1329.54</v>
          </cell>
          <cell r="K3931" t="str">
            <v>400</v>
          </cell>
        </row>
        <row r="3932">
          <cell r="A3932" t="str">
            <v>110400000</v>
          </cell>
          <cell r="B3932" t="str">
            <v>400C2FA0001</v>
          </cell>
          <cell r="C3932" t="str">
            <v>ตู้เสื้อผ้า</v>
          </cell>
          <cell r="D3932" t="str">
            <v>12 ม.ค. 42</v>
          </cell>
          <cell r="E3932">
            <v>2100</v>
          </cell>
          <cell r="F3932">
            <v>0</v>
          </cell>
          <cell r="G3932">
            <v>20</v>
          </cell>
          <cell r="H3932">
            <v>407.33</v>
          </cell>
          <cell r="I3932">
            <v>407.33</v>
          </cell>
          <cell r="J3932">
            <v>1692.67</v>
          </cell>
          <cell r="K3932" t="str">
            <v>400</v>
          </cell>
        </row>
        <row r="3933">
          <cell r="A3933" t="str">
            <v>110400000</v>
          </cell>
          <cell r="B3933" t="str">
            <v>400C2FA0002</v>
          </cell>
          <cell r="C3933" t="str">
            <v>ตู้เสื้อผ้า</v>
          </cell>
          <cell r="D3933" t="str">
            <v>12 ม.ค. 42</v>
          </cell>
          <cell r="E3933">
            <v>2100</v>
          </cell>
          <cell r="F3933">
            <v>0</v>
          </cell>
          <cell r="G3933">
            <v>20</v>
          </cell>
          <cell r="H3933">
            <v>407.33</v>
          </cell>
          <cell r="I3933">
            <v>407.33</v>
          </cell>
          <cell r="J3933">
            <v>1692.67</v>
          </cell>
          <cell r="K3933" t="str">
            <v>400</v>
          </cell>
        </row>
        <row r="3934">
          <cell r="A3934" t="str">
            <v>110400000</v>
          </cell>
          <cell r="B3934" t="str">
            <v>400C2FA0003</v>
          </cell>
          <cell r="C3934" t="str">
            <v>เตียงนอน 3.5 ฟุต</v>
          </cell>
          <cell r="D3934" t="str">
            <v>12 ม.ค. 42</v>
          </cell>
          <cell r="E3934">
            <v>2300</v>
          </cell>
          <cell r="F3934">
            <v>0</v>
          </cell>
          <cell r="G3934">
            <v>20</v>
          </cell>
          <cell r="H3934">
            <v>446.16</v>
          </cell>
          <cell r="I3934">
            <v>446.16</v>
          </cell>
          <cell r="J3934">
            <v>1853.84</v>
          </cell>
          <cell r="K3934" t="str">
            <v>400</v>
          </cell>
        </row>
        <row r="3935">
          <cell r="A3935" t="str">
            <v>110400000</v>
          </cell>
          <cell r="B3935" t="str">
            <v>400C2FA0004</v>
          </cell>
          <cell r="C3935" t="str">
            <v>มูลลี่ปรับแสง</v>
          </cell>
          <cell r="D3935" t="str">
            <v>15 มี.ค. 42</v>
          </cell>
          <cell r="E3935">
            <v>1460</v>
          </cell>
          <cell r="F3935">
            <v>0</v>
          </cell>
          <cell r="G3935">
            <v>20</v>
          </cell>
          <cell r="H3935">
            <v>233.6</v>
          </cell>
          <cell r="I3935">
            <v>233.6</v>
          </cell>
          <cell r="J3935">
            <v>1226.4000000000001</v>
          </cell>
          <cell r="K3935" t="str">
            <v>400</v>
          </cell>
        </row>
        <row r="3936">
          <cell r="A3936" t="str">
            <v>110400000</v>
          </cell>
          <cell r="B3936" t="str">
            <v>400C2FA0005</v>
          </cell>
          <cell r="C3936" t="str">
            <v>ที่นอน 3.5 ฟุต</v>
          </cell>
          <cell r="D3936" t="str">
            <v>12 ม.ค. 42</v>
          </cell>
          <cell r="E3936">
            <v>1600</v>
          </cell>
          <cell r="F3936">
            <v>0</v>
          </cell>
          <cell r="G3936">
            <v>20</v>
          </cell>
          <cell r="H3936">
            <v>310.36</v>
          </cell>
          <cell r="I3936">
            <v>310.36</v>
          </cell>
          <cell r="J3936">
            <v>1289.6400000000001</v>
          </cell>
          <cell r="K3936" t="str">
            <v>400</v>
          </cell>
        </row>
        <row r="3937">
          <cell r="A3937" t="str">
            <v>110400000</v>
          </cell>
          <cell r="B3937" t="str">
            <v>400C2FA0006</v>
          </cell>
          <cell r="C3937" t="str">
            <v>โต๊ะอาหารพร้อมเก้าอี้</v>
          </cell>
          <cell r="D3937" t="str">
            <v>12 ม.ค. 42</v>
          </cell>
          <cell r="E3937">
            <v>1600</v>
          </cell>
          <cell r="F3937">
            <v>0</v>
          </cell>
          <cell r="G3937">
            <v>20</v>
          </cell>
          <cell r="H3937">
            <v>310.36</v>
          </cell>
          <cell r="I3937">
            <v>310.36</v>
          </cell>
          <cell r="J3937">
            <v>1289.6400000000001</v>
          </cell>
          <cell r="K3937" t="str">
            <v>400</v>
          </cell>
        </row>
        <row r="3938">
          <cell r="A3938" t="str">
            <v>110400000</v>
          </cell>
          <cell r="B3938" t="str">
            <v>400C2FA0007</v>
          </cell>
          <cell r="C3938" t="str">
            <v>เตียงนอน 6 ฟุต</v>
          </cell>
          <cell r="D3938" t="str">
            <v>12 ม.ค. 42</v>
          </cell>
          <cell r="E3938">
            <v>3200</v>
          </cell>
          <cell r="F3938">
            <v>0</v>
          </cell>
          <cell r="G3938">
            <v>20</v>
          </cell>
          <cell r="H3938">
            <v>620.73</v>
          </cell>
          <cell r="I3938">
            <v>620.73</v>
          </cell>
          <cell r="J3938">
            <v>2579.27</v>
          </cell>
          <cell r="K3938" t="str">
            <v>400</v>
          </cell>
        </row>
        <row r="3939">
          <cell r="A3939" t="str">
            <v>110400000</v>
          </cell>
          <cell r="B3939" t="str">
            <v>400C2FA0008</v>
          </cell>
          <cell r="C3939" t="str">
            <v>ที่นอน 6 ฟุต</v>
          </cell>
          <cell r="D3939" t="str">
            <v>12 ม.ค. 42</v>
          </cell>
          <cell r="E3939">
            <v>2200</v>
          </cell>
          <cell r="F3939">
            <v>0</v>
          </cell>
          <cell r="G3939">
            <v>20</v>
          </cell>
          <cell r="H3939">
            <v>426.72</v>
          </cell>
          <cell r="I3939">
            <v>426.72</v>
          </cell>
          <cell r="J3939">
            <v>1773.28</v>
          </cell>
          <cell r="K3939" t="str">
            <v>400</v>
          </cell>
        </row>
        <row r="3940">
          <cell r="A3940" t="str">
            <v>110400000</v>
          </cell>
          <cell r="B3940" t="str">
            <v>400C2FA0009</v>
          </cell>
          <cell r="C3940" t="str">
            <v>อุปกรณ์เดินสายโทรศัพท์</v>
          </cell>
          <cell r="D3940" t="str">
            <v>12 ม.ค. 42</v>
          </cell>
          <cell r="E3940">
            <v>836.36</v>
          </cell>
          <cell r="F3940">
            <v>0</v>
          </cell>
          <cell r="G3940">
            <v>20</v>
          </cell>
          <cell r="H3940">
            <v>162.26</v>
          </cell>
          <cell r="I3940">
            <v>162.26</v>
          </cell>
          <cell r="J3940">
            <v>674.1</v>
          </cell>
          <cell r="K3940" t="str">
            <v>400</v>
          </cell>
        </row>
        <row r="3941">
          <cell r="A3941" t="str">
            <v>110400000</v>
          </cell>
          <cell r="B3941" t="str">
            <v>400C2FA0010</v>
          </cell>
          <cell r="C3941" t="str">
            <v>อุปกรณ์เดินสายไฟ</v>
          </cell>
          <cell r="D3941" t="str">
            <v>12 ม.ค. 42</v>
          </cell>
          <cell r="E3941">
            <v>2072.73</v>
          </cell>
          <cell r="F3941">
            <v>0</v>
          </cell>
          <cell r="G3941">
            <v>20</v>
          </cell>
          <cell r="H3941">
            <v>402.05</v>
          </cell>
          <cell r="I3941">
            <v>402.05</v>
          </cell>
          <cell r="J3941">
            <v>1670.68</v>
          </cell>
          <cell r="K3941" t="str">
            <v>400</v>
          </cell>
        </row>
        <row r="3942">
          <cell r="A3942" t="str">
            <v>110400000</v>
          </cell>
          <cell r="B3942" t="str">
            <v>400C2FA0011</v>
          </cell>
          <cell r="C3942" t="str">
            <v>อุปกรณ์เดินท่อประปา</v>
          </cell>
          <cell r="D3942" t="str">
            <v>12 ม.ค. 42</v>
          </cell>
          <cell r="E3942">
            <v>900</v>
          </cell>
          <cell r="F3942">
            <v>0</v>
          </cell>
          <cell r="G3942">
            <v>20</v>
          </cell>
          <cell r="H3942">
            <v>174.57</v>
          </cell>
          <cell r="I3942">
            <v>174.57</v>
          </cell>
          <cell r="J3942">
            <v>725.43</v>
          </cell>
          <cell r="K3942" t="str">
            <v>400</v>
          </cell>
        </row>
        <row r="3943">
          <cell r="A3943" t="str">
            <v>110400000</v>
          </cell>
          <cell r="B3943" t="str">
            <v>400C2FA0012</v>
          </cell>
          <cell r="C3943" t="str">
            <v>วาล๊วปั้มน้ำ</v>
          </cell>
          <cell r="D3943" t="str">
            <v>12 ม.ค. 42</v>
          </cell>
          <cell r="E3943">
            <v>545.45000000000005</v>
          </cell>
          <cell r="F3943">
            <v>0</v>
          </cell>
          <cell r="G3943">
            <v>20</v>
          </cell>
          <cell r="H3943">
            <v>105.85</v>
          </cell>
          <cell r="I3943">
            <v>105.85</v>
          </cell>
          <cell r="J3943">
            <v>439.6</v>
          </cell>
          <cell r="K3943" t="str">
            <v>400</v>
          </cell>
        </row>
        <row r="3944">
          <cell r="A3944" t="str">
            <v>110400000</v>
          </cell>
          <cell r="B3944" t="str">
            <v>400C2FA0013</v>
          </cell>
          <cell r="C3944" t="str">
            <v>อุปกรณ์ตกแต่งสำนักงาน</v>
          </cell>
          <cell r="D3944" t="str">
            <v>13 มี.ค. 42</v>
          </cell>
          <cell r="E3944">
            <v>1200</v>
          </cell>
          <cell r="F3944">
            <v>0</v>
          </cell>
          <cell r="G3944">
            <v>20</v>
          </cell>
          <cell r="H3944">
            <v>193.31</v>
          </cell>
          <cell r="I3944">
            <v>193.31</v>
          </cell>
          <cell r="J3944">
            <v>1006.69</v>
          </cell>
          <cell r="K3944" t="str">
            <v>400</v>
          </cell>
        </row>
        <row r="3945">
          <cell r="A3945" t="str">
            <v>110400000</v>
          </cell>
          <cell r="B3945" t="str">
            <v>400C2FA0014</v>
          </cell>
          <cell r="C3945" t="str">
            <v>มูลี่ปรับแสง</v>
          </cell>
          <cell r="D3945" t="str">
            <v>1 เม.ย. 42</v>
          </cell>
          <cell r="E3945">
            <v>1200</v>
          </cell>
          <cell r="F3945">
            <v>0</v>
          </cell>
          <cell r="G3945">
            <v>20</v>
          </cell>
          <cell r="H3945">
            <v>180.82</v>
          </cell>
          <cell r="I3945">
            <v>180.82</v>
          </cell>
          <cell r="J3945">
            <v>1019.18</v>
          </cell>
          <cell r="K3945" t="str">
            <v>400</v>
          </cell>
        </row>
        <row r="3946">
          <cell r="A3946" t="str">
            <v>110400000</v>
          </cell>
          <cell r="B3946" t="str">
            <v>400C2FA0015</v>
          </cell>
          <cell r="C3946" t="str">
            <v>มูลี่ปรับแสง</v>
          </cell>
          <cell r="D3946" t="str">
            <v>1 เม.ย. 42</v>
          </cell>
          <cell r="E3946">
            <v>1910</v>
          </cell>
          <cell r="F3946">
            <v>0</v>
          </cell>
          <cell r="G3946">
            <v>20</v>
          </cell>
          <cell r="H3946">
            <v>287.8</v>
          </cell>
          <cell r="I3946">
            <v>287.8</v>
          </cell>
          <cell r="J3946">
            <v>1622.2</v>
          </cell>
          <cell r="K3946" t="str">
            <v>400</v>
          </cell>
        </row>
        <row r="3947">
          <cell r="A3947" t="str">
            <v>110400000</v>
          </cell>
          <cell r="B3947" t="str">
            <v>400C2FA0016</v>
          </cell>
          <cell r="C3947" t="str">
            <v>โทรทัศน์สี</v>
          </cell>
          <cell r="D3947" t="str">
            <v>28 ต.ค. 42</v>
          </cell>
          <cell r="E3947">
            <v>4803.74</v>
          </cell>
          <cell r="F3947">
            <v>0</v>
          </cell>
          <cell r="G3947">
            <v>20</v>
          </cell>
          <cell r="H3947">
            <v>171.1</v>
          </cell>
          <cell r="I3947">
            <v>171.1</v>
          </cell>
          <cell r="J3947">
            <v>4632.6400000000003</v>
          </cell>
          <cell r="K3947" t="str">
            <v>400</v>
          </cell>
        </row>
        <row r="3948">
          <cell r="A3948" t="str">
            <v>110400000</v>
          </cell>
          <cell r="B3948" t="str">
            <v>400C2IC0001</v>
          </cell>
          <cell r="C3948" t="str">
            <v>ค่าตกแต่งภายใน สนง.</v>
          </cell>
          <cell r="D3948" t="str">
            <v>1 พ.ย. 41</v>
          </cell>
          <cell r="E3948">
            <v>431419</v>
          </cell>
          <cell r="F3948">
            <v>0</v>
          </cell>
          <cell r="G3948">
            <v>20</v>
          </cell>
          <cell r="H3948">
            <v>100703.81</v>
          </cell>
          <cell r="I3948">
            <v>100703.81</v>
          </cell>
          <cell r="J3948">
            <v>330715.19</v>
          </cell>
          <cell r="K3948" t="str">
            <v>400</v>
          </cell>
        </row>
        <row r="3949">
          <cell r="A3949" t="str">
            <v>110400000</v>
          </cell>
          <cell r="B3949" t="str">
            <v>400C2IC006</v>
          </cell>
          <cell r="C3949" t="str">
            <v>เตียงนอน</v>
          </cell>
          <cell r="D3949" t="str">
            <v>12 ม.ค. 42</v>
          </cell>
          <cell r="E3949">
            <v>3200</v>
          </cell>
          <cell r="F3949">
            <v>0</v>
          </cell>
          <cell r="G3949">
            <v>20</v>
          </cell>
          <cell r="H3949">
            <v>620.73</v>
          </cell>
          <cell r="I3949">
            <v>620.73</v>
          </cell>
          <cell r="J3949">
            <v>2579.27</v>
          </cell>
          <cell r="K3949" t="str">
            <v>400</v>
          </cell>
        </row>
        <row r="3950">
          <cell r="A3950" t="str">
            <v>110400000</v>
          </cell>
          <cell r="B3950" t="str">
            <v>400C2KB0016</v>
          </cell>
          <cell r="C3950" t="str">
            <v>กล้องถ่ายรูป</v>
          </cell>
          <cell r="D3950" t="str">
            <v>15 ธ.ค. 42</v>
          </cell>
          <cell r="E3950">
            <v>1542.05</v>
          </cell>
          <cell r="F3950">
            <v>0</v>
          </cell>
          <cell r="G3950">
            <v>20</v>
          </cell>
          <cell r="H3950">
            <v>14.36</v>
          </cell>
          <cell r="I3950">
            <v>14.36</v>
          </cell>
          <cell r="J3950">
            <v>1527.69</v>
          </cell>
          <cell r="K3950" t="str">
            <v>400</v>
          </cell>
        </row>
        <row r="3951">
          <cell r="A3951" t="str">
            <v>110400000</v>
          </cell>
          <cell r="B3951" t="str">
            <v>400C2MU001</v>
          </cell>
          <cell r="C3951" t="str">
            <v>มู่ลี่</v>
          </cell>
          <cell r="D3951" t="str">
            <v>17 พ.ค. 42</v>
          </cell>
          <cell r="E3951">
            <v>1200</v>
          </cell>
          <cell r="F3951">
            <v>0</v>
          </cell>
          <cell r="G3951">
            <v>20</v>
          </cell>
          <cell r="H3951">
            <v>150.57</v>
          </cell>
          <cell r="I3951">
            <v>150.57</v>
          </cell>
          <cell r="J3951">
            <v>1049.43</v>
          </cell>
          <cell r="K3951" t="str">
            <v>400</v>
          </cell>
        </row>
        <row r="3952">
          <cell r="A3952" t="str">
            <v>110400000</v>
          </cell>
          <cell r="B3952" t="str">
            <v>400C2MU002</v>
          </cell>
          <cell r="C3952" t="str">
            <v>มู่ลี่</v>
          </cell>
          <cell r="D3952" t="str">
            <v>1 เม.ย. 42</v>
          </cell>
          <cell r="E3952">
            <v>1910</v>
          </cell>
          <cell r="F3952">
            <v>0</v>
          </cell>
          <cell r="G3952">
            <v>20</v>
          </cell>
          <cell r="H3952">
            <v>287.8</v>
          </cell>
          <cell r="I3952">
            <v>287.8</v>
          </cell>
          <cell r="J3952">
            <v>1622.2</v>
          </cell>
          <cell r="K3952" t="str">
            <v>400</v>
          </cell>
        </row>
        <row r="3953">
          <cell r="A3953" t="str">
            <v>110400000</v>
          </cell>
          <cell r="B3953" t="str">
            <v>400C2MU003</v>
          </cell>
          <cell r="C3953" t="str">
            <v>มู่ลี่</v>
          </cell>
          <cell r="D3953" t="str">
            <v>15 มี.ค. 42</v>
          </cell>
          <cell r="E3953">
            <v>1460</v>
          </cell>
          <cell r="F3953">
            <v>0</v>
          </cell>
          <cell r="G3953">
            <v>20</v>
          </cell>
          <cell r="H3953">
            <v>233.6</v>
          </cell>
          <cell r="I3953">
            <v>233.6</v>
          </cell>
          <cell r="J3953">
            <v>1226.4000000000001</v>
          </cell>
          <cell r="K3953" t="str">
            <v>400</v>
          </cell>
        </row>
        <row r="3954">
          <cell r="A3954" t="str">
            <v>110400000</v>
          </cell>
          <cell r="B3954" t="str">
            <v>400C2MU100</v>
          </cell>
          <cell r="C3954" t="str">
            <v>มู่ลี่</v>
          </cell>
          <cell r="D3954" t="str">
            <v>1 เม.ย. 42</v>
          </cell>
          <cell r="E3954">
            <v>1200</v>
          </cell>
          <cell r="F3954">
            <v>0</v>
          </cell>
          <cell r="G3954">
            <v>20</v>
          </cell>
          <cell r="H3954">
            <v>180.82</v>
          </cell>
          <cell r="I3954">
            <v>180.82</v>
          </cell>
          <cell r="J3954">
            <v>1019.18</v>
          </cell>
          <cell r="K3954" t="str">
            <v>400</v>
          </cell>
        </row>
        <row r="3955">
          <cell r="A3955" t="str">
            <v>110400000</v>
          </cell>
          <cell r="B3955" t="str">
            <v>401C2AS035</v>
          </cell>
          <cell r="C3955" t="str">
            <v>เหล็กดัดใส่หน้าต่าง 4 ชุด</v>
          </cell>
          <cell r="D3955" t="str">
            <v>2 ส.ค. 42</v>
          </cell>
          <cell r="E3955">
            <v>1800</v>
          </cell>
          <cell r="F3955">
            <v>0</v>
          </cell>
          <cell r="G3955">
            <v>20</v>
          </cell>
          <cell r="H3955">
            <v>149.93</v>
          </cell>
          <cell r="I3955">
            <v>149.93</v>
          </cell>
          <cell r="J3955">
            <v>1650.07</v>
          </cell>
          <cell r="K3955" t="str">
            <v>401</v>
          </cell>
        </row>
        <row r="3956">
          <cell r="A3956" t="str">
            <v>110400000</v>
          </cell>
          <cell r="B3956" t="str">
            <v>401C2BB0001</v>
          </cell>
          <cell r="C3956" t="str">
            <v>ตู้เสื้อผ้า</v>
          </cell>
          <cell r="D3956" t="str">
            <v>19 ต.ค. 41</v>
          </cell>
          <cell r="E3956">
            <v>2000</v>
          </cell>
          <cell r="F3956">
            <v>0</v>
          </cell>
          <cell r="G3956">
            <v>20</v>
          </cell>
          <cell r="H3956">
            <v>481.09</v>
          </cell>
          <cell r="I3956">
            <v>481.09</v>
          </cell>
          <cell r="J3956">
            <v>1518.91</v>
          </cell>
          <cell r="K3956" t="str">
            <v>401</v>
          </cell>
        </row>
        <row r="3957">
          <cell r="A3957" t="str">
            <v>110400000</v>
          </cell>
          <cell r="B3957" t="str">
            <v>401C2BB0003</v>
          </cell>
          <cell r="C3957" t="str">
            <v>ตู้เสื้อผ้า</v>
          </cell>
          <cell r="D3957" t="str">
            <v>19 ต.ค. 41</v>
          </cell>
          <cell r="E3957">
            <v>2000</v>
          </cell>
          <cell r="F3957">
            <v>0</v>
          </cell>
          <cell r="G3957">
            <v>20</v>
          </cell>
          <cell r="H3957">
            <v>481.09</v>
          </cell>
          <cell r="I3957">
            <v>481.09</v>
          </cell>
          <cell r="J3957">
            <v>1518.91</v>
          </cell>
          <cell r="K3957" t="str">
            <v>401</v>
          </cell>
        </row>
        <row r="3958">
          <cell r="A3958" t="str">
            <v>110400000</v>
          </cell>
          <cell r="B3958" t="str">
            <v>401C2BB0004</v>
          </cell>
          <cell r="C3958" t="str">
            <v>ตู้เสื้อผ้า</v>
          </cell>
          <cell r="D3958" t="str">
            <v>19 ต.ค. 41</v>
          </cell>
          <cell r="E3958">
            <v>2000</v>
          </cell>
          <cell r="F3958">
            <v>0</v>
          </cell>
          <cell r="G3958">
            <v>20</v>
          </cell>
          <cell r="H3958">
            <v>481.09</v>
          </cell>
          <cell r="I3958">
            <v>481.09</v>
          </cell>
          <cell r="J3958">
            <v>1518.91</v>
          </cell>
          <cell r="K3958" t="str">
            <v>401</v>
          </cell>
        </row>
        <row r="3959">
          <cell r="A3959" t="str">
            <v>110400000</v>
          </cell>
          <cell r="B3959" t="str">
            <v>401C2BD0001</v>
          </cell>
          <cell r="C3959" t="str">
            <v>ที่นอน</v>
          </cell>
          <cell r="D3959" t="str">
            <v>19 ต.ค. 41</v>
          </cell>
          <cell r="E3959">
            <v>1500</v>
          </cell>
          <cell r="F3959">
            <v>0</v>
          </cell>
          <cell r="G3959">
            <v>20</v>
          </cell>
          <cell r="H3959">
            <v>360.83</v>
          </cell>
          <cell r="I3959">
            <v>360.83</v>
          </cell>
          <cell r="J3959">
            <v>1139.17</v>
          </cell>
          <cell r="K3959" t="str">
            <v>401</v>
          </cell>
        </row>
        <row r="3960">
          <cell r="A3960" t="str">
            <v>110400000</v>
          </cell>
          <cell r="B3960" t="str">
            <v>401C2BD0002</v>
          </cell>
          <cell r="C3960" t="str">
            <v>ที่นอน</v>
          </cell>
          <cell r="D3960" t="str">
            <v>19 ต.ค. 41</v>
          </cell>
          <cell r="E3960">
            <v>1500</v>
          </cell>
          <cell r="F3960">
            <v>0</v>
          </cell>
          <cell r="G3960">
            <v>20</v>
          </cell>
          <cell r="H3960">
            <v>360.83</v>
          </cell>
          <cell r="I3960">
            <v>360.83</v>
          </cell>
          <cell r="J3960">
            <v>1139.17</v>
          </cell>
          <cell r="K3960" t="str">
            <v>401</v>
          </cell>
        </row>
        <row r="3961">
          <cell r="A3961" t="str">
            <v>110400000</v>
          </cell>
          <cell r="B3961" t="str">
            <v>401C2BD0003</v>
          </cell>
          <cell r="C3961" t="str">
            <v>ที่นอน</v>
          </cell>
          <cell r="D3961" t="str">
            <v>19 ต.ค. 41</v>
          </cell>
          <cell r="E3961">
            <v>1500</v>
          </cell>
          <cell r="F3961">
            <v>0</v>
          </cell>
          <cell r="G3961">
            <v>20</v>
          </cell>
          <cell r="H3961">
            <v>360.83</v>
          </cell>
          <cell r="I3961">
            <v>360.83</v>
          </cell>
          <cell r="J3961">
            <v>1139.17</v>
          </cell>
          <cell r="K3961" t="str">
            <v>401</v>
          </cell>
        </row>
        <row r="3962">
          <cell r="A3962" t="str">
            <v>110400000</v>
          </cell>
          <cell r="B3962" t="str">
            <v>401C2BE0001</v>
          </cell>
          <cell r="C3962" t="str">
            <v>เตียงนอน</v>
          </cell>
          <cell r="D3962" t="str">
            <v>19 ต.ค. 41</v>
          </cell>
          <cell r="E3962">
            <v>2000</v>
          </cell>
          <cell r="F3962">
            <v>0</v>
          </cell>
          <cell r="G3962">
            <v>20</v>
          </cell>
          <cell r="H3962">
            <v>481.09</v>
          </cell>
          <cell r="I3962">
            <v>481.09</v>
          </cell>
          <cell r="J3962">
            <v>1518.91</v>
          </cell>
          <cell r="K3962" t="str">
            <v>401</v>
          </cell>
        </row>
        <row r="3963">
          <cell r="A3963" t="str">
            <v>110400000</v>
          </cell>
          <cell r="B3963" t="str">
            <v>401C2BE0002</v>
          </cell>
          <cell r="C3963" t="str">
            <v>เตียงนอน</v>
          </cell>
          <cell r="D3963" t="str">
            <v>19 ต.ค. 41</v>
          </cell>
          <cell r="E3963">
            <v>2000</v>
          </cell>
          <cell r="F3963">
            <v>0</v>
          </cell>
          <cell r="G3963">
            <v>20</v>
          </cell>
          <cell r="H3963">
            <v>481.09</v>
          </cell>
          <cell r="I3963">
            <v>481.09</v>
          </cell>
          <cell r="J3963">
            <v>1518.91</v>
          </cell>
          <cell r="K3963" t="str">
            <v>401</v>
          </cell>
        </row>
        <row r="3964">
          <cell r="A3964" t="str">
            <v>110400000</v>
          </cell>
          <cell r="B3964" t="str">
            <v>401C2BE0003</v>
          </cell>
          <cell r="C3964" t="str">
            <v>เตียงนอน</v>
          </cell>
          <cell r="D3964" t="str">
            <v>19 ต.ค. 41</v>
          </cell>
          <cell r="E3964">
            <v>2000</v>
          </cell>
          <cell r="F3964">
            <v>0</v>
          </cell>
          <cell r="G3964">
            <v>20</v>
          </cell>
          <cell r="H3964">
            <v>481.09</v>
          </cell>
          <cell r="I3964">
            <v>481.09</v>
          </cell>
          <cell r="J3964">
            <v>1518.91</v>
          </cell>
          <cell r="K3964" t="str">
            <v>401</v>
          </cell>
        </row>
        <row r="3965">
          <cell r="A3965" t="str">
            <v>110400000</v>
          </cell>
          <cell r="B3965" t="str">
            <v>401C2BH0001</v>
          </cell>
          <cell r="C3965" t="str">
            <v>พระพุทธชินราช</v>
          </cell>
          <cell r="D3965" t="str">
            <v>2 ก.ค. 41</v>
          </cell>
          <cell r="E3965">
            <v>1900</v>
          </cell>
          <cell r="F3965">
            <v>0</v>
          </cell>
          <cell r="G3965">
            <v>20</v>
          </cell>
          <cell r="H3965">
            <v>570.46</v>
          </cell>
          <cell r="I3965">
            <v>570.46</v>
          </cell>
          <cell r="J3965">
            <v>1329.54</v>
          </cell>
          <cell r="K3965" t="str">
            <v>401</v>
          </cell>
        </row>
        <row r="3966">
          <cell r="A3966" t="str">
            <v>110400000</v>
          </cell>
          <cell r="B3966" t="str">
            <v>401C2FA0001</v>
          </cell>
          <cell r="C3966" t="str">
            <v>อุปกรณ์ตกแต่งสำนักงาน</v>
          </cell>
          <cell r="D3966" t="str">
            <v>24 พ.ค. 42</v>
          </cell>
          <cell r="E3966">
            <v>5000</v>
          </cell>
          <cell r="F3966">
            <v>0</v>
          </cell>
          <cell r="G3966">
            <v>20</v>
          </cell>
          <cell r="H3966">
            <v>608.21</v>
          </cell>
          <cell r="I3966">
            <v>608.21</v>
          </cell>
          <cell r="J3966">
            <v>4391.79</v>
          </cell>
          <cell r="K3966" t="str">
            <v>401</v>
          </cell>
        </row>
        <row r="3967">
          <cell r="A3967" t="str">
            <v>110400000</v>
          </cell>
          <cell r="B3967" t="str">
            <v>401C2IC0001</v>
          </cell>
          <cell r="C3967" t="str">
            <v>ตกแต่งภายใน สนง.</v>
          </cell>
          <cell r="D3967" t="str">
            <v>25 ส.ค. 41</v>
          </cell>
          <cell r="E3967">
            <v>265281</v>
          </cell>
          <cell r="F3967">
            <v>0</v>
          </cell>
          <cell r="G3967">
            <v>20</v>
          </cell>
          <cell r="H3967">
            <v>71807.520000000004</v>
          </cell>
          <cell r="I3967">
            <v>71807.520000000004</v>
          </cell>
          <cell r="J3967">
            <v>193473.48</v>
          </cell>
          <cell r="K3967" t="str">
            <v>401</v>
          </cell>
        </row>
        <row r="3968">
          <cell r="A3968" t="str">
            <v>110400000</v>
          </cell>
          <cell r="B3968" t="str">
            <v>401C2KB0001</v>
          </cell>
          <cell r="C3968" t="str">
            <v>ตู้เย็น</v>
          </cell>
          <cell r="D3968" t="str">
            <v>24 ธ.ค. 42</v>
          </cell>
          <cell r="E3968">
            <v>5200</v>
          </cell>
          <cell r="F3968">
            <v>0</v>
          </cell>
          <cell r="G3968">
            <v>20</v>
          </cell>
          <cell r="H3968">
            <v>22.79</v>
          </cell>
          <cell r="I3968">
            <v>22.79</v>
          </cell>
          <cell r="J3968">
            <v>5177.21</v>
          </cell>
          <cell r="K3968" t="str">
            <v>401</v>
          </cell>
        </row>
        <row r="3969">
          <cell r="A3969" t="str">
            <v>110400000</v>
          </cell>
          <cell r="B3969" t="str">
            <v>401C2MU0002</v>
          </cell>
          <cell r="C3969" t="str">
            <v>มู่ลี่</v>
          </cell>
          <cell r="D3969" t="str">
            <v>21 ก.ย. 41</v>
          </cell>
          <cell r="E3969">
            <v>10000</v>
          </cell>
          <cell r="F3969">
            <v>0</v>
          </cell>
          <cell r="G3969">
            <v>20</v>
          </cell>
          <cell r="H3969">
            <v>2558.85</v>
          </cell>
          <cell r="I3969">
            <v>2558.85</v>
          </cell>
          <cell r="J3969">
            <v>7441.15</v>
          </cell>
          <cell r="K3969" t="str">
            <v>401</v>
          </cell>
        </row>
        <row r="3970">
          <cell r="A3970" t="str">
            <v>110400000</v>
          </cell>
          <cell r="B3970" t="str">
            <v>402C2BH0001</v>
          </cell>
          <cell r="C3970" t="str">
            <v>พระพุทธชินราช</v>
          </cell>
          <cell r="D3970" t="str">
            <v>8 ต.ค. 41</v>
          </cell>
          <cell r="E3970">
            <v>1850</v>
          </cell>
          <cell r="F3970">
            <v>0</v>
          </cell>
          <cell r="G3970">
            <v>20</v>
          </cell>
          <cell r="H3970">
            <v>456.12</v>
          </cell>
          <cell r="I3970">
            <v>456.12</v>
          </cell>
          <cell r="J3970">
            <v>1393.88</v>
          </cell>
          <cell r="K3970" t="str">
            <v>402</v>
          </cell>
        </row>
        <row r="3971">
          <cell r="A3971" t="str">
            <v>110400000</v>
          </cell>
          <cell r="B3971" t="str">
            <v>402C2FA0001</v>
          </cell>
          <cell r="C3971" t="str">
            <v>เสื่อน้ำมัน</v>
          </cell>
          <cell r="D3971" t="str">
            <v>1 ก.พ. 42</v>
          </cell>
          <cell r="E3971">
            <v>1000</v>
          </cell>
          <cell r="F3971">
            <v>0</v>
          </cell>
          <cell r="G3971">
            <v>20</v>
          </cell>
          <cell r="H3971">
            <v>183.04</v>
          </cell>
          <cell r="I3971">
            <v>183.04</v>
          </cell>
          <cell r="J3971">
            <v>816.96</v>
          </cell>
          <cell r="K3971" t="str">
            <v>402</v>
          </cell>
        </row>
        <row r="3972">
          <cell r="A3972" t="str">
            <v>110400000</v>
          </cell>
          <cell r="B3972" t="str">
            <v>402C2FA0002</v>
          </cell>
          <cell r="C3972" t="str">
            <v>โตะ๊ทางอาหารพร้อมเก้าอี้</v>
          </cell>
          <cell r="D3972" t="str">
            <v>8 ก.พ. 42</v>
          </cell>
          <cell r="E3972">
            <v>1100</v>
          </cell>
          <cell r="F3972">
            <v>0</v>
          </cell>
          <cell r="G3972">
            <v>20</v>
          </cell>
          <cell r="H3972">
            <v>197.06</v>
          </cell>
          <cell r="I3972">
            <v>197.06</v>
          </cell>
          <cell r="J3972">
            <v>902.94</v>
          </cell>
          <cell r="K3972" t="str">
            <v>402</v>
          </cell>
        </row>
        <row r="3973">
          <cell r="A3973" t="str">
            <v>110400000</v>
          </cell>
          <cell r="B3973" t="str">
            <v>402C2FA0003</v>
          </cell>
          <cell r="C3973" t="str">
            <v>อุปกรณ์กระดิ่งกันขโมย</v>
          </cell>
          <cell r="D3973" t="str">
            <v>17 ก.พ. 42</v>
          </cell>
          <cell r="E3973">
            <v>975</v>
          </cell>
          <cell r="F3973">
            <v>0</v>
          </cell>
          <cell r="G3973">
            <v>20</v>
          </cell>
          <cell r="H3973">
            <v>169.89</v>
          </cell>
          <cell r="I3973">
            <v>169.89</v>
          </cell>
          <cell r="J3973">
            <v>805.11</v>
          </cell>
          <cell r="K3973" t="str">
            <v>402</v>
          </cell>
        </row>
        <row r="3974">
          <cell r="A3974" t="str">
            <v>110400000</v>
          </cell>
          <cell r="B3974" t="str">
            <v>402C2FA0004</v>
          </cell>
          <cell r="C3974" t="str">
            <v>ประตูเหล็กดัด</v>
          </cell>
          <cell r="D3974" t="str">
            <v>24 พ.ค. 42</v>
          </cell>
          <cell r="E3974">
            <v>800</v>
          </cell>
          <cell r="F3974">
            <v>0</v>
          </cell>
          <cell r="G3974">
            <v>20</v>
          </cell>
          <cell r="H3974">
            <v>97.32</v>
          </cell>
          <cell r="I3974">
            <v>97.32</v>
          </cell>
          <cell r="J3974">
            <v>702.68</v>
          </cell>
          <cell r="K3974" t="str">
            <v>402</v>
          </cell>
        </row>
        <row r="3975">
          <cell r="A3975" t="str">
            <v>110400000</v>
          </cell>
          <cell r="B3975" t="str">
            <v>402C2IC0001</v>
          </cell>
          <cell r="C3975" t="str">
            <v>ตกแต่งภายใน สนง.</v>
          </cell>
          <cell r="D3975" t="str">
            <v>25 ส.ค. 41</v>
          </cell>
          <cell r="E3975">
            <v>265281</v>
          </cell>
          <cell r="F3975">
            <v>0</v>
          </cell>
          <cell r="G3975">
            <v>20</v>
          </cell>
          <cell r="H3975">
            <v>71807.520000000004</v>
          </cell>
          <cell r="I3975">
            <v>71807.520000000004</v>
          </cell>
          <cell r="J3975">
            <v>193473.48</v>
          </cell>
          <cell r="K3975" t="str">
            <v>402</v>
          </cell>
        </row>
        <row r="3976">
          <cell r="A3976" t="str">
            <v>110400000</v>
          </cell>
          <cell r="B3976" t="str">
            <v>402C2IC001</v>
          </cell>
          <cell r="C3976" t="str">
            <v>ประตูเหล็ก</v>
          </cell>
          <cell r="D3976" t="str">
            <v>24 พ.ค. 42</v>
          </cell>
          <cell r="E3976">
            <v>800</v>
          </cell>
          <cell r="F3976">
            <v>0</v>
          </cell>
          <cell r="G3976">
            <v>20</v>
          </cell>
          <cell r="H3976">
            <v>97.32</v>
          </cell>
          <cell r="I3976">
            <v>97.32</v>
          </cell>
          <cell r="J3976">
            <v>702.68</v>
          </cell>
          <cell r="K3976" t="str">
            <v>402</v>
          </cell>
        </row>
        <row r="3977">
          <cell r="A3977" t="str">
            <v>110400000</v>
          </cell>
          <cell r="B3977" t="str">
            <v>402C2KB0003</v>
          </cell>
          <cell r="C3977" t="str">
            <v>ตู้เย็น</v>
          </cell>
          <cell r="D3977" t="str">
            <v>9 ธ.ค. 42</v>
          </cell>
          <cell r="E3977">
            <v>5200</v>
          </cell>
          <cell r="F3977">
            <v>0</v>
          </cell>
          <cell r="G3977">
            <v>20</v>
          </cell>
          <cell r="H3977">
            <v>65.53</v>
          </cell>
          <cell r="I3977">
            <v>65.53</v>
          </cell>
          <cell r="J3977">
            <v>5134.47</v>
          </cell>
          <cell r="K3977" t="str">
            <v>402</v>
          </cell>
        </row>
        <row r="3978">
          <cell r="A3978" t="str">
            <v>110400000</v>
          </cell>
          <cell r="B3978" t="str">
            <v>402C2MU0004</v>
          </cell>
          <cell r="C3978" t="str">
            <v>มู่ลี่</v>
          </cell>
          <cell r="D3978" t="str">
            <v>21 ก.ย. 41</v>
          </cell>
          <cell r="E3978">
            <v>6000</v>
          </cell>
          <cell r="F3978">
            <v>0</v>
          </cell>
          <cell r="G3978">
            <v>20</v>
          </cell>
          <cell r="H3978">
            <v>1535.36</v>
          </cell>
          <cell r="I3978">
            <v>1535.36</v>
          </cell>
          <cell r="J3978">
            <v>4464.6400000000003</v>
          </cell>
          <cell r="K3978" t="str">
            <v>402</v>
          </cell>
        </row>
        <row r="3979">
          <cell r="A3979" t="str">
            <v>110400000</v>
          </cell>
          <cell r="B3979" t="str">
            <v>403C2BD001</v>
          </cell>
          <cell r="C3979" t="str">
            <v>เตียงนอน</v>
          </cell>
          <cell r="D3979" t="str">
            <v>12 ม.ค. 42</v>
          </cell>
          <cell r="E3979">
            <v>2000</v>
          </cell>
          <cell r="F3979">
            <v>0</v>
          </cell>
          <cell r="G3979">
            <v>20</v>
          </cell>
          <cell r="H3979">
            <v>387.94</v>
          </cell>
          <cell r="I3979">
            <v>387.94</v>
          </cell>
          <cell r="J3979">
            <v>1612.06</v>
          </cell>
          <cell r="K3979" t="str">
            <v>403</v>
          </cell>
        </row>
        <row r="3980">
          <cell r="A3980" t="str">
            <v>110400000</v>
          </cell>
          <cell r="B3980" t="str">
            <v>403C2BD002</v>
          </cell>
          <cell r="C3980" t="str">
            <v>เตียงนอน</v>
          </cell>
          <cell r="D3980" t="str">
            <v>12 ม.ค. 42</v>
          </cell>
          <cell r="E3980">
            <v>2000</v>
          </cell>
          <cell r="F3980">
            <v>0</v>
          </cell>
          <cell r="G3980">
            <v>20</v>
          </cell>
          <cell r="H3980">
            <v>387.94</v>
          </cell>
          <cell r="I3980">
            <v>387.94</v>
          </cell>
          <cell r="J3980">
            <v>1612.06</v>
          </cell>
          <cell r="K3980" t="str">
            <v>403</v>
          </cell>
        </row>
        <row r="3981">
          <cell r="A3981" t="str">
            <v>110400000</v>
          </cell>
          <cell r="B3981" t="str">
            <v>403C2BH0001</v>
          </cell>
          <cell r="C3981" t="str">
            <v>พระพุทธชินราช</v>
          </cell>
          <cell r="D3981" t="str">
            <v>8 ต.ค. 41</v>
          </cell>
          <cell r="E3981">
            <v>1850</v>
          </cell>
          <cell r="F3981">
            <v>0</v>
          </cell>
          <cell r="G3981">
            <v>20</v>
          </cell>
          <cell r="H3981">
            <v>456.12</v>
          </cell>
          <cell r="I3981">
            <v>456.12</v>
          </cell>
          <cell r="J3981">
            <v>1393.88</v>
          </cell>
          <cell r="K3981" t="str">
            <v>403</v>
          </cell>
        </row>
        <row r="3982">
          <cell r="A3982" t="str">
            <v>110400000</v>
          </cell>
          <cell r="B3982" t="str">
            <v>403C2FA0001</v>
          </cell>
          <cell r="C3982" t="str">
            <v>เตียงนอน3.5ฟุต</v>
          </cell>
          <cell r="D3982" t="str">
            <v>12 ม.ค. 42</v>
          </cell>
          <cell r="E3982">
            <v>2200</v>
          </cell>
          <cell r="F3982">
            <v>0</v>
          </cell>
          <cell r="G3982">
            <v>20</v>
          </cell>
          <cell r="H3982">
            <v>426.72</v>
          </cell>
          <cell r="I3982">
            <v>426.72</v>
          </cell>
          <cell r="J3982">
            <v>1773.28</v>
          </cell>
          <cell r="K3982" t="str">
            <v>403</v>
          </cell>
        </row>
        <row r="3983">
          <cell r="A3983" t="str">
            <v>110400000</v>
          </cell>
          <cell r="B3983" t="str">
            <v>403C2FA0002</v>
          </cell>
          <cell r="C3983" t="str">
            <v>เตียงนอน3.5ฟุต</v>
          </cell>
          <cell r="D3983" t="str">
            <v>12 ม.ค. 42</v>
          </cell>
          <cell r="E3983">
            <v>2200</v>
          </cell>
          <cell r="F3983">
            <v>0</v>
          </cell>
          <cell r="G3983">
            <v>20</v>
          </cell>
          <cell r="H3983">
            <v>426.72</v>
          </cell>
          <cell r="I3983">
            <v>426.72</v>
          </cell>
          <cell r="J3983">
            <v>1773.28</v>
          </cell>
          <cell r="K3983" t="str">
            <v>403</v>
          </cell>
        </row>
        <row r="3984">
          <cell r="A3984" t="str">
            <v>110400000</v>
          </cell>
          <cell r="B3984" t="str">
            <v>403C2IC0001</v>
          </cell>
          <cell r="C3984" t="str">
            <v>ค่าตกแต่งภายใน สนง.</v>
          </cell>
          <cell r="D3984" t="str">
            <v>1 พ.ย. 41</v>
          </cell>
          <cell r="E3984">
            <v>235080.82</v>
          </cell>
          <cell r="F3984">
            <v>0</v>
          </cell>
          <cell r="G3984">
            <v>20</v>
          </cell>
          <cell r="H3984">
            <v>54873.62</v>
          </cell>
          <cell r="I3984">
            <v>54873.62</v>
          </cell>
          <cell r="J3984">
            <v>180207.2</v>
          </cell>
          <cell r="K3984" t="str">
            <v>403</v>
          </cell>
        </row>
        <row r="3985">
          <cell r="A3985" t="str">
            <v>110400000</v>
          </cell>
          <cell r="B3985" t="str">
            <v>403C2MT0002</v>
          </cell>
          <cell r="C3985" t="str">
            <v>ที่นอน</v>
          </cell>
          <cell r="D3985" t="str">
            <v>2 ธ.ค. 41</v>
          </cell>
          <cell r="E3985">
            <v>1200</v>
          </cell>
          <cell r="F3985">
            <v>0</v>
          </cell>
          <cell r="G3985">
            <v>20</v>
          </cell>
          <cell r="H3985">
            <v>259.72000000000003</v>
          </cell>
          <cell r="I3985">
            <v>259.72000000000003</v>
          </cell>
          <cell r="J3985">
            <v>940.28</v>
          </cell>
          <cell r="K3985" t="str">
            <v>403</v>
          </cell>
        </row>
        <row r="3986">
          <cell r="A3986" t="str">
            <v>110400000</v>
          </cell>
          <cell r="B3986" t="str">
            <v>403C2MT0003</v>
          </cell>
          <cell r="C3986" t="str">
            <v>ที่นอน</v>
          </cell>
          <cell r="D3986" t="str">
            <v>2 ธ.ค. 41</v>
          </cell>
          <cell r="E3986">
            <v>1200</v>
          </cell>
          <cell r="F3986">
            <v>0</v>
          </cell>
          <cell r="G3986">
            <v>20</v>
          </cell>
          <cell r="H3986">
            <v>259.72000000000003</v>
          </cell>
          <cell r="I3986">
            <v>259.72000000000003</v>
          </cell>
          <cell r="J3986">
            <v>940.28</v>
          </cell>
          <cell r="K3986" t="str">
            <v>403</v>
          </cell>
        </row>
        <row r="3987">
          <cell r="A3987" t="str">
            <v>110400000</v>
          </cell>
          <cell r="B3987" t="str">
            <v>403C2TU0001</v>
          </cell>
          <cell r="C3987" t="str">
            <v>ตู้เสื้อผ้า</v>
          </cell>
          <cell r="D3987" t="str">
            <v>2 ธ.ค. 41</v>
          </cell>
          <cell r="E3987">
            <v>1800</v>
          </cell>
          <cell r="F3987">
            <v>0</v>
          </cell>
          <cell r="G3987">
            <v>20</v>
          </cell>
          <cell r="H3987">
            <v>389.63</v>
          </cell>
          <cell r="I3987">
            <v>389.63</v>
          </cell>
          <cell r="J3987">
            <v>1410.37</v>
          </cell>
          <cell r="K3987" t="str">
            <v>403</v>
          </cell>
        </row>
        <row r="3988">
          <cell r="A3988" t="str">
            <v>110400000</v>
          </cell>
          <cell r="B3988" t="str">
            <v>403C2TU0002</v>
          </cell>
          <cell r="C3988" t="str">
            <v>ตู้เสื้อผ้า</v>
          </cell>
          <cell r="D3988" t="str">
            <v>2 ธ.ค. 41</v>
          </cell>
          <cell r="E3988">
            <v>1800</v>
          </cell>
          <cell r="F3988">
            <v>0</v>
          </cell>
          <cell r="G3988">
            <v>20</v>
          </cell>
          <cell r="H3988">
            <v>389.63</v>
          </cell>
          <cell r="I3988">
            <v>389.63</v>
          </cell>
          <cell r="J3988">
            <v>1410.37</v>
          </cell>
          <cell r="K3988" t="str">
            <v>403</v>
          </cell>
        </row>
        <row r="3989">
          <cell r="A3989" t="str">
            <v>110400000</v>
          </cell>
          <cell r="B3989" t="str">
            <v>404C2BH0001</v>
          </cell>
          <cell r="C3989" t="str">
            <v>พระพุทธชินราช</v>
          </cell>
          <cell r="D3989" t="str">
            <v>8 ต.ค. 41</v>
          </cell>
          <cell r="E3989">
            <v>1850</v>
          </cell>
          <cell r="F3989">
            <v>0</v>
          </cell>
          <cell r="G3989">
            <v>20</v>
          </cell>
          <cell r="H3989">
            <v>456.12</v>
          </cell>
          <cell r="I3989">
            <v>456.12</v>
          </cell>
          <cell r="J3989">
            <v>1393.88</v>
          </cell>
          <cell r="K3989" t="str">
            <v>404</v>
          </cell>
        </row>
        <row r="3990">
          <cell r="A3990" t="str">
            <v>110400000</v>
          </cell>
          <cell r="B3990" t="str">
            <v>404C2FA0001</v>
          </cell>
          <cell r="C3990" t="str">
            <v>ตู้เสื้อผ้า,เตียงนอน,ที่นอน</v>
          </cell>
          <cell r="D3990" t="str">
            <v>9 ก.พ. 42</v>
          </cell>
          <cell r="E3990">
            <v>4181.82</v>
          </cell>
          <cell r="F3990">
            <v>0</v>
          </cell>
          <cell r="G3990">
            <v>20</v>
          </cell>
          <cell r="H3990">
            <v>746.97</v>
          </cell>
          <cell r="I3990">
            <v>746.97</v>
          </cell>
          <cell r="J3990">
            <v>3434.85</v>
          </cell>
          <cell r="K3990" t="str">
            <v>404</v>
          </cell>
        </row>
        <row r="3991">
          <cell r="A3991" t="str">
            <v>110400000</v>
          </cell>
          <cell r="B3991" t="str">
            <v>404C2FA0002</v>
          </cell>
          <cell r="C3991" t="str">
            <v>ป้ายสำนักงาน</v>
          </cell>
          <cell r="D3991" t="str">
            <v>5 เม.ย. 42</v>
          </cell>
          <cell r="E3991">
            <v>40796.129999999997</v>
          </cell>
          <cell r="F3991">
            <v>0</v>
          </cell>
          <cell r="G3991">
            <v>20</v>
          </cell>
          <cell r="H3991">
            <v>6057.97</v>
          </cell>
          <cell r="I3991">
            <v>6057.97</v>
          </cell>
          <cell r="J3991">
            <v>34738.160000000003</v>
          </cell>
          <cell r="K3991" t="str">
            <v>404</v>
          </cell>
        </row>
        <row r="3992">
          <cell r="A3992" t="str">
            <v>110400000</v>
          </cell>
          <cell r="B3992" t="str">
            <v>404C2FA0003</v>
          </cell>
          <cell r="C3992" t="str">
            <v>อุปกรณ์ตกแต่งสำนักงาน(ช่างไฟฟ้า)</v>
          </cell>
          <cell r="D3992" t="str">
            <v>5 เม.ย. 42</v>
          </cell>
          <cell r="E3992">
            <v>14450.94</v>
          </cell>
          <cell r="F3992">
            <v>0</v>
          </cell>
          <cell r="G3992">
            <v>20</v>
          </cell>
          <cell r="H3992">
            <v>2145.88</v>
          </cell>
          <cell r="I3992">
            <v>2145.88</v>
          </cell>
          <cell r="J3992">
            <v>12305.06</v>
          </cell>
          <cell r="K3992" t="str">
            <v>404</v>
          </cell>
        </row>
        <row r="3993">
          <cell r="A3993" t="str">
            <v>110400000</v>
          </cell>
          <cell r="B3993" t="str">
            <v>404C2FA0004</v>
          </cell>
          <cell r="C3993" t="str">
            <v>อุปกรณ์ตกแต่งสำนักงาน(ช่างอลูมิเนียม)</v>
          </cell>
          <cell r="D3993" t="str">
            <v>5 เม.ย. 42</v>
          </cell>
          <cell r="E3993">
            <v>22845.93</v>
          </cell>
          <cell r="F3993">
            <v>0</v>
          </cell>
          <cell r="G3993">
            <v>20</v>
          </cell>
          <cell r="H3993">
            <v>3392.48</v>
          </cell>
          <cell r="I3993">
            <v>3392.48</v>
          </cell>
          <cell r="J3993">
            <v>19453.45</v>
          </cell>
          <cell r="K3993" t="str">
            <v>404</v>
          </cell>
        </row>
        <row r="3994">
          <cell r="A3994" t="str">
            <v>110400000</v>
          </cell>
          <cell r="B3994" t="str">
            <v>404C2MT0001</v>
          </cell>
          <cell r="C3994" t="str">
            <v>เตียงเหล็ก ที่นอน ตู้ทึบ</v>
          </cell>
          <cell r="D3994" t="str">
            <v>5 พ.ย. 41</v>
          </cell>
          <cell r="E3994">
            <v>4545.45</v>
          </cell>
          <cell r="F3994">
            <v>0</v>
          </cell>
          <cell r="G3994">
            <v>20</v>
          </cell>
          <cell r="H3994">
            <v>1051.06</v>
          </cell>
          <cell r="I3994">
            <v>1051.06</v>
          </cell>
          <cell r="J3994">
            <v>3494.39</v>
          </cell>
          <cell r="K3994" t="str">
            <v>404</v>
          </cell>
        </row>
        <row r="3995">
          <cell r="A3995" t="str">
            <v>110400000</v>
          </cell>
          <cell r="B3995" t="str">
            <v>404C2WD0001</v>
          </cell>
          <cell r="C3995" t="str">
            <v>มุ้งลวดหน้าต่าง 4 บาน</v>
          </cell>
          <cell r="D3995" t="str">
            <v>10 พ.ย. 41</v>
          </cell>
          <cell r="E3995">
            <v>720</v>
          </cell>
          <cell r="F3995">
            <v>0</v>
          </cell>
          <cell r="G3995">
            <v>20</v>
          </cell>
          <cell r="H3995">
            <v>164.53</v>
          </cell>
          <cell r="I3995">
            <v>164.53</v>
          </cell>
          <cell r="J3995">
            <v>555.47</v>
          </cell>
          <cell r="K3995" t="str">
            <v>404</v>
          </cell>
        </row>
        <row r="3996">
          <cell r="A3996" t="str">
            <v>110400000</v>
          </cell>
          <cell r="B3996" t="str">
            <v>405C2BH0001</v>
          </cell>
          <cell r="C3996" t="str">
            <v>พระพุทธชินราช</v>
          </cell>
          <cell r="D3996" t="str">
            <v>8 ต.ค. 41</v>
          </cell>
          <cell r="E3996">
            <v>1850</v>
          </cell>
          <cell r="F3996">
            <v>0</v>
          </cell>
          <cell r="G3996">
            <v>20</v>
          </cell>
          <cell r="H3996">
            <v>456.12</v>
          </cell>
          <cell r="I3996">
            <v>456.12</v>
          </cell>
          <cell r="J3996">
            <v>1393.88</v>
          </cell>
          <cell r="K3996" t="str">
            <v>405</v>
          </cell>
        </row>
        <row r="3997">
          <cell r="A3997" t="str">
            <v>110400000</v>
          </cell>
          <cell r="B3997" t="str">
            <v>405C2FA0001</v>
          </cell>
          <cell r="C3997" t="str">
            <v>มูลี่</v>
          </cell>
          <cell r="D3997" t="str">
            <v>17 ก.พ. 42</v>
          </cell>
          <cell r="E3997">
            <v>1708</v>
          </cell>
          <cell r="F3997">
            <v>0</v>
          </cell>
          <cell r="G3997">
            <v>20</v>
          </cell>
          <cell r="H3997">
            <v>297.61</v>
          </cell>
          <cell r="I3997">
            <v>297.61</v>
          </cell>
          <cell r="J3997">
            <v>1410.39</v>
          </cell>
          <cell r="K3997" t="str">
            <v>405</v>
          </cell>
        </row>
        <row r="3998">
          <cell r="A3998" t="str">
            <v>110400000</v>
          </cell>
          <cell r="B3998" t="str">
            <v>405C2FA0002</v>
          </cell>
          <cell r="C3998" t="str">
            <v>มูลี่</v>
          </cell>
          <cell r="D3998" t="str">
            <v>17 ก.พ. 42</v>
          </cell>
          <cell r="E3998">
            <v>3073</v>
          </cell>
          <cell r="F3998">
            <v>0</v>
          </cell>
          <cell r="G3998">
            <v>20</v>
          </cell>
          <cell r="H3998">
            <v>535.49</v>
          </cell>
          <cell r="I3998">
            <v>535.49</v>
          </cell>
          <cell r="J3998">
            <v>2537.5100000000002</v>
          </cell>
          <cell r="K3998" t="str">
            <v>405</v>
          </cell>
        </row>
        <row r="3999">
          <cell r="A3999" t="str">
            <v>110400000</v>
          </cell>
          <cell r="B3999" t="str">
            <v>405C2FA0003</v>
          </cell>
          <cell r="C3999" t="str">
            <v>มูลี่</v>
          </cell>
          <cell r="D3999" t="str">
            <v>17 ก.พ. 42</v>
          </cell>
          <cell r="E3999">
            <v>3073</v>
          </cell>
          <cell r="F3999">
            <v>0</v>
          </cell>
          <cell r="G3999">
            <v>20</v>
          </cell>
          <cell r="H3999">
            <v>535.49</v>
          </cell>
          <cell r="I3999">
            <v>535.49</v>
          </cell>
          <cell r="J3999">
            <v>2537.5100000000002</v>
          </cell>
          <cell r="K3999" t="str">
            <v>405</v>
          </cell>
        </row>
        <row r="4000">
          <cell r="A4000" t="str">
            <v>110400000</v>
          </cell>
          <cell r="B4000" t="str">
            <v>405C2FA0004</v>
          </cell>
          <cell r="C4000" t="str">
            <v>ป้ายสำนักงาน</v>
          </cell>
          <cell r="D4000" t="str">
            <v>5 เม.ย. 42</v>
          </cell>
          <cell r="E4000">
            <v>49050.9</v>
          </cell>
          <cell r="F4000">
            <v>0</v>
          </cell>
          <cell r="G4000">
            <v>20</v>
          </cell>
          <cell r="H4000">
            <v>7283.72</v>
          </cell>
          <cell r="I4000">
            <v>7283.72</v>
          </cell>
          <cell r="J4000">
            <v>41767.18</v>
          </cell>
          <cell r="K4000" t="str">
            <v>405</v>
          </cell>
        </row>
        <row r="4001">
          <cell r="A4001" t="str">
            <v>110400000</v>
          </cell>
          <cell r="B4001" t="str">
            <v>405C2FA0005</v>
          </cell>
          <cell r="C4001" t="str">
            <v>อุปกรณ์ตกแต่งสำนักงาน(ช่างไฟฟ้า)</v>
          </cell>
          <cell r="D4001" t="str">
            <v>5 เม.ย. 42</v>
          </cell>
          <cell r="E4001">
            <v>17374.98</v>
          </cell>
          <cell r="F4001">
            <v>0</v>
          </cell>
          <cell r="G4001">
            <v>20</v>
          </cell>
          <cell r="H4001">
            <v>2580.09</v>
          </cell>
          <cell r="I4001">
            <v>2580.09</v>
          </cell>
          <cell r="J4001">
            <v>14794.89</v>
          </cell>
          <cell r="K4001" t="str">
            <v>405</v>
          </cell>
        </row>
        <row r="4002">
          <cell r="A4002" t="str">
            <v>110400000</v>
          </cell>
          <cell r="B4002" t="str">
            <v>405C2FA0006</v>
          </cell>
          <cell r="C4002" t="str">
            <v>อุปกรณ์ตกแต่งสำนักงาน(ช่างอลูมิเนียม)</v>
          </cell>
          <cell r="D4002" t="str">
            <v>5 เม.ย. 42</v>
          </cell>
          <cell r="E4002">
            <v>27468.62</v>
          </cell>
          <cell r="F4002">
            <v>0</v>
          </cell>
          <cell r="G4002">
            <v>20</v>
          </cell>
          <cell r="H4002">
            <v>4078.9</v>
          </cell>
          <cell r="I4002">
            <v>4078.9</v>
          </cell>
          <cell r="J4002">
            <v>23389.72</v>
          </cell>
          <cell r="K4002" t="str">
            <v>405</v>
          </cell>
        </row>
        <row r="4003">
          <cell r="A4003" t="str">
            <v>110400000</v>
          </cell>
          <cell r="B4003" t="str">
            <v>405C2MT0001</v>
          </cell>
          <cell r="C4003" t="str">
            <v>เตียงนอน</v>
          </cell>
          <cell r="D4003" t="str">
            <v>12 พ.ย. 41</v>
          </cell>
          <cell r="E4003">
            <v>1500</v>
          </cell>
          <cell r="F4003">
            <v>0</v>
          </cell>
          <cell r="G4003">
            <v>20</v>
          </cell>
          <cell r="H4003">
            <v>341.11</v>
          </cell>
          <cell r="I4003">
            <v>341.11</v>
          </cell>
          <cell r="J4003">
            <v>1158.8900000000001</v>
          </cell>
          <cell r="K4003" t="str">
            <v>405</v>
          </cell>
        </row>
        <row r="4004">
          <cell r="A4004" t="str">
            <v>110400000</v>
          </cell>
          <cell r="B4004" t="str">
            <v>405C2MT0002</v>
          </cell>
          <cell r="C4004" t="str">
            <v>เตียงนอน</v>
          </cell>
          <cell r="D4004" t="str">
            <v>12 พ.ย. 41</v>
          </cell>
          <cell r="E4004">
            <v>1500</v>
          </cell>
          <cell r="F4004">
            <v>0</v>
          </cell>
          <cell r="G4004">
            <v>20</v>
          </cell>
          <cell r="H4004">
            <v>341.11</v>
          </cell>
          <cell r="I4004">
            <v>341.11</v>
          </cell>
          <cell r="J4004">
            <v>1158.8900000000001</v>
          </cell>
          <cell r="K4004" t="str">
            <v>405</v>
          </cell>
        </row>
        <row r="4005">
          <cell r="A4005" t="str">
            <v>110400000</v>
          </cell>
          <cell r="B4005" t="str">
            <v>405C2MT0003</v>
          </cell>
          <cell r="C4005" t="str">
            <v>ที่นอนเสริมใย</v>
          </cell>
          <cell r="D4005" t="str">
            <v>10 พ.ย. 41</v>
          </cell>
          <cell r="E4005">
            <v>1500</v>
          </cell>
          <cell r="F4005">
            <v>0</v>
          </cell>
          <cell r="G4005">
            <v>20</v>
          </cell>
          <cell r="H4005">
            <v>342.75</v>
          </cell>
          <cell r="I4005">
            <v>342.75</v>
          </cell>
          <cell r="J4005">
            <v>1157.25</v>
          </cell>
          <cell r="K4005" t="str">
            <v>405</v>
          </cell>
        </row>
        <row r="4006">
          <cell r="A4006" t="str">
            <v>110400000</v>
          </cell>
          <cell r="B4006" t="str">
            <v>405C2MT0004</v>
          </cell>
          <cell r="C4006" t="str">
            <v>ที่นอนเสริมใย</v>
          </cell>
          <cell r="D4006" t="str">
            <v>10 พ.ย. 41</v>
          </cell>
          <cell r="E4006">
            <v>1500</v>
          </cell>
          <cell r="F4006">
            <v>0</v>
          </cell>
          <cell r="G4006">
            <v>20</v>
          </cell>
          <cell r="H4006">
            <v>342.75</v>
          </cell>
          <cell r="I4006">
            <v>342.75</v>
          </cell>
          <cell r="J4006">
            <v>1157.25</v>
          </cell>
          <cell r="K4006" t="str">
            <v>405</v>
          </cell>
        </row>
        <row r="4007">
          <cell r="A4007" t="str">
            <v>110400000</v>
          </cell>
          <cell r="B4007" t="str">
            <v>405C2TU0001</v>
          </cell>
          <cell r="C4007" t="str">
            <v>ตู้เสื้อผ้า(ทึบน้อคดาวน์)</v>
          </cell>
          <cell r="D4007" t="str">
            <v>10 พ.ย. 41</v>
          </cell>
          <cell r="E4007">
            <v>2200</v>
          </cell>
          <cell r="F4007">
            <v>0</v>
          </cell>
          <cell r="G4007">
            <v>20</v>
          </cell>
          <cell r="H4007">
            <v>502.67</v>
          </cell>
          <cell r="I4007">
            <v>502.67</v>
          </cell>
          <cell r="J4007">
            <v>1697.33</v>
          </cell>
          <cell r="K4007" t="str">
            <v>405</v>
          </cell>
        </row>
        <row r="4008">
          <cell r="A4008" t="str">
            <v>110400000</v>
          </cell>
          <cell r="B4008" t="str">
            <v>405C2TU0002</v>
          </cell>
          <cell r="C4008" t="str">
            <v>ตู้เสื้อผ้า(ทึบน้อคดาวน์)</v>
          </cell>
          <cell r="D4008" t="str">
            <v>10 พ.ย. 41</v>
          </cell>
          <cell r="E4008">
            <v>2200</v>
          </cell>
          <cell r="F4008">
            <v>0</v>
          </cell>
          <cell r="G4008">
            <v>20</v>
          </cell>
          <cell r="H4008">
            <v>502.67</v>
          </cell>
          <cell r="I4008">
            <v>502.67</v>
          </cell>
          <cell r="J4008">
            <v>1697.33</v>
          </cell>
          <cell r="K4008" t="str">
            <v>405</v>
          </cell>
        </row>
        <row r="4009">
          <cell r="A4009" t="str">
            <v>110400000</v>
          </cell>
          <cell r="B4009" t="str">
            <v>406C2BE0001</v>
          </cell>
          <cell r="C4009" t="str">
            <v>เตียงเหล็ก</v>
          </cell>
          <cell r="D4009" t="str">
            <v>30 พ.ย. 41</v>
          </cell>
          <cell r="E4009">
            <v>1600</v>
          </cell>
          <cell r="F4009">
            <v>0</v>
          </cell>
          <cell r="G4009">
            <v>20</v>
          </cell>
          <cell r="H4009">
            <v>348.07</v>
          </cell>
          <cell r="I4009">
            <v>348.07</v>
          </cell>
          <cell r="J4009">
            <v>1251.93</v>
          </cell>
          <cell r="K4009" t="str">
            <v>406</v>
          </cell>
        </row>
        <row r="4010">
          <cell r="A4010" t="str">
            <v>110400000</v>
          </cell>
          <cell r="B4010" t="str">
            <v>406C2BE0002</v>
          </cell>
          <cell r="C4010" t="str">
            <v>เตียงเหล็ก</v>
          </cell>
          <cell r="D4010" t="str">
            <v>30 พ.ย. 41</v>
          </cell>
          <cell r="E4010">
            <v>1600</v>
          </cell>
          <cell r="F4010">
            <v>0</v>
          </cell>
          <cell r="G4010">
            <v>20</v>
          </cell>
          <cell r="H4010">
            <v>348.07</v>
          </cell>
          <cell r="I4010">
            <v>348.07</v>
          </cell>
          <cell r="J4010">
            <v>1251.93</v>
          </cell>
          <cell r="K4010" t="str">
            <v>406</v>
          </cell>
        </row>
        <row r="4011">
          <cell r="A4011" t="str">
            <v>110400000</v>
          </cell>
          <cell r="B4011" t="str">
            <v>406C2BH0001</v>
          </cell>
          <cell r="C4011" t="str">
            <v>พระพุทธชินราช</v>
          </cell>
          <cell r="D4011" t="str">
            <v>8 ต.ค. 41</v>
          </cell>
          <cell r="E4011">
            <v>1850</v>
          </cell>
          <cell r="F4011">
            <v>0</v>
          </cell>
          <cell r="G4011">
            <v>20</v>
          </cell>
          <cell r="H4011">
            <v>456.12</v>
          </cell>
          <cell r="I4011">
            <v>456.12</v>
          </cell>
          <cell r="J4011">
            <v>1393.88</v>
          </cell>
          <cell r="K4011" t="str">
            <v>406</v>
          </cell>
        </row>
        <row r="4012">
          <cell r="A4012" t="str">
            <v>110400000</v>
          </cell>
          <cell r="B4012" t="str">
            <v>406C2CB0001</v>
          </cell>
          <cell r="C4012" t="str">
            <v>ตู้เสื้อผ้า</v>
          </cell>
          <cell r="D4012" t="str">
            <v>30 พ.ย. 41</v>
          </cell>
          <cell r="E4012">
            <v>2000</v>
          </cell>
          <cell r="F4012">
            <v>0</v>
          </cell>
          <cell r="G4012">
            <v>20</v>
          </cell>
          <cell r="H4012">
            <v>435.06</v>
          </cell>
          <cell r="I4012">
            <v>435.06</v>
          </cell>
          <cell r="J4012">
            <v>1564.94</v>
          </cell>
          <cell r="K4012" t="str">
            <v>406</v>
          </cell>
        </row>
        <row r="4013">
          <cell r="A4013" t="str">
            <v>110400000</v>
          </cell>
          <cell r="B4013" t="str">
            <v>406C2CB0002</v>
          </cell>
          <cell r="C4013" t="str">
            <v>ตู้เสื้อผ้า</v>
          </cell>
          <cell r="D4013" t="str">
            <v>30 พ.ย. 41</v>
          </cell>
          <cell r="E4013">
            <v>2000</v>
          </cell>
          <cell r="F4013">
            <v>0</v>
          </cell>
          <cell r="G4013">
            <v>20</v>
          </cell>
          <cell r="H4013">
            <v>435.06</v>
          </cell>
          <cell r="I4013">
            <v>435.06</v>
          </cell>
          <cell r="J4013">
            <v>1564.94</v>
          </cell>
          <cell r="K4013" t="str">
            <v>406</v>
          </cell>
        </row>
        <row r="4014">
          <cell r="A4014" t="str">
            <v>110400000</v>
          </cell>
          <cell r="B4014" t="str">
            <v>406C2IC0001</v>
          </cell>
          <cell r="C4014" t="str">
            <v>ค่าตกแตงภายในสนง.</v>
          </cell>
          <cell r="D4014" t="str">
            <v>30 ธ.ค. 41</v>
          </cell>
          <cell r="E4014">
            <v>172325</v>
          </cell>
          <cell r="F4014">
            <v>0</v>
          </cell>
          <cell r="G4014">
            <v>20</v>
          </cell>
          <cell r="H4014">
            <v>34653.82</v>
          </cell>
          <cell r="I4014">
            <v>34653.82</v>
          </cell>
          <cell r="J4014">
            <v>137671.18</v>
          </cell>
          <cell r="K4014" t="str">
            <v>406</v>
          </cell>
        </row>
        <row r="4015">
          <cell r="A4015" t="str">
            <v>110400000</v>
          </cell>
          <cell r="B4015" t="str">
            <v>406C2MT0001</v>
          </cell>
          <cell r="C4015" t="str">
            <v>ที่นอนฟองน้ำเสริมใย</v>
          </cell>
          <cell r="D4015" t="str">
            <v>30 พ.ย. 41</v>
          </cell>
          <cell r="E4015">
            <v>1200</v>
          </cell>
          <cell r="F4015">
            <v>0</v>
          </cell>
          <cell r="G4015">
            <v>20</v>
          </cell>
          <cell r="H4015">
            <v>261.02999999999997</v>
          </cell>
          <cell r="I4015">
            <v>261.02999999999997</v>
          </cell>
          <cell r="J4015">
            <v>938.97</v>
          </cell>
          <cell r="K4015" t="str">
            <v>406</v>
          </cell>
        </row>
        <row r="4016">
          <cell r="A4016" t="str">
            <v>110400000</v>
          </cell>
          <cell r="B4016" t="str">
            <v>406C2MT0002</v>
          </cell>
          <cell r="C4016" t="str">
            <v>ที่นอนฟองน้ำเสริมใย</v>
          </cell>
          <cell r="D4016" t="str">
            <v>30 พ.ย. 41</v>
          </cell>
          <cell r="E4016">
            <v>1200</v>
          </cell>
          <cell r="F4016">
            <v>0</v>
          </cell>
          <cell r="G4016">
            <v>20</v>
          </cell>
          <cell r="H4016">
            <v>261.02999999999997</v>
          </cell>
          <cell r="I4016">
            <v>261.02999999999997</v>
          </cell>
          <cell r="J4016">
            <v>938.97</v>
          </cell>
          <cell r="K4016" t="str">
            <v>406</v>
          </cell>
        </row>
        <row r="4017">
          <cell r="A4017" t="str">
            <v>110400000</v>
          </cell>
          <cell r="B4017" t="str">
            <v>407C2AS055</v>
          </cell>
          <cell r="C4017" t="str">
            <v>มู่ลี่</v>
          </cell>
          <cell r="D4017" t="str">
            <v>23 ก.ย. 42</v>
          </cell>
          <cell r="E4017">
            <v>1800</v>
          </cell>
          <cell r="F4017">
            <v>0</v>
          </cell>
          <cell r="G4017">
            <v>20</v>
          </cell>
          <cell r="H4017">
            <v>98.64</v>
          </cell>
          <cell r="I4017">
            <v>98.64</v>
          </cell>
          <cell r="J4017">
            <v>1701.36</v>
          </cell>
          <cell r="K4017" t="str">
            <v>407</v>
          </cell>
        </row>
        <row r="4018">
          <cell r="A4018" t="str">
            <v>110400000</v>
          </cell>
          <cell r="B4018" t="str">
            <v>407C2AS056</v>
          </cell>
          <cell r="C4018" t="str">
            <v>มู่ลี่</v>
          </cell>
          <cell r="D4018" t="str">
            <v>23 ก.ย. 42</v>
          </cell>
          <cell r="E4018">
            <v>1800</v>
          </cell>
          <cell r="F4018">
            <v>0</v>
          </cell>
          <cell r="G4018">
            <v>20</v>
          </cell>
          <cell r="H4018">
            <v>98.64</v>
          </cell>
          <cell r="I4018">
            <v>98.64</v>
          </cell>
          <cell r="J4018">
            <v>1701.36</v>
          </cell>
          <cell r="K4018" t="str">
            <v>407</v>
          </cell>
        </row>
        <row r="4019">
          <cell r="A4019" t="str">
            <v>110400000</v>
          </cell>
          <cell r="B4019" t="str">
            <v>407C2AS057</v>
          </cell>
          <cell r="C4019" t="str">
            <v>มู่ลี่</v>
          </cell>
          <cell r="D4019" t="str">
            <v>23 ก.ย. 42</v>
          </cell>
          <cell r="E4019">
            <v>700</v>
          </cell>
          <cell r="F4019">
            <v>0</v>
          </cell>
          <cell r="G4019">
            <v>20</v>
          </cell>
          <cell r="H4019">
            <v>38.36</v>
          </cell>
          <cell r="I4019">
            <v>38.36</v>
          </cell>
          <cell r="J4019">
            <v>661.64</v>
          </cell>
          <cell r="K4019" t="str">
            <v>407</v>
          </cell>
        </row>
        <row r="4020">
          <cell r="A4020" t="str">
            <v>110400000</v>
          </cell>
          <cell r="B4020" t="str">
            <v>407C2AS058</v>
          </cell>
          <cell r="C4020" t="str">
            <v>มู่ลี่</v>
          </cell>
          <cell r="D4020" t="str">
            <v>23 ก.ย. 42</v>
          </cell>
          <cell r="E4020">
            <v>1200</v>
          </cell>
          <cell r="F4020">
            <v>0</v>
          </cell>
          <cell r="G4020">
            <v>20</v>
          </cell>
          <cell r="H4020">
            <v>65.75</v>
          </cell>
          <cell r="I4020">
            <v>65.75</v>
          </cell>
          <cell r="J4020">
            <v>1134.25</v>
          </cell>
          <cell r="K4020" t="str">
            <v>407</v>
          </cell>
        </row>
        <row r="4021">
          <cell r="A4021" t="str">
            <v>110400000</v>
          </cell>
          <cell r="B4021" t="str">
            <v>407C2BH0001</v>
          </cell>
          <cell r="C4021" t="str">
            <v>พระพุทธชินราช</v>
          </cell>
          <cell r="D4021" t="str">
            <v>5 ส.ค. 41</v>
          </cell>
          <cell r="E4021">
            <v>1850</v>
          </cell>
          <cell r="F4021">
            <v>0</v>
          </cell>
          <cell r="G4021">
            <v>20</v>
          </cell>
          <cell r="H4021">
            <v>520.99</v>
          </cell>
          <cell r="I4021">
            <v>520.99</v>
          </cell>
          <cell r="J4021">
            <v>1329.01</v>
          </cell>
          <cell r="K4021" t="str">
            <v>407</v>
          </cell>
        </row>
        <row r="4022">
          <cell r="A4022" t="str">
            <v>110400000</v>
          </cell>
          <cell r="B4022" t="str">
            <v>407C2FA0001</v>
          </cell>
          <cell r="C4022" t="str">
            <v>คั้นห้องนอนของผนักงาน</v>
          </cell>
          <cell r="D4022" t="str">
            <v>11 ม.ค. 42</v>
          </cell>
          <cell r="E4022">
            <v>6000</v>
          </cell>
          <cell r="F4022">
            <v>0</v>
          </cell>
          <cell r="G4022">
            <v>20</v>
          </cell>
          <cell r="H4022">
            <v>1167.1300000000001</v>
          </cell>
          <cell r="I4022">
            <v>1167.1300000000001</v>
          </cell>
          <cell r="J4022">
            <v>4832.87</v>
          </cell>
          <cell r="K4022" t="str">
            <v>407</v>
          </cell>
        </row>
        <row r="4023">
          <cell r="A4023" t="str">
            <v>110400000</v>
          </cell>
          <cell r="B4023" t="str">
            <v>407C2FA0002</v>
          </cell>
          <cell r="C4023" t="str">
            <v>ป้ายโครงเหล็ก</v>
          </cell>
          <cell r="D4023" t="str">
            <v>29 ธ.ค. 42</v>
          </cell>
          <cell r="E4023">
            <v>34260</v>
          </cell>
          <cell r="F4023">
            <v>0</v>
          </cell>
          <cell r="G4023">
            <v>20</v>
          </cell>
          <cell r="H4023">
            <v>56.32</v>
          </cell>
          <cell r="I4023">
            <v>56.32</v>
          </cell>
          <cell r="J4023">
            <v>34203.68</v>
          </cell>
          <cell r="K4023" t="str">
            <v>407</v>
          </cell>
        </row>
        <row r="4024">
          <cell r="A4024" t="str">
            <v>110400000</v>
          </cell>
          <cell r="B4024" t="str">
            <v>407C2FA0003</v>
          </cell>
          <cell r="C4024" t="str">
            <v>ค่าติดตั้งมุ่งลวดบานเลื่อน</v>
          </cell>
          <cell r="D4024" t="str">
            <v>29 ม.ค. 42</v>
          </cell>
          <cell r="E4024">
            <v>1600</v>
          </cell>
          <cell r="F4024">
            <v>0</v>
          </cell>
          <cell r="G4024">
            <v>20</v>
          </cell>
          <cell r="H4024">
            <v>295.45999999999998</v>
          </cell>
          <cell r="I4024">
            <v>295.45999999999998</v>
          </cell>
          <cell r="J4024">
            <v>1304.54</v>
          </cell>
          <cell r="K4024" t="str">
            <v>407</v>
          </cell>
        </row>
        <row r="4025">
          <cell r="A4025" t="str">
            <v>110400000</v>
          </cell>
          <cell r="B4025" t="str">
            <v>407C2FA0005</v>
          </cell>
          <cell r="C4025" t="str">
            <v>เสื่อน้ำมัน</v>
          </cell>
          <cell r="D4025" t="str">
            <v>3 มี.ค. 42</v>
          </cell>
          <cell r="E4025">
            <v>1050</v>
          </cell>
          <cell r="F4025">
            <v>0</v>
          </cell>
          <cell r="G4025">
            <v>20</v>
          </cell>
          <cell r="H4025">
            <v>174.92</v>
          </cell>
          <cell r="I4025">
            <v>174.92</v>
          </cell>
          <cell r="J4025">
            <v>875.08</v>
          </cell>
          <cell r="K4025" t="str">
            <v>407</v>
          </cell>
        </row>
        <row r="4026">
          <cell r="A4026" t="str">
            <v>110400000</v>
          </cell>
          <cell r="B4026" t="str">
            <v>407C2FA0006</v>
          </cell>
          <cell r="C4026" t="str">
            <v>ป้ายสำนักงาน</v>
          </cell>
          <cell r="D4026" t="str">
            <v>5 เม.ย. 42</v>
          </cell>
          <cell r="E4026">
            <v>28471.040000000001</v>
          </cell>
          <cell r="F4026">
            <v>0</v>
          </cell>
          <cell r="G4026">
            <v>20</v>
          </cell>
          <cell r="H4026">
            <v>4227.7700000000004</v>
          </cell>
          <cell r="I4026">
            <v>4227.7700000000004</v>
          </cell>
          <cell r="J4026">
            <v>24243.27</v>
          </cell>
          <cell r="K4026" t="str">
            <v>407</v>
          </cell>
        </row>
        <row r="4027">
          <cell r="A4027" t="str">
            <v>110400000</v>
          </cell>
          <cell r="B4027" t="str">
            <v>407C2FA0007</v>
          </cell>
          <cell r="C4027" t="str">
            <v>อุปกรณ์ตกแต่งสำนักงาน(ช่างไฟฟ้า)</v>
          </cell>
          <cell r="D4027" t="str">
            <v>5 เม.ย. 42</v>
          </cell>
          <cell r="E4027">
            <v>10085.11</v>
          </cell>
          <cell r="F4027">
            <v>0</v>
          </cell>
          <cell r="G4027">
            <v>20</v>
          </cell>
          <cell r="H4027">
            <v>1497.57</v>
          </cell>
          <cell r="I4027">
            <v>1497.57</v>
          </cell>
          <cell r="J4027">
            <v>8587.5400000000009</v>
          </cell>
          <cell r="K4027" t="str">
            <v>407</v>
          </cell>
        </row>
        <row r="4028">
          <cell r="A4028" t="str">
            <v>110400000</v>
          </cell>
          <cell r="B4028" t="str">
            <v>407C2FA0008</v>
          </cell>
          <cell r="C4028" t="str">
            <v>อุปกรณ์ตกแต่งสำนักงาน(ช่างอลูมิเนียม)</v>
          </cell>
          <cell r="D4028" t="str">
            <v>5 เม.ย. 42</v>
          </cell>
          <cell r="E4028">
            <v>15943.85</v>
          </cell>
          <cell r="F4028">
            <v>0</v>
          </cell>
          <cell r="G4028">
            <v>20</v>
          </cell>
          <cell r="H4028">
            <v>2367.5700000000002</v>
          </cell>
          <cell r="I4028">
            <v>2367.5700000000002</v>
          </cell>
          <cell r="J4028">
            <v>13576.28</v>
          </cell>
          <cell r="K4028" t="str">
            <v>407</v>
          </cell>
        </row>
        <row r="4029">
          <cell r="A4029" t="str">
            <v>110400000</v>
          </cell>
          <cell r="B4029" t="str">
            <v>407C2FA0009</v>
          </cell>
          <cell r="C4029" t="str">
            <v>บานประตุเหล็กดัด</v>
          </cell>
          <cell r="D4029" t="str">
            <v>27 พ.ค. 42</v>
          </cell>
          <cell r="E4029">
            <v>2000</v>
          </cell>
          <cell r="F4029">
            <v>0</v>
          </cell>
          <cell r="G4029">
            <v>20</v>
          </cell>
          <cell r="H4029">
            <v>240</v>
          </cell>
          <cell r="I4029">
            <v>240</v>
          </cell>
          <cell r="J4029">
            <v>1760</v>
          </cell>
          <cell r="K4029" t="str">
            <v>407</v>
          </cell>
        </row>
        <row r="4030">
          <cell r="A4030" t="str">
            <v>110400000</v>
          </cell>
          <cell r="B4030" t="str">
            <v>407C2FA0010</v>
          </cell>
          <cell r="C4030" t="str">
            <v>บานเหล็กดัด</v>
          </cell>
          <cell r="D4030" t="str">
            <v>27 พ.ค. 42</v>
          </cell>
          <cell r="E4030">
            <v>500</v>
          </cell>
          <cell r="F4030">
            <v>0</v>
          </cell>
          <cell r="G4030">
            <v>20</v>
          </cell>
          <cell r="H4030">
            <v>59.99</v>
          </cell>
          <cell r="I4030">
            <v>59.99</v>
          </cell>
          <cell r="J4030">
            <v>440.01</v>
          </cell>
          <cell r="K4030" t="str">
            <v>407</v>
          </cell>
        </row>
        <row r="4031">
          <cell r="A4031" t="str">
            <v>110400000</v>
          </cell>
          <cell r="B4031" t="str">
            <v>407C2FA0011</v>
          </cell>
          <cell r="C4031" t="str">
            <v>บานเหล็กดัด</v>
          </cell>
          <cell r="D4031" t="str">
            <v>27 พ.ค. 42</v>
          </cell>
          <cell r="E4031">
            <v>500</v>
          </cell>
          <cell r="F4031">
            <v>0</v>
          </cell>
          <cell r="G4031">
            <v>20</v>
          </cell>
          <cell r="H4031">
            <v>59.99</v>
          </cell>
          <cell r="I4031">
            <v>59.99</v>
          </cell>
          <cell r="J4031">
            <v>440.01</v>
          </cell>
          <cell r="K4031" t="str">
            <v>407</v>
          </cell>
        </row>
        <row r="4032">
          <cell r="A4032" t="str">
            <v>110400000</v>
          </cell>
          <cell r="B4032" t="str">
            <v>407C2FA0012</v>
          </cell>
          <cell r="C4032" t="str">
            <v>เตียงนอน</v>
          </cell>
          <cell r="D4032" t="str">
            <v>18 พ.ค. 42</v>
          </cell>
          <cell r="E4032">
            <v>2400</v>
          </cell>
          <cell r="F4032">
            <v>0</v>
          </cell>
          <cell r="G4032">
            <v>20</v>
          </cell>
          <cell r="H4032">
            <v>299.83999999999997</v>
          </cell>
          <cell r="I4032">
            <v>299.83999999999997</v>
          </cell>
          <cell r="J4032">
            <v>2100.16</v>
          </cell>
          <cell r="K4032" t="str">
            <v>407</v>
          </cell>
        </row>
        <row r="4033">
          <cell r="A4033" t="str">
            <v>110400000</v>
          </cell>
          <cell r="B4033" t="str">
            <v>407C2IC001</v>
          </cell>
          <cell r="C4033" t="str">
            <v>กั้นห้อง</v>
          </cell>
          <cell r="D4033" t="str">
            <v>11 ม.ค. 42</v>
          </cell>
          <cell r="E4033">
            <v>6000</v>
          </cell>
          <cell r="F4033">
            <v>0</v>
          </cell>
          <cell r="G4033">
            <v>20</v>
          </cell>
          <cell r="H4033">
            <v>1167.1300000000001</v>
          </cell>
          <cell r="I4033">
            <v>1167.1300000000001</v>
          </cell>
          <cell r="J4033">
            <v>4832.87</v>
          </cell>
          <cell r="K4033" t="str">
            <v>407</v>
          </cell>
        </row>
        <row r="4034">
          <cell r="A4034" t="str">
            <v>110400000</v>
          </cell>
          <cell r="B4034" t="str">
            <v>407C2IC002</v>
          </cell>
          <cell r="C4034" t="str">
            <v>เหล็กดัด</v>
          </cell>
          <cell r="D4034" t="str">
            <v>27 พ.ค. 42</v>
          </cell>
          <cell r="E4034">
            <v>3000</v>
          </cell>
          <cell r="F4034">
            <v>0</v>
          </cell>
          <cell r="G4034">
            <v>20</v>
          </cell>
          <cell r="H4034">
            <v>360.02</v>
          </cell>
          <cell r="I4034">
            <v>360.02</v>
          </cell>
          <cell r="J4034">
            <v>2639.98</v>
          </cell>
          <cell r="K4034" t="str">
            <v>407</v>
          </cell>
        </row>
        <row r="4035">
          <cell r="A4035" t="str">
            <v>110400000</v>
          </cell>
          <cell r="B4035" t="str">
            <v>407D2DC001</v>
          </cell>
          <cell r="C4035" t="str">
            <v>ชุดเครื่องนอน</v>
          </cell>
          <cell r="D4035" t="str">
            <v>8 มี.ค. 42</v>
          </cell>
          <cell r="E4035">
            <v>4800</v>
          </cell>
          <cell r="F4035">
            <v>0</v>
          </cell>
          <cell r="G4035">
            <v>20</v>
          </cell>
          <cell r="H4035">
            <v>786.37</v>
          </cell>
          <cell r="I4035">
            <v>786.37</v>
          </cell>
          <cell r="J4035">
            <v>4013.63</v>
          </cell>
          <cell r="K4035" t="str">
            <v>407</v>
          </cell>
        </row>
        <row r="4036">
          <cell r="A4036" t="str">
            <v>110400000</v>
          </cell>
          <cell r="B4036" t="str">
            <v>408C2AS024</v>
          </cell>
          <cell r="C4036" t="str">
            <v>มูลี่สำเร็จรูป</v>
          </cell>
          <cell r="D4036" t="str">
            <v>16 ก.ค. 42</v>
          </cell>
          <cell r="E4036">
            <v>7500</v>
          </cell>
          <cell r="F4036">
            <v>0</v>
          </cell>
          <cell r="G4036">
            <v>20</v>
          </cell>
          <cell r="H4036">
            <v>694.53</v>
          </cell>
          <cell r="I4036">
            <v>694.53</v>
          </cell>
          <cell r="J4036">
            <v>6805.47</v>
          </cell>
          <cell r="K4036" t="str">
            <v>408</v>
          </cell>
        </row>
        <row r="4037">
          <cell r="A4037" t="str">
            <v>110400000</v>
          </cell>
          <cell r="B4037" t="str">
            <v>408C2CA001</v>
          </cell>
          <cell r="C4037" t="str">
            <v>เก้าอี้รับประทานอาหาร</v>
          </cell>
          <cell r="D4037" t="str">
            <v>8 ก.พ. 42</v>
          </cell>
          <cell r="E4037">
            <v>150</v>
          </cell>
          <cell r="F4037">
            <v>0</v>
          </cell>
          <cell r="G4037">
            <v>20</v>
          </cell>
          <cell r="H4037">
            <v>26.91</v>
          </cell>
          <cell r="I4037">
            <v>26.91</v>
          </cell>
          <cell r="J4037">
            <v>123.09</v>
          </cell>
          <cell r="K4037" t="str">
            <v>408</v>
          </cell>
        </row>
        <row r="4038">
          <cell r="A4038" t="str">
            <v>110400000</v>
          </cell>
          <cell r="B4038" t="str">
            <v>408C2CA002</v>
          </cell>
          <cell r="C4038" t="str">
            <v>เก้าอี้รับประทานอาหาร</v>
          </cell>
          <cell r="D4038" t="str">
            <v>8 ก.พ. 42</v>
          </cell>
          <cell r="E4038">
            <v>150</v>
          </cell>
          <cell r="F4038">
            <v>0</v>
          </cell>
          <cell r="G4038">
            <v>20</v>
          </cell>
          <cell r="H4038">
            <v>26.91</v>
          </cell>
          <cell r="I4038">
            <v>26.91</v>
          </cell>
          <cell r="J4038">
            <v>123.09</v>
          </cell>
          <cell r="K4038" t="str">
            <v>408</v>
          </cell>
        </row>
        <row r="4039">
          <cell r="A4039" t="str">
            <v>110400000</v>
          </cell>
          <cell r="B4039" t="str">
            <v>408C2CA003</v>
          </cell>
          <cell r="C4039" t="str">
            <v>เก้าอี้รับประทานอาหาร</v>
          </cell>
          <cell r="D4039" t="str">
            <v>8 ก.พ. 42</v>
          </cell>
          <cell r="E4039">
            <v>150</v>
          </cell>
          <cell r="F4039">
            <v>0</v>
          </cell>
          <cell r="G4039">
            <v>20</v>
          </cell>
          <cell r="H4039">
            <v>26.91</v>
          </cell>
          <cell r="I4039">
            <v>26.91</v>
          </cell>
          <cell r="J4039">
            <v>123.09</v>
          </cell>
          <cell r="K4039" t="str">
            <v>408</v>
          </cell>
        </row>
        <row r="4040">
          <cell r="A4040" t="str">
            <v>110400000</v>
          </cell>
          <cell r="B4040" t="str">
            <v>408C2CA004</v>
          </cell>
          <cell r="C4040" t="str">
            <v>เก้าอี้รับประทานอาหาร</v>
          </cell>
          <cell r="D4040" t="str">
            <v>8 ก.พ. 42</v>
          </cell>
          <cell r="E4040">
            <v>150</v>
          </cell>
          <cell r="F4040">
            <v>0</v>
          </cell>
          <cell r="G4040">
            <v>20</v>
          </cell>
          <cell r="H4040">
            <v>26.91</v>
          </cell>
          <cell r="I4040">
            <v>26.91</v>
          </cell>
          <cell r="J4040">
            <v>123.09</v>
          </cell>
          <cell r="K4040" t="str">
            <v>408</v>
          </cell>
        </row>
        <row r="4041">
          <cell r="A4041" t="str">
            <v>110400000</v>
          </cell>
          <cell r="B4041" t="str">
            <v>408C2FA0001</v>
          </cell>
          <cell r="C4041" t="str">
            <v>ป้ายโครงเหล็ก</v>
          </cell>
          <cell r="D4041" t="str">
            <v>29 ธ.ค. 42</v>
          </cell>
          <cell r="E4041">
            <v>34260</v>
          </cell>
          <cell r="F4041">
            <v>0</v>
          </cell>
          <cell r="G4041">
            <v>20</v>
          </cell>
          <cell r="H4041">
            <v>56.32</v>
          </cell>
          <cell r="I4041">
            <v>56.32</v>
          </cell>
          <cell r="J4041">
            <v>34203.68</v>
          </cell>
          <cell r="K4041" t="str">
            <v>408</v>
          </cell>
        </row>
        <row r="4042">
          <cell r="A4042" t="str">
            <v>110400000</v>
          </cell>
          <cell r="B4042" t="str">
            <v>408C2FA0002</v>
          </cell>
          <cell r="C4042" t="str">
            <v>ป้ายสำนักงาน</v>
          </cell>
          <cell r="D4042" t="str">
            <v>5 เม.ย. 42</v>
          </cell>
          <cell r="E4042">
            <v>12746.67</v>
          </cell>
          <cell r="F4042">
            <v>0</v>
          </cell>
          <cell r="G4042">
            <v>20</v>
          </cell>
          <cell r="H4042">
            <v>1892.79</v>
          </cell>
          <cell r="I4042">
            <v>1892.79</v>
          </cell>
          <cell r="J4042">
            <v>10853.88</v>
          </cell>
          <cell r="K4042" t="str">
            <v>408</v>
          </cell>
        </row>
        <row r="4043">
          <cell r="A4043" t="str">
            <v>110400000</v>
          </cell>
          <cell r="B4043" t="str">
            <v>408C2FA0003</v>
          </cell>
          <cell r="C4043" t="str">
            <v>อุปกรณ์ตกแต่งสำนักงาน(ช่างไฟฟ้า)</v>
          </cell>
          <cell r="D4043" t="str">
            <v>5 เม.ย. 42</v>
          </cell>
          <cell r="E4043">
            <v>4515.17</v>
          </cell>
          <cell r="F4043">
            <v>0</v>
          </cell>
          <cell r="G4043">
            <v>20</v>
          </cell>
          <cell r="H4043">
            <v>670.49</v>
          </cell>
          <cell r="I4043">
            <v>670.49</v>
          </cell>
          <cell r="J4043">
            <v>3844.68</v>
          </cell>
          <cell r="K4043" t="str">
            <v>408</v>
          </cell>
        </row>
        <row r="4044">
          <cell r="A4044" t="str">
            <v>110400000</v>
          </cell>
          <cell r="B4044" t="str">
            <v>408C2FA0004</v>
          </cell>
          <cell r="C4044" t="str">
            <v>อุปกรณ์ตกแต่งสำนักงาน(ช่างอลูมิเนียม)</v>
          </cell>
          <cell r="D4044" t="str">
            <v>5 เม.ย. 42</v>
          </cell>
          <cell r="E4044">
            <v>7138.16</v>
          </cell>
          <cell r="F4044">
            <v>0</v>
          </cell>
          <cell r="G4044">
            <v>20</v>
          </cell>
          <cell r="H4044">
            <v>1059.96</v>
          </cell>
          <cell r="I4044">
            <v>1059.96</v>
          </cell>
          <cell r="J4044">
            <v>6078.2</v>
          </cell>
          <cell r="K4044" t="str">
            <v>408</v>
          </cell>
        </row>
        <row r="4045">
          <cell r="A4045" t="str">
            <v>110400000</v>
          </cell>
          <cell r="B4045" t="str">
            <v>408C2MT0001</v>
          </cell>
          <cell r="C4045" t="str">
            <v>ที่นอน</v>
          </cell>
          <cell r="D4045" t="str">
            <v>9 พ.ย. 41</v>
          </cell>
          <cell r="E4045">
            <v>1500</v>
          </cell>
          <cell r="F4045">
            <v>0</v>
          </cell>
          <cell r="G4045">
            <v>20</v>
          </cell>
          <cell r="H4045">
            <v>343.57</v>
          </cell>
          <cell r="I4045">
            <v>343.57</v>
          </cell>
          <cell r="J4045">
            <v>1156.43</v>
          </cell>
          <cell r="K4045" t="str">
            <v>408</v>
          </cell>
        </row>
        <row r="4046">
          <cell r="A4046" t="str">
            <v>110400000</v>
          </cell>
          <cell r="B4046" t="str">
            <v>408C2MT0002</v>
          </cell>
          <cell r="C4046" t="str">
            <v>ที่นอน</v>
          </cell>
          <cell r="D4046" t="str">
            <v>9 พ.ย. 41</v>
          </cell>
          <cell r="E4046">
            <v>1500</v>
          </cell>
          <cell r="F4046">
            <v>0</v>
          </cell>
          <cell r="G4046">
            <v>20</v>
          </cell>
          <cell r="H4046">
            <v>343.57</v>
          </cell>
          <cell r="I4046">
            <v>343.57</v>
          </cell>
          <cell r="J4046">
            <v>1156.43</v>
          </cell>
          <cell r="K4046" t="str">
            <v>408</v>
          </cell>
        </row>
        <row r="4047">
          <cell r="A4047" t="str">
            <v>110400000</v>
          </cell>
          <cell r="B4047" t="str">
            <v>408C2TA0001</v>
          </cell>
          <cell r="C4047" t="str">
            <v>โต๊ะอาหาร</v>
          </cell>
          <cell r="D4047" t="str">
            <v>1 ธ.ค. 41</v>
          </cell>
          <cell r="E4047">
            <v>550</v>
          </cell>
          <cell r="F4047">
            <v>0</v>
          </cell>
          <cell r="G4047">
            <v>20</v>
          </cell>
          <cell r="H4047">
            <v>119.32</v>
          </cell>
          <cell r="I4047">
            <v>119.32</v>
          </cell>
          <cell r="J4047">
            <v>430.68</v>
          </cell>
          <cell r="K4047" t="str">
            <v>408</v>
          </cell>
        </row>
        <row r="4048">
          <cell r="A4048" t="str">
            <v>110400000</v>
          </cell>
          <cell r="B4048" t="str">
            <v>408C2TA001</v>
          </cell>
          <cell r="C4048" t="str">
            <v>โต๊ะทานอาหาร</v>
          </cell>
          <cell r="D4048" t="str">
            <v>8 ก.พ. 42</v>
          </cell>
          <cell r="E4048">
            <v>500</v>
          </cell>
          <cell r="F4048">
            <v>0</v>
          </cell>
          <cell r="G4048">
            <v>20</v>
          </cell>
          <cell r="H4048">
            <v>89.57</v>
          </cell>
          <cell r="I4048">
            <v>89.57</v>
          </cell>
          <cell r="J4048">
            <v>410.43</v>
          </cell>
          <cell r="K4048" t="str">
            <v>408</v>
          </cell>
        </row>
        <row r="4049">
          <cell r="A4049" t="str">
            <v>110400000</v>
          </cell>
          <cell r="B4049" t="str">
            <v>408C2TU0001</v>
          </cell>
          <cell r="C4049" t="str">
            <v>ตู้เสื้อผ้า</v>
          </cell>
          <cell r="D4049" t="str">
            <v>9 พ.ย. 41</v>
          </cell>
          <cell r="E4049">
            <v>2000</v>
          </cell>
          <cell r="F4049">
            <v>0</v>
          </cell>
          <cell r="G4049">
            <v>20</v>
          </cell>
          <cell r="H4049">
            <v>458.07</v>
          </cell>
          <cell r="I4049">
            <v>458.07</v>
          </cell>
          <cell r="J4049">
            <v>1541.93</v>
          </cell>
          <cell r="K4049" t="str">
            <v>408</v>
          </cell>
        </row>
        <row r="4050">
          <cell r="A4050" t="str">
            <v>110400000</v>
          </cell>
          <cell r="B4050" t="str">
            <v>408C2TU0002</v>
          </cell>
          <cell r="C4050" t="str">
            <v>ตู้เสื้อผ้า</v>
          </cell>
          <cell r="D4050" t="str">
            <v>9 พ.ย. 41</v>
          </cell>
          <cell r="E4050">
            <v>2000</v>
          </cell>
          <cell r="F4050">
            <v>0</v>
          </cell>
          <cell r="G4050">
            <v>20</v>
          </cell>
          <cell r="H4050">
            <v>458.07</v>
          </cell>
          <cell r="I4050">
            <v>458.07</v>
          </cell>
          <cell r="J4050">
            <v>1541.93</v>
          </cell>
          <cell r="K4050" t="str">
            <v>408</v>
          </cell>
        </row>
        <row r="4051">
          <cell r="A4051" t="str">
            <v>110400000</v>
          </cell>
          <cell r="B4051" t="str">
            <v>409C2BD001</v>
          </cell>
          <cell r="C4051" t="str">
            <v>เตียงนอน</v>
          </cell>
          <cell r="D4051" t="str">
            <v>11 พ.ค. 42</v>
          </cell>
          <cell r="E4051">
            <v>2400</v>
          </cell>
          <cell r="F4051">
            <v>0</v>
          </cell>
          <cell r="G4051">
            <v>20</v>
          </cell>
          <cell r="H4051">
            <v>309.05</v>
          </cell>
          <cell r="I4051">
            <v>309.05</v>
          </cell>
          <cell r="J4051">
            <v>2090.9499999999998</v>
          </cell>
          <cell r="K4051" t="str">
            <v>409</v>
          </cell>
        </row>
        <row r="4052">
          <cell r="A4052" t="str">
            <v>110400000</v>
          </cell>
          <cell r="B4052" t="str">
            <v>409C2BD002</v>
          </cell>
          <cell r="C4052" t="str">
            <v>ที่นอน</v>
          </cell>
          <cell r="D4052" t="str">
            <v>18 พ.ค. 42</v>
          </cell>
          <cell r="E4052">
            <v>2400</v>
          </cell>
          <cell r="F4052">
            <v>0</v>
          </cell>
          <cell r="G4052">
            <v>20</v>
          </cell>
          <cell r="H4052">
            <v>299.83999999999997</v>
          </cell>
          <cell r="I4052">
            <v>299.83999999999997</v>
          </cell>
          <cell r="J4052">
            <v>2100.16</v>
          </cell>
          <cell r="K4052" t="str">
            <v>409</v>
          </cell>
        </row>
        <row r="4053">
          <cell r="A4053" t="str">
            <v>110400000</v>
          </cell>
          <cell r="B4053" t="str">
            <v>409C2BH0001</v>
          </cell>
          <cell r="C4053" t="str">
            <v>พระพุทธชินราช</v>
          </cell>
          <cell r="D4053" t="str">
            <v>8 ต.ค. 41</v>
          </cell>
          <cell r="E4053">
            <v>1850</v>
          </cell>
          <cell r="F4053">
            <v>0</v>
          </cell>
          <cell r="G4053">
            <v>20</v>
          </cell>
          <cell r="H4053">
            <v>456.12</v>
          </cell>
          <cell r="I4053">
            <v>456.12</v>
          </cell>
          <cell r="J4053">
            <v>1393.88</v>
          </cell>
          <cell r="K4053" t="str">
            <v>409</v>
          </cell>
        </row>
        <row r="4054">
          <cell r="A4054" t="str">
            <v>110400000</v>
          </cell>
          <cell r="B4054" t="str">
            <v>409C2CB0001</v>
          </cell>
          <cell r="C4054" t="str">
            <v>ตู้เสื้อผ้า</v>
          </cell>
          <cell r="D4054" t="str">
            <v>5 พ.ย. 41</v>
          </cell>
          <cell r="E4054">
            <v>1800</v>
          </cell>
          <cell r="F4054">
            <v>0</v>
          </cell>
          <cell r="G4054">
            <v>20</v>
          </cell>
          <cell r="H4054">
            <v>416.26</v>
          </cell>
          <cell r="I4054">
            <v>416.26</v>
          </cell>
          <cell r="J4054">
            <v>1383.74</v>
          </cell>
          <cell r="K4054" t="str">
            <v>409</v>
          </cell>
        </row>
        <row r="4055">
          <cell r="A4055" t="str">
            <v>110400000</v>
          </cell>
          <cell r="B4055" t="str">
            <v>409C2CB0002</v>
          </cell>
          <cell r="C4055" t="str">
            <v>ตู้เสื้อผ้า</v>
          </cell>
          <cell r="D4055" t="str">
            <v>5 พ.ย. 41</v>
          </cell>
          <cell r="E4055">
            <v>1800</v>
          </cell>
          <cell r="F4055">
            <v>0</v>
          </cell>
          <cell r="G4055">
            <v>20</v>
          </cell>
          <cell r="H4055">
            <v>416.26</v>
          </cell>
          <cell r="I4055">
            <v>416.26</v>
          </cell>
          <cell r="J4055">
            <v>1383.74</v>
          </cell>
          <cell r="K4055" t="str">
            <v>409</v>
          </cell>
        </row>
        <row r="4056">
          <cell r="A4056" t="str">
            <v>110400000</v>
          </cell>
          <cell r="B4056" t="str">
            <v>409C2FA0001</v>
          </cell>
          <cell r="C4056" t="str">
            <v>มู่ลี่ปรับแสง</v>
          </cell>
          <cell r="D4056" t="str">
            <v>12 มี.ค. 42</v>
          </cell>
          <cell r="E4056">
            <v>8000</v>
          </cell>
          <cell r="F4056">
            <v>0</v>
          </cell>
          <cell r="G4056">
            <v>20</v>
          </cell>
          <cell r="H4056">
            <v>1293.1600000000001</v>
          </cell>
          <cell r="I4056">
            <v>1293.1600000000001</v>
          </cell>
          <cell r="J4056">
            <v>6706.84</v>
          </cell>
          <cell r="K4056" t="str">
            <v>409</v>
          </cell>
        </row>
        <row r="4057">
          <cell r="A4057" t="str">
            <v>110400000</v>
          </cell>
          <cell r="B4057" t="str">
            <v>409C2FA0002</v>
          </cell>
          <cell r="C4057" t="str">
            <v>เตียงนอน 3.5 ฟุต</v>
          </cell>
          <cell r="D4057" t="str">
            <v>11 พ.ค. 42</v>
          </cell>
          <cell r="E4057">
            <v>2400</v>
          </cell>
          <cell r="F4057">
            <v>0</v>
          </cell>
          <cell r="G4057">
            <v>20</v>
          </cell>
          <cell r="H4057">
            <v>309.05</v>
          </cell>
          <cell r="I4057">
            <v>309.05</v>
          </cell>
          <cell r="J4057">
            <v>2090.9499999999998</v>
          </cell>
          <cell r="K4057" t="str">
            <v>409</v>
          </cell>
        </row>
        <row r="4058">
          <cell r="A4058" t="str">
            <v>110400000</v>
          </cell>
          <cell r="B4058" t="str">
            <v>409C2IC0001</v>
          </cell>
          <cell r="C4058" t="str">
            <v>ค่าตกแต่งภายในสนง.</v>
          </cell>
          <cell r="D4058" t="str">
            <v>30 ธ.ค. 41</v>
          </cell>
          <cell r="E4058">
            <v>112000</v>
          </cell>
          <cell r="F4058">
            <v>0</v>
          </cell>
          <cell r="G4058">
            <v>20</v>
          </cell>
          <cell r="H4058">
            <v>22522.79</v>
          </cell>
          <cell r="I4058">
            <v>22522.79</v>
          </cell>
          <cell r="J4058">
            <v>89477.21</v>
          </cell>
          <cell r="K4058" t="str">
            <v>409</v>
          </cell>
        </row>
        <row r="4059">
          <cell r="A4059" t="str">
            <v>110400000</v>
          </cell>
          <cell r="B4059" t="str">
            <v>409C2KB0001</v>
          </cell>
          <cell r="C4059" t="str">
            <v>เครื่องคิดเลข</v>
          </cell>
          <cell r="D4059" t="str">
            <v>3 ธ.ค. 42</v>
          </cell>
          <cell r="E4059">
            <v>556.07000000000005</v>
          </cell>
          <cell r="F4059">
            <v>0</v>
          </cell>
          <cell r="G4059">
            <v>20</v>
          </cell>
          <cell r="H4059">
            <v>8.84</v>
          </cell>
          <cell r="I4059">
            <v>8.84</v>
          </cell>
          <cell r="J4059">
            <v>547.23</v>
          </cell>
          <cell r="K4059" t="str">
            <v>409</v>
          </cell>
        </row>
        <row r="4060">
          <cell r="A4060" t="str">
            <v>110400000</v>
          </cell>
          <cell r="B4060" t="str">
            <v>409C2KB0002</v>
          </cell>
          <cell r="C4060" t="str">
            <v>ตู้เย็น</v>
          </cell>
          <cell r="D4060" t="str">
            <v>22 ธ.ค. 42</v>
          </cell>
          <cell r="E4060">
            <v>5400</v>
          </cell>
          <cell r="F4060">
            <v>0</v>
          </cell>
          <cell r="G4060">
            <v>20</v>
          </cell>
          <cell r="H4060">
            <v>29.59</v>
          </cell>
          <cell r="I4060">
            <v>29.59</v>
          </cell>
          <cell r="J4060">
            <v>5370.41</v>
          </cell>
          <cell r="K4060" t="str">
            <v>409</v>
          </cell>
        </row>
        <row r="4061">
          <cell r="A4061" t="str">
            <v>110400000</v>
          </cell>
          <cell r="B4061" t="str">
            <v>409C2MT0001</v>
          </cell>
          <cell r="C4061" t="str">
            <v>ที่นอน</v>
          </cell>
          <cell r="D4061" t="str">
            <v>5 พ.ย. 41</v>
          </cell>
          <cell r="E4061">
            <v>1100</v>
          </cell>
          <cell r="F4061">
            <v>0</v>
          </cell>
          <cell r="G4061">
            <v>20</v>
          </cell>
          <cell r="H4061">
            <v>254.31</v>
          </cell>
          <cell r="I4061">
            <v>254.31</v>
          </cell>
          <cell r="J4061">
            <v>845.69</v>
          </cell>
          <cell r="K4061" t="str">
            <v>409</v>
          </cell>
        </row>
        <row r="4062">
          <cell r="A4062" t="str">
            <v>110400000</v>
          </cell>
          <cell r="B4062" t="str">
            <v>409C2MT0002</v>
          </cell>
          <cell r="C4062" t="str">
            <v>ที่นอน</v>
          </cell>
          <cell r="D4062" t="str">
            <v>5 พ.ย. 41</v>
          </cell>
          <cell r="E4062">
            <v>1200</v>
          </cell>
          <cell r="F4062">
            <v>0</v>
          </cell>
          <cell r="G4062">
            <v>20</v>
          </cell>
          <cell r="H4062">
            <v>277.47000000000003</v>
          </cell>
          <cell r="I4062">
            <v>277.47000000000003</v>
          </cell>
          <cell r="J4062">
            <v>922.53</v>
          </cell>
          <cell r="K4062" t="str">
            <v>409</v>
          </cell>
        </row>
        <row r="4063">
          <cell r="A4063" t="str">
            <v>110400000</v>
          </cell>
          <cell r="B4063" t="str">
            <v>409C2MU001</v>
          </cell>
          <cell r="C4063" t="str">
            <v>มู่ลี่</v>
          </cell>
          <cell r="D4063" t="str">
            <v>24 มี.ค. 42</v>
          </cell>
          <cell r="E4063">
            <v>8000</v>
          </cell>
          <cell r="F4063">
            <v>0</v>
          </cell>
          <cell r="G4063">
            <v>20</v>
          </cell>
          <cell r="H4063">
            <v>1240.56</v>
          </cell>
          <cell r="I4063">
            <v>1240.56</v>
          </cell>
          <cell r="J4063">
            <v>6759.44</v>
          </cell>
          <cell r="K4063" t="str">
            <v>409</v>
          </cell>
        </row>
        <row r="4064">
          <cell r="A4064" t="str">
            <v>110400000</v>
          </cell>
          <cell r="B4064" t="str">
            <v>409C2OM0001</v>
          </cell>
          <cell r="C4064" t="str">
            <v>เสื่อน้ำมัน</v>
          </cell>
          <cell r="D4064" t="str">
            <v>5 พ.ย. 41</v>
          </cell>
          <cell r="E4064">
            <v>2300</v>
          </cell>
          <cell r="F4064">
            <v>0</v>
          </cell>
          <cell r="G4064">
            <v>20</v>
          </cell>
          <cell r="H4064">
            <v>531.86</v>
          </cell>
          <cell r="I4064">
            <v>531.86</v>
          </cell>
          <cell r="J4064">
            <v>1768.14</v>
          </cell>
          <cell r="K4064" t="str">
            <v>409</v>
          </cell>
        </row>
        <row r="4065">
          <cell r="A4065" t="str">
            <v>110400000</v>
          </cell>
          <cell r="B4065" t="str">
            <v>409C2WD0001</v>
          </cell>
          <cell r="C4065" t="str">
            <v>อุปกรณ์เหล็กดัด</v>
          </cell>
          <cell r="D4065" t="str">
            <v>25 พ.ย. 41</v>
          </cell>
          <cell r="E4065">
            <v>5060</v>
          </cell>
          <cell r="F4065">
            <v>0</v>
          </cell>
          <cell r="G4065">
            <v>20</v>
          </cell>
          <cell r="H4065">
            <v>1114.5899999999999</v>
          </cell>
          <cell r="I4065">
            <v>1114.5899999999999</v>
          </cell>
          <cell r="J4065">
            <v>3945.41</v>
          </cell>
          <cell r="K4065" t="str">
            <v>409</v>
          </cell>
        </row>
        <row r="4066">
          <cell r="A4066" t="str">
            <v>110400000</v>
          </cell>
          <cell r="B4066" t="str">
            <v>409C2WD0005</v>
          </cell>
          <cell r="C4066" t="str">
            <v>อุปกรณ์มุ้งลวด</v>
          </cell>
          <cell r="D4066" t="str">
            <v>25 พ.ย. 41</v>
          </cell>
          <cell r="E4066">
            <v>2800</v>
          </cell>
          <cell r="F4066">
            <v>0</v>
          </cell>
          <cell r="G4066">
            <v>20</v>
          </cell>
          <cell r="H4066">
            <v>616.77</v>
          </cell>
          <cell r="I4066">
            <v>616.77</v>
          </cell>
          <cell r="J4066">
            <v>2183.23</v>
          </cell>
          <cell r="K4066" t="str">
            <v>409</v>
          </cell>
        </row>
        <row r="4067">
          <cell r="A4067" t="str">
            <v>110400000</v>
          </cell>
          <cell r="B4067" t="str">
            <v>4108001</v>
          </cell>
          <cell r="C4067" t="str">
            <v>ระบบไฟฟ้า</v>
          </cell>
          <cell r="D4067" t="str">
            <v>23 ก.ค. 41</v>
          </cell>
          <cell r="E4067">
            <v>2450</v>
          </cell>
          <cell r="F4067">
            <v>0</v>
          </cell>
          <cell r="G4067">
            <v>20</v>
          </cell>
          <cell r="H4067">
            <v>707.49</v>
          </cell>
          <cell r="I4067">
            <v>707.49</v>
          </cell>
          <cell r="J4067">
            <v>1742.51</v>
          </cell>
          <cell r="K4067" t="str">
            <v>901</v>
          </cell>
        </row>
        <row r="4068">
          <cell r="A4068" t="str">
            <v>110400000</v>
          </cell>
          <cell r="B4068" t="str">
            <v>4110027</v>
          </cell>
          <cell r="C4068" t="str">
            <v>จ้างทาสีฝ้าทาดาน</v>
          </cell>
          <cell r="D4068" t="str">
            <v>22 ต.ค. 41</v>
          </cell>
          <cell r="E4068">
            <v>6000</v>
          </cell>
          <cell r="F4068">
            <v>0</v>
          </cell>
          <cell r="G4068">
            <v>20</v>
          </cell>
          <cell r="H4068">
            <v>1433.44</v>
          </cell>
          <cell r="I4068">
            <v>1433.44</v>
          </cell>
          <cell r="J4068">
            <v>4566.5600000000004</v>
          </cell>
          <cell r="K4068" t="str">
            <v>103</v>
          </cell>
        </row>
        <row r="4069">
          <cell r="A4069" t="str">
            <v>110400000</v>
          </cell>
          <cell r="B4069" t="str">
            <v>4110036</v>
          </cell>
          <cell r="C4069" t="str">
            <v>ค่าตกแต่งสาขา</v>
          </cell>
          <cell r="D4069" t="str">
            <v>6 ต.ค. 41</v>
          </cell>
          <cell r="E4069">
            <v>26889</v>
          </cell>
          <cell r="F4069">
            <v>0</v>
          </cell>
          <cell r="G4069">
            <v>20</v>
          </cell>
          <cell r="H4069">
            <v>6659.59</v>
          </cell>
          <cell r="I4069">
            <v>6659.59</v>
          </cell>
          <cell r="J4069">
            <v>20229.41</v>
          </cell>
          <cell r="K4069" t="str">
            <v>901</v>
          </cell>
        </row>
        <row r="4070">
          <cell r="A4070" t="str">
            <v>110400000</v>
          </cell>
          <cell r="B4070" t="str">
            <v>4111011-1</v>
          </cell>
          <cell r="C4070" t="str">
            <v>ตู้ทึบ</v>
          </cell>
          <cell r="D4070" t="str">
            <v>13 ธ.ค. 41</v>
          </cell>
          <cell r="E4070">
            <v>2000</v>
          </cell>
          <cell r="F4070">
            <v>0</v>
          </cell>
          <cell r="G4070">
            <v>20</v>
          </cell>
          <cell r="H4070">
            <v>420.81</v>
          </cell>
          <cell r="I4070">
            <v>420.81</v>
          </cell>
          <cell r="J4070">
            <v>1579.19</v>
          </cell>
          <cell r="K4070" t="str">
            <v>304</v>
          </cell>
        </row>
        <row r="4071">
          <cell r="A4071" t="str">
            <v>110400000</v>
          </cell>
          <cell r="B4071" t="str">
            <v>4111011-2</v>
          </cell>
          <cell r="C4071" t="str">
            <v>ตู้ทึบ 3 ฟุต</v>
          </cell>
          <cell r="D4071" t="str">
            <v>13 ธ.ค. 41</v>
          </cell>
          <cell r="E4071">
            <v>2000</v>
          </cell>
          <cell r="F4071">
            <v>0</v>
          </cell>
          <cell r="G4071">
            <v>20</v>
          </cell>
          <cell r="H4071">
            <v>420.81</v>
          </cell>
          <cell r="I4071">
            <v>420.81</v>
          </cell>
          <cell r="J4071">
            <v>1579.19</v>
          </cell>
          <cell r="K4071" t="str">
            <v>304</v>
          </cell>
        </row>
        <row r="4072">
          <cell r="A4072" t="str">
            <v>110400000</v>
          </cell>
          <cell r="B4072" t="str">
            <v>4111011-3</v>
          </cell>
          <cell r="C4072" t="str">
            <v>ที่นอน 3.5</v>
          </cell>
          <cell r="D4072" t="str">
            <v>13 ธ.ค. 41</v>
          </cell>
          <cell r="E4072">
            <v>1500</v>
          </cell>
          <cell r="F4072">
            <v>0</v>
          </cell>
          <cell r="G4072">
            <v>20</v>
          </cell>
          <cell r="H4072">
            <v>315.63</v>
          </cell>
          <cell r="I4072">
            <v>315.63</v>
          </cell>
          <cell r="J4072">
            <v>1184.3699999999999</v>
          </cell>
          <cell r="K4072" t="str">
            <v>304</v>
          </cell>
        </row>
        <row r="4073">
          <cell r="A4073" t="str">
            <v>110400000</v>
          </cell>
          <cell r="B4073" t="str">
            <v>4111011-4</v>
          </cell>
          <cell r="C4073" t="str">
            <v>ที่นอน 3.5</v>
          </cell>
          <cell r="D4073" t="str">
            <v>13 ธ.ค. 41</v>
          </cell>
          <cell r="E4073">
            <v>1500</v>
          </cell>
          <cell r="F4073">
            <v>0</v>
          </cell>
          <cell r="G4073">
            <v>20</v>
          </cell>
          <cell r="H4073">
            <v>315.63</v>
          </cell>
          <cell r="I4073">
            <v>315.63</v>
          </cell>
          <cell r="J4073">
            <v>1184.3699999999999</v>
          </cell>
          <cell r="K4073" t="str">
            <v>304</v>
          </cell>
        </row>
        <row r="4074">
          <cell r="A4074" t="str">
            <v>110400000</v>
          </cell>
          <cell r="B4074" t="str">
            <v>4111012</v>
          </cell>
          <cell r="C4074" t="str">
            <v>เสื่อฟองน้ำ เสื่อพลาสติก</v>
          </cell>
          <cell r="D4074" t="str">
            <v>18 พ.ย. 41</v>
          </cell>
          <cell r="E4074">
            <v>13365</v>
          </cell>
          <cell r="F4074">
            <v>0</v>
          </cell>
          <cell r="G4074">
            <v>20</v>
          </cell>
          <cell r="H4074">
            <v>2995.21</v>
          </cell>
          <cell r="I4074">
            <v>2995.21</v>
          </cell>
          <cell r="J4074">
            <v>10369.790000000001</v>
          </cell>
          <cell r="K4074" t="str">
            <v>100</v>
          </cell>
        </row>
        <row r="4075">
          <cell r="A4075" t="str">
            <v>110400000</v>
          </cell>
          <cell r="B4075" t="str">
            <v>4111019-4</v>
          </cell>
          <cell r="C4075" t="str">
            <v>ตู้เสื้อผ้า</v>
          </cell>
          <cell r="D4075" t="str">
            <v>5 พ.ย. 41</v>
          </cell>
          <cell r="E4075">
            <v>1600</v>
          </cell>
          <cell r="F4075">
            <v>0</v>
          </cell>
          <cell r="G4075">
            <v>20</v>
          </cell>
          <cell r="H4075">
            <v>369.98</v>
          </cell>
          <cell r="I4075">
            <v>369.98</v>
          </cell>
          <cell r="J4075">
            <v>1230.02</v>
          </cell>
          <cell r="K4075" t="str">
            <v>306</v>
          </cell>
        </row>
        <row r="4076">
          <cell r="A4076" t="str">
            <v>110400000</v>
          </cell>
          <cell r="B4076" t="str">
            <v>4111019-5</v>
          </cell>
          <cell r="C4076" t="str">
            <v>ตู้เสื้อผ้า</v>
          </cell>
          <cell r="D4076" t="str">
            <v>5 พ.ย. 41</v>
          </cell>
          <cell r="E4076">
            <v>1600</v>
          </cell>
          <cell r="F4076">
            <v>0</v>
          </cell>
          <cell r="G4076">
            <v>20</v>
          </cell>
          <cell r="H4076">
            <v>369.98</v>
          </cell>
          <cell r="I4076">
            <v>369.98</v>
          </cell>
          <cell r="J4076">
            <v>1230.02</v>
          </cell>
          <cell r="K4076" t="str">
            <v>306</v>
          </cell>
        </row>
        <row r="4077">
          <cell r="A4077" t="str">
            <v>110400000</v>
          </cell>
          <cell r="B4077" t="str">
            <v>4111019-6</v>
          </cell>
          <cell r="C4077" t="str">
            <v>ตู้เสื้อผ้า</v>
          </cell>
          <cell r="D4077" t="str">
            <v>5 พ.ย. 41</v>
          </cell>
          <cell r="E4077">
            <v>1600</v>
          </cell>
          <cell r="F4077">
            <v>0</v>
          </cell>
          <cell r="G4077">
            <v>20</v>
          </cell>
          <cell r="H4077">
            <v>369.98</v>
          </cell>
          <cell r="I4077">
            <v>369.98</v>
          </cell>
          <cell r="J4077">
            <v>1230.02</v>
          </cell>
          <cell r="K4077" t="str">
            <v>306</v>
          </cell>
        </row>
        <row r="4078">
          <cell r="A4078" t="str">
            <v>110400000</v>
          </cell>
          <cell r="B4078" t="str">
            <v>4111019-7</v>
          </cell>
          <cell r="C4078" t="str">
            <v>ตู้เสื้อผ้า</v>
          </cell>
          <cell r="D4078" t="str">
            <v>5 พ.ย. 41</v>
          </cell>
          <cell r="E4078">
            <v>1600</v>
          </cell>
          <cell r="F4078">
            <v>0</v>
          </cell>
          <cell r="G4078">
            <v>20</v>
          </cell>
          <cell r="H4078">
            <v>369.98</v>
          </cell>
          <cell r="I4078">
            <v>369.98</v>
          </cell>
          <cell r="J4078">
            <v>1230.02</v>
          </cell>
          <cell r="K4078" t="str">
            <v>306</v>
          </cell>
        </row>
        <row r="4079">
          <cell r="A4079" t="str">
            <v>110400000</v>
          </cell>
          <cell r="B4079" t="str">
            <v>4111020</v>
          </cell>
          <cell r="C4079" t="str">
            <v>มุ้งลวด เหล็กดัด</v>
          </cell>
          <cell r="D4079" t="str">
            <v>9 พ.ย. 41</v>
          </cell>
          <cell r="E4079">
            <v>13000</v>
          </cell>
          <cell r="F4079">
            <v>0</v>
          </cell>
          <cell r="G4079">
            <v>20</v>
          </cell>
          <cell r="H4079">
            <v>2977.52</v>
          </cell>
          <cell r="I4079">
            <v>2977.52</v>
          </cell>
          <cell r="J4079">
            <v>10022.48</v>
          </cell>
          <cell r="K4079" t="str">
            <v>408</v>
          </cell>
        </row>
        <row r="4080">
          <cell r="A4080" t="str">
            <v>110400000</v>
          </cell>
          <cell r="B4080" t="str">
            <v>4111021-1</v>
          </cell>
          <cell r="C4080" t="str">
            <v>เตียงเหล็ก ที่นอน ตู้ทึบ</v>
          </cell>
          <cell r="D4080" t="str">
            <v>5 พ.ย. 41</v>
          </cell>
          <cell r="E4080">
            <v>4545.45</v>
          </cell>
          <cell r="F4080">
            <v>0</v>
          </cell>
          <cell r="G4080">
            <v>20</v>
          </cell>
          <cell r="H4080">
            <v>1051.06</v>
          </cell>
          <cell r="I4080">
            <v>1051.06</v>
          </cell>
          <cell r="J4080">
            <v>3494.39</v>
          </cell>
          <cell r="K4080" t="str">
            <v>404</v>
          </cell>
        </row>
        <row r="4081">
          <cell r="A4081" t="str">
            <v>110400000</v>
          </cell>
          <cell r="B4081" t="str">
            <v>4111023</v>
          </cell>
          <cell r="C4081" t="str">
            <v>ค่าธรรมเนียมต่อไฟ</v>
          </cell>
          <cell r="D4081" t="str">
            <v>27 ต.ค. 41</v>
          </cell>
          <cell r="E4081">
            <v>825</v>
          </cell>
          <cell r="F4081">
            <v>0</v>
          </cell>
          <cell r="G4081">
            <v>20</v>
          </cell>
          <cell r="H4081">
            <v>194.8</v>
          </cell>
          <cell r="I4081">
            <v>194.8</v>
          </cell>
          <cell r="J4081">
            <v>630.20000000000005</v>
          </cell>
          <cell r="K4081" t="str">
            <v>505</v>
          </cell>
        </row>
        <row r="4082">
          <cell r="A4082" t="str">
            <v>110400000</v>
          </cell>
          <cell r="B4082" t="str">
            <v>4111023-1</v>
          </cell>
          <cell r="C4082" t="str">
            <v>ส่วนเฉลี่ยการใช้พลังไฟฟ้า</v>
          </cell>
          <cell r="D4082" t="str">
            <v>27 ต.ค. 41</v>
          </cell>
          <cell r="E4082">
            <v>1650</v>
          </cell>
          <cell r="F4082">
            <v>0</v>
          </cell>
          <cell r="G4082">
            <v>20</v>
          </cell>
          <cell r="H4082">
            <v>389.68</v>
          </cell>
          <cell r="I4082">
            <v>389.68</v>
          </cell>
          <cell r="J4082">
            <v>1260.32</v>
          </cell>
          <cell r="K4082" t="str">
            <v>505</v>
          </cell>
        </row>
        <row r="4083">
          <cell r="A4083" t="str">
            <v>110400000</v>
          </cell>
          <cell r="B4083" t="str">
            <v>43</v>
          </cell>
          <cell r="C4083" t="str">
            <v>วัสดุปิดผนัง โบลต้าวอลล์</v>
          </cell>
          <cell r="D4083" t="str">
            <v>5 มิ.ย. 41</v>
          </cell>
          <cell r="E4083">
            <v>8750</v>
          </cell>
          <cell r="F4083">
            <v>0</v>
          </cell>
          <cell r="G4083">
            <v>20</v>
          </cell>
          <cell r="H4083">
            <v>2756.88</v>
          </cell>
          <cell r="I4083">
            <v>2756.88</v>
          </cell>
          <cell r="J4083">
            <v>5993.12</v>
          </cell>
          <cell r="K4083" t="str">
            <v>100</v>
          </cell>
        </row>
        <row r="4084">
          <cell r="A4084" t="str">
            <v>110400000</v>
          </cell>
          <cell r="B4084" t="str">
            <v>500C2BH0001</v>
          </cell>
          <cell r="C4084" t="str">
            <v>พระพุทธชินราช</v>
          </cell>
          <cell r="D4084" t="str">
            <v>2 ก.ค. 41</v>
          </cell>
          <cell r="E4084">
            <v>1900</v>
          </cell>
          <cell r="F4084">
            <v>0</v>
          </cell>
          <cell r="G4084">
            <v>20</v>
          </cell>
          <cell r="H4084">
            <v>570.46</v>
          </cell>
          <cell r="I4084">
            <v>570.46</v>
          </cell>
          <cell r="J4084">
            <v>1329.54</v>
          </cell>
          <cell r="K4084" t="str">
            <v>500</v>
          </cell>
        </row>
        <row r="4085">
          <cell r="A4085" t="str">
            <v>110400000</v>
          </cell>
          <cell r="B4085" t="str">
            <v>500C2FA0001</v>
          </cell>
          <cell r="C4085" t="str">
            <v>ทำหลังคาอาคาร</v>
          </cell>
          <cell r="D4085" t="str">
            <v>27 ก.ย. 42</v>
          </cell>
          <cell r="E4085">
            <v>6500</v>
          </cell>
          <cell r="F4085">
            <v>0</v>
          </cell>
          <cell r="G4085">
            <v>20</v>
          </cell>
          <cell r="H4085">
            <v>341.92</v>
          </cell>
          <cell r="I4085">
            <v>341.92</v>
          </cell>
          <cell r="J4085">
            <v>6158.08</v>
          </cell>
          <cell r="K4085" t="str">
            <v>500</v>
          </cell>
        </row>
        <row r="4086">
          <cell r="A4086" t="str">
            <v>110400000</v>
          </cell>
          <cell r="B4086" t="str">
            <v>500C2IC0001</v>
          </cell>
          <cell r="C4086" t="str">
            <v>ตกแต่งภายใน สนง.</v>
          </cell>
          <cell r="D4086" t="str">
            <v>22 ก.ย. 41</v>
          </cell>
          <cell r="E4086">
            <v>822780</v>
          </cell>
          <cell r="F4086">
            <v>0</v>
          </cell>
          <cell r="G4086">
            <v>20</v>
          </cell>
          <cell r="H4086">
            <v>210090.68</v>
          </cell>
          <cell r="I4086">
            <v>210090.68</v>
          </cell>
          <cell r="J4086">
            <v>612689.31999999995</v>
          </cell>
          <cell r="K4086" t="str">
            <v>500</v>
          </cell>
        </row>
        <row r="4087">
          <cell r="A4087" t="str">
            <v>110400000</v>
          </cell>
          <cell r="B4087" t="str">
            <v>500C2MT0001</v>
          </cell>
          <cell r="C4087" t="str">
            <v>เตียงนอน</v>
          </cell>
          <cell r="D4087" t="str">
            <v>24 พ.ย. 41</v>
          </cell>
          <cell r="E4087">
            <v>2300</v>
          </cell>
          <cell r="F4087">
            <v>0</v>
          </cell>
          <cell r="G4087">
            <v>20</v>
          </cell>
          <cell r="H4087">
            <v>507.91</v>
          </cell>
          <cell r="I4087">
            <v>507.91</v>
          </cell>
          <cell r="J4087">
            <v>1792.09</v>
          </cell>
          <cell r="K4087" t="str">
            <v>500</v>
          </cell>
        </row>
        <row r="4088">
          <cell r="A4088" t="str">
            <v>110400000</v>
          </cell>
          <cell r="B4088" t="str">
            <v>500C2MT0002</v>
          </cell>
          <cell r="C4088" t="str">
            <v>เตียงนอน</v>
          </cell>
          <cell r="D4088" t="str">
            <v>24 พ.ย. 41</v>
          </cell>
          <cell r="E4088">
            <v>2300</v>
          </cell>
          <cell r="F4088">
            <v>0</v>
          </cell>
          <cell r="G4088">
            <v>20</v>
          </cell>
          <cell r="H4088">
            <v>507.91</v>
          </cell>
          <cell r="I4088">
            <v>507.91</v>
          </cell>
          <cell r="J4088">
            <v>1792.09</v>
          </cell>
          <cell r="K4088" t="str">
            <v>500</v>
          </cell>
        </row>
        <row r="4089">
          <cell r="A4089" t="str">
            <v>110400000</v>
          </cell>
          <cell r="B4089" t="str">
            <v>500C2MT0004</v>
          </cell>
          <cell r="C4089" t="str">
            <v>ที่นอนใยมะพร้าว</v>
          </cell>
          <cell r="D4089" t="str">
            <v>24 พ.ย. 41</v>
          </cell>
          <cell r="E4089">
            <v>1400</v>
          </cell>
          <cell r="F4089">
            <v>0</v>
          </cell>
          <cell r="G4089">
            <v>20</v>
          </cell>
          <cell r="H4089">
            <v>309.13</v>
          </cell>
          <cell r="I4089">
            <v>309.13</v>
          </cell>
          <cell r="J4089">
            <v>1090.8699999999999</v>
          </cell>
          <cell r="K4089" t="str">
            <v>500</v>
          </cell>
        </row>
        <row r="4090">
          <cell r="A4090" t="str">
            <v>110400000</v>
          </cell>
          <cell r="B4090" t="str">
            <v>500C2MT0005</v>
          </cell>
          <cell r="C4090" t="str">
            <v>ที่นอนใยมะพร้าว</v>
          </cell>
          <cell r="D4090" t="str">
            <v>24 พ.ย. 41</v>
          </cell>
          <cell r="E4090">
            <v>1400</v>
          </cell>
          <cell r="F4090">
            <v>0</v>
          </cell>
          <cell r="G4090">
            <v>20</v>
          </cell>
          <cell r="H4090">
            <v>309.13</v>
          </cell>
          <cell r="I4090">
            <v>309.13</v>
          </cell>
          <cell r="J4090">
            <v>1090.8699999999999</v>
          </cell>
          <cell r="K4090" t="str">
            <v>500</v>
          </cell>
        </row>
        <row r="4091">
          <cell r="A4091" t="str">
            <v>110400000</v>
          </cell>
          <cell r="B4091" t="str">
            <v>500C2TU0001</v>
          </cell>
          <cell r="C4091" t="str">
            <v>ตู้เสื้อผ้า</v>
          </cell>
          <cell r="D4091" t="str">
            <v>24 พ.ย. 41</v>
          </cell>
          <cell r="E4091">
            <v>1550</v>
          </cell>
          <cell r="F4091">
            <v>0</v>
          </cell>
          <cell r="G4091">
            <v>20</v>
          </cell>
          <cell r="H4091">
            <v>342.29</v>
          </cell>
          <cell r="I4091">
            <v>342.29</v>
          </cell>
          <cell r="J4091">
            <v>1207.71</v>
          </cell>
          <cell r="K4091" t="str">
            <v>500</v>
          </cell>
        </row>
        <row r="4092">
          <cell r="A4092" t="str">
            <v>110400000</v>
          </cell>
          <cell r="B4092" t="str">
            <v>500C2TU0002</v>
          </cell>
          <cell r="C4092" t="str">
            <v>ตู้เสื้อผ้า</v>
          </cell>
          <cell r="D4092" t="str">
            <v>24 พ.ย. 41</v>
          </cell>
          <cell r="E4092">
            <v>1550</v>
          </cell>
          <cell r="F4092">
            <v>0</v>
          </cell>
          <cell r="G4092">
            <v>20</v>
          </cell>
          <cell r="H4092">
            <v>342.29</v>
          </cell>
          <cell r="I4092">
            <v>342.29</v>
          </cell>
          <cell r="J4092">
            <v>1207.71</v>
          </cell>
          <cell r="K4092" t="str">
            <v>500</v>
          </cell>
        </row>
        <row r="4093">
          <cell r="A4093" t="str">
            <v>110400000</v>
          </cell>
          <cell r="B4093" t="str">
            <v>501C2BH0001</v>
          </cell>
          <cell r="C4093" t="str">
            <v>พระพุทธชินราช</v>
          </cell>
          <cell r="D4093" t="str">
            <v>7 ก.ย. 41</v>
          </cell>
          <cell r="E4093">
            <v>1850</v>
          </cell>
          <cell r="F4093">
            <v>0</v>
          </cell>
          <cell r="G4093">
            <v>20</v>
          </cell>
          <cell r="H4093">
            <v>487.54</v>
          </cell>
          <cell r="I4093">
            <v>487.54</v>
          </cell>
          <cell r="J4093">
            <v>1362.46</v>
          </cell>
          <cell r="K4093" t="str">
            <v>501</v>
          </cell>
        </row>
        <row r="4094">
          <cell r="A4094" t="str">
            <v>110400000</v>
          </cell>
          <cell r="B4094" t="str">
            <v>501C2FA0011</v>
          </cell>
          <cell r="C4094" t="str">
            <v>เหล็กดัดติดระเบียน</v>
          </cell>
          <cell r="D4094" t="str">
            <v>19 พ.ค. 42</v>
          </cell>
          <cell r="E4094">
            <v>2740</v>
          </cell>
          <cell r="F4094">
            <v>0</v>
          </cell>
          <cell r="G4094">
            <v>20</v>
          </cell>
          <cell r="H4094">
            <v>340.8</v>
          </cell>
          <cell r="I4094">
            <v>340.8</v>
          </cell>
          <cell r="J4094">
            <v>2399.1999999999998</v>
          </cell>
          <cell r="K4094" t="str">
            <v>501</v>
          </cell>
        </row>
        <row r="4095">
          <cell r="A4095" t="str">
            <v>110400000</v>
          </cell>
          <cell r="B4095" t="str">
            <v>501C2IC0001</v>
          </cell>
          <cell r="C4095" t="str">
            <v>ตกแต่งภายใน สนง.</v>
          </cell>
          <cell r="D4095" t="str">
            <v>22 ก.ย. 41</v>
          </cell>
          <cell r="E4095">
            <v>193695</v>
          </cell>
          <cell r="F4095">
            <v>0</v>
          </cell>
          <cell r="G4095">
            <v>20</v>
          </cell>
          <cell r="H4095">
            <v>49458.559999999998</v>
          </cell>
          <cell r="I4095">
            <v>49458.559999999998</v>
          </cell>
          <cell r="J4095">
            <v>144236.44</v>
          </cell>
          <cell r="K4095" t="str">
            <v>501</v>
          </cell>
        </row>
        <row r="4096">
          <cell r="A4096" t="str">
            <v>110400000</v>
          </cell>
          <cell r="B4096" t="str">
            <v>501C2IC001</v>
          </cell>
          <cell r="C4096" t="str">
            <v>เหล็กดัด</v>
          </cell>
          <cell r="D4096" t="str">
            <v>19 พ.ค. 42</v>
          </cell>
          <cell r="E4096">
            <v>2740</v>
          </cell>
          <cell r="F4096">
            <v>0</v>
          </cell>
          <cell r="G4096">
            <v>20</v>
          </cell>
          <cell r="H4096">
            <v>340.8</v>
          </cell>
          <cell r="I4096">
            <v>340.8</v>
          </cell>
          <cell r="J4096">
            <v>2399.1999999999998</v>
          </cell>
          <cell r="K4096" t="str">
            <v>501</v>
          </cell>
        </row>
        <row r="4097">
          <cell r="A4097" t="str">
            <v>110400000</v>
          </cell>
          <cell r="B4097" t="str">
            <v>502C2BH0001</v>
          </cell>
          <cell r="C4097" t="str">
            <v>พระพุทธชินราช</v>
          </cell>
          <cell r="D4097" t="str">
            <v>7 ก.ย. 41</v>
          </cell>
          <cell r="E4097">
            <v>1850</v>
          </cell>
          <cell r="F4097">
            <v>0</v>
          </cell>
          <cell r="G4097">
            <v>20</v>
          </cell>
          <cell r="H4097">
            <v>487.54</v>
          </cell>
          <cell r="I4097">
            <v>487.54</v>
          </cell>
          <cell r="J4097">
            <v>1362.46</v>
          </cell>
          <cell r="K4097" t="str">
            <v>502</v>
          </cell>
        </row>
        <row r="4098">
          <cell r="A4098" t="str">
            <v>110400000</v>
          </cell>
          <cell r="B4098" t="str">
            <v>502C2FA0001</v>
          </cell>
          <cell r="C4098" t="str">
            <v>โต๊ะ,เก้าอี้,ชั้นวางของ</v>
          </cell>
          <cell r="D4098" t="str">
            <v>2 พ.ค. 42</v>
          </cell>
          <cell r="E4098">
            <v>1348.5</v>
          </cell>
          <cell r="F4098">
            <v>0</v>
          </cell>
          <cell r="G4098">
            <v>20</v>
          </cell>
          <cell r="H4098">
            <v>180.32</v>
          </cell>
          <cell r="I4098">
            <v>180.32</v>
          </cell>
          <cell r="J4098">
            <v>1168.18</v>
          </cell>
          <cell r="K4098" t="str">
            <v>502</v>
          </cell>
        </row>
        <row r="4099">
          <cell r="A4099" t="str">
            <v>110400000</v>
          </cell>
          <cell r="B4099" t="str">
            <v>502C2FA0002</v>
          </cell>
          <cell r="C4099" t="str">
            <v>มู่ลี่</v>
          </cell>
          <cell r="D4099" t="str">
            <v>30 มิ.ย. 42</v>
          </cell>
          <cell r="E4099">
            <v>9500</v>
          </cell>
          <cell r="F4099">
            <v>0</v>
          </cell>
          <cell r="G4099">
            <v>20</v>
          </cell>
          <cell r="H4099">
            <v>963.01</v>
          </cell>
          <cell r="I4099">
            <v>963.01</v>
          </cell>
          <cell r="J4099">
            <v>8536.99</v>
          </cell>
          <cell r="K4099" t="str">
            <v>502</v>
          </cell>
        </row>
        <row r="4100">
          <cell r="A4100" t="str">
            <v>110400000</v>
          </cell>
          <cell r="B4100" t="str">
            <v>502C2IC0001</v>
          </cell>
          <cell r="C4100" t="str">
            <v>ตกแต่งภายใน สนง.</v>
          </cell>
          <cell r="D4100" t="str">
            <v>22 ก.ย. 41</v>
          </cell>
          <cell r="E4100">
            <v>350280</v>
          </cell>
          <cell r="F4100">
            <v>0</v>
          </cell>
          <cell r="G4100">
            <v>20</v>
          </cell>
          <cell r="H4100">
            <v>89441.36</v>
          </cell>
          <cell r="I4100">
            <v>89441.36</v>
          </cell>
          <cell r="J4100">
            <v>260838.64</v>
          </cell>
          <cell r="K4100" t="str">
            <v>502</v>
          </cell>
        </row>
        <row r="4101">
          <cell r="A4101" t="str">
            <v>110400000</v>
          </cell>
          <cell r="B4101" t="str">
            <v>502C2MU001</v>
          </cell>
          <cell r="C4101" t="str">
            <v>มู่ลี่</v>
          </cell>
          <cell r="D4101" t="str">
            <v>4 ก.พ. 42</v>
          </cell>
          <cell r="E4101">
            <v>9500</v>
          </cell>
          <cell r="F4101">
            <v>0</v>
          </cell>
          <cell r="G4101">
            <v>20</v>
          </cell>
          <cell r="H4101">
            <v>1723</v>
          </cell>
          <cell r="I4101">
            <v>1723</v>
          </cell>
          <cell r="J4101">
            <v>7777</v>
          </cell>
          <cell r="K4101" t="str">
            <v>502</v>
          </cell>
        </row>
        <row r="4102">
          <cell r="A4102" t="str">
            <v>110400000</v>
          </cell>
          <cell r="B4102" t="str">
            <v>503C2BD001</v>
          </cell>
          <cell r="C4102" t="str">
            <v>เตียงนอน</v>
          </cell>
          <cell r="D4102" t="str">
            <v>5 ม.ค. 42</v>
          </cell>
          <cell r="E4102">
            <v>2800</v>
          </cell>
          <cell r="F4102">
            <v>0</v>
          </cell>
          <cell r="G4102">
            <v>20</v>
          </cell>
          <cell r="H4102">
            <v>553.86</v>
          </cell>
          <cell r="I4102">
            <v>553.86</v>
          </cell>
          <cell r="J4102">
            <v>2246.14</v>
          </cell>
          <cell r="K4102" t="str">
            <v>503</v>
          </cell>
        </row>
        <row r="4103">
          <cell r="A4103" t="str">
            <v>110400000</v>
          </cell>
          <cell r="B4103" t="str">
            <v>503C2BD002</v>
          </cell>
          <cell r="C4103" t="str">
            <v>เตียง 3.5 "</v>
          </cell>
          <cell r="D4103" t="str">
            <v>17 ก.พ. 42</v>
          </cell>
          <cell r="E4103">
            <v>2300</v>
          </cell>
          <cell r="F4103">
            <v>0</v>
          </cell>
          <cell r="G4103">
            <v>20</v>
          </cell>
          <cell r="H4103">
            <v>400.78</v>
          </cell>
          <cell r="I4103">
            <v>400.78</v>
          </cell>
          <cell r="J4103">
            <v>1899.22</v>
          </cell>
          <cell r="K4103" t="str">
            <v>503</v>
          </cell>
        </row>
        <row r="4104">
          <cell r="A4104" t="str">
            <v>110400000</v>
          </cell>
          <cell r="B4104" t="str">
            <v>503C2BH0001</v>
          </cell>
          <cell r="C4104" t="str">
            <v>พระพุทธชินราช</v>
          </cell>
          <cell r="D4104" t="str">
            <v>7 ก.ย. 41</v>
          </cell>
          <cell r="E4104">
            <v>1850</v>
          </cell>
          <cell r="F4104">
            <v>0</v>
          </cell>
          <cell r="G4104">
            <v>20</v>
          </cell>
          <cell r="H4104">
            <v>487.54</v>
          </cell>
          <cell r="I4104">
            <v>487.54</v>
          </cell>
          <cell r="J4104">
            <v>1362.46</v>
          </cell>
          <cell r="K4104" t="str">
            <v>503</v>
          </cell>
        </row>
        <row r="4105">
          <cell r="A4105" t="str">
            <v>110400000</v>
          </cell>
          <cell r="B4105" t="str">
            <v>503C2FA0001</v>
          </cell>
          <cell r="C4105" t="str">
            <v>เตียงนอน</v>
          </cell>
          <cell r="D4105" t="str">
            <v>5 ม.ค. 42</v>
          </cell>
          <cell r="E4105">
            <v>2800</v>
          </cell>
          <cell r="F4105">
            <v>0</v>
          </cell>
          <cell r="G4105">
            <v>20</v>
          </cell>
          <cell r="H4105">
            <v>553.86</v>
          </cell>
          <cell r="I4105">
            <v>553.86</v>
          </cell>
          <cell r="J4105">
            <v>2246.14</v>
          </cell>
          <cell r="K4105" t="str">
            <v>503</v>
          </cell>
        </row>
        <row r="4106">
          <cell r="A4106" t="str">
            <v>110400000</v>
          </cell>
          <cell r="B4106" t="str">
            <v>503C2FA0002</v>
          </cell>
          <cell r="C4106" t="str">
            <v>เตียงนอน</v>
          </cell>
          <cell r="D4106" t="str">
            <v>5 ม.ค. 42</v>
          </cell>
          <cell r="E4106">
            <v>1800</v>
          </cell>
          <cell r="F4106">
            <v>0</v>
          </cell>
          <cell r="G4106">
            <v>20</v>
          </cell>
          <cell r="H4106">
            <v>356.09</v>
          </cell>
          <cell r="I4106">
            <v>356.09</v>
          </cell>
          <cell r="J4106">
            <v>1443.91</v>
          </cell>
          <cell r="K4106" t="str">
            <v>503</v>
          </cell>
        </row>
        <row r="4107">
          <cell r="A4107" t="str">
            <v>110400000</v>
          </cell>
          <cell r="B4107" t="str">
            <v>503C2FA0003</v>
          </cell>
          <cell r="C4107" t="str">
            <v>มูลี่</v>
          </cell>
          <cell r="D4107" t="str">
            <v>6 ม.ค. 42</v>
          </cell>
          <cell r="E4107">
            <v>2500</v>
          </cell>
          <cell r="F4107">
            <v>0</v>
          </cell>
          <cell r="G4107">
            <v>20</v>
          </cell>
          <cell r="H4107">
            <v>493.2</v>
          </cell>
          <cell r="I4107">
            <v>493.2</v>
          </cell>
          <cell r="J4107">
            <v>2006.8</v>
          </cell>
          <cell r="K4107" t="str">
            <v>503</v>
          </cell>
        </row>
        <row r="4108">
          <cell r="A4108" t="str">
            <v>110400000</v>
          </cell>
          <cell r="B4108" t="str">
            <v>503C2FA0004</v>
          </cell>
          <cell r="C4108" t="str">
            <v>มูลี่</v>
          </cell>
          <cell r="D4108" t="str">
            <v>6 ม.ค. 42</v>
          </cell>
          <cell r="E4108">
            <v>2500</v>
          </cell>
          <cell r="F4108">
            <v>0</v>
          </cell>
          <cell r="G4108">
            <v>20</v>
          </cell>
          <cell r="H4108">
            <v>493.2</v>
          </cell>
          <cell r="I4108">
            <v>493.2</v>
          </cell>
          <cell r="J4108">
            <v>2006.8</v>
          </cell>
          <cell r="K4108" t="str">
            <v>503</v>
          </cell>
        </row>
        <row r="4109">
          <cell r="A4109" t="str">
            <v>110400000</v>
          </cell>
          <cell r="B4109" t="str">
            <v>503C2FA0005</v>
          </cell>
          <cell r="C4109" t="str">
            <v>เตียงนอน</v>
          </cell>
          <cell r="D4109" t="str">
            <v>10 ก.พ. 42</v>
          </cell>
          <cell r="E4109">
            <v>2300</v>
          </cell>
          <cell r="F4109">
            <v>0</v>
          </cell>
          <cell r="G4109">
            <v>20</v>
          </cell>
          <cell r="H4109">
            <v>409.61</v>
          </cell>
          <cell r="I4109">
            <v>409.61</v>
          </cell>
          <cell r="J4109">
            <v>1890.39</v>
          </cell>
          <cell r="K4109" t="str">
            <v>503</v>
          </cell>
        </row>
        <row r="4110">
          <cell r="A4110" t="str">
            <v>110400000</v>
          </cell>
          <cell r="B4110" t="str">
            <v>503C2FA0006</v>
          </cell>
          <cell r="C4110" t="str">
            <v>เตียงนอน</v>
          </cell>
          <cell r="D4110" t="str">
            <v>10 ก.พ. 42</v>
          </cell>
          <cell r="E4110">
            <v>1500</v>
          </cell>
          <cell r="F4110">
            <v>0</v>
          </cell>
          <cell r="G4110">
            <v>20</v>
          </cell>
          <cell r="H4110">
            <v>267.14</v>
          </cell>
          <cell r="I4110">
            <v>267.14</v>
          </cell>
          <cell r="J4110">
            <v>1232.8599999999999</v>
          </cell>
          <cell r="K4110" t="str">
            <v>503</v>
          </cell>
        </row>
        <row r="4111">
          <cell r="A4111" t="str">
            <v>110400000</v>
          </cell>
          <cell r="B4111" t="str">
            <v>503C2IC0001</v>
          </cell>
          <cell r="C4111" t="str">
            <v>ค่าตกแต่งภายใน สนง.</v>
          </cell>
          <cell r="D4111" t="str">
            <v>19 พ.ย. 41</v>
          </cell>
          <cell r="E4111">
            <v>214631</v>
          </cell>
          <cell r="F4111">
            <v>0</v>
          </cell>
          <cell r="G4111">
            <v>20</v>
          </cell>
          <cell r="H4111">
            <v>47983.28</v>
          </cell>
          <cell r="I4111">
            <v>47983.28</v>
          </cell>
          <cell r="J4111">
            <v>166647.72</v>
          </cell>
          <cell r="K4111" t="str">
            <v>503</v>
          </cell>
        </row>
        <row r="4112">
          <cell r="A4112" t="str">
            <v>110400000</v>
          </cell>
          <cell r="B4112" t="str">
            <v>503C2MT001</v>
          </cell>
          <cell r="C4112" t="str">
            <v>ที่นอน</v>
          </cell>
          <cell r="D4112" t="str">
            <v>5 ม.ค. 42</v>
          </cell>
          <cell r="E4112">
            <v>1800</v>
          </cell>
          <cell r="F4112">
            <v>0</v>
          </cell>
          <cell r="G4112">
            <v>20</v>
          </cell>
          <cell r="H4112">
            <v>356.09</v>
          </cell>
          <cell r="I4112">
            <v>356.09</v>
          </cell>
          <cell r="J4112">
            <v>1443.91</v>
          </cell>
          <cell r="K4112" t="str">
            <v>503</v>
          </cell>
        </row>
        <row r="4113">
          <cell r="A4113" t="str">
            <v>110400000</v>
          </cell>
          <cell r="B4113" t="str">
            <v>503C2MT002</v>
          </cell>
          <cell r="C4113" t="str">
            <v>ที่นอน 3.5"</v>
          </cell>
          <cell r="D4113" t="str">
            <v>17 ก.พ. 42</v>
          </cell>
          <cell r="E4113">
            <v>1500</v>
          </cell>
          <cell r="F4113">
            <v>0</v>
          </cell>
          <cell r="G4113">
            <v>20</v>
          </cell>
          <cell r="H4113">
            <v>261.38</v>
          </cell>
          <cell r="I4113">
            <v>261.38</v>
          </cell>
          <cell r="J4113">
            <v>1238.6199999999999</v>
          </cell>
          <cell r="K4113" t="str">
            <v>503</v>
          </cell>
        </row>
        <row r="4114">
          <cell r="A4114" t="str">
            <v>110400000</v>
          </cell>
          <cell r="B4114" t="str">
            <v>504C2BD001</v>
          </cell>
          <cell r="C4114" t="str">
            <v>เตียงนอน</v>
          </cell>
          <cell r="D4114" t="str">
            <v>18 ม.ค. 42</v>
          </cell>
          <cell r="E4114">
            <v>2056.0700000000002</v>
          </cell>
          <cell r="F4114">
            <v>0</v>
          </cell>
          <cell r="G4114">
            <v>20</v>
          </cell>
          <cell r="H4114">
            <v>392.1</v>
          </cell>
          <cell r="I4114">
            <v>392.1</v>
          </cell>
          <cell r="J4114">
            <v>1663.97</v>
          </cell>
          <cell r="K4114" t="str">
            <v>504</v>
          </cell>
        </row>
        <row r="4115">
          <cell r="A4115" t="str">
            <v>110400000</v>
          </cell>
          <cell r="B4115" t="str">
            <v>504C2BH0001</v>
          </cell>
          <cell r="C4115" t="str">
            <v>พระพุทธชินราช</v>
          </cell>
          <cell r="D4115" t="str">
            <v>5 ส.ค. 41</v>
          </cell>
          <cell r="E4115">
            <v>1850</v>
          </cell>
          <cell r="F4115">
            <v>0</v>
          </cell>
          <cell r="G4115">
            <v>20</v>
          </cell>
          <cell r="H4115">
            <v>520.99</v>
          </cell>
          <cell r="I4115">
            <v>520.99</v>
          </cell>
          <cell r="J4115">
            <v>1329.01</v>
          </cell>
          <cell r="K4115" t="str">
            <v>504</v>
          </cell>
        </row>
        <row r="4116">
          <cell r="A4116" t="str">
            <v>110400000</v>
          </cell>
          <cell r="B4116" t="str">
            <v>504C2FA0001</v>
          </cell>
          <cell r="C4116" t="str">
            <v>ตกแต่งสำนักงาน</v>
          </cell>
          <cell r="D4116" t="str">
            <v>13 ม.ค. 42</v>
          </cell>
          <cell r="E4116">
            <v>117137</v>
          </cell>
          <cell r="F4116">
            <v>0</v>
          </cell>
          <cell r="G4116">
            <v>20</v>
          </cell>
          <cell r="H4116">
            <v>22657.16</v>
          </cell>
          <cell r="I4116">
            <v>22657.16</v>
          </cell>
          <cell r="J4116">
            <v>94479.84</v>
          </cell>
          <cell r="K4116" t="str">
            <v>504</v>
          </cell>
        </row>
        <row r="4117">
          <cell r="A4117" t="str">
            <v>110400000</v>
          </cell>
          <cell r="B4117" t="str">
            <v>504C2FA0002</v>
          </cell>
          <cell r="C4117" t="str">
            <v>ผ้าม่านพร้อมอุปกรณ์</v>
          </cell>
          <cell r="D4117" t="str">
            <v>27 ม.ค. 42</v>
          </cell>
          <cell r="E4117">
            <v>836.36</v>
          </cell>
          <cell r="F4117">
            <v>0</v>
          </cell>
          <cell r="G4117">
            <v>20</v>
          </cell>
          <cell r="H4117">
            <v>155.38</v>
          </cell>
          <cell r="I4117">
            <v>155.38</v>
          </cell>
          <cell r="J4117">
            <v>680.98</v>
          </cell>
          <cell r="K4117" t="str">
            <v>504</v>
          </cell>
        </row>
        <row r="4118">
          <cell r="A4118" t="str">
            <v>110400000</v>
          </cell>
          <cell r="B4118" t="str">
            <v>504C2FA0003</v>
          </cell>
          <cell r="C4118" t="str">
            <v>เตียงนอน</v>
          </cell>
          <cell r="D4118" t="str">
            <v>18 ม.ค. 42</v>
          </cell>
          <cell r="E4118">
            <v>2000</v>
          </cell>
          <cell r="F4118">
            <v>0</v>
          </cell>
          <cell r="G4118">
            <v>20</v>
          </cell>
          <cell r="H4118">
            <v>381.36</v>
          </cell>
          <cell r="I4118">
            <v>381.36</v>
          </cell>
          <cell r="J4118">
            <v>1618.64</v>
          </cell>
          <cell r="K4118" t="str">
            <v>504</v>
          </cell>
        </row>
        <row r="4119">
          <cell r="A4119" t="str">
            <v>110400000</v>
          </cell>
          <cell r="B4119" t="str">
            <v>504C2FA0004</v>
          </cell>
          <cell r="C4119" t="str">
            <v>ตู้เสื้อผ้า</v>
          </cell>
          <cell r="D4119" t="str">
            <v>18 ม.ค. 42</v>
          </cell>
          <cell r="E4119">
            <v>1909.09</v>
          </cell>
          <cell r="F4119">
            <v>0</v>
          </cell>
          <cell r="G4119">
            <v>20</v>
          </cell>
          <cell r="H4119">
            <v>364.04</v>
          </cell>
          <cell r="I4119">
            <v>364.04</v>
          </cell>
          <cell r="J4119">
            <v>1545.05</v>
          </cell>
          <cell r="K4119" t="str">
            <v>504</v>
          </cell>
        </row>
        <row r="4120">
          <cell r="A4120" t="str">
            <v>110400000</v>
          </cell>
          <cell r="B4120" t="str">
            <v>504C2FA0005</v>
          </cell>
          <cell r="C4120" t="str">
            <v>ที่นอน</v>
          </cell>
          <cell r="D4120" t="str">
            <v>18 ม.ค. 42</v>
          </cell>
          <cell r="E4120">
            <v>1454.55</v>
          </cell>
          <cell r="F4120">
            <v>0</v>
          </cell>
          <cell r="G4120">
            <v>20</v>
          </cell>
          <cell r="H4120">
            <v>277.38</v>
          </cell>
          <cell r="I4120">
            <v>277.38</v>
          </cell>
          <cell r="J4120">
            <v>1177.17</v>
          </cell>
          <cell r="K4120" t="str">
            <v>504</v>
          </cell>
        </row>
        <row r="4121">
          <cell r="A4121" t="str">
            <v>110400000</v>
          </cell>
          <cell r="B4121" t="str">
            <v>504C2MU0003</v>
          </cell>
          <cell r="C4121" t="str">
            <v>มู่ลี่</v>
          </cell>
          <cell r="D4121" t="str">
            <v>21 ก.ย. 41</v>
          </cell>
          <cell r="E4121">
            <v>6000</v>
          </cell>
          <cell r="F4121">
            <v>0</v>
          </cell>
          <cell r="G4121">
            <v>20</v>
          </cell>
          <cell r="H4121">
            <v>1535.36</v>
          </cell>
          <cell r="I4121">
            <v>1535.36</v>
          </cell>
          <cell r="J4121">
            <v>4464.6400000000003</v>
          </cell>
          <cell r="K4121" t="str">
            <v>504</v>
          </cell>
        </row>
        <row r="4122">
          <cell r="A4122" t="str">
            <v>110400000</v>
          </cell>
          <cell r="B4122" t="str">
            <v>505C2AS002</v>
          </cell>
          <cell r="C4122" t="str">
            <v>ประตูเหล็กดัด,มุ้งลวด</v>
          </cell>
          <cell r="D4122" t="str">
            <v>24 พ.ค. 42</v>
          </cell>
          <cell r="E4122">
            <v>11830</v>
          </cell>
          <cell r="F4122">
            <v>0</v>
          </cell>
          <cell r="G4122">
            <v>20</v>
          </cell>
          <cell r="H4122">
            <v>1439.07</v>
          </cell>
          <cell r="I4122">
            <v>1439.07</v>
          </cell>
          <cell r="J4122">
            <v>10390.93</v>
          </cell>
          <cell r="K4122" t="str">
            <v>505</v>
          </cell>
        </row>
        <row r="4123">
          <cell r="A4123" t="str">
            <v>110400000</v>
          </cell>
          <cell r="B4123" t="str">
            <v>505C2BH0001</v>
          </cell>
          <cell r="C4123" t="str">
            <v>พระพุทธชินราช</v>
          </cell>
          <cell r="D4123" t="str">
            <v>8 ต.ค. 41</v>
          </cell>
          <cell r="E4123">
            <v>1850</v>
          </cell>
          <cell r="F4123">
            <v>0</v>
          </cell>
          <cell r="G4123">
            <v>20</v>
          </cell>
          <cell r="H4123">
            <v>456.12</v>
          </cell>
          <cell r="I4123">
            <v>456.12</v>
          </cell>
          <cell r="J4123">
            <v>1393.88</v>
          </cell>
          <cell r="K4123" t="str">
            <v>505</v>
          </cell>
        </row>
        <row r="4124">
          <cell r="A4124" t="str">
            <v>110400000</v>
          </cell>
          <cell r="B4124" t="str">
            <v>505C2FA0001</v>
          </cell>
          <cell r="C4124" t="str">
            <v>ตกแต่งสำนักงาน</v>
          </cell>
          <cell r="D4124" t="str">
            <v>13 ม.ค. 42</v>
          </cell>
          <cell r="E4124">
            <v>160970</v>
          </cell>
          <cell r="F4124">
            <v>0</v>
          </cell>
          <cell r="G4124">
            <v>20</v>
          </cell>
          <cell r="H4124">
            <v>31135.53</v>
          </cell>
          <cell r="I4124">
            <v>31135.53</v>
          </cell>
          <cell r="J4124">
            <v>129834.47</v>
          </cell>
          <cell r="K4124" t="str">
            <v>505</v>
          </cell>
        </row>
        <row r="4125">
          <cell r="A4125" t="str">
            <v>110400000</v>
          </cell>
          <cell r="B4125" t="str">
            <v>505C2FA0002</v>
          </cell>
          <cell r="C4125" t="str">
            <v>ป้ายโครงเหล็ก</v>
          </cell>
          <cell r="D4125" t="str">
            <v>29 ธ.ค. 42</v>
          </cell>
          <cell r="E4125">
            <v>34260</v>
          </cell>
          <cell r="F4125">
            <v>0</v>
          </cell>
          <cell r="G4125">
            <v>20</v>
          </cell>
          <cell r="H4125">
            <v>56.32</v>
          </cell>
          <cell r="I4125">
            <v>56.32</v>
          </cell>
          <cell r="J4125">
            <v>34203.68</v>
          </cell>
          <cell r="K4125" t="str">
            <v>505</v>
          </cell>
        </row>
        <row r="4126">
          <cell r="A4126" t="str">
            <v>110400000</v>
          </cell>
          <cell r="B4126" t="str">
            <v>505C2FA0003</v>
          </cell>
          <cell r="C4126" t="str">
            <v>โต๊ะอาหารพร้อมเก้าอี้</v>
          </cell>
          <cell r="D4126" t="str">
            <v>9 ก.พ. 42</v>
          </cell>
          <cell r="E4126">
            <v>1090.9100000000001</v>
          </cell>
          <cell r="F4126">
            <v>0</v>
          </cell>
          <cell r="G4126">
            <v>20</v>
          </cell>
          <cell r="H4126">
            <v>194.86</v>
          </cell>
          <cell r="I4126">
            <v>194.86</v>
          </cell>
          <cell r="J4126">
            <v>896.05</v>
          </cell>
          <cell r="K4126" t="str">
            <v>505</v>
          </cell>
        </row>
        <row r="4127">
          <cell r="A4127" t="str">
            <v>110400000</v>
          </cell>
          <cell r="B4127" t="str">
            <v>506C2AS001</v>
          </cell>
          <cell r="C4127" t="str">
            <v>ประตูเหล็กดัด</v>
          </cell>
          <cell r="D4127" t="str">
            <v>3 มิ.ย. 42</v>
          </cell>
          <cell r="E4127">
            <v>8000</v>
          </cell>
          <cell r="F4127">
            <v>0</v>
          </cell>
          <cell r="G4127">
            <v>20</v>
          </cell>
          <cell r="H4127">
            <v>929.32</v>
          </cell>
          <cell r="I4127">
            <v>929.32</v>
          </cell>
          <cell r="J4127">
            <v>7070.68</v>
          </cell>
          <cell r="K4127" t="str">
            <v>506</v>
          </cell>
        </row>
        <row r="4128">
          <cell r="A4128" t="str">
            <v>110400000</v>
          </cell>
          <cell r="B4128" t="str">
            <v>506C2BE0001</v>
          </cell>
          <cell r="C4128" t="str">
            <v>เตียงเหล็ก</v>
          </cell>
          <cell r="D4128" t="str">
            <v>9 ธ.ค. 41</v>
          </cell>
          <cell r="E4128">
            <v>1545.45</v>
          </cell>
          <cell r="F4128">
            <v>0</v>
          </cell>
          <cell r="G4128">
            <v>20</v>
          </cell>
          <cell r="H4128">
            <v>328.54</v>
          </cell>
          <cell r="I4128">
            <v>328.54</v>
          </cell>
          <cell r="J4128">
            <v>1216.9100000000001</v>
          </cell>
          <cell r="K4128" t="str">
            <v>506</v>
          </cell>
        </row>
        <row r="4129">
          <cell r="A4129" t="str">
            <v>110400000</v>
          </cell>
          <cell r="B4129" t="str">
            <v>506C2BE0002</v>
          </cell>
          <cell r="C4129" t="str">
            <v>เตียงเหล็ก</v>
          </cell>
          <cell r="D4129" t="str">
            <v>9 ธ.ค. 41</v>
          </cell>
          <cell r="E4129">
            <v>2454.5500000000002</v>
          </cell>
          <cell r="F4129">
            <v>0</v>
          </cell>
          <cell r="G4129">
            <v>20</v>
          </cell>
          <cell r="H4129">
            <v>521.82000000000005</v>
          </cell>
          <cell r="I4129">
            <v>521.82000000000005</v>
          </cell>
          <cell r="J4129">
            <v>1932.73</v>
          </cell>
          <cell r="K4129" t="str">
            <v>506</v>
          </cell>
        </row>
        <row r="4130">
          <cell r="A4130" t="str">
            <v>110400000</v>
          </cell>
          <cell r="B4130" t="str">
            <v>506C2BH0001</v>
          </cell>
          <cell r="C4130" t="str">
            <v>พระพุทธชินราช</v>
          </cell>
          <cell r="D4130" t="str">
            <v>2 ก.ค. 41</v>
          </cell>
          <cell r="E4130">
            <v>1900</v>
          </cell>
          <cell r="F4130">
            <v>0</v>
          </cell>
          <cell r="G4130">
            <v>20</v>
          </cell>
          <cell r="H4130">
            <v>570.46</v>
          </cell>
          <cell r="I4130">
            <v>570.46</v>
          </cell>
          <cell r="J4130">
            <v>1329.54</v>
          </cell>
          <cell r="K4130" t="str">
            <v>506</v>
          </cell>
        </row>
        <row r="4131">
          <cell r="A4131" t="str">
            <v>110400000</v>
          </cell>
          <cell r="B4131" t="str">
            <v>506C2FA0001</v>
          </cell>
          <cell r="C4131" t="str">
            <v>ตกแต่งสำนักงาน</v>
          </cell>
          <cell r="D4131" t="str">
            <v>13 ม.ค. 42</v>
          </cell>
          <cell r="E4131">
            <v>167197</v>
          </cell>
          <cell r="F4131">
            <v>0</v>
          </cell>
          <cell r="G4131">
            <v>20</v>
          </cell>
          <cell r="H4131">
            <v>32340.01</v>
          </cell>
          <cell r="I4131">
            <v>32340.01</v>
          </cell>
          <cell r="J4131">
            <v>134856.99</v>
          </cell>
          <cell r="K4131" t="str">
            <v>506</v>
          </cell>
        </row>
        <row r="4132">
          <cell r="A4132" t="str">
            <v>110400000</v>
          </cell>
          <cell r="B4132" t="str">
            <v>506C2FA0002</v>
          </cell>
          <cell r="C4132" t="str">
            <v>ป้ายโครงเหล็ก</v>
          </cell>
          <cell r="D4132" t="str">
            <v>29 ธ.ค. 42</v>
          </cell>
          <cell r="E4132">
            <v>34260</v>
          </cell>
          <cell r="F4132">
            <v>0</v>
          </cell>
          <cell r="G4132">
            <v>20</v>
          </cell>
          <cell r="H4132">
            <v>56.32</v>
          </cell>
          <cell r="I4132">
            <v>56.32</v>
          </cell>
          <cell r="J4132">
            <v>34203.68</v>
          </cell>
          <cell r="K4132" t="str">
            <v>506</v>
          </cell>
        </row>
        <row r="4133">
          <cell r="A4133" t="str">
            <v>110400000</v>
          </cell>
          <cell r="B4133" t="str">
            <v>506C2FA0003</v>
          </cell>
          <cell r="C4133" t="str">
            <v>ป้ายโครงเหล็ก</v>
          </cell>
          <cell r="D4133" t="str">
            <v>28 ม.ค. 42</v>
          </cell>
          <cell r="E4133">
            <v>10000</v>
          </cell>
          <cell r="F4133">
            <v>0</v>
          </cell>
          <cell r="G4133">
            <v>20</v>
          </cell>
          <cell r="H4133">
            <v>1852.02</v>
          </cell>
          <cell r="I4133">
            <v>1852.02</v>
          </cell>
          <cell r="J4133">
            <v>8147.98</v>
          </cell>
          <cell r="K4133" t="str">
            <v>506</v>
          </cell>
        </row>
        <row r="4134">
          <cell r="A4134" t="str">
            <v>110400000</v>
          </cell>
          <cell r="B4134" t="str">
            <v>5073207</v>
          </cell>
          <cell r="C4134" t="str">
            <v>ชั้นวางของ</v>
          </cell>
          <cell r="D4134" t="str">
            <v>26 มิ.ย. 41</v>
          </cell>
          <cell r="E4134">
            <v>3630</v>
          </cell>
          <cell r="F4134">
            <v>0</v>
          </cell>
          <cell r="G4134">
            <v>20</v>
          </cell>
          <cell r="H4134">
            <v>1101.92</v>
          </cell>
          <cell r="I4134">
            <v>1101.92</v>
          </cell>
          <cell r="J4134">
            <v>2528.08</v>
          </cell>
          <cell r="K4134" t="str">
            <v>100</v>
          </cell>
        </row>
        <row r="4135">
          <cell r="A4135" t="str">
            <v>110400000</v>
          </cell>
          <cell r="B4135" t="str">
            <v>5073207-1</v>
          </cell>
          <cell r="C4135" t="str">
            <v>ชั้นวางของ</v>
          </cell>
          <cell r="D4135" t="str">
            <v>26 มิ.ย. 41</v>
          </cell>
          <cell r="E4135">
            <v>3630</v>
          </cell>
          <cell r="F4135">
            <v>0</v>
          </cell>
          <cell r="G4135">
            <v>20</v>
          </cell>
          <cell r="H4135">
            <v>1101.92</v>
          </cell>
          <cell r="I4135">
            <v>1101.92</v>
          </cell>
          <cell r="J4135">
            <v>2528.08</v>
          </cell>
          <cell r="K4135" t="str">
            <v>100</v>
          </cell>
        </row>
        <row r="4136">
          <cell r="A4136" t="str">
            <v>110400000</v>
          </cell>
          <cell r="B4136" t="str">
            <v>5076670</v>
          </cell>
          <cell r="C4136" t="str">
            <v>มู่ลี่อลูมิเนียม</v>
          </cell>
          <cell r="D4136" t="str">
            <v>27 พ.ย. 41</v>
          </cell>
          <cell r="E4136">
            <v>7053.8</v>
          </cell>
          <cell r="F4136">
            <v>0</v>
          </cell>
          <cell r="G4136">
            <v>20</v>
          </cell>
          <cell r="H4136">
            <v>1546.04</v>
          </cell>
          <cell r="I4136">
            <v>1546.04</v>
          </cell>
          <cell r="J4136">
            <v>5507.76</v>
          </cell>
          <cell r="K4136" t="str">
            <v>702</v>
          </cell>
        </row>
        <row r="4137">
          <cell r="A4137" t="str">
            <v>110400000</v>
          </cell>
          <cell r="B4137" t="str">
            <v>5076671</v>
          </cell>
          <cell r="C4137" t="str">
            <v>พระพุทธชินราช</v>
          </cell>
          <cell r="D4137" t="str">
            <v>8 ต.ค. 41</v>
          </cell>
          <cell r="E4137">
            <v>1850</v>
          </cell>
          <cell r="F4137">
            <v>0</v>
          </cell>
          <cell r="G4137">
            <v>20</v>
          </cell>
          <cell r="H4137">
            <v>456.12</v>
          </cell>
          <cell r="I4137">
            <v>456.12</v>
          </cell>
          <cell r="J4137">
            <v>1393.88</v>
          </cell>
          <cell r="K4137" t="str">
            <v>806</v>
          </cell>
        </row>
        <row r="4138">
          <cell r="A4138" t="str">
            <v>110400000</v>
          </cell>
          <cell r="B4138" t="str">
            <v>507C2BE0001</v>
          </cell>
          <cell r="C4138" t="str">
            <v>เตียงนอน</v>
          </cell>
          <cell r="D4138" t="str">
            <v>8 ธ.ค. 41</v>
          </cell>
          <cell r="E4138">
            <v>1800</v>
          </cell>
          <cell r="F4138">
            <v>0</v>
          </cell>
          <cell r="G4138">
            <v>20</v>
          </cell>
          <cell r="H4138">
            <v>383.71</v>
          </cell>
          <cell r="I4138">
            <v>383.71</v>
          </cell>
          <cell r="J4138">
            <v>1416.29</v>
          </cell>
          <cell r="K4138" t="str">
            <v>507</v>
          </cell>
        </row>
        <row r="4139">
          <cell r="A4139" t="str">
            <v>110400000</v>
          </cell>
          <cell r="B4139" t="str">
            <v>507C2BH0001</v>
          </cell>
          <cell r="C4139" t="str">
            <v>พระพุทธชินราช</v>
          </cell>
          <cell r="D4139" t="str">
            <v>8 ต.ค. 41</v>
          </cell>
          <cell r="E4139">
            <v>1850</v>
          </cell>
          <cell r="F4139">
            <v>0</v>
          </cell>
          <cell r="G4139">
            <v>20</v>
          </cell>
          <cell r="H4139">
            <v>456.12</v>
          </cell>
          <cell r="I4139">
            <v>456.12</v>
          </cell>
          <cell r="J4139">
            <v>1393.88</v>
          </cell>
          <cell r="K4139" t="str">
            <v>507</v>
          </cell>
        </row>
        <row r="4140">
          <cell r="A4140" t="str">
            <v>110400000</v>
          </cell>
          <cell r="B4140" t="str">
            <v>507C2CB0001</v>
          </cell>
          <cell r="C4140" t="str">
            <v>ตู้เสื้อผ้า</v>
          </cell>
          <cell r="D4140" t="str">
            <v>8 ธ.ค. 41</v>
          </cell>
          <cell r="E4140">
            <v>1800</v>
          </cell>
          <cell r="F4140">
            <v>0</v>
          </cell>
          <cell r="G4140">
            <v>20</v>
          </cell>
          <cell r="H4140">
            <v>383.71</v>
          </cell>
          <cell r="I4140">
            <v>383.71</v>
          </cell>
          <cell r="J4140">
            <v>1416.29</v>
          </cell>
          <cell r="K4140" t="str">
            <v>507</v>
          </cell>
        </row>
        <row r="4141">
          <cell r="A4141" t="str">
            <v>110400000</v>
          </cell>
          <cell r="B4141" t="str">
            <v>507C2FA0001</v>
          </cell>
          <cell r="C4141" t="str">
            <v>ตกแต่งสำนักงาน</v>
          </cell>
          <cell r="D4141" t="str">
            <v>13 ม.ค. 42</v>
          </cell>
          <cell r="E4141">
            <v>195646</v>
          </cell>
          <cell r="F4141">
            <v>0</v>
          </cell>
          <cell r="G4141">
            <v>20</v>
          </cell>
          <cell r="H4141">
            <v>37842.75</v>
          </cell>
          <cell r="I4141">
            <v>37842.75</v>
          </cell>
          <cell r="J4141">
            <v>157803.25</v>
          </cell>
          <cell r="K4141" t="str">
            <v>507</v>
          </cell>
        </row>
        <row r="4142">
          <cell r="A4142" t="str">
            <v>110400000</v>
          </cell>
          <cell r="B4142" t="str">
            <v>507C2FA0002</v>
          </cell>
          <cell r="C4142" t="str">
            <v>ป้ายโครงเหล็ก</v>
          </cell>
          <cell r="D4142" t="str">
            <v>29 ธ.ค. 42</v>
          </cell>
          <cell r="E4142">
            <v>34260</v>
          </cell>
          <cell r="F4142">
            <v>0</v>
          </cell>
          <cell r="G4142">
            <v>20</v>
          </cell>
          <cell r="H4142">
            <v>56.32</v>
          </cell>
          <cell r="I4142">
            <v>56.32</v>
          </cell>
          <cell r="J4142">
            <v>34203.68</v>
          </cell>
          <cell r="K4142" t="str">
            <v>507</v>
          </cell>
        </row>
        <row r="4143">
          <cell r="A4143" t="str">
            <v>110400000</v>
          </cell>
          <cell r="B4143" t="str">
            <v>507C2FA0003</v>
          </cell>
          <cell r="C4143" t="str">
            <v>เหล็กดัด</v>
          </cell>
          <cell r="D4143" t="str">
            <v>8 มี.ค. 42</v>
          </cell>
          <cell r="E4143">
            <v>1760</v>
          </cell>
          <cell r="F4143">
            <v>0</v>
          </cell>
          <cell r="G4143">
            <v>20</v>
          </cell>
          <cell r="H4143">
            <v>288.37</v>
          </cell>
          <cell r="I4143">
            <v>288.37</v>
          </cell>
          <cell r="J4143">
            <v>1471.63</v>
          </cell>
          <cell r="K4143" t="str">
            <v>507</v>
          </cell>
        </row>
        <row r="4144">
          <cell r="A4144" t="str">
            <v>110400000</v>
          </cell>
          <cell r="B4144" t="str">
            <v>507C2FA0004</v>
          </cell>
          <cell r="C4144" t="str">
            <v>เหล็กดัดติดระเบียน</v>
          </cell>
          <cell r="D4144" t="str">
            <v>27 พ.ค. 42</v>
          </cell>
          <cell r="E4144">
            <v>1500</v>
          </cell>
          <cell r="F4144">
            <v>0</v>
          </cell>
          <cell r="G4144">
            <v>20</v>
          </cell>
          <cell r="H4144">
            <v>180.01</v>
          </cell>
          <cell r="I4144">
            <v>180.01</v>
          </cell>
          <cell r="J4144">
            <v>1319.99</v>
          </cell>
          <cell r="K4144" t="str">
            <v>507</v>
          </cell>
        </row>
        <row r="4145">
          <cell r="A4145" t="str">
            <v>110400000</v>
          </cell>
          <cell r="B4145" t="str">
            <v>507C2IC001</v>
          </cell>
          <cell r="C4145" t="str">
            <v>เหล็กดัด</v>
          </cell>
          <cell r="D4145" t="str">
            <v>27 พ.ค. 42</v>
          </cell>
          <cell r="E4145">
            <v>1500</v>
          </cell>
          <cell r="F4145">
            <v>0</v>
          </cell>
          <cell r="G4145">
            <v>0</v>
          </cell>
          <cell r="H4145">
            <v>0</v>
          </cell>
          <cell r="I4145">
            <v>0</v>
          </cell>
          <cell r="J4145">
            <v>1500</v>
          </cell>
          <cell r="K4145" t="str">
            <v>507</v>
          </cell>
        </row>
        <row r="4146">
          <cell r="A4146" t="str">
            <v>110400000</v>
          </cell>
          <cell r="B4146" t="str">
            <v>507C2KB0001</v>
          </cell>
          <cell r="C4146" t="str">
            <v>ตู้เย็น</v>
          </cell>
          <cell r="D4146" t="str">
            <v>8 ธ.ค. 42</v>
          </cell>
          <cell r="E4146">
            <v>5140.1899999999996</v>
          </cell>
          <cell r="F4146">
            <v>0</v>
          </cell>
          <cell r="G4146">
            <v>20</v>
          </cell>
          <cell r="H4146">
            <v>67.599999999999994</v>
          </cell>
          <cell r="I4146">
            <v>67.599999999999994</v>
          </cell>
          <cell r="J4146">
            <v>5072.59</v>
          </cell>
          <cell r="K4146" t="str">
            <v>507</v>
          </cell>
        </row>
        <row r="4147">
          <cell r="A4147" t="str">
            <v>110400000</v>
          </cell>
          <cell r="B4147" t="str">
            <v>507C2MT0001</v>
          </cell>
          <cell r="C4147" t="str">
            <v>ที่นอน</v>
          </cell>
          <cell r="D4147" t="str">
            <v>8 ธ.ค. 41</v>
          </cell>
          <cell r="E4147">
            <v>1400</v>
          </cell>
          <cell r="F4147">
            <v>0</v>
          </cell>
          <cell r="G4147">
            <v>20</v>
          </cell>
          <cell r="H4147">
            <v>298.39</v>
          </cell>
          <cell r="I4147">
            <v>298.39</v>
          </cell>
          <cell r="J4147">
            <v>1101.6099999999999</v>
          </cell>
          <cell r="K4147" t="str">
            <v>507</v>
          </cell>
        </row>
        <row r="4148">
          <cell r="A4148" t="str">
            <v>110400000</v>
          </cell>
          <cell r="B4148" t="str">
            <v>508C2AS034</v>
          </cell>
          <cell r="C4148" t="str">
            <v>อ่างซิ่งค์คว่ำจานเดี่ยว</v>
          </cell>
          <cell r="D4148" t="str">
            <v>29 ก.ค. 42</v>
          </cell>
          <cell r="E4148">
            <v>934.58</v>
          </cell>
          <cell r="F4148">
            <v>0</v>
          </cell>
          <cell r="G4148">
            <v>20</v>
          </cell>
          <cell r="H4148">
            <v>79.900000000000006</v>
          </cell>
          <cell r="I4148">
            <v>79.900000000000006</v>
          </cell>
          <cell r="J4148">
            <v>854.68</v>
          </cell>
          <cell r="K4148" t="str">
            <v>508</v>
          </cell>
        </row>
        <row r="4149">
          <cell r="A4149" t="str">
            <v>110400000</v>
          </cell>
          <cell r="B4149" t="str">
            <v>508C2BD001</v>
          </cell>
          <cell r="C4149" t="str">
            <v>เตียงนอน</v>
          </cell>
          <cell r="D4149" t="str">
            <v>3 มิ.ย. 42</v>
          </cell>
          <cell r="E4149">
            <v>1400</v>
          </cell>
          <cell r="F4149">
            <v>0</v>
          </cell>
          <cell r="G4149">
            <v>20</v>
          </cell>
          <cell r="H4149">
            <v>162.62</v>
          </cell>
          <cell r="I4149">
            <v>162.62</v>
          </cell>
          <cell r="J4149">
            <v>1237.3800000000001</v>
          </cell>
          <cell r="K4149" t="str">
            <v>508</v>
          </cell>
        </row>
        <row r="4150">
          <cell r="A4150" t="str">
            <v>110400000</v>
          </cell>
          <cell r="B4150" t="str">
            <v>508C2BH0001</v>
          </cell>
          <cell r="C4150" t="str">
            <v>พระพุทธชินราช</v>
          </cell>
          <cell r="D4150" t="str">
            <v>8 ต.ค. 41</v>
          </cell>
          <cell r="E4150">
            <v>1850</v>
          </cell>
          <cell r="F4150">
            <v>0</v>
          </cell>
          <cell r="G4150">
            <v>20</v>
          </cell>
          <cell r="H4150">
            <v>456.12</v>
          </cell>
          <cell r="I4150">
            <v>456.12</v>
          </cell>
          <cell r="J4150">
            <v>1393.88</v>
          </cell>
          <cell r="K4150" t="str">
            <v>508</v>
          </cell>
        </row>
        <row r="4151">
          <cell r="A4151" t="str">
            <v>110400000</v>
          </cell>
          <cell r="B4151" t="str">
            <v>508C2BL001</v>
          </cell>
          <cell r="C4151" t="str">
            <v>ตู้เสื้อผ้า</v>
          </cell>
          <cell r="D4151" t="str">
            <v>3 มิ.ย. 42</v>
          </cell>
          <cell r="E4151">
            <v>1600</v>
          </cell>
          <cell r="F4151">
            <v>0</v>
          </cell>
          <cell r="G4151">
            <v>20</v>
          </cell>
          <cell r="H4151">
            <v>185.87</v>
          </cell>
          <cell r="I4151">
            <v>185.87</v>
          </cell>
          <cell r="J4151">
            <v>1414.13</v>
          </cell>
          <cell r="K4151" t="str">
            <v>508</v>
          </cell>
        </row>
        <row r="4152">
          <cell r="A4152" t="str">
            <v>110400000</v>
          </cell>
          <cell r="B4152" t="str">
            <v>508C2FA0001</v>
          </cell>
          <cell r="C4152" t="str">
            <v>ตกแต่งสำนักงาน</v>
          </cell>
          <cell r="D4152" t="str">
            <v>13 ม.ค. 42</v>
          </cell>
          <cell r="E4152">
            <v>153395</v>
          </cell>
          <cell r="F4152">
            <v>0</v>
          </cell>
          <cell r="G4152">
            <v>20</v>
          </cell>
          <cell r="H4152">
            <v>29670.35</v>
          </cell>
          <cell r="I4152">
            <v>29670.35</v>
          </cell>
          <cell r="J4152">
            <v>123724.65</v>
          </cell>
          <cell r="K4152" t="str">
            <v>508</v>
          </cell>
        </row>
        <row r="4153">
          <cell r="A4153" t="str">
            <v>110400000</v>
          </cell>
          <cell r="B4153" t="str">
            <v>508C2FA0002</v>
          </cell>
          <cell r="C4153" t="str">
            <v>ป้ายโครงเหล็ก</v>
          </cell>
          <cell r="D4153" t="str">
            <v>29 ธ.ค. 42</v>
          </cell>
          <cell r="E4153">
            <v>34260</v>
          </cell>
          <cell r="F4153">
            <v>0</v>
          </cell>
          <cell r="G4153">
            <v>20</v>
          </cell>
          <cell r="H4153">
            <v>56.32</v>
          </cell>
          <cell r="I4153">
            <v>56.32</v>
          </cell>
          <cell r="J4153">
            <v>34203.68</v>
          </cell>
          <cell r="K4153" t="str">
            <v>508</v>
          </cell>
        </row>
        <row r="4154">
          <cell r="A4154" t="str">
            <v>110400000</v>
          </cell>
          <cell r="B4154" t="str">
            <v>508C2FA0003</v>
          </cell>
          <cell r="C4154" t="str">
            <v>เหล็กดัดหน้าต่าง</v>
          </cell>
          <cell r="D4154" t="str">
            <v>15 ก.พ. 42</v>
          </cell>
          <cell r="E4154">
            <v>750</v>
          </cell>
          <cell r="F4154">
            <v>0</v>
          </cell>
          <cell r="G4154">
            <v>20</v>
          </cell>
          <cell r="H4154">
            <v>131.51</v>
          </cell>
          <cell r="I4154">
            <v>131.51</v>
          </cell>
          <cell r="J4154">
            <v>618.49</v>
          </cell>
          <cell r="K4154" t="str">
            <v>508</v>
          </cell>
        </row>
        <row r="4155">
          <cell r="A4155" t="str">
            <v>110400000</v>
          </cell>
          <cell r="B4155" t="str">
            <v>508C2FA0004</v>
          </cell>
          <cell r="C4155" t="str">
            <v>เตียงนอน</v>
          </cell>
          <cell r="D4155" t="str">
            <v>3 มิ.ย. 42</v>
          </cell>
          <cell r="E4155">
            <v>1400</v>
          </cell>
          <cell r="F4155">
            <v>0</v>
          </cell>
          <cell r="G4155">
            <v>20</v>
          </cell>
          <cell r="H4155">
            <v>162.62</v>
          </cell>
          <cell r="I4155">
            <v>162.62</v>
          </cell>
          <cell r="J4155">
            <v>1237.3800000000001</v>
          </cell>
          <cell r="K4155" t="str">
            <v>508</v>
          </cell>
        </row>
        <row r="4156">
          <cell r="A4156" t="str">
            <v>110400000</v>
          </cell>
          <cell r="B4156" t="str">
            <v>508C2FA0005</v>
          </cell>
          <cell r="C4156" t="str">
            <v>ที่นอน</v>
          </cell>
          <cell r="D4156" t="str">
            <v>3 มิ.ย. 42</v>
          </cell>
          <cell r="E4156">
            <v>1000</v>
          </cell>
          <cell r="F4156">
            <v>0</v>
          </cell>
          <cell r="G4156">
            <v>20</v>
          </cell>
          <cell r="H4156">
            <v>116.18</v>
          </cell>
          <cell r="I4156">
            <v>116.18</v>
          </cell>
          <cell r="J4156">
            <v>883.82</v>
          </cell>
          <cell r="K4156" t="str">
            <v>508</v>
          </cell>
        </row>
        <row r="4157">
          <cell r="A4157" t="str">
            <v>110400000</v>
          </cell>
          <cell r="B4157" t="str">
            <v>508C2FA0006</v>
          </cell>
          <cell r="C4157" t="str">
            <v>ตู้เสื้อผ้า</v>
          </cell>
          <cell r="D4157" t="str">
            <v>3 มิ.ย. 42</v>
          </cell>
          <cell r="E4157">
            <v>1600</v>
          </cell>
          <cell r="F4157">
            <v>0</v>
          </cell>
          <cell r="G4157">
            <v>20</v>
          </cell>
          <cell r="H4157">
            <v>185.87</v>
          </cell>
          <cell r="I4157">
            <v>185.87</v>
          </cell>
          <cell r="J4157">
            <v>1414.13</v>
          </cell>
          <cell r="K4157" t="str">
            <v>508</v>
          </cell>
        </row>
        <row r="4158">
          <cell r="A4158" t="str">
            <v>110400000</v>
          </cell>
          <cell r="B4158" t="str">
            <v>508C2IC001</v>
          </cell>
          <cell r="C4158" t="str">
            <v>เหล็กดัด</v>
          </cell>
          <cell r="D4158" t="str">
            <v>15 ก.พ. 42</v>
          </cell>
          <cell r="E4158">
            <v>750</v>
          </cell>
          <cell r="F4158">
            <v>0</v>
          </cell>
          <cell r="G4158">
            <v>20</v>
          </cell>
          <cell r="H4158">
            <v>131.51</v>
          </cell>
          <cell r="I4158">
            <v>131.51</v>
          </cell>
          <cell r="J4158">
            <v>618.49</v>
          </cell>
          <cell r="K4158" t="str">
            <v>508</v>
          </cell>
        </row>
        <row r="4159">
          <cell r="A4159" t="str">
            <v>110400000</v>
          </cell>
          <cell r="B4159" t="str">
            <v>508C2MT0000</v>
          </cell>
          <cell r="C4159" t="str">
            <v>ที่นอน</v>
          </cell>
          <cell r="D4159" t="str">
            <v>17 พ.ย. 41</v>
          </cell>
          <cell r="E4159">
            <v>1400</v>
          </cell>
          <cell r="F4159">
            <v>0</v>
          </cell>
          <cell r="G4159">
            <v>20</v>
          </cell>
          <cell r="H4159">
            <v>314.5</v>
          </cell>
          <cell r="I4159">
            <v>314.5</v>
          </cell>
          <cell r="J4159">
            <v>1085.5</v>
          </cell>
          <cell r="K4159" t="str">
            <v>508</v>
          </cell>
        </row>
        <row r="4160">
          <cell r="A4160" t="str">
            <v>110400000</v>
          </cell>
          <cell r="B4160" t="str">
            <v>508C2MT0001</v>
          </cell>
          <cell r="C4160" t="str">
            <v>เตียงนอน</v>
          </cell>
          <cell r="D4160" t="str">
            <v>17 พ.ย. 41</v>
          </cell>
          <cell r="E4160">
            <v>1600</v>
          </cell>
          <cell r="F4160">
            <v>0</v>
          </cell>
          <cell r="G4160">
            <v>20</v>
          </cell>
          <cell r="H4160">
            <v>359.46</v>
          </cell>
          <cell r="I4160">
            <v>359.46</v>
          </cell>
          <cell r="J4160">
            <v>1240.54</v>
          </cell>
          <cell r="K4160" t="str">
            <v>508</v>
          </cell>
        </row>
        <row r="4161">
          <cell r="A4161" t="str">
            <v>110400000</v>
          </cell>
          <cell r="B4161" t="str">
            <v>508C2MT001</v>
          </cell>
          <cell r="C4161" t="str">
            <v>ที่นอน</v>
          </cell>
          <cell r="D4161" t="str">
            <v>3 มิ.ย. 42</v>
          </cell>
          <cell r="E4161">
            <v>1000</v>
          </cell>
          <cell r="F4161">
            <v>0</v>
          </cell>
          <cell r="G4161">
            <v>20</v>
          </cell>
          <cell r="H4161">
            <v>116.18</v>
          </cell>
          <cell r="I4161">
            <v>116.18</v>
          </cell>
          <cell r="J4161">
            <v>883.82</v>
          </cell>
          <cell r="K4161" t="str">
            <v>508</v>
          </cell>
        </row>
        <row r="4162">
          <cell r="A4162" t="str">
            <v>110400000</v>
          </cell>
          <cell r="B4162" t="str">
            <v>508C2TA0010</v>
          </cell>
          <cell r="C4162" t="str">
            <v>โต๊ะราชา</v>
          </cell>
          <cell r="D4162" t="str">
            <v>9 ธ.ค. 41</v>
          </cell>
          <cell r="E4162">
            <v>580</v>
          </cell>
          <cell r="F4162">
            <v>0</v>
          </cell>
          <cell r="G4162">
            <v>20</v>
          </cell>
          <cell r="H4162">
            <v>123.28</v>
          </cell>
          <cell r="I4162">
            <v>123.28</v>
          </cell>
          <cell r="J4162">
            <v>456.72</v>
          </cell>
          <cell r="K4162" t="str">
            <v>508</v>
          </cell>
        </row>
        <row r="4163">
          <cell r="A4163" t="str">
            <v>110400000</v>
          </cell>
          <cell r="B4163" t="str">
            <v>600C2BB0001</v>
          </cell>
          <cell r="C4163" t="str">
            <v>ตู้เสื้อผ้า</v>
          </cell>
          <cell r="D4163" t="str">
            <v>2 พ.ย. 41</v>
          </cell>
          <cell r="E4163">
            <v>1500</v>
          </cell>
          <cell r="F4163">
            <v>0</v>
          </cell>
          <cell r="G4163">
            <v>20</v>
          </cell>
          <cell r="H4163">
            <v>349.33</v>
          </cell>
          <cell r="I4163">
            <v>349.33</v>
          </cell>
          <cell r="J4163">
            <v>1150.67</v>
          </cell>
          <cell r="K4163" t="str">
            <v>600</v>
          </cell>
        </row>
        <row r="4164">
          <cell r="A4164" t="str">
            <v>110400000</v>
          </cell>
          <cell r="B4164" t="str">
            <v>600C2BD0001</v>
          </cell>
          <cell r="C4164" t="str">
            <v>ที่นอน</v>
          </cell>
          <cell r="D4164" t="str">
            <v>2 พ.ย. 41</v>
          </cell>
          <cell r="E4164">
            <v>1263.6400000000001</v>
          </cell>
          <cell r="F4164">
            <v>0</v>
          </cell>
          <cell r="G4164">
            <v>20</v>
          </cell>
          <cell r="H4164">
            <v>294.23</v>
          </cell>
          <cell r="I4164">
            <v>294.23</v>
          </cell>
          <cell r="J4164">
            <v>969.41</v>
          </cell>
          <cell r="K4164" t="str">
            <v>600</v>
          </cell>
        </row>
        <row r="4165">
          <cell r="A4165" t="str">
            <v>110400000</v>
          </cell>
          <cell r="B4165" t="str">
            <v>600C2BE0001</v>
          </cell>
          <cell r="C4165" t="str">
            <v>เตียงนอน</v>
          </cell>
          <cell r="D4165" t="str">
            <v>3 ธ.ค. 41</v>
          </cell>
          <cell r="E4165">
            <v>1318.18</v>
          </cell>
          <cell r="F4165">
            <v>0</v>
          </cell>
          <cell r="G4165">
            <v>20</v>
          </cell>
          <cell r="H4165">
            <v>284.58</v>
          </cell>
          <cell r="I4165">
            <v>284.58</v>
          </cell>
          <cell r="J4165">
            <v>1033.5999999999999</v>
          </cell>
          <cell r="K4165" t="str">
            <v>600</v>
          </cell>
        </row>
        <row r="4166">
          <cell r="A4166" t="str">
            <v>110400000</v>
          </cell>
          <cell r="B4166" t="str">
            <v>600C2BE0002</v>
          </cell>
          <cell r="C4166" t="str">
            <v>เตียงนอน</v>
          </cell>
          <cell r="D4166" t="str">
            <v>3 ธ.ค. 41</v>
          </cell>
          <cell r="E4166">
            <v>1318.18</v>
          </cell>
          <cell r="F4166">
            <v>0</v>
          </cell>
          <cell r="G4166">
            <v>20</v>
          </cell>
          <cell r="H4166">
            <v>284.58</v>
          </cell>
          <cell r="I4166">
            <v>284.58</v>
          </cell>
          <cell r="J4166">
            <v>1033.5999999999999</v>
          </cell>
          <cell r="K4166" t="str">
            <v>600</v>
          </cell>
        </row>
        <row r="4167">
          <cell r="A4167" t="str">
            <v>110400000</v>
          </cell>
          <cell r="B4167" t="str">
            <v>600C2BH0001</v>
          </cell>
          <cell r="C4167" t="str">
            <v>พระพุทธชินราช</v>
          </cell>
          <cell r="D4167" t="str">
            <v>7 ก.ย. 41</v>
          </cell>
          <cell r="E4167">
            <v>1850</v>
          </cell>
          <cell r="F4167">
            <v>0</v>
          </cell>
          <cell r="G4167">
            <v>20</v>
          </cell>
          <cell r="H4167">
            <v>487.54</v>
          </cell>
          <cell r="I4167">
            <v>487.54</v>
          </cell>
          <cell r="J4167">
            <v>1362.46</v>
          </cell>
          <cell r="K4167" t="str">
            <v>600</v>
          </cell>
        </row>
        <row r="4168">
          <cell r="A4168" t="str">
            <v>110400000</v>
          </cell>
          <cell r="B4168" t="str">
            <v>600C2FA0001</v>
          </cell>
          <cell r="C4168" t="str">
            <v>มุ่งลวด</v>
          </cell>
          <cell r="D4168" t="str">
            <v>31 มี.ค. 42</v>
          </cell>
          <cell r="E4168">
            <v>1120</v>
          </cell>
          <cell r="F4168">
            <v>0</v>
          </cell>
          <cell r="G4168">
            <v>20</v>
          </cell>
          <cell r="H4168">
            <v>169.35</v>
          </cell>
          <cell r="I4168">
            <v>169.35</v>
          </cell>
          <cell r="J4168">
            <v>950.65</v>
          </cell>
          <cell r="K4168" t="str">
            <v>600</v>
          </cell>
        </row>
        <row r="4169">
          <cell r="A4169" t="str">
            <v>110400000</v>
          </cell>
          <cell r="B4169" t="str">
            <v>600C2FA0002</v>
          </cell>
          <cell r="C4169" t="str">
            <v>ตู้เสื้อผ้า,ที่นอน,เตียงนอน</v>
          </cell>
          <cell r="D4169" t="str">
            <v>28 เม.ย. 42</v>
          </cell>
          <cell r="E4169">
            <v>4196.26</v>
          </cell>
          <cell r="F4169">
            <v>0</v>
          </cell>
          <cell r="G4169">
            <v>20</v>
          </cell>
          <cell r="H4169">
            <v>570.24</v>
          </cell>
          <cell r="I4169">
            <v>570.24</v>
          </cell>
          <cell r="J4169">
            <v>3626.02</v>
          </cell>
          <cell r="K4169" t="str">
            <v>600</v>
          </cell>
        </row>
        <row r="4170">
          <cell r="A4170" t="str">
            <v>110400000</v>
          </cell>
          <cell r="B4170" t="str">
            <v>600C2FA0003</v>
          </cell>
          <cell r="C4170" t="str">
            <v>มุ้งลวด</v>
          </cell>
          <cell r="D4170" t="str">
            <v>2 เม.ย. 42</v>
          </cell>
          <cell r="E4170">
            <v>600</v>
          </cell>
          <cell r="F4170">
            <v>0</v>
          </cell>
          <cell r="G4170">
            <v>20</v>
          </cell>
          <cell r="H4170">
            <v>90.06</v>
          </cell>
          <cell r="I4170">
            <v>90.06</v>
          </cell>
          <cell r="J4170">
            <v>509.94</v>
          </cell>
          <cell r="K4170" t="str">
            <v>600</v>
          </cell>
        </row>
        <row r="4171">
          <cell r="A4171" t="str">
            <v>110400000</v>
          </cell>
          <cell r="B4171" t="str">
            <v>600C2FA0004</v>
          </cell>
          <cell r="C4171" t="str">
            <v>โต๊ะหมู่บูชาพระ</v>
          </cell>
          <cell r="D4171" t="str">
            <v>7 พ.ค. 42</v>
          </cell>
          <cell r="E4171">
            <v>1500</v>
          </cell>
          <cell r="F4171">
            <v>0</v>
          </cell>
          <cell r="G4171">
            <v>20</v>
          </cell>
          <cell r="H4171">
            <v>196.45</v>
          </cell>
          <cell r="I4171">
            <v>196.45</v>
          </cell>
          <cell r="J4171">
            <v>1303.55</v>
          </cell>
          <cell r="K4171" t="str">
            <v>600</v>
          </cell>
        </row>
        <row r="4172">
          <cell r="A4172" t="str">
            <v>110400000</v>
          </cell>
          <cell r="B4172" t="str">
            <v>600C2HF0001</v>
          </cell>
          <cell r="C4172" t="str">
            <v>โซฟาพักคอย 3 ที่นั่ง</v>
          </cell>
          <cell r="D4172" t="str">
            <v>27 ก.ค. 41</v>
          </cell>
          <cell r="E4172">
            <v>7819.85</v>
          </cell>
          <cell r="F4172">
            <v>0</v>
          </cell>
          <cell r="G4172">
            <v>20</v>
          </cell>
          <cell r="H4172">
            <v>2241</v>
          </cell>
          <cell r="I4172">
            <v>2241</v>
          </cell>
          <cell r="J4172">
            <v>5578.85</v>
          </cell>
          <cell r="K4172" t="str">
            <v>600</v>
          </cell>
        </row>
        <row r="4173">
          <cell r="A4173" t="str">
            <v>110400000</v>
          </cell>
          <cell r="B4173" t="str">
            <v>600C2IC0001</v>
          </cell>
          <cell r="C4173" t="str">
            <v>ตกแต่งภายใน สนง.</v>
          </cell>
          <cell r="D4173" t="str">
            <v>22 ก.ย. 41</v>
          </cell>
          <cell r="E4173">
            <v>579709</v>
          </cell>
          <cell r="F4173">
            <v>0</v>
          </cell>
          <cell r="G4173">
            <v>20</v>
          </cell>
          <cell r="H4173">
            <v>148024.29999999999</v>
          </cell>
          <cell r="I4173">
            <v>148024.29999999999</v>
          </cell>
          <cell r="J4173">
            <v>431684.7</v>
          </cell>
          <cell r="K4173" t="str">
            <v>600</v>
          </cell>
        </row>
        <row r="4174">
          <cell r="A4174" t="str">
            <v>110400000</v>
          </cell>
          <cell r="B4174" t="str">
            <v>600C2IC001</v>
          </cell>
          <cell r="C4174" t="str">
            <v>มุ้งลวด</v>
          </cell>
          <cell r="D4174" t="str">
            <v>31 มี.ค. 42</v>
          </cell>
          <cell r="E4174">
            <v>1120</v>
          </cell>
          <cell r="F4174">
            <v>0</v>
          </cell>
          <cell r="G4174">
            <v>20</v>
          </cell>
          <cell r="H4174">
            <v>169.35</v>
          </cell>
          <cell r="I4174">
            <v>169.35</v>
          </cell>
          <cell r="J4174">
            <v>950.65</v>
          </cell>
          <cell r="K4174" t="str">
            <v>600</v>
          </cell>
        </row>
        <row r="4175">
          <cell r="A4175" t="str">
            <v>110400000</v>
          </cell>
          <cell r="B4175" t="str">
            <v>600C2IC002</v>
          </cell>
          <cell r="C4175" t="str">
            <v>มุ้งลวด</v>
          </cell>
          <cell r="D4175" t="str">
            <v>2 เม.ย. 42</v>
          </cell>
          <cell r="E4175">
            <v>600</v>
          </cell>
          <cell r="F4175">
            <v>0</v>
          </cell>
          <cell r="G4175">
            <v>20</v>
          </cell>
          <cell r="H4175">
            <v>90.06</v>
          </cell>
          <cell r="I4175">
            <v>90.06</v>
          </cell>
          <cell r="J4175">
            <v>509.94</v>
          </cell>
          <cell r="K4175" t="str">
            <v>600</v>
          </cell>
        </row>
        <row r="4176">
          <cell r="A4176" t="str">
            <v>110400000</v>
          </cell>
          <cell r="B4176" t="str">
            <v>600C2SU001</v>
          </cell>
          <cell r="C4176" t="str">
            <v>ชุดเครื่องนอน</v>
          </cell>
          <cell r="D4176" t="str">
            <v>28 เม.ย. 42</v>
          </cell>
          <cell r="E4176">
            <v>4196.26</v>
          </cell>
          <cell r="F4176">
            <v>0</v>
          </cell>
          <cell r="G4176">
            <v>20</v>
          </cell>
          <cell r="H4176">
            <v>570.24</v>
          </cell>
          <cell r="I4176">
            <v>570.24</v>
          </cell>
          <cell r="J4176">
            <v>3626.02</v>
          </cell>
          <cell r="K4176" t="str">
            <v>600</v>
          </cell>
        </row>
        <row r="4177">
          <cell r="A4177" t="str">
            <v>110400000</v>
          </cell>
          <cell r="B4177" t="str">
            <v>600C2TU0001</v>
          </cell>
          <cell r="C4177" t="str">
            <v>ตู้เสื้อผ้า</v>
          </cell>
          <cell r="D4177" t="str">
            <v>29 ก.ค. 41</v>
          </cell>
          <cell r="E4177">
            <v>2500</v>
          </cell>
          <cell r="F4177">
            <v>0</v>
          </cell>
          <cell r="G4177">
            <v>20</v>
          </cell>
          <cell r="H4177">
            <v>713.77</v>
          </cell>
          <cell r="I4177">
            <v>713.77</v>
          </cell>
          <cell r="J4177">
            <v>1786.23</v>
          </cell>
          <cell r="K4177" t="str">
            <v>600</v>
          </cell>
        </row>
        <row r="4178">
          <cell r="A4178" t="str">
            <v>110400000</v>
          </cell>
          <cell r="B4178" t="str">
            <v>600C2TU0002</v>
          </cell>
          <cell r="C4178" t="str">
            <v>ตู้เสื้อผ้า</v>
          </cell>
          <cell r="D4178" t="str">
            <v>29 ก.ค. 41</v>
          </cell>
          <cell r="E4178">
            <v>2500</v>
          </cell>
          <cell r="F4178">
            <v>0</v>
          </cell>
          <cell r="G4178">
            <v>20</v>
          </cell>
          <cell r="H4178">
            <v>713.77</v>
          </cell>
          <cell r="I4178">
            <v>713.77</v>
          </cell>
          <cell r="J4178">
            <v>1786.23</v>
          </cell>
          <cell r="K4178" t="str">
            <v>600</v>
          </cell>
        </row>
        <row r="4179">
          <cell r="A4179" t="str">
            <v>110400000</v>
          </cell>
          <cell r="B4179" t="str">
            <v>601C2BB0001</v>
          </cell>
          <cell r="C4179" t="str">
            <v>ตู้เสื้อผ้า</v>
          </cell>
          <cell r="D4179" t="str">
            <v>2 พ.ย. 41</v>
          </cell>
          <cell r="E4179">
            <v>1500</v>
          </cell>
          <cell r="F4179">
            <v>0</v>
          </cell>
          <cell r="G4179">
            <v>20</v>
          </cell>
          <cell r="H4179">
            <v>349.33</v>
          </cell>
          <cell r="I4179">
            <v>349.33</v>
          </cell>
          <cell r="J4179">
            <v>1150.67</v>
          </cell>
          <cell r="K4179" t="str">
            <v>601</v>
          </cell>
        </row>
        <row r="4180">
          <cell r="A4180" t="str">
            <v>110400000</v>
          </cell>
          <cell r="B4180" t="str">
            <v>601C2BD0001</v>
          </cell>
          <cell r="C4180" t="str">
            <v>ที่นอน</v>
          </cell>
          <cell r="D4180" t="str">
            <v>2 พ.ย. 41</v>
          </cell>
          <cell r="E4180">
            <v>1263.6400000000001</v>
          </cell>
          <cell r="F4180">
            <v>0</v>
          </cell>
          <cell r="G4180">
            <v>20</v>
          </cell>
          <cell r="H4180">
            <v>294.23</v>
          </cell>
          <cell r="I4180">
            <v>294.23</v>
          </cell>
          <cell r="J4180">
            <v>969.41</v>
          </cell>
          <cell r="K4180" t="str">
            <v>601</v>
          </cell>
        </row>
        <row r="4181">
          <cell r="A4181" t="str">
            <v>110400000</v>
          </cell>
          <cell r="B4181" t="str">
            <v>601C2BE0001</v>
          </cell>
          <cell r="C4181" t="str">
            <v>เตียงนอน</v>
          </cell>
          <cell r="D4181" t="str">
            <v>2 พ.ย. 41</v>
          </cell>
          <cell r="E4181">
            <v>1318.18</v>
          </cell>
          <cell r="F4181">
            <v>0</v>
          </cell>
          <cell r="G4181">
            <v>20</v>
          </cell>
          <cell r="H4181">
            <v>306.97000000000003</v>
          </cell>
          <cell r="I4181">
            <v>306.97000000000003</v>
          </cell>
          <cell r="J4181">
            <v>1011.21</v>
          </cell>
          <cell r="K4181" t="str">
            <v>601</v>
          </cell>
        </row>
        <row r="4182">
          <cell r="A4182" t="str">
            <v>110400000</v>
          </cell>
          <cell r="B4182" t="str">
            <v>601C2BH0001</v>
          </cell>
          <cell r="C4182" t="str">
            <v>พระพุทธชินราช</v>
          </cell>
          <cell r="D4182" t="str">
            <v>8 ต.ค. 41</v>
          </cell>
          <cell r="E4182">
            <v>1850</v>
          </cell>
          <cell r="F4182">
            <v>0</v>
          </cell>
          <cell r="G4182">
            <v>20</v>
          </cell>
          <cell r="H4182">
            <v>456.12</v>
          </cell>
          <cell r="I4182">
            <v>456.12</v>
          </cell>
          <cell r="J4182">
            <v>1393.88</v>
          </cell>
          <cell r="K4182" t="str">
            <v>601</v>
          </cell>
        </row>
        <row r="4183">
          <cell r="A4183" t="str">
            <v>110400000</v>
          </cell>
          <cell r="B4183" t="str">
            <v>601C2FA0001</v>
          </cell>
          <cell r="C4183" t="str">
            <v>ติดตั้งอุปกรณ์ไฟฟ้าพร้อมค่าแรง</v>
          </cell>
          <cell r="D4183" t="str">
            <v>12 ม.ค. 42</v>
          </cell>
          <cell r="E4183">
            <v>2000</v>
          </cell>
          <cell r="F4183">
            <v>0</v>
          </cell>
          <cell r="G4183">
            <v>20</v>
          </cell>
          <cell r="H4183">
            <v>387.94</v>
          </cell>
          <cell r="I4183">
            <v>387.94</v>
          </cell>
          <cell r="J4183">
            <v>1612.06</v>
          </cell>
          <cell r="K4183" t="str">
            <v>601</v>
          </cell>
        </row>
        <row r="4184">
          <cell r="A4184" t="str">
            <v>110400000</v>
          </cell>
          <cell r="B4184" t="str">
            <v>601C2FA0002</v>
          </cell>
          <cell r="C4184" t="str">
            <v>ค่าบัวยางพร้อมค่าแรง</v>
          </cell>
          <cell r="D4184" t="str">
            <v>12 ม.ค. 42</v>
          </cell>
          <cell r="E4184">
            <v>1500</v>
          </cell>
          <cell r="F4184">
            <v>0</v>
          </cell>
          <cell r="G4184">
            <v>20</v>
          </cell>
          <cell r="H4184">
            <v>290.97000000000003</v>
          </cell>
          <cell r="I4184">
            <v>290.97000000000003</v>
          </cell>
          <cell r="J4184">
            <v>1209.03</v>
          </cell>
          <cell r="K4184" t="str">
            <v>601</v>
          </cell>
        </row>
        <row r="4185">
          <cell r="A4185" t="str">
            <v>110400000</v>
          </cell>
          <cell r="B4185" t="str">
            <v>601C2IC0001</v>
          </cell>
          <cell r="C4185" t="str">
            <v>ตกแต่งภายใน สนง.</v>
          </cell>
          <cell r="D4185" t="str">
            <v>22 ก.ย. 41</v>
          </cell>
          <cell r="E4185">
            <v>187348</v>
          </cell>
          <cell r="F4185">
            <v>0</v>
          </cell>
          <cell r="G4185">
            <v>20</v>
          </cell>
          <cell r="H4185">
            <v>47837.89</v>
          </cell>
          <cell r="I4185">
            <v>47837.89</v>
          </cell>
          <cell r="J4185">
            <v>139510.10999999999</v>
          </cell>
          <cell r="K4185" t="str">
            <v>601</v>
          </cell>
        </row>
        <row r="4186">
          <cell r="A4186" t="str">
            <v>110400000</v>
          </cell>
          <cell r="B4186" t="str">
            <v>601C2IC0002</v>
          </cell>
          <cell r="C4186" t="str">
            <v>ติดตั้งเหล็กดัดกั้นห้อง</v>
          </cell>
          <cell r="D4186" t="str">
            <v>9 ก.ย. 41</v>
          </cell>
          <cell r="E4186">
            <v>13300</v>
          </cell>
          <cell r="F4186">
            <v>0</v>
          </cell>
          <cell r="G4186">
            <v>20</v>
          </cell>
          <cell r="H4186">
            <v>3490.81</v>
          </cell>
          <cell r="I4186">
            <v>3490.81</v>
          </cell>
          <cell r="J4186">
            <v>9809.19</v>
          </cell>
          <cell r="K4186" t="str">
            <v>601</v>
          </cell>
        </row>
        <row r="4187">
          <cell r="A4187" t="str">
            <v>110400000</v>
          </cell>
          <cell r="B4187" t="str">
            <v>601C2MU0003</v>
          </cell>
          <cell r="C4187" t="str">
            <v>มู่ลี่ปรับแสง</v>
          </cell>
          <cell r="D4187" t="str">
            <v>27 ส.ค. 41</v>
          </cell>
          <cell r="E4187">
            <v>2967.16</v>
          </cell>
          <cell r="F4187">
            <v>0</v>
          </cell>
          <cell r="G4187">
            <v>20</v>
          </cell>
          <cell r="H4187">
            <v>799.93</v>
          </cell>
          <cell r="I4187">
            <v>799.93</v>
          </cell>
          <cell r="J4187">
            <v>2167.23</v>
          </cell>
          <cell r="K4187" t="str">
            <v>601</v>
          </cell>
        </row>
        <row r="4188">
          <cell r="A4188" t="str">
            <v>110400000</v>
          </cell>
          <cell r="B4188" t="str">
            <v>601C2SY001</v>
          </cell>
          <cell r="C4188" t="str">
            <v>ปรับปรุงห้องน้ำ</v>
          </cell>
          <cell r="D4188" t="str">
            <v>11 ม.ค. 42</v>
          </cell>
          <cell r="E4188">
            <v>3500</v>
          </cell>
          <cell r="F4188">
            <v>0</v>
          </cell>
          <cell r="G4188">
            <v>20</v>
          </cell>
          <cell r="H4188">
            <v>680.79</v>
          </cell>
          <cell r="I4188">
            <v>680.79</v>
          </cell>
          <cell r="J4188">
            <v>2819.21</v>
          </cell>
          <cell r="K4188" t="str">
            <v>601</v>
          </cell>
        </row>
        <row r="4189">
          <cell r="A4189" t="str">
            <v>110400000</v>
          </cell>
          <cell r="B4189" t="str">
            <v>602C2BB0001</v>
          </cell>
          <cell r="C4189" t="str">
            <v>ตู้เสื้อผ้า</v>
          </cell>
          <cell r="D4189" t="str">
            <v>2 พ.ย. 41</v>
          </cell>
          <cell r="E4189">
            <v>1500</v>
          </cell>
          <cell r="F4189">
            <v>0</v>
          </cell>
          <cell r="G4189">
            <v>20</v>
          </cell>
          <cell r="H4189">
            <v>349.33</v>
          </cell>
          <cell r="I4189">
            <v>349.33</v>
          </cell>
          <cell r="J4189">
            <v>1150.67</v>
          </cell>
          <cell r="K4189" t="str">
            <v>602</v>
          </cell>
        </row>
        <row r="4190">
          <cell r="A4190" t="str">
            <v>110400000</v>
          </cell>
          <cell r="B4190" t="str">
            <v>602C2BD0001</v>
          </cell>
          <cell r="C4190" t="str">
            <v>ที่นอน</v>
          </cell>
          <cell r="D4190" t="str">
            <v>2 พ.ย. 41</v>
          </cell>
          <cell r="E4190">
            <v>1263.6400000000001</v>
          </cell>
          <cell r="F4190">
            <v>0</v>
          </cell>
          <cell r="G4190">
            <v>20</v>
          </cell>
          <cell r="H4190">
            <v>294.23</v>
          </cell>
          <cell r="I4190">
            <v>294.23</v>
          </cell>
          <cell r="J4190">
            <v>969.41</v>
          </cell>
          <cell r="K4190" t="str">
            <v>602</v>
          </cell>
        </row>
        <row r="4191">
          <cell r="A4191" t="str">
            <v>110400000</v>
          </cell>
          <cell r="B4191" t="str">
            <v>602C2BE0001</v>
          </cell>
          <cell r="C4191" t="str">
            <v>เตียงนอน</v>
          </cell>
          <cell r="D4191" t="str">
            <v>2 พ.ย. 41</v>
          </cell>
          <cell r="E4191">
            <v>1318.18</v>
          </cell>
          <cell r="F4191">
            <v>0</v>
          </cell>
          <cell r="G4191">
            <v>20</v>
          </cell>
          <cell r="H4191">
            <v>306.97000000000003</v>
          </cell>
          <cell r="I4191">
            <v>306.97000000000003</v>
          </cell>
          <cell r="J4191">
            <v>1011.21</v>
          </cell>
          <cell r="K4191" t="str">
            <v>602</v>
          </cell>
        </row>
        <row r="4192">
          <cell r="A4192" t="str">
            <v>110400000</v>
          </cell>
          <cell r="B4192" t="str">
            <v>602C2BH0001</v>
          </cell>
          <cell r="C4192" t="str">
            <v>พระพุทธชินราช</v>
          </cell>
          <cell r="D4192" t="str">
            <v>8 ต.ค. 41</v>
          </cell>
          <cell r="E4192">
            <v>1850</v>
          </cell>
          <cell r="F4192">
            <v>0</v>
          </cell>
          <cell r="G4192">
            <v>20</v>
          </cell>
          <cell r="H4192">
            <v>456.12</v>
          </cell>
          <cell r="I4192">
            <v>456.12</v>
          </cell>
          <cell r="J4192">
            <v>1393.88</v>
          </cell>
          <cell r="K4192" t="str">
            <v>602</v>
          </cell>
        </row>
        <row r="4193">
          <cell r="A4193" t="str">
            <v>110400000</v>
          </cell>
          <cell r="B4193" t="str">
            <v>602C2DC001</v>
          </cell>
          <cell r="C4193" t="str">
            <v>ชุดเครื่องนอน</v>
          </cell>
          <cell r="D4193" t="str">
            <v>27 ม.ค. 42</v>
          </cell>
          <cell r="E4193">
            <v>8163.64</v>
          </cell>
          <cell r="F4193">
            <v>0</v>
          </cell>
          <cell r="G4193">
            <v>20</v>
          </cell>
          <cell r="H4193">
            <v>1516.44</v>
          </cell>
          <cell r="I4193">
            <v>1516.44</v>
          </cell>
          <cell r="J4193">
            <v>6647.2</v>
          </cell>
          <cell r="K4193" t="str">
            <v>602</v>
          </cell>
        </row>
        <row r="4194">
          <cell r="A4194" t="str">
            <v>110400000</v>
          </cell>
          <cell r="B4194" t="str">
            <v>602C2IC0001</v>
          </cell>
          <cell r="C4194" t="str">
            <v>ค่าตกแต่งภายใน สนง.</v>
          </cell>
          <cell r="D4194" t="str">
            <v>19 พ.ย. 41</v>
          </cell>
          <cell r="E4194">
            <v>209151.25</v>
          </cell>
          <cell r="F4194">
            <v>0</v>
          </cell>
          <cell r="G4194">
            <v>20</v>
          </cell>
          <cell r="H4194">
            <v>46758.22</v>
          </cell>
          <cell r="I4194">
            <v>46758.22</v>
          </cell>
          <cell r="J4194">
            <v>162393.03</v>
          </cell>
          <cell r="K4194" t="str">
            <v>602</v>
          </cell>
        </row>
        <row r="4195">
          <cell r="A4195" t="str">
            <v>110400000</v>
          </cell>
          <cell r="B4195" t="str">
            <v>603C2BB0001</v>
          </cell>
          <cell r="C4195" t="str">
            <v>ตู้เสิ้อผ้า</v>
          </cell>
          <cell r="D4195" t="str">
            <v>2 พ.ย. 41</v>
          </cell>
          <cell r="E4195">
            <v>1500</v>
          </cell>
          <cell r="F4195">
            <v>0</v>
          </cell>
          <cell r="G4195">
            <v>20</v>
          </cell>
          <cell r="H4195">
            <v>349.33</v>
          </cell>
          <cell r="I4195">
            <v>349.33</v>
          </cell>
          <cell r="J4195">
            <v>1150.67</v>
          </cell>
          <cell r="K4195" t="str">
            <v>603</v>
          </cell>
        </row>
        <row r="4196">
          <cell r="A4196" t="str">
            <v>110400000</v>
          </cell>
          <cell r="B4196" t="str">
            <v>603C2BD0001</v>
          </cell>
          <cell r="C4196" t="str">
            <v>ที่นอน</v>
          </cell>
          <cell r="D4196" t="str">
            <v>2 พ.ย. 41</v>
          </cell>
          <cell r="E4196">
            <v>1263.6400000000001</v>
          </cell>
          <cell r="F4196">
            <v>0</v>
          </cell>
          <cell r="G4196">
            <v>20</v>
          </cell>
          <cell r="H4196">
            <v>294.23</v>
          </cell>
          <cell r="I4196">
            <v>294.23</v>
          </cell>
          <cell r="J4196">
            <v>969.41</v>
          </cell>
          <cell r="K4196" t="str">
            <v>603</v>
          </cell>
        </row>
        <row r="4197">
          <cell r="A4197" t="str">
            <v>110400000</v>
          </cell>
          <cell r="B4197" t="str">
            <v>603C2BE0001</v>
          </cell>
          <cell r="C4197" t="str">
            <v>เตียงนอน</v>
          </cell>
          <cell r="D4197" t="str">
            <v>2 พ.ย. 41</v>
          </cell>
          <cell r="E4197">
            <v>1318.18</v>
          </cell>
          <cell r="F4197">
            <v>0</v>
          </cell>
          <cell r="G4197">
            <v>20</v>
          </cell>
          <cell r="H4197">
            <v>306.97000000000003</v>
          </cell>
          <cell r="I4197">
            <v>306.97000000000003</v>
          </cell>
          <cell r="J4197">
            <v>1011.21</v>
          </cell>
          <cell r="K4197" t="str">
            <v>603</v>
          </cell>
        </row>
        <row r="4198">
          <cell r="A4198" t="str">
            <v>110400000</v>
          </cell>
          <cell r="B4198" t="str">
            <v>603C2BH0001</v>
          </cell>
          <cell r="C4198" t="str">
            <v>พระพุทธชินราช</v>
          </cell>
          <cell r="D4198" t="str">
            <v>5 ส.ค. 41</v>
          </cell>
          <cell r="E4198">
            <v>1850</v>
          </cell>
          <cell r="F4198">
            <v>0</v>
          </cell>
          <cell r="G4198">
            <v>20</v>
          </cell>
          <cell r="H4198">
            <v>520.99</v>
          </cell>
          <cell r="I4198">
            <v>520.99</v>
          </cell>
          <cell r="J4198">
            <v>1329.01</v>
          </cell>
          <cell r="K4198" t="str">
            <v>603</v>
          </cell>
        </row>
        <row r="4199">
          <cell r="A4199" t="str">
            <v>110400000</v>
          </cell>
          <cell r="B4199" t="str">
            <v>603C2FA0003</v>
          </cell>
          <cell r="C4199" t="str">
            <v>ตู้เสื้อผ้า,ที่นอน,เตียงนอน</v>
          </cell>
          <cell r="D4199" t="str">
            <v>19 เม.ย. 42</v>
          </cell>
          <cell r="E4199">
            <v>4196.26</v>
          </cell>
          <cell r="F4199">
            <v>0</v>
          </cell>
          <cell r="G4199">
            <v>20</v>
          </cell>
          <cell r="H4199">
            <v>590.92999999999995</v>
          </cell>
          <cell r="I4199">
            <v>590.92999999999995</v>
          </cell>
          <cell r="J4199">
            <v>3605.33</v>
          </cell>
          <cell r="K4199" t="str">
            <v>603</v>
          </cell>
        </row>
        <row r="4200">
          <cell r="A4200" t="str">
            <v>110400000</v>
          </cell>
          <cell r="B4200" t="str">
            <v>603C2FA0004</v>
          </cell>
          <cell r="C4200" t="str">
            <v>ค่าติดตั้งมุ่งลวด</v>
          </cell>
          <cell r="D4200" t="str">
            <v>20 เม.ย. 42</v>
          </cell>
          <cell r="E4200">
            <v>2000</v>
          </cell>
          <cell r="F4200">
            <v>0</v>
          </cell>
          <cell r="G4200">
            <v>20</v>
          </cell>
          <cell r="H4200">
            <v>280.54000000000002</v>
          </cell>
          <cell r="I4200">
            <v>280.54000000000002</v>
          </cell>
          <cell r="J4200">
            <v>1719.46</v>
          </cell>
          <cell r="K4200" t="str">
            <v>603</v>
          </cell>
        </row>
        <row r="4201">
          <cell r="A4201" t="str">
            <v>110400000</v>
          </cell>
          <cell r="B4201" t="str">
            <v>603C2IC0001</v>
          </cell>
          <cell r="C4201" t="str">
            <v>ค่าตกแตงภายในสนง.</v>
          </cell>
          <cell r="D4201" t="str">
            <v>28 ต.ค. 41</v>
          </cell>
          <cell r="E4201">
            <v>138100</v>
          </cell>
          <cell r="F4201">
            <v>0</v>
          </cell>
          <cell r="G4201">
            <v>20</v>
          </cell>
          <cell r="H4201">
            <v>32538.65</v>
          </cell>
          <cell r="I4201">
            <v>32538.65</v>
          </cell>
          <cell r="J4201">
            <v>105561.35</v>
          </cell>
          <cell r="K4201" t="str">
            <v>603</v>
          </cell>
        </row>
        <row r="4202">
          <cell r="A4202" t="str">
            <v>110400000</v>
          </cell>
          <cell r="B4202" t="str">
            <v>603C2SU001</v>
          </cell>
          <cell r="C4202" t="str">
            <v>ชุดเครื่องนอน</v>
          </cell>
          <cell r="D4202" t="str">
            <v>19 เม.ย. 42</v>
          </cell>
          <cell r="E4202">
            <v>4196.26</v>
          </cell>
          <cell r="F4202">
            <v>0</v>
          </cell>
          <cell r="G4202">
            <v>20</v>
          </cell>
          <cell r="H4202">
            <v>590.92999999999995</v>
          </cell>
          <cell r="I4202">
            <v>590.92999999999995</v>
          </cell>
          <cell r="J4202">
            <v>3605.33</v>
          </cell>
          <cell r="K4202" t="str">
            <v>603</v>
          </cell>
        </row>
        <row r="4203">
          <cell r="A4203" t="str">
            <v>110400000</v>
          </cell>
          <cell r="B4203" t="str">
            <v>604C2BB0001</v>
          </cell>
          <cell r="C4203" t="str">
            <v>ตู้เสื้อผ้า</v>
          </cell>
          <cell r="D4203" t="str">
            <v>2 พ.ย. 41</v>
          </cell>
          <cell r="E4203">
            <v>1500</v>
          </cell>
          <cell r="F4203">
            <v>0</v>
          </cell>
          <cell r="G4203">
            <v>20</v>
          </cell>
          <cell r="H4203">
            <v>349.33</v>
          </cell>
          <cell r="I4203">
            <v>349.33</v>
          </cell>
          <cell r="J4203">
            <v>1150.67</v>
          </cell>
          <cell r="K4203" t="str">
            <v>604</v>
          </cell>
        </row>
        <row r="4204">
          <cell r="A4204" t="str">
            <v>110400000</v>
          </cell>
          <cell r="B4204" t="str">
            <v>604C2BE0001</v>
          </cell>
          <cell r="C4204" t="str">
            <v>เตียงนอน</v>
          </cell>
          <cell r="D4204" t="str">
            <v>2 พ.ย. 41</v>
          </cell>
          <cell r="E4204">
            <v>1318.18</v>
          </cell>
          <cell r="F4204">
            <v>0</v>
          </cell>
          <cell r="G4204">
            <v>20</v>
          </cell>
          <cell r="H4204">
            <v>306.97000000000003</v>
          </cell>
          <cell r="I4204">
            <v>306.97000000000003</v>
          </cell>
          <cell r="J4204">
            <v>1011.21</v>
          </cell>
          <cell r="K4204" t="str">
            <v>604</v>
          </cell>
        </row>
        <row r="4205">
          <cell r="A4205" t="str">
            <v>110400000</v>
          </cell>
          <cell r="B4205" t="str">
            <v>604C2BH0001</v>
          </cell>
          <cell r="C4205" t="str">
            <v>พระพุทธชินราช</v>
          </cell>
          <cell r="D4205" t="str">
            <v>5 ส.ค. 41</v>
          </cell>
          <cell r="E4205">
            <v>1850</v>
          </cell>
          <cell r="F4205">
            <v>0</v>
          </cell>
          <cell r="G4205">
            <v>20</v>
          </cell>
          <cell r="H4205">
            <v>520.99</v>
          </cell>
          <cell r="I4205">
            <v>520.99</v>
          </cell>
          <cell r="J4205">
            <v>1329.01</v>
          </cell>
          <cell r="K4205" t="str">
            <v>604</v>
          </cell>
        </row>
        <row r="4206">
          <cell r="A4206" t="str">
            <v>110400000</v>
          </cell>
          <cell r="B4206" t="str">
            <v>604C2FA0003</v>
          </cell>
          <cell r="C4206" t="str">
            <v>ตกแต่งสำนักงาน</v>
          </cell>
          <cell r="D4206" t="str">
            <v>13 ม.ค. 42</v>
          </cell>
          <cell r="E4206">
            <v>118650</v>
          </cell>
          <cell r="F4206">
            <v>0</v>
          </cell>
          <cell r="G4206">
            <v>20</v>
          </cell>
          <cell r="H4206">
            <v>22949.8</v>
          </cell>
          <cell r="I4206">
            <v>22949.8</v>
          </cell>
          <cell r="J4206">
            <v>95700.2</v>
          </cell>
          <cell r="K4206" t="str">
            <v>604</v>
          </cell>
        </row>
        <row r="4207">
          <cell r="A4207" t="str">
            <v>110400000</v>
          </cell>
          <cell r="B4207" t="str">
            <v>605C2BB0001</v>
          </cell>
          <cell r="C4207" t="str">
            <v>ตู้เสื้อผ้า</v>
          </cell>
          <cell r="D4207" t="str">
            <v>2 พ.ย. 41</v>
          </cell>
          <cell r="E4207">
            <v>1500</v>
          </cell>
          <cell r="F4207">
            <v>0</v>
          </cell>
          <cell r="G4207">
            <v>20</v>
          </cell>
          <cell r="H4207">
            <v>349.33</v>
          </cell>
          <cell r="I4207">
            <v>349.33</v>
          </cell>
          <cell r="J4207">
            <v>1150.67</v>
          </cell>
          <cell r="K4207" t="str">
            <v>605</v>
          </cell>
        </row>
        <row r="4208">
          <cell r="A4208" t="str">
            <v>110400000</v>
          </cell>
          <cell r="B4208" t="str">
            <v>605C2BD0001</v>
          </cell>
          <cell r="C4208" t="str">
            <v>ที่นอน</v>
          </cell>
          <cell r="D4208" t="str">
            <v>2 พ.ย. 41</v>
          </cell>
          <cell r="E4208">
            <v>1263.6400000000001</v>
          </cell>
          <cell r="F4208">
            <v>0</v>
          </cell>
          <cell r="G4208">
            <v>20</v>
          </cell>
          <cell r="H4208">
            <v>294.23</v>
          </cell>
          <cell r="I4208">
            <v>294.23</v>
          </cell>
          <cell r="J4208">
            <v>969.41</v>
          </cell>
          <cell r="K4208" t="str">
            <v>605</v>
          </cell>
        </row>
        <row r="4209">
          <cell r="A4209" t="str">
            <v>110400000</v>
          </cell>
          <cell r="B4209" t="str">
            <v>605C2BE0001</v>
          </cell>
          <cell r="C4209" t="str">
            <v>เตียงนอน</v>
          </cell>
          <cell r="D4209" t="str">
            <v>2 พ.ย. 41</v>
          </cell>
          <cell r="E4209">
            <v>1318.18</v>
          </cell>
          <cell r="F4209">
            <v>0</v>
          </cell>
          <cell r="G4209">
            <v>20</v>
          </cell>
          <cell r="H4209">
            <v>306.97000000000003</v>
          </cell>
          <cell r="I4209">
            <v>306.97000000000003</v>
          </cell>
          <cell r="J4209">
            <v>1011.21</v>
          </cell>
          <cell r="K4209" t="str">
            <v>605</v>
          </cell>
        </row>
        <row r="4210">
          <cell r="A4210" t="str">
            <v>110400000</v>
          </cell>
          <cell r="B4210" t="str">
            <v>605C2BH0001</v>
          </cell>
          <cell r="C4210" t="str">
            <v>พระพุทธชินราช</v>
          </cell>
          <cell r="D4210" t="str">
            <v>2 ก.ค. 41</v>
          </cell>
          <cell r="E4210">
            <v>1900</v>
          </cell>
          <cell r="F4210">
            <v>0</v>
          </cell>
          <cell r="G4210">
            <v>20</v>
          </cell>
          <cell r="H4210">
            <v>570.46</v>
          </cell>
          <cell r="I4210">
            <v>570.46</v>
          </cell>
          <cell r="J4210">
            <v>1329.54</v>
          </cell>
          <cell r="K4210" t="str">
            <v>605</v>
          </cell>
        </row>
        <row r="4211">
          <cell r="A4211" t="str">
            <v>110400000</v>
          </cell>
          <cell r="B4211" t="str">
            <v>605C2FA0001</v>
          </cell>
          <cell r="C4211" t="str">
            <v>ตกแต่งสำนักงาน</v>
          </cell>
          <cell r="D4211" t="str">
            <v>13 ม.ค. 42</v>
          </cell>
          <cell r="E4211">
            <v>141272</v>
          </cell>
          <cell r="F4211">
            <v>0</v>
          </cell>
          <cell r="G4211">
            <v>20</v>
          </cell>
          <cell r="H4211">
            <v>27325.5</v>
          </cell>
          <cell r="I4211">
            <v>27325.5</v>
          </cell>
          <cell r="J4211">
            <v>113946.5</v>
          </cell>
          <cell r="K4211" t="str">
            <v>605</v>
          </cell>
        </row>
        <row r="4212">
          <cell r="A4212" t="str">
            <v>110400000</v>
          </cell>
          <cell r="B4212" t="str">
            <v>605C2FA0002</v>
          </cell>
          <cell r="C4212" t="str">
            <v>ป้ายโครงเหล็ก</v>
          </cell>
          <cell r="D4212" t="str">
            <v>29 ธ.ค. 42</v>
          </cell>
          <cell r="E4212">
            <v>34260</v>
          </cell>
          <cell r="F4212">
            <v>0</v>
          </cell>
          <cell r="G4212">
            <v>20</v>
          </cell>
          <cell r="H4212">
            <v>56.32</v>
          </cell>
          <cell r="I4212">
            <v>56.32</v>
          </cell>
          <cell r="J4212">
            <v>34203.68</v>
          </cell>
          <cell r="K4212" t="str">
            <v>605</v>
          </cell>
        </row>
        <row r="4213">
          <cell r="A4213" t="str">
            <v>110400000</v>
          </cell>
          <cell r="B4213" t="str">
            <v>606C2BB0001</v>
          </cell>
          <cell r="C4213" t="str">
            <v>ตู้เสื้อผ้า</v>
          </cell>
          <cell r="D4213" t="str">
            <v>2 พ.ย. 41</v>
          </cell>
          <cell r="E4213">
            <v>1500</v>
          </cell>
          <cell r="F4213">
            <v>0</v>
          </cell>
          <cell r="G4213">
            <v>20</v>
          </cell>
          <cell r="H4213">
            <v>349.33</v>
          </cell>
          <cell r="I4213">
            <v>349.33</v>
          </cell>
          <cell r="J4213">
            <v>1150.67</v>
          </cell>
          <cell r="K4213" t="str">
            <v>606</v>
          </cell>
        </row>
        <row r="4214">
          <cell r="A4214" t="str">
            <v>110400000</v>
          </cell>
          <cell r="B4214" t="str">
            <v>606C2BD0001</v>
          </cell>
          <cell r="C4214" t="str">
            <v>ที่นอน</v>
          </cell>
          <cell r="D4214" t="str">
            <v>2 พ.ย. 41</v>
          </cell>
          <cell r="E4214">
            <v>1263.6400000000001</v>
          </cell>
          <cell r="F4214">
            <v>0</v>
          </cell>
          <cell r="G4214">
            <v>20</v>
          </cell>
          <cell r="H4214">
            <v>294.23</v>
          </cell>
          <cell r="I4214">
            <v>294.23</v>
          </cell>
          <cell r="J4214">
            <v>969.41</v>
          </cell>
          <cell r="K4214" t="str">
            <v>606</v>
          </cell>
        </row>
        <row r="4215">
          <cell r="A4215" t="str">
            <v>110400000</v>
          </cell>
          <cell r="B4215" t="str">
            <v>606C2BE0001</v>
          </cell>
          <cell r="C4215" t="str">
            <v>เตียงนอน</v>
          </cell>
          <cell r="D4215" t="str">
            <v>2 พ.ย. 41</v>
          </cell>
          <cell r="E4215">
            <v>1318.18</v>
          </cell>
          <cell r="F4215">
            <v>0</v>
          </cell>
          <cell r="G4215">
            <v>20</v>
          </cell>
          <cell r="H4215">
            <v>306.97000000000003</v>
          </cell>
          <cell r="I4215">
            <v>306.97000000000003</v>
          </cell>
          <cell r="J4215">
            <v>1011.21</v>
          </cell>
          <cell r="K4215" t="str">
            <v>606</v>
          </cell>
        </row>
        <row r="4216">
          <cell r="A4216" t="str">
            <v>110400000</v>
          </cell>
          <cell r="B4216" t="str">
            <v>606C2BH0001</v>
          </cell>
          <cell r="C4216" t="str">
            <v>พระพุทธชินราช</v>
          </cell>
          <cell r="D4216" t="str">
            <v>7 ก.ย. 41</v>
          </cell>
          <cell r="E4216">
            <v>1850</v>
          </cell>
          <cell r="F4216">
            <v>0</v>
          </cell>
          <cell r="G4216">
            <v>20</v>
          </cell>
          <cell r="H4216">
            <v>487.54</v>
          </cell>
          <cell r="I4216">
            <v>487.54</v>
          </cell>
          <cell r="J4216">
            <v>1362.46</v>
          </cell>
          <cell r="K4216" t="str">
            <v>606</v>
          </cell>
        </row>
        <row r="4217">
          <cell r="A4217" t="str">
            <v>110400000</v>
          </cell>
          <cell r="B4217" t="str">
            <v>606C2FA0001</v>
          </cell>
          <cell r="C4217" t="str">
            <v>ตกแต่งสำนักงาน</v>
          </cell>
          <cell r="D4217" t="str">
            <v>13 ม.ค. 42</v>
          </cell>
          <cell r="E4217">
            <v>178500</v>
          </cell>
          <cell r="F4217">
            <v>0</v>
          </cell>
          <cell r="G4217">
            <v>20</v>
          </cell>
          <cell r="H4217">
            <v>34526.29</v>
          </cell>
          <cell r="I4217">
            <v>34526.29</v>
          </cell>
          <cell r="J4217">
            <v>143973.71</v>
          </cell>
          <cell r="K4217" t="str">
            <v>606</v>
          </cell>
        </row>
        <row r="4218">
          <cell r="A4218" t="str">
            <v>110400000</v>
          </cell>
          <cell r="B4218" t="str">
            <v>606C2FA0002</v>
          </cell>
          <cell r="C4218" t="str">
            <v>ป้ายโครงเหล็ก</v>
          </cell>
          <cell r="D4218" t="str">
            <v>29 ธ.ค. 42</v>
          </cell>
          <cell r="E4218">
            <v>34260</v>
          </cell>
          <cell r="F4218">
            <v>0</v>
          </cell>
          <cell r="G4218">
            <v>20</v>
          </cell>
          <cell r="H4218">
            <v>56.32</v>
          </cell>
          <cell r="I4218">
            <v>56.32</v>
          </cell>
          <cell r="J4218">
            <v>34203.68</v>
          </cell>
          <cell r="K4218" t="str">
            <v>606</v>
          </cell>
        </row>
        <row r="4219">
          <cell r="A4219" t="str">
            <v>110400000</v>
          </cell>
          <cell r="B4219" t="str">
            <v>606C2FA0003</v>
          </cell>
          <cell r="C4219" t="str">
            <v>ประตูเหล็กดัดพร้อมค่าแรง</v>
          </cell>
          <cell r="D4219" t="str">
            <v>8 เม.ย. 42</v>
          </cell>
          <cell r="E4219">
            <v>1970</v>
          </cell>
          <cell r="F4219">
            <v>0</v>
          </cell>
          <cell r="G4219">
            <v>20</v>
          </cell>
          <cell r="H4219">
            <v>289.27</v>
          </cell>
          <cell r="I4219">
            <v>289.27</v>
          </cell>
          <cell r="J4219">
            <v>1680.73</v>
          </cell>
          <cell r="K4219" t="str">
            <v>606</v>
          </cell>
        </row>
        <row r="4220">
          <cell r="A4220" t="str">
            <v>110400000</v>
          </cell>
          <cell r="B4220" t="str">
            <v>607C2BB0001</v>
          </cell>
          <cell r="C4220" t="str">
            <v>ตู้เสื้อผ้า</v>
          </cell>
          <cell r="D4220" t="str">
            <v>2 พ.ย. 41</v>
          </cell>
          <cell r="E4220">
            <v>1500</v>
          </cell>
          <cell r="F4220">
            <v>0</v>
          </cell>
          <cell r="G4220">
            <v>20</v>
          </cell>
          <cell r="H4220">
            <v>349.33</v>
          </cell>
          <cell r="I4220">
            <v>349.33</v>
          </cell>
          <cell r="J4220">
            <v>1150.67</v>
          </cell>
          <cell r="K4220" t="str">
            <v>607</v>
          </cell>
        </row>
        <row r="4221">
          <cell r="A4221" t="str">
            <v>110400000</v>
          </cell>
          <cell r="B4221" t="str">
            <v>607C2BD0001</v>
          </cell>
          <cell r="C4221" t="str">
            <v>ที่นอน</v>
          </cell>
          <cell r="D4221" t="str">
            <v>2 พ.ย. 41</v>
          </cell>
          <cell r="E4221">
            <v>1263.6400000000001</v>
          </cell>
          <cell r="F4221">
            <v>0</v>
          </cell>
          <cell r="G4221">
            <v>20</v>
          </cell>
          <cell r="H4221">
            <v>294.23</v>
          </cell>
          <cell r="I4221">
            <v>294.23</v>
          </cell>
          <cell r="J4221">
            <v>969.41</v>
          </cell>
          <cell r="K4221" t="str">
            <v>607</v>
          </cell>
        </row>
        <row r="4222">
          <cell r="A4222" t="str">
            <v>110400000</v>
          </cell>
          <cell r="B4222" t="str">
            <v>607C2BE0001</v>
          </cell>
          <cell r="C4222" t="str">
            <v>เตียงนอน</v>
          </cell>
          <cell r="D4222" t="str">
            <v>2 พ.ย. 41</v>
          </cell>
          <cell r="E4222">
            <v>1318.18</v>
          </cell>
          <cell r="F4222">
            <v>0</v>
          </cell>
          <cell r="G4222">
            <v>20</v>
          </cell>
          <cell r="H4222">
            <v>306.97000000000003</v>
          </cell>
          <cell r="I4222">
            <v>306.97000000000003</v>
          </cell>
          <cell r="J4222">
            <v>1011.21</v>
          </cell>
          <cell r="K4222" t="str">
            <v>607</v>
          </cell>
        </row>
        <row r="4223">
          <cell r="A4223" t="str">
            <v>110400000</v>
          </cell>
          <cell r="B4223" t="str">
            <v>607C2BH0001</v>
          </cell>
          <cell r="C4223" t="str">
            <v>พระพุทธชินราช</v>
          </cell>
          <cell r="D4223" t="str">
            <v>7 ก.ย. 41</v>
          </cell>
          <cell r="E4223">
            <v>1850</v>
          </cell>
          <cell r="F4223">
            <v>0</v>
          </cell>
          <cell r="G4223">
            <v>20</v>
          </cell>
          <cell r="H4223">
            <v>487.54</v>
          </cell>
          <cell r="I4223">
            <v>487.54</v>
          </cell>
          <cell r="J4223">
            <v>1362.46</v>
          </cell>
          <cell r="K4223" t="str">
            <v>607</v>
          </cell>
        </row>
        <row r="4224">
          <cell r="A4224" t="str">
            <v>110400000</v>
          </cell>
          <cell r="B4224" t="str">
            <v>607C2FA0001</v>
          </cell>
          <cell r="C4224" t="str">
            <v>โต๊ะ</v>
          </cell>
          <cell r="D4224" t="str">
            <v>6 ม.ค. 42</v>
          </cell>
          <cell r="E4224">
            <v>580</v>
          </cell>
          <cell r="F4224">
            <v>0</v>
          </cell>
          <cell r="G4224">
            <v>20</v>
          </cell>
          <cell r="H4224">
            <v>114.38</v>
          </cell>
          <cell r="I4224">
            <v>114.38</v>
          </cell>
          <cell r="J4224">
            <v>465.62</v>
          </cell>
          <cell r="K4224" t="str">
            <v>607</v>
          </cell>
        </row>
        <row r="4225">
          <cell r="A4225" t="str">
            <v>110400000</v>
          </cell>
          <cell r="B4225" t="str">
            <v>607C2FA0002</v>
          </cell>
          <cell r="C4225" t="str">
            <v>ป้ายโครงเหล็ก</v>
          </cell>
          <cell r="D4225" t="str">
            <v>29 ธ.ค. 42</v>
          </cell>
          <cell r="E4225">
            <v>34260</v>
          </cell>
          <cell r="F4225">
            <v>0</v>
          </cell>
          <cell r="G4225">
            <v>20</v>
          </cell>
          <cell r="H4225">
            <v>56.32</v>
          </cell>
          <cell r="I4225">
            <v>56.32</v>
          </cell>
          <cell r="J4225">
            <v>34203.68</v>
          </cell>
          <cell r="K4225" t="str">
            <v>607</v>
          </cell>
        </row>
        <row r="4226">
          <cell r="A4226" t="str">
            <v>110400000</v>
          </cell>
          <cell r="B4226" t="str">
            <v>607C2FA0003</v>
          </cell>
          <cell r="C4226" t="str">
            <v>แท้งน้ำซีเมนต์</v>
          </cell>
          <cell r="D4226" t="str">
            <v>8 ก.พ. 42</v>
          </cell>
          <cell r="E4226">
            <v>1500</v>
          </cell>
          <cell r="F4226">
            <v>0</v>
          </cell>
          <cell r="G4226">
            <v>20</v>
          </cell>
          <cell r="H4226">
            <v>268.77999999999997</v>
          </cell>
          <cell r="I4226">
            <v>268.77999999999997</v>
          </cell>
          <cell r="J4226">
            <v>1231.22</v>
          </cell>
          <cell r="K4226" t="str">
            <v>607</v>
          </cell>
        </row>
        <row r="4227">
          <cell r="A4227" t="str">
            <v>110400000</v>
          </cell>
          <cell r="B4227" t="str">
            <v>607C2FA0004</v>
          </cell>
          <cell r="C4227" t="str">
            <v>ปั้มน้ำ</v>
          </cell>
          <cell r="D4227" t="str">
            <v>8 ก.พ. 42</v>
          </cell>
          <cell r="E4227">
            <v>1000</v>
          </cell>
          <cell r="F4227">
            <v>0</v>
          </cell>
          <cell r="G4227">
            <v>20</v>
          </cell>
          <cell r="H4227">
            <v>179.21</v>
          </cell>
          <cell r="I4227">
            <v>179.21</v>
          </cell>
          <cell r="J4227">
            <v>820.79</v>
          </cell>
          <cell r="K4227" t="str">
            <v>607</v>
          </cell>
        </row>
        <row r="4228">
          <cell r="A4228" t="str">
            <v>110400000</v>
          </cell>
          <cell r="B4228" t="str">
            <v>607C2FA0005</v>
          </cell>
          <cell r="C4228" t="str">
            <v>อ่างล้างจาน</v>
          </cell>
          <cell r="D4228" t="str">
            <v>8 ก.พ. 42</v>
          </cell>
          <cell r="E4228">
            <v>1500</v>
          </cell>
          <cell r="F4228">
            <v>0</v>
          </cell>
          <cell r="G4228">
            <v>20</v>
          </cell>
          <cell r="H4228">
            <v>268.77999999999997</v>
          </cell>
          <cell r="I4228">
            <v>268.77999999999997</v>
          </cell>
          <cell r="J4228">
            <v>1231.22</v>
          </cell>
          <cell r="K4228" t="str">
            <v>607</v>
          </cell>
        </row>
        <row r="4229">
          <cell r="A4229" t="str">
            <v>110400000</v>
          </cell>
          <cell r="B4229" t="str">
            <v>607C2FA0006</v>
          </cell>
          <cell r="C4229" t="str">
            <v>ประตู</v>
          </cell>
          <cell r="D4229" t="str">
            <v>16 ก.พ. 42</v>
          </cell>
          <cell r="E4229">
            <v>1650</v>
          </cell>
          <cell r="F4229">
            <v>0</v>
          </cell>
          <cell r="G4229">
            <v>20</v>
          </cell>
          <cell r="H4229">
            <v>288.41000000000003</v>
          </cell>
          <cell r="I4229">
            <v>288.41000000000003</v>
          </cell>
          <cell r="J4229">
            <v>1361.59</v>
          </cell>
          <cell r="K4229" t="str">
            <v>607</v>
          </cell>
        </row>
        <row r="4230">
          <cell r="A4230" t="str">
            <v>110400000</v>
          </cell>
          <cell r="B4230" t="str">
            <v>607C2FA0007</v>
          </cell>
          <cell r="C4230" t="str">
            <v>ประตู</v>
          </cell>
          <cell r="D4230" t="str">
            <v>16 ก.พ. 42</v>
          </cell>
          <cell r="E4230">
            <v>4500</v>
          </cell>
          <cell r="F4230">
            <v>0</v>
          </cell>
          <cell r="G4230">
            <v>20</v>
          </cell>
          <cell r="H4230">
            <v>786.57</v>
          </cell>
          <cell r="I4230">
            <v>786.57</v>
          </cell>
          <cell r="J4230">
            <v>3713.43</v>
          </cell>
          <cell r="K4230" t="str">
            <v>607</v>
          </cell>
        </row>
        <row r="4231">
          <cell r="A4231" t="str">
            <v>110400000</v>
          </cell>
          <cell r="B4231" t="str">
            <v>607C2FA0008</v>
          </cell>
          <cell r="C4231" t="str">
            <v>เตียงเล็ก</v>
          </cell>
          <cell r="D4231" t="str">
            <v>10 มี.ค. 42</v>
          </cell>
          <cell r="E4231">
            <v>2000</v>
          </cell>
          <cell r="F4231">
            <v>0</v>
          </cell>
          <cell r="G4231">
            <v>20</v>
          </cell>
          <cell r="H4231">
            <v>325.48</v>
          </cell>
          <cell r="I4231">
            <v>325.48</v>
          </cell>
          <cell r="J4231">
            <v>1674.52</v>
          </cell>
          <cell r="K4231" t="str">
            <v>607</v>
          </cell>
        </row>
        <row r="4232">
          <cell r="A4232" t="str">
            <v>110400000</v>
          </cell>
          <cell r="B4232" t="str">
            <v>607C2FA0009</v>
          </cell>
          <cell r="C4232" t="str">
            <v>ที่นอน</v>
          </cell>
          <cell r="D4232" t="str">
            <v>10 มี.ค. 42</v>
          </cell>
          <cell r="E4232">
            <v>1600</v>
          </cell>
          <cell r="F4232">
            <v>0</v>
          </cell>
          <cell r="G4232">
            <v>20</v>
          </cell>
          <cell r="H4232">
            <v>260.39</v>
          </cell>
          <cell r="I4232">
            <v>260.39</v>
          </cell>
          <cell r="J4232">
            <v>1339.61</v>
          </cell>
          <cell r="K4232" t="str">
            <v>607</v>
          </cell>
        </row>
        <row r="4233">
          <cell r="A4233" t="str">
            <v>110400000</v>
          </cell>
          <cell r="B4233" t="str">
            <v>607C2FA0010</v>
          </cell>
          <cell r="C4233" t="str">
            <v>ตู้เสื้อผ้า</v>
          </cell>
          <cell r="D4233" t="str">
            <v>10 มี.ค. 42</v>
          </cell>
          <cell r="E4233">
            <v>2100</v>
          </cell>
          <cell r="F4233">
            <v>0</v>
          </cell>
          <cell r="G4233">
            <v>20</v>
          </cell>
          <cell r="H4233">
            <v>341.75</v>
          </cell>
          <cell r="I4233">
            <v>341.75</v>
          </cell>
          <cell r="J4233">
            <v>1758.25</v>
          </cell>
          <cell r="K4233" t="str">
            <v>607</v>
          </cell>
        </row>
        <row r="4234">
          <cell r="A4234" t="str">
            <v>110400000</v>
          </cell>
          <cell r="B4234" t="str">
            <v>607C2FA0011</v>
          </cell>
          <cell r="C4234" t="str">
            <v>เตียงเหล็ก</v>
          </cell>
          <cell r="D4234" t="str">
            <v>10 มี.ค. 42</v>
          </cell>
          <cell r="E4234">
            <v>2400</v>
          </cell>
          <cell r="F4234">
            <v>0</v>
          </cell>
          <cell r="G4234">
            <v>20</v>
          </cell>
          <cell r="H4234">
            <v>390.58</v>
          </cell>
          <cell r="I4234">
            <v>390.58</v>
          </cell>
          <cell r="J4234">
            <v>2009.42</v>
          </cell>
          <cell r="K4234" t="str">
            <v>607</v>
          </cell>
        </row>
        <row r="4235">
          <cell r="A4235" t="str">
            <v>110400000</v>
          </cell>
          <cell r="B4235" t="str">
            <v>607C2FA0012</v>
          </cell>
          <cell r="C4235" t="str">
            <v>ประตูเหล็กดัด</v>
          </cell>
          <cell r="D4235" t="str">
            <v>9 เม.ย. 42</v>
          </cell>
          <cell r="E4235">
            <v>900</v>
          </cell>
          <cell r="F4235">
            <v>0</v>
          </cell>
          <cell r="G4235">
            <v>20</v>
          </cell>
          <cell r="H4235">
            <v>131.66999999999999</v>
          </cell>
          <cell r="I4235">
            <v>131.66999999999999</v>
          </cell>
          <cell r="J4235">
            <v>768.33</v>
          </cell>
          <cell r="K4235" t="str">
            <v>607</v>
          </cell>
        </row>
        <row r="4236">
          <cell r="A4236" t="str">
            <v>110400000</v>
          </cell>
          <cell r="B4236" t="str">
            <v>607C2FA0013</v>
          </cell>
          <cell r="C4236" t="str">
            <v>ประตูเหล็ก</v>
          </cell>
          <cell r="D4236" t="str">
            <v>18 มิ.ย. 42</v>
          </cell>
          <cell r="E4236">
            <v>900</v>
          </cell>
          <cell r="F4236">
            <v>0</v>
          </cell>
          <cell r="G4236">
            <v>20</v>
          </cell>
          <cell r="H4236">
            <v>97.15</v>
          </cell>
          <cell r="I4236">
            <v>97.15</v>
          </cell>
          <cell r="J4236">
            <v>802.85</v>
          </cell>
          <cell r="K4236" t="str">
            <v>607</v>
          </cell>
        </row>
        <row r="4237">
          <cell r="A4237" t="str">
            <v>110400000</v>
          </cell>
          <cell r="B4237" t="str">
            <v>607C2IC0001</v>
          </cell>
          <cell r="C4237" t="str">
            <v>ตกแต่งภายในสนง.</v>
          </cell>
          <cell r="D4237" t="str">
            <v>6 พ.ย. 41</v>
          </cell>
          <cell r="E4237">
            <v>125776</v>
          </cell>
          <cell r="F4237">
            <v>0</v>
          </cell>
          <cell r="G4237">
            <v>20</v>
          </cell>
          <cell r="H4237">
            <v>29014.63</v>
          </cell>
          <cell r="I4237">
            <v>29014.63</v>
          </cell>
          <cell r="J4237">
            <v>96761.37</v>
          </cell>
          <cell r="K4237" t="str">
            <v>607</v>
          </cell>
        </row>
        <row r="4238">
          <cell r="A4238" t="str">
            <v>110400000</v>
          </cell>
          <cell r="B4238" t="str">
            <v>607C2IC1001</v>
          </cell>
          <cell r="C4238" t="str">
            <v>ส่วนปรัปปรุงสำนักงาน</v>
          </cell>
          <cell r="D4238" t="str">
            <v>9 เม.ย. 42</v>
          </cell>
          <cell r="E4238">
            <v>900</v>
          </cell>
          <cell r="F4238">
            <v>0</v>
          </cell>
          <cell r="G4238">
            <v>20</v>
          </cell>
          <cell r="H4238">
            <v>131.66999999999999</v>
          </cell>
          <cell r="I4238">
            <v>131.66999999999999</v>
          </cell>
          <cell r="J4238">
            <v>768.33</v>
          </cell>
          <cell r="K4238" t="str">
            <v>607</v>
          </cell>
        </row>
        <row r="4239">
          <cell r="A4239" t="str">
            <v>110400000</v>
          </cell>
          <cell r="B4239" t="str">
            <v>608C2AS050</v>
          </cell>
          <cell r="C4239" t="str">
            <v>ตกแต่งสำนักงาน</v>
          </cell>
          <cell r="D4239" t="str">
            <v>6 ก.ค. 42</v>
          </cell>
          <cell r="E4239">
            <v>5500</v>
          </cell>
          <cell r="F4239">
            <v>0</v>
          </cell>
          <cell r="G4239">
            <v>20</v>
          </cell>
          <cell r="H4239">
            <v>539.44000000000005</v>
          </cell>
          <cell r="I4239">
            <v>539.44000000000005</v>
          </cell>
          <cell r="J4239">
            <v>4960.5600000000004</v>
          </cell>
          <cell r="K4239" t="str">
            <v>608</v>
          </cell>
        </row>
        <row r="4240">
          <cell r="A4240" t="str">
            <v>110400000</v>
          </cell>
          <cell r="B4240" t="str">
            <v>608C2BB0001</v>
          </cell>
          <cell r="C4240" t="str">
            <v>ตู้เสื้อผ้า</v>
          </cell>
          <cell r="D4240" t="str">
            <v>2 พ.ย. 41</v>
          </cell>
          <cell r="E4240">
            <v>1500</v>
          </cell>
          <cell r="F4240">
            <v>0</v>
          </cell>
          <cell r="G4240">
            <v>20</v>
          </cell>
          <cell r="H4240">
            <v>349.33</v>
          </cell>
          <cell r="I4240">
            <v>349.33</v>
          </cell>
          <cell r="J4240">
            <v>1150.67</v>
          </cell>
          <cell r="K4240" t="str">
            <v>608</v>
          </cell>
        </row>
        <row r="4241">
          <cell r="A4241" t="str">
            <v>110400000</v>
          </cell>
          <cell r="B4241" t="str">
            <v>608C2BD0001</v>
          </cell>
          <cell r="C4241" t="str">
            <v>ที่นอน</v>
          </cell>
          <cell r="D4241" t="str">
            <v>2 พ.ย. 41</v>
          </cell>
          <cell r="E4241">
            <v>1263.6400000000001</v>
          </cell>
          <cell r="F4241">
            <v>0</v>
          </cell>
          <cell r="G4241">
            <v>20</v>
          </cell>
          <cell r="H4241">
            <v>294.23</v>
          </cell>
          <cell r="I4241">
            <v>294.23</v>
          </cell>
          <cell r="J4241">
            <v>969.41</v>
          </cell>
          <cell r="K4241" t="str">
            <v>608</v>
          </cell>
        </row>
        <row r="4242">
          <cell r="A4242" t="str">
            <v>110400000</v>
          </cell>
          <cell r="B4242" t="str">
            <v>608C2BE0001</v>
          </cell>
          <cell r="C4242" t="str">
            <v>เตียงนอน</v>
          </cell>
          <cell r="D4242" t="str">
            <v>2 พ.ย. 41</v>
          </cell>
          <cell r="E4242">
            <v>1318.18</v>
          </cell>
          <cell r="F4242">
            <v>0</v>
          </cell>
          <cell r="G4242">
            <v>20</v>
          </cell>
          <cell r="H4242">
            <v>306.97000000000003</v>
          </cell>
          <cell r="I4242">
            <v>306.97000000000003</v>
          </cell>
          <cell r="J4242">
            <v>1011.21</v>
          </cell>
          <cell r="K4242" t="str">
            <v>608</v>
          </cell>
        </row>
        <row r="4243">
          <cell r="A4243" t="str">
            <v>110400000</v>
          </cell>
          <cell r="B4243" t="str">
            <v>608C2BH0001</v>
          </cell>
          <cell r="C4243" t="str">
            <v>พระพุทธชินราช</v>
          </cell>
          <cell r="D4243" t="str">
            <v>2 ก.ค. 41</v>
          </cell>
          <cell r="E4243">
            <v>1900</v>
          </cell>
          <cell r="F4243">
            <v>0</v>
          </cell>
          <cell r="G4243">
            <v>20</v>
          </cell>
          <cell r="H4243">
            <v>570.46</v>
          </cell>
          <cell r="I4243">
            <v>570.46</v>
          </cell>
          <cell r="J4243">
            <v>1329.54</v>
          </cell>
          <cell r="K4243" t="str">
            <v>608</v>
          </cell>
        </row>
        <row r="4244">
          <cell r="A4244" t="str">
            <v>110400000</v>
          </cell>
          <cell r="B4244" t="str">
            <v>608C2FA0001</v>
          </cell>
          <cell r="C4244" t="str">
            <v>ป้ายโครงเหล็ก</v>
          </cell>
          <cell r="D4244" t="str">
            <v>29 ธ.ค. 42</v>
          </cell>
          <cell r="E4244">
            <v>34260</v>
          </cell>
          <cell r="F4244">
            <v>0</v>
          </cell>
          <cell r="G4244">
            <v>20</v>
          </cell>
          <cell r="H4244">
            <v>56.32</v>
          </cell>
          <cell r="I4244">
            <v>56.32</v>
          </cell>
          <cell r="J4244">
            <v>34203.68</v>
          </cell>
          <cell r="K4244" t="str">
            <v>608</v>
          </cell>
        </row>
        <row r="4245">
          <cell r="A4245" t="str">
            <v>110400000</v>
          </cell>
          <cell r="B4245" t="str">
            <v>608C2FA0002</v>
          </cell>
          <cell r="C4245" t="str">
            <v>ประตูเหล็กดัดมุ้งลวกรวมค่าแรง</v>
          </cell>
          <cell r="D4245" t="str">
            <v>11 ก.พ. 42</v>
          </cell>
          <cell r="E4245">
            <v>5820</v>
          </cell>
          <cell r="F4245">
            <v>0</v>
          </cell>
          <cell r="G4245">
            <v>20</v>
          </cell>
          <cell r="H4245">
            <v>1033.24</v>
          </cell>
          <cell r="I4245">
            <v>1033.24</v>
          </cell>
          <cell r="J4245">
            <v>4786.76</v>
          </cell>
          <cell r="K4245" t="str">
            <v>608</v>
          </cell>
        </row>
        <row r="4246">
          <cell r="A4246" t="str">
            <v>110400000</v>
          </cell>
          <cell r="B4246" t="str">
            <v>608C2FA0003</v>
          </cell>
          <cell r="C4246" t="str">
            <v>เหล็กดัดหน้าต่าง</v>
          </cell>
          <cell r="D4246" t="str">
            <v>5 ต.ค. 42</v>
          </cell>
          <cell r="E4246">
            <v>1840</v>
          </cell>
          <cell r="F4246">
            <v>0</v>
          </cell>
          <cell r="G4246">
            <v>20</v>
          </cell>
          <cell r="H4246">
            <v>88.72</v>
          </cell>
          <cell r="I4246">
            <v>88.72</v>
          </cell>
          <cell r="J4246">
            <v>1751.28</v>
          </cell>
          <cell r="K4246" t="str">
            <v>608</v>
          </cell>
        </row>
        <row r="4247">
          <cell r="A4247" t="str">
            <v>110400000</v>
          </cell>
          <cell r="B4247" t="str">
            <v>608C2FA0004</v>
          </cell>
          <cell r="C4247" t="str">
            <v>เหล็กดัดประตู</v>
          </cell>
          <cell r="D4247" t="str">
            <v>5 ต.ค. 42</v>
          </cell>
          <cell r="E4247">
            <v>2200</v>
          </cell>
          <cell r="F4247">
            <v>0</v>
          </cell>
          <cell r="G4247">
            <v>20</v>
          </cell>
          <cell r="H4247">
            <v>106.08</v>
          </cell>
          <cell r="I4247">
            <v>106.08</v>
          </cell>
          <cell r="J4247">
            <v>2093.92</v>
          </cell>
          <cell r="K4247" t="str">
            <v>608</v>
          </cell>
        </row>
        <row r="4248">
          <cell r="A4248" t="str">
            <v>110400000</v>
          </cell>
          <cell r="B4248" t="str">
            <v>608C2FA0005</v>
          </cell>
          <cell r="C4248" t="str">
            <v>เหล็กดัดประตู</v>
          </cell>
          <cell r="D4248" t="str">
            <v>5 ต.ค. 42</v>
          </cell>
          <cell r="E4248">
            <v>2200</v>
          </cell>
          <cell r="F4248">
            <v>0</v>
          </cell>
          <cell r="G4248">
            <v>20</v>
          </cell>
          <cell r="H4248">
            <v>106.08</v>
          </cell>
          <cell r="I4248">
            <v>106.08</v>
          </cell>
          <cell r="J4248">
            <v>2093.92</v>
          </cell>
          <cell r="K4248" t="str">
            <v>608</v>
          </cell>
        </row>
        <row r="4249">
          <cell r="A4249" t="str">
            <v>110400000</v>
          </cell>
          <cell r="B4249" t="str">
            <v>608C2FA0006</v>
          </cell>
          <cell r="C4249" t="str">
            <v>เหล็กดัดประตู</v>
          </cell>
          <cell r="D4249" t="str">
            <v>5 ต.ค. 42</v>
          </cell>
          <cell r="E4249">
            <v>2200</v>
          </cell>
          <cell r="F4249">
            <v>0</v>
          </cell>
          <cell r="G4249">
            <v>20</v>
          </cell>
          <cell r="H4249">
            <v>106.08</v>
          </cell>
          <cell r="I4249">
            <v>106.08</v>
          </cell>
          <cell r="J4249">
            <v>2093.92</v>
          </cell>
          <cell r="K4249" t="str">
            <v>608</v>
          </cell>
        </row>
        <row r="4250">
          <cell r="A4250" t="str">
            <v>110400000</v>
          </cell>
          <cell r="B4250" t="str">
            <v>608C2IC0001</v>
          </cell>
          <cell r="C4250" t="str">
            <v>ค่าตกแตงภายในสนง.</v>
          </cell>
          <cell r="D4250" t="str">
            <v>13 ต.ค. 41</v>
          </cell>
          <cell r="E4250">
            <v>130000</v>
          </cell>
          <cell r="F4250">
            <v>0</v>
          </cell>
          <cell r="G4250">
            <v>20</v>
          </cell>
          <cell r="H4250">
            <v>31698.65</v>
          </cell>
          <cell r="I4250">
            <v>31698.65</v>
          </cell>
          <cell r="J4250">
            <v>98301.35</v>
          </cell>
          <cell r="K4250" t="str">
            <v>608</v>
          </cell>
        </row>
        <row r="4251">
          <cell r="A4251" t="str">
            <v>110400000</v>
          </cell>
          <cell r="B4251" t="str">
            <v>700C1IC0001</v>
          </cell>
          <cell r="C4251" t="str">
            <v>ค่าตกแต่งภายใน สนง.</v>
          </cell>
          <cell r="D4251" t="str">
            <v>19 พ.ย. 41</v>
          </cell>
          <cell r="E4251">
            <v>551196.9</v>
          </cell>
          <cell r="F4251">
            <v>0</v>
          </cell>
          <cell r="G4251">
            <v>20</v>
          </cell>
          <cell r="H4251">
            <v>123226.51</v>
          </cell>
          <cell r="I4251">
            <v>123226.51</v>
          </cell>
          <cell r="J4251">
            <v>427970.39</v>
          </cell>
          <cell r="K4251" t="str">
            <v>700</v>
          </cell>
        </row>
        <row r="4252">
          <cell r="A4252" t="str">
            <v>110400000</v>
          </cell>
          <cell r="B4252" t="str">
            <v>700C2AS025</v>
          </cell>
          <cell r="C4252" t="str">
            <v>เหล็กดัดหน้าต่าง</v>
          </cell>
          <cell r="D4252" t="str">
            <v>9 ก.ค. 42</v>
          </cell>
          <cell r="E4252">
            <v>3125</v>
          </cell>
          <cell r="F4252">
            <v>0</v>
          </cell>
          <cell r="G4252">
            <v>20</v>
          </cell>
          <cell r="H4252">
            <v>301.36</v>
          </cell>
          <cell r="I4252">
            <v>301.36</v>
          </cell>
          <cell r="J4252">
            <v>2823.64</v>
          </cell>
          <cell r="K4252" t="str">
            <v>700</v>
          </cell>
        </row>
        <row r="4253">
          <cell r="A4253" t="str">
            <v>110400000</v>
          </cell>
          <cell r="B4253" t="str">
            <v>700C2AS026</v>
          </cell>
          <cell r="C4253" t="str">
            <v>เหล็กดัดหน้าต่าง</v>
          </cell>
          <cell r="D4253" t="str">
            <v>9 ก.ค. 42</v>
          </cell>
          <cell r="E4253">
            <v>3125</v>
          </cell>
          <cell r="F4253">
            <v>0</v>
          </cell>
          <cell r="G4253">
            <v>20</v>
          </cell>
          <cell r="H4253">
            <v>301.36</v>
          </cell>
          <cell r="I4253">
            <v>301.36</v>
          </cell>
          <cell r="J4253">
            <v>2823.64</v>
          </cell>
          <cell r="K4253" t="str">
            <v>700</v>
          </cell>
        </row>
        <row r="4254">
          <cell r="A4254" t="str">
            <v>110400000</v>
          </cell>
          <cell r="B4254" t="str">
            <v>700C2AS027</v>
          </cell>
          <cell r="C4254" t="str">
            <v>เหล็กดัดหน้าต่าง</v>
          </cell>
          <cell r="D4254" t="str">
            <v>9 ก.ค. 42</v>
          </cell>
          <cell r="E4254">
            <v>3125</v>
          </cell>
          <cell r="F4254">
            <v>0</v>
          </cell>
          <cell r="G4254">
            <v>20</v>
          </cell>
          <cell r="H4254">
            <v>301.36</v>
          </cell>
          <cell r="I4254">
            <v>301.36</v>
          </cell>
          <cell r="J4254">
            <v>2823.64</v>
          </cell>
          <cell r="K4254" t="str">
            <v>700</v>
          </cell>
        </row>
        <row r="4255">
          <cell r="A4255" t="str">
            <v>110400000</v>
          </cell>
          <cell r="B4255" t="str">
            <v>700C2AS028</v>
          </cell>
          <cell r="C4255" t="str">
            <v>เหล็กดัดหน้าต่าง</v>
          </cell>
          <cell r="D4255" t="str">
            <v>9 ก.ค. 42</v>
          </cell>
          <cell r="E4255">
            <v>3125</v>
          </cell>
          <cell r="F4255">
            <v>0</v>
          </cell>
          <cell r="G4255">
            <v>20</v>
          </cell>
          <cell r="H4255">
            <v>301.36</v>
          </cell>
          <cell r="I4255">
            <v>301.36</v>
          </cell>
          <cell r="J4255">
            <v>2823.64</v>
          </cell>
          <cell r="K4255" t="str">
            <v>700</v>
          </cell>
        </row>
        <row r="4256">
          <cell r="A4256" t="str">
            <v>110400000</v>
          </cell>
          <cell r="B4256" t="str">
            <v>700C2BD001</v>
          </cell>
          <cell r="C4256" t="str">
            <v>เตียงนอน</v>
          </cell>
          <cell r="D4256" t="str">
            <v>6 พ.ค. 42</v>
          </cell>
          <cell r="E4256">
            <v>2000</v>
          </cell>
          <cell r="F4256">
            <v>0</v>
          </cell>
          <cell r="G4256">
            <v>20</v>
          </cell>
          <cell r="H4256">
            <v>263.01</v>
          </cell>
          <cell r="I4256">
            <v>263.01</v>
          </cell>
          <cell r="J4256">
            <v>1736.99</v>
          </cell>
          <cell r="K4256" t="str">
            <v>700</v>
          </cell>
        </row>
        <row r="4257">
          <cell r="A4257" t="str">
            <v>110400000</v>
          </cell>
          <cell r="B4257" t="str">
            <v>700C2BH0001</v>
          </cell>
          <cell r="C4257" t="str">
            <v>พระพุทธชินราช</v>
          </cell>
          <cell r="D4257" t="str">
            <v>8 ต.ค. 41</v>
          </cell>
          <cell r="E4257">
            <v>1850</v>
          </cell>
          <cell r="F4257">
            <v>0</v>
          </cell>
          <cell r="G4257">
            <v>20</v>
          </cell>
          <cell r="H4257">
            <v>456.12</v>
          </cell>
          <cell r="I4257">
            <v>456.12</v>
          </cell>
          <cell r="J4257">
            <v>1393.88</v>
          </cell>
          <cell r="K4257" t="str">
            <v>700</v>
          </cell>
        </row>
        <row r="4258">
          <cell r="A4258" t="str">
            <v>110400000</v>
          </cell>
          <cell r="B4258" t="str">
            <v>700C2FA0001</v>
          </cell>
          <cell r="C4258" t="str">
            <v>อ่างล้างจาน</v>
          </cell>
          <cell r="D4258" t="str">
            <v>26 ม.ค. 42</v>
          </cell>
          <cell r="E4258">
            <v>1500</v>
          </cell>
          <cell r="F4258">
            <v>0</v>
          </cell>
          <cell r="G4258">
            <v>20</v>
          </cell>
          <cell r="H4258">
            <v>279.45999999999998</v>
          </cell>
          <cell r="I4258">
            <v>279.45999999999998</v>
          </cell>
          <cell r="J4258">
            <v>1220.54</v>
          </cell>
          <cell r="K4258" t="str">
            <v>700</v>
          </cell>
        </row>
        <row r="4259">
          <cell r="A4259" t="str">
            <v>110400000</v>
          </cell>
          <cell r="B4259" t="str">
            <v>700C2FA0002</v>
          </cell>
          <cell r="C4259" t="str">
            <v>โต๊ะอาหารพร้อมเห้าอี้</v>
          </cell>
          <cell r="D4259" t="str">
            <v>19 ม.ค. 42</v>
          </cell>
          <cell r="E4259">
            <v>1000</v>
          </cell>
          <cell r="F4259">
            <v>0</v>
          </cell>
          <cell r="G4259">
            <v>20</v>
          </cell>
          <cell r="H4259">
            <v>190.16</v>
          </cell>
          <cell r="I4259">
            <v>190.16</v>
          </cell>
          <cell r="J4259">
            <v>809.84</v>
          </cell>
          <cell r="K4259" t="str">
            <v>700</v>
          </cell>
        </row>
        <row r="4260">
          <cell r="A4260" t="str">
            <v>110400000</v>
          </cell>
          <cell r="B4260" t="str">
            <v>700C2FA0003</v>
          </cell>
          <cell r="C4260" t="str">
            <v>เตียงนอน</v>
          </cell>
          <cell r="D4260" t="str">
            <v>8 ก.พ. 42</v>
          </cell>
          <cell r="E4260">
            <v>1600</v>
          </cell>
          <cell r="F4260">
            <v>0</v>
          </cell>
          <cell r="G4260">
            <v>20</v>
          </cell>
          <cell r="H4260">
            <v>286.69</v>
          </cell>
          <cell r="I4260">
            <v>286.69</v>
          </cell>
          <cell r="J4260">
            <v>1313.31</v>
          </cell>
          <cell r="K4260" t="str">
            <v>700</v>
          </cell>
        </row>
        <row r="4261">
          <cell r="A4261" t="str">
            <v>110400000</v>
          </cell>
          <cell r="B4261" t="str">
            <v>700C2FA0004</v>
          </cell>
          <cell r="C4261" t="str">
            <v>เตียงนอน</v>
          </cell>
          <cell r="D4261" t="str">
            <v>8 ก.พ. 42</v>
          </cell>
          <cell r="E4261">
            <v>1600</v>
          </cell>
          <cell r="F4261">
            <v>0</v>
          </cell>
          <cell r="G4261">
            <v>20</v>
          </cell>
          <cell r="H4261">
            <v>286.69</v>
          </cell>
          <cell r="I4261">
            <v>286.69</v>
          </cell>
          <cell r="J4261">
            <v>1313.31</v>
          </cell>
          <cell r="K4261" t="str">
            <v>700</v>
          </cell>
        </row>
        <row r="4262">
          <cell r="A4262" t="str">
            <v>110400000</v>
          </cell>
          <cell r="B4262" t="str">
            <v>700C2FA0005</v>
          </cell>
          <cell r="C4262" t="str">
            <v>ที่นอน</v>
          </cell>
          <cell r="D4262" t="str">
            <v>8 ก.พ. 42</v>
          </cell>
          <cell r="E4262">
            <v>1400</v>
          </cell>
          <cell r="F4262">
            <v>0</v>
          </cell>
          <cell r="G4262">
            <v>20</v>
          </cell>
          <cell r="H4262">
            <v>250.83</v>
          </cell>
          <cell r="I4262">
            <v>250.83</v>
          </cell>
          <cell r="J4262">
            <v>1149.17</v>
          </cell>
          <cell r="K4262" t="str">
            <v>700</v>
          </cell>
        </row>
        <row r="4263">
          <cell r="A4263" t="str">
            <v>110400000</v>
          </cell>
          <cell r="B4263" t="str">
            <v>700C2FA0006</v>
          </cell>
          <cell r="C4263" t="str">
            <v>ที่นอน</v>
          </cell>
          <cell r="D4263" t="str">
            <v>8 ก.พ. 42</v>
          </cell>
          <cell r="E4263">
            <v>1400</v>
          </cell>
          <cell r="F4263">
            <v>0</v>
          </cell>
          <cell r="G4263">
            <v>20</v>
          </cell>
          <cell r="H4263">
            <v>250.83</v>
          </cell>
          <cell r="I4263">
            <v>250.83</v>
          </cell>
          <cell r="J4263">
            <v>1149.17</v>
          </cell>
          <cell r="K4263" t="str">
            <v>700</v>
          </cell>
        </row>
        <row r="4264">
          <cell r="A4264" t="str">
            <v>110400000</v>
          </cell>
          <cell r="B4264" t="str">
            <v>700C2FA0007</v>
          </cell>
          <cell r="C4264" t="str">
            <v>ตู้เสื้อผ้า</v>
          </cell>
          <cell r="D4264" t="str">
            <v>8 ก.พ. 42</v>
          </cell>
          <cell r="E4264">
            <v>1600</v>
          </cell>
          <cell r="F4264">
            <v>0</v>
          </cell>
          <cell r="G4264">
            <v>20</v>
          </cell>
          <cell r="H4264">
            <v>286.69</v>
          </cell>
          <cell r="I4264">
            <v>286.69</v>
          </cell>
          <cell r="J4264">
            <v>1313.31</v>
          </cell>
          <cell r="K4264" t="str">
            <v>700</v>
          </cell>
        </row>
        <row r="4265">
          <cell r="A4265" t="str">
            <v>110400000</v>
          </cell>
          <cell r="B4265" t="str">
            <v>700C2FA0008</v>
          </cell>
          <cell r="C4265" t="str">
            <v>ตู้เสื้อผ้า</v>
          </cell>
          <cell r="D4265" t="str">
            <v>8 ก.พ. 42</v>
          </cell>
          <cell r="E4265">
            <v>1600</v>
          </cell>
          <cell r="F4265">
            <v>0</v>
          </cell>
          <cell r="G4265">
            <v>20</v>
          </cell>
          <cell r="H4265">
            <v>286.69</v>
          </cell>
          <cell r="I4265">
            <v>286.69</v>
          </cell>
          <cell r="J4265">
            <v>1313.31</v>
          </cell>
          <cell r="K4265" t="str">
            <v>700</v>
          </cell>
        </row>
        <row r="4266">
          <cell r="A4266" t="str">
            <v>110400000</v>
          </cell>
          <cell r="B4266" t="str">
            <v>700C2FA0011</v>
          </cell>
          <cell r="C4266" t="str">
            <v>ผ้าใบกันแดดพร้อมค่าติดตั้ง</v>
          </cell>
          <cell r="D4266" t="str">
            <v>4 ก.พ. 42</v>
          </cell>
          <cell r="E4266">
            <v>1600</v>
          </cell>
          <cell r="F4266">
            <v>0</v>
          </cell>
          <cell r="G4266">
            <v>20</v>
          </cell>
          <cell r="H4266">
            <v>290.2</v>
          </cell>
          <cell r="I4266">
            <v>290.2</v>
          </cell>
          <cell r="J4266">
            <v>1309.8</v>
          </cell>
          <cell r="K4266" t="str">
            <v>700</v>
          </cell>
        </row>
        <row r="4267">
          <cell r="A4267" t="str">
            <v>110400000</v>
          </cell>
          <cell r="B4267" t="str">
            <v>700C2FA0012</v>
          </cell>
          <cell r="C4267" t="str">
            <v>ที่นอน</v>
          </cell>
          <cell r="D4267" t="str">
            <v>6 พ.ค. 42</v>
          </cell>
          <cell r="E4267">
            <v>1500</v>
          </cell>
          <cell r="F4267">
            <v>0</v>
          </cell>
          <cell r="G4267">
            <v>20</v>
          </cell>
          <cell r="H4267">
            <v>197.27</v>
          </cell>
          <cell r="I4267">
            <v>197.27</v>
          </cell>
          <cell r="J4267">
            <v>1302.73</v>
          </cell>
          <cell r="K4267" t="str">
            <v>700</v>
          </cell>
        </row>
        <row r="4268">
          <cell r="A4268" t="str">
            <v>110400000</v>
          </cell>
          <cell r="B4268" t="str">
            <v>700C2FA0013</v>
          </cell>
          <cell r="C4268" t="str">
            <v>เตียงนอน</v>
          </cell>
          <cell r="D4268" t="str">
            <v>6 พ.ค. 42</v>
          </cell>
          <cell r="E4268">
            <v>2000</v>
          </cell>
          <cell r="F4268">
            <v>0</v>
          </cell>
          <cell r="G4268">
            <v>20</v>
          </cell>
          <cell r="H4268">
            <v>263.01</v>
          </cell>
          <cell r="I4268">
            <v>263.01</v>
          </cell>
          <cell r="J4268">
            <v>1736.99</v>
          </cell>
          <cell r="K4268" t="str">
            <v>700</v>
          </cell>
        </row>
        <row r="4269">
          <cell r="A4269" t="str">
            <v>110400000</v>
          </cell>
          <cell r="B4269" t="str">
            <v>700C2IC0001</v>
          </cell>
          <cell r="C4269" t="str">
            <v>มุ้งลวด</v>
          </cell>
          <cell r="D4269" t="str">
            <v>24 ก.ย. 41</v>
          </cell>
          <cell r="E4269">
            <v>3420</v>
          </cell>
          <cell r="F4269">
            <v>0</v>
          </cell>
          <cell r="G4269">
            <v>20</v>
          </cell>
          <cell r="H4269">
            <v>869.5</v>
          </cell>
          <cell r="I4269">
            <v>869.5</v>
          </cell>
          <cell r="J4269">
            <v>2550.5</v>
          </cell>
          <cell r="K4269" t="str">
            <v>700</v>
          </cell>
        </row>
        <row r="4270">
          <cell r="A4270" t="str">
            <v>110400000</v>
          </cell>
          <cell r="B4270" t="str">
            <v>700C2MT001</v>
          </cell>
          <cell r="C4270" t="str">
            <v>ที่นอน</v>
          </cell>
          <cell r="D4270" t="str">
            <v>6 พ.ค. 42</v>
          </cell>
          <cell r="E4270">
            <v>1500</v>
          </cell>
          <cell r="F4270">
            <v>0</v>
          </cell>
          <cell r="G4270">
            <v>20</v>
          </cell>
          <cell r="H4270">
            <v>197.27</v>
          </cell>
          <cell r="I4270">
            <v>197.27</v>
          </cell>
          <cell r="J4270">
            <v>1302.73</v>
          </cell>
          <cell r="K4270" t="str">
            <v>700</v>
          </cell>
        </row>
        <row r="4271">
          <cell r="A4271" t="str">
            <v>110400000</v>
          </cell>
          <cell r="B4271" t="str">
            <v>700C2PT0001</v>
          </cell>
          <cell r="C4271" t="str">
            <v>กระติกน้ำร้อน</v>
          </cell>
          <cell r="D4271" t="str">
            <v>24 ก.ย. 41</v>
          </cell>
          <cell r="E4271">
            <v>772.73</v>
          </cell>
          <cell r="F4271">
            <v>0</v>
          </cell>
          <cell r="G4271">
            <v>20</v>
          </cell>
          <cell r="H4271">
            <v>196.49</v>
          </cell>
          <cell r="I4271">
            <v>196.49</v>
          </cell>
          <cell r="J4271">
            <v>576.24</v>
          </cell>
          <cell r="K4271" t="str">
            <v>700</v>
          </cell>
        </row>
        <row r="4272">
          <cell r="A4272" t="str">
            <v>110400000</v>
          </cell>
          <cell r="B4272" t="str">
            <v>701C1KB0002</v>
          </cell>
          <cell r="C4272" t="str">
            <v>ริซซิ่ง</v>
          </cell>
          <cell r="D4272" t="str">
            <v>20 ธ.ค. 42</v>
          </cell>
          <cell r="E4272">
            <v>1300</v>
          </cell>
          <cell r="F4272">
            <v>0</v>
          </cell>
          <cell r="G4272">
            <v>20</v>
          </cell>
          <cell r="H4272">
            <v>8.5500000000000007</v>
          </cell>
          <cell r="I4272">
            <v>8.5500000000000007</v>
          </cell>
          <cell r="J4272">
            <v>1291.45</v>
          </cell>
          <cell r="K4272" t="str">
            <v>701</v>
          </cell>
        </row>
        <row r="4273">
          <cell r="A4273" t="str">
            <v>110400000</v>
          </cell>
          <cell r="B4273" t="str">
            <v>701C2AS043</v>
          </cell>
          <cell r="C4273" t="str">
            <v>ประตูเหล็กดัด</v>
          </cell>
          <cell r="D4273" t="str">
            <v>23 ส.ค. 42</v>
          </cell>
          <cell r="E4273">
            <v>6000</v>
          </cell>
          <cell r="F4273">
            <v>0</v>
          </cell>
          <cell r="G4273">
            <v>20</v>
          </cell>
          <cell r="H4273">
            <v>430.69</v>
          </cell>
          <cell r="I4273">
            <v>430.69</v>
          </cell>
          <cell r="J4273">
            <v>5569.31</v>
          </cell>
          <cell r="K4273" t="str">
            <v>701</v>
          </cell>
        </row>
        <row r="4274">
          <cell r="A4274" t="str">
            <v>110400000</v>
          </cell>
          <cell r="B4274" t="str">
            <v>701C2BH0001</v>
          </cell>
          <cell r="C4274" t="str">
            <v>พระพุทธชินราช</v>
          </cell>
          <cell r="D4274" t="str">
            <v>8 ต.ค. 41</v>
          </cell>
          <cell r="E4274">
            <v>1850</v>
          </cell>
          <cell r="F4274">
            <v>0</v>
          </cell>
          <cell r="G4274">
            <v>20</v>
          </cell>
          <cell r="H4274">
            <v>456.12</v>
          </cell>
          <cell r="I4274">
            <v>456.12</v>
          </cell>
          <cell r="J4274">
            <v>1393.88</v>
          </cell>
          <cell r="K4274" t="str">
            <v>701</v>
          </cell>
        </row>
        <row r="4275">
          <cell r="A4275" t="str">
            <v>110400000</v>
          </cell>
          <cell r="B4275" t="str">
            <v>701C2FA0001</v>
          </cell>
          <cell r="C4275" t="str">
            <v>ป้ายโครงเหล็ก</v>
          </cell>
          <cell r="D4275" t="str">
            <v>29 ธ.ค. 42</v>
          </cell>
          <cell r="E4275">
            <v>34260</v>
          </cell>
          <cell r="F4275">
            <v>0</v>
          </cell>
          <cell r="G4275">
            <v>20</v>
          </cell>
          <cell r="H4275">
            <v>56.32</v>
          </cell>
          <cell r="I4275">
            <v>56.32</v>
          </cell>
          <cell r="J4275">
            <v>34203.68</v>
          </cell>
          <cell r="K4275" t="str">
            <v>701</v>
          </cell>
        </row>
        <row r="4276">
          <cell r="A4276" t="str">
            <v>110400000</v>
          </cell>
          <cell r="B4276" t="str">
            <v>701C2FA0002</v>
          </cell>
          <cell r="C4276" t="str">
            <v>เตียงนอนเหล็ก</v>
          </cell>
          <cell r="D4276" t="str">
            <v>9 ก.พ. 42</v>
          </cell>
          <cell r="E4276">
            <v>1600</v>
          </cell>
          <cell r="F4276">
            <v>0</v>
          </cell>
          <cell r="G4276">
            <v>20</v>
          </cell>
          <cell r="H4276">
            <v>285.81</v>
          </cell>
          <cell r="I4276">
            <v>285.81</v>
          </cell>
          <cell r="J4276">
            <v>1314.19</v>
          </cell>
          <cell r="K4276" t="str">
            <v>701</v>
          </cell>
        </row>
        <row r="4277">
          <cell r="A4277" t="str">
            <v>110400000</v>
          </cell>
          <cell r="B4277" t="str">
            <v>701C2FA0003</v>
          </cell>
          <cell r="C4277" t="str">
            <v>ที่นอน</v>
          </cell>
          <cell r="D4277" t="str">
            <v>9 ก.พ. 42</v>
          </cell>
          <cell r="E4277">
            <v>1400</v>
          </cell>
          <cell r="F4277">
            <v>0</v>
          </cell>
          <cell r="G4277">
            <v>20</v>
          </cell>
          <cell r="H4277">
            <v>250.06</v>
          </cell>
          <cell r="I4277">
            <v>250.06</v>
          </cell>
          <cell r="J4277">
            <v>1149.94</v>
          </cell>
          <cell r="K4277" t="str">
            <v>701</v>
          </cell>
        </row>
        <row r="4278">
          <cell r="A4278" t="str">
            <v>110400000</v>
          </cell>
          <cell r="B4278" t="str">
            <v>701C2FA0004</v>
          </cell>
          <cell r="C4278" t="str">
            <v>ตู้เสื้อผ้า</v>
          </cell>
          <cell r="D4278" t="str">
            <v>9 ก.พ. 42</v>
          </cell>
          <cell r="E4278">
            <v>1600</v>
          </cell>
          <cell r="F4278">
            <v>0</v>
          </cell>
          <cell r="G4278">
            <v>20</v>
          </cell>
          <cell r="H4278">
            <v>285.81</v>
          </cell>
          <cell r="I4278">
            <v>285.81</v>
          </cell>
          <cell r="J4278">
            <v>1314.19</v>
          </cell>
          <cell r="K4278" t="str">
            <v>701</v>
          </cell>
        </row>
        <row r="4279">
          <cell r="A4279" t="str">
            <v>110400000</v>
          </cell>
          <cell r="B4279" t="str">
            <v>701C2FA0005</v>
          </cell>
          <cell r="C4279" t="str">
            <v>อุปกรณ์ตกแต่งสำนักงาน</v>
          </cell>
          <cell r="D4279" t="str">
            <v>20 พ.ค. 42</v>
          </cell>
          <cell r="E4279">
            <v>3900</v>
          </cell>
          <cell r="F4279">
            <v>0</v>
          </cell>
          <cell r="G4279">
            <v>20</v>
          </cell>
          <cell r="H4279">
            <v>482.97</v>
          </cell>
          <cell r="I4279">
            <v>482.97</v>
          </cell>
          <cell r="J4279">
            <v>3417.03</v>
          </cell>
          <cell r="K4279" t="str">
            <v>701</v>
          </cell>
        </row>
        <row r="4280">
          <cell r="A4280" t="str">
            <v>110400000</v>
          </cell>
          <cell r="B4280" t="str">
            <v>701C2IC0002</v>
          </cell>
          <cell r="C4280" t="str">
            <v>ติดตั้งเหล็กดัด</v>
          </cell>
          <cell r="D4280" t="str">
            <v>31 ส.ค. 41</v>
          </cell>
          <cell r="E4280">
            <v>3920</v>
          </cell>
          <cell r="F4280">
            <v>0</v>
          </cell>
          <cell r="G4280">
            <v>20</v>
          </cell>
          <cell r="H4280">
            <v>1048.24</v>
          </cell>
          <cell r="I4280">
            <v>1048.24</v>
          </cell>
          <cell r="J4280">
            <v>2871.76</v>
          </cell>
          <cell r="K4280" t="str">
            <v>701</v>
          </cell>
        </row>
        <row r="4281">
          <cell r="A4281" t="str">
            <v>110400000</v>
          </cell>
          <cell r="B4281" t="str">
            <v>701C2IC0003</v>
          </cell>
          <cell r="C4281" t="str">
            <v>ค่าตกแต่งภายใน สนง.</v>
          </cell>
          <cell r="D4281" t="str">
            <v>19 พ.ย. 41</v>
          </cell>
          <cell r="E4281">
            <v>241282.25</v>
          </cell>
          <cell r="F4281">
            <v>0</v>
          </cell>
          <cell r="G4281">
            <v>20</v>
          </cell>
          <cell r="H4281">
            <v>53941.41</v>
          </cell>
          <cell r="I4281">
            <v>53941.41</v>
          </cell>
          <cell r="J4281">
            <v>187340.84</v>
          </cell>
          <cell r="K4281" t="str">
            <v>701</v>
          </cell>
        </row>
        <row r="4282">
          <cell r="A4282" t="str">
            <v>110400000</v>
          </cell>
          <cell r="B4282" t="str">
            <v>701C2MU001</v>
          </cell>
          <cell r="C4282" t="str">
            <v>มู่ลี่</v>
          </cell>
          <cell r="D4282" t="str">
            <v>20 พ.ค. 42</v>
          </cell>
          <cell r="E4282">
            <v>3900</v>
          </cell>
          <cell r="F4282">
            <v>0</v>
          </cell>
          <cell r="G4282">
            <v>20</v>
          </cell>
          <cell r="H4282">
            <v>482.97</v>
          </cell>
          <cell r="I4282">
            <v>482.97</v>
          </cell>
          <cell r="J4282">
            <v>3417.03</v>
          </cell>
          <cell r="K4282" t="str">
            <v>701</v>
          </cell>
        </row>
        <row r="4283">
          <cell r="A4283" t="str">
            <v>110400000</v>
          </cell>
          <cell r="B4283" t="str">
            <v>701C2TA0010</v>
          </cell>
          <cell r="C4283" t="str">
            <v>โต๊ะรับประทานอาหาร</v>
          </cell>
          <cell r="D4283" t="str">
            <v>17 ก.ย. 41</v>
          </cell>
          <cell r="E4283">
            <v>500</v>
          </cell>
          <cell r="F4283">
            <v>0</v>
          </cell>
          <cell r="G4283">
            <v>20</v>
          </cell>
          <cell r="H4283">
            <v>129.02000000000001</v>
          </cell>
          <cell r="I4283">
            <v>129.02000000000001</v>
          </cell>
          <cell r="J4283">
            <v>370.98</v>
          </cell>
          <cell r="K4283" t="str">
            <v>701</v>
          </cell>
        </row>
        <row r="4284">
          <cell r="A4284" t="str">
            <v>110400000</v>
          </cell>
          <cell r="B4284" t="str">
            <v>702C2AS044</v>
          </cell>
          <cell r="C4284" t="str">
            <v>ประตูเหล็กดัด</v>
          </cell>
          <cell r="D4284" t="str">
            <v>19 ส.ค. 42</v>
          </cell>
          <cell r="E4284">
            <v>3000</v>
          </cell>
          <cell r="F4284">
            <v>0</v>
          </cell>
          <cell r="G4284">
            <v>20</v>
          </cell>
          <cell r="H4284">
            <v>221.93</v>
          </cell>
          <cell r="I4284">
            <v>221.93</v>
          </cell>
          <cell r="J4284">
            <v>2778.07</v>
          </cell>
          <cell r="K4284" t="str">
            <v>702</v>
          </cell>
        </row>
        <row r="4285">
          <cell r="A4285" t="str">
            <v>110400000</v>
          </cell>
          <cell r="B4285" t="str">
            <v>702C2BD001</v>
          </cell>
          <cell r="C4285" t="str">
            <v>เตียงนอน</v>
          </cell>
          <cell r="D4285" t="str">
            <v>23 พ.ค. 42</v>
          </cell>
          <cell r="E4285">
            <v>1337.5</v>
          </cell>
          <cell r="F4285">
            <v>0</v>
          </cell>
          <cell r="G4285">
            <v>20</v>
          </cell>
          <cell r="H4285">
            <v>163.44999999999999</v>
          </cell>
          <cell r="I4285">
            <v>163.44999999999999</v>
          </cell>
          <cell r="J4285">
            <v>1174.05</v>
          </cell>
          <cell r="K4285" t="str">
            <v>702</v>
          </cell>
        </row>
        <row r="4286">
          <cell r="A4286" t="str">
            <v>110400000</v>
          </cell>
          <cell r="B4286" t="str">
            <v>702C2BL001</v>
          </cell>
          <cell r="C4286" t="str">
            <v>่ตู้เสื้อผ้า</v>
          </cell>
          <cell r="D4286" t="str">
            <v>23 พ.ค. 42</v>
          </cell>
          <cell r="E4286">
            <v>2140</v>
          </cell>
          <cell r="F4286">
            <v>0</v>
          </cell>
          <cell r="G4286">
            <v>20</v>
          </cell>
          <cell r="H4286">
            <v>261.49</v>
          </cell>
          <cell r="I4286">
            <v>261.49</v>
          </cell>
          <cell r="J4286">
            <v>1878.51</v>
          </cell>
          <cell r="K4286" t="str">
            <v>702</v>
          </cell>
        </row>
        <row r="4287">
          <cell r="A4287" t="str">
            <v>110400000</v>
          </cell>
          <cell r="B4287" t="str">
            <v>702C2FA0001</v>
          </cell>
          <cell r="C4287" t="str">
            <v>ผนังเบากันห้อง</v>
          </cell>
          <cell r="D4287" t="str">
            <v>30 มี.ค. 42</v>
          </cell>
          <cell r="E4287">
            <v>6000</v>
          </cell>
          <cell r="F4287">
            <v>0</v>
          </cell>
          <cell r="G4287">
            <v>20</v>
          </cell>
          <cell r="H4287">
            <v>910.7</v>
          </cell>
          <cell r="I4287">
            <v>910.7</v>
          </cell>
          <cell r="J4287">
            <v>5089.3</v>
          </cell>
          <cell r="K4287" t="str">
            <v>702</v>
          </cell>
        </row>
        <row r="4288">
          <cell r="A4288" t="str">
            <v>110400000</v>
          </cell>
          <cell r="B4288" t="str">
            <v>702C2FA0002</v>
          </cell>
          <cell r="C4288" t="str">
            <v>ตู้เสื้อผ้า</v>
          </cell>
          <cell r="D4288" t="str">
            <v>28 พ.ค. 42</v>
          </cell>
          <cell r="E4288">
            <v>2000</v>
          </cell>
          <cell r="F4288">
            <v>0</v>
          </cell>
          <cell r="G4288">
            <v>20</v>
          </cell>
          <cell r="H4288">
            <v>238.9</v>
          </cell>
          <cell r="I4288">
            <v>238.9</v>
          </cell>
          <cell r="J4288">
            <v>1761.1</v>
          </cell>
          <cell r="K4288" t="str">
            <v>702</v>
          </cell>
        </row>
        <row r="4289">
          <cell r="A4289" t="str">
            <v>110400000</v>
          </cell>
          <cell r="B4289" t="str">
            <v>702C2FA0003</v>
          </cell>
          <cell r="C4289" t="str">
            <v>เตียงนอน</v>
          </cell>
          <cell r="D4289" t="str">
            <v>28 พ.ค. 42</v>
          </cell>
          <cell r="E4289">
            <v>1250</v>
          </cell>
          <cell r="F4289">
            <v>0</v>
          </cell>
          <cell r="G4289">
            <v>20</v>
          </cell>
          <cell r="H4289">
            <v>149.31</v>
          </cell>
          <cell r="I4289">
            <v>149.31</v>
          </cell>
          <cell r="J4289">
            <v>1100.69</v>
          </cell>
          <cell r="K4289" t="str">
            <v>702</v>
          </cell>
        </row>
        <row r="4290">
          <cell r="A4290" t="str">
            <v>110400000</v>
          </cell>
          <cell r="B4290" t="str">
            <v>702C2FA0004</v>
          </cell>
          <cell r="C4290" t="str">
            <v>ที่นอน</v>
          </cell>
          <cell r="D4290" t="str">
            <v>28 พ.ค. 42</v>
          </cell>
          <cell r="E4290">
            <v>1400</v>
          </cell>
          <cell r="F4290">
            <v>0</v>
          </cell>
          <cell r="G4290">
            <v>20</v>
          </cell>
          <cell r="H4290">
            <v>167.22</v>
          </cell>
          <cell r="I4290">
            <v>167.22</v>
          </cell>
          <cell r="J4290">
            <v>1232.78</v>
          </cell>
          <cell r="K4290" t="str">
            <v>702</v>
          </cell>
        </row>
        <row r="4291">
          <cell r="A4291" t="str">
            <v>110400000</v>
          </cell>
          <cell r="B4291" t="str">
            <v>702C2FA0005</v>
          </cell>
          <cell r="C4291" t="str">
            <v>เสื่อน้ำมัน</v>
          </cell>
          <cell r="D4291" t="str">
            <v>18 พ.ค. 42</v>
          </cell>
          <cell r="E4291">
            <v>1000</v>
          </cell>
          <cell r="F4291">
            <v>0</v>
          </cell>
          <cell r="G4291">
            <v>20</v>
          </cell>
          <cell r="H4291">
            <v>124.95</v>
          </cell>
          <cell r="I4291">
            <v>124.95</v>
          </cell>
          <cell r="J4291">
            <v>875.05</v>
          </cell>
          <cell r="K4291" t="str">
            <v>702</v>
          </cell>
        </row>
        <row r="4292">
          <cell r="A4292" t="str">
            <v>110400000</v>
          </cell>
          <cell r="B4292" t="str">
            <v>702C2IC0001</v>
          </cell>
          <cell r="C4292" t="str">
            <v>ตกแต่งภายใน สนง.</v>
          </cell>
          <cell r="D4292" t="str">
            <v>22 ก.ย. 41</v>
          </cell>
          <cell r="E4292">
            <v>199254</v>
          </cell>
          <cell r="F4292">
            <v>0</v>
          </cell>
          <cell r="G4292">
            <v>20</v>
          </cell>
          <cell r="H4292">
            <v>50878.03</v>
          </cell>
          <cell r="I4292">
            <v>50878.03</v>
          </cell>
          <cell r="J4292">
            <v>148375.97</v>
          </cell>
          <cell r="K4292" t="str">
            <v>702</v>
          </cell>
        </row>
        <row r="4293">
          <cell r="A4293" t="str">
            <v>110400000</v>
          </cell>
          <cell r="B4293" t="str">
            <v>702C2IC0002</v>
          </cell>
          <cell r="C4293" t="str">
            <v>ทำประตูหน้าต่างเหล็กดัด</v>
          </cell>
          <cell r="D4293" t="str">
            <v>19 ส.ค. 41</v>
          </cell>
          <cell r="E4293">
            <v>8280</v>
          </cell>
          <cell r="F4293">
            <v>0</v>
          </cell>
          <cell r="G4293">
            <v>20</v>
          </cell>
          <cell r="H4293">
            <v>2268.5300000000002</v>
          </cell>
          <cell r="I4293">
            <v>2268.5300000000002</v>
          </cell>
          <cell r="J4293">
            <v>6011.47</v>
          </cell>
          <cell r="K4293" t="str">
            <v>702</v>
          </cell>
        </row>
        <row r="4294">
          <cell r="A4294" t="str">
            <v>110400000</v>
          </cell>
          <cell r="B4294" t="str">
            <v>702C2MT001</v>
          </cell>
          <cell r="C4294" t="str">
            <v>ที่นอน</v>
          </cell>
          <cell r="D4294" t="str">
            <v>23 พ.ค. 42</v>
          </cell>
          <cell r="E4294">
            <v>1498</v>
          </cell>
          <cell r="F4294">
            <v>0</v>
          </cell>
          <cell r="G4294">
            <v>20</v>
          </cell>
          <cell r="H4294">
            <v>183.05</v>
          </cell>
          <cell r="I4294">
            <v>183.05</v>
          </cell>
          <cell r="J4294">
            <v>1314.95</v>
          </cell>
          <cell r="K4294" t="str">
            <v>702</v>
          </cell>
        </row>
        <row r="4295">
          <cell r="A4295" t="str">
            <v>110400000</v>
          </cell>
          <cell r="B4295" t="str">
            <v>702C2MU0004</v>
          </cell>
          <cell r="C4295" t="str">
            <v>มู่ลี่อลูมิเนียม</v>
          </cell>
          <cell r="D4295" t="str">
            <v>2 ต.ค. 41</v>
          </cell>
          <cell r="E4295">
            <v>6458</v>
          </cell>
          <cell r="F4295">
            <v>0</v>
          </cell>
          <cell r="G4295">
            <v>20</v>
          </cell>
          <cell r="H4295">
            <v>1613.64</v>
          </cell>
          <cell r="I4295">
            <v>1613.64</v>
          </cell>
          <cell r="J4295">
            <v>4844.3599999999997</v>
          </cell>
          <cell r="K4295" t="str">
            <v>702</v>
          </cell>
        </row>
        <row r="4296">
          <cell r="A4296" t="str">
            <v>110400000</v>
          </cell>
          <cell r="B4296" t="str">
            <v>702C2MU0005</v>
          </cell>
          <cell r="C4296" t="str">
            <v>มู่ลี่อลูมิเนียม</v>
          </cell>
          <cell r="D4296" t="str">
            <v>27 ต.ค. 41</v>
          </cell>
          <cell r="E4296">
            <v>7053.8</v>
          </cell>
          <cell r="F4296">
            <v>0</v>
          </cell>
          <cell r="G4296">
            <v>20</v>
          </cell>
          <cell r="H4296">
            <v>1665.86</v>
          </cell>
          <cell r="I4296">
            <v>1665.86</v>
          </cell>
          <cell r="J4296">
            <v>5387.94</v>
          </cell>
          <cell r="K4296" t="str">
            <v>702</v>
          </cell>
        </row>
        <row r="4297">
          <cell r="A4297" t="str">
            <v>110400000</v>
          </cell>
          <cell r="B4297" t="str">
            <v>703C2BH0001</v>
          </cell>
          <cell r="C4297" t="str">
            <v>พระพุทธชินราช</v>
          </cell>
          <cell r="D4297" t="str">
            <v>8 ต.ค. 41</v>
          </cell>
          <cell r="E4297">
            <v>1850</v>
          </cell>
          <cell r="F4297">
            <v>0</v>
          </cell>
          <cell r="G4297">
            <v>20</v>
          </cell>
          <cell r="H4297">
            <v>456.12</v>
          </cell>
          <cell r="I4297">
            <v>456.12</v>
          </cell>
          <cell r="J4297">
            <v>1393.88</v>
          </cell>
          <cell r="K4297" t="str">
            <v>703</v>
          </cell>
        </row>
        <row r="4298">
          <cell r="A4298" t="str">
            <v>110400000</v>
          </cell>
          <cell r="B4298" t="str">
            <v>703C2FA0001</v>
          </cell>
          <cell r="C4298" t="str">
            <v>ตกแต่งสำนักงาน</v>
          </cell>
          <cell r="D4298" t="str">
            <v>13 ม.ค. 42</v>
          </cell>
          <cell r="E4298">
            <v>124765</v>
          </cell>
          <cell r="F4298">
            <v>0</v>
          </cell>
          <cell r="G4298">
            <v>20</v>
          </cell>
          <cell r="H4298">
            <v>24132.639999999999</v>
          </cell>
          <cell r="I4298">
            <v>24132.639999999999</v>
          </cell>
          <cell r="J4298">
            <v>100632.36</v>
          </cell>
          <cell r="K4298" t="str">
            <v>703</v>
          </cell>
        </row>
        <row r="4299">
          <cell r="A4299" t="str">
            <v>110400000</v>
          </cell>
          <cell r="B4299" t="str">
            <v>703C2FA0002</v>
          </cell>
          <cell r="C4299" t="str">
            <v>ป้ายโครงเหล็ก</v>
          </cell>
          <cell r="D4299" t="str">
            <v>8 ม.ค. 42</v>
          </cell>
          <cell r="E4299">
            <v>34260</v>
          </cell>
          <cell r="F4299">
            <v>0</v>
          </cell>
          <cell r="G4299">
            <v>20</v>
          </cell>
          <cell r="H4299">
            <v>6720.59</v>
          </cell>
          <cell r="I4299">
            <v>6720.59</v>
          </cell>
          <cell r="J4299">
            <v>27539.41</v>
          </cell>
          <cell r="K4299" t="str">
            <v>703</v>
          </cell>
        </row>
        <row r="4300">
          <cell r="A4300" t="str">
            <v>110400000</v>
          </cell>
          <cell r="B4300" t="str">
            <v>703C2IC004</v>
          </cell>
          <cell r="C4300" t="str">
            <v>ตู้เสื้อผ้า</v>
          </cell>
          <cell r="D4300" t="str">
            <v>4 ม.ค. 42</v>
          </cell>
          <cell r="E4300">
            <v>2000</v>
          </cell>
          <cell r="F4300">
            <v>0</v>
          </cell>
          <cell r="G4300">
            <v>20</v>
          </cell>
          <cell r="H4300">
            <v>396.7</v>
          </cell>
          <cell r="I4300">
            <v>396.7</v>
          </cell>
          <cell r="J4300">
            <v>1603.3</v>
          </cell>
          <cell r="K4300" t="str">
            <v>703</v>
          </cell>
        </row>
        <row r="4301">
          <cell r="A4301" t="str">
            <v>110400000</v>
          </cell>
          <cell r="B4301" t="str">
            <v>704C2AS045</v>
          </cell>
          <cell r="C4301" t="str">
            <v>ประตูเหล็กดัด</v>
          </cell>
          <cell r="D4301" t="str">
            <v>18 ส.ค. 42</v>
          </cell>
          <cell r="E4301">
            <v>950</v>
          </cell>
          <cell r="F4301">
            <v>0</v>
          </cell>
          <cell r="G4301">
            <v>20</v>
          </cell>
          <cell r="H4301">
            <v>70.81</v>
          </cell>
          <cell r="I4301">
            <v>70.81</v>
          </cell>
          <cell r="J4301">
            <v>879.19</v>
          </cell>
          <cell r="K4301" t="str">
            <v>704</v>
          </cell>
        </row>
        <row r="4302">
          <cell r="A4302" t="str">
            <v>110400000</v>
          </cell>
          <cell r="B4302" t="str">
            <v>704C2AS046</v>
          </cell>
          <cell r="C4302" t="str">
            <v>ประตูเหล็กดัด</v>
          </cell>
          <cell r="D4302" t="str">
            <v>18 ส.ค. 42</v>
          </cell>
          <cell r="E4302">
            <v>550</v>
          </cell>
          <cell r="F4302">
            <v>0</v>
          </cell>
          <cell r="G4302">
            <v>20</v>
          </cell>
          <cell r="H4302">
            <v>40.98</v>
          </cell>
          <cell r="I4302">
            <v>40.98</v>
          </cell>
          <cell r="J4302">
            <v>509.02</v>
          </cell>
          <cell r="K4302" t="str">
            <v>704</v>
          </cell>
        </row>
        <row r="4303">
          <cell r="A4303" t="str">
            <v>110400000</v>
          </cell>
          <cell r="B4303" t="str">
            <v>704C2BH0001</v>
          </cell>
          <cell r="C4303" t="str">
            <v>พระพุทธชินราช</v>
          </cell>
          <cell r="D4303" t="str">
            <v>7 ก.ย. 41</v>
          </cell>
          <cell r="E4303">
            <v>1850</v>
          </cell>
          <cell r="F4303">
            <v>0</v>
          </cell>
          <cell r="G4303">
            <v>20</v>
          </cell>
          <cell r="H4303">
            <v>487.54</v>
          </cell>
          <cell r="I4303">
            <v>487.54</v>
          </cell>
          <cell r="J4303">
            <v>1362.46</v>
          </cell>
          <cell r="K4303" t="str">
            <v>704</v>
          </cell>
        </row>
        <row r="4304">
          <cell r="A4304" t="str">
            <v>110400000</v>
          </cell>
          <cell r="B4304" t="str">
            <v>704C2FA0001</v>
          </cell>
          <cell r="C4304" t="str">
            <v>ตกแต่งสำนักงาน</v>
          </cell>
          <cell r="D4304" t="str">
            <v>13 ม.ค. 42</v>
          </cell>
          <cell r="E4304">
            <v>120091</v>
          </cell>
          <cell r="F4304">
            <v>0</v>
          </cell>
          <cell r="G4304">
            <v>20</v>
          </cell>
          <cell r="H4304">
            <v>23228.55</v>
          </cell>
          <cell r="I4304">
            <v>23228.55</v>
          </cell>
          <cell r="J4304">
            <v>96862.45</v>
          </cell>
          <cell r="K4304" t="str">
            <v>704</v>
          </cell>
        </row>
        <row r="4305">
          <cell r="A4305" t="str">
            <v>110400000</v>
          </cell>
          <cell r="B4305" t="str">
            <v>704C2FA0003</v>
          </cell>
          <cell r="C4305" t="str">
            <v>เหล็กดัด</v>
          </cell>
          <cell r="D4305" t="str">
            <v>1 ก.พ. 42</v>
          </cell>
          <cell r="E4305">
            <v>5500</v>
          </cell>
          <cell r="F4305">
            <v>0</v>
          </cell>
          <cell r="G4305">
            <v>20</v>
          </cell>
          <cell r="H4305">
            <v>1006.54</v>
          </cell>
          <cell r="I4305">
            <v>1006.54</v>
          </cell>
          <cell r="J4305">
            <v>4493.46</v>
          </cell>
          <cell r="K4305" t="str">
            <v>704</v>
          </cell>
        </row>
        <row r="4306">
          <cell r="A4306" t="str">
            <v>110400000</v>
          </cell>
          <cell r="B4306" t="str">
            <v>704C2FA0004</v>
          </cell>
          <cell r="C4306" t="str">
            <v>อ่างเลส</v>
          </cell>
          <cell r="D4306" t="str">
            <v>24 ก.พ. 42</v>
          </cell>
          <cell r="E4306">
            <v>1550</v>
          </cell>
          <cell r="F4306">
            <v>0</v>
          </cell>
          <cell r="G4306">
            <v>20</v>
          </cell>
          <cell r="H4306">
            <v>264.14999999999998</v>
          </cell>
          <cell r="I4306">
            <v>264.14999999999998</v>
          </cell>
          <cell r="J4306">
            <v>1285.8499999999999</v>
          </cell>
          <cell r="K4306" t="str">
            <v>704</v>
          </cell>
        </row>
        <row r="4307">
          <cell r="A4307" t="str">
            <v>110400000</v>
          </cell>
          <cell r="B4307" t="str">
            <v>704C2MT0000</v>
          </cell>
          <cell r="C4307" t="str">
            <v>ที่นอน</v>
          </cell>
          <cell r="D4307" t="str">
            <v>9 พ.ย. 41</v>
          </cell>
          <cell r="E4307">
            <v>1400</v>
          </cell>
          <cell r="F4307">
            <v>0</v>
          </cell>
          <cell r="G4307">
            <v>20</v>
          </cell>
          <cell r="H4307">
            <v>320.64</v>
          </cell>
          <cell r="I4307">
            <v>320.64</v>
          </cell>
          <cell r="J4307">
            <v>1079.3599999999999</v>
          </cell>
          <cell r="K4307" t="str">
            <v>704</v>
          </cell>
        </row>
        <row r="4308">
          <cell r="A4308" t="str">
            <v>110400000</v>
          </cell>
          <cell r="B4308" t="str">
            <v>704C2MT0001</v>
          </cell>
          <cell r="C4308" t="str">
            <v>เตียงเหล็ก</v>
          </cell>
          <cell r="D4308" t="str">
            <v>9 พ.ย. 41</v>
          </cell>
          <cell r="E4308">
            <v>1500</v>
          </cell>
          <cell r="F4308">
            <v>0</v>
          </cell>
          <cell r="G4308">
            <v>20</v>
          </cell>
          <cell r="H4308">
            <v>343.57</v>
          </cell>
          <cell r="I4308">
            <v>343.57</v>
          </cell>
          <cell r="J4308">
            <v>1156.43</v>
          </cell>
          <cell r="K4308" t="str">
            <v>704</v>
          </cell>
        </row>
        <row r="4309">
          <cell r="A4309" t="str">
            <v>110400000</v>
          </cell>
          <cell r="B4309" t="str">
            <v>704C2TU0001</v>
          </cell>
          <cell r="C4309" t="str">
            <v>ตู้เสื้อผ้า</v>
          </cell>
          <cell r="D4309" t="str">
            <v>9 พ.ย. 41</v>
          </cell>
          <cell r="E4309">
            <v>1900</v>
          </cell>
          <cell r="F4309">
            <v>0</v>
          </cell>
          <cell r="G4309">
            <v>20</v>
          </cell>
          <cell r="H4309">
            <v>435.13</v>
          </cell>
          <cell r="I4309">
            <v>435.13</v>
          </cell>
          <cell r="J4309">
            <v>1464.87</v>
          </cell>
          <cell r="K4309" t="str">
            <v>704</v>
          </cell>
        </row>
        <row r="4310">
          <cell r="A4310" t="str">
            <v>110400000</v>
          </cell>
          <cell r="B4310" t="str">
            <v>705C2BH0001</v>
          </cell>
          <cell r="C4310" t="str">
            <v>พระพุทธชินราช</v>
          </cell>
          <cell r="D4310" t="str">
            <v>8 ต.ค. 41</v>
          </cell>
          <cell r="E4310">
            <v>1850</v>
          </cell>
          <cell r="F4310">
            <v>0</v>
          </cell>
          <cell r="G4310">
            <v>20</v>
          </cell>
          <cell r="H4310">
            <v>456.12</v>
          </cell>
          <cell r="I4310">
            <v>456.12</v>
          </cell>
          <cell r="J4310">
            <v>1393.88</v>
          </cell>
          <cell r="K4310" t="str">
            <v>705</v>
          </cell>
        </row>
        <row r="4311">
          <cell r="A4311" t="str">
            <v>110400000</v>
          </cell>
          <cell r="B4311" t="str">
            <v>705C2FA0001</v>
          </cell>
          <cell r="C4311" t="str">
            <v>ตกแต่งสำนักงาน</v>
          </cell>
          <cell r="D4311" t="str">
            <v>13 ม.ค. 42</v>
          </cell>
          <cell r="E4311">
            <v>142960</v>
          </cell>
          <cell r="F4311">
            <v>0</v>
          </cell>
          <cell r="G4311">
            <v>20</v>
          </cell>
          <cell r="H4311">
            <v>27651.99</v>
          </cell>
          <cell r="I4311">
            <v>27651.99</v>
          </cell>
          <cell r="J4311">
            <v>115308.01</v>
          </cell>
          <cell r="K4311" t="str">
            <v>705</v>
          </cell>
        </row>
        <row r="4312">
          <cell r="A4312" t="str">
            <v>110400000</v>
          </cell>
          <cell r="B4312" t="str">
            <v>705C2FA0003</v>
          </cell>
          <cell r="C4312" t="str">
            <v>เหล็กดัดกันขโมย</v>
          </cell>
          <cell r="D4312" t="str">
            <v>15 พ.ย. 42</v>
          </cell>
          <cell r="E4312">
            <v>7500</v>
          </cell>
          <cell r="F4312">
            <v>0</v>
          </cell>
          <cell r="G4312">
            <v>20</v>
          </cell>
          <cell r="H4312">
            <v>193.15</v>
          </cell>
          <cell r="I4312">
            <v>193.15</v>
          </cell>
          <cell r="J4312">
            <v>7306.85</v>
          </cell>
          <cell r="K4312" t="str">
            <v>705</v>
          </cell>
        </row>
        <row r="4313">
          <cell r="A4313" t="str">
            <v>110400000</v>
          </cell>
          <cell r="B4313" t="str">
            <v>706C1KB0001</v>
          </cell>
          <cell r="C4313" t="str">
            <v>ตุ้เอกสาร</v>
          </cell>
          <cell r="D4313" t="str">
            <v>20 ธ.ค. 42</v>
          </cell>
          <cell r="E4313">
            <v>2149.5300000000002</v>
          </cell>
          <cell r="F4313">
            <v>0</v>
          </cell>
          <cell r="G4313">
            <v>20</v>
          </cell>
          <cell r="H4313">
            <v>14.13</v>
          </cell>
          <cell r="I4313">
            <v>14.13</v>
          </cell>
          <cell r="J4313">
            <v>2135.4</v>
          </cell>
          <cell r="K4313" t="str">
            <v>100</v>
          </cell>
        </row>
        <row r="4314">
          <cell r="A4314" t="str">
            <v>110400000</v>
          </cell>
          <cell r="B4314" t="str">
            <v>706C2AS012</v>
          </cell>
          <cell r="C4314" t="str">
            <v>เหล็กดัดหน้าต่าง</v>
          </cell>
          <cell r="D4314" t="str">
            <v>5 ก.ค. 42</v>
          </cell>
          <cell r="E4314">
            <v>6500</v>
          </cell>
          <cell r="F4314">
            <v>0</v>
          </cell>
          <cell r="G4314">
            <v>20</v>
          </cell>
          <cell r="H4314">
            <v>641.09</v>
          </cell>
          <cell r="I4314">
            <v>641.09</v>
          </cell>
          <cell r="J4314">
            <v>5858.91</v>
          </cell>
          <cell r="K4314" t="str">
            <v>706</v>
          </cell>
        </row>
        <row r="4315">
          <cell r="A4315" t="str">
            <v>110400000</v>
          </cell>
          <cell r="B4315" t="str">
            <v>706C2BH0001</v>
          </cell>
          <cell r="C4315" t="str">
            <v>พระพุทธชินราช</v>
          </cell>
          <cell r="D4315" t="str">
            <v>7 ก.ย. 41</v>
          </cell>
          <cell r="E4315">
            <v>1850</v>
          </cell>
          <cell r="F4315">
            <v>0</v>
          </cell>
          <cell r="G4315">
            <v>20</v>
          </cell>
          <cell r="H4315">
            <v>487.54</v>
          </cell>
          <cell r="I4315">
            <v>487.54</v>
          </cell>
          <cell r="J4315">
            <v>1362.46</v>
          </cell>
          <cell r="K4315" t="str">
            <v>706</v>
          </cell>
        </row>
        <row r="4316">
          <cell r="A4316" t="str">
            <v>110400000</v>
          </cell>
          <cell r="B4316" t="str">
            <v>706C2FA0002</v>
          </cell>
          <cell r="C4316" t="str">
            <v>ตกแต่งสำนักงาน</v>
          </cell>
          <cell r="D4316" t="str">
            <v>20 ม.ค. 42</v>
          </cell>
          <cell r="E4316">
            <v>100430</v>
          </cell>
          <cell r="F4316">
            <v>0</v>
          </cell>
          <cell r="G4316">
            <v>20</v>
          </cell>
          <cell r="H4316">
            <v>19040.38</v>
          </cell>
          <cell r="I4316">
            <v>19040.38</v>
          </cell>
          <cell r="J4316">
            <v>81389.62</v>
          </cell>
          <cell r="K4316" t="str">
            <v>706</v>
          </cell>
        </row>
        <row r="4317">
          <cell r="A4317" t="str">
            <v>110400000</v>
          </cell>
          <cell r="B4317" t="str">
            <v>706C2MU001</v>
          </cell>
          <cell r="C4317" t="str">
            <v>มู่ลี่ 25 มม.ขนาด 1.03*0.59 ม.</v>
          </cell>
          <cell r="D4317" t="str">
            <v>13 ม.ค. 42</v>
          </cell>
          <cell r="E4317">
            <v>1480</v>
          </cell>
          <cell r="F4317">
            <v>0</v>
          </cell>
          <cell r="G4317">
            <v>20</v>
          </cell>
          <cell r="H4317">
            <v>286.27999999999997</v>
          </cell>
          <cell r="I4317">
            <v>286.27999999999997</v>
          </cell>
          <cell r="J4317">
            <v>1193.72</v>
          </cell>
          <cell r="K4317" t="str">
            <v>706</v>
          </cell>
        </row>
        <row r="4318">
          <cell r="A4318" t="str">
            <v>110400000</v>
          </cell>
          <cell r="B4318" t="str">
            <v>706C2MU02</v>
          </cell>
          <cell r="C4318" t="str">
            <v>มู่ลี่ 25 มม.ขนาด 0.90*1.92 ม.</v>
          </cell>
          <cell r="D4318" t="str">
            <v>13 ม.ค. 42</v>
          </cell>
          <cell r="E4318">
            <v>2320</v>
          </cell>
          <cell r="F4318">
            <v>0</v>
          </cell>
          <cell r="G4318">
            <v>20</v>
          </cell>
          <cell r="H4318">
            <v>448.76</v>
          </cell>
          <cell r="I4318">
            <v>448.76</v>
          </cell>
          <cell r="J4318">
            <v>1871.24</v>
          </cell>
          <cell r="K4318" t="str">
            <v>706</v>
          </cell>
        </row>
        <row r="4319">
          <cell r="A4319" t="str">
            <v>110400000</v>
          </cell>
          <cell r="B4319" t="str">
            <v>706C2TU0001</v>
          </cell>
          <cell r="C4319" t="str">
            <v>ตู้เสื้อผ้า</v>
          </cell>
          <cell r="D4319" t="str">
            <v>12 พ.ย. 41</v>
          </cell>
          <cell r="E4319">
            <v>1636.36</v>
          </cell>
          <cell r="F4319">
            <v>0</v>
          </cell>
          <cell r="G4319">
            <v>20</v>
          </cell>
          <cell r="H4319">
            <v>372.15</v>
          </cell>
          <cell r="I4319">
            <v>372.15</v>
          </cell>
          <cell r="J4319">
            <v>1264.21</v>
          </cell>
          <cell r="K4319" t="str">
            <v>706</v>
          </cell>
        </row>
        <row r="4320">
          <cell r="A4320" t="str">
            <v>110400000</v>
          </cell>
          <cell r="B4320" t="str">
            <v>707C2BH0001</v>
          </cell>
          <cell r="C4320" t="str">
            <v>พระพุทธชินราช</v>
          </cell>
          <cell r="D4320" t="str">
            <v>8 ต.ค. 41</v>
          </cell>
          <cell r="E4320">
            <v>1850</v>
          </cell>
          <cell r="F4320">
            <v>0</v>
          </cell>
          <cell r="G4320">
            <v>20</v>
          </cell>
          <cell r="H4320">
            <v>456.12</v>
          </cell>
          <cell r="I4320">
            <v>456.12</v>
          </cell>
          <cell r="J4320">
            <v>1393.88</v>
          </cell>
          <cell r="K4320" t="str">
            <v>707</v>
          </cell>
        </row>
        <row r="4321">
          <cell r="A4321" t="str">
            <v>110400000</v>
          </cell>
          <cell r="B4321" t="str">
            <v>707C2FA0002</v>
          </cell>
          <cell r="C4321" t="str">
            <v>ประตูเหล็กดัด</v>
          </cell>
          <cell r="D4321" t="str">
            <v>9 เม.ย. 42</v>
          </cell>
          <cell r="E4321">
            <v>1214.95</v>
          </cell>
          <cell r="F4321">
            <v>0</v>
          </cell>
          <cell r="G4321">
            <v>20</v>
          </cell>
          <cell r="H4321">
            <v>177.76</v>
          </cell>
          <cell r="I4321">
            <v>177.76</v>
          </cell>
          <cell r="J4321">
            <v>1037.19</v>
          </cell>
          <cell r="K4321" t="str">
            <v>707</v>
          </cell>
        </row>
        <row r="4322">
          <cell r="A4322" t="str">
            <v>110400000</v>
          </cell>
          <cell r="B4322" t="str">
            <v>707C2IC0001</v>
          </cell>
          <cell r="C4322" t="str">
            <v>ค่าตกแตงภายในสนง.</v>
          </cell>
          <cell r="D4322" t="str">
            <v>28 ต.ค. 41</v>
          </cell>
          <cell r="E4322">
            <v>113000</v>
          </cell>
          <cell r="F4322">
            <v>0</v>
          </cell>
          <cell r="G4322">
            <v>20</v>
          </cell>
          <cell r="H4322">
            <v>26624.62</v>
          </cell>
          <cell r="I4322">
            <v>26624.62</v>
          </cell>
          <cell r="J4322">
            <v>86375.38</v>
          </cell>
          <cell r="K4322" t="str">
            <v>707</v>
          </cell>
        </row>
        <row r="4323">
          <cell r="A4323" t="str">
            <v>110400000</v>
          </cell>
          <cell r="B4323" t="str">
            <v>708C2BD001</v>
          </cell>
          <cell r="C4323" t="str">
            <v>เตียงนอน 3.5"</v>
          </cell>
          <cell r="D4323" t="str">
            <v>10 ก.พ. 42</v>
          </cell>
          <cell r="E4323">
            <v>1600</v>
          </cell>
          <cell r="F4323">
            <v>0</v>
          </cell>
          <cell r="G4323">
            <v>20</v>
          </cell>
          <cell r="H4323">
            <v>284.94</v>
          </cell>
          <cell r="I4323">
            <v>284.94</v>
          </cell>
          <cell r="J4323">
            <v>1315.06</v>
          </cell>
          <cell r="K4323" t="str">
            <v>708</v>
          </cell>
        </row>
        <row r="4324">
          <cell r="A4324" t="str">
            <v>110400000</v>
          </cell>
          <cell r="B4324" t="str">
            <v>708C2BH0001</v>
          </cell>
          <cell r="C4324" t="str">
            <v>พระพุทธชินราช</v>
          </cell>
          <cell r="D4324" t="str">
            <v>2 ก.ค. 41</v>
          </cell>
          <cell r="E4324">
            <v>1900</v>
          </cell>
          <cell r="F4324">
            <v>0</v>
          </cell>
          <cell r="G4324">
            <v>20</v>
          </cell>
          <cell r="H4324">
            <v>570.46</v>
          </cell>
          <cell r="I4324">
            <v>570.46</v>
          </cell>
          <cell r="J4324">
            <v>1329.54</v>
          </cell>
          <cell r="K4324" t="str">
            <v>708</v>
          </cell>
        </row>
        <row r="4325">
          <cell r="A4325" t="str">
            <v>110400000</v>
          </cell>
          <cell r="B4325" t="str">
            <v>708C2BL001</v>
          </cell>
          <cell r="C4325" t="str">
            <v>เตียงนอน 3.5"</v>
          </cell>
          <cell r="D4325" t="str">
            <v>10 ก.พ. 42</v>
          </cell>
          <cell r="E4325">
            <v>1600</v>
          </cell>
          <cell r="F4325">
            <v>0</v>
          </cell>
          <cell r="G4325">
            <v>20</v>
          </cell>
          <cell r="H4325">
            <v>284.94</v>
          </cell>
          <cell r="I4325">
            <v>284.94</v>
          </cell>
          <cell r="J4325">
            <v>1315.06</v>
          </cell>
          <cell r="K4325" t="str">
            <v>708</v>
          </cell>
        </row>
        <row r="4326">
          <cell r="A4326" t="str">
            <v>110400000</v>
          </cell>
          <cell r="B4326" t="str">
            <v>708C2FA0001</v>
          </cell>
          <cell r="C4326" t="str">
            <v>ตกแต่งสำนักงาน</v>
          </cell>
          <cell r="D4326" t="str">
            <v>13 ม.ค. 42</v>
          </cell>
          <cell r="E4326">
            <v>102260</v>
          </cell>
          <cell r="F4326">
            <v>0</v>
          </cell>
          <cell r="G4326">
            <v>20</v>
          </cell>
          <cell r="H4326">
            <v>19779.62</v>
          </cell>
          <cell r="I4326">
            <v>19779.62</v>
          </cell>
          <cell r="J4326">
            <v>82480.38</v>
          </cell>
          <cell r="K4326" t="str">
            <v>708</v>
          </cell>
        </row>
        <row r="4327">
          <cell r="A4327" t="str">
            <v>110400000</v>
          </cell>
          <cell r="B4327" t="str">
            <v>708C2FA0002</v>
          </cell>
          <cell r="C4327" t="str">
            <v>ป้ายโครงเหล็ก</v>
          </cell>
          <cell r="D4327" t="str">
            <v>29 ธ.ค. 42</v>
          </cell>
          <cell r="E4327">
            <v>34260</v>
          </cell>
          <cell r="F4327">
            <v>0</v>
          </cell>
          <cell r="G4327">
            <v>20</v>
          </cell>
          <cell r="H4327">
            <v>56.32</v>
          </cell>
          <cell r="I4327">
            <v>56.32</v>
          </cell>
          <cell r="J4327">
            <v>34203.68</v>
          </cell>
          <cell r="K4327" t="str">
            <v>708</v>
          </cell>
        </row>
        <row r="4328">
          <cell r="A4328" t="str">
            <v>110400000</v>
          </cell>
          <cell r="B4328" t="str">
            <v>708C2FA0003</v>
          </cell>
          <cell r="C4328" t="str">
            <v>เตียงนอนเหล็ก</v>
          </cell>
          <cell r="D4328" t="str">
            <v>10 ก.พ. 42</v>
          </cell>
          <cell r="E4328">
            <v>1600</v>
          </cell>
          <cell r="F4328">
            <v>0</v>
          </cell>
          <cell r="G4328">
            <v>20</v>
          </cell>
          <cell r="H4328">
            <v>284.94</v>
          </cell>
          <cell r="I4328">
            <v>284.94</v>
          </cell>
          <cell r="J4328">
            <v>1315.06</v>
          </cell>
          <cell r="K4328" t="str">
            <v>708</v>
          </cell>
        </row>
        <row r="4329">
          <cell r="A4329" t="str">
            <v>110400000</v>
          </cell>
          <cell r="B4329" t="str">
            <v>708C2FA0004</v>
          </cell>
          <cell r="C4329" t="str">
            <v>ที่นอน</v>
          </cell>
          <cell r="D4329" t="str">
            <v>10 ก.พ. 42</v>
          </cell>
          <cell r="E4329">
            <v>1400</v>
          </cell>
          <cell r="F4329">
            <v>0</v>
          </cell>
          <cell r="G4329">
            <v>20</v>
          </cell>
          <cell r="H4329">
            <v>249.3</v>
          </cell>
          <cell r="I4329">
            <v>249.3</v>
          </cell>
          <cell r="J4329">
            <v>1150.7</v>
          </cell>
          <cell r="K4329" t="str">
            <v>708</v>
          </cell>
        </row>
        <row r="4330">
          <cell r="A4330" t="str">
            <v>110400000</v>
          </cell>
          <cell r="B4330" t="str">
            <v>708C2FA0005</v>
          </cell>
          <cell r="C4330" t="str">
            <v>ตู้เสื้อผ้า</v>
          </cell>
          <cell r="D4330" t="str">
            <v>10 ก.พ. 42</v>
          </cell>
          <cell r="E4330">
            <v>1600</v>
          </cell>
          <cell r="F4330">
            <v>0</v>
          </cell>
          <cell r="G4330">
            <v>20</v>
          </cell>
          <cell r="H4330">
            <v>284.94</v>
          </cell>
          <cell r="I4330">
            <v>284.94</v>
          </cell>
          <cell r="J4330">
            <v>1315.06</v>
          </cell>
          <cell r="K4330" t="str">
            <v>708</v>
          </cell>
        </row>
        <row r="4331">
          <cell r="A4331" t="str">
            <v>110400000</v>
          </cell>
          <cell r="B4331" t="str">
            <v>708C2MT001</v>
          </cell>
          <cell r="C4331" t="str">
            <v>ที่นอน 3.5"</v>
          </cell>
          <cell r="D4331" t="str">
            <v>10 ก.พ. 42</v>
          </cell>
          <cell r="E4331">
            <v>1400</v>
          </cell>
          <cell r="F4331">
            <v>0</v>
          </cell>
          <cell r="G4331">
            <v>20</v>
          </cell>
          <cell r="H4331">
            <v>249.3</v>
          </cell>
          <cell r="I4331">
            <v>249.3</v>
          </cell>
          <cell r="J4331">
            <v>1150.7</v>
          </cell>
          <cell r="K4331" t="str">
            <v>708</v>
          </cell>
        </row>
        <row r="4332">
          <cell r="A4332" t="str">
            <v>110400000</v>
          </cell>
          <cell r="B4332" t="str">
            <v>709C2BH0001</v>
          </cell>
          <cell r="C4332" t="str">
            <v>พระพุทธชินราช</v>
          </cell>
          <cell r="D4332" t="str">
            <v>5 ส.ค. 41</v>
          </cell>
          <cell r="E4332">
            <v>1850</v>
          </cell>
          <cell r="F4332">
            <v>0</v>
          </cell>
          <cell r="G4332">
            <v>20</v>
          </cell>
          <cell r="H4332">
            <v>520.99</v>
          </cell>
          <cell r="I4332">
            <v>520.99</v>
          </cell>
          <cell r="J4332">
            <v>1329.01</v>
          </cell>
          <cell r="K4332" t="str">
            <v>709</v>
          </cell>
        </row>
        <row r="4333">
          <cell r="A4333" t="str">
            <v>110400000</v>
          </cell>
          <cell r="B4333" t="str">
            <v>709C2FA0001</v>
          </cell>
          <cell r="C4333" t="str">
            <v>ตกแต่งสำนักงาน</v>
          </cell>
          <cell r="D4333" t="str">
            <v>13 ม.ค. 42</v>
          </cell>
          <cell r="E4333">
            <v>81090</v>
          </cell>
          <cell r="F4333">
            <v>0</v>
          </cell>
          <cell r="G4333">
            <v>20</v>
          </cell>
          <cell r="H4333">
            <v>15684.82</v>
          </cell>
          <cell r="I4333">
            <v>15684.82</v>
          </cell>
          <cell r="J4333">
            <v>65405.18</v>
          </cell>
          <cell r="K4333" t="str">
            <v>709</v>
          </cell>
        </row>
        <row r="4334">
          <cell r="A4334" t="str">
            <v>110400000</v>
          </cell>
          <cell r="B4334" t="str">
            <v>709C2FA0002</v>
          </cell>
          <cell r="C4334" t="str">
            <v>ป้ายโครงเหล็ก</v>
          </cell>
          <cell r="D4334" t="str">
            <v>8 ม.ค. 42</v>
          </cell>
          <cell r="E4334">
            <v>34260</v>
          </cell>
          <cell r="F4334">
            <v>0</v>
          </cell>
          <cell r="G4334">
            <v>20</v>
          </cell>
          <cell r="H4334">
            <v>6720.59</v>
          </cell>
          <cell r="I4334">
            <v>6720.59</v>
          </cell>
          <cell r="J4334">
            <v>27539.41</v>
          </cell>
          <cell r="K4334" t="str">
            <v>709</v>
          </cell>
        </row>
        <row r="4335">
          <cell r="A4335" t="str">
            <v>110400000</v>
          </cell>
          <cell r="B4335" t="str">
            <v>709C2TA0010</v>
          </cell>
          <cell r="C4335" t="str">
            <v>โต๊ะเอนกประสงค์</v>
          </cell>
          <cell r="D4335" t="str">
            <v>10 พ.ย. 41</v>
          </cell>
          <cell r="E4335">
            <v>600</v>
          </cell>
          <cell r="F4335">
            <v>0</v>
          </cell>
          <cell r="G4335">
            <v>20</v>
          </cell>
          <cell r="H4335">
            <v>137.07</v>
          </cell>
          <cell r="I4335">
            <v>137.07</v>
          </cell>
          <cell r="J4335">
            <v>462.93</v>
          </cell>
          <cell r="K4335" t="str">
            <v>709</v>
          </cell>
        </row>
        <row r="4336">
          <cell r="A4336" t="str">
            <v>110400000</v>
          </cell>
          <cell r="B4336" t="str">
            <v>710C2AS029</v>
          </cell>
          <cell r="C4336" t="str">
            <v>เหล็กดัด</v>
          </cell>
          <cell r="D4336" t="str">
            <v>27 ก.ค. 42</v>
          </cell>
          <cell r="E4336">
            <v>1400</v>
          </cell>
          <cell r="F4336">
            <v>0</v>
          </cell>
          <cell r="G4336">
            <v>20</v>
          </cell>
          <cell r="H4336">
            <v>121.2</v>
          </cell>
          <cell r="I4336">
            <v>121.2</v>
          </cell>
          <cell r="J4336">
            <v>1278.8</v>
          </cell>
          <cell r="K4336" t="str">
            <v>710</v>
          </cell>
        </row>
        <row r="4337">
          <cell r="A4337" t="str">
            <v>110400000</v>
          </cell>
          <cell r="B4337" t="str">
            <v>710C2BH0001</v>
          </cell>
          <cell r="C4337" t="str">
            <v>พระพุทธชินราช</v>
          </cell>
          <cell r="D4337" t="str">
            <v>8 ต.ค. 41</v>
          </cell>
          <cell r="E4337">
            <v>1850</v>
          </cell>
          <cell r="F4337">
            <v>0</v>
          </cell>
          <cell r="G4337">
            <v>20</v>
          </cell>
          <cell r="H4337">
            <v>456.12</v>
          </cell>
          <cell r="I4337">
            <v>456.12</v>
          </cell>
          <cell r="J4337">
            <v>1393.88</v>
          </cell>
          <cell r="K4337" t="str">
            <v>710</v>
          </cell>
        </row>
        <row r="4338">
          <cell r="A4338" t="str">
            <v>110400000</v>
          </cell>
          <cell r="B4338" t="str">
            <v>710C2CA0001</v>
          </cell>
          <cell r="C4338" t="str">
            <v>ชั้นโชว์โค้ง  5  ชั้น</v>
          </cell>
          <cell r="D4338" t="str">
            <v>10 พ.ย. 41</v>
          </cell>
          <cell r="E4338">
            <v>571.82000000000005</v>
          </cell>
          <cell r="F4338">
            <v>0</v>
          </cell>
          <cell r="G4338">
            <v>20</v>
          </cell>
          <cell r="H4338">
            <v>130.63</v>
          </cell>
          <cell r="I4338">
            <v>130.63</v>
          </cell>
          <cell r="J4338">
            <v>441.19</v>
          </cell>
          <cell r="K4338" t="str">
            <v>710</v>
          </cell>
        </row>
        <row r="4339">
          <cell r="A4339" t="str">
            <v>110400000</v>
          </cell>
          <cell r="B4339" t="str">
            <v>710C2FA0001</v>
          </cell>
          <cell r="C4339" t="str">
            <v>เตียงนอน</v>
          </cell>
          <cell r="D4339" t="str">
            <v>7 ม.ค. 42</v>
          </cell>
          <cell r="E4339">
            <v>2200</v>
          </cell>
          <cell r="F4339">
            <v>0</v>
          </cell>
          <cell r="G4339">
            <v>20</v>
          </cell>
          <cell r="H4339">
            <v>432.75</v>
          </cell>
          <cell r="I4339">
            <v>432.75</v>
          </cell>
          <cell r="J4339">
            <v>1767.25</v>
          </cell>
          <cell r="K4339" t="str">
            <v>710</v>
          </cell>
        </row>
        <row r="4340">
          <cell r="A4340" t="str">
            <v>110400000</v>
          </cell>
          <cell r="B4340" t="str">
            <v>710C2FA0002</v>
          </cell>
          <cell r="C4340" t="str">
            <v>ที่นอน</v>
          </cell>
          <cell r="D4340" t="str">
            <v>7 ม.ค. 42</v>
          </cell>
          <cell r="E4340">
            <v>1800</v>
          </cell>
          <cell r="F4340">
            <v>0</v>
          </cell>
          <cell r="G4340">
            <v>20</v>
          </cell>
          <cell r="H4340">
            <v>354.12</v>
          </cell>
          <cell r="I4340">
            <v>354.12</v>
          </cell>
          <cell r="J4340">
            <v>1445.88</v>
          </cell>
          <cell r="K4340" t="str">
            <v>710</v>
          </cell>
        </row>
        <row r="4341">
          <cell r="A4341" t="str">
            <v>110400000</v>
          </cell>
          <cell r="B4341" t="str">
            <v>710C2FA0003</v>
          </cell>
          <cell r="C4341" t="str">
            <v>โต๊ะไม้</v>
          </cell>
          <cell r="D4341" t="str">
            <v>15 มี.ค. 42</v>
          </cell>
          <cell r="E4341">
            <v>1200</v>
          </cell>
          <cell r="F4341">
            <v>0</v>
          </cell>
          <cell r="G4341">
            <v>20</v>
          </cell>
          <cell r="H4341">
            <v>192</v>
          </cell>
          <cell r="I4341">
            <v>192</v>
          </cell>
          <cell r="J4341">
            <v>1008</v>
          </cell>
          <cell r="K4341" t="str">
            <v>710</v>
          </cell>
        </row>
        <row r="4342">
          <cell r="A4342" t="str">
            <v>110400000</v>
          </cell>
          <cell r="B4342" t="str">
            <v>710C2IC0001</v>
          </cell>
          <cell r="C4342" t="str">
            <v>ค่าตกแตงภายในสนง.</v>
          </cell>
          <cell r="D4342" t="str">
            <v>25 พ.ย. 41</v>
          </cell>
          <cell r="E4342">
            <v>90000</v>
          </cell>
          <cell r="F4342">
            <v>0</v>
          </cell>
          <cell r="G4342">
            <v>20</v>
          </cell>
          <cell r="H4342">
            <v>19824.669999999998</v>
          </cell>
          <cell r="I4342">
            <v>19824.669999999998</v>
          </cell>
          <cell r="J4342">
            <v>70175.33</v>
          </cell>
          <cell r="K4342" t="str">
            <v>710</v>
          </cell>
        </row>
        <row r="4343">
          <cell r="A4343" t="str">
            <v>110400000</v>
          </cell>
          <cell r="B4343" t="str">
            <v>710C2TA001</v>
          </cell>
          <cell r="C4343" t="str">
            <v>โต๊ะรับประทานอาหาร</v>
          </cell>
          <cell r="D4343" t="str">
            <v>15 มี.ค. 42</v>
          </cell>
          <cell r="E4343">
            <v>1200</v>
          </cell>
          <cell r="F4343">
            <v>0</v>
          </cell>
          <cell r="G4343">
            <v>20</v>
          </cell>
          <cell r="H4343">
            <v>192</v>
          </cell>
          <cell r="I4343">
            <v>192</v>
          </cell>
          <cell r="J4343">
            <v>1008</v>
          </cell>
          <cell r="K4343" t="str">
            <v>710</v>
          </cell>
        </row>
        <row r="4344">
          <cell r="A4344" t="str">
            <v>110400000</v>
          </cell>
          <cell r="B4344" t="str">
            <v>710C2TU0001</v>
          </cell>
          <cell r="C4344" t="str">
            <v>ตู้เสื้อผ้า</v>
          </cell>
          <cell r="D4344" t="str">
            <v>15 พ.ย. 41</v>
          </cell>
          <cell r="E4344">
            <v>1627.27</v>
          </cell>
          <cell r="F4344">
            <v>0</v>
          </cell>
          <cell r="G4344">
            <v>20</v>
          </cell>
          <cell r="H4344">
            <v>367.36</v>
          </cell>
          <cell r="I4344">
            <v>367.36</v>
          </cell>
          <cell r="J4344">
            <v>1259.9100000000001</v>
          </cell>
          <cell r="K4344" t="str">
            <v>710</v>
          </cell>
        </row>
        <row r="4345">
          <cell r="A4345" t="str">
            <v>110400000</v>
          </cell>
          <cell r="B4345" t="str">
            <v>75RVP41110001</v>
          </cell>
          <cell r="C4345" t="str">
            <v>เตียงเหล็ก</v>
          </cell>
          <cell r="D4345" t="str">
            <v>6 ธ.ค. 41</v>
          </cell>
          <cell r="E4345">
            <v>1600</v>
          </cell>
          <cell r="F4345">
            <v>0</v>
          </cell>
          <cell r="G4345">
            <v>20</v>
          </cell>
          <cell r="H4345">
            <v>342.8</v>
          </cell>
          <cell r="I4345">
            <v>342.8</v>
          </cell>
          <cell r="J4345">
            <v>1257.2</v>
          </cell>
          <cell r="K4345" t="str">
            <v>705</v>
          </cell>
        </row>
        <row r="4346">
          <cell r="A4346" t="str">
            <v>110400000</v>
          </cell>
          <cell r="B4346" t="str">
            <v>75RVP41110001-1</v>
          </cell>
          <cell r="C4346" t="str">
            <v>เตียงเหล็ก</v>
          </cell>
          <cell r="D4346" t="str">
            <v>6 ธ.ค. 41</v>
          </cell>
          <cell r="E4346">
            <v>1600</v>
          </cell>
          <cell r="F4346">
            <v>0</v>
          </cell>
          <cell r="G4346">
            <v>20</v>
          </cell>
          <cell r="H4346">
            <v>342.8</v>
          </cell>
          <cell r="I4346">
            <v>342.8</v>
          </cell>
          <cell r="J4346">
            <v>1257.2</v>
          </cell>
          <cell r="K4346" t="str">
            <v>705</v>
          </cell>
        </row>
        <row r="4347">
          <cell r="A4347" t="str">
            <v>110400000</v>
          </cell>
          <cell r="B4347" t="str">
            <v>75RVP41110001-2</v>
          </cell>
          <cell r="C4347" t="str">
            <v>ที่นอน</v>
          </cell>
          <cell r="D4347" t="str">
            <v>6 ธ.ค. 41</v>
          </cell>
          <cell r="E4347">
            <v>1200</v>
          </cell>
          <cell r="F4347">
            <v>0</v>
          </cell>
          <cell r="G4347">
            <v>20</v>
          </cell>
          <cell r="H4347">
            <v>257.08999999999997</v>
          </cell>
          <cell r="I4347">
            <v>257.08999999999997</v>
          </cell>
          <cell r="J4347">
            <v>942.91</v>
          </cell>
          <cell r="K4347" t="str">
            <v>705</v>
          </cell>
        </row>
        <row r="4348">
          <cell r="A4348" t="str">
            <v>110400000</v>
          </cell>
          <cell r="B4348" t="str">
            <v>75RVP41110001-3</v>
          </cell>
          <cell r="C4348" t="str">
            <v>ที่นอน</v>
          </cell>
          <cell r="D4348" t="str">
            <v>6 ธ.ค. 41</v>
          </cell>
          <cell r="E4348">
            <v>1200</v>
          </cell>
          <cell r="F4348">
            <v>0</v>
          </cell>
          <cell r="G4348">
            <v>20</v>
          </cell>
          <cell r="H4348">
            <v>257.08999999999997</v>
          </cell>
          <cell r="I4348">
            <v>257.08999999999997</v>
          </cell>
          <cell r="J4348">
            <v>942.91</v>
          </cell>
          <cell r="K4348" t="str">
            <v>705</v>
          </cell>
        </row>
        <row r="4349">
          <cell r="A4349" t="str">
            <v>110400000</v>
          </cell>
          <cell r="B4349" t="str">
            <v>75RVP41110001-4</v>
          </cell>
          <cell r="C4349" t="str">
            <v>ตู้เสื้อผ้า</v>
          </cell>
          <cell r="D4349" t="str">
            <v>6 ธ.ค. 41</v>
          </cell>
          <cell r="E4349">
            <v>1600</v>
          </cell>
          <cell r="F4349">
            <v>0</v>
          </cell>
          <cell r="G4349">
            <v>20</v>
          </cell>
          <cell r="H4349">
            <v>342.8</v>
          </cell>
          <cell r="I4349">
            <v>342.8</v>
          </cell>
          <cell r="J4349">
            <v>1257.2</v>
          </cell>
          <cell r="K4349" t="str">
            <v>705</v>
          </cell>
        </row>
        <row r="4350">
          <cell r="A4350" t="str">
            <v>110400000</v>
          </cell>
          <cell r="B4350" t="str">
            <v>75RVP41110001-5</v>
          </cell>
          <cell r="C4350" t="str">
            <v>ตู้เสื้อผ้า</v>
          </cell>
          <cell r="D4350" t="str">
            <v>6 ธ.ค. 41</v>
          </cell>
          <cell r="E4350">
            <v>1600</v>
          </cell>
          <cell r="F4350">
            <v>0</v>
          </cell>
          <cell r="G4350">
            <v>20</v>
          </cell>
          <cell r="H4350">
            <v>342.8</v>
          </cell>
          <cell r="I4350">
            <v>342.8</v>
          </cell>
          <cell r="J4350">
            <v>1257.2</v>
          </cell>
          <cell r="K4350" t="str">
            <v>705</v>
          </cell>
        </row>
        <row r="4351">
          <cell r="A4351" t="str">
            <v>110400000</v>
          </cell>
          <cell r="B4351" t="str">
            <v>800C2AS018</v>
          </cell>
          <cell r="C4351" t="str">
            <v>ตู้</v>
          </cell>
          <cell r="D4351" t="str">
            <v>9 ก.ค. 42</v>
          </cell>
          <cell r="E4351">
            <v>2500</v>
          </cell>
          <cell r="F4351">
            <v>0</v>
          </cell>
          <cell r="G4351">
            <v>20</v>
          </cell>
          <cell r="H4351">
            <v>241.12</v>
          </cell>
          <cell r="I4351">
            <v>241.12</v>
          </cell>
          <cell r="J4351">
            <v>2258.88</v>
          </cell>
          <cell r="K4351" t="str">
            <v>800</v>
          </cell>
        </row>
        <row r="4352">
          <cell r="A4352" t="str">
            <v>110400000</v>
          </cell>
          <cell r="B4352" t="str">
            <v>800C2AS019</v>
          </cell>
          <cell r="C4352" t="str">
            <v>ที่นอน</v>
          </cell>
          <cell r="D4352" t="str">
            <v>9 ก.ค. 42</v>
          </cell>
          <cell r="E4352">
            <v>2000</v>
          </cell>
          <cell r="F4352">
            <v>0</v>
          </cell>
          <cell r="G4352">
            <v>20</v>
          </cell>
          <cell r="H4352">
            <v>192.88</v>
          </cell>
          <cell r="I4352">
            <v>192.88</v>
          </cell>
          <cell r="J4352">
            <v>1807.12</v>
          </cell>
          <cell r="K4352" t="str">
            <v>800</v>
          </cell>
        </row>
        <row r="4353">
          <cell r="A4353" t="str">
            <v>110400000</v>
          </cell>
          <cell r="B4353" t="str">
            <v>800C2AS020</v>
          </cell>
          <cell r="C4353" t="str">
            <v>เตียงนอน</v>
          </cell>
          <cell r="D4353" t="str">
            <v>9 ก.ค. 42</v>
          </cell>
          <cell r="E4353">
            <v>2500</v>
          </cell>
          <cell r="F4353">
            <v>0</v>
          </cell>
          <cell r="G4353">
            <v>20</v>
          </cell>
          <cell r="H4353">
            <v>241.12</v>
          </cell>
          <cell r="I4353">
            <v>241.12</v>
          </cell>
          <cell r="J4353">
            <v>2258.88</v>
          </cell>
          <cell r="K4353" t="str">
            <v>800</v>
          </cell>
        </row>
        <row r="4354">
          <cell r="A4354" t="str">
            <v>110400000</v>
          </cell>
          <cell r="B4354" t="str">
            <v>800C2BE0001</v>
          </cell>
          <cell r="C4354" t="str">
            <v>เตียง JV 3.5 ฟุต</v>
          </cell>
          <cell r="D4354" t="str">
            <v>26 ต.ค. 41</v>
          </cell>
          <cell r="E4354">
            <v>1304.55</v>
          </cell>
          <cell r="F4354">
            <v>0</v>
          </cell>
          <cell r="G4354">
            <v>20</v>
          </cell>
          <cell r="H4354">
            <v>308.79000000000002</v>
          </cell>
          <cell r="I4354">
            <v>308.79000000000002</v>
          </cell>
          <cell r="J4354">
            <v>995.76</v>
          </cell>
          <cell r="K4354" t="str">
            <v>800</v>
          </cell>
        </row>
        <row r="4355">
          <cell r="A4355" t="str">
            <v>110400000</v>
          </cell>
          <cell r="B4355" t="str">
            <v>800C2BE0002</v>
          </cell>
          <cell r="C4355" t="str">
            <v>เตียง JV 3.5 ฟุต</v>
          </cell>
          <cell r="D4355" t="str">
            <v>26 ต.ค. 41</v>
          </cell>
          <cell r="E4355">
            <v>1304.55</v>
          </cell>
          <cell r="F4355">
            <v>0</v>
          </cell>
          <cell r="G4355">
            <v>20</v>
          </cell>
          <cell r="H4355">
            <v>308.79000000000002</v>
          </cell>
          <cell r="I4355">
            <v>308.79000000000002</v>
          </cell>
          <cell r="J4355">
            <v>995.76</v>
          </cell>
          <cell r="K4355" t="str">
            <v>800</v>
          </cell>
        </row>
        <row r="4356">
          <cell r="A4356" t="str">
            <v>110400000</v>
          </cell>
          <cell r="B4356" t="str">
            <v>800C2BE0003</v>
          </cell>
          <cell r="C4356" t="str">
            <v>เตียง JV 3.5 ฟุต</v>
          </cell>
          <cell r="D4356" t="str">
            <v>26 ต.ค. 41</v>
          </cell>
          <cell r="E4356">
            <v>1304.55</v>
          </cell>
          <cell r="F4356">
            <v>0</v>
          </cell>
          <cell r="G4356">
            <v>20</v>
          </cell>
          <cell r="H4356">
            <v>308.79000000000002</v>
          </cell>
          <cell r="I4356">
            <v>308.79000000000002</v>
          </cell>
          <cell r="J4356">
            <v>995.76</v>
          </cell>
          <cell r="K4356" t="str">
            <v>800</v>
          </cell>
        </row>
        <row r="4357">
          <cell r="A4357" t="str">
            <v>110400000</v>
          </cell>
          <cell r="B4357" t="str">
            <v>800C2BH0001</v>
          </cell>
          <cell r="C4357" t="str">
            <v>พระพุทธชินราช</v>
          </cell>
          <cell r="D4357" t="str">
            <v>8 ต.ค. 41</v>
          </cell>
          <cell r="E4357">
            <v>1850</v>
          </cell>
          <cell r="F4357">
            <v>0</v>
          </cell>
          <cell r="G4357">
            <v>20</v>
          </cell>
          <cell r="H4357">
            <v>456.12</v>
          </cell>
          <cell r="I4357">
            <v>456.12</v>
          </cell>
          <cell r="J4357">
            <v>1393.88</v>
          </cell>
          <cell r="K4357" t="str">
            <v>800</v>
          </cell>
        </row>
        <row r="4358">
          <cell r="A4358" t="str">
            <v>110400000</v>
          </cell>
          <cell r="B4358" t="str">
            <v>800C2CH0001</v>
          </cell>
          <cell r="C4358" t="str">
            <v>เก้าอี้ (แหลมมาร์เก็ตติ้ง)</v>
          </cell>
          <cell r="D4358" t="str">
            <v>26 ต.ค. 41</v>
          </cell>
          <cell r="E4358">
            <v>668.18</v>
          </cell>
          <cell r="F4358">
            <v>0</v>
          </cell>
          <cell r="G4358">
            <v>20</v>
          </cell>
          <cell r="H4358">
            <v>158.15</v>
          </cell>
          <cell r="I4358">
            <v>158.15</v>
          </cell>
          <cell r="J4358">
            <v>510.03</v>
          </cell>
          <cell r="K4358" t="str">
            <v>800</v>
          </cell>
        </row>
        <row r="4359">
          <cell r="A4359" t="str">
            <v>110400000</v>
          </cell>
          <cell r="B4359" t="str">
            <v>800C2CH0002</v>
          </cell>
          <cell r="C4359" t="str">
            <v>เก้าอี้ (แหลมมาร์เก็ตติ้ง)</v>
          </cell>
          <cell r="D4359" t="str">
            <v>26 ต.ค. 41</v>
          </cell>
          <cell r="E4359">
            <v>668.18</v>
          </cell>
          <cell r="F4359">
            <v>0</v>
          </cell>
          <cell r="G4359">
            <v>20</v>
          </cell>
          <cell r="H4359">
            <v>158.15</v>
          </cell>
          <cell r="I4359">
            <v>158.15</v>
          </cell>
          <cell r="J4359">
            <v>510.03</v>
          </cell>
          <cell r="K4359" t="str">
            <v>800</v>
          </cell>
        </row>
        <row r="4360">
          <cell r="A4360" t="str">
            <v>110400000</v>
          </cell>
          <cell r="B4360" t="str">
            <v>800C2CH0003</v>
          </cell>
          <cell r="C4360" t="str">
            <v>เก้าอี้ (แหลมมาร์เก็ตติ้ง)</v>
          </cell>
          <cell r="D4360" t="str">
            <v>26 ต.ค. 41</v>
          </cell>
          <cell r="E4360">
            <v>668.18</v>
          </cell>
          <cell r="F4360">
            <v>0</v>
          </cell>
          <cell r="G4360">
            <v>20</v>
          </cell>
          <cell r="H4360">
            <v>158.15</v>
          </cell>
          <cell r="I4360">
            <v>158.15</v>
          </cell>
          <cell r="J4360">
            <v>510.03</v>
          </cell>
          <cell r="K4360" t="str">
            <v>800</v>
          </cell>
        </row>
        <row r="4361">
          <cell r="A4361" t="str">
            <v>110400000</v>
          </cell>
          <cell r="B4361" t="str">
            <v>800C2CH0004</v>
          </cell>
          <cell r="C4361" t="str">
            <v>เก้าอี้ (แหลมมาร์เก็ตติ้ง)</v>
          </cell>
          <cell r="D4361" t="str">
            <v>26 ต.ค. 41</v>
          </cell>
          <cell r="E4361">
            <v>668.18</v>
          </cell>
          <cell r="F4361">
            <v>0</v>
          </cell>
          <cell r="G4361">
            <v>20</v>
          </cell>
          <cell r="H4361">
            <v>158.15</v>
          </cell>
          <cell r="I4361">
            <v>158.15</v>
          </cell>
          <cell r="J4361">
            <v>510.03</v>
          </cell>
          <cell r="K4361" t="str">
            <v>800</v>
          </cell>
        </row>
        <row r="4362">
          <cell r="A4362" t="str">
            <v>110400000</v>
          </cell>
          <cell r="B4362" t="str">
            <v>800C2FA0001</v>
          </cell>
          <cell r="C4362" t="str">
            <v>เหล็กดัดหน้าต่าง</v>
          </cell>
          <cell r="D4362" t="str">
            <v>20 เม.ย. 42</v>
          </cell>
          <cell r="E4362">
            <v>2880</v>
          </cell>
          <cell r="F4362">
            <v>0</v>
          </cell>
          <cell r="G4362">
            <v>20</v>
          </cell>
          <cell r="H4362">
            <v>403.98</v>
          </cell>
          <cell r="I4362">
            <v>403.98</v>
          </cell>
          <cell r="J4362">
            <v>2476.02</v>
          </cell>
          <cell r="K4362" t="str">
            <v>800</v>
          </cell>
        </row>
        <row r="4363">
          <cell r="A4363" t="str">
            <v>110400000</v>
          </cell>
          <cell r="B4363" t="str">
            <v>800C2FA0002</v>
          </cell>
          <cell r="C4363" t="str">
            <v>มุ่งลวดหน้าต่าง</v>
          </cell>
          <cell r="D4363" t="str">
            <v>27 เม.ย. 42</v>
          </cell>
          <cell r="E4363">
            <v>1360</v>
          </cell>
          <cell r="F4363">
            <v>0</v>
          </cell>
          <cell r="G4363">
            <v>20</v>
          </cell>
          <cell r="H4363">
            <v>185.56</v>
          </cell>
          <cell r="I4363">
            <v>185.56</v>
          </cell>
          <cell r="J4363">
            <v>1174.44</v>
          </cell>
          <cell r="K4363" t="str">
            <v>800</v>
          </cell>
        </row>
        <row r="4364">
          <cell r="A4364" t="str">
            <v>110400000</v>
          </cell>
          <cell r="B4364" t="str">
            <v>800C2FA0003</v>
          </cell>
          <cell r="C4364" t="str">
            <v>อุปกรณ์ตกแต่ง(ค่ารับเหมาก่อสร้างชั้น4)</v>
          </cell>
          <cell r="D4364" t="str">
            <v>28 เม.ย. 42</v>
          </cell>
          <cell r="E4364">
            <v>3000</v>
          </cell>
          <cell r="F4364">
            <v>0</v>
          </cell>
          <cell r="G4364">
            <v>20</v>
          </cell>
          <cell r="H4364">
            <v>407.69</v>
          </cell>
          <cell r="I4364">
            <v>407.69</v>
          </cell>
          <cell r="J4364">
            <v>2592.31</v>
          </cell>
          <cell r="K4364" t="str">
            <v>800</v>
          </cell>
        </row>
        <row r="4365">
          <cell r="A4365" t="str">
            <v>110400000</v>
          </cell>
          <cell r="B4365" t="str">
            <v>800C2FA0004</v>
          </cell>
          <cell r="C4365" t="str">
            <v>ผ้าม่านพร้อมอุปกรณ์</v>
          </cell>
          <cell r="D4365" t="str">
            <v>12 พ.ค. 42</v>
          </cell>
          <cell r="E4365">
            <v>816.67</v>
          </cell>
          <cell r="F4365">
            <v>0</v>
          </cell>
          <cell r="G4365">
            <v>20</v>
          </cell>
          <cell r="H4365">
            <v>104.69</v>
          </cell>
          <cell r="I4365">
            <v>104.69</v>
          </cell>
          <cell r="J4365">
            <v>711.98</v>
          </cell>
          <cell r="K4365" t="str">
            <v>800</v>
          </cell>
        </row>
        <row r="4366">
          <cell r="A4366" t="str">
            <v>110400000</v>
          </cell>
          <cell r="B4366" t="str">
            <v>800C2FA0005</v>
          </cell>
          <cell r="C4366" t="str">
            <v>ผ้าม่านพร้อมอุปกรณ์</v>
          </cell>
          <cell r="D4366" t="str">
            <v>12 พ.ค. 42</v>
          </cell>
          <cell r="E4366">
            <v>816.67</v>
          </cell>
          <cell r="F4366">
            <v>0</v>
          </cell>
          <cell r="G4366">
            <v>20</v>
          </cell>
          <cell r="H4366">
            <v>104.69</v>
          </cell>
          <cell r="I4366">
            <v>104.69</v>
          </cell>
          <cell r="J4366">
            <v>711.98</v>
          </cell>
          <cell r="K4366" t="str">
            <v>800</v>
          </cell>
        </row>
        <row r="4367">
          <cell r="A4367" t="str">
            <v>110400000</v>
          </cell>
          <cell r="B4367" t="str">
            <v>800C2FA0006</v>
          </cell>
          <cell r="C4367" t="str">
            <v>ผ้าม่านพร้อมอุปกรณ์</v>
          </cell>
          <cell r="D4367" t="str">
            <v>12 พ.ค. 42</v>
          </cell>
          <cell r="E4367">
            <v>816.67</v>
          </cell>
          <cell r="F4367">
            <v>0</v>
          </cell>
          <cell r="G4367">
            <v>20</v>
          </cell>
          <cell r="H4367">
            <v>104.69</v>
          </cell>
          <cell r="I4367">
            <v>104.69</v>
          </cell>
          <cell r="J4367">
            <v>711.98</v>
          </cell>
          <cell r="K4367" t="str">
            <v>800</v>
          </cell>
        </row>
        <row r="4368">
          <cell r="A4368" t="str">
            <v>110400000</v>
          </cell>
          <cell r="B4368" t="str">
            <v>800C2FA0007</v>
          </cell>
          <cell r="C4368" t="str">
            <v>ผ้าม่านพร้อมอุปกรณ์</v>
          </cell>
          <cell r="D4368" t="str">
            <v>12 พ.ค. 42</v>
          </cell>
          <cell r="E4368">
            <v>816.67</v>
          </cell>
          <cell r="F4368">
            <v>0</v>
          </cell>
          <cell r="G4368">
            <v>20</v>
          </cell>
          <cell r="H4368">
            <v>104.69</v>
          </cell>
          <cell r="I4368">
            <v>104.69</v>
          </cell>
          <cell r="J4368">
            <v>711.98</v>
          </cell>
          <cell r="K4368" t="str">
            <v>800</v>
          </cell>
        </row>
        <row r="4369">
          <cell r="A4369" t="str">
            <v>110400000</v>
          </cell>
          <cell r="B4369" t="str">
            <v>800C2FA0008</v>
          </cell>
          <cell r="C4369" t="str">
            <v>ผ้าม่านพร้อมอุปกรณ์</v>
          </cell>
          <cell r="D4369" t="str">
            <v>12 พ.ค. 42</v>
          </cell>
          <cell r="E4369">
            <v>816.67</v>
          </cell>
          <cell r="F4369">
            <v>0</v>
          </cell>
          <cell r="G4369">
            <v>20</v>
          </cell>
          <cell r="H4369">
            <v>104.69</v>
          </cell>
          <cell r="I4369">
            <v>104.69</v>
          </cell>
          <cell r="J4369">
            <v>711.98</v>
          </cell>
          <cell r="K4369" t="str">
            <v>800</v>
          </cell>
        </row>
        <row r="4370">
          <cell r="A4370" t="str">
            <v>110400000</v>
          </cell>
          <cell r="B4370" t="str">
            <v>800C2FA0009</v>
          </cell>
          <cell r="C4370" t="str">
            <v>ผ้าม่านพร้อมอุปกรณ์</v>
          </cell>
          <cell r="D4370" t="str">
            <v>12 พ.ค. 42</v>
          </cell>
          <cell r="E4370">
            <v>816.67</v>
          </cell>
          <cell r="F4370">
            <v>0</v>
          </cell>
          <cell r="G4370">
            <v>20</v>
          </cell>
          <cell r="H4370">
            <v>104.69</v>
          </cell>
          <cell r="I4370">
            <v>104.69</v>
          </cell>
          <cell r="J4370">
            <v>711.98</v>
          </cell>
          <cell r="K4370" t="str">
            <v>800</v>
          </cell>
        </row>
        <row r="4371">
          <cell r="A4371" t="str">
            <v>110400000</v>
          </cell>
          <cell r="B4371" t="str">
            <v>800C2FA0010</v>
          </cell>
          <cell r="C4371" t="str">
            <v>ทีวีสี 14 นิ้ว</v>
          </cell>
          <cell r="D4371" t="str">
            <v>25 พ.ย. 42</v>
          </cell>
          <cell r="E4371">
            <v>4951.3999999999996</v>
          </cell>
          <cell r="F4371">
            <v>0</v>
          </cell>
          <cell r="G4371">
            <v>20</v>
          </cell>
          <cell r="H4371">
            <v>100.39</v>
          </cell>
          <cell r="I4371">
            <v>100.39</v>
          </cell>
          <cell r="J4371">
            <v>4851.01</v>
          </cell>
          <cell r="K4371" t="str">
            <v>800</v>
          </cell>
        </row>
        <row r="4372">
          <cell r="A4372" t="str">
            <v>110400000</v>
          </cell>
          <cell r="B4372" t="str">
            <v>800C2FA0011</v>
          </cell>
          <cell r="C4372" t="str">
            <v>ตกแต่งห้องพักพนักงาน</v>
          </cell>
          <cell r="D4372" t="str">
            <v>3 ธ.ค. 42</v>
          </cell>
          <cell r="E4372">
            <v>4850</v>
          </cell>
          <cell r="F4372">
            <v>0</v>
          </cell>
          <cell r="G4372">
            <v>20</v>
          </cell>
          <cell r="H4372">
            <v>77.069999999999993</v>
          </cell>
          <cell r="I4372">
            <v>77.069999999999993</v>
          </cell>
          <cell r="J4372">
            <v>4772.93</v>
          </cell>
          <cell r="K4372" t="str">
            <v>800</v>
          </cell>
        </row>
        <row r="4373">
          <cell r="A4373" t="str">
            <v>110400000</v>
          </cell>
          <cell r="B4373" t="str">
            <v>800C2FA0013</v>
          </cell>
          <cell r="C4373" t="str">
            <v>ผ้าม่านพร้อมอุปกรณ์</v>
          </cell>
          <cell r="D4373" t="str">
            <v>12 พ.ค. 42</v>
          </cell>
          <cell r="E4373">
            <v>816.67</v>
          </cell>
          <cell r="F4373">
            <v>0</v>
          </cell>
          <cell r="G4373">
            <v>20</v>
          </cell>
          <cell r="H4373">
            <v>104.69</v>
          </cell>
          <cell r="I4373">
            <v>104.69</v>
          </cell>
          <cell r="J4373">
            <v>711.98</v>
          </cell>
          <cell r="K4373" t="str">
            <v>800</v>
          </cell>
        </row>
        <row r="4374">
          <cell r="A4374" t="str">
            <v>110400000</v>
          </cell>
          <cell r="B4374" t="str">
            <v>800C2FA0014</v>
          </cell>
          <cell r="C4374" t="str">
            <v>ผ้าม่านพร้อมอุปกรณ์</v>
          </cell>
          <cell r="D4374" t="str">
            <v>12 พ.ค. 42</v>
          </cell>
          <cell r="E4374">
            <v>816.67</v>
          </cell>
          <cell r="F4374">
            <v>0</v>
          </cell>
          <cell r="G4374">
            <v>20</v>
          </cell>
          <cell r="H4374">
            <v>104.69</v>
          </cell>
          <cell r="I4374">
            <v>104.69</v>
          </cell>
          <cell r="J4374">
            <v>711.98</v>
          </cell>
          <cell r="K4374" t="str">
            <v>800</v>
          </cell>
        </row>
        <row r="4375">
          <cell r="A4375" t="str">
            <v>110400000</v>
          </cell>
          <cell r="B4375" t="str">
            <v>800C2FA0015</v>
          </cell>
          <cell r="C4375" t="str">
            <v>ผ้าม่านพร้อมอุปกรณ์</v>
          </cell>
          <cell r="D4375" t="str">
            <v>12 พ.ค. 42</v>
          </cell>
          <cell r="E4375">
            <v>816.67</v>
          </cell>
          <cell r="F4375">
            <v>0</v>
          </cell>
          <cell r="G4375">
            <v>20</v>
          </cell>
          <cell r="H4375">
            <v>104.69</v>
          </cell>
          <cell r="I4375">
            <v>104.69</v>
          </cell>
          <cell r="J4375">
            <v>711.98</v>
          </cell>
          <cell r="K4375" t="str">
            <v>800</v>
          </cell>
        </row>
        <row r="4376">
          <cell r="A4376" t="str">
            <v>110400000</v>
          </cell>
          <cell r="B4376" t="str">
            <v>800C2FA0016</v>
          </cell>
          <cell r="C4376" t="str">
            <v>ผ้าม่านพร้อมอุปกรณ์</v>
          </cell>
          <cell r="D4376" t="str">
            <v>12 พ.ค. 42</v>
          </cell>
          <cell r="E4376">
            <v>816.67</v>
          </cell>
          <cell r="F4376">
            <v>0</v>
          </cell>
          <cell r="G4376">
            <v>20</v>
          </cell>
          <cell r="H4376">
            <v>104.69</v>
          </cell>
          <cell r="I4376">
            <v>104.69</v>
          </cell>
          <cell r="J4376">
            <v>711.98</v>
          </cell>
          <cell r="K4376" t="str">
            <v>800</v>
          </cell>
        </row>
        <row r="4377">
          <cell r="A4377" t="str">
            <v>110400000</v>
          </cell>
          <cell r="B4377" t="str">
            <v>800C2FA0017</v>
          </cell>
          <cell r="C4377" t="str">
            <v>ผ้าม่านพร้อมอุปกรณ์</v>
          </cell>
          <cell r="D4377" t="str">
            <v>12 พ.ค. 42</v>
          </cell>
          <cell r="E4377">
            <v>816.65</v>
          </cell>
          <cell r="F4377">
            <v>0</v>
          </cell>
          <cell r="G4377">
            <v>20</v>
          </cell>
          <cell r="H4377">
            <v>104.69</v>
          </cell>
          <cell r="I4377">
            <v>104.69</v>
          </cell>
          <cell r="J4377">
            <v>711.96</v>
          </cell>
          <cell r="K4377" t="str">
            <v>800</v>
          </cell>
        </row>
        <row r="4378">
          <cell r="A4378" t="str">
            <v>110400000</v>
          </cell>
          <cell r="B4378" t="str">
            <v>800C2FA0018</v>
          </cell>
          <cell r="C4378" t="str">
            <v>ผ้าม่านพร้อมอุปกรณ์</v>
          </cell>
          <cell r="D4378" t="str">
            <v>12 พ.ค. 42</v>
          </cell>
          <cell r="E4378">
            <v>816.65</v>
          </cell>
          <cell r="F4378">
            <v>0</v>
          </cell>
          <cell r="G4378">
            <v>20</v>
          </cell>
          <cell r="H4378">
            <v>104.69</v>
          </cell>
          <cell r="I4378">
            <v>104.69</v>
          </cell>
          <cell r="J4378">
            <v>711.96</v>
          </cell>
          <cell r="K4378" t="str">
            <v>800</v>
          </cell>
        </row>
        <row r="4379">
          <cell r="A4379" t="str">
            <v>110400000</v>
          </cell>
          <cell r="B4379" t="str">
            <v>800C2FA0019</v>
          </cell>
          <cell r="C4379" t="str">
            <v>เสื้อน้ำมัน</v>
          </cell>
          <cell r="D4379" t="str">
            <v>13 พ.ค. 42</v>
          </cell>
          <cell r="E4379">
            <v>3420</v>
          </cell>
          <cell r="F4379">
            <v>0</v>
          </cell>
          <cell r="G4379">
            <v>20</v>
          </cell>
          <cell r="H4379">
            <v>436.63</v>
          </cell>
          <cell r="I4379">
            <v>436.63</v>
          </cell>
          <cell r="J4379">
            <v>2983.37</v>
          </cell>
          <cell r="K4379" t="str">
            <v>800</v>
          </cell>
        </row>
        <row r="4380">
          <cell r="A4380" t="str">
            <v>110400000</v>
          </cell>
          <cell r="B4380" t="str">
            <v>800C2IC0001</v>
          </cell>
          <cell r="C4380" t="str">
            <v>ค่าตกแต่งภายใน สนง.</v>
          </cell>
          <cell r="D4380" t="str">
            <v>19 ต.ค. 41</v>
          </cell>
          <cell r="E4380">
            <v>161161.75</v>
          </cell>
          <cell r="F4380">
            <v>0</v>
          </cell>
          <cell r="G4380">
            <v>20</v>
          </cell>
          <cell r="H4380">
            <v>38767.089999999997</v>
          </cell>
          <cell r="I4380">
            <v>38767.089999999997</v>
          </cell>
          <cell r="J4380">
            <v>122394.66</v>
          </cell>
          <cell r="K4380" t="str">
            <v>800</v>
          </cell>
        </row>
        <row r="4381">
          <cell r="A4381" t="str">
            <v>110400000</v>
          </cell>
          <cell r="B4381" t="str">
            <v>800C2IC001</v>
          </cell>
          <cell r="C4381" t="str">
            <v>เหล็กดัด,มุ้งลวด</v>
          </cell>
          <cell r="D4381" t="str">
            <v>27 เม.ย. 42</v>
          </cell>
          <cell r="E4381">
            <v>4240</v>
          </cell>
          <cell r="F4381">
            <v>0</v>
          </cell>
          <cell r="G4381">
            <v>20</v>
          </cell>
          <cell r="H4381">
            <v>578.49</v>
          </cell>
          <cell r="I4381">
            <v>578.49</v>
          </cell>
          <cell r="J4381">
            <v>3661.51</v>
          </cell>
          <cell r="K4381" t="str">
            <v>800</v>
          </cell>
        </row>
        <row r="4382">
          <cell r="A4382" t="str">
            <v>110400000</v>
          </cell>
          <cell r="B4382" t="str">
            <v>800C2MT0001</v>
          </cell>
          <cell r="C4382" t="str">
            <v>ที่นอน</v>
          </cell>
          <cell r="D4382" t="str">
            <v>4 ธ.ค. 41</v>
          </cell>
          <cell r="E4382">
            <v>1400</v>
          </cell>
          <cell r="F4382">
            <v>0</v>
          </cell>
          <cell r="G4382">
            <v>20</v>
          </cell>
          <cell r="H4382">
            <v>301.45999999999998</v>
          </cell>
          <cell r="I4382">
            <v>301.45999999999998</v>
          </cell>
          <cell r="J4382">
            <v>1098.54</v>
          </cell>
          <cell r="K4382" t="str">
            <v>800</v>
          </cell>
        </row>
        <row r="4383">
          <cell r="A4383" t="str">
            <v>110400000</v>
          </cell>
          <cell r="B4383" t="str">
            <v>800C2MT0002</v>
          </cell>
          <cell r="C4383" t="str">
            <v>ที่นอน</v>
          </cell>
          <cell r="D4383" t="str">
            <v>4 ธ.ค. 41</v>
          </cell>
          <cell r="E4383">
            <v>1400</v>
          </cell>
          <cell r="F4383">
            <v>0</v>
          </cell>
          <cell r="G4383">
            <v>20</v>
          </cell>
          <cell r="H4383">
            <v>301.45999999999998</v>
          </cell>
          <cell r="I4383">
            <v>301.45999999999998</v>
          </cell>
          <cell r="J4383">
            <v>1098.54</v>
          </cell>
          <cell r="K4383" t="str">
            <v>800</v>
          </cell>
        </row>
        <row r="4384">
          <cell r="A4384" t="str">
            <v>110400000</v>
          </cell>
          <cell r="B4384" t="str">
            <v>800C2MT0004</v>
          </cell>
          <cell r="C4384" t="str">
            <v>เตียงนอน</v>
          </cell>
          <cell r="D4384" t="str">
            <v>4 ธ.ค. 41</v>
          </cell>
          <cell r="E4384">
            <v>2250</v>
          </cell>
          <cell r="F4384">
            <v>0</v>
          </cell>
          <cell r="G4384">
            <v>20</v>
          </cell>
          <cell r="H4384">
            <v>484.54</v>
          </cell>
          <cell r="I4384">
            <v>484.54</v>
          </cell>
          <cell r="J4384">
            <v>1765.46</v>
          </cell>
          <cell r="K4384" t="str">
            <v>800</v>
          </cell>
        </row>
        <row r="4385">
          <cell r="A4385" t="str">
            <v>110400000</v>
          </cell>
          <cell r="B4385" t="str">
            <v>800C2MT0005</v>
          </cell>
          <cell r="C4385" t="str">
            <v>เตียงนอน</v>
          </cell>
          <cell r="D4385" t="str">
            <v>4 ธ.ค. 41</v>
          </cell>
          <cell r="E4385">
            <v>2250</v>
          </cell>
          <cell r="F4385">
            <v>0</v>
          </cell>
          <cell r="G4385">
            <v>20</v>
          </cell>
          <cell r="H4385">
            <v>484.54</v>
          </cell>
          <cell r="I4385">
            <v>484.54</v>
          </cell>
          <cell r="J4385">
            <v>1765.46</v>
          </cell>
          <cell r="K4385" t="str">
            <v>800</v>
          </cell>
        </row>
        <row r="4386">
          <cell r="A4386" t="str">
            <v>110400000</v>
          </cell>
          <cell r="B4386" t="str">
            <v>800C2MU0001</v>
          </cell>
          <cell r="C4386" t="str">
            <v>มู่ลี่ปรับแสง</v>
          </cell>
          <cell r="D4386" t="str">
            <v>21 พ.ย. 41</v>
          </cell>
          <cell r="E4386">
            <v>1452</v>
          </cell>
          <cell r="F4386">
            <v>0</v>
          </cell>
          <cell r="G4386">
            <v>20</v>
          </cell>
          <cell r="H4386">
            <v>323</v>
          </cell>
          <cell r="I4386">
            <v>323</v>
          </cell>
          <cell r="J4386">
            <v>1129</v>
          </cell>
          <cell r="K4386" t="str">
            <v>800</v>
          </cell>
        </row>
        <row r="4387">
          <cell r="A4387" t="str">
            <v>110400000</v>
          </cell>
          <cell r="B4387" t="str">
            <v>800C2MU0002</v>
          </cell>
          <cell r="C4387" t="str">
            <v>มูลี่ปรับแสง</v>
          </cell>
          <cell r="D4387" t="str">
            <v>21 พ.ย. 41</v>
          </cell>
          <cell r="E4387">
            <v>1452</v>
          </cell>
          <cell r="F4387">
            <v>0</v>
          </cell>
          <cell r="G4387">
            <v>20</v>
          </cell>
          <cell r="H4387">
            <v>323</v>
          </cell>
          <cell r="I4387">
            <v>323</v>
          </cell>
          <cell r="J4387">
            <v>1129</v>
          </cell>
          <cell r="K4387" t="str">
            <v>800</v>
          </cell>
        </row>
        <row r="4388">
          <cell r="A4388" t="str">
            <v>110400000</v>
          </cell>
          <cell r="B4388" t="str">
            <v>800C2MU0003</v>
          </cell>
          <cell r="C4388" t="str">
            <v>มูลี่ปรับแสง</v>
          </cell>
          <cell r="D4388" t="str">
            <v>21 พ.ย. 41</v>
          </cell>
          <cell r="E4388">
            <v>2921.6</v>
          </cell>
          <cell r="F4388">
            <v>0</v>
          </cell>
          <cell r="G4388">
            <v>20</v>
          </cell>
          <cell r="H4388">
            <v>649.99</v>
          </cell>
          <cell r="I4388">
            <v>649.99</v>
          </cell>
          <cell r="J4388">
            <v>2271.61</v>
          </cell>
          <cell r="K4388" t="str">
            <v>800</v>
          </cell>
        </row>
        <row r="4389">
          <cell r="A4389" t="str">
            <v>110400000</v>
          </cell>
          <cell r="B4389" t="str">
            <v>800C2MU0004</v>
          </cell>
          <cell r="C4389" t="str">
            <v>มูลี่ปรับแสง</v>
          </cell>
          <cell r="D4389" t="str">
            <v>21 พ.ย. 41</v>
          </cell>
          <cell r="E4389">
            <v>2921.6</v>
          </cell>
          <cell r="F4389">
            <v>0</v>
          </cell>
          <cell r="G4389">
            <v>20</v>
          </cell>
          <cell r="H4389">
            <v>649.99</v>
          </cell>
          <cell r="I4389">
            <v>649.99</v>
          </cell>
          <cell r="J4389">
            <v>2271.61</v>
          </cell>
          <cell r="K4389" t="str">
            <v>800</v>
          </cell>
        </row>
        <row r="4390">
          <cell r="A4390" t="str">
            <v>110400000</v>
          </cell>
          <cell r="B4390" t="str">
            <v>800C2MU0005</v>
          </cell>
          <cell r="C4390" t="str">
            <v>มูลี่ปรับแสง</v>
          </cell>
          <cell r="D4390" t="str">
            <v>21 พ.ย. 41</v>
          </cell>
          <cell r="E4390">
            <v>1452</v>
          </cell>
          <cell r="F4390">
            <v>0</v>
          </cell>
          <cell r="G4390">
            <v>20</v>
          </cell>
          <cell r="H4390">
            <v>323</v>
          </cell>
          <cell r="I4390">
            <v>323</v>
          </cell>
          <cell r="J4390">
            <v>1129</v>
          </cell>
          <cell r="K4390" t="str">
            <v>800</v>
          </cell>
        </row>
        <row r="4391">
          <cell r="A4391" t="str">
            <v>110400000</v>
          </cell>
          <cell r="B4391" t="str">
            <v>800C2MU0006</v>
          </cell>
          <cell r="C4391" t="str">
            <v>มู่ลี่ปรับแสง</v>
          </cell>
          <cell r="D4391" t="str">
            <v>21 พ.ย. 41</v>
          </cell>
          <cell r="E4391">
            <v>1452</v>
          </cell>
          <cell r="F4391">
            <v>0</v>
          </cell>
          <cell r="G4391">
            <v>20</v>
          </cell>
          <cell r="H4391">
            <v>323</v>
          </cell>
          <cell r="I4391">
            <v>323</v>
          </cell>
          <cell r="J4391">
            <v>1129</v>
          </cell>
          <cell r="K4391" t="str">
            <v>800</v>
          </cell>
        </row>
        <row r="4392">
          <cell r="A4392" t="str">
            <v>110400000</v>
          </cell>
          <cell r="B4392" t="str">
            <v>800C2MU001</v>
          </cell>
          <cell r="C4392" t="str">
            <v>มู่ลี่</v>
          </cell>
          <cell r="D4392" t="str">
            <v>25 มิ.ย. 42</v>
          </cell>
          <cell r="E4392">
            <v>9800</v>
          </cell>
          <cell r="F4392">
            <v>0</v>
          </cell>
          <cell r="G4392">
            <v>20</v>
          </cell>
          <cell r="H4392">
            <v>1020.3</v>
          </cell>
          <cell r="I4392">
            <v>1020.3</v>
          </cell>
          <cell r="J4392">
            <v>8779.7000000000007</v>
          </cell>
          <cell r="K4392" t="str">
            <v>800</v>
          </cell>
        </row>
        <row r="4393">
          <cell r="A4393" t="str">
            <v>110400000</v>
          </cell>
          <cell r="B4393" t="str">
            <v>800C2ST0001</v>
          </cell>
          <cell r="C4393" t="str">
            <v>ชุดเครื่องนอน</v>
          </cell>
          <cell r="D4393" t="str">
            <v>26 ต.ค. 41</v>
          </cell>
          <cell r="E4393">
            <v>1181.82</v>
          </cell>
          <cell r="F4393">
            <v>0</v>
          </cell>
          <cell r="G4393">
            <v>20</v>
          </cell>
          <cell r="H4393">
            <v>279.73</v>
          </cell>
          <cell r="I4393">
            <v>279.73</v>
          </cell>
          <cell r="J4393">
            <v>902.09</v>
          </cell>
          <cell r="K4393" t="str">
            <v>800</v>
          </cell>
        </row>
        <row r="4394">
          <cell r="A4394" t="str">
            <v>110400000</v>
          </cell>
          <cell r="B4394" t="str">
            <v>800C2ST0002</v>
          </cell>
          <cell r="C4394" t="str">
            <v>ชุดเครื่องนอน</v>
          </cell>
          <cell r="D4394" t="str">
            <v>26 ต.ค. 41</v>
          </cell>
          <cell r="E4394">
            <v>1181.82</v>
          </cell>
          <cell r="F4394">
            <v>0</v>
          </cell>
          <cell r="G4394">
            <v>20</v>
          </cell>
          <cell r="H4394">
            <v>279.73</v>
          </cell>
          <cell r="I4394">
            <v>279.73</v>
          </cell>
          <cell r="J4394">
            <v>902.09</v>
          </cell>
          <cell r="K4394" t="str">
            <v>800</v>
          </cell>
        </row>
        <row r="4395">
          <cell r="A4395" t="str">
            <v>110400000</v>
          </cell>
          <cell r="B4395" t="str">
            <v>800C2ST0003</v>
          </cell>
          <cell r="C4395" t="str">
            <v>ชุดเครื่องนอน</v>
          </cell>
          <cell r="D4395" t="str">
            <v>26 ต.ค. 41</v>
          </cell>
          <cell r="E4395">
            <v>1181.82</v>
          </cell>
          <cell r="F4395">
            <v>0</v>
          </cell>
          <cell r="G4395">
            <v>20</v>
          </cell>
          <cell r="H4395">
            <v>279.73</v>
          </cell>
          <cell r="I4395">
            <v>279.73</v>
          </cell>
          <cell r="J4395">
            <v>902.09</v>
          </cell>
          <cell r="K4395" t="str">
            <v>800</v>
          </cell>
        </row>
        <row r="4396">
          <cell r="A4396" t="str">
            <v>110400000</v>
          </cell>
          <cell r="B4396" t="str">
            <v>800C2TU0001</v>
          </cell>
          <cell r="C4396" t="str">
            <v>ตู้เสื้อผ้า</v>
          </cell>
          <cell r="D4396" t="str">
            <v>4 ธ.ค. 41</v>
          </cell>
          <cell r="E4396">
            <v>2525</v>
          </cell>
          <cell r="F4396">
            <v>0</v>
          </cell>
          <cell r="G4396">
            <v>20</v>
          </cell>
          <cell r="H4396">
            <v>543.75</v>
          </cell>
          <cell r="I4396">
            <v>543.75</v>
          </cell>
          <cell r="J4396">
            <v>1981.25</v>
          </cell>
          <cell r="K4396" t="str">
            <v>800</v>
          </cell>
        </row>
        <row r="4397">
          <cell r="A4397" t="str">
            <v>110400000</v>
          </cell>
          <cell r="B4397" t="str">
            <v>801C2BH0001</v>
          </cell>
          <cell r="C4397" t="str">
            <v>พระพุทธชินราช</v>
          </cell>
          <cell r="D4397" t="str">
            <v>5 ส.ค. 41</v>
          </cell>
          <cell r="E4397">
            <v>1850</v>
          </cell>
          <cell r="F4397">
            <v>0</v>
          </cell>
          <cell r="G4397">
            <v>20</v>
          </cell>
          <cell r="H4397">
            <v>520.99</v>
          </cell>
          <cell r="I4397">
            <v>520.99</v>
          </cell>
          <cell r="J4397">
            <v>1329.01</v>
          </cell>
          <cell r="K4397" t="str">
            <v>801</v>
          </cell>
        </row>
        <row r="4398">
          <cell r="A4398" t="str">
            <v>110400000</v>
          </cell>
          <cell r="B4398" t="str">
            <v>801C2IC0001</v>
          </cell>
          <cell r="C4398" t="str">
            <v>ค่าตกแต่งภายใน สนง.</v>
          </cell>
          <cell r="D4398" t="str">
            <v>19 พ.ย. 41</v>
          </cell>
          <cell r="E4398">
            <v>280518.95</v>
          </cell>
          <cell r="F4398">
            <v>0</v>
          </cell>
          <cell r="G4398">
            <v>20</v>
          </cell>
          <cell r="H4398">
            <v>62713.279999999999</v>
          </cell>
          <cell r="I4398">
            <v>62713.279999999999</v>
          </cell>
          <cell r="J4398">
            <v>217805.67</v>
          </cell>
          <cell r="K4398" t="str">
            <v>801</v>
          </cell>
        </row>
        <row r="4399">
          <cell r="A4399" t="str">
            <v>110400000</v>
          </cell>
          <cell r="B4399" t="str">
            <v>801C2IC0002</v>
          </cell>
          <cell r="C4399" t="str">
            <v>ค่าตกแต่งภายใน สนง.</v>
          </cell>
          <cell r="D4399" t="str">
            <v>19 พ.ย. 41</v>
          </cell>
          <cell r="E4399">
            <v>280518.95</v>
          </cell>
          <cell r="F4399">
            <v>0</v>
          </cell>
          <cell r="G4399">
            <v>20</v>
          </cell>
          <cell r="H4399">
            <v>62713.279999999999</v>
          </cell>
          <cell r="I4399">
            <v>62713.279999999999</v>
          </cell>
          <cell r="J4399">
            <v>217805.67</v>
          </cell>
          <cell r="K4399" t="str">
            <v>801</v>
          </cell>
        </row>
        <row r="4400">
          <cell r="A4400" t="str">
            <v>110400000</v>
          </cell>
          <cell r="B4400" t="str">
            <v>802C2BH0001</v>
          </cell>
          <cell r="C4400" t="str">
            <v>พระพุทธชินราช</v>
          </cell>
          <cell r="D4400" t="str">
            <v>7 ก.ย. 41</v>
          </cell>
          <cell r="E4400">
            <v>1850</v>
          </cell>
          <cell r="F4400">
            <v>0</v>
          </cell>
          <cell r="G4400">
            <v>20</v>
          </cell>
          <cell r="H4400">
            <v>487.54</v>
          </cell>
          <cell r="I4400">
            <v>487.54</v>
          </cell>
          <cell r="J4400">
            <v>1362.46</v>
          </cell>
          <cell r="K4400" t="str">
            <v>802</v>
          </cell>
        </row>
        <row r="4401">
          <cell r="A4401" t="str">
            <v>110400000</v>
          </cell>
          <cell r="B4401" t="str">
            <v>802C2FA0001</v>
          </cell>
          <cell r="C4401" t="str">
            <v>ตกแต่งสำนักงาน</v>
          </cell>
          <cell r="D4401" t="str">
            <v>21 ม.ค. 42</v>
          </cell>
          <cell r="E4401">
            <v>174407</v>
          </cell>
          <cell r="F4401">
            <v>0</v>
          </cell>
          <cell r="G4401">
            <v>20</v>
          </cell>
          <cell r="H4401">
            <v>32970.07</v>
          </cell>
          <cell r="I4401">
            <v>32970.07</v>
          </cell>
          <cell r="J4401">
            <v>141436.93</v>
          </cell>
          <cell r="K4401" t="str">
            <v>802</v>
          </cell>
        </row>
        <row r="4402">
          <cell r="A4402" t="str">
            <v>110400000</v>
          </cell>
          <cell r="B4402" t="str">
            <v>802C2FA0002</v>
          </cell>
          <cell r="C4402" t="str">
            <v>ป้ายโครงเหล็ก</v>
          </cell>
          <cell r="D4402" t="str">
            <v>13 ม.ค. 42</v>
          </cell>
          <cell r="E4402">
            <v>34260</v>
          </cell>
          <cell r="F4402">
            <v>0</v>
          </cell>
          <cell r="G4402">
            <v>20</v>
          </cell>
          <cell r="H4402">
            <v>6626.73</v>
          </cell>
          <cell r="I4402">
            <v>6626.73</v>
          </cell>
          <cell r="J4402">
            <v>27633.27</v>
          </cell>
          <cell r="K4402" t="str">
            <v>802</v>
          </cell>
        </row>
        <row r="4403">
          <cell r="A4403" t="str">
            <v>110400000</v>
          </cell>
          <cell r="B4403" t="str">
            <v>802C2NO001</v>
          </cell>
          <cell r="C4403" t="str">
            <v>ป้ายสำนักงาน</v>
          </cell>
          <cell r="D4403" t="str">
            <v>13 ม.ค. 42</v>
          </cell>
          <cell r="E4403">
            <v>34260</v>
          </cell>
          <cell r="F4403">
            <v>0</v>
          </cell>
          <cell r="G4403">
            <v>20</v>
          </cell>
          <cell r="H4403">
            <v>6626.73</v>
          </cell>
          <cell r="I4403">
            <v>6626.73</v>
          </cell>
          <cell r="J4403">
            <v>27633.27</v>
          </cell>
          <cell r="K4403" t="str">
            <v>802</v>
          </cell>
        </row>
        <row r="4404">
          <cell r="A4404" t="str">
            <v>110400000</v>
          </cell>
          <cell r="B4404" t="str">
            <v>802C2TU0001</v>
          </cell>
          <cell r="C4404" t="str">
            <v>ตู้เสื้อผ้า</v>
          </cell>
          <cell r="D4404" t="str">
            <v>10 พ.ย. 41</v>
          </cell>
          <cell r="E4404">
            <v>1800</v>
          </cell>
          <cell r="F4404">
            <v>0</v>
          </cell>
          <cell r="G4404">
            <v>20</v>
          </cell>
          <cell r="H4404">
            <v>411.33</v>
          </cell>
          <cell r="I4404">
            <v>411.33</v>
          </cell>
          <cell r="J4404">
            <v>1388.67</v>
          </cell>
          <cell r="K4404" t="str">
            <v>802</v>
          </cell>
        </row>
        <row r="4405">
          <cell r="A4405" t="str">
            <v>110400000</v>
          </cell>
          <cell r="B4405" t="str">
            <v>802C2TU0002</v>
          </cell>
          <cell r="C4405" t="str">
            <v>ตู้เสื้อผ้า</v>
          </cell>
          <cell r="D4405" t="str">
            <v>10 พ.ย. 41</v>
          </cell>
          <cell r="E4405">
            <v>1800</v>
          </cell>
          <cell r="F4405">
            <v>0</v>
          </cell>
          <cell r="G4405">
            <v>20</v>
          </cell>
          <cell r="H4405">
            <v>411.33</v>
          </cell>
          <cell r="I4405">
            <v>411.33</v>
          </cell>
          <cell r="J4405">
            <v>1388.67</v>
          </cell>
          <cell r="K4405" t="str">
            <v>802</v>
          </cell>
        </row>
        <row r="4406">
          <cell r="A4406" t="str">
            <v>110400000</v>
          </cell>
          <cell r="B4406" t="str">
            <v>802C2TU0003</v>
          </cell>
          <cell r="C4406" t="str">
            <v>ตู้เสื้อผ้า</v>
          </cell>
          <cell r="D4406" t="str">
            <v>10 พ.ย. 41</v>
          </cell>
          <cell r="E4406">
            <v>1800</v>
          </cell>
          <cell r="F4406">
            <v>0</v>
          </cell>
          <cell r="G4406">
            <v>20</v>
          </cell>
          <cell r="H4406">
            <v>411.33</v>
          </cell>
          <cell r="I4406">
            <v>411.33</v>
          </cell>
          <cell r="J4406">
            <v>1388.67</v>
          </cell>
          <cell r="K4406" t="str">
            <v>802</v>
          </cell>
        </row>
        <row r="4407">
          <cell r="A4407" t="str">
            <v>110400000</v>
          </cell>
          <cell r="B4407" t="str">
            <v>802C2TU0004</v>
          </cell>
          <cell r="C4407" t="str">
            <v>ตู้เสื้อผ้า</v>
          </cell>
          <cell r="D4407" t="str">
            <v>10 พ.ย. 41</v>
          </cell>
          <cell r="E4407">
            <v>1800</v>
          </cell>
          <cell r="F4407">
            <v>0</v>
          </cell>
          <cell r="G4407">
            <v>20</v>
          </cell>
          <cell r="H4407">
            <v>411.33</v>
          </cell>
          <cell r="I4407">
            <v>411.33</v>
          </cell>
          <cell r="J4407">
            <v>1388.67</v>
          </cell>
          <cell r="K4407" t="str">
            <v>802</v>
          </cell>
        </row>
        <row r="4408">
          <cell r="A4408" t="str">
            <v>110400000</v>
          </cell>
          <cell r="B4408" t="str">
            <v>803C2FA0001</v>
          </cell>
          <cell r="C4408" t="str">
            <v>โต๊ะอาหารพร้อมเก้าอี้</v>
          </cell>
          <cell r="D4408" t="str">
            <v>12 ม.ค. 42</v>
          </cell>
          <cell r="E4408">
            <v>1454.55</v>
          </cell>
          <cell r="F4408">
            <v>0</v>
          </cell>
          <cell r="G4408">
            <v>20</v>
          </cell>
          <cell r="H4408">
            <v>282.16000000000003</v>
          </cell>
          <cell r="I4408">
            <v>282.16000000000003</v>
          </cell>
          <cell r="J4408">
            <v>1172.3900000000001</v>
          </cell>
          <cell r="K4408" t="str">
            <v>803</v>
          </cell>
        </row>
        <row r="4409">
          <cell r="A4409" t="str">
            <v>110400000</v>
          </cell>
          <cell r="B4409" t="str">
            <v>803C2IC0001</v>
          </cell>
          <cell r="C4409" t="str">
            <v>ค่าตกแต่งภายใน สนง.</v>
          </cell>
          <cell r="D4409" t="str">
            <v>19 พ.ย. 41</v>
          </cell>
          <cell r="E4409">
            <v>161161.75</v>
          </cell>
          <cell r="F4409">
            <v>0</v>
          </cell>
          <cell r="G4409">
            <v>20</v>
          </cell>
          <cell r="H4409">
            <v>36029.550000000003</v>
          </cell>
          <cell r="I4409">
            <v>36029.550000000003</v>
          </cell>
          <cell r="J4409">
            <v>125132.2</v>
          </cell>
          <cell r="K4409" t="str">
            <v>803</v>
          </cell>
        </row>
        <row r="4410">
          <cell r="A4410" t="str">
            <v>110400000</v>
          </cell>
          <cell r="B4410" t="str">
            <v>804C2BH0001</v>
          </cell>
          <cell r="C4410" t="str">
            <v>พระพุทธชินราช</v>
          </cell>
          <cell r="D4410" t="str">
            <v>2 ก.ค. 41</v>
          </cell>
          <cell r="E4410">
            <v>1900</v>
          </cell>
          <cell r="F4410">
            <v>0</v>
          </cell>
          <cell r="G4410">
            <v>20</v>
          </cell>
          <cell r="H4410">
            <v>570.46</v>
          </cell>
          <cell r="I4410">
            <v>570.46</v>
          </cell>
          <cell r="J4410">
            <v>1329.54</v>
          </cell>
          <cell r="K4410" t="str">
            <v>804</v>
          </cell>
        </row>
        <row r="4411">
          <cell r="A4411" t="str">
            <v>110400000</v>
          </cell>
          <cell r="B4411" t="str">
            <v>804C2FA0001</v>
          </cell>
          <cell r="C4411" t="str">
            <v>ตกแต่งสำนักงาน</v>
          </cell>
          <cell r="D4411" t="str">
            <v>21 ม.ค. 42</v>
          </cell>
          <cell r="E4411">
            <v>107210</v>
          </cell>
          <cell r="F4411">
            <v>0</v>
          </cell>
          <cell r="G4411">
            <v>20</v>
          </cell>
          <cell r="H4411">
            <v>20267.11</v>
          </cell>
          <cell r="I4411">
            <v>20267.11</v>
          </cell>
          <cell r="J4411">
            <v>86942.89</v>
          </cell>
          <cell r="K4411" t="str">
            <v>804</v>
          </cell>
        </row>
        <row r="4412">
          <cell r="A4412" t="str">
            <v>110400000</v>
          </cell>
          <cell r="B4412" t="str">
            <v>804C2FA0002</v>
          </cell>
          <cell r="C4412" t="str">
            <v>ป้ายโครงเหล็ก</v>
          </cell>
          <cell r="D4412" t="str">
            <v>13 ม.ค. 42</v>
          </cell>
          <cell r="E4412">
            <v>34260</v>
          </cell>
          <cell r="F4412">
            <v>0</v>
          </cell>
          <cell r="G4412">
            <v>20</v>
          </cell>
          <cell r="H4412">
            <v>6626.73</v>
          </cell>
          <cell r="I4412">
            <v>6626.73</v>
          </cell>
          <cell r="J4412">
            <v>27633.27</v>
          </cell>
          <cell r="K4412" t="str">
            <v>804</v>
          </cell>
        </row>
        <row r="4413">
          <cell r="A4413" t="str">
            <v>110400000</v>
          </cell>
          <cell r="B4413" t="str">
            <v>804C2KB0002</v>
          </cell>
          <cell r="C4413" t="str">
            <v>ตู้เย็น</v>
          </cell>
          <cell r="D4413" t="str">
            <v>20 ธ.ค. 42</v>
          </cell>
          <cell r="E4413">
            <v>5500</v>
          </cell>
          <cell r="F4413">
            <v>0</v>
          </cell>
          <cell r="G4413">
            <v>20</v>
          </cell>
          <cell r="H4413">
            <v>36.159999999999997</v>
          </cell>
          <cell r="I4413">
            <v>36.159999999999997</v>
          </cell>
          <cell r="J4413">
            <v>5463.84</v>
          </cell>
          <cell r="K4413" t="str">
            <v>804</v>
          </cell>
        </row>
        <row r="4414">
          <cell r="A4414" t="str">
            <v>110400000</v>
          </cell>
          <cell r="B4414" t="str">
            <v>804C2MT0010</v>
          </cell>
          <cell r="C4414" t="str">
            <v>เตียงเหล็ก</v>
          </cell>
          <cell r="D4414" t="str">
            <v>6 พ.ย. 41</v>
          </cell>
          <cell r="E4414">
            <v>1700</v>
          </cell>
          <cell r="F4414">
            <v>0</v>
          </cell>
          <cell r="G4414">
            <v>20</v>
          </cell>
          <cell r="H4414">
            <v>392.21</v>
          </cell>
          <cell r="I4414">
            <v>392.21</v>
          </cell>
          <cell r="J4414">
            <v>1307.79</v>
          </cell>
          <cell r="K4414" t="str">
            <v>804</v>
          </cell>
        </row>
        <row r="4415">
          <cell r="A4415" t="str">
            <v>110400000</v>
          </cell>
          <cell r="B4415" t="str">
            <v>804C2MT0011</v>
          </cell>
          <cell r="C4415" t="str">
            <v>เตียงเหล็ก</v>
          </cell>
          <cell r="D4415" t="str">
            <v>6 พ.ย. 41</v>
          </cell>
          <cell r="E4415">
            <v>1700</v>
          </cell>
          <cell r="F4415">
            <v>0</v>
          </cell>
          <cell r="G4415">
            <v>20</v>
          </cell>
          <cell r="H4415">
            <v>392.21</v>
          </cell>
          <cell r="I4415">
            <v>392.21</v>
          </cell>
          <cell r="J4415">
            <v>1307.79</v>
          </cell>
          <cell r="K4415" t="str">
            <v>804</v>
          </cell>
        </row>
        <row r="4416">
          <cell r="A4416" t="str">
            <v>110400000</v>
          </cell>
          <cell r="B4416" t="str">
            <v>804C2MT0012</v>
          </cell>
          <cell r="C4416" t="str">
            <v>ที่นอน</v>
          </cell>
          <cell r="D4416" t="str">
            <v>6 พ.ย. 41</v>
          </cell>
          <cell r="E4416">
            <v>1500</v>
          </cell>
          <cell r="F4416">
            <v>0</v>
          </cell>
          <cell r="G4416">
            <v>20</v>
          </cell>
          <cell r="H4416">
            <v>346.04</v>
          </cell>
          <cell r="I4416">
            <v>346.04</v>
          </cell>
          <cell r="J4416">
            <v>1153.96</v>
          </cell>
          <cell r="K4416" t="str">
            <v>804</v>
          </cell>
        </row>
        <row r="4417">
          <cell r="A4417" t="str">
            <v>110400000</v>
          </cell>
          <cell r="B4417" t="str">
            <v>804C2MT0013</v>
          </cell>
          <cell r="C4417" t="str">
            <v>ที่นอน</v>
          </cell>
          <cell r="D4417" t="str">
            <v>6 พ.ย. 41</v>
          </cell>
          <cell r="E4417">
            <v>1500</v>
          </cell>
          <cell r="F4417">
            <v>0</v>
          </cell>
          <cell r="G4417">
            <v>20</v>
          </cell>
          <cell r="H4417">
            <v>346.04</v>
          </cell>
          <cell r="I4417">
            <v>346.04</v>
          </cell>
          <cell r="J4417">
            <v>1153.96</v>
          </cell>
          <cell r="K4417" t="str">
            <v>804</v>
          </cell>
        </row>
        <row r="4418">
          <cell r="A4418" t="str">
            <v>110400000</v>
          </cell>
          <cell r="B4418" t="str">
            <v>804C2NO001</v>
          </cell>
          <cell r="C4418" t="str">
            <v>ป้ายสำนักงาน</v>
          </cell>
          <cell r="D4418" t="str">
            <v>13 ม.ค. 42</v>
          </cell>
          <cell r="E4418">
            <v>34260</v>
          </cell>
          <cell r="F4418">
            <v>0</v>
          </cell>
          <cell r="G4418">
            <v>20</v>
          </cell>
          <cell r="H4418">
            <v>6626.73</v>
          </cell>
          <cell r="I4418">
            <v>6626.73</v>
          </cell>
          <cell r="J4418">
            <v>27633.27</v>
          </cell>
          <cell r="K4418" t="str">
            <v>804</v>
          </cell>
        </row>
        <row r="4419">
          <cell r="A4419" t="str">
            <v>110400000</v>
          </cell>
          <cell r="B4419" t="str">
            <v>804C2TU0001</v>
          </cell>
          <cell r="C4419" t="str">
            <v>ตู้เสื้อผ้า</v>
          </cell>
          <cell r="D4419" t="str">
            <v>6 พ.ย. 41</v>
          </cell>
          <cell r="E4419">
            <v>1800</v>
          </cell>
          <cell r="F4419">
            <v>0</v>
          </cell>
          <cell r="G4419">
            <v>20</v>
          </cell>
          <cell r="H4419">
            <v>415.28</v>
          </cell>
          <cell r="I4419">
            <v>415.28</v>
          </cell>
          <cell r="J4419">
            <v>1384.72</v>
          </cell>
          <cell r="K4419" t="str">
            <v>804</v>
          </cell>
        </row>
        <row r="4420">
          <cell r="A4420" t="str">
            <v>110400000</v>
          </cell>
          <cell r="B4420" t="str">
            <v>804C2TU0002</v>
          </cell>
          <cell r="C4420" t="str">
            <v>ตู้เสื้อผ้า</v>
          </cell>
          <cell r="D4420" t="str">
            <v>6 พ.ย. 41</v>
          </cell>
          <cell r="E4420">
            <v>1800</v>
          </cell>
          <cell r="F4420">
            <v>0</v>
          </cell>
          <cell r="G4420">
            <v>20</v>
          </cell>
          <cell r="H4420">
            <v>415.28</v>
          </cell>
          <cell r="I4420">
            <v>415.28</v>
          </cell>
          <cell r="J4420">
            <v>1384.72</v>
          </cell>
          <cell r="K4420" t="str">
            <v>804</v>
          </cell>
        </row>
        <row r="4421">
          <cell r="A4421" t="str">
            <v>110400000</v>
          </cell>
          <cell r="B4421" t="str">
            <v>804C2TU0003</v>
          </cell>
          <cell r="C4421" t="str">
            <v>ตู้เสื้อผ้า</v>
          </cell>
          <cell r="D4421" t="str">
            <v>6 พ.ย. 41</v>
          </cell>
          <cell r="E4421">
            <v>1800</v>
          </cell>
          <cell r="F4421">
            <v>0</v>
          </cell>
          <cell r="G4421">
            <v>20</v>
          </cell>
          <cell r="H4421">
            <v>415.28</v>
          </cell>
          <cell r="I4421">
            <v>415.28</v>
          </cell>
          <cell r="J4421">
            <v>1384.72</v>
          </cell>
          <cell r="K4421" t="str">
            <v>804</v>
          </cell>
        </row>
        <row r="4422">
          <cell r="A4422" t="str">
            <v>110400000</v>
          </cell>
          <cell r="B4422" t="str">
            <v>805C2BH0001</v>
          </cell>
          <cell r="C4422" t="str">
            <v>พระพุทธชินราช</v>
          </cell>
          <cell r="D4422" t="str">
            <v>2 ก.ค. 41</v>
          </cell>
          <cell r="E4422">
            <v>1900</v>
          </cell>
          <cell r="F4422">
            <v>0</v>
          </cell>
          <cell r="G4422">
            <v>20</v>
          </cell>
          <cell r="H4422">
            <v>570.46</v>
          </cell>
          <cell r="I4422">
            <v>570.46</v>
          </cell>
          <cell r="J4422">
            <v>1329.54</v>
          </cell>
          <cell r="K4422" t="str">
            <v>805</v>
          </cell>
        </row>
        <row r="4423">
          <cell r="A4423" t="str">
            <v>110400000</v>
          </cell>
          <cell r="B4423" t="str">
            <v>805C2FA0001</v>
          </cell>
          <cell r="C4423" t="str">
            <v>ประตู</v>
          </cell>
          <cell r="D4423" t="str">
            <v>14 ม.ค. 42</v>
          </cell>
          <cell r="E4423">
            <v>1500</v>
          </cell>
          <cell r="F4423">
            <v>0</v>
          </cell>
          <cell r="G4423">
            <v>20</v>
          </cell>
          <cell r="H4423">
            <v>289.32</v>
          </cell>
          <cell r="I4423">
            <v>289.32</v>
          </cell>
          <cell r="J4423">
            <v>1210.68</v>
          </cell>
          <cell r="K4423" t="str">
            <v>805</v>
          </cell>
        </row>
        <row r="4424">
          <cell r="A4424" t="str">
            <v>110400000</v>
          </cell>
          <cell r="B4424" t="str">
            <v>805C2FA0002</v>
          </cell>
          <cell r="C4424" t="str">
            <v>ประตู</v>
          </cell>
          <cell r="D4424" t="str">
            <v>14 ม.ค. 42</v>
          </cell>
          <cell r="E4424">
            <v>1500</v>
          </cell>
          <cell r="F4424">
            <v>0</v>
          </cell>
          <cell r="G4424">
            <v>20</v>
          </cell>
          <cell r="H4424">
            <v>289.32</v>
          </cell>
          <cell r="I4424">
            <v>289.32</v>
          </cell>
          <cell r="J4424">
            <v>1210.68</v>
          </cell>
          <cell r="K4424" t="str">
            <v>805</v>
          </cell>
        </row>
        <row r="4425">
          <cell r="A4425" t="str">
            <v>110400000</v>
          </cell>
          <cell r="B4425" t="str">
            <v>805C2FA0003</v>
          </cell>
          <cell r="C4425" t="str">
            <v>ประตู</v>
          </cell>
          <cell r="D4425" t="str">
            <v>14 ม.ค. 42</v>
          </cell>
          <cell r="E4425">
            <v>900</v>
          </cell>
          <cell r="F4425">
            <v>0</v>
          </cell>
          <cell r="G4425">
            <v>20</v>
          </cell>
          <cell r="H4425">
            <v>173.59</v>
          </cell>
          <cell r="I4425">
            <v>173.59</v>
          </cell>
          <cell r="J4425">
            <v>726.41</v>
          </cell>
          <cell r="K4425" t="str">
            <v>805</v>
          </cell>
        </row>
        <row r="4426">
          <cell r="A4426" t="str">
            <v>110400000</v>
          </cell>
          <cell r="B4426" t="str">
            <v>805C2FA0004</v>
          </cell>
          <cell r="C4426" t="str">
            <v>ประตู</v>
          </cell>
          <cell r="D4426" t="str">
            <v>14 ม.ค. 42</v>
          </cell>
          <cell r="E4426">
            <v>900</v>
          </cell>
          <cell r="F4426">
            <v>0</v>
          </cell>
          <cell r="G4426">
            <v>20</v>
          </cell>
          <cell r="H4426">
            <v>173.59</v>
          </cell>
          <cell r="I4426">
            <v>173.59</v>
          </cell>
          <cell r="J4426">
            <v>726.41</v>
          </cell>
          <cell r="K4426" t="str">
            <v>805</v>
          </cell>
        </row>
        <row r="4427">
          <cell r="A4427" t="str">
            <v>110400000</v>
          </cell>
          <cell r="B4427" t="str">
            <v>805C2FA0005</v>
          </cell>
          <cell r="C4427" t="str">
            <v>ตกแต่งสำนักงาน</v>
          </cell>
          <cell r="D4427" t="str">
            <v>21 ม.ค. 42</v>
          </cell>
          <cell r="E4427">
            <v>116145</v>
          </cell>
          <cell r="F4427">
            <v>0</v>
          </cell>
          <cell r="G4427">
            <v>20</v>
          </cell>
          <cell r="H4427">
            <v>21956.14</v>
          </cell>
          <cell r="I4427">
            <v>21956.14</v>
          </cell>
          <cell r="J4427">
            <v>94188.86</v>
          </cell>
          <cell r="K4427" t="str">
            <v>806</v>
          </cell>
        </row>
        <row r="4428">
          <cell r="A4428" t="str">
            <v>110400000</v>
          </cell>
          <cell r="B4428" t="str">
            <v>805C2FA0006</v>
          </cell>
          <cell r="C4428" t="str">
            <v>ป้ายโครงเหล็ก</v>
          </cell>
          <cell r="D4428" t="str">
            <v>13 ม.ค. 42</v>
          </cell>
          <cell r="E4428">
            <v>34260</v>
          </cell>
          <cell r="F4428">
            <v>0</v>
          </cell>
          <cell r="G4428">
            <v>20</v>
          </cell>
          <cell r="H4428">
            <v>6626.73</v>
          </cell>
          <cell r="I4428">
            <v>6626.73</v>
          </cell>
          <cell r="J4428">
            <v>27633.27</v>
          </cell>
          <cell r="K4428" t="str">
            <v>805</v>
          </cell>
        </row>
        <row r="4429">
          <cell r="A4429" t="str">
            <v>110400000</v>
          </cell>
          <cell r="B4429" t="str">
            <v>805C2MT0006</v>
          </cell>
          <cell r="C4429" t="str">
            <v>ที่นอน</v>
          </cell>
          <cell r="D4429" t="str">
            <v>6 พ.ย. 41</v>
          </cell>
          <cell r="E4429">
            <v>1500</v>
          </cell>
          <cell r="F4429">
            <v>0</v>
          </cell>
          <cell r="G4429">
            <v>20</v>
          </cell>
          <cell r="H4429">
            <v>346.04</v>
          </cell>
          <cell r="I4429">
            <v>346.04</v>
          </cell>
          <cell r="J4429">
            <v>1153.96</v>
          </cell>
          <cell r="K4429" t="str">
            <v>805</v>
          </cell>
        </row>
        <row r="4430">
          <cell r="A4430" t="str">
            <v>110400000</v>
          </cell>
          <cell r="B4430" t="str">
            <v>805C2MT0007</v>
          </cell>
          <cell r="C4430" t="str">
            <v>ที่นอน</v>
          </cell>
          <cell r="D4430" t="str">
            <v>6 พ.ย. 41</v>
          </cell>
          <cell r="E4430">
            <v>1500</v>
          </cell>
          <cell r="F4430">
            <v>0</v>
          </cell>
          <cell r="G4430">
            <v>20</v>
          </cell>
          <cell r="H4430">
            <v>346.04</v>
          </cell>
          <cell r="I4430">
            <v>346.04</v>
          </cell>
          <cell r="J4430">
            <v>1153.96</v>
          </cell>
          <cell r="K4430" t="str">
            <v>805</v>
          </cell>
        </row>
        <row r="4431">
          <cell r="A4431" t="str">
            <v>110400000</v>
          </cell>
          <cell r="B4431" t="str">
            <v>805C2TU0001</v>
          </cell>
          <cell r="C4431" t="str">
            <v>ตู้เสื้อผ้า</v>
          </cell>
          <cell r="D4431" t="str">
            <v>6 พ.ย. 41</v>
          </cell>
          <cell r="E4431">
            <v>1800</v>
          </cell>
          <cell r="F4431">
            <v>0</v>
          </cell>
          <cell r="G4431">
            <v>20</v>
          </cell>
          <cell r="H4431">
            <v>415.28</v>
          </cell>
          <cell r="I4431">
            <v>415.28</v>
          </cell>
          <cell r="J4431">
            <v>1384.72</v>
          </cell>
          <cell r="K4431" t="str">
            <v>805</v>
          </cell>
        </row>
        <row r="4432">
          <cell r="A4432" t="str">
            <v>110400000</v>
          </cell>
          <cell r="B4432" t="str">
            <v>805C2TU0002</v>
          </cell>
          <cell r="C4432" t="str">
            <v>ตู้เสื้อผ้า</v>
          </cell>
          <cell r="D4432" t="str">
            <v>6 พ.ย. 41</v>
          </cell>
          <cell r="E4432">
            <v>1800</v>
          </cell>
          <cell r="F4432">
            <v>0</v>
          </cell>
          <cell r="G4432">
            <v>20</v>
          </cell>
          <cell r="H4432">
            <v>415.28</v>
          </cell>
          <cell r="I4432">
            <v>415.28</v>
          </cell>
          <cell r="J4432">
            <v>1384.72</v>
          </cell>
          <cell r="K4432" t="str">
            <v>805</v>
          </cell>
        </row>
        <row r="4433">
          <cell r="A4433" t="str">
            <v>110400000</v>
          </cell>
          <cell r="B4433" t="str">
            <v>805C2TU0003</v>
          </cell>
          <cell r="C4433" t="str">
            <v>ตู้เสื้อผ้า</v>
          </cell>
          <cell r="D4433" t="str">
            <v>6 พ.ย. 41</v>
          </cell>
          <cell r="E4433">
            <v>1800</v>
          </cell>
          <cell r="F4433">
            <v>0</v>
          </cell>
          <cell r="G4433">
            <v>20</v>
          </cell>
          <cell r="H4433">
            <v>415.28</v>
          </cell>
          <cell r="I4433">
            <v>415.28</v>
          </cell>
          <cell r="J4433">
            <v>1384.72</v>
          </cell>
          <cell r="K4433" t="str">
            <v>805</v>
          </cell>
        </row>
        <row r="4434">
          <cell r="A4434" t="str">
            <v>110400000</v>
          </cell>
          <cell r="B4434" t="str">
            <v>806C2BH0001</v>
          </cell>
          <cell r="C4434" t="str">
            <v>พระพุทธชินราช</v>
          </cell>
          <cell r="D4434" t="str">
            <v>8 ต.ค. 41</v>
          </cell>
          <cell r="E4434">
            <v>1850</v>
          </cell>
          <cell r="F4434">
            <v>0</v>
          </cell>
          <cell r="G4434">
            <v>20</v>
          </cell>
          <cell r="H4434">
            <v>456.12</v>
          </cell>
          <cell r="I4434">
            <v>456.12</v>
          </cell>
          <cell r="J4434">
            <v>1393.88</v>
          </cell>
          <cell r="K4434" t="str">
            <v>806</v>
          </cell>
        </row>
        <row r="4435">
          <cell r="A4435" t="str">
            <v>110400000</v>
          </cell>
          <cell r="B4435" t="str">
            <v>806C2FA0001</v>
          </cell>
          <cell r="C4435" t="str">
            <v>ตกแต่งสำนักงาน</v>
          </cell>
          <cell r="D4435" t="str">
            <v>21 ม.ค. 42</v>
          </cell>
          <cell r="E4435">
            <v>176440</v>
          </cell>
          <cell r="F4435">
            <v>0</v>
          </cell>
          <cell r="G4435">
            <v>20</v>
          </cell>
          <cell r="H4435">
            <v>33354.370000000003</v>
          </cell>
          <cell r="I4435">
            <v>33354.370000000003</v>
          </cell>
          <cell r="J4435">
            <v>143085.63</v>
          </cell>
          <cell r="K4435" t="str">
            <v>806</v>
          </cell>
        </row>
        <row r="4436">
          <cell r="A4436" t="str">
            <v>110400000</v>
          </cell>
          <cell r="B4436" t="str">
            <v>806C2FA0002</v>
          </cell>
          <cell r="C4436" t="str">
            <v>ป้ายโครงเหล็ก</v>
          </cell>
          <cell r="D4436" t="str">
            <v>13 ม.ค. 42</v>
          </cell>
          <cell r="E4436">
            <v>34260</v>
          </cell>
          <cell r="F4436">
            <v>0</v>
          </cell>
          <cell r="G4436">
            <v>20</v>
          </cell>
          <cell r="H4436">
            <v>6626.73</v>
          </cell>
          <cell r="I4436">
            <v>6626.73</v>
          </cell>
          <cell r="J4436">
            <v>27633.27</v>
          </cell>
          <cell r="K4436" t="str">
            <v>806</v>
          </cell>
        </row>
        <row r="4437">
          <cell r="A4437" t="str">
            <v>110400000</v>
          </cell>
          <cell r="B4437" t="str">
            <v>806C2FA0003</v>
          </cell>
          <cell r="C4437" t="str">
            <v>เหล็กดัดหน้าต่างพร้อมตัวล็อกกุญแจ</v>
          </cell>
          <cell r="D4437" t="str">
            <v>11 ก.พ. 42</v>
          </cell>
          <cell r="E4437">
            <v>3900</v>
          </cell>
          <cell r="F4437">
            <v>0</v>
          </cell>
          <cell r="G4437">
            <v>20</v>
          </cell>
          <cell r="H4437">
            <v>692.41</v>
          </cell>
          <cell r="I4437">
            <v>692.41</v>
          </cell>
          <cell r="J4437">
            <v>3207.59</v>
          </cell>
          <cell r="K4437" t="str">
            <v>806</v>
          </cell>
        </row>
        <row r="4438">
          <cell r="A4438" t="str">
            <v>110400000</v>
          </cell>
          <cell r="B4438" t="str">
            <v>806C2FA0004</v>
          </cell>
          <cell r="C4438" t="str">
            <v>แผงตาข่ายติดกันขโมย</v>
          </cell>
          <cell r="D4438" t="str">
            <v>6 ส.ค. 42</v>
          </cell>
          <cell r="E4438">
            <v>3710</v>
          </cell>
          <cell r="F4438">
            <v>0</v>
          </cell>
          <cell r="G4438">
            <v>20</v>
          </cell>
          <cell r="H4438">
            <v>300.87</v>
          </cell>
          <cell r="I4438">
            <v>300.87</v>
          </cell>
          <cell r="J4438">
            <v>3409.13</v>
          </cell>
          <cell r="K4438" t="str">
            <v>806</v>
          </cell>
        </row>
        <row r="4439">
          <cell r="A4439" t="str">
            <v>110400000</v>
          </cell>
          <cell r="B4439" t="str">
            <v>806C2FA0005</v>
          </cell>
          <cell r="C4439" t="str">
            <v>แผงตาข่ายติดกันขโมย</v>
          </cell>
          <cell r="D4439" t="str">
            <v>6 ส.ค. 42</v>
          </cell>
          <cell r="E4439">
            <v>1790</v>
          </cell>
          <cell r="F4439">
            <v>0</v>
          </cell>
          <cell r="G4439">
            <v>20</v>
          </cell>
          <cell r="H4439">
            <v>145.16</v>
          </cell>
          <cell r="I4439">
            <v>145.16</v>
          </cell>
          <cell r="J4439">
            <v>1644.84</v>
          </cell>
          <cell r="K4439" t="str">
            <v>806</v>
          </cell>
        </row>
        <row r="4440">
          <cell r="A4440" t="str">
            <v>110400000</v>
          </cell>
          <cell r="B4440" t="str">
            <v>806C2MT0000</v>
          </cell>
          <cell r="C4440" t="str">
            <v>ที่นอน</v>
          </cell>
          <cell r="D4440" t="str">
            <v>4 ธ.ค. 41</v>
          </cell>
          <cell r="E4440">
            <v>1400</v>
          </cell>
          <cell r="F4440">
            <v>0</v>
          </cell>
          <cell r="G4440">
            <v>20</v>
          </cell>
          <cell r="H4440">
            <v>301.45999999999998</v>
          </cell>
          <cell r="I4440">
            <v>301.45999999999998</v>
          </cell>
          <cell r="J4440">
            <v>1098.54</v>
          </cell>
          <cell r="K4440" t="str">
            <v>806</v>
          </cell>
        </row>
        <row r="4441">
          <cell r="A4441" t="str">
            <v>110400000</v>
          </cell>
          <cell r="B4441" t="str">
            <v>806C2MT0003</v>
          </cell>
          <cell r="C4441" t="str">
            <v>เตียงนอน</v>
          </cell>
          <cell r="D4441" t="str">
            <v>4 ธ.ค. 41</v>
          </cell>
          <cell r="E4441">
            <v>2250</v>
          </cell>
          <cell r="F4441">
            <v>0</v>
          </cell>
          <cell r="G4441">
            <v>20</v>
          </cell>
          <cell r="H4441">
            <v>484.54</v>
          </cell>
          <cell r="I4441">
            <v>484.54</v>
          </cell>
          <cell r="J4441">
            <v>1765.46</v>
          </cell>
          <cell r="K4441" t="str">
            <v>806</v>
          </cell>
        </row>
        <row r="4442">
          <cell r="A4442" t="str">
            <v>110400000</v>
          </cell>
          <cell r="B4442" t="str">
            <v>806C2TU0001</v>
          </cell>
          <cell r="C4442" t="str">
            <v>ตู้เสื้อผ้า</v>
          </cell>
          <cell r="D4442" t="str">
            <v>4 ธ.ค. 41</v>
          </cell>
          <cell r="E4442">
            <v>2525</v>
          </cell>
          <cell r="F4442">
            <v>0</v>
          </cell>
          <cell r="G4442">
            <v>20</v>
          </cell>
          <cell r="H4442">
            <v>543.75</v>
          </cell>
          <cell r="I4442">
            <v>543.75</v>
          </cell>
          <cell r="J4442">
            <v>1981.25</v>
          </cell>
          <cell r="K4442" t="str">
            <v>806</v>
          </cell>
        </row>
        <row r="4443">
          <cell r="A4443" t="str">
            <v>110400000</v>
          </cell>
          <cell r="B4443" t="str">
            <v>807C2BH0001</v>
          </cell>
          <cell r="C4443" t="str">
            <v>พระพุทธชินราช</v>
          </cell>
          <cell r="D4443" t="str">
            <v>7 ก.ย. 41</v>
          </cell>
          <cell r="E4443">
            <v>1850</v>
          </cell>
          <cell r="F4443">
            <v>0</v>
          </cell>
          <cell r="G4443">
            <v>20</v>
          </cell>
          <cell r="H4443">
            <v>487.54</v>
          </cell>
          <cell r="I4443">
            <v>487.54</v>
          </cell>
          <cell r="J4443">
            <v>1362.46</v>
          </cell>
          <cell r="K4443" t="str">
            <v>807</v>
          </cell>
        </row>
        <row r="4444">
          <cell r="A4444" t="str">
            <v>110400000</v>
          </cell>
          <cell r="B4444" t="str">
            <v>807C2IC00001</v>
          </cell>
          <cell r="C4444" t="str">
            <v>ตกแต่งภายใน สนง.</v>
          </cell>
          <cell r="D4444" t="str">
            <v>22 ก.ย. 41</v>
          </cell>
          <cell r="E4444">
            <v>369545.18</v>
          </cell>
          <cell r="F4444">
            <v>0</v>
          </cell>
          <cell r="G4444">
            <v>20</v>
          </cell>
          <cell r="H4444">
            <v>94360.63</v>
          </cell>
          <cell r="I4444">
            <v>94360.63</v>
          </cell>
          <cell r="J4444">
            <v>275184.55</v>
          </cell>
          <cell r="K4444" t="str">
            <v>807</v>
          </cell>
        </row>
        <row r="4445">
          <cell r="A4445" t="str">
            <v>110400000</v>
          </cell>
          <cell r="B4445" t="str">
            <v>807C2PT0001</v>
          </cell>
          <cell r="C4445" t="str">
            <v>กระติกน้ำร้อน</v>
          </cell>
          <cell r="D4445" t="str">
            <v>9 ก.ย. 41</v>
          </cell>
          <cell r="E4445">
            <v>818.18</v>
          </cell>
          <cell r="F4445">
            <v>0</v>
          </cell>
          <cell r="G4445">
            <v>20</v>
          </cell>
          <cell r="H4445">
            <v>214.76</v>
          </cell>
          <cell r="I4445">
            <v>214.76</v>
          </cell>
          <cell r="J4445">
            <v>603.41999999999996</v>
          </cell>
          <cell r="K4445" t="str">
            <v>807</v>
          </cell>
        </row>
        <row r="4446">
          <cell r="A4446" t="str">
            <v>110400000</v>
          </cell>
          <cell r="B4446" t="str">
            <v>900C2AS011</v>
          </cell>
          <cell r="C4446" t="str">
            <v>ค่าปรับหรุงสำนักงานและห้องพัก</v>
          </cell>
          <cell r="D4446" t="str">
            <v>2 ก.ค. 42</v>
          </cell>
          <cell r="E4446">
            <v>41650</v>
          </cell>
          <cell r="F4446">
            <v>0</v>
          </cell>
          <cell r="G4446">
            <v>20</v>
          </cell>
          <cell r="H4446">
            <v>4176.42</v>
          </cell>
          <cell r="I4446">
            <v>4176.42</v>
          </cell>
          <cell r="J4446">
            <v>37473.58</v>
          </cell>
          <cell r="K4446" t="str">
            <v>900</v>
          </cell>
        </row>
        <row r="4447">
          <cell r="A4447" t="str">
            <v>110400000</v>
          </cell>
          <cell r="B4447" t="str">
            <v>900C2AS050</v>
          </cell>
          <cell r="C4447" t="str">
            <v>เตียงนอน</v>
          </cell>
          <cell r="D4447" t="str">
            <v>23 ก.ย. 42</v>
          </cell>
          <cell r="E4447">
            <v>2400</v>
          </cell>
          <cell r="F4447">
            <v>0</v>
          </cell>
          <cell r="G4447">
            <v>20</v>
          </cell>
          <cell r="H4447">
            <v>131.51</v>
          </cell>
          <cell r="I4447">
            <v>131.51</v>
          </cell>
          <cell r="J4447">
            <v>2268.4899999999998</v>
          </cell>
          <cell r="K4447" t="str">
            <v>900</v>
          </cell>
        </row>
        <row r="4448">
          <cell r="A4448" t="str">
            <v>110400000</v>
          </cell>
          <cell r="B4448" t="str">
            <v>900C2AS051</v>
          </cell>
          <cell r="C4448" t="str">
            <v>ตู้ทับ</v>
          </cell>
          <cell r="D4448" t="str">
            <v>23 ก.ย. 42</v>
          </cell>
          <cell r="E4448">
            <v>2100</v>
          </cell>
          <cell r="F4448">
            <v>0</v>
          </cell>
          <cell r="G4448">
            <v>20</v>
          </cell>
          <cell r="H4448">
            <v>115.07</v>
          </cell>
          <cell r="I4448">
            <v>115.07</v>
          </cell>
          <cell r="J4448">
            <v>1984.93</v>
          </cell>
          <cell r="K4448" t="str">
            <v>900</v>
          </cell>
        </row>
        <row r="4449">
          <cell r="A4449" t="str">
            <v>110400000</v>
          </cell>
          <cell r="B4449" t="str">
            <v>900C2BH0001</v>
          </cell>
          <cell r="C4449" t="str">
            <v>พระพุทธชินราช</v>
          </cell>
          <cell r="D4449" t="str">
            <v>8 ต.ค. 41</v>
          </cell>
          <cell r="E4449">
            <v>1850</v>
          </cell>
          <cell r="F4449">
            <v>0</v>
          </cell>
          <cell r="G4449">
            <v>20</v>
          </cell>
          <cell r="H4449">
            <v>456.12</v>
          </cell>
          <cell r="I4449">
            <v>456.12</v>
          </cell>
          <cell r="J4449">
            <v>1393.88</v>
          </cell>
          <cell r="K4449" t="str">
            <v>900</v>
          </cell>
        </row>
        <row r="4450">
          <cell r="A4450" t="str">
            <v>110400000</v>
          </cell>
          <cell r="B4450" t="str">
            <v>900C2BL001</v>
          </cell>
          <cell r="C4450" t="str">
            <v>ตู้เสื้อผ้า</v>
          </cell>
          <cell r="D4450" t="str">
            <v>2 มิ.ย. 42</v>
          </cell>
          <cell r="E4450">
            <v>1869.16</v>
          </cell>
          <cell r="F4450">
            <v>0</v>
          </cell>
          <cell r="G4450">
            <v>20</v>
          </cell>
          <cell r="H4450">
            <v>218.16</v>
          </cell>
          <cell r="I4450">
            <v>218.16</v>
          </cell>
          <cell r="J4450">
            <v>1651</v>
          </cell>
          <cell r="K4450" t="str">
            <v>902</v>
          </cell>
        </row>
        <row r="4451">
          <cell r="A4451" t="str">
            <v>110400000</v>
          </cell>
          <cell r="B4451" t="str">
            <v>900C2IC0001</v>
          </cell>
          <cell r="C4451" t="str">
            <v>ค่าตกแต่งภายในสนง.</v>
          </cell>
          <cell r="D4451" t="str">
            <v>17 ก.ค. 41</v>
          </cell>
          <cell r="E4451">
            <v>460000</v>
          </cell>
          <cell r="F4451">
            <v>0</v>
          </cell>
          <cell r="G4451">
            <v>20</v>
          </cell>
          <cell r="H4451">
            <v>134345.19</v>
          </cell>
          <cell r="I4451">
            <v>134345.19</v>
          </cell>
          <cell r="J4451">
            <v>325654.81</v>
          </cell>
          <cell r="K4451" t="str">
            <v>900</v>
          </cell>
        </row>
        <row r="4452">
          <cell r="A4452" t="str">
            <v>110400000</v>
          </cell>
          <cell r="B4452" t="str">
            <v>900C2MT0001</v>
          </cell>
          <cell r="C4452" t="str">
            <v>ที่นอนพับ 3 ตอน, หมอน</v>
          </cell>
          <cell r="D4452" t="str">
            <v>11 ก.ค. 41</v>
          </cell>
          <cell r="E4452">
            <v>4500</v>
          </cell>
          <cell r="F4452">
            <v>0</v>
          </cell>
          <cell r="G4452">
            <v>20</v>
          </cell>
          <cell r="H4452">
            <v>1329.04</v>
          </cell>
          <cell r="I4452">
            <v>1329.04</v>
          </cell>
          <cell r="J4452">
            <v>3170.96</v>
          </cell>
          <cell r="K4452" t="str">
            <v>900</v>
          </cell>
        </row>
        <row r="4453">
          <cell r="A4453" t="str">
            <v>110400000</v>
          </cell>
          <cell r="B4453" t="str">
            <v>900C2PP0001</v>
          </cell>
          <cell r="C4453" t="str">
            <v>ปั้มน้ำ</v>
          </cell>
          <cell r="D4453" t="str">
            <v>21 ก.ค. 41</v>
          </cell>
          <cell r="E4453">
            <v>5000</v>
          </cell>
          <cell r="F4453">
            <v>0</v>
          </cell>
          <cell r="G4453">
            <v>20</v>
          </cell>
          <cell r="H4453">
            <v>1449.29</v>
          </cell>
          <cell r="I4453">
            <v>1449.29</v>
          </cell>
          <cell r="J4453">
            <v>3550.71</v>
          </cell>
          <cell r="K4453" t="str">
            <v>900</v>
          </cell>
        </row>
        <row r="4454">
          <cell r="A4454" t="str">
            <v>110400000</v>
          </cell>
          <cell r="B4454" t="str">
            <v>900C2PT0001</v>
          </cell>
          <cell r="C4454" t="str">
            <v>กระติกน้ำร้อน</v>
          </cell>
          <cell r="D4454" t="str">
            <v>23 ก.ค. 41</v>
          </cell>
          <cell r="E4454">
            <v>645.45000000000005</v>
          </cell>
          <cell r="F4454">
            <v>0</v>
          </cell>
          <cell r="G4454">
            <v>20</v>
          </cell>
          <cell r="H4454">
            <v>186.34</v>
          </cell>
          <cell r="I4454">
            <v>186.34</v>
          </cell>
          <cell r="J4454">
            <v>459.11</v>
          </cell>
          <cell r="K4454" t="str">
            <v>900</v>
          </cell>
        </row>
        <row r="4455">
          <cell r="A4455" t="str">
            <v>110400000</v>
          </cell>
          <cell r="B4455" t="str">
            <v>901C1FA0001</v>
          </cell>
          <cell r="C4455" t="str">
            <v>มู่ลี่ขนาด75*2.22เมตร</v>
          </cell>
          <cell r="D4455" t="str">
            <v>4 เม.ย. 42</v>
          </cell>
          <cell r="E4455">
            <v>1440</v>
          </cell>
          <cell r="F4455">
            <v>0</v>
          </cell>
          <cell r="G4455">
            <v>20</v>
          </cell>
          <cell r="H4455">
            <v>214.61</v>
          </cell>
          <cell r="I4455">
            <v>214.61</v>
          </cell>
          <cell r="J4455">
            <v>1225.3900000000001</v>
          </cell>
          <cell r="K4455" t="str">
            <v>901</v>
          </cell>
        </row>
        <row r="4456">
          <cell r="A4456" t="str">
            <v>110400000</v>
          </cell>
          <cell r="B4456" t="str">
            <v>901C2BH0001</v>
          </cell>
          <cell r="C4456" t="str">
            <v>พระพุทธชินราช</v>
          </cell>
          <cell r="D4456" t="str">
            <v>7 ก.ย. 41</v>
          </cell>
          <cell r="E4456">
            <v>1850</v>
          </cell>
          <cell r="F4456">
            <v>0</v>
          </cell>
          <cell r="G4456">
            <v>20</v>
          </cell>
          <cell r="H4456">
            <v>487.54</v>
          </cell>
          <cell r="I4456">
            <v>487.54</v>
          </cell>
          <cell r="J4456">
            <v>1362.46</v>
          </cell>
          <cell r="K4456" t="str">
            <v>901</v>
          </cell>
        </row>
        <row r="4457">
          <cell r="A4457" t="str">
            <v>110400000</v>
          </cell>
          <cell r="B4457" t="str">
            <v>901C2FA0002</v>
          </cell>
          <cell r="C4457" t="str">
            <v>มู่ลี่ขนาด73*1.92เมตร</v>
          </cell>
          <cell r="D4457" t="str">
            <v>4 เม.ย. 42</v>
          </cell>
          <cell r="E4457">
            <v>1440</v>
          </cell>
          <cell r="F4457">
            <v>0</v>
          </cell>
          <cell r="G4457">
            <v>20</v>
          </cell>
          <cell r="H4457">
            <v>214.61</v>
          </cell>
          <cell r="I4457">
            <v>214.61</v>
          </cell>
          <cell r="J4457">
            <v>1225.3900000000001</v>
          </cell>
          <cell r="K4457" t="str">
            <v>901</v>
          </cell>
        </row>
        <row r="4458">
          <cell r="A4458" t="str">
            <v>110400000</v>
          </cell>
          <cell r="B4458" t="str">
            <v>901C2FA0003</v>
          </cell>
          <cell r="C4458" t="str">
            <v>มู่ลี่ขนาด.73*1.92เมตร</v>
          </cell>
          <cell r="D4458" t="str">
            <v>4 เม.ย. 42</v>
          </cell>
          <cell r="E4458">
            <v>1440</v>
          </cell>
          <cell r="F4458">
            <v>0</v>
          </cell>
          <cell r="G4458">
            <v>20</v>
          </cell>
          <cell r="H4458">
            <v>214.61</v>
          </cell>
          <cell r="I4458">
            <v>214.61</v>
          </cell>
          <cell r="J4458">
            <v>1225.3900000000001</v>
          </cell>
          <cell r="K4458" t="str">
            <v>901</v>
          </cell>
        </row>
        <row r="4459">
          <cell r="A4459" t="str">
            <v>110400000</v>
          </cell>
          <cell r="B4459" t="str">
            <v>901C2FA0004</v>
          </cell>
          <cell r="C4459" t="str">
            <v>มู่ลี่ขนาด.73*1.92เมตร</v>
          </cell>
          <cell r="D4459" t="str">
            <v>4 เม.ย. 42</v>
          </cell>
          <cell r="E4459">
            <v>1440</v>
          </cell>
          <cell r="F4459">
            <v>0</v>
          </cell>
          <cell r="G4459">
            <v>20</v>
          </cell>
          <cell r="H4459">
            <v>214.61</v>
          </cell>
          <cell r="I4459">
            <v>214.61</v>
          </cell>
          <cell r="J4459">
            <v>1225.3900000000001</v>
          </cell>
          <cell r="K4459" t="str">
            <v>901</v>
          </cell>
        </row>
        <row r="4460">
          <cell r="A4460" t="str">
            <v>110400000</v>
          </cell>
          <cell r="B4460" t="str">
            <v>901C2FA0005</v>
          </cell>
          <cell r="C4460" t="str">
            <v>มู่ลี่ขนาด2.02*.74เมตร</v>
          </cell>
          <cell r="D4460" t="str">
            <v>4 เม.ย. 42</v>
          </cell>
          <cell r="E4460">
            <v>1440</v>
          </cell>
          <cell r="F4460">
            <v>0</v>
          </cell>
          <cell r="G4460">
            <v>20</v>
          </cell>
          <cell r="H4460">
            <v>214.61</v>
          </cell>
          <cell r="I4460">
            <v>214.61</v>
          </cell>
          <cell r="J4460">
            <v>1225.3900000000001</v>
          </cell>
          <cell r="K4460" t="str">
            <v>901</v>
          </cell>
        </row>
        <row r="4461">
          <cell r="A4461" t="str">
            <v>110400000</v>
          </cell>
          <cell r="B4461" t="str">
            <v>901C2IC0001</v>
          </cell>
          <cell r="C4461" t="str">
            <v>ตกแต่งภายใน สนง.</v>
          </cell>
          <cell r="D4461" t="str">
            <v>22 ก.ย. 41</v>
          </cell>
          <cell r="E4461">
            <v>220428</v>
          </cell>
          <cell r="F4461">
            <v>0</v>
          </cell>
          <cell r="G4461">
            <v>20</v>
          </cell>
          <cell r="H4461">
            <v>56284.639999999999</v>
          </cell>
          <cell r="I4461">
            <v>56284.639999999999</v>
          </cell>
          <cell r="J4461">
            <v>164143.35999999999</v>
          </cell>
          <cell r="K4461" t="str">
            <v>901</v>
          </cell>
        </row>
        <row r="4462">
          <cell r="A4462" t="str">
            <v>110400000</v>
          </cell>
          <cell r="B4462" t="str">
            <v>901C2MU001</v>
          </cell>
          <cell r="C4462" t="str">
            <v>มู่ลี่</v>
          </cell>
          <cell r="D4462" t="str">
            <v>22 เม.ย. 42</v>
          </cell>
          <cell r="E4462">
            <v>7200</v>
          </cell>
          <cell r="F4462">
            <v>0</v>
          </cell>
          <cell r="G4462">
            <v>20</v>
          </cell>
          <cell r="H4462">
            <v>1002.09</v>
          </cell>
          <cell r="I4462">
            <v>1002.09</v>
          </cell>
          <cell r="J4462">
            <v>6197.91</v>
          </cell>
          <cell r="K4462" t="str">
            <v>901</v>
          </cell>
        </row>
        <row r="4463">
          <cell r="A4463" t="str">
            <v>110400000</v>
          </cell>
          <cell r="B4463" t="str">
            <v>902C2BH0001</v>
          </cell>
          <cell r="C4463" t="str">
            <v>พระพุทธชินราช</v>
          </cell>
          <cell r="D4463" t="str">
            <v>7 ก.ย. 41</v>
          </cell>
          <cell r="E4463">
            <v>1850</v>
          </cell>
          <cell r="F4463">
            <v>0</v>
          </cell>
          <cell r="G4463">
            <v>20</v>
          </cell>
          <cell r="H4463">
            <v>487.54</v>
          </cell>
          <cell r="I4463">
            <v>487.54</v>
          </cell>
          <cell r="J4463">
            <v>1362.46</v>
          </cell>
          <cell r="K4463" t="str">
            <v>902</v>
          </cell>
        </row>
        <row r="4464">
          <cell r="A4464" t="str">
            <v>110400000</v>
          </cell>
          <cell r="B4464" t="str">
            <v>902C2BL001</v>
          </cell>
          <cell r="C4464" t="str">
            <v>ตู้เสื้อผ้า</v>
          </cell>
          <cell r="D4464" t="str">
            <v>2 มิ.ย. 42</v>
          </cell>
          <cell r="E4464">
            <v>1869.16</v>
          </cell>
          <cell r="F4464">
            <v>0</v>
          </cell>
          <cell r="G4464">
            <v>20</v>
          </cell>
          <cell r="H4464">
            <v>218.16</v>
          </cell>
          <cell r="I4464">
            <v>218.16</v>
          </cell>
          <cell r="J4464">
            <v>1651</v>
          </cell>
          <cell r="K4464" t="str">
            <v>902</v>
          </cell>
        </row>
        <row r="4465">
          <cell r="A4465" t="str">
            <v>110400000</v>
          </cell>
          <cell r="B4465" t="str">
            <v>902C2CB0001</v>
          </cell>
          <cell r="C4465" t="str">
            <v>ตู้เสื้อผ้า</v>
          </cell>
          <cell r="D4465" t="str">
            <v>25 พ.ย. 41</v>
          </cell>
          <cell r="E4465">
            <v>1818.18</v>
          </cell>
          <cell r="F4465">
            <v>0</v>
          </cell>
          <cell r="G4465">
            <v>20</v>
          </cell>
          <cell r="H4465">
            <v>400.48</v>
          </cell>
          <cell r="I4465">
            <v>400.48</v>
          </cell>
          <cell r="J4465">
            <v>1417.7</v>
          </cell>
          <cell r="K4465" t="str">
            <v>902</v>
          </cell>
        </row>
        <row r="4466">
          <cell r="A4466" t="str">
            <v>110400000</v>
          </cell>
          <cell r="B4466" t="str">
            <v>902C2FA0001</v>
          </cell>
          <cell r="C4466" t="str">
            <v>โต๊ะกินข้าว</v>
          </cell>
          <cell r="D4466" t="str">
            <v>2 ก.พ. 42</v>
          </cell>
          <cell r="E4466">
            <v>509.09</v>
          </cell>
          <cell r="F4466">
            <v>0</v>
          </cell>
          <cell r="G4466">
            <v>20</v>
          </cell>
          <cell r="H4466">
            <v>92.91</v>
          </cell>
          <cell r="I4466">
            <v>92.91</v>
          </cell>
          <cell r="J4466">
            <v>416.18</v>
          </cell>
          <cell r="K4466" t="str">
            <v>902</v>
          </cell>
        </row>
        <row r="4467">
          <cell r="A4467" t="str">
            <v>110400000</v>
          </cell>
          <cell r="B4467" t="str">
            <v>902C2FA0002</v>
          </cell>
          <cell r="C4467" t="str">
            <v>ตู้เสื้อผ้า</v>
          </cell>
          <cell r="D4467" t="str">
            <v>2 มิ.ย. 42</v>
          </cell>
          <cell r="E4467">
            <v>1869.16</v>
          </cell>
          <cell r="F4467">
            <v>0</v>
          </cell>
          <cell r="G4467">
            <v>20</v>
          </cell>
          <cell r="H4467">
            <v>218.16</v>
          </cell>
          <cell r="I4467">
            <v>218.16</v>
          </cell>
          <cell r="J4467">
            <v>1651</v>
          </cell>
          <cell r="K4467" t="str">
            <v>902</v>
          </cell>
        </row>
        <row r="4468">
          <cell r="A4468" t="str">
            <v>110400000</v>
          </cell>
          <cell r="B4468" t="str">
            <v>902C2FA0006</v>
          </cell>
          <cell r="C4468" t="str">
            <v>ตู้ทึบ</v>
          </cell>
          <cell r="D4468" t="str">
            <v>17 พ.ย. 42</v>
          </cell>
          <cell r="E4468">
            <v>1869.16</v>
          </cell>
          <cell r="F4468">
            <v>0</v>
          </cell>
          <cell r="G4468">
            <v>20</v>
          </cell>
          <cell r="H4468">
            <v>46.09</v>
          </cell>
          <cell r="I4468">
            <v>46.09</v>
          </cell>
          <cell r="J4468">
            <v>1823.07</v>
          </cell>
          <cell r="K4468" t="str">
            <v>902</v>
          </cell>
        </row>
        <row r="4469">
          <cell r="A4469" t="str">
            <v>110400000</v>
          </cell>
          <cell r="B4469" t="str">
            <v>902C2FA0007</v>
          </cell>
          <cell r="C4469" t="str">
            <v>ที่นอน</v>
          </cell>
          <cell r="D4469" t="str">
            <v>17 พ.ย. 42</v>
          </cell>
          <cell r="E4469">
            <v>1495.33</v>
          </cell>
          <cell r="F4469">
            <v>0</v>
          </cell>
          <cell r="G4469">
            <v>20</v>
          </cell>
          <cell r="H4469">
            <v>36.869999999999997</v>
          </cell>
          <cell r="I4469">
            <v>36.869999999999997</v>
          </cell>
          <cell r="J4469">
            <v>1458.46</v>
          </cell>
          <cell r="K4469" t="str">
            <v>902</v>
          </cell>
        </row>
        <row r="4470">
          <cell r="A4470" t="str">
            <v>110400000</v>
          </cell>
          <cell r="B4470" t="str">
            <v>902C2FA0008</v>
          </cell>
          <cell r="C4470" t="str">
            <v>ตู้เสื้อผ้า</v>
          </cell>
          <cell r="D4470" t="str">
            <v>17 พ.ย. 42</v>
          </cell>
          <cell r="E4470">
            <v>2149.5300000000002</v>
          </cell>
          <cell r="F4470">
            <v>0</v>
          </cell>
          <cell r="G4470">
            <v>20</v>
          </cell>
          <cell r="H4470">
            <v>53</v>
          </cell>
          <cell r="I4470">
            <v>53</v>
          </cell>
          <cell r="J4470">
            <v>2096.5300000000002</v>
          </cell>
          <cell r="K4470" t="str">
            <v>902</v>
          </cell>
        </row>
        <row r="4471">
          <cell r="A4471" t="str">
            <v>110400000</v>
          </cell>
          <cell r="B4471" t="str">
            <v>902C2IC0001</v>
          </cell>
          <cell r="C4471" t="str">
            <v>ค่าตกแต่งภายใน สนง.</v>
          </cell>
          <cell r="D4471" t="str">
            <v>19 พ.ย. 41</v>
          </cell>
          <cell r="E4471">
            <v>205331.75</v>
          </cell>
          <cell r="F4471">
            <v>0</v>
          </cell>
          <cell r="G4471">
            <v>20</v>
          </cell>
          <cell r="H4471">
            <v>45904.35</v>
          </cell>
          <cell r="I4471">
            <v>45904.35</v>
          </cell>
          <cell r="J4471">
            <v>159427.4</v>
          </cell>
          <cell r="K4471" t="str">
            <v>902</v>
          </cell>
        </row>
        <row r="4472">
          <cell r="A4472" t="str">
            <v>110400000</v>
          </cell>
          <cell r="B4472" t="str">
            <v>902C2MU0000</v>
          </cell>
          <cell r="C4472" t="str">
            <v>มู่ลี่ปรับแสง</v>
          </cell>
          <cell r="D4472" t="str">
            <v>23 พ.ย. 41</v>
          </cell>
          <cell r="E4472">
            <v>2425</v>
          </cell>
          <cell r="F4472">
            <v>0</v>
          </cell>
          <cell r="G4472">
            <v>20</v>
          </cell>
          <cell r="H4472">
            <v>536.79999999999995</v>
          </cell>
          <cell r="I4472">
            <v>536.79999999999995</v>
          </cell>
          <cell r="J4472">
            <v>1888.2</v>
          </cell>
          <cell r="K4472" t="str">
            <v>902</v>
          </cell>
        </row>
        <row r="4473">
          <cell r="A4473" t="str">
            <v>110400000</v>
          </cell>
          <cell r="B4473" t="str">
            <v>902C2MU0001</v>
          </cell>
          <cell r="C4473" t="str">
            <v>มู่ลี่ปรับแสง</v>
          </cell>
          <cell r="D4473" t="str">
            <v>23 พ.ย. 41</v>
          </cell>
          <cell r="E4473">
            <v>2425</v>
          </cell>
          <cell r="F4473">
            <v>0</v>
          </cell>
          <cell r="G4473">
            <v>20</v>
          </cell>
          <cell r="H4473">
            <v>536.79999999999995</v>
          </cell>
          <cell r="I4473">
            <v>536.79999999999995</v>
          </cell>
          <cell r="J4473">
            <v>1888.2</v>
          </cell>
          <cell r="K4473" t="str">
            <v>902</v>
          </cell>
        </row>
        <row r="4474">
          <cell r="A4474" t="str">
            <v>110400000</v>
          </cell>
          <cell r="B4474" t="str">
            <v>902C2TA001</v>
          </cell>
          <cell r="C4474" t="str">
            <v>โต๊ะรับประทานอาหาร</v>
          </cell>
          <cell r="D4474" t="str">
            <v>2 ก.พ. 42</v>
          </cell>
          <cell r="E4474">
            <v>509.09</v>
          </cell>
          <cell r="F4474">
            <v>0</v>
          </cell>
          <cell r="G4474">
            <v>20</v>
          </cell>
          <cell r="H4474">
            <v>0</v>
          </cell>
          <cell r="I4474">
            <v>0</v>
          </cell>
          <cell r="J4474">
            <v>509.09</v>
          </cell>
        </row>
        <row r="4475">
          <cell r="A4475" t="str">
            <v>110400000</v>
          </cell>
          <cell r="B4475" t="str">
            <v>903C2AS036</v>
          </cell>
          <cell r="C4475" t="str">
            <v>ที่นอน</v>
          </cell>
          <cell r="D4475" t="str">
            <v>6 ส.ค. 42</v>
          </cell>
          <cell r="E4475">
            <v>1120.9000000000001</v>
          </cell>
          <cell r="F4475">
            <v>0</v>
          </cell>
          <cell r="G4475">
            <v>20</v>
          </cell>
          <cell r="H4475">
            <v>90.91</v>
          </cell>
          <cell r="I4475">
            <v>90.91</v>
          </cell>
          <cell r="J4475">
            <v>1029.99</v>
          </cell>
          <cell r="K4475" t="str">
            <v>903</v>
          </cell>
        </row>
        <row r="4476">
          <cell r="A4476" t="str">
            <v>110400000</v>
          </cell>
          <cell r="B4476" t="str">
            <v>903C2AS037</v>
          </cell>
          <cell r="C4476" t="str">
            <v>ตู้เสื้อผ้า</v>
          </cell>
          <cell r="D4476" t="str">
            <v>6 ส.ค. 42</v>
          </cell>
          <cell r="E4476">
            <v>1869.15</v>
          </cell>
          <cell r="F4476">
            <v>0</v>
          </cell>
          <cell r="G4476">
            <v>20</v>
          </cell>
          <cell r="H4476">
            <v>151.59</v>
          </cell>
          <cell r="I4476">
            <v>151.59</v>
          </cell>
          <cell r="J4476">
            <v>1717.56</v>
          </cell>
          <cell r="K4476" t="str">
            <v>903</v>
          </cell>
        </row>
        <row r="4477">
          <cell r="A4477" t="str">
            <v>110400000</v>
          </cell>
          <cell r="B4477" t="str">
            <v>903C2AS038</v>
          </cell>
          <cell r="C4477" t="str">
            <v>เตียงนอน</v>
          </cell>
          <cell r="D4477" t="str">
            <v>6 ส.ค. 42</v>
          </cell>
          <cell r="E4477">
            <v>2149.54</v>
          </cell>
          <cell r="F4477">
            <v>0</v>
          </cell>
          <cell r="G4477">
            <v>20</v>
          </cell>
          <cell r="H4477">
            <v>174.3</v>
          </cell>
          <cell r="I4477">
            <v>174.3</v>
          </cell>
          <cell r="J4477">
            <v>1975.24</v>
          </cell>
          <cell r="K4477" t="str">
            <v>903</v>
          </cell>
        </row>
        <row r="4478">
          <cell r="A4478" t="str">
            <v>110400000</v>
          </cell>
          <cell r="B4478" t="str">
            <v>903C2AS049</v>
          </cell>
          <cell r="C4478" t="str">
            <v>ตกแต่งอาคารสำนักงาน</v>
          </cell>
          <cell r="D4478" t="str">
            <v>14 ก.ย. 42</v>
          </cell>
          <cell r="E4478">
            <v>14675</v>
          </cell>
          <cell r="F4478">
            <v>0</v>
          </cell>
          <cell r="G4478">
            <v>20</v>
          </cell>
          <cell r="H4478">
            <v>876.47</v>
          </cell>
          <cell r="I4478">
            <v>876.47</v>
          </cell>
          <cell r="J4478">
            <v>13798.53</v>
          </cell>
          <cell r="K4478" t="str">
            <v>903</v>
          </cell>
        </row>
        <row r="4479">
          <cell r="A4479" t="str">
            <v>110400000</v>
          </cell>
          <cell r="B4479" t="str">
            <v>903C2BD001</v>
          </cell>
          <cell r="C4479" t="str">
            <v>เตียงนอน</v>
          </cell>
          <cell r="D4479" t="str">
            <v>5 เม.ย. 42</v>
          </cell>
          <cell r="E4479">
            <v>2124</v>
          </cell>
          <cell r="F4479">
            <v>0</v>
          </cell>
          <cell r="G4479">
            <v>20</v>
          </cell>
          <cell r="H4479">
            <v>315.42</v>
          </cell>
          <cell r="I4479">
            <v>315.42</v>
          </cell>
          <cell r="J4479">
            <v>1808.58</v>
          </cell>
          <cell r="K4479" t="str">
            <v>903</v>
          </cell>
        </row>
        <row r="4480">
          <cell r="A4480" t="str">
            <v>110400000</v>
          </cell>
          <cell r="B4480" t="str">
            <v>903C2FA0001</v>
          </cell>
          <cell r="C4480" t="str">
            <v>ป้ายโครงเหล็ก</v>
          </cell>
          <cell r="D4480" t="str">
            <v>13 ม.ค. 42</v>
          </cell>
          <cell r="E4480">
            <v>34260</v>
          </cell>
          <cell r="F4480">
            <v>0</v>
          </cell>
          <cell r="G4480">
            <v>20</v>
          </cell>
          <cell r="H4480">
            <v>6626.73</v>
          </cell>
          <cell r="I4480">
            <v>6626.73</v>
          </cell>
          <cell r="J4480">
            <v>27633.27</v>
          </cell>
          <cell r="K4480" t="str">
            <v>903</v>
          </cell>
        </row>
        <row r="4481">
          <cell r="A4481" t="str">
            <v>110400000</v>
          </cell>
          <cell r="B4481" t="str">
            <v>903C2FA0002</v>
          </cell>
          <cell r="C4481" t="str">
            <v>โต๊ะอาหาร</v>
          </cell>
          <cell r="D4481" t="str">
            <v>12 ก.พ. 42</v>
          </cell>
          <cell r="E4481">
            <v>600</v>
          </cell>
          <cell r="F4481">
            <v>0</v>
          </cell>
          <cell r="G4481">
            <v>20</v>
          </cell>
          <cell r="H4481">
            <v>106.17</v>
          </cell>
          <cell r="I4481">
            <v>106.17</v>
          </cell>
          <cell r="J4481">
            <v>493.83</v>
          </cell>
          <cell r="K4481" t="str">
            <v>903</v>
          </cell>
        </row>
        <row r="4482">
          <cell r="A4482" t="str">
            <v>110400000</v>
          </cell>
          <cell r="B4482" t="str">
            <v>903C2FA0003</v>
          </cell>
          <cell r="C4482" t="str">
            <v>ตู้ทึบ</v>
          </cell>
          <cell r="D4482" t="str">
            <v>5 เม.ย. 42</v>
          </cell>
          <cell r="E4482">
            <v>1869.16</v>
          </cell>
          <cell r="F4482">
            <v>0</v>
          </cell>
          <cell r="G4482">
            <v>20</v>
          </cell>
          <cell r="H4482">
            <v>277.57</v>
          </cell>
          <cell r="I4482">
            <v>277.57</v>
          </cell>
          <cell r="J4482">
            <v>1591.59</v>
          </cell>
          <cell r="K4482" t="str">
            <v>903</v>
          </cell>
        </row>
        <row r="4483">
          <cell r="A4483" t="str">
            <v>110400000</v>
          </cell>
          <cell r="B4483" t="str">
            <v>903C2FA0004</v>
          </cell>
          <cell r="C4483" t="str">
            <v>เตียงนอน</v>
          </cell>
          <cell r="D4483" t="str">
            <v>5 เม.ย. 42</v>
          </cell>
          <cell r="E4483">
            <v>2149.5300000000002</v>
          </cell>
          <cell r="F4483">
            <v>0</v>
          </cell>
          <cell r="G4483">
            <v>20</v>
          </cell>
          <cell r="H4483">
            <v>319.16000000000003</v>
          </cell>
          <cell r="I4483">
            <v>319.16000000000003</v>
          </cell>
          <cell r="J4483">
            <v>1830.37</v>
          </cell>
          <cell r="K4483" t="str">
            <v>903</v>
          </cell>
        </row>
        <row r="4484">
          <cell r="A4484" t="str">
            <v>110400000</v>
          </cell>
          <cell r="B4484" t="str">
            <v>903C2FA0005</v>
          </cell>
          <cell r="C4484" t="str">
            <v>ที่นอน</v>
          </cell>
          <cell r="D4484" t="str">
            <v>5 เม.ย. 42</v>
          </cell>
          <cell r="E4484">
            <v>1121.5</v>
          </cell>
          <cell r="F4484">
            <v>0</v>
          </cell>
          <cell r="G4484">
            <v>20</v>
          </cell>
          <cell r="H4484">
            <v>166.55</v>
          </cell>
          <cell r="I4484">
            <v>166.55</v>
          </cell>
          <cell r="J4484">
            <v>954.95</v>
          </cell>
          <cell r="K4484" t="str">
            <v>903</v>
          </cell>
        </row>
        <row r="4485">
          <cell r="A4485" t="str">
            <v>110400000</v>
          </cell>
          <cell r="B4485" t="str">
            <v>903C2IC0001</v>
          </cell>
          <cell r="C4485" t="str">
            <v>ตกแต่งภายในสนง.</v>
          </cell>
          <cell r="D4485" t="str">
            <v>5 ต.ค. 41</v>
          </cell>
          <cell r="E4485">
            <v>54700</v>
          </cell>
          <cell r="F4485">
            <v>0</v>
          </cell>
          <cell r="G4485">
            <v>20</v>
          </cell>
          <cell r="H4485">
            <v>13577.59</v>
          </cell>
          <cell r="I4485">
            <v>13577.59</v>
          </cell>
          <cell r="J4485">
            <v>41122.410000000003</v>
          </cell>
          <cell r="K4485" t="str">
            <v>903</v>
          </cell>
        </row>
        <row r="4486">
          <cell r="A4486" t="str">
            <v>110400000</v>
          </cell>
          <cell r="B4486" t="str">
            <v>903C2MT001</v>
          </cell>
          <cell r="C4486" t="str">
            <v>ที่นอน</v>
          </cell>
          <cell r="D4486" t="str">
            <v>5 เม.ย. 42</v>
          </cell>
          <cell r="E4486">
            <v>1121.49</v>
          </cell>
          <cell r="F4486">
            <v>0</v>
          </cell>
          <cell r="G4486">
            <v>20</v>
          </cell>
          <cell r="H4486">
            <v>166.55</v>
          </cell>
          <cell r="I4486">
            <v>166.55</v>
          </cell>
          <cell r="J4486">
            <v>954.94</v>
          </cell>
          <cell r="K4486" t="str">
            <v>903</v>
          </cell>
        </row>
        <row r="4487">
          <cell r="A4487" t="str">
            <v>110400000</v>
          </cell>
          <cell r="B4487" t="str">
            <v>903C2MU0001</v>
          </cell>
          <cell r="C4487" t="str">
            <v>มู่ลี่บังแสง</v>
          </cell>
          <cell r="D4487" t="str">
            <v>17 พ.ย. 41</v>
          </cell>
          <cell r="E4487">
            <v>17318</v>
          </cell>
          <cell r="F4487">
            <v>0</v>
          </cell>
          <cell r="G4487">
            <v>20</v>
          </cell>
          <cell r="H4487">
            <v>3890.63</v>
          </cell>
          <cell r="I4487">
            <v>3890.63</v>
          </cell>
          <cell r="J4487">
            <v>13427.37</v>
          </cell>
          <cell r="K4487" t="str">
            <v>903</v>
          </cell>
        </row>
        <row r="4488">
          <cell r="A4488" t="str">
            <v>110400000</v>
          </cell>
          <cell r="B4488" t="str">
            <v>903C2NO001</v>
          </cell>
          <cell r="C4488" t="str">
            <v>ป้ายสำนักงาน</v>
          </cell>
          <cell r="D4488" t="str">
            <v>13 ม.ค. 42</v>
          </cell>
          <cell r="E4488">
            <v>34260</v>
          </cell>
          <cell r="F4488">
            <v>0</v>
          </cell>
          <cell r="G4488">
            <v>20</v>
          </cell>
          <cell r="H4488">
            <v>6626.73</v>
          </cell>
          <cell r="I4488">
            <v>6626.73</v>
          </cell>
          <cell r="J4488">
            <v>27633.27</v>
          </cell>
          <cell r="K4488" t="str">
            <v>903</v>
          </cell>
        </row>
        <row r="4489">
          <cell r="A4489" t="str">
            <v>110400000</v>
          </cell>
          <cell r="B4489" t="str">
            <v>903C2TA001</v>
          </cell>
          <cell r="C4489" t="str">
            <v>โต๊ะทานอาหาร</v>
          </cell>
          <cell r="D4489" t="str">
            <v>12 ก.พ. 42</v>
          </cell>
          <cell r="E4489">
            <v>600</v>
          </cell>
          <cell r="F4489">
            <v>0</v>
          </cell>
          <cell r="G4489">
            <v>20</v>
          </cell>
          <cell r="H4489">
            <v>106.17</v>
          </cell>
          <cell r="I4489">
            <v>106.17</v>
          </cell>
          <cell r="J4489">
            <v>493.83</v>
          </cell>
          <cell r="K4489" t="str">
            <v>903</v>
          </cell>
        </row>
        <row r="4490">
          <cell r="A4490" t="str">
            <v>110400000</v>
          </cell>
          <cell r="B4490" t="str">
            <v>904C2BH0001</v>
          </cell>
          <cell r="C4490" t="str">
            <v>พระพุทธชินราช</v>
          </cell>
          <cell r="D4490" t="str">
            <v>5 ส.ค. 41</v>
          </cell>
          <cell r="E4490">
            <v>1850</v>
          </cell>
          <cell r="F4490">
            <v>0</v>
          </cell>
          <cell r="G4490">
            <v>20</v>
          </cell>
          <cell r="H4490">
            <v>520.99</v>
          </cell>
          <cell r="I4490">
            <v>520.99</v>
          </cell>
          <cell r="J4490">
            <v>1329.01</v>
          </cell>
          <cell r="K4490" t="str">
            <v>904</v>
          </cell>
        </row>
        <row r="4491">
          <cell r="A4491" t="str">
            <v>110400000</v>
          </cell>
          <cell r="B4491" t="str">
            <v>904C2FA0002</v>
          </cell>
          <cell r="C4491" t="str">
            <v>ตกแต่งสำนักงาน</v>
          </cell>
          <cell r="D4491" t="str">
            <v>21 ม.ค. 42</v>
          </cell>
          <cell r="E4491">
            <v>121810</v>
          </cell>
          <cell r="F4491">
            <v>0</v>
          </cell>
          <cell r="G4491">
            <v>20</v>
          </cell>
          <cell r="H4491">
            <v>23027.11</v>
          </cell>
          <cell r="I4491">
            <v>23027.11</v>
          </cell>
          <cell r="J4491">
            <v>98782.89</v>
          </cell>
          <cell r="K4491" t="str">
            <v>904</v>
          </cell>
        </row>
        <row r="4492">
          <cell r="A4492" t="str">
            <v>110400000</v>
          </cell>
          <cell r="B4492" t="str">
            <v>904C2FA0003</v>
          </cell>
          <cell r="C4492" t="str">
            <v>ป้ายโครงเหล็ก</v>
          </cell>
          <cell r="D4492" t="str">
            <v>13 ม.ค. 42</v>
          </cell>
          <cell r="E4492">
            <v>34260</v>
          </cell>
          <cell r="F4492">
            <v>0</v>
          </cell>
          <cell r="G4492">
            <v>20</v>
          </cell>
          <cell r="H4492">
            <v>6626.73</v>
          </cell>
          <cell r="I4492">
            <v>6626.73</v>
          </cell>
          <cell r="J4492">
            <v>27633.27</v>
          </cell>
          <cell r="K4492" t="str">
            <v>904</v>
          </cell>
        </row>
        <row r="4493">
          <cell r="A4493" t="str">
            <v>110400000</v>
          </cell>
          <cell r="B4493" t="str">
            <v>904C2FA0004</v>
          </cell>
          <cell r="C4493" t="str">
            <v>เหล็กดัด</v>
          </cell>
          <cell r="D4493" t="str">
            <v>15 ก.พ. 42</v>
          </cell>
          <cell r="E4493">
            <v>11000</v>
          </cell>
          <cell r="F4493">
            <v>0</v>
          </cell>
          <cell r="G4493">
            <v>20</v>
          </cell>
          <cell r="H4493">
            <v>1928.76</v>
          </cell>
          <cell r="I4493">
            <v>1928.76</v>
          </cell>
          <cell r="J4493">
            <v>9071.24</v>
          </cell>
          <cell r="K4493" t="str">
            <v>904</v>
          </cell>
        </row>
        <row r="4494">
          <cell r="A4494" t="str">
            <v>110400000</v>
          </cell>
          <cell r="B4494" t="str">
            <v>904C2IC001</v>
          </cell>
          <cell r="C4494" t="str">
            <v>ส่วนปรัปปรุงสำนักงาน</v>
          </cell>
          <cell r="D4494" t="str">
            <v>15 ก.พ. 42</v>
          </cell>
          <cell r="E4494">
            <v>11000</v>
          </cell>
          <cell r="F4494">
            <v>0</v>
          </cell>
          <cell r="G4494">
            <v>20</v>
          </cell>
          <cell r="H4494">
            <v>1928.76</v>
          </cell>
          <cell r="I4494">
            <v>1928.76</v>
          </cell>
          <cell r="J4494">
            <v>9071.24</v>
          </cell>
          <cell r="K4494" t="str">
            <v>904</v>
          </cell>
        </row>
        <row r="4495">
          <cell r="A4495" t="str">
            <v>110400000</v>
          </cell>
          <cell r="B4495" t="str">
            <v>904C2NO001</v>
          </cell>
          <cell r="C4495" t="str">
            <v>ป้ายสำนักงาน</v>
          </cell>
          <cell r="D4495" t="str">
            <v>13 ม.ค. 42</v>
          </cell>
          <cell r="E4495">
            <v>34260</v>
          </cell>
          <cell r="F4495">
            <v>0</v>
          </cell>
          <cell r="G4495">
            <v>20</v>
          </cell>
          <cell r="H4495">
            <v>6626.73</v>
          </cell>
          <cell r="I4495">
            <v>6626.73</v>
          </cell>
          <cell r="J4495">
            <v>27633.27</v>
          </cell>
          <cell r="K4495" t="str">
            <v>904</v>
          </cell>
        </row>
        <row r="4496">
          <cell r="A4496" t="str">
            <v>110400000</v>
          </cell>
          <cell r="B4496" t="str">
            <v>905C2AS0046</v>
          </cell>
          <cell r="C4496" t="str">
            <v>ประตูเหล็กดัด</v>
          </cell>
          <cell r="D4496" t="str">
            <v>9 ก.ย. 42</v>
          </cell>
          <cell r="E4496">
            <v>1800</v>
          </cell>
          <cell r="F4496">
            <v>0</v>
          </cell>
          <cell r="G4496">
            <v>20</v>
          </cell>
          <cell r="H4496">
            <v>112.45</v>
          </cell>
          <cell r="I4496">
            <v>112.45</v>
          </cell>
          <cell r="J4496">
            <v>1687.55</v>
          </cell>
          <cell r="K4496" t="str">
            <v>905</v>
          </cell>
        </row>
        <row r="4497">
          <cell r="A4497" t="str">
            <v>110400000</v>
          </cell>
          <cell r="B4497" t="str">
            <v>905C2AS045</v>
          </cell>
          <cell r="C4497" t="str">
            <v>ประตูเหล็กดัด</v>
          </cell>
          <cell r="D4497" t="str">
            <v>9 ก.ย. 42</v>
          </cell>
          <cell r="E4497">
            <v>1800</v>
          </cell>
          <cell r="F4497">
            <v>0</v>
          </cell>
          <cell r="G4497">
            <v>20</v>
          </cell>
          <cell r="H4497">
            <v>112.45</v>
          </cell>
          <cell r="I4497">
            <v>112.45</v>
          </cell>
          <cell r="J4497">
            <v>1687.55</v>
          </cell>
          <cell r="K4497" t="str">
            <v>905</v>
          </cell>
        </row>
        <row r="4498">
          <cell r="A4498" t="str">
            <v>110400000</v>
          </cell>
          <cell r="B4498" t="str">
            <v>905C2AS047</v>
          </cell>
          <cell r="C4498" t="str">
            <v>ประตูเหล็กดัดพร้อมมุ้งลวด</v>
          </cell>
          <cell r="D4498" t="str">
            <v>9 ก.ย. 42</v>
          </cell>
          <cell r="E4498">
            <v>2400</v>
          </cell>
          <cell r="F4498">
            <v>0</v>
          </cell>
          <cell r="G4498">
            <v>20</v>
          </cell>
          <cell r="H4498">
            <v>149.91999999999999</v>
          </cell>
          <cell r="I4498">
            <v>149.91999999999999</v>
          </cell>
          <cell r="J4498">
            <v>2250.08</v>
          </cell>
          <cell r="K4498" t="str">
            <v>905</v>
          </cell>
        </row>
        <row r="4499">
          <cell r="A4499" t="str">
            <v>110400000</v>
          </cell>
          <cell r="B4499" t="str">
            <v>905C2AS048</v>
          </cell>
          <cell r="C4499" t="str">
            <v>มุ้งลวด 5 บาน</v>
          </cell>
          <cell r="D4499" t="str">
            <v>9 ก.ย. 42</v>
          </cell>
          <cell r="E4499">
            <v>1000</v>
          </cell>
          <cell r="F4499">
            <v>0</v>
          </cell>
          <cell r="G4499">
            <v>20</v>
          </cell>
          <cell r="H4499">
            <v>62.47</v>
          </cell>
          <cell r="I4499">
            <v>62.47</v>
          </cell>
          <cell r="J4499">
            <v>937.53</v>
          </cell>
          <cell r="K4499" t="str">
            <v>905</v>
          </cell>
        </row>
        <row r="4500">
          <cell r="A4500" t="str">
            <v>110400000</v>
          </cell>
          <cell r="B4500" t="str">
            <v>905C2FA0001</v>
          </cell>
          <cell r="C4500" t="str">
            <v>ป้ายโครงเหล็ก</v>
          </cell>
          <cell r="D4500" t="str">
            <v>13 ม.ค. 42</v>
          </cell>
          <cell r="E4500">
            <v>34260</v>
          </cell>
          <cell r="F4500">
            <v>0</v>
          </cell>
          <cell r="G4500">
            <v>20</v>
          </cell>
          <cell r="H4500">
            <v>6626.73</v>
          </cell>
          <cell r="I4500">
            <v>6626.73</v>
          </cell>
          <cell r="J4500">
            <v>27633.27</v>
          </cell>
          <cell r="K4500" t="str">
            <v>905</v>
          </cell>
        </row>
        <row r="4501">
          <cell r="A4501" t="str">
            <v>110400000</v>
          </cell>
          <cell r="B4501" t="str">
            <v>905C2FA0002</v>
          </cell>
          <cell r="C4501" t="str">
            <v>เตียงเหล็ก</v>
          </cell>
          <cell r="D4501" t="str">
            <v>4 ม.ค. 42</v>
          </cell>
          <cell r="E4501">
            <v>2200</v>
          </cell>
          <cell r="F4501">
            <v>0</v>
          </cell>
          <cell r="G4501">
            <v>20</v>
          </cell>
          <cell r="H4501">
            <v>436.36</v>
          </cell>
          <cell r="I4501">
            <v>436.36</v>
          </cell>
          <cell r="J4501">
            <v>1763.64</v>
          </cell>
          <cell r="K4501" t="str">
            <v>905</v>
          </cell>
        </row>
        <row r="4502">
          <cell r="A4502" t="str">
            <v>110400000</v>
          </cell>
          <cell r="B4502" t="str">
            <v>905C2FA0003</v>
          </cell>
          <cell r="C4502" t="str">
            <v>อุปกรณ์ตกแต่งสำนักงาน</v>
          </cell>
          <cell r="D4502" t="str">
            <v>5 มี.ค. 42</v>
          </cell>
          <cell r="E4502">
            <v>5910</v>
          </cell>
          <cell r="F4502">
            <v>0</v>
          </cell>
          <cell r="G4502">
            <v>20</v>
          </cell>
          <cell r="H4502">
            <v>977.99</v>
          </cell>
          <cell r="I4502">
            <v>977.99</v>
          </cell>
          <cell r="J4502">
            <v>4932.01</v>
          </cell>
          <cell r="K4502" t="str">
            <v>100</v>
          </cell>
        </row>
        <row r="4503">
          <cell r="A4503" t="str">
            <v>110400000</v>
          </cell>
          <cell r="B4503" t="str">
            <v>905C2FA0004</v>
          </cell>
          <cell r="C4503" t="str">
            <v>ตู้เสื้อผ้า</v>
          </cell>
          <cell r="D4503" t="str">
            <v>4 ม.ค. 42</v>
          </cell>
          <cell r="E4503">
            <v>2100</v>
          </cell>
          <cell r="F4503">
            <v>0</v>
          </cell>
          <cell r="G4503">
            <v>20</v>
          </cell>
          <cell r="H4503">
            <v>416.54</v>
          </cell>
          <cell r="I4503">
            <v>416.54</v>
          </cell>
          <cell r="J4503">
            <v>1683.46</v>
          </cell>
          <cell r="K4503" t="str">
            <v>905</v>
          </cell>
        </row>
        <row r="4504">
          <cell r="A4504" t="str">
            <v>110400000</v>
          </cell>
          <cell r="B4504" t="str">
            <v>905C2FA0005</v>
          </cell>
          <cell r="C4504" t="str">
            <v>ตู้เสื้อผ้า</v>
          </cell>
          <cell r="D4504" t="str">
            <v>12 เม.ย. 42</v>
          </cell>
          <cell r="E4504">
            <v>2100</v>
          </cell>
          <cell r="F4504">
            <v>0</v>
          </cell>
          <cell r="G4504">
            <v>20</v>
          </cell>
          <cell r="H4504">
            <v>303.77</v>
          </cell>
          <cell r="I4504">
            <v>303.77</v>
          </cell>
          <cell r="J4504">
            <v>1796.23</v>
          </cell>
          <cell r="K4504" t="str">
            <v>905</v>
          </cell>
        </row>
        <row r="4505">
          <cell r="A4505" t="str">
            <v>110400000</v>
          </cell>
          <cell r="B4505" t="str">
            <v>905C2FA003</v>
          </cell>
          <cell r="C4505" t="str">
            <v>ที่นอน</v>
          </cell>
          <cell r="D4505" t="str">
            <v>4 ม.ค. 42</v>
          </cell>
          <cell r="E4505">
            <v>1600</v>
          </cell>
          <cell r="F4505">
            <v>0</v>
          </cell>
          <cell r="G4505">
            <v>20</v>
          </cell>
          <cell r="H4505">
            <v>317.38</v>
          </cell>
          <cell r="I4505">
            <v>317.38</v>
          </cell>
          <cell r="J4505">
            <v>1282.6199999999999</v>
          </cell>
          <cell r="K4505" t="str">
            <v>905</v>
          </cell>
        </row>
        <row r="4506">
          <cell r="A4506" t="str">
            <v>110400000</v>
          </cell>
          <cell r="B4506" t="str">
            <v>905C2IC0001</v>
          </cell>
          <cell r="C4506" t="str">
            <v>ตกแต่งภายในสนง.</v>
          </cell>
          <cell r="D4506" t="str">
            <v>20 ต.ค. 41</v>
          </cell>
          <cell r="E4506">
            <v>55840</v>
          </cell>
          <cell r="F4506">
            <v>0</v>
          </cell>
          <cell r="G4506">
            <v>20</v>
          </cell>
          <cell r="H4506">
            <v>13401.65</v>
          </cell>
          <cell r="I4506">
            <v>13401.65</v>
          </cell>
          <cell r="J4506">
            <v>42438.35</v>
          </cell>
          <cell r="K4506" t="str">
            <v>905</v>
          </cell>
        </row>
        <row r="4507">
          <cell r="A4507" t="str">
            <v>110400000</v>
          </cell>
          <cell r="B4507" t="str">
            <v>905C2MU001</v>
          </cell>
          <cell r="C4507" t="str">
            <v>มู่ลี่</v>
          </cell>
          <cell r="D4507" t="str">
            <v>5 มี.ค. 42</v>
          </cell>
          <cell r="E4507">
            <v>5910</v>
          </cell>
          <cell r="F4507">
            <v>0</v>
          </cell>
          <cell r="G4507">
            <v>20</v>
          </cell>
          <cell r="H4507">
            <v>977.99</v>
          </cell>
          <cell r="I4507">
            <v>977.99</v>
          </cell>
          <cell r="J4507">
            <v>4932.01</v>
          </cell>
          <cell r="K4507" t="str">
            <v>905</v>
          </cell>
        </row>
        <row r="4508">
          <cell r="A4508" t="str">
            <v>110400000</v>
          </cell>
          <cell r="B4508" t="str">
            <v>905C2PT0001</v>
          </cell>
          <cell r="C4508" t="str">
            <v>กระติกน้ำร้อน</v>
          </cell>
          <cell r="D4508" t="str">
            <v>30 พ.ย. 41</v>
          </cell>
          <cell r="E4508">
            <v>780</v>
          </cell>
          <cell r="F4508">
            <v>0</v>
          </cell>
          <cell r="G4508">
            <v>20</v>
          </cell>
          <cell r="H4508">
            <v>169.68</v>
          </cell>
          <cell r="I4508">
            <v>169.68</v>
          </cell>
          <cell r="J4508">
            <v>610.32000000000005</v>
          </cell>
          <cell r="K4508" t="str">
            <v>905</v>
          </cell>
        </row>
        <row r="4509">
          <cell r="A4509" t="str">
            <v>110400000</v>
          </cell>
          <cell r="B4509" t="str">
            <v>906C2BH0001</v>
          </cell>
          <cell r="C4509" t="str">
            <v>พระพุทธชินราช</v>
          </cell>
          <cell r="D4509" t="str">
            <v>5 ส.ค. 41</v>
          </cell>
          <cell r="E4509">
            <v>1850</v>
          </cell>
          <cell r="F4509">
            <v>0</v>
          </cell>
          <cell r="G4509">
            <v>20</v>
          </cell>
          <cell r="H4509">
            <v>520.99</v>
          </cell>
          <cell r="I4509">
            <v>520.99</v>
          </cell>
          <cell r="J4509">
            <v>1329.01</v>
          </cell>
          <cell r="K4509" t="str">
            <v>906</v>
          </cell>
        </row>
        <row r="4510">
          <cell r="A4510" t="str">
            <v>110400000</v>
          </cell>
          <cell r="B4510" t="str">
            <v>906C2FA0001</v>
          </cell>
          <cell r="C4510" t="str">
            <v>ตกแต่งสำนักงาน</v>
          </cell>
          <cell r="D4510" t="str">
            <v>21 ม.ค. 42</v>
          </cell>
          <cell r="E4510">
            <v>111700</v>
          </cell>
          <cell r="F4510">
            <v>0</v>
          </cell>
          <cell r="G4510">
            <v>20</v>
          </cell>
          <cell r="H4510">
            <v>21115.87</v>
          </cell>
          <cell r="I4510">
            <v>21115.87</v>
          </cell>
          <cell r="J4510">
            <v>90584.13</v>
          </cell>
          <cell r="K4510" t="str">
            <v>906</v>
          </cell>
        </row>
        <row r="4511">
          <cell r="A4511" t="str">
            <v>110400000</v>
          </cell>
          <cell r="B4511" t="str">
            <v>906C2FA0002</v>
          </cell>
          <cell r="C4511" t="str">
            <v>ป้ายโครงเหล็ก</v>
          </cell>
          <cell r="D4511" t="str">
            <v>13 ม.ค. 42</v>
          </cell>
          <cell r="E4511">
            <v>34260</v>
          </cell>
          <cell r="F4511">
            <v>0</v>
          </cell>
          <cell r="G4511">
            <v>20</v>
          </cell>
          <cell r="H4511">
            <v>6626.73</v>
          </cell>
          <cell r="I4511">
            <v>6626.73</v>
          </cell>
          <cell r="J4511">
            <v>27633.27</v>
          </cell>
          <cell r="K4511" t="str">
            <v>906</v>
          </cell>
        </row>
        <row r="4512">
          <cell r="A4512" t="str">
            <v>110400000</v>
          </cell>
          <cell r="B4512" t="str">
            <v>906C2FA0003</v>
          </cell>
          <cell r="C4512" t="str">
            <v>ตู้ทึบ</v>
          </cell>
          <cell r="D4512" t="str">
            <v>28 ต.ค. 42</v>
          </cell>
          <cell r="E4512">
            <v>1869.16</v>
          </cell>
          <cell r="F4512">
            <v>0</v>
          </cell>
          <cell r="G4512">
            <v>20</v>
          </cell>
          <cell r="H4512">
            <v>66.58</v>
          </cell>
          <cell r="I4512">
            <v>66.58</v>
          </cell>
          <cell r="J4512">
            <v>1802.58</v>
          </cell>
          <cell r="K4512" t="str">
            <v>906</v>
          </cell>
        </row>
        <row r="4513">
          <cell r="A4513" t="str">
            <v>110400000</v>
          </cell>
          <cell r="B4513" t="str">
            <v>906C2FA0004</v>
          </cell>
          <cell r="C4513" t="str">
            <v>เตียงนอน</v>
          </cell>
          <cell r="D4513" t="str">
            <v>28 ต.ค. 42</v>
          </cell>
          <cell r="E4513">
            <v>1588.78</v>
          </cell>
          <cell r="F4513">
            <v>0</v>
          </cell>
          <cell r="G4513">
            <v>20</v>
          </cell>
          <cell r="H4513">
            <v>56.59</v>
          </cell>
          <cell r="I4513">
            <v>56.59</v>
          </cell>
          <cell r="J4513">
            <v>1532.19</v>
          </cell>
          <cell r="K4513" t="str">
            <v>906</v>
          </cell>
        </row>
        <row r="4514">
          <cell r="A4514" t="str">
            <v>110400000</v>
          </cell>
          <cell r="B4514" t="str">
            <v>906C2FA0005</v>
          </cell>
          <cell r="C4514" t="str">
            <v>ที่นอน</v>
          </cell>
          <cell r="D4514" t="str">
            <v>28 ต.ค. 42</v>
          </cell>
          <cell r="E4514">
            <v>1401.87</v>
          </cell>
          <cell r="F4514">
            <v>0</v>
          </cell>
          <cell r="G4514">
            <v>20</v>
          </cell>
          <cell r="H4514">
            <v>49.92</v>
          </cell>
          <cell r="I4514">
            <v>49.92</v>
          </cell>
          <cell r="J4514">
            <v>1351.95</v>
          </cell>
          <cell r="K4514" t="str">
            <v>906</v>
          </cell>
        </row>
        <row r="4515">
          <cell r="A4515" t="str">
            <v>110400000</v>
          </cell>
          <cell r="B4515" t="str">
            <v>906C2KB0001</v>
          </cell>
          <cell r="C4515" t="str">
            <v>ตู้เย็น</v>
          </cell>
          <cell r="D4515" t="str">
            <v>22 ธ.ค. 42</v>
          </cell>
          <cell r="E4515">
            <v>5100</v>
          </cell>
          <cell r="F4515">
            <v>0</v>
          </cell>
          <cell r="G4515">
            <v>20</v>
          </cell>
          <cell r="H4515">
            <v>27.95</v>
          </cell>
          <cell r="I4515">
            <v>27.95</v>
          </cell>
          <cell r="J4515">
            <v>5072.05</v>
          </cell>
          <cell r="K4515" t="str">
            <v>906</v>
          </cell>
        </row>
        <row r="4516">
          <cell r="A4516" t="str">
            <v>110400000</v>
          </cell>
          <cell r="B4516" t="str">
            <v>906C2MT0002</v>
          </cell>
          <cell r="C4516" t="str">
            <v>เตียงนอน</v>
          </cell>
          <cell r="D4516" t="str">
            <v>2 ธ.ค. 41</v>
          </cell>
          <cell r="E4516">
            <v>1545.45</v>
          </cell>
          <cell r="F4516">
            <v>0</v>
          </cell>
          <cell r="G4516">
            <v>20</v>
          </cell>
          <cell r="H4516">
            <v>334.46</v>
          </cell>
          <cell r="I4516">
            <v>334.46</v>
          </cell>
          <cell r="J4516">
            <v>1210.99</v>
          </cell>
          <cell r="K4516" t="str">
            <v>906</v>
          </cell>
        </row>
        <row r="4517">
          <cell r="A4517" t="str">
            <v>110400000</v>
          </cell>
          <cell r="B4517" t="str">
            <v>906C2MT0004</v>
          </cell>
          <cell r="C4517" t="str">
            <v>ที่นอนฟองน้ำ</v>
          </cell>
          <cell r="D4517" t="str">
            <v>2 ธ.ค. 41</v>
          </cell>
          <cell r="E4517">
            <v>1454.55</v>
          </cell>
          <cell r="F4517">
            <v>0</v>
          </cell>
          <cell r="G4517">
            <v>20</v>
          </cell>
          <cell r="H4517">
            <v>314.83999999999997</v>
          </cell>
          <cell r="I4517">
            <v>314.83999999999997</v>
          </cell>
          <cell r="J4517">
            <v>1139.71</v>
          </cell>
          <cell r="K4517" t="str">
            <v>906</v>
          </cell>
        </row>
        <row r="4518">
          <cell r="A4518" t="str">
            <v>110400000</v>
          </cell>
          <cell r="B4518" t="str">
            <v>906C2MT0005</v>
          </cell>
          <cell r="C4518" t="str">
            <v>ที่นอนฟองน้ำ</v>
          </cell>
          <cell r="D4518" t="str">
            <v>2 ธ.ค. 41</v>
          </cell>
          <cell r="E4518">
            <v>1454.55</v>
          </cell>
          <cell r="F4518">
            <v>0</v>
          </cell>
          <cell r="G4518">
            <v>20</v>
          </cell>
          <cell r="H4518">
            <v>314.83999999999997</v>
          </cell>
          <cell r="I4518">
            <v>314.83999999999997</v>
          </cell>
          <cell r="J4518">
            <v>1139.71</v>
          </cell>
          <cell r="K4518" t="str">
            <v>906</v>
          </cell>
        </row>
        <row r="4519">
          <cell r="A4519" t="str">
            <v>110400000</v>
          </cell>
          <cell r="B4519" t="str">
            <v>906C2TU0001</v>
          </cell>
          <cell r="C4519" t="str">
            <v>ตู้เสื้อผ้า</v>
          </cell>
          <cell r="D4519" t="str">
            <v>2 ธ.ค. 41</v>
          </cell>
          <cell r="E4519">
            <v>1909.09</v>
          </cell>
          <cell r="F4519">
            <v>0</v>
          </cell>
          <cell r="G4519">
            <v>20</v>
          </cell>
          <cell r="H4519">
            <v>413.2</v>
          </cell>
          <cell r="I4519">
            <v>413.2</v>
          </cell>
          <cell r="J4519">
            <v>1495.89</v>
          </cell>
          <cell r="K4519" t="str">
            <v>906</v>
          </cell>
        </row>
        <row r="4520">
          <cell r="A4520" t="str">
            <v>110400000</v>
          </cell>
          <cell r="B4520" t="str">
            <v>906C2TU0002</v>
          </cell>
          <cell r="C4520" t="str">
            <v>ตู้เสื้อผ้า</v>
          </cell>
          <cell r="D4520" t="str">
            <v>2 ธ.ค. 41</v>
          </cell>
          <cell r="E4520">
            <v>1909.09</v>
          </cell>
          <cell r="F4520">
            <v>0</v>
          </cell>
          <cell r="G4520">
            <v>20</v>
          </cell>
          <cell r="H4520">
            <v>413.2</v>
          </cell>
          <cell r="I4520">
            <v>413.2</v>
          </cell>
          <cell r="J4520">
            <v>1495.89</v>
          </cell>
          <cell r="K4520" t="str">
            <v>906</v>
          </cell>
        </row>
        <row r="4521">
          <cell r="A4521" t="str">
            <v>110400000</v>
          </cell>
          <cell r="B4521" t="str">
            <v>909C2MT0003</v>
          </cell>
          <cell r="C4521" t="str">
            <v>เตียงนอน</v>
          </cell>
          <cell r="D4521" t="str">
            <v>2 ธ.ค. 41</v>
          </cell>
          <cell r="E4521">
            <v>1545.45</v>
          </cell>
          <cell r="F4521">
            <v>0</v>
          </cell>
          <cell r="G4521">
            <v>20</v>
          </cell>
          <cell r="H4521">
            <v>334.46</v>
          </cell>
          <cell r="I4521">
            <v>334.46</v>
          </cell>
          <cell r="J4521">
            <v>1210.99</v>
          </cell>
          <cell r="K4521" t="str">
            <v>906</v>
          </cell>
        </row>
        <row r="4522">
          <cell r="A4522" t="str">
            <v>110400000</v>
          </cell>
          <cell r="B4522" t="str">
            <v>JV07/046</v>
          </cell>
          <cell r="C4522" t="str">
            <v>งานตกแต่งภายในเพิ่ม</v>
          </cell>
          <cell r="D4522" t="str">
            <v>7 ก.ค. 41</v>
          </cell>
          <cell r="E4522">
            <v>8500</v>
          </cell>
          <cell r="F4522">
            <v>0</v>
          </cell>
          <cell r="G4522">
            <v>20</v>
          </cell>
          <cell r="H4522">
            <v>2529.0300000000002</v>
          </cell>
          <cell r="I4522">
            <v>2529.0300000000002</v>
          </cell>
          <cell r="J4522">
            <v>5970.97</v>
          </cell>
          <cell r="K4522" t="str">
            <v>900</v>
          </cell>
        </row>
        <row r="4523">
          <cell r="A4523" t="str">
            <v>110400000</v>
          </cell>
          <cell r="B4523" t="str">
            <v>JVA12/024</v>
          </cell>
          <cell r="C4523" t="str">
            <v>ติดประตูและหน้าต่าง</v>
          </cell>
          <cell r="D4523" t="str">
            <v>21 ธ.ค. 41</v>
          </cell>
          <cell r="E4523">
            <v>6440</v>
          </cell>
          <cell r="F4523">
            <v>0</v>
          </cell>
          <cell r="G4523">
            <v>20</v>
          </cell>
          <cell r="H4523">
            <v>1326.8</v>
          </cell>
          <cell r="I4523">
            <v>1326.8</v>
          </cell>
          <cell r="J4523">
            <v>5113.2</v>
          </cell>
          <cell r="K4523" t="str">
            <v>303</v>
          </cell>
        </row>
        <row r="4524">
          <cell r="A4524" t="str">
            <v>110400000</v>
          </cell>
          <cell r="B4524" t="str">
            <v>PV11/167-3</v>
          </cell>
          <cell r="C4524" t="str">
            <v>ที่นอน</v>
          </cell>
          <cell r="D4524" t="str">
            <v>6 พ.ย. 41</v>
          </cell>
          <cell r="E4524">
            <v>1091</v>
          </cell>
          <cell r="F4524">
            <v>0</v>
          </cell>
          <cell r="G4524">
            <v>20</v>
          </cell>
          <cell r="H4524">
            <v>251.65</v>
          </cell>
          <cell r="I4524">
            <v>251.65</v>
          </cell>
          <cell r="J4524">
            <v>839.35</v>
          </cell>
          <cell r="K4524" t="str">
            <v>201</v>
          </cell>
        </row>
        <row r="4525">
          <cell r="A4525" t="str">
            <v>110400000</v>
          </cell>
          <cell r="B4525" t="str">
            <v>PV11/170</v>
          </cell>
          <cell r="C4525" t="str">
            <v>เตียงเหล็ก</v>
          </cell>
          <cell r="D4525" t="str">
            <v>10 พ.ย. 41</v>
          </cell>
          <cell r="E4525">
            <v>1700</v>
          </cell>
          <cell r="F4525">
            <v>0</v>
          </cell>
          <cell r="G4525">
            <v>20</v>
          </cell>
          <cell r="H4525">
            <v>388.48</v>
          </cell>
          <cell r="I4525">
            <v>388.48</v>
          </cell>
          <cell r="J4525">
            <v>1311.52</v>
          </cell>
          <cell r="K4525" t="str">
            <v>802</v>
          </cell>
        </row>
        <row r="4526">
          <cell r="A4526" t="str">
            <v>110400000</v>
          </cell>
          <cell r="B4526" t="str">
            <v>PV11/170-1</v>
          </cell>
          <cell r="C4526" t="str">
            <v>เตียงเหล็ก</v>
          </cell>
          <cell r="D4526" t="str">
            <v>10 พ.ย. 41</v>
          </cell>
          <cell r="E4526">
            <v>1700</v>
          </cell>
          <cell r="F4526">
            <v>0</v>
          </cell>
          <cell r="G4526">
            <v>20</v>
          </cell>
          <cell r="H4526">
            <v>388.48</v>
          </cell>
          <cell r="I4526">
            <v>388.48</v>
          </cell>
          <cell r="J4526">
            <v>1311.52</v>
          </cell>
          <cell r="K4526" t="str">
            <v>802</v>
          </cell>
        </row>
        <row r="4527">
          <cell r="A4527" t="str">
            <v>110400000</v>
          </cell>
          <cell r="B4527" t="str">
            <v>PV11/170-2</v>
          </cell>
          <cell r="C4527" t="str">
            <v>เตียงเหล็ก</v>
          </cell>
          <cell r="D4527" t="str">
            <v>10 พ.ย. 41</v>
          </cell>
          <cell r="E4527">
            <v>1700</v>
          </cell>
          <cell r="F4527">
            <v>0</v>
          </cell>
          <cell r="G4527">
            <v>20</v>
          </cell>
          <cell r="H4527">
            <v>388.48</v>
          </cell>
          <cell r="I4527">
            <v>388.48</v>
          </cell>
          <cell r="J4527">
            <v>1311.52</v>
          </cell>
          <cell r="K4527" t="str">
            <v>802</v>
          </cell>
        </row>
        <row r="4528">
          <cell r="A4528" t="str">
            <v>110400000</v>
          </cell>
          <cell r="B4528" t="str">
            <v>PV11/170-3</v>
          </cell>
          <cell r="C4528" t="str">
            <v>เตียงเหล็ก</v>
          </cell>
          <cell r="D4528" t="str">
            <v>10 พ.ย. 41</v>
          </cell>
          <cell r="E4528">
            <v>1700</v>
          </cell>
          <cell r="F4528">
            <v>0</v>
          </cell>
          <cell r="G4528">
            <v>20</v>
          </cell>
          <cell r="H4528">
            <v>388.48</v>
          </cell>
          <cell r="I4528">
            <v>388.48</v>
          </cell>
          <cell r="J4528">
            <v>1311.52</v>
          </cell>
          <cell r="K4528" t="str">
            <v>802</v>
          </cell>
        </row>
        <row r="4529">
          <cell r="A4529" t="str">
            <v>110400000</v>
          </cell>
          <cell r="B4529" t="str">
            <v>PV11/170-4</v>
          </cell>
          <cell r="C4529" t="str">
            <v>ที่นอน</v>
          </cell>
          <cell r="D4529" t="str">
            <v>10 พ.ย. 41</v>
          </cell>
          <cell r="E4529">
            <v>1500</v>
          </cell>
          <cell r="F4529">
            <v>0</v>
          </cell>
          <cell r="G4529">
            <v>20</v>
          </cell>
          <cell r="H4529">
            <v>342.75</v>
          </cell>
          <cell r="I4529">
            <v>342.75</v>
          </cell>
          <cell r="J4529">
            <v>1157.25</v>
          </cell>
          <cell r="K4529" t="str">
            <v>802</v>
          </cell>
        </row>
        <row r="4530">
          <cell r="A4530" t="str">
            <v>110400000</v>
          </cell>
          <cell r="B4530" t="str">
            <v>PV11/170-5</v>
          </cell>
          <cell r="C4530" t="str">
            <v>ที่นอน</v>
          </cell>
          <cell r="D4530" t="str">
            <v>10 พ.ย. 41</v>
          </cell>
          <cell r="E4530">
            <v>1500</v>
          </cell>
          <cell r="F4530">
            <v>0</v>
          </cell>
          <cell r="G4530">
            <v>20</v>
          </cell>
          <cell r="H4530">
            <v>342.75</v>
          </cell>
          <cell r="I4530">
            <v>342.75</v>
          </cell>
          <cell r="J4530">
            <v>1157.25</v>
          </cell>
          <cell r="K4530" t="str">
            <v>802</v>
          </cell>
        </row>
        <row r="4531">
          <cell r="A4531" t="str">
            <v>110400000</v>
          </cell>
          <cell r="B4531" t="str">
            <v>PV11/170-6</v>
          </cell>
          <cell r="C4531" t="str">
            <v>ที่นอน</v>
          </cell>
          <cell r="D4531" t="str">
            <v>10 พ.ย. 41</v>
          </cell>
          <cell r="E4531">
            <v>1500</v>
          </cell>
          <cell r="F4531">
            <v>0</v>
          </cell>
          <cell r="G4531">
            <v>20</v>
          </cell>
          <cell r="H4531">
            <v>342.75</v>
          </cell>
          <cell r="I4531">
            <v>342.75</v>
          </cell>
          <cell r="J4531">
            <v>1157.25</v>
          </cell>
          <cell r="K4531" t="str">
            <v>802</v>
          </cell>
        </row>
        <row r="4532">
          <cell r="A4532" t="str">
            <v>110400000</v>
          </cell>
          <cell r="B4532" t="str">
            <v>PV11/170-7</v>
          </cell>
          <cell r="C4532" t="str">
            <v>ที่นอน</v>
          </cell>
          <cell r="D4532" t="str">
            <v>10 พ.ย. 41</v>
          </cell>
          <cell r="E4532">
            <v>1500</v>
          </cell>
          <cell r="F4532">
            <v>0</v>
          </cell>
          <cell r="G4532">
            <v>20</v>
          </cell>
          <cell r="H4532">
            <v>342.75</v>
          </cell>
          <cell r="I4532">
            <v>342.75</v>
          </cell>
          <cell r="J4532">
            <v>1157.25</v>
          </cell>
          <cell r="K4532" t="str">
            <v>802</v>
          </cell>
        </row>
        <row r="4533">
          <cell r="A4533" t="str">
            <v>110400000</v>
          </cell>
          <cell r="B4533" t="str">
            <v>PV11/193</v>
          </cell>
          <cell r="C4533" t="str">
            <v>ที่นอน</v>
          </cell>
          <cell r="D4533" t="str">
            <v>9 พ.ย. 41</v>
          </cell>
          <cell r="E4533">
            <v>1636.36</v>
          </cell>
          <cell r="F4533">
            <v>0</v>
          </cell>
          <cell r="G4533">
            <v>20</v>
          </cell>
          <cell r="H4533">
            <v>374.84</v>
          </cell>
          <cell r="I4533">
            <v>374.84</v>
          </cell>
          <cell r="J4533">
            <v>1261.52</v>
          </cell>
          <cell r="K4533" t="str">
            <v>309</v>
          </cell>
        </row>
        <row r="4534">
          <cell r="A4534" t="str">
            <v>110400000</v>
          </cell>
          <cell r="B4534" t="str">
            <v>PV11/226-1</v>
          </cell>
          <cell r="C4534" t="str">
            <v>ที่นอน</v>
          </cell>
          <cell r="D4534" t="str">
            <v>12 พ.ย. 41</v>
          </cell>
          <cell r="E4534">
            <v>1272.27</v>
          </cell>
          <cell r="F4534">
            <v>0</v>
          </cell>
          <cell r="G4534">
            <v>20</v>
          </cell>
          <cell r="H4534">
            <v>289.29000000000002</v>
          </cell>
          <cell r="I4534">
            <v>289.29000000000002</v>
          </cell>
          <cell r="J4534">
            <v>982.98</v>
          </cell>
          <cell r="K4534" t="str">
            <v>706</v>
          </cell>
        </row>
        <row r="4535">
          <cell r="A4535" t="str">
            <v>110400000</v>
          </cell>
          <cell r="B4535" t="str">
            <v>PV11/226-2</v>
          </cell>
          <cell r="C4535" t="str">
            <v>เตียงเหล็ก</v>
          </cell>
          <cell r="D4535" t="str">
            <v>12 พ.ย. 41</v>
          </cell>
          <cell r="E4535">
            <v>1636.37</v>
          </cell>
          <cell r="F4535">
            <v>0</v>
          </cell>
          <cell r="G4535">
            <v>20</v>
          </cell>
          <cell r="H4535">
            <v>372.15</v>
          </cell>
          <cell r="I4535">
            <v>372.15</v>
          </cell>
          <cell r="J4535">
            <v>1264.22</v>
          </cell>
          <cell r="K4535" t="str">
            <v>706</v>
          </cell>
        </row>
        <row r="4536">
          <cell r="A4536" t="str">
            <v>110400000</v>
          </cell>
          <cell r="B4536" t="str">
            <v>PV11/281</v>
          </cell>
          <cell r="C4536" t="str">
            <v>ติดตั้งเหล็กดัด</v>
          </cell>
          <cell r="D4536" t="str">
            <v>3 พ.ย. 41</v>
          </cell>
          <cell r="E4536">
            <v>8523</v>
          </cell>
          <cell r="F4536">
            <v>0</v>
          </cell>
          <cell r="G4536">
            <v>20</v>
          </cell>
          <cell r="H4536">
            <v>1980.08</v>
          </cell>
          <cell r="I4536">
            <v>1980.08</v>
          </cell>
          <cell r="J4536">
            <v>6542.92</v>
          </cell>
          <cell r="K4536" t="str">
            <v>700</v>
          </cell>
        </row>
        <row r="4537">
          <cell r="A4537" t="str">
            <v>110400000</v>
          </cell>
          <cell r="B4537" t="str">
            <v>PV12/127-1</v>
          </cell>
          <cell r="C4537" t="str">
            <v>ชั้นวางของ</v>
          </cell>
          <cell r="D4537" t="str">
            <v>6 พ.ย. 41</v>
          </cell>
          <cell r="E4537">
            <v>500</v>
          </cell>
          <cell r="F4537">
            <v>0</v>
          </cell>
          <cell r="G4537">
            <v>20</v>
          </cell>
          <cell r="H4537">
            <v>115.32</v>
          </cell>
          <cell r="I4537">
            <v>115.32</v>
          </cell>
          <cell r="J4537">
            <v>384.68</v>
          </cell>
          <cell r="K4537" t="str">
            <v>806</v>
          </cell>
        </row>
        <row r="4538">
          <cell r="A4538" t="str">
            <v>110400000</v>
          </cell>
          <cell r="B4538" t="str">
            <v>PV12/241</v>
          </cell>
          <cell r="C4538" t="str">
            <v>ตัดตั้งเหล็กดัด</v>
          </cell>
          <cell r="D4538" t="str">
            <v>26 พ.ย. 41</v>
          </cell>
          <cell r="E4538">
            <v>2560</v>
          </cell>
          <cell r="F4538">
            <v>0</v>
          </cell>
          <cell r="G4538">
            <v>20</v>
          </cell>
          <cell r="H4538">
            <v>562.45000000000005</v>
          </cell>
          <cell r="I4538">
            <v>562.45000000000005</v>
          </cell>
          <cell r="J4538">
            <v>1997.55</v>
          </cell>
          <cell r="K4538" t="str">
            <v>305</v>
          </cell>
        </row>
        <row r="4539">
          <cell r="A4539" t="str">
            <v>110400000</v>
          </cell>
          <cell r="B4539" t="str">
            <v>PV12/259</v>
          </cell>
          <cell r="C4539" t="str">
            <v>ติดตั้งเหล็กดัด</v>
          </cell>
          <cell r="D4539" t="str">
            <v>3 ธ.ค. 41</v>
          </cell>
          <cell r="E4539">
            <v>1500</v>
          </cell>
          <cell r="F4539">
            <v>0</v>
          </cell>
          <cell r="G4539">
            <v>20</v>
          </cell>
          <cell r="H4539">
            <v>323.85000000000002</v>
          </cell>
          <cell r="I4539">
            <v>323.85000000000002</v>
          </cell>
          <cell r="J4539">
            <v>1176.1500000000001</v>
          </cell>
          <cell r="K4539" t="str">
            <v>603</v>
          </cell>
        </row>
        <row r="4540">
          <cell r="A4540" t="str">
            <v>110400000</v>
          </cell>
          <cell r="B4540" t="str">
            <v>PV12/268</v>
          </cell>
          <cell r="C4540" t="str">
            <v>ปรับปรุงสนง.ภาค</v>
          </cell>
          <cell r="D4540" t="str">
            <v>18 ธ.ค. 41</v>
          </cell>
          <cell r="E4540">
            <v>7219.07</v>
          </cell>
          <cell r="F4540">
            <v>0</v>
          </cell>
          <cell r="G4540">
            <v>20</v>
          </cell>
          <cell r="H4540">
            <v>1499.23</v>
          </cell>
          <cell r="I4540">
            <v>1499.23</v>
          </cell>
          <cell r="J4540">
            <v>5719.84</v>
          </cell>
          <cell r="K4540" t="str">
            <v>300</v>
          </cell>
        </row>
        <row r="4541">
          <cell r="A4541" t="str">
            <v>110400000</v>
          </cell>
          <cell r="B4541" t="str">
            <v>PV4108127</v>
          </cell>
          <cell r="C4541" t="str">
            <v>เตียงนอน</v>
          </cell>
          <cell r="D4541" t="str">
            <v>29 ก.ค. 41</v>
          </cell>
          <cell r="E4541">
            <v>4700</v>
          </cell>
          <cell r="F4541">
            <v>0</v>
          </cell>
          <cell r="G4541">
            <v>20</v>
          </cell>
          <cell r="H4541">
            <v>1341.8</v>
          </cell>
          <cell r="I4541">
            <v>1341.8</v>
          </cell>
          <cell r="J4541">
            <v>3358.2</v>
          </cell>
          <cell r="K4541" t="str">
            <v>600</v>
          </cell>
        </row>
        <row r="4542">
          <cell r="A4542" t="str">
            <v>110400000</v>
          </cell>
          <cell r="B4542" t="str">
            <v>PV4108127-1</v>
          </cell>
          <cell r="C4542" t="str">
            <v>เตียงนอน</v>
          </cell>
          <cell r="D4542" t="str">
            <v>29 ก.ค. 41</v>
          </cell>
          <cell r="E4542">
            <v>4700</v>
          </cell>
          <cell r="F4542">
            <v>0</v>
          </cell>
          <cell r="G4542">
            <v>20</v>
          </cell>
          <cell r="H4542">
            <v>1341.8</v>
          </cell>
          <cell r="I4542">
            <v>1341.8</v>
          </cell>
          <cell r="J4542">
            <v>3358.2</v>
          </cell>
          <cell r="K4542" t="str">
            <v>600</v>
          </cell>
        </row>
        <row r="4543">
          <cell r="A4543" t="str">
            <v>110400000</v>
          </cell>
          <cell r="B4543" t="str">
            <v>PV4112052</v>
          </cell>
          <cell r="C4543" t="str">
            <v>ระบบไฟฟ้า</v>
          </cell>
          <cell r="D4543" t="str">
            <v>21 ต.ค. 41</v>
          </cell>
          <cell r="E4543">
            <v>2450</v>
          </cell>
          <cell r="F4543">
            <v>0</v>
          </cell>
          <cell r="G4543">
            <v>20</v>
          </cell>
          <cell r="H4543">
            <v>586.66999999999996</v>
          </cell>
          <cell r="I4543">
            <v>586.66999999999996</v>
          </cell>
          <cell r="J4543">
            <v>1863.33</v>
          </cell>
          <cell r="K4543" t="str">
            <v>605</v>
          </cell>
        </row>
        <row r="4544">
          <cell r="A4544" t="str">
            <v>110400000</v>
          </cell>
          <cell r="B4544" t="str">
            <v>PV4112052/1</v>
          </cell>
          <cell r="C4544" t="str">
            <v>ระบบประปา</v>
          </cell>
          <cell r="D4544" t="str">
            <v>21 ต.ค. 41</v>
          </cell>
          <cell r="E4544">
            <v>2679.09</v>
          </cell>
          <cell r="F4544">
            <v>0</v>
          </cell>
          <cell r="G4544">
            <v>20</v>
          </cell>
          <cell r="H4544">
            <v>641.53</v>
          </cell>
          <cell r="I4544">
            <v>641.53</v>
          </cell>
          <cell r="J4544">
            <v>2037.56</v>
          </cell>
          <cell r="K4544" t="str">
            <v>605</v>
          </cell>
        </row>
        <row r="4545">
          <cell r="A4545" t="str">
            <v>110400000</v>
          </cell>
          <cell r="B4545" t="str">
            <v>PV4112064-02</v>
          </cell>
          <cell r="C4545" t="str">
            <v>เตียงเหล็ก</v>
          </cell>
          <cell r="D4545" t="str">
            <v>6 พ.ย. 41</v>
          </cell>
          <cell r="E4545">
            <v>1700</v>
          </cell>
          <cell r="F4545">
            <v>0</v>
          </cell>
          <cell r="G4545">
            <v>20</v>
          </cell>
          <cell r="H4545">
            <v>392.21</v>
          </cell>
          <cell r="I4545">
            <v>392.21</v>
          </cell>
          <cell r="J4545">
            <v>1307.79</v>
          </cell>
          <cell r="K4545" t="str">
            <v>805</v>
          </cell>
        </row>
        <row r="4546">
          <cell r="A4546" t="str">
            <v>110400000</v>
          </cell>
          <cell r="B4546" t="str">
            <v>PV4112064-03</v>
          </cell>
          <cell r="C4546" t="str">
            <v>เตียงเหล็ก</v>
          </cell>
          <cell r="D4546" t="str">
            <v>6 พ.ย. 41</v>
          </cell>
          <cell r="E4546">
            <v>1700</v>
          </cell>
          <cell r="F4546">
            <v>0</v>
          </cell>
          <cell r="G4546">
            <v>20</v>
          </cell>
          <cell r="H4546">
            <v>392.21</v>
          </cell>
          <cell r="I4546">
            <v>392.21</v>
          </cell>
          <cell r="J4546">
            <v>1307.79</v>
          </cell>
          <cell r="K4546" t="str">
            <v>805</v>
          </cell>
        </row>
        <row r="4547">
          <cell r="A4547" t="str">
            <v>110400000</v>
          </cell>
          <cell r="B4547" t="str">
            <v>PV4112064-04</v>
          </cell>
          <cell r="C4547" t="str">
            <v>เตียงเหล็ก</v>
          </cell>
          <cell r="D4547" t="str">
            <v>6 พ.ย. 41</v>
          </cell>
          <cell r="E4547">
            <v>1700</v>
          </cell>
          <cell r="F4547">
            <v>0</v>
          </cell>
          <cell r="G4547">
            <v>20</v>
          </cell>
          <cell r="H4547">
            <v>392.21</v>
          </cell>
          <cell r="I4547">
            <v>392.21</v>
          </cell>
          <cell r="J4547">
            <v>1307.79</v>
          </cell>
          <cell r="K4547" t="str">
            <v>805</v>
          </cell>
        </row>
        <row r="4548">
          <cell r="A4548" t="str">
            <v>110400000</v>
          </cell>
          <cell r="B4548" t="str">
            <v>PV4112064-05</v>
          </cell>
          <cell r="C4548" t="str">
            <v>ที่นอน</v>
          </cell>
          <cell r="D4548" t="str">
            <v>6 พ.ย. 41</v>
          </cell>
          <cell r="E4548">
            <v>1500</v>
          </cell>
          <cell r="F4548">
            <v>0</v>
          </cell>
          <cell r="G4548">
            <v>20</v>
          </cell>
          <cell r="H4548">
            <v>346.04</v>
          </cell>
          <cell r="I4548">
            <v>346.04</v>
          </cell>
          <cell r="J4548">
            <v>1153.96</v>
          </cell>
          <cell r="K4548" t="str">
            <v>805</v>
          </cell>
        </row>
        <row r="4549">
          <cell r="A4549" t="str">
            <v>110400000</v>
          </cell>
          <cell r="B4549" t="str">
            <v>PV4112134/1</v>
          </cell>
          <cell r="C4549" t="str">
            <v>ระบบไฟฟ้า</v>
          </cell>
          <cell r="D4549" t="str">
            <v>13 พ.ย. 41</v>
          </cell>
          <cell r="E4549">
            <v>1645.45</v>
          </cell>
          <cell r="F4549">
            <v>0</v>
          </cell>
          <cell r="G4549">
            <v>20</v>
          </cell>
          <cell r="H4549">
            <v>373.28</v>
          </cell>
          <cell r="I4549">
            <v>373.28</v>
          </cell>
          <cell r="J4549">
            <v>1272.17</v>
          </cell>
          <cell r="K4549" t="str">
            <v>607</v>
          </cell>
        </row>
        <row r="4550">
          <cell r="A4550" t="str">
            <v>110400000</v>
          </cell>
          <cell r="B4550" t="str">
            <v>PV4112138/01</v>
          </cell>
          <cell r="C4550" t="str">
            <v>มูลี่</v>
          </cell>
          <cell r="D4550" t="str">
            <v>2 พ.ย. 41</v>
          </cell>
          <cell r="E4550">
            <v>4496</v>
          </cell>
          <cell r="F4550">
            <v>0</v>
          </cell>
          <cell r="G4550">
            <v>20</v>
          </cell>
          <cell r="H4550">
            <v>1047.02</v>
          </cell>
          <cell r="I4550">
            <v>1047.02</v>
          </cell>
          <cell r="J4550">
            <v>3448.98</v>
          </cell>
          <cell r="K4550" t="str">
            <v>203</v>
          </cell>
        </row>
        <row r="4551">
          <cell r="A4551" t="str">
            <v>110400000</v>
          </cell>
          <cell r="B4551" t="str">
            <v>PV4112138/02</v>
          </cell>
          <cell r="C4551" t="str">
            <v>มู่ลี่ ขนาด 36*267</v>
          </cell>
          <cell r="D4551" t="str">
            <v>2 พ.ย. 41</v>
          </cell>
          <cell r="E4551">
            <v>1328</v>
          </cell>
          <cell r="F4551">
            <v>0</v>
          </cell>
          <cell r="G4551">
            <v>20</v>
          </cell>
          <cell r="H4551">
            <v>309.27</v>
          </cell>
          <cell r="I4551">
            <v>309.27</v>
          </cell>
          <cell r="J4551">
            <v>1018.73</v>
          </cell>
          <cell r="K4551" t="str">
            <v>203</v>
          </cell>
        </row>
        <row r="4552">
          <cell r="A4552" t="str">
            <v>110400000</v>
          </cell>
          <cell r="B4552" t="str">
            <v>PV4112138/03</v>
          </cell>
          <cell r="C4552" t="str">
            <v>มู่ลี่ ขนาด 100*62</v>
          </cell>
          <cell r="D4552" t="str">
            <v>2 พ.ย. 41</v>
          </cell>
          <cell r="E4552">
            <v>1008</v>
          </cell>
          <cell r="F4552">
            <v>0</v>
          </cell>
          <cell r="G4552">
            <v>20</v>
          </cell>
          <cell r="H4552">
            <v>234.73</v>
          </cell>
          <cell r="I4552">
            <v>234.73</v>
          </cell>
          <cell r="J4552">
            <v>773.27</v>
          </cell>
          <cell r="K4552" t="str">
            <v>203</v>
          </cell>
        </row>
        <row r="4553">
          <cell r="A4553" t="str">
            <v>110400000</v>
          </cell>
          <cell r="B4553" t="str">
            <v>PV4112138/04</v>
          </cell>
          <cell r="C4553" t="str">
            <v>มู่ลี่ ขนาด 140*210</v>
          </cell>
          <cell r="D4553" t="str">
            <v>2 พ.ย. 41</v>
          </cell>
          <cell r="E4553">
            <v>2448</v>
          </cell>
          <cell r="F4553">
            <v>0</v>
          </cell>
          <cell r="G4553">
            <v>20</v>
          </cell>
          <cell r="H4553">
            <v>570.05999999999995</v>
          </cell>
          <cell r="I4553">
            <v>570.05999999999995</v>
          </cell>
          <cell r="J4553">
            <v>1877.94</v>
          </cell>
          <cell r="K4553" t="str">
            <v>203</v>
          </cell>
        </row>
        <row r="4554">
          <cell r="A4554" t="str">
            <v>110400000</v>
          </cell>
          <cell r="B4554" t="str">
            <v>PV4112138/05</v>
          </cell>
          <cell r="C4554" t="str">
            <v>มู่ลี่ ขนาด 89*193</v>
          </cell>
          <cell r="D4554" t="str">
            <v>2 พ.ย. 41</v>
          </cell>
          <cell r="E4554">
            <v>1616</v>
          </cell>
          <cell r="F4554">
            <v>0</v>
          </cell>
          <cell r="G4554">
            <v>20</v>
          </cell>
          <cell r="H4554">
            <v>376.31</v>
          </cell>
          <cell r="I4554">
            <v>376.31</v>
          </cell>
          <cell r="J4554">
            <v>1239.69</v>
          </cell>
          <cell r="K4554" t="str">
            <v>203</v>
          </cell>
        </row>
        <row r="4555">
          <cell r="A4555" t="str">
            <v>110400000</v>
          </cell>
          <cell r="B4555" t="str">
            <v>PV4112138/10</v>
          </cell>
          <cell r="C4555" t="str">
            <v>ตู้น็อคดาวน์</v>
          </cell>
          <cell r="D4555" t="str">
            <v>2 พ.ย. 41</v>
          </cell>
          <cell r="E4555">
            <v>2700</v>
          </cell>
          <cell r="F4555">
            <v>0</v>
          </cell>
          <cell r="G4555">
            <v>20</v>
          </cell>
          <cell r="H4555">
            <v>628.72</v>
          </cell>
          <cell r="I4555">
            <v>628.72</v>
          </cell>
          <cell r="J4555">
            <v>2071.2800000000002</v>
          </cell>
          <cell r="K4555" t="str">
            <v>203</v>
          </cell>
        </row>
        <row r="4556">
          <cell r="A4556" t="str">
            <v>110400000</v>
          </cell>
          <cell r="B4556" t="str">
            <v>PV4112138/11</v>
          </cell>
          <cell r="C4556" t="str">
            <v>ตู้น็อคดาวน์</v>
          </cell>
          <cell r="D4556" t="str">
            <v>2 พ.ย. 41</v>
          </cell>
          <cell r="E4556">
            <v>1720</v>
          </cell>
          <cell r="F4556">
            <v>0</v>
          </cell>
          <cell r="G4556">
            <v>20</v>
          </cell>
          <cell r="H4556">
            <v>400.56</v>
          </cell>
          <cell r="I4556">
            <v>400.56</v>
          </cell>
          <cell r="J4556">
            <v>1319.44</v>
          </cell>
          <cell r="K4556" t="str">
            <v>203</v>
          </cell>
        </row>
        <row r="4557">
          <cell r="A4557" t="str">
            <v>110400000</v>
          </cell>
          <cell r="B4557" t="str">
            <v>PV4112138/12</v>
          </cell>
          <cell r="C4557" t="str">
            <v>ประตูปิด-เปิดดาดฟ้า 77*201</v>
          </cell>
          <cell r="D4557" t="str">
            <v>2 พ.ย. 41</v>
          </cell>
          <cell r="E4557">
            <v>1800</v>
          </cell>
          <cell r="F4557">
            <v>0</v>
          </cell>
          <cell r="G4557">
            <v>20</v>
          </cell>
          <cell r="H4557">
            <v>419.22</v>
          </cell>
          <cell r="I4557">
            <v>419.22</v>
          </cell>
          <cell r="J4557">
            <v>1380.78</v>
          </cell>
          <cell r="K4557" t="str">
            <v>203</v>
          </cell>
        </row>
        <row r="4558">
          <cell r="A4558" t="str">
            <v>110400000</v>
          </cell>
          <cell r="B4558" t="str">
            <v>PV4112138-1</v>
          </cell>
          <cell r="C4558" t="str">
            <v>มูลี่</v>
          </cell>
          <cell r="D4558" t="str">
            <v>2 พ.ย. 41</v>
          </cell>
          <cell r="E4558">
            <v>1328</v>
          </cell>
          <cell r="F4558">
            <v>0</v>
          </cell>
          <cell r="G4558">
            <v>20</v>
          </cell>
          <cell r="H4558">
            <v>309.27</v>
          </cell>
          <cell r="I4558">
            <v>309.27</v>
          </cell>
          <cell r="J4558">
            <v>1018.73</v>
          </cell>
          <cell r="K4558" t="str">
            <v>203</v>
          </cell>
        </row>
        <row r="4559">
          <cell r="A4559" t="str">
            <v>110400000</v>
          </cell>
          <cell r="B4559" t="str">
            <v>PV4112138-2</v>
          </cell>
          <cell r="C4559" t="str">
            <v>มูลี่</v>
          </cell>
          <cell r="D4559" t="str">
            <v>2 พ.ย. 41</v>
          </cell>
          <cell r="E4559">
            <v>904</v>
          </cell>
          <cell r="F4559">
            <v>0</v>
          </cell>
          <cell r="G4559">
            <v>20</v>
          </cell>
          <cell r="H4559">
            <v>210.55</v>
          </cell>
          <cell r="I4559">
            <v>210.55</v>
          </cell>
          <cell r="J4559">
            <v>693.45</v>
          </cell>
          <cell r="K4559" t="str">
            <v>203</v>
          </cell>
        </row>
        <row r="4560">
          <cell r="A4560" t="str">
            <v>110400000</v>
          </cell>
          <cell r="B4560" t="str">
            <v>PV4112138-3</v>
          </cell>
          <cell r="C4560" t="str">
            <v>มูลี่</v>
          </cell>
          <cell r="D4560" t="str">
            <v>2 พ.ย. 41</v>
          </cell>
          <cell r="E4560">
            <v>2344</v>
          </cell>
          <cell r="F4560">
            <v>0</v>
          </cell>
          <cell r="G4560">
            <v>20</v>
          </cell>
          <cell r="H4560">
            <v>545.89</v>
          </cell>
          <cell r="I4560">
            <v>545.89</v>
          </cell>
          <cell r="J4560">
            <v>1798.11</v>
          </cell>
          <cell r="K4560" t="str">
            <v>203</v>
          </cell>
        </row>
        <row r="4561">
          <cell r="A4561" t="str">
            <v>110400000</v>
          </cell>
          <cell r="B4561" t="str">
            <v>PV4112138-4</v>
          </cell>
          <cell r="C4561" t="str">
            <v>มูลี่</v>
          </cell>
          <cell r="D4561" t="str">
            <v>2 พ.ย. 41</v>
          </cell>
          <cell r="E4561">
            <v>1511</v>
          </cell>
          <cell r="F4561">
            <v>0</v>
          </cell>
          <cell r="G4561">
            <v>20</v>
          </cell>
          <cell r="H4561">
            <v>351.91</v>
          </cell>
          <cell r="I4561">
            <v>351.91</v>
          </cell>
          <cell r="J4561">
            <v>1159.0899999999999</v>
          </cell>
          <cell r="K4561" t="str">
            <v>203</v>
          </cell>
        </row>
        <row r="4562">
          <cell r="A4562" t="str">
            <v>110400000</v>
          </cell>
          <cell r="B4562" t="str">
            <v>PV4112138-5</v>
          </cell>
          <cell r="C4562" t="str">
            <v>มูลี่</v>
          </cell>
          <cell r="D4562" t="str">
            <v>2 พ.ย. 41</v>
          </cell>
          <cell r="E4562">
            <v>1512</v>
          </cell>
          <cell r="F4562">
            <v>0</v>
          </cell>
          <cell r="G4562">
            <v>20</v>
          </cell>
          <cell r="H4562">
            <v>352.07</v>
          </cell>
          <cell r="I4562">
            <v>352.07</v>
          </cell>
          <cell r="J4562">
            <v>1159.93</v>
          </cell>
          <cell r="K4562" t="str">
            <v>203</v>
          </cell>
        </row>
        <row r="4563">
          <cell r="A4563" t="str">
            <v>110400000</v>
          </cell>
          <cell r="B4563" t="str">
            <v>PV4112143</v>
          </cell>
          <cell r="C4563" t="str">
            <v>อุปกรณ์และค่าแรงเดินสายไฟ</v>
          </cell>
          <cell r="D4563" t="str">
            <v>24 พ.ย. 41</v>
          </cell>
          <cell r="E4563">
            <v>1425</v>
          </cell>
          <cell r="F4563">
            <v>0</v>
          </cell>
          <cell r="G4563">
            <v>20</v>
          </cell>
          <cell r="H4563">
            <v>314.69</v>
          </cell>
          <cell r="I4563">
            <v>314.69</v>
          </cell>
          <cell r="J4563">
            <v>1110.31</v>
          </cell>
          <cell r="K4563" t="str">
            <v>201</v>
          </cell>
        </row>
        <row r="4564">
          <cell r="A4564" t="str">
            <v>110400000</v>
          </cell>
          <cell r="B4564" t="str">
            <v>PV4112144</v>
          </cell>
          <cell r="C4564" t="str">
            <v>ค่าติดตั้งโครมไฟอลูมิเนียมสะท้อนแสง</v>
          </cell>
          <cell r="D4564" t="str">
            <v>2 พ.ย. 41</v>
          </cell>
          <cell r="E4564">
            <v>1350</v>
          </cell>
          <cell r="F4564">
            <v>0</v>
          </cell>
          <cell r="G4564">
            <v>20</v>
          </cell>
          <cell r="H4564">
            <v>314.36</v>
          </cell>
          <cell r="I4564">
            <v>314.36</v>
          </cell>
          <cell r="J4564">
            <v>1035.6400000000001</v>
          </cell>
          <cell r="K4564" t="str">
            <v>900</v>
          </cell>
        </row>
        <row r="4565">
          <cell r="A4565" t="str">
            <v>110400000</v>
          </cell>
          <cell r="B4565" t="str">
            <v>PV8/033</v>
          </cell>
          <cell r="C4565" t="str">
            <v>ตู้เซพ</v>
          </cell>
          <cell r="D4565" t="str">
            <v>7 ก.ค. 41</v>
          </cell>
          <cell r="E4565">
            <v>11300</v>
          </cell>
          <cell r="F4565">
            <v>0</v>
          </cell>
          <cell r="G4565">
            <v>20</v>
          </cell>
          <cell r="H4565">
            <v>3362.16</v>
          </cell>
          <cell r="I4565">
            <v>3362.16</v>
          </cell>
          <cell r="J4565">
            <v>7937.84</v>
          </cell>
          <cell r="K4565" t="str">
            <v>100</v>
          </cell>
        </row>
        <row r="4566">
          <cell r="A4566" t="str">
            <v>110400000</v>
          </cell>
          <cell r="B4566" t="str">
            <v>PV8/033-1</v>
          </cell>
          <cell r="C4566" t="str">
            <v>ตู้เซพ</v>
          </cell>
          <cell r="D4566" t="str">
            <v>7 ก.ค. 41</v>
          </cell>
          <cell r="E4566">
            <v>11300</v>
          </cell>
          <cell r="F4566">
            <v>0</v>
          </cell>
          <cell r="G4566">
            <v>20</v>
          </cell>
          <cell r="H4566">
            <v>3362.16</v>
          </cell>
          <cell r="I4566">
            <v>3362.16</v>
          </cell>
          <cell r="J4566">
            <v>7937.84</v>
          </cell>
          <cell r="K4566" t="str">
            <v>100</v>
          </cell>
        </row>
        <row r="4567">
          <cell r="A4567" t="str">
            <v>110400000</v>
          </cell>
          <cell r="B4567" t="str">
            <v>PV8/033-2</v>
          </cell>
          <cell r="C4567" t="str">
            <v>ตู้เซพ</v>
          </cell>
          <cell r="D4567" t="str">
            <v>7 ก.ค. 41</v>
          </cell>
          <cell r="E4567">
            <v>11300</v>
          </cell>
          <cell r="F4567">
            <v>0</v>
          </cell>
          <cell r="G4567">
            <v>20</v>
          </cell>
          <cell r="H4567">
            <v>3362.16</v>
          </cell>
          <cell r="I4567">
            <v>3362.16</v>
          </cell>
          <cell r="J4567">
            <v>7937.84</v>
          </cell>
          <cell r="K4567" t="str">
            <v>100</v>
          </cell>
        </row>
        <row r="4568">
          <cell r="A4568" t="str">
            <v>110400000</v>
          </cell>
          <cell r="B4568" t="str">
            <v>PV9/133</v>
          </cell>
          <cell r="C4568" t="str">
            <v>พัดลมดูดอากาศ</v>
          </cell>
          <cell r="D4568" t="str">
            <v>11 ส.ค. 41</v>
          </cell>
          <cell r="E4568">
            <v>1200</v>
          </cell>
          <cell r="F4568">
            <v>0</v>
          </cell>
          <cell r="G4568">
            <v>20</v>
          </cell>
          <cell r="H4568">
            <v>334.02</v>
          </cell>
          <cell r="I4568">
            <v>334.02</v>
          </cell>
          <cell r="J4568">
            <v>865.98</v>
          </cell>
          <cell r="K4568" t="str">
            <v>100</v>
          </cell>
        </row>
        <row r="4569">
          <cell r="A4569" t="str">
            <v>110400000</v>
          </cell>
          <cell r="B4569" t="str">
            <v>PV9/164-1</v>
          </cell>
          <cell r="C4569" t="str">
            <v>อ่างล้างจาน</v>
          </cell>
          <cell r="D4569" t="str">
            <v>22 ก.ย. 41</v>
          </cell>
          <cell r="E4569">
            <v>700</v>
          </cell>
          <cell r="F4569">
            <v>0</v>
          </cell>
          <cell r="G4569">
            <v>20</v>
          </cell>
          <cell r="H4569">
            <v>178.75</v>
          </cell>
          <cell r="I4569">
            <v>178.75</v>
          </cell>
          <cell r="J4569">
            <v>521.25</v>
          </cell>
          <cell r="K4569" t="str">
            <v>701</v>
          </cell>
        </row>
        <row r="4570">
          <cell r="A4570" t="str">
            <v>110400000</v>
          </cell>
          <cell r="B4570" t="str">
            <v>RV02718-1</v>
          </cell>
          <cell r="C4570" t="str">
            <v>ค่าเรงติดตั้ง,ตรวจการติดตั้ง</v>
          </cell>
          <cell r="D4570" t="str">
            <v>30 ก.ค. 41</v>
          </cell>
          <cell r="E4570">
            <v>825</v>
          </cell>
          <cell r="F4570">
            <v>0</v>
          </cell>
          <cell r="G4570">
            <v>20</v>
          </cell>
          <cell r="H4570">
            <v>235.02</v>
          </cell>
          <cell r="I4570">
            <v>235.02</v>
          </cell>
          <cell r="J4570">
            <v>589.98</v>
          </cell>
          <cell r="K4570" t="str">
            <v>500</v>
          </cell>
        </row>
        <row r="4571">
          <cell r="A4571" t="str">
            <v>110400000</v>
          </cell>
          <cell r="B4571" t="str">
            <v>RV02718-2</v>
          </cell>
          <cell r="C4571" t="str">
            <v>ส่วนเฉลี่ยวการใช้พลังไฟฟ้า</v>
          </cell>
          <cell r="D4571" t="str">
            <v>30 ก.ค. 41</v>
          </cell>
          <cell r="E4571">
            <v>1650</v>
          </cell>
          <cell r="F4571">
            <v>0</v>
          </cell>
          <cell r="G4571">
            <v>20</v>
          </cell>
          <cell r="H4571">
            <v>470.15</v>
          </cell>
          <cell r="I4571">
            <v>470.15</v>
          </cell>
          <cell r="J4571">
            <v>1179.8499999999999</v>
          </cell>
          <cell r="K4571" t="str">
            <v>500</v>
          </cell>
        </row>
        <row r="4572">
          <cell r="A4572" t="str">
            <v>110400000</v>
          </cell>
          <cell r="B4572" t="str">
            <v>RV11/001-3</v>
          </cell>
          <cell r="C4572" t="str">
            <v xml:space="preserve"> ตู้กับข้าว</v>
          </cell>
          <cell r="D4572" t="str">
            <v>15 ก.ย. 41</v>
          </cell>
          <cell r="E4572">
            <v>1500</v>
          </cell>
          <cell r="F4572">
            <v>0</v>
          </cell>
          <cell r="G4572">
            <v>20</v>
          </cell>
          <cell r="H4572">
            <v>388.78</v>
          </cell>
          <cell r="I4572">
            <v>388.78</v>
          </cell>
          <cell r="J4572">
            <v>1111.22</v>
          </cell>
          <cell r="K4572" t="str">
            <v>202</v>
          </cell>
        </row>
        <row r="4573">
          <cell r="A4573" t="str">
            <v>110400000</v>
          </cell>
          <cell r="B4573" t="str">
            <v>RV4112009</v>
          </cell>
          <cell r="C4573" t="str">
            <v>เสื่อน้ำมัน</v>
          </cell>
          <cell r="D4573" t="str">
            <v>5 ธ.ค. 41</v>
          </cell>
          <cell r="E4573">
            <v>3960</v>
          </cell>
          <cell r="F4573">
            <v>0</v>
          </cell>
          <cell r="G4573">
            <v>20</v>
          </cell>
          <cell r="H4573">
            <v>850.64</v>
          </cell>
          <cell r="I4573">
            <v>850.64</v>
          </cell>
          <cell r="J4573">
            <v>3109.36</v>
          </cell>
          <cell r="K4573" t="str">
            <v>905</v>
          </cell>
        </row>
        <row r="4574">
          <cell r="A4574" t="str">
            <v>110400000</v>
          </cell>
          <cell r="B4574" t="str">
            <v>RV4112012-01</v>
          </cell>
          <cell r="C4574" t="str">
            <v>มู่ลี่</v>
          </cell>
          <cell r="D4574" t="str">
            <v>27 พ.ย. 41</v>
          </cell>
          <cell r="E4574">
            <v>1447</v>
          </cell>
          <cell r="F4574">
            <v>0</v>
          </cell>
          <cell r="G4574">
            <v>20</v>
          </cell>
          <cell r="H4574">
            <v>317.17</v>
          </cell>
          <cell r="I4574">
            <v>317.17</v>
          </cell>
          <cell r="J4574">
            <v>1129.83</v>
          </cell>
          <cell r="K4574" t="str">
            <v>200</v>
          </cell>
        </row>
        <row r="4575">
          <cell r="A4575" t="str">
            <v>110400000</v>
          </cell>
          <cell r="B4575" t="str">
            <v>RV4112012-02</v>
          </cell>
          <cell r="C4575" t="str">
            <v>มู่ลี่</v>
          </cell>
          <cell r="D4575" t="str">
            <v>27 พ.ย. 41</v>
          </cell>
          <cell r="E4575">
            <v>1447</v>
          </cell>
          <cell r="F4575">
            <v>0</v>
          </cell>
          <cell r="G4575">
            <v>20</v>
          </cell>
          <cell r="H4575">
            <v>317.17</v>
          </cell>
          <cell r="I4575">
            <v>317.17</v>
          </cell>
          <cell r="J4575">
            <v>1129.83</v>
          </cell>
          <cell r="K4575" t="str">
            <v>200</v>
          </cell>
        </row>
        <row r="4576">
          <cell r="A4576" t="str">
            <v>110400000</v>
          </cell>
          <cell r="B4576" t="str">
            <v>RV4112012-03</v>
          </cell>
          <cell r="C4576" t="str">
            <v>มู่ลี่</v>
          </cell>
          <cell r="D4576" t="str">
            <v>27 พ.ย. 41</v>
          </cell>
          <cell r="E4576">
            <v>1447</v>
          </cell>
          <cell r="F4576">
            <v>0</v>
          </cell>
          <cell r="G4576">
            <v>20</v>
          </cell>
          <cell r="H4576">
            <v>317.17</v>
          </cell>
          <cell r="I4576">
            <v>317.17</v>
          </cell>
          <cell r="J4576">
            <v>1129.83</v>
          </cell>
          <cell r="K4576" t="str">
            <v>200</v>
          </cell>
        </row>
        <row r="4577">
          <cell r="A4577" t="str">
            <v>110400000</v>
          </cell>
          <cell r="B4577" t="str">
            <v>RV4112012-04</v>
          </cell>
          <cell r="C4577" t="str">
            <v>มู่ลี่</v>
          </cell>
          <cell r="D4577" t="str">
            <v>27 พ.ย. 41</v>
          </cell>
          <cell r="E4577">
            <v>1447</v>
          </cell>
          <cell r="F4577">
            <v>0</v>
          </cell>
          <cell r="G4577">
            <v>20</v>
          </cell>
          <cell r="H4577">
            <v>317.17</v>
          </cell>
          <cell r="I4577">
            <v>317.17</v>
          </cell>
          <cell r="J4577">
            <v>1129.83</v>
          </cell>
          <cell r="K4577" t="str">
            <v>200</v>
          </cell>
        </row>
        <row r="4578">
          <cell r="A4578" t="str">
            <v>110400000</v>
          </cell>
          <cell r="B4578" t="str">
            <v>RV4112012-05</v>
          </cell>
          <cell r="C4578" t="str">
            <v>มู่ลี่</v>
          </cell>
          <cell r="D4578" t="str">
            <v>27 พ.ย. 41</v>
          </cell>
          <cell r="E4578">
            <v>1447</v>
          </cell>
          <cell r="F4578">
            <v>0</v>
          </cell>
          <cell r="G4578">
            <v>20</v>
          </cell>
          <cell r="H4578">
            <v>317.17</v>
          </cell>
          <cell r="I4578">
            <v>317.17</v>
          </cell>
          <cell r="J4578">
            <v>1129.83</v>
          </cell>
          <cell r="K4578" t="str">
            <v>200</v>
          </cell>
        </row>
        <row r="4579">
          <cell r="A4579" t="str">
            <v>110400000</v>
          </cell>
          <cell r="B4579" t="str">
            <v>RV4112012-06</v>
          </cell>
          <cell r="C4579" t="str">
            <v>มู่ลี่</v>
          </cell>
          <cell r="D4579" t="str">
            <v>27 พ.ย. 41</v>
          </cell>
          <cell r="E4579">
            <v>1447</v>
          </cell>
          <cell r="F4579">
            <v>0</v>
          </cell>
          <cell r="G4579">
            <v>20</v>
          </cell>
          <cell r="H4579">
            <v>317.17</v>
          </cell>
          <cell r="I4579">
            <v>317.17</v>
          </cell>
          <cell r="J4579">
            <v>1129.83</v>
          </cell>
          <cell r="K4579" t="str">
            <v>200</v>
          </cell>
        </row>
        <row r="4580">
          <cell r="A4580" t="str">
            <v>110400000</v>
          </cell>
          <cell r="B4580" t="str">
            <v>RV4112012-07</v>
          </cell>
          <cell r="C4580" t="str">
            <v>มู่ลี่</v>
          </cell>
          <cell r="D4580" t="str">
            <v>27 พ.ย. 41</v>
          </cell>
          <cell r="E4580">
            <v>1447</v>
          </cell>
          <cell r="F4580">
            <v>0</v>
          </cell>
          <cell r="G4580">
            <v>20</v>
          </cell>
          <cell r="H4580">
            <v>317.17</v>
          </cell>
          <cell r="I4580">
            <v>317.17</v>
          </cell>
          <cell r="J4580">
            <v>1129.83</v>
          </cell>
          <cell r="K4580" t="str">
            <v>200</v>
          </cell>
        </row>
        <row r="4581">
          <cell r="A4581" t="str">
            <v>110400000</v>
          </cell>
          <cell r="B4581" t="str">
            <v>RV4112012-08</v>
          </cell>
          <cell r="C4581" t="str">
            <v>มู่ลี่</v>
          </cell>
          <cell r="D4581" t="str">
            <v>27 พ.ย. 41</v>
          </cell>
          <cell r="E4581">
            <v>1447</v>
          </cell>
          <cell r="F4581">
            <v>0</v>
          </cell>
          <cell r="G4581">
            <v>20</v>
          </cell>
          <cell r="H4581">
            <v>317.17</v>
          </cell>
          <cell r="I4581">
            <v>317.17</v>
          </cell>
          <cell r="J4581">
            <v>1129.83</v>
          </cell>
          <cell r="K4581" t="str">
            <v>200</v>
          </cell>
        </row>
        <row r="4582">
          <cell r="A4582" t="str">
            <v>110400000</v>
          </cell>
          <cell r="B4582" t="str">
            <v>RV4112012-09</v>
          </cell>
          <cell r="C4582" t="str">
            <v>มู่ลี่</v>
          </cell>
          <cell r="D4582" t="str">
            <v>27 พ.ย. 41</v>
          </cell>
          <cell r="E4582">
            <v>1447</v>
          </cell>
          <cell r="F4582">
            <v>0</v>
          </cell>
          <cell r="G4582">
            <v>20</v>
          </cell>
          <cell r="H4582">
            <v>317.17</v>
          </cell>
          <cell r="I4582">
            <v>317.17</v>
          </cell>
          <cell r="J4582">
            <v>1129.83</v>
          </cell>
          <cell r="K4582" t="str">
            <v>200</v>
          </cell>
        </row>
        <row r="4583">
          <cell r="A4583" t="str">
            <v>110400000</v>
          </cell>
          <cell r="B4583" t="str">
            <v>RV4112012-10</v>
          </cell>
          <cell r="C4583" t="str">
            <v>มู่ลี่</v>
          </cell>
          <cell r="D4583" t="str">
            <v>27 พ.ย. 41</v>
          </cell>
          <cell r="E4583">
            <v>1447</v>
          </cell>
          <cell r="F4583">
            <v>0</v>
          </cell>
          <cell r="G4583">
            <v>20</v>
          </cell>
          <cell r="H4583">
            <v>317.17</v>
          </cell>
          <cell r="I4583">
            <v>317.17</v>
          </cell>
          <cell r="J4583">
            <v>1129.83</v>
          </cell>
          <cell r="K4583" t="str">
            <v>200</v>
          </cell>
        </row>
        <row r="4584">
          <cell r="A4584" t="str">
            <v>110400000</v>
          </cell>
          <cell r="B4584" t="str">
            <v>RV4112012-11</v>
          </cell>
          <cell r="C4584" t="str">
            <v>มู่ลี่</v>
          </cell>
          <cell r="D4584" t="str">
            <v>27 พ.ย. 41</v>
          </cell>
          <cell r="E4584">
            <v>1447</v>
          </cell>
          <cell r="F4584">
            <v>0</v>
          </cell>
          <cell r="G4584">
            <v>20</v>
          </cell>
          <cell r="H4584">
            <v>317.17</v>
          </cell>
          <cell r="I4584">
            <v>317.17</v>
          </cell>
          <cell r="J4584">
            <v>1129.83</v>
          </cell>
          <cell r="K4584" t="str">
            <v>200</v>
          </cell>
        </row>
        <row r="4585">
          <cell r="A4585" t="str">
            <v>110400000</v>
          </cell>
          <cell r="B4585" t="str">
            <v>RV4112012-12</v>
          </cell>
          <cell r="C4585" t="str">
            <v>มู่ลี่</v>
          </cell>
          <cell r="D4585" t="str">
            <v>27 พ.ย. 41</v>
          </cell>
          <cell r="E4585">
            <v>1447</v>
          </cell>
          <cell r="F4585">
            <v>0</v>
          </cell>
          <cell r="G4585">
            <v>20</v>
          </cell>
          <cell r="H4585">
            <v>317.17</v>
          </cell>
          <cell r="I4585">
            <v>317.17</v>
          </cell>
          <cell r="J4585">
            <v>1129.83</v>
          </cell>
          <cell r="K4585" t="str">
            <v>200</v>
          </cell>
        </row>
        <row r="4586">
          <cell r="A4586" t="str">
            <v>110400000</v>
          </cell>
          <cell r="B4586" t="str">
            <v>RV4112012-13</v>
          </cell>
          <cell r="C4586" t="str">
            <v>มู่ลี่</v>
          </cell>
          <cell r="D4586" t="str">
            <v>27 พ.ย. 41</v>
          </cell>
          <cell r="E4586">
            <v>1446</v>
          </cell>
          <cell r="F4586">
            <v>0</v>
          </cell>
          <cell r="G4586">
            <v>20</v>
          </cell>
          <cell r="H4586">
            <v>316.92</v>
          </cell>
          <cell r="I4586">
            <v>316.92</v>
          </cell>
          <cell r="J4586">
            <v>1129.08</v>
          </cell>
          <cell r="K4586" t="str">
            <v>200</v>
          </cell>
        </row>
        <row r="4587">
          <cell r="A4587" t="str">
            <v>110400000</v>
          </cell>
          <cell r="B4587" t="str">
            <v>RV4112015</v>
          </cell>
          <cell r="C4587" t="str">
            <v>เสื่อน้ำมัน ลีก้าฟอร์</v>
          </cell>
          <cell r="D4587" t="str">
            <v>2 พ.ย. 41</v>
          </cell>
          <cell r="E4587">
            <v>7920</v>
          </cell>
          <cell r="F4587">
            <v>0</v>
          </cell>
          <cell r="G4587">
            <v>20</v>
          </cell>
          <cell r="H4587">
            <v>1844.36</v>
          </cell>
          <cell r="I4587">
            <v>1844.36</v>
          </cell>
          <cell r="J4587">
            <v>6075.64</v>
          </cell>
          <cell r="K4587" t="str">
            <v>100</v>
          </cell>
        </row>
        <row r="4588">
          <cell r="A4588" t="str">
            <v>110400000</v>
          </cell>
          <cell r="B4588" t="str">
            <v>RV4112016</v>
          </cell>
          <cell r="C4588" t="str">
            <v>เสื่อฟองน้ำ</v>
          </cell>
          <cell r="D4588" t="str">
            <v>30 ธ.ค. 41</v>
          </cell>
          <cell r="E4588">
            <v>13650</v>
          </cell>
          <cell r="F4588">
            <v>0</v>
          </cell>
          <cell r="G4588">
            <v>20</v>
          </cell>
          <cell r="H4588">
            <v>2744.92</v>
          </cell>
          <cell r="I4588">
            <v>2744.92</v>
          </cell>
          <cell r="J4588">
            <v>10905.08</v>
          </cell>
          <cell r="K4588" t="str">
            <v>100</v>
          </cell>
        </row>
        <row r="4589">
          <cell r="A4589" t="str">
            <v>110400000</v>
          </cell>
          <cell r="B4589" t="str">
            <v>RV4112026</v>
          </cell>
          <cell r="C4589" t="str">
            <v>พรมอัดลูกฟูก และบัวยางเข้าผนัง รวมค่าแรง</v>
          </cell>
          <cell r="D4589" t="str">
            <v>21 พ.ย. 41</v>
          </cell>
          <cell r="E4589">
            <v>8627.85</v>
          </cell>
          <cell r="F4589">
            <v>0</v>
          </cell>
          <cell r="G4589">
            <v>20</v>
          </cell>
          <cell r="H4589">
            <v>1919.45</v>
          </cell>
          <cell r="I4589">
            <v>1919.45</v>
          </cell>
          <cell r="J4589">
            <v>6708.4</v>
          </cell>
          <cell r="K4589" t="str">
            <v>800</v>
          </cell>
        </row>
        <row r="4590">
          <cell r="A4590" t="str">
            <v>110400000</v>
          </cell>
          <cell r="B4590" t="str">
            <v>RVP10/071</v>
          </cell>
          <cell r="C4590" t="str">
            <v>ตกแต่งอาคาร</v>
          </cell>
          <cell r="D4590" t="str">
            <v>28 ก.ย. 41</v>
          </cell>
          <cell r="E4590">
            <v>1154</v>
          </cell>
          <cell r="F4590">
            <v>0</v>
          </cell>
          <cell r="G4590">
            <v>20</v>
          </cell>
          <cell r="H4590">
            <v>290.86</v>
          </cell>
          <cell r="I4590">
            <v>290.86</v>
          </cell>
          <cell r="J4590">
            <v>863.14</v>
          </cell>
          <cell r="K4590" t="str">
            <v>602</v>
          </cell>
        </row>
        <row r="4591">
          <cell r="A4591" t="str">
            <v>110400000</v>
          </cell>
          <cell r="B4591" t="str">
            <v>RVPP055/8</v>
          </cell>
          <cell r="C4591" t="str">
            <v>ระบบไฟฟ้า</v>
          </cell>
          <cell r="D4591" t="str">
            <v>26 ส.ค. 41</v>
          </cell>
          <cell r="E4591">
            <v>2475</v>
          </cell>
          <cell r="F4591">
            <v>0</v>
          </cell>
          <cell r="G4591">
            <v>20</v>
          </cell>
          <cell r="H4591">
            <v>668.55</v>
          </cell>
          <cell r="I4591">
            <v>668.55</v>
          </cell>
          <cell r="J4591">
            <v>1806.45</v>
          </cell>
          <cell r="K4591" t="str">
            <v>701</v>
          </cell>
        </row>
        <row r="4592">
          <cell r="A4592" t="str">
            <v>110400000</v>
          </cell>
          <cell r="B4592" t="str">
            <v>RVPP11/058</v>
          </cell>
          <cell r="C4592" t="str">
            <v>ค่าเดินสายโทรศัพท์</v>
          </cell>
          <cell r="D4592" t="str">
            <v>3 พ.ย. 41</v>
          </cell>
          <cell r="E4592">
            <v>2000</v>
          </cell>
          <cell r="F4592">
            <v>0</v>
          </cell>
          <cell r="G4592">
            <v>20</v>
          </cell>
          <cell r="H4592">
            <v>464.64</v>
          </cell>
          <cell r="I4592">
            <v>464.64</v>
          </cell>
          <cell r="J4592">
            <v>1535.36</v>
          </cell>
          <cell r="K4592" t="str">
            <v>103</v>
          </cell>
        </row>
        <row r="4593">
          <cell r="A4593" t="str">
            <v>110400000</v>
          </cell>
          <cell r="B4593" t="str">
            <v>RVPP1412041</v>
          </cell>
          <cell r="C4593" t="str">
            <v>ระบบไฟฟ้า</v>
          </cell>
          <cell r="D4593" t="str">
            <v>26 พ.ย. 41</v>
          </cell>
          <cell r="E4593">
            <v>688</v>
          </cell>
          <cell r="F4593">
            <v>0</v>
          </cell>
          <cell r="G4593">
            <v>20</v>
          </cell>
          <cell r="H4593">
            <v>151.19999999999999</v>
          </cell>
          <cell r="I4593">
            <v>151.19999999999999</v>
          </cell>
          <cell r="J4593">
            <v>536.79999999999995</v>
          </cell>
          <cell r="K4593" t="str">
            <v>606</v>
          </cell>
        </row>
        <row r="4594">
          <cell r="A4594" t="str">
            <v>110400000</v>
          </cell>
          <cell r="B4594" t="str">
            <v>RVPP1412041-1</v>
          </cell>
          <cell r="C4594" t="str">
            <v>ทาสีสำนักงาน</v>
          </cell>
          <cell r="D4594" t="str">
            <v>9 พ.ย. 41</v>
          </cell>
          <cell r="E4594">
            <v>2500</v>
          </cell>
          <cell r="F4594">
            <v>0</v>
          </cell>
          <cell r="G4594">
            <v>20</v>
          </cell>
          <cell r="H4594">
            <v>572.66</v>
          </cell>
          <cell r="I4594">
            <v>572.66</v>
          </cell>
          <cell r="J4594">
            <v>1927.34</v>
          </cell>
          <cell r="K4594" t="str">
            <v>606</v>
          </cell>
        </row>
        <row r="4595">
          <cell r="A4595" t="str">
            <v>110400000</v>
          </cell>
          <cell r="B4595" t="str">
            <v>RVPP4112026-1</v>
          </cell>
          <cell r="C4595" t="str">
            <v>ถังน้ำ</v>
          </cell>
          <cell r="D4595" t="str">
            <v>4 พ.ย. 41</v>
          </cell>
          <cell r="E4595">
            <v>600</v>
          </cell>
          <cell r="F4595">
            <v>0</v>
          </cell>
          <cell r="G4595">
            <v>20</v>
          </cell>
          <cell r="H4595">
            <v>139.05000000000001</v>
          </cell>
          <cell r="I4595">
            <v>139.05000000000001</v>
          </cell>
          <cell r="J4595">
            <v>460.95</v>
          </cell>
          <cell r="K4595" t="str">
            <v>906</v>
          </cell>
        </row>
        <row r="4596">
          <cell r="A4596" t="str">
            <v>110400000</v>
          </cell>
          <cell r="B4596" t="str">
            <v>RVPP4112057</v>
          </cell>
          <cell r="C4596" t="str">
            <v>ระบบไฟฟ้า</v>
          </cell>
          <cell r="D4596" t="str">
            <v>7 ต.ค. 41</v>
          </cell>
          <cell r="E4596">
            <v>1390</v>
          </cell>
          <cell r="F4596">
            <v>0</v>
          </cell>
          <cell r="G4596">
            <v>20</v>
          </cell>
          <cell r="H4596">
            <v>343.5</v>
          </cell>
          <cell r="I4596">
            <v>343.5</v>
          </cell>
          <cell r="J4596">
            <v>1046.5</v>
          </cell>
          <cell r="K4596" t="str">
            <v>702</v>
          </cell>
        </row>
        <row r="4597">
          <cell r="A4597" t="str">
            <v>110400000</v>
          </cell>
          <cell r="B4597" t="str">
            <v>RVPP4112057-1</v>
          </cell>
          <cell r="C4597" t="str">
            <v>ประตูสำนักงาน</v>
          </cell>
          <cell r="D4597" t="str">
            <v>1 ต.ค. 41</v>
          </cell>
          <cell r="E4597">
            <v>1020</v>
          </cell>
          <cell r="F4597">
            <v>0</v>
          </cell>
          <cell r="G4597">
            <v>20</v>
          </cell>
          <cell r="H4597">
            <v>255.47</v>
          </cell>
          <cell r="I4597">
            <v>255.47</v>
          </cell>
          <cell r="J4597">
            <v>764.53</v>
          </cell>
          <cell r="K4597" t="str">
            <v>702</v>
          </cell>
        </row>
        <row r="4598">
          <cell r="A4598" t="str">
            <v>110400000</v>
          </cell>
          <cell r="B4598" t="str">
            <v>RVPP4112061-1</v>
          </cell>
          <cell r="C4598" t="str">
            <v>ซึ่ง</v>
          </cell>
          <cell r="D4598" t="str">
            <v>11 พ.ย. 41</v>
          </cell>
          <cell r="E4598">
            <v>700</v>
          </cell>
          <cell r="F4598">
            <v>0</v>
          </cell>
          <cell r="G4598">
            <v>20</v>
          </cell>
          <cell r="H4598">
            <v>159.57</v>
          </cell>
          <cell r="I4598">
            <v>159.57</v>
          </cell>
          <cell r="J4598">
            <v>540.42999999999995</v>
          </cell>
          <cell r="K4598" t="str">
            <v>101</v>
          </cell>
        </row>
        <row r="4599">
          <cell r="A4599" t="str">
            <v>110500000</v>
          </cell>
          <cell r="B4599" t="str">
            <v xml:space="preserve"> 202C2A40001</v>
          </cell>
          <cell r="C4599" t="str">
            <v>เครื่องพิมพ์ OKI-390</v>
          </cell>
          <cell r="D4599" t="str">
            <v>29 มิ.ย. 41</v>
          </cell>
          <cell r="E4599">
            <v>14600</v>
          </cell>
          <cell r="F4599">
            <v>0</v>
          </cell>
          <cell r="G4599">
            <v>20</v>
          </cell>
          <cell r="H4599">
            <v>4408</v>
          </cell>
          <cell r="I4599">
            <v>4408</v>
          </cell>
          <cell r="J4599">
            <v>10192</v>
          </cell>
          <cell r="K4599" t="str">
            <v>202</v>
          </cell>
        </row>
        <row r="4600">
          <cell r="A4600" t="str">
            <v>110500000</v>
          </cell>
          <cell r="B4600" t="str">
            <v xml:space="preserve"> 604C2A40001</v>
          </cell>
          <cell r="C4600" t="str">
            <v>เครื่องพิมพ์ LQ-670</v>
          </cell>
          <cell r="D4600" t="str">
            <v>30 ต.ค. 41</v>
          </cell>
          <cell r="E4600">
            <v>14900</v>
          </cell>
          <cell r="F4600">
            <v>0</v>
          </cell>
          <cell r="G4600">
            <v>20</v>
          </cell>
          <cell r="H4600">
            <v>3494.38</v>
          </cell>
          <cell r="I4600">
            <v>3494.38</v>
          </cell>
          <cell r="J4600">
            <v>11405.62</v>
          </cell>
          <cell r="K4600" t="str">
            <v>604</v>
          </cell>
        </row>
        <row r="4601">
          <cell r="A4601" t="str">
            <v>110500000</v>
          </cell>
          <cell r="B4601" t="str">
            <v>100ADA30011</v>
          </cell>
          <cell r="C4601" t="str">
            <v>CPU 2000MMX[IBM]</v>
          </cell>
          <cell r="D4601" t="str">
            <v>25 ส.ค. 41</v>
          </cell>
          <cell r="E4601">
            <v>33700</v>
          </cell>
          <cell r="F4601">
            <v>0</v>
          </cell>
          <cell r="G4601">
            <v>20</v>
          </cell>
          <cell r="H4601">
            <v>9122.08</v>
          </cell>
          <cell r="I4601">
            <v>9122.08</v>
          </cell>
          <cell r="J4601">
            <v>24577.919999999998</v>
          </cell>
          <cell r="K4601" t="str">
            <v>AD</v>
          </cell>
        </row>
        <row r="4602">
          <cell r="A4602" t="str">
            <v>110500000</v>
          </cell>
          <cell r="B4602" t="str">
            <v>100ADA30012</v>
          </cell>
          <cell r="C4602" t="str">
            <v>CPU P233MMX</v>
          </cell>
          <cell r="D4602" t="str">
            <v>15 ต.ค. 41</v>
          </cell>
          <cell r="E4602">
            <v>34000</v>
          </cell>
          <cell r="F4602">
            <v>0</v>
          </cell>
          <cell r="G4602">
            <v>20</v>
          </cell>
          <cell r="H4602">
            <v>8253.09</v>
          </cell>
          <cell r="I4602">
            <v>8253.09</v>
          </cell>
          <cell r="J4602">
            <v>25746.91</v>
          </cell>
          <cell r="K4602" t="str">
            <v>AD</v>
          </cell>
        </row>
        <row r="4603">
          <cell r="A4603" t="str">
            <v>110500000</v>
          </cell>
          <cell r="B4603" t="str">
            <v>100AFA30008</v>
          </cell>
          <cell r="C4603" t="str">
            <v>CPUP233MMX</v>
          </cell>
          <cell r="D4603" t="str">
            <v>15 ต.ค. 41</v>
          </cell>
          <cell r="E4603">
            <v>34000</v>
          </cell>
          <cell r="F4603">
            <v>0</v>
          </cell>
          <cell r="G4603">
            <v>20</v>
          </cell>
          <cell r="H4603">
            <v>8253.09</v>
          </cell>
          <cell r="I4603">
            <v>8253.09</v>
          </cell>
          <cell r="J4603">
            <v>25746.91</v>
          </cell>
          <cell r="K4603" t="str">
            <v>AF</v>
          </cell>
        </row>
        <row r="4604">
          <cell r="A4604" t="str">
            <v>110500000</v>
          </cell>
          <cell r="B4604" t="str">
            <v>100AFA30009</v>
          </cell>
          <cell r="C4604" t="str">
            <v>CPU 200MMX[IBM]</v>
          </cell>
          <cell r="D4604" t="str">
            <v>25 ส.ค. 41</v>
          </cell>
          <cell r="E4604">
            <v>33700</v>
          </cell>
          <cell r="F4604">
            <v>0</v>
          </cell>
          <cell r="G4604">
            <v>20</v>
          </cell>
          <cell r="H4604">
            <v>9122.08</v>
          </cell>
          <cell r="I4604">
            <v>9122.08</v>
          </cell>
          <cell r="J4604">
            <v>24577.919999999998</v>
          </cell>
          <cell r="K4604" t="str">
            <v>AF</v>
          </cell>
        </row>
        <row r="4605">
          <cell r="A4605" t="str">
            <v>110500000</v>
          </cell>
          <cell r="B4605" t="str">
            <v>100AFA30010</v>
          </cell>
          <cell r="C4605" t="str">
            <v>CPU P233MMX</v>
          </cell>
          <cell r="D4605" t="str">
            <v>15 ต.ค. 41</v>
          </cell>
          <cell r="E4605">
            <v>34000</v>
          </cell>
          <cell r="F4605">
            <v>0</v>
          </cell>
          <cell r="G4605">
            <v>20</v>
          </cell>
          <cell r="H4605">
            <v>8253.09</v>
          </cell>
          <cell r="I4605">
            <v>8253.09</v>
          </cell>
          <cell r="J4605">
            <v>25746.91</v>
          </cell>
          <cell r="K4605" t="str">
            <v>AF</v>
          </cell>
        </row>
        <row r="4606">
          <cell r="A4606" t="str">
            <v>110500000</v>
          </cell>
          <cell r="B4606" t="str">
            <v>100AFA30028</v>
          </cell>
          <cell r="C4606" t="str">
            <v>CPU 200MMX [IBM]</v>
          </cell>
          <cell r="D4606" t="str">
            <v>25 ส.ค. 41</v>
          </cell>
          <cell r="E4606">
            <v>33700</v>
          </cell>
          <cell r="F4606">
            <v>0</v>
          </cell>
          <cell r="G4606">
            <v>20</v>
          </cell>
          <cell r="H4606">
            <v>9122.08</v>
          </cell>
          <cell r="I4606">
            <v>9122.08</v>
          </cell>
          <cell r="J4606">
            <v>24577.919999999998</v>
          </cell>
          <cell r="K4606" t="str">
            <v>AF</v>
          </cell>
        </row>
        <row r="4607">
          <cell r="A4607" t="str">
            <v>110500000</v>
          </cell>
          <cell r="B4607" t="str">
            <v>100AFA30029</v>
          </cell>
          <cell r="C4607" t="str">
            <v>CPU 200MMX[IBM]</v>
          </cell>
          <cell r="D4607" t="str">
            <v>25 ส.ค. 41</v>
          </cell>
          <cell r="E4607">
            <v>33700</v>
          </cell>
          <cell r="F4607">
            <v>0</v>
          </cell>
          <cell r="G4607">
            <v>20</v>
          </cell>
          <cell r="H4607">
            <v>9122.08</v>
          </cell>
          <cell r="I4607">
            <v>9122.08</v>
          </cell>
          <cell r="J4607">
            <v>24577.919999999998</v>
          </cell>
          <cell r="K4607" t="str">
            <v>AF</v>
          </cell>
        </row>
        <row r="4608">
          <cell r="A4608" t="str">
            <v>110500000</v>
          </cell>
          <cell r="B4608" t="str">
            <v>100AVA30014</v>
          </cell>
          <cell r="C4608" t="str">
            <v>CPU200MMX[IBM]</v>
          </cell>
          <cell r="D4608" t="str">
            <v>25 ส.ค. 41</v>
          </cell>
          <cell r="E4608">
            <v>33700</v>
          </cell>
          <cell r="F4608">
            <v>0</v>
          </cell>
          <cell r="G4608">
            <v>20</v>
          </cell>
          <cell r="H4608">
            <v>9122.08</v>
          </cell>
          <cell r="I4608">
            <v>9122.08</v>
          </cell>
          <cell r="J4608">
            <v>24577.919999999998</v>
          </cell>
          <cell r="K4608" t="str">
            <v>AF</v>
          </cell>
        </row>
        <row r="4609">
          <cell r="A4609" t="str">
            <v>110500000</v>
          </cell>
          <cell r="B4609" t="str">
            <v>100C1A30001</v>
          </cell>
          <cell r="C4609" t="str">
            <v>CPU P200MMX [IBM]</v>
          </cell>
          <cell r="D4609" t="str">
            <v>25 ส.ค. 41</v>
          </cell>
          <cell r="E4609">
            <v>33700</v>
          </cell>
          <cell r="F4609">
            <v>0</v>
          </cell>
          <cell r="G4609">
            <v>20</v>
          </cell>
          <cell r="H4609">
            <v>9122.08</v>
          </cell>
          <cell r="I4609">
            <v>9122.08</v>
          </cell>
          <cell r="J4609">
            <v>24577.919999999998</v>
          </cell>
          <cell r="K4609" t="str">
            <v>C</v>
          </cell>
        </row>
        <row r="4610">
          <cell r="A4610" t="str">
            <v>110500000</v>
          </cell>
          <cell r="B4610" t="str">
            <v>100C1A30002</v>
          </cell>
          <cell r="C4610" t="str">
            <v>CPU P233MMX[IBM]</v>
          </cell>
          <cell r="D4610" t="str">
            <v>15 ต.ค. 41</v>
          </cell>
          <cell r="E4610">
            <v>34000</v>
          </cell>
          <cell r="F4610">
            <v>0</v>
          </cell>
          <cell r="G4610">
            <v>20</v>
          </cell>
          <cell r="H4610">
            <v>8253.09</v>
          </cell>
          <cell r="I4610">
            <v>8253.09</v>
          </cell>
          <cell r="J4610">
            <v>25746.91</v>
          </cell>
          <cell r="K4610" t="str">
            <v>C</v>
          </cell>
        </row>
        <row r="4611">
          <cell r="A4611" t="str">
            <v>110500000</v>
          </cell>
          <cell r="B4611" t="str">
            <v>100C1A30003</v>
          </cell>
          <cell r="C4611" t="str">
            <v>CPU P223MMX[IBM]</v>
          </cell>
          <cell r="D4611" t="str">
            <v>15 ต.ค. 41</v>
          </cell>
          <cell r="E4611">
            <v>34000</v>
          </cell>
          <cell r="F4611">
            <v>0</v>
          </cell>
          <cell r="G4611">
            <v>20</v>
          </cell>
          <cell r="H4611">
            <v>8253.09</v>
          </cell>
          <cell r="I4611">
            <v>8253.09</v>
          </cell>
          <cell r="J4611">
            <v>25746.91</v>
          </cell>
          <cell r="K4611" t="str">
            <v>C</v>
          </cell>
        </row>
        <row r="4612">
          <cell r="A4612" t="str">
            <v>110500000</v>
          </cell>
          <cell r="B4612" t="str">
            <v>100C1A30004</v>
          </cell>
          <cell r="C4612" t="str">
            <v>CPU P233MMX[IBM]</v>
          </cell>
          <cell r="D4612" t="str">
            <v>15 ต.ค. 41</v>
          </cell>
          <cell r="E4612">
            <v>34000</v>
          </cell>
          <cell r="F4612">
            <v>0</v>
          </cell>
          <cell r="G4612">
            <v>20</v>
          </cell>
          <cell r="H4612">
            <v>8253.09</v>
          </cell>
          <cell r="I4612">
            <v>8253.09</v>
          </cell>
          <cell r="J4612">
            <v>25746.91</v>
          </cell>
          <cell r="K4612" t="str">
            <v>C</v>
          </cell>
        </row>
        <row r="4613">
          <cell r="A4613" t="str">
            <v>110500000</v>
          </cell>
          <cell r="B4613" t="str">
            <v>100C1A30005</v>
          </cell>
          <cell r="C4613" t="str">
            <v>CPU P233MMX[IBM]</v>
          </cell>
          <cell r="D4613" t="str">
            <v>15 ต.ค. 41</v>
          </cell>
          <cell r="E4613">
            <v>34000</v>
          </cell>
          <cell r="F4613">
            <v>0</v>
          </cell>
          <cell r="G4613">
            <v>20</v>
          </cell>
          <cell r="H4613">
            <v>8253.09</v>
          </cell>
          <cell r="I4613">
            <v>8253.09</v>
          </cell>
          <cell r="J4613">
            <v>25746.91</v>
          </cell>
          <cell r="K4613" t="str">
            <v>C</v>
          </cell>
        </row>
        <row r="4614">
          <cell r="A4614" t="str">
            <v>110500000</v>
          </cell>
          <cell r="B4614" t="str">
            <v>100C1A30006</v>
          </cell>
          <cell r="C4614" t="str">
            <v>CPU P200MMX [IBM]</v>
          </cell>
          <cell r="D4614" t="str">
            <v>25 ส.ค. 41</v>
          </cell>
          <cell r="E4614">
            <v>33700</v>
          </cell>
          <cell r="F4614">
            <v>0</v>
          </cell>
          <cell r="G4614">
            <v>20</v>
          </cell>
          <cell r="H4614">
            <v>9122.08</v>
          </cell>
          <cell r="I4614">
            <v>9122.08</v>
          </cell>
          <cell r="J4614">
            <v>24577.919999999998</v>
          </cell>
          <cell r="K4614" t="str">
            <v>C</v>
          </cell>
        </row>
        <row r="4615">
          <cell r="A4615" t="str">
            <v>110500000</v>
          </cell>
          <cell r="B4615" t="str">
            <v>100C1A30037</v>
          </cell>
          <cell r="C4615" t="str">
            <v>CPU CELERON 300A</v>
          </cell>
          <cell r="D4615" t="str">
            <v>5 พ.ย. 41</v>
          </cell>
          <cell r="E4615">
            <v>36450</v>
          </cell>
          <cell r="F4615">
            <v>0</v>
          </cell>
          <cell r="G4615">
            <v>20</v>
          </cell>
          <cell r="H4615">
            <v>8428.44</v>
          </cell>
          <cell r="I4615">
            <v>8428.44</v>
          </cell>
          <cell r="J4615">
            <v>28021.56</v>
          </cell>
          <cell r="K4615" t="str">
            <v>C</v>
          </cell>
        </row>
        <row r="4616">
          <cell r="A4616" t="str">
            <v>110500000</v>
          </cell>
          <cell r="B4616" t="str">
            <v>100C1AF0001</v>
          </cell>
          <cell r="C4616" t="str">
            <v>เครื่องปริ้นเตอร์</v>
          </cell>
          <cell r="D4616" t="str">
            <v>20 ม.ค. 42</v>
          </cell>
          <cell r="E4616">
            <v>63000</v>
          </cell>
          <cell r="F4616">
            <v>0</v>
          </cell>
          <cell r="G4616">
            <v>20</v>
          </cell>
          <cell r="H4616">
            <v>11944.15</v>
          </cell>
          <cell r="I4616">
            <v>11944.15</v>
          </cell>
          <cell r="J4616">
            <v>51055.85</v>
          </cell>
          <cell r="K4616" t="str">
            <v>AF</v>
          </cell>
        </row>
        <row r="4617">
          <cell r="A4617" t="str">
            <v>110500000</v>
          </cell>
          <cell r="B4617" t="str">
            <v>100C1CM001</v>
          </cell>
          <cell r="C4617" t="str">
            <v>RAM 16 MB</v>
          </cell>
          <cell r="D4617" t="str">
            <v>2 ก.ค. 42</v>
          </cell>
          <cell r="E4617">
            <v>1110</v>
          </cell>
          <cell r="F4617">
            <v>0</v>
          </cell>
          <cell r="G4617">
            <v>20</v>
          </cell>
          <cell r="H4617">
            <v>111.3</v>
          </cell>
          <cell r="I4617">
            <v>111.3</v>
          </cell>
          <cell r="J4617">
            <v>998.7</v>
          </cell>
          <cell r="K4617" t="str">
            <v>100</v>
          </cell>
        </row>
        <row r="4618">
          <cell r="A4618" t="str">
            <v>110500000</v>
          </cell>
          <cell r="B4618" t="str">
            <v>100C1CM002</v>
          </cell>
          <cell r="C4618" t="str">
            <v>UPS</v>
          </cell>
          <cell r="D4618" t="str">
            <v>2 ก.ค. 42</v>
          </cell>
          <cell r="E4618">
            <v>3190</v>
          </cell>
          <cell r="F4618">
            <v>0</v>
          </cell>
          <cell r="G4618">
            <v>20</v>
          </cell>
          <cell r="H4618">
            <v>319.89</v>
          </cell>
          <cell r="I4618">
            <v>319.89</v>
          </cell>
          <cell r="J4618">
            <v>2870.11</v>
          </cell>
          <cell r="K4618" t="str">
            <v>100</v>
          </cell>
        </row>
        <row r="4619">
          <cell r="A4619" t="str">
            <v>110500000</v>
          </cell>
          <cell r="B4619" t="str">
            <v>100C1CM003</v>
          </cell>
          <cell r="C4619" t="str">
            <v>คอมพิวเตอร์</v>
          </cell>
          <cell r="D4619" t="str">
            <v>8 ก.ค. 42</v>
          </cell>
          <cell r="E4619">
            <v>32500</v>
          </cell>
          <cell r="F4619">
            <v>0</v>
          </cell>
          <cell r="G4619">
            <v>20</v>
          </cell>
          <cell r="H4619">
            <v>3152.05</v>
          </cell>
          <cell r="I4619">
            <v>3152.05</v>
          </cell>
          <cell r="J4619">
            <v>29347.95</v>
          </cell>
          <cell r="K4619" t="str">
            <v>100</v>
          </cell>
        </row>
        <row r="4620">
          <cell r="A4620" t="str">
            <v>110500000</v>
          </cell>
          <cell r="B4620" t="str">
            <v>100C1CM004</v>
          </cell>
          <cell r="C4620" t="str">
            <v>PRINTER์</v>
          </cell>
          <cell r="D4620" t="str">
            <v>8 ก.ค. 42</v>
          </cell>
          <cell r="E4620">
            <v>14600</v>
          </cell>
          <cell r="F4620">
            <v>0</v>
          </cell>
          <cell r="G4620">
            <v>20</v>
          </cell>
          <cell r="H4620">
            <v>1416</v>
          </cell>
          <cell r="I4620">
            <v>1416</v>
          </cell>
          <cell r="J4620">
            <v>13184</v>
          </cell>
          <cell r="K4620" t="str">
            <v>100</v>
          </cell>
        </row>
        <row r="4621">
          <cell r="A4621" t="str">
            <v>110500000</v>
          </cell>
          <cell r="B4621" t="str">
            <v>100C1CM005</v>
          </cell>
          <cell r="C4621" t="str">
            <v>MODEM</v>
          </cell>
          <cell r="D4621" t="str">
            <v>8 ก.ค. 42</v>
          </cell>
          <cell r="E4621">
            <v>4400</v>
          </cell>
          <cell r="F4621">
            <v>0</v>
          </cell>
          <cell r="G4621">
            <v>20</v>
          </cell>
          <cell r="H4621">
            <v>426.74</v>
          </cell>
          <cell r="I4621">
            <v>426.74</v>
          </cell>
          <cell r="J4621">
            <v>3973.26</v>
          </cell>
          <cell r="K4621" t="str">
            <v>100</v>
          </cell>
        </row>
        <row r="4622">
          <cell r="A4622" t="str">
            <v>110500000</v>
          </cell>
          <cell r="B4622" t="str">
            <v>100C1CM006</v>
          </cell>
          <cell r="C4622" t="str">
            <v>เครื่องคอมพิวเตอร์</v>
          </cell>
          <cell r="D4622" t="str">
            <v>26 ก.ค. 42</v>
          </cell>
          <cell r="E4622">
            <v>49200</v>
          </cell>
          <cell r="F4622">
            <v>0</v>
          </cell>
          <cell r="G4622">
            <v>20</v>
          </cell>
          <cell r="H4622">
            <v>4286.4799999999996</v>
          </cell>
          <cell r="I4622">
            <v>4286.4799999999996</v>
          </cell>
          <cell r="J4622">
            <v>44913.52</v>
          </cell>
          <cell r="K4622" t="str">
            <v>100</v>
          </cell>
        </row>
        <row r="4623">
          <cell r="A4623" t="str">
            <v>110500000</v>
          </cell>
          <cell r="B4623" t="str">
            <v>100C1CM007</v>
          </cell>
          <cell r="C4623" t="str">
            <v>เครื่องคอมพิวเตอร์</v>
          </cell>
          <cell r="D4623" t="str">
            <v>29 ก.ค. 42</v>
          </cell>
          <cell r="E4623">
            <v>32000</v>
          </cell>
          <cell r="F4623">
            <v>0</v>
          </cell>
          <cell r="G4623">
            <v>20</v>
          </cell>
          <cell r="H4623">
            <v>2735.34</v>
          </cell>
          <cell r="I4623">
            <v>2735.34</v>
          </cell>
          <cell r="J4623">
            <v>29264.66</v>
          </cell>
          <cell r="K4623" t="str">
            <v>100</v>
          </cell>
        </row>
        <row r="4624">
          <cell r="A4624" t="str">
            <v>110500000</v>
          </cell>
          <cell r="B4624" t="str">
            <v>100C1CM009</v>
          </cell>
          <cell r="C4624" t="str">
            <v>UPS</v>
          </cell>
          <cell r="D4624" t="str">
            <v>2 ก.ค. 42</v>
          </cell>
          <cell r="E4624">
            <v>3190</v>
          </cell>
          <cell r="F4624">
            <v>0</v>
          </cell>
          <cell r="G4624">
            <v>20</v>
          </cell>
          <cell r="H4624">
            <v>319.89</v>
          </cell>
          <cell r="I4624">
            <v>319.89</v>
          </cell>
          <cell r="J4624">
            <v>2870.11</v>
          </cell>
          <cell r="K4624" t="str">
            <v>100</v>
          </cell>
        </row>
        <row r="4625">
          <cell r="A4625" t="str">
            <v>110500000</v>
          </cell>
          <cell r="B4625" t="str">
            <v>100C1CM010</v>
          </cell>
          <cell r="C4625" t="str">
            <v>UPS</v>
          </cell>
          <cell r="D4625" t="str">
            <v>2 ก.ค. 42</v>
          </cell>
          <cell r="E4625">
            <v>3190</v>
          </cell>
          <cell r="F4625">
            <v>0</v>
          </cell>
          <cell r="G4625">
            <v>20</v>
          </cell>
          <cell r="H4625">
            <v>319.89</v>
          </cell>
          <cell r="I4625">
            <v>319.89</v>
          </cell>
          <cell r="J4625">
            <v>2870.11</v>
          </cell>
          <cell r="K4625" t="str">
            <v>100</v>
          </cell>
        </row>
        <row r="4626">
          <cell r="A4626" t="str">
            <v>110500000</v>
          </cell>
          <cell r="B4626" t="str">
            <v>100C1CM011</v>
          </cell>
          <cell r="C4626" t="str">
            <v>UPS</v>
          </cell>
          <cell r="D4626" t="str">
            <v>2 ก.ค. 42</v>
          </cell>
          <cell r="E4626">
            <v>3190</v>
          </cell>
          <cell r="F4626">
            <v>0</v>
          </cell>
          <cell r="G4626">
            <v>20</v>
          </cell>
          <cell r="H4626">
            <v>319.89</v>
          </cell>
          <cell r="I4626">
            <v>319.89</v>
          </cell>
          <cell r="J4626">
            <v>2870.11</v>
          </cell>
          <cell r="K4626" t="str">
            <v>100</v>
          </cell>
        </row>
        <row r="4627">
          <cell r="A4627" t="str">
            <v>110500000</v>
          </cell>
          <cell r="B4627" t="str">
            <v>100C1CM012</v>
          </cell>
          <cell r="C4627" t="str">
            <v>UPS</v>
          </cell>
          <cell r="D4627" t="str">
            <v>2 ก.ค. 42</v>
          </cell>
          <cell r="E4627">
            <v>3190</v>
          </cell>
          <cell r="F4627">
            <v>0</v>
          </cell>
          <cell r="G4627">
            <v>20</v>
          </cell>
          <cell r="H4627">
            <v>319.89</v>
          </cell>
          <cell r="I4627">
            <v>319.89</v>
          </cell>
          <cell r="J4627">
            <v>2870.11</v>
          </cell>
          <cell r="K4627" t="str">
            <v>100</v>
          </cell>
        </row>
        <row r="4628">
          <cell r="A4628" t="str">
            <v>110500000</v>
          </cell>
          <cell r="B4628" t="str">
            <v>100C1CM013</v>
          </cell>
          <cell r="C4628" t="str">
            <v>UPS</v>
          </cell>
          <cell r="D4628" t="str">
            <v>2 ก.ค. 42</v>
          </cell>
          <cell r="E4628">
            <v>3190</v>
          </cell>
          <cell r="F4628">
            <v>0</v>
          </cell>
          <cell r="G4628">
            <v>20</v>
          </cell>
          <cell r="H4628">
            <v>319.89</v>
          </cell>
          <cell r="I4628">
            <v>319.89</v>
          </cell>
          <cell r="J4628">
            <v>2870.11</v>
          </cell>
          <cell r="K4628" t="str">
            <v>100</v>
          </cell>
        </row>
        <row r="4629">
          <cell r="A4629" t="str">
            <v>110500000</v>
          </cell>
          <cell r="B4629" t="str">
            <v>100C1CM014</v>
          </cell>
          <cell r="C4629" t="str">
            <v>UPS</v>
          </cell>
          <cell r="D4629" t="str">
            <v>2 ก.ค. 42</v>
          </cell>
          <cell r="E4629">
            <v>3190</v>
          </cell>
          <cell r="F4629">
            <v>0</v>
          </cell>
          <cell r="G4629">
            <v>20</v>
          </cell>
          <cell r="H4629">
            <v>319.89</v>
          </cell>
          <cell r="I4629">
            <v>319.89</v>
          </cell>
          <cell r="J4629">
            <v>2870.11</v>
          </cell>
          <cell r="K4629" t="str">
            <v>100</v>
          </cell>
        </row>
        <row r="4630">
          <cell r="A4630" t="str">
            <v>110500000</v>
          </cell>
          <cell r="B4630" t="str">
            <v>100C1CM015</v>
          </cell>
          <cell r="C4630" t="str">
            <v>UPS</v>
          </cell>
          <cell r="D4630" t="str">
            <v>2 ก.ค. 42</v>
          </cell>
          <cell r="E4630">
            <v>3190</v>
          </cell>
          <cell r="F4630">
            <v>0</v>
          </cell>
          <cell r="G4630">
            <v>20</v>
          </cell>
          <cell r="H4630">
            <v>319.89</v>
          </cell>
          <cell r="I4630">
            <v>319.89</v>
          </cell>
          <cell r="J4630">
            <v>2870.11</v>
          </cell>
          <cell r="K4630" t="str">
            <v>100</v>
          </cell>
        </row>
        <row r="4631">
          <cell r="A4631" t="str">
            <v>110500000</v>
          </cell>
          <cell r="B4631" t="str">
            <v>100C1CM016</v>
          </cell>
          <cell r="C4631" t="str">
            <v>UPS</v>
          </cell>
          <cell r="D4631" t="str">
            <v>2 ก.ค. 42</v>
          </cell>
          <cell r="E4631">
            <v>3190</v>
          </cell>
          <cell r="F4631">
            <v>0</v>
          </cell>
          <cell r="G4631">
            <v>20</v>
          </cell>
          <cell r="H4631">
            <v>319.89</v>
          </cell>
          <cell r="I4631">
            <v>319.89</v>
          </cell>
          <cell r="J4631">
            <v>2870.11</v>
          </cell>
          <cell r="K4631" t="str">
            <v>100</v>
          </cell>
        </row>
        <row r="4632">
          <cell r="A4632" t="str">
            <v>110500000</v>
          </cell>
          <cell r="B4632" t="str">
            <v>100C1CM017</v>
          </cell>
          <cell r="C4632" t="str">
            <v>UPS</v>
          </cell>
          <cell r="D4632" t="str">
            <v>2 ก.ค. 42</v>
          </cell>
          <cell r="E4632">
            <v>3190</v>
          </cell>
          <cell r="F4632">
            <v>0</v>
          </cell>
          <cell r="G4632">
            <v>20</v>
          </cell>
          <cell r="H4632">
            <v>319.89</v>
          </cell>
          <cell r="I4632">
            <v>319.89</v>
          </cell>
          <cell r="J4632">
            <v>2870.11</v>
          </cell>
          <cell r="K4632" t="str">
            <v>100</v>
          </cell>
        </row>
        <row r="4633">
          <cell r="A4633" t="str">
            <v>110500000</v>
          </cell>
          <cell r="B4633" t="str">
            <v>100C1CM018</v>
          </cell>
          <cell r="C4633" t="str">
            <v>UPS</v>
          </cell>
          <cell r="D4633" t="str">
            <v>2 ก.ค. 42</v>
          </cell>
          <cell r="E4633">
            <v>3190</v>
          </cell>
          <cell r="F4633">
            <v>0</v>
          </cell>
          <cell r="G4633">
            <v>20</v>
          </cell>
          <cell r="H4633">
            <v>319.89</v>
          </cell>
          <cell r="I4633">
            <v>319.89</v>
          </cell>
          <cell r="J4633">
            <v>2870.11</v>
          </cell>
          <cell r="K4633" t="str">
            <v>100</v>
          </cell>
        </row>
        <row r="4634">
          <cell r="A4634" t="str">
            <v>110500000</v>
          </cell>
          <cell r="B4634" t="str">
            <v>100C1CM019</v>
          </cell>
          <cell r="C4634" t="str">
            <v>UPS</v>
          </cell>
          <cell r="D4634" t="str">
            <v>2 ก.ค. 42</v>
          </cell>
          <cell r="E4634">
            <v>3190</v>
          </cell>
          <cell r="F4634">
            <v>0</v>
          </cell>
          <cell r="G4634">
            <v>20</v>
          </cell>
          <cell r="H4634">
            <v>319.89</v>
          </cell>
          <cell r="I4634">
            <v>319.89</v>
          </cell>
          <cell r="J4634">
            <v>2870.11</v>
          </cell>
          <cell r="K4634" t="str">
            <v>100</v>
          </cell>
        </row>
        <row r="4635">
          <cell r="A4635" t="str">
            <v>110500000</v>
          </cell>
          <cell r="B4635" t="str">
            <v>100C1CM020</v>
          </cell>
          <cell r="C4635" t="str">
            <v>UPS</v>
          </cell>
          <cell r="D4635" t="str">
            <v>2 ก.ค. 42</v>
          </cell>
          <cell r="E4635">
            <v>3190</v>
          </cell>
          <cell r="F4635">
            <v>0</v>
          </cell>
          <cell r="G4635">
            <v>20</v>
          </cell>
          <cell r="H4635">
            <v>319.89</v>
          </cell>
          <cell r="I4635">
            <v>319.89</v>
          </cell>
          <cell r="J4635">
            <v>2870.11</v>
          </cell>
          <cell r="K4635" t="str">
            <v>100</v>
          </cell>
        </row>
        <row r="4636">
          <cell r="A4636" t="str">
            <v>110500000</v>
          </cell>
          <cell r="B4636" t="str">
            <v>100C1CM021</v>
          </cell>
          <cell r="C4636" t="str">
            <v>UPS</v>
          </cell>
          <cell r="D4636" t="str">
            <v>2 ก.ค. 42</v>
          </cell>
          <cell r="E4636">
            <v>3190</v>
          </cell>
          <cell r="F4636">
            <v>0</v>
          </cell>
          <cell r="G4636">
            <v>20</v>
          </cell>
          <cell r="H4636">
            <v>319.89</v>
          </cell>
          <cell r="I4636">
            <v>319.89</v>
          </cell>
          <cell r="J4636">
            <v>2870.11</v>
          </cell>
          <cell r="K4636" t="str">
            <v>100</v>
          </cell>
        </row>
        <row r="4637">
          <cell r="A4637" t="str">
            <v>110500000</v>
          </cell>
          <cell r="B4637" t="str">
            <v>100C1CM022</v>
          </cell>
          <cell r="C4637" t="str">
            <v>UPS</v>
          </cell>
          <cell r="D4637" t="str">
            <v>2 ก.ค. 42</v>
          </cell>
          <cell r="E4637">
            <v>3190</v>
          </cell>
          <cell r="F4637">
            <v>0</v>
          </cell>
          <cell r="G4637">
            <v>20</v>
          </cell>
          <cell r="H4637">
            <v>319.89</v>
          </cell>
          <cell r="I4637">
            <v>319.89</v>
          </cell>
          <cell r="J4637">
            <v>2870.11</v>
          </cell>
          <cell r="K4637" t="str">
            <v>100</v>
          </cell>
        </row>
        <row r="4638">
          <cell r="A4638" t="str">
            <v>110500000</v>
          </cell>
          <cell r="B4638" t="str">
            <v>100C1CM023</v>
          </cell>
          <cell r="C4638" t="str">
            <v>UPS</v>
          </cell>
          <cell r="D4638" t="str">
            <v>2 ก.ค. 42</v>
          </cell>
          <cell r="E4638">
            <v>3190</v>
          </cell>
          <cell r="F4638">
            <v>0</v>
          </cell>
          <cell r="G4638">
            <v>20</v>
          </cell>
          <cell r="H4638">
            <v>319.89</v>
          </cell>
          <cell r="I4638">
            <v>319.89</v>
          </cell>
          <cell r="J4638">
            <v>2870.11</v>
          </cell>
          <cell r="K4638" t="str">
            <v>100</v>
          </cell>
        </row>
        <row r="4639">
          <cell r="A4639" t="str">
            <v>110500000</v>
          </cell>
          <cell r="B4639" t="str">
            <v>100C1CM024</v>
          </cell>
          <cell r="C4639" t="str">
            <v>UPS</v>
          </cell>
          <cell r="D4639" t="str">
            <v>2 ก.ค. 42</v>
          </cell>
          <cell r="E4639">
            <v>3190</v>
          </cell>
          <cell r="F4639">
            <v>0</v>
          </cell>
          <cell r="G4639">
            <v>20</v>
          </cell>
          <cell r="H4639">
            <v>319.89</v>
          </cell>
          <cell r="I4639">
            <v>319.89</v>
          </cell>
          <cell r="J4639">
            <v>2870.11</v>
          </cell>
          <cell r="K4639" t="str">
            <v>100</v>
          </cell>
        </row>
        <row r="4640">
          <cell r="A4640" t="str">
            <v>110500000</v>
          </cell>
          <cell r="B4640" t="str">
            <v>100C1CM025</v>
          </cell>
          <cell r="C4640" t="str">
            <v>UPS</v>
          </cell>
          <cell r="D4640" t="str">
            <v>2 ก.ค. 42</v>
          </cell>
          <cell r="E4640">
            <v>3190</v>
          </cell>
          <cell r="F4640">
            <v>0</v>
          </cell>
          <cell r="G4640">
            <v>20</v>
          </cell>
          <cell r="H4640">
            <v>319.89</v>
          </cell>
          <cell r="I4640">
            <v>319.89</v>
          </cell>
          <cell r="J4640">
            <v>2870.11</v>
          </cell>
          <cell r="K4640" t="str">
            <v>100</v>
          </cell>
        </row>
        <row r="4641">
          <cell r="A4641" t="str">
            <v>110500000</v>
          </cell>
          <cell r="B4641" t="str">
            <v>100C1CM026</v>
          </cell>
          <cell r="C4641" t="str">
            <v>UPS</v>
          </cell>
          <cell r="D4641" t="str">
            <v>2 ก.ค. 42</v>
          </cell>
          <cell r="E4641">
            <v>3190</v>
          </cell>
          <cell r="F4641">
            <v>0</v>
          </cell>
          <cell r="G4641">
            <v>20</v>
          </cell>
          <cell r="H4641">
            <v>319.89</v>
          </cell>
          <cell r="I4641">
            <v>319.89</v>
          </cell>
          <cell r="J4641">
            <v>2870.11</v>
          </cell>
          <cell r="K4641" t="str">
            <v>100</v>
          </cell>
        </row>
        <row r="4642">
          <cell r="A4642" t="str">
            <v>110500000</v>
          </cell>
          <cell r="B4642" t="str">
            <v>100C1CM027</v>
          </cell>
          <cell r="C4642" t="str">
            <v>UPS</v>
          </cell>
          <cell r="D4642" t="str">
            <v>2 ก.ค. 42</v>
          </cell>
          <cell r="E4642">
            <v>3190</v>
          </cell>
          <cell r="F4642">
            <v>0</v>
          </cell>
          <cell r="G4642">
            <v>20</v>
          </cell>
          <cell r="H4642">
            <v>319.89</v>
          </cell>
          <cell r="I4642">
            <v>319.89</v>
          </cell>
          <cell r="J4642">
            <v>2870.11</v>
          </cell>
          <cell r="K4642" t="str">
            <v>100</v>
          </cell>
        </row>
        <row r="4643">
          <cell r="A4643" t="str">
            <v>110500000</v>
          </cell>
          <cell r="B4643" t="str">
            <v>100C1CM028</v>
          </cell>
          <cell r="C4643" t="str">
            <v>UPS</v>
          </cell>
          <cell r="D4643" t="str">
            <v>2 ก.ค. 42</v>
          </cell>
          <cell r="E4643">
            <v>3190</v>
          </cell>
          <cell r="F4643">
            <v>0</v>
          </cell>
          <cell r="G4643">
            <v>20</v>
          </cell>
          <cell r="H4643">
            <v>319.89</v>
          </cell>
          <cell r="I4643">
            <v>319.89</v>
          </cell>
          <cell r="J4643">
            <v>2870.11</v>
          </cell>
          <cell r="K4643" t="str">
            <v>100</v>
          </cell>
        </row>
        <row r="4644">
          <cell r="A4644" t="str">
            <v>110500000</v>
          </cell>
          <cell r="B4644" t="str">
            <v>100C1CM029</v>
          </cell>
          <cell r="C4644" t="str">
            <v>UPS</v>
          </cell>
          <cell r="D4644" t="str">
            <v>2 ก.ค. 42</v>
          </cell>
          <cell r="E4644">
            <v>3190</v>
          </cell>
          <cell r="F4644">
            <v>0</v>
          </cell>
          <cell r="G4644">
            <v>20</v>
          </cell>
          <cell r="H4644">
            <v>319.89</v>
          </cell>
          <cell r="I4644">
            <v>319.89</v>
          </cell>
          <cell r="J4644">
            <v>2870.11</v>
          </cell>
          <cell r="K4644" t="str">
            <v>100</v>
          </cell>
        </row>
        <row r="4645">
          <cell r="A4645" t="str">
            <v>110500000</v>
          </cell>
          <cell r="B4645" t="str">
            <v>100C1CM030</v>
          </cell>
          <cell r="C4645" t="str">
            <v>UPS</v>
          </cell>
          <cell r="D4645" t="str">
            <v>2 ก.ค. 42</v>
          </cell>
          <cell r="E4645">
            <v>3190</v>
          </cell>
          <cell r="F4645">
            <v>0</v>
          </cell>
          <cell r="G4645">
            <v>20</v>
          </cell>
          <cell r="H4645">
            <v>319.89</v>
          </cell>
          <cell r="I4645">
            <v>319.89</v>
          </cell>
          <cell r="J4645">
            <v>2870.11</v>
          </cell>
          <cell r="K4645" t="str">
            <v>100</v>
          </cell>
        </row>
        <row r="4646">
          <cell r="A4646" t="str">
            <v>110500000</v>
          </cell>
          <cell r="B4646" t="str">
            <v>100C1CM031</v>
          </cell>
          <cell r="C4646" t="str">
            <v>UPS</v>
          </cell>
          <cell r="D4646" t="str">
            <v>2 ก.ค. 42</v>
          </cell>
          <cell r="E4646">
            <v>3190</v>
          </cell>
          <cell r="F4646">
            <v>0</v>
          </cell>
          <cell r="G4646">
            <v>20</v>
          </cell>
          <cell r="H4646">
            <v>319.89</v>
          </cell>
          <cell r="I4646">
            <v>319.89</v>
          </cell>
          <cell r="J4646">
            <v>2870.11</v>
          </cell>
          <cell r="K4646" t="str">
            <v>100</v>
          </cell>
        </row>
        <row r="4647">
          <cell r="A4647" t="str">
            <v>110500000</v>
          </cell>
          <cell r="B4647" t="str">
            <v>100C1CM032</v>
          </cell>
          <cell r="C4647" t="str">
            <v>UPS</v>
          </cell>
          <cell r="D4647" t="str">
            <v>2 ก.ค. 42</v>
          </cell>
          <cell r="E4647">
            <v>3190</v>
          </cell>
          <cell r="F4647">
            <v>0</v>
          </cell>
          <cell r="G4647">
            <v>20</v>
          </cell>
          <cell r="H4647">
            <v>319.89</v>
          </cell>
          <cell r="I4647">
            <v>319.89</v>
          </cell>
          <cell r="J4647">
            <v>2870.11</v>
          </cell>
          <cell r="K4647" t="str">
            <v>100</v>
          </cell>
        </row>
        <row r="4648">
          <cell r="A4648" t="str">
            <v>110500000</v>
          </cell>
          <cell r="B4648" t="str">
            <v>100C1CM033</v>
          </cell>
          <cell r="C4648" t="str">
            <v>UPS</v>
          </cell>
          <cell r="D4648" t="str">
            <v>2 ก.ค. 42</v>
          </cell>
          <cell r="E4648">
            <v>3190</v>
          </cell>
          <cell r="F4648">
            <v>0</v>
          </cell>
          <cell r="G4648">
            <v>20</v>
          </cell>
          <cell r="H4648">
            <v>319.89</v>
          </cell>
          <cell r="I4648">
            <v>319.89</v>
          </cell>
          <cell r="J4648">
            <v>2870.11</v>
          </cell>
          <cell r="K4648" t="str">
            <v>100</v>
          </cell>
        </row>
        <row r="4649">
          <cell r="A4649" t="str">
            <v>110500000</v>
          </cell>
          <cell r="B4649" t="str">
            <v>100C1CM034</v>
          </cell>
          <cell r="C4649" t="str">
            <v>UPS</v>
          </cell>
          <cell r="D4649" t="str">
            <v>2 ก.ค. 42</v>
          </cell>
          <cell r="E4649">
            <v>3190</v>
          </cell>
          <cell r="F4649">
            <v>0</v>
          </cell>
          <cell r="G4649">
            <v>20</v>
          </cell>
          <cell r="H4649">
            <v>319.89</v>
          </cell>
          <cell r="I4649">
            <v>319.89</v>
          </cell>
          <cell r="J4649">
            <v>2870.11</v>
          </cell>
          <cell r="K4649" t="str">
            <v>100</v>
          </cell>
        </row>
        <row r="4650">
          <cell r="A4650" t="str">
            <v>110500000</v>
          </cell>
          <cell r="B4650" t="str">
            <v>100C1CM035</v>
          </cell>
          <cell r="C4650" t="str">
            <v>UPS</v>
          </cell>
          <cell r="D4650" t="str">
            <v>2 ก.ค. 42</v>
          </cell>
          <cell r="E4650">
            <v>3190</v>
          </cell>
          <cell r="F4650">
            <v>0</v>
          </cell>
          <cell r="G4650">
            <v>20</v>
          </cell>
          <cell r="H4650">
            <v>319.89</v>
          </cell>
          <cell r="I4650">
            <v>319.89</v>
          </cell>
          <cell r="J4650">
            <v>2870.11</v>
          </cell>
          <cell r="K4650" t="str">
            <v>100</v>
          </cell>
        </row>
        <row r="4651">
          <cell r="A4651" t="str">
            <v>110500000</v>
          </cell>
          <cell r="B4651" t="str">
            <v>100C1CM036</v>
          </cell>
          <cell r="C4651" t="str">
            <v>UPS</v>
          </cell>
          <cell r="D4651" t="str">
            <v>2 ก.ค. 42</v>
          </cell>
          <cell r="E4651">
            <v>3190</v>
          </cell>
          <cell r="F4651">
            <v>0</v>
          </cell>
          <cell r="G4651">
            <v>20</v>
          </cell>
          <cell r="H4651">
            <v>319.89</v>
          </cell>
          <cell r="I4651">
            <v>319.89</v>
          </cell>
          <cell r="J4651">
            <v>2870.11</v>
          </cell>
          <cell r="K4651" t="str">
            <v>100</v>
          </cell>
        </row>
        <row r="4652">
          <cell r="A4652" t="str">
            <v>110500000</v>
          </cell>
          <cell r="B4652" t="str">
            <v>100C1CM037</v>
          </cell>
          <cell r="C4652" t="str">
            <v>UPS</v>
          </cell>
          <cell r="D4652" t="str">
            <v>2 ก.ค. 42</v>
          </cell>
          <cell r="E4652">
            <v>3190</v>
          </cell>
          <cell r="F4652">
            <v>0</v>
          </cell>
          <cell r="G4652">
            <v>20</v>
          </cell>
          <cell r="H4652">
            <v>319.89</v>
          </cell>
          <cell r="I4652">
            <v>319.89</v>
          </cell>
          <cell r="J4652">
            <v>2870.11</v>
          </cell>
          <cell r="K4652" t="str">
            <v>100</v>
          </cell>
        </row>
        <row r="4653">
          <cell r="A4653" t="str">
            <v>110500000</v>
          </cell>
          <cell r="B4653" t="str">
            <v>100C1CM038</v>
          </cell>
          <cell r="C4653" t="str">
            <v>UPS</v>
          </cell>
          <cell r="D4653" t="str">
            <v>2 ก.ค. 42</v>
          </cell>
          <cell r="E4653">
            <v>3190</v>
          </cell>
          <cell r="F4653">
            <v>0</v>
          </cell>
          <cell r="G4653">
            <v>20</v>
          </cell>
          <cell r="H4653">
            <v>319.89</v>
          </cell>
          <cell r="I4653">
            <v>319.89</v>
          </cell>
          <cell r="J4653">
            <v>2870.11</v>
          </cell>
          <cell r="K4653" t="str">
            <v>100</v>
          </cell>
        </row>
        <row r="4654">
          <cell r="A4654" t="str">
            <v>110500000</v>
          </cell>
          <cell r="B4654" t="str">
            <v>100C1CM039</v>
          </cell>
          <cell r="C4654" t="str">
            <v>UPS</v>
          </cell>
          <cell r="D4654" t="str">
            <v>2 ก.ค. 42</v>
          </cell>
          <cell r="E4654">
            <v>3190</v>
          </cell>
          <cell r="F4654">
            <v>0</v>
          </cell>
          <cell r="G4654">
            <v>20</v>
          </cell>
          <cell r="H4654">
            <v>319.89</v>
          </cell>
          <cell r="I4654">
            <v>319.89</v>
          </cell>
          <cell r="J4654">
            <v>2870.11</v>
          </cell>
          <cell r="K4654" t="str">
            <v>100</v>
          </cell>
        </row>
        <row r="4655">
          <cell r="A4655" t="str">
            <v>110500000</v>
          </cell>
          <cell r="B4655" t="str">
            <v>100C1CM040</v>
          </cell>
          <cell r="C4655" t="str">
            <v>UPS</v>
          </cell>
          <cell r="D4655" t="str">
            <v>2 ก.ค. 42</v>
          </cell>
          <cell r="E4655">
            <v>3190</v>
          </cell>
          <cell r="F4655">
            <v>0</v>
          </cell>
          <cell r="G4655">
            <v>20</v>
          </cell>
          <cell r="H4655">
            <v>319.89</v>
          </cell>
          <cell r="I4655">
            <v>319.89</v>
          </cell>
          <cell r="J4655">
            <v>2870.11</v>
          </cell>
          <cell r="K4655" t="str">
            <v>100</v>
          </cell>
        </row>
        <row r="4656">
          <cell r="A4656" t="str">
            <v>110500000</v>
          </cell>
          <cell r="B4656" t="str">
            <v>100C1CM041</v>
          </cell>
          <cell r="C4656" t="str">
            <v>UPS</v>
          </cell>
          <cell r="D4656" t="str">
            <v>2 ก.ค. 42</v>
          </cell>
          <cell r="E4656">
            <v>3190</v>
          </cell>
          <cell r="F4656">
            <v>0</v>
          </cell>
          <cell r="G4656">
            <v>20</v>
          </cell>
          <cell r="H4656">
            <v>319.89</v>
          </cell>
          <cell r="I4656">
            <v>319.89</v>
          </cell>
          <cell r="J4656">
            <v>2870.11</v>
          </cell>
          <cell r="K4656" t="str">
            <v>100</v>
          </cell>
        </row>
        <row r="4657">
          <cell r="A4657" t="str">
            <v>110500000</v>
          </cell>
          <cell r="B4657" t="str">
            <v>100C1CM042</v>
          </cell>
          <cell r="C4657" t="str">
            <v>UPS</v>
          </cell>
          <cell r="D4657" t="str">
            <v>2 ก.ค. 42</v>
          </cell>
          <cell r="E4657">
            <v>3190</v>
          </cell>
          <cell r="F4657">
            <v>0</v>
          </cell>
          <cell r="G4657">
            <v>20</v>
          </cell>
          <cell r="H4657">
            <v>319.89</v>
          </cell>
          <cell r="I4657">
            <v>319.89</v>
          </cell>
          <cell r="J4657">
            <v>2870.11</v>
          </cell>
          <cell r="K4657" t="str">
            <v>100</v>
          </cell>
        </row>
        <row r="4658">
          <cell r="A4658" t="str">
            <v>110500000</v>
          </cell>
          <cell r="B4658" t="str">
            <v>100C1CM043</v>
          </cell>
          <cell r="C4658" t="str">
            <v>UPS</v>
          </cell>
          <cell r="D4658" t="str">
            <v>2 ก.ค. 42</v>
          </cell>
          <cell r="E4658">
            <v>3190</v>
          </cell>
          <cell r="F4658">
            <v>0</v>
          </cell>
          <cell r="G4658">
            <v>20</v>
          </cell>
          <cell r="H4658">
            <v>319.89</v>
          </cell>
          <cell r="I4658">
            <v>319.89</v>
          </cell>
          <cell r="J4658">
            <v>2870.11</v>
          </cell>
          <cell r="K4658" t="str">
            <v>100</v>
          </cell>
        </row>
        <row r="4659">
          <cell r="A4659" t="str">
            <v>110500000</v>
          </cell>
          <cell r="B4659" t="str">
            <v>100C1CM044</v>
          </cell>
          <cell r="C4659" t="str">
            <v>UPS</v>
          </cell>
          <cell r="D4659" t="str">
            <v>2 ก.ค. 42</v>
          </cell>
          <cell r="E4659">
            <v>3190</v>
          </cell>
          <cell r="F4659">
            <v>0</v>
          </cell>
          <cell r="G4659">
            <v>20</v>
          </cell>
          <cell r="H4659">
            <v>319.89</v>
          </cell>
          <cell r="I4659">
            <v>319.89</v>
          </cell>
          <cell r="J4659">
            <v>2870.11</v>
          </cell>
          <cell r="K4659" t="str">
            <v>100</v>
          </cell>
        </row>
        <row r="4660">
          <cell r="A4660" t="str">
            <v>110500000</v>
          </cell>
          <cell r="B4660" t="str">
            <v>100C1CM045</v>
          </cell>
          <cell r="C4660" t="str">
            <v>UPS</v>
          </cell>
          <cell r="D4660" t="str">
            <v>2 ก.ค. 42</v>
          </cell>
          <cell r="E4660">
            <v>3190</v>
          </cell>
          <cell r="F4660">
            <v>0</v>
          </cell>
          <cell r="G4660">
            <v>20</v>
          </cell>
          <cell r="H4660">
            <v>319.89</v>
          </cell>
          <cell r="I4660">
            <v>319.89</v>
          </cell>
          <cell r="J4660">
            <v>2870.11</v>
          </cell>
          <cell r="K4660" t="str">
            <v>100</v>
          </cell>
        </row>
        <row r="4661">
          <cell r="A4661" t="str">
            <v>110500000</v>
          </cell>
          <cell r="B4661" t="str">
            <v>100C1CM046</v>
          </cell>
          <cell r="C4661" t="str">
            <v>UPS</v>
          </cell>
          <cell r="D4661" t="str">
            <v>2 ก.ค. 42</v>
          </cell>
          <cell r="E4661">
            <v>3190</v>
          </cell>
          <cell r="F4661">
            <v>0</v>
          </cell>
          <cell r="G4661">
            <v>20</v>
          </cell>
          <cell r="H4661">
            <v>319.89</v>
          </cell>
          <cell r="I4661">
            <v>319.89</v>
          </cell>
          <cell r="J4661">
            <v>2870.11</v>
          </cell>
          <cell r="K4661" t="str">
            <v>100</v>
          </cell>
        </row>
        <row r="4662">
          <cell r="A4662" t="str">
            <v>110500000</v>
          </cell>
          <cell r="B4662" t="str">
            <v>100C1CM047</v>
          </cell>
          <cell r="C4662" t="str">
            <v>UPS</v>
          </cell>
          <cell r="D4662" t="str">
            <v>2 ก.ค. 42</v>
          </cell>
          <cell r="E4662">
            <v>3190</v>
          </cell>
          <cell r="F4662">
            <v>0</v>
          </cell>
          <cell r="G4662">
            <v>20</v>
          </cell>
          <cell r="H4662">
            <v>319.89</v>
          </cell>
          <cell r="I4662">
            <v>319.89</v>
          </cell>
          <cell r="J4662">
            <v>2870.11</v>
          </cell>
          <cell r="K4662" t="str">
            <v>100</v>
          </cell>
        </row>
        <row r="4663">
          <cell r="A4663" t="str">
            <v>110500000</v>
          </cell>
          <cell r="B4663" t="str">
            <v>100C1CM048</v>
          </cell>
          <cell r="C4663" t="str">
            <v>UPS</v>
          </cell>
          <cell r="D4663" t="str">
            <v>2 ก.ค. 42</v>
          </cell>
          <cell r="E4663">
            <v>3190</v>
          </cell>
          <cell r="F4663">
            <v>0</v>
          </cell>
          <cell r="G4663">
            <v>20</v>
          </cell>
          <cell r="H4663">
            <v>319.89</v>
          </cell>
          <cell r="I4663">
            <v>319.89</v>
          </cell>
          <cell r="J4663">
            <v>2870.11</v>
          </cell>
          <cell r="K4663" t="str">
            <v>100</v>
          </cell>
        </row>
        <row r="4664">
          <cell r="A4664" t="str">
            <v>110500000</v>
          </cell>
          <cell r="B4664" t="str">
            <v>100C1CM049</v>
          </cell>
          <cell r="C4664" t="str">
            <v>UPS</v>
          </cell>
          <cell r="D4664" t="str">
            <v>2 ก.ค. 42</v>
          </cell>
          <cell r="E4664">
            <v>3190</v>
          </cell>
          <cell r="F4664">
            <v>0</v>
          </cell>
          <cell r="G4664">
            <v>20</v>
          </cell>
          <cell r="H4664">
            <v>319.89</v>
          </cell>
          <cell r="I4664">
            <v>319.89</v>
          </cell>
          <cell r="J4664">
            <v>2870.11</v>
          </cell>
          <cell r="K4664" t="str">
            <v>100</v>
          </cell>
        </row>
        <row r="4665">
          <cell r="A4665" t="str">
            <v>110500000</v>
          </cell>
          <cell r="B4665" t="str">
            <v>100C1CM050</v>
          </cell>
          <cell r="C4665" t="str">
            <v>UPS</v>
          </cell>
          <cell r="D4665" t="str">
            <v>2 ก.ค. 42</v>
          </cell>
          <cell r="E4665">
            <v>3190</v>
          </cell>
          <cell r="F4665">
            <v>0</v>
          </cell>
          <cell r="G4665">
            <v>20</v>
          </cell>
          <cell r="H4665">
            <v>319.89</v>
          </cell>
          <cell r="I4665">
            <v>319.89</v>
          </cell>
          <cell r="J4665">
            <v>2870.11</v>
          </cell>
          <cell r="K4665" t="str">
            <v>100</v>
          </cell>
        </row>
        <row r="4666">
          <cell r="A4666" t="str">
            <v>110500000</v>
          </cell>
          <cell r="B4666" t="str">
            <v>100C1CM051</v>
          </cell>
          <cell r="C4666" t="str">
            <v>UPS</v>
          </cell>
          <cell r="D4666" t="str">
            <v>2 ก.ค. 42</v>
          </cell>
          <cell r="E4666">
            <v>3190</v>
          </cell>
          <cell r="F4666">
            <v>0</v>
          </cell>
          <cell r="G4666">
            <v>20</v>
          </cell>
          <cell r="H4666">
            <v>319.89</v>
          </cell>
          <cell r="I4666">
            <v>319.89</v>
          </cell>
          <cell r="J4666">
            <v>2870.11</v>
          </cell>
          <cell r="K4666" t="str">
            <v>100</v>
          </cell>
        </row>
        <row r="4667">
          <cell r="A4667" t="str">
            <v>110500000</v>
          </cell>
          <cell r="B4667" t="str">
            <v>100C1CM052</v>
          </cell>
          <cell r="C4667" t="str">
            <v>UPS</v>
          </cell>
          <cell r="D4667" t="str">
            <v>2 ก.ค. 42</v>
          </cell>
          <cell r="E4667">
            <v>3190</v>
          </cell>
          <cell r="F4667">
            <v>0</v>
          </cell>
          <cell r="G4667">
            <v>20</v>
          </cell>
          <cell r="H4667">
            <v>319.89</v>
          </cell>
          <cell r="I4667">
            <v>319.89</v>
          </cell>
          <cell r="J4667">
            <v>2870.11</v>
          </cell>
          <cell r="K4667" t="str">
            <v>100</v>
          </cell>
        </row>
        <row r="4668">
          <cell r="A4668" t="str">
            <v>110500000</v>
          </cell>
          <cell r="B4668" t="str">
            <v>100C1CM053</v>
          </cell>
          <cell r="C4668" t="str">
            <v>UPS</v>
          </cell>
          <cell r="D4668" t="str">
            <v>2 ก.ค. 42</v>
          </cell>
          <cell r="E4668">
            <v>3190</v>
          </cell>
          <cell r="F4668">
            <v>0</v>
          </cell>
          <cell r="G4668">
            <v>20</v>
          </cell>
          <cell r="H4668">
            <v>319.89</v>
          </cell>
          <cell r="I4668">
            <v>319.89</v>
          </cell>
          <cell r="J4668">
            <v>2870.11</v>
          </cell>
          <cell r="K4668" t="str">
            <v>100</v>
          </cell>
        </row>
        <row r="4669">
          <cell r="A4669" t="str">
            <v>110500000</v>
          </cell>
          <cell r="B4669" t="str">
            <v>100C1CM054</v>
          </cell>
          <cell r="C4669" t="str">
            <v>UPS</v>
          </cell>
          <cell r="D4669" t="str">
            <v>2 ก.ค. 42</v>
          </cell>
          <cell r="E4669">
            <v>3190</v>
          </cell>
          <cell r="F4669">
            <v>0</v>
          </cell>
          <cell r="G4669">
            <v>20</v>
          </cell>
          <cell r="H4669">
            <v>319.89</v>
          </cell>
          <cell r="I4669">
            <v>319.89</v>
          </cell>
          <cell r="J4669">
            <v>2870.11</v>
          </cell>
          <cell r="K4669" t="str">
            <v>100</v>
          </cell>
        </row>
        <row r="4670">
          <cell r="A4670" t="str">
            <v>110500000</v>
          </cell>
          <cell r="B4670" t="str">
            <v>100C1CM055</v>
          </cell>
          <cell r="C4670" t="str">
            <v>UPS</v>
          </cell>
          <cell r="D4670" t="str">
            <v>2 ก.ค. 42</v>
          </cell>
          <cell r="E4670">
            <v>3190</v>
          </cell>
          <cell r="F4670">
            <v>0</v>
          </cell>
          <cell r="G4670">
            <v>20</v>
          </cell>
          <cell r="H4670">
            <v>319.89</v>
          </cell>
          <cell r="I4670">
            <v>319.89</v>
          </cell>
          <cell r="J4670">
            <v>2870.11</v>
          </cell>
          <cell r="K4670" t="str">
            <v>100</v>
          </cell>
        </row>
        <row r="4671">
          <cell r="A4671" t="str">
            <v>110500000</v>
          </cell>
          <cell r="B4671" t="str">
            <v>100C1CM056</v>
          </cell>
          <cell r="C4671" t="str">
            <v>UPS</v>
          </cell>
          <cell r="D4671" t="str">
            <v>2 ก.ค. 42</v>
          </cell>
          <cell r="E4671">
            <v>3190</v>
          </cell>
          <cell r="F4671">
            <v>0</v>
          </cell>
          <cell r="G4671">
            <v>20</v>
          </cell>
          <cell r="H4671">
            <v>319.89</v>
          </cell>
          <cell r="I4671">
            <v>319.89</v>
          </cell>
          <cell r="J4671">
            <v>2870.11</v>
          </cell>
          <cell r="K4671" t="str">
            <v>100</v>
          </cell>
        </row>
        <row r="4672">
          <cell r="A4672" t="str">
            <v>110500000</v>
          </cell>
          <cell r="B4672" t="str">
            <v>100C1CM057</v>
          </cell>
          <cell r="C4672" t="str">
            <v>UPS</v>
          </cell>
          <cell r="D4672" t="str">
            <v>2 ก.ค. 42</v>
          </cell>
          <cell r="E4672">
            <v>3190</v>
          </cell>
          <cell r="F4672">
            <v>0</v>
          </cell>
          <cell r="G4672">
            <v>20</v>
          </cell>
          <cell r="H4672">
            <v>319.89</v>
          </cell>
          <cell r="I4672">
            <v>319.89</v>
          </cell>
          <cell r="J4672">
            <v>2870.11</v>
          </cell>
          <cell r="K4672" t="str">
            <v>100</v>
          </cell>
        </row>
        <row r="4673">
          <cell r="A4673" t="str">
            <v>110500000</v>
          </cell>
          <cell r="B4673" t="str">
            <v>100C1CM058</v>
          </cell>
          <cell r="C4673" t="str">
            <v>UPS</v>
          </cell>
          <cell r="D4673" t="str">
            <v>2 ก.ค. 42</v>
          </cell>
          <cell r="E4673">
            <v>3190</v>
          </cell>
          <cell r="F4673">
            <v>0</v>
          </cell>
          <cell r="G4673">
            <v>20</v>
          </cell>
          <cell r="H4673">
            <v>319.89</v>
          </cell>
          <cell r="I4673">
            <v>319.89</v>
          </cell>
          <cell r="J4673">
            <v>2870.11</v>
          </cell>
          <cell r="K4673" t="str">
            <v>100</v>
          </cell>
        </row>
        <row r="4674">
          <cell r="A4674" t="str">
            <v>110500000</v>
          </cell>
          <cell r="B4674" t="str">
            <v>100C1CM059</v>
          </cell>
          <cell r="C4674" t="str">
            <v>UPS</v>
          </cell>
          <cell r="D4674" t="str">
            <v>2 ก.ค. 42</v>
          </cell>
          <cell r="E4674">
            <v>3190</v>
          </cell>
          <cell r="F4674">
            <v>0</v>
          </cell>
          <cell r="G4674">
            <v>20</v>
          </cell>
          <cell r="H4674">
            <v>319.89</v>
          </cell>
          <cell r="I4674">
            <v>319.89</v>
          </cell>
          <cell r="J4674">
            <v>2870.11</v>
          </cell>
          <cell r="K4674" t="str">
            <v>100</v>
          </cell>
        </row>
        <row r="4675">
          <cell r="A4675" t="str">
            <v>110500000</v>
          </cell>
          <cell r="B4675" t="str">
            <v>100C1CM060</v>
          </cell>
          <cell r="C4675" t="str">
            <v>UPS</v>
          </cell>
          <cell r="D4675" t="str">
            <v>2 ก.ค. 42</v>
          </cell>
          <cell r="E4675">
            <v>3190</v>
          </cell>
          <cell r="F4675">
            <v>0</v>
          </cell>
          <cell r="G4675">
            <v>20</v>
          </cell>
          <cell r="H4675">
            <v>319.89</v>
          </cell>
          <cell r="I4675">
            <v>319.89</v>
          </cell>
          <cell r="J4675">
            <v>2870.11</v>
          </cell>
          <cell r="K4675" t="str">
            <v>100</v>
          </cell>
        </row>
        <row r="4676">
          <cell r="A4676" t="str">
            <v>110500000</v>
          </cell>
          <cell r="B4676" t="str">
            <v>100C1CM061</v>
          </cell>
          <cell r="C4676" t="str">
            <v>UPS</v>
          </cell>
          <cell r="D4676" t="str">
            <v>2 ก.ค. 42</v>
          </cell>
          <cell r="E4676">
            <v>3190</v>
          </cell>
          <cell r="F4676">
            <v>0</v>
          </cell>
          <cell r="G4676">
            <v>20</v>
          </cell>
          <cell r="H4676">
            <v>319.89</v>
          </cell>
          <cell r="I4676">
            <v>319.89</v>
          </cell>
          <cell r="J4676">
            <v>2870.11</v>
          </cell>
          <cell r="K4676" t="str">
            <v>100</v>
          </cell>
        </row>
        <row r="4677">
          <cell r="A4677" t="str">
            <v>110500000</v>
          </cell>
          <cell r="B4677" t="str">
            <v>100C1CM062</v>
          </cell>
          <cell r="C4677" t="str">
            <v>UPS</v>
          </cell>
          <cell r="D4677" t="str">
            <v>2 ก.ค. 42</v>
          </cell>
          <cell r="E4677">
            <v>3190</v>
          </cell>
          <cell r="F4677">
            <v>0</v>
          </cell>
          <cell r="G4677">
            <v>20</v>
          </cell>
          <cell r="H4677">
            <v>319.89</v>
          </cell>
          <cell r="I4677">
            <v>319.89</v>
          </cell>
          <cell r="J4677">
            <v>2870.11</v>
          </cell>
          <cell r="K4677" t="str">
            <v>100</v>
          </cell>
        </row>
        <row r="4678">
          <cell r="A4678" t="str">
            <v>110500000</v>
          </cell>
          <cell r="B4678" t="str">
            <v>100C1CM063</v>
          </cell>
          <cell r="C4678" t="str">
            <v>UPS</v>
          </cell>
          <cell r="D4678" t="str">
            <v>2 ก.ค. 42</v>
          </cell>
          <cell r="E4678">
            <v>3190</v>
          </cell>
          <cell r="F4678">
            <v>0</v>
          </cell>
          <cell r="G4678">
            <v>20</v>
          </cell>
          <cell r="H4678">
            <v>319.89</v>
          </cell>
          <cell r="I4678">
            <v>319.89</v>
          </cell>
          <cell r="J4678">
            <v>2870.11</v>
          </cell>
          <cell r="K4678" t="str">
            <v>100</v>
          </cell>
        </row>
        <row r="4679">
          <cell r="A4679" t="str">
            <v>110500000</v>
          </cell>
          <cell r="B4679" t="str">
            <v>100C1CM064</v>
          </cell>
          <cell r="C4679" t="str">
            <v>32 MB KINGSTON</v>
          </cell>
          <cell r="D4679" t="str">
            <v>30 ก.ค. 42</v>
          </cell>
          <cell r="E4679">
            <v>1936</v>
          </cell>
          <cell r="F4679">
            <v>0</v>
          </cell>
          <cell r="G4679">
            <v>20</v>
          </cell>
          <cell r="H4679">
            <v>164.43</v>
          </cell>
          <cell r="I4679">
            <v>164.43</v>
          </cell>
          <cell r="J4679">
            <v>1771.57</v>
          </cell>
          <cell r="K4679" t="str">
            <v>100</v>
          </cell>
        </row>
        <row r="4680">
          <cell r="A4680" t="str">
            <v>110500000</v>
          </cell>
          <cell r="B4680" t="str">
            <v>100C1CM065</v>
          </cell>
          <cell r="C4680" t="str">
            <v>32 MB KINGSTON</v>
          </cell>
          <cell r="D4680" t="str">
            <v>30 ก.ค. 42</v>
          </cell>
          <cell r="E4680">
            <v>1936</v>
          </cell>
          <cell r="F4680">
            <v>0</v>
          </cell>
          <cell r="G4680">
            <v>20</v>
          </cell>
          <cell r="H4680">
            <v>164.43</v>
          </cell>
          <cell r="I4680">
            <v>164.43</v>
          </cell>
          <cell r="J4680">
            <v>1771.57</v>
          </cell>
          <cell r="K4680" t="str">
            <v>100</v>
          </cell>
        </row>
        <row r="4681">
          <cell r="A4681" t="str">
            <v>110500000</v>
          </cell>
          <cell r="B4681" t="str">
            <v>100C1CM066</v>
          </cell>
          <cell r="C4681" t="str">
            <v>32 MB KINGSTON</v>
          </cell>
          <cell r="D4681" t="str">
            <v>30 ก.ค. 42</v>
          </cell>
          <cell r="E4681">
            <v>1936</v>
          </cell>
          <cell r="F4681">
            <v>0</v>
          </cell>
          <cell r="G4681">
            <v>20</v>
          </cell>
          <cell r="H4681">
            <v>164.43</v>
          </cell>
          <cell r="I4681">
            <v>164.43</v>
          </cell>
          <cell r="J4681">
            <v>1771.57</v>
          </cell>
          <cell r="K4681" t="str">
            <v>100</v>
          </cell>
        </row>
        <row r="4682">
          <cell r="A4682" t="str">
            <v>110500000</v>
          </cell>
          <cell r="B4682" t="str">
            <v>100C1CM067</v>
          </cell>
          <cell r="C4682" t="str">
            <v>32 MB KINGSTON</v>
          </cell>
          <cell r="D4682" t="str">
            <v>30 ก.ค. 42</v>
          </cell>
          <cell r="E4682">
            <v>1936</v>
          </cell>
          <cell r="F4682">
            <v>0</v>
          </cell>
          <cell r="G4682">
            <v>20</v>
          </cell>
          <cell r="H4682">
            <v>164.43</v>
          </cell>
          <cell r="I4682">
            <v>164.43</v>
          </cell>
          <cell r="J4682">
            <v>1771.57</v>
          </cell>
          <cell r="K4682" t="str">
            <v>100</v>
          </cell>
        </row>
        <row r="4683">
          <cell r="A4683" t="str">
            <v>110500000</v>
          </cell>
          <cell r="B4683" t="str">
            <v>100C1CM068</v>
          </cell>
          <cell r="C4683" t="str">
            <v>32 MB KINGSTON</v>
          </cell>
          <cell r="D4683" t="str">
            <v>30 ก.ค. 42</v>
          </cell>
          <cell r="E4683">
            <v>1936</v>
          </cell>
          <cell r="F4683">
            <v>0</v>
          </cell>
          <cell r="G4683">
            <v>20</v>
          </cell>
          <cell r="H4683">
            <v>164.43</v>
          </cell>
          <cell r="I4683">
            <v>164.43</v>
          </cell>
          <cell r="J4683">
            <v>1771.57</v>
          </cell>
          <cell r="K4683" t="str">
            <v>100</v>
          </cell>
        </row>
        <row r="4684">
          <cell r="A4684" t="str">
            <v>110500000</v>
          </cell>
          <cell r="B4684" t="str">
            <v>100C1CM069</v>
          </cell>
          <cell r="C4684" t="str">
            <v>32 MB KINGSTON</v>
          </cell>
          <cell r="D4684" t="str">
            <v>30 ก.ค. 42</v>
          </cell>
          <cell r="E4684">
            <v>1936</v>
          </cell>
          <cell r="F4684">
            <v>0</v>
          </cell>
          <cell r="G4684">
            <v>20</v>
          </cell>
          <cell r="H4684">
            <v>164.43</v>
          </cell>
          <cell r="I4684">
            <v>164.43</v>
          </cell>
          <cell r="J4684">
            <v>1771.57</v>
          </cell>
          <cell r="K4684" t="str">
            <v>100</v>
          </cell>
        </row>
        <row r="4685">
          <cell r="A4685" t="str">
            <v>110500000</v>
          </cell>
          <cell r="B4685" t="str">
            <v>100C1CM070</v>
          </cell>
          <cell r="C4685" t="str">
            <v>32 MB KINGSTON</v>
          </cell>
          <cell r="D4685" t="str">
            <v>30 ก.ค. 42</v>
          </cell>
          <cell r="E4685">
            <v>1936</v>
          </cell>
          <cell r="F4685">
            <v>0</v>
          </cell>
          <cell r="G4685">
            <v>20</v>
          </cell>
          <cell r="H4685">
            <v>164.43</v>
          </cell>
          <cell r="I4685">
            <v>164.43</v>
          </cell>
          <cell r="J4685">
            <v>1771.57</v>
          </cell>
          <cell r="K4685" t="str">
            <v>100</v>
          </cell>
        </row>
        <row r="4686">
          <cell r="A4686" t="str">
            <v>110500000</v>
          </cell>
          <cell r="B4686" t="str">
            <v>100C1CM071</v>
          </cell>
          <cell r="C4686" t="str">
            <v>32 MB KINGSTON</v>
          </cell>
          <cell r="D4686" t="str">
            <v>30 ก.ค. 42</v>
          </cell>
          <cell r="E4686">
            <v>1936</v>
          </cell>
          <cell r="F4686">
            <v>0</v>
          </cell>
          <cell r="G4686">
            <v>20</v>
          </cell>
          <cell r="H4686">
            <v>164.43</v>
          </cell>
          <cell r="I4686">
            <v>164.43</v>
          </cell>
          <cell r="J4686">
            <v>1771.57</v>
          </cell>
          <cell r="K4686" t="str">
            <v>100</v>
          </cell>
        </row>
        <row r="4687">
          <cell r="A4687" t="str">
            <v>110500000</v>
          </cell>
          <cell r="B4687" t="str">
            <v>100C1CM072</v>
          </cell>
          <cell r="C4687" t="str">
            <v>32 MB KINGSTON</v>
          </cell>
          <cell r="D4687" t="str">
            <v>30 ก.ค. 42</v>
          </cell>
          <cell r="E4687">
            <v>1936</v>
          </cell>
          <cell r="F4687">
            <v>0</v>
          </cell>
          <cell r="G4687">
            <v>20</v>
          </cell>
          <cell r="H4687">
            <v>164.43</v>
          </cell>
          <cell r="I4687">
            <v>164.43</v>
          </cell>
          <cell r="J4687">
            <v>1771.57</v>
          </cell>
          <cell r="K4687" t="str">
            <v>100</v>
          </cell>
        </row>
        <row r="4688">
          <cell r="A4688" t="str">
            <v>110500000</v>
          </cell>
          <cell r="B4688" t="str">
            <v>100C1CM073</v>
          </cell>
          <cell r="C4688" t="str">
            <v>32 MB KINGSTON</v>
          </cell>
          <cell r="D4688" t="str">
            <v>30 ก.ค. 42</v>
          </cell>
          <cell r="E4688">
            <v>1936</v>
          </cell>
          <cell r="F4688">
            <v>0</v>
          </cell>
          <cell r="G4688">
            <v>20</v>
          </cell>
          <cell r="H4688">
            <v>164.43</v>
          </cell>
          <cell r="I4688">
            <v>164.43</v>
          </cell>
          <cell r="J4688">
            <v>1771.57</v>
          </cell>
          <cell r="K4688" t="str">
            <v>100</v>
          </cell>
        </row>
        <row r="4689">
          <cell r="A4689" t="str">
            <v>110500000</v>
          </cell>
          <cell r="B4689" t="str">
            <v>100C1CM074</v>
          </cell>
          <cell r="C4689" t="str">
            <v>32 MB KINGSTON</v>
          </cell>
          <cell r="D4689" t="str">
            <v>30 ก.ค. 42</v>
          </cell>
          <cell r="E4689">
            <v>1936</v>
          </cell>
          <cell r="F4689">
            <v>0</v>
          </cell>
          <cell r="G4689">
            <v>20</v>
          </cell>
          <cell r="H4689">
            <v>164.43</v>
          </cell>
          <cell r="I4689">
            <v>164.43</v>
          </cell>
          <cell r="J4689">
            <v>1771.57</v>
          </cell>
          <cell r="K4689" t="str">
            <v>100</v>
          </cell>
        </row>
        <row r="4690">
          <cell r="A4690" t="str">
            <v>110500000</v>
          </cell>
          <cell r="B4690" t="str">
            <v>100C1CM075</v>
          </cell>
          <cell r="C4690" t="str">
            <v>32 MB KINGSTON</v>
          </cell>
          <cell r="D4690" t="str">
            <v>30 ก.ค. 42</v>
          </cell>
          <cell r="E4690">
            <v>1936</v>
          </cell>
          <cell r="F4690">
            <v>0</v>
          </cell>
          <cell r="G4690">
            <v>20</v>
          </cell>
          <cell r="H4690">
            <v>164.43</v>
          </cell>
          <cell r="I4690">
            <v>164.43</v>
          </cell>
          <cell r="J4690">
            <v>1771.57</v>
          </cell>
          <cell r="K4690" t="str">
            <v>100</v>
          </cell>
        </row>
        <row r="4691">
          <cell r="A4691" t="str">
            <v>110500000</v>
          </cell>
          <cell r="B4691" t="str">
            <v>100C1CM076</v>
          </cell>
          <cell r="C4691" t="str">
            <v>32 MB KINGSTON</v>
          </cell>
          <cell r="D4691" t="str">
            <v>30 ก.ค. 42</v>
          </cell>
          <cell r="E4691">
            <v>1936</v>
          </cell>
          <cell r="F4691">
            <v>0</v>
          </cell>
          <cell r="G4691">
            <v>20</v>
          </cell>
          <cell r="H4691">
            <v>164.43</v>
          </cell>
          <cell r="I4691">
            <v>164.43</v>
          </cell>
          <cell r="J4691">
            <v>1771.57</v>
          </cell>
          <cell r="K4691" t="str">
            <v>100</v>
          </cell>
        </row>
        <row r="4692">
          <cell r="A4692" t="str">
            <v>110500000</v>
          </cell>
          <cell r="B4692" t="str">
            <v>100C1CM087</v>
          </cell>
          <cell r="C4692" t="str">
            <v>16 MB KINGSTON</v>
          </cell>
          <cell r="D4692" t="str">
            <v>30 ก.ค. 42</v>
          </cell>
          <cell r="E4692">
            <v>1130</v>
          </cell>
          <cell r="F4692">
            <v>0</v>
          </cell>
          <cell r="G4692">
            <v>20</v>
          </cell>
          <cell r="H4692">
            <v>95.97</v>
          </cell>
          <cell r="I4692">
            <v>95.97</v>
          </cell>
          <cell r="J4692">
            <v>1034.03</v>
          </cell>
          <cell r="K4692" t="str">
            <v>100</v>
          </cell>
        </row>
        <row r="4693">
          <cell r="A4693" t="str">
            <v>110500000</v>
          </cell>
          <cell r="B4693" t="str">
            <v>100C1CM088</v>
          </cell>
          <cell r="C4693" t="str">
            <v>16 MB KINGSTON</v>
          </cell>
          <cell r="D4693" t="str">
            <v>30 ก.ค. 42</v>
          </cell>
          <cell r="E4693">
            <v>1130</v>
          </cell>
          <cell r="F4693">
            <v>0</v>
          </cell>
          <cell r="G4693">
            <v>20</v>
          </cell>
          <cell r="H4693">
            <v>95.97</v>
          </cell>
          <cell r="I4693">
            <v>95.97</v>
          </cell>
          <cell r="J4693">
            <v>1034.03</v>
          </cell>
          <cell r="K4693" t="str">
            <v>100</v>
          </cell>
        </row>
        <row r="4694">
          <cell r="A4694" t="str">
            <v>110500000</v>
          </cell>
          <cell r="B4694" t="str">
            <v>100C1CM089</v>
          </cell>
          <cell r="C4694" t="str">
            <v>16 MB KINGSTON</v>
          </cell>
          <cell r="D4694" t="str">
            <v>30 ก.ค. 42</v>
          </cell>
          <cell r="E4694">
            <v>1130</v>
          </cell>
          <cell r="F4694">
            <v>0</v>
          </cell>
          <cell r="G4694">
            <v>20</v>
          </cell>
          <cell r="H4694">
            <v>95.97</v>
          </cell>
          <cell r="I4694">
            <v>95.97</v>
          </cell>
          <cell r="J4694">
            <v>1034.03</v>
          </cell>
          <cell r="K4694" t="str">
            <v>100</v>
          </cell>
        </row>
        <row r="4695">
          <cell r="A4695" t="str">
            <v>110500000</v>
          </cell>
          <cell r="B4695" t="str">
            <v>100C1CM090</v>
          </cell>
          <cell r="C4695" t="str">
            <v>16 MB KINGSTON</v>
          </cell>
          <cell r="D4695" t="str">
            <v>30 ก.ค. 42</v>
          </cell>
          <cell r="E4695">
            <v>1130</v>
          </cell>
          <cell r="F4695">
            <v>0</v>
          </cell>
          <cell r="G4695">
            <v>20</v>
          </cell>
          <cell r="H4695">
            <v>95.97</v>
          </cell>
          <cell r="I4695">
            <v>95.97</v>
          </cell>
          <cell r="J4695">
            <v>1034.03</v>
          </cell>
          <cell r="K4695" t="str">
            <v>100</v>
          </cell>
        </row>
        <row r="4696">
          <cell r="A4696" t="str">
            <v>110500000</v>
          </cell>
          <cell r="B4696" t="str">
            <v>100C1CM091</v>
          </cell>
          <cell r="C4696" t="str">
            <v>LAN CARD</v>
          </cell>
          <cell r="D4696" t="str">
            <v>30 ก.ค. 42</v>
          </cell>
          <cell r="E4696">
            <v>2151</v>
          </cell>
          <cell r="F4696">
            <v>0</v>
          </cell>
          <cell r="G4696">
            <v>20</v>
          </cell>
          <cell r="H4696">
            <v>182.7</v>
          </cell>
          <cell r="I4696">
            <v>182.7</v>
          </cell>
          <cell r="J4696">
            <v>1968.3</v>
          </cell>
          <cell r="K4696" t="str">
            <v>100</v>
          </cell>
        </row>
        <row r="4697">
          <cell r="A4697" t="str">
            <v>110500000</v>
          </cell>
          <cell r="B4697" t="str">
            <v>100C1CM092</v>
          </cell>
          <cell r="C4697" t="str">
            <v>LAN CARD</v>
          </cell>
          <cell r="D4697" t="str">
            <v>30 ก.ค. 42</v>
          </cell>
          <cell r="E4697">
            <v>2151</v>
          </cell>
          <cell r="F4697">
            <v>0</v>
          </cell>
          <cell r="G4697">
            <v>20</v>
          </cell>
          <cell r="H4697">
            <v>182.7</v>
          </cell>
          <cell r="I4697">
            <v>182.7</v>
          </cell>
          <cell r="J4697">
            <v>1968.3</v>
          </cell>
          <cell r="K4697" t="str">
            <v>100</v>
          </cell>
        </row>
        <row r="4698">
          <cell r="A4698" t="str">
            <v>110500000</v>
          </cell>
          <cell r="B4698" t="str">
            <v>100C1CM093</v>
          </cell>
          <cell r="C4698" t="str">
            <v>LAN CARD</v>
          </cell>
          <cell r="D4698" t="str">
            <v>30 ก.ค. 42</v>
          </cell>
          <cell r="E4698">
            <v>2151</v>
          </cell>
          <cell r="F4698">
            <v>0</v>
          </cell>
          <cell r="G4698">
            <v>20</v>
          </cell>
          <cell r="H4698">
            <v>182.7</v>
          </cell>
          <cell r="I4698">
            <v>182.7</v>
          </cell>
          <cell r="J4698">
            <v>1968.3</v>
          </cell>
          <cell r="K4698" t="str">
            <v>100</v>
          </cell>
        </row>
        <row r="4699">
          <cell r="A4699" t="str">
            <v>110500000</v>
          </cell>
          <cell r="B4699" t="str">
            <v>100C1CM094</v>
          </cell>
          <cell r="C4699" t="str">
            <v>LAN CARD</v>
          </cell>
          <cell r="D4699" t="str">
            <v>30 ก.ค. 42</v>
          </cell>
          <cell r="E4699">
            <v>2151</v>
          </cell>
          <cell r="F4699">
            <v>0</v>
          </cell>
          <cell r="G4699">
            <v>20</v>
          </cell>
          <cell r="H4699">
            <v>182.7</v>
          </cell>
          <cell r="I4699">
            <v>182.7</v>
          </cell>
          <cell r="J4699">
            <v>1968.3</v>
          </cell>
          <cell r="K4699" t="str">
            <v>100</v>
          </cell>
        </row>
        <row r="4700">
          <cell r="A4700" t="str">
            <v>110500000</v>
          </cell>
          <cell r="B4700" t="str">
            <v>100C1CM095</v>
          </cell>
          <cell r="C4700" t="str">
            <v>LAN CARD</v>
          </cell>
          <cell r="D4700" t="str">
            <v>30 ก.ค. 42</v>
          </cell>
          <cell r="E4700">
            <v>2151</v>
          </cell>
          <cell r="F4700">
            <v>0</v>
          </cell>
          <cell r="G4700">
            <v>20</v>
          </cell>
          <cell r="H4700">
            <v>182.7</v>
          </cell>
          <cell r="I4700">
            <v>182.7</v>
          </cell>
          <cell r="J4700">
            <v>1968.3</v>
          </cell>
          <cell r="K4700" t="str">
            <v>100</v>
          </cell>
        </row>
        <row r="4701">
          <cell r="A4701" t="str">
            <v>110500000</v>
          </cell>
          <cell r="B4701" t="str">
            <v>100C1CM096</v>
          </cell>
          <cell r="C4701" t="str">
            <v>LAN CARD</v>
          </cell>
          <cell r="D4701" t="str">
            <v>30 ก.ค. 42</v>
          </cell>
          <cell r="E4701">
            <v>2151</v>
          </cell>
          <cell r="F4701">
            <v>0</v>
          </cell>
          <cell r="G4701">
            <v>20</v>
          </cell>
          <cell r="H4701">
            <v>182.7</v>
          </cell>
          <cell r="I4701">
            <v>182.7</v>
          </cell>
          <cell r="J4701">
            <v>1968.3</v>
          </cell>
          <cell r="K4701" t="str">
            <v>100</v>
          </cell>
        </row>
        <row r="4702">
          <cell r="A4702" t="str">
            <v>110500000</v>
          </cell>
          <cell r="B4702" t="str">
            <v>100C1CM097</v>
          </cell>
          <cell r="C4702" t="str">
            <v>LAN CARD</v>
          </cell>
          <cell r="D4702" t="str">
            <v>30 ก.ค. 42</v>
          </cell>
          <cell r="E4702">
            <v>2151</v>
          </cell>
          <cell r="F4702">
            <v>0</v>
          </cell>
          <cell r="G4702">
            <v>20</v>
          </cell>
          <cell r="H4702">
            <v>182.7</v>
          </cell>
          <cell r="I4702">
            <v>182.7</v>
          </cell>
          <cell r="J4702">
            <v>1968.3</v>
          </cell>
          <cell r="K4702" t="str">
            <v>100</v>
          </cell>
        </row>
        <row r="4703">
          <cell r="A4703" t="str">
            <v>110500000</v>
          </cell>
          <cell r="B4703" t="str">
            <v>100C1CM098</v>
          </cell>
          <cell r="C4703" t="str">
            <v>LAN CARD</v>
          </cell>
          <cell r="D4703" t="str">
            <v>30 ก.ค. 42</v>
          </cell>
          <cell r="E4703">
            <v>2151</v>
          </cell>
          <cell r="F4703">
            <v>0</v>
          </cell>
          <cell r="G4703">
            <v>20</v>
          </cell>
          <cell r="H4703">
            <v>182.7</v>
          </cell>
          <cell r="I4703">
            <v>182.7</v>
          </cell>
          <cell r="J4703">
            <v>1968.3</v>
          </cell>
          <cell r="K4703" t="str">
            <v>100</v>
          </cell>
        </row>
        <row r="4704">
          <cell r="A4704" t="str">
            <v>110500000</v>
          </cell>
          <cell r="B4704" t="str">
            <v>100C1CM099</v>
          </cell>
          <cell r="C4704" t="str">
            <v>LAN CARD</v>
          </cell>
          <cell r="D4704" t="str">
            <v>30 ก.ค. 42</v>
          </cell>
          <cell r="E4704">
            <v>2151</v>
          </cell>
          <cell r="F4704">
            <v>0</v>
          </cell>
          <cell r="G4704">
            <v>20</v>
          </cell>
          <cell r="H4704">
            <v>182.7</v>
          </cell>
          <cell r="I4704">
            <v>182.7</v>
          </cell>
          <cell r="J4704">
            <v>1968.3</v>
          </cell>
          <cell r="K4704" t="str">
            <v>100</v>
          </cell>
        </row>
        <row r="4705">
          <cell r="A4705" t="str">
            <v>110500000</v>
          </cell>
          <cell r="B4705" t="str">
            <v>100C1CM100</v>
          </cell>
          <cell r="C4705" t="str">
            <v>LAN CARD</v>
          </cell>
          <cell r="D4705" t="str">
            <v>30 ก.ค. 42</v>
          </cell>
          <cell r="E4705">
            <v>2151</v>
          </cell>
          <cell r="F4705">
            <v>0</v>
          </cell>
          <cell r="G4705">
            <v>20</v>
          </cell>
          <cell r="H4705">
            <v>182.7</v>
          </cell>
          <cell r="I4705">
            <v>182.7</v>
          </cell>
          <cell r="J4705">
            <v>1968.3</v>
          </cell>
          <cell r="K4705" t="str">
            <v>100</v>
          </cell>
        </row>
        <row r="4706">
          <cell r="A4706" t="str">
            <v>110500000</v>
          </cell>
          <cell r="B4706" t="str">
            <v>100C1CM102</v>
          </cell>
          <cell r="C4706" t="str">
            <v>RAM 16 MB</v>
          </cell>
          <cell r="D4706" t="str">
            <v>2 ก.ค. 42</v>
          </cell>
          <cell r="E4706">
            <v>1110</v>
          </cell>
          <cell r="F4706">
            <v>0</v>
          </cell>
          <cell r="G4706">
            <v>20</v>
          </cell>
          <cell r="H4706">
            <v>111.3</v>
          </cell>
          <cell r="I4706">
            <v>111.3</v>
          </cell>
          <cell r="J4706">
            <v>998.7</v>
          </cell>
          <cell r="K4706" t="str">
            <v>100</v>
          </cell>
        </row>
        <row r="4707">
          <cell r="A4707" t="str">
            <v>110500000</v>
          </cell>
          <cell r="B4707" t="str">
            <v>100C1CM103</v>
          </cell>
          <cell r="C4707" t="str">
            <v>RAM 16 MB</v>
          </cell>
          <cell r="D4707" t="str">
            <v>2 ก.ค. 42</v>
          </cell>
          <cell r="E4707">
            <v>1110</v>
          </cell>
          <cell r="F4707">
            <v>0</v>
          </cell>
          <cell r="G4707">
            <v>20</v>
          </cell>
          <cell r="H4707">
            <v>111.3</v>
          </cell>
          <cell r="I4707">
            <v>111.3</v>
          </cell>
          <cell r="J4707">
            <v>998.7</v>
          </cell>
          <cell r="K4707" t="str">
            <v>100</v>
          </cell>
        </row>
        <row r="4708">
          <cell r="A4708" t="str">
            <v>110500000</v>
          </cell>
          <cell r="B4708" t="str">
            <v>100C1CM104</v>
          </cell>
          <cell r="C4708" t="str">
            <v>RAM 16 MB</v>
          </cell>
          <cell r="D4708" t="str">
            <v>2 ก.ค. 42</v>
          </cell>
          <cell r="E4708">
            <v>1110</v>
          </cell>
          <cell r="F4708">
            <v>0</v>
          </cell>
          <cell r="G4708">
            <v>20</v>
          </cell>
          <cell r="H4708">
            <v>111.3</v>
          </cell>
          <cell r="I4708">
            <v>111.3</v>
          </cell>
          <cell r="J4708">
            <v>998.7</v>
          </cell>
          <cell r="K4708" t="str">
            <v>100</v>
          </cell>
        </row>
        <row r="4709">
          <cell r="A4709" t="str">
            <v>110500000</v>
          </cell>
          <cell r="B4709" t="str">
            <v>100C1CM105</v>
          </cell>
          <cell r="C4709" t="str">
            <v>RAM 16 MB</v>
          </cell>
          <cell r="D4709" t="str">
            <v>2 ก.ค. 42</v>
          </cell>
          <cell r="E4709">
            <v>1110</v>
          </cell>
          <cell r="F4709">
            <v>0</v>
          </cell>
          <cell r="G4709">
            <v>20</v>
          </cell>
          <cell r="H4709">
            <v>111.3</v>
          </cell>
          <cell r="I4709">
            <v>111.3</v>
          </cell>
          <cell r="J4709">
            <v>998.7</v>
          </cell>
          <cell r="K4709" t="str">
            <v>100</v>
          </cell>
        </row>
        <row r="4710">
          <cell r="A4710" t="str">
            <v>110500000</v>
          </cell>
          <cell r="B4710" t="str">
            <v>100C1CM106</v>
          </cell>
          <cell r="C4710" t="str">
            <v>RAM 16 MB</v>
          </cell>
          <cell r="D4710" t="str">
            <v>2 ก.ค. 42</v>
          </cell>
          <cell r="E4710">
            <v>1110</v>
          </cell>
          <cell r="F4710">
            <v>0</v>
          </cell>
          <cell r="G4710">
            <v>20</v>
          </cell>
          <cell r="H4710">
            <v>111.3</v>
          </cell>
          <cell r="I4710">
            <v>111.3</v>
          </cell>
          <cell r="J4710">
            <v>998.7</v>
          </cell>
          <cell r="K4710" t="str">
            <v>100</v>
          </cell>
        </row>
        <row r="4711">
          <cell r="A4711" t="str">
            <v>110500000</v>
          </cell>
          <cell r="B4711" t="str">
            <v>100C1CM107</v>
          </cell>
          <cell r="C4711" t="str">
            <v>RAM 16 MB</v>
          </cell>
          <cell r="D4711" t="str">
            <v>2 ก.ค. 42</v>
          </cell>
          <cell r="E4711">
            <v>1110</v>
          </cell>
          <cell r="F4711">
            <v>0</v>
          </cell>
          <cell r="G4711">
            <v>20</v>
          </cell>
          <cell r="H4711">
            <v>111.3</v>
          </cell>
          <cell r="I4711">
            <v>111.3</v>
          </cell>
          <cell r="J4711">
            <v>998.7</v>
          </cell>
          <cell r="K4711" t="str">
            <v>100</v>
          </cell>
        </row>
        <row r="4712">
          <cell r="A4712" t="str">
            <v>110500000</v>
          </cell>
          <cell r="B4712" t="str">
            <v>100C1CM108</v>
          </cell>
          <cell r="C4712" t="str">
            <v>RAM 16 MB</v>
          </cell>
          <cell r="D4712" t="str">
            <v>2 ก.ค. 42</v>
          </cell>
          <cell r="E4712">
            <v>1110</v>
          </cell>
          <cell r="F4712">
            <v>0</v>
          </cell>
          <cell r="G4712">
            <v>20</v>
          </cell>
          <cell r="H4712">
            <v>111.3</v>
          </cell>
          <cell r="I4712">
            <v>111.3</v>
          </cell>
          <cell r="J4712">
            <v>998.7</v>
          </cell>
          <cell r="K4712" t="str">
            <v>100</v>
          </cell>
        </row>
        <row r="4713">
          <cell r="A4713" t="str">
            <v>110500000</v>
          </cell>
          <cell r="B4713" t="str">
            <v>100C1CM109</v>
          </cell>
          <cell r="C4713" t="str">
            <v>RAM 16 MB</v>
          </cell>
          <cell r="D4713" t="str">
            <v>2 ก.ค. 42</v>
          </cell>
          <cell r="E4713">
            <v>1110</v>
          </cell>
          <cell r="F4713">
            <v>0</v>
          </cell>
          <cell r="G4713">
            <v>20</v>
          </cell>
          <cell r="H4713">
            <v>111.3</v>
          </cell>
          <cell r="I4713">
            <v>111.3</v>
          </cell>
          <cell r="J4713">
            <v>998.7</v>
          </cell>
          <cell r="K4713" t="str">
            <v>100</v>
          </cell>
        </row>
        <row r="4714">
          <cell r="A4714" t="str">
            <v>110500000</v>
          </cell>
          <cell r="B4714" t="str">
            <v>100C1CM110</v>
          </cell>
          <cell r="C4714" t="str">
            <v>RAM 16 MB</v>
          </cell>
          <cell r="D4714" t="str">
            <v>2 ก.ค. 42</v>
          </cell>
          <cell r="E4714">
            <v>1110</v>
          </cell>
          <cell r="F4714">
            <v>0</v>
          </cell>
          <cell r="G4714">
            <v>20</v>
          </cell>
          <cell r="H4714">
            <v>111.3</v>
          </cell>
          <cell r="I4714">
            <v>111.3</v>
          </cell>
          <cell r="J4714">
            <v>998.7</v>
          </cell>
          <cell r="K4714" t="str">
            <v>100</v>
          </cell>
        </row>
        <row r="4715">
          <cell r="A4715" t="str">
            <v>110500000</v>
          </cell>
          <cell r="B4715" t="str">
            <v>100C1CM111</v>
          </cell>
          <cell r="C4715" t="str">
            <v>RAM 16 MB</v>
          </cell>
          <cell r="D4715" t="str">
            <v>2 ก.ค. 42</v>
          </cell>
          <cell r="E4715">
            <v>1110</v>
          </cell>
          <cell r="F4715">
            <v>0</v>
          </cell>
          <cell r="G4715">
            <v>20</v>
          </cell>
          <cell r="H4715">
            <v>111.3</v>
          </cell>
          <cell r="I4715">
            <v>111.3</v>
          </cell>
          <cell r="J4715">
            <v>998.7</v>
          </cell>
          <cell r="K4715" t="str">
            <v>100</v>
          </cell>
        </row>
        <row r="4716">
          <cell r="A4716" t="str">
            <v>110500000</v>
          </cell>
          <cell r="B4716" t="str">
            <v>100C1CM112</v>
          </cell>
          <cell r="C4716" t="str">
            <v>RAM 16 MB</v>
          </cell>
          <cell r="D4716" t="str">
            <v>2 ก.ค. 42</v>
          </cell>
          <cell r="E4716">
            <v>1110</v>
          </cell>
          <cell r="F4716">
            <v>0</v>
          </cell>
          <cell r="G4716">
            <v>20</v>
          </cell>
          <cell r="H4716">
            <v>111.3</v>
          </cell>
          <cell r="I4716">
            <v>111.3</v>
          </cell>
          <cell r="J4716">
            <v>998.7</v>
          </cell>
          <cell r="K4716" t="str">
            <v>100</v>
          </cell>
        </row>
        <row r="4717">
          <cell r="A4717" t="str">
            <v>110500000</v>
          </cell>
          <cell r="B4717" t="str">
            <v>100C1CM113</v>
          </cell>
          <cell r="C4717" t="str">
            <v>RAM 16 MB</v>
          </cell>
          <cell r="D4717" t="str">
            <v>2 ก.ค. 42</v>
          </cell>
          <cell r="E4717">
            <v>1110</v>
          </cell>
          <cell r="F4717">
            <v>0</v>
          </cell>
          <cell r="G4717">
            <v>20</v>
          </cell>
          <cell r="H4717">
            <v>111.3</v>
          </cell>
          <cell r="I4717">
            <v>111.3</v>
          </cell>
          <cell r="J4717">
            <v>998.7</v>
          </cell>
          <cell r="K4717" t="str">
            <v>100</v>
          </cell>
        </row>
        <row r="4718">
          <cell r="A4718" t="str">
            <v>110500000</v>
          </cell>
          <cell r="B4718" t="str">
            <v>100C1CM114</v>
          </cell>
          <cell r="C4718" t="str">
            <v>RAM 16 MB</v>
          </cell>
          <cell r="D4718" t="str">
            <v>2 ก.ค. 42</v>
          </cell>
          <cell r="E4718">
            <v>1110</v>
          </cell>
          <cell r="F4718">
            <v>0</v>
          </cell>
          <cell r="G4718">
            <v>20</v>
          </cell>
          <cell r="H4718">
            <v>111.3</v>
          </cell>
          <cell r="I4718">
            <v>111.3</v>
          </cell>
          <cell r="J4718">
            <v>998.7</v>
          </cell>
          <cell r="K4718" t="str">
            <v>100</v>
          </cell>
        </row>
        <row r="4719">
          <cell r="A4719" t="str">
            <v>110500000</v>
          </cell>
          <cell r="B4719" t="str">
            <v>100C1CM115</v>
          </cell>
          <cell r="C4719" t="str">
            <v>RAM 16 MB</v>
          </cell>
          <cell r="D4719" t="str">
            <v>2 ก.ค. 42</v>
          </cell>
          <cell r="E4719">
            <v>1110</v>
          </cell>
          <cell r="F4719">
            <v>0</v>
          </cell>
          <cell r="G4719">
            <v>20</v>
          </cell>
          <cell r="H4719">
            <v>111.3</v>
          </cell>
          <cell r="I4719">
            <v>111.3</v>
          </cell>
          <cell r="J4719">
            <v>998.7</v>
          </cell>
          <cell r="K4719" t="str">
            <v>100</v>
          </cell>
        </row>
        <row r="4720">
          <cell r="A4720" t="str">
            <v>110500000</v>
          </cell>
          <cell r="B4720" t="str">
            <v>100C1CM116</v>
          </cell>
          <cell r="C4720" t="str">
            <v>RAM 16 MB</v>
          </cell>
          <cell r="D4720" t="str">
            <v>2 ก.ค. 42</v>
          </cell>
          <cell r="E4720">
            <v>1110</v>
          </cell>
          <cell r="F4720">
            <v>0</v>
          </cell>
          <cell r="G4720">
            <v>20</v>
          </cell>
          <cell r="H4720">
            <v>111.3</v>
          </cell>
          <cell r="I4720">
            <v>111.3</v>
          </cell>
          <cell r="J4720">
            <v>998.7</v>
          </cell>
          <cell r="K4720" t="str">
            <v>100</v>
          </cell>
        </row>
        <row r="4721">
          <cell r="A4721" t="str">
            <v>110500000</v>
          </cell>
          <cell r="B4721" t="str">
            <v>100C1CM117</v>
          </cell>
          <cell r="C4721" t="str">
            <v>RAM 16 MB</v>
          </cell>
          <cell r="D4721" t="str">
            <v>2 ก.ค. 42</v>
          </cell>
          <cell r="E4721">
            <v>1110</v>
          </cell>
          <cell r="F4721">
            <v>0</v>
          </cell>
          <cell r="G4721">
            <v>20</v>
          </cell>
          <cell r="H4721">
            <v>111.3</v>
          </cell>
          <cell r="I4721">
            <v>111.3</v>
          </cell>
          <cell r="J4721">
            <v>998.7</v>
          </cell>
          <cell r="K4721" t="str">
            <v>100</v>
          </cell>
        </row>
        <row r="4722">
          <cell r="A4722" t="str">
            <v>110500000</v>
          </cell>
          <cell r="B4722" t="str">
            <v>100C1CM118</v>
          </cell>
          <cell r="C4722" t="str">
            <v>RAM 16 MB</v>
          </cell>
          <cell r="D4722" t="str">
            <v>2 ก.ค. 42</v>
          </cell>
          <cell r="E4722">
            <v>1110</v>
          </cell>
          <cell r="F4722">
            <v>0</v>
          </cell>
          <cell r="G4722">
            <v>20</v>
          </cell>
          <cell r="H4722">
            <v>111.3</v>
          </cell>
          <cell r="I4722">
            <v>111.3</v>
          </cell>
          <cell r="J4722">
            <v>998.7</v>
          </cell>
          <cell r="K4722" t="str">
            <v>100</v>
          </cell>
        </row>
        <row r="4723">
          <cell r="A4723" t="str">
            <v>110500000</v>
          </cell>
          <cell r="B4723" t="str">
            <v>100C1CM119</v>
          </cell>
          <cell r="C4723" t="str">
            <v>RAM 16 MB</v>
          </cell>
          <cell r="D4723" t="str">
            <v>2 ก.ค. 42</v>
          </cell>
          <cell r="E4723">
            <v>1110</v>
          </cell>
          <cell r="F4723">
            <v>0</v>
          </cell>
          <cell r="G4723">
            <v>20</v>
          </cell>
          <cell r="H4723">
            <v>111.3</v>
          </cell>
          <cell r="I4723">
            <v>111.3</v>
          </cell>
          <cell r="J4723">
            <v>998.7</v>
          </cell>
          <cell r="K4723" t="str">
            <v>100</v>
          </cell>
        </row>
        <row r="4724">
          <cell r="A4724" t="str">
            <v>110500000</v>
          </cell>
          <cell r="B4724" t="str">
            <v>100C1CM120</v>
          </cell>
          <cell r="C4724" t="str">
            <v>RAM 16 MB</v>
          </cell>
          <cell r="D4724" t="str">
            <v>2 ก.ค. 42</v>
          </cell>
          <cell r="E4724">
            <v>1110</v>
          </cell>
          <cell r="F4724">
            <v>0</v>
          </cell>
          <cell r="G4724">
            <v>20</v>
          </cell>
          <cell r="H4724">
            <v>111.3</v>
          </cell>
          <cell r="I4724">
            <v>111.3</v>
          </cell>
          <cell r="J4724">
            <v>998.7</v>
          </cell>
          <cell r="K4724" t="str">
            <v>100</v>
          </cell>
        </row>
        <row r="4725">
          <cell r="A4725" t="str">
            <v>110500000</v>
          </cell>
          <cell r="B4725" t="str">
            <v>100C1CM121</v>
          </cell>
          <cell r="C4725" t="str">
            <v>RAM 16 MB</v>
          </cell>
          <cell r="D4725" t="str">
            <v>2 ก.ค. 42</v>
          </cell>
          <cell r="E4725">
            <v>1110</v>
          </cell>
          <cell r="F4725">
            <v>0</v>
          </cell>
          <cell r="G4725">
            <v>20</v>
          </cell>
          <cell r="H4725">
            <v>111.3</v>
          </cell>
          <cell r="I4725">
            <v>111.3</v>
          </cell>
          <cell r="J4725">
            <v>998.7</v>
          </cell>
          <cell r="K4725" t="str">
            <v>100</v>
          </cell>
        </row>
        <row r="4726">
          <cell r="A4726" t="str">
            <v>110500000</v>
          </cell>
          <cell r="B4726" t="str">
            <v>100C1CM122</v>
          </cell>
          <cell r="C4726" t="str">
            <v>RAM 16 MB</v>
          </cell>
          <cell r="D4726" t="str">
            <v>2 ก.ค. 42</v>
          </cell>
          <cell r="E4726">
            <v>1110</v>
          </cell>
          <cell r="F4726">
            <v>0</v>
          </cell>
          <cell r="G4726">
            <v>20</v>
          </cell>
          <cell r="H4726">
            <v>111.3</v>
          </cell>
          <cell r="I4726">
            <v>111.3</v>
          </cell>
          <cell r="J4726">
            <v>998.7</v>
          </cell>
          <cell r="K4726" t="str">
            <v>100</v>
          </cell>
        </row>
        <row r="4727">
          <cell r="A4727" t="str">
            <v>110500000</v>
          </cell>
          <cell r="B4727" t="str">
            <v>100C1CM123</v>
          </cell>
          <cell r="C4727" t="str">
            <v>RAM 16 MB</v>
          </cell>
          <cell r="D4727" t="str">
            <v>2 ก.ค. 42</v>
          </cell>
          <cell r="E4727">
            <v>1110</v>
          </cell>
          <cell r="F4727">
            <v>0</v>
          </cell>
          <cell r="G4727">
            <v>20</v>
          </cell>
          <cell r="H4727">
            <v>111.3</v>
          </cell>
          <cell r="I4727">
            <v>111.3</v>
          </cell>
          <cell r="J4727">
            <v>998.7</v>
          </cell>
          <cell r="K4727" t="str">
            <v>100</v>
          </cell>
        </row>
        <row r="4728">
          <cell r="A4728" t="str">
            <v>110500000</v>
          </cell>
          <cell r="B4728" t="str">
            <v>100C1CM124</v>
          </cell>
          <cell r="C4728" t="str">
            <v>RAM 16 MB</v>
          </cell>
          <cell r="D4728" t="str">
            <v>2 ก.ค. 42</v>
          </cell>
          <cell r="E4728">
            <v>1110</v>
          </cell>
          <cell r="F4728">
            <v>0</v>
          </cell>
          <cell r="G4728">
            <v>20</v>
          </cell>
          <cell r="H4728">
            <v>111.3</v>
          </cell>
          <cell r="I4728">
            <v>111.3</v>
          </cell>
          <cell r="J4728">
            <v>998.7</v>
          </cell>
          <cell r="K4728" t="str">
            <v>100</v>
          </cell>
        </row>
        <row r="4729">
          <cell r="A4729" t="str">
            <v>110500000</v>
          </cell>
          <cell r="B4729" t="str">
            <v>100C1CM125</v>
          </cell>
          <cell r="C4729" t="str">
            <v>RAM 16 MB</v>
          </cell>
          <cell r="D4729" t="str">
            <v>2 ก.ค. 42</v>
          </cell>
          <cell r="E4729">
            <v>1110</v>
          </cell>
          <cell r="F4729">
            <v>0</v>
          </cell>
          <cell r="G4729">
            <v>20</v>
          </cell>
          <cell r="H4729">
            <v>111.3</v>
          </cell>
          <cell r="I4729">
            <v>111.3</v>
          </cell>
          <cell r="J4729">
            <v>998.7</v>
          </cell>
          <cell r="K4729" t="str">
            <v>100</v>
          </cell>
        </row>
        <row r="4730">
          <cell r="A4730" t="str">
            <v>110500000</v>
          </cell>
          <cell r="B4730" t="str">
            <v>100C1CM126</v>
          </cell>
          <cell r="C4730" t="str">
            <v>RAM 16 MB</v>
          </cell>
          <cell r="D4730" t="str">
            <v>2 ก.ค. 42</v>
          </cell>
          <cell r="E4730">
            <v>1110</v>
          </cell>
          <cell r="F4730">
            <v>0</v>
          </cell>
          <cell r="G4730">
            <v>20</v>
          </cell>
          <cell r="H4730">
            <v>111.3</v>
          </cell>
          <cell r="I4730">
            <v>111.3</v>
          </cell>
          <cell r="J4730">
            <v>998.7</v>
          </cell>
          <cell r="K4730" t="str">
            <v>100</v>
          </cell>
        </row>
        <row r="4731">
          <cell r="A4731" t="str">
            <v>110500000</v>
          </cell>
          <cell r="B4731" t="str">
            <v>100C1CM127</v>
          </cell>
          <cell r="C4731" t="str">
            <v>RAM 16 MB</v>
          </cell>
          <cell r="D4731" t="str">
            <v>2 ก.ค. 42</v>
          </cell>
          <cell r="E4731">
            <v>1110</v>
          </cell>
          <cell r="F4731">
            <v>0</v>
          </cell>
          <cell r="G4731">
            <v>20</v>
          </cell>
          <cell r="H4731">
            <v>111.3</v>
          </cell>
          <cell r="I4731">
            <v>111.3</v>
          </cell>
          <cell r="J4731">
            <v>998.7</v>
          </cell>
          <cell r="K4731" t="str">
            <v>100</v>
          </cell>
        </row>
        <row r="4732">
          <cell r="A4732" t="str">
            <v>110500000</v>
          </cell>
          <cell r="B4732" t="str">
            <v>100C1CM128</v>
          </cell>
          <cell r="C4732" t="str">
            <v>RAM 16 MB</v>
          </cell>
          <cell r="D4732" t="str">
            <v>2 ก.ค. 42</v>
          </cell>
          <cell r="E4732">
            <v>1110</v>
          </cell>
          <cell r="F4732">
            <v>0</v>
          </cell>
          <cell r="G4732">
            <v>20</v>
          </cell>
          <cell r="H4732">
            <v>111.3</v>
          </cell>
          <cell r="I4732">
            <v>111.3</v>
          </cell>
          <cell r="J4732">
            <v>998.7</v>
          </cell>
          <cell r="K4732" t="str">
            <v>100</v>
          </cell>
        </row>
        <row r="4733">
          <cell r="A4733" t="str">
            <v>110500000</v>
          </cell>
          <cell r="B4733" t="str">
            <v>100C1CM129</v>
          </cell>
          <cell r="C4733" t="str">
            <v>RAM 16 MB</v>
          </cell>
          <cell r="D4733" t="str">
            <v>2 ก.ค. 42</v>
          </cell>
          <cell r="E4733">
            <v>1110</v>
          </cell>
          <cell r="F4733">
            <v>0</v>
          </cell>
          <cell r="G4733">
            <v>20</v>
          </cell>
          <cell r="H4733">
            <v>111.3</v>
          </cell>
          <cell r="I4733">
            <v>111.3</v>
          </cell>
          <cell r="J4733">
            <v>998.7</v>
          </cell>
          <cell r="K4733" t="str">
            <v>100</v>
          </cell>
        </row>
        <row r="4734">
          <cell r="A4734" t="str">
            <v>110500000</v>
          </cell>
          <cell r="B4734" t="str">
            <v>100C1CM130</v>
          </cell>
          <cell r="C4734" t="str">
            <v>RAM 16 MB</v>
          </cell>
          <cell r="D4734" t="str">
            <v>2 ก.ค. 42</v>
          </cell>
          <cell r="E4734">
            <v>1110</v>
          </cell>
          <cell r="F4734">
            <v>0</v>
          </cell>
          <cell r="G4734">
            <v>20</v>
          </cell>
          <cell r="H4734">
            <v>111.3</v>
          </cell>
          <cell r="I4734">
            <v>111.3</v>
          </cell>
          <cell r="J4734">
            <v>998.7</v>
          </cell>
          <cell r="K4734" t="str">
            <v>100</v>
          </cell>
        </row>
        <row r="4735">
          <cell r="A4735" t="str">
            <v>110500000</v>
          </cell>
          <cell r="B4735" t="str">
            <v>100C1CM131</v>
          </cell>
          <cell r="C4735" t="str">
            <v>RAM 16 MB</v>
          </cell>
          <cell r="D4735" t="str">
            <v>2 ก.ค. 42</v>
          </cell>
          <cell r="E4735">
            <v>1110</v>
          </cell>
          <cell r="F4735">
            <v>0</v>
          </cell>
          <cell r="G4735">
            <v>20</v>
          </cell>
          <cell r="H4735">
            <v>111.3</v>
          </cell>
          <cell r="I4735">
            <v>111.3</v>
          </cell>
          <cell r="J4735">
            <v>998.7</v>
          </cell>
          <cell r="K4735" t="str">
            <v>100</v>
          </cell>
        </row>
        <row r="4736">
          <cell r="A4736" t="str">
            <v>110500000</v>
          </cell>
          <cell r="B4736" t="str">
            <v>100C1CM132</v>
          </cell>
          <cell r="C4736" t="str">
            <v>RAM 16 MB</v>
          </cell>
          <cell r="D4736" t="str">
            <v>2 ก.ค. 42</v>
          </cell>
          <cell r="E4736">
            <v>1110</v>
          </cell>
          <cell r="F4736">
            <v>0</v>
          </cell>
          <cell r="G4736">
            <v>20</v>
          </cell>
          <cell r="H4736">
            <v>111.3</v>
          </cell>
          <cell r="I4736">
            <v>111.3</v>
          </cell>
          <cell r="J4736">
            <v>998.7</v>
          </cell>
          <cell r="K4736" t="str">
            <v>100</v>
          </cell>
        </row>
        <row r="4737">
          <cell r="A4737" t="str">
            <v>110500000</v>
          </cell>
          <cell r="B4737" t="str">
            <v>100C1CM133</v>
          </cell>
          <cell r="C4737" t="str">
            <v>RAM 16 MB</v>
          </cell>
          <cell r="D4737" t="str">
            <v>2 ก.ค. 42</v>
          </cell>
          <cell r="E4737">
            <v>1110</v>
          </cell>
          <cell r="F4737">
            <v>0</v>
          </cell>
          <cell r="G4737">
            <v>20</v>
          </cell>
          <cell r="H4737">
            <v>111.3</v>
          </cell>
          <cell r="I4737">
            <v>111.3</v>
          </cell>
          <cell r="J4737">
            <v>998.7</v>
          </cell>
          <cell r="K4737" t="str">
            <v>100</v>
          </cell>
        </row>
        <row r="4738">
          <cell r="A4738" t="str">
            <v>110500000</v>
          </cell>
          <cell r="B4738" t="str">
            <v>100C1CM134</v>
          </cell>
          <cell r="C4738" t="str">
            <v>RAM 16 MB</v>
          </cell>
          <cell r="D4738" t="str">
            <v>2 ก.ค. 42</v>
          </cell>
          <cell r="E4738">
            <v>1110</v>
          </cell>
          <cell r="F4738">
            <v>0</v>
          </cell>
          <cell r="G4738">
            <v>20</v>
          </cell>
          <cell r="H4738">
            <v>111.3</v>
          </cell>
          <cell r="I4738">
            <v>111.3</v>
          </cell>
          <cell r="J4738">
            <v>998.7</v>
          </cell>
          <cell r="K4738" t="str">
            <v>100</v>
          </cell>
        </row>
        <row r="4739">
          <cell r="A4739" t="str">
            <v>110500000</v>
          </cell>
          <cell r="B4739" t="str">
            <v>100C1CM135</v>
          </cell>
          <cell r="C4739" t="str">
            <v>RAM 16 MB</v>
          </cell>
          <cell r="D4739" t="str">
            <v>2 ก.ค. 42</v>
          </cell>
          <cell r="E4739">
            <v>1110</v>
          </cell>
          <cell r="F4739">
            <v>0</v>
          </cell>
          <cell r="G4739">
            <v>20</v>
          </cell>
          <cell r="H4739">
            <v>111.3</v>
          </cell>
          <cell r="I4739">
            <v>111.3</v>
          </cell>
          <cell r="J4739">
            <v>998.7</v>
          </cell>
          <cell r="K4739" t="str">
            <v>100</v>
          </cell>
        </row>
        <row r="4740">
          <cell r="A4740" t="str">
            <v>110500000</v>
          </cell>
          <cell r="B4740" t="str">
            <v>100C1CM136</v>
          </cell>
          <cell r="C4740" t="str">
            <v>RAM 16 MB</v>
          </cell>
          <cell r="D4740" t="str">
            <v>2 ก.ค. 42</v>
          </cell>
          <cell r="E4740">
            <v>1110</v>
          </cell>
          <cell r="F4740">
            <v>0</v>
          </cell>
          <cell r="G4740">
            <v>20</v>
          </cell>
          <cell r="H4740">
            <v>111.3</v>
          </cell>
          <cell r="I4740">
            <v>111.3</v>
          </cell>
          <cell r="J4740">
            <v>998.7</v>
          </cell>
          <cell r="K4740" t="str">
            <v>100</v>
          </cell>
        </row>
        <row r="4741">
          <cell r="A4741" t="str">
            <v>110500000</v>
          </cell>
          <cell r="B4741" t="str">
            <v>100C1CM137</v>
          </cell>
          <cell r="C4741" t="str">
            <v>RAM 16 MB</v>
          </cell>
          <cell r="D4741" t="str">
            <v>2 ก.ค. 42</v>
          </cell>
          <cell r="E4741">
            <v>1110</v>
          </cell>
          <cell r="F4741">
            <v>0</v>
          </cell>
          <cell r="G4741">
            <v>20</v>
          </cell>
          <cell r="H4741">
            <v>111.3</v>
          </cell>
          <cell r="I4741">
            <v>111.3</v>
          </cell>
          <cell r="J4741">
            <v>998.7</v>
          </cell>
          <cell r="K4741" t="str">
            <v>100</v>
          </cell>
        </row>
        <row r="4742">
          <cell r="A4742" t="str">
            <v>110500000</v>
          </cell>
          <cell r="B4742" t="str">
            <v>100C1CM138</v>
          </cell>
          <cell r="C4742" t="str">
            <v>RAM 16 MB</v>
          </cell>
          <cell r="D4742" t="str">
            <v>2 ก.ค. 42</v>
          </cell>
          <cell r="E4742">
            <v>1110</v>
          </cell>
          <cell r="F4742">
            <v>0</v>
          </cell>
          <cell r="G4742">
            <v>20</v>
          </cell>
          <cell r="H4742">
            <v>111.3</v>
          </cell>
          <cell r="I4742">
            <v>111.3</v>
          </cell>
          <cell r="J4742">
            <v>998.7</v>
          </cell>
          <cell r="K4742" t="str">
            <v>100</v>
          </cell>
        </row>
        <row r="4743">
          <cell r="A4743" t="str">
            <v>110500000</v>
          </cell>
          <cell r="B4743" t="str">
            <v>100C1CM139</v>
          </cell>
          <cell r="C4743" t="str">
            <v>RAM 16 MB</v>
          </cell>
          <cell r="D4743" t="str">
            <v>2 ก.ค. 42</v>
          </cell>
          <cell r="E4743">
            <v>1110</v>
          </cell>
          <cell r="F4743">
            <v>0</v>
          </cell>
          <cell r="G4743">
            <v>20</v>
          </cell>
          <cell r="H4743">
            <v>111.3</v>
          </cell>
          <cell r="I4743">
            <v>111.3</v>
          </cell>
          <cell r="J4743">
            <v>998.7</v>
          </cell>
          <cell r="K4743" t="str">
            <v>100</v>
          </cell>
        </row>
        <row r="4744">
          <cell r="A4744" t="str">
            <v>110500000</v>
          </cell>
          <cell r="B4744" t="str">
            <v>100C1CM140</v>
          </cell>
          <cell r="C4744" t="str">
            <v>RAM 16 MB</v>
          </cell>
          <cell r="D4744" t="str">
            <v>2 ก.ค. 42</v>
          </cell>
          <cell r="E4744">
            <v>1110</v>
          </cell>
          <cell r="F4744">
            <v>0</v>
          </cell>
          <cell r="G4744">
            <v>20</v>
          </cell>
          <cell r="H4744">
            <v>111.3</v>
          </cell>
          <cell r="I4744">
            <v>111.3</v>
          </cell>
          <cell r="J4744">
            <v>998.7</v>
          </cell>
          <cell r="K4744" t="str">
            <v>100</v>
          </cell>
        </row>
        <row r="4745">
          <cell r="A4745" t="str">
            <v>110500000</v>
          </cell>
          <cell r="B4745" t="str">
            <v>100C1CM141</v>
          </cell>
          <cell r="C4745" t="str">
            <v>RAM 16 MB</v>
          </cell>
          <cell r="D4745" t="str">
            <v>2 ก.ค. 42</v>
          </cell>
          <cell r="E4745">
            <v>1110</v>
          </cell>
          <cell r="F4745">
            <v>0</v>
          </cell>
          <cell r="G4745">
            <v>20</v>
          </cell>
          <cell r="H4745">
            <v>111.3</v>
          </cell>
          <cell r="I4745">
            <v>111.3</v>
          </cell>
          <cell r="J4745">
            <v>998.7</v>
          </cell>
          <cell r="K4745" t="str">
            <v>100</v>
          </cell>
        </row>
        <row r="4746">
          <cell r="A4746" t="str">
            <v>110500000</v>
          </cell>
          <cell r="B4746" t="str">
            <v>100C1CM142</v>
          </cell>
          <cell r="C4746" t="str">
            <v>RAM 16 MB</v>
          </cell>
          <cell r="D4746" t="str">
            <v>2 ก.ค. 42</v>
          </cell>
          <cell r="E4746">
            <v>1110</v>
          </cell>
          <cell r="F4746">
            <v>0</v>
          </cell>
          <cell r="G4746">
            <v>20</v>
          </cell>
          <cell r="H4746">
            <v>111.3</v>
          </cell>
          <cell r="I4746">
            <v>111.3</v>
          </cell>
          <cell r="J4746">
            <v>998.7</v>
          </cell>
          <cell r="K4746" t="str">
            <v>100</v>
          </cell>
        </row>
        <row r="4747">
          <cell r="A4747" t="str">
            <v>110500000</v>
          </cell>
          <cell r="B4747" t="str">
            <v>100C1CM143</v>
          </cell>
          <cell r="C4747" t="str">
            <v>RAM 16 MB</v>
          </cell>
          <cell r="D4747" t="str">
            <v>2 ก.ค. 42</v>
          </cell>
          <cell r="E4747">
            <v>1110</v>
          </cell>
          <cell r="F4747">
            <v>0</v>
          </cell>
          <cell r="G4747">
            <v>20</v>
          </cell>
          <cell r="H4747">
            <v>111.3</v>
          </cell>
          <cell r="I4747">
            <v>111.3</v>
          </cell>
          <cell r="J4747">
            <v>998.7</v>
          </cell>
          <cell r="K4747" t="str">
            <v>100</v>
          </cell>
        </row>
        <row r="4748">
          <cell r="A4748" t="str">
            <v>110500000</v>
          </cell>
          <cell r="B4748" t="str">
            <v>100C1CM144</v>
          </cell>
          <cell r="C4748" t="str">
            <v>RAM 16 MB</v>
          </cell>
          <cell r="D4748" t="str">
            <v>2 ก.ค. 42</v>
          </cell>
          <cell r="E4748">
            <v>1110</v>
          </cell>
          <cell r="F4748">
            <v>0</v>
          </cell>
          <cell r="G4748">
            <v>20</v>
          </cell>
          <cell r="H4748">
            <v>111.3</v>
          </cell>
          <cell r="I4748">
            <v>111.3</v>
          </cell>
          <cell r="J4748">
            <v>998.7</v>
          </cell>
          <cell r="K4748" t="str">
            <v>100</v>
          </cell>
        </row>
        <row r="4749">
          <cell r="A4749" t="str">
            <v>110500000</v>
          </cell>
          <cell r="B4749" t="str">
            <v>100C1CM145</v>
          </cell>
          <cell r="C4749" t="str">
            <v>RAM 16 MB</v>
          </cell>
          <cell r="D4749" t="str">
            <v>2 ก.ค. 42</v>
          </cell>
          <cell r="E4749">
            <v>1110</v>
          </cell>
          <cell r="F4749">
            <v>0</v>
          </cell>
          <cell r="G4749">
            <v>20</v>
          </cell>
          <cell r="H4749">
            <v>111.3</v>
          </cell>
          <cell r="I4749">
            <v>111.3</v>
          </cell>
          <cell r="J4749">
            <v>998.7</v>
          </cell>
          <cell r="K4749" t="str">
            <v>100</v>
          </cell>
        </row>
        <row r="4750">
          <cell r="A4750" t="str">
            <v>110500000</v>
          </cell>
          <cell r="B4750" t="str">
            <v>100C1CM146</v>
          </cell>
          <cell r="C4750" t="str">
            <v>RAM 16 MB</v>
          </cell>
          <cell r="D4750" t="str">
            <v>2 ก.ค. 42</v>
          </cell>
          <cell r="E4750">
            <v>1110</v>
          </cell>
          <cell r="F4750">
            <v>0</v>
          </cell>
          <cell r="G4750">
            <v>20</v>
          </cell>
          <cell r="H4750">
            <v>111.3</v>
          </cell>
          <cell r="I4750">
            <v>111.3</v>
          </cell>
          <cell r="J4750">
            <v>998.7</v>
          </cell>
          <cell r="K4750" t="str">
            <v>100</v>
          </cell>
        </row>
        <row r="4751">
          <cell r="A4751" t="str">
            <v>110500000</v>
          </cell>
          <cell r="B4751" t="str">
            <v>100C1CM147</v>
          </cell>
          <cell r="C4751" t="str">
            <v>RAM 16 MB</v>
          </cell>
          <cell r="D4751" t="str">
            <v>2 ก.ค. 42</v>
          </cell>
          <cell r="E4751">
            <v>1110</v>
          </cell>
          <cell r="F4751">
            <v>0</v>
          </cell>
          <cell r="G4751">
            <v>20</v>
          </cell>
          <cell r="H4751">
            <v>111.3</v>
          </cell>
          <cell r="I4751">
            <v>111.3</v>
          </cell>
          <cell r="J4751">
            <v>998.7</v>
          </cell>
          <cell r="K4751" t="str">
            <v>100</v>
          </cell>
        </row>
        <row r="4752">
          <cell r="A4752" t="str">
            <v>110500000</v>
          </cell>
          <cell r="B4752" t="str">
            <v>100C1CM148</v>
          </cell>
          <cell r="C4752" t="str">
            <v>RAM 16 MB</v>
          </cell>
          <cell r="D4752" t="str">
            <v>2 ก.ค. 42</v>
          </cell>
          <cell r="E4752">
            <v>1110</v>
          </cell>
          <cell r="F4752">
            <v>0</v>
          </cell>
          <cell r="G4752">
            <v>20</v>
          </cell>
          <cell r="H4752">
            <v>111.3</v>
          </cell>
          <cell r="I4752">
            <v>111.3</v>
          </cell>
          <cell r="J4752">
            <v>998.7</v>
          </cell>
          <cell r="K4752" t="str">
            <v>100</v>
          </cell>
        </row>
        <row r="4753">
          <cell r="A4753" t="str">
            <v>110500000</v>
          </cell>
          <cell r="B4753" t="str">
            <v>100C1CM149</v>
          </cell>
          <cell r="C4753" t="str">
            <v>RAM 16 MB</v>
          </cell>
          <cell r="D4753" t="str">
            <v>2 ก.ค. 42</v>
          </cell>
          <cell r="E4753">
            <v>1110</v>
          </cell>
          <cell r="F4753">
            <v>0</v>
          </cell>
          <cell r="G4753">
            <v>20</v>
          </cell>
          <cell r="H4753">
            <v>111.3</v>
          </cell>
          <cell r="I4753">
            <v>111.3</v>
          </cell>
          <cell r="J4753">
            <v>998.7</v>
          </cell>
          <cell r="K4753" t="str">
            <v>100</v>
          </cell>
        </row>
        <row r="4754">
          <cell r="A4754" t="str">
            <v>110500000</v>
          </cell>
          <cell r="B4754" t="str">
            <v>100C1CM150</v>
          </cell>
          <cell r="C4754" t="str">
            <v>RAM 16 MB</v>
          </cell>
          <cell r="D4754" t="str">
            <v>2 ก.ค. 42</v>
          </cell>
          <cell r="E4754">
            <v>1110</v>
          </cell>
          <cell r="F4754">
            <v>0</v>
          </cell>
          <cell r="G4754">
            <v>20</v>
          </cell>
          <cell r="H4754">
            <v>111.3</v>
          </cell>
          <cell r="I4754">
            <v>111.3</v>
          </cell>
          <cell r="J4754">
            <v>998.7</v>
          </cell>
          <cell r="K4754" t="str">
            <v>100</v>
          </cell>
        </row>
        <row r="4755">
          <cell r="A4755" t="str">
            <v>110500000</v>
          </cell>
          <cell r="B4755" t="str">
            <v>100C1CM151</v>
          </cell>
          <cell r="C4755" t="str">
            <v>RAM 16 MB</v>
          </cell>
          <cell r="D4755" t="str">
            <v>2 ก.ค. 42</v>
          </cell>
          <cell r="E4755">
            <v>1110</v>
          </cell>
          <cell r="F4755">
            <v>0</v>
          </cell>
          <cell r="G4755">
            <v>20</v>
          </cell>
          <cell r="H4755">
            <v>111.3</v>
          </cell>
          <cell r="I4755">
            <v>111.3</v>
          </cell>
          <cell r="J4755">
            <v>998.7</v>
          </cell>
          <cell r="K4755" t="str">
            <v>100</v>
          </cell>
        </row>
        <row r="4756">
          <cell r="A4756" t="str">
            <v>110500000</v>
          </cell>
          <cell r="B4756" t="str">
            <v>100C1CM152</v>
          </cell>
          <cell r="C4756" t="str">
            <v>RAM 16 MB</v>
          </cell>
          <cell r="D4756" t="str">
            <v>2 ก.ค. 42</v>
          </cell>
          <cell r="E4756">
            <v>1110</v>
          </cell>
          <cell r="F4756">
            <v>0</v>
          </cell>
          <cell r="G4756">
            <v>20</v>
          </cell>
          <cell r="H4756">
            <v>111.3</v>
          </cell>
          <cell r="I4756">
            <v>111.3</v>
          </cell>
          <cell r="J4756">
            <v>998.7</v>
          </cell>
          <cell r="K4756" t="str">
            <v>100</v>
          </cell>
        </row>
        <row r="4757">
          <cell r="A4757" t="str">
            <v>110500000</v>
          </cell>
          <cell r="B4757" t="str">
            <v>100C1CM153</v>
          </cell>
          <cell r="C4757" t="str">
            <v>RAM 16 MB</v>
          </cell>
          <cell r="D4757" t="str">
            <v>2 ก.ค. 42</v>
          </cell>
          <cell r="E4757">
            <v>1110</v>
          </cell>
          <cell r="F4757">
            <v>0</v>
          </cell>
          <cell r="G4757">
            <v>20</v>
          </cell>
          <cell r="H4757">
            <v>111.3</v>
          </cell>
          <cell r="I4757">
            <v>111.3</v>
          </cell>
          <cell r="J4757">
            <v>998.7</v>
          </cell>
          <cell r="K4757" t="str">
            <v>100</v>
          </cell>
        </row>
        <row r="4758">
          <cell r="A4758" t="str">
            <v>110500000</v>
          </cell>
          <cell r="B4758" t="str">
            <v>100C1CM154</v>
          </cell>
          <cell r="C4758" t="str">
            <v>RAM 16 MB</v>
          </cell>
          <cell r="D4758" t="str">
            <v>2 ก.ค. 42</v>
          </cell>
          <cell r="E4758">
            <v>1110</v>
          </cell>
          <cell r="F4758">
            <v>0</v>
          </cell>
          <cell r="G4758">
            <v>20</v>
          </cell>
          <cell r="H4758">
            <v>111.3</v>
          </cell>
          <cell r="I4758">
            <v>111.3</v>
          </cell>
          <cell r="J4758">
            <v>998.7</v>
          </cell>
          <cell r="K4758" t="str">
            <v>100</v>
          </cell>
        </row>
        <row r="4759">
          <cell r="A4759" t="str">
            <v>110500000</v>
          </cell>
          <cell r="B4759" t="str">
            <v>100C1CM155</v>
          </cell>
          <cell r="C4759" t="str">
            <v>RAM 16 MB</v>
          </cell>
          <cell r="D4759" t="str">
            <v>2 ก.ค. 42</v>
          </cell>
          <cell r="E4759">
            <v>1110</v>
          </cell>
          <cell r="F4759">
            <v>0</v>
          </cell>
          <cell r="G4759">
            <v>20</v>
          </cell>
          <cell r="H4759">
            <v>111.3</v>
          </cell>
          <cell r="I4759">
            <v>111.3</v>
          </cell>
          <cell r="J4759">
            <v>998.7</v>
          </cell>
          <cell r="K4759" t="str">
            <v>100</v>
          </cell>
        </row>
        <row r="4760">
          <cell r="A4760" t="str">
            <v>110500000</v>
          </cell>
          <cell r="B4760" t="str">
            <v>100C1CM156</v>
          </cell>
          <cell r="C4760" t="str">
            <v>RAM 16 MB</v>
          </cell>
          <cell r="D4760" t="str">
            <v>2 ก.ค. 42</v>
          </cell>
          <cell r="E4760">
            <v>1110</v>
          </cell>
          <cell r="F4760">
            <v>0</v>
          </cell>
          <cell r="G4760">
            <v>20</v>
          </cell>
          <cell r="H4760">
            <v>111.3</v>
          </cell>
          <cell r="I4760">
            <v>111.3</v>
          </cell>
          <cell r="J4760">
            <v>998.7</v>
          </cell>
          <cell r="K4760" t="str">
            <v>100</v>
          </cell>
        </row>
        <row r="4761">
          <cell r="A4761" t="str">
            <v>110500000</v>
          </cell>
          <cell r="B4761" t="str">
            <v>100C1CM157</v>
          </cell>
          <cell r="C4761" t="str">
            <v>RAM 16 MB</v>
          </cell>
          <cell r="D4761" t="str">
            <v>2 ก.ค. 42</v>
          </cell>
          <cell r="E4761">
            <v>1110</v>
          </cell>
          <cell r="F4761">
            <v>0</v>
          </cell>
          <cell r="G4761">
            <v>20</v>
          </cell>
          <cell r="H4761">
            <v>111.3</v>
          </cell>
          <cell r="I4761">
            <v>111.3</v>
          </cell>
          <cell r="J4761">
            <v>998.7</v>
          </cell>
          <cell r="K4761" t="str">
            <v>100</v>
          </cell>
        </row>
        <row r="4762">
          <cell r="A4762" t="str">
            <v>110500000</v>
          </cell>
          <cell r="B4762" t="str">
            <v>100C1CM158</v>
          </cell>
          <cell r="C4762" t="str">
            <v>RAM 16 MB</v>
          </cell>
          <cell r="D4762" t="str">
            <v>2 ก.ค. 42</v>
          </cell>
          <cell r="E4762">
            <v>1110</v>
          </cell>
          <cell r="F4762">
            <v>0</v>
          </cell>
          <cell r="G4762">
            <v>20</v>
          </cell>
          <cell r="H4762">
            <v>111.3</v>
          </cell>
          <cell r="I4762">
            <v>111.3</v>
          </cell>
          <cell r="J4762">
            <v>998.7</v>
          </cell>
          <cell r="K4762" t="str">
            <v>100</v>
          </cell>
        </row>
        <row r="4763">
          <cell r="A4763" t="str">
            <v>110500000</v>
          </cell>
          <cell r="B4763" t="str">
            <v>100C1CM159</v>
          </cell>
          <cell r="C4763" t="str">
            <v>RAM 16 MB</v>
          </cell>
          <cell r="D4763" t="str">
            <v>2 ก.ค. 42</v>
          </cell>
          <cell r="E4763">
            <v>1110</v>
          </cell>
          <cell r="F4763">
            <v>0</v>
          </cell>
          <cell r="G4763">
            <v>20</v>
          </cell>
          <cell r="H4763">
            <v>111.3</v>
          </cell>
          <cell r="I4763">
            <v>111.3</v>
          </cell>
          <cell r="J4763">
            <v>998.7</v>
          </cell>
          <cell r="K4763" t="str">
            <v>100</v>
          </cell>
        </row>
        <row r="4764">
          <cell r="A4764" t="str">
            <v>110500000</v>
          </cell>
          <cell r="B4764" t="str">
            <v>100C1CM160</v>
          </cell>
          <cell r="C4764" t="str">
            <v>RAM 16 MB</v>
          </cell>
          <cell r="D4764" t="str">
            <v>2 ก.ค. 42</v>
          </cell>
          <cell r="E4764">
            <v>1110</v>
          </cell>
          <cell r="F4764">
            <v>0</v>
          </cell>
          <cell r="G4764">
            <v>20</v>
          </cell>
          <cell r="H4764">
            <v>111.3</v>
          </cell>
          <cell r="I4764">
            <v>111.3</v>
          </cell>
          <cell r="J4764">
            <v>998.7</v>
          </cell>
          <cell r="K4764" t="str">
            <v>100</v>
          </cell>
        </row>
        <row r="4765">
          <cell r="A4765" t="str">
            <v>110500000</v>
          </cell>
          <cell r="B4765" t="str">
            <v>100C1CM161</v>
          </cell>
          <cell r="C4765" t="str">
            <v>RAM 16 MB</v>
          </cell>
          <cell r="D4765" t="str">
            <v>2 ก.ค. 42</v>
          </cell>
          <cell r="E4765">
            <v>1110</v>
          </cell>
          <cell r="F4765">
            <v>0</v>
          </cell>
          <cell r="G4765">
            <v>20</v>
          </cell>
          <cell r="H4765">
            <v>111.3</v>
          </cell>
          <cell r="I4765">
            <v>111.3</v>
          </cell>
          <cell r="J4765">
            <v>998.7</v>
          </cell>
          <cell r="K4765" t="str">
            <v>100</v>
          </cell>
        </row>
        <row r="4766">
          <cell r="A4766" t="str">
            <v>110500000</v>
          </cell>
          <cell r="B4766" t="str">
            <v>100C1CM162</v>
          </cell>
          <cell r="C4766" t="str">
            <v>RAM 16 MB</v>
          </cell>
          <cell r="D4766" t="str">
            <v>2 ก.ค. 42</v>
          </cell>
          <cell r="E4766">
            <v>1110</v>
          </cell>
          <cell r="F4766">
            <v>0</v>
          </cell>
          <cell r="G4766">
            <v>20</v>
          </cell>
          <cell r="H4766">
            <v>111.3</v>
          </cell>
          <cell r="I4766">
            <v>111.3</v>
          </cell>
          <cell r="J4766">
            <v>998.7</v>
          </cell>
          <cell r="K4766" t="str">
            <v>100</v>
          </cell>
        </row>
        <row r="4767">
          <cell r="A4767" t="str">
            <v>110500000</v>
          </cell>
          <cell r="B4767" t="str">
            <v>100C1CM163</v>
          </cell>
          <cell r="C4767" t="str">
            <v>RAM 16 MB</v>
          </cell>
          <cell r="D4767" t="str">
            <v>2 ก.ค. 42</v>
          </cell>
          <cell r="E4767">
            <v>1110</v>
          </cell>
          <cell r="F4767">
            <v>0</v>
          </cell>
          <cell r="G4767">
            <v>20</v>
          </cell>
          <cell r="H4767">
            <v>111.3</v>
          </cell>
          <cell r="I4767">
            <v>111.3</v>
          </cell>
          <cell r="J4767">
            <v>998.7</v>
          </cell>
          <cell r="K4767" t="str">
            <v>100</v>
          </cell>
        </row>
        <row r="4768">
          <cell r="A4768" t="str">
            <v>110500000</v>
          </cell>
          <cell r="B4768" t="str">
            <v>100C1CM164</v>
          </cell>
          <cell r="C4768" t="str">
            <v>RAM 16 MB</v>
          </cell>
          <cell r="D4768" t="str">
            <v>2 ก.ค. 42</v>
          </cell>
          <cell r="E4768">
            <v>1110</v>
          </cell>
          <cell r="F4768">
            <v>0</v>
          </cell>
          <cell r="G4768">
            <v>20</v>
          </cell>
          <cell r="H4768">
            <v>111.3</v>
          </cell>
          <cell r="I4768">
            <v>111.3</v>
          </cell>
          <cell r="J4768">
            <v>998.7</v>
          </cell>
          <cell r="K4768" t="str">
            <v>100</v>
          </cell>
        </row>
        <row r="4769">
          <cell r="A4769" t="str">
            <v>110500000</v>
          </cell>
          <cell r="B4769" t="str">
            <v>100C1CM165</v>
          </cell>
          <cell r="C4769" t="str">
            <v>RAM 16 MB</v>
          </cell>
          <cell r="D4769" t="str">
            <v>2 ก.ค. 42</v>
          </cell>
          <cell r="E4769">
            <v>1110</v>
          </cell>
          <cell r="F4769">
            <v>0</v>
          </cell>
          <cell r="G4769">
            <v>20</v>
          </cell>
          <cell r="H4769">
            <v>111.3</v>
          </cell>
          <cell r="I4769">
            <v>111.3</v>
          </cell>
          <cell r="J4769">
            <v>998.7</v>
          </cell>
          <cell r="K4769" t="str">
            <v>100</v>
          </cell>
        </row>
        <row r="4770">
          <cell r="A4770" t="str">
            <v>110500000</v>
          </cell>
          <cell r="B4770" t="str">
            <v>100C1CM166</v>
          </cell>
          <cell r="C4770" t="str">
            <v>RAM 16 MB</v>
          </cell>
          <cell r="D4770" t="str">
            <v>2 ก.ค. 42</v>
          </cell>
          <cell r="E4770">
            <v>1110</v>
          </cell>
          <cell r="F4770">
            <v>0</v>
          </cell>
          <cell r="G4770">
            <v>20</v>
          </cell>
          <cell r="H4770">
            <v>111.3</v>
          </cell>
          <cell r="I4770">
            <v>111.3</v>
          </cell>
          <cell r="J4770">
            <v>998.7</v>
          </cell>
          <cell r="K4770" t="str">
            <v>100</v>
          </cell>
        </row>
        <row r="4771">
          <cell r="A4771" t="str">
            <v>110500000</v>
          </cell>
          <cell r="B4771" t="str">
            <v>100C1CM167</v>
          </cell>
          <cell r="C4771" t="str">
            <v>RAM 16 MB</v>
          </cell>
          <cell r="D4771" t="str">
            <v>2 ก.ค. 42</v>
          </cell>
          <cell r="E4771">
            <v>1110</v>
          </cell>
          <cell r="F4771">
            <v>0</v>
          </cell>
          <cell r="G4771">
            <v>20</v>
          </cell>
          <cell r="H4771">
            <v>111.3</v>
          </cell>
          <cell r="I4771">
            <v>111.3</v>
          </cell>
          <cell r="J4771">
            <v>998.7</v>
          </cell>
          <cell r="K4771" t="str">
            <v>100</v>
          </cell>
        </row>
        <row r="4772">
          <cell r="A4772" t="str">
            <v>110500000</v>
          </cell>
          <cell r="B4772" t="str">
            <v>100C1CM168</v>
          </cell>
          <cell r="C4772" t="str">
            <v>RAM 16 MB</v>
          </cell>
          <cell r="D4772" t="str">
            <v>2 ก.ค. 42</v>
          </cell>
          <cell r="E4772">
            <v>1110</v>
          </cell>
          <cell r="F4772">
            <v>0</v>
          </cell>
          <cell r="G4772">
            <v>20</v>
          </cell>
          <cell r="H4772">
            <v>111.3</v>
          </cell>
          <cell r="I4772">
            <v>111.3</v>
          </cell>
          <cell r="J4772">
            <v>998.7</v>
          </cell>
          <cell r="K4772" t="str">
            <v>100</v>
          </cell>
        </row>
        <row r="4773">
          <cell r="A4773" t="str">
            <v>110500000</v>
          </cell>
          <cell r="B4773" t="str">
            <v>100C1CM169</v>
          </cell>
          <cell r="C4773" t="str">
            <v>RAM 16 MB</v>
          </cell>
          <cell r="D4773" t="str">
            <v>2 ก.ค. 42</v>
          </cell>
          <cell r="E4773">
            <v>1110</v>
          </cell>
          <cell r="F4773">
            <v>0</v>
          </cell>
          <cell r="G4773">
            <v>20</v>
          </cell>
          <cell r="H4773">
            <v>111.3</v>
          </cell>
          <cell r="I4773">
            <v>111.3</v>
          </cell>
          <cell r="J4773">
            <v>998.7</v>
          </cell>
          <cell r="K4773" t="str">
            <v>100</v>
          </cell>
        </row>
        <row r="4774">
          <cell r="A4774" t="str">
            <v>110500000</v>
          </cell>
          <cell r="B4774" t="str">
            <v>100C1CM170</v>
          </cell>
          <cell r="C4774" t="str">
            <v>RAM 16 MB</v>
          </cell>
          <cell r="D4774" t="str">
            <v>2 ก.ค. 42</v>
          </cell>
          <cell r="E4774">
            <v>1110</v>
          </cell>
          <cell r="F4774">
            <v>0</v>
          </cell>
          <cell r="G4774">
            <v>20</v>
          </cell>
          <cell r="H4774">
            <v>111.3</v>
          </cell>
          <cell r="I4774">
            <v>111.3</v>
          </cell>
          <cell r="J4774">
            <v>998.7</v>
          </cell>
          <cell r="K4774" t="str">
            <v>100</v>
          </cell>
        </row>
        <row r="4775">
          <cell r="A4775" t="str">
            <v>110500000</v>
          </cell>
          <cell r="B4775" t="str">
            <v>100C1CM171</v>
          </cell>
          <cell r="C4775" t="str">
            <v>RAM 16 MB</v>
          </cell>
          <cell r="D4775" t="str">
            <v>2 ก.ค. 42</v>
          </cell>
          <cell r="E4775">
            <v>1110</v>
          </cell>
          <cell r="F4775">
            <v>0</v>
          </cell>
          <cell r="G4775">
            <v>20</v>
          </cell>
          <cell r="H4775">
            <v>111.3</v>
          </cell>
          <cell r="I4775">
            <v>111.3</v>
          </cell>
          <cell r="J4775">
            <v>998.7</v>
          </cell>
          <cell r="K4775" t="str">
            <v>100</v>
          </cell>
        </row>
        <row r="4776">
          <cell r="A4776" t="str">
            <v>110500000</v>
          </cell>
          <cell r="B4776" t="str">
            <v>100C1CM172</v>
          </cell>
          <cell r="C4776" t="str">
            <v>RAM 16 MB</v>
          </cell>
          <cell r="D4776" t="str">
            <v>2 ก.ค. 42</v>
          </cell>
          <cell r="E4776">
            <v>1110</v>
          </cell>
          <cell r="F4776">
            <v>0</v>
          </cell>
          <cell r="G4776">
            <v>20</v>
          </cell>
          <cell r="H4776">
            <v>111.3</v>
          </cell>
          <cell r="I4776">
            <v>111.3</v>
          </cell>
          <cell r="J4776">
            <v>998.7</v>
          </cell>
          <cell r="K4776" t="str">
            <v>100</v>
          </cell>
        </row>
        <row r="4777">
          <cell r="A4777" t="str">
            <v>110500000</v>
          </cell>
          <cell r="B4777" t="str">
            <v>100C1CM173</v>
          </cell>
          <cell r="C4777" t="str">
            <v>RAM 16 MB</v>
          </cell>
          <cell r="D4777" t="str">
            <v>2 ก.ค. 42</v>
          </cell>
          <cell r="E4777">
            <v>1110</v>
          </cell>
          <cell r="F4777">
            <v>0</v>
          </cell>
          <cell r="G4777">
            <v>20</v>
          </cell>
          <cell r="H4777">
            <v>111.3</v>
          </cell>
          <cell r="I4777">
            <v>111.3</v>
          </cell>
          <cell r="J4777">
            <v>998.7</v>
          </cell>
          <cell r="K4777" t="str">
            <v>100</v>
          </cell>
        </row>
        <row r="4778">
          <cell r="A4778" t="str">
            <v>110500000</v>
          </cell>
          <cell r="B4778" t="str">
            <v>100C1CM174</v>
          </cell>
          <cell r="C4778" t="str">
            <v>RAM 16 MB</v>
          </cell>
          <cell r="D4778" t="str">
            <v>2 ก.ค. 42</v>
          </cell>
          <cell r="E4778">
            <v>1110</v>
          </cell>
          <cell r="F4778">
            <v>0</v>
          </cell>
          <cell r="G4778">
            <v>20</v>
          </cell>
          <cell r="H4778">
            <v>111.3</v>
          </cell>
          <cell r="I4778">
            <v>111.3</v>
          </cell>
          <cell r="J4778">
            <v>998.7</v>
          </cell>
          <cell r="K4778" t="str">
            <v>100</v>
          </cell>
        </row>
        <row r="4779">
          <cell r="A4779" t="str">
            <v>110500000</v>
          </cell>
          <cell r="B4779" t="str">
            <v>100C1CM175</v>
          </cell>
          <cell r="C4779" t="str">
            <v>RAM 16 MB</v>
          </cell>
          <cell r="D4779" t="str">
            <v>2 ก.ค. 42</v>
          </cell>
          <cell r="E4779">
            <v>1110</v>
          </cell>
          <cell r="F4779">
            <v>0</v>
          </cell>
          <cell r="G4779">
            <v>20</v>
          </cell>
          <cell r="H4779">
            <v>111.3</v>
          </cell>
          <cell r="I4779">
            <v>111.3</v>
          </cell>
          <cell r="J4779">
            <v>998.7</v>
          </cell>
          <cell r="K4779" t="str">
            <v>100</v>
          </cell>
        </row>
        <row r="4780">
          <cell r="A4780" t="str">
            <v>110500000</v>
          </cell>
          <cell r="B4780" t="str">
            <v>100C1CM176</v>
          </cell>
          <cell r="C4780" t="str">
            <v>RAM 16 MB</v>
          </cell>
          <cell r="D4780" t="str">
            <v>2 ก.ค. 42</v>
          </cell>
          <cell r="E4780">
            <v>1110</v>
          </cell>
          <cell r="F4780">
            <v>0</v>
          </cell>
          <cell r="G4780">
            <v>20</v>
          </cell>
          <cell r="H4780">
            <v>111.3</v>
          </cell>
          <cell r="I4780">
            <v>111.3</v>
          </cell>
          <cell r="J4780">
            <v>998.7</v>
          </cell>
          <cell r="K4780" t="str">
            <v>100</v>
          </cell>
        </row>
        <row r="4781">
          <cell r="A4781" t="str">
            <v>110500000</v>
          </cell>
          <cell r="B4781" t="str">
            <v>100C1CM177</v>
          </cell>
          <cell r="C4781" t="str">
            <v>RAM 16 MB</v>
          </cell>
          <cell r="D4781" t="str">
            <v>2 ก.ค. 42</v>
          </cell>
          <cell r="E4781">
            <v>1110</v>
          </cell>
          <cell r="F4781">
            <v>0</v>
          </cell>
          <cell r="G4781">
            <v>20</v>
          </cell>
          <cell r="H4781">
            <v>111.3</v>
          </cell>
          <cell r="I4781">
            <v>111.3</v>
          </cell>
          <cell r="J4781">
            <v>998.7</v>
          </cell>
          <cell r="K4781" t="str">
            <v>100</v>
          </cell>
        </row>
        <row r="4782">
          <cell r="A4782" t="str">
            <v>110500000</v>
          </cell>
          <cell r="B4782" t="str">
            <v>100C1CM178</v>
          </cell>
          <cell r="C4782" t="str">
            <v>RAM 16 MB</v>
          </cell>
          <cell r="D4782" t="str">
            <v>2 ก.ค. 42</v>
          </cell>
          <cell r="E4782">
            <v>1110</v>
          </cell>
          <cell r="F4782">
            <v>0</v>
          </cell>
          <cell r="G4782">
            <v>20</v>
          </cell>
          <cell r="H4782">
            <v>111.3</v>
          </cell>
          <cell r="I4782">
            <v>111.3</v>
          </cell>
          <cell r="J4782">
            <v>998.7</v>
          </cell>
          <cell r="K4782" t="str">
            <v>100</v>
          </cell>
        </row>
        <row r="4783">
          <cell r="A4783" t="str">
            <v>110500000</v>
          </cell>
          <cell r="B4783" t="str">
            <v>100C1CM179</v>
          </cell>
          <cell r="C4783" t="str">
            <v>RAM 16 MB</v>
          </cell>
          <cell r="D4783" t="str">
            <v>2 ก.ค. 42</v>
          </cell>
          <cell r="E4783">
            <v>1110</v>
          </cell>
          <cell r="F4783">
            <v>0</v>
          </cell>
          <cell r="G4783">
            <v>20</v>
          </cell>
          <cell r="H4783">
            <v>111.3</v>
          </cell>
          <cell r="I4783">
            <v>111.3</v>
          </cell>
          <cell r="J4783">
            <v>998.7</v>
          </cell>
          <cell r="K4783" t="str">
            <v>100</v>
          </cell>
        </row>
        <row r="4784">
          <cell r="A4784" t="str">
            <v>110500000</v>
          </cell>
          <cell r="B4784" t="str">
            <v>100C1CM180</v>
          </cell>
          <cell r="C4784" t="str">
            <v>RAM 16 MB</v>
          </cell>
          <cell r="D4784" t="str">
            <v>2 ก.ค. 42</v>
          </cell>
          <cell r="E4784">
            <v>1110</v>
          </cell>
          <cell r="F4784">
            <v>0</v>
          </cell>
          <cell r="G4784">
            <v>20</v>
          </cell>
          <cell r="H4784">
            <v>111.3</v>
          </cell>
          <cell r="I4784">
            <v>111.3</v>
          </cell>
          <cell r="J4784">
            <v>998.7</v>
          </cell>
          <cell r="K4784" t="str">
            <v>100</v>
          </cell>
        </row>
        <row r="4785">
          <cell r="A4785" t="str">
            <v>110500000</v>
          </cell>
          <cell r="B4785" t="str">
            <v>100C1CM181</v>
          </cell>
          <cell r="C4785" t="str">
            <v>RAM 16 MB</v>
          </cell>
          <cell r="D4785" t="str">
            <v>2 ก.ค. 42</v>
          </cell>
          <cell r="E4785">
            <v>1110</v>
          </cell>
          <cell r="F4785">
            <v>0</v>
          </cell>
          <cell r="G4785">
            <v>20</v>
          </cell>
          <cell r="H4785">
            <v>111.3</v>
          </cell>
          <cell r="I4785">
            <v>111.3</v>
          </cell>
          <cell r="J4785">
            <v>998.7</v>
          </cell>
          <cell r="K4785" t="str">
            <v>100</v>
          </cell>
        </row>
        <row r="4786">
          <cell r="A4786" t="str">
            <v>110500000</v>
          </cell>
          <cell r="B4786" t="str">
            <v>100C1CM182</v>
          </cell>
          <cell r="C4786" t="str">
            <v>RAM 16 MB</v>
          </cell>
          <cell r="D4786" t="str">
            <v>2 ก.ค. 42</v>
          </cell>
          <cell r="E4786">
            <v>1110</v>
          </cell>
          <cell r="F4786">
            <v>0</v>
          </cell>
          <cell r="G4786">
            <v>20</v>
          </cell>
          <cell r="H4786">
            <v>111.3</v>
          </cell>
          <cell r="I4786">
            <v>111.3</v>
          </cell>
          <cell r="J4786">
            <v>998.7</v>
          </cell>
          <cell r="K4786" t="str">
            <v>100</v>
          </cell>
        </row>
        <row r="4787">
          <cell r="A4787" t="str">
            <v>110500000</v>
          </cell>
          <cell r="B4787" t="str">
            <v>100C1CM183</v>
          </cell>
          <cell r="C4787" t="str">
            <v>RAM 16 MB</v>
          </cell>
          <cell r="D4787" t="str">
            <v>2 ก.ค. 42</v>
          </cell>
          <cell r="E4787">
            <v>1110</v>
          </cell>
          <cell r="F4787">
            <v>0</v>
          </cell>
          <cell r="G4787">
            <v>20</v>
          </cell>
          <cell r="H4787">
            <v>111.3</v>
          </cell>
          <cell r="I4787">
            <v>111.3</v>
          </cell>
          <cell r="J4787">
            <v>998.7</v>
          </cell>
          <cell r="K4787" t="str">
            <v>100</v>
          </cell>
        </row>
        <row r="4788">
          <cell r="A4788" t="str">
            <v>110500000</v>
          </cell>
          <cell r="B4788" t="str">
            <v>100C1CM184</v>
          </cell>
          <cell r="C4788" t="str">
            <v>RAM 16 MB</v>
          </cell>
          <cell r="D4788" t="str">
            <v>2 ก.ค. 42</v>
          </cell>
          <cell r="E4788">
            <v>1110</v>
          </cell>
          <cell r="F4788">
            <v>0</v>
          </cell>
          <cell r="G4788">
            <v>20</v>
          </cell>
          <cell r="H4788">
            <v>111.3</v>
          </cell>
          <cell r="I4788">
            <v>111.3</v>
          </cell>
          <cell r="J4788">
            <v>998.7</v>
          </cell>
          <cell r="K4788" t="str">
            <v>100</v>
          </cell>
        </row>
        <row r="4789">
          <cell r="A4789" t="str">
            <v>110500000</v>
          </cell>
          <cell r="B4789" t="str">
            <v>100C1CM185</v>
          </cell>
          <cell r="C4789" t="str">
            <v>RAM 16 MB</v>
          </cell>
          <cell r="D4789" t="str">
            <v>2 ก.ค. 42</v>
          </cell>
          <cell r="E4789">
            <v>1110</v>
          </cell>
          <cell r="F4789">
            <v>0</v>
          </cell>
          <cell r="G4789">
            <v>20</v>
          </cell>
          <cell r="H4789">
            <v>111.3</v>
          </cell>
          <cell r="I4789">
            <v>111.3</v>
          </cell>
          <cell r="J4789">
            <v>998.7</v>
          </cell>
          <cell r="K4789" t="str">
            <v>100</v>
          </cell>
        </row>
        <row r="4790">
          <cell r="A4790" t="str">
            <v>110500000</v>
          </cell>
          <cell r="B4790" t="str">
            <v>100C1CM186</v>
          </cell>
          <cell r="C4790" t="str">
            <v>RAM 16 MB</v>
          </cell>
          <cell r="D4790" t="str">
            <v>2 ก.ค. 42</v>
          </cell>
          <cell r="E4790">
            <v>1110</v>
          </cell>
          <cell r="F4790">
            <v>0</v>
          </cell>
          <cell r="G4790">
            <v>20</v>
          </cell>
          <cell r="H4790">
            <v>111.3</v>
          </cell>
          <cell r="I4790">
            <v>111.3</v>
          </cell>
          <cell r="J4790">
            <v>998.7</v>
          </cell>
          <cell r="K4790" t="str">
            <v>100</v>
          </cell>
        </row>
        <row r="4791">
          <cell r="A4791" t="str">
            <v>110500000</v>
          </cell>
          <cell r="B4791" t="str">
            <v>100C1CM187</v>
          </cell>
          <cell r="C4791" t="str">
            <v>RAM 16 MB</v>
          </cell>
          <cell r="D4791" t="str">
            <v>2 ก.ค. 42</v>
          </cell>
          <cell r="E4791">
            <v>1110</v>
          </cell>
          <cell r="F4791">
            <v>0</v>
          </cell>
          <cell r="G4791">
            <v>20</v>
          </cell>
          <cell r="H4791">
            <v>111.3</v>
          </cell>
          <cell r="I4791">
            <v>111.3</v>
          </cell>
          <cell r="J4791">
            <v>998.7</v>
          </cell>
          <cell r="K4791" t="str">
            <v>100</v>
          </cell>
        </row>
        <row r="4792">
          <cell r="A4792" t="str">
            <v>110500000</v>
          </cell>
          <cell r="B4792" t="str">
            <v>100C1CM188</v>
          </cell>
          <cell r="C4792" t="str">
            <v>RAM 16 MB</v>
          </cell>
          <cell r="D4792" t="str">
            <v>2 ก.ค. 42</v>
          </cell>
          <cell r="E4792">
            <v>1110</v>
          </cell>
          <cell r="F4792">
            <v>0</v>
          </cell>
          <cell r="G4792">
            <v>20</v>
          </cell>
          <cell r="H4792">
            <v>111.3</v>
          </cell>
          <cell r="I4792">
            <v>111.3</v>
          </cell>
          <cell r="J4792">
            <v>998.7</v>
          </cell>
          <cell r="K4792" t="str">
            <v>100</v>
          </cell>
        </row>
        <row r="4793">
          <cell r="A4793" t="str">
            <v>110500000</v>
          </cell>
          <cell r="B4793" t="str">
            <v>100C1CM190</v>
          </cell>
          <cell r="C4793" t="str">
            <v>คอมพิวเตอร์</v>
          </cell>
          <cell r="D4793" t="str">
            <v>6 ส.ค. 42</v>
          </cell>
          <cell r="E4793">
            <v>32000</v>
          </cell>
          <cell r="F4793">
            <v>0</v>
          </cell>
          <cell r="G4793">
            <v>20</v>
          </cell>
          <cell r="H4793">
            <v>2595.0700000000002</v>
          </cell>
          <cell r="I4793">
            <v>2595.0700000000002</v>
          </cell>
          <cell r="J4793">
            <v>29404.93</v>
          </cell>
          <cell r="K4793" t="str">
            <v>100</v>
          </cell>
        </row>
        <row r="4794">
          <cell r="A4794" t="str">
            <v>110500000</v>
          </cell>
          <cell r="B4794" t="str">
            <v>100C1CM191</v>
          </cell>
          <cell r="C4794" t="str">
            <v>HP ORIGINAL TONER</v>
          </cell>
          <cell r="D4794" t="str">
            <v>6 ก.ย. 42</v>
          </cell>
          <cell r="E4794">
            <v>4960</v>
          </cell>
          <cell r="F4794">
            <v>0</v>
          </cell>
          <cell r="G4794">
            <v>20</v>
          </cell>
          <cell r="H4794">
            <v>317.98</v>
          </cell>
          <cell r="I4794">
            <v>317.98</v>
          </cell>
          <cell r="J4794">
            <v>4642.0200000000004</v>
          </cell>
          <cell r="K4794" t="str">
            <v>100</v>
          </cell>
        </row>
        <row r="4795">
          <cell r="A4795" t="str">
            <v>110500000</v>
          </cell>
          <cell r="B4795" t="str">
            <v>100C1CM192</v>
          </cell>
          <cell r="C4795" t="str">
            <v>UPS</v>
          </cell>
          <cell r="D4795" t="str">
            <v>6 ก.ย. 42</v>
          </cell>
          <cell r="E4795">
            <v>18700</v>
          </cell>
          <cell r="F4795">
            <v>0</v>
          </cell>
          <cell r="G4795">
            <v>20</v>
          </cell>
          <cell r="H4795">
            <v>1198.8399999999999</v>
          </cell>
          <cell r="I4795">
            <v>1198.8399999999999</v>
          </cell>
          <cell r="J4795">
            <v>17501.16</v>
          </cell>
          <cell r="K4795" t="str">
            <v>100</v>
          </cell>
        </row>
        <row r="4796">
          <cell r="A4796" t="str">
            <v>110500000</v>
          </cell>
          <cell r="B4796" t="str">
            <v>100C1CM193</v>
          </cell>
          <cell r="C4796" t="str">
            <v>คอมพิวเตอร์</v>
          </cell>
          <cell r="D4796" t="str">
            <v>6 ก.ย. 42</v>
          </cell>
          <cell r="E4796">
            <v>28300</v>
          </cell>
          <cell r="F4796">
            <v>0</v>
          </cell>
          <cell r="G4796">
            <v>20</v>
          </cell>
          <cell r="H4796">
            <v>1814.3</v>
          </cell>
          <cell r="I4796">
            <v>1814.3</v>
          </cell>
          <cell r="J4796">
            <v>26485.7</v>
          </cell>
          <cell r="K4796" t="str">
            <v>100</v>
          </cell>
        </row>
        <row r="4797">
          <cell r="A4797" t="str">
            <v>110500000</v>
          </cell>
          <cell r="B4797" t="str">
            <v>100C1CM194</v>
          </cell>
          <cell r="C4797" t="str">
            <v>อุปกรณ์คอมพิวเตอร์</v>
          </cell>
          <cell r="D4797" t="str">
            <v>6 ก.ย. 42</v>
          </cell>
          <cell r="E4797">
            <v>24800</v>
          </cell>
          <cell r="F4797">
            <v>0</v>
          </cell>
          <cell r="G4797">
            <v>20</v>
          </cell>
          <cell r="H4797">
            <v>1589.92</v>
          </cell>
          <cell r="I4797">
            <v>1589.92</v>
          </cell>
          <cell r="J4797">
            <v>23210.080000000002</v>
          </cell>
          <cell r="K4797" t="str">
            <v>100</v>
          </cell>
        </row>
        <row r="4798">
          <cell r="A4798" t="str">
            <v>110500000</v>
          </cell>
          <cell r="B4798" t="str">
            <v>100C1CM195</v>
          </cell>
          <cell r="C4798" t="str">
            <v>ค่าอะไหล่ BATTERY</v>
          </cell>
          <cell r="D4798" t="str">
            <v>23 ก.ย. 42</v>
          </cell>
          <cell r="E4798">
            <v>6500</v>
          </cell>
          <cell r="F4798">
            <v>0</v>
          </cell>
          <cell r="G4798">
            <v>20</v>
          </cell>
          <cell r="H4798">
            <v>356.16</v>
          </cell>
          <cell r="I4798">
            <v>356.16</v>
          </cell>
          <cell r="J4798">
            <v>6143.84</v>
          </cell>
          <cell r="K4798" t="str">
            <v>100</v>
          </cell>
        </row>
        <row r="4799">
          <cell r="A4799" t="str">
            <v>110500000</v>
          </cell>
          <cell r="B4799" t="str">
            <v>100C1CM196</v>
          </cell>
          <cell r="C4799" t="str">
            <v>ETHERNCT</v>
          </cell>
          <cell r="D4799" t="str">
            <v>20 ก.ย. 42</v>
          </cell>
          <cell r="E4799">
            <v>2000</v>
          </cell>
          <cell r="F4799">
            <v>0</v>
          </cell>
          <cell r="G4799">
            <v>20</v>
          </cell>
          <cell r="H4799">
            <v>112.87</v>
          </cell>
          <cell r="I4799">
            <v>112.87</v>
          </cell>
          <cell r="J4799">
            <v>1887.13</v>
          </cell>
          <cell r="K4799" t="str">
            <v>100</v>
          </cell>
        </row>
        <row r="4800">
          <cell r="A4800" t="str">
            <v>110500000</v>
          </cell>
          <cell r="B4800" t="str">
            <v>100C1CM197</v>
          </cell>
          <cell r="C4800" t="str">
            <v>RAM</v>
          </cell>
          <cell r="D4800" t="str">
            <v>28 ก.ย. 42</v>
          </cell>
          <cell r="E4800">
            <v>2840</v>
          </cell>
          <cell r="F4800">
            <v>0</v>
          </cell>
          <cell r="G4800">
            <v>20</v>
          </cell>
          <cell r="H4800">
            <v>147.83000000000001</v>
          </cell>
          <cell r="I4800">
            <v>147.83000000000001</v>
          </cell>
          <cell r="J4800">
            <v>2692.17</v>
          </cell>
          <cell r="K4800" t="str">
            <v>100</v>
          </cell>
        </row>
        <row r="4801">
          <cell r="A4801" t="str">
            <v>110500000</v>
          </cell>
          <cell r="B4801" t="str">
            <v>100C1CM198</v>
          </cell>
          <cell r="C4801" t="str">
            <v>แผ่นกรองแสดง</v>
          </cell>
          <cell r="D4801" t="str">
            <v>28 ก.ย. 42</v>
          </cell>
          <cell r="E4801">
            <v>1300</v>
          </cell>
          <cell r="F4801">
            <v>0</v>
          </cell>
          <cell r="G4801">
            <v>20</v>
          </cell>
          <cell r="H4801">
            <v>67.67</v>
          </cell>
          <cell r="I4801">
            <v>67.67</v>
          </cell>
          <cell r="J4801">
            <v>1232.33</v>
          </cell>
          <cell r="K4801" t="str">
            <v>100</v>
          </cell>
        </row>
        <row r="4802">
          <cell r="A4802" t="str">
            <v>110500000</v>
          </cell>
          <cell r="B4802" t="str">
            <v>100C1CM199</v>
          </cell>
          <cell r="C4802" t="str">
            <v>แผ่นกรองแสดง</v>
          </cell>
          <cell r="D4802" t="str">
            <v>28 ก.ย. 42</v>
          </cell>
          <cell r="E4802">
            <v>1300</v>
          </cell>
          <cell r="F4802">
            <v>0</v>
          </cell>
          <cell r="G4802">
            <v>20</v>
          </cell>
          <cell r="H4802">
            <v>67.67</v>
          </cell>
          <cell r="I4802">
            <v>67.67</v>
          </cell>
          <cell r="J4802">
            <v>1232.33</v>
          </cell>
          <cell r="K4802" t="str">
            <v>100</v>
          </cell>
        </row>
        <row r="4803">
          <cell r="A4803" t="str">
            <v>110500000</v>
          </cell>
          <cell r="B4803" t="str">
            <v>100C1CM200</v>
          </cell>
          <cell r="C4803" t="str">
            <v>แผ่นกรองแสดง</v>
          </cell>
          <cell r="D4803" t="str">
            <v>30 ก.ย. 42</v>
          </cell>
          <cell r="E4803">
            <v>1300</v>
          </cell>
          <cell r="F4803">
            <v>0</v>
          </cell>
          <cell r="G4803">
            <v>20</v>
          </cell>
          <cell r="H4803">
            <v>66.239999999999995</v>
          </cell>
          <cell r="I4803">
            <v>66.239999999999995</v>
          </cell>
          <cell r="J4803">
            <v>1233.76</v>
          </cell>
          <cell r="K4803" t="str">
            <v>100</v>
          </cell>
        </row>
        <row r="4804">
          <cell r="A4804" t="str">
            <v>110500000</v>
          </cell>
          <cell r="B4804" t="str">
            <v>100C1CM201</v>
          </cell>
          <cell r="C4804" t="str">
            <v>แผ่นกรองแสดง</v>
          </cell>
          <cell r="D4804" t="str">
            <v>30 ก.ย. 42</v>
          </cell>
          <cell r="E4804">
            <v>1300</v>
          </cell>
          <cell r="F4804">
            <v>0</v>
          </cell>
          <cell r="G4804">
            <v>20</v>
          </cell>
          <cell r="H4804">
            <v>66.239999999999995</v>
          </cell>
          <cell r="I4804">
            <v>66.239999999999995</v>
          </cell>
          <cell r="J4804">
            <v>1233.76</v>
          </cell>
          <cell r="K4804" t="str">
            <v>100</v>
          </cell>
        </row>
        <row r="4805">
          <cell r="A4805" t="str">
            <v>110500000</v>
          </cell>
          <cell r="B4805" t="str">
            <v>100C1CM202</v>
          </cell>
          <cell r="C4805" t="str">
            <v>SUPERSTACK</v>
          </cell>
          <cell r="D4805" t="str">
            <v>30 ก.ย. 42</v>
          </cell>
          <cell r="E4805">
            <v>24800</v>
          </cell>
          <cell r="F4805">
            <v>0</v>
          </cell>
          <cell r="G4805">
            <v>20</v>
          </cell>
          <cell r="H4805">
            <v>1263.78</v>
          </cell>
          <cell r="I4805">
            <v>1263.78</v>
          </cell>
          <cell r="J4805">
            <v>23536.22</v>
          </cell>
          <cell r="K4805" t="str">
            <v>100</v>
          </cell>
        </row>
        <row r="4806">
          <cell r="A4806" t="str">
            <v>110500000</v>
          </cell>
          <cell r="B4806" t="str">
            <v>100C1CM203</v>
          </cell>
          <cell r="C4806" t="str">
            <v>LAN</v>
          </cell>
          <cell r="D4806" t="str">
            <v>30 ก.ย. 42</v>
          </cell>
          <cell r="E4806">
            <v>2900</v>
          </cell>
          <cell r="F4806">
            <v>0</v>
          </cell>
          <cell r="G4806">
            <v>20</v>
          </cell>
          <cell r="H4806">
            <v>147.78</v>
          </cell>
          <cell r="I4806">
            <v>147.78</v>
          </cell>
          <cell r="J4806">
            <v>2752.22</v>
          </cell>
          <cell r="K4806" t="str">
            <v>100</v>
          </cell>
        </row>
        <row r="4807">
          <cell r="A4807" t="str">
            <v>110500000</v>
          </cell>
          <cell r="B4807" t="str">
            <v>100C1CM204</v>
          </cell>
          <cell r="C4807" t="str">
            <v>CD-RECORDER</v>
          </cell>
          <cell r="D4807" t="str">
            <v>24 ก.ค. 42</v>
          </cell>
          <cell r="E4807">
            <v>15500</v>
          </cell>
          <cell r="F4807">
            <v>0</v>
          </cell>
          <cell r="G4807">
            <v>20</v>
          </cell>
          <cell r="H4807">
            <v>1367.4</v>
          </cell>
          <cell r="I4807">
            <v>1367.4</v>
          </cell>
          <cell r="J4807">
            <v>14132.6</v>
          </cell>
          <cell r="K4807" t="str">
            <v>100</v>
          </cell>
        </row>
        <row r="4808">
          <cell r="A4808" t="str">
            <v>110500000</v>
          </cell>
          <cell r="B4808" t="str">
            <v>100C1CM205</v>
          </cell>
          <cell r="C4808" t="str">
            <v>เครื่องสมองกล</v>
          </cell>
          <cell r="D4808" t="str">
            <v>23 ก.ค. 42</v>
          </cell>
          <cell r="E4808">
            <v>50000</v>
          </cell>
          <cell r="F4808">
            <v>0</v>
          </cell>
          <cell r="G4808">
            <v>20</v>
          </cell>
          <cell r="H4808">
            <v>4438.38</v>
          </cell>
          <cell r="I4808">
            <v>4438.38</v>
          </cell>
          <cell r="J4808">
            <v>45561.62</v>
          </cell>
          <cell r="K4808" t="str">
            <v>100</v>
          </cell>
        </row>
        <row r="4809">
          <cell r="A4809" t="str">
            <v>110500000</v>
          </cell>
          <cell r="B4809" t="str">
            <v>100C1HU0001</v>
          </cell>
          <cell r="C4809" t="str">
            <v>HUB 16 Port</v>
          </cell>
          <cell r="D4809" t="str">
            <v>13 พ.ย. 41</v>
          </cell>
          <cell r="E4809">
            <v>1465.27</v>
          </cell>
          <cell r="F4809">
            <v>0</v>
          </cell>
          <cell r="G4809">
            <v>20</v>
          </cell>
          <cell r="H4809">
            <v>332.41</v>
          </cell>
          <cell r="I4809">
            <v>332.41</v>
          </cell>
          <cell r="J4809">
            <v>1132.8599999999999</v>
          </cell>
          <cell r="K4809" t="str">
            <v>100</v>
          </cell>
        </row>
        <row r="4810">
          <cell r="A4810" t="str">
            <v>110500000</v>
          </cell>
          <cell r="B4810" t="str">
            <v>100C1IT0002</v>
          </cell>
          <cell r="C4810" t="str">
            <v>Hard Disk</v>
          </cell>
          <cell r="D4810" t="str">
            <v>4 ก.พ. 42</v>
          </cell>
          <cell r="E4810">
            <v>4900</v>
          </cell>
          <cell r="F4810">
            <v>0</v>
          </cell>
          <cell r="G4810">
            <v>20</v>
          </cell>
          <cell r="H4810">
            <v>888.7</v>
          </cell>
          <cell r="I4810">
            <v>888.7</v>
          </cell>
          <cell r="J4810">
            <v>4011.3</v>
          </cell>
          <cell r="K4810" t="str">
            <v>IT</v>
          </cell>
        </row>
        <row r="4811">
          <cell r="A4811" t="str">
            <v>110500000</v>
          </cell>
          <cell r="B4811" t="str">
            <v>100C1IT0003</v>
          </cell>
          <cell r="C4811" t="str">
            <v>Hard Disk</v>
          </cell>
          <cell r="D4811" t="str">
            <v>4 ก.พ. 42</v>
          </cell>
          <cell r="E4811">
            <v>4900</v>
          </cell>
          <cell r="F4811">
            <v>0</v>
          </cell>
          <cell r="G4811">
            <v>20</v>
          </cell>
          <cell r="H4811">
            <v>888.7</v>
          </cell>
          <cell r="I4811">
            <v>888.7</v>
          </cell>
          <cell r="J4811">
            <v>4011.3</v>
          </cell>
          <cell r="K4811" t="str">
            <v>IT</v>
          </cell>
        </row>
        <row r="4812">
          <cell r="A4812" t="str">
            <v>110500000</v>
          </cell>
          <cell r="B4812" t="str">
            <v>100C1IT0004</v>
          </cell>
          <cell r="C4812" t="str">
            <v>สาย LAN</v>
          </cell>
          <cell r="D4812" t="str">
            <v>4 ก.พ. 42</v>
          </cell>
          <cell r="E4812">
            <v>3600</v>
          </cell>
          <cell r="F4812">
            <v>0</v>
          </cell>
          <cell r="G4812">
            <v>20</v>
          </cell>
          <cell r="H4812">
            <v>652.94000000000005</v>
          </cell>
          <cell r="I4812">
            <v>652.94000000000005</v>
          </cell>
          <cell r="J4812">
            <v>2947.06</v>
          </cell>
          <cell r="K4812" t="str">
            <v>IT</v>
          </cell>
        </row>
        <row r="4813">
          <cell r="A4813" t="str">
            <v>110500000</v>
          </cell>
          <cell r="B4813" t="str">
            <v>100C1IT0005</v>
          </cell>
          <cell r="C4813" t="str">
            <v>คอมพิวเตอร์</v>
          </cell>
          <cell r="D4813" t="str">
            <v>15 มิ.ย. 42</v>
          </cell>
          <cell r="E4813">
            <v>32500</v>
          </cell>
          <cell r="F4813">
            <v>0</v>
          </cell>
          <cell r="G4813">
            <v>20</v>
          </cell>
          <cell r="H4813">
            <v>3561.63</v>
          </cell>
          <cell r="I4813">
            <v>3561.63</v>
          </cell>
          <cell r="J4813">
            <v>28938.37</v>
          </cell>
          <cell r="K4813" t="str">
            <v>IT</v>
          </cell>
        </row>
        <row r="4814">
          <cell r="A4814" t="str">
            <v>110500000</v>
          </cell>
          <cell r="B4814" t="str">
            <v>100C1MC0001</v>
          </cell>
          <cell r="C4814" t="str">
            <v>เครื่องป้องกันไวรัสคอมพิวเตอร์</v>
          </cell>
          <cell r="D4814" t="str">
            <v>1 ก.พ. 42</v>
          </cell>
          <cell r="E4814">
            <v>9000</v>
          </cell>
          <cell r="F4814">
            <v>0</v>
          </cell>
          <cell r="G4814">
            <v>20</v>
          </cell>
          <cell r="H4814">
            <v>1647.16</v>
          </cell>
          <cell r="I4814">
            <v>1647.16</v>
          </cell>
          <cell r="J4814">
            <v>7352.84</v>
          </cell>
          <cell r="K4814" t="str">
            <v>100</v>
          </cell>
        </row>
        <row r="4815">
          <cell r="A4815" t="str">
            <v>110500000</v>
          </cell>
          <cell r="B4815" t="str">
            <v>100C1MC0002</v>
          </cell>
          <cell r="C4815" t="str">
            <v>เครื่องคอมพิวเตอร์</v>
          </cell>
          <cell r="D4815" t="str">
            <v>26 ก.พ. 42</v>
          </cell>
          <cell r="E4815">
            <v>31500</v>
          </cell>
          <cell r="F4815">
            <v>0</v>
          </cell>
          <cell r="G4815">
            <v>20</v>
          </cell>
          <cell r="H4815">
            <v>5333.44</v>
          </cell>
          <cell r="I4815">
            <v>5333.44</v>
          </cell>
          <cell r="J4815">
            <v>26166.560000000001</v>
          </cell>
          <cell r="K4815" t="str">
            <v>100</v>
          </cell>
        </row>
        <row r="4816">
          <cell r="A4816" t="str">
            <v>110500000</v>
          </cell>
          <cell r="B4816" t="str">
            <v>100C1MC0003</v>
          </cell>
          <cell r="C4816" t="str">
            <v>เครื่องคอมพิวเตอร์</v>
          </cell>
          <cell r="D4816" t="str">
            <v>26 ก.พ. 42</v>
          </cell>
          <cell r="E4816">
            <v>31500</v>
          </cell>
          <cell r="F4816">
            <v>0</v>
          </cell>
          <cell r="G4816">
            <v>20</v>
          </cell>
          <cell r="H4816">
            <v>5333.44</v>
          </cell>
          <cell r="I4816">
            <v>5333.44</v>
          </cell>
          <cell r="J4816">
            <v>26166.560000000001</v>
          </cell>
          <cell r="K4816" t="str">
            <v>100</v>
          </cell>
        </row>
        <row r="4817">
          <cell r="A4817" t="str">
            <v>110500000</v>
          </cell>
          <cell r="B4817" t="str">
            <v>100C1MC0004</v>
          </cell>
          <cell r="C4817" t="str">
            <v>เครื่องคอมพิวเตอร์</v>
          </cell>
          <cell r="D4817" t="str">
            <v>3 มี.ค. 42</v>
          </cell>
          <cell r="E4817">
            <v>58000</v>
          </cell>
          <cell r="F4817">
            <v>0</v>
          </cell>
          <cell r="G4817">
            <v>20</v>
          </cell>
          <cell r="H4817">
            <v>9661.3700000000008</v>
          </cell>
          <cell r="I4817">
            <v>9661.3700000000008</v>
          </cell>
          <cell r="J4817">
            <v>48338.63</v>
          </cell>
          <cell r="K4817" t="str">
            <v>100</v>
          </cell>
        </row>
        <row r="4818">
          <cell r="A4818" t="str">
            <v>110500000</v>
          </cell>
          <cell r="B4818" t="str">
            <v>100C1MC0005</v>
          </cell>
          <cell r="C4818" t="str">
            <v>เครื่องคอมพิวเตอร์</v>
          </cell>
          <cell r="D4818" t="str">
            <v>3 มี.ค. 42</v>
          </cell>
          <cell r="E4818">
            <v>58000</v>
          </cell>
          <cell r="F4818">
            <v>0</v>
          </cell>
          <cell r="G4818">
            <v>20</v>
          </cell>
          <cell r="H4818">
            <v>9661.3700000000008</v>
          </cell>
          <cell r="I4818">
            <v>9661.3700000000008</v>
          </cell>
          <cell r="J4818">
            <v>48338.63</v>
          </cell>
          <cell r="K4818" t="str">
            <v>100</v>
          </cell>
        </row>
        <row r="4819">
          <cell r="A4819" t="str">
            <v>110500000</v>
          </cell>
          <cell r="B4819" t="str">
            <v>100C1MC0006</v>
          </cell>
          <cell r="C4819" t="str">
            <v>เครื่อง HUB สำรับเชื่อมต่อระบบ LAN</v>
          </cell>
          <cell r="D4819" t="str">
            <v>19 มี.ค. 42</v>
          </cell>
          <cell r="E4819">
            <v>43590</v>
          </cell>
          <cell r="F4819">
            <v>0</v>
          </cell>
          <cell r="G4819">
            <v>20</v>
          </cell>
          <cell r="H4819">
            <v>6878.85</v>
          </cell>
          <cell r="I4819">
            <v>6878.85</v>
          </cell>
          <cell r="J4819">
            <v>36711.15</v>
          </cell>
          <cell r="K4819" t="str">
            <v>100</v>
          </cell>
        </row>
        <row r="4820">
          <cell r="A4820" t="str">
            <v>110500000</v>
          </cell>
          <cell r="B4820" t="str">
            <v>100C1MC0007</v>
          </cell>
          <cell r="C4820" t="str">
            <v>คอมพิวเตอร์</v>
          </cell>
          <cell r="D4820" t="str">
            <v>5 เม.ย. 42</v>
          </cell>
          <cell r="E4820">
            <v>33200</v>
          </cell>
          <cell r="F4820">
            <v>0</v>
          </cell>
          <cell r="G4820">
            <v>20</v>
          </cell>
          <cell r="H4820">
            <v>4929.99</v>
          </cell>
          <cell r="I4820">
            <v>4929.99</v>
          </cell>
          <cell r="J4820">
            <v>28270.01</v>
          </cell>
          <cell r="K4820" t="str">
            <v>100</v>
          </cell>
        </row>
        <row r="4821">
          <cell r="A4821" t="str">
            <v>110500000</v>
          </cell>
          <cell r="B4821" t="str">
            <v>100C1MC0008</v>
          </cell>
          <cell r="C4821" t="str">
            <v>คอมพิวเตอร์</v>
          </cell>
          <cell r="D4821" t="str">
            <v>5 เม.ย. 42</v>
          </cell>
          <cell r="E4821">
            <v>33200</v>
          </cell>
          <cell r="F4821">
            <v>0</v>
          </cell>
          <cell r="G4821">
            <v>20</v>
          </cell>
          <cell r="H4821">
            <v>4929.99</v>
          </cell>
          <cell r="I4821">
            <v>4929.99</v>
          </cell>
          <cell r="J4821">
            <v>28270.01</v>
          </cell>
          <cell r="K4821" t="str">
            <v>100</v>
          </cell>
        </row>
        <row r="4822">
          <cell r="A4822" t="str">
            <v>110500000</v>
          </cell>
          <cell r="B4822" t="str">
            <v>100C1MC0009</v>
          </cell>
          <cell r="C4822" t="str">
            <v>คอมพิวเตอร์</v>
          </cell>
          <cell r="D4822" t="str">
            <v>5 เม.ย. 42</v>
          </cell>
          <cell r="E4822">
            <v>33200</v>
          </cell>
          <cell r="F4822">
            <v>0</v>
          </cell>
          <cell r="G4822">
            <v>20</v>
          </cell>
          <cell r="H4822">
            <v>4929.99</v>
          </cell>
          <cell r="I4822">
            <v>4929.99</v>
          </cell>
          <cell r="J4822">
            <v>28270.01</v>
          </cell>
          <cell r="K4822" t="str">
            <v>100</v>
          </cell>
        </row>
        <row r="4823">
          <cell r="A4823" t="str">
            <v>110500000</v>
          </cell>
          <cell r="B4823" t="str">
            <v>100C1MC0010</v>
          </cell>
          <cell r="C4823" t="str">
            <v>คอมพิวเตอร์</v>
          </cell>
          <cell r="D4823" t="str">
            <v>5 เม.ย. 42</v>
          </cell>
          <cell r="E4823">
            <v>33200</v>
          </cell>
          <cell r="F4823">
            <v>0</v>
          </cell>
          <cell r="G4823">
            <v>20</v>
          </cell>
          <cell r="H4823">
            <v>4929.99</v>
          </cell>
          <cell r="I4823">
            <v>4929.99</v>
          </cell>
          <cell r="J4823">
            <v>28270.01</v>
          </cell>
          <cell r="K4823" t="str">
            <v>100</v>
          </cell>
        </row>
        <row r="4824">
          <cell r="A4824" t="str">
            <v>110500000</v>
          </cell>
          <cell r="B4824" t="str">
            <v>100C1MC0011</v>
          </cell>
          <cell r="C4824" t="str">
            <v>PRINTER์</v>
          </cell>
          <cell r="D4824" t="str">
            <v>5 เม.ย. 42</v>
          </cell>
          <cell r="E4824">
            <v>18000</v>
          </cell>
          <cell r="F4824">
            <v>0</v>
          </cell>
          <cell r="G4824">
            <v>20</v>
          </cell>
          <cell r="H4824">
            <v>2672.86</v>
          </cell>
          <cell r="I4824">
            <v>2672.86</v>
          </cell>
          <cell r="J4824">
            <v>15327.14</v>
          </cell>
          <cell r="K4824" t="str">
            <v>100</v>
          </cell>
        </row>
        <row r="4825">
          <cell r="A4825" t="str">
            <v>110500000</v>
          </cell>
          <cell r="B4825" t="str">
            <v>100C1MC0012</v>
          </cell>
          <cell r="C4825" t="str">
            <v>PRINTER์</v>
          </cell>
          <cell r="D4825" t="str">
            <v>5 เม.ย. 42</v>
          </cell>
          <cell r="E4825">
            <v>15000</v>
          </cell>
          <cell r="F4825">
            <v>0</v>
          </cell>
          <cell r="G4825">
            <v>20</v>
          </cell>
          <cell r="H4825">
            <v>2227.39</v>
          </cell>
          <cell r="I4825">
            <v>2227.39</v>
          </cell>
          <cell r="J4825">
            <v>12772.61</v>
          </cell>
          <cell r="K4825" t="str">
            <v>100</v>
          </cell>
        </row>
        <row r="4826">
          <cell r="A4826" t="str">
            <v>110500000</v>
          </cell>
          <cell r="B4826" t="str">
            <v>100C1MC0013</v>
          </cell>
          <cell r="C4826" t="str">
            <v>คอมพิวเตอร์</v>
          </cell>
          <cell r="D4826" t="str">
            <v>9 มิ.ย. 42</v>
          </cell>
          <cell r="E4826">
            <v>14600</v>
          </cell>
          <cell r="F4826">
            <v>0</v>
          </cell>
          <cell r="G4826">
            <v>20</v>
          </cell>
          <cell r="H4826">
            <v>1648</v>
          </cell>
          <cell r="I4826">
            <v>1648</v>
          </cell>
          <cell r="J4826">
            <v>12952</v>
          </cell>
          <cell r="K4826" t="str">
            <v>100</v>
          </cell>
        </row>
        <row r="4827">
          <cell r="A4827" t="str">
            <v>110500000</v>
          </cell>
          <cell r="B4827" t="str">
            <v>100C1MC0014</v>
          </cell>
          <cell r="C4827" t="str">
            <v>คอมพิวเตอร์</v>
          </cell>
          <cell r="D4827" t="str">
            <v>15 มิ.ย. 42</v>
          </cell>
          <cell r="E4827">
            <v>32500</v>
          </cell>
          <cell r="F4827">
            <v>0</v>
          </cell>
          <cell r="G4827">
            <v>20</v>
          </cell>
          <cell r="H4827">
            <v>3561.63</v>
          </cell>
          <cell r="I4827">
            <v>3561.63</v>
          </cell>
          <cell r="J4827">
            <v>28938.37</v>
          </cell>
          <cell r="K4827" t="str">
            <v>100</v>
          </cell>
        </row>
        <row r="4828">
          <cell r="A4828" t="str">
            <v>110500000</v>
          </cell>
          <cell r="B4828" t="str">
            <v>100C1MC0015</v>
          </cell>
          <cell r="C4828" t="str">
            <v>คอมพิวเตอร์</v>
          </cell>
          <cell r="D4828" t="str">
            <v>15 มิ.ย. 42</v>
          </cell>
          <cell r="E4828">
            <v>32500</v>
          </cell>
          <cell r="F4828">
            <v>0</v>
          </cell>
          <cell r="G4828">
            <v>20</v>
          </cell>
          <cell r="H4828">
            <v>3561.63</v>
          </cell>
          <cell r="I4828">
            <v>3561.63</v>
          </cell>
          <cell r="J4828">
            <v>28938.37</v>
          </cell>
          <cell r="K4828" t="str">
            <v>100</v>
          </cell>
        </row>
        <row r="4829">
          <cell r="A4829" t="str">
            <v>110500000</v>
          </cell>
          <cell r="B4829" t="str">
            <v>100C1MC0016</v>
          </cell>
          <cell r="C4829" t="str">
            <v>คอมพิวเตอร์</v>
          </cell>
          <cell r="D4829" t="str">
            <v>15 มิ.ย. 42</v>
          </cell>
          <cell r="E4829">
            <v>32500</v>
          </cell>
          <cell r="F4829">
            <v>0</v>
          </cell>
          <cell r="G4829">
            <v>20</v>
          </cell>
          <cell r="H4829">
            <v>3561.63</v>
          </cell>
          <cell r="I4829">
            <v>3561.63</v>
          </cell>
          <cell r="J4829">
            <v>28938.37</v>
          </cell>
          <cell r="K4829" t="str">
            <v>100</v>
          </cell>
        </row>
        <row r="4830">
          <cell r="A4830" t="str">
            <v>110500000</v>
          </cell>
          <cell r="B4830" t="str">
            <v>100C1MC0017</v>
          </cell>
          <cell r="C4830" t="str">
            <v>คอมพิวเตอร์</v>
          </cell>
          <cell r="D4830" t="str">
            <v>15 มิ.ย. 42</v>
          </cell>
          <cell r="E4830">
            <v>32500</v>
          </cell>
          <cell r="F4830">
            <v>0</v>
          </cell>
          <cell r="G4830">
            <v>20</v>
          </cell>
          <cell r="H4830">
            <v>3561.63</v>
          </cell>
          <cell r="I4830">
            <v>3561.63</v>
          </cell>
          <cell r="J4830">
            <v>28938.37</v>
          </cell>
          <cell r="K4830" t="str">
            <v>100</v>
          </cell>
        </row>
        <row r="4831">
          <cell r="A4831" t="str">
            <v>110500000</v>
          </cell>
          <cell r="B4831" t="str">
            <v>100C1MC0018</v>
          </cell>
          <cell r="C4831" t="str">
            <v>คอมพิวเตอร์</v>
          </cell>
          <cell r="D4831" t="str">
            <v>15 มิ.ย. 42</v>
          </cell>
          <cell r="E4831">
            <v>32500</v>
          </cell>
          <cell r="F4831">
            <v>0</v>
          </cell>
          <cell r="G4831">
            <v>20</v>
          </cell>
          <cell r="H4831">
            <v>3561.63</v>
          </cell>
          <cell r="I4831">
            <v>3561.63</v>
          </cell>
          <cell r="J4831">
            <v>28938.37</v>
          </cell>
          <cell r="K4831" t="str">
            <v>100</v>
          </cell>
        </row>
        <row r="4832">
          <cell r="A4832" t="str">
            <v>110500000</v>
          </cell>
          <cell r="B4832" t="str">
            <v>100C1MC0019</v>
          </cell>
          <cell r="C4832" t="str">
            <v>คอมพิวเตอร์</v>
          </cell>
          <cell r="D4832" t="str">
            <v>15 มิ.ย. 42</v>
          </cell>
          <cell r="E4832">
            <v>32500</v>
          </cell>
          <cell r="F4832">
            <v>0</v>
          </cell>
          <cell r="G4832">
            <v>20</v>
          </cell>
          <cell r="H4832">
            <v>3561.63</v>
          </cell>
          <cell r="I4832">
            <v>3561.63</v>
          </cell>
          <cell r="J4832">
            <v>28938.37</v>
          </cell>
          <cell r="K4832" t="str">
            <v>100</v>
          </cell>
        </row>
        <row r="4833">
          <cell r="A4833" t="str">
            <v>110500000</v>
          </cell>
          <cell r="B4833" t="str">
            <v>100C1MC0020</v>
          </cell>
          <cell r="C4833" t="str">
            <v>คอมพิวเตอร์</v>
          </cell>
          <cell r="D4833" t="str">
            <v>15 มิ.ย. 42</v>
          </cell>
          <cell r="E4833">
            <v>32500</v>
          </cell>
          <cell r="F4833">
            <v>0</v>
          </cell>
          <cell r="G4833">
            <v>20</v>
          </cell>
          <cell r="H4833">
            <v>3561.63</v>
          </cell>
          <cell r="I4833">
            <v>3561.63</v>
          </cell>
          <cell r="J4833">
            <v>28938.37</v>
          </cell>
          <cell r="K4833" t="str">
            <v>100</v>
          </cell>
        </row>
        <row r="4834">
          <cell r="A4834" t="str">
            <v>110500000</v>
          </cell>
          <cell r="B4834" t="str">
            <v>100C1MC0021</v>
          </cell>
          <cell r="C4834" t="str">
            <v>คอมพิวเตอร์</v>
          </cell>
          <cell r="D4834" t="str">
            <v>15 มิ.ย. 42</v>
          </cell>
          <cell r="E4834">
            <v>32500</v>
          </cell>
          <cell r="F4834">
            <v>0</v>
          </cell>
          <cell r="G4834">
            <v>20</v>
          </cell>
          <cell r="H4834">
            <v>3561.63</v>
          </cell>
          <cell r="I4834">
            <v>3561.63</v>
          </cell>
          <cell r="J4834">
            <v>28938.37</v>
          </cell>
          <cell r="K4834" t="str">
            <v>100</v>
          </cell>
        </row>
        <row r="4835">
          <cell r="A4835" t="str">
            <v>110500000</v>
          </cell>
          <cell r="B4835" t="str">
            <v>100C1MC0022</v>
          </cell>
          <cell r="C4835" t="str">
            <v>คอมพิวเตอร์</v>
          </cell>
          <cell r="D4835" t="str">
            <v>15 มิ.ย. 42</v>
          </cell>
          <cell r="E4835">
            <v>32500</v>
          </cell>
          <cell r="F4835">
            <v>0</v>
          </cell>
          <cell r="G4835">
            <v>20</v>
          </cell>
          <cell r="H4835">
            <v>3561.63</v>
          </cell>
          <cell r="I4835">
            <v>3561.63</v>
          </cell>
          <cell r="J4835">
            <v>28938.37</v>
          </cell>
          <cell r="K4835" t="str">
            <v>100</v>
          </cell>
        </row>
        <row r="4836">
          <cell r="A4836" t="str">
            <v>110500000</v>
          </cell>
          <cell r="B4836" t="str">
            <v>100C1MC0024</v>
          </cell>
          <cell r="C4836" t="str">
            <v>คอมพิวเตอร์</v>
          </cell>
          <cell r="D4836" t="str">
            <v>15 มิ.ย. 42</v>
          </cell>
          <cell r="E4836">
            <v>32500</v>
          </cell>
          <cell r="F4836">
            <v>0</v>
          </cell>
          <cell r="G4836">
            <v>20</v>
          </cell>
          <cell r="H4836">
            <v>3561.63</v>
          </cell>
          <cell r="I4836">
            <v>3561.63</v>
          </cell>
          <cell r="J4836">
            <v>28938.37</v>
          </cell>
          <cell r="K4836" t="str">
            <v>100</v>
          </cell>
        </row>
        <row r="4837">
          <cell r="A4837" t="str">
            <v>110500000</v>
          </cell>
          <cell r="B4837" t="str">
            <v>100C1MC0025</v>
          </cell>
          <cell r="C4837" t="str">
            <v>คอมพิวเตอร์</v>
          </cell>
          <cell r="D4837" t="str">
            <v>15 มิ.ย. 42</v>
          </cell>
          <cell r="E4837">
            <v>32500</v>
          </cell>
          <cell r="F4837">
            <v>0</v>
          </cell>
          <cell r="G4837">
            <v>20</v>
          </cell>
          <cell r="H4837">
            <v>3561.63</v>
          </cell>
          <cell r="I4837">
            <v>3561.63</v>
          </cell>
          <cell r="J4837">
            <v>28938.37</v>
          </cell>
          <cell r="K4837" t="str">
            <v>100</v>
          </cell>
        </row>
        <row r="4838">
          <cell r="A4838" t="str">
            <v>110500000</v>
          </cell>
          <cell r="B4838" t="str">
            <v>100C1MC0026</v>
          </cell>
          <cell r="C4838" t="str">
            <v>คอมพิวเตอร์</v>
          </cell>
          <cell r="D4838" t="str">
            <v>15 มิ.ย. 42</v>
          </cell>
          <cell r="E4838">
            <v>32500</v>
          </cell>
          <cell r="F4838">
            <v>0</v>
          </cell>
          <cell r="G4838">
            <v>20</v>
          </cell>
          <cell r="H4838">
            <v>3561.63</v>
          </cell>
          <cell r="I4838">
            <v>3561.63</v>
          </cell>
          <cell r="J4838">
            <v>28938.37</v>
          </cell>
          <cell r="K4838" t="str">
            <v>100</v>
          </cell>
        </row>
        <row r="4839">
          <cell r="A4839" t="str">
            <v>110500000</v>
          </cell>
          <cell r="B4839" t="str">
            <v>100C1MC0027</v>
          </cell>
          <cell r="C4839" t="str">
            <v>คอมพิวเตอร์</v>
          </cell>
          <cell r="D4839" t="str">
            <v>15 มิ.ย. 42</v>
          </cell>
          <cell r="E4839">
            <v>32500</v>
          </cell>
          <cell r="F4839">
            <v>0</v>
          </cell>
          <cell r="G4839">
            <v>20</v>
          </cell>
          <cell r="H4839">
            <v>3561.63</v>
          </cell>
          <cell r="I4839">
            <v>3561.63</v>
          </cell>
          <cell r="J4839">
            <v>28938.37</v>
          </cell>
          <cell r="K4839" t="str">
            <v>100</v>
          </cell>
        </row>
        <row r="4840">
          <cell r="A4840" t="str">
            <v>110500000</v>
          </cell>
          <cell r="B4840" t="str">
            <v>100C1MC0028</v>
          </cell>
          <cell r="C4840" t="str">
            <v>คอมพิวเตอร์</v>
          </cell>
          <cell r="D4840" t="str">
            <v>15 มิ.ย. 42</v>
          </cell>
          <cell r="E4840">
            <v>32500</v>
          </cell>
          <cell r="F4840">
            <v>0</v>
          </cell>
          <cell r="G4840">
            <v>20</v>
          </cell>
          <cell r="H4840">
            <v>3561.63</v>
          </cell>
          <cell r="I4840">
            <v>3561.63</v>
          </cell>
          <cell r="J4840">
            <v>28938.37</v>
          </cell>
          <cell r="K4840" t="str">
            <v>100</v>
          </cell>
        </row>
        <row r="4841">
          <cell r="A4841" t="str">
            <v>110500000</v>
          </cell>
          <cell r="B4841" t="str">
            <v>100C1MC0029</v>
          </cell>
          <cell r="C4841" t="str">
            <v>ปริ้นเตอร์</v>
          </cell>
          <cell r="D4841" t="str">
            <v>15 มิ.ย. 42</v>
          </cell>
          <cell r="E4841">
            <v>14600</v>
          </cell>
          <cell r="F4841">
            <v>0</v>
          </cell>
          <cell r="G4841">
            <v>20</v>
          </cell>
          <cell r="H4841">
            <v>1600</v>
          </cell>
          <cell r="I4841">
            <v>1600</v>
          </cell>
          <cell r="J4841">
            <v>13000</v>
          </cell>
          <cell r="K4841" t="str">
            <v>100</v>
          </cell>
        </row>
        <row r="4842">
          <cell r="A4842" t="str">
            <v>110500000</v>
          </cell>
          <cell r="B4842" t="str">
            <v>100C1MC0030</v>
          </cell>
          <cell r="C4842" t="str">
            <v>ปริ้นเตอร์</v>
          </cell>
          <cell r="D4842" t="str">
            <v>15 มิ.ย. 42</v>
          </cell>
          <cell r="E4842">
            <v>14600</v>
          </cell>
          <cell r="F4842">
            <v>0</v>
          </cell>
          <cell r="G4842">
            <v>20</v>
          </cell>
          <cell r="H4842">
            <v>1600</v>
          </cell>
          <cell r="I4842">
            <v>1600</v>
          </cell>
          <cell r="J4842">
            <v>13000</v>
          </cell>
          <cell r="K4842" t="str">
            <v>100</v>
          </cell>
        </row>
        <row r="4843">
          <cell r="A4843" t="str">
            <v>110500000</v>
          </cell>
          <cell r="B4843" t="str">
            <v>100C1MC0031</v>
          </cell>
          <cell r="C4843" t="str">
            <v>ปริ้นเตอร์</v>
          </cell>
          <cell r="D4843" t="str">
            <v>15 มิ.ย. 42</v>
          </cell>
          <cell r="E4843">
            <v>14600</v>
          </cell>
          <cell r="F4843">
            <v>0</v>
          </cell>
          <cell r="G4843">
            <v>20</v>
          </cell>
          <cell r="H4843">
            <v>1600</v>
          </cell>
          <cell r="I4843">
            <v>1600</v>
          </cell>
          <cell r="J4843">
            <v>13000</v>
          </cell>
          <cell r="K4843" t="str">
            <v>100</v>
          </cell>
        </row>
        <row r="4844">
          <cell r="A4844" t="str">
            <v>110500000</v>
          </cell>
          <cell r="B4844" t="str">
            <v>100C1MC0032</v>
          </cell>
          <cell r="C4844" t="str">
            <v>ปริ้นเตอร์</v>
          </cell>
          <cell r="D4844" t="str">
            <v>15 มิ.ย. 42</v>
          </cell>
          <cell r="E4844">
            <v>14600</v>
          </cell>
          <cell r="F4844">
            <v>0</v>
          </cell>
          <cell r="G4844">
            <v>20</v>
          </cell>
          <cell r="H4844">
            <v>1600</v>
          </cell>
          <cell r="I4844">
            <v>1600</v>
          </cell>
          <cell r="J4844">
            <v>13000</v>
          </cell>
          <cell r="K4844" t="str">
            <v>100</v>
          </cell>
        </row>
        <row r="4845">
          <cell r="A4845" t="str">
            <v>110500000</v>
          </cell>
          <cell r="B4845" t="str">
            <v>100C1MC0033</v>
          </cell>
          <cell r="C4845" t="str">
            <v>ปริ้นเตอร์</v>
          </cell>
          <cell r="D4845" t="str">
            <v>15 มิ.ย. 42</v>
          </cell>
          <cell r="E4845">
            <v>14600</v>
          </cell>
          <cell r="F4845">
            <v>0</v>
          </cell>
          <cell r="G4845">
            <v>20</v>
          </cell>
          <cell r="H4845">
            <v>1600</v>
          </cell>
          <cell r="I4845">
            <v>1600</v>
          </cell>
          <cell r="J4845">
            <v>13000</v>
          </cell>
          <cell r="K4845" t="str">
            <v>100</v>
          </cell>
        </row>
        <row r="4846">
          <cell r="A4846" t="str">
            <v>110500000</v>
          </cell>
          <cell r="B4846" t="str">
            <v>100C1MC0034</v>
          </cell>
          <cell r="C4846" t="str">
            <v>ปริ้นเตอร์</v>
          </cell>
          <cell r="D4846" t="str">
            <v>15 มิ.ย. 42</v>
          </cell>
          <cell r="E4846">
            <v>14600</v>
          </cell>
          <cell r="F4846">
            <v>0</v>
          </cell>
          <cell r="G4846">
            <v>20</v>
          </cell>
          <cell r="H4846">
            <v>1600</v>
          </cell>
          <cell r="I4846">
            <v>1600</v>
          </cell>
          <cell r="J4846">
            <v>13000</v>
          </cell>
          <cell r="K4846" t="str">
            <v>100</v>
          </cell>
        </row>
        <row r="4847">
          <cell r="A4847" t="str">
            <v>110500000</v>
          </cell>
          <cell r="B4847" t="str">
            <v>100C1MC0035</v>
          </cell>
          <cell r="C4847" t="str">
            <v>MOEDM</v>
          </cell>
          <cell r="D4847" t="str">
            <v>15 มิ.ย. 42</v>
          </cell>
          <cell r="E4847">
            <v>4400</v>
          </cell>
          <cell r="F4847">
            <v>0</v>
          </cell>
          <cell r="G4847">
            <v>20</v>
          </cell>
          <cell r="H4847">
            <v>482.2</v>
          </cell>
          <cell r="I4847">
            <v>482.2</v>
          </cell>
          <cell r="J4847">
            <v>3917.8</v>
          </cell>
          <cell r="K4847" t="str">
            <v>100</v>
          </cell>
        </row>
        <row r="4848">
          <cell r="A4848" t="str">
            <v>110500000</v>
          </cell>
          <cell r="B4848" t="str">
            <v>100C1MC0036</v>
          </cell>
          <cell r="C4848" t="str">
            <v>MOEDM</v>
          </cell>
          <cell r="D4848" t="str">
            <v>15 มิ.ย. 42</v>
          </cell>
          <cell r="E4848">
            <v>4400</v>
          </cell>
          <cell r="F4848">
            <v>0</v>
          </cell>
          <cell r="G4848">
            <v>20</v>
          </cell>
          <cell r="H4848">
            <v>482.2</v>
          </cell>
          <cell r="I4848">
            <v>482.2</v>
          </cell>
          <cell r="J4848">
            <v>3917.8</v>
          </cell>
          <cell r="K4848" t="str">
            <v>100</v>
          </cell>
        </row>
        <row r="4849">
          <cell r="A4849" t="str">
            <v>110500000</v>
          </cell>
          <cell r="B4849" t="str">
            <v>100C1MC0037</v>
          </cell>
          <cell r="C4849" t="str">
            <v>MOEDM</v>
          </cell>
          <cell r="D4849" t="str">
            <v>15 มิ.ย. 42</v>
          </cell>
          <cell r="E4849">
            <v>4400</v>
          </cell>
          <cell r="F4849">
            <v>0</v>
          </cell>
          <cell r="G4849">
            <v>20</v>
          </cell>
          <cell r="H4849">
            <v>482.2</v>
          </cell>
          <cell r="I4849">
            <v>482.2</v>
          </cell>
          <cell r="J4849">
            <v>3917.8</v>
          </cell>
          <cell r="K4849" t="str">
            <v>100</v>
          </cell>
        </row>
        <row r="4850">
          <cell r="A4850" t="str">
            <v>110500000</v>
          </cell>
          <cell r="B4850" t="str">
            <v>100C1MC0038</v>
          </cell>
          <cell r="C4850" t="str">
            <v>MOEDM</v>
          </cell>
          <cell r="D4850" t="str">
            <v>15 มิ.ย. 42</v>
          </cell>
          <cell r="E4850">
            <v>4400</v>
          </cell>
          <cell r="F4850">
            <v>0</v>
          </cell>
          <cell r="G4850">
            <v>20</v>
          </cell>
          <cell r="H4850">
            <v>482.2</v>
          </cell>
          <cell r="I4850">
            <v>482.2</v>
          </cell>
          <cell r="J4850">
            <v>3917.8</v>
          </cell>
          <cell r="K4850" t="str">
            <v>100</v>
          </cell>
        </row>
        <row r="4851">
          <cell r="A4851" t="str">
            <v>110500000</v>
          </cell>
          <cell r="B4851" t="str">
            <v>100C1MC0039</v>
          </cell>
          <cell r="C4851" t="str">
            <v>MOEDM</v>
          </cell>
          <cell r="D4851" t="str">
            <v>15 มิ.ย. 42</v>
          </cell>
          <cell r="E4851">
            <v>4400</v>
          </cell>
          <cell r="F4851">
            <v>0</v>
          </cell>
          <cell r="G4851">
            <v>20</v>
          </cell>
          <cell r="H4851">
            <v>482.2</v>
          </cell>
          <cell r="I4851">
            <v>482.2</v>
          </cell>
          <cell r="J4851">
            <v>3917.8</v>
          </cell>
          <cell r="K4851" t="str">
            <v>100</v>
          </cell>
        </row>
        <row r="4852">
          <cell r="A4852" t="str">
            <v>110500000</v>
          </cell>
          <cell r="B4852" t="str">
            <v>100C1MC0040</v>
          </cell>
          <cell r="C4852" t="str">
            <v>MOEDM</v>
          </cell>
          <cell r="D4852" t="str">
            <v>15 มิ.ย. 42</v>
          </cell>
          <cell r="E4852">
            <v>4400</v>
          </cell>
          <cell r="F4852">
            <v>0</v>
          </cell>
          <cell r="G4852">
            <v>20</v>
          </cell>
          <cell r="H4852">
            <v>482.2</v>
          </cell>
          <cell r="I4852">
            <v>482.2</v>
          </cell>
          <cell r="J4852">
            <v>3917.8</v>
          </cell>
          <cell r="K4852" t="str">
            <v>100</v>
          </cell>
        </row>
        <row r="4853">
          <cell r="A4853" t="str">
            <v>110500000</v>
          </cell>
          <cell r="B4853" t="str">
            <v>100C1MC0041</v>
          </cell>
          <cell r="C4853" t="str">
            <v>MOEDM</v>
          </cell>
          <cell r="D4853" t="str">
            <v>15 มิ.ย. 42</v>
          </cell>
          <cell r="E4853">
            <v>4400</v>
          </cell>
          <cell r="F4853">
            <v>0</v>
          </cell>
          <cell r="G4853">
            <v>20</v>
          </cell>
          <cell r="H4853">
            <v>482.2</v>
          </cell>
          <cell r="I4853">
            <v>482.2</v>
          </cell>
          <cell r="J4853">
            <v>3917.8</v>
          </cell>
          <cell r="K4853" t="str">
            <v>100</v>
          </cell>
        </row>
        <row r="4854">
          <cell r="A4854" t="str">
            <v>110500000</v>
          </cell>
          <cell r="B4854" t="str">
            <v>100C1MC0042</v>
          </cell>
          <cell r="C4854" t="str">
            <v>MOEDM</v>
          </cell>
          <cell r="D4854" t="str">
            <v>15 มิ.ย. 42</v>
          </cell>
          <cell r="E4854">
            <v>4400</v>
          </cell>
          <cell r="F4854">
            <v>0</v>
          </cell>
          <cell r="G4854">
            <v>20</v>
          </cell>
          <cell r="H4854">
            <v>482.2</v>
          </cell>
          <cell r="I4854">
            <v>482.2</v>
          </cell>
          <cell r="J4854">
            <v>3917.8</v>
          </cell>
          <cell r="K4854" t="str">
            <v>100</v>
          </cell>
        </row>
        <row r="4855">
          <cell r="A4855" t="str">
            <v>110500000</v>
          </cell>
          <cell r="B4855" t="str">
            <v>100C1MC0043</v>
          </cell>
          <cell r="C4855" t="str">
            <v>MOEDM</v>
          </cell>
          <cell r="D4855" t="str">
            <v>15 มิ.ย. 42</v>
          </cell>
          <cell r="E4855">
            <v>4400</v>
          </cell>
          <cell r="F4855">
            <v>0</v>
          </cell>
          <cell r="G4855">
            <v>20</v>
          </cell>
          <cell r="H4855">
            <v>482.2</v>
          </cell>
          <cell r="I4855">
            <v>482.2</v>
          </cell>
          <cell r="J4855">
            <v>3917.8</v>
          </cell>
          <cell r="K4855" t="str">
            <v>100</v>
          </cell>
        </row>
        <row r="4856">
          <cell r="A4856" t="str">
            <v>110500000</v>
          </cell>
          <cell r="B4856" t="str">
            <v>100C1MC0044</v>
          </cell>
          <cell r="C4856" t="str">
            <v>MOEDM</v>
          </cell>
          <cell r="D4856" t="str">
            <v>15 มิ.ย. 42</v>
          </cell>
          <cell r="E4856">
            <v>4400</v>
          </cell>
          <cell r="F4856">
            <v>0</v>
          </cell>
          <cell r="G4856">
            <v>20</v>
          </cell>
          <cell r="H4856">
            <v>482.2</v>
          </cell>
          <cell r="I4856">
            <v>482.2</v>
          </cell>
          <cell r="J4856">
            <v>3917.8</v>
          </cell>
          <cell r="K4856" t="str">
            <v>100</v>
          </cell>
        </row>
        <row r="4857">
          <cell r="A4857" t="str">
            <v>110500000</v>
          </cell>
          <cell r="B4857" t="str">
            <v>100C1MC0045</v>
          </cell>
          <cell r="C4857" t="str">
            <v>คอมพิวเตอร์</v>
          </cell>
          <cell r="D4857" t="str">
            <v>15 มิ.ย. 42</v>
          </cell>
          <cell r="E4857">
            <v>32500</v>
          </cell>
          <cell r="F4857">
            <v>0</v>
          </cell>
          <cell r="G4857">
            <v>20</v>
          </cell>
          <cell r="H4857">
            <v>3561.63</v>
          </cell>
          <cell r="I4857">
            <v>3561.63</v>
          </cell>
          <cell r="J4857">
            <v>28938.37</v>
          </cell>
          <cell r="K4857" t="str">
            <v>100</v>
          </cell>
        </row>
        <row r="4858">
          <cell r="A4858" t="str">
            <v>110500000</v>
          </cell>
          <cell r="B4858" t="str">
            <v>100C1MC0046</v>
          </cell>
          <cell r="C4858" t="str">
            <v>คอมพิวเตอร์</v>
          </cell>
          <cell r="D4858" t="str">
            <v>15 มิ.ย. 42</v>
          </cell>
          <cell r="E4858">
            <v>32500</v>
          </cell>
          <cell r="F4858">
            <v>0</v>
          </cell>
          <cell r="G4858">
            <v>20</v>
          </cell>
          <cell r="H4858">
            <v>3561.63</v>
          </cell>
          <cell r="I4858">
            <v>3561.63</v>
          </cell>
          <cell r="J4858">
            <v>28938.37</v>
          </cell>
          <cell r="K4858" t="str">
            <v>100</v>
          </cell>
        </row>
        <row r="4859">
          <cell r="A4859" t="str">
            <v>110500000</v>
          </cell>
          <cell r="B4859" t="str">
            <v>100C1MC0047</v>
          </cell>
          <cell r="C4859" t="str">
            <v>คอมพิวเตอร์</v>
          </cell>
          <cell r="D4859" t="str">
            <v>15 มิ.ย. 42</v>
          </cell>
          <cell r="E4859">
            <v>32500</v>
          </cell>
          <cell r="F4859">
            <v>0</v>
          </cell>
          <cell r="G4859">
            <v>20</v>
          </cell>
          <cell r="H4859">
            <v>3561.63</v>
          </cell>
          <cell r="I4859">
            <v>3561.63</v>
          </cell>
          <cell r="J4859">
            <v>28938.37</v>
          </cell>
          <cell r="K4859" t="str">
            <v>100</v>
          </cell>
        </row>
        <row r="4860">
          <cell r="A4860" t="str">
            <v>110500000</v>
          </cell>
          <cell r="B4860" t="str">
            <v>100C1MC0048</v>
          </cell>
          <cell r="C4860" t="str">
            <v>คอมพิวเตอร์</v>
          </cell>
          <cell r="D4860" t="str">
            <v>15 มิ.ย. 42</v>
          </cell>
          <cell r="E4860">
            <v>32500</v>
          </cell>
          <cell r="F4860">
            <v>0</v>
          </cell>
          <cell r="G4860">
            <v>20</v>
          </cell>
          <cell r="H4860">
            <v>3561.63</v>
          </cell>
          <cell r="I4860">
            <v>3561.63</v>
          </cell>
          <cell r="J4860">
            <v>28938.37</v>
          </cell>
          <cell r="K4860" t="str">
            <v>100</v>
          </cell>
        </row>
        <row r="4861">
          <cell r="A4861" t="str">
            <v>110500000</v>
          </cell>
          <cell r="B4861" t="str">
            <v>100C1MC0049</v>
          </cell>
          <cell r="C4861" t="str">
            <v>คอมพิวเตอร์</v>
          </cell>
          <cell r="D4861" t="str">
            <v>15 มิ.ย. 42</v>
          </cell>
          <cell r="E4861">
            <v>32500</v>
          </cell>
          <cell r="F4861">
            <v>0</v>
          </cell>
          <cell r="G4861">
            <v>20</v>
          </cell>
          <cell r="H4861">
            <v>3561.63</v>
          </cell>
          <cell r="I4861">
            <v>3561.63</v>
          </cell>
          <cell r="J4861">
            <v>28938.37</v>
          </cell>
          <cell r="K4861" t="str">
            <v>100</v>
          </cell>
        </row>
        <row r="4862">
          <cell r="A4862" t="str">
            <v>110500000</v>
          </cell>
          <cell r="B4862" t="str">
            <v>100C1MC0050</v>
          </cell>
          <cell r="C4862" t="str">
            <v>คอมพิวเตอร์</v>
          </cell>
          <cell r="D4862" t="str">
            <v>15 มิ.ย. 42</v>
          </cell>
          <cell r="E4862">
            <v>32500</v>
          </cell>
          <cell r="F4862">
            <v>0</v>
          </cell>
          <cell r="G4862">
            <v>20</v>
          </cell>
          <cell r="H4862">
            <v>3561.63</v>
          </cell>
          <cell r="I4862">
            <v>3561.63</v>
          </cell>
          <cell r="J4862">
            <v>28938.37</v>
          </cell>
          <cell r="K4862" t="str">
            <v>100</v>
          </cell>
        </row>
        <row r="4863">
          <cell r="A4863" t="str">
            <v>110500000</v>
          </cell>
          <cell r="B4863" t="str">
            <v>100C1MC0051</v>
          </cell>
          <cell r="C4863" t="str">
            <v>คอมพิวเตอร์</v>
          </cell>
          <cell r="D4863" t="str">
            <v>15 มิ.ย. 42</v>
          </cell>
          <cell r="E4863">
            <v>32500</v>
          </cell>
          <cell r="F4863">
            <v>0</v>
          </cell>
          <cell r="G4863">
            <v>20</v>
          </cell>
          <cell r="H4863">
            <v>3561.63</v>
          </cell>
          <cell r="I4863">
            <v>3561.63</v>
          </cell>
          <cell r="J4863">
            <v>28938.37</v>
          </cell>
          <cell r="K4863" t="str">
            <v>100</v>
          </cell>
        </row>
        <row r="4864">
          <cell r="A4864" t="str">
            <v>110500000</v>
          </cell>
          <cell r="B4864" t="str">
            <v>100C1MC0052</v>
          </cell>
          <cell r="C4864" t="str">
            <v>คอมพิวเตอร์</v>
          </cell>
          <cell r="D4864" t="str">
            <v>15 มิ.ย. 42</v>
          </cell>
          <cell r="E4864">
            <v>32500</v>
          </cell>
          <cell r="F4864">
            <v>0</v>
          </cell>
          <cell r="G4864">
            <v>20</v>
          </cell>
          <cell r="H4864">
            <v>3561.63</v>
          </cell>
          <cell r="I4864">
            <v>3561.63</v>
          </cell>
          <cell r="J4864">
            <v>28938.37</v>
          </cell>
          <cell r="K4864" t="str">
            <v>100</v>
          </cell>
        </row>
        <row r="4865">
          <cell r="A4865" t="str">
            <v>110500000</v>
          </cell>
          <cell r="B4865" t="str">
            <v>100C1MC0053</v>
          </cell>
          <cell r="C4865" t="str">
            <v>คอมพิวเตอร์</v>
          </cell>
          <cell r="D4865" t="str">
            <v>15 มิ.ย. 42</v>
          </cell>
          <cell r="E4865">
            <v>32500</v>
          </cell>
          <cell r="F4865">
            <v>0</v>
          </cell>
          <cell r="G4865">
            <v>20</v>
          </cell>
          <cell r="H4865">
            <v>3561.63</v>
          </cell>
          <cell r="I4865">
            <v>3561.63</v>
          </cell>
          <cell r="J4865">
            <v>28938.37</v>
          </cell>
          <cell r="K4865" t="str">
            <v>100</v>
          </cell>
        </row>
        <row r="4866">
          <cell r="A4866" t="str">
            <v>110500000</v>
          </cell>
          <cell r="B4866" t="str">
            <v>100C1MC0054</v>
          </cell>
          <cell r="C4866" t="str">
            <v>คอมพิวเตอร์</v>
          </cell>
          <cell r="D4866" t="str">
            <v>15 มิ.ย. 42</v>
          </cell>
          <cell r="E4866">
            <v>32500</v>
          </cell>
          <cell r="F4866">
            <v>0</v>
          </cell>
          <cell r="G4866">
            <v>20</v>
          </cell>
          <cell r="H4866">
            <v>3561.63</v>
          </cell>
          <cell r="I4866">
            <v>3561.63</v>
          </cell>
          <cell r="J4866">
            <v>28938.37</v>
          </cell>
          <cell r="K4866" t="str">
            <v>100</v>
          </cell>
        </row>
        <row r="4867">
          <cell r="A4867" t="str">
            <v>110500000</v>
          </cell>
          <cell r="B4867" t="str">
            <v>100C1MC0055</v>
          </cell>
          <cell r="C4867" t="str">
            <v>คอมพิวเตอร์</v>
          </cell>
          <cell r="D4867" t="str">
            <v>15 มิ.ย. 42</v>
          </cell>
          <cell r="E4867">
            <v>32500</v>
          </cell>
          <cell r="F4867">
            <v>0</v>
          </cell>
          <cell r="G4867">
            <v>20</v>
          </cell>
          <cell r="H4867">
            <v>3561.63</v>
          </cell>
          <cell r="I4867">
            <v>3561.63</v>
          </cell>
          <cell r="J4867">
            <v>28938.37</v>
          </cell>
          <cell r="K4867" t="str">
            <v>100</v>
          </cell>
        </row>
        <row r="4868">
          <cell r="A4868" t="str">
            <v>110500000</v>
          </cell>
          <cell r="B4868" t="str">
            <v>100C1MC0056</v>
          </cell>
          <cell r="C4868" t="str">
            <v>คอมพิวเตอร์</v>
          </cell>
          <cell r="D4868" t="str">
            <v>15 มิ.ย. 42</v>
          </cell>
          <cell r="E4868">
            <v>32500</v>
          </cell>
          <cell r="F4868">
            <v>0</v>
          </cell>
          <cell r="G4868">
            <v>20</v>
          </cell>
          <cell r="H4868">
            <v>3561.63</v>
          </cell>
          <cell r="I4868">
            <v>3561.63</v>
          </cell>
          <cell r="J4868">
            <v>28938.37</v>
          </cell>
          <cell r="K4868" t="str">
            <v>100</v>
          </cell>
        </row>
        <row r="4869">
          <cell r="A4869" t="str">
            <v>110500000</v>
          </cell>
          <cell r="B4869" t="str">
            <v>100C1MC0057</v>
          </cell>
          <cell r="C4869" t="str">
            <v>คอมพิวเตอร์</v>
          </cell>
          <cell r="D4869" t="str">
            <v>15 มิ.ย. 42</v>
          </cell>
          <cell r="E4869">
            <v>32500</v>
          </cell>
          <cell r="F4869">
            <v>0</v>
          </cell>
          <cell r="G4869">
            <v>20</v>
          </cell>
          <cell r="H4869">
            <v>3561.63</v>
          </cell>
          <cell r="I4869">
            <v>3561.63</v>
          </cell>
          <cell r="J4869">
            <v>28938.37</v>
          </cell>
          <cell r="K4869" t="str">
            <v>100</v>
          </cell>
        </row>
        <row r="4870">
          <cell r="A4870" t="str">
            <v>110500000</v>
          </cell>
          <cell r="B4870" t="str">
            <v>100C1MC0058</v>
          </cell>
          <cell r="C4870" t="str">
            <v>คอมพิวเตอร์</v>
          </cell>
          <cell r="D4870" t="str">
            <v>15 มิ.ย. 42</v>
          </cell>
          <cell r="E4870">
            <v>32500</v>
          </cell>
          <cell r="F4870">
            <v>0</v>
          </cell>
          <cell r="G4870">
            <v>20</v>
          </cell>
          <cell r="H4870">
            <v>3561.63</v>
          </cell>
          <cell r="I4870">
            <v>3561.63</v>
          </cell>
          <cell r="J4870">
            <v>28938.37</v>
          </cell>
          <cell r="K4870" t="str">
            <v>100</v>
          </cell>
        </row>
        <row r="4871">
          <cell r="A4871" t="str">
            <v>110500000</v>
          </cell>
          <cell r="B4871" t="str">
            <v>100C1MC0059</v>
          </cell>
          <cell r="C4871" t="str">
            <v>คอมพิวเตอร์</v>
          </cell>
          <cell r="D4871" t="str">
            <v>15 มิ.ย. 42</v>
          </cell>
          <cell r="E4871">
            <v>32500</v>
          </cell>
          <cell r="F4871">
            <v>0</v>
          </cell>
          <cell r="G4871">
            <v>20</v>
          </cell>
          <cell r="H4871">
            <v>3561.63</v>
          </cell>
          <cell r="I4871">
            <v>3561.63</v>
          </cell>
          <cell r="J4871">
            <v>28938.37</v>
          </cell>
          <cell r="K4871" t="str">
            <v>100</v>
          </cell>
        </row>
        <row r="4872">
          <cell r="A4872" t="str">
            <v>110500000</v>
          </cell>
          <cell r="B4872" t="str">
            <v>100C1MC0060</v>
          </cell>
          <cell r="C4872" t="str">
            <v>คอมพิวเตอร์</v>
          </cell>
          <cell r="D4872" t="str">
            <v>15 มิ.ย. 42</v>
          </cell>
          <cell r="E4872">
            <v>32500</v>
          </cell>
          <cell r="F4872">
            <v>0</v>
          </cell>
          <cell r="G4872">
            <v>20</v>
          </cell>
          <cell r="H4872">
            <v>3561.63</v>
          </cell>
          <cell r="I4872">
            <v>3561.63</v>
          </cell>
          <cell r="J4872">
            <v>28938.37</v>
          </cell>
          <cell r="K4872" t="str">
            <v>100</v>
          </cell>
        </row>
        <row r="4873">
          <cell r="A4873" t="str">
            <v>110500000</v>
          </cell>
          <cell r="B4873" t="str">
            <v>100C1MC0061</v>
          </cell>
          <cell r="C4873" t="str">
            <v>คอมพิวเตอร์</v>
          </cell>
          <cell r="D4873" t="str">
            <v>15 มิ.ย. 42</v>
          </cell>
          <cell r="E4873">
            <v>32500</v>
          </cell>
          <cell r="F4873">
            <v>0</v>
          </cell>
          <cell r="G4873">
            <v>20</v>
          </cell>
          <cell r="H4873">
            <v>3561.63</v>
          </cell>
          <cell r="I4873">
            <v>3561.63</v>
          </cell>
          <cell r="J4873">
            <v>28938.37</v>
          </cell>
          <cell r="K4873" t="str">
            <v>100</v>
          </cell>
        </row>
        <row r="4874">
          <cell r="A4874" t="str">
            <v>110500000</v>
          </cell>
          <cell r="B4874" t="str">
            <v>100C1MC0062</v>
          </cell>
          <cell r="C4874" t="str">
            <v>คอมพิวเตอร์</v>
          </cell>
          <cell r="D4874" t="str">
            <v>15 มิ.ย. 42</v>
          </cell>
          <cell r="E4874">
            <v>32500</v>
          </cell>
          <cell r="F4874">
            <v>0</v>
          </cell>
          <cell r="G4874">
            <v>20</v>
          </cell>
          <cell r="H4874">
            <v>3561.63</v>
          </cell>
          <cell r="I4874">
            <v>3561.63</v>
          </cell>
          <cell r="J4874">
            <v>28938.37</v>
          </cell>
          <cell r="K4874" t="str">
            <v>100</v>
          </cell>
        </row>
        <row r="4875">
          <cell r="A4875" t="str">
            <v>110500000</v>
          </cell>
          <cell r="B4875" t="str">
            <v>100C1MC0063</v>
          </cell>
          <cell r="C4875" t="str">
            <v>คอมพิวเตอร์</v>
          </cell>
          <cell r="D4875" t="str">
            <v>15 มิ.ย. 42</v>
          </cell>
          <cell r="E4875">
            <v>32500</v>
          </cell>
          <cell r="F4875">
            <v>0</v>
          </cell>
          <cell r="G4875">
            <v>20</v>
          </cell>
          <cell r="H4875">
            <v>3561.63</v>
          </cell>
          <cell r="I4875">
            <v>3561.63</v>
          </cell>
          <cell r="J4875">
            <v>28938.37</v>
          </cell>
          <cell r="K4875" t="str">
            <v>100</v>
          </cell>
        </row>
        <row r="4876">
          <cell r="A4876" t="str">
            <v>110500000</v>
          </cell>
          <cell r="B4876" t="str">
            <v>100C1MC0064</v>
          </cell>
          <cell r="C4876" t="str">
            <v>คอมพิวเตอร์</v>
          </cell>
          <cell r="D4876" t="str">
            <v>15 มิ.ย. 42</v>
          </cell>
          <cell r="E4876">
            <v>32500</v>
          </cell>
          <cell r="F4876">
            <v>0</v>
          </cell>
          <cell r="G4876">
            <v>20</v>
          </cell>
          <cell r="H4876">
            <v>3561.63</v>
          </cell>
          <cell r="I4876">
            <v>3561.63</v>
          </cell>
          <cell r="J4876">
            <v>28938.37</v>
          </cell>
          <cell r="K4876" t="str">
            <v>100</v>
          </cell>
        </row>
        <row r="4877">
          <cell r="A4877" t="str">
            <v>110500000</v>
          </cell>
          <cell r="B4877" t="str">
            <v>100C1MC0065</v>
          </cell>
          <cell r="C4877" t="str">
            <v>คอมพิวเตอร์</v>
          </cell>
          <cell r="D4877" t="str">
            <v>15 มิ.ย. 42</v>
          </cell>
          <cell r="E4877">
            <v>32500</v>
          </cell>
          <cell r="F4877">
            <v>0</v>
          </cell>
          <cell r="G4877">
            <v>20</v>
          </cell>
          <cell r="H4877">
            <v>3561.63</v>
          </cell>
          <cell r="I4877">
            <v>3561.63</v>
          </cell>
          <cell r="J4877">
            <v>28938.37</v>
          </cell>
          <cell r="K4877" t="str">
            <v>100</v>
          </cell>
        </row>
        <row r="4878">
          <cell r="A4878" t="str">
            <v>110500000</v>
          </cell>
          <cell r="B4878" t="str">
            <v>100C1MC0066</v>
          </cell>
          <cell r="C4878" t="str">
            <v>คอมพิวเตอร์</v>
          </cell>
          <cell r="D4878" t="str">
            <v>15 มิ.ย. 42</v>
          </cell>
          <cell r="E4878">
            <v>32500</v>
          </cell>
          <cell r="F4878">
            <v>0</v>
          </cell>
          <cell r="G4878">
            <v>20</v>
          </cell>
          <cell r="H4878">
            <v>3561.63</v>
          </cell>
          <cell r="I4878">
            <v>3561.63</v>
          </cell>
          <cell r="J4878">
            <v>28938.37</v>
          </cell>
          <cell r="K4878" t="str">
            <v>100</v>
          </cell>
        </row>
        <row r="4879">
          <cell r="A4879" t="str">
            <v>110500000</v>
          </cell>
          <cell r="B4879" t="str">
            <v>100C1MC0067</v>
          </cell>
          <cell r="C4879" t="str">
            <v>เครื่องคอมพิวเตอร์</v>
          </cell>
          <cell r="D4879" t="str">
            <v>24 ก.ย. 42</v>
          </cell>
          <cell r="E4879">
            <v>34500</v>
          </cell>
          <cell r="F4879">
            <v>0</v>
          </cell>
          <cell r="G4879">
            <v>20</v>
          </cell>
          <cell r="H4879">
            <v>1871.51</v>
          </cell>
          <cell r="I4879">
            <v>1871.51</v>
          </cell>
          <cell r="J4879">
            <v>32628.49</v>
          </cell>
          <cell r="K4879" t="str">
            <v>701</v>
          </cell>
        </row>
        <row r="4880">
          <cell r="A4880" t="str">
            <v>110500000</v>
          </cell>
          <cell r="B4880" t="str">
            <v>100C1MC0068</v>
          </cell>
          <cell r="C4880" t="str">
            <v>MODEM์</v>
          </cell>
          <cell r="D4880" t="str">
            <v>24 ก.ย. 42</v>
          </cell>
          <cell r="E4880">
            <v>4650</v>
          </cell>
          <cell r="F4880">
            <v>0</v>
          </cell>
          <cell r="G4880">
            <v>20</v>
          </cell>
          <cell r="H4880">
            <v>252.26</v>
          </cell>
          <cell r="I4880">
            <v>252.26</v>
          </cell>
          <cell r="J4880">
            <v>4397.74</v>
          </cell>
          <cell r="K4880" t="str">
            <v>701</v>
          </cell>
        </row>
        <row r="4881">
          <cell r="A4881" t="str">
            <v>110500000</v>
          </cell>
          <cell r="B4881" t="str">
            <v>100C1MC0069</v>
          </cell>
          <cell r="C4881" t="str">
            <v>UPS 500VA</v>
          </cell>
          <cell r="D4881" t="str">
            <v>24 ก.ย. 42</v>
          </cell>
          <cell r="E4881">
            <v>3500</v>
          </cell>
          <cell r="F4881">
            <v>0</v>
          </cell>
          <cell r="G4881">
            <v>20</v>
          </cell>
          <cell r="H4881">
            <v>189.85</v>
          </cell>
          <cell r="I4881">
            <v>189.85</v>
          </cell>
          <cell r="J4881">
            <v>3310.15</v>
          </cell>
          <cell r="K4881" t="str">
            <v>701</v>
          </cell>
        </row>
        <row r="4882">
          <cell r="A4882" t="str">
            <v>110500000</v>
          </cell>
          <cell r="B4882" t="str">
            <v>100C1MC0070</v>
          </cell>
          <cell r="C4882" t="str">
            <v>ปริ้นเตอร์</v>
          </cell>
          <cell r="D4882" t="str">
            <v>24 ก.ย. 42</v>
          </cell>
          <cell r="E4882">
            <v>15000</v>
          </cell>
          <cell r="F4882">
            <v>0</v>
          </cell>
          <cell r="G4882">
            <v>20</v>
          </cell>
          <cell r="H4882">
            <v>813.69</v>
          </cell>
          <cell r="I4882">
            <v>813.69</v>
          </cell>
          <cell r="J4882">
            <v>14186.31</v>
          </cell>
          <cell r="K4882" t="str">
            <v>701</v>
          </cell>
        </row>
        <row r="4883">
          <cell r="A4883" t="str">
            <v>110500000</v>
          </cell>
          <cell r="B4883" t="str">
            <v>100C1MC0071</v>
          </cell>
          <cell r="C4883" t="str">
            <v>MULTIMEDIA</v>
          </cell>
          <cell r="D4883" t="str">
            <v>14 ต.ค. 42</v>
          </cell>
          <cell r="E4883">
            <v>3150</v>
          </cell>
          <cell r="F4883">
            <v>0</v>
          </cell>
          <cell r="G4883">
            <v>20</v>
          </cell>
          <cell r="H4883">
            <v>136.36000000000001</v>
          </cell>
          <cell r="I4883">
            <v>136.36000000000001</v>
          </cell>
          <cell r="J4883">
            <v>3013.64</v>
          </cell>
          <cell r="K4883" t="str">
            <v>AF</v>
          </cell>
        </row>
        <row r="4884">
          <cell r="A4884" t="str">
            <v>110500000</v>
          </cell>
          <cell r="B4884" t="str">
            <v>100C1MC0072</v>
          </cell>
          <cell r="C4884" t="str">
            <v>HARD DISK</v>
          </cell>
          <cell r="D4884" t="str">
            <v>18 ต.ค. 42</v>
          </cell>
          <cell r="E4884">
            <v>5920</v>
          </cell>
          <cell r="F4884">
            <v>0</v>
          </cell>
          <cell r="G4884">
            <v>20</v>
          </cell>
          <cell r="H4884">
            <v>243.29</v>
          </cell>
          <cell r="I4884">
            <v>243.29</v>
          </cell>
          <cell r="J4884">
            <v>5676.71</v>
          </cell>
          <cell r="K4884" t="str">
            <v>100</v>
          </cell>
        </row>
        <row r="4885">
          <cell r="A4885" t="str">
            <v>110500000</v>
          </cell>
          <cell r="B4885" t="str">
            <v>100C1MC0073</v>
          </cell>
          <cell r="C4885" t="str">
            <v>คอมพิวเตอร์</v>
          </cell>
          <cell r="D4885" t="str">
            <v>19 ต.ค. 42</v>
          </cell>
          <cell r="E4885">
            <v>33000</v>
          </cell>
          <cell r="F4885">
            <v>0</v>
          </cell>
          <cell r="G4885">
            <v>20</v>
          </cell>
          <cell r="H4885">
            <v>1338.09</v>
          </cell>
          <cell r="I4885">
            <v>1338.09</v>
          </cell>
          <cell r="J4885">
            <v>31661.91</v>
          </cell>
          <cell r="K4885" t="str">
            <v>100</v>
          </cell>
        </row>
        <row r="4886">
          <cell r="A4886" t="str">
            <v>110500000</v>
          </cell>
          <cell r="B4886" t="str">
            <v>100C1MC0074</v>
          </cell>
          <cell r="C4886" t="str">
            <v>คอมพิวเตอร์</v>
          </cell>
          <cell r="D4886" t="str">
            <v>19 ต.ค. 42</v>
          </cell>
          <cell r="E4886">
            <v>33000</v>
          </cell>
          <cell r="F4886">
            <v>0</v>
          </cell>
          <cell r="G4886">
            <v>20</v>
          </cell>
          <cell r="H4886">
            <v>1338.09</v>
          </cell>
          <cell r="I4886">
            <v>1338.09</v>
          </cell>
          <cell r="J4886">
            <v>31661.91</v>
          </cell>
          <cell r="K4886" t="str">
            <v>100</v>
          </cell>
        </row>
        <row r="4887">
          <cell r="A4887" t="str">
            <v>110500000</v>
          </cell>
          <cell r="B4887" t="str">
            <v>100C1MC0075</v>
          </cell>
          <cell r="C4887" t="str">
            <v>คอมพิวเตอร์</v>
          </cell>
          <cell r="D4887" t="str">
            <v>19 ต.ค. 42</v>
          </cell>
          <cell r="E4887">
            <v>33000</v>
          </cell>
          <cell r="F4887">
            <v>0</v>
          </cell>
          <cell r="G4887">
            <v>20</v>
          </cell>
          <cell r="H4887">
            <v>1338.09</v>
          </cell>
          <cell r="I4887">
            <v>1338.09</v>
          </cell>
          <cell r="J4887">
            <v>31661.91</v>
          </cell>
          <cell r="K4887" t="str">
            <v>100</v>
          </cell>
        </row>
        <row r="4888">
          <cell r="A4888" t="str">
            <v>110500000</v>
          </cell>
          <cell r="B4888" t="str">
            <v>100C1MC0076</v>
          </cell>
          <cell r="C4888" t="str">
            <v>คอมพิวเตอร์</v>
          </cell>
          <cell r="D4888" t="str">
            <v>19 ต.ค. 42</v>
          </cell>
          <cell r="E4888">
            <v>33000</v>
          </cell>
          <cell r="F4888">
            <v>0</v>
          </cell>
          <cell r="G4888">
            <v>20</v>
          </cell>
          <cell r="H4888">
            <v>1338.09</v>
          </cell>
          <cell r="I4888">
            <v>1338.09</v>
          </cell>
          <cell r="J4888">
            <v>31661.91</v>
          </cell>
          <cell r="K4888" t="str">
            <v>100</v>
          </cell>
        </row>
        <row r="4889">
          <cell r="A4889" t="str">
            <v>110500000</v>
          </cell>
          <cell r="B4889" t="str">
            <v>100C1MC0077</v>
          </cell>
          <cell r="C4889" t="str">
            <v>คอมพิวเตอร์</v>
          </cell>
          <cell r="D4889" t="str">
            <v>19 ต.ค. 42</v>
          </cell>
          <cell r="E4889">
            <v>33000</v>
          </cell>
          <cell r="F4889">
            <v>0</v>
          </cell>
          <cell r="G4889">
            <v>20</v>
          </cell>
          <cell r="H4889">
            <v>1338.09</v>
          </cell>
          <cell r="I4889">
            <v>1338.09</v>
          </cell>
          <cell r="J4889">
            <v>31661.91</v>
          </cell>
          <cell r="K4889" t="str">
            <v>100</v>
          </cell>
        </row>
        <row r="4890">
          <cell r="A4890" t="str">
            <v>110500000</v>
          </cell>
          <cell r="B4890" t="str">
            <v>100C1MC0078</v>
          </cell>
          <cell r="C4890" t="str">
            <v>คอมพิวเตอร์</v>
          </cell>
          <cell r="D4890" t="str">
            <v>19 ต.ค. 42</v>
          </cell>
          <cell r="E4890">
            <v>33000</v>
          </cell>
          <cell r="F4890">
            <v>0</v>
          </cell>
          <cell r="G4890">
            <v>20</v>
          </cell>
          <cell r="H4890">
            <v>1338.09</v>
          </cell>
          <cell r="I4890">
            <v>1338.09</v>
          </cell>
          <cell r="J4890">
            <v>31661.91</v>
          </cell>
          <cell r="K4890" t="str">
            <v>100</v>
          </cell>
        </row>
        <row r="4891">
          <cell r="A4891" t="str">
            <v>110500000</v>
          </cell>
          <cell r="B4891" t="str">
            <v>100C1MC0079</v>
          </cell>
          <cell r="C4891" t="str">
            <v>คอมพิวเตอร์</v>
          </cell>
          <cell r="D4891" t="str">
            <v>19 ต.ค. 42</v>
          </cell>
          <cell r="E4891">
            <v>33000</v>
          </cell>
          <cell r="F4891">
            <v>0</v>
          </cell>
          <cell r="G4891">
            <v>20</v>
          </cell>
          <cell r="H4891">
            <v>1338.09</v>
          </cell>
          <cell r="I4891">
            <v>1338.09</v>
          </cell>
          <cell r="J4891">
            <v>31661.91</v>
          </cell>
          <cell r="K4891" t="str">
            <v>100</v>
          </cell>
        </row>
        <row r="4892">
          <cell r="A4892" t="str">
            <v>110500000</v>
          </cell>
          <cell r="B4892" t="str">
            <v>100C1MC0080</v>
          </cell>
          <cell r="C4892" t="str">
            <v>คอมพิวเตอร์</v>
          </cell>
          <cell r="D4892" t="str">
            <v>19 ต.ค. 42</v>
          </cell>
          <cell r="E4892">
            <v>33000</v>
          </cell>
          <cell r="F4892">
            <v>0</v>
          </cell>
          <cell r="G4892">
            <v>20</v>
          </cell>
          <cell r="H4892">
            <v>1338.09</v>
          </cell>
          <cell r="I4892">
            <v>1338.09</v>
          </cell>
          <cell r="J4892">
            <v>31661.91</v>
          </cell>
          <cell r="K4892" t="str">
            <v>100</v>
          </cell>
        </row>
        <row r="4893">
          <cell r="A4893" t="str">
            <v>110500000</v>
          </cell>
          <cell r="B4893" t="str">
            <v>100C1MC0081</v>
          </cell>
          <cell r="C4893" t="str">
            <v>คอมพิวเตอร์</v>
          </cell>
          <cell r="D4893" t="str">
            <v>19 ต.ค. 42</v>
          </cell>
          <cell r="E4893">
            <v>33000</v>
          </cell>
          <cell r="F4893">
            <v>0</v>
          </cell>
          <cell r="G4893">
            <v>20</v>
          </cell>
          <cell r="H4893">
            <v>1338.09</v>
          </cell>
          <cell r="I4893">
            <v>1338.09</v>
          </cell>
          <cell r="J4893">
            <v>31661.91</v>
          </cell>
          <cell r="K4893" t="str">
            <v>100</v>
          </cell>
        </row>
        <row r="4894">
          <cell r="A4894" t="str">
            <v>110500000</v>
          </cell>
          <cell r="B4894" t="str">
            <v>100C1MC0082</v>
          </cell>
          <cell r="C4894" t="str">
            <v>คอมพิวเตอร์</v>
          </cell>
          <cell r="D4894" t="str">
            <v>19 ต.ค. 42</v>
          </cell>
          <cell r="E4894">
            <v>33000</v>
          </cell>
          <cell r="F4894">
            <v>0</v>
          </cell>
          <cell r="G4894">
            <v>20</v>
          </cell>
          <cell r="H4894">
            <v>1338.09</v>
          </cell>
          <cell r="I4894">
            <v>1338.09</v>
          </cell>
          <cell r="J4894">
            <v>31661.91</v>
          </cell>
          <cell r="K4894" t="str">
            <v>100</v>
          </cell>
        </row>
        <row r="4895">
          <cell r="A4895" t="str">
            <v>110500000</v>
          </cell>
          <cell r="B4895" t="str">
            <v>100C1MC0100</v>
          </cell>
          <cell r="C4895" t="str">
            <v>RAM32 MB</v>
          </cell>
          <cell r="D4895" t="str">
            <v>21 ต.ค. 42</v>
          </cell>
          <cell r="E4895">
            <v>4350</v>
          </cell>
          <cell r="F4895">
            <v>0</v>
          </cell>
          <cell r="G4895">
            <v>20</v>
          </cell>
          <cell r="H4895">
            <v>171.62</v>
          </cell>
          <cell r="I4895">
            <v>171.62</v>
          </cell>
          <cell r="J4895">
            <v>4178.38</v>
          </cell>
          <cell r="K4895" t="str">
            <v>100</v>
          </cell>
        </row>
        <row r="4896">
          <cell r="A4896" t="str">
            <v>110500000</v>
          </cell>
          <cell r="B4896" t="str">
            <v>100C1MC0101</v>
          </cell>
          <cell r="C4896" t="str">
            <v>RAM32 MB</v>
          </cell>
          <cell r="D4896" t="str">
            <v>21 ต.ค. 42</v>
          </cell>
          <cell r="E4896">
            <v>4350</v>
          </cell>
          <cell r="F4896">
            <v>0</v>
          </cell>
          <cell r="G4896">
            <v>20</v>
          </cell>
          <cell r="H4896">
            <v>171.62</v>
          </cell>
          <cell r="I4896">
            <v>171.62</v>
          </cell>
          <cell r="J4896">
            <v>4178.38</v>
          </cell>
          <cell r="K4896" t="str">
            <v>100</v>
          </cell>
        </row>
        <row r="4897">
          <cell r="A4897" t="str">
            <v>110500000</v>
          </cell>
          <cell r="B4897" t="str">
            <v>100C1MC0102</v>
          </cell>
          <cell r="C4897" t="str">
            <v>RAM32 MB</v>
          </cell>
          <cell r="D4897" t="str">
            <v>21 ต.ค. 42</v>
          </cell>
          <cell r="E4897">
            <v>4350</v>
          </cell>
          <cell r="F4897">
            <v>0</v>
          </cell>
          <cell r="G4897">
            <v>20</v>
          </cell>
          <cell r="H4897">
            <v>171.62</v>
          </cell>
          <cell r="I4897">
            <v>171.62</v>
          </cell>
          <cell r="J4897">
            <v>4178.38</v>
          </cell>
          <cell r="K4897" t="str">
            <v>100</v>
          </cell>
        </row>
        <row r="4898">
          <cell r="A4898" t="str">
            <v>110500000</v>
          </cell>
          <cell r="B4898" t="str">
            <v>100C1MC0103</v>
          </cell>
          <cell r="C4898" t="str">
            <v>RAM32 MB</v>
          </cell>
          <cell r="D4898" t="str">
            <v>21 ต.ค. 42</v>
          </cell>
          <cell r="E4898">
            <v>4350</v>
          </cell>
          <cell r="F4898">
            <v>0</v>
          </cell>
          <cell r="G4898">
            <v>20</v>
          </cell>
          <cell r="H4898">
            <v>171.62</v>
          </cell>
          <cell r="I4898">
            <v>171.62</v>
          </cell>
          <cell r="J4898">
            <v>4178.38</v>
          </cell>
          <cell r="K4898" t="str">
            <v>100</v>
          </cell>
        </row>
        <row r="4899">
          <cell r="A4899" t="str">
            <v>110500000</v>
          </cell>
          <cell r="B4899" t="str">
            <v>100C1MC0104</v>
          </cell>
          <cell r="C4899" t="str">
            <v>RAM32 MB</v>
          </cell>
          <cell r="D4899" t="str">
            <v>21 ต.ค. 42</v>
          </cell>
          <cell r="E4899">
            <v>4350</v>
          </cell>
          <cell r="F4899">
            <v>0</v>
          </cell>
          <cell r="G4899">
            <v>20</v>
          </cell>
          <cell r="H4899">
            <v>171.62</v>
          </cell>
          <cell r="I4899">
            <v>171.62</v>
          </cell>
          <cell r="J4899">
            <v>4178.38</v>
          </cell>
          <cell r="K4899" t="str">
            <v>100</v>
          </cell>
        </row>
        <row r="4900">
          <cell r="A4900" t="str">
            <v>110500000</v>
          </cell>
          <cell r="B4900" t="str">
            <v>100C1MC0105</v>
          </cell>
          <cell r="C4900" t="str">
            <v>RAM32 MB</v>
          </cell>
          <cell r="D4900" t="str">
            <v>21 ต.ค. 42</v>
          </cell>
          <cell r="E4900">
            <v>4350</v>
          </cell>
          <cell r="F4900">
            <v>0</v>
          </cell>
          <cell r="G4900">
            <v>20</v>
          </cell>
          <cell r="H4900">
            <v>171.62</v>
          </cell>
          <cell r="I4900">
            <v>171.62</v>
          </cell>
          <cell r="J4900">
            <v>4178.38</v>
          </cell>
          <cell r="K4900" t="str">
            <v>100</v>
          </cell>
        </row>
        <row r="4901">
          <cell r="A4901" t="str">
            <v>110500000</v>
          </cell>
          <cell r="B4901" t="str">
            <v>100C1MC0106</v>
          </cell>
          <cell r="C4901" t="str">
            <v>RAM32 MB</v>
          </cell>
          <cell r="D4901" t="str">
            <v>21 ต.ค. 42</v>
          </cell>
          <cell r="E4901">
            <v>4350</v>
          </cell>
          <cell r="F4901">
            <v>0</v>
          </cell>
          <cell r="G4901">
            <v>20</v>
          </cell>
          <cell r="H4901">
            <v>171.62</v>
          </cell>
          <cell r="I4901">
            <v>171.62</v>
          </cell>
          <cell r="J4901">
            <v>4178.38</v>
          </cell>
          <cell r="K4901" t="str">
            <v>100</v>
          </cell>
        </row>
        <row r="4902">
          <cell r="A4902" t="str">
            <v>110500000</v>
          </cell>
          <cell r="B4902" t="str">
            <v>100C1MC0107</v>
          </cell>
          <cell r="C4902" t="str">
            <v>RAM32 MB</v>
          </cell>
          <cell r="D4902" t="str">
            <v>21 ต.ค. 42</v>
          </cell>
          <cell r="E4902">
            <v>4350</v>
          </cell>
          <cell r="F4902">
            <v>0</v>
          </cell>
          <cell r="G4902">
            <v>20</v>
          </cell>
          <cell r="H4902">
            <v>171.62</v>
          </cell>
          <cell r="I4902">
            <v>171.62</v>
          </cell>
          <cell r="J4902">
            <v>4178.38</v>
          </cell>
          <cell r="K4902" t="str">
            <v>100</v>
          </cell>
        </row>
        <row r="4903">
          <cell r="A4903" t="str">
            <v>110500000</v>
          </cell>
          <cell r="B4903" t="str">
            <v>100C1MC0108</v>
          </cell>
          <cell r="C4903" t="str">
            <v>RAM32 MB</v>
          </cell>
          <cell r="D4903" t="str">
            <v>21 ต.ค. 42</v>
          </cell>
          <cell r="E4903">
            <v>4350</v>
          </cell>
          <cell r="F4903">
            <v>0</v>
          </cell>
          <cell r="G4903">
            <v>20</v>
          </cell>
          <cell r="H4903">
            <v>171.62</v>
          </cell>
          <cell r="I4903">
            <v>171.62</v>
          </cell>
          <cell r="J4903">
            <v>4178.38</v>
          </cell>
          <cell r="K4903" t="str">
            <v>100</v>
          </cell>
        </row>
        <row r="4904">
          <cell r="A4904" t="str">
            <v>110500000</v>
          </cell>
          <cell r="B4904" t="str">
            <v>100C1MC0109</v>
          </cell>
          <cell r="C4904" t="str">
            <v>RAM32 MB</v>
          </cell>
          <cell r="D4904" t="str">
            <v>21 ต.ค. 42</v>
          </cell>
          <cell r="E4904">
            <v>4350</v>
          </cell>
          <cell r="F4904">
            <v>0</v>
          </cell>
          <cell r="G4904">
            <v>20</v>
          </cell>
          <cell r="H4904">
            <v>171.62</v>
          </cell>
          <cell r="I4904">
            <v>171.62</v>
          </cell>
          <cell r="J4904">
            <v>4178.38</v>
          </cell>
          <cell r="K4904" t="str">
            <v>100</v>
          </cell>
        </row>
        <row r="4905">
          <cell r="A4905" t="str">
            <v>110500000</v>
          </cell>
          <cell r="B4905" t="str">
            <v>100C1MC0110</v>
          </cell>
          <cell r="C4905" t="str">
            <v>RACK42 U</v>
          </cell>
          <cell r="D4905" t="str">
            <v>28 ต.ค. 42</v>
          </cell>
          <cell r="E4905">
            <v>14500</v>
          </cell>
          <cell r="F4905">
            <v>0</v>
          </cell>
          <cell r="G4905">
            <v>20</v>
          </cell>
          <cell r="H4905">
            <v>516.44000000000005</v>
          </cell>
          <cell r="I4905">
            <v>516.44000000000005</v>
          </cell>
          <cell r="J4905">
            <v>13983.56</v>
          </cell>
          <cell r="K4905" t="str">
            <v>100</v>
          </cell>
        </row>
        <row r="4906">
          <cell r="A4906" t="str">
            <v>110500000</v>
          </cell>
          <cell r="B4906" t="str">
            <v>100C1MC0111</v>
          </cell>
          <cell r="C4906" t="str">
            <v>RACK 27 U</v>
          </cell>
          <cell r="D4906" t="str">
            <v>28 ต.ค. 42</v>
          </cell>
          <cell r="E4906">
            <v>11800</v>
          </cell>
          <cell r="F4906">
            <v>0</v>
          </cell>
          <cell r="G4906">
            <v>20</v>
          </cell>
          <cell r="H4906">
            <v>420.27</v>
          </cell>
          <cell r="I4906">
            <v>420.27</v>
          </cell>
          <cell r="J4906">
            <v>11379.73</v>
          </cell>
          <cell r="K4906" t="str">
            <v>100</v>
          </cell>
        </row>
        <row r="4907">
          <cell r="A4907" t="str">
            <v>110500000</v>
          </cell>
          <cell r="B4907" t="str">
            <v>100C1MC0112</v>
          </cell>
          <cell r="C4907" t="str">
            <v>ปริ้นเตอร์</v>
          </cell>
          <cell r="D4907" t="str">
            <v>29 ต.ค. 42</v>
          </cell>
          <cell r="E4907">
            <v>15000</v>
          </cell>
          <cell r="F4907">
            <v>0</v>
          </cell>
          <cell r="G4907">
            <v>20</v>
          </cell>
          <cell r="H4907">
            <v>526.03</v>
          </cell>
          <cell r="I4907">
            <v>526.03</v>
          </cell>
          <cell r="J4907">
            <v>14473.97</v>
          </cell>
          <cell r="K4907" t="str">
            <v>100</v>
          </cell>
        </row>
        <row r="4908">
          <cell r="A4908" t="str">
            <v>110500000</v>
          </cell>
          <cell r="B4908" t="str">
            <v>100C1MC0113</v>
          </cell>
          <cell r="C4908" t="str">
            <v>ENTERPRISE</v>
          </cell>
          <cell r="D4908" t="str">
            <v>8 พ.ย. 42</v>
          </cell>
          <cell r="E4908">
            <v>90000</v>
          </cell>
          <cell r="F4908">
            <v>0</v>
          </cell>
          <cell r="G4908">
            <v>20</v>
          </cell>
          <cell r="H4908">
            <v>2663.02</v>
          </cell>
          <cell r="I4908">
            <v>2663.02</v>
          </cell>
          <cell r="J4908">
            <v>87336.98</v>
          </cell>
          <cell r="K4908" t="str">
            <v>100</v>
          </cell>
        </row>
        <row r="4909">
          <cell r="A4909" t="str">
            <v>110500000</v>
          </cell>
          <cell r="B4909" t="str">
            <v>100C1MC0114</v>
          </cell>
          <cell r="C4909" t="str">
            <v>Master view cpu Seitch 4 cpu</v>
          </cell>
          <cell r="D4909" t="str">
            <v>9 พ.ย. 42</v>
          </cell>
          <cell r="E4909">
            <v>5800</v>
          </cell>
          <cell r="F4909">
            <v>0</v>
          </cell>
          <cell r="G4909">
            <v>20</v>
          </cell>
          <cell r="H4909">
            <v>168.44</v>
          </cell>
          <cell r="I4909">
            <v>168.44</v>
          </cell>
          <cell r="J4909">
            <v>5631.56</v>
          </cell>
          <cell r="K4909" t="str">
            <v>100</v>
          </cell>
        </row>
        <row r="4910">
          <cell r="A4910" t="str">
            <v>110500000</v>
          </cell>
          <cell r="B4910" t="str">
            <v>100C1MC0115</v>
          </cell>
          <cell r="C4910" t="str">
            <v>ค่าอะไหล่ POWER SUPPLY</v>
          </cell>
          <cell r="D4910" t="str">
            <v>10 พ.ย. 42</v>
          </cell>
          <cell r="E4910">
            <v>4890</v>
          </cell>
          <cell r="F4910">
            <v>0</v>
          </cell>
          <cell r="G4910">
            <v>20</v>
          </cell>
          <cell r="H4910">
            <v>139.33000000000001</v>
          </cell>
          <cell r="I4910">
            <v>139.33000000000001</v>
          </cell>
          <cell r="J4910">
            <v>4750.67</v>
          </cell>
          <cell r="K4910" t="str">
            <v>100</v>
          </cell>
        </row>
        <row r="4911">
          <cell r="A4911" t="str">
            <v>110500000</v>
          </cell>
          <cell r="B4911" t="str">
            <v>100C1MC0116</v>
          </cell>
          <cell r="C4911" t="str">
            <v>ค่าอะไหล่ POWER SUPPLY</v>
          </cell>
          <cell r="D4911" t="str">
            <v>10 พ.ย. 42</v>
          </cell>
          <cell r="E4911">
            <v>4890</v>
          </cell>
          <cell r="F4911">
            <v>0</v>
          </cell>
          <cell r="G4911">
            <v>20</v>
          </cell>
          <cell r="H4911">
            <v>139.33000000000001</v>
          </cell>
          <cell r="I4911">
            <v>139.33000000000001</v>
          </cell>
          <cell r="J4911">
            <v>4750.67</v>
          </cell>
          <cell r="K4911" t="str">
            <v>100</v>
          </cell>
        </row>
        <row r="4912">
          <cell r="A4912" t="str">
            <v>110500000</v>
          </cell>
          <cell r="B4912" t="str">
            <v>100C1MC0117</v>
          </cell>
          <cell r="C4912" t="str">
            <v>โปรแรมรวมกฎหมาย</v>
          </cell>
          <cell r="D4912" t="str">
            <v>10 พ.ย. 42</v>
          </cell>
          <cell r="E4912">
            <v>20000</v>
          </cell>
          <cell r="F4912">
            <v>0</v>
          </cell>
          <cell r="G4912">
            <v>20</v>
          </cell>
          <cell r="H4912">
            <v>569.87</v>
          </cell>
          <cell r="I4912">
            <v>569.87</v>
          </cell>
          <cell r="J4912">
            <v>19430.13</v>
          </cell>
          <cell r="K4912" t="str">
            <v>100</v>
          </cell>
        </row>
        <row r="4913">
          <cell r="A4913" t="str">
            <v>110500000</v>
          </cell>
          <cell r="B4913" t="str">
            <v>100C1MC0118</v>
          </cell>
          <cell r="C4913" t="str">
            <v>MS WINDOWS NT SERVER 4.0</v>
          </cell>
          <cell r="D4913" t="str">
            <v>30 พ.ย. 42</v>
          </cell>
          <cell r="E4913">
            <v>31500</v>
          </cell>
          <cell r="F4913">
            <v>0</v>
          </cell>
          <cell r="G4913">
            <v>20</v>
          </cell>
          <cell r="H4913">
            <v>552.33000000000004</v>
          </cell>
          <cell r="I4913">
            <v>552.33000000000004</v>
          </cell>
          <cell r="J4913">
            <v>30947.67</v>
          </cell>
          <cell r="K4913" t="str">
            <v>100</v>
          </cell>
        </row>
        <row r="4914">
          <cell r="A4914" t="str">
            <v>110500000</v>
          </cell>
          <cell r="B4914" t="str">
            <v>100C1MC0119</v>
          </cell>
          <cell r="C4914" t="str">
            <v>HUB 40,24-PORTS P/N 3C16406</v>
          </cell>
          <cell r="D4914" t="str">
            <v>7 ธ.ค. 42</v>
          </cell>
          <cell r="E4914">
            <v>24750</v>
          </cell>
          <cell r="F4914">
            <v>0</v>
          </cell>
          <cell r="G4914">
            <v>20</v>
          </cell>
          <cell r="H4914">
            <v>339.04</v>
          </cell>
          <cell r="I4914">
            <v>339.04</v>
          </cell>
          <cell r="J4914">
            <v>24410.959999999999</v>
          </cell>
          <cell r="K4914" t="str">
            <v>100</v>
          </cell>
        </row>
        <row r="4915">
          <cell r="A4915" t="str">
            <v>110500000</v>
          </cell>
          <cell r="B4915" t="str">
            <v>100C1MC0120</v>
          </cell>
          <cell r="C4915" t="str">
            <v>HUB 40,24-PORTS P/N 3C16406</v>
          </cell>
          <cell r="D4915" t="str">
            <v>7 ธ.ค. 42</v>
          </cell>
          <cell r="E4915">
            <v>24750</v>
          </cell>
          <cell r="F4915">
            <v>0</v>
          </cell>
          <cell r="G4915">
            <v>20</v>
          </cell>
          <cell r="H4915">
            <v>339.04</v>
          </cell>
          <cell r="I4915">
            <v>339.04</v>
          </cell>
          <cell r="J4915">
            <v>24410.959999999999</v>
          </cell>
          <cell r="K4915" t="str">
            <v>100</v>
          </cell>
        </row>
        <row r="4916">
          <cell r="A4916" t="str">
            <v>110500000</v>
          </cell>
          <cell r="B4916" t="str">
            <v>100C1MC0121</v>
          </cell>
          <cell r="C4916" t="str">
            <v>HUB40,24 PORT P/N3C16406</v>
          </cell>
          <cell r="D4916" t="str">
            <v>15 ธ.ค. 42</v>
          </cell>
          <cell r="E4916">
            <v>24750</v>
          </cell>
          <cell r="F4916">
            <v>0</v>
          </cell>
          <cell r="G4916">
            <v>20</v>
          </cell>
          <cell r="H4916">
            <v>230.55</v>
          </cell>
          <cell r="I4916">
            <v>230.55</v>
          </cell>
          <cell r="J4916">
            <v>24519.45</v>
          </cell>
          <cell r="K4916" t="str">
            <v>100</v>
          </cell>
        </row>
        <row r="4917">
          <cell r="A4917" t="str">
            <v>110500000</v>
          </cell>
          <cell r="B4917" t="str">
            <v>100C1MC0122</v>
          </cell>
          <cell r="C4917" t="str">
            <v>คอมพิวเตอร์ Server Compag Proliant</v>
          </cell>
          <cell r="D4917" t="str">
            <v>16 ธ.ค. 42</v>
          </cell>
          <cell r="E4917">
            <v>450000</v>
          </cell>
          <cell r="F4917">
            <v>0</v>
          </cell>
          <cell r="G4917">
            <v>20</v>
          </cell>
          <cell r="H4917">
            <v>3945.21</v>
          </cell>
          <cell r="I4917">
            <v>3945.21</v>
          </cell>
          <cell r="J4917">
            <v>446054.79</v>
          </cell>
          <cell r="K4917" t="str">
            <v>100</v>
          </cell>
        </row>
        <row r="4918">
          <cell r="A4918" t="str">
            <v>110500000</v>
          </cell>
          <cell r="B4918" t="str">
            <v>100C1MC0123</v>
          </cell>
          <cell r="C4918" t="str">
            <v>HUB 10 BASE-T16 PORTS</v>
          </cell>
          <cell r="D4918" t="str">
            <v>16 ธ.ค. 42</v>
          </cell>
          <cell r="E4918">
            <v>3300</v>
          </cell>
          <cell r="F4918">
            <v>0</v>
          </cell>
          <cell r="G4918">
            <v>20</v>
          </cell>
          <cell r="H4918">
            <v>28.93</v>
          </cell>
          <cell r="I4918">
            <v>28.93</v>
          </cell>
          <cell r="J4918">
            <v>3271.07</v>
          </cell>
          <cell r="K4918" t="str">
            <v>100</v>
          </cell>
        </row>
        <row r="4919">
          <cell r="A4919" t="str">
            <v>110500000</v>
          </cell>
          <cell r="B4919" t="str">
            <v>100C1MC0124</v>
          </cell>
          <cell r="C4919" t="str">
            <v>HUB 10 BASE-T16 PORTS</v>
          </cell>
          <cell r="D4919" t="str">
            <v>16 ธ.ค. 42</v>
          </cell>
          <cell r="E4919">
            <v>3300</v>
          </cell>
          <cell r="F4919">
            <v>0</v>
          </cell>
          <cell r="G4919">
            <v>20</v>
          </cell>
          <cell r="H4919">
            <v>28.93</v>
          </cell>
          <cell r="I4919">
            <v>28.93</v>
          </cell>
          <cell r="J4919">
            <v>3271.07</v>
          </cell>
          <cell r="K4919" t="str">
            <v>100</v>
          </cell>
        </row>
        <row r="4920">
          <cell r="A4920" t="str">
            <v>110500000</v>
          </cell>
          <cell r="B4920" t="str">
            <v>100C1MC0125</v>
          </cell>
          <cell r="C4920" t="str">
            <v>HUB 10 BASE-T16 PORTS</v>
          </cell>
          <cell r="D4920" t="str">
            <v>16 ธ.ค. 42</v>
          </cell>
          <cell r="E4920">
            <v>3300</v>
          </cell>
          <cell r="F4920">
            <v>0</v>
          </cell>
          <cell r="G4920">
            <v>20</v>
          </cell>
          <cell r="H4920">
            <v>28.93</v>
          </cell>
          <cell r="I4920">
            <v>28.93</v>
          </cell>
          <cell r="J4920">
            <v>3271.07</v>
          </cell>
          <cell r="K4920" t="str">
            <v>100</v>
          </cell>
        </row>
        <row r="4921">
          <cell r="A4921" t="str">
            <v>110500000</v>
          </cell>
          <cell r="B4921" t="str">
            <v>100C1MC0126</v>
          </cell>
          <cell r="C4921" t="str">
            <v>HUB 10 BASE-T16 PORTS</v>
          </cell>
          <cell r="D4921" t="str">
            <v>16 ธ.ค. 42</v>
          </cell>
          <cell r="E4921">
            <v>3300</v>
          </cell>
          <cell r="F4921">
            <v>0</v>
          </cell>
          <cell r="G4921">
            <v>20</v>
          </cell>
          <cell r="H4921">
            <v>28.93</v>
          </cell>
          <cell r="I4921">
            <v>28.93</v>
          </cell>
          <cell r="J4921">
            <v>3271.07</v>
          </cell>
          <cell r="K4921" t="str">
            <v>100</v>
          </cell>
        </row>
        <row r="4922">
          <cell r="A4922" t="str">
            <v>110500000</v>
          </cell>
          <cell r="B4922" t="str">
            <v>100C1MC0127</v>
          </cell>
          <cell r="C4922" t="str">
            <v>HUB 10 BASE-T16 PORTS</v>
          </cell>
          <cell r="D4922" t="str">
            <v>16 ธ.ค. 42</v>
          </cell>
          <cell r="E4922">
            <v>3300</v>
          </cell>
          <cell r="F4922">
            <v>0</v>
          </cell>
          <cell r="G4922">
            <v>20</v>
          </cell>
          <cell r="H4922">
            <v>28.93</v>
          </cell>
          <cell r="I4922">
            <v>28.93</v>
          </cell>
          <cell r="J4922">
            <v>3271.07</v>
          </cell>
          <cell r="K4922" t="str">
            <v>100</v>
          </cell>
        </row>
        <row r="4923">
          <cell r="A4923" t="str">
            <v>110500000</v>
          </cell>
          <cell r="B4923" t="str">
            <v>100C1MC0128</v>
          </cell>
          <cell r="C4923" t="str">
            <v>Vantilated shleves</v>
          </cell>
          <cell r="D4923" t="str">
            <v>20 ธ.ค. 42</v>
          </cell>
          <cell r="E4923">
            <v>700</v>
          </cell>
          <cell r="F4923">
            <v>0</v>
          </cell>
          <cell r="G4923">
            <v>20</v>
          </cell>
          <cell r="H4923">
            <v>4.5999999999999996</v>
          </cell>
          <cell r="I4923">
            <v>4.5999999999999996</v>
          </cell>
          <cell r="J4923">
            <v>695.4</v>
          </cell>
          <cell r="K4923" t="str">
            <v>100</v>
          </cell>
        </row>
        <row r="4924">
          <cell r="A4924" t="str">
            <v>110500000</v>
          </cell>
          <cell r="B4924" t="str">
            <v>100C1MC0129</v>
          </cell>
          <cell r="C4924" t="str">
            <v>Vantilated shleves</v>
          </cell>
          <cell r="D4924" t="str">
            <v>20 ธ.ค. 42</v>
          </cell>
          <cell r="E4924">
            <v>700</v>
          </cell>
          <cell r="F4924">
            <v>0</v>
          </cell>
          <cell r="G4924">
            <v>20</v>
          </cell>
          <cell r="H4924">
            <v>4.5999999999999996</v>
          </cell>
          <cell r="I4924">
            <v>4.5999999999999996</v>
          </cell>
          <cell r="J4924">
            <v>695.4</v>
          </cell>
          <cell r="K4924" t="str">
            <v>100</v>
          </cell>
        </row>
        <row r="4925">
          <cell r="A4925" t="str">
            <v>110500000</v>
          </cell>
          <cell r="B4925" t="str">
            <v>100C1MC0130</v>
          </cell>
          <cell r="C4925" t="str">
            <v>Vantilated shleves</v>
          </cell>
          <cell r="D4925" t="str">
            <v>20 ธ.ค. 42</v>
          </cell>
          <cell r="E4925">
            <v>700</v>
          </cell>
          <cell r="F4925">
            <v>0</v>
          </cell>
          <cell r="G4925">
            <v>20</v>
          </cell>
          <cell r="H4925">
            <v>4.5999999999999996</v>
          </cell>
          <cell r="I4925">
            <v>4.5999999999999996</v>
          </cell>
          <cell r="J4925">
            <v>695.4</v>
          </cell>
          <cell r="K4925" t="str">
            <v>100</v>
          </cell>
        </row>
        <row r="4926">
          <cell r="A4926" t="str">
            <v>110500000</v>
          </cell>
          <cell r="B4926" t="str">
            <v>100C1MC0131</v>
          </cell>
          <cell r="C4926" t="str">
            <v>Vantilated shleves</v>
          </cell>
          <cell r="D4926" t="str">
            <v>20 ธ.ค. 42</v>
          </cell>
          <cell r="E4926">
            <v>700</v>
          </cell>
          <cell r="F4926">
            <v>0</v>
          </cell>
          <cell r="G4926">
            <v>20</v>
          </cell>
          <cell r="H4926">
            <v>4.5999999999999996</v>
          </cell>
          <cell r="I4926">
            <v>4.5999999999999996</v>
          </cell>
          <cell r="J4926">
            <v>695.4</v>
          </cell>
          <cell r="K4926" t="str">
            <v>100</v>
          </cell>
        </row>
        <row r="4927">
          <cell r="A4927" t="str">
            <v>110500000</v>
          </cell>
          <cell r="B4927" t="str">
            <v>100C1MC0132</v>
          </cell>
          <cell r="C4927" t="str">
            <v>CRENTIVE DOUND CARD</v>
          </cell>
          <cell r="D4927" t="str">
            <v>22 ธ.ค. 42</v>
          </cell>
          <cell r="E4927">
            <v>1050</v>
          </cell>
          <cell r="F4927">
            <v>0</v>
          </cell>
          <cell r="G4927">
            <v>20</v>
          </cell>
          <cell r="H4927">
            <v>5.75</v>
          </cell>
          <cell r="I4927">
            <v>5.75</v>
          </cell>
          <cell r="J4927">
            <v>1044.25</v>
          </cell>
          <cell r="K4927" t="str">
            <v>100</v>
          </cell>
        </row>
        <row r="4928">
          <cell r="A4928" t="str">
            <v>110500000</v>
          </cell>
          <cell r="B4928" t="str">
            <v>100C1MC0133</v>
          </cell>
          <cell r="C4928" t="str">
            <v>CRENTIVE DOUND CARD</v>
          </cell>
          <cell r="D4928" t="str">
            <v>22 ธ.ค. 42</v>
          </cell>
          <cell r="E4928">
            <v>1050</v>
          </cell>
          <cell r="F4928">
            <v>0</v>
          </cell>
          <cell r="G4928">
            <v>20</v>
          </cell>
          <cell r="H4928">
            <v>5.75</v>
          </cell>
          <cell r="I4928">
            <v>5.75</v>
          </cell>
          <cell r="J4928">
            <v>1044.25</v>
          </cell>
          <cell r="K4928" t="str">
            <v>100</v>
          </cell>
        </row>
        <row r="4929">
          <cell r="A4929" t="str">
            <v>110500000</v>
          </cell>
          <cell r="B4929" t="str">
            <v>100C1MC0134</v>
          </cell>
          <cell r="C4929" t="str">
            <v>NT SERVER</v>
          </cell>
          <cell r="D4929" t="str">
            <v>30 ธ.ค. 42</v>
          </cell>
          <cell r="E4929">
            <v>214000</v>
          </cell>
          <cell r="F4929">
            <v>0</v>
          </cell>
          <cell r="G4929">
            <v>20</v>
          </cell>
          <cell r="H4929">
            <v>234.52</v>
          </cell>
          <cell r="I4929">
            <v>234.52</v>
          </cell>
          <cell r="J4929">
            <v>213765.48</v>
          </cell>
          <cell r="K4929" t="str">
            <v>100</v>
          </cell>
        </row>
        <row r="4930">
          <cell r="A4930" t="str">
            <v>110500000</v>
          </cell>
          <cell r="B4930" t="str">
            <v>100C1MC0135</v>
          </cell>
          <cell r="C4930" t="str">
            <v>NT SERVER</v>
          </cell>
          <cell r="D4930" t="str">
            <v>30 ธ.ค. 42</v>
          </cell>
          <cell r="E4930">
            <v>132000</v>
          </cell>
          <cell r="F4930">
            <v>0</v>
          </cell>
          <cell r="G4930">
            <v>20</v>
          </cell>
          <cell r="H4930">
            <v>144.66</v>
          </cell>
          <cell r="I4930">
            <v>144.66</v>
          </cell>
          <cell r="J4930">
            <v>131855.34</v>
          </cell>
          <cell r="K4930" t="str">
            <v>100</v>
          </cell>
        </row>
        <row r="4931">
          <cell r="A4931" t="str">
            <v>110500000</v>
          </cell>
          <cell r="B4931" t="str">
            <v>100C1MD0001</v>
          </cell>
          <cell r="C4931" t="str">
            <v>คอมพิวเตอร์</v>
          </cell>
          <cell r="D4931" t="str">
            <v>21 ม.ค. 42</v>
          </cell>
          <cell r="E4931">
            <v>67000</v>
          </cell>
          <cell r="F4931">
            <v>0</v>
          </cell>
          <cell r="G4931">
            <v>20</v>
          </cell>
          <cell r="H4931">
            <v>12665.75</v>
          </cell>
          <cell r="I4931">
            <v>12665.75</v>
          </cell>
          <cell r="J4931">
            <v>54334.25</v>
          </cell>
          <cell r="K4931" t="str">
            <v>MD</v>
          </cell>
        </row>
        <row r="4932">
          <cell r="A4932" t="str">
            <v>110500000</v>
          </cell>
          <cell r="B4932" t="str">
            <v>100C1MD0002</v>
          </cell>
          <cell r="C4932" t="str">
            <v>Ethernet card notebook</v>
          </cell>
          <cell r="D4932" t="str">
            <v>4 ก.พ. 42</v>
          </cell>
          <cell r="E4932">
            <v>4822.82</v>
          </cell>
          <cell r="F4932">
            <v>0</v>
          </cell>
          <cell r="G4932">
            <v>20</v>
          </cell>
          <cell r="H4932">
            <v>874.71</v>
          </cell>
          <cell r="I4932">
            <v>874.71</v>
          </cell>
          <cell r="J4932">
            <v>3948.11</v>
          </cell>
          <cell r="K4932" t="str">
            <v>MD</v>
          </cell>
        </row>
        <row r="4933">
          <cell r="A4933" t="str">
            <v>110500000</v>
          </cell>
          <cell r="B4933" t="str">
            <v>100C1PD0001</v>
          </cell>
          <cell r="C4933" t="str">
            <v>Card LAN</v>
          </cell>
          <cell r="D4933" t="str">
            <v>12 ก.พ. 42</v>
          </cell>
          <cell r="E4933">
            <v>5300</v>
          </cell>
          <cell r="F4933">
            <v>0</v>
          </cell>
          <cell r="G4933">
            <v>20</v>
          </cell>
          <cell r="H4933">
            <v>938.03</v>
          </cell>
          <cell r="I4933">
            <v>938.03</v>
          </cell>
          <cell r="J4933">
            <v>4361.97</v>
          </cell>
          <cell r="K4933" t="str">
            <v>PD</v>
          </cell>
        </row>
        <row r="4934">
          <cell r="A4934" t="str">
            <v>110500000</v>
          </cell>
          <cell r="B4934" t="str">
            <v>100C1RM0001</v>
          </cell>
          <cell r="C4934" t="str">
            <v>RAM 16 Mb</v>
          </cell>
          <cell r="D4934" t="str">
            <v>13 พ.ย. 41</v>
          </cell>
          <cell r="E4934">
            <v>875</v>
          </cell>
          <cell r="F4934">
            <v>0</v>
          </cell>
          <cell r="G4934">
            <v>20</v>
          </cell>
          <cell r="H4934">
            <v>198.45</v>
          </cell>
          <cell r="I4934">
            <v>198.45</v>
          </cell>
          <cell r="J4934">
            <v>676.55</v>
          </cell>
          <cell r="K4934" t="str">
            <v>100</v>
          </cell>
        </row>
        <row r="4935">
          <cell r="A4935" t="str">
            <v>110500000</v>
          </cell>
          <cell r="B4935" t="str">
            <v>100C1RM0002</v>
          </cell>
          <cell r="C4935" t="str">
            <v>RAM 16 Mb</v>
          </cell>
          <cell r="D4935" t="str">
            <v>13 พ.ย. 41</v>
          </cell>
          <cell r="E4935">
            <v>875</v>
          </cell>
          <cell r="F4935">
            <v>0</v>
          </cell>
          <cell r="G4935">
            <v>20</v>
          </cell>
          <cell r="H4935">
            <v>198.45</v>
          </cell>
          <cell r="I4935">
            <v>198.45</v>
          </cell>
          <cell r="J4935">
            <v>676.55</v>
          </cell>
          <cell r="K4935" t="str">
            <v>100</v>
          </cell>
        </row>
        <row r="4936">
          <cell r="A4936" t="str">
            <v>110500000</v>
          </cell>
          <cell r="B4936" t="str">
            <v>100C1RM0003</v>
          </cell>
          <cell r="C4936" t="str">
            <v>RAM 16 Mb</v>
          </cell>
          <cell r="D4936" t="str">
            <v>13 พ.ย. 41</v>
          </cell>
          <cell r="E4936">
            <v>875</v>
          </cell>
          <cell r="F4936">
            <v>0</v>
          </cell>
          <cell r="G4936">
            <v>20</v>
          </cell>
          <cell r="H4936">
            <v>198.45</v>
          </cell>
          <cell r="I4936">
            <v>198.45</v>
          </cell>
          <cell r="J4936">
            <v>676.55</v>
          </cell>
          <cell r="K4936" t="str">
            <v>100</v>
          </cell>
        </row>
        <row r="4937">
          <cell r="A4937" t="str">
            <v>110500000</v>
          </cell>
          <cell r="B4937" t="str">
            <v>100C1RM0004</v>
          </cell>
          <cell r="C4937" t="str">
            <v>RAM 16 Mb</v>
          </cell>
          <cell r="D4937" t="str">
            <v>13 พ.ย. 41</v>
          </cell>
          <cell r="E4937">
            <v>875</v>
          </cell>
          <cell r="F4937">
            <v>0</v>
          </cell>
          <cell r="G4937">
            <v>20</v>
          </cell>
          <cell r="H4937">
            <v>198.45</v>
          </cell>
          <cell r="I4937">
            <v>198.45</v>
          </cell>
          <cell r="J4937">
            <v>676.55</v>
          </cell>
          <cell r="K4937" t="str">
            <v>100</v>
          </cell>
        </row>
        <row r="4938">
          <cell r="A4938" t="str">
            <v>110500000</v>
          </cell>
          <cell r="B4938" t="str">
            <v>100C1RM0005</v>
          </cell>
          <cell r="C4938" t="str">
            <v>RAM 16 Mb</v>
          </cell>
          <cell r="D4938" t="str">
            <v>13 พ.ย. 41</v>
          </cell>
          <cell r="E4938">
            <v>875</v>
          </cell>
          <cell r="F4938">
            <v>0</v>
          </cell>
          <cell r="G4938">
            <v>20</v>
          </cell>
          <cell r="H4938">
            <v>198.45</v>
          </cell>
          <cell r="I4938">
            <v>198.45</v>
          </cell>
          <cell r="J4938">
            <v>676.55</v>
          </cell>
          <cell r="K4938" t="str">
            <v>100</v>
          </cell>
        </row>
        <row r="4939">
          <cell r="A4939" t="str">
            <v>110500000</v>
          </cell>
          <cell r="B4939" t="str">
            <v>100C1RM0006</v>
          </cell>
          <cell r="C4939" t="str">
            <v>RAM 16 Mb</v>
          </cell>
          <cell r="D4939" t="str">
            <v>13 พ.ย. 41</v>
          </cell>
          <cell r="E4939">
            <v>875</v>
          </cell>
          <cell r="F4939">
            <v>0</v>
          </cell>
          <cell r="G4939">
            <v>20</v>
          </cell>
          <cell r="H4939">
            <v>198.45</v>
          </cell>
          <cell r="I4939">
            <v>198.45</v>
          </cell>
          <cell r="J4939">
            <v>676.55</v>
          </cell>
          <cell r="K4939" t="str">
            <v>100</v>
          </cell>
        </row>
        <row r="4940">
          <cell r="A4940" t="str">
            <v>110500000</v>
          </cell>
          <cell r="B4940" t="str">
            <v>100C1RM0007</v>
          </cell>
          <cell r="C4940" t="str">
            <v>RAM 16 Mb</v>
          </cell>
          <cell r="D4940" t="str">
            <v>13 พ.ย. 41</v>
          </cell>
          <cell r="E4940">
            <v>875</v>
          </cell>
          <cell r="F4940">
            <v>0</v>
          </cell>
          <cell r="G4940">
            <v>20</v>
          </cell>
          <cell r="H4940">
            <v>198.45</v>
          </cell>
          <cell r="I4940">
            <v>198.45</v>
          </cell>
          <cell r="J4940">
            <v>676.55</v>
          </cell>
          <cell r="K4940" t="str">
            <v>100</v>
          </cell>
        </row>
        <row r="4941">
          <cell r="A4941" t="str">
            <v>110500000</v>
          </cell>
          <cell r="B4941" t="str">
            <v>100C1RM0008</v>
          </cell>
          <cell r="C4941" t="str">
            <v>RAM 16 Mb</v>
          </cell>
          <cell r="D4941" t="str">
            <v>13 พ.ย. 41</v>
          </cell>
          <cell r="E4941">
            <v>875</v>
          </cell>
          <cell r="F4941">
            <v>0</v>
          </cell>
          <cell r="G4941">
            <v>20</v>
          </cell>
          <cell r="H4941">
            <v>198.45</v>
          </cell>
          <cell r="I4941">
            <v>198.45</v>
          </cell>
          <cell r="J4941">
            <v>676.55</v>
          </cell>
          <cell r="K4941" t="str">
            <v>100</v>
          </cell>
        </row>
        <row r="4942">
          <cell r="A4942" t="str">
            <v>110500000</v>
          </cell>
          <cell r="B4942" t="str">
            <v>100ITA30001</v>
          </cell>
          <cell r="C4942" t="str">
            <v>NOTEBOOK COMPAQ PRESARIO 1615</v>
          </cell>
          <cell r="D4942" t="str">
            <v>1 พ.ค. 41</v>
          </cell>
          <cell r="E4942">
            <v>82000</v>
          </cell>
          <cell r="F4942">
            <v>0</v>
          </cell>
          <cell r="G4942">
            <v>20</v>
          </cell>
          <cell r="H4942">
            <v>27408.29</v>
          </cell>
          <cell r="I4942">
            <v>27408.29</v>
          </cell>
          <cell r="J4942">
            <v>54591.71</v>
          </cell>
          <cell r="K4942" t="str">
            <v>IT</v>
          </cell>
        </row>
        <row r="4943">
          <cell r="A4943" t="str">
            <v>110500000</v>
          </cell>
          <cell r="B4943" t="str">
            <v>100ITA30002</v>
          </cell>
          <cell r="C4943" t="str">
            <v>NOTEBOOK COMPAQ PRESARIO 1615</v>
          </cell>
          <cell r="D4943" t="str">
            <v>4 พ.ค. 41</v>
          </cell>
          <cell r="E4943">
            <v>82000</v>
          </cell>
          <cell r="F4943">
            <v>0</v>
          </cell>
          <cell r="G4943">
            <v>20</v>
          </cell>
          <cell r="H4943">
            <v>27273.49</v>
          </cell>
          <cell r="I4943">
            <v>27273.49</v>
          </cell>
          <cell r="J4943">
            <v>54726.51</v>
          </cell>
          <cell r="K4943" t="str">
            <v>IT</v>
          </cell>
        </row>
        <row r="4944">
          <cell r="A4944" t="str">
            <v>110500000</v>
          </cell>
          <cell r="B4944" t="str">
            <v>100ITA30003</v>
          </cell>
          <cell r="C4944" t="str">
            <v>NOTEBOOK COMPAQ PRESARIO 1615</v>
          </cell>
          <cell r="D4944" t="str">
            <v>13 พ.ค. 41</v>
          </cell>
          <cell r="E4944">
            <v>82000</v>
          </cell>
          <cell r="F4944">
            <v>0</v>
          </cell>
          <cell r="G4944">
            <v>20</v>
          </cell>
          <cell r="H4944">
            <v>26869.11</v>
          </cell>
          <cell r="I4944">
            <v>26869.11</v>
          </cell>
          <cell r="J4944">
            <v>55130.89</v>
          </cell>
          <cell r="K4944" t="str">
            <v>IT</v>
          </cell>
        </row>
        <row r="4945">
          <cell r="A4945" t="str">
            <v>110500000</v>
          </cell>
          <cell r="B4945" t="str">
            <v>100ITA30017</v>
          </cell>
          <cell r="C4945" t="str">
            <v>CPU CELERON 300A</v>
          </cell>
          <cell r="D4945" t="str">
            <v>5 พ.ย. 41</v>
          </cell>
          <cell r="E4945">
            <v>36450</v>
          </cell>
          <cell r="F4945">
            <v>0</v>
          </cell>
          <cell r="G4945">
            <v>20</v>
          </cell>
          <cell r="H4945">
            <v>8428.44</v>
          </cell>
          <cell r="I4945">
            <v>8428.44</v>
          </cell>
          <cell r="J4945">
            <v>28021.56</v>
          </cell>
          <cell r="K4945" t="str">
            <v>IT</v>
          </cell>
        </row>
        <row r="4946">
          <cell r="A4946" t="str">
            <v>110500000</v>
          </cell>
          <cell r="B4946" t="str">
            <v>100ITA30018</v>
          </cell>
          <cell r="C4946" t="str">
            <v>CPU CELERON 300A</v>
          </cell>
          <cell r="D4946" t="str">
            <v>5 พ.ย. 41</v>
          </cell>
          <cell r="E4946">
            <v>36450</v>
          </cell>
          <cell r="F4946">
            <v>0</v>
          </cell>
          <cell r="G4946">
            <v>20</v>
          </cell>
          <cell r="H4946">
            <v>8428.44</v>
          </cell>
          <cell r="I4946">
            <v>8428.44</v>
          </cell>
          <cell r="J4946">
            <v>28021.56</v>
          </cell>
          <cell r="K4946" t="str">
            <v>IT</v>
          </cell>
        </row>
        <row r="4947">
          <cell r="A4947" t="str">
            <v>110500000</v>
          </cell>
          <cell r="B4947" t="str">
            <v>100ITA30019</v>
          </cell>
          <cell r="C4947" t="str">
            <v>CPU CELERON 300A</v>
          </cell>
          <cell r="D4947" t="str">
            <v>5 พ.ย. 41</v>
          </cell>
          <cell r="E4947">
            <v>36450</v>
          </cell>
          <cell r="F4947">
            <v>0</v>
          </cell>
          <cell r="G4947">
            <v>20</v>
          </cell>
          <cell r="H4947">
            <v>8428.44</v>
          </cell>
          <cell r="I4947">
            <v>8428.44</v>
          </cell>
          <cell r="J4947">
            <v>28021.56</v>
          </cell>
          <cell r="K4947" t="str">
            <v>IT</v>
          </cell>
        </row>
        <row r="4948">
          <cell r="A4948" t="str">
            <v>110500000</v>
          </cell>
          <cell r="B4948" t="str">
            <v>100ITA30020</v>
          </cell>
          <cell r="C4948" t="str">
            <v>CPU CELERON 300A</v>
          </cell>
          <cell r="D4948" t="str">
            <v>5 พ.ย. 41</v>
          </cell>
          <cell r="E4948">
            <v>36450</v>
          </cell>
          <cell r="F4948">
            <v>0</v>
          </cell>
          <cell r="G4948">
            <v>20</v>
          </cell>
          <cell r="H4948">
            <v>8428.44</v>
          </cell>
          <cell r="I4948">
            <v>8428.44</v>
          </cell>
          <cell r="J4948">
            <v>28021.56</v>
          </cell>
          <cell r="K4948" t="str">
            <v>IT</v>
          </cell>
        </row>
        <row r="4949">
          <cell r="A4949" t="str">
            <v>110500000</v>
          </cell>
          <cell r="B4949" t="str">
            <v>100ITA30038</v>
          </cell>
          <cell r="C4949" t="str">
            <v>CPU CELERON 300A</v>
          </cell>
          <cell r="D4949" t="str">
            <v>5 พ.ย. 41</v>
          </cell>
          <cell r="E4949">
            <v>36450</v>
          </cell>
          <cell r="F4949">
            <v>0</v>
          </cell>
          <cell r="G4949">
            <v>20</v>
          </cell>
          <cell r="H4949">
            <v>8428.44</v>
          </cell>
          <cell r="I4949">
            <v>8428.44</v>
          </cell>
          <cell r="J4949">
            <v>28021.56</v>
          </cell>
          <cell r="K4949" t="str">
            <v>IT</v>
          </cell>
        </row>
        <row r="4950">
          <cell r="A4950" t="str">
            <v>110500000</v>
          </cell>
          <cell r="B4950" t="str">
            <v>100ITA30039</v>
          </cell>
          <cell r="C4950" t="str">
            <v>CPU CELERON 300A</v>
          </cell>
          <cell r="D4950" t="str">
            <v>5 พ.ย. 41</v>
          </cell>
          <cell r="E4950">
            <v>36450</v>
          </cell>
          <cell r="F4950">
            <v>0</v>
          </cell>
          <cell r="G4950">
            <v>20</v>
          </cell>
          <cell r="H4950">
            <v>8428.44</v>
          </cell>
          <cell r="I4950">
            <v>8428.44</v>
          </cell>
          <cell r="J4950">
            <v>28021.56</v>
          </cell>
          <cell r="K4950" t="str">
            <v>IT</v>
          </cell>
        </row>
        <row r="4951">
          <cell r="A4951" t="str">
            <v>110500000</v>
          </cell>
          <cell r="B4951" t="str">
            <v>100ITA30040</v>
          </cell>
          <cell r="C4951" t="str">
            <v>CPU CELERON 300A</v>
          </cell>
          <cell r="D4951" t="str">
            <v>5 พ.ย. 41</v>
          </cell>
          <cell r="E4951">
            <v>36450</v>
          </cell>
          <cell r="F4951">
            <v>0</v>
          </cell>
          <cell r="G4951">
            <v>20</v>
          </cell>
          <cell r="H4951">
            <v>8428.44</v>
          </cell>
          <cell r="I4951">
            <v>8428.44</v>
          </cell>
          <cell r="J4951">
            <v>28021.56</v>
          </cell>
          <cell r="K4951" t="str">
            <v>IT</v>
          </cell>
        </row>
        <row r="4952">
          <cell r="A4952" t="str">
            <v>110500000</v>
          </cell>
          <cell r="B4952" t="str">
            <v>100ITA30041</v>
          </cell>
          <cell r="C4952" t="str">
            <v>CPU CERELON 300A</v>
          </cell>
          <cell r="D4952" t="str">
            <v>5 พ.ย. 41</v>
          </cell>
          <cell r="E4952">
            <v>36450</v>
          </cell>
          <cell r="F4952">
            <v>0</v>
          </cell>
          <cell r="G4952">
            <v>20</v>
          </cell>
          <cell r="H4952">
            <v>8428.44</v>
          </cell>
          <cell r="I4952">
            <v>8428.44</v>
          </cell>
          <cell r="J4952">
            <v>28021.56</v>
          </cell>
          <cell r="K4952" t="str">
            <v>IT</v>
          </cell>
        </row>
        <row r="4953">
          <cell r="A4953" t="str">
            <v>110500000</v>
          </cell>
          <cell r="B4953" t="str">
            <v>100ITA30042</v>
          </cell>
          <cell r="C4953" t="str">
            <v>CPU CERELON 300A</v>
          </cell>
          <cell r="D4953" t="str">
            <v>5 พ.ย. 41</v>
          </cell>
          <cell r="E4953">
            <v>36450</v>
          </cell>
          <cell r="F4953">
            <v>0</v>
          </cell>
          <cell r="G4953">
            <v>20</v>
          </cell>
          <cell r="H4953">
            <v>8428.44</v>
          </cell>
          <cell r="I4953">
            <v>8428.44</v>
          </cell>
          <cell r="J4953">
            <v>28021.56</v>
          </cell>
          <cell r="K4953" t="str">
            <v>IT</v>
          </cell>
        </row>
        <row r="4954">
          <cell r="A4954" t="str">
            <v>110500000</v>
          </cell>
          <cell r="B4954" t="str">
            <v>100ITA400001</v>
          </cell>
          <cell r="C4954" t="str">
            <v>เครื่องพิมพ์ STYLUS COLOR 740</v>
          </cell>
          <cell r="D4954" t="str">
            <v>16 ธ.ค. 41</v>
          </cell>
          <cell r="E4954">
            <v>13500</v>
          </cell>
          <cell r="F4954">
            <v>0</v>
          </cell>
          <cell r="G4954">
            <v>20</v>
          </cell>
          <cell r="H4954">
            <v>2818.4</v>
          </cell>
          <cell r="I4954">
            <v>2818.4</v>
          </cell>
          <cell r="J4954">
            <v>10681.6</v>
          </cell>
          <cell r="K4954" t="str">
            <v>IT</v>
          </cell>
        </row>
        <row r="4955">
          <cell r="A4955" t="str">
            <v>110500000</v>
          </cell>
          <cell r="B4955" t="str">
            <v>100ITA40001</v>
          </cell>
          <cell r="C4955" t="str">
            <v>HP DESKJET 1600C</v>
          </cell>
          <cell r="D4955" t="str">
            <v>30 เม.ย. 41</v>
          </cell>
          <cell r="E4955">
            <v>45500</v>
          </cell>
          <cell r="F4955">
            <v>0</v>
          </cell>
          <cell r="G4955">
            <v>20</v>
          </cell>
          <cell r="H4955">
            <v>15233.22</v>
          </cell>
          <cell r="I4955">
            <v>15233.22</v>
          </cell>
          <cell r="J4955">
            <v>30266.78</v>
          </cell>
          <cell r="K4955" t="str">
            <v>100</v>
          </cell>
        </row>
        <row r="4956">
          <cell r="A4956" t="str">
            <v>110500000</v>
          </cell>
          <cell r="B4956" t="str">
            <v>100ITA40003</v>
          </cell>
          <cell r="C4956" t="str">
            <v>เครื่องพิมพ์ HP LASERJET 6P</v>
          </cell>
          <cell r="D4956" t="str">
            <v>4 มิ.ย. 41</v>
          </cell>
          <cell r="E4956">
            <v>36000</v>
          </cell>
          <cell r="F4956">
            <v>0</v>
          </cell>
          <cell r="G4956">
            <v>20</v>
          </cell>
          <cell r="H4956">
            <v>11362.22</v>
          </cell>
          <cell r="I4956">
            <v>11362.22</v>
          </cell>
          <cell r="J4956">
            <v>24637.78</v>
          </cell>
          <cell r="K4956" t="str">
            <v>IT</v>
          </cell>
        </row>
        <row r="4957">
          <cell r="A4957" t="str">
            <v>110500000</v>
          </cell>
          <cell r="B4957" t="str">
            <v>100ITA40004</v>
          </cell>
          <cell r="C4957" t="str">
            <v>เครื่องพิมพ์ HP  LASERJET 6L</v>
          </cell>
          <cell r="D4957" t="str">
            <v>7 พ.ค. 41</v>
          </cell>
          <cell r="E4957">
            <v>19000</v>
          </cell>
          <cell r="F4957">
            <v>0</v>
          </cell>
          <cell r="G4957">
            <v>20</v>
          </cell>
          <cell r="H4957">
            <v>6288.23</v>
          </cell>
          <cell r="I4957">
            <v>6288.23</v>
          </cell>
          <cell r="J4957">
            <v>12711.77</v>
          </cell>
          <cell r="K4957" t="str">
            <v>IT</v>
          </cell>
        </row>
        <row r="4958">
          <cell r="A4958" t="str">
            <v>110500000</v>
          </cell>
          <cell r="B4958" t="str">
            <v>100ITA40005</v>
          </cell>
          <cell r="C4958" t="str">
            <v>เครื่องพิมพ์ HP  LASERJET 6L</v>
          </cell>
          <cell r="D4958" t="str">
            <v>7 พ.ค. 41</v>
          </cell>
          <cell r="E4958">
            <v>19000</v>
          </cell>
          <cell r="F4958">
            <v>0</v>
          </cell>
          <cell r="G4958">
            <v>20</v>
          </cell>
          <cell r="H4958">
            <v>6288.23</v>
          </cell>
          <cell r="I4958">
            <v>6288.23</v>
          </cell>
          <cell r="J4958">
            <v>12711.77</v>
          </cell>
          <cell r="K4958" t="str">
            <v>IT</v>
          </cell>
        </row>
        <row r="4959">
          <cell r="A4959" t="str">
            <v>110500000</v>
          </cell>
          <cell r="B4959" t="str">
            <v>100ITA40006</v>
          </cell>
          <cell r="C4959" t="str">
            <v>เครื่องพิมพ์ EPSON LQ2170I</v>
          </cell>
          <cell r="D4959" t="str">
            <v>7 พ.ค. 41</v>
          </cell>
          <cell r="E4959">
            <v>18181.810000000001</v>
          </cell>
          <cell r="F4959">
            <v>0</v>
          </cell>
          <cell r="G4959">
            <v>20</v>
          </cell>
          <cell r="H4959">
            <v>6017.42</v>
          </cell>
          <cell r="I4959">
            <v>6017.42</v>
          </cell>
          <cell r="J4959">
            <v>12164.39</v>
          </cell>
          <cell r="K4959" t="str">
            <v>IT</v>
          </cell>
        </row>
        <row r="4960">
          <cell r="A4960" t="str">
            <v>110500000</v>
          </cell>
          <cell r="B4960" t="str">
            <v>100ITA40008</v>
          </cell>
          <cell r="C4960" t="str">
            <v>เครื่องพิมพ์ HP LASERJET 5000N</v>
          </cell>
          <cell r="D4960" t="str">
            <v>16 มิ.ย. 41</v>
          </cell>
          <cell r="E4960">
            <v>105000</v>
          </cell>
          <cell r="F4960">
            <v>0</v>
          </cell>
          <cell r="G4960">
            <v>20</v>
          </cell>
          <cell r="H4960">
            <v>32449.31</v>
          </cell>
          <cell r="I4960">
            <v>32449.31</v>
          </cell>
          <cell r="J4960">
            <v>72550.69</v>
          </cell>
          <cell r="K4960" t="str">
            <v>IT</v>
          </cell>
        </row>
        <row r="4961">
          <cell r="A4961" t="str">
            <v>110500000</v>
          </cell>
          <cell r="B4961" t="str">
            <v>100ITA40011</v>
          </cell>
          <cell r="C4961" t="str">
            <v>เครื่องพิมพ์ EPSON LQ-670</v>
          </cell>
          <cell r="D4961" t="str">
            <v>22 ก.ย. 41</v>
          </cell>
          <cell r="E4961">
            <v>15000</v>
          </cell>
          <cell r="F4961">
            <v>0</v>
          </cell>
          <cell r="G4961">
            <v>20</v>
          </cell>
          <cell r="H4961">
            <v>3830.12</v>
          </cell>
          <cell r="I4961">
            <v>3830.12</v>
          </cell>
          <cell r="J4961">
            <v>11169.88</v>
          </cell>
          <cell r="K4961" t="str">
            <v>IT</v>
          </cell>
        </row>
        <row r="4962">
          <cell r="A4962" t="str">
            <v>110500000</v>
          </cell>
          <cell r="B4962" t="str">
            <v>100ITA40012</v>
          </cell>
          <cell r="C4962" t="str">
            <v>เครื่องพิมพ์ EPSON LQ-670</v>
          </cell>
          <cell r="D4962" t="str">
            <v>22 ก.ย. 41</v>
          </cell>
          <cell r="E4962">
            <v>15000</v>
          </cell>
          <cell r="F4962">
            <v>0</v>
          </cell>
          <cell r="G4962">
            <v>20</v>
          </cell>
          <cell r="H4962">
            <v>3830.12</v>
          </cell>
          <cell r="I4962">
            <v>3830.12</v>
          </cell>
          <cell r="J4962">
            <v>11169.88</v>
          </cell>
          <cell r="K4962" t="str">
            <v>IT</v>
          </cell>
        </row>
        <row r="4963">
          <cell r="A4963" t="str">
            <v>110500000</v>
          </cell>
          <cell r="B4963" t="str">
            <v>100ITA40013</v>
          </cell>
          <cell r="C4963" t="str">
            <v>เครื่องพิมพ์ CANNON  BJ-50 BUBLE JET</v>
          </cell>
          <cell r="D4963" t="str">
            <v>28 ก.ย. 41</v>
          </cell>
          <cell r="E4963">
            <v>15900</v>
          </cell>
          <cell r="F4963">
            <v>0</v>
          </cell>
          <cell r="G4963">
            <v>20</v>
          </cell>
          <cell r="H4963">
            <v>4007.66</v>
          </cell>
          <cell r="I4963">
            <v>4007.66</v>
          </cell>
          <cell r="J4963">
            <v>11892.34</v>
          </cell>
          <cell r="K4963" t="str">
            <v>IT</v>
          </cell>
        </row>
        <row r="4964">
          <cell r="A4964" t="str">
            <v>110500000</v>
          </cell>
          <cell r="B4964" t="str">
            <v>100ITA4-0014</v>
          </cell>
          <cell r="C4964" t="str">
            <v>เครื่องพริ้นเตอร์ OKI-591</v>
          </cell>
          <cell r="D4964" t="str">
            <v>29 มิ.ย. 41</v>
          </cell>
          <cell r="E4964">
            <v>22000</v>
          </cell>
          <cell r="F4964">
            <v>0</v>
          </cell>
          <cell r="G4964">
            <v>20</v>
          </cell>
          <cell r="H4964">
            <v>6642.18</v>
          </cell>
          <cell r="I4964">
            <v>6642.18</v>
          </cell>
          <cell r="J4964">
            <v>15357.82</v>
          </cell>
          <cell r="K4964" t="str">
            <v>IT</v>
          </cell>
        </row>
        <row r="4965">
          <cell r="A4965" t="str">
            <v>110500000</v>
          </cell>
          <cell r="B4965" t="str">
            <v>100ITA40016</v>
          </cell>
          <cell r="C4965" t="str">
            <v>เครื่องพริ้นเตอร์ EPSON LQ-2070</v>
          </cell>
          <cell r="D4965" t="str">
            <v>18 พ.ย. 41</v>
          </cell>
          <cell r="E4965">
            <v>18000</v>
          </cell>
          <cell r="F4965">
            <v>0</v>
          </cell>
          <cell r="G4965">
            <v>20</v>
          </cell>
          <cell r="H4965">
            <v>4033.94</v>
          </cell>
          <cell r="I4965">
            <v>4033.94</v>
          </cell>
          <cell r="J4965">
            <v>13966.06</v>
          </cell>
          <cell r="K4965" t="str">
            <v>IT</v>
          </cell>
        </row>
        <row r="4966">
          <cell r="A4966" t="str">
            <v>110500000</v>
          </cell>
          <cell r="B4966" t="str">
            <v>100ITA4009</v>
          </cell>
          <cell r="C4966" t="str">
            <v>เครื่องพิมพ์ HP LASER 6P</v>
          </cell>
          <cell r="D4966" t="str">
            <v>5 มิ.ย. 41</v>
          </cell>
          <cell r="E4966">
            <v>36000</v>
          </cell>
          <cell r="F4966">
            <v>0</v>
          </cell>
          <cell r="G4966">
            <v>20</v>
          </cell>
          <cell r="H4966">
            <v>11342.5</v>
          </cell>
          <cell r="I4966">
            <v>11342.5</v>
          </cell>
          <cell r="J4966">
            <v>24657.5</v>
          </cell>
          <cell r="K4966" t="str">
            <v>IT</v>
          </cell>
        </row>
        <row r="4967">
          <cell r="A4967" t="str">
            <v>110500000</v>
          </cell>
          <cell r="B4967" t="str">
            <v>100ITCD0001</v>
          </cell>
          <cell r="C4967" t="str">
            <v>CD ROM DRIVE 24X CREATIVE</v>
          </cell>
          <cell r="D4967" t="str">
            <v>2 มิ.ย. 41</v>
          </cell>
          <cell r="E4967">
            <v>2800</v>
          </cell>
          <cell r="F4967">
            <v>0</v>
          </cell>
          <cell r="G4967">
            <v>20</v>
          </cell>
          <cell r="H4967">
            <v>886.79</v>
          </cell>
          <cell r="I4967">
            <v>886.79</v>
          </cell>
          <cell r="J4967">
            <v>1913.21</v>
          </cell>
          <cell r="K4967" t="str">
            <v>IT</v>
          </cell>
        </row>
        <row r="4968">
          <cell r="A4968" t="str">
            <v>110500000</v>
          </cell>
          <cell r="B4968" t="str">
            <v>100ITCO0001</v>
          </cell>
          <cell r="C4968" t="str">
            <v>16 PORT 10 BASE-T CONNECTOR</v>
          </cell>
          <cell r="D4968" t="str">
            <v>19 พ.ค. 41</v>
          </cell>
          <cell r="E4968">
            <v>6500</v>
          </cell>
          <cell r="F4968">
            <v>0</v>
          </cell>
          <cell r="G4968">
            <v>20</v>
          </cell>
          <cell r="H4968">
            <v>2108.4899999999998</v>
          </cell>
          <cell r="I4968">
            <v>2108.4899999999998</v>
          </cell>
          <cell r="J4968">
            <v>4391.51</v>
          </cell>
          <cell r="K4968" t="str">
            <v>IT</v>
          </cell>
        </row>
        <row r="4969">
          <cell r="A4969" t="str">
            <v>110500000</v>
          </cell>
          <cell r="B4969" t="str">
            <v>100ITCO0002</v>
          </cell>
          <cell r="C4969" t="str">
            <v>8 ORT 10 BASE-T CONNECTOR</v>
          </cell>
          <cell r="D4969" t="str">
            <v>19 พ.ค. 41</v>
          </cell>
          <cell r="E4969">
            <v>4500</v>
          </cell>
          <cell r="F4969">
            <v>0</v>
          </cell>
          <cell r="G4969">
            <v>20</v>
          </cell>
          <cell r="H4969">
            <v>1459.72</v>
          </cell>
          <cell r="I4969">
            <v>1459.72</v>
          </cell>
          <cell r="J4969">
            <v>3040.28</v>
          </cell>
          <cell r="K4969" t="str">
            <v>IT</v>
          </cell>
        </row>
        <row r="4970">
          <cell r="A4970" t="str">
            <v>110500000</v>
          </cell>
          <cell r="B4970" t="str">
            <v>100ITCT0001</v>
          </cell>
          <cell r="C4970" t="str">
            <v>CARDTRIDGE TAPE HP DDS-2</v>
          </cell>
          <cell r="D4970" t="str">
            <v>11 มิ.ย. 41</v>
          </cell>
          <cell r="E4970">
            <v>3000</v>
          </cell>
          <cell r="F4970">
            <v>0</v>
          </cell>
          <cell r="G4970">
            <v>20</v>
          </cell>
          <cell r="H4970">
            <v>935.39</v>
          </cell>
          <cell r="I4970">
            <v>935.39</v>
          </cell>
          <cell r="J4970">
            <v>2064.61</v>
          </cell>
          <cell r="K4970" t="str">
            <v>IT</v>
          </cell>
        </row>
        <row r="4971">
          <cell r="A4971" t="str">
            <v>110500000</v>
          </cell>
          <cell r="B4971" t="str">
            <v>100ITFL0001</v>
          </cell>
          <cell r="C4971" t="str">
            <v>แผ่นกรองแสง 3 M 14" MODEL AF200L</v>
          </cell>
          <cell r="D4971" t="str">
            <v>17 พ.ย. 41</v>
          </cell>
          <cell r="E4971">
            <v>1300</v>
          </cell>
          <cell r="F4971">
            <v>0</v>
          </cell>
          <cell r="G4971">
            <v>20</v>
          </cell>
          <cell r="H4971">
            <v>292.04000000000002</v>
          </cell>
          <cell r="I4971">
            <v>292.04000000000002</v>
          </cell>
          <cell r="J4971">
            <v>1007.96</v>
          </cell>
          <cell r="K4971" t="str">
            <v>IT</v>
          </cell>
        </row>
        <row r="4972">
          <cell r="A4972" t="str">
            <v>110500000</v>
          </cell>
          <cell r="B4972" t="str">
            <v>100ITFL0002</v>
          </cell>
          <cell r="C4972" t="str">
            <v>แผ่นกรองแสง 3 M 14" MODEL AF200L</v>
          </cell>
          <cell r="D4972" t="str">
            <v>17 พ.ย. 41</v>
          </cell>
          <cell r="E4972">
            <v>1300</v>
          </cell>
          <cell r="F4972">
            <v>0</v>
          </cell>
          <cell r="G4972">
            <v>20</v>
          </cell>
          <cell r="H4972">
            <v>292.04000000000002</v>
          </cell>
          <cell r="I4972">
            <v>292.04000000000002</v>
          </cell>
          <cell r="J4972">
            <v>1007.96</v>
          </cell>
          <cell r="K4972" t="str">
            <v>IT</v>
          </cell>
        </row>
        <row r="4973">
          <cell r="A4973" t="str">
            <v>110500000</v>
          </cell>
          <cell r="B4973" t="str">
            <v>100ITFR0003</v>
          </cell>
          <cell r="C4973" t="str">
            <v>CX-900e 6 SLOT Chassis</v>
          </cell>
          <cell r="D4973" t="str">
            <v>15 มิ.ย. 41</v>
          </cell>
          <cell r="E4973">
            <v>134680</v>
          </cell>
          <cell r="F4973">
            <v>0</v>
          </cell>
          <cell r="G4973">
            <v>20</v>
          </cell>
          <cell r="H4973">
            <v>41695.519999999997</v>
          </cell>
          <cell r="I4973">
            <v>41695.519999999997</v>
          </cell>
          <cell r="J4973">
            <v>92984.48</v>
          </cell>
          <cell r="K4973" t="str">
            <v>IT</v>
          </cell>
        </row>
        <row r="4974">
          <cell r="A4974" t="str">
            <v>110500000</v>
          </cell>
          <cell r="B4974" t="str">
            <v>100ITFR0004</v>
          </cell>
          <cell r="C4974" t="str">
            <v>CX-900e 6 SLOT Chassis</v>
          </cell>
          <cell r="D4974" t="str">
            <v>15 มิ.ย. 41</v>
          </cell>
          <cell r="E4974">
            <v>134680</v>
          </cell>
          <cell r="F4974">
            <v>0</v>
          </cell>
          <cell r="G4974">
            <v>20</v>
          </cell>
          <cell r="H4974">
            <v>41695.519999999997</v>
          </cell>
          <cell r="I4974">
            <v>41695.519999999997</v>
          </cell>
          <cell r="J4974">
            <v>92984.48</v>
          </cell>
          <cell r="K4974" t="str">
            <v>IT</v>
          </cell>
        </row>
        <row r="4975">
          <cell r="A4975" t="str">
            <v>110500000</v>
          </cell>
          <cell r="B4975" t="str">
            <v>100ITFR0006</v>
          </cell>
          <cell r="C4975" t="str">
            <v>REMOTE ACCESS</v>
          </cell>
          <cell r="D4975" t="str">
            <v>15 ก.ค. 41</v>
          </cell>
          <cell r="E4975">
            <v>27000</v>
          </cell>
          <cell r="F4975">
            <v>0</v>
          </cell>
          <cell r="G4975">
            <v>20</v>
          </cell>
          <cell r="H4975">
            <v>7915.1</v>
          </cell>
          <cell r="I4975">
            <v>7915.1</v>
          </cell>
          <cell r="J4975">
            <v>19084.900000000001</v>
          </cell>
          <cell r="K4975" t="str">
            <v>IT</v>
          </cell>
        </row>
        <row r="4976">
          <cell r="A4976" t="str">
            <v>110500000</v>
          </cell>
          <cell r="B4976" t="str">
            <v>100ITFR0007</v>
          </cell>
          <cell r="C4976" t="str">
            <v>REMOTE ACCESS</v>
          </cell>
          <cell r="D4976" t="str">
            <v>15 ก.ค. 41</v>
          </cell>
          <cell r="E4976">
            <v>27000</v>
          </cell>
          <cell r="F4976">
            <v>0</v>
          </cell>
          <cell r="G4976">
            <v>20</v>
          </cell>
          <cell r="H4976">
            <v>7915.1</v>
          </cell>
          <cell r="I4976">
            <v>7915.1</v>
          </cell>
          <cell r="J4976">
            <v>19084.900000000001</v>
          </cell>
          <cell r="K4976" t="str">
            <v>IT</v>
          </cell>
        </row>
        <row r="4977">
          <cell r="A4977" t="str">
            <v>110500000</v>
          </cell>
          <cell r="B4977" t="str">
            <v>100ITFR0008</v>
          </cell>
          <cell r="C4977" t="str">
            <v>REMOTE ACCESS</v>
          </cell>
          <cell r="D4977" t="str">
            <v>15 ก.ค. 41</v>
          </cell>
          <cell r="E4977">
            <v>27000</v>
          </cell>
          <cell r="F4977">
            <v>0</v>
          </cell>
          <cell r="G4977">
            <v>20</v>
          </cell>
          <cell r="H4977">
            <v>7915.1</v>
          </cell>
          <cell r="I4977">
            <v>7915.1</v>
          </cell>
          <cell r="J4977">
            <v>19084.900000000001</v>
          </cell>
          <cell r="K4977" t="str">
            <v>IT</v>
          </cell>
        </row>
        <row r="4978">
          <cell r="A4978" t="str">
            <v>110500000</v>
          </cell>
          <cell r="B4978" t="str">
            <v>100ITFR0009</v>
          </cell>
          <cell r="C4978" t="str">
            <v>REMOTE ACCESS</v>
          </cell>
          <cell r="D4978" t="str">
            <v>15 ก.ค. 41</v>
          </cell>
          <cell r="E4978">
            <v>27000</v>
          </cell>
          <cell r="F4978">
            <v>0</v>
          </cell>
          <cell r="G4978">
            <v>20</v>
          </cell>
          <cell r="H4978">
            <v>7915.1</v>
          </cell>
          <cell r="I4978">
            <v>7915.1</v>
          </cell>
          <cell r="J4978">
            <v>19084.900000000001</v>
          </cell>
          <cell r="K4978" t="str">
            <v>IT</v>
          </cell>
        </row>
        <row r="4979">
          <cell r="A4979" t="str">
            <v>110500000</v>
          </cell>
          <cell r="B4979" t="str">
            <v>100ITFR0010</v>
          </cell>
          <cell r="C4979" t="str">
            <v>REMOTE ACCESS</v>
          </cell>
          <cell r="D4979" t="str">
            <v>15 ก.ค. 41</v>
          </cell>
          <cell r="E4979">
            <v>27000</v>
          </cell>
          <cell r="F4979">
            <v>0</v>
          </cell>
          <cell r="G4979">
            <v>20</v>
          </cell>
          <cell r="H4979">
            <v>7915.1</v>
          </cell>
          <cell r="I4979">
            <v>7915.1</v>
          </cell>
          <cell r="J4979">
            <v>19084.900000000001</v>
          </cell>
          <cell r="K4979" t="str">
            <v>IT</v>
          </cell>
        </row>
        <row r="4980">
          <cell r="A4980" t="str">
            <v>110500000</v>
          </cell>
          <cell r="B4980" t="str">
            <v>100ITHU0001</v>
          </cell>
          <cell r="C4980" t="str">
            <v>HUB &amp; PORT591</v>
          </cell>
          <cell r="D4980" t="str">
            <v>30 ก.ค. 41</v>
          </cell>
          <cell r="E4980">
            <v>2800</v>
          </cell>
          <cell r="F4980">
            <v>0</v>
          </cell>
          <cell r="G4980">
            <v>20</v>
          </cell>
          <cell r="H4980">
            <v>797.81</v>
          </cell>
          <cell r="I4980">
            <v>797.81</v>
          </cell>
          <cell r="J4980">
            <v>2002.19</v>
          </cell>
          <cell r="K4980" t="str">
            <v>IT</v>
          </cell>
        </row>
        <row r="4981">
          <cell r="A4981" t="str">
            <v>110500000</v>
          </cell>
          <cell r="B4981" t="str">
            <v>100ITHU0002</v>
          </cell>
          <cell r="C4981" t="str">
            <v>HUB &amp; PORT591</v>
          </cell>
          <cell r="D4981" t="str">
            <v>30 ก.ค. 41</v>
          </cell>
          <cell r="E4981">
            <v>2800</v>
          </cell>
          <cell r="F4981">
            <v>0</v>
          </cell>
          <cell r="G4981">
            <v>20</v>
          </cell>
          <cell r="H4981">
            <v>797.81</v>
          </cell>
          <cell r="I4981">
            <v>797.81</v>
          </cell>
          <cell r="J4981">
            <v>2002.19</v>
          </cell>
          <cell r="K4981" t="str">
            <v>IT</v>
          </cell>
        </row>
        <row r="4982">
          <cell r="A4982" t="str">
            <v>110500000</v>
          </cell>
          <cell r="B4982" t="str">
            <v>100ITHU0003</v>
          </cell>
          <cell r="C4982" t="str">
            <v>HUB &amp; PORT591</v>
          </cell>
          <cell r="D4982" t="str">
            <v>30 ก.ค. 41</v>
          </cell>
          <cell r="E4982">
            <v>2800</v>
          </cell>
          <cell r="F4982">
            <v>0</v>
          </cell>
          <cell r="G4982">
            <v>20</v>
          </cell>
          <cell r="H4982">
            <v>797.81</v>
          </cell>
          <cell r="I4982">
            <v>797.81</v>
          </cell>
          <cell r="J4982">
            <v>2002.19</v>
          </cell>
          <cell r="K4982" t="str">
            <v>IT</v>
          </cell>
        </row>
        <row r="4983">
          <cell r="A4983" t="str">
            <v>110500000</v>
          </cell>
          <cell r="B4983" t="str">
            <v>100ITHU0004</v>
          </cell>
          <cell r="C4983" t="str">
            <v>HUB &amp; PORT591</v>
          </cell>
          <cell r="D4983" t="str">
            <v>30 ก.ค. 41</v>
          </cell>
          <cell r="E4983">
            <v>2800</v>
          </cell>
          <cell r="F4983">
            <v>0</v>
          </cell>
          <cell r="G4983">
            <v>20</v>
          </cell>
          <cell r="H4983">
            <v>797.81</v>
          </cell>
          <cell r="I4983">
            <v>797.81</v>
          </cell>
          <cell r="J4983">
            <v>2002.19</v>
          </cell>
          <cell r="K4983" t="str">
            <v>IT</v>
          </cell>
        </row>
        <row r="4984">
          <cell r="A4984" t="str">
            <v>110500000</v>
          </cell>
          <cell r="B4984" t="str">
            <v>100ITHU0005</v>
          </cell>
          <cell r="C4984" t="str">
            <v>HUB 16 PORT</v>
          </cell>
          <cell r="D4984" t="str">
            <v>13 พ.ย. 41</v>
          </cell>
          <cell r="E4984">
            <v>4000</v>
          </cell>
          <cell r="F4984">
            <v>0</v>
          </cell>
          <cell r="G4984">
            <v>20</v>
          </cell>
          <cell r="H4984">
            <v>907.42</v>
          </cell>
          <cell r="I4984">
            <v>907.42</v>
          </cell>
          <cell r="J4984">
            <v>3092.58</v>
          </cell>
          <cell r="K4984" t="str">
            <v>100</v>
          </cell>
        </row>
        <row r="4985">
          <cell r="A4985" t="str">
            <v>110500000</v>
          </cell>
          <cell r="B4985" t="str">
            <v>100ITLC0001</v>
          </cell>
          <cell r="C4985" t="str">
            <v>XIRCOM PCMCIA ETHERNET CES-10BT 10/100</v>
          </cell>
          <cell r="D4985" t="str">
            <v>15 ก.ย. 41</v>
          </cell>
          <cell r="E4985">
            <v>4800</v>
          </cell>
          <cell r="F4985">
            <v>0</v>
          </cell>
          <cell r="G4985">
            <v>20</v>
          </cell>
          <cell r="H4985">
            <v>1243.99</v>
          </cell>
          <cell r="I4985">
            <v>1243.99</v>
          </cell>
          <cell r="J4985">
            <v>3556.01</v>
          </cell>
          <cell r="K4985" t="str">
            <v>IT</v>
          </cell>
        </row>
        <row r="4986">
          <cell r="A4986" t="str">
            <v>110500000</v>
          </cell>
          <cell r="B4986" t="str">
            <v>100ITLC0002</v>
          </cell>
          <cell r="C4986" t="str">
            <v>ETHERNET CARD COMPEX RL 2000 PCI</v>
          </cell>
          <cell r="D4986" t="str">
            <v>30 ก.ค. 41</v>
          </cell>
          <cell r="E4986">
            <v>1200</v>
          </cell>
          <cell r="F4986">
            <v>0</v>
          </cell>
          <cell r="G4986">
            <v>20</v>
          </cell>
          <cell r="H4986">
            <v>341.91</v>
          </cell>
          <cell r="I4986">
            <v>341.91</v>
          </cell>
          <cell r="J4986">
            <v>858.09</v>
          </cell>
          <cell r="K4986" t="str">
            <v>IT</v>
          </cell>
        </row>
        <row r="4987">
          <cell r="A4987" t="str">
            <v>110500000</v>
          </cell>
          <cell r="B4987" t="str">
            <v>100ITLC0003</v>
          </cell>
          <cell r="C4987" t="str">
            <v>ETHERNET CARD COMPEX RL 2000 PCI</v>
          </cell>
          <cell r="D4987" t="str">
            <v>30 ก.ค. 41</v>
          </cell>
          <cell r="E4987">
            <v>1200</v>
          </cell>
          <cell r="F4987">
            <v>0</v>
          </cell>
          <cell r="G4987">
            <v>20</v>
          </cell>
          <cell r="H4987">
            <v>341.91</v>
          </cell>
          <cell r="I4987">
            <v>341.91</v>
          </cell>
          <cell r="J4987">
            <v>858.09</v>
          </cell>
          <cell r="K4987" t="str">
            <v>IT</v>
          </cell>
        </row>
        <row r="4988">
          <cell r="A4988" t="str">
            <v>110500000</v>
          </cell>
          <cell r="B4988" t="str">
            <v>100ITLC0004</v>
          </cell>
          <cell r="C4988" t="str">
            <v>ETHERNET CARD COMPEX RL 2000 PCI</v>
          </cell>
          <cell r="D4988" t="str">
            <v>30 ก.ค. 41</v>
          </cell>
          <cell r="E4988">
            <v>1200</v>
          </cell>
          <cell r="F4988">
            <v>0</v>
          </cell>
          <cell r="G4988">
            <v>20</v>
          </cell>
          <cell r="H4988">
            <v>341.91</v>
          </cell>
          <cell r="I4988">
            <v>341.91</v>
          </cell>
          <cell r="J4988">
            <v>858.09</v>
          </cell>
          <cell r="K4988" t="str">
            <v>IT</v>
          </cell>
        </row>
        <row r="4989">
          <cell r="A4989" t="str">
            <v>110500000</v>
          </cell>
          <cell r="B4989" t="str">
            <v>100ITLC0005</v>
          </cell>
          <cell r="C4989" t="str">
            <v>ETHERNET CARD COMPEX RL 2000 PCI</v>
          </cell>
          <cell r="D4989" t="str">
            <v>30 ก.ค. 41</v>
          </cell>
          <cell r="E4989">
            <v>1200</v>
          </cell>
          <cell r="F4989">
            <v>0</v>
          </cell>
          <cell r="G4989">
            <v>20</v>
          </cell>
          <cell r="H4989">
            <v>341.91</v>
          </cell>
          <cell r="I4989">
            <v>341.91</v>
          </cell>
          <cell r="J4989">
            <v>858.09</v>
          </cell>
          <cell r="K4989" t="str">
            <v>IT</v>
          </cell>
        </row>
        <row r="4990">
          <cell r="A4990" t="str">
            <v>110500000</v>
          </cell>
          <cell r="B4990" t="str">
            <v>100ITLC0006</v>
          </cell>
          <cell r="C4990" t="str">
            <v>ETHERNET CARD COMPEX RL 2000 PCI</v>
          </cell>
          <cell r="D4990" t="str">
            <v>30 ก.ค. 41</v>
          </cell>
          <cell r="E4990">
            <v>1200</v>
          </cell>
          <cell r="F4990">
            <v>0</v>
          </cell>
          <cell r="G4990">
            <v>20</v>
          </cell>
          <cell r="H4990">
            <v>341.91</v>
          </cell>
          <cell r="I4990">
            <v>341.91</v>
          </cell>
          <cell r="J4990">
            <v>858.09</v>
          </cell>
          <cell r="K4990" t="str">
            <v>IT</v>
          </cell>
        </row>
        <row r="4991">
          <cell r="A4991" t="str">
            <v>110500000</v>
          </cell>
          <cell r="B4991" t="str">
            <v>100ITLC0007</v>
          </cell>
          <cell r="C4991" t="str">
            <v>ETHERNET CARD COMPEX RL 2000 PCI</v>
          </cell>
          <cell r="D4991" t="str">
            <v>30 ก.ค. 41</v>
          </cell>
          <cell r="E4991">
            <v>1200</v>
          </cell>
          <cell r="F4991">
            <v>0</v>
          </cell>
          <cell r="G4991">
            <v>20</v>
          </cell>
          <cell r="H4991">
            <v>341.91</v>
          </cell>
          <cell r="I4991">
            <v>341.91</v>
          </cell>
          <cell r="J4991">
            <v>858.09</v>
          </cell>
          <cell r="K4991" t="str">
            <v>IT</v>
          </cell>
        </row>
        <row r="4992">
          <cell r="A4992" t="str">
            <v>110500000</v>
          </cell>
          <cell r="B4992" t="str">
            <v>100ITLC0008</v>
          </cell>
          <cell r="C4992" t="str">
            <v>ETHERNET CARD COMPEX RL 2000 PCI</v>
          </cell>
          <cell r="D4992" t="str">
            <v>30 ก.ค. 41</v>
          </cell>
          <cell r="E4992">
            <v>1200</v>
          </cell>
          <cell r="F4992">
            <v>0</v>
          </cell>
          <cell r="G4992">
            <v>20</v>
          </cell>
          <cell r="H4992">
            <v>341.91</v>
          </cell>
          <cell r="I4992">
            <v>341.91</v>
          </cell>
          <cell r="J4992">
            <v>858.09</v>
          </cell>
          <cell r="K4992" t="str">
            <v>IT</v>
          </cell>
        </row>
        <row r="4993">
          <cell r="A4993" t="str">
            <v>110500000</v>
          </cell>
          <cell r="B4993" t="str">
            <v>100ITLC0009</v>
          </cell>
          <cell r="C4993" t="str">
            <v>ETHERNET CARD COMPEX RL 2000 PCI</v>
          </cell>
          <cell r="D4993" t="str">
            <v>30 ก.ค. 41</v>
          </cell>
          <cell r="E4993">
            <v>1200</v>
          </cell>
          <cell r="F4993">
            <v>0</v>
          </cell>
          <cell r="G4993">
            <v>20</v>
          </cell>
          <cell r="H4993">
            <v>341.91</v>
          </cell>
          <cell r="I4993">
            <v>341.91</v>
          </cell>
          <cell r="J4993">
            <v>858.09</v>
          </cell>
          <cell r="K4993" t="str">
            <v>IT</v>
          </cell>
        </row>
        <row r="4994">
          <cell r="A4994" t="str">
            <v>110500000</v>
          </cell>
          <cell r="B4994" t="str">
            <v>100ITLC0010</v>
          </cell>
          <cell r="C4994" t="str">
            <v>ETHERNET CARD COMPEX RL 2000 PCI</v>
          </cell>
          <cell r="D4994" t="str">
            <v>30 ก.ค. 41</v>
          </cell>
          <cell r="E4994">
            <v>1200</v>
          </cell>
          <cell r="F4994">
            <v>0</v>
          </cell>
          <cell r="G4994">
            <v>20</v>
          </cell>
          <cell r="H4994">
            <v>341.91</v>
          </cell>
          <cell r="I4994">
            <v>341.91</v>
          </cell>
          <cell r="J4994">
            <v>858.09</v>
          </cell>
          <cell r="K4994" t="str">
            <v>IT</v>
          </cell>
        </row>
        <row r="4995">
          <cell r="A4995" t="str">
            <v>110500000</v>
          </cell>
          <cell r="B4995" t="str">
            <v>100ITLC0011</v>
          </cell>
          <cell r="C4995" t="str">
            <v>ETHERNET CARD COMPEX RL 2000 PCI</v>
          </cell>
          <cell r="D4995" t="str">
            <v>4 ส.ค. 41</v>
          </cell>
          <cell r="E4995">
            <v>1200</v>
          </cell>
          <cell r="F4995">
            <v>0</v>
          </cell>
          <cell r="G4995">
            <v>20</v>
          </cell>
          <cell r="H4995">
            <v>338.62</v>
          </cell>
          <cell r="I4995">
            <v>338.62</v>
          </cell>
          <cell r="J4995">
            <v>861.38</v>
          </cell>
          <cell r="K4995" t="str">
            <v>IT</v>
          </cell>
        </row>
        <row r="4996">
          <cell r="A4996" t="str">
            <v>110500000</v>
          </cell>
          <cell r="B4996" t="str">
            <v>100ITLC0012</v>
          </cell>
          <cell r="C4996" t="str">
            <v>ETHERNET CARD COMPEX RL 2000 PCI</v>
          </cell>
          <cell r="D4996" t="str">
            <v>30 ก.ค. 41</v>
          </cell>
          <cell r="E4996">
            <v>1200</v>
          </cell>
          <cell r="F4996">
            <v>0</v>
          </cell>
          <cell r="G4996">
            <v>20</v>
          </cell>
          <cell r="H4996">
            <v>341.91</v>
          </cell>
          <cell r="I4996">
            <v>341.91</v>
          </cell>
          <cell r="J4996">
            <v>858.09</v>
          </cell>
          <cell r="K4996" t="str">
            <v>IT</v>
          </cell>
        </row>
        <row r="4997">
          <cell r="A4997" t="str">
            <v>110500000</v>
          </cell>
          <cell r="B4997" t="str">
            <v>100ITLC0013</v>
          </cell>
          <cell r="C4997" t="str">
            <v>ETHERNET CARD COMPEX RL 2000 PCI</v>
          </cell>
          <cell r="D4997" t="str">
            <v>30 ก.ค. 41</v>
          </cell>
          <cell r="E4997">
            <v>1200</v>
          </cell>
          <cell r="F4997">
            <v>0</v>
          </cell>
          <cell r="G4997">
            <v>20</v>
          </cell>
          <cell r="H4997">
            <v>341.91</v>
          </cell>
          <cell r="I4997">
            <v>341.91</v>
          </cell>
          <cell r="J4997">
            <v>858.09</v>
          </cell>
          <cell r="K4997" t="str">
            <v>IT</v>
          </cell>
        </row>
        <row r="4998">
          <cell r="A4998" t="str">
            <v>110500000</v>
          </cell>
          <cell r="B4998" t="str">
            <v>100ITMO0001</v>
          </cell>
          <cell r="C4998" t="str">
            <v>เครื่อง MODEM HAYES 56K VOICE WHIT</v>
          </cell>
          <cell r="D4998" t="str">
            <v>20 ต.ค. 41</v>
          </cell>
          <cell r="E4998">
            <v>3627.27</v>
          </cell>
          <cell r="F4998">
            <v>0</v>
          </cell>
          <cell r="G4998">
            <v>20</v>
          </cell>
          <cell r="H4998">
            <v>870.53</v>
          </cell>
          <cell r="I4998">
            <v>870.53</v>
          </cell>
          <cell r="J4998">
            <v>2756.74</v>
          </cell>
          <cell r="K4998" t="str">
            <v>IT</v>
          </cell>
        </row>
        <row r="4999">
          <cell r="A4999" t="str">
            <v>110500000</v>
          </cell>
          <cell r="B4999" t="str">
            <v>100ITMO0002</v>
          </cell>
          <cell r="C4999" t="str">
            <v>EXTERNAL LED 33.6 KBps DATA FAX/VOICE</v>
          </cell>
          <cell r="D4999" t="str">
            <v>15 ก.ค. 41</v>
          </cell>
          <cell r="E4999">
            <v>14560</v>
          </cell>
          <cell r="F4999">
            <v>0</v>
          </cell>
          <cell r="G4999">
            <v>20</v>
          </cell>
          <cell r="H4999">
            <v>4268.26</v>
          </cell>
          <cell r="I4999">
            <v>4268.26</v>
          </cell>
          <cell r="J4999">
            <v>10291.74</v>
          </cell>
          <cell r="K4999" t="str">
            <v>IT</v>
          </cell>
        </row>
        <row r="5000">
          <cell r="A5000" t="str">
            <v>110500000</v>
          </cell>
          <cell r="B5000" t="str">
            <v>100ITMO0003</v>
          </cell>
          <cell r="C5000" t="str">
            <v>EXTERNAL LED 33.6 KBps DATA FAX/VOICE</v>
          </cell>
          <cell r="D5000" t="str">
            <v>15 ก.ค. 41</v>
          </cell>
          <cell r="E5000">
            <v>14560</v>
          </cell>
          <cell r="F5000">
            <v>0</v>
          </cell>
          <cell r="G5000">
            <v>20</v>
          </cell>
          <cell r="H5000">
            <v>4268.26</v>
          </cell>
          <cell r="I5000">
            <v>4268.26</v>
          </cell>
          <cell r="J5000">
            <v>10291.74</v>
          </cell>
          <cell r="K5000" t="str">
            <v>IT</v>
          </cell>
        </row>
        <row r="5001">
          <cell r="A5001" t="str">
            <v>110500000</v>
          </cell>
          <cell r="B5001" t="str">
            <v>100ITMO0004</v>
          </cell>
          <cell r="C5001" t="str">
            <v>EXTERNAL LED 33.6 KBps DATA FAX/VOICE</v>
          </cell>
          <cell r="D5001" t="str">
            <v>15 ก.ค. 41</v>
          </cell>
          <cell r="E5001">
            <v>14560</v>
          </cell>
          <cell r="F5001">
            <v>0</v>
          </cell>
          <cell r="G5001">
            <v>20</v>
          </cell>
          <cell r="H5001">
            <v>4268.26</v>
          </cell>
          <cell r="I5001">
            <v>4268.26</v>
          </cell>
          <cell r="J5001">
            <v>10291.74</v>
          </cell>
          <cell r="K5001" t="str">
            <v>IT</v>
          </cell>
        </row>
        <row r="5002">
          <cell r="A5002" t="str">
            <v>110500000</v>
          </cell>
          <cell r="B5002" t="str">
            <v>100ITMO0005</v>
          </cell>
          <cell r="C5002" t="str">
            <v>EXTERNAL LED 33.6 KBps DATA FAX/VOICE</v>
          </cell>
          <cell r="D5002" t="str">
            <v>15 ก.ค. 41</v>
          </cell>
          <cell r="E5002">
            <v>14560</v>
          </cell>
          <cell r="F5002">
            <v>0</v>
          </cell>
          <cell r="G5002">
            <v>20</v>
          </cell>
          <cell r="H5002">
            <v>4268.26</v>
          </cell>
          <cell r="I5002">
            <v>4268.26</v>
          </cell>
          <cell r="J5002">
            <v>10291.74</v>
          </cell>
          <cell r="K5002" t="str">
            <v>IT</v>
          </cell>
        </row>
        <row r="5003">
          <cell r="A5003" t="str">
            <v>110500000</v>
          </cell>
          <cell r="B5003" t="str">
            <v>100ITMO0007</v>
          </cell>
          <cell r="C5003" t="str">
            <v>MODEM (ZYXEL)</v>
          </cell>
          <cell r="D5003" t="str">
            <v>22 ต.ค. 41</v>
          </cell>
          <cell r="E5003">
            <v>14560</v>
          </cell>
          <cell r="F5003">
            <v>0</v>
          </cell>
          <cell r="G5003">
            <v>20</v>
          </cell>
          <cell r="H5003">
            <v>3478.43</v>
          </cell>
          <cell r="I5003">
            <v>3478.43</v>
          </cell>
          <cell r="J5003">
            <v>11081.57</v>
          </cell>
          <cell r="K5003" t="str">
            <v>100</v>
          </cell>
        </row>
        <row r="5004">
          <cell r="A5004" t="str">
            <v>110500000</v>
          </cell>
          <cell r="B5004" t="str">
            <v>100ITMO0008</v>
          </cell>
          <cell r="C5004" t="str">
            <v>MODEM (ZYXEL)</v>
          </cell>
          <cell r="D5004" t="str">
            <v>22 ต.ค. 41</v>
          </cell>
          <cell r="E5004">
            <v>14560</v>
          </cell>
          <cell r="F5004">
            <v>0</v>
          </cell>
          <cell r="G5004">
            <v>20</v>
          </cell>
          <cell r="H5004">
            <v>3478.43</v>
          </cell>
          <cell r="I5004">
            <v>3478.43</v>
          </cell>
          <cell r="J5004">
            <v>11081.57</v>
          </cell>
          <cell r="K5004" t="str">
            <v>100</v>
          </cell>
        </row>
        <row r="5005">
          <cell r="A5005" t="str">
            <v>110500000</v>
          </cell>
          <cell r="B5005" t="str">
            <v>100ITMT0001</v>
          </cell>
          <cell r="C5005" t="str">
            <v>มิเตอร์ FLULE #12้</v>
          </cell>
          <cell r="D5005" t="str">
            <v>6 ส.ค. 41</v>
          </cell>
          <cell r="E5005">
            <v>5500</v>
          </cell>
          <cell r="F5005">
            <v>0</v>
          </cell>
          <cell r="G5005">
            <v>20</v>
          </cell>
          <cell r="H5005">
            <v>1545.98</v>
          </cell>
          <cell r="I5005">
            <v>1545.98</v>
          </cell>
          <cell r="J5005">
            <v>3954.02</v>
          </cell>
          <cell r="K5005" t="str">
            <v>IT</v>
          </cell>
        </row>
        <row r="5006">
          <cell r="A5006" t="str">
            <v>110500000</v>
          </cell>
          <cell r="B5006" t="str">
            <v>100ITMT0002</v>
          </cell>
          <cell r="C5006" t="str">
            <v>มิเตอร์ FLULE #12้</v>
          </cell>
          <cell r="D5006" t="str">
            <v>6 ส.ค. 41</v>
          </cell>
          <cell r="E5006">
            <v>5500</v>
          </cell>
          <cell r="F5006">
            <v>0</v>
          </cell>
          <cell r="G5006">
            <v>20</v>
          </cell>
          <cell r="H5006">
            <v>1545.98</v>
          </cell>
          <cell r="I5006">
            <v>1545.98</v>
          </cell>
          <cell r="J5006">
            <v>3954.02</v>
          </cell>
          <cell r="K5006" t="str">
            <v>IT</v>
          </cell>
        </row>
        <row r="5007">
          <cell r="A5007" t="str">
            <v>110500000</v>
          </cell>
          <cell r="B5007" t="str">
            <v>100ITMT0003</v>
          </cell>
          <cell r="C5007" t="str">
            <v>มิเตอร์ FLULE #12้</v>
          </cell>
          <cell r="D5007" t="str">
            <v>6 ส.ค. 41</v>
          </cell>
          <cell r="E5007">
            <v>5500</v>
          </cell>
          <cell r="F5007">
            <v>0</v>
          </cell>
          <cell r="G5007">
            <v>20</v>
          </cell>
          <cell r="H5007">
            <v>1545.98</v>
          </cell>
          <cell r="I5007">
            <v>1545.98</v>
          </cell>
          <cell r="J5007">
            <v>3954.02</v>
          </cell>
          <cell r="K5007" t="str">
            <v>IT</v>
          </cell>
        </row>
        <row r="5008">
          <cell r="A5008" t="str">
            <v>110500000</v>
          </cell>
          <cell r="B5008" t="str">
            <v>100ITPM0001</v>
          </cell>
          <cell r="C5008" t="str">
            <v>PROGRAM COMP</v>
          </cell>
          <cell r="D5008" t="str">
            <v>3 มิ.ย. 41</v>
          </cell>
          <cell r="E5008">
            <v>27000</v>
          </cell>
          <cell r="F5008">
            <v>0</v>
          </cell>
          <cell r="G5008">
            <v>20</v>
          </cell>
          <cell r="H5008">
            <v>8536.4699999999993</v>
          </cell>
          <cell r="I5008">
            <v>8536.4699999999993</v>
          </cell>
          <cell r="J5008">
            <v>18463.53</v>
          </cell>
          <cell r="K5008" t="str">
            <v>100</v>
          </cell>
        </row>
        <row r="5009">
          <cell r="A5009" t="str">
            <v>110500000</v>
          </cell>
          <cell r="B5009" t="str">
            <v>100ITPM0002</v>
          </cell>
          <cell r="C5009" t="str">
            <v>โปรแกรมสำเร็จรูป FORMULA 4-PLUS</v>
          </cell>
          <cell r="D5009" t="str">
            <v>18 พ.ย. 41</v>
          </cell>
          <cell r="E5009">
            <v>64400</v>
          </cell>
          <cell r="F5009">
            <v>0</v>
          </cell>
          <cell r="G5009">
            <v>20</v>
          </cell>
          <cell r="H5009">
            <v>14432.67</v>
          </cell>
          <cell r="I5009">
            <v>14432.67</v>
          </cell>
          <cell r="J5009">
            <v>49967.33</v>
          </cell>
          <cell r="K5009" t="str">
            <v>AF</v>
          </cell>
        </row>
        <row r="5010">
          <cell r="A5010" t="str">
            <v>110500000</v>
          </cell>
          <cell r="B5010" t="str">
            <v>100ITPR0001</v>
          </cell>
          <cell r="C5010" t="str">
            <v>PROGRAM  SERVER</v>
          </cell>
          <cell r="D5010" t="str">
            <v>25 เม.ย. 41</v>
          </cell>
          <cell r="E5010">
            <v>126350</v>
          </cell>
          <cell r="F5010">
            <v>0</v>
          </cell>
          <cell r="G5010">
            <v>20</v>
          </cell>
          <cell r="H5010">
            <v>42647.49</v>
          </cell>
          <cell r="I5010">
            <v>42647.49</v>
          </cell>
          <cell r="J5010">
            <v>83702.509999999995</v>
          </cell>
          <cell r="K5010" t="str">
            <v>IT</v>
          </cell>
        </row>
        <row r="5011">
          <cell r="A5011" t="str">
            <v>110500000</v>
          </cell>
          <cell r="B5011" t="str">
            <v>100ITPT0001</v>
          </cell>
          <cell r="C5011" t="str">
            <v>PRINTER 2070</v>
          </cell>
          <cell r="D5011" t="str">
            <v>4 ก.ย. 41</v>
          </cell>
          <cell r="E5011">
            <v>18700</v>
          </cell>
          <cell r="F5011">
            <v>0</v>
          </cell>
          <cell r="G5011">
            <v>20</v>
          </cell>
          <cell r="H5011">
            <v>4959.32</v>
          </cell>
          <cell r="I5011">
            <v>4959.32</v>
          </cell>
          <cell r="J5011">
            <v>13740.68</v>
          </cell>
          <cell r="K5011" t="str">
            <v>100</v>
          </cell>
        </row>
        <row r="5012">
          <cell r="A5012" t="str">
            <v>110500000</v>
          </cell>
          <cell r="B5012" t="str">
            <v>100ITPT0002</v>
          </cell>
          <cell r="C5012" t="str">
            <v>PRINTER 2070</v>
          </cell>
          <cell r="D5012" t="str">
            <v>4 ก.ย. 41</v>
          </cell>
          <cell r="E5012">
            <v>18700</v>
          </cell>
          <cell r="F5012">
            <v>0</v>
          </cell>
          <cell r="G5012">
            <v>20</v>
          </cell>
          <cell r="H5012">
            <v>4959.32</v>
          </cell>
          <cell r="I5012">
            <v>4959.32</v>
          </cell>
          <cell r="J5012">
            <v>13740.68</v>
          </cell>
          <cell r="K5012" t="str">
            <v>100</v>
          </cell>
        </row>
        <row r="5013">
          <cell r="A5013" t="str">
            <v>110500000</v>
          </cell>
          <cell r="B5013" t="str">
            <v>100ITPT0003</v>
          </cell>
          <cell r="C5013" t="str">
            <v>PRINTER 2070</v>
          </cell>
          <cell r="D5013" t="str">
            <v>4 ก.ย. 41</v>
          </cell>
          <cell r="E5013">
            <v>18700</v>
          </cell>
          <cell r="F5013">
            <v>0</v>
          </cell>
          <cell r="G5013">
            <v>20</v>
          </cell>
          <cell r="H5013">
            <v>4959.32</v>
          </cell>
          <cell r="I5013">
            <v>4959.32</v>
          </cell>
          <cell r="J5013">
            <v>13740.68</v>
          </cell>
          <cell r="K5013" t="str">
            <v>100</v>
          </cell>
        </row>
        <row r="5014">
          <cell r="A5014" t="str">
            <v>110500000</v>
          </cell>
          <cell r="B5014" t="str">
            <v>100ITPT0004</v>
          </cell>
          <cell r="C5014" t="str">
            <v>PRINTER 2070</v>
          </cell>
          <cell r="D5014" t="str">
            <v>4 ก.ย. 41</v>
          </cell>
          <cell r="E5014">
            <v>18700</v>
          </cell>
          <cell r="F5014">
            <v>0</v>
          </cell>
          <cell r="G5014">
            <v>20</v>
          </cell>
          <cell r="H5014">
            <v>4959.32</v>
          </cell>
          <cell r="I5014">
            <v>4959.32</v>
          </cell>
          <cell r="J5014">
            <v>13740.68</v>
          </cell>
          <cell r="K5014" t="str">
            <v>100</v>
          </cell>
        </row>
        <row r="5015">
          <cell r="A5015" t="str">
            <v>110500000</v>
          </cell>
          <cell r="B5015" t="str">
            <v>100ITRM0001</v>
          </cell>
          <cell r="C5015" t="str">
            <v>แรม สำหรับ SERVER</v>
          </cell>
          <cell r="D5015" t="str">
            <v>15 ธ.ค. 41</v>
          </cell>
          <cell r="E5015">
            <v>9800</v>
          </cell>
          <cell r="F5015">
            <v>0</v>
          </cell>
          <cell r="G5015">
            <v>20</v>
          </cell>
          <cell r="H5015">
            <v>2051.34</v>
          </cell>
          <cell r="I5015">
            <v>2051.34</v>
          </cell>
          <cell r="J5015">
            <v>7748.66</v>
          </cell>
          <cell r="K5015" t="str">
            <v>100</v>
          </cell>
        </row>
        <row r="5016">
          <cell r="A5016" t="str">
            <v>110500000</v>
          </cell>
          <cell r="B5016" t="str">
            <v>100ITSF0001</v>
          </cell>
          <cell r="C5016" t="str">
            <v>SCANNER CARTRIDGE IS-12</v>
          </cell>
          <cell r="D5016" t="str">
            <v>28 ต.ค. 41</v>
          </cell>
          <cell r="E5016">
            <v>4500</v>
          </cell>
          <cell r="F5016">
            <v>0</v>
          </cell>
          <cell r="G5016">
            <v>20</v>
          </cell>
          <cell r="H5016">
            <v>1060.27</v>
          </cell>
          <cell r="I5016">
            <v>1060.27</v>
          </cell>
          <cell r="J5016">
            <v>3439.73</v>
          </cell>
          <cell r="K5016" t="str">
            <v>IT</v>
          </cell>
        </row>
        <row r="5017">
          <cell r="A5017" t="str">
            <v>110500000</v>
          </cell>
          <cell r="B5017" t="str">
            <v>100ITSF0002</v>
          </cell>
          <cell r="C5017" t="str">
            <v>HP SCANJET 6100C</v>
          </cell>
          <cell r="D5017" t="str">
            <v>13 พ.ค. 41</v>
          </cell>
          <cell r="E5017">
            <v>28000</v>
          </cell>
          <cell r="F5017">
            <v>0</v>
          </cell>
          <cell r="G5017">
            <v>20</v>
          </cell>
          <cell r="H5017">
            <v>9174.81</v>
          </cell>
          <cell r="I5017">
            <v>9174.81</v>
          </cell>
          <cell r="J5017">
            <v>18825.189999999999</v>
          </cell>
          <cell r="K5017" t="str">
            <v>IT</v>
          </cell>
        </row>
        <row r="5018">
          <cell r="A5018" t="str">
            <v>110500000</v>
          </cell>
          <cell r="B5018" t="str">
            <v>100ITSV0001</v>
          </cell>
          <cell r="C5018" t="str">
            <v>SERVER</v>
          </cell>
          <cell r="D5018" t="str">
            <v>26 เม.ย. 41</v>
          </cell>
          <cell r="E5018">
            <v>284050</v>
          </cell>
          <cell r="F5018">
            <v>0</v>
          </cell>
          <cell r="G5018">
            <v>20</v>
          </cell>
          <cell r="H5018">
            <v>95721.01</v>
          </cell>
          <cell r="I5018">
            <v>95721.01</v>
          </cell>
          <cell r="J5018">
            <v>188328.99</v>
          </cell>
          <cell r="K5018" t="str">
            <v>IT</v>
          </cell>
        </row>
        <row r="5019">
          <cell r="A5019" t="str">
            <v>110500000</v>
          </cell>
          <cell r="B5019" t="str">
            <v>100ITTP0001</v>
          </cell>
          <cell r="C5019" t="str">
            <v>TAPE BACKUP</v>
          </cell>
          <cell r="D5019" t="str">
            <v>26 พ.ค. 41</v>
          </cell>
          <cell r="E5019">
            <v>50967.5</v>
          </cell>
          <cell r="F5019">
            <v>0</v>
          </cell>
          <cell r="G5019">
            <v>20</v>
          </cell>
          <cell r="H5019">
            <v>16337.52</v>
          </cell>
          <cell r="I5019">
            <v>16337.52</v>
          </cell>
          <cell r="J5019">
            <v>34629.980000000003</v>
          </cell>
          <cell r="K5019" t="str">
            <v>IT</v>
          </cell>
        </row>
        <row r="5020">
          <cell r="A5020" t="str">
            <v>110500000</v>
          </cell>
          <cell r="B5020" t="str">
            <v>100ITUP0001</v>
          </cell>
          <cell r="C5020" t="str">
            <v>UPS 1KKVA MODEL PRO-1100</v>
          </cell>
          <cell r="D5020" t="str">
            <v>19 พ.ค. 41</v>
          </cell>
          <cell r="E5020">
            <v>18900</v>
          </cell>
          <cell r="F5020">
            <v>0</v>
          </cell>
          <cell r="G5020">
            <v>20</v>
          </cell>
          <cell r="H5020">
            <v>6130.8</v>
          </cell>
          <cell r="I5020">
            <v>6130.8</v>
          </cell>
          <cell r="J5020">
            <v>12769.2</v>
          </cell>
          <cell r="K5020" t="str">
            <v>IT</v>
          </cell>
        </row>
        <row r="5021">
          <cell r="A5021" t="str">
            <v>110500000</v>
          </cell>
          <cell r="B5021" t="str">
            <v>100LWA30021</v>
          </cell>
          <cell r="C5021" t="str">
            <v>CPU P233MMX</v>
          </cell>
          <cell r="D5021" t="str">
            <v>15 ต.ค. 41</v>
          </cell>
          <cell r="E5021">
            <v>34000</v>
          </cell>
          <cell r="F5021">
            <v>0</v>
          </cell>
          <cell r="G5021">
            <v>20</v>
          </cell>
          <cell r="H5021">
            <v>8253.09</v>
          </cell>
          <cell r="I5021">
            <v>8253.09</v>
          </cell>
          <cell r="J5021">
            <v>25746.91</v>
          </cell>
          <cell r="K5021" t="str">
            <v>LW</v>
          </cell>
        </row>
        <row r="5022">
          <cell r="A5022" t="str">
            <v>110500000</v>
          </cell>
          <cell r="B5022" t="str">
            <v>100LWA30022</v>
          </cell>
          <cell r="C5022" t="str">
            <v>CPU P233MMX</v>
          </cell>
          <cell r="D5022" t="str">
            <v>15 ต.ค. 41</v>
          </cell>
          <cell r="E5022">
            <v>34000</v>
          </cell>
          <cell r="F5022">
            <v>0</v>
          </cell>
          <cell r="G5022">
            <v>20</v>
          </cell>
          <cell r="H5022">
            <v>8253.09</v>
          </cell>
          <cell r="I5022">
            <v>8253.09</v>
          </cell>
          <cell r="J5022">
            <v>25746.91</v>
          </cell>
          <cell r="K5022" t="str">
            <v>LW</v>
          </cell>
        </row>
        <row r="5023">
          <cell r="A5023" t="str">
            <v>110500000</v>
          </cell>
          <cell r="B5023" t="str">
            <v>100MDA30023</v>
          </cell>
          <cell r="C5023" t="str">
            <v>CPU P233MMX</v>
          </cell>
          <cell r="D5023" t="str">
            <v>15 ต.ค. 41</v>
          </cell>
          <cell r="E5023">
            <v>34000</v>
          </cell>
          <cell r="F5023">
            <v>0</v>
          </cell>
          <cell r="G5023">
            <v>20</v>
          </cell>
          <cell r="H5023">
            <v>8253.09</v>
          </cell>
          <cell r="I5023">
            <v>8253.09</v>
          </cell>
          <cell r="J5023">
            <v>25746.91</v>
          </cell>
          <cell r="K5023" t="str">
            <v>MD</v>
          </cell>
        </row>
        <row r="5024">
          <cell r="A5024" t="str">
            <v>110500000</v>
          </cell>
          <cell r="B5024" t="str">
            <v>100MDA30024</v>
          </cell>
          <cell r="C5024" t="str">
            <v>CPU P233MMX</v>
          </cell>
          <cell r="D5024" t="str">
            <v>15 ต.ค. 41</v>
          </cell>
          <cell r="E5024">
            <v>34000</v>
          </cell>
          <cell r="F5024">
            <v>0</v>
          </cell>
          <cell r="G5024">
            <v>20</v>
          </cell>
          <cell r="H5024">
            <v>8253.09</v>
          </cell>
          <cell r="I5024">
            <v>8253.09</v>
          </cell>
          <cell r="J5024">
            <v>25746.91</v>
          </cell>
          <cell r="K5024" t="str">
            <v>MD</v>
          </cell>
        </row>
        <row r="5025">
          <cell r="A5025" t="str">
            <v>110500000</v>
          </cell>
          <cell r="B5025" t="str">
            <v>100MEA30025</v>
          </cell>
          <cell r="C5025" t="str">
            <v>CPU P233MMX</v>
          </cell>
          <cell r="D5025" t="str">
            <v>15 ต.ค. 41</v>
          </cell>
          <cell r="E5025">
            <v>34000</v>
          </cell>
          <cell r="F5025">
            <v>0</v>
          </cell>
          <cell r="G5025">
            <v>20</v>
          </cell>
          <cell r="H5025">
            <v>8253.09</v>
          </cell>
          <cell r="I5025">
            <v>8253.09</v>
          </cell>
          <cell r="J5025">
            <v>25746.91</v>
          </cell>
          <cell r="K5025" t="str">
            <v>C</v>
          </cell>
        </row>
        <row r="5026">
          <cell r="A5026" t="str">
            <v>110500000</v>
          </cell>
          <cell r="B5026" t="str">
            <v>100MEA30031</v>
          </cell>
          <cell r="C5026" t="str">
            <v>CPU 200MMX[IBM]</v>
          </cell>
          <cell r="D5026" t="str">
            <v>25 ส.ค. 41</v>
          </cell>
          <cell r="E5026">
            <v>33700</v>
          </cell>
          <cell r="F5026">
            <v>0</v>
          </cell>
          <cell r="G5026">
            <v>20</v>
          </cell>
          <cell r="H5026">
            <v>9122.08</v>
          </cell>
          <cell r="I5026">
            <v>9122.08</v>
          </cell>
          <cell r="J5026">
            <v>24577.919999999998</v>
          </cell>
          <cell r="K5026" t="str">
            <v>ME</v>
          </cell>
        </row>
        <row r="5027">
          <cell r="A5027" t="str">
            <v>110500000</v>
          </cell>
          <cell r="B5027" t="str">
            <v>100PAA30015</v>
          </cell>
          <cell r="C5027" t="str">
            <v>CPU P233MMX</v>
          </cell>
          <cell r="D5027" t="str">
            <v>15 ต.ค. 41</v>
          </cell>
          <cell r="E5027">
            <v>34000</v>
          </cell>
          <cell r="F5027">
            <v>0</v>
          </cell>
          <cell r="G5027">
            <v>20</v>
          </cell>
          <cell r="H5027">
            <v>8253.09</v>
          </cell>
          <cell r="I5027">
            <v>8253.09</v>
          </cell>
          <cell r="J5027">
            <v>25746.91</v>
          </cell>
          <cell r="K5027" t="str">
            <v>PA</v>
          </cell>
        </row>
        <row r="5028">
          <cell r="A5028" t="str">
            <v>110500000</v>
          </cell>
          <cell r="B5028" t="str">
            <v>100PAA30016</v>
          </cell>
          <cell r="C5028" t="str">
            <v>CPU P233MMX</v>
          </cell>
          <cell r="D5028" t="str">
            <v>15 ต.ค. 41</v>
          </cell>
          <cell r="E5028">
            <v>34000</v>
          </cell>
          <cell r="F5028">
            <v>0</v>
          </cell>
          <cell r="G5028">
            <v>20</v>
          </cell>
          <cell r="H5028">
            <v>8253.09</v>
          </cell>
          <cell r="I5028">
            <v>8253.09</v>
          </cell>
          <cell r="J5028">
            <v>25746.91</v>
          </cell>
          <cell r="K5028" t="str">
            <v>PA</v>
          </cell>
        </row>
        <row r="5029">
          <cell r="A5029" t="str">
            <v>110500000</v>
          </cell>
          <cell r="B5029" t="str">
            <v>100PAA30032</v>
          </cell>
          <cell r="C5029" t="str">
            <v>CPU P233MMX</v>
          </cell>
          <cell r="D5029" t="str">
            <v>15 ต.ค. 41</v>
          </cell>
          <cell r="E5029">
            <v>34000</v>
          </cell>
          <cell r="F5029">
            <v>0</v>
          </cell>
          <cell r="G5029">
            <v>20</v>
          </cell>
          <cell r="H5029">
            <v>8253.09</v>
          </cell>
          <cell r="I5029">
            <v>8253.09</v>
          </cell>
          <cell r="J5029">
            <v>25746.91</v>
          </cell>
          <cell r="K5029" t="str">
            <v>PA</v>
          </cell>
        </row>
        <row r="5030">
          <cell r="A5030" t="str">
            <v>110500000</v>
          </cell>
          <cell r="B5030" t="str">
            <v>100PAA30033</v>
          </cell>
          <cell r="C5030" t="str">
            <v>COMPUTER</v>
          </cell>
          <cell r="D5030" t="str">
            <v>15 ต.ค. 41</v>
          </cell>
          <cell r="E5030">
            <v>35900</v>
          </cell>
          <cell r="F5030">
            <v>0</v>
          </cell>
          <cell r="G5030">
            <v>20</v>
          </cell>
          <cell r="H5030">
            <v>8714.3799999999992</v>
          </cell>
          <cell r="I5030">
            <v>8714.3799999999992</v>
          </cell>
          <cell r="J5030">
            <v>27185.62</v>
          </cell>
          <cell r="K5030" t="str">
            <v>PA</v>
          </cell>
        </row>
        <row r="5031">
          <cell r="A5031" t="str">
            <v>110500000</v>
          </cell>
          <cell r="B5031" t="str">
            <v>100PAA30034</v>
          </cell>
          <cell r="C5031" t="str">
            <v>CPU P233MMX</v>
          </cell>
          <cell r="D5031" t="str">
            <v>15 ต.ค. 41</v>
          </cell>
          <cell r="E5031">
            <v>34000</v>
          </cell>
          <cell r="F5031">
            <v>0</v>
          </cell>
          <cell r="G5031">
            <v>20</v>
          </cell>
          <cell r="H5031">
            <v>8253.09</v>
          </cell>
          <cell r="I5031">
            <v>8253.09</v>
          </cell>
          <cell r="J5031">
            <v>25746.91</v>
          </cell>
          <cell r="K5031" t="str">
            <v>PA</v>
          </cell>
        </row>
        <row r="5032">
          <cell r="A5032" t="str">
            <v>110500000</v>
          </cell>
          <cell r="B5032" t="str">
            <v>100PAA30035</v>
          </cell>
          <cell r="C5032" t="str">
            <v>CPU P233MMX</v>
          </cell>
          <cell r="D5032" t="str">
            <v>15 ต.ค. 41</v>
          </cell>
          <cell r="E5032">
            <v>34000</v>
          </cell>
          <cell r="F5032">
            <v>0</v>
          </cell>
          <cell r="G5032">
            <v>20</v>
          </cell>
          <cell r="H5032">
            <v>8253.09</v>
          </cell>
          <cell r="I5032">
            <v>8253.09</v>
          </cell>
          <cell r="J5032">
            <v>25746.91</v>
          </cell>
          <cell r="K5032" t="str">
            <v>PA</v>
          </cell>
        </row>
        <row r="5033">
          <cell r="A5033" t="str">
            <v>110500000</v>
          </cell>
          <cell r="B5033" t="str">
            <v>100PAA30036</v>
          </cell>
          <cell r="C5033" t="str">
            <v>CPU CELERON 300A</v>
          </cell>
          <cell r="D5033" t="str">
            <v>5 พ.ย. 41</v>
          </cell>
          <cell r="E5033">
            <v>36450</v>
          </cell>
          <cell r="F5033">
            <v>0</v>
          </cell>
          <cell r="G5033">
            <v>20</v>
          </cell>
          <cell r="H5033">
            <v>8428.44</v>
          </cell>
          <cell r="I5033">
            <v>8428.44</v>
          </cell>
          <cell r="J5033">
            <v>28021.56</v>
          </cell>
          <cell r="K5033" t="str">
            <v>PA</v>
          </cell>
        </row>
        <row r="5034">
          <cell r="A5034" t="str">
            <v>110500000</v>
          </cell>
          <cell r="B5034" t="str">
            <v>100PDA30026</v>
          </cell>
          <cell r="C5034" t="str">
            <v>CPU 200MMX[IBM]</v>
          </cell>
          <cell r="D5034" t="str">
            <v>25 ส.ค. 41</v>
          </cell>
          <cell r="E5034">
            <v>33700</v>
          </cell>
          <cell r="F5034">
            <v>0</v>
          </cell>
          <cell r="G5034">
            <v>20</v>
          </cell>
          <cell r="H5034">
            <v>9122.08</v>
          </cell>
          <cell r="I5034">
            <v>9122.08</v>
          </cell>
          <cell r="J5034">
            <v>24577.919999999998</v>
          </cell>
          <cell r="K5034" t="str">
            <v>PD</v>
          </cell>
        </row>
        <row r="5035">
          <cell r="A5035" t="str">
            <v>110500000</v>
          </cell>
          <cell r="B5035" t="str">
            <v>100PDA30027</v>
          </cell>
          <cell r="C5035" t="str">
            <v>CPU 200MMX [IBM]</v>
          </cell>
          <cell r="D5035" t="str">
            <v>25 ส.ค. 41</v>
          </cell>
          <cell r="E5035">
            <v>33700</v>
          </cell>
          <cell r="F5035">
            <v>0</v>
          </cell>
          <cell r="G5035">
            <v>20</v>
          </cell>
          <cell r="H5035">
            <v>9122.08</v>
          </cell>
          <cell r="I5035">
            <v>9122.08</v>
          </cell>
          <cell r="J5035">
            <v>24577.919999999998</v>
          </cell>
          <cell r="K5035" t="str">
            <v>PD</v>
          </cell>
        </row>
        <row r="5036">
          <cell r="A5036" t="str">
            <v>110500000</v>
          </cell>
          <cell r="B5036" t="str">
            <v>100PRA30007</v>
          </cell>
          <cell r="C5036" t="str">
            <v>CPU 233MMX[IBM]</v>
          </cell>
          <cell r="D5036" t="str">
            <v>15 ต.ค. 41</v>
          </cell>
          <cell r="E5036">
            <v>34000</v>
          </cell>
          <cell r="F5036">
            <v>0</v>
          </cell>
          <cell r="G5036">
            <v>20</v>
          </cell>
          <cell r="H5036">
            <v>8253.09</v>
          </cell>
          <cell r="I5036">
            <v>8253.09</v>
          </cell>
          <cell r="J5036">
            <v>25746.91</v>
          </cell>
          <cell r="K5036" t="str">
            <v>PR</v>
          </cell>
        </row>
        <row r="5037">
          <cell r="A5037" t="str">
            <v>110500000</v>
          </cell>
          <cell r="B5037" t="str">
            <v>100PRA30013</v>
          </cell>
          <cell r="C5037" t="str">
            <v>CPU 200MMX [IBM]</v>
          </cell>
          <cell r="D5037" t="str">
            <v>25 ส.ค. 41</v>
          </cell>
          <cell r="E5037">
            <v>33700</v>
          </cell>
          <cell r="F5037">
            <v>0</v>
          </cell>
          <cell r="G5037">
            <v>20</v>
          </cell>
          <cell r="H5037">
            <v>9122.08</v>
          </cell>
          <cell r="I5037">
            <v>9122.08</v>
          </cell>
          <cell r="J5037">
            <v>24577.919999999998</v>
          </cell>
          <cell r="K5037" t="str">
            <v>PR</v>
          </cell>
        </row>
        <row r="5038">
          <cell r="A5038" t="str">
            <v>110500000</v>
          </cell>
          <cell r="B5038" t="str">
            <v>100PRA30031</v>
          </cell>
          <cell r="C5038" t="str">
            <v>CPU 200MMX[IBM]</v>
          </cell>
          <cell r="D5038" t="str">
            <v>25 ส.ค. 41</v>
          </cell>
          <cell r="E5038">
            <v>33700</v>
          </cell>
          <cell r="F5038">
            <v>0</v>
          </cell>
          <cell r="G5038">
            <v>20</v>
          </cell>
          <cell r="H5038">
            <v>9122.08</v>
          </cell>
          <cell r="I5038">
            <v>9122.08</v>
          </cell>
          <cell r="J5038">
            <v>24577.919999999998</v>
          </cell>
          <cell r="K5038" t="str">
            <v>PR</v>
          </cell>
        </row>
        <row r="5039">
          <cell r="A5039" t="str">
            <v>110500000</v>
          </cell>
          <cell r="B5039" t="str">
            <v>101C2A30001</v>
          </cell>
          <cell r="C5039" t="str">
            <v>CPU200MMX</v>
          </cell>
          <cell r="D5039" t="str">
            <v>14 พ.ค. 41</v>
          </cell>
          <cell r="E5039">
            <v>36400</v>
          </cell>
          <cell r="F5039">
            <v>0</v>
          </cell>
          <cell r="G5039">
            <v>20</v>
          </cell>
          <cell r="H5039">
            <v>11907.3</v>
          </cell>
          <cell r="I5039">
            <v>11907.3</v>
          </cell>
          <cell r="J5039">
            <v>24492.7</v>
          </cell>
          <cell r="K5039" t="str">
            <v>101</v>
          </cell>
        </row>
        <row r="5040">
          <cell r="A5040" t="str">
            <v>110500000</v>
          </cell>
          <cell r="B5040" t="str">
            <v>101C2A40001</v>
          </cell>
          <cell r="C5040" t="str">
            <v>เครื่องพิพม์  LQ-670</v>
          </cell>
          <cell r="D5040" t="str">
            <v>4 ก.ย. 41</v>
          </cell>
          <cell r="E5040">
            <v>15000</v>
          </cell>
          <cell r="F5040">
            <v>0</v>
          </cell>
          <cell r="G5040">
            <v>20</v>
          </cell>
          <cell r="H5040">
            <v>3978.07</v>
          </cell>
          <cell r="I5040">
            <v>3978.07</v>
          </cell>
          <cell r="J5040">
            <v>11021.93</v>
          </cell>
          <cell r="K5040" t="str">
            <v>101</v>
          </cell>
        </row>
        <row r="5041">
          <cell r="A5041" t="str">
            <v>110500000</v>
          </cell>
          <cell r="B5041" t="str">
            <v>101C2MO0001</v>
          </cell>
          <cell r="C5041" t="str">
            <v>MODEM [ZYXEL]</v>
          </cell>
          <cell r="D5041" t="str">
            <v>20 ต.ค. 41</v>
          </cell>
          <cell r="E5041">
            <v>3627.27</v>
          </cell>
          <cell r="F5041">
            <v>0</v>
          </cell>
          <cell r="G5041">
            <v>20</v>
          </cell>
          <cell r="H5041">
            <v>870.53</v>
          </cell>
          <cell r="I5041">
            <v>870.53</v>
          </cell>
          <cell r="J5041">
            <v>2756.74</v>
          </cell>
          <cell r="K5041" t="str">
            <v>101</v>
          </cell>
        </row>
        <row r="5042">
          <cell r="A5042" t="str">
            <v>110500000</v>
          </cell>
          <cell r="B5042" t="str">
            <v>102C2A30001</v>
          </cell>
          <cell r="C5042" t="str">
            <v>CPU200MMX</v>
          </cell>
          <cell r="D5042" t="str">
            <v>23 มิ.ย. 41</v>
          </cell>
          <cell r="E5042">
            <v>36400</v>
          </cell>
          <cell r="F5042">
            <v>0</v>
          </cell>
          <cell r="G5042">
            <v>20</v>
          </cell>
          <cell r="H5042">
            <v>11109.49</v>
          </cell>
          <cell r="I5042">
            <v>11109.49</v>
          </cell>
          <cell r="J5042">
            <v>25290.51</v>
          </cell>
          <cell r="K5042" t="str">
            <v>102</v>
          </cell>
        </row>
        <row r="5043">
          <cell r="A5043" t="str">
            <v>110500000</v>
          </cell>
          <cell r="B5043" t="str">
            <v>102C2A40001</v>
          </cell>
          <cell r="C5043" t="str">
            <v>เครื่องพิมพ์ LQ-670</v>
          </cell>
          <cell r="D5043" t="str">
            <v>30 ต.ค. 41</v>
          </cell>
          <cell r="E5043">
            <v>14900</v>
          </cell>
          <cell r="F5043">
            <v>0</v>
          </cell>
          <cell r="G5043">
            <v>20</v>
          </cell>
          <cell r="H5043">
            <v>3494.38</v>
          </cell>
          <cell r="I5043">
            <v>3494.38</v>
          </cell>
          <cell r="J5043">
            <v>11405.62</v>
          </cell>
          <cell r="K5043" t="str">
            <v>102</v>
          </cell>
        </row>
        <row r="5044">
          <cell r="A5044" t="str">
            <v>110500000</v>
          </cell>
          <cell r="B5044" t="str">
            <v>102C2MO0001</v>
          </cell>
          <cell r="C5044" t="str">
            <v>MODEM [ZYXEL]</v>
          </cell>
          <cell r="D5044" t="str">
            <v>20 ต.ค. 41</v>
          </cell>
          <cell r="E5044">
            <v>3627.27</v>
          </cell>
          <cell r="F5044">
            <v>0</v>
          </cell>
          <cell r="G5044">
            <v>20</v>
          </cell>
          <cell r="H5044">
            <v>870.53</v>
          </cell>
          <cell r="I5044">
            <v>870.53</v>
          </cell>
          <cell r="J5044">
            <v>2756.74</v>
          </cell>
          <cell r="K5044" t="str">
            <v>102</v>
          </cell>
        </row>
        <row r="5045">
          <cell r="A5045" t="str">
            <v>110500000</v>
          </cell>
          <cell r="B5045" t="str">
            <v>103C2A30001</v>
          </cell>
          <cell r="C5045" t="str">
            <v>CPU200MMX</v>
          </cell>
          <cell r="D5045" t="str">
            <v>23 มิ.ย. 41</v>
          </cell>
          <cell r="E5045">
            <v>36400</v>
          </cell>
          <cell r="F5045">
            <v>0</v>
          </cell>
          <cell r="G5045">
            <v>20</v>
          </cell>
          <cell r="H5045">
            <v>11109.49</v>
          </cell>
          <cell r="I5045">
            <v>11109.49</v>
          </cell>
          <cell r="J5045">
            <v>25290.51</v>
          </cell>
          <cell r="K5045" t="str">
            <v>103</v>
          </cell>
        </row>
        <row r="5046">
          <cell r="A5046" t="str">
            <v>110500000</v>
          </cell>
          <cell r="B5046" t="str">
            <v>103C2A40001</v>
          </cell>
          <cell r="C5046" t="str">
            <v>เครื่องพิมพ์ LQ-670</v>
          </cell>
          <cell r="D5046" t="str">
            <v>30 ต.ค. 41</v>
          </cell>
          <cell r="E5046">
            <v>14900</v>
          </cell>
          <cell r="F5046">
            <v>0</v>
          </cell>
          <cell r="G5046">
            <v>20</v>
          </cell>
          <cell r="H5046">
            <v>3494.38</v>
          </cell>
          <cell r="I5046">
            <v>3494.38</v>
          </cell>
          <cell r="J5046">
            <v>11405.62</v>
          </cell>
          <cell r="K5046" t="str">
            <v>103</v>
          </cell>
        </row>
        <row r="5047">
          <cell r="A5047" t="str">
            <v>110500000</v>
          </cell>
          <cell r="B5047" t="str">
            <v>103C2MO0001</v>
          </cell>
          <cell r="C5047" t="str">
            <v>MODEM [ZYXEL]</v>
          </cell>
          <cell r="D5047" t="str">
            <v>20 ต.ค. 41</v>
          </cell>
          <cell r="E5047">
            <v>3627.27</v>
          </cell>
          <cell r="F5047">
            <v>0</v>
          </cell>
          <cell r="G5047">
            <v>20</v>
          </cell>
          <cell r="H5047">
            <v>870.53</v>
          </cell>
          <cell r="I5047">
            <v>870.53</v>
          </cell>
          <cell r="J5047">
            <v>2756.74</v>
          </cell>
          <cell r="K5047" t="str">
            <v>103</v>
          </cell>
        </row>
        <row r="5048">
          <cell r="A5048" t="str">
            <v>110500000</v>
          </cell>
          <cell r="B5048" t="str">
            <v>200C2A30001</v>
          </cell>
          <cell r="C5048" t="str">
            <v>CPU200MMX</v>
          </cell>
          <cell r="D5048" t="str">
            <v>30 ต.ค. 41</v>
          </cell>
          <cell r="E5048">
            <v>34000</v>
          </cell>
          <cell r="F5048">
            <v>0</v>
          </cell>
          <cell r="G5048">
            <v>20</v>
          </cell>
          <cell r="H5048">
            <v>7973.64</v>
          </cell>
          <cell r="I5048">
            <v>7973.64</v>
          </cell>
          <cell r="J5048">
            <v>26026.36</v>
          </cell>
          <cell r="K5048" t="str">
            <v>200</v>
          </cell>
        </row>
        <row r="5049">
          <cell r="A5049" t="str">
            <v>110500000</v>
          </cell>
          <cell r="B5049" t="str">
            <v>200C2A30002</v>
          </cell>
          <cell r="C5049" t="str">
            <v>CPU200MMX</v>
          </cell>
          <cell r="D5049" t="str">
            <v>30 ต.ค. 41</v>
          </cell>
          <cell r="E5049">
            <v>34000</v>
          </cell>
          <cell r="F5049">
            <v>0</v>
          </cell>
          <cell r="G5049">
            <v>20</v>
          </cell>
          <cell r="H5049">
            <v>7973.64</v>
          </cell>
          <cell r="I5049">
            <v>7973.64</v>
          </cell>
          <cell r="J5049">
            <v>26026.36</v>
          </cell>
          <cell r="K5049" t="str">
            <v>200</v>
          </cell>
        </row>
        <row r="5050">
          <cell r="A5050" t="str">
            <v>110500000</v>
          </cell>
          <cell r="B5050" t="str">
            <v>200C2A30003</v>
          </cell>
          <cell r="C5050" t="str">
            <v>CPU200MMX</v>
          </cell>
          <cell r="D5050" t="str">
            <v>30 ต.ค. 41</v>
          </cell>
          <cell r="E5050">
            <v>34000</v>
          </cell>
          <cell r="F5050">
            <v>0</v>
          </cell>
          <cell r="G5050">
            <v>20</v>
          </cell>
          <cell r="H5050">
            <v>7973.64</v>
          </cell>
          <cell r="I5050">
            <v>7973.64</v>
          </cell>
          <cell r="J5050">
            <v>26026.36</v>
          </cell>
          <cell r="K5050" t="str">
            <v>200</v>
          </cell>
        </row>
        <row r="5051">
          <cell r="A5051" t="str">
            <v>110500000</v>
          </cell>
          <cell r="B5051" t="str">
            <v>200C2A30004</v>
          </cell>
          <cell r="C5051" t="str">
            <v>เครื่อง SERVER</v>
          </cell>
          <cell r="D5051" t="str">
            <v>25 ก.ค. 41</v>
          </cell>
          <cell r="E5051">
            <v>107000</v>
          </cell>
          <cell r="F5051">
            <v>0</v>
          </cell>
          <cell r="G5051">
            <v>20</v>
          </cell>
          <cell r="H5051">
            <v>30780.75</v>
          </cell>
          <cell r="I5051">
            <v>30780.75</v>
          </cell>
          <cell r="J5051">
            <v>76219.25</v>
          </cell>
          <cell r="K5051" t="str">
            <v>200</v>
          </cell>
        </row>
        <row r="5052">
          <cell r="A5052" t="str">
            <v>110500000</v>
          </cell>
          <cell r="B5052" t="str">
            <v>200C2A40002</v>
          </cell>
          <cell r="C5052" t="str">
            <v>PRINTER OKI-591</v>
          </cell>
          <cell r="D5052" t="str">
            <v>29 มิ.ย. 41</v>
          </cell>
          <cell r="E5052">
            <v>22000</v>
          </cell>
          <cell r="F5052">
            <v>0</v>
          </cell>
          <cell r="G5052">
            <v>20</v>
          </cell>
          <cell r="H5052">
            <v>6642.18</v>
          </cell>
          <cell r="I5052">
            <v>6642.18</v>
          </cell>
          <cell r="J5052">
            <v>15357.82</v>
          </cell>
          <cell r="K5052" t="str">
            <v>IT</v>
          </cell>
        </row>
        <row r="5053">
          <cell r="A5053" t="str">
            <v>110500000</v>
          </cell>
          <cell r="B5053" t="str">
            <v>200C2MO0001</v>
          </cell>
          <cell r="C5053" t="str">
            <v>MODEM [ZYXEL]</v>
          </cell>
          <cell r="D5053" t="str">
            <v>25 ส.ค. 41</v>
          </cell>
          <cell r="E5053">
            <v>14560</v>
          </cell>
          <cell r="F5053">
            <v>0</v>
          </cell>
          <cell r="G5053">
            <v>20</v>
          </cell>
          <cell r="H5053">
            <v>3941.16</v>
          </cell>
          <cell r="I5053">
            <v>3941.16</v>
          </cell>
          <cell r="J5053">
            <v>10618.84</v>
          </cell>
          <cell r="K5053" t="str">
            <v>200</v>
          </cell>
        </row>
        <row r="5054">
          <cell r="A5054" t="str">
            <v>110500000</v>
          </cell>
          <cell r="B5054" t="str">
            <v>200C2MO0002</v>
          </cell>
          <cell r="C5054" t="str">
            <v>MODEM [ZYXEL]</v>
          </cell>
          <cell r="D5054" t="str">
            <v>25 ส.ค. 41</v>
          </cell>
          <cell r="E5054">
            <v>14560</v>
          </cell>
          <cell r="F5054">
            <v>0</v>
          </cell>
          <cell r="G5054">
            <v>20</v>
          </cell>
          <cell r="H5054">
            <v>3941.16</v>
          </cell>
          <cell r="I5054">
            <v>3941.16</v>
          </cell>
          <cell r="J5054">
            <v>10618.84</v>
          </cell>
          <cell r="K5054" t="str">
            <v>200</v>
          </cell>
        </row>
        <row r="5055">
          <cell r="A5055" t="str">
            <v>110500000</v>
          </cell>
          <cell r="B5055" t="str">
            <v>200C2RM0001</v>
          </cell>
          <cell r="C5055" t="str">
            <v>REMOTE ACCESS</v>
          </cell>
          <cell r="D5055" t="str">
            <v>25 ส.ค. 41</v>
          </cell>
          <cell r="E5055">
            <v>27000</v>
          </cell>
          <cell r="F5055">
            <v>0</v>
          </cell>
          <cell r="G5055">
            <v>20</v>
          </cell>
          <cell r="H5055">
            <v>7308.52</v>
          </cell>
          <cell r="I5055">
            <v>7308.52</v>
          </cell>
          <cell r="J5055">
            <v>19691.48</v>
          </cell>
          <cell r="K5055" t="str">
            <v>200</v>
          </cell>
        </row>
        <row r="5056">
          <cell r="A5056" t="str">
            <v>110500000</v>
          </cell>
          <cell r="B5056" t="str">
            <v>200C2UP0001</v>
          </cell>
          <cell r="C5056" t="str">
            <v>เครื่องสำรองไฟ UPS รุ่น PB1010P</v>
          </cell>
          <cell r="D5056" t="str">
            <v>21 ธ.ค. 41</v>
          </cell>
          <cell r="E5056">
            <v>16900</v>
          </cell>
          <cell r="F5056">
            <v>0</v>
          </cell>
          <cell r="G5056">
            <v>20</v>
          </cell>
          <cell r="H5056">
            <v>3481.88</v>
          </cell>
          <cell r="I5056">
            <v>3481.88</v>
          </cell>
          <cell r="J5056">
            <v>13418.12</v>
          </cell>
          <cell r="K5056" t="str">
            <v>100</v>
          </cell>
        </row>
        <row r="5057">
          <cell r="A5057" t="str">
            <v>110500000</v>
          </cell>
          <cell r="B5057" t="str">
            <v>201C1MO0001</v>
          </cell>
          <cell r="C5057" t="str">
            <v>MODEM [ZYXEL]</v>
          </cell>
          <cell r="D5057" t="str">
            <v>25 ส.ค. 41</v>
          </cell>
          <cell r="E5057">
            <v>6600</v>
          </cell>
          <cell r="F5057">
            <v>0</v>
          </cell>
          <cell r="G5057">
            <v>20</v>
          </cell>
          <cell r="H5057">
            <v>1786.51</v>
          </cell>
          <cell r="I5057">
            <v>1786.51</v>
          </cell>
          <cell r="J5057">
            <v>4813.49</v>
          </cell>
          <cell r="K5057" t="str">
            <v>201</v>
          </cell>
        </row>
        <row r="5058">
          <cell r="A5058" t="str">
            <v>110500000</v>
          </cell>
          <cell r="B5058" t="str">
            <v>201C2A30001</v>
          </cell>
          <cell r="C5058" t="str">
            <v>CPU200MMX</v>
          </cell>
          <cell r="D5058" t="str">
            <v>23 มิ.ย. 41</v>
          </cell>
          <cell r="E5058">
            <v>36400</v>
          </cell>
          <cell r="F5058">
            <v>0</v>
          </cell>
          <cell r="G5058">
            <v>20</v>
          </cell>
          <cell r="H5058">
            <v>11109.49</v>
          </cell>
          <cell r="I5058">
            <v>11109.49</v>
          </cell>
          <cell r="J5058">
            <v>25290.51</v>
          </cell>
          <cell r="K5058" t="str">
            <v>201</v>
          </cell>
        </row>
        <row r="5059">
          <cell r="A5059" t="str">
            <v>110500000</v>
          </cell>
          <cell r="B5059" t="str">
            <v>201C2A40001</v>
          </cell>
          <cell r="C5059" t="str">
            <v>เครื่องพิมพ์ OKI-390</v>
          </cell>
          <cell r="D5059" t="str">
            <v>29 มิ.ย. 41</v>
          </cell>
          <cell r="E5059">
            <v>14600</v>
          </cell>
          <cell r="F5059">
            <v>0</v>
          </cell>
          <cell r="G5059">
            <v>20</v>
          </cell>
          <cell r="H5059">
            <v>4408</v>
          </cell>
          <cell r="I5059">
            <v>4408</v>
          </cell>
          <cell r="J5059">
            <v>10192</v>
          </cell>
          <cell r="K5059" t="str">
            <v>201</v>
          </cell>
        </row>
        <row r="5060">
          <cell r="A5060" t="str">
            <v>110500000</v>
          </cell>
          <cell r="B5060" t="str">
            <v>202C1MO0001</v>
          </cell>
          <cell r="C5060" t="str">
            <v>MODEM [ZYXEL]</v>
          </cell>
          <cell r="D5060" t="str">
            <v>25 ส.ค. 41</v>
          </cell>
          <cell r="E5060">
            <v>6600</v>
          </cell>
          <cell r="F5060">
            <v>0</v>
          </cell>
          <cell r="G5060">
            <v>20</v>
          </cell>
          <cell r="H5060">
            <v>1786.51</v>
          </cell>
          <cell r="I5060">
            <v>1786.51</v>
          </cell>
          <cell r="J5060">
            <v>4813.49</v>
          </cell>
          <cell r="K5060" t="str">
            <v>202</v>
          </cell>
        </row>
        <row r="5061">
          <cell r="A5061" t="str">
            <v>110500000</v>
          </cell>
          <cell r="B5061" t="str">
            <v>202C2A30001</v>
          </cell>
          <cell r="C5061" t="str">
            <v>CPU200MMX</v>
          </cell>
          <cell r="D5061" t="str">
            <v>23 มิ.ย. 41</v>
          </cell>
          <cell r="E5061">
            <v>36400</v>
          </cell>
          <cell r="F5061">
            <v>0</v>
          </cell>
          <cell r="G5061">
            <v>20</v>
          </cell>
          <cell r="H5061">
            <v>11109.49</v>
          </cell>
          <cell r="I5061">
            <v>11109.49</v>
          </cell>
          <cell r="J5061">
            <v>25290.51</v>
          </cell>
          <cell r="K5061" t="str">
            <v>202</v>
          </cell>
        </row>
        <row r="5062">
          <cell r="A5062" t="str">
            <v>110500000</v>
          </cell>
          <cell r="B5062" t="str">
            <v>202C2A30002</v>
          </cell>
          <cell r="C5062" t="str">
            <v>เครื่องพิมพ์</v>
          </cell>
          <cell r="D5062" t="str">
            <v>23 มิ.ย. 42</v>
          </cell>
          <cell r="E5062">
            <v>14600</v>
          </cell>
          <cell r="F5062">
            <v>0</v>
          </cell>
          <cell r="G5062">
            <v>20</v>
          </cell>
          <cell r="H5062">
            <v>1536</v>
          </cell>
          <cell r="I5062">
            <v>1536</v>
          </cell>
          <cell r="J5062">
            <v>13064</v>
          </cell>
          <cell r="K5062" t="str">
            <v>202</v>
          </cell>
        </row>
        <row r="5063">
          <cell r="A5063" t="str">
            <v>110500000</v>
          </cell>
          <cell r="B5063" t="str">
            <v>202C2A30003</v>
          </cell>
          <cell r="C5063" t="str">
            <v>UPS</v>
          </cell>
          <cell r="D5063" t="str">
            <v>23 มิ.ย. 42</v>
          </cell>
          <cell r="E5063">
            <v>3400</v>
          </cell>
          <cell r="F5063">
            <v>0</v>
          </cell>
          <cell r="G5063">
            <v>20</v>
          </cell>
          <cell r="H5063">
            <v>357.68</v>
          </cell>
          <cell r="I5063">
            <v>357.68</v>
          </cell>
          <cell r="J5063">
            <v>3042.32</v>
          </cell>
          <cell r="K5063" t="str">
            <v>202</v>
          </cell>
        </row>
        <row r="5064">
          <cell r="A5064" t="str">
            <v>110500000</v>
          </cell>
          <cell r="B5064" t="str">
            <v>203C2A30001</v>
          </cell>
          <cell r="C5064" t="str">
            <v>CPU200MMX (IBM)</v>
          </cell>
          <cell r="D5064" t="str">
            <v>25 ส.ค. 41</v>
          </cell>
          <cell r="E5064">
            <v>33700</v>
          </cell>
          <cell r="F5064">
            <v>0</v>
          </cell>
          <cell r="G5064">
            <v>20</v>
          </cell>
          <cell r="H5064">
            <v>9122.08</v>
          </cell>
          <cell r="I5064">
            <v>9122.08</v>
          </cell>
          <cell r="J5064">
            <v>24577.919999999998</v>
          </cell>
          <cell r="K5064" t="str">
            <v>203</v>
          </cell>
        </row>
        <row r="5065">
          <cell r="A5065" t="str">
            <v>110500000</v>
          </cell>
          <cell r="B5065" t="str">
            <v>203C2A40001</v>
          </cell>
          <cell r="C5065" t="str">
            <v>เครื่องพิมพ์ LQ-670</v>
          </cell>
          <cell r="D5065" t="str">
            <v>4 ก.ย. 41</v>
          </cell>
          <cell r="E5065">
            <v>15000</v>
          </cell>
          <cell r="F5065">
            <v>0</v>
          </cell>
          <cell r="G5065">
            <v>20</v>
          </cell>
          <cell r="H5065">
            <v>3978.07</v>
          </cell>
          <cell r="I5065">
            <v>3978.07</v>
          </cell>
          <cell r="J5065">
            <v>11021.93</v>
          </cell>
          <cell r="K5065" t="str">
            <v>203</v>
          </cell>
        </row>
        <row r="5066">
          <cell r="A5066" t="str">
            <v>110500000</v>
          </cell>
          <cell r="B5066" t="str">
            <v>203C2MO0001</v>
          </cell>
          <cell r="C5066" t="str">
            <v>MODEM [ZYXEL]</v>
          </cell>
          <cell r="D5066" t="str">
            <v>25 ส.ค. 41</v>
          </cell>
          <cell r="E5066">
            <v>6600</v>
          </cell>
          <cell r="F5066">
            <v>0</v>
          </cell>
          <cell r="G5066">
            <v>20</v>
          </cell>
          <cell r="H5066">
            <v>1786.51</v>
          </cell>
          <cell r="I5066">
            <v>1786.51</v>
          </cell>
          <cell r="J5066">
            <v>4813.49</v>
          </cell>
          <cell r="K5066" t="str">
            <v>203</v>
          </cell>
        </row>
        <row r="5067">
          <cell r="A5067" t="str">
            <v>110500000</v>
          </cell>
          <cell r="B5067" t="str">
            <v>203C2MO0002</v>
          </cell>
          <cell r="C5067" t="str">
            <v>UPS</v>
          </cell>
          <cell r="D5067" t="str">
            <v>23 มิ.ย. 42</v>
          </cell>
          <cell r="E5067">
            <v>3400</v>
          </cell>
          <cell r="F5067">
            <v>0</v>
          </cell>
          <cell r="G5067">
            <v>20</v>
          </cell>
          <cell r="H5067">
            <v>357.68</v>
          </cell>
          <cell r="I5067">
            <v>357.68</v>
          </cell>
          <cell r="J5067">
            <v>3042.32</v>
          </cell>
          <cell r="K5067" t="str">
            <v>203</v>
          </cell>
        </row>
        <row r="5068">
          <cell r="A5068" t="str">
            <v>110500000</v>
          </cell>
          <cell r="B5068" t="str">
            <v>204C2A30001</v>
          </cell>
          <cell r="C5068" t="str">
            <v>CPU P233MMX[IBM]</v>
          </cell>
          <cell r="D5068" t="str">
            <v>28 ต.ค. 41</v>
          </cell>
          <cell r="E5068">
            <v>34000</v>
          </cell>
          <cell r="F5068">
            <v>0</v>
          </cell>
          <cell r="G5068">
            <v>20</v>
          </cell>
          <cell r="H5068">
            <v>8010.9</v>
          </cell>
          <cell r="I5068">
            <v>8010.9</v>
          </cell>
          <cell r="J5068">
            <v>25989.1</v>
          </cell>
          <cell r="K5068" t="str">
            <v>204</v>
          </cell>
        </row>
        <row r="5069">
          <cell r="A5069" t="str">
            <v>110500000</v>
          </cell>
          <cell r="B5069" t="str">
            <v>204C2A40001</v>
          </cell>
          <cell r="C5069" t="str">
            <v>เครื่องพิมพ์ LQ-670</v>
          </cell>
          <cell r="D5069" t="str">
            <v>30 ต.ค. 41</v>
          </cell>
          <cell r="E5069">
            <v>14900</v>
          </cell>
          <cell r="F5069">
            <v>0</v>
          </cell>
          <cell r="G5069">
            <v>20</v>
          </cell>
          <cell r="H5069">
            <v>3494.38</v>
          </cell>
          <cell r="I5069">
            <v>3494.38</v>
          </cell>
          <cell r="J5069">
            <v>11405.62</v>
          </cell>
          <cell r="K5069" t="str">
            <v>204</v>
          </cell>
        </row>
        <row r="5070">
          <cell r="A5070" t="str">
            <v>110500000</v>
          </cell>
          <cell r="B5070" t="str">
            <v>204C2MC0001</v>
          </cell>
          <cell r="C5070" t="str">
            <v>เครื่องสำรองไฟ</v>
          </cell>
          <cell r="D5070" t="str">
            <v>13 พ.ค. 42</v>
          </cell>
          <cell r="E5070">
            <v>3400</v>
          </cell>
          <cell r="F5070">
            <v>0</v>
          </cell>
          <cell r="G5070">
            <v>20</v>
          </cell>
          <cell r="H5070">
            <v>434.07</v>
          </cell>
          <cell r="I5070">
            <v>434.07</v>
          </cell>
          <cell r="J5070">
            <v>2965.93</v>
          </cell>
          <cell r="K5070" t="str">
            <v>204</v>
          </cell>
        </row>
        <row r="5071">
          <cell r="A5071" t="str">
            <v>110500000</v>
          </cell>
          <cell r="B5071" t="str">
            <v>204C2MO0001</v>
          </cell>
          <cell r="C5071" t="str">
            <v>MODEM [ZYXEL]</v>
          </cell>
          <cell r="D5071" t="str">
            <v>20 ต.ค. 41</v>
          </cell>
          <cell r="E5071">
            <v>3627.27</v>
          </cell>
          <cell r="F5071">
            <v>0</v>
          </cell>
          <cell r="G5071">
            <v>20</v>
          </cell>
          <cell r="H5071">
            <v>870.53</v>
          </cell>
          <cell r="I5071">
            <v>870.53</v>
          </cell>
          <cell r="J5071">
            <v>2756.74</v>
          </cell>
          <cell r="K5071" t="str">
            <v>204</v>
          </cell>
        </row>
        <row r="5072">
          <cell r="A5072" t="str">
            <v>110500000</v>
          </cell>
          <cell r="B5072" t="str">
            <v>205C2A30001</v>
          </cell>
          <cell r="C5072" t="str">
            <v>CPU P233MMX[IBM]</v>
          </cell>
          <cell r="D5072" t="str">
            <v>28 ต.ค. 41</v>
          </cell>
          <cell r="E5072">
            <v>34000</v>
          </cell>
          <cell r="F5072">
            <v>0</v>
          </cell>
          <cell r="G5072">
            <v>20</v>
          </cell>
          <cell r="H5072">
            <v>8010.9</v>
          </cell>
          <cell r="I5072">
            <v>8010.9</v>
          </cell>
          <cell r="J5072">
            <v>25989.1</v>
          </cell>
          <cell r="K5072" t="str">
            <v>205</v>
          </cell>
        </row>
        <row r="5073">
          <cell r="A5073" t="str">
            <v>110500000</v>
          </cell>
          <cell r="B5073" t="str">
            <v>205C2A40001</v>
          </cell>
          <cell r="C5073" t="str">
            <v>เครื่องพิมพ์ LQ-670</v>
          </cell>
          <cell r="D5073" t="str">
            <v>30 ต.ค. 41</v>
          </cell>
          <cell r="E5073">
            <v>14900</v>
          </cell>
          <cell r="F5073">
            <v>0</v>
          </cell>
          <cell r="G5073">
            <v>20</v>
          </cell>
          <cell r="H5073">
            <v>3494.38</v>
          </cell>
          <cell r="I5073">
            <v>3494.38</v>
          </cell>
          <cell r="J5073">
            <v>11405.62</v>
          </cell>
          <cell r="K5073" t="str">
            <v>205</v>
          </cell>
        </row>
        <row r="5074">
          <cell r="A5074" t="str">
            <v>110500000</v>
          </cell>
          <cell r="B5074" t="str">
            <v>205C2MO0001</v>
          </cell>
          <cell r="C5074" t="str">
            <v>MODEM [ZYXEL]</v>
          </cell>
          <cell r="D5074" t="str">
            <v>20 ต.ค. 41</v>
          </cell>
          <cell r="E5074">
            <v>3627.27</v>
          </cell>
          <cell r="F5074">
            <v>0</v>
          </cell>
          <cell r="G5074">
            <v>20</v>
          </cell>
          <cell r="H5074">
            <v>870.53</v>
          </cell>
          <cell r="I5074">
            <v>870.53</v>
          </cell>
          <cell r="J5074">
            <v>2756.74</v>
          </cell>
          <cell r="K5074" t="str">
            <v>205</v>
          </cell>
        </row>
        <row r="5075">
          <cell r="A5075" t="str">
            <v>110500000</v>
          </cell>
          <cell r="B5075" t="str">
            <v>205C2MO0002</v>
          </cell>
          <cell r="C5075" t="str">
            <v>UPS</v>
          </cell>
          <cell r="D5075" t="str">
            <v>23 มิ.ย. 42</v>
          </cell>
          <cell r="E5075">
            <v>3400</v>
          </cell>
          <cell r="F5075">
            <v>0</v>
          </cell>
          <cell r="G5075">
            <v>20</v>
          </cell>
          <cell r="H5075">
            <v>357.68</v>
          </cell>
          <cell r="I5075">
            <v>357.68</v>
          </cell>
          <cell r="J5075">
            <v>3042.32</v>
          </cell>
          <cell r="K5075" t="str">
            <v>205</v>
          </cell>
        </row>
        <row r="5076">
          <cell r="A5076" t="str">
            <v>110500000</v>
          </cell>
          <cell r="B5076" t="str">
            <v>206C2A30001</v>
          </cell>
          <cell r="C5076" t="str">
            <v>CPU200MMX</v>
          </cell>
          <cell r="D5076" t="str">
            <v>23 มิ.ย. 41</v>
          </cell>
          <cell r="E5076">
            <v>36400</v>
          </cell>
          <cell r="F5076">
            <v>0</v>
          </cell>
          <cell r="G5076">
            <v>20</v>
          </cell>
          <cell r="H5076">
            <v>11109.49</v>
          </cell>
          <cell r="I5076">
            <v>11109.49</v>
          </cell>
          <cell r="J5076">
            <v>25290.51</v>
          </cell>
          <cell r="K5076" t="str">
            <v>206</v>
          </cell>
        </row>
        <row r="5077">
          <cell r="A5077" t="str">
            <v>110500000</v>
          </cell>
          <cell r="B5077" t="str">
            <v>206C2A40001</v>
          </cell>
          <cell r="C5077" t="str">
            <v>เครื่องพิมพ์ LQ-670</v>
          </cell>
          <cell r="D5077" t="str">
            <v>30 ต.ค. 41</v>
          </cell>
          <cell r="E5077">
            <v>14900</v>
          </cell>
          <cell r="F5077">
            <v>0</v>
          </cell>
          <cell r="G5077">
            <v>20</v>
          </cell>
          <cell r="H5077">
            <v>3494.38</v>
          </cell>
          <cell r="I5077">
            <v>3494.38</v>
          </cell>
          <cell r="J5077">
            <v>11405.62</v>
          </cell>
          <cell r="K5077" t="str">
            <v>206</v>
          </cell>
        </row>
        <row r="5078">
          <cell r="A5078" t="str">
            <v>110500000</v>
          </cell>
          <cell r="B5078" t="str">
            <v>206C2MO0001</v>
          </cell>
          <cell r="C5078" t="str">
            <v>MODEM [ZYXEL]</v>
          </cell>
          <cell r="D5078" t="str">
            <v>20 ต.ค. 41</v>
          </cell>
          <cell r="E5078">
            <v>3627.27</v>
          </cell>
          <cell r="F5078">
            <v>0</v>
          </cell>
          <cell r="G5078">
            <v>20</v>
          </cell>
          <cell r="H5078">
            <v>870.53</v>
          </cell>
          <cell r="I5078">
            <v>870.53</v>
          </cell>
          <cell r="J5078">
            <v>2756.74</v>
          </cell>
          <cell r="K5078" t="str">
            <v>206</v>
          </cell>
        </row>
        <row r="5079">
          <cell r="A5079" t="str">
            <v>110500000</v>
          </cell>
          <cell r="B5079" t="str">
            <v>206C2MO0002</v>
          </cell>
          <cell r="C5079" t="str">
            <v>UPS</v>
          </cell>
          <cell r="D5079" t="str">
            <v>23 มิ.ย. 42</v>
          </cell>
          <cell r="E5079">
            <v>3400</v>
          </cell>
          <cell r="F5079">
            <v>0</v>
          </cell>
          <cell r="G5079">
            <v>20</v>
          </cell>
          <cell r="H5079">
            <v>357.68</v>
          </cell>
          <cell r="I5079">
            <v>357.68</v>
          </cell>
          <cell r="J5079">
            <v>3042.32</v>
          </cell>
          <cell r="K5079" t="str">
            <v>206</v>
          </cell>
        </row>
        <row r="5080">
          <cell r="A5080" t="str">
            <v>110500000</v>
          </cell>
          <cell r="B5080" t="str">
            <v>207C2A30001</v>
          </cell>
          <cell r="C5080" t="str">
            <v>CPU200MMX</v>
          </cell>
          <cell r="D5080" t="str">
            <v>23 มิ.ย. 41</v>
          </cell>
          <cell r="E5080">
            <v>36400</v>
          </cell>
          <cell r="F5080">
            <v>0</v>
          </cell>
          <cell r="G5080">
            <v>20</v>
          </cell>
          <cell r="H5080">
            <v>11109.49</v>
          </cell>
          <cell r="I5080">
            <v>11109.49</v>
          </cell>
          <cell r="J5080">
            <v>25290.51</v>
          </cell>
          <cell r="K5080" t="str">
            <v>207</v>
          </cell>
        </row>
        <row r="5081">
          <cell r="A5081" t="str">
            <v>110500000</v>
          </cell>
          <cell r="B5081" t="str">
            <v>207C2A40001</v>
          </cell>
          <cell r="C5081" t="str">
            <v>เครื่องพิมพ์ LQ-670</v>
          </cell>
          <cell r="D5081" t="str">
            <v>30 ต.ค. 41</v>
          </cell>
          <cell r="E5081">
            <v>14900</v>
          </cell>
          <cell r="F5081">
            <v>0</v>
          </cell>
          <cell r="G5081">
            <v>20</v>
          </cell>
          <cell r="H5081">
            <v>3494.38</v>
          </cell>
          <cell r="I5081">
            <v>3494.38</v>
          </cell>
          <cell r="J5081">
            <v>11405.62</v>
          </cell>
          <cell r="K5081" t="str">
            <v>207</v>
          </cell>
        </row>
        <row r="5082">
          <cell r="A5082" t="str">
            <v>110500000</v>
          </cell>
          <cell r="B5082" t="str">
            <v>207C2MO0001</v>
          </cell>
          <cell r="C5082" t="str">
            <v>MODEM [ZYXEL]</v>
          </cell>
          <cell r="D5082" t="str">
            <v>20 ต.ค. 41</v>
          </cell>
          <cell r="E5082">
            <v>3627.27</v>
          </cell>
          <cell r="F5082">
            <v>0</v>
          </cell>
          <cell r="G5082">
            <v>20</v>
          </cell>
          <cell r="H5082">
            <v>870.53</v>
          </cell>
          <cell r="I5082">
            <v>870.53</v>
          </cell>
          <cell r="J5082">
            <v>2756.74</v>
          </cell>
          <cell r="K5082" t="str">
            <v>207</v>
          </cell>
        </row>
        <row r="5083">
          <cell r="A5083" t="str">
            <v>110500000</v>
          </cell>
          <cell r="B5083" t="str">
            <v>207C2MO0002</v>
          </cell>
          <cell r="C5083" t="str">
            <v>UPS</v>
          </cell>
          <cell r="D5083" t="str">
            <v>23 มิ.ย. 42</v>
          </cell>
          <cell r="E5083">
            <v>3400</v>
          </cell>
          <cell r="F5083">
            <v>0</v>
          </cell>
          <cell r="G5083">
            <v>20</v>
          </cell>
          <cell r="H5083">
            <v>357.68</v>
          </cell>
          <cell r="I5083">
            <v>357.68</v>
          </cell>
          <cell r="J5083">
            <v>3042.32</v>
          </cell>
          <cell r="K5083" t="str">
            <v>207</v>
          </cell>
        </row>
        <row r="5084">
          <cell r="A5084" t="str">
            <v>110500000</v>
          </cell>
          <cell r="B5084" t="str">
            <v>300C2A30001</v>
          </cell>
          <cell r="C5084" t="str">
            <v>CPU200MMX</v>
          </cell>
          <cell r="D5084" t="str">
            <v>30 ต.ค. 41</v>
          </cell>
          <cell r="E5084">
            <v>34000</v>
          </cell>
          <cell r="F5084">
            <v>0</v>
          </cell>
          <cell r="G5084">
            <v>20</v>
          </cell>
          <cell r="H5084">
            <v>2906.28</v>
          </cell>
          <cell r="I5084">
            <v>2906.28</v>
          </cell>
          <cell r="J5084">
            <v>0</v>
          </cell>
          <cell r="K5084" t="str">
            <v>300</v>
          </cell>
        </row>
        <row r="5085">
          <cell r="A5085" t="str">
            <v>110500000</v>
          </cell>
          <cell r="B5085" t="str">
            <v>300C2A30002</v>
          </cell>
          <cell r="C5085" t="str">
            <v>CPU200MMX</v>
          </cell>
          <cell r="D5085" t="str">
            <v>30 ต.ค. 41</v>
          </cell>
          <cell r="E5085">
            <v>34000</v>
          </cell>
          <cell r="F5085">
            <v>0</v>
          </cell>
          <cell r="G5085">
            <v>20</v>
          </cell>
          <cell r="H5085">
            <v>7973.64</v>
          </cell>
          <cell r="I5085">
            <v>7973.64</v>
          </cell>
          <cell r="J5085">
            <v>26026.36</v>
          </cell>
          <cell r="K5085" t="str">
            <v>300</v>
          </cell>
        </row>
        <row r="5086">
          <cell r="A5086" t="str">
            <v>110500000</v>
          </cell>
          <cell r="B5086" t="str">
            <v>300C2A30003</v>
          </cell>
          <cell r="C5086" t="str">
            <v>CPU200MMX</v>
          </cell>
          <cell r="D5086" t="str">
            <v>30 ต.ค. 41</v>
          </cell>
          <cell r="E5086">
            <v>34000</v>
          </cell>
          <cell r="F5086">
            <v>0</v>
          </cell>
          <cell r="G5086">
            <v>20</v>
          </cell>
          <cell r="H5086">
            <v>7973.64</v>
          </cell>
          <cell r="I5086">
            <v>7973.64</v>
          </cell>
          <cell r="J5086">
            <v>26026.36</v>
          </cell>
          <cell r="K5086" t="str">
            <v>300</v>
          </cell>
        </row>
        <row r="5087">
          <cell r="A5087" t="str">
            <v>110500000</v>
          </cell>
          <cell r="B5087" t="str">
            <v>300C2A30004</v>
          </cell>
          <cell r="C5087" t="str">
            <v>เครื่อง SERVER</v>
          </cell>
          <cell r="D5087" t="str">
            <v>20 มิ.ย. 41</v>
          </cell>
          <cell r="E5087">
            <v>132050</v>
          </cell>
          <cell r="F5087">
            <v>0</v>
          </cell>
          <cell r="G5087">
            <v>20</v>
          </cell>
          <cell r="H5087">
            <v>20838.560000000001</v>
          </cell>
          <cell r="I5087">
            <v>20838.560000000001</v>
          </cell>
          <cell r="J5087">
            <v>0</v>
          </cell>
          <cell r="K5087" t="str">
            <v>300</v>
          </cell>
        </row>
        <row r="5088">
          <cell r="A5088" t="str">
            <v>110500000</v>
          </cell>
          <cell r="B5088" t="str">
            <v>300C2A40001</v>
          </cell>
          <cell r="C5088" t="str">
            <v>PRINTER OKI-591</v>
          </cell>
          <cell r="D5088" t="str">
            <v>29 มิ.ย. 41</v>
          </cell>
          <cell r="E5088">
            <v>22000</v>
          </cell>
          <cell r="F5088">
            <v>0</v>
          </cell>
          <cell r="G5088">
            <v>20</v>
          </cell>
          <cell r="H5088">
            <v>3363.28</v>
          </cell>
          <cell r="I5088">
            <v>3363.28</v>
          </cell>
          <cell r="J5088">
            <v>0</v>
          </cell>
          <cell r="K5088" t="str">
            <v>IT</v>
          </cell>
        </row>
        <row r="5089">
          <cell r="A5089" t="str">
            <v>110500000</v>
          </cell>
          <cell r="B5089" t="str">
            <v>300C2MC0001</v>
          </cell>
          <cell r="C5089" t="str">
            <v>คอมพิเตอร์</v>
          </cell>
          <cell r="D5089" t="str">
            <v>23 เม.ย. 42</v>
          </cell>
          <cell r="E5089">
            <v>93500</v>
          </cell>
          <cell r="F5089">
            <v>0</v>
          </cell>
          <cell r="G5089">
            <v>20</v>
          </cell>
          <cell r="H5089">
            <v>12961.93</v>
          </cell>
          <cell r="I5089">
            <v>12961.93</v>
          </cell>
          <cell r="J5089">
            <v>80538.070000000007</v>
          </cell>
          <cell r="K5089" t="str">
            <v>300</v>
          </cell>
        </row>
        <row r="5090">
          <cell r="A5090" t="str">
            <v>110500000</v>
          </cell>
          <cell r="B5090" t="str">
            <v>300C2MC0002</v>
          </cell>
          <cell r="C5090" t="str">
            <v>คอมพิเตอร์</v>
          </cell>
          <cell r="D5090" t="str">
            <v>23 เม.ย. 42</v>
          </cell>
          <cell r="E5090">
            <v>33200</v>
          </cell>
          <cell r="F5090">
            <v>0</v>
          </cell>
          <cell r="G5090">
            <v>20</v>
          </cell>
          <cell r="H5090">
            <v>4602.53</v>
          </cell>
          <cell r="I5090">
            <v>4602.53</v>
          </cell>
          <cell r="J5090">
            <v>28597.47</v>
          </cell>
          <cell r="K5090" t="str">
            <v>300</v>
          </cell>
        </row>
        <row r="5091">
          <cell r="A5091" t="str">
            <v>110500000</v>
          </cell>
          <cell r="B5091" t="str">
            <v>300C2MC0003</v>
          </cell>
          <cell r="C5091" t="str">
            <v>ปริ้นเตอร์</v>
          </cell>
          <cell r="D5091" t="str">
            <v>23 เม.ย. 42</v>
          </cell>
          <cell r="E5091">
            <v>18000</v>
          </cell>
          <cell r="F5091">
            <v>0</v>
          </cell>
          <cell r="G5091">
            <v>20</v>
          </cell>
          <cell r="H5091">
            <v>2495.3200000000002</v>
          </cell>
          <cell r="I5091">
            <v>2495.3200000000002</v>
          </cell>
          <cell r="J5091">
            <v>15504.68</v>
          </cell>
          <cell r="K5091" t="str">
            <v>300</v>
          </cell>
        </row>
        <row r="5092">
          <cell r="A5092" t="str">
            <v>110500000</v>
          </cell>
          <cell r="B5092" t="str">
            <v>300C2MO0001</v>
          </cell>
          <cell r="C5092" t="str">
            <v>MODEM [ZYXEL] 14500</v>
          </cell>
          <cell r="D5092" t="str">
            <v>25 ส.ค. 41</v>
          </cell>
          <cell r="E5092">
            <v>14560</v>
          </cell>
          <cell r="F5092">
            <v>0</v>
          </cell>
          <cell r="G5092">
            <v>20</v>
          </cell>
          <cell r="H5092">
            <v>3941.16</v>
          </cell>
          <cell r="I5092">
            <v>3941.16</v>
          </cell>
          <cell r="J5092">
            <v>10618.84</v>
          </cell>
          <cell r="K5092" t="str">
            <v>300</v>
          </cell>
        </row>
        <row r="5093">
          <cell r="A5093" t="str">
            <v>110500000</v>
          </cell>
          <cell r="B5093" t="str">
            <v>300C2MO0002</v>
          </cell>
          <cell r="C5093" t="str">
            <v>MODEM [ZYXEL] 14500</v>
          </cell>
          <cell r="D5093" t="str">
            <v>25 ส.ค. 41</v>
          </cell>
          <cell r="E5093">
            <v>14560</v>
          </cell>
          <cell r="F5093">
            <v>0</v>
          </cell>
          <cell r="G5093">
            <v>20</v>
          </cell>
          <cell r="H5093">
            <v>3941.16</v>
          </cell>
          <cell r="I5093">
            <v>3941.16</v>
          </cell>
          <cell r="J5093">
            <v>10618.84</v>
          </cell>
          <cell r="K5093" t="str">
            <v>300</v>
          </cell>
        </row>
        <row r="5094">
          <cell r="A5094" t="str">
            <v>110500000</v>
          </cell>
          <cell r="B5094" t="str">
            <v>300C2RM0001</v>
          </cell>
          <cell r="C5094" t="str">
            <v>REMOTE ACCESS</v>
          </cell>
          <cell r="D5094" t="str">
            <v>25 ส.ค. 41</v>
          </cell>
          <cell r="E5094">
            <v>27000</v>
          </cell>
          <cell r="F5094">
            <v>0</v>
          </cell>
          <cell r="G5094">
            <v>20</v>
          </cell>
          <cell r="H5094">
            <v>7308.52</v>
          </cell>
          <cell r="I5094">
            <v>7308.52</v>
          </cell>
          <cell r="J5094">
            <v>19691.48</v>
          </cell>
          <cell r="K5094" t="str">
            <v>300</v>
          </cell>
        </row>
        <row r="5095">
          <cell r="A5095" t="str">
            <v>110500000</v>
          </cell>
          <cell r="B5095" t="str">
            <v>300C2UP0002</v>
          </cell>
          <cell r="C5095" t="str">
            <v>UPS POWBACK MODEL PB-SERIOUS 1 KVA</v>
          </cell>
          <cell r="D5095" t="str">
            <v>10 ก.ค. 41</v>
          </cell>
          <cell r="E5095">
            <v>16900</v>
          </cell>
          <cell r="F5095">
            <v>0</v>
          </cell>
          <cell r="G5095">
            <v>20</v>
          </cell>
          <cell r="H5095">
            <v>5000.58</v>
          </cell>
          <cell r="I5095">
            <v>5000.58</v>
          </cell>
          <cell r="J5095">
            <v>11899.42</v>
          </cell>
          <cell r="K5095" t="str">
            <v>300</v>
          </cell>
        </row>
        <row r="5096">
          <cell r="A5096" t="str">
            <v>110500000</v>
          </cell>
          <cell r="B5096" t="str">
            <v>301C1MC0001</v>
          </cell>
          <cell r="C5096" t="str">
            <v>เครื่องสำรองไฟ</v>
          </cell>
          <cell r="D5096" t="str">
            <v>13 พ.ค. 42</v>
          </cell>
          <cell r="E5096">
            <v>3400</v>
          </cell>
          <cell r="F5096">
            <v>0</v>
          </cell>
          <cell r="G5096">
            <v>20</v>
          </cell>
          <cell r="H5096">
            <v>434.07</v>
          </cell>
          <cell r="I5096">
            <v>434.07</v>
          </cell>
          <cell r="J5096">
            <v>2965.93</v>
          </cell>
          <cell r="K5096" t="str">
            <v>805</v>
          </cell>
        </row>
        <row r="5097">
          <cell r="A5097" t="str">
            <v>110500000</v>
          </cell>
          <cell r="B5097" t="str">
            <v>301C1MO0001</v>
          </cell>
          <cell r="C5097" t="str">
            <v>MODEM [ZYXEL]</v>
          </cell>
          <cell r="D5097" t="str">
            <v>25 ส.ค. 41</v>
          </cell>
          <cell r="E5097">
            <v>6600</v>
          </cell>
          <cell r="F5097">
            <v>0</v>
          </cell>
          <cell r="G5097">
            <v>20</v>
          </cell>
          <cell r="H5097">
            <v>1786.51</v>
          </cell>
          <cell r="I5097">
            <v>1786.51</v>
          </cell>
          <cell r="J5097">
            <v>4813.49</v>
          </cell>
          <cell r="K5097" t="str">
            <v>301</v>
          </cell>
        </row>
        <row r="5098">
          <cell r="A5098" t="str">
            <v>110500000</v>
          </cell>
          <cell r="B5098" t="str">
            <v>301C2A30001</v>
          </cell>
          <cell r="C5098" t="str">
            <v>CPU200MMX</v>
          </cell>
          <cell r="D5098" t="str">
            <v>23 มิ.ย. 41</v>
          </cell>
          <cell r="E5098">
            <v>36400</v>
          </cell>
          <cell r="F5098">
            <v>0</v>
          </cell>
          <cell r="G5098">
            <v>20</v>
          </cell>
          <cell r="H5098">
            <v>11109.49</v>
          </cell>
          <cell r="I5098">
            <v>11109.49</v>
          </cell>
          <cell r="J5098">
            <v>25290.51</v>
          </cell>
          <cell r="K5098" t="str">
            <v>301</v>
          </cell>
        </row>
        <row r="5099">
          <cell r="A5099" t="str">
            <v>110500000</v>
          </cell>
          <cell r="B5099" t="str">
            <v>301C2A30002</v>
          </cell>
          <cell r="C5099" t="str">
            <v>UPS</v>
          </cell>
          <cell r="D5099" t="str">
            <v>23 มิ.ย. 42</v>
          </cell>
          <cell r="E5099">
            <v>3400</v>
          </cell>
          <cell r="F5099">
            <v>0</v>
          </cell>
          <cell r="G5099">
            <v>20</v>
          </cell>
          <cell r="H5099">
            <v>357.68</v>
          </cell>
          <cell r="I5099">
            <v>357.68</v>
          </cell>
          <cell r="J5099">
            <v>3042.32</v>
          </cell>
          <cell r="K5099" t="str">
            <v>301</v>
          </cell>
        </row>
        <row r="5100">
          <cell r="A5100" t="str">
            <v>110500000</v>
          </cell>
          <cell r="B5100" t="str">
            <v>301C2A40001</v>
          </cell>
          <cell r="C5100" t="str">
            <v>เครื่องพิมพ์ OKI-390</v>
          </cell>
          <cell r="D5100" t="str">
            <v>29 มิ.ย. 41</v>
          </cell>
          <cell r="E5100">
            <v>14600</v>
          </cell>
          <cell r="F5100">
            <v>0</v>
          </cell>
          <cell r="G5100">
            <v>20</v>
          </cell>
          <cell r="H5100">
            <v>4408</v>
          </cell>
          <cell r="I5100">
            <v>4408</v>
          </cell>
          <cell r="J5100">
            <v>10192</v>
          </cell>
          <cell r="K5100" t="str">
            <v>301</v>
          </cell>
        </row>
        <row r="5101">
          <cell r="A5101" t="str">
            <v>110500000</v>
          </cell>
          <cell r="B5101" t="str">
            <v>302C2A30001</v>
          </cell>
          <cell r="C5101" t="str">
            <v>CPU200MMX (IBM)</v>
          </cell>
          <cell r="D5101" t="str">
            <v>25 ก.ค. 41</v>
          </cell>
          <cell r="E5101">
            <v>33700</v>
          </cell>
          <cell r="F5101">
            <v>0</v>
          </cell>
          <cell r="G5101">
            <v>20</v>
          </cell>
          <cell r="H5101">
            <v>9694.52</v>
          </cell>
          <cell r="I5101">
            <v>9694.52</v>
          </cell>
          <cell r="J5101">
            <v>24005.48</v>
          </cell>
          <cell r="K5101" t="str">
            <v>302</v>
          </cell>
        </row>
        <row r="5102">
          <cell r="A5102" t="str">
            <v>110500000</v>
          </cell>
          <cell r="B5102" t="str">
            <v>302C2A40001</v>
          </cell>
          <cell r="C5102" t="str">
            <v>เครื่องพิมพ์ LQ-670</v>
          </cell>
          <cell r="D5102" t="str">
            <v>4 ก.ย. 41</v>
          </cell>
          <cell r="E5102">
            <v>15000</v>
          </cell>
          <cell r="F5102">
            <v>0</v>
          </cell>
          <cell r="G5102">
            <v>20</v>
          </cell>
          <cell r="H5102">
            <v>3978.07</v>
          </cell>
          <cell r="I5102">
            <v>3978.07</v>
          </cell>
          <cell r="J5102">
            <v>11021.93</v>
          </cell>
          <cell r="K5102" t="str">
            <v>302</v>
          </cell>
        </row>
        <row r="5103">
          <cell r="A5103" t="str">
            <v>110500000</v>
          </cell>
          <cell r="B5103" t="str">
            <v>302C2MO0001</v>
          </cell>
          <cell r="C5103" t="str">
            <v>MODEM [ZYXEL]</v>
          </cell>
          <cell r="D5103" t="str">
            <v>25 ส.ค. 41</v>
          </cell>
          <cell r="E5103">
            <v>6600</v>
          </cell>
          <cell r="F5103">
            <v>0</v>
          </cell>
          <cell r="G5103">
            <v>20</v>
          </cell>
          <cell r="H5103">
            <v>1786.51</v>
          </cell>
          <cell r="I5103">
            <v>1786.51</v>
          </cell>
          <cell r="J5103">
            <v>4813.49</v>
          </cell>
          <cell r="K5103" t="str">
            <v>302</v>
          </cell>
        </row>
        <row r="5104">
          <cell r="A5104" t="str">
            <v>110500000</v>
          </cell>
          <cell r="B5104" t="str">
            <v>303C2A30001</v>
          </cell>
          <cell r="C5104" t="str">
            <v>CPU200MMX (IBM)</v>
          </cell>
          <cell r="D5104" t="str">
            <v>25 ก.ค. 41</v>
          </cell>
          <cell r="E5104">
            <v>33700</v>
          </cell>
          <cell r="F5104">
            <v>0</v>
          </cell>
          <cell r="G5104">
            <v>20</v>
          </cell>
          <cell r="H5104">
            <v>9694.52</v>
          </cell>
          <cell r="I5104">
            <v>9694.52</v>
          </cell>
          <cell r="J5104">
            <v>24005.48</v>
          </cell>
          <cell r="K5104" t="str">
            <v>303</v>
          </cell>
        </row>
        <row r="5105">
          <cell r="A5105" t="str">
            <v>110500000</v>
          </cell>
          <cell r="B5105" t="str">
            <v>303C2A40001</v>
          </cell>
          <cell r="C5105" t="str">
            <v>เครื่องพิมพ์ LQ-670</v>
          </cell>
          <cell r="D5105" t="str">
            <v>4 ก.ย. 41</v>
          </cell>
          <cell r="E5105">
            <v>15000</v>
          </cell>
          <cell r="F5105">
            <v>0</v>
          </cell>
          <cell r="G5105">
            <v>20</v>
          </cell>
          <cell r="H5105">
            <v>3978.07</v>
          </cell>
          <cell r="I5105">
            <v>3978.07</v>
          </cell>
          <cell r="J5105">
            <v>11021.93</v>
          </cell>
          <cell r="K5105" t="str">
            <v>303</v>
          </cell>
        </row>
        <row r="5106">
          <cell r="A5106" t="str">
            <v>110500000</v>
          </cell>
          <cell r="B5106" t="str">
            <v>303C2MO0001</v>
          </cell>
          <cell r="C5106" t="str">
            <v>MODEM [ZYXEL]</v>
          </cell>
          <cell r="D5106" t="str">
            <v>25 ส.ค. 41</v>
          </cell>
          <cell r="E5106">
            <v>6600</v>
          </cell>
          <cell r="F5106">
            <v>0</v>
          </cell>
          <cell r="G5106">
            <v>20</v>
          </cell>
          <cell r="H5106">
            <v>1786.51</v>
          </cell>
          <cell r="I5106">
            <v>1786.51</v>
          </cell>
          <cell r="J5106">
            <v>4813.49</v>
          </cell>
          <cell r="K5106" t="str">
            <v>303</v>
          </cell>
        </row>
        <row r="5107">
          <cell r="A5107" t="str">
            <v>110500000</v>
          </cell>
          <cell r="B5107" t="str">
            <v>304C2A30001</v>
          </cell>
          <cell r="C5107" t="str">
            <v>CPU P233MMX[IBM]</v>
          </cell>
          <cell r="D5107" t="str">
            <v>28 ต.ค. 41</v>
          </cell>
          <cell r="E5107">
            <v>34000</v>
          </cell>
          <cell r="F5107">
            <v>0</v>
          </cell>
          <cell r="G5107">
            <v>20</v>
          </cell>
          <cell r="H5107">
            <v>8010.9</v>
          </cell>
          <cell r="I5107">
            <v>8010.9</v>
          </cell>
          <cell r="J5107">
            <v>25989.1</v>
          </cell>
          <cell r="K5107" t="str">
            <v>304</v>
          </cell>
        </row>
        <row r="5108">
          <cell r="A5108" t="str">
            <v>110500000</v>
          </cell>
          <cell r="B5108" t="str">
            <v>304C2A40001</v>
          </cell>
          <cell r="C5108" t="str">
            <v>เครื่องพิมพ์ LQ-670</v>
          </cell>
          <cell r="D5108" t="str">
            <v>30 ต.ค. 41</v>
          </cell>
          <cell r="E5108">
            <v>14900</v>
          </cell>
          <cell r="F5108">
            <v>0</v>
          </cell>
          <cell r="G5108">
            <v>20</v>
          </cell>
          <cell r="H5108">
            <v>3494.38</v>
          </cell>
          <cell r="I5108">
            <v>3494.38</v>
          </cell>
          <cell r="J5108">
            <v>11405.62</v>
          </cell>
          <cell r="K5108" t="str">
            <v>304</v>
          </cell>
        </row>
        <row r="5109">
          <cell r="A5109" t="str">
            <v>110500000</v>
          </cell>
          <cell r="B5109" t="str">
            <v>304C2MO0001</v>
          </cell>
          <cell r="C5109" t="str">
            <v>MODEM [ZYXEL]</v>
          </cell>
          <cell r="D5109" t="str">
            <v>20 ต.ค. 41</v>
          </cell>
          <cell r="E5109">
            <v>3627.27</v>
          </cell>
          <cell r="F5109">
            <v>0</v>
          </cell>
          <cell r="G5109">
            <v>20</v>
          </cell>
          <cell r="H5109">
            <v>870.53</v>
          </cell>
          <cell r="I5109">
            <v>870.53</v>
          </cell>
          <cell r="J5109">
            <v>2756.74</v>
          </cell>
          <cell r="K5109" t="str">
            <v>304</v>
          </cell>
        </row>
        <row r="5110">
          <cell r="A5110" t="str">
            <v>110500000</v>
          </cell>
          <cell r="B5110" t="str">
            <v>305C2A30001</v>
          </cell>
          <cell r="C5110" t="str">
            <v>CPU200MMX</v>
          </cell>
          <cell r="D5110" t="str">
            <v>23 มิ.ย. 41</v>
          </cell>
          <cell r="E5110">
            <v>36400</v>
          </cell>
          <cell r="F5110">
            <v>0</v>
          </cell>
          <cell r="G5110">
            <v>20</v>
          </cell>
          <cell r="H5110">
            <v>11109.49</v>
          </cell>
          <cell r="I5110">
            <v>11109.49</v>
          </cell>
          <cell r="J5110">
            <v>25290.51</v>
          </cell>
          <cell r="K5110" t="str">
            <v>305</v>
          </cell>
        </row>
        <row r="5111">
          <cell r="A5111" t="str">
            <v>110500000</v>
          </cell>
          <cell r="B5111" t="str">
            <v>305C2A40001</v>
          </cell>
          <cell r="C5111" t="str">
            <v>เครื่องพิมพ์ LQ-670</v>
          </cell>
          <cell r="D5111" t="str">
            <v>30 ต.ค. 41</v>
          </cell>
          <cell r="E5111">
            <v>14900</v>
          </cell>
          <cell r="F5111">
            <v>0</v>
          </cell>
          <cell r="G5111">
            <v>20</v>
          </cell>
          <cell r="H5111">
            <v>3494.38</v>
          </cell>
          <cell r="I5111">
            <v>3494.38</v>
          </cell>
          <cell r="J5111">
            <v>11405.62</v>
          </cell>
          <cell r="K5111" t="str">
            <v>305</v>
          </cell>
        </row>
        <row r="5112">
          <cell r="A5112" t="str">
            <v>110500000</v>
          </cell>
          <cell r="B5112" t="str">
            <v>305C2MO0001</v>
          </cell>
          <cell r="C5112" t="str">
            <v>MODEM [ZYXEL]</v>
          </cell>
          <cell r="D5112" t="str">
            <v>20 ต.ค. 41</v>
          </cell>
          <cell r="E5112">
            <v>3627.27</v>
          </cell>
          <cell r="F5112">
            <v>0</v>
          </cell>
          <cell r="G5112">
            <v>20</v>
          </cell>
          <cell r="H5112">
            <v>870.53</v>
          </cell>
          <cell r="I5112">
            <v>870.53</v>
          </cell>
          <cell r="J5112">
            <v>2756.74</v>
          </cell>
          <cell r="K5112" t="str">
            <v>305</v>
          </cell>
        </row>
        <row r="5113">
          <cell r="A5113" t="str">
            <v>110500000</v>
          </cell>
          <cell r="B5113" t="str">
            <v>306C2A3001</v>
          </cell>
          <cell r="C5113" t="str">
            <v>CPU200MMX</v>
          </cell>
          <cell r="D5113" t="str">
            <v>28 พ.ค. 41</v>
          </cell>
          <cell r="E5113">
            <v>36400</v>
          </cell>
          <cell r="F5113">
            <v>0</v>
          </cell>
          <cell r="G5113">
            <v>20</v>
          </cell>
          <cell r="H5113">
            <v>11628.07</v>
          </cell>
          <cell r="I5113">
            <v>11628.07</v>
          </cell>
          <cell r="J5113">
            <v>24771.93</v>
          </cell>
          <cell r="K5113" t="str">
            <v>306</v>
          </cell>
        </row>
        <row r="5114">
          <cell r="A5114" t="str">
            <v>110500000</v>
          </cell>
          <cell r="B5114" t="str">
            <v>306C2A40001</v>
          </cell>
          <cell r="C5114" t="str">
            <v>เครื่องพิมพ์ LQ-670</v>
          </cell>
          <cell r="D5114" t="str">
            <v>30 ต.ค. 41</v>
          </cell>
          <cell r="E5114">
            <v>14900</v>
          </cell>
          <cell r="F5114">
            <v>0</v>
          </cell>
          <cell r="G5114">
            <v>20</v>
          </cell>
          <cell r="H5114">
            <v>3494.38</v>
          </cell>
          <cell r="I5114">
            <v>3494.38</v>
          </cell>
          <cell r="J5114">
            <v>11405.62</v>
          </cell>
          <cell r="K5114" t="str">
            <v>306</v>
          </cell>
        </row>
        <row r="5115">
          <cell r="A5115" t="str">
            <v>110500000</v>
          </cell>
          <cell r="B5115" t="str">
            <v>306C2MO0001</v>
          </cell>
          <cell r="C5115" t="str">
            <v>MODEM [ZYXEL]</v>
          </cell>
          <cell r="D5115" t="str">
            <v>20 ต.ค. 41</v>
          </cell>
          <cell r="E5115">
            <v>3627.27</v>
          </cell>
          <cell r="F5115">
            <v>0</v>
          </cell>
          <cell r="G5115">
            <v>20</v>
          </cell>
          <cell r="H5115">
            <v>870.53</v>
          </cell>
          <cell r="I5115">
            <v>870.53</v>
          </cell>
          <cell r="J5115">
            <v>2756.74</v>
          </cell>
          <cell r="K5115" t="str">
            <v>306</v>
          </cell>
        </row>
        <row r="5116">
          <cell r="A5116" t="str">
            <v>110500000</v>
          </cell>
          <cell r="B5116" t="str">
            <v>307C2A30001</v>
          </cell>
          <cell r="C5116" t="str">
            <v>CPU200MMX</v>
          </cell>
          <cell r="D5116" t="str">
            <v>23 มิ.ย. 41</v>
          </cell>
          <cell r="E5116">
            <v>36400</v>
          </cell>
          <cell r="F5116">
            <v>0</v>
          </cell>
          <cell r="G5116">
            <v>20</v>
          </cell>
          <cell r="H5116">
            <v>11109.49</v>
          </cell>
          <cell r="I5116">
            <v>11109.49</v>
          </cell>
          <cell r="J5116">
            <v>25290.51</v>
          </cell>
          <cell r="K5116" t="str">
            <v>307</v>
          </cell>
        </row>
        <row r="5117">
          <cell r="A5117" t="str">
            <v>110500000</v>
          </cell>
          <cell r="B5117" t="str">
            <v>307C2A40001</v>
          </cell>
          <cell r="C5117" t="str">
            <v>เครื่องพิมพ์ LQ-670</v>
          </cell>
          <cell r="D5117" t="str">
            <v>30 ต.ค. 41</v>
          </cell>
          <cell r="E5117">
            <v>14900</v>
          </cell>
          <cell r="F5117">
            <v>0</v>
          </cell>
          <cell r="G5117">
            <v>20</v>
          </cell>
          <cell r="H5117">
            <v>3494.38</v>
          </cell>
          <cell r="I5117">
            <v>3494.38</v>
          </cell>
          <cell r="J5117">
            <v>11405.62</v>
          </cell>
          <cell r="K5117" t="str">
            <v>307</v>
          </cell>
        </row>
        <row r="5118">
          <cell r="A5118" t="str">
            <v>110500000</v>
          </cell>
          <cell r="B5118" t="str">
            <v>307C2MO0001</v>
          </cell>
          <cell r="C5118" t="str">
            <v>MODEM [ZYXEL]</v>
          </cell>
          <cell r="D5118" t="str">
            <v>20 ต.ค. 41</v>
          </cell>
          <cell r="E5118">
            <v>3627.27</v>
          </cell>
          <cell r="F5118">
            <v>0</v>
          </cell>
          <cell r="G5118">
            <v>20</v>
          </cell>
          <cell r="H5118">
            <v>870.53</v>
          </cell>
          <cell r="I5118">
            <v>870.53</v>
          </cell>
          <cell r="J5118">
            <v>2756.74</v>
          </cell>
          <cell r="K5118" t="str">
            <v>307</v>
          </cell>
        </row>
        <row r="5119">
          <cell r="A5119" t="str">
            <v>110500000</v>
          </cell>
          <cell r="B5119" t="str">
            <v>308C2A30001</v>
          </cell>
          <cell r="C5119" t="str">
            <v>CPU200MMX</v>
          </cell>
          <cell r="D5119" t="str">
            <v>23 มิ.ย. 41</v>
          </cell>
          <cell r="E5119">
            <v>36400</v>
          </cell>
          <cell r="F5119">
            <v>0</v>
          </cell>
          <cell r="G5119">
            <v>20</v>
          </cell>
          <cell r="H5119">
            <v>11109.49</v>
          </cell>
          <cell r="I5119">
            <v>11109.49</v>
          </cell>
          <cell r="J5119">
            <v>25290.51</v>
          </cell>
          <cell r="K5119" t="str">
            <v>308</v>
          </cell>
        </row>
        <row r="5120">
          <cell r="A5120" t="str">
            <v>110500000</v>
          </cell>
          <cell r="B5120" t="str">
            <v>308C2A40001</v>
          </cell>
          <cell r="C5120" t="str">
            <v>เครื่องพิมพ์ LQ-670</v>
          </cell>
          <cell r="D5120" t="str">
            <v>30 ต.ค. 41</v>
          </cell>
          <cell r="E5120">
            <v>14900</v>
          </cell>
          <cell r="F5120">
            <v>0</v>
          </cell>
          <cell r="G5120">
            <v>20</v>
          </cell>
          <cell r="H5120">
            <v>3494.38</v>
          </cell>
          <cell r="I5120">
            <v>3494.38</v>
          </cell>
          <cell r="J5120">
            <v>11405.62</v>
          </cell>
          <cell r="K5120" t="str">
            <v>308</v>
          </cell>
        </row>
        <row r="5121">
          <cell r="A5121" t="str">
            <v>110500000</v>
          </cell>
          <cell r="B5121" t="str">
            <v>308C2MO0001</v>
          </cell>
          <cell r="C5121" t="str">
            <v>MODEM [ZYXEL]</v>
          </cell>
          <cell r="D5121" t="str">
            <v>20 ต.ค. 41</v>
          </cell>
          <cell r="E5121">
            <v>3627.27</v>
          </cell>
          <cell r="F5121">
            <v>0</v>
          </cell>
          <cell r="G5121">
            <v>20</v>
          </cell>
          <cell r="H5121">
            <v>870.53</v>
          </cell>
          <cell r="I5121">
            <v>870.53</v>
          </cell>
          <cell r="J5121">
            <v>2756.74</v>
          </cell>
          <cell r="K5121" t="str">
            <v>308</v>
          </cell>
        </row>
        <row r="5122">
          <cell r="A5122" t="str">
            <v>110500000</v>
          </cell>
          <cell r="B5122" t="str">
            <v>309C2A30001</v>
          </cell>
          <cell r="C5122" t="str">
            <v>CPU P233MMX[IBM]</v>
          </cell>
          <cell r="D5122" t="str">
            <v>28 ต.ค. 41</v>
          </cell>
          <cell r="E5122">
            <v>34000</v>
          </cell>
          <cell r="F5122">
            <v>0</v>
          </cell>
          <cell r="G5122">
            <v>20</v>
          </cell>
          <cell r="H5122">
            <v>8010.9</v>
          </cell>
          <cell r="I5122">
            <v>8010.9</v>
          </cell>
          <cell r="J5122">
            <v>25989.1</v>
          </cell>
          <cell r="K5122" t="str">
            <v>309</v>
          </cell>
        </row>
        <row r="5123">
          <cell r="A5123" t="str">
            <v>110500000</v>
          </cell>
          <cell r="B5123" t="str">
            <v>309C2A40001</v>
          </cell>
          <cell r="C5123" t="str">
            <v>เครื่องพิมพ์ LQ-670</v>
          </cell>
          <cell r="D5123" t="str">
            <v>30 ต.ค. 41</v>
          </cell>
          <cell r="E5123">
            <v>14900</v>
          </cell>
          <cell r="F5123">
            <v>0</v>
          </cell>
          <cell r="G5123">
            <v>20</v>
          </cell>
          <cell r="H5123">
            <v>3494.38</v>
          </cell>
          <cell r="I5123">
            <v>3494.38</v>
          </cell>
          <cell r="J5123">
            <v>11405.62</v>
          </cell>
          <cell r="K5123" t="str">
            <v>309</v>
          </cell>
        </row>
        <row r="5124">
          <cell r="A5124" t="str">
            <v>110500000</v>
          </cell>
          <cell r="B5124" t="str">
            <v>309C2MO0001</v>
          </cell>
          <cell r="C5124" t="str">
            <v>MODEM [ZYXEL]</v>
          </cell>
          <cell r="D5124" t="str">
            <v>20 ต.ค. 41</v>
          </cell>
          <cell r="E5124">
            <v>3627.27</v>
          </cell>
          <cell r="F5124">
            <v>0</v>
          </cell>
          <cell r="G5124">
            <v>20</v>
          </cell>
          <cell r="H5124">
            <v>870.53</v>
          </cell>
          <cell r="I5124">
            <v>870.53</v>
          </cell>
          <cell r="J5124">
            <v>2756.74</v>
          </cell>
          <cell r="K5124" t="str">
            <v>309</v>
          </cell>
        </row>
        <row r="5125">
          <cell r="A5125" t="str">
            <v>110500000</v>
          </cell>
          <cell r="B5125" t="str">
            <v>400C2A30001</v>
          </cell>
          <cell r="C5125" t="str">
            <v>CPU200MMX (IBM)</v>
          </cell>
          <cell r="D5125" t="str">
            <v>25 ส.ค. 41</v>
          </cell>
          <cell r="E5125">
            <v>33700</v>
          </cell>
          <cell r="F5125">
            <v>0</v>
          </cell>
          <cell r="G5125">
            <v>20</v>
          </cell>
          <cell r="H5125">
            <v>9122.08</v>
          </cell>
          <cell r="I5125">
            <v>9122.08</v>
          </cell>
          <cell r="J5125">
            <v>24577.919999999998</v>
          </cell>
          <cell r="K5125" t="str">
            <v>400</v>
          </cell>
        </row>
        <row r="5126">
          <cell r="A5126" t="str">
            <v>110500000</v>
          </cell>
          <cell r="B5126" t="str">
            <v>400C2A30002</v>
          </cell>
          <cell r="C5126" t="str">
            <v>CPU200MMX (IBM)</v>
          </cell>
          <cell r="D5126" t="str">
            <v>25 ส.ค. 41</v>
          </cell>
          <cell r="E5126">
            <v>33700</v>
          </cell>
          <cell r="F5126">
            <v>0</v>
          </cell>
          <cell r="G5126">
            <v>20</v>
          </cell>
          <cell r="H5126">
            <v>9122.08</v>
          </cell>
          <cell r="I5126">
            <v>9122.08</v>
          </cell>
          <cell r="J5126">
            <v>24577.919999999998</v>
          </cell>
          <cell r="K5126" t="str">
            <v>400</v>
          </cell>
        </row>
        <row r="5127">
          <cell r="A5127" t="str">
            <v>110500000</v>
          </cell>
          <cell r="B5127" t="str">
            <v>400C2A30003</v>
          </cell>
          <cell r="C5127" t="str">
            <v>CPU200MMX (IBM)</v>
          </cell>
          <cell r="D5127" t="str">
            <v>25 ส.ค. 41</v>
          </cell>
          <cell r="E5127">
            <v>33700</v>
          </cell>
          <cell r="F5127">
            <v>0</v>
          </cell>
          <cell r="G5127">
            <v>20</v>
          </cell>
          <cell r="H5127">
            <v>9122.08</v>
          </cell>
          <cell r="I5127">
            <v>9122.08</v>
          </cell>
          <cell r="J5127">
            <v>24577.919999999998</v>
          </cell>
          <cell r="K5127" t="str">
            <v>400</v>
          </cell>
        </row>
        <row r="5128">
          <cell r="A5128" t="str">
            <v>110500000</v>
          </cell>
          <cell r="B5128" t="str">
            <v>400C2A30004</v>
          </cell>
          <cell r="C5128" t="str">
            <v>เครื่อง SERVER</v>
          </cell>
          <cell r="D5128" t="str">
            <v>25 ส.ค. 41</v>
          </cell>
          <cell r="E5128">
            <v>107000</v>
          </cell>
          <cell r="F5128">
            <v>0</v>
          </cell>
          <cell r="G5128">
            <v>20</v>
          </cell>
          <cell r="H5128">
            <v>28963.22</v>
          </cell>
          <cell r="I5128">
            <v>28963.22</v>
          </cell>
          <cell r="J5128">
            <v>78036.78</v>
          </cell>
          <cell r="K5128" t="str">
            <v>400</v>
          </cell>
        </row>
        <row r="5129">
          <cell r="A5129" t="str">
            <v>110500000</v>
          </cell>
          <cell r="B5129" t="str">
            <v>400C2MO0001</v>
          </cell>
          <cell r="C5129" t="str">
            <v>MODEM [ZYXEL] 14500</v>
          </cell>
          <cell r="D5129" t="str">
            <v>15 ก.ค. 41</v>
          </cell>
          <cell r="E5129">
            <v>14500</v>
          </cell>
          <cell r="F5129">
            <v>0</v>
          </cell>
          <cell r="G5129">
            <v>20</v>
          </cell>
          <cell r="H5129">
            <v>4250.7</v>
          </cell>
          <cell r="I5129">
            <v>4250.7</v>
          </cell>
          <cell r="J5129">
            <v>10249.299999999999</v>
          </cell>
          <cell r="K5129" t="str">
            <v>400</v>
          </cell>
        </row>
        <row r="5130">
          <cell r="A5130" t="str">
            <v>110500000</v>
          </cell>
          <cell r="B5130" t="str">
            <v>400C2MO0002</v>
          </cell>
          <cell r="C5130" t="str">
            <v>MODEM [ZYXEL] 14500</v>
          </cell>
          <cell r="D5130" t="str">
            <v>15 ก.ค. 41</v>
          </cell>
          <cell r="E5130">
            <v>14500</v>
          </cell>
          <cell r="F5130">
            <v>0</v>
          </cell>
          <cell r="G5130">
            <v>20</v>
          </cell>
          <cell r="H5130">
            <v>4250.7</v>
          </cell>
          <cell r="I5130">
            <v>4250.7</v>
          </cell>
          <cell r="J5130">
            <v>10249.299999999999</v>
          </cell>
          <cell r="K5130" t="str">
            <v>400</v>
          </cell>
        </row>
        <row r="5131">
          <cell r="A5131" t="str">
            <v>110500000</v>
          </cell>
          <cell r="B5131" t="str">
            <v>400C2RM0001</v>
          </cell>
          <cell r="C5131" t="str">
            <v>REMOTE ACCESS</v>
          </cell>
          <cell r="D5131" t="str">
            <v>25 ส.ค. 41</v>
          </cell>
          <cell r="E5131">
            <v>27000</v>
          </cell>
          <cell r="F5131">
            <v>0</v>
          </cell>
          <cell r="G5131">
            <v>20</v>
          </cell>
          <cell r="H5131">
            <v>7308.52</v>
          </cell>
          <cell r="I5131">
            <v>7308.52</v>
          </cell>
          <cell r="J5131">
            <v>19691.48</v>
          </cell>
          <cell r="K5131" t="str">
            <v>400</v>
          </cell>
        </row>
        <row r="5132">
          <cell r="A5132" t="str">
            <v>110500000</v>
          </cell>
          <cell r="B5132" t="str">
            <v>400C2UP0003</v>
          </cell>
          <cell r="C5132" t="str">
            <v>UPS POWBACK MODEL PB-SERIOUS 1 KVA</v>
          </cell>
          <cell r="D5132" t="str">
            <v>10 ก.ค. 41</v>
          </cell>
          <cell r="E5132">
            <v>16900</v>
          </cell>
          <cell r="F5132">
            <v>0</v>
          </cell>
          <cell r="G5132">
            <v>20</v>
          </cell>
          <cell r="H5132">
            <v>5000.58</v>
          </cell>
          <cell r="I5132">
            <v>5000.58</v>
          </cell>
          <cell r="J5132">
            <v>11899.42</v>
          </cell>
          <cell r="K5132" t="str">
            <v>400</v>
          </cell>
        </row>
        <row r="5133">
          <cell r="A5133" t="str">
            <v>110500000</v>
          </cell>
          <cell r="B5133" t="str">
            <v>401C1MO0001</v>
          </cell>
          <cell r="C5133" t="str">
            <v>MODEM [ZYXEL]</v>
          </cell>
          <cell r="D5133" t="str">
            <v>25 ส.ค. 41</v>
          </cell>
          <cell r="E5133">
            <v>6600</v>
          </cell>
          <cell r="F5133">
            <v>0</v>
          </cell>
          <cell r="G5133">
            <v>20</v>
          </cell>
          <cell r="H5133">
            <v>1786.51</v>
          </cell>
          <cell r="I5133">
            <v>1786.51</v>
          </cell>
          <cell r="J5133">
            <v>4813.49</v>
          </cell>
          <cell r="K5133" t="str">
            <v>401</v>
          </cell>
        </row>
        <row r="5134">
          <cell r="A5134" t="str">
            <v>110500000</v>
          </cell>
          <cell r="B5134" t="str">
            <v>401C2A30001</v>
          </cell>
          <cell r="C5134" t="str">
            <v>CPU200MMX</v>
          </cell>
          <cell r="D5134" t="str">
            <v>23 มิ.ย. 41</v>
          </cell>
          <cell r="E5134">
            <v>36400</v>
          </cell>
          <cell r="F5134">
            <v>0</v>
          </cell>
          <cell r="G5134">
            <v>20</v>
          </cell>
          <cell r="H5134">
            <v>11109.49</v>
          </cell>
          <cell r="I5134">
            <v>11109.49</v>
          </cell>
          <cell r="J5134">
            <v>25290.51</v>
          </cell>
          <cell r="K5134" t="str">
            <v>401</v>
          </cell>
        </row>
        <row r="5135">
          <cell r="A5135" t="str">
            <v>110500000</v>
          </cell>
          <cell r="B5135" t="str">
            <v>401C2A40001</v>
          </cell>
          <cell r="C5135" t="str">
            <v>เครื่องพิมพ์ OKI-390</v>
          </cell>
          <cell r="D5135" t="str">
            <v>29 มิ.ย. 41</v>
          </cell>
          <cell r="E5135">
            <v>14600</v>
          </cell>
          <cell r="F5135">
            <v>0</v>
          </cell>
          <cell r="G5135">
            <v>20</v>
          </cell>
          <cell r="H5135">
            <v>4408</v>
          </cell>
          <cell r="I5135">
            <v>4408</v>
          </cell>
          <cell r="J5135">
            <v>10192</v>
          </cell>
          <cell r="K5135" t="str">
            <v>401</v>
          </cell>
        </row>
        <row r="5136">
          <cell r="A5136" t="str">
            <v>110500000</v>
          </cell>
          <cell r="B5136" t="str">
            <v>402C1MO0001</v>
          </cell>
          <cell r="C5136" t="str">
            <v>MODEM [ZYXEL]</v>
          </cell>
          <cell r="D5136" t="str">
            <v>25 ส.ค. 41</v>
          </cell>
          <cell r="E5136">
            <v>6600</v>
          </cell>
          <cell r="F5136">
            <v>0</v>
          </cell>
          <cell r="G5136">
            <v>20</v>
          </cell>
          <cell r="H5136">
            <v>1786.51</v>
          </cell>
          <cell r="I5136">
            <v>1786.51</v>
          </cell>
          <cell r="J5136">
            <v>4813.49</v>
          </cell>
          <cell r="K5136" t="str">
            <v>402</v>
          </cell>
        </row>
        <row r="5137">
          <cell r="A5137" t="str">
            <v>110500000</v>
          </cell>
          <cell r="B5137" t="str">
            <v>402C2A30001</v>
          </cell>
          <cell r="C5137" t="str">
            <v>CPU200MMX</v>
          </cell>
          <cell r="D5137" t="str">
            <v>23 มิ.ย. 41</v>
          </cell>
          <cell r="E5137">
            <v>36400</v>
          </cell>
          <cell r="F5137">
            <v>0</v>
          </cell>
          <cell r="G5137">
            <v>20</v>
          </cell>
          <cell r="H5137">
            <v>11109.49</v>
          </cell>
          <cell r="I5137">
            <v>11109.49</v>
          </cell>
          <cell r="J5137">
            <v>25290.51</v>
          </cell>
          <cell r="K5137" t="str">
            <v>402</v>
          </cell>
        </row>
        <row r="5138">
          <cell r="A5138" t="str">
            <v>110500000</v>
          </cell>
          <cell r="B5138" t="str">
            <v>402C2A40001</v>
          </cell>
          <cell r="C5138" t="str">
            <v>เครื่องพิมพ์ OKI-390</v>
          </cell>
          <cell r="D5138" t="str">
            <v>29 มิ.ย. 41</v>
          </cell>
          <cell r="E5138">
            <v>14600</v>
          </cell>
          <cell r="F5138">
            <v>0</v>
          </cell>
          <cell r="G5138">
            <v>20</v>
          </cell>
          <cell r="H5138">
            <v>4408</v>
          </cell>
          <cell r="I5138">
            <v>4408</v>
          </cell>
          <cell r="J5138">
            <v>10192</v>
          </cell>
          <cell r="K5138" t="str">
            <v>402</v>
          </cell>
        </row>
        <row r="5139">
          <cell r="A5139" t="str">
            <v>110500000</v>
          </cell>
          <cell r="B5139" t="str">
            <v>403C2A30001</v>
          </cell>
          <cell r="C5139" t="str">
            <v>CPU200MMX (IBM)</v>
          </cell>
          <cell r="D5139" t="str">
            <v>25 ส.ค. 41</v>
          </cell>
          <cell r="E5139">
            <v>33700</v>
          </cell>
          <cell r="F5139">
            <v>0</v>
          </cell>
          <cell r="G5139">
            <v>20</v>
          </cell>
          <cell r="H5139">
            <v>9122.08</v>
          </cell>
          <cell r="I5139">
            <v>9122.08</v>
          </cell>
          <cell r="J5139">
            <v>24577.919999999998</v>
          </cell>
          <cell r="K5139" t="str">
            <v>403</v>
          </cell>
        </row>
        <row r="5140">
          <cell r="A5140" t="str">
            <v>110500000</v>
          </cell>
          <cell r="B5140" t="str">
            <v>403C2A40001</v>
          </cell>
          <cell r="C5140" t="str">
            <v>เครื่องพิมพ์ LQ-670</v>
          </cell>
          <cell r="D5140" t="str">
            <v>4 ก.ย. 41</v>
          </cell>
          <cell r="E5140">
            <v>15000</v>
          </cell>
          <cell r="F5140">
            <v>0</v>
          </cell>
          <cell r="G5140">
            <v>20</v>
          </cell>
          <cell r="H5140">
            <v>3978.07</v>
          </cell>
          <cell r="I5140">
            <v>3978.07</v>
          </cell>
          <cell r="J5140">
            <v>11021.93</v>
          </cell>
          <cell r="K5140" t="str">
            <v>403</v>
          </cell>
        </row>
        <row r="5141">
          <cell r="A5141" t="str">
            <v>110500000</v>
          </cell>
          <cell r="B5141" t="str">
            <v>403C2MO0001</v>
          </cell>
          <cell r="C5141" t="str">
            <v>MODEM [ZYXEL]</v>
          </cell>
          <cell r="D5141" t="str">
            <v>25 ส.ค. 41</v>
          </cell>
          <cell r="E5141">
            <v>6600</v>
          </cell>
          <cell r="F5141">
            <v>0</v>
          </cell>
          <cell r="G5141">
            <v>20</v>
          </cell>
          <cell r="H5141">
            <v>1786.51</v>
          </cell>
          <cell r="I5141">
            <v>1786.51</v>
          </cell>
          <cell r="J5141">
            <v>4813.49</v>
          </cell>
          <cell r="K5141" t="str">
            <v>403</v>
          </cell>
        </row>
        <row r="5142">
          <cell r="A5142" t="str">
            <v>110500000</v>
          </cell>
          <cell r="B5142" t="str">
            <v>404C2A30001</v>
          </cell>
          <cell r="C5142" t="str">
            <v>CPU200MMX</v>
          </cell>
          <cell r="D5142" t="str">
            <v>23 มิ.ย. 41</v>
          </cell>
          <cell r="E5142">
            <v>36400</v>
          </cell>
          <cell r="F5142">
            <v>0</v>
          </cell>
          <cell r="G5142">
            <v>20</v>
          </cell>
          <cell r="H5142">
            <v>11109.49</v>
          </cell>
          <cell r="I5142">
            <v>11109.49</v>
          </cell>
          <cell r="J5142">
            <v>25290.51</v>
          </cell>
          <cell r="K5142" t="str">
            <v>404</v>
          </cell>
        </row>
        <row r="5143">
          <cell r="A5143" t="str">
            <v>110500000</v>
          </cell>
          <cell r="B5143" t="str">
            <v>404C2A40001</v>
          </cell>
          <cell r="C5143" t="str">
            <v>เครื่องพิมพ์ LQ-670</v>
          </cell>
          <cell r="D5143" t="str">
            <v>30 ต.ค. 41</v>
          </cell>
          <cell r="E5143">
            <v>14900</v>
          </cell>
          <cell r="F5143">
            <v>0</v>
          </cell>
          <cell r="G5143">
            <v>20</v>
          </cell>
          <cell r="H5143">
            <v>3494.38</v>
          </cell>
          <cell r="I5143">
            <v>3494.38</v>
          </cell>
          <cell r="J5143">
            <v>11405.62</v>
          </cell>
          <cell r="K5143" t="str">
            <v>404</v>
          </cell>
        </row>
        <row r="5144">
          <cell r="A5144" t="str">
            <v>110500000</v>
          </cell>
          <cell r="B5144" t="str">
            <v>404C2MO0001</v>
          </cell>
          <cell r="C5144" t="str">
            <v>MODEM [ZYXEL]</v>
          </cell>
          <cell r="D5144" t="str">
            <v>25 ส.ค. 41</v>
          </cell>
          <cell r="E5144">
            <v>6600</v>
          </cell>
          <cell r="F5144">
            <v>0</v>
          </cell>
          <cell r="G5144">
            <v>20</v>
          </cell>
          <cell r="H5144">
            <v>1786.51</v>
          </cell>
          <cell r="I5144">
            <v>1786.51</v>
          </cell>
          <cell r="J5144">
            <v>4813.49</v>
          </cell>
          <cell r="K5144" t="str">
            <v>404</v>
          </cell>
        </row>
        <row r="5145">
          <cell r="A5145" t="str">
            <v>110500000</v>
          </cell>
          <cell r="B5145" t="str">
            <v>405C2A30001</v>
          </cell>
          <cell r="C5145" t="str">
            <v>CPU200MMX</v>
          </cell>
          <cell r="D5145" t="str">
            <v>23 มิ.ย. 41</v>
          </cell>
          <cell r="E5145">
            <v>36400</v>
          </cell>
          <cell r="F5145">
            <v>0</v>
          </cell>
          <cell r="G5145">
            <v>20</v>
          </cell>
          <cell r="H5145">
            <v>11109.49</v>
          </cell>
          <cell r="I5145">
            <v>11109.49</v>
          </cell>
          <cell r="J5145">
            <v>25290.51</v>
          </cell>
          <cell r="K5145" t="str">
            <v>405</v>
          </cell>
        </row>
        <row r="5146">
          <cell r="A5146" t="str">
            <v>110500000</v>
          </cell>
          <cell r="B5146" t="str">
            <v>405C2A40001</v>
          </cell>
          <cell r="C5146" t="str">
            <v>เครื่องพิมพ์ LQ-670</v>
          </cell>
          <cell r="D5146" t="str">
            <v>30 ต.ค. 41</v>
          </cell>
          <cell r="E5146">
            <v>14900</v>
          </cell>
          <cell r="F5146">
            <v>0</v>
          </cell>
          <cell r="G5146">
            <v>20</v>
          </cell>
          <cell r="H5146">
            <v>3494.38</v>
          </cell>
          <cell r="I5146">
            <v>3494.38</v>
          </cell>
          <cell r="J5146">
            <v>11405.62</v>
          </cell>
          <cell r="K5146" t="str">
            <v>405</v>
          </cell>
        </row>
        <row r="5147">
          <cell r="A5147" t="str">
            <v>110500000</v>
          </cell>
          <cell r="B5147" t="str">
            <v>405C2MO0001</v>
          </cell>
          <cell r="C5147" t="str">
            <v>MODEM [ZYXEL]</v>
          </cell>
          <cell r="D5147" t="str">
            <v>20 ต.ค. 41</v>
          </cell>
          <cell r="E5147">
            <v>3627.27</v>
          </cell>
          <cell r="F5147">
            <v>0</v>
          </cell>
          <cell r="G5147">
            <v>20</v>
          </cell>
          <cell r="H5147">
            <v>870.53</v>
          </cell>
          <cell r="I5147">
            <v>870.53</v>
          </cell>
          <cell r="J5147">
            <v>2756.74</v>
          </cell>
          <cell r="K5147" t="str">
            <v>405</v>
          </cell>
        </row>
        <row r="5148">
          <cell r="A5148" t="str">
            <v>110500000</v>
          </cell>
          <cell r="B5148" t="str">
            <v>406C2A30001</v>
          </cell>
          <cell r="C5148" t="str">
            <v>CPU200MMX</v>
          </cell>
          <cell r="D5148" t="str">
            <v>23 มิ.ย. 41</v>
          </cell>
          <cell r="E5148">
            <v>36400</v>
          </cell>
          <cell r="F5148">
            <v>0</v>
          </cell>
          <cell r="G5148">
            <v>20</v>
          </cell>
          <cell r="H5148">
            <v>11109.49</v>
          </cell>
          <cell r="I5148">
            <v>11109.49</v>
          </cell>
          <cell r="J5148">
            <v>25290.51</v>
          </cell>
          <cell r="K5148" t="str">
            <v>406</v>
          </cell>
        </row>
        <row r="5149">
          <cell r="A5149" t="str">
            <v>110500000</v>
          </cell>
          <cell r="B5149" t="str">
            <v>406C2A40001</v>
          </cell>
          <cell r="C5149" t="str">
            <v>เครื่องพิมพ์ LQ-670</v>
          </cell>
          <cell r="D5149" t="str">
            <v>30 ต.ค. 41</v>
          </cell>
          <cell r="E5149">
            <v>14900</v>
          </cell>
          <cell r="F5149">
            <v>0</v>
          </cell>
          <cell r="G5149">
            <v>20</v>
          </cell>
          <cell r="H5149">
            <v>3494.38</v>
          </cell>
          <cell r="I5149">
            <v>3494.38</v>
          </cell>
          <cell r="J5149">
            <v>11405.62</v>
          </cell>
          <cell r="K5149" t="str">
            <v>406</v>
          </cell>
        </row>
        <row r="5150">
          <cell r="A5150" t="str">
            <v>110500000</v>
          </cell>
          <cell r="B5150" t="str">
            <v>406C2MO0001</v>
          </cell>
          <cell r="C5150" t="str">
            <v>MODEM [ZYXEL]</v>
          </cell>
          <cell r="D5150" t="str">
            <v>25 ส.ค. 41</v>
          </cell>
          <cell r="E5150">
            <v>6600</v>
          </cell>
          <cell r="F5150">
            <v>0</v>
          </cell>
          <cell r="G5150">
            <v>20</v>
          </cell>
          <cell r="H5150">
            <v>1786.51</v>
          </cell>
          <cell r="I5150">
            <v>1786.51</v>
          </cell>
          <cell r="J5150">
            <v>4813.49</v>
          </cell>
          <cell r="K5150" t="str">
            <v>406</v>
          </cell>
        </row>
        <row r="5151">
          <cell r="A5151" t="str">
            <v>110500000</v>
          </cell>
          <cell r="B5151" t="str">
            <v>407C2A30001</v>
          </cell>
          <cell r="C5151" t="str">
            <v>CPU P233MMX[IBM]</v>
          </cell>
          <cell r="D5151" t="str">
            <v>28 ต.ค. 41</v>
          </cell>
          <cell r="E5151">
            <v>34000</v>
          </cell>
          <cell r="F5151">
            <v>0</v>
          </cell>
          <cell r="G5151">
            <v>20</v>
          </cell>
          <cell r="H5151">
            <v>8010.9</v>
          </cell>
          <cell r="I5151">
            <v>8010.9</v>
          </cell>
          <cell r="J5151">
            <v>25989.1</v>
          </cell>
          <cell r="K5151" t="str">
            <v>407</v>
          </cell>
        </row>
        <row r="5152">
          <cell r="A5152" t="str">
            <v>110500000</v>
          </cell>
          <cell r="B5152" t="str">
            <v>407C2A40001</v>
          </cell>
          <cell r="C5152" t="str">
            <v>เครื่องพิมพ์ LQ-670</v>
          </cell>
          <cell r="D5152" t="str">
            <v>30 ต.ค. 41</v>
          </cell>
          <cell r="E5152">
            <v>14900</v>
          </cell>
          <cell r="F5152">
            <v>0</v>
          </cell>
          <cell r="G5152">
            <v>20</v>
          </cell>
          <cell r="H5152">
            <v>3494.38</v>
          </cell>
          <cell r="I5152">
            <v>3494.38</v>
          </cell>
          <cell r="J5152">
            <v>11405.62</v>
          </cell>
          <cell r="K5152" t="str">
            <v>407</v>
          </cell>
        </row>
        <row r="5153">
          <cell r="A5153" t="str">
            <v>110500000</v>
          </cell>
          <cell r="B5153" t="str">
            <v>407C2MO0001</v>
          </cell>
          <cell r="C5153" t="str">
            <v>MODEM [ZYXEL]</v>
          </cell>
          <cell r="D5153" t="str">
            <v>20 ต.ค. 41</v>
          </cell>
          <cell r="E5153">
            <v>3627.27</v>
          </cell>
          <cell r="F5153">
            <v>0</v>
          </cell>
          <cell r="G5153">
            <v>20</v>
          </cell>
          <cell r="H5153">
            <v>870.53</v>
          </cell>
          <cell r="I5153">
            <v>870.53</v>
          </cell>
          <cell r="J5153">
            <v>2756.74</v>
          </cell>
          <cell r="K5153" t="str">
            <v>407</v>
          </cell>
        </row>
        <row r="5154">
          <cell r="A5154" t="str">
            <v>110500000</v>
          </cell>
          <cell r="B5154" t="str">
            <v>408C2A30001</v>
          </cell>
          <cell r="C5154" t="str">
            <v>CPU200MMX</v>
          </cell>
          <cell r="D5154" t="str">
            <v>23 มิ.ย. 41</v>
          </cell>
          <cell r="E5154">
            <v>36400</v>
          </cell>
          <cell r="F5154">
            <v>0</v>
          </cell>
          <cell r="G5154">
            <v>20</v>
          </cell>
          <cell r="H5154">
            <v>11109.49</v>
          </cell>
          <cell r="I5154">
            <v>11109.49</v>
          </cell>
          <cell r="J5154">
            <v>25290.51</v>
          </cell>
          <cell r="K5154" t="str">
            <v>408</v>
          </cell>
        </row>
        <row r="5155">
          <cell r="A5155" t="str">
            <v>110500000</v>
          </cell>
          <cell r="B5155" t="str">
            <v>408C2A40001</v>
          </cell>
          <cell r="C5155" t="str">
            <v>เครื่องพิมพ์ LQ-670</v>
          </cell>
          <cell r="D5155" t="str">
            <v>30 ต.ค. 41</v>
          </cell>
          <cell r="E5155">
            <v>14900</v>
          </cell>
          <cell r="F5155">
            <v>0</v>
          </cell>
          <cell r="G5155">
            <v>20</v>
          </cell>
          <cell r="H5155">
            <v>3494.38</v>
          </cell>
          <cell r="I5155">
            <v>3494.38</v>
          </cell>
          <cell r="J5155">
            <v>11405.62</v>
          </cell>
          <cell r="K5155" t="str">
            <v>408</v>
          </cell>
        </row>
        <row r="5156">
          <cell r="A5156" t="str">
            <v>110500000</v>
          </cell>
          <cell r="B5156" t="str">
            <v>408C2MO0001</v>
          </cell>
          <cell r="C5156" t="str">
            <v>MODEM [ZYXEL]</v>
          </cell>
          <cell r="D5156" t="str">
            <v>20 ต.ค. 41</v>
          </cell>
          <cell r="E5156">
            <v>3627.27</v>
          </cell>
          <cell r="F5156">
            <v>0</v>
          </cell>
          <cell r="G5156">
            <v>20</v>
          </cell>
          <cell r="H5156">
            <v>870.53</v>
          </cell>
          <cell r="I5156">
            <v>870.53</v>
          </cell>
          <cell r="J5156">
            <v>2756.74</v>
          </cell>
          <cell r="K5156" t="str">
            <v>408</v>
          </cell>
        </row>
        <row r="5157">
          <cell r="A5157" t="str">
            <v>110500000</v>
          </cell>
          <cell r="B5157" t="str">
            <v>409C2A30001</v>
          </cell>
          <cell r="C5157" t="str">
            <v>CPU200MMX</v>
          </cell>
          <cell r="D5157" t="str">
            <v>23 มิ.ย. 41</v>
          </cell>
          <cell r="E5157">
            <v>36400</v>
          </cell>
          <cell r="F5157">
            <v>0</v>
          </cell>
          <cell r="G5157">
            <v>20</v>
          </cell>
          <cell r="H5157">
            <v>11109.49</v>
          </cell>
          <cell r="I5157">
            <v>11109.49</v>
          </cell>
          <cell r="J5157">
            <v>25290.51</v>
          </cell>
          <cell r="K5157" t="str">
            <v>409</v>
          </cell>
        </row>
        <row r="5158">
          <cell r="A5158" t="str">
            <v>110500000</v>
          </cell>
          <cell r="B5158" t="str">
            <v>409C2A40001</v>
          </cell>
          <cell r="C5158" t="str">
            <v>เครื่องพิมพ์ LQ-670</v>
          </cell>
          <cell r="D5158" t="str">
            <v>30 ต.ค. 41</v>
          </cell>
          <cell r="E5158">
            <v>14900</v>
          </cell>
          <cell r="F5158">
            <v>0</v>
          </cell>
          <cell r="G5158">
            <v>20</v>
          </cell>
          <cell r="H5158">
            <v>3494.38</v>
          </cell>
          <cell r="I5158">
            <v>3494.38</v>
          </cell>
          <cell r="J5158">
            <v>11405.62</v>
          </cell>
          <cell r="K5158" t="str">
            <v>409</v>
          </cell>
        </row>
        <row r="5159">
          <cell r="A5159" t="str">
            <v>110500000</v>
          </cell>
          <cell r="B5159" t="str">
            <v>409C2MO0001</v>
          </cell>
          <cell r="C5159" t="str">
            <v>MODEM [ZYXEL]</v>
          </cell>
          <cell r="D5159" t="str">
            <v>20 ต.ค. 41</v>
          </cell>
          <cell r="E5159">
            <v>3627.27</v>
          </cell>
          <cell r="F5159">
            <v>0</v>
          </cell>
          <cell r="G5159">
            <v>20</v>
          </cell>
          <cell r="H5159">
            <v>870.53</v>
          </cell>
          <cell r="I5159">
            <v>870.53</v>
          </cell>
          <cell r="J5159">
            <v>2756.74</v>
          </cell>
          <cell r="K5159" t="str">
            <v>409</v>
          </cell>
        </row>
        <row r="5160">
          <cell r="A5160" t="str">
            <v>110500000</v>
          </cell>
          <cell r="B5160" t="str">
            <v>4106005</v>
          </cell>
          <cell r="C5160" t="str">
            <v>ค่าแรงเดินสายโทรศัพท์และสาย LAN</v>
          </cell>
          <cell r="D5160" t="str">
            <v>21 พ.ค. 41</v>
          </cell>
          <cell r="E5160">
            <v>25000</v>
          </cell>
          <cell r="F5160">
            <v>0</v>
          </cell>
          <cell r="G5160">
            <v>20</v>
          </cell>
          <cell r="H5160">
            <v>8082.22</v>
          </cell>
          <cell r="I5160">
            <v>8082.22</v>
          </cell>
          <cell r="J5160">
            <v>16917.78</v>
          </cell>
          <cell r="K5160" t="str">
            <v>IT</v>
          </cell>
        </row>
        <row r="5161">
          <cell r="A5161" t="str">
            <v>110500000</v>
          </cell>
          <cell r="B5161" t="str">
            <v>500C2A30001</v>
          </cell>
          <cell r="C5161" t="str">
            <v>CPU200MMX (IBM)</v>
          </cell>
          <cell r="D5161" t="str">
            <v>25 ส.ค. 41</v>
          </cell>
          <cell r="E5161">
            <v>33700</v>
          </cell>
          <cell r="F5161">
            <v>0</v>
          </cell>
          <cell r="G5161">
            <v>20</v>
          </cell>
          <cell r="H5161">
            <v>9122.08</v>
          </cell>
          <cell r="I5161">
            <v>9122.08</v>
          </cell>
          <cell r="J5161">
            <v>24577.919999999998</v>
          </cell>
          <cell r="K5161" t="str">
            <v>500</v>
          </cell>
        </row>
        <row r="5162">
          <cell r="A5162" t="str">
            <v>110500000</v>
          </cell>
          <cell r="B5162" t="str">
            <v>500C2A30002</v>
          </cell>
          <cell r="C5162" t="str">
            <v>CPU200MMX</v>
          </cell>
          <cell r="D5162" t="str">
            <v>30 ต.ค. 41</v>
          </cell>
          <cell r="E5162">
            <v>34000</v>
          </cell>
          <cell r="F5162">
            <v>0</v>
          </cell>
          <cell r="G5162">
            <v>20</v>
          </cell>
          <cell r="H5162">
            <v>7973.64</v>
          </cell>
          <cell r="I5162">
            <v>7973.64</v>
          </cell>
          <cell r="J5162">
            <v>26026.36</v>
          </cell>
          <cell r="K5162" t="str">
            <v>500</v>
          </cell>
        </row>
        <row r="5163">
          <cell r="A5163" t="str">
            <v>110500000</v>
          </cell>
          <cell r="B5163" t="str">
            <v>500C2A30003</v>
          </cell>
          <cell r="C5163" t="str">
            <v>CPU200MMX</v>
          </cell>
          <cell r="D5163" t="str">
            <v>30 ต.ค. 41</v>
          </cell>
          <cell r="E5163">
            <v>34000</v>
          </cell>
          <cell r="F5163">
            <v>0</v>
          </cell>
          <cell r="G5163">
            <v>20</v>
          </cell>
          <cell r="H5163">
            <v>7973.64</v>
          </cell>
          <cell r="I5163">
            <v>7973.64</v>
          </cell>
          <cell r="J5163">
            <v>26026.36</v>
          </cell>
          <cell r="K5163" t="str">
            <v>500</v>
          </cell>
        </row>
        <row r="5164">
          <cell r="A5164" t="str">
            <v>110500000</v>
          </cell>
          <cell r="B5164" t="str">
            <v>500C2A30004</v>
          </cell>
          <cell r="C5164" t="str">
            <v>เครื่อง SERVER</v>
          </cell>
          <cell r="D5164" t="str">
            <v>20 มิ.ย. 41</v>
          </cell>
          <cell r="E5164">
            <v>132050</v>
          </cell>
          <cell r="F5164">
            <v>0</v>
          </cell>
          <cell r="G5164">
            <v>20</v>
          </cell>
          <cell r="H5164">
            <v>40519.410000000003</v>
          </cell>
          <cell r="I5164">
            <v>40519.410000000003</v>
          </cell>
          <cell r="J5164">
            <v>91530.59</v>
          </cell>
          <cell r="K5164" t="str">
            <v>500</v>
          </cell>
        </row>
        <row r="5165">
          <cell r="A5165" t="str">
            <v>110500000</v>
          </cell>
          <cell r="B5165" t="str">
            <v>500C2MO0001</v>
          </cell>
          <cell r="C5165" t="str">
            <v>MODEM [ZYXEL] 14500</v>
          </cell>
          <cell r="D5165" t="str">
            <v>25 ส.ค. 41</v>
          </cell>
          <cell r="E5165">
            <v>14560</v>
          </cell>
          <cell r="F5165">
            <v>0</v>
          </cell>
          <cell r="G5165">
            <v>20</v>
          </cell>
          <cell r="H5165">
            <v>3941.16</v>
          </cell>
          <cell r="I5165">
            <v>3941.16</v>
          </cell>
          <cell r="J5165">
            <v>10618.84</v>
          </cell>
          <cell r="K5165" t="str">
            <v>500</v>
          </cell>
        </row>
        <row r="5166">
          <cell r="A5166" t="str">
            <v>110500000</v>
          </cell>
          <cell r="B5166" t="str">
            <v>500C2MO0002</v>
          </cell>
          <cell r="C5166" t="str">
            <v>MODEM [ZYXEL] 14500</v>
          </cell>
          <cell r="D5166" t="str">
            <v>25 ส.ค. 41</v>
          </cell>
          <cell r="E5166">
            <v>14560</v>
          </cell>
          <cell r="F5166">
            <v>0</v>
          </cell>
          <cell r="G5166">
            <v>20</v>
          </cell>
          <cell r="H5166">
            <v>3941.16</v>
          </cell>
          <cell r="I5166">
            <v>3941.16</v>
          </cell>
          <cell r="J5166">
            <v>10618.84</v>
          </cell>
          <cell r="K5166" t="str">
            <v>500</v>
          </cell>
        </row>
        <row r="5167">
          <cell r="A5167" t="str">
            <v>110500000</v>
          </cell>
          <cell r="B5167" t="str">
            <v>500C2RM0001</v>
          </cell>
          <cell r="C5167" t="str">
            <v>REMOTE ACCESS</v>
          </cell>
          <cell r="D5167" t="str">
            <v>25 ส.ค. 41</v>
          </cell>
          <cell r="E5167">
            <v>27000</v>
          </cell>
          <cell r="F5167">
            <v>0</v>
          </cell>
          <cell r="G5167">
            <v>20</v>
          </cell>
          <cell r="H5167">
            <v>7308.52</v>
          </cell>
          <cell r="I5167">
            <v>7308.52</v>
          </cell>
          <cell r="J5167">
            <v>19691.48</v>
          </cell>
          <cell r="K5167" t="str">
            <v>500</v>
          </cell>
        </row>
        <row r="5168">
          <cell r="A5168" t="str">
            <v>110500000</v>
          </cell>
          <cell r="B5168" t="str">
            <v>500C2UP0005</v>
          </cell>
          <cell r="C5168" t="str">
            <v>UPS POWBACK MODEL PB-SERIOUS 1 KVA</v>
          </cell>
          <cell r="D5168" t="str">
            <v>10 ก.ค. 41</v>
          </cell>
          <cell r="E5168">
            <v>16900</v>
          </cell>
          <cell r="F5168">
            <v>0</v>
          </cell>
          <cell r="G5168">
            <v>20</v>
          </cell>
          <cell r="H5168">
            <v>5000.58</v>
          </cell>
          <cell r="I5168">
            <v>5000.58</v>
          </cell>
          <cell r="J5168">
            <v>11899.42</v>
          </cell>
          <cell r="K5168" t="str">
            <v>500</v>
          </cell>
        </row>
        <row r="5169">
          <cell r="A5169" t="str">
            <v>110500000</v>
          </cell>
          <cell r="B5169" t="str">
            <v>501C1MC0001</v>
          </cell>
          <cell r="C5169" t="str">
            <v>ปริ้นเตอร์</v>
          </cell>
          <cell r="D5169" t="str">
            <v>4 พ.ค. 42</v>
          </cell>
          <cell r="E5169">
            <v>15000</v>
          </cell>
          <cell r="F5169">
            <v>0</v>
          </cell>
          <cell r="G5169">
            <v>20</v>
          </cell>
          <cell r="H5169">
            <v>1989.04</v>
          </cell>
          <cell r="I5169">
            <v>1989.04</v>
          </cell>
          <cell r="J5169">
            <v>13010.96</v>
          </cell>
          <cell r="K5169" t="str">
            <v>501</v>
          </cell>
        </row>
        <row r="5170">
          <cell r="A5170" t="str">
            <v>110500000</v>
          </cell>
          <cell r="B5170" t="str">
            <v>501C1MO0001</v>
          </cell>
          <cell r="C5170" t="str">
            <v>MODEM [ZYXEL]</v>
          </cell>
          <cell r="D5170" t="str">
            <v>25 ส.ค. 41</v>
          </cell>
          <cell r="E5170">
            <v>6600</v>
          </cell>
          <cell r="F5170">
            <v>0</v>
          </cell>
          <cell r="G5170">
            <v>20</v>
          </cell>
          <cell r="H5170">
            <v>1786.51</v>
          </cell>
          <cell r="I5170">
            <v>1786.51</v>
          </cell>
          <cell r="J5170">
            <v>4813.49</v>
          </cell>
          <cell r="K5170" t="str">
            <v>501</v>
          </cell>
        </row>
        <row r="5171">
          <cell r="A5171" t="str">
            <v>110500000</v>
          </cell>
          <cell r="B5171" t="str">
            <v>501C2A30001</v>
          </cell>
          <cell r="C5171" t="str">
            <v>CPU200MMX</v>
          </cell>
          <cell r="D5171" t="str">
            <v>23 มิ.ย. 41</v>
          </cell>
          <cell r="E5171">
            <v>36400</v>
          </cell>
          <cell r="F5171">
            <v>0</v>
          </cell>
          <cell r="G5171">
            <v>20</v>
          </cell>
          <cell r="H5171">
            <v>11109.49</v>
          </cell>
          <cell r="I5171">
            <v>11109.49</v>
          </cell>
          <cell r="J5171">
            <v>25290.51</v>
          </cell>
          <cell r="K5171" t="str">
            <v>501</v>
          </cell>
        </row>
        <row r="5172">
          <cell r="A5172" t="str">
            <v>110500000</v>
          </cell>
          <cell r="B5172" t="str">
            <v>501C2A40001</v>
          </cell>
          <cell r="C5172" t="str">
            <v>เครื่องพิมพ์ OKI-390</v>
          </cell>
          <cell r="D5172" t="str">
            <v>29 มิ.ย. 41</v>
          </cell>
          <cell r="E5172">
            <v>14600</v>
          </cell>
          <cell r="F5172">
            <v>0</v>
          </cell>
          <cell r="G5172">
            <v>20</v>
          </cell>
          <cell r="H5172">
            <v>4408</v>
          </cell>
          <cell r="I5172">
            <v>4408</v>
          </cell>
          <cell r="J5172">
            <v>10192</v>
          </cell>
          <cell r="K5172" t="str">
            <v>501</v>
          </cell>
        </row>
        <row r="5173">
          <cell r="A5173" t="str">
            <v>110500000</v>
          </cell>
          <cell r="B5173" t="str">
            <v>502C1MO0001</v>
          </cell>
          <cell r="C5173" t="str">
            <v>MODEM [ZYXEL]</v>
          </cell>
          <cell r="D5173" t="str">
            <v>25 ส.ค. 41</v>
          </cell>
          <cell r="E5173">
            <v>6600</v>
          </cell>
          <cell r="F5173">
            <v>0</v>
          </cell>
          <cell r="G5173">
            <v>20</v>
          </cell>
          <cell r="H5173">
            <v>1786.51</v>
          </cell>
          <cell r="I5173">
            <v>1786.51</v>
          </cell>
          <cell r="J5173">
            <v>4813.49</v>
          </cell>
          <cell r="K5173" t="str">
            <v>502</v>
          </cell>
        </row>
        <row r="5174">
          <cell r="A5174" t="str">
            <v>110500000</v>
          </cell>
          <cell r="B5174" t="str">
            <v>502C2A30001</v>
          </cell>
          <cell r="C5174" t="str">
            <v>CPU200MMX</v>
          </cell>
          <cell r="D5174" t="str">
            <v>23 มิ.ย. 41</v>
          </cell>
          <cell r="E5174">
            <v>36400</v>
          </cell>
          <cell r="F5174">
            <v>0</v>
          </cell>
          <cell r="G5174">
            <v>20</v>
          </cell>
          <cell r="H5174">
            <v>11109.49</v>
          </cell>
          <cell r="I5174">
            <v>11109.49</v>
          </cell>
          <cell r="J5174">
            <v>25290.51</v>
          </cell>
          <cell r="K5174" t="str">
            <v>502</v>
          </cell>
        </row>
        <row r="5175">
          <cell r="A5175" t="str">
            <v>110500000</v>
          </cell>
          <cell r="B5175" t="str">
            <v>502C2A40001</v>
          </cell>
          <cell r="C5175" t="str">
            <v>เครื่องพิมพ์ OKI-390</v>
          </cell>
          <cell r="D5175" t="str">
            <v>29 มิ.ย. 41</v>
          </cell>
          <cell r="E5175">
            <v>14600</v>
          </cell>
          <cell r="F5175">
            <v>0</v>
          </cell>
          <cell r="G5175">
            <v>20</v>
          </cell>
          <cell r="H5175">
            <v>4408</v>
          </cell>
          <cell r="I5175">
            <v>4408</v>
          </cell>
          <cell r="J5175">
            <v>10192</v>
          </cell>
          <cell r="K5175" t="str">
            <v>502</v>
          </cell>
        </row>
        <row r="5176">
          <cell r="A5176" t="str">
            <v>110500000</v>
          </cell>
          <cell r="B5176" t="str">
            <v>503C2A30001</v>
          </cell>
          <cell r="C5176" t="str">
            <v>CPU200MMX (IBM)</v>
          </cell>
          <cell r="D5176" t="str">
            <v>25 ส.ค. 41</v>
          </cell>
          <cell r="E5176">
            <v>33700</v>
          </cell>
          <cell r="F5176">
            <v>0</v>
          </cell>
          <cell r="G5176">
            <v>20</v>
          </cell>
          <cell r="H5176">
            <v>9122.08</v>
          </cell>
          <cell r="I5176">
            <v>9122.08</v>
          </cell>
          <cell r="J5176">
            <v>24577.919999999998</v>
          </cell>
          <cell r="K5176" t="str">
            <v>503</v>
          </cell>
        </row>
        <row r="5177">
          <cell r="A5177" t="str">
            <v>110500000</v>
          </cell>
          <cell r="B5177" t="str">
            <v>503C2A40001</v>
          </cell>
          <cell r="C5177" t="str">
            <v>เครื่องพิมพ์ LQ-670</v>
          </cell>
          <cell r="D5177" t="str">
            <v>4 ก.ย. 41</v>
          </cell>
          <cell r="E5177">
            <v>15000</v>
          </cell>
          <cell r="F5177">
            <v>0</v>
          </cell>
          <cell r="G5177">
            <v>20</v>
          </cell>
          <cell r="H5177">
            <v>3978.07</v>
          </cell>
          <cell r="I5177">
            <v>3978.07</v>
          </cell>
          <cell r="J5177">
            <v>11021.93</v>
          </cell>
          <cell r="K5177" t="str">
            <v>503</v>
          </cell>
        </row>
        <row r="5178">
          <cell r="A5178" t="str">
            <v>110500000</v>
          </cell>
          <cell r="B5178" t="str">
            <v>503C2MO0001</v>
          </cell>
          <cell r="C5178" t="str">
            <v>MODEM [ZYXEL]</v>
          </cell>
          <cell r="D5178" t="str">
            <v>25 ส.ค. 41</v>
          </cell>
          <cell r="E5178">
            <v>6600</v>
          </cell>
          <cell r="F5178">
            <v>0</v>
          </cell>
          <cell r="G5178">
            <v>20</v>
          </cell>
          <cell r="H5178">
            <v>1786.51</v>
          </cell>
          <cell r="I5178">
            <v>1786.51</v>
          </cell>
          <cell r="J5178">
            <v>4813.49</v>
          </cell>
          <cell r="K5178" t="str">
            <v>503</v>
          </cell>
        </row>
        <row r="5179">
          <cell r="A5179" t="str">
            <v>110500000</v>
          </cell>
          <cell r="B5179" t="str">
            <v>504C2A30001</v>
          </cell>
          <cell r="C5179" t="str">
            <v>CPU200MMX</v>
          </cell>
          <cell r="D5179" t="str">
            <v>23 มิ.ย. 41</v>
          </cell>
          <cell r="E5179">
            <v>36400</v>
          </cell>
          <cell r="F5179">
            <v>0</v>
          </cell>
          <cell r="G5179">
            <v>20</v>
          </cell>
          <cell r="H5179">
            <v>11109.49</v>
          </cell>
          <cell r="I5179">
            <v>11109.49</v>
          </cell>
          <cell r="J5179">
            <v>25290.51</v>
          </cell>
          <cell r="K5179" t="str">
            <v>504</v>
          </cell>
        </row>
        <row r="5180">
          <cell r="A5180" t="str">
            <v>110500000</v>
          </cell>
          <cell r="B5180" t="str">
            <v>504C2A40001</v>
          </cell>
          <cell r="C5180" t="str">
            <v>เครื่องพิมพ์ LQ-670</v>
          </cell>
          <cell r="D5180" t="str">
            <v>30 ต.ค. 41</v>
          </cell>
          <cell r="E5180">
            <v>14900</v>
          </cell>
          <cell r="F5180">
            <v>0</v>
          </cell>
          <cell r="G5180">
            <v>20</v>
          </cell>
          <cell r="H5180">
            <v>3494.38</v>
          </cell>
          <cell r="I5180">
            <v>3494.38</v>
          </cell>
          <cell r="J5180">
            <v>11405.62</v>
          </cell>
          <cell r="K5180" t="str">
            <v>504</v>
          </cell>
        </row>
        <row r="5181">
          <cell r="A5181" t="str">
            <v>110500000</v>
          </cell>
          <cell r="B5181" t="str">
            <v>504C2MO0001</v>
          </cell>
          <cell r="C5181" t="str">
            <v>MODEM [ZYXEL]</v>
          </cell>
          <cell r="D5181" t="str">
            <v>20 ต.ค. 41</v>
          </cell>
          <cell r="E5181">
            <v>3627.27</v>
          </cell>
          <cell r="F5181">
            <v>0</v>
          </cell>
          <cell r="G5181">
            <v>20</v>
          </cell>
          <cell r="H5181">
            <v>870.53</v>
          </cell>
          <cell r="I5181">
            <v>870.53</v>
          </cell>
          <cell r="J5181">
            <v>2756.74</v>
          </cell>
          <cell r="K5181" t="str">
            <v>504</v>
          </cell>
        </row>
        <row r="5182">
          <cell r="A5182" t="str">
            <v>110500000</v>
          </cell>
          <cell r="B5182" t="str">
            <v>505C2A30001</v>
          </cell>
          <cell r="C5182" t="str">
            <v>CPU200MMX</v>
          </cell>
          <cell r="D5182" t="str">
            <v>23 มิ.ย. 41</v>
          </cell>
          <cell r="E5182">
            <v>36400</v>
          </cell>
          <cell r="F5182">
            <v>0</v>
          </cell>
          <cell r="G5182">
            <v>20</v>
          </cell>
          <cell r="H5182">
            <v>11109.49</v>
          </cell>
          <cell r="I5182">
            <v>11109.49</v>
          </cell>
          <cell r="J5182">
            <v>25290.51</v>
          </cell>
          <cell r="K5182" t="str">
            <v>505</v>
          </cell>
        </row>
        <row r="5183">
          <cell r="A5183" t="str">
            <v>110500000</v>
          </cell>
          <cell r="B5183" t="str">
            <v>505C2A40001</v>
          </cell>
          <cell r="C5183" t="str">
            <v>เครื่องพิมพ์ LQ-670</v>
          </cell>
          <cell r="D5183" t="str">
            <v>30 ต.ค. 41</v>
          </cell>
          <cell r="E5183">
            <v>14900</v>
          </cell>
          <cell r="F5183">
            <v>0</v>
          </cell>
          <cell r="G5183">
            <v>20</v>
          </cell>
          <cell r="H5183">
            <v>3494.38</v>
          </cell>
          <cell r="I5183">
            <v>3494.38</v>
          </cell>
          <cell r="J5183">
            <v>11405.62</v>
          </cell>
          <cell r="K5183" t="str">
            <v>505</v>
          </cell>
        </row>
        <row r="5184">
          <cell r="A5184" t="str">
            <v>110500000</v>
          </cell>
          <cell r="B5184" t="str">
            <v>505C2MO0001</v>
          </cell>
          <cell r="C5184" t="str">
            <v>MODEM [ZYXEL]</v>
          </cell>
          <cell r="D5184" t="str">
            <v>20 ต.ค. 41</v>
          </cell>
          <cell r="E5184">
            <v>3627.27</v>
          </cell>
          <cell r="F5184">
            <v>0</v>
          </cell>
          <cell r="G5184">
            <v>20</v>
          </cell>
          <cell r="H5184">
            <v>870.53</v>
          </cell>
          <cell r="I5184">
            <v>870.53</v>
          </cell>
          <cell r="J5184">
            <v>2756.74</v>
          </cell>
          <cell r="K5184" t="str">
            <v>505</v>
          </cell>
        </row>
        <row r="5185">
          <cell r="A5185" t="str">
            <v>110500000</v>
          </cell>
          <cell r="B5185" t="str">
            <v>506C1MC0001</v>
          </cell>
          <cell r="C5185" t="str">
            <v>เครื่องสำรองไฟ</v>
          </cell>
          <cell r="D5185" t="str">
            <v>13 พ.ค. 42</v>
          </cell>
          <cell r="E5185">
            <v>3400</v>
          </cell>
          <cell r="F5185">
            <v>0</v>
          </cell>
          <cell r="G5185">
            <v>20</v>
          </cell>
          <cell r="H5185">
            <v>434.07</v>
          </cell>
          <cell r="I5185">
            <v>434.07</v>
          </cell>
          <cell r="J5185">
            <v>2965.93</v>
          </cell>
          <cell r="K5185" t="str">
            <v>506</v>
          </cell>
        </row>
        <row r="5186">
          <cell r="A5186" t="str">
            <v>110500000</v>
          </cell>
          <cell r="B5186" t="str">
            <v>506C2A30001</v>
          </cell>
          <cell r="C5186" t="str">
            <v>CPU200MMX</v>
          </cell>
          <cell r="D5186" t="str">
            <v>20 มิ.ย. 41</v>
          </cell>
          <cell r="E5186">
            <v>36400</v>
          </cell>
          <cell r="F5186">
            <v>0</v>
          </cell>
          <cell r="G5186">
            <v>20</v>
          </cell>
          <cell r="H5186">
            <v>11169.33</v>
          </cell>
          <cell r="I5186">
            <v>11169.33</v>
          </cell>
          <cell r="J5186">
            <v>25230.67</v>
          </cell>
          <cell r="K5186" t="str">
            <v>506</v>
          </cell>
        </row>
        <row r="5187">
          <cell r="A5187" t="str">
            <v>110500000</v>
          </cell>
          <cell r="B5187" t="str">
            <v>506C2A40001</v>
          </cell>
          <cell r="C5187" t="str">
            <v>เครื่องพิมพ์ LQ-670</v>
          </cell>
          <cell r="D5187" t="str">
            <v>30 ต.ค. 41</v>
          </cell>
          <cell r="E5187">
            <v>14900</v>
          </cell>
          <cell r="F5187">
            <v>0</v>
          </cell>
          <cell r="G5187">
            <v>20</v>
          </cell>
          <cell r="H5187">
            <v>3494.38</v>
          </cell>
          <cell r="I5187">
            <v>3494.38</v>
          </cell>
          <cell r="J5187">
            <v>11405.62</v>
          </cell>
          <cell r="K5187" t="str">
            <v>506</v>
          </cell>
        </row>
        <row r="5188">
          <cell r="A5188" t="str">
            <v>110500000</v>
          </cell>
          <cell r="B5188" t="str">
            <v>506C2MO0001</v>
          </cell>
          <cell r="C5188" t="str">
            <v>MODEM [ZYXEL]</v>
          </cell>
          <cell r="D5188" t="str">
            <v>20 ต.ค. 41</v>
          </cell>
          <cell r="E5188">
            <v>3627.27</v>
          </cell>
          <cell r="F5188">
            <v>0</v>
          </cell>
          <cell r="G5188">
            <v>20</v>
          </cell>
          <cell r="H5188">
            <v>870.53</v>
          </cell>
          <cell r="I5188">
            <v>870.53</v>
          </cell>
          <cell r="J5188">
            <v>2756.74</v>
          </cell>
          <cell r="K5188" t="str">
            <v>506</v>
          </cell>
        </row>
        <row r="5189">
          <cell r="A5189" t="str">
            <v>110500000</v>
          </cell>
          <cell r="B5189" t="str">
            <v>507C2A30001</v>
          </cell>
          <cell r="C5189" t="str">
            <v>CPU P233MMX[IBM]</v>
          </cell>
          <cell r="D5189" t="str">
            <v>28 ต.ค. 41</v>
          </cell>
          <cell r="E5189">
            <v>34000</v>
          </cell>
          <cell r="F5189">
            <v>0</v>
          </cell>
          <cell r="G5189">
            <v>20</v>
          </cell>
          <cell r="H5189">
            <v>8010.9</v>
          </cell>
          <cell r="I5189">
            <v>8010.9</v>
          </cell>
          <cell r="J5189">
            <v>25989.1</v>
          </cell>
          <cell r="K5189" t="str">
            <v>507</v>
          </cell>
        </row>
        <row r="5190">
          <cell r="A5190" t="str">
            <v>110500000</v>
          </cell>
          <cell r="B5190" t="str">
            <v>507C2A40001</v>
          </cell>
          <cell r="C5190" t="str">
            <v>เครื่องพิมพ์ LQ-670</v>
          </cell>
          <cell r="D5190" t="str">
            <v>30 ต.ค. 41</v>
          </cell>
          <cell r="E5190">
            <v>14900</v>
          </cell>
          <cell r="F5190">
            <v>0</v>
          </cell>
          <cell r="G5190">
            <v>20</v>
          </cell>
          <cell r="H5190">
            <v>3494.38</v>
          </cell>
          <cell r="I5190">
            <v>3494.38</v>
          </cell>
          <cell r="J5190">
            <v>11405.62</v>
          </cell>
          <cell r="K5190" t="str">
            <v>507</v>
          </cell>
        </row>
        <row r="5191">
          <cell r="A5191" t="str">
            <v>110500000</v>
          </cell>
          <cell r="B5191" t="str">
            <v>507C2MO0001</v>
          </cell>
          <cell r="C5191" t="str">
            <v>MODEM [ZYXEL]</v>
          </cell>
          <cell r="D5191" t="str">
            <v>20 ต.ค. 41</v>
          </cell>
          <cell r="E5191">
            <v>3627.27</v>
          </cell>
          <cell r="F5191">
            <v>0</v>
          </cell>
          <cell r="G5191">
            <v>20</v>
          </cell>
          <cell r="H5191">
            <v>870.53</v>
          </cell>
          <cell r="I5191">
            <v>870.53</v>
          </cell>
          <cell r="J5191">
            <v>2756.74</v>
          </cell>
          <cell r="K5191" t="str">
            <v>507</v>
          </cell>
        </row>
        <row r="5192">
          <cell r="A5192" t="str">
            <v>110500000</v>
          </cell>
          <cell r="B5192" t="str">
            <v>508C2A30001</v>
          </cell>
          <cell r="C5192" t="str">
            <v>CPU P233MMX[IBM]</v>
          </cell>
          <cell r="D5192" t="str">
            <v>28 ต.ค. 41</v>
          </cell>
          <cell r="E5192">
            <v>34000</v>
          </cell>
          <cell r="F5192">
            <v>0</v>
          </cell>
          <cell r="G5192">
            <v>20</v>
          </cell>
          <cell r="H5192">
            <v>8010.9</v>
          </cell>
          <cell r="I5192">
            <v>8010.9</v>
          </cell>
          <cell r="J5192">
            <v>25989.1</v>
          </cell>
          <cell r="K5192" t="str">
            <v>508</v>
          </cell>
        </row>
        <row r="5193">
          <cell r="A5193" t="str">
            <v>110500000</v>
          </cell>
          <cell r="B5193" t="str">
            <v>508C2A40001</v>
          </cell>
          <cell r="C5193" t="str">
            <v>เครื่องพิมพ์ LQ-670</v>
          </cell>
          <cell r="D5193" t="str">
            <v>30 ต.ค. 41</v>
          </cell>
          <cell r="E5193">
            <v>14900</v>
          </cell>
          <cell r="F5193">
            <v>0</v>
          </cell>
          <cell r="G5193">
            <v>20</v>
          </cell>
          <cell r="H5193">
            <v>3494.38</v>
          </cell>
          <cell r="I5193">
            <v>3494.38</v>
          </cell>
          <cell r="J5193">
            <v>11405.62</v>
          </cell>
          <cell r="K5193" t="str">
            <v>508</v>
          </cell>
        </row>
        <row r="5194">
          <cell r="A5194" t="str">
            <v>110500000</v>
          </cell>
          <cell r="B5194" t="str">
            <v>508C2M00001</v>
          </cell>
          <cell r="C5194" t="str">
            <v>MODEM [ZYXEL]</v>
          </cell>
          <cell r="D5194" t="str">
            <v>20 ต.ค. 41</v>
          </cell>
          <cell r="E5194">
            <v>3627.27</v>
          </cell>
          <cell r="F5194">
            <v>0</v>
          </cell>
          <cell r="G5194">
            <v>20</v>
          </cell>
          <cell r="H5194">
            <v>870.53</v>
          </cell>
          <cell r="I5194">
            <v>870.53</v>
          </cell>
          <cell r="J5194">
            <v>2756.74</v>
          </cell>
          <cell r="K5194" t="str">
            <v>508</v>
          </cell>
        </row>
        <row r="5195">
          <cell r="A5195" t="str">
            <v>110500000</v>
          </cell>
          <cell r="B5195" t="str">
            <v>600C2A30001</v>
          </cell>
          <cell r="C5195" t="str">
            <v>CPU200MMX (IBM)</v>
          </cell>
          <cell r="D5195" t="str">
            <v>25 ส.ค. 41</v>
          </cell>
          <cell r="E5195">
            <v>33700</v>
          </cell>
          <cell r="F5195">
            <v>0</v>
          </cell>
          <cell r="G5195">
            <v>20</v>
          </cell>
          <cell r="H5195">
            <v>9122.08</v>
          </cell>
          <cell r="I5195">
            <v>9122.08</v>
          </cell>
          <cell r="J5195">
            <v>24577.919999999998</v>
          </cell>
          <cell r="K5195" t="str">
            <v>600</v>
          </cell>
        </row>
        <row r="5196">
          <cell r="A5196" t="str">
            <v>110500000</v>
          </cell>
          <cell r="B5196" t="str">
            <v>600C2A30002</v>
          </cell>
          <cell r="C5196" t="str">
            <v>CPU200MMX (IBM)</v>
          </cell>
          <cell r="D5196" t="str">
            <v>25 ส.ค. 41</v>
          </cell>
          <cell r="E5196">
            <v>33700</v>
          </cell>
          <cell r="F5196">
            <v>0</v>
          </cell>
          <cell r="G5196">
            <v>20</v>
          </cell>
          <cell r="H5196">
            <v>9122.08</v>
          </cell>
          <cell r="I5196">
            <v>9122.08</v>
          </cell>
          <cell r="J5196">
            <v>24577.919999999998</v>
          </cell>
          <cell r="K5196" t="str">
            <v>600</v>
          </cell>
        </row>
        <row r="5197">
          <cell r="A5197" t="str">
            <v>110500000</v>
          </cell>
          <cell r="B5197" t="str">
            <v>600C2A30003</v>
          </cell>
          <cell r="C5197" t="str">
            <v>CPU200MMX (IBM)</v>
          </cell>
          <cell r="D5197" t="str">
            <v>25 ส.ค. 41</v>
          </cell>
          <cell r="E5197">
            <v>33700</v>
          </cell>
          <cell r="F5197">
            <v>0</v>
          </cell>
          <cell r="G5197">
            <v>20</v>
          </cell>
          <cell r="H5197">
            <v>9122.08</v>
          </cell>
          <cell r="I5197">
            <v>9122.08</v>
          </cell>
          <cell r="J5197">
            <v>24577.919999999998</v>
          </cell>
          <cell r="K5197" t="str">
            <v>600</v>
          </cell>
        </row>
        <row r="5198">
          <cell r="A5198" t="str">
            <v>110500000</v>
          </cell>
          <cell r="B5198" t="str">
            <v>600C2A30004</v>
          </cell>
          <cell r="C5198" t="str">
            <v>เครื่อง SERVER</v>
          </cell>
          <cell r="D5198" t="str">
            <v>28 ส.ค. 41</v>
          </cell>
          <cell r="E5198">
            <v>107000</v>
          </cell>
          <cell r="F5198">
            <v>0</v>
          </cell>
          <cell r="G5198">
            <v>20</v>
          </cell>
          <cell r="H5198">
            <v>28787.33</v>
          </cell>
          <cell r="I5198">
            <v>28787.33</v>
          </cell>
          <cell r="J5198">
            <v>78212.67</v>
          </cell>
          <cell r="K5198" t="str">
            <v>600</v>
          </cell>
        </row>
        <row r="5199">
          <cell r="A5199" t="str">
            <v>110500000</v>
          </cell>
          <cell r="B5199" t="str">
            <v>600C2MO0001</v>
          </cell>
          <cell r="C5199" t="str">
            <v>MODEM [ZYXEL] 14500</v>
          </cell>
          <cell r="D5199" t="str">
            <v>15 ก.ค. 41</v>
          </cell>
          <cell r="E5199">
            <v>14500</v>
          </cell>
          <cell r="F5199">
            <v>0</v>
          </cell>
          <cell r="G5199">
            <v>20</v>
          </cell>
          <cell r="H5199">
            <v>4250.7</v>
          </cell>
          <cell r="I5199">
            <v>4250.7</v>
          </cell>
          <cell r="J5199">
            <v>10249.299999999999</v>
          </cell>
          <cell r="K5199" t="str">
            <v>600</v>
          </cell>
        </row>
        <row r="5200">
          <cell r="A5200" t="str">
            <v>110500000</v>
          </cell>
          <cell r="B5200" t="str">
            <v>600C2MO0002</v>
          </cell>
          <cell r="C5200" t="str">
            <v>MODEM [ZYXEL] 14500</v>
          </cell>
          <cell r="D5200" t="str">
            <v>15 ก.ค. 41</v>
          </cell>
          <cell r="E5200">
            <v>14500</v>
          </cell>
          <cell r="F5200">
            <v>0</v>
          </cell>
          <cell r="G5200">
            <v>20</v>
          </cell>
          <cell r="H5200">
            <v>4250.7</v>
          </cell>
          <cell r="I5200">
            <v>4250.7</v>
          </cell>
          <cell r="J5200">
            <v>10249.299999999999</v>
          </cell>
          <cell r="K5200" t="str">
            <v>600</v>
          </cell>
        </row>
        <row r="5201">
          <cell r="A5201" t="str">
            <v>110500000</v>
          </cell>
          <cell r="B5201" t="str">
            <v>600C2RM0001</v>
          </cell>
          <cell r="C5201" t="str">
            <v>PRINTER 2070</v>
          </cell>
          <cell r="D5201" t="str">
            <v>22 ต.ค. 41</v>
          </cell>
          <cell r="E5201">
            <v>27000</v>
          </cell>
          <cell r="F5201">
            <v>0</v>
          </cell>
          <cell r="G5201">
            <v>20</v>
          </cell>
          <cell r="H5201">
            <v>6450.44</v>
          </cell>
          <cell r="I5201">
            <v>6450.44</v>
          </cell>
          <cell r="J5201">
            <v>20549.560000000001</v>
          </cell>
          <cell r="K5201" t="str">
            <v>600</v>
          </cell>
        </row>
        <row r="5202">
          <cell r="A5202" t="str">
            <v>110500000</v>
          </cell>
          <cell r="B5202" t="str">
            <v>600C2UP0001</v>
          </cell>
          <cell r="C5202" t="str">
            <v>UPS POWBACK MODEL PB-SERIOUS 1 KVA</v>
          </cell>
          <cell r="D5202" t="str">
            <v>11 ก.ย. 41</v>
          </cell>
          <cell r="E5202">
            <v>16900</v>
          </cell>
          <cell r="F5202">
            <v>0</v>
          </cell>
          <cell r="G5202">
            <v>20</v>
          </cell>
          <cell r="H5202">
            <v>4417.18</v>
          </cell>
          <cell r="I5202">
            <v>4417.18</v>
          </cell>
          <cell r="J5202">
            <v>12482.82</v>
          </cell>
          <cell r="K5202" t="str">
            <v>600</v>
          </cell>
        </row>
        <row r="5203">
          <cell r="A5203" t="str">
            <v>110500000</v>
          </cell>
          <cell r="B5203" t="str">
            <v>601C1MO0001</v>
          </cell>
          <cell r="C5203" t="str">
            <v>MODEM [ZYXEL]</v>
          </cell>
          <cell r="D5203" t="str">
            <v>25 ส.ค. 41</v>
          </cell>
          <cell r="E5203">
            <v>6600</v>
          </cell>
          <cell r="F5203">
            <v>0</v>
          </cell>
          <cell r="G5203">
            <v>20</v>
          </cell>
          <cell r="H5203">
            <v>1786.51</v>
          </cell>
          <cell r="I5203">
            <v>1786.51</v>
          </cell>
          <cell r="J5203">
            <v>4813.49</v>
          </cell>
          <cell r="K5203" t="str">
            <v>601</v>
          </cell>
        </row>
        <row r="5204">
          <cell r="A5204" t="str">
            <v>110500000</v>
          </cell>
          <cell r="B5204" t="str">
            <v>601C2A30001</v>
          </cell>
          <cell r="C5204" t="str">
            <v>CPU200MMX</v>
          </cell>
          <cell r="D5204" t="str">
            <v>23 มิ.ย. 41</v>
          </cell>
          <cell r="E5204">
            <v>36400</v>
          </cell>
          <cell r="F5204">
            <v>0</v>
          </cell>
          <cell r="G5204">
            <v>20</v>
          </cell>
          <cell r="H5204">
            <v>11109.49</v>
          </cell>
          <cell r="I5204">
            <v>11109.49</v>
          </cell>
          <cell r="J5204">
            <v>25290.51</v>
          </cell>
          <cell r="K5204" t="str">
            <v>601</v>
          </cell>
        </row>
        <row r="5205">
          <cell r="A5205" t="str">
            <v>110500000</v>
          </cell>
          <cell r="B5205" t="str">
            <v>601C2A40001</v>
          </cell>
          <cell r="C5205" t="str">
            <v>เครื่องพิมพ์ OKI-390</v>
          </cell>
          <cell r="D5205" t="str">
            <v>29 มิ.ย. 41</v>
          </cell>
          <cell r="E5205">
            <v>14600</v>
          </cell>
          <cell r="F5205">
            <v>0</v>
          </cell>
          <cell r="G5205">
            <v>20</v>
          </cell>
          <cell r="H5205">
            <v>4408</v>
          </cell>
          <cell r="I5205">
            <v>4408</v>
          </cell>
          <cell r="J5205">
            <v>10192</v>
          </cell>
          <cell r="K5205" t="str">
            <v>601</v>
          </cell>
        </row>
        <row r="5206">
          <cell r="A5206" t="str">
            <v>110500000</v>
          </cell>
          <cell r="B5206" t="str">
            <v>602C2A3001</v>
          </cell>
          <cell r="C5206" t="str">
            <v>CPU200MMX</v>
          </cell>
          <cell r="D5206" t="str">
            <v>23 มิ.ย. 41</v>
          </cell>
          <cell r="E5206">
            <v>36400</v>
          </cell>
          <cell r="F5206">
            <v>0</v>
          </cell>
          <cell r="G5206">
            <v>20</v>
          </cell>
          <cell r="H5206">
            <v>11109.49</v>
          </cell>
          <cell r="I5206">
            <v>11109.49</v>
          </cell>
          <cell r="J5206">
            <v>25290.51</v>
          </cell>
          <cell r="K5206" t="str">
            <v>602</v>
          </cell>
        </row>
        <row r="5207">
          <cell r="A5207" t="str">
            <v>110500000</v>
          </cell>
          <cell r="B5207" t="str">
            <v>602C2A40001</v>
          </cell>
          <cell r="C5207" t="str">
            <v>เครื่องพิมพ์ LQ-670</v>
          </cell>
          <cell r="D5207" t="str">
            <v>4 ก.ย. 41</v>
          </cell>
          <cell r="E5207">
            <v>15000</v>
          </cell>
          <cell r="F5207">
            <v>0</v>
          </cell>
          <cell r="G5207">
            <v>20</v>
          </cell>
          <cell r="H5207">
            <v>3978.07</v>
          </cell>
          <cell r="I5207">
            <v>3978.07</v>
          </cell>
          <cell r="J5207">
            <v>11021.93</v>
          </cell>
          <cell r="K5207" t="str">
            <v>602</v>
          </cell>
        </row>
        <row r="5208">
          <cell r="A5208" t="str">
            <v>110500000</v>
          </cell>
          <cell r="B5208" t="str">
            <v>602C2MO0001</v>
          </cell>
          <cell r="C5208" t="str">
            <v>MODEM [ZYXEL]</v>
          </cell>
          <cell r="D5208" t="str">
            <v>25 ส.ค. 41</v>
          </cell>
          <cell r="E5208">
            <v>6600</v>
          </cell>
          <cell r="F5208">
            <v>0</v>
          </cell>
          <cell r="G5208">
            <v>20</v>
          </cell>
          <cell r="H5208">
            <v>1786.51</v>
          </cell>
          <cell r="I5208">
            <v>1786.51</v>
          </cell>
          <cell r="J5208">
            <v>4813.49</v>
          </cell>
          <cell r="K5208" t="str">
            <v>602</v>
          </cell>
        </row>
        <row r="5209">
          <cell r="A5209" t="str">
            <v>110500000</v>
          </cell>
          <cell r="B5209" t="str">
            <v>603C2A30001</v>
          </cell>
          <cell r="C5209" t="str">
            <v>คอมพิวเตอร์ DESHPRO1000</v>
          </cell>
          <cell r="D5209" t="str">
            <v>14 พ.ค. 41</v>
          </cell>
          <cell r="E5209">
            <v>36400</v>
          </cell>
          <cell r="F5209">
            <v>0</v>
          </cell>
          <cell r="G5209">
            <v>20</v>
          </cell>
          <cell r="H5209">
            <v>11907.3</v>
          </cell>
          <cell r="I5209">
            <v>11907.3</v>
          </cell>
          <cell r="J5209">
            <v>24492.7</v>
          </cell>
          <cell r="K5209" t="str">
            <v>603</v>
          </cell>
        </row>
        <row r="5210">
          <cell r="A5210" t="str">
            <v>110500000</v>
          </cell>
          <cell r="B5210" t="str">
            <v>603C2A40001</v>
          </cell>
          <cell r="C5210" t="str">
            <v>เครื่องพิมพ์ LQ-670</v>
          </cell>
          <cell r="D5210" t="str">
            <v>30 ต.ค. 41</v>
          </cell>
          <cell r="E5210">
            <v>14900</v>
          </cell>
          <cell r="F5210">
            <v>0</v>
          </cell>
          <cell r="G5210">
            <v>20</v>
          </cell>
          <cell r="H5210">
            <v>3494.38</v>
          </cell>
          <cell r="I5210">
            <v>3494.38</v>
          </cell>
          <cell r="J5210">
            <v>11405.62</v>
          </cell>
          <cell r="K5210" t="str">
            <v>603</v>
          </cell>
        </row>
        <row r="5211">
          <cell r="A5211" t="str">
            <v>110500000</v>
          </cell>
          <cell r="B5211" t="str">
            <v>603C2MC0001</v>
          </cell>
          <cell r="C5211" t="str">
            <v>เครื่องสำรองไฟ</v>
          </cell>
          <cell r="D5211" t="str">
            <v>13 พ.ค. 42</v>
          </cell>
          <cell r="E5211">
            <v>3400</v>
          </cell>
          <cell r="F5211">
            <v>0</v>
          </cell>
          <cell r="G5211">
            <v>20</v>
          </cell>
          <cell r="H5211">
            <v>434.07</v>
          </cell>
          <cell r="I5211">
            <v>434.07</v>
          </cell>
          <cell r="J5211">
            <v>2965.93</v>
          </cell>
          <cell r="K5211" t="str">
            <v>603</v>
          </cell>
        </row>
        <row r="5212">
          <cell r="A5212" t="str">
            <v>110500000</v>
          </cell>
          <cell r="B5212" t="str">
            <v>603C2MO0001</v>
          </cell>
          <cell r="C5212" t="str">
            <v>MODEM [ZYXEL]</v>
          </cell>
          <cell r="D5212" t="str">
            <v>20 ต.ค. 41</v>
          </cell>
          <cell r="E5212">
            <v>3627.27</v>
          </cell>
          <cell r="F5212">
            <v>0</v>
          </cell>
          <cell r="G5212">
            <v>20</v>
          </cell>
          <cell r="H5212">
            <v>870.53</v>
          </cell>
          <cell r="I5212">
            <v>870.53</v>
          </cell>
          <cell r="J5212">
            <v>2756.74</v>
          </cell>
          <cell r="K5212" t="str">
            <v>603</v>
          </cell>
        </row>
        <row r="5213">
          <cell r="A5213" t="str">
            <v>110500000</v>
          </cell>
          <cell r="B5213" t="str">
            <v>604C2A30001</v>
          </cell>
          <cell r="C5213" t="str">
            <v>คอมพิวเตอร์ DESHPRO1000</v>
          </cell>
          <cell r="D5213" t="str">
            <v>14 พ.ค. 41</v>
          </cell>
          <cell r="E5213">
            <v>36400</v>
          </cell>
          <cell r="F5213">
            <v>0</v>
          </cell>
          <cell r="G5213">
            <v>20</v>
          </cell>
          <cell r="H5213">
            <v>11907.3</v>
          </cell>
          <cell r="I5213">
            <v>11907.3</v>
          </cell>
          <cell r="J5213">
            <v>24492.7</v>
          </cell>
          <cell r="K5213" t="str">
            <v>604</v>
          </cell>
        </row>
        <row r="5214">
          <cell r="A5214" t="str">
            <v>110500000</v>
          </cell>
          <cell r="B5214" t="str">
            <v>604C2MO0001</v>
          </cell>
          <cell r="C5214" t="str">
            <v>MODEM [ZYXEL]</v>
          </cell>
          <cell r="D5214" t="str">
            <v>20 ต.ค. 41</v>
          </cell>
          <cell r="E5214">
            <v>3627.27</v>
          </cell>
          <cell r="F5214">
            <v>0</v>
          </cell>
          <cell r="G5214">
            <v>20</v>
          </cell>
          <cell r="H5214">
            <v>870.53</v>
          </cell>
          <cell r="I5214">
            <v>870.53</v>
          </cell>
          <cell r="J5214">
            <v>2756.74</v>
          </cell>
          <cell r="K5214" t="str">
            <v>604</v>
          </cell>
        </row>
        <row r="5215">
          <cell r="A5215" t="str">
            <v>110500000</v>
          </cell>
          <cell r="B5215" t="str">
            <v>604C2MO0002</v>
          </cell>
          <cell r="C5215" t="str">
            <v>เครื่องพิมพ์</v>
          </cell>
          <cell r="D5215" t="str">
            <v>20 ต.ค. 42</v>
          </cell>
          <cell r="E5215">
            <v>14900</v>
          </cell>
          <cell r="F5215">
            <v>0</v>
          </cell>
          <cell r="G5215">
            <v>20</v>
          </cell>
          <cell r="H5215">
            <v>596</v>
          </cell>
          <cell r="I5215">
            <v>596</v>
          </cell>
          <cell r="J5215">
            <v>14304</v>
          </cell>
          <cell r="K5215" t="str">
            <v>604</v>
          </cell>
        </row>
        <row r="5216">
          <cell r="A5216" t="str">
            <v>110500000</v>
          </cell>
          <cell r="B5216" t="str">
            <v>605C2A30001</v>
          </cell>
          <cell r="C5216" t="str">
            <v>CPU200MMX</v>
          </cell>
          <cell r="D5216" t="str">
            <v>20 มิ.ย. 41</v>
          </cell>
          <cell r="E5216">
            <v>36400</v>
          </cell>
          <cell r="F5216">
            <v>0</v>
          </cell>
          <cell r="G5216">
            <v>20</v>
          </cell>
          <cell r="H5216">
            <v>11169.33</v>
          </cell>
          <cell r="I5216">
            <v>11169.33</v>
          </cell>
          <cell r="J5216">
            <v>25230.67</v>
          </cell>
          <cell r="K5216" t="str">
            <v>605</v>
          </cell>
        </row>
        <row r="5217">
          <cell r="A5217" t="str">
            <v>110500000</v>
          </cell>
          <cell r="B5217" t="str">
            <v>605C2A40001</v>
          </cell>
          <cell r="C5217" t="str">
            <v>เครื่องพิมพ์ LQ-670</v>
          </cell>
          <cell r="D5217" t="str">
            <v>30 ต.ค. 41</v>
          </cell>
          <cell r="E5217">
            <v>14900</v>
          </cell>
          <cell r="F5217">
            <v>0</v>
          </cell>
          <cell r="G5217">
            <v>20</v>
          </cell>
          <cell r="H5217">
            <v>3494.38</v>
          </cell>
          <cell r="I5217">
            <v>3494.38</v>
          </cell>
          <cell r="J5217">
            <v>11405.62</v>
          </cell>
          <cell r="K5217" t="str">
            <v>605</v>
          </cell>
        </row>
        <row r="5218">
          <cell r="A5218" t="str">
            <v>110500000</v>
          </cell>
          <cell r="B5218" t="str">
            <v>605C2MO0001</v>
          </cell>
          <cell r="C5218" t="str">
            <v>MODEM [ZYXEL]</v>
          </cell>
          <cell r="D5218" t="str">
            <v>20 ต.ค. 41</v>
          </cell>
          <cell r="E5218">
            <v>3627.27</v>
          </cell>
          <cell r="F5218">
            <v>0</v>
          </cell>
          <cell r="G5218">
            <v>20</v>
          </cell>
          <cell r="H5218">
            <v>870.53</v>
          </cell>
          <cell r="I5218">
            <v>870.53</v>
          </cell>
          <cell r="J5218">
            <v>2756.74</v>
          </cell>
          <cell r="K5218" t="str">
            <v>605</v>
          </cell>
        </row>
        <row r="5219">
          <cell r="A5219" t="str">
            <v>110500000</v>
          </cell>
          <cell r="B5219" t="str">
            <v>606C2A30001</v>
          </cell>
          <cell r="C5219" t="str">
            <v>CPU200MMX</v>
          </cell>
          <cell r="D5219" t="str">
            <v>20 มิ.ย. 41</v>
          </cell>
          <cell r="E5219">
            <v>36400</v>
          </cell>
          <cell r="F5219">
            <v>0</v>
          </cell>
          <cell r="G5219">
            <v>20</v>
          </cell>
          <cell r="H5219">
            <v>11169.33</v>
          </cell>
          <cell r="I5219">
            <v>11169.33</v>
          </cell>
          <cell r="J5219">
            <v>25230.67</v>
          </cell>
          <cell r="K5219" t="str">
            <v>606</v>
          </cell>
        </row>
        <row r="5220">
          <cell r="A5220" t="str">
            <v>110500000</v>
          </cell>
          <cell r="B5220" t="str">
            <v>606C2A40001</v>
          </cell>
          <cell r="C5220" t="str">
            <v>เครื่องพิมพ์ LQ-670</v>
          </cell>
          <cell r="D5220" t="str">
            <v>30 ต.ค. 41</v>
          </cell>
          <cell r="E5220">
            <v>14900</v>
          </cell>
          <cell r="F5220">
            <v>0</v>
          </cell>
          <cell r="G5220">
            <v>20</v>
          </cell>
          <cell r="H5220">
            <v>3494.38</v>
          </cell>
          <cell r="I5220">
            <v>3494.38</v>
          </cell>
          <cell r="J5220">
            <v>11405.62</v>
          </cell>
          <cell r="K5220" t="str">
            <v>606</v>
          </cell>
        </row>
        <row r="5221">
          <cell r="A5221" t="str">
            <v>110500000</v>
          </cell>
          <cell r="B5221" t="str">
            <v>606C2MO0001</v>
          </cell>
          <cell r="C5221" t="str">
            <v>MODEM [ZYXEL]</v>
          </cell>
          <cell r="D5221" t="str">
            <v>20 ต.ค. 41</v>
          </cell>
          <cell r="E5221">
            <v>3627.27</v>
          </cell>
          <cell r="F5221">
            <v>0</v>
          </cell>
          <cell r="G5221">
            <v>20</v>
          </cell>
          <cell r="H5221">
            <v>870.53</v>
          </cell>
          <cell r="I5221">
            <v>870.53</v>
          </cell>
          <cell r="J5221">
            <v>2756.74</v>
          </cell>
          <cell r="K5221" t="str">
            <v>606</v>
          </cell>
        </row>
        <row r="5222">
          <cell r="A5222" t="str">
            <v>110500000</v>
          </cell>
          <cell r="B5222" t="str">
            <v>607C2A30001</v>
          </cell>
          <cell r="C5222" t="str">
            <v>CPU200MMX</v>
          </cell>
          <cell r="D5222" t="str">
            <v>28 พ.ค. 41</v>
          </cell>
          <cell r="E5222">
            <v>36400</v>
          </cell>
          <cell r="F5222">
            <v>0</v>
          </cell>
          <cell r="G5222">
            <v>20</v>
          </cell>
          <cell r="H5222">
            <v>11628.07</v>
          </cell>
          <cell r="I5222">
            <v>11628.07</v>
          </cell>
          <cell r="J5222">
            <v>24771.93</v>
          </cell>
          <cell r="K5222" t="str">
            <v>607</v>
          </cell>
        </row>
        <row r="5223">
          <cell r="A5223" t="str">
            <v>110500000</v>
          </cell>
          <cell r="B5223" t="str">
            <v>607C2A40001</v>
          </cell>
          <cell r="C5223" t="str">
            <v>เครื่องพิมพ์ LQ-670</v>
          </cell>
          <cell r="D5223" t="str">
            <v>30 ต.ค. 41</v>
          </cell>
          <cell r="E5223">
            <v>14900</v>
          </cell>
          <cell r="F5223">
            <v>0</v>
          </cell>
          <cell r="G5223">
            <v>20</v>
          </cell>
          <cell r="H5223">
            <v>3494.38</v>
          </cell>
          <cell r="I5223">
            <v>3494.38</v>
          </cell>
          <cell r="J5223">
            <v>11405.62</v>
          </cell>
          <cell r="K5223" t="str">
            <v>607</v>
          </cell>
        </row>
        <row r="5224">
          <cell r="A5224" t="str">
            <v>110500000</v>
          </cell>
          <cell r="B5224" t="str">
            <v>607C2MC0001</v>
          </cell>
          <cell r="C5224" t="str">
            <v>เครื่องสำรองไฟ</v>
          </cell>
          <cell r="D5224" t="str">
            <v>13 พ.ค. 42</v>
          </cell>
          <cell r="E5224">
            <v>3400</v>
          </cell>
          <cell r="F5224">
            <v>0</v>
          </cell>
          <cell r="G5224">
            <v>20</v>
          </cell>
          <cell r="H5224">
            <v>434.07</v>
          </cell>
          <cell r="I5224">
            <v>434.07</v>
          </cell>
          <cell r="J5224">
            <v>2965.93</v>
          </cell>
          <cell r="K5224" t="str">
            <v>607</v>
          </cell>
        </row>
        <row r="5225">
          <cell r="A5225" t="str">
            <v>110500000</v>
          </cell>
          <cell r="B5225" t="str">
            <v>607C2MO0001</v>
          </cell>
          <cell r="C5225" t="str">
            <v>MODEM [ZYXEL]</v>
          </cell>
          <cell r="D5225" t="str">
            <v>20 ต.ค. 41</v>
          </cell>
          <cell r="E5225">
            <v>3627.27</v>
          </cell>
          <cell r="F5225">
            <v>0</v>
          </cell>
          <cell r="G5225">
            <v>20</v>
          </cell>
          <cell r="H5225">
            <v>870.53</v>
          </cell>
          <cell r="I5225">
            <v>870.53</v>
          </cell>
          <cell r="J5225">
            <v>2756.74</v>
          </cell>
          <cell r="K5225" t="str">
            <v>607</v>
          </cell>
        </row>
        <row r="5226">
          <cell r="A5226" t="str">
            <v>110500000</v>
          </cell>
          <cell r="B5226" t="str">
            <v>608C2A30001</v>
          </cell>
          <cell r="C5226" t="str">
            <v>CPU200MMX</v>
          </cell>
          <cell r="D5226" t="str">
            <v>28 พ.ค. 41</v>
          </cell>
          <cell r="E5226">
            <v>36400</v>
          </cell>
          <cell r="F5226">
            <v>0</v>
          </cell>
          <cell r="G5226">
            <v>20</v>
          </cell>
          <cell r="H5226">
            <v>11628.07</v>
          </cell>
          <cell r="I5226">
            <v>11628.07</v>
          </cell>
          <cell r="J5226">
            <v>24771.93</v>
          </cell>
          <cell r="K5226" t="str">
            <v>608</v>
          </cell>
        </row>
        <row r="5227">
          <cell r="A5227" t="str">
            <v>110500000</v>
          </cell>
          <cell r="B5227" t="str">
            <v>608C2A40001</v>
          </cell>
          <cell r="C5227" t="str">
            <v>เครื่องพิมพ์ LQ-670</v>
          </cell>
          <cell r="D5227" t="str">
            <v>30 ต.ค. 41</v>
          </cell>
          <cell r="E5227">
            <v>14900</v>
          </cell>
          <cell r="F5227">
            <v>0</v>
          </cell>
          <cell r="G5227">
            <v>20</v>
          </cell>
          <cell r="H5227">
            <v>2841.22</v>
          </cell>
          <cell r="I5227">
            <v>2841.22</v>
          </cell>
          <cell r="J5227">
            <v>0</v>
          </cell>
          <cell r="K5227" t="str">
            <v>608</v>
          </cell>
        </row>
        <row r="5228">
          <cell r="A5228" t="str">
            <v>110500000</v>
          </cell>
          <cell r="B5228" t="str">
            <v>608C2MO0001</v>
          </cell>
          <cell r="C5228" t="str">
            <v>MODEM [ZYXEL]</v>
          </cell>
          <cell r="D5228" t="str">
            <v>20 ต.ค. 41</v>
          </cell>
          <cell r="E5228">
            <v>3627.27</v>
          </cell>
          <cell r="F5228">
            <v>0</v>
          </cell>
          <cell r="G5228">
            <v>20</v>
          </cell>
          <cell r="H5228">
            <v>870.53</v>
          </cell>
          <cell r="I5228">
            <v>870.53</v>
          </cell>
          <cell r="J5228">
            <v>2756.74</v>
          </cell>
          <cell r="K5228" t="str">
            <v>608</v>
          </cell>
        </row>
        <row r="5229">
          <cell r="A5229" t="str">
            <v>110500000</v>
          </cell>
          <cell r="B5229" t="str">
            <v>608C2MO0002</v>
          </cell>
          <cell r="C5229" t="str">
            <v>เครื่องพิมพ์</v>
          </cell>
          <cell r="D5229" t="str">
            <v>20 ต.ค. 42</v>
          </cell>
          <cell r="E5229">
            <v>14900</v>
          </cell>
          <cell r="F5229">
            <v>0</v>
          </cell>
          <cell r="G5229">
            <v>20</v>
          </cell>
          <cell r="H5229">
            <v>596</v>
          </cell>
          <cell r="I5229">
            <v>596</v>
          </cell>
          <cell r="J5229">
            <v>14304</v>
          </cell>
          <cell r="K5229" t="str">
            <v>608</v>
          </cell>
        </row>
        <row r="5230">
          <cell r="A5230" t="str">
            <v>110500000</v>
          </cell>
          <cell r="B5230" t="str">
            <v>700C2A30001</v>
          </cell>
          <cell r="C5230" t="str">
            <v>CPU200MMX (IBM)</v>
          </cell>
          <cell r="D5230" t="str">
            <v>25 ส.ค. 41</v>
          </cell>
          <cell r="E5230">
            <v>33700</v>
          </cell>
          <cell r="F5230">
            <v>0</v>
          </cell>
          <cell r="G5230">
            <v>20</v>
          </cell>
          <cell r="H5230">
            <v>9122.08</v>
          </cell>
          <cell r="I5230">
            <v>9122.08</v>
          </cell>
          <cell r="J5230">
            <v>24577.919999999998</v>
          </cell>
          <cell r="K5230" t="str">
            <v>700</v>
          </cell>
        </row>
        <row r="5231">
          <cell r="A5231" t="str">
            <v>110500000</v>
          </cell>
          <cell r="B5231" t="str">
            <v>700C2A30002</v>
          </cell>
          <cell r="C5231" t="str">
            <v>CPU200MMX (IBM)</v>
          </cell>
          <cell r="D5231" t="str">
            <v>25 ส.ค. 41</v>
          </cell>
          <cell r="E5231">
            <v>33700</v>
          </cell>
          <cell r="F5231">
            <v>0</v>
          </cell>
          <cell r="G5231">
            <v>20</v>
          </cell>
          <cell r="H5231">
            <v>9122.08</v>
          </cell>
          <cell r="I5231">
            <v>9122.08</v>
          </cell>
          <cell r="J5231">
            <v>24577.919999999998</v>
          </cell>
          <cell r="K5231" t="str">
            <v>700</v>
          </cell>
        </row>
        <row r="5232">
          <cell r="A5232" t="str">
            <v>110500000</v>
          </cell>
          <cell r="B5232" t="str">
            <v>700C2A30003</v>
          </cell>
          <cell r="C5232" t="str">
            <v>CPU200MMX (IBM)</v>
          </cell>
          <cell r="D5232" t="str">
            <v>25 ส.ค. 41</v>
          </cell>
          <cell r="E5232">
            <v>33700</v>
          </cell>
          <cell r="F5232">
            <v>0</v>
          </cell>
          <cell r="G5232">
            <v>20</v>
          </cell>
          <cell r="H5232">
            <v>9122.08</v>
          </cell>
          <cell r="I5232">
            <v>9122.08</v>
          </cell>
          <cell r="J5232">
            <v>24577.919999999998</v>
          </cell>
          <cell r="K5232" t="str">
            <v>700</v>
          </cell>
        </row>
        <row r="5233">
          <cell r="A5233" t="str">
            <v>110500000</v>
          </cell>
          <cell r="B5233" t="str">
            <v>700C2A30004</v>
          </cell>
          <cell r="C5233" t="str">
            <v>เครื่อง SERVER</v>
          </cell>
          <cell r="D5233" t="str">
            <v>20 มิ.ย. 41</v>
          </cell>
          <cell r="E5233">
            <v>132050</v>
          </cell>
          <cell r="F5233">
            <v>0</v>
          </cell>
          <cell r="G5233">
            <v>20</v>
          </cell>
          <cell r="H5233">
            <v>40519.410000000003</v>
          </cell>
          <cell r="I5233">
            <v>40519.410000000003</v>
          </cell>
          <cell r="J5233">
            <v>91530.59</v>
          </cell>
          <cell r="K5233" t="str">
            <v>700</v>
          </cell>
        </row>
        <row r="5234">
          <cell r="A5234" t="str">
            <v>110500000</v>
          </cell>
          <cell r="B5234" t="str">
            <v>700C2MO0001</v>
          </cell>
          <cell r="C5234" t="str">
            <v>MODEM [ZYXEL] 14500</v>
          </cell>
          <cell r="D5234" t="str">
            <v>25 ส.ค. 41</v>
          </cell>
          <cell r="E5234">
            <v>14560</v>
          </cell>
          <cell r="F5234">
            <v>0</v>
          </cell>
          <cell r="G5234">
            <v>20</v>
          </cell>
          <cell r="H5234">
            <v>3941.16</v>
          </cell>
          <cell r="I5234">
            <v>3941.16</v>
          </cell>
          <cell r="J5234">
            <v>10618.84</v>
          </cell>
          <cell r="K5234" t="str">
            <v>700</v>
          </cell>
        </row>
        <row r="5235">
          <cell r="A5235" t="str">
            <v>110500000</v>
          </cell>
          <cell r="B5235" t="str">
            <v>700C2MO0002</v>
          </cell>
          <cell r="C5235" t="str">
            <v>MODEM [ZYXEL] 14500</v>
          </cell>
          <cell r="D5235" t="str">
            <v>25 ส.ค. 41</v>
          </cell>
          <cell r="E5235">
            <v>14560</v>
          </cell>
          <cell r="F5235">
            <v>0</v>
          </cell>
          <cell r="G5235">
            <v>20</v>
          </cell>
          <cell r="H5235">
            <v>3941.16</v>
          </cell>
          <cell r="I5235">
            <v>3941.16</v>
          </cell>
          <cell r="J5235">
            <v>10618.84</v>
          </cell>
          <cell r="K5235" t="str">
            <v>700</v>
          </cell>
        </row>
        <row r="5236">
          <cell r="A5236" t="str">
            <v>110500000</v>
          </cell>
          <cell r="B5236" t="str">
            <v>700C2UP0001</v>
          </cell>
          <cell r="C5236" t="str">
            <v>UPS POWBACK MODEL PB-SERIOUS 1 KVA</v>
          </cell>
          <cell r="D5236" t="str">
            <v>11 ก.ย. 41</v>
          </cell>
          <cell r="E5236">
            <v>16900</v>
          </cell>
          <cell r="F5236">
            <v>0</v>
          </cell>
          <cell r="G5236">
            <v>20</v>
          </cell>
          <cell r="H5236">
            <v>4417.18</v>
          </cell>
          <cell r="I5236">
            <v>4417.18</v>
          </cell>
          <cell r="J5236">
            <v>12482.82</v>
          </cell>
          <cell r="K5236" t="str">
            <v>700</v>
          </cell>
        </row>
        <row r="5237">
          <cell r="A5237" t="str">
            <v>110500000</v>
          </cell>
          <cell r="B5237" t="str">
            <v>701C2A30001</v>
          </cell>
          <cell r="C5237" t="str">
            <v>CPU200MMX (IBM)</v>
          </cell>
          <cell r="D5237" t="str">
            <v>25 ส.ค. 41</v>
          </cell>
          <cell r="E5237">
            <v>33700</v>
          </cell>
          <cell r="F5237">
            <v>0</v>
          </cell>
          <cell r="G5237">
            <v>20</v>
          </cell>
          <cell r="H5237">
            <v>6647.67</v>
          </cell>
          <cell r="I5237">
            <v>6647.67</v>
          </cell>
          <cell r="J5237">
            <v>0</v>
          </cell>
          <cell r="K5237" t="str">
            <v>701</v>
          </cell>
        </row>
        <row r="5238">
          <cell r="A5238" t="str">
            <v>110500000</v>
          </cell>
          <cell r="B5238" t="str">
            <v>701C2A40001</v>
          </cell>
          <cell r="C5238" t="str">
            <v>เครื่องพิมพ์ OKI-390</v>
          </cell>
          <cell r="D5238" t="str">
            <v>29 มิ.ย. 41</v>
          </cell>
          <cell r="E5238">
            <v>14600</v>
          </cell>
          <cell r="F5238">
            <v>0</v>
          </cell>
          <cell r="G5238">
            <v>20</v>
          </cell>
          <cell r="H5238">
            <v>3336</v>
          </cell>
          <cell r="I5238">
            <v>3336</v>
          </cell>
          <cell r="J5238">
            <v>0</v>
          </cell>
          <cell r="K5238" t="str">
            <v>701</v>
          </cell>
        </row>
        <row r="5239">
          <cell r="A5239" t="str">
            <v>110500000</v>
          </cell>
          <cell r="B5239" t="str">
            <v>701C2CM008</v>
          </cell>
          <cell r="C5239" t="str">
            <v>UPS</v>
          </cell>
          <cell r="D5239" t="str">
            <v>2 ก.ค. 42</v>
          </cell>
          <cell r="E5239">
            <v>3190</v>
          </cell>
          <cell r="F5239">
            <v>0</v>
          </cell>
          <cell r="G5239">
            <v>20</v>
          </cell>
          <cell r="H5239">
            <v>85.65</v>
          </cell>
          <cell r="I5239">
            <v>85.65</v>
          </cell>
          <cell r="J5239">
            <v>0</v>
          </cell>
          <cell r="K5239" t="str">
            <v>100</v>
          </cell>
        </row>
        <row r="5240">
          <cell r="A5240" t="str">
            <v>110500000</v>
          </cell>
          <cell r="B5240" t="str">
            <v>701C2CM101</v>
          </cell>
          <cell r="C5240" t="str">
            <v>RAM 16 MB</v>
          </cell>
          <cell r="D5240" t="str">
            <v>2 ก.ค. 42</v>
          </cell>
          <cell r="E5240">
            <v>1110</v>
          </cell>
          <cell r="F5240">
            <v>0</v>
          </cell>
          <cell r="G5240">
            <v>20</v>
          </cell>
          <cell r="H5240">
            <v>29.81</v>
          </cell>
          <cell r="I5240">
            <v>29.81</v>
          </cell>
          <cell r="J5240">
            <v>0</v>
          </cell>
          <cell r="K5240" t="str">
            <v>100</v>
          </cell>
        </row>
        <row r="5241">
          <cell r="A5241" t="str">
            <v>110500000</v>
          </cell>
          <cell r="B5241" t="str">
            <v>701C2MO0001</v>
          </cell>
          <cell r="C5241" t="str">
            <v>MODEM [ZYXEL]</v>
          </cell>
          <cell r="D5241" t="str">
            <v>25 ส.ค. 41</v>
          </cell>
          <cell r="E5241">
            <v>6600</v>
          </cell>
          <cell r="F5241">
            <v>0</v>
          </cell>
          <cell r="G5241">
            <v>20</v>
          </cell>
          <cell r="H5241">
            <v>1301.9100000000001</v>
          </cell>
          <cell r="I5241">
            <v>1301.9100000000001</v>
          </cell>
          <cell r="J5241">
            <v>0</v>
          </cell>
          <cell r="K5241" t="str">
            <v>701</v>
          </cell>
        </row>
        <row r="5242">
          <cell r="A5242" t="str">
            <v>110500000</v>
          </cell>
          <cell r="B5242" t="str">
            <v>702C1MO0001</v>
          </cell>
          <cell r="C5242" t="str">
            <v>MODEM [ZYXEL]</v>
          </cell>
          <cell r="D5242" t="str">
            <v>25 ส.ค. 41</v>
          </cell>
          <cell r="E5242">
            <v>6600</v>
          </cell>
          <cell r="F5242">
            <v>0</v>
          </cell>
          <cell r="G5242">
            <v>20</v>
          </cell>
          <cell r="H5242">
            <v>1786.51</v>
          </cell>
          <cell r="I5242">
            <v>1786.51</v>
          </cell>
          <cell r="J5242">
            <v>4813.49</v>
          </cell>
          <cell r="K5242" t="str">
            <v>702</v>
          </cell>
        </row>
        <row r="5243">
          <cell r="A5243" t="str">
            <v>110500000</v>
          </cell>
          <cell r="B5243" t="str">
            <v>702C2A30001</v>
          </cell>
          <cell r="C5243" t="str">
            <v>CPU200MMX</v>
          </cell>
          <cell r="D5243" t="str">
            <v>23 มิ.ย. 41</v>
          </cell>
          <cell r="E5243">
            <v>36400</v>
          </cell>
          <cell r="F5243">
            <v>0</v>
          </cell>
          <cell r="G5243">
            <v>20</v>
          </cell>
          <cell r="H5243">
            <v>11109.49</v>
          </cell>
          <cell r="I5243">
            <v>11109.49</v>
          </cell>
          <cell r="J5243">
            <v>25290.51</v>
          </cell>
          <cell r="K5243" t="str">
            <v>702</v>
          </cell>
        </row>
        <row r="5244">
          <cell r="A5244" t="str">
            <v>110500000</v>
          </cell>
          <cell r="B5244" t="str">
            <v>702C2A40001</v>
          </cell>
          <cell r="C5244" t="str">
            <v>เครื่องพิมพ์ OKI-390</v>
          </cell>
          <cell r="D5244" t="str">
            <v>29 มิ.ย. 41</v>
          </cell>
          <cell r="E5244">
            <v>14600</v>
          </cell>
          <cell r="F5244">
            <v>0</v>
          </cell>
          <cell r="G5244">
            <v>20</v>
          </cell>
          <cell r="H5244">
            <v>4408</v>
          </cell>
          <cell r="I5244">
            <v>4408</v>
          </cell>
          <cell r="J5244">
            <v>10192</v>
          </cell>
          <cell r="K5244" t="str">
            <v>702</v>
          </cell>
        </row>
        <row r="5245">
          <cell r="A5245" t="str">
            <v>110500000</v>
          </cell>
          <cell r="B5245" t="str">
            <v>703C2A30001</v>
          </cell>
          <cell r="C5245" t="str">
            <v>CPU200MMX</v>
          </cell>
          <cell r="D5245" t="str">
            <v>20 มิ.ย. 41</v>
          </cell>
          <cell r="E5245">
            <v>36400</v>
          </cell>
          <cell r="F5245">
            <v>0</v>
          </cell>
          <cell r="G5245">
            <v>20</v>
          </cell>
          <cell r="H5245">
            <v>11169.33</v>
          </cell>
          <cell r="I5245">
            <v>11169.33</v>
          </cell>
          <cell r="J5245">
            <v>25230.67</v>
          </cell>
          <cell r="K5245" t="str">
            <v>703</v>
          </cell>
        </row>
        <row r="5246">
          <cell r="A5246" t="str">
            <v>110500000</v>
          </cell>
          <cell r="B5246" t="str">
            <v>703C2A40001</v>
          </cell>
          <cell r="C5246" t="str">
            <v>เครื่องพิมพ์ LQ-670</v>
          </cell>
          <cell r="D5246" t="str">
            <v>30 ต.ค. 41</v>
          </cell>
          <cell r="E5246">
            <v>14900</v>
          </cell>
          <cell r="F5246">
            <v>0</v>
          </cell>
          <cell r="G5246">
            <v>20</v>
          </cell>
          <cell r="H5246">
            <v>3494.38</v>
          </cell>
          <cell r="I5246">
            <v>3494.38</v>
          </cell>
          <cell r="J5246">
            <v>11405.62</v>
          </cell>
          <cell r="K5246" t="str">
            <v>703</v>
          </cell>
        </row>
        <row r="5247">
          <cell r="A5247" t="str">
            <v>110500000</v>
          </cell>
          <cell r="B5247" t="str">
            <v>703C2MO0001</v>
          </cell>
          <cell r="C5247" t="str">
            <v>MODEM [ZYXEL]</v>
          </cell>
          <cell r="D5247" t="str">
            <v>20 ต.ค. 41</v>
          </cell>
          <cell r="E5247">
            <v>3627.27</v>
          </cell>
          <cell r="F5247">
            <v>0</v>
          </cell>
          <cell r="G5247">
            <v>20</v>
          </cell>
          <cell r="H5247">
            <v>870.53</v>
          </cell>
          <cell r="I5247">
            <v>870.53</v>
          </cell>
          <cell r="J5247">
            <v>2756.74</v>
          </cell>
          <cell r="K5247" t="str">
            <v>703</v>
          </cell>
        </row>
        <row r="5248">
          <cell r="A5248" t="str">
            <v>110500000</v>
          </cell>
          <cell r="B5248" t="str">
            <v>704C2A30001</v>
          </cell>
          <cell r="C5248" t="str">
            <v>CPU200MMX</v>
          </cell>
          <cell r="D5248" t="str">
            <v>30 ต.ค. 41</v>
          </cell>
          <cell r="E5248">
            <v>36400</v>
          </cell>
          <cell r="F5248">
            <v>0</v>
          </cell>
          <cell r="G5248">
            <v>20</v>
          </cell>
          <cell r="H5248">
            <v>1256.55</v>
          </cell>
          <cell r="I5248">
            <v>1256.55</v>
          </cell>
          <cell r="J5248">
            <v>0</v>
          </cell>
          <cell r="K5248" t="str">
            <v>704</v>
          </cell>
        </row>
        <row r="5249">
          <cell r="A5249" t="str">
            <v>110500000</v>
          </cell>
          <cell r="B5249" t="str">
            <v>704C2A40001</v>
          </cell>
          <cell r="C5249" t="str">
            <v>เครื่องพิมพ์ LQ-670</v>
          </cell>
          <cell r="D5249" t="str">
            <v>30 ต.ค. 41</v>
          </cell>
          <cell r="E5249">
            <v>14900</v>
          </cell>
          <cell r="F5249">
            <v>0</v>
          </cell>
          <cell r="G5249">
            <v>20</v>
          </cell>
          <cell r="H5249">
            <v>514.36</v>
          </cell>
          <cell r="I5249">
            <v>514.36</v>
          </cell>
          <cell r="J5249">
            <v>0</v>
          </cell>
          <cell r="K5249" t="str">
            <v>705</v>
          </cell>
        </row>
        <row r="5250">
          <cell r="A5250" t="str">
            <v>110500000</v>
          </cell>
          <cell r="B5250" t="str">
            <v>704C2MC0001</v>
          </cell>
          <cell r="C5250" t="str">
            <v>อุปกรณ์คอมพิวเตอร์ fax modem</v>
          </cell>
          <cell r="D5250" t="str">
            <v>26 ม.ค. 42</v>
          </cell>
          <cell r="E5250">
            <v>2909</v>
          </cell>
          <cell r="F5250">
            <v>0</v>
          </cell>
          <cell r="G5250">
            <v>20</v>
          </cell>
          <cell r="H5250">
            <v>541.92999999999995</v>
          </cell>
          <cell r="I5250">
            <v>541.92999999999995</v>
          </cell>
          <cell r="J5250">
            <v>2367.0700000000002</v>
          </cell>
          <cell r="K5250" t="str">
            <v>704</v>
          </cell>
        </row>
        <row r="5251">
          <cell r="A5251" t="str">
            <v>110500000</v>
          </cell>
          <cell r="B5251" t="str">
            <v>704C2MC0002</v>
          </cell>
          <cell r="C5251" t="str">
            <v>คอมพิวเตอร์</v>
          </cell>
          <cell r="D5251" t="str">
            <v>12 ม.ค. 42</v>
          </cell>
          <cell r="E5251">
            <v>35900</v>
          </cell>
          <cell r="F5251">
            <v>0</v>
          </cell>
          <cell r="G5251">
            <v>20</v>
          </cell>
          <cell r="H5251">
            <v>6963.63</v>
          </cell>
          <cell r="I5251">
            <v>6963.63</v>
          </cell>
          <cell r="J5251">
            <v>28936.37</v>
          </cell>
          <cell r="K5251" t="str">
            <v>704</v>
          </cell>
        </row>
        <row r="5252">
          <cell r="A5252" t="str">
            <v>110500000</v>
          </cell>
          <cell r="B5252" t="str">
            <v>704C2MC0003</v>
          </cell>
          <cell r="C5252" t="str">
            <v>PRINTER์</v>
          </cell>
          <cell r="D5252" t="str">
            <v>12 ม.ค. 42</v>
          </cell>
          <cell r="E5252">
            <v>15000</v>
          </cell>
          <cell r="F5252">
            <v>0</v>
          </cell>
          <cell r="G5252">
            <v>20</v>
          </cell>
          <cell r="H5252">
            <v>2909.58</v>
          </cell>
          <cell r="I5252">
            <v>2909.58</v>
          </cell>
          <cell r="J5252">
            <v>12090.42</v>
          </cell>
          <cell r="K5252" t="str">
            <v>704</v>
          </cell>
        </row>
        <row r="5253">
          <cell r="A5253" t="str">
            <v>110500000</v>
          </cell>
          <cell r="B5253" t="str">
            <v>704C2MO0001</v>
          </cell>
          <cell r="C5253" t="str">
            <v>MODEM [ZYXEL]</v>
          </cell>
          <cell r="D5253" t="str">
            <v>20 ต.ค. 41</v>
          </cell>
          <cell r="E5253">
            <v>3627.27</v>
          </cell>
          <cell r="F5253">
            <v>0</v>
          </cell>
          <cell r="G5253">
            <v>20</v>
          </cell>
          <cell r="H5253">
            <v>145.09</v>
          </cell>
          <cell r="I5253">
            <v>145.09</v>
          </cell>
          <cell r="J5253">
            <v>0</v>
          </cell>
          <cell r="K5253" t="str">
            <v>704</v>
          </cell>
        </row>
        <row r="5254">
          <cell r="A5254" t="str">
            <v>110500000</v>
          </cell>
          <cell r="B5254" t="str">
            <v>705C2A30001</v>
          </cell>
          <cell r="C5254" t="str">
            <v>คอมพิวเตอร์ DESHPRO1000</v>
          </cell>
          <cell r="D5254" t="str">
            <v>14 พ.ค. 41</v>
          </cell>
          <cell r="E5254">
            <v>36400</v>
          </cell>
          <cell r="F5254">
            <v>0</v>
          </cell>
          <cell r="G5254">
            <v>20</v>
          </cell>
          <cell r="H5254">
            <v>11907.3</v>
          </cell>
          <cell r="I5254">
            <v>11907.3</v>
          </cell>
          <cell r="J5254">
            <v>24492.7</v>
          </cell>
          <cell r="K5254" t="str">
            <v>705</v>
          </cell>
        </row>
        <row r="5255">
          <cell r="A5255" t="str">
            <v>110500000</v>
          </cell>
          <cell r="B5255" t="str">
            <v>705C2A40001</v>
          </cell>
          <cell r="C5255" t="str">
            <v>เครื่องพิมพ์ LQ-670</v>
          </cell>
          <cell r="D5255" t="str">
            <v>4 ก.ย. 41</v>
          </cell>
          <cell r="E5255">
            <v>15000</v>
          </cell>
          <cell r="F5255">
            <v>0</v>
          </cell>
          <cell r="G5255">
            <v>20</v>
          </cell>
          <cell r="H5255">
            <v>3978.07</v>
          </cell>
          <cell r="I5255">
            <v>3978.07</v>
          </cell>
          <cell r="J5255">
            <v>11021.93</v>
          </cell>
          <cell r="K5255" t="str">
            <v>704</v>
          </cell>
        </row>
        <row r="5256">
          <cell r="A5256" t="str">
            <v>110500000</v>
          </cell>
          <cell r="B5256" t="str">
            <v>705C2MO0001</v>
          </cell>
          <cell r="C5256" t="str">
            <v>MODEM [ZYXEL]</v>
          </cell>
          <cell r="D5256" t="str">
            <v>20 ต.ค. 41</v>
          </cell>
          <cell r="E5256">
            <v>3627.27</v>
          </cell>
          <cell r="F5256">
            <v>0</v>
          </cell>
          <cell r="G5256">
            <v>20</v>
          </cell>
          <cell r="H5256">
            <v>870.53</v>
          </cell>
          <cell r="I5256">
            <v>870.53</v>
          </cell>
          <cell r="J5256">
            <v>2756.74</v>
          </cell>
          <cell r="K5256" t="str">
            <v>705</v>
          </cell>
        </row>
        <row r="5257">
          <cell r="A5257" t="str">
            <v>110500000</v>
          </cell>
          <cell r="B5257" t="str">
            <v>706C2A3001</v>
          </cell>
          <cell r="C5257" t="str">
            <v>CPU200MMX</v>
          </cell>
          <cell r="D5257" t="str">
            <v>23 มิ.ย. 41</v>
          </cell>
          <cell r="E5257">
            <v>36400</v>
          </cell>
          <cell r="F5257">
            <v>0</v>
          </cell>
          <cell r="G5257">
            <v>20</v>
          </cell>
          <cell r="H5257">
            <v>11109.49</v>
          </cell>
          <cell r="I5257">
            <v>11109.49</v>
          </cell>
          <cell r="J5257">
            <v>25290.51</v>
          </cell>
          <cell r="K5257" t="str">
            <v>706</v>
          </cell>
        </row>
        <row r="5258">
          <cell r="A5258" t="str">
            <v>110500000</v>
          </cell>
          <cell r="B5258" t="str">
            <v>706C2A40001</v>
          </cell>
          <cell r="C5258" t="str">
            <v>เครื่องพิมพ์ LQ-670</v>
          </cell>
          <cell r="D5258" t="str">
            <v>30 ต.ค. 41</v>
          </cell>
          <cell r="E5258">
            <v>14900</v>
          </cell>
          <cell r="F5258">
            <v>0</v>
          </cell>
          <cell r="G5258">
            <v>20</v>
          </cell>
          <cell r="H5258">
            <v>3494.38</v>
          </cell>
          <cell r="I5258">
            <v>3494.38</v>
          </cell>
          <cell r="J5258">
            <v>11405.62</v>
          </cell>
          <cell r="K5258" t="str">
            <v>706</v>
          </cell>
        </row>
        <row r="5259">
          <cell r="A5259" t="str">
            <v>110500000</v>
          </cell>
          <cell r="B5259" t="str">
            <v>706C2MO0001</v>
          </cell>
          <cell r="C5259" t="str">
            <v>MODEM [ZYXEL]</v>
          </cell>
          <cell r="D5259" t="str">
            <v>20 ต.ค. 41</v>
          </cell>
          <cell r="E5259">
            <v>3627.27</v>
          </cell>
          <cell r="F5259">
            <v>0</v>
          </cell>
          <cell r="G5259">
            <v>20</v>
          </cell>
          <cell r="H5259">
            <v>870.53</v>
          </cell>
          <cell r="I5259">
            <v>870.53</v>
          </cell>
          <cell r="J5259">
            <v>2756.74</v>
          </cell>
          <cell r="K5259" t="str">
            <v>706</v>
          </cell>
        </row>
        <row r="5260">
          <cell r="A5260" t="str">
            <v>110500000</v>
          </cell>
          <cell r="B5260" t="str">
            <v>707C2A30001</v>
          </cell>
          <cell r="C5260" t="str">
            <v>คอมพิวเตอร์ DESHPRO1000</v>
          </cell>
          <cell r="D5260" t="str">
            <v>14 พ.ค. 41</v>
          </cell>
          <cell r="E5260">
            <v>36400</v>
          </cell>
          <cell r="F5260">
            <v>0</v>
          </cell>
          <cell r="G5260">
            <v>20</v>
          </cell>
          <cell r="H5260">
            <v>11907.3</v>
          </cell>
          <cell r="I5260">
            <v>11907.3</v>
          </cell>
          <cell r="J5260">
            <v>24492.7</v>
          </cell>
          <cell r="K5260" t="str">
            <v>707</v>
          </cell>
        </row>
        <row r="5261">
          <cell r="A5261" t="str">
            <v>110500000</v>
          </cell>
          <cell r="B5261" t="str">
            <v>707C2A40001</v>
          </cell>
          <cell r="C5261" t="str">
            <v>เครื่องพิมพ์ LQ-670</v>
          </cell>
          <cell r="D5261" t="str">
            <v>30 ต.ค. 41</v>
          </cell>
          <cell r="E5261">
            <v>14900</v>
          </cell>
          <cell r="F5261">
            <v>0</v>
          </cell>
          <cell r="G5261">
            <v>20</v>
          </cell>
          <cell r="H5261">
            <v>3494.38</v>
          </cell>
          <cell r="I5261">
            <v>3494.38</v>
          </cell>
          <cell r="J5261">
            <v>11405.62</v>
          </cell>
          <cell r="K5261" t="str">
            <v>707</v>
          </cell>
        </row>
        <row r="5262">
          <cell r="A5262" t="str">
            <v>110500000</v>
          </cell>
          <cell r="B5262" t="str">
            <v>707C2MO0001</v>
          </cell>
          <cell r="C5262" t="str">
            <v>MODEM [ZYXEL]</v>
          </cell>
          <cell r="D5262" t="str">
            <v>20 ต.ค. 41</v>
          </cell>
          <cell r="E5262">
            <v>3627.27</v>
          </cell>
          <cell r="F5262">
            <v>0</v>
          </cell>
          <cell r="G5262">
            <v>20</v>
          </cell>
          <cell r="H5262">
            <v>870.53</v>
          </cell>
          <cell r="I5262">
            <v>870.53</v>
          </cell>
          <cell r="J5262">
            <v>2756.74</v>
          </cell>
          <cell r="K5262" t="str">
            <v>707</v>
          </cell>
        </row>
        <row r="5263">
          <cell r="A5263" t="str">
            <v>110500000</v>
          </cell>
          <cell r="B5263" t="str">
            <v>708C2A30001</v>
          </cell>
          <cell r="C5263" t="str">
            <v>CPU200MMX</v>
          </cell>
          <cell r="D5263" t="str">
            <v>20 มิ.ย. 41</v>
          </cell>
          <cell r="E5263">
            <v>36400</v>
          </cell>
          <cell r="F5263">
            <v>0</v>
          </cell>
          <cell r="G5263">
            <v>20</v>
          </cell>
          <cell r="H5263">
            <v>11169.33</v>
          </cell>
          <cell r="I5263">
            <v>11169.33</v>
          </cell>
          <cell r="J5263">
            <v>25230.67</v>
          </cell>
          <cell r="K5263" t="str">
            <v>708</v>
          </cell>
        </row>
        <row r="5264">
          <cell r="A5264" t="str">
            <v>110500000</v>
          </cell>
          <cell r="B5264" t="str">
            <v>708C2A40001</v>
          </cell>
          <cell r="C5264" t="str">
            <v>เครื่องพิมพ์ LQ-670</v>
          </cell>
          <cell r="D5264" t="str">
            <v>30 ต.ค. 41</v>
          </cell>
          <cell r="E5264">
            <v>14900</v>
          </cell>
          <cell r="F5264">
            <v>0</v>
          </cell>
          <cell r="G5264">
            <v>20</v>
          </cell>
          <cell r="H5264">
            <v>3494.38</v>
          </cell>
          <cell r="I5264">
            <v>3494.38</v>
          </cell>
          <cell r="J5264">
            <v>11405.62</v>
          </cell>
          <cell r="K5264" t="str">
            <v>708</v>
          </cell>
        </row>
        <row r="5265">
          <cell r="A5265" t="str">
            <v>110500000</v>
          </cell>
          <cell r="B5265" t="str">
            <v>708C2MO0001</v>
          </cell>
          <cell r="C5265" t="str">
            <v>MODEM [ZYXEL]</v>
          </cell>
          <cell r="D5265" t="str">
            <v>20 ต.ค. 41</v>
          </cell>
          <cell r="E5265">
            <v>3627.27</v>
          </cell>
          <cell r="F5265">
            <v>0</v>
          </cell>
          <cell r="G5265">
            <v>20</v>
          </cell>
          <cell r="H5265">
            <v>870.53</v>
          </cell>
          <cell r="I5265">
            <v>870.53</v>
          </cell>
          <cell r="J5265">
            <v>2756.74</v>
          </cell>
          <cell r="K5265" t="str">
            <v>708</v>
          </cell>
        </row>
        <row r="5266">
          <cell r="A5266" t="str">
            <v>110500000</v>
          </cell>
          <cell r="B5266" t="str">
            <v>709C2A30001</v>
          </cell>
          <cell r="C5266" t="str">
            <v>CPU P233MMX[IBM]</v>
          </cell>
          <cell r="D5266" t="str">
            <v>28 ต.ค. 41</v>
          </cell>
          <cell r="E5266">
            <v>34000</v>
          </cell>
          <cell r="F5266">
            <v>0</v>
          </cell>
          <cell r="G5266">
            <v>20</v>
          </cell>
          <cell r="H5266">
            <v>8010.9</v>
          </cell>
          <cell r="I5266">
            <v>8010.9</v>
          </cell>
          <cell r="J5266">
            <v>25989.1</v>
          </cell>
          <cell r="K5266" t="str">
            <v>709</v>
          </cell>
        </row>
        <row r="5267">
          <cell r="A5267" t="str">
            <v>110500000</v>
          </cell>
          <cell r="B5267" t="str">
            <v>709C2A40001</v>
          </cell>
          <cell r="C5267" t="str">
            <v>เครื่องพิมพ์ LQ-670</v>
          </cell>
          <cell r="D5267" t="str">
            <v>30 ต.ค. 41</v>
          </cell>
          <cell r="E5267">
            <v>14900</v>
          </cell>
          <cell r="F5267">
            <v>0</v>
          </cell>
          <cell r="G5267">
            <v>20</v>
          </cell>
          <cell r="H5267">
            <v>3494.38</v>
          </cell>
          <cell r="I5267">
            <v>3494.38</v>
          </cell>
          <cell r="J5267">
            <v>11405.62</v>
          </cell>
          <cell r="K5267" t="str">
            <v>709</v>
          </cell>
        </row>
        <row r="5268">
          <cell r="A5268" t="str">
            <v>110500000</v>
          </cell>
          <cell r="B5268" t="str">
            <v>709C2MO0001</v>
          </cell>
          <cell r="C5268" t="str">
            <v>MODEM [ZYXEL]</v>
          </cell>
          <cell r="D5268" t="str">
            <v>20 ต.ค. 41</v>
          </cell>
          <cell r="E5268">
            <v>3627.27</v>
          </cell>
          <cell r="F5268">
            <v>0</v>
          </cell>
          <cell r="G5268">
            <v>20</v>
          </cell>
          <cell r="H5268">
            <v>870.53</v>
          </cell>
          <cell r="I5268">
            <v>870.53</v>
          </cell>
          <cell r="J5268">
            <v>2756.74</v>
          </cell>
          <cell r="K5268" t="str">
            <v>709</v>
          </cell>
        </row>
        <row r="5269">
          <cell r="A5269" t="str">
            <v>110500000</v>
          </cell>
          <cell r="B5269" t="str">
            <v>710C2A30001</v>
          </cell>
          <cell r="C5269" t="str">
            <v>CPU P233MMX[IBM]</v>
          </cell>
          <cell r="D5269" t="str">
            <v>28 ต.ค. 41</v>
          </cell>
          <cell r="E5269">
            <v>34000</v>
          </cell>
          <cell r="F5269">
            <v>0</v>
          </cell>
          <cell r="G5269">
            <v>20</v>
          </cell>
          <cell r="H5269">
            <v>8010.9</v>
          </cell>
          <cell r="I5269">
            <v>8010.9</v>
          </cell>
          <cell r="J5269">
            <v>25989.1</v>
          </cell>
          <cell r="K5269" t="str">
            <v>710</v>
          </cell>
        </row>
        <row r="5270">
          <cell r="A5270" t="str">
            <v>110500000</v>
          </cell>
          <cell r="B5270" t="str">
            <v>710C2A40001</v>
          </cell>
          <cell r="C5270" t="str">
            <v>เครื่องพิมพ์ LQ-670</v>
          </cell>
          <cell r="D5270" t="str">
            <v>30 ต.ค. 41</v>
          </cell>
          <cell r="E5270">
            <v>14900</v>
          </cell>
          <cell r="F5270">
            <v>0</v>
          </cell>
          <cell r="G5270">
            <v>20</v>
          </cell>
          <cell r="H5270">
            <v>3494.38</v>
          </cell>
          <cell r="I5270">
            <v>3494.38</v>
          </cell>
          <cell r="J5270">
            <v>11405.62</v>
          </cell>
          <cell r="K5270" t="str">
            <v>710</v>
          </cell>
        </row>
        <row r="5271">
          <cell r="A5271" t="str">
            <v>110500000</v>
          </cell>
          <cell r="B5271" t="str">
            <v>710C2MO0001</v>
          </cell>
          <cell r="C5271" t="str">
            <v>MODEM [ZYXEL]</v>
          </cell>
          <cell r="D5271" t="str">
            <v>20 ต.ค. 41</v>
          </cell>
          <cell r="E5271">
            <v>3627.27</v>
          </cell>
          <cell r="F5271">
            <v>0</v>
          </cell>
          <cell r="G5271">
            <v>20</v>
          </cell>
          <cell r="H5271">
            <v>870.53</v>
          </cell>
          <cell r="I5271">
            <v>870.53</v>
          </cell>
          <cell r="J5271">
            <v>2756.74</v>
          </cell>
          <cell r="K5271" t="str">
            <v>710</v>
          </cell>
        </row>
        <row r="5272">
          <cell r="A5272" t="str">
            <v>110500000</v>
          </cell>
          <cell r="B5272" t="str">
            <v>800C2A30001</v>
          </cell>
          <cell r="C5272" t="str">
            <v>CPU200MMX (IBM)</v>
          </cell>
          <cell r="D5272" t="str">
            <v>25 ส.ค. 41</v>
          </cell>
          <cell r="E5272">
            <v>33700</v>
          </cell>
          <cell r="F5272">
            <v>0</v>
          </cell>
          <cell r="G5272">
            <v>20</v>
          </cell>
          <cell r="H5272">
            <v>9122.08</v>
          </cell>
          <cell r="I5272">
            <v>9122.08</v>
          </cell>
          <cell r="J5272">
            <v>24577.919999999998</v>
          </cell>
          <cell r="K5272" t="str">
            <v>800</v>
          </cell>
        </row>
        <row r="5273">
          <cell r="A5273" t="str">
            <v>110500000</v>
          </cell>
          <cell r="B5273" t="str">
            <v>800C2A30002</v>
          </cell>
          <cell r="C5273" t="str">
            <v>CPU200MMX (IBM)</v>
          </cell>
          <cell r="D5273" t="str">
            <v>25 ส.ค. 41</v>
          </cell>
          <cell r="E5273">
            <v>33700</v>
          </cell>
          <cell r="F5273">
            <v>0</v>
          </cell>
          <cell r="G5273">
            <v>20</v>
          </cell>
          <cell r="H5273">
            <v>9122.08</v>
          </cell>
          <cell r="I5273">
            <v>9122.08</v>
          </cell>
          <cell r="J5273">
            <v>24577.919999999998</v>
          </cell>
          <cell r="K5273" t="str">
            <v>800</v>
          </cell>
        </row>
        <row r="5274">
          <cell r="A5274" t="str">
            <v>110500000</v>
          </cell>
          <cell r="B5274" t="str">
            <v>800C2A30003</v>
          </cell>
          <cell r="C5274" t="str">
            <v>CPU200MMX (IBM)</v>
          </cell>
          <cell r="D5274" t="str">
            <v>25 ส.ค. 41</v>
          </cell>
          <cell r="E5274">
            <v>33700</v>
          </cell>
          <cell r="F5274">
            <v>0</v>
          </cell>
          <cell r="G5274">
            <v>20</v>
          </cell>
          <cell r="H5274">
            <v>9122.08</v>
          </cell>
          <cell r="I5274">
            <v>9122.08</v>
          </cell>
          <cell r="J5274">
            <v>24577.919999999998</v>
          </cell>
          <cell r="K5274" t="str">
            <v>800</v>
          </cell>
        </row>
        <row r="5275">
          <cell r="A5275" t="str">
            <v>110500000</v>
          </cell>
          <cell r="B5275" t="str">
            <v>800C2A30004</v>
          </cell>
          <cell r="C5275" t="str">
            <v>เครื่อง SERVER</v>
          </cell>
          <cell r="D5275" t="str">
            <v>25 ส.ค. 41</v>
          </cell>
          <cell r="E5275">
            <v>107000</v>
          </cell>
          <cell r="F5275">
            <v>0</v>
          </cell>
          <cell r="G5275">
            <v>20</v>
          </cell>
          <cell r="H5275">
            <v>28963.22</v>
          </cell>
          <cell r="I5275">
            <v>28963.22</v>
          </cell>
          <cell r="J5275">
            <v>78036.78</v>
          </cell>
          <cell r="K5275" t="str">
            <v>800</v>
          </cell>
        </row>
        <row r="5276">
          <cell r="A5276" t="str">
            <v>110500000</v>
          </cell>
          <cell r="B5276" t="str">
            <v>800C2MO0001</v>
          </cell>
          <cell r="C5276" t="str">
            <v>MODEM [ZYXEL] 14500</v>
          </cell>
          <cell r="D5276" t="str">
            <v>15 ก.ค. 41</v>
          </cell>
          <cell r="E5276">
            <v>14500</v>
          </cell>
          <cell r="F5276">
            <v>0</v>
          </cell>
          <cell r="G5276">
            <v>20</v>
          </cell>
          <cell r="H5276">
            <v>4250.7</v>
          </cell>
          <cell r="I5276">
            <v>4250.7</v>
          </cell>
          <cell r="J5276">
            <v>10249.299999999999</v>
          </cell>
          <cell r="K5276" t="str">
            <v>800</v>
          </cell>
        </row>
        <row r="5277">
          <cell r="A5277" t="str">
            <v>110500000</v>
          </cell>
          <cell r="B5277" t="str">
            <v>800C2MO0002</v>
          </cell>
          <cell r="C5277" t="str">
            <v>MODEM [ZYXEL] 14500</v>
          </cell>
          <cell r="D5277" t="str">
            <v>15 ก.ค. 41</v>
          </cell>
          <cell r="E5277">
            <v>14500</v>
          </cell>
          <cell r="F5277">
            <v>0</v>
          </cell>
          <cell r="G5277">
            <v>20</v>
          </cell>
          <cell r="H5277">
            <v>4250.7</v>
          </cell>
          <cell r="I5277">
            <v>4250.7</v>
          </cell>
          <cell r="J5277">
            <v>10249.299999999999</v>
          </cell>
          <cell r="K5277" t="str">
            <v>800</v>
          </cell>
        </row>
        <row r="5278">
          <cell r="A5278" t="str">
            <v>110500000</v>
          </cell>
          <cell r="B5278" t="str">
            <v>800C2UP0001</v>
          </cell>
          <cell r="C5278" t="str">
            <v>UPS POWBACK MODEL PB-SERIOUS 1 KVA</v>
          </cell>
          <cell r="D5278" t="str">
            <v>11 ก.ย. 41</v>
          </cell>
          <cell r="E5278">
            <v>16900</v>
          </cell>
          <cell r="F5278">
            <v>0</v>
          </cell>
          <cell r="G5278">
            <v>20</v>
          </cell>
          <cell r="H5278">
            <v>4417.18</v>
          </cell>
          <cell r="I5278">
            <v>4417.18</v>
          </cell>
          <cell r="J5278">
            <v>12482.82</v>
          </cell>
          <cell r="K5278" t="str">
            <v>800</v>
          </cell>
        </row>
        <row r="5279">
          <cell r="A5279" t="str">
            <v>110500000</v>
          </cell>
          <cell r="B5279" t="str">
            <v>801C2A30001</v>
          </cell>
          <cell r="C5279" t="str">
            <v>CPU200MMX (IBM)</v>
          </cell>
          <cell r="D5279" t="str">
            <v>25 ส.ค. 41</v>
          </cell>
          <cell r="E5279">
            <v>33700</v>
          </cell>
          <cell r="F5279">
            <v>0</v>
          </cell>
          <cell r="G5279">
            <v>20</v>
          </cell>
          <cell r="H5279">
            <v>9122.08</v>
          </cell>
          <cell r="I5279">
            <v>9122.08</v>
          </cell>
          <cell r="J5279">
            <v>24577.919999999998</v>
          </cell>
          <cell r="K5279" t="str">
            <v>801</v>
          </cell>
        </row>
        <row r="5280">
          <cell r="A5280" t="str">
            <v>110500000</v>
          </cell>
          <cell r="B5280" t="str">
            <v>801C2A40001</v>
          </cell>
          <cell r="C5280" t="str">
            <v>เครื่องพิมพ์ OKI-390</v>
          </cell>
          <cell r="D5280" t="str">
            <v>29 มิ.ย. 41</v>
          </cell>
          <cell r="E5280">
            <v>14600</v>
          </cell>
          <cell r="F5280">
            <v>0</v>
          </cell>
          <cell r="G5280">
            <v>20</v>
          </cell>
          <cell r="H5280">
            <v>4408</v>
          </cell>
          <cell r="I5280">
            <v>4408</v>
          </cell>
          <cell r="J5280">
            <v>10192</v>
          </cell>
          <cell r="K5280" t="str">
            <v>801</v>
          </cell>
        </row>
        <row r="5281">
          <cell r="A5281" t="str">
            <v>110500000</v>
          </cell>
          <cell r="B5281" t="str">
            <v>801C2MO0001</v>
          </cell>
          <cell r="C5281" t="str">
            <v>MODEM [ZYXEL]</v>
          </cell>
          <cell r="D5281" t="str">
            <v>25 ส.ค. 41</v>
          </cell>
          <cell r="E5281">
            <v>6600</v>
          </cell>
          <cell r="F5281">
            <v>0</v>
          </cell>
          <cell r="G5281">
            <v>20</v>
          </cell>
          <cell r="H5281">
            <v>1786.51</v>
          </cell>
          <cell r="I5281">
            <v>1786.51</v>
          </cell>
          <cell r="J5281">
            <v>4813.49</v>
          </cell>
          <cell r="K5281" t="str">
            <v>801</v>
          </cell>
        </row>
        <row r="5282">
          <cell r="A5282" t="str">
            <v>110500000</v>
          </cell>
          <cell r="B5282" t="str">
            <v>802C2A30001</v>
          </cell>
          <cell r="C5282" t="str">
            <v>CPU200MMX</v>
          </cell>
          <cell r="D5282" t="str">
            <v>23 มิ.ย. 41</v>
          </cell>
          <cell r="E5282">
            <v>36400</v>
          </cell>
          <cell r="F5282">
            <v>0</v>
          </cell>
          <cell r="G5282">
            <v>20</v>
          </cell>
          <cell r="H5282">
            <v>11109.49</v>
          </cell>
          <cell r="I5282">
            <v>11109.49</v>
          </cell>
          <cell r="J5282">
            <v>25290.51</v>
          </cell>
          <cell r="K5282" t="str">
            <v>802</v>
          </cell>
        </row>
        <row r="5283">
          <cell r="A5283" t="str">
            <v>110500000</v>
          </cell>
          <cell r="B5283" t="str">
            <v>802C2A40001</v>
          </cell>
          <cell r="C5283" t="str">
            <v>เครื่องพิมพ์ LQ-670</v>
          </cell>
          <cell r="D5283" t="str">
            <v>30 ต.ค. 41</v>
          </cell>
          <cell r="E5283">
            <v>14900</v>
          </cell>
          <cell r="F5283">
            <v>0</v>
          </cell>
          <cell r="G5283">
            <v>20</v>
          </cell>
          <cell r="H5283">
            <v>3494.38</v>
          </cell>
          <cell r="I5283">
            <v>3494.38</v>
          </cell>
          <cell r="J5283">
            <v>11405.62</v>
          </cell>
          <cell r="K5283" t="str">
            <v>802</v>
          </cell>
        </row>
        <row r="5284">
          <cell r="A5284" t="str">
            <v>110500000</v>
          </cell>
          <cell r="B5284" t="str">
            <v>802C2MC0001</v>
          </cell>
          <cell r="C5284" t="str">
            <v>เครื่องสำรองไฟ</v>
          </cell>
          <cell r="D5284" t="str">
            <v>13 พ.ค. 42</v>
          </cell>
          <cell r="E5284">
            <v>3400</v>
          </cell>
          <cell r="F5284">
            <v>0</v>
          </cell>
          <cell r="G5284">
            <v>20</v>
          </cell>
          <cell r="H5284">
            <v>434.07</v>
          </cell>
          <cell r="I5284">
            <v>434.07</v>
          </cell>
          <cell r="J5284">
            <v>2965.93</v>
          </cell>
          <cell r="K5284" t="str">
            <v>802</v>
          </cell>
        </row>
        <row r="5285">
          <cell r="A5285" t="str">
            <v>110500000</v>
          </cell>
          <cell r="B5285" t="str">
            <v>802C2MO0001</v>
          </cell>
          <cell r="C5285" t="str">
            <v>MODEM [ZYXEL]</v>
          </cell>
          <cell r="D5285" t="str">
            <v>20 ต.ค. 41</v>
          </cell>
          <cell r="E5285">
            <v>3627.27</v>
          </cell>
          <cell r="F5285">
            <v>0</v>
          </cell>
          <cell r="G5285">
            <v>20</v>
          </cell>
          <cell r="H5285">
            <v>870.53</v>
          </cell>
          <cell r="I5285">
            <v>870.53</v>
          </cell>
          <cell r="J5285">
            <v>2756.74</v>
          </cell>
          <cell r="K5285" t="str">
            <v>802</v>
          </cell>
        </row>
        <row r="5286">
          <cell r="A5286" t="str">
            <v>110500000</v>
          </cell>
          <cell r="B5286" t="str">
            <v>803C2A30001</v>
          </cell>
          <cell r="C5286" t="str">
            <v>CPU200MMX (IBM)</v>
          </cell>
          <cell r="D5286" t="str">
            <v>25 ส.ค. 41</v>
          </cell>
          <cell r="E5286">
            <v>33700</v>
          </cell>
          <cell r="F5286">
            <v>0</v>
          </cell>
          <cell r="G5286">
            <v>20</v>
          </cell>
          <cell r="H5286">
            <v>9122.08</v>
          </cell>
          <cell r="I5286">
            <v>9122.08</v>
          </cell>
          <cell r="J5286">
            <v>24577.919999999998</v>
          </cell>
          <cell r="K5286" t="str">
            <v>803</v>
          </cell>
        </row>
        <row r="5287">
          <cell r="A5287" t="str">
            <v>110500000</v>
          </cell>
          <cell r="B5287" t="str">
            <v>803C2A40001</v>
          </cell>
          <cell r="C5287" t="str">
            <v>เครื่องพิมพ์ OKI-390</v>
          </cell>
          <cell r="D5287" t="str">
            <v>29 มิ.ย. 41</v>
          </cell>
          <cell r="E5287">
            <v>14600</v>
          </cell>
          <cell r="F5287">
            <v>0</v>
          </cell>
          <cell r="G5287">
            <v>20</v>
          </cell>
          <cell r="H5287">
            <v>4408</v>
          </cell>
          <cell r="I5287">
            <v>4408</v>
          </cell>
          <cell r="J5287">
            <v>10192</v>
          </cell>
          <cell r="K5287" t="str">
            <v>803</v>
          </cell>
        </row>
        <row r="5288">
          <cell r="A5288" t="str">
            <v>110500000</v>
          </cell>
          <cell r="B5288" t="str">
            <v>803C2MC0001</v>
          </cell>
          <cell r="C5288" t="str">
            <v>MULTIMEDIA</v>
          </cell>
          <cell r="D5288" t="str">
            <v>14 ต.ค. 42</v>
          </cell>
          <cell r="E5288">
            <v>3150</v>
          </cell>
          <cell r="F5288">
            <v>0</v>
          </cell>
          <cell r="G5288">
            <v>20</v>
          </cell>
          <cell r="H5288">
            <v>136.36000000000001</v>
          </cell>
          <cell r="I5288">
            <v>136.36000000000001</v>
          </cell>
          <cell r="J5288">
            <v>3013.64</v>
          </cell>
          <cell r="K5288" t="str">
            <v>803</v>
          </cell>
        </row>
        <row r="5289">
          <cell r="A5289" t="str">
            <v>110500000</v>
          </cell>
          <cell r="B5289" t="str">
            <v>803C2MO0001</v>
          </cell>
          <cell r="C5289" t="str">
            <v>MODEM [ZYXEL]</v>
          </cell>
          <cell r="D5289" t="str">
            <v>25 ส.ค. 41</v>
          </cell>
          <cell r="E5289">
            <v>6600</v>
          </cell>
          <cell r="F5289">
            <v>0</v>
          </cell>
          <cell r="G5289">
            <v>20</v>
          </cell>
          <cell r="H5289">
            <v>1786.51</v>
          </cell>
          <cell r="I5289">
            <v>1786.51</v>
          </cell>
          <cell r="J5289">
            <v>4813.49</v>
          </cell>
          <cell r="K5289" t="str">
            <v>803</v>
          </cell>
        </row>
        <row r="5290">
          <cell r="A5290" t="str">
            <v>110500000</v>
          </cell>
          <cell r="B5290" t="str">
            <v>803C3CM205</v>
          </cell>
          <cell r="C5290" t="str">
            <v>UPS</v>
          </cell>
          <cell r="D5290" t="str">
            <v>18 มิ.ย. 42</v>
          </cell>
          <cell r="E5290">
            <v>2663.55</v>
          </cell>
          <cell r="F5290">
            <v>0</v>
          </cell>
          <cell r="G5290">
            <v>20</v>
          </cell>
          <cell r="H5290">
            <v>287.49</v>
          </cell>
          <cell r="I5290">
            <v>287.49</v>
          </cell>
          <cell r="J5290">
            <v>2376.06</v>
          </cell>
          <cell r="K5290" t="str">
            <v>803</v>
          </cell>
        </row>
        <row r="5291">
          <cell r="A5291" t="str">
            <v>110500000</v>
          </cell>
          <cell r="B5291" t="str">
            <v>804C2A30001</v>
          </cell>
          <cell r="C5291" t="str">
            <v>คอมพิวเตอร์ DESHPRO1000</v>
          </cell>
          <cell r="D5291" t="str">
            <v>14 พ.ค. 41</v>
          </cell>
          <cell r="E5291">
            <v>36400</v>
          </cell>
          <cell r="F5291">
            <v>0</v>
          </cell>
          <cell r="G5291">
            <v>20</v>
          </cell>
          <cell r="H5291">
            <v>11907.3</v>
          </cell>
          <cell r="I5291">
            <v>11907.3</v>
          </cell>
          <cell r="J5291">
            <v>24492.7</v>
          </cell>
          <cell r="K5291" t="str">
            <v>804</v>
          </cell>
        </row>
        <row r="5292">
          <cell r="A5292" t="str">
            <v>110500000</v>
          </cell>
          <cell r="B5292" t="str">
            <v>804C2A40001</v>
          </cell>
          <cell r="C5292" t="str">
            <v>เครื่องพิมพ์ LQ-670</v>
          </cell>
          <cell r="D5292" t="str">
            <v>30 ต.ค. 41</v>
          </cell>
          <cell r="E5292">
            <v>14900</v>
          </cell>
          <cell r="F5292">
            <v>0</v>
          </cell>
          <cell r="G5292">
            <v>20</v>
          </cell>
          <cell r="H5292">
            <v>3494.38</v>
          </cell>
          <cell r="I5292">
            <v>3494.38</v>
          </cell>
          <cell r="J5292">
            <v>11405.62</v>
          </cell>
          <cell r="K5292" t="str">
            <v>804</v>
          </cell>
        </row>
        <row r="5293">
          <cell r="A5293" t="str">
            <v>110500000</v>
          </cell>
          <cell r="B5293" t="str">
            <v>804C2MC0001</v>
          </cell>
          <cell r="C5293" t="str">
            <v>เครื่องสำรองไฟ</v>
          </cell>
          <cell r="D5293" t="str">
            <v>13 พ.ค. 42</v>
          </cell>
          <cell r="E5293">
            <v>3400</v>
          </cell>
          <cell r="F5293">
            <v>0</v>
          </cell>
          <cell r="G5293">
            <v>20</v>
          </cell>
          <cell r="H5293">
            <v>434.07</v>
          </cell>
          <cell r="I5293">
            <v>434.07</v>
          </cell>
          <cell r="J5293">
            <v>2965.93</v>
          </cell>
          <cell r="K5293" t="str">
            <v>804</v>
          </cell>
        </row>
        <row r="5294">
          <cell r="A5294" t="str">
            <v>110500000</v>
          </cell>
          <cell r="B5294" t="str">
            <v>804C2MO0001</v>
          </cell>
          <cell r="C5294" t="str">
            <v>MODEM [ZYXEL]</v>
          </cell>
          <cell r="D5294" t="str">
            <v>20 ต.ค. 41</v>
          </cell>
          <cell r="E5294">
            <v>3627.27</v>
          </cell>
          <cell r="F5294">
            <v>0</v>
          </cell>
          <cell r="G5294">
            <v>20</v>
          </cell>
          <cell r="H5294">
            <v>870.53</v>
          </cell>
          <cell r="I5294">
            <v>870.53</v>
          </cell>
          <cell r="J5294">
            <v>2756.74</v>
          </cell>
          <cell r="K5294" t="str">
            <v>804</v>
          </cell>
        </row>
        <row r="5295">
          <cell r="A5295" t="str">
            <v>110500000</v>
          </cell>
          <cell r="B5295" t="str">
            <v>805C2A30001</v>
          </cell>
          <cell r="C5295" t="str">
            <v>CPU200MMX</v>
          </cell>
          <cell r="D5295" t="str">
            <v>20 มิ.ย. 41</v>
          </cell>
          <cell r="E5295">
            <v>36400</v>
          </cell>
          <cell r="F5295">
            <v>0</v>
          </cell>
          <cell r="G5295">
            <v>20</v>
          </cell>
          <cell r="H5295">
            <v>11169.33</v>
          </cell>
          <cell r="I5295">
            <v>11169.33</v>
          </cell>
          <cell r="J5295">
            <v>25230.67</v>
          </cell>
          <cell r="K5295" t="str">
            <v>805</v>
          </cell>
        </row>
        <row r="5296">
          <cell r="A5296" t="str">
            <v>110500000</v>
          </cell>
          <cell r="B5296" t="str">
            <v>805C2A40001</v>
          </cell>
          <cell r="C5296" t="str">
            <v>เครื่องพิมพ์ LQ-670</v>
          </cell>
          <cell r="D5296" t="str">
            <v>30 ต.ค. 41</v>
          </cell>
          <cell r="E5296">
            <v>14900</v>
          </cell>
          <cell r="F5296">
            <v>0</v>
          </cell>
          <cell r="G5296">
            <v>20</v>
          </cell>
          <cell r="H5296">
            <v>3494.38</v>
          </cell>
          <cell r="I5296">
            <v>3494.38</v>
          </cell>
          <cell r="J5296">
            <v>11405.62</v>
          </cell>
          <cell r="K5296" t="str">
            <v>805</v>
          </cell>
        </row>
        <row r="5297">
          <cell r="A5297" t="str">
            <v>110500000</v>
          </cell>
          <cell r="B5297" t="str">
            <v>805C2MC0001</v>
          </cell>
          <cell r="C5297" t="str">
            <v>เครื่องสำรองไฟ</v>
          </cell>
          <cell r="D5297" t="str">
            <v>13 พ.ค. 42</v>
          </cell>
          <cell r="E5297">
            <v>3400</v>
          </cell>
          <cell r="F5297">
            <v>0</v>
          </cell>
          <cell r="G5297">
            <v>20</v>
          </cell>
          <cell r="H5297">
            <v>434.07</v>
          </cell>
          <cell r="I5297">
            <v>434.07</v>
          </cell>
          <cell r="J5297">
            <v>2965.93</v>
          </cell>
          <cell r="K5297" t="str">
            <v>805</v>
          </cell>
        </row>
        <row r="5298">
          <cell r="A5298" t="str">
            <v>110500000</v>
          </cell>
          <cell r="B5298" t="str">
            <v>805C2MO0001</v>
          </cell>
          <cell r="C5298" t="str">
            <v>MODEM [ZYXEL]</v>
          </cell>
          <cell r="D5298" t="str">
            <v>20 ต.ค. 41</v>
          </cell>
          <cell r="E5298">
            <v>3627.27</v>
          </cell>
          <cell r="F5298">
            <v>0</v>
          </cell>
          <cell r="G5298">
            <v>20</v>
          </cell>
          <cell r="H5298">
            <v>870.53</v>
          </cell>
          <cell r="I5298">
            <v>870.53</v>
          </cell>
          <cell r="J5298">
            <v>2756.74</v>
          </cell>
          <cell r="K5298" t="str">
            <v>805</v>
          </cell>
        </row>
        <row r="5299">
          <cell r="A5299" t="str">
            <v>110500000</v>
          </cell>
          <cell r="B5299" t="str">
            <v>806C2A30001</v>
          </cell>
          <cell r="C5299" t="str">
            <v>CPU200MMX</v>
          </cell>
          <cell r="D5299" t="str">
            <v>23 มิ.ย. 41</v>
          </cell>
          <cell r="E5299">
            <v>36400</v>
          </cell>
          <cell r="F5299">
            <v>0</v>
          </cell>
          <cell r="G5299">
            <v>20</v>
          </cell>
          <cell r="H5299">
            <v>11109.49</v>
          </cell>
          <cell r="I5299">
            <v>11109.49</v>
          </cell>
          <cell r="J5299">
            <v>25290.51</v>
          </cell>
          <cell r="K5299" t="str">
            <v>806</v>
          </cell>
        </row>
        <row r="5300">
          <cell r="A5300" t="str">
            <v>110500000</v>
          </cell>
          <cell r="B5300" t="str">
            <v>806C2A40001</v>
          </cell>
          <cell r="C5300" t="str">
            <v>เครื่องพิมพ์ LQ-670</v>
          </cell>
          <cell r="D5300" t="str">
            <v>30 ต.ค. 41</v>
          </cell>
          <cell r="E5300">
            <v>14900</v>
          </cell>
          <cell r="F5300">
            <v>0</v>
          </cell>
          <cell r="G5300">
            <v>20</v>
          </cell>
          <cell r="H5300">
            <v>3494.38</v>
          </cell>
          <cell r="I5300">
            <v>3494.38</v>
          </cell>
          <cell r="J5300">
            <v>11405.62</v>
          </cell>
          <cell r="K5300" t="str">
            <v>806</v>
          </cell>
        </row>
        <row r="5301">
          <cell r="A5301" t="str">
            <v>110500000</v>
          </cell>
          <cell r="B5301" t="str">
            <v>806C2MC0001</v>
          </cell>
          <cell r="C5301" t="str">
            <v>เครื่องสำรองไฟ</v>
          </cell>
          <cell r="D5301" t="str">
            <v>13 พ.ค. 42</v>
          </cell>
          <cell r="E5301">
            <v>3400</v>
          </cell>
          <cell r="F5301">
            <v>0</v>
          </cell>
          <cell r="G5301">
            <v>20</v>
          </cell>
          <cell r="H5301">
            <v>434.07</v>
          </cell>
          <cell r="I5301">
            <v>434.07</v>
          </cell>
          <cell r="J5301">
            <v>2965.93</v>
          </cell>
          <cell r="K5301" t="str">
            <v>806</v>
          </cell>
        </row>
        <row r="5302">
          <cell r="A5302" t="str">
            <v>110500000</v>
          </cell>
          <cell r="B5302" t="str">
            <v>806C2MO0001</v>
          </cell>
          <cell r="C5302" t="str">
            <v>MODEM [ZYXEL]</v>
          </cell>
          <cell r="D5302" t="str">
            <v>20 ต.ค. 41</v>
          </cell>
          <cell r="E5302">
            <v>3627.27</v>
          </cell>
          <cell r="F5302">
            <v>0</v>
          </cell>
          <cell r="G5302">
            <v>20</v>
          </cell>
          <cell r="H5302">
            <v>870.53</v>
          </cell>
          <cell r="I5302">
            <v>870.53</v>
          </cell>
          <cell r="J5302">
            <v>2756.74</v>
          </cell>
          <cell r="K5302" t="str">
            <v>806</v>
          </cell>
        </row>
        <row r="5303">
          <cell r="A5303" t="str">
            <v>110500000</v>
          </cell>
          <cell r="B5303" t="str">
            <v>807C2A30001</v>
          </cell>
          <cell r="C5303" t="str">
            <v>CPU200MMX</v>
          </cell>
          <cell r="D5303" t="str">
            <v>23 มิ.ย. 41</v>
          </cell>
          <cell r="E5303">
            <v>36400</v>
          </cell>
          <cell r="F5303">
            <v>0</v>
          </cell>
          <cell r="G5303">
            <v>20</v>
          </cell>
          <cell r="H5303">
            <v>11109.49</v>
          </cell>
          <cell r="I5303">
            <v>11109.49</v>
          </cell>
          <cell r="J5303">
            <v>25290.51</v>
          </cell>
          <cell r="K5303" t="str">
            <v>807</v>
          </cell>
        </row>
        <row r="5304">
          <cell r="A5304" t="str">
            <v>110500000</v>
          </cell>
          <cell r="B5304" t="str">
            <v>807C2A40001</v>
          </cell>
          <cell r="C5304" t="str">
            <v>เครื่องพิมพ์ OKI-390</v>
          </cell>
          <cell r="D5304" t="str">
            <v>29 มิ.ย. 41</v>
          </cell>
          <cell r="E5304">
            <v>14600</v>
          </cell>
          <cell r="F5304">
            <v>0</v>
          </cell>
          <cell r="G5304">
            <v>20</v>
          </cell>
          <cell r="H5304">
            <v>4408</v>
          </cell>
          <cell r="I5304">
            <v>4408</v>
          </cell>
          <cell r="J5304">
            <v>10192</v>
          </cell>
          <cell r="K5304" t="str">
            <v>807</v>
          </cell>
        </row>
        <row r="5305">
          <cell r="A5305" t="str">
            <v>110500000</v>
          </cell>
          <cell r="B5305" t="str">
            <v>807C2MO0001</v>
          </cell>
          <cell r="C5305" t="str">
            <v>MODEM [ZYXEL]</v>
          </cell>
          <cell r="D5305" t="str">
            <v>30 ส.ค. 41</v>
          </cell>
          <cell r="E5305">
            <v>6600</v>
          </cell>
          <cell r="F5305">
            <v>0</v>
          </cell>
          <cell r="G5305">
            <v>20</v>
          </cell>
          <cell r="H5305">
            <v>1768.42</v>
          </cell>
          <cell r="I5305">
            <v>1768.42</v>
          </cell>
          <cell r="J5305">
            <v>4831.58</v>
          </cell>
          <cell r="K5305" t="str">
            <v>807</v>
          </cell>
        </row>
        <row r="5306">
          <cell r="A5306" t="str">
            <v>110500000</v>
          </cell>
          <cell r="B5306" t="str">
            <v>900C2A30001</v>
          </cell>
          <cell r="C5306" t="str">
            <v>CPU200MMX (IBM)</v>
          </cell>
          <cell r="D5306" t="str">
            <v>30 ต.ค. 41</v>
          </cell>
          <cell r="E5306">
            <v>34000</v>
          </cell>
          <cell r="F5306">
            <v>0</v>
          </cell>
          <cell r="G5306">
            <v>20</v>
          </cell>
          <cell r="H5306">
            <v>7973.64</v>
          </cell>
          <cell r="I5306">
            <v>7973.64</v>
          </cell>
          <cell r="J5306">
            <v>26026.36</v>
          </cell>
          <cell r="K5306" t="str">
            <v>900</v>
          </cell>
        </row>
        <row r="5307">
          <cell r="A5307" t="str">
            <v>110500000</v>
          </cell>
          <cell r="B5307" t="str">
            <v>900C2A30002</v>
          </cell>
          <cell r="C5307" t="str">
            <v>CPU200MMX (IBM)</v>
          </cell>
          <cell r="D5307" t="str">
            <v>30 ต.ค. 41</v>
          </cell>
          <cell r="E5307">
            <v>34000</v>
          </cell>
          <cell r="F5307">
            <v>0</v>
          </cell>
          <cell r="G5307">
            <v>20</v>
          </cell>
          <cell r="H5307">
            <v>7973.64</v>
          </cell>
          <cell r="I5307">
            <v>7973.64</v>
          </cell>
          <cell r="J5307">
            <v>26026.36</v>
          </cell>
          <cell r="K5307" t="str">
            <v>900</v>
          </cell>
        </row>
        <row r="5308">
          <cell r="A5308" t="str">
            <v>110500000</v>
          </cell>
          <cell r="B5308" t="str">
            <v>900C2A30003</v>
          </cell>
          <cell r="C5308" t="str">
            <v>CPU200MMX (IBM)</v>
          </cell>
          <cell r="D5308" t="str">
            <v>30 ต.ค. 41</v>
          </cell>
          <cell r="E5308">
            <v>34000</v>
          </cell>
          <cell r="F5308">
            <v>0</v>
          </cell>
          <cell r="G5308">
            <v>20</v>
          </cell>
          <cell r="H5308">
            <v>7973.64</v>
          </cell>
          <cell r="I5308">
            <v>7973.64</v>
          </cell>
          <cell r="J5308">
            <v>26026.36</v>
          </cell>
          <cell r="K5308" t="str">
            <v>900</v>
          </cell>
        </row>
        <row r="5309">
          <cell r="A5309" t="str">
            <v>110500000</v>
          </cell>
          <cell r="B5309" t="str">
            <v>900C2A30004</v>
          </cell>
          <cell r="C5309" t="str">
            <v>เครื่อง SERVER</v>
          </cell>
          <cell r="D5309" t="str">
            <v>25 ส.ค. 41</v>
          </cell>
          <cell r="E5309">
            <v>107000</v>
          </cell>
          <cell r="F5309">
            <v>0</v>
          </cell>
          <cell r="G5309">
            <v>20</v>
          </cell>
          <cell r="H5309">
            <v>28963.22</v>
          </cell>
          <cell r="I5309">
            <v>28963.22</v>
          </cell>
          <cell r="J5309">
            <v>78036.78</v>
          </cell>
          <cell r="K5309" t="str">
            <v>900</v>
          </cell>
        </row>
        <row r="5310">
          <cell r="A5310" t="str">
            <v>110500000</v>
          </cell>
          <cell r="B5310" t="str">
            <v>900C2MO0001</v>
          </cell>
          <cell r="C5310" t="str">
            <v>MODEM [ZYXEL] 14500</v>
          </cell>
          <cell r="D5310" t="str">
            <v>15 ก.ค. 41</v>
          </cell>
          <cell r="E5310">
            <v>14500</v>
          </cell>
          <cell r="F5310">
            <v>0</v>
          </cell>
          <cell r="G5310">
            <v>20</v>
          </cell>
          <cell r="H5310">
            <v>4250.7</v>
          </cell>
          <cell r="I5310">
            <v>4250.7</v>
          </cell>
          <cell r="J5310">
            <v>10249.299999999999</v>
          </cell>
          <cell r="K5310" t="str">
            <v>900</v>
          </cell>
        </row>
        <row r="5311">
          <cell r="A5311" t="str">
            <v>110500000</v>
          </cell>
          <cell r="B5311" t="str">
            <v>900C2MO0002</v>
          </cell>
          <cell r="C5311" t="str">
            <v>MODEM [ZYXEL] 14500</v>
          </cell>
          <cell r="D5311" t="str">
            <v>15 ก.ค. 41</v>
          </cell>
          <cell r="E5311">
            <v>14500</v>
          </cell>
          <cell r="F5311">
            <v>0</v>
          </cell>
          <cell r="G5311">
            <v>20</v>
          </cell>
          <cell r="H5311">
            <v>4250.7</v>
          </cell>
          <cell r="I5311">
            <v>4250.7</v>
          </cell>
          <cell r="J5311">
            <v>10249.299999999999</v>
          </cell>
          <cell r="K5311" t="str">
            <v>900</v>
          </cell>
        </row>
        <row r="5312">
          <cell r="A5312" t="str">
            <v>110500000</v>
          </cell>
          <cell r="B5312" t="str">
            <v>900C2UP0001</v>
          </cell>
          <cell r="C5312" t="str">
            <v>UPS POWBACK MODEL PB-SERIOUS 1 KVA</v>
          </cell>
          <cell r="D5312" t="str">
            <v>11 ก.ย. 41</v>
          </cell>
          <cell r="E5312">
            <v>16900</v>
          </cell>
          <cell r="F5312">
            <v>0</v>
          </cell>
          <cell r="G5312">
            <v>20</v>
          </cell>
          <cell r="H5312">
            <v>4417.18</v>
          </cell>
          <cell r="I5312">
            <v>4417.18</v>
          </cell>
          <cell r="J5312">
            <v>12482.82</v>
          </cell>
          <cell r="K5312" t="str">
            <v>900</v>
          </cell>
        </row>
        <row r="5313">
          <cell r="A5313" t="str">
            <v>110500000</v>
          </cell>
          <cell r="B5313" t="str">
            <v>901C2A30001</v>
          </cell>
          <cell r="C5313" t="str">
            <v>CPU200MMX</v>
          </cell>
          <cell r="D5313" t="str">
            <v>23 มิ.ย. 41</v>
          </cell>
          <cell r="E5313">
            <v>36400</v>
          </cell>
          <cell r="F5313">
            <v>0</v>
          </cell>
          <cell r="G5313">
            <v>20</v>
          </cell>
          <cell r="H5313">
            <v>11109.49</v>
          </cell>
          <cell r="I5313">
            <v>11109.49</v>
          </cell>
          <cell r="J5313">
            <v>25290.51</v>
          </cell>
          <cell r="K5313" t="str">
            <v>901</v>
          </cell>
        </row>
        <row r="5314">
          <cell r="A5314" t="str">
            <v>110500000</v>
          </cell>
          <cell r="B5314" t="str">
            <v>901C2A40001</v>
          </cell>
          <cell r="C5314" t="str">
            <v>เครื่องพิมพ์ OKI-390</v>
          </cell>
          <cell r="D5314" t="str">
            <v>29 มิ.ย. 41</v>
          </cell>
          <cell r="E5314">
            <v>14600</v>
          </cell>
          <cell r="F5314">
            <v>0</v>
          </cell>
          <cell r="G5314">
            <v>20</v>
          </cell>
          <cell r="H5314">
            <v>4408</v>
          </cell>
          <cell r="I5314">
            <v>4408</v>
          </cell>
          <cell r="J5314">
            <v>10192</v>
          </cell>
          <cell r="K5314" t="str">
            <v>901</v>
          </cell>
        </row>
        <row r="5315">
          <cell r="A5315" t="str">
            <v>110500000</v>
          </cell>
          <cell r="B5315" t="str">
            <v>901C2MO0001</v>
          </cell>
          <cell r="C5315" t="str">
            <v>MODEM [ZYXEL]</v>
          </cell>
          <cell r="D5315" t="str">
            <v>25 ส.ค. 41</v>
          </cell>
          <cell r="E5315">
            <v>6600</v>
          </cell>
          <cell r="F5315">
            <v>0</v>
          </cell>
          <cell r="G5315">
            <v>20</v>
          </cell>
          <cell r="H5315">
            <v>1786.51</v>
          </cell>
          <cell r="I5315">
            <v>1786.51</v>
          </cell>
          <cell r="J5315">
            <v>4813.49</v>
          </cell>
          <cell r="K5315" t="str">
            <v>901</v>
          </cell>
        </row>
        <row r="5316">
          <cell r="A5316" t="str">
            <v>110500000</v>
          </cell>
          <cell r="B5316" t="str">
            <v>902C2A30001</v>
          </cell>
          <cell r="C5316" t="str">
            <v>CPU200MMX (IBM)</v>
          </cell>
          <cell r="D5316" t="str">
            <v>25 ส.ค. 41</v>
          </cell>
          <cell r="E5316">
            <v>33700</v>
          </cell>
          <cell r="F5316">
            <v>0</v>
          </cell>
          <cell r="G5316">
            <v>20</v>
          </cell>
          <cell r="H5316">
            <v>9122.08</v>
          </cell>
          <cell r="I5316">
            <v>9122.08</v>
          </cell>
          <cell r="J5316">
            <v>24577.919999999998</v>
          </cell>
          <cell r="K5316" t="str">
            <v>902</v>
          </cell>
        </row>
        <row r="5317">
          <cell r="A5317" t="str">
            <v>110500000</v>
          </cell>
          <cell r="B5317" t="str">
            <v>902C2A40001</v>
          </cell>
          <cell r="C5317" t="str">
            <v>เครื่องพิมพ์ LQ-670</v>
          </cell>
          <cell r="D5317" t="str">
            <v>30 ต.ค. 41</v>
          </cell>
          <cell r="E5317">
            <v>14900</v>
          </cell>
          <cell r="F5317">
            <v>0</v>
          </cell>
          <cell r="G5317">
            <v>20</v>
          </cell>
          <cell r="H5317">
            <v>3494.38</v>
          </cell>
          <cell r="I5317">
            <v>3494.38</v>
          </cell>
          <cell r="J5317">
            <v>11405.62</v>
          </cell>
          <cell r="K5317" t="str">
            <v>902</v>
          </cell>
        </row>
        <row r="5318">
          <cell r="A5318" t="str">
            <v>110500000</v>
          </cell>
          <cell r="B5318" t="str">
            <v>902C2MO0001</v>
          </cell>
          <cell r="C5318" t="str">
            <v>MODEM [ZYXEL]</v>
          </cell>
          <cell r="D5318" t="str">
            <v>25 ส.ค. 41</v>
          </cell>
          <cell r="E5318">
            <v>6600</v>
          </cell>
          <cell r="F5318">
            <v>0</v>
          </cell>
          <cell r="G5318">
            <v>20</v>
          </cell>
          <cell r="H5318">
            <v>1786.51</v>
          </cell>
          <cell r="I5318">
            <v>1786.51</v>
          </cell>
          <cell r="J5318">
            <v>4813.49</v>
          </cell>
          <cell r="K5318" t="str">
            <v>902</v>
          </cell>
        </row>
        <row r="5319">
          <cell r="A5319" t="str">
            <v>110500000</v>
          </cell>
          <cell r="B5319" t="str">
            <v>903C2A30001</v>
          </cell>
          <cell r="C5319" t="str">
            <v>CPU200MMX</v>
          </cell>
          <cell r="D5319" t="str">
            <v>23 มิ.ย. 41</v>
          </cell>
          <cell r="E5319">
            <v>36400</v>
          </cell>
          <cell r="F5319">
            <v>0</v>
          </cell>
          <cell r="G5319">
            <v>20</v>
          </cell>
          <cell r="H5319">
            <v>11109.49</v>
          </cell>
          <cell r="I5319">
            <v>11109.49</v>
          </cell>
          <cell r="J5319">
            <v>25290.51</v>
          </cell>
          <cell r="K5319" t="str">
            <v>903</v>
          </cell>
        </row>
        <row r="5320">
          <cell r="A5320" t="str">
            <v>110500000</v>
          </cell>
          <cell r="B5320" t="str">
            <v>903C2A40001</v>
          </cell>
          <cell r="C5320" t="str">
            <v>เครื่องพิมพ์ LQ-670</v>
          </cell>
          <cell r="D5320" t="str">
            <v>30 ต.ค. 41</v>
          </cell>
          <cell r="E5320">
            <v>14900</v>
          </cell>
          <cell r="F5320">
            <v>0</v>
          </cell>
          <cell r="G5320">
            <v>20</v>
          </cell>
          <cell r="H5320">
            <v>3494.38</v>
          </cell>
          <cell r="I5320">
            <v>3494.38</v>
          </cell>
          <cell r="J5320">
            <v>11405.62</v>
          </cell>
          <cell r="K5320" t="str">
            <v>903</v>
          </cell>
        </row>
        <row r="5321">
          <cell r="A5321" t="str">
            <v>110500000</v>
          </cell>
          <cell r="B5321" t="str">
            <v>903C2MC0001</v>
          </cell>
          <cell r="C5321" t="str">
            <v>เครื่องสำรองไฟ</v>
          </cell>
          <cell r="D5321" t="str">
            <v>13 พ.ค. 42</v>
          </cell>
          <cell r="E5321">
            <v>3400</v>
          </cell>
          <cell r="F5321">
            <v>0</v>
          </cell>
          <cell r="G5321">
            <v>20</v>
          </cell>
          <cell r="H5321">
            <v>434.07</v>
          </cell>
          <cell r="I5321">
            <v>434.07</v>
          </cell>
          <cell r="J5321">
            <v>2965.93</v>
          </cell>
          <cell r="K5321" t="str">
            <v>903</v>
          </cell>
        </row>
        <row r="5322">
          <cell r="A5322" t="str">
            <v>110500000</v>
          </cell>
          <cell r="B5322" t="str">
            <v>903C2MO0001</v>
          </cell>
          <cell r="C5322" t="str">
            <v>MODEM [ZYXEL]</v>
          </cell>
          <cell r="D5322" t="str">
            <v>20 ต.ค. 41</v>
          </cell>
          <cell r="E5322">
            <v>3627.27</v>
          </cell>
          <cell r="F5322">
            <v>0</v>
          </cell>
          <cell r="G5322">
            <v>20</v>
          </cell>
          <cell r="H5322">
            <v>870.53</v>
          </cell>
          <cell r="I5322">
            <v>870.53</v>
          </cell>
          <cell r="J5322">
            <v>2756.74</v>
          </cell>
          <cell r="K5322" t="str">
            <v>903</v>
          </cell>
        </row>
        <row r="5323">
          <cell r="A5323" t="str">
            <v>110500000</v>
          </cell>
          <cell r="B5323" t="str">
            <v>904C2A30001</v>
          </cell>
          <cell r="C5323" t="str">
            <v>CPU200MMX</v>
          </cell>
          <cell r="D5323" t="str">
            <v>23 มิ.ย. 41</v>
          </cell>
          <cell r="E5323">
            <v>36400</v>
          </cell>
          <cell r="F5323">
            <v>0</v>
          </cell>
          <cell r="G5323">
            <v>20</v>
          </cell>
          <cell r="H5323">
            <v>11109.49</v>
          </cell>
          <cell r="I5323">
            <v>11109.49</v>
          </cell>
          <cell r="J5323">
            <v>25290.51</v>
          </cell>
          <cell r="K5323" t="str">
            <v>904</v>
          </cell>
        </row>
        <row r="5324">
          <cell r="A5324" t="str">
            <v>110500000</v>
          </cell>
          <cell r="B5324" t="str">
            <v>904C2A40001</v>
          </cell>
          <cell r="C5324" t="str">
            <v>เครื่องพิมพ์ LQ-670</v>
          </cell>
          <cell r="D5324" t="str">
            <v>30 ต.ค. 41</v>
          </cell>
          <cell r="E5324">
            <v>14900</v>
          </cell>
          <cell r="F5324">
            <v>0</v>
          </cell>
          <cell r="G5324">
            <v>20</v>
          </cell>
          <cell r="H5324">
            <v>3494.38</v>
          </cell>
          <cell r="I5324">
            <v>3494.38</v>
          </cell>
          <cell r="J5324">
            <v>11405.62</v>
          </cell>
          <cell r="K5324" t="str">
            <v>904</v>
          </cell>
        </row>
        <row r="5325">
          <cell r="A5325" t="str">
            <v>110500000</v>
          </cell>
          <cell r="B5325" t="str">
            <v>904C2MO0001</v>
          </cell>
          <cell r="C5325" t="str">
            <v>MODEM [ZYXEL]</v>
          </cell>
          <cell r="D5325" t="str">
            <v>20 ต.ค. 41</v>
          </cell>
          <cell r="E5325">
            <v>3627.27</v>
          </cell>
          <cell r="F5325">
            <v>0</v>
          </cell>
          <cell r="G5325">
            <v>20</v>
          </cell>
          <cell r="H5325">
            <v>870.53</v>
          </cell>
          <cell r="I5325">
            <v>870.53</v>
          </cell>
          <cell r="J5325">
            <v>2756.74</v>
          </cell>
          <cell r="K5325" t="str">
            <v>904</v>
          </cell>
        </row>
        <row r="5326">
          <cell r="A5326" t="str">
            <v>110500000</v>
          </cell>
          <cell r="B5326" t="str">
            <v>905C2A30001</v>
          </cell>
          <cell r="C5326" t="str">
            <v>CPU200MMX (IBM)</v>
          </cell>
          <cell r="D5326" t="str">
            <v>25 ส.ค. 41</v>
          </cell>
          <cell r="E5326">
            <v>33700</v>
          </cell>
          <cell r="F5326">
            <v>0</v>
          </cell>
          <cell r="G5326">
            <v>20</v>
          </cell>
          <cell r="H5326">
            <v>9122.08</v>
          </cell>
          <cell r="I5326">
            <v>9122.08</v>
          </cell>
          <cell r="J5326">
            <v>24577.919999999998</v>
          </cell>
          <cell r="K5326" t="str">
            <v>905</v>
          </cell>
        </row>
        <row r="5327">
          <cell r="A5327" t="str">
            <v>110500000</v>
          </cell>
          <cell r="B5327" t="str">
            <v>905C2A40001</v>
          </cell>
          <cell r="C5327" t="str">
            <v>เครื่องพิมพ์ LQ-670</v>
          </cell>
          <cell r="D5327" t="str">
            <v>4 พ.ย. 41</v>
          </cell>
          <cell r="E5327">
            <v>14900</v>
          </cell>
          <cell r="F5327">
            <v>0</v>
          </cell>
          <cell r="G5327">
            <v>20</v>
          </cell>
          <cell r="H5327">
            <v>3453.56</v>
          </cell>
          <cell r="I5327">
            <v>3453.56</v>
          </cell>
          <cell r="J5327">
            <v>11446.44</v>
          </cell>
          <cell r="K5327" t="str">
            <v>905</v>
          </cell>
        </row>
        <row r="5328">
          <cell r="A5328" t="str">
            <v>110500000</v>
          </cell>
          <cell r="B5328" t="str">
            <v>905C2MO0001</v>
          </cell>
          <cell r="C5328" t="str">
            <v>MODEM [ZYXEL]</v>
          </cell>
          <cell r="D5328" t="str">
            <v>25 ต.ค. 41</v>
          </cell>
          <cell r="E5328">
            <v>3627.27</v>
          </cell>
          <cell r="F5328">
            <v>0</v>
          </cell>
          <cell r="G5328">
            <v>20</v>
          </cell>
          <cell r="H5328">
            <v>860.59</v>
          </cell>
          <cell r="I5328">
            <v>860.59</v>
          </cell>
          <cell r="J5328">
            <v>2766.68</v>
          </cell>
          <cell r="K5328" t="str">
            <v>905</v>
          </cell>
        </row>
        <row r="5329">
          <cell r="A5329" t="str">
            <v>110500000</v>
          </cell>
          <cell r="B5329" t="str">
            <v>906C2A30001</v>
          </cell>
          <cell r="C5329" t="str">
            <v>CPU200MMX</v>
          </cell>
          <cell r="D5329" t="str">
            <v>28 พ.ค. 41</v>
          </cell>
          <cell r="E5329">
            <v>36400</v>
          </cell>
          <cell r="F5329">
            <v>0</v>
          </cell>
          <cell r="G5329">
            <v>20</v>
          </cell>
          <cell r="H5329">
            <v>11628.07</v>
          </cell>
          <cell r="I5329">
            <v>11628.07</v>
          </cell>
          <cell r="J5329">
            <v>24771.93</v>
          </cell>
          <cell r="K5329" t="str">
            <v>906</v>
          </cell>
        </row>
        <row r="5330">
          <cell r="A5330" t="str">
            <v>110500000</v>
          </cell>
          <cell r="B5330" t="str">
            <v>906C2A40001</v>
          </cell>
          <cell r="C5330" t="str">
            <v>เครื่องพิมพ์ OKI-390</v>
          </cell>
          <cell r="D5330" t="str">
            <v>29 มิ.ย. 41</v>
          </cell>
          <cell r="E5330">
            <v>14600</v>
          </cell>
          <cell r="F5330">
            <v>0</v>
          </cell>
          <cell r="G5330">
            <v>20</v>
          </cell>
          <cell r="H5330">
            <v>4408</v>
          </cell>
          <cell r="I5330">
            <v>4408</v>
          </cell>
          <cell r="J5330">
            <v>10192</v>
          </cell>
          <cell r="K5330" t="str">
            <v>906</v>
          </cell>
        </row>
        <row r="5331">
          <cell r="A5331" t="str">
            <v>110500000</v>
          </cell>
          <cell r="B5331" t="str">
            <v>906C2MO0001</v>
          </cell>
          <cell r="C5331" t="str">
            <v>MODEM [ZYXEL]</v>
          </cell>
          <cell r="D5331" t="str">
            <v>25 ต.ค. 41</v>
          </cell>
          <cell r="E5331">
            <v>3627.27</v>
          </cell>
          <cell r="F5331">
            <v>0</v>
          </cell>
          <cell r="G5331">
            <v>20</v>
          </cell>
          <cell r="H5331">
            <v>860.59</v>
          </cell>
          <cell r="I5331">
            <v>860.59</v>
          </cell>
          <cell r="J5331">
            <v>2766.68</v>
          </cell>
          <cell r="K5331" t="str">
            <v>906</v>
          </cell>
        </row>
        <row r="5332">
          <cell r="A5332" t="str">
            <v>110500000</v>
          </cell>
          <cell r="B5332" t="str">
            <v>PV4107021</v>
          </cell>
          <cell r="C5332" t="str">
            <v>ZIP DRIVE 100 MB</v>
          </cell>
          <cell r="D5332" t="str">
            <v>16 มิ.ย. 41</v>
          </cell>
          <cell r="E5332">
            <v>7600</v>
          </cell>
          <cell r="F5332">
            <v>0</v>
          </cell>
          <cell r="G5332">
            <v>20</v>
          </cell>
          <cell r="H5332">
            <v>2348.75</v>
          </cell>
          <cell r="I5332">
            <v>2348.75</v>
          </cell>
          <cell r="J5332">
            <v>5251.25</v>
          </cell>
          <cell r="K5332" t="str">
            <v>IT</v>
          </cell>
        </row>
        <row r="5333">
          <cell r="A5333" t="str">
            <v>110600000</v>
          </cell>
          <cell r="B5333" t="str">
            <v>100C1VV0001</v>
          </cell>
          <cell r="C5333" t="str">
            <v>รถตู้โฟล์กสวาเก้น (4ฝ-8412 กทม.)</v>
          </cell>
          <cell r="D5333" t="str">
            <v>8 มิ.ย. 41</v>
          </cell>
          <cell r="E5333">
            <v>462373</v>
          </cell>
          <cell r="F5333">
            <v>0</v>
          </cell>
          <cell r="G5333">
            <v>20</v>
          </cell>
          <cell r="H5333">
            <v>143784.26</v>
          </cell>
          <cell r="I5333">
            <v>143784.26</v>
          </cell>
          <cell r="J5333">
            <v>318588.74</v>
          </cell>
          <cell r="K5333" t="str">
            <v>100</v>
          </cell>
        </row>
        <row r="5334">
          <cell r="A5334" t="str">
            <v>110600000</v>
          </cell>
          <cell r="B5334" t="str">
            <v>100C2VC0001</v>
          </cell>
          <cell r="C5334" t="str">
            <v>รถยนต์นั่ง</v>
          </cell>
          <cell r="D5334" t="str">
            <v>1 เม.ย. 41</v>
          </cell>
          <cell r="E5334">
            <v>1280208.17</v>
          </cell>
          <cell r="F5334">
            <v>0</v>
          </cell>
          <cell r="G5334">
            <v>20</v>
          </cell>
          <cell r="H5334">
            <v>447830.77</v>
          </cell>
          <cell r="I5334">
            <v>447830.77</v>
          </cell>
          <cell r="J5334">
            <v>832377.4</v>
          </cell>
          <cell r="K5334" t="str">
            <v>100</v>
          </cell>
        </row>
        <row r="5335">
          <cell r="A5335" t="str">
            <v>110600000</v>
          </cell>
          <cell r="B5335" t="str">
            <v>100C2VC0002</v>
          </cell>
          <cell r="C5335" t="str">
            <v>รถยนต์นั่ง (NISSAN)</v>
          </cell>
          <cell r="D5335" t="str">
            <v>1 เม.ย. 41</v>
          </cell>
          <cell r="E5335">
            <v>938200</v>
          </cell>
          <cell r="F5335">
            <v>0</v>
          </cell>
          <cell r="G5335">
            <v>20</v>
          </cell>
          <cell r="H5335">
            <v>327762.58</v>
          </cell>
          <cell r="I5335">
            <v>327762.58</v>
          </cell>
          <cell r="J5335">
            <v>610437.42000000004</v>
          </cell>
          <cell r="K5335" t="str">
            <v>100</v>
          </cell>
        </row>
        <row r="5336">
          <cell r="A5336" t="str">
            <v>110600000</v>
          </cell>
          <cell r="B5336" t="str">
            <v>200C2CK0003</v>
          </cell>
          <cell r="C5336" t="str">
            <v>หลังคาไฟเบอร์</v>
          </cell>
          <cell r="D5336" t="str">
            <v>8 พ.ค. 42</v>
          </cell>
          <cell r="E5336">
            <v>21500</v>
          </cell>
          <cell r="F5336">
            <v>0</v>
          </cell>
          <cell r="G5336">
            <v>20</v>
          </cell>
          <cell r="H5336">
            <v>2803.84</v>
          </cell>
          <cell r="I5336">
            <v>2803.84</v>
          </cell>
          <cell r="J5336">
            <v>18696.16</v>
          </cell>
          <cell r="K5336" t="str">
            <v>200</v>
          </cell>
        </row>
        <row r="5337">
          <cell r="A5337" t="str">
            <v>110600000</v>
          </cell>
          <cell r="B5337" t="str">
            <v>200C2VT0001</v>
          </cell>
          <cell r="C5337" t="str">
            <v>รถยนต์กระบะ TOYOTA (ลจ 4078 กทม.)</v>
          </cell>
          <cell r="D5337" t="str">
            <v>29 ส.ค. 41</v>
          </cell>
          <cell r="E5337">
            <v>339428.43</v>
          </cell>
          <cell r="F5337">
            <v>0</v>
          </cell>
          <cell r="G5337">
            <v>20</v>
          </cell>
          <cell r="H5337">
            <v>23248.52</v>
          </cell>
          <cell r="I5337">
            <v>23248.52</v>
          </cell>
          <cell r="J5337">
            <v>0</v>
          </cell>
          <cell r="K5337" t="str">
            <v>200</v>
          </cell>
        </row>
        <row r="5338">
          <cell r="A5338" t="str">
            <v>110600000</v>
          </cell>
          <cell r="B5338" t="str">
            <v>200C2VT0002</v>
          </cell>
          <cell r="C5338" t="str">
            <v>รถยนต์กระบะ TOYOTA (ลจ.4078 กทม.)</v>
          </cell>
          <cell r="D5338" t="str">
            <v>1 ม.ค. 42</v>
          </cell>
          <cell r="E5338">
            <v>301610.25</v>
          </cell>
          <cell r="F5338">
            <v>0</v>
          </cell>
          <cell r="G5338">
            <v>20</v>
          </cell>
          <cell r="H5338">
            <v>60322.04</v>
          </cell>
          <cell r="I5338">
            <v>60322.04</v>
          </cell>
          <cell r="J5338">
            <v>241288.21</v>
          </cell>
          <cell r="K5338" t="str">
            <v>200</v>
          </cell>
        </row>
        <row r="5339">
          <cell r="A5339" t="str">
            <v>110600000</v>
          </cell>
          <cell r="B5339" t="str">
            <v>300C2CK0003</v>
          </cell>
          <cell r="C5339" t="str">
            <v>หลังคาไฟเบอร์</v>
          </cell>
          <cell r="D5339" t="str">
            <v>8 พ.ค. 42</v>
          </cell>
          <cell r="E5339">
            <v>21500</v>
          </cell>
          <cell r="F5339">
            <v>0</v>
          </cell>
          <cell r="G5339">
            <v>20</v>
          </cell>
          <cell r="H5339">
            <v>2803.84</v>
          </cell>
          <cell r="I5339">
            <v>2803.84</v>
          </cell>
          <cell r="J5339">
            <v>18696.16</v>
          </cell>
          <cell r="K5339" t="str">
            <v>300</v>
          </cell>
        </row>
        <row r="5340">
          <cell r="A5340" t="str">
            <v>110600000</v>
          </cell>
          <cell r="B5340" t="str">
            <v>300C2VT0001</v>
          </cell>
          <cell r="C5340" t="str">
            <v>รถยนต์กระบะ TOYOTA (ลจ 4076 กทม.)</v>
          </cell>
          <cell r="D5340" t="str">
            <v>29 ส.ค. 41</v>
          </cell>
          <cell r="E5340">
            <v>339428.43</v>
          </cell>
          <cell r="F5340">
            <v>0</v>
          </cell>
          <cell r="G5340">
            <v>20</v>
          </cell>
          <cell r="H5340">
            <v>91134.2</v>
          </cell>
          <cell r="I5340">
            <v>91134.2</v>
          </cell>
          <cell r="J5340">
            <v>248294.23</v>
          </cell>
          <cell r="K5340" t="str">
            <v>300</v>
          </cell>
        </row>
        <row r="5341">
          <cell r="A5341" t="str">
            <v>110600000</v>
          </cell>
          <cell r="B5341" t="str">
            <v>400C2CK0001</v>
          </cell>
          <cell r="C5341" t="str">
            <v>ล็อกเกียร์</v>
          </cell>
          <cell r="D5341" t="str">
            <v>31 มี.ค. 42</v>
          </cell>
          <cell r="E5341">
            <v>3000</v>
          </cell>
          <cell r="F5341">
            <v>0</v>
          </cell>
          <cell r="G5341">
            <v>20</v>
          </cell>
          <cell r="H5341">
            <v>453.72</v>
          </cell>
          <cell r="I5341">
            <v>453.72</v>
          </cell>
          <cell r="J5341">
            <v>2546.2800000000002</v>
          </cell>
          <cell r="K5341" t="str">
            <v>400</v>
          </cell>
        </row>
        <row r="5342">
          <cell r="A5342" t="str">
            <v>110600000</v>
          </cell>
          <cell r="B5342" t="str">
            <v>400C2CK0002</v>
          </cell>
          <cell r="C5342" t="str">
            <v>กุญแจประตู</v>
          </cell>
          <cell r="D5342" t="str">
            <v>31 มี.ค. 42</v>
          </cell>
          <cell r="E5342">
            <v>800</v>
          </cell>
          <cell r="F5342">
            <v>0</v>
          </cell>
          <cell r="G5342">
            <v>20</v>
          </cell>
          <cell r="H5342">
            <v>120.99</v>
          </cell>
          <cell r="I5342">
            <v>120.99</v>
          </cell>
          <cell r="J5342">
            <v>679.01</v>
          </cell>
          <cell r="K5342" t="str">
            <v>400</v>
          </cell>
        </row>
        <row r="5343">
          <cell r="A5343" t="str">
            <v>110600000</v>
          </cell>
          <cell r="B5343" t="str">
            <v>400C2CK0005</v>
          </cell>
          <cell r="C5343" t="str">
            <v>หลังคาไฟเบอร์</v>
          </cell>
          <cell r="D5343" t="str">
            <v>8 พ.ค. 42</v>
          </cell>
          <cell r="E5343">
            <v>21500</v>
          </cell>
          <cell r="F5343">
            <v>0</v>
          </cell>
          <cell r="G5343">
            <v>20</v>
          </cell>
          <cell r="H5343">
            <v>2803.84</v>
          </cell>
          <cell r="I5343">
            <v>2803.84</v>
          </cell>
          <cell r="J5343">
            <v>18696.16</v>
          </cell>
          <cell r="K5343" t="str">
            <v>400</v>
          </cell>
        </row>
        <row r="5344">
          <cell r="A5344" t="str">
            <v>110600000</v>
          </cell>
          <cell r="B5344" t="str">
            <v>400C2VT0001</v>
          </cell>
          <cell r="C5344" t="str">
            <v>รถยนต์กระบะ TOYOTA (ลจ 4074 กทม.)</v>
          </cell>
          <cell r="D5344" t="str">
            <v>29 ส.ค. 41</v>
          </cell>
          <cell r="E5344">
            <v>351019.34</v>
          </cell>
          <cell r="F5344">
            <v>0</v>
          </cell>
          <cell r="G5344">
            <v>20</v>
          </cell>
          <cell r="H5344">
            <v>93465.08</v>
          </cell>
          <cell r="I5344">
            <v>93465.08</v>
          </cell>
          <cell r="J5344">
            <v>257554.26</v>
          </cell>
          <cell r="K5344" t="str">
            <v>400</v>
          </cell>
        </row>
        <row r="5345">
          <cell r="A5345" t="str">
            <v>110600000</v>
          </cell>
          <cell r="B5345" t="str">
            <v>500C2CK0003</v>
          </cell>
          <cell r="C5345" t="str">
            <v>หลังคาไฟเบอร์</v>
          </cell>
          <cell r="D5345" t="str">
            <v>8 พ.ค. 42</v>
          </cell>
          <cell r="E5345">
            <v>21500</v>
          </cell>
          <cell r="F5345">
            <v>0</v>
          </cell>
          <cell r="G5345">
            <v>20</v>
          </cell>
          <cell r="H5345">
            <v>2803.84</v>
          </cell>
          <cell r="I5345">
            <v>2803.84</v>
          </cell>
          <cell r="J5345">
            <v>18696.16</v>
          </cell>
          <cell r="K5345" t="str">
            <v>500</v>
          </cell>
        </row>
        <row r="5346">
          <cell r="A5346" t="str">
            <v>110600000</v>
          </cell>
          <cell r="B5346" t="str">
            <v>500C2VT0001</v>
          </cell>
          <cell r="C5346" t="str">
            <v>รถยนต์กระบะ TOYOTA (ลจ 4077 กทม.)</v>
          </cell>
          <cell r="D5346" t="str">
            <v>29 ส.ค. 41</v>
          </cell>
          <cell r="E5346">
            <v>339428.43</v>
          </cell>
          <cell r="F5346">
            <v>0</v>
          </cell>
          <cell r="G5346">
            <v>20</v>
          </cell>
          <cell r="H5346">
            <v>91134.2</v>
          </cell>
          <cell r="I5346">
            <v>91134.2</v>
          </cell>
          <cell r="J5346">
            <v>248294.23</v>
          </cell>
          <cell r="K5346" t="str">
            <v>500</v>
          </cell>
        </row>
        <row r="5347">
          <cell r="A5347" t="str">
            <v>110600000</v>
          </cell>
          <cell r="B5347" t="str">
            <v>600C2CK0003</v>
          </cell>
          <cell r="C5347" t="str">
            <v>หลังคาไฟเบอร์</v>
          </cell>
          <cell r="D5347" t="str">
            <v>8 พ.ค. 42</v>
          </cell>
          <cell r="E5347">
            <v>21500</v>
          </cell>
          <cell r="F5347">
            <v>0</v>
          </cell>
          <cell r="G5347">
            <v>20</v>
          </cell>
          <cell r="H5347">
            <v>2803.84</v>
          </cell>
          <cell r="I5347">
            <v>2803.84</v>
          </cell>
          <cell r="J5347">
            <v>18696.16</v>
          </cell>
          <cell r="K5347" t="str">
            <v>500</v>
          </cell>
        </row>
        <row r="5348">
          <cell r="A5348" t="str">
            <v>110600000</v>
          </cell>
          <cell r="B5348" t="str">
            <v>600C2VT0002</v>
          </cell>
          <cell r="C5348" t="str">
            <v>รถยนต์กระบะ TOYOTA (ลต 2284 กทม.)</v>
          </cell>
          <cell r="D5348" t="str">
            <v>25 พ.ย. 41</v>
          </cell>
          <cell r="E5348">
            <v>344428.43</v>
          </cell>
          <cell r="F5348">
            <v>0</v>
          </cell>
          <cell r="G5348">
            <v>20</v>
          </cell>
          <cell r="H5348">
            <v>75772.7</v>
          </cell>
          <cell r="I5348">
            <v>75772.7</v>
          </cell>
          <cell r="J5348">
            <v>268655.73</v>
          </cell>
          <cell r="K5348" t="str">
            <v>600</v>
          </cell>
        </row>
        <row r="5349">
          <cell r="A5349" t="str">
            <v>110600000</v>
          </cell>
          <cell r="B5349" t="str">
            <v>700C2CK0003</v>
          </cell>
          <cell r="C5349" t="str">
            <v>หลังคาไฟเบอร์</v>
          </cell>
          <cell r="D5349" t="str">
            <v>8 พ.ค. 42</v>
          </cell>
          <cell r="E5349">
            <v>21500</v>
          </cell>
          <cell r="F5349">
            <v>0</v>
          </cell>
          <cell r="G5349">
            <v>20</v>
          </cell>
          <cell r="H5349">
            <v>2803.84</v>
          </cell>
          <cell r="I5349">
            <v>2803.84</v>
          </cell>
          <cell r="J5349">
            <v>18696.16</v>
          </cell>
          <cell r="K5349" t="str">
            <v>500</v>
          </cell>
        </row>
        <row r="5350">
          <cell r="A5350" t="str">
            <v>110600000</v>
          </cell>
          <cell r="B5350" t="str">
            <v>700C2VT0001</v>
          </cell>
          <cell r="C5350" t="str">
            <v>รถยนต์กระบะ TOYOTA (ลจ 4073 กทม.)</v>
          </cell>
          <cell r="D5350" t="str">
            <v>30 ส.ค. 41</v>
          </cell>
          <cell r="E5350">
            <v>339428.43</v>
          </cell>
          <cell r="F5350">
            <v>0</v>
          </cell>
          <cell r="G5350">
            <v>20</v>
          </cell>
          <cell r="H5350">
            <v>90948.22</v>
          </cell>
          <cell r="I5350">
            <v>90948.22</v>
          </cell>
          <cell r="J5350">
            <v>248480.21</v>
          </cell>
          <cell r="K5350" t="str">
            <v>700</v>
          </cell>
        </row>
        <row r="5351">
          <cell r="A5351" t="str">
            <v>110600000</v>
          </cell>
          <cell r="B5351" t="str">
            <v>800C1CK0001</v>
          </cell>
          <cell r="C5351" t="str">
            <v>หลังคาไฟเบอร์</v>
          </cell>
          <cell r="D5351" t="str">
            <v>17 พ.ค. 42</v>
          </cell>
          <cell r="E5351">
            <v>21500</v>
          </cell>
          <cell r="F5351">
            <v>0</v>
          </cell>
          <cell r="G5351">
            <v>20</v>
          </cell>
          <cell r="H5351">
            <v>2697.81</v>
          </cell>
          <cell r="I5351">
            <v>2697.81</v>
          </cell>
          <cell r="J5351">
            <v>18802.189999999999</v>
          </cell>
          <cell r="K5351" t="str">
            <v>800</v>
          </cell>
        </row>
        <row r="5352">
          <cell r="A5352" t="str">
            <v>110600000</v>
          </cell>
          <cell r="B5352" t="str">
            <v>800C2VT0001</v>
          </cell>
          <cell r="C5352" t="str">
            <v>รถยนต์กระบะ TOYOTA (ลจ 8451 กทม.)</v>
          </cell>
          <cell r="D5352" t="str">
            <v>24 ก.ย. 41</v>
          </cell>
          <cell r="E5352">
            <v>339428.43</v>
          </cell>
          <cell r="F5352">
            <v>0</v>
          </cell>
          <cell r="G5352">
            <v>20</v>
          </cell>
          <cell r="H5352">
            <v>86298.51</v>
          </cell>
          <cell r="I5352">
            <v>86298.51</v>
          </cell>
          <cell r="J5352">
            <v>253129.92</v>
          </cell>
          <cell r="K5352" t="str">
            <v>800</v>
          </cell>
        </row>
        <row r="5353">
          <cell r="A5353" t="str">
            <v>110600000</v>
          </cell>
          <cell r="B5353" t="str">
            <v>900C2CK0003</v>
          </cell>
          <cell r="C5353" t="str">
            <v>หลังคาไฟเบอร์</v>
          </cell>
          <cell r="D5353" t="str">
            <v>8 พ.ค. 42</v>
          </cell>
          <cell r="E5353">
            <v>21500</v>
          </cell>
          <cell r="F5353">
            <v>0</v>
          </cell>
          <cell r="G5353">
            <v>20</v>
          </cell>
          <cell r="H5353">
            <v>2803.84</v>
          </cell>
          <cell r="I5353">
            <v>2803.84</v>
          </cell>
          <cell r="J5353">
            <v>18696.16</v>
          </cell>
          <cell r="K5353" t="str">
            <v>500</v>
          </cell>
        </row>
        <row r="5354">
          <cell r="A5354" t="str">
            <v>110600000</v>
          </cell>
          <cell r="B5354" t="str">
            <v>900C2VT0001</v>
          </cell>
          <cell r="C5354" t="str">
            <v>รถยนต์กระบะ TOYOTA (ลจ 4075 กทม.)</v>
          </cell>
          <cell r="D5354" t="str">
            <v>29 ส.ค. 41</v>
          </cell>
          <cell r="E5354">
            <v>339428.43</v>
          </cell>
          <cell r="F5354">
            <v>0</v>
          </cell>
          <cell r="G5354">
            <v>20</v>
          </cell>
          <cell r="H5354">
            <v>91134.2</v>
          </cell>
          <cell r="I5354">
            <v>91134.2</v>
          </cell>
          <cell r="J5354">
            <v>248294.23</v>
          </cell>
          <cell r="K5354" t="str">
            <v>900</v>
          </cell>
        </row>
        <row r="5355">
          <cell r="A5355" t="str">
            <v>110800000</v>
          </cell>
          <cell r="B5355" t="str">
            <v>100C1A50001</v>
          </cell>
          <cell r="C5355" t="str">
            <v>โทรศัพท์สายเดียวสีแดง</v>
          </cell>
          <cell r="D5355" t="str">
            <v>16 ต.ค. 41</v>
          </cell>
          <cell r="E5355">
            <v>800</v>
          </cell>
          <cell r="F5355">
            <v>0</v>
          </cell>
          <cell r="G5355">
            <v>20</v>
          </cell>
          <cell r="H5355">
            <v>193.75</v>
          </cell>
          <cell r="I5355">
            <v>193.75</v>
          </cell>
          <cell r="J5355">
            <v>606.25</v>
          </cell>
          <cell r="K5355" t="str">
            <v>100</v>
          </cell>
        </row>
        <row r="5356">
          <cell r="A5356" t="str">
            <v>110800000</v>
          </cell>
          <cell r="B5356" t="str">
            <v>100C1A50002</v>
          </cell>
          <cell r="C5356" t="str">
            <v>โทรศัพท์สายเดียวสีแดง</v>
          </cell>
          <cell r="D5356" t="str">
            <v>16 ต.ค. 41</v>
          </cell>
          <cell r="E5356">
            <v>800</v>
          </cell>
          <cell r="F5356">
            <v>0</v>
          </cell>
          <cell r="G5356">
            <v>20</v>
          </cell>
          <cell r="H5356">
            <v>193.75</v>
          </cell>
          <cell r="I5356">
            <v>193.75</v>
          </cell>
          <cell r="J5356">
            <v>606.25</v>
          </cell>
          <cell r="K5356" t="str">
            <v>100</v>
          </cell>
        </row>
        <row r="5357">
          <cell r="A5357" t="str">
            <v>110800000</v>
          </cell>
          <cell r="B5357" t="str">
            <v>100C1A50003</v>
          </cell>
          <cell r="C5357" t="str">
            <v>โทรศัพท์สายเดียวสีแดง</v>
          </cell>
          <cell r="D5357" t="str">
            <v>16 ต.ค. 41</v>
          </cell>
          <cell r="E5357">
            <v>800</v>
          </cell>
          <cell r="F5357">
            <v>0</v>
          </cell>
          <cell r="G5357">
            <v>20</v>
          </cell>
          <cell r="H5357">
            <v>193.75</v>
          </cell>
          <cell r="I5357">
            <v>193.75</v>
          </cell>
          <cell r="J5357">
            <v>606.25</v>
          </cell>
          <cell r="K5357" t="str">
            <v>100</v>
          </cell>
        </row>
        <row r="5358">
          <cell r="A5358" t="str">
            <v>110800000</v>
          </cell>
          <cell r="B5358" t="str">
            <v>100C1A50004</v>
          </cell>
          <cell r="C5358" t="str">
            <v>โทรศัพท์สายเดียวสีแดง</v>
          </cell>
          <cell r="D5358" t="str">
            <v>29 พ.ย. 41</v>
          </cell>
          <cell r="E5358">
            <v>4500</v>
          </cell>
          <cell r="F5358">
            <v>0</v>
          </cell>
          <cell r="G5358">
            <v>20</v>
          </cell>
          <cell r="H5358">
            <v>981.37</v>
          </cell>
          <cell r="I5358">
            <v>981.37</v>
          </cell>
          <cell r="J5358">
            <v>3518.63</v>
          </cell>
          <cell r="K5358" t="str">
            <v>100</v>
          </cell>
        </row>
        <row r="5359">
          <cell r="A5359" t="str">
            <v>110800000</v>
          </cell>
          <cell r="B5359" t="str">
            <v>100C1A50005</v>
          </cell>
          <cell r="C5359" t="str">
            <v>โทรศัพท์สายเดียวสีแดง</v>
          </cell>
          <cell r="D5359" t="str">
            <v>29 พ.ย. 41</v>
          </cell>
          <cell r="E5359">
            <v>4500</v>
          </cell>
          <cell r="F5359">
            <v>0</v>
          </cell>
          <cell r="G5359">
            <v>20</v>
          </cell>
          <cell r="H5359">
            <v>981.37</v>
          </cell>
          <cell r="I5359">
            <v>981.37</v>
          </cell>
          <cell r="J5359">
            <v>3518.63</v>
          </cell>
          <cell r="K5359" t="str">
            <v>100</v>
          </cell>
        </row>
        <row r="5360">
          <cell r="A5360" t="str">
            <v>110800000</v>
          </cell>
          <cell r="B5360" t="str">
            <v>100C1A50006</v>
          </cell>
          <cell r="C5360" t="str">
            <v>โทรศัพท์สายเดียวสีแดง</v>
          </cell>
          <cell r="D5360" t="str">
            <v>29 พ.ย. 41</v>
          </cell>
          <cell r="E5360">
            <v>4500</v>
          </cell>
          <cell r="F5360">
            <v>0</v>
          </cell>
          <cell r="G5360">
            <v>20</v>
          </cell>
          <cell r="H5360">
            <v>981.37</v>
          </cell>
          <cell r="I5360">
            <v>981.37</v>
          </cell>
          <cell r="J5360">
            <v>3518.63</v>
          </cell>
          <cell r="K5360" t="str">
            <v>100</v>
          </cell>
        </row>
        <row r="5361">
          <cell r="A5361" t="str">
            <v>110800000</v>
          </cell>
          <cell r="B5361" t="str">
            <v>100C1A50007</v>
          </cell>
          <cell r="C5361" t="str">
            <v>โทรศัพท์สายเดียวสีแดง</v>
          </cell>
          <cell r="D5361" t="str">
            <v>29 พ.ย. 41</v>
          </cell>
          <cell r="E5361">
            <v>4500</v>
          </cell>
          <cell r="F5361">
            <v>0</v>
          </cell>
          <cell r="G5361">
            <v>20</v>
          </cell>
          <cell r="H5361">
            <v>981.37</v>
          </cell>
          <cell r="I5361">
            <v>981.37</v>
          </cell>
          <cell r="J5361">
            <v>3518.63</v>
          </cell>
          <cell r="K5361" t="str">
            <v>100</v>
          </cell>
        </row>
        <row r="5362">
          <cell r="A5362" t="str">
            <v>110800000</v>
          </cell>
          <cell r="B5362" t="str">
            <v>100C1A50008</v>
          </cell>
          <cell r="C5362" t="str">
            <v>โทาศัพท์สายเดียวสีแดง</v>
          </cell>
          <cell r="D5362" t="str">
            <v>26 ส.ค. 41</v>
          </cell>
          <cell r="E5362">
            <v>912</v>
          </cell>
          <cell r="F5362">
            <v>0</v>
          </cell>
          <cell r="G5362">
            <v>20</v>
          </cell>
          <cell r="H5362">
            <v>246.34</v>
          </cell>
          <cell r="I5362">
            <v>246.34</v>
          </cell>
          <cell r="J5362">
            <v>665.66</v>
          </cell>
          <cell r="K5362" t="str">
            <v>100</v>
          </cell>
        </row>
        <row r="5363">
          <cell r="A5363" t="str">
            <v>110800000</v>
          </cell>
          <cell r="B5363" t="str">
            <v>100C1A50009</v>
          </cell>
          <cell r="C5363" t="str">
            <v>โทรศัพท์สายเดียวสีแดง</v>
          </cell>
          <cell r="D5363" t="str">
            <v>26 ส.ค. 41</v>
          </cell>
          <cell r="E5363">
            <v>912</v>
          </cell>
          <cell r="F5363">
            <v>0</v>
          </cell>
          <cell r="G5363">
            <v>20</v>
          </cell>
          <cell r="H5363">
            <v>246.34</v>
          </cell>
          <cell r="I5363">
            <v>246.34</v>
          </cell>
          <cell r="J5363">
            <v>665.66</v>
          </cell>
          <cell r="K5363" t="str">
            <v>100</v>
          </cell>
        </row>
        <row r="5364">
          <cell r="A5364" t="str">
            <v>110800000</v>
          </cell>
          <cell r="B5364" t="str">
            <v>100C1A50010</v>
          </cell>
          <cell r="C5364" t="str">
            <v>โทรศัพท์สีสายเดียวสีแดง</v>
          </cell>
          <cell r="D5364" t="str">
            <v>26 ส.ค. 41</v>
          </cell>
          <cell r="E5364">
            <v>912</v>
          </cell>
          <cell r="F5364">
            <v>0</v>
          </cell>
          <cell r="G5364">
            <v>20</v>
          </cell>
          <cell r="H5364">
            <v>246.34</v>
          </cell>
          <cell r="I5364">
            <v>246.34</v>
          </cell>
          <cell r="J5364">
            <v>665.66</v>
          </cell>
          <cell r="K5364" t="str">
            <v>100</v>
          </cell>
        </row>
        <row r="5365">
          <cell r="A5365" t="str">
            <v>110800000</v>
          </cell>
          <cell r="B5365" t="str">
            <v>100C1A50011</v>
          </cell>
          <cell r="C5365" t="str">
            <v>โทรศัพท์สายเดียวสีแดง</v>
          </cell>
          <cell r="D5365" t="str">
            <v>26 ส.ค. 41</v>
          </cell>
          <cell r="E5365">
            <v>912</v>
          </cell>
          <cell r="F5365">
            <v>0</v>
          </cell>
          <cell r="G5365">
            <v>20</v>
          </cell>
          <cell r="H5365">
            <v>246.34</v>
          </cell>
          <cell r="I5365">
            <v>246.34</v>
          </cell>
          <cell r="J5365">
            <v>665.66</v>
          </cell>
          <cell r="K5365" t="str">
            <v>100</v>
          </cell>
        </row>
        <row r="5366">
          <cell r="A5366" t="str">
            <v>110800000</v>
          </cell>
          <cell r="B5366" t="str">
            <v>100C1FA0001</v>
          </cell>
          <cell r="C5366" t="str">
            <v>FAX</v>
          </cell>
          <cell r="D5366" t="str">
            <v>26 ม.ค. 42</v>
          </cell>
          <cell r="E5366">
            <v>5727.27</v>
          </cell>
          <cell r="F5366">
            <v>0</v>
          </cell>
          <cell r="G5366">
            <v>20</v>
          </cell>
          <cell r="H5366">
            <v>1067.04</v>
          </cell>
          <cell r="I5366">
            <v>1067.04</v>
          </cell>
          <cell r="J5366">
            <v>4660.2299999999996</v>
          </cell>
        </row>
        <row r="5367">
          <cell r="A5367" t="str">
            <v>110800000</v>
          </cell>
          <cell r="B5367" t="str">
            <v>100C1FH007</v>
          </cell>
          <cell r="C5367" t="str">
            <v>เพจเจอนร์</v>
          </cell>
          <cell r="D5367" t="str">
            <v>3 ก.ย. 42</v>
          </cell>
          <cell r="E5367">
            <v>2803.74</v>
          </cell>
          <cell r="F5367">
            <v>0</v>
          </cell>
          <cell r="G5367">
            <v>20</v>
          </cell>
          <cell r="H5367">
            <v>184.37</v>
          </cell>
          <cell r="I5367">
            <v>184.37</v>
          </cell>
          <cell r="J5367">
            <v>2619.37</v>
          </cell>
          <cell r="K5367" t="str">
            <v>100</v>
          </cell>
        </row>
        <row r="5368">
          <cell r="A5368" t="str">
            <v>110800000</v>
          </cell>
          <cell r="B5368" t="str">
            <v>100C1FX0002</v>
          </cell>
          <cell r="C5368" t="str">
            <v>เครื่องโทรสาร Panasonic รุ่น UF-550</v>
          </cell>
          <cell r="D5368" t="str">
            <v>17 ธ.ค. 41</v>
          </cell>
          <cell r="E5368">
            <v>31818.18</v>
          </cell>
          <cell r="F5368">
            <v>0</v>
          </cell>
          <cell r="G5368">
            <v>20</v>
          </cell>
          <cell r="H5368">
            <v>6625.14</v>
          </cell>
          <cell r="I5368">
            <v>6625.14</v>
          </cell>
          <cell r="J5368">
            <v>25193.040000000001</v>
          </cell>
          <cell r="K5368" t="str">
            <v>100</v>
          </cell>
        </row>
        <row r="5369">
          <cell r="A5369" t="str">
            <v>110800000</v>
          </cell>
          <cell r="B5369" t="str">
            <v>100C1FX0003</v>
          </cell>
          <cell r="C5369" t="str">
            <v>FAX</v>
          </cell>
          <cell r="D5369" t="str">
            <v>12 มิ.ย. 41</v>
          </cell>
          <cell r="E5369">
            <v>12000</v>
          </cell>
          <cell r="F5369">
            <v>0</v>
          </cell>
          <cell r="G5369">
            <v>20</v>
          </cell>
          <cell r="H5369">
            <v>3734.84</v>
          </cell>
          <cell r="I5369">
            <v>3734.84</v>
          </cell>
          <cell r="J5369">
            <v>8265.16</v>
          </cell>
          <cell r="K5369" t="str">
            <v>100</v>
          </cell>
        </row>
        <row r="5370">
          <cell r="A5370" t="str">
            <v>110800000</v>
          </cell>
          <cell r="B5370" t="str">
            <v>100C1IT0001</v>
          </cell>
          <cell r="C5370" t="str">
            <v>ติดตั้งโทรศัพท์ขององค์การ</v>
          </cell>
          <cell r="D5370" t="str">
            <v>31 ธ.ค. 41</v>
          </cell>
          <cell r="E5370">
            <v>884874.94</v>
          </cell>
          <cell r="F5370">
            <v>0</v>
          </cell>
          <cell r="G5370">
            <v>20</v>
          </cell>
          <cell r="H5370">
            <v>484.86</v>
          </cell>
          <cell r="I5370">
            <v>484.86</v>
          </cell>
          <cell r="J5370">
            <v>0</v>
          </cell>
          <cell r="K5370" t="str">
            <v>100</v>
          </cell>
        </row>
        <row r="5371">
          <cell r="A5371" t="str">
            <v>110800000</v>
          </cell>
          <cell r="B5371" t="str">
            <v>100C1IT001</v>
          </cell>
          <cell r="C5371" t="str">
            <v>ติดตั้งโทรศัพท์สาขาละ 3 เครื่อง</v>
          </cell>
          <cell r="D5371" t="str">
            <v>1 ม.ค. 42</v>
          </cell>
          <cell r="E5371">
            <v>884874.94</v>
          </cell>
          <cell r="F5371">
            <v>0</v>
          </cell>
          <cell r="G5371">
            <v>20</v>
          </cell>
          <cell r="H5371">
            <v>176974.97</v>
          </cell>
          <cell r="I5371">
            <v>176974.97</v>
          </cell>
          <cell r="J5371">
            <v>707899.97</v>
          </cell>
          <cell r="K5371" t="str">
            <v>IT</v>
          </cell>
        </row>
        <row r="5372">
          <cell r="A5372" t="str">
            <v>110800000</v>
          </cell>
          <cell r="B5372" t="str">
            <v>100C1TH0002</v>
          </cell>
          <cell r="C5372" t="str">
            <v>FAX</v>
          </cell>
          <cell r="D5372" t="str">
            <v>19 ก.พ. 42</v>
          </cell>
          <cell r="E5372">
            <v>39000</v>
          </cell>
          <cell r="F5372">
            <v>0</v>
          </cell>
          <cell r="G5372">
            <v>20</v>
          </cell>
          <cell r="H5372">
            <v>6752.92</v>
          </cell>
          <cell r="I5372">
            <v>6752.92</v>
          </cell>
          <cell r="J5372">
            <v>32247.08</v>
          </cell>
          <cell r="K5372" t="str">
            <v>100</v>
          </cell>
        </row>
        <row r="5373">
          <cell r="A5373" t="str">
            <v>110800000</v>
          </cell>
          <cell r="B5373" t="str">
            <v>100C1TH0004</v>
          </cell>
          <cell r="C5373" t="str">
            <v>HANDFREE  ANSWER</v>
          </cell>
          <cell r="D5373" t="str">
            <v>10 พ.ค. 42</v>
          </cell>
          <cell r="E5373">
            <v>4050</v>
          </cell>
          <cell r="F5373">
            <v>0</v>
          </cell>
          <cell r="G5373">
            <v>20</v>
          </cell>
          <cell r="H5373">
            <v>523.72</v>
          </cell>
          <cell r="I5373">
            <v>523.72</v>
          </cell>
          <cell r="J5373">
            <v>3526.28</v>
          </cell>
          <cell r="K5373" t="str">
            <v>100</v>
          </cell>
        </row>
        <row r="5374">
          <cell r="A5374" t="str">
            <v>110800000</v>
          </cell>
          <cell r="B5374" t="str">
            <v>100C1TH0005</v>
          </cell>
          <cell r="C5374" t="str">
            <v>HANDFREE  ANSWER</v>
          </cell>
          <cell r="D5374" t="str">
            <v>10 พ.ค. 42</v>
          </cell>
          <cell r="E5374">
            <v>4050</v>
          </cell>
          <cell r="F5374">
            <v>0</v>
          </cell>
          <cell r="G5374">
            <v>20</v>
          </cell>
          <cell r="H5374">
            <v>523.72</v>
          </cell>
          <cell r="I5374">
            <v>523.72</v>
          </cell>
          <cell r="J5374">
            <v>3526.28</v>
          </cell>
          <cell r="K5374" t="str">
            <v>100</v>
          </cell>
        </row>
        <row r="5375">
          <cell r="A5375" t="str">
            <v>110800000</v>
          </cell>
          <cell r="B5375" t="str">
            <v>100C1TH0006</v>
          </cell>
          <cell r="C5375" t="str">
            <v>HANDFREE  ANSWER</v>
          </cell>
          <cell r="D5375" t="str">
            <v>10 พ.ค. 42</v>
          </cell>
          <cell r="E5375">
            <v>4050</v>
          </cell>
          <cell r="F5375">
            <v>0</v>
          </cell>
          <cell r="G5375">
            <v>20</v>
          </cell>
          <cell r="H5375">
            <v>523.72</v>
          </cell>
          <cell r="I5375">
            <v>523.72</v>
          </cell>
          <cell r="J5375">
            <v>3526.28</v>
          </cell>
          <cell r="K5375" t="str">
            <v>100</v>
          </cell>
        </row>
        <row r="5376">
          <cell r="A5376" t="str">
            <v>110800000</v>
          </cell>
          <cell r="B5376" t="str">
            <v>100C1TH0007</v>
          </cell>
          <cell r="C5376" t="str">
            <v>HANDFREE  ANSWER</v>
          </cell>
          <cell r="D5376" t="str">
            <v>10 พ.ค. 42</v>
          </cell>
          <cell r="E5376">
            <v>4050</v>
          </cell>
          <cell r="F5376">
            <v>0</v>
          </cell>
          <cell r="G5376">
            <v>20</v>
          </cell>
          <cell r="H5376">
            <v>523.72</v>
          </cell>
          <cell r="I5376">
            <v>523.72</v>
          </cell>
          <cell r="J5376">
            <v>3526.28</v>
          </cell>
          <cell r="K5376" t="str">
            <v>100</v>
          </cell>
        </row>
        <row r="5377">
          <cell r="A5377" t="str">
            <v>110800000</v>
          </cell>
          <cell r="B5377" t="str">
            <v>100C1TH0008</v>
          </cell>
          <cell r="C5377" t="str">
            <v>HANDFREE  ANSWER</v>
          </cell>
          <cell r="D5377" t="str">
            <v>10 พ.ค. 42</v>
          </cell>
          <cell r="E5377">
            <v>4050</v>
          </cell>
          <cell r="F5377">
            <v>0</v>
          </cell>
          <cell r="G5377">
            <v>20</v>
          </cell>
          <cell r="H5377">
            <v>523.72</v>
          </cell>
          <cell r="I5377">
            <v>523.72</v>
          </cell>
          <cell r="J5377">
            <v>3526.28</v>
          </cell>
          <cell r="K5377" t="str">
            <v>100</v>
          </cell>
        </row>
        <row r="5378">
          <cell r="A5378" t="str">
            <v>110800000</v>
          </cell>
          <cell r="B5378" t="str">
            <v>100C1TH0009</v>
          </cell>
          <cell r="C5378" t="str">
            <v>HANDFREE  ANSWER</v>
          </cell>
          <cell r="D5378" t="str">
            <v>10 พ.ค. 42</v>
          </cell>
          <cell r="E5378">
            <v>4050</v>
          </cell>
          <cell r="F5378">
            <v>0</v>
          </cell>
          <cell r="G5378">
            <v>20</v>
          </cell>
          <cell r="H5378">
            <v>523.72</v>
          </cell>
          <cell r="I5378">
            <v>523.72</v>
          </cell>
          <cell r="J5378">
            <v>3526.28</v>
          </cell>
          <cell r="K5378" t="str">
            <v>100</v>
          </cell>
        </row>
        <row r="5379">
          <cell r="A5379" t="str">
            <v>110800000</v>
          </cell>
          <cell r="B5379" t="str">
            <v>100C1TH001</v>
          </cell>
          <cell r="C5379" t="str">
            <v>HANDFREE ANSWER</v>
          </cell>
          <cell r="D5379" t="str">
            <v>10 พ.ค. 42</v>
          </cell>
          <cell r="E5379">
            <v>4050</v>
          </cell>
          <cell r="F5379">
            <v>0</v>
          </cell>
          <cell r="G5379">
            <v>20</v>
          </cell>
          <cell r="H5379">
            <v>523.72</v>
          </cell>
          <cell r="I5379">
            <v>523.72</v>
          </cell>
          <cell r="J5379">
            <v>3526.28</v>
          </cell>
          <cell r="K5379" t="str">
            <v>100</v>
          </cell>
        </row>
        <row r="5380">
          <cell r="A5380" t="str">
            <v>110800000</v>
          </cell>
          <cell r="B5380" t="str">
            <v>100C1TH0010</v>
          </cell>
          <cell r="C5380" t="str">
            <v>HANDFREE  ANSWER</v>
          </cell>
          <cell r="D5380" t="str">
            <v>10 พ.ค. 42</v>
          </cell>
          <cell r="E5380">
            <v>4050</v>
          </cell>
          <cell r="F5380">
            <v>0</v>
          </cell>
          <cell r="G5380">
            <v>20</v>
          </cell>
          <cell r="H5380">
            <v>523.72</v>
          </cell>
          <cell r="I5380">
            <v>523.72</v>
          </cell>
          <cell r="J5380">
            <v>3526.28</v>
          </cell>
          <cell r="K5380" t="str">
            <v>100</v>
          </cell>
        </row>
        <row r="5381">
          <cell r="A5381" t="str">
            <v>110800000</v>
          </cell>
          <cell r="B5381" t="str">
            <v>100C1TH0011</v>
          </cell>
          <cell r="C5381" t="str">
            <v>HANDFREE  ANSWER</v>
          </cell>
          <cell r="D5381" t="str">
            <v>10 พ.ค. 42</v>
          </cell>
          <cell r="E5381">
            <v>4050</v>
          </cell>
          <cell r="F5381">
            <v>0</v>
          </cell>
          <cell r="G5381">
            <v>20</v>
          </cell>
          <cell r="H5381">
            <v>523.72</v>
          </cell>
          <cell r="I5381">
            <v>523.72</v>
          </cell>
          <cell r="J5381">
            <v>3526.28</v>
          </cell>
          <cell r="K5381" t="str">
            <v>100</v>
          </cell>
        </row>
        <row r="5382">
          <cell r="A5382" t="str">
            <v>110800000</v>
          </cell>
          <cell r="B5382" t="str">
            <v>100C1TH0012</v>
          </cell>
          <cell r="C5382" t="str">
            <v>HANDFREE  ANSWER</v>
          </cell>
          <cell r="D5382" t="str">
            <v>10 พ.ค. 42</v>
          </cell>
          <cell r="E5382">
            <v>4050</v>
          </cell>
          <cell r="F5382">
            <v>0</v>
          </cell>
          <cell r="G5382">
            <v>20</v>
          </cell>
          <cell r="H5382">
            <v>523.72</v>
          </cell>
          <cell r="I5382">
            <v>523.72</v>
          </cell>
          <cell r="J5382">
            <v>3526.28</v>
          </cell>
          <cell r="K5382" t="str">
            <v>100</v>
          </cell>
        </row>
        <row r="5383">
          <cell r="A5383" t="str">
            <v>110800000</v>
          </cell>
          <cell r="B5383" t="str">
            <v>100C1TH0013</v>
          </cell>
          <cell r="C5383" t="str">
            <v>HANDFREE  ANSWER</v>
          </cell>
          <cell r="D5383" t="str">
            <v>10 พ.ค. 42</v>
          </cell>
          <cell r="E5383">
            <v>4050</v>
          </cell>
          <cell r="F5383">
            <v>0</v>
          </cell>
          <cell r="G5383">
            <v>20</v>
          </cell>
          <cell r="H5383">
            <v>523.72</v>
          </cell>
          <cell r="I5383">
            <v>523.72</v>
          </cell>
          <cell r="J5383">
            <v>3526.28</v>
          </cell>
          <cell r="K5383" t="str">
            <v>100</v>
          </cell>
        </row>
        <row r="5384">
          <cell r="A5384" t="str">
            <v>110800000</v>
          </cell>
          <cell r="B5384" t="str">
            <v>100C1TH0014</v>
          </cell>
          <cell r="C5384" t="str">
            <v>HANDFREE  ANSWER</v>
          </cell>
          <cell r="D5384" t="str">
            <v>10 พ.ค. 42</v>
          </cell>
          <cell r="E5384">
            <v>4050</v>
          </cell>
          <cell r="F5384">
            <v>0</v>
          </cell>
          <cell r="G5384">
            <v>20</v>
          </cell>
          <cell r="H5384">
            <v>523.72</v>
          </cell>
          <cell r="I5384">
            <v>523.72</v>
          </cell>
          <cell r="J5384">
            <v>3526.28</v>
          </cell>
          <cell r="K5384" t="str">
            <v>100</v>
          </cell>
        </row>
        <row r="5385">
          <cell r="A5385" t="str">
            <v>110800000</v>
          </cell>
          <cell r="B5385" t="str">
            <v>100C1TH0015</v>
          </cell>
          <cell r="C5385" t="str">
            <v>HANDFREE  ANSWER</v>
          </cell>
          <cell r="D5385" t="str">
            <v>10 พ.ค. 42</v>
          </cell>
          <cell r="E5385">
            <v>4050</v>
          </cell>
          <cell r="F5385">
            <v>0</v>
          </cell>
          <cell r="G5385">
            <v>20</v>
          </cell>
          <cell r="H5385">
            <v>523.72</v>
          </cell>
          <cell r="I5385">
            <v>523.72</v>
          </cell>
          <cell r="J5385">
            <v>3526.28</v>
          </cell>
          <cell r="K5385" t="str">
            <v>100</v>
          </cell>
        </row>
        <row r="5386">
          <cell r="A5386" t="str">
            <v>110800000</v>
          </cell>
          <cell r="B5386" t="str">
            <v>100C1TH0016</v>
          </cell>
          <cell r="C5386" t="str">
            <v>HANDFREE  ANSWER</v>
          </cell>
          <cell r="D5386" t="str">
            <v>10 พ.ค. 42</v>
          </cell>
          <cell r="E5386">
            <v>4050</v>
          </cell>
          <cell r="F5386">
            <v>0</v>
          </cell>
          <cell r="G5386">
            <v>20</v>
          </cell>
          <cell r="H5386">
            <v>523.72</v>
          </cell>
          <cell r="I5386">
            <v>523.72</v>
          </cell>
          <cell r="J5386">
            <v>3526.28</v>
          </cell>
          <cell r="K5386" t="str">
            <v>100</v>
          </cell>
        </row>
        <row r="5387">
          <cell r="A5387" t="str">
            <v>110800000</v>
          </cell>
          <cell r="B5387" t="str">
            <v>100C1TH0017</v>
          </cell>
          <cell r="C5387" t="str">
            <v>HANDFREE  ANSWER</v>
          </cell>
          <cell r="D5387" t="str">
            <v>10 พ.ค. 42</v>
          </cell>
          <cell r="E5387">
            <v>4050</v>
          </cell>
          <cell r="F5387">
            <v>0</v>
          </cell>
          <cell r="G5387">
            <v>20</v>
          </cell>
          <cell r="H5387">
            <v>523.72</v>
          </cell>
          <cell r="I5387">
            <v>523.72</v>
          </cell>
          <cell r="J5387">
            <v>3526.28</v>
          </cell>
          <cell r="K5387" t="str">
            <v>100</v>
          </cell>
        </row>
        <row r="5388">
          <cell r="A5388" t="str">
            <v>110800000</v>
          </cell>
          <cell r="B5388" t="str">
            <v>100C1TH0018</v>
          </cell>
          <cell r="C5388" t="str">
            <v>HANDFREE  ANSWER</v>
          </cell>
          <cell r="D5388" t="str">
            <v>10 พ.ค. 42</v>
          </cell>
          <cell r="E5388">
            <v>4050</v>
          </cell>
          <cell r="F5388">
            <v>0</v>
          </cell>
          <cell r="G5388">
            <v>20</v>
          </cell>
          <cell r="H5388">
            <v>523.72</v>
          </cell>
          <cell r="I5388">
            <v>523.72</v>
          </cell>
          <cell r="J5388">
            <v>3526.28</v>
          </cell>
          <cell r="K5388" t="str">
            <v>100</v>
          </cell>
        </row>
        <row r="5389">
          <cell r="A5389" t="str">
            <v>110800000</v>
          </cell>
          <cell r="B5389" t="str">
            <v>100C1TH0019</v>
          </cell>
          <cell r="C5389" t="str">
            <v>EXPANSION CABINCT</v>
          </cell>
          <cell r="D5389" t="str">
            <v>8 ก.พ. 42</v>
          </cell>
          <cell r="E5389">
            <v>28000</v>
          </cell>
          <cell r="F5389">
            <v>0</v>
          </cell>
          <cell r="G5389">
            <v>20</v>
          </cell>
          <cell r="H5389">
            <v>5016.99</v>
          </cell>
          <cell r="I5389">
            <v>5016.99</v>
          </cell>
          <cell r="J5389">
            <v>22983.01</v>
          </cell>
          <cell r="K5389" t="str">
            <v>100</v>
          </cell>
        </row>
        <row r="5390">
          <cell r="A5390" t="str">
            <v>110800000</v>
          </cell>
          <cell r="B5390" t="str">
            <v>100C1TH002</v>
          </cell>
          <cell r="C5390" t="str">
            <v>แผงวงจรชุด</v>
          </cell>
          <cell r="D5390" t="str">
            <v>19 เม.ย. 42</v>
          </cell>
          <cell r="E5390">
            <v>3300</v>
          </cell>
          <cell r="F5390">
            <v>0</v>
          </cell>
          <cell r="G5390">
            <v>20</v>
          </cell>
          <cell r="H5390">
            <v>464.7</v>
          </cell>
          <cell r="I5390">
            <v>464.7</v>
          </cell>
          <cell r="J5390">
            <v>2835.3</v>
          </cell>
          <cell r="K5390" t="str">
            <v>100</v>
          </cell>
        </row>
        <row r="5391">
          <cell r="A5391" t="str">
            <v>110800000</v>
          </cell>
          <cell r="B5391" t="str">
            <v>100C1TH0021</v>
          </cell>
          <cell r="C5391" t="str">
            <v>EXPANSION ENTERFACE</v>
          </cell>
          <cell r="D5391" t="str">
            <v>8 ก.พ. 42</v>
          </cell>
          <cell r="E5391">
            <v>10000</v>
          </cell>
          <cell r="F5391">
            <v>0</v>
          </cell>
          <cell r="G5391">
            <v>20</v>
          </cell>
          <cell r="H5391">
            <v>1791.75</v>
          </cell>
          <cell r="I5391">
            <v>1791.75</v>
          </cell>
          <cell r="J5391">
            <v>8208.25</v>
          </cell>
          <cell r="K5391" t="str">
            <v>100</v>
          </cell>
        </row>
        <row r="5392">
          <cell r="A5392" t="str">
            <v>110800000</v>
          </cell>
          <cell r="B5392" t="str">
            <v>100C1TH0022</v>
          </cell>
          <cell r="C5392" t="str">
            <v>INTERFACE MODULE</v>
          </cell>
          <cell r="D5392" t="str">
            <v>8 ก.พ. 42</v>
          </cell>
          <cell r="E5392">
            <v>42000</v>
          </cell>
          <cell r="F5392">
            <v>0</v>
          </cell>
          <cell r="G5392">
            <v>20</v>
          </cell>
          <cell r="H5392">
            <v>7525.45</v>
          </cell>
          <cell r="I5392">
            <v>7525.45</v>
          </cell>
          <cell r="J5392">
            <v>34474.550000000003</v>
          </cell>
          <cell r="K5392" t="str">
            <v>100</v>
          </cell>
        </row>
        <row r="5393">
          <cell r="A5393" t="str">
            <v>110800000</v>
          </cell>
          <cell r="B5393" t="str">
            <v>100C1TH0023</v>
          </cell>
          <cell r="C5393" t="str">
            <v>INSTALLATION CHARGE</v>
          </cell>
          <cell r="D5393" t="str">
            <v>8 ก.พ. 42</v>
          </cell>
          <cell r="E5393">
            <v>9000</v>
          </cell>
          <cell r="F5393">
            <v>0</v>
          </cell>
          <cell r="G5393">
            <v>20</v>
          </cell>
          <cell r="H5393">
            <v>1612.64</v>
          </cell>
          <cell r="I5393">
            <v>1612.64</v>
          </cell>
          <cell r="J5393">
            <v>7387.36</v>
          </cell>
          <cell r="K5393" t="str">
            <v>100</v>
          </cell>
        </row>
        <row r="5394">
          <cell r="A5394" t="str">
            <v>110800000</v>
          </cell>
          <cell r="B5394" t="str">
            <v>100C1TH0024</v>
          </cell>
          <cell r="C5394" t="str">
            <v>ตู้สาขา 6 สายนอก</v>
          </cell>
          <cell r="D5394" t="str">
            <v>19 เม.ย. 42</v>
          </cell>
          <cell r="E5394">
            <v>23500</v>
          </cell>
          <cell r="F5394">
            <v>0</v>
          </cell>
          <cell r="G5394">
            <v>20</v>
          </cell>
          <cell r="H5394">
            <v>3309.32</v>
          </cell>
          <cell r="I5394">
            <v>3309.32</v>
          </cell>
          <cell r="J5394">
            <v>20190.68</v>
          </cell>
          <cell r="K5394" t="str">
            <v>100</v>
          </cell>
        </row>
        <row r="5395">
          <cell r="A5395" t="str">
            <v>110800000</v>
          </cell>
          <cell r="B5395" t="str">
            <v>100C1TH0025</v>
          </cell>
          <cell r="C5395" t="str">
            <v>ตู้สาขา 6 สายนอก</v>
          </cell>
          <cell r="D5395" t="str">
            <v>19 เม.ย. 42</v>
          </cell>
          <cell r="E5395">
            <v>23500</v>
          </cell>
          <cell r="F5395">
            <v>0</v>
          </cell>
          <cell r="G5395">
            <v>20</v>
          </cell>
          <cell r="H5395">
            <v>3309.32</v>
          </cell>
          <cell r="I5395">
            <v>3309.32</v>
          </cell>
          <cell r="J5395">
            <v>20190.68</v>
          </cell>
          <cell r="K5395" t="str">
            <v>100</v>
          </cell>
        </row>
        <row r="5396">
          <cell r="A5396" t="str">
            <v>110800000</v>
          </cell>
          <cell r="B5396" t="str">
            <v>100C1TH0026</v>
          </cell>
          <cell r="C5396" t="str">
            <v>แผงวงจรชุด</v>
          </cell>
          <cell r="D5396" t="str">
            <v>19 เม.ย. 42</v>
          </cell>
          <cell r="E5396">
            <v>3300</v>
          </cell>
          <cell r="F5396">
            <v>0</v>
          </cell>
          <cell r="G5396">
            <v>20</v>
          </cell>
          <cell r="H5396">
            <v>464.7</v>
          </cell>
          <cell r="I5396">
            <v>464.7</v>
          </cell>
          <cell r="J5396">
            <v>2835.3</v>
          </cell>
          <cell r="K5396" t="str">
            <v>100</v>
          </cell>
        </row>
        <row r="5397">
          <cell r="A5397" t="str">
            <v>110800000</v>
          </cell>
          <cell r="B5397" t="str">
            <v>100C1TH0027</v>
          </cell>
          <cell r="C5397" t="str">
            <v>แผงวงจรชุด</v>
          </cell>
          <cell r="D5397" t="str">
            <v>19 เม.ย. 42</v>
          </cell>
          <cell r="E5397">
            <v>3300</v>
          </cell>
          <cell r="F5397">
            <v>0</v>
          </cell>
          <cell r="G5397">
            <v>20</v>
          </cell>
          <cell r="H5397">
            <v>464.7</v>
          </cell>
          <cell r="I5397">
            <v>464.7</v>
          </cell>
          <cell r="J5397">
            <v>2835.3</v>
          </cell>
          <cell r="K5397" t="str">
            <v>100</v>
          </cell>
        </row>
        <row r="5398">
          <cell r="A5398" t="str">
            <v>110800000</v>
          </cell>
          <cell r="B5398" t="str">
            <v>100C1TH0028</v>
          </cell>
          <cell r="C5398" t="str">
            <v>แบตเตอรี่ชนิดน้ำ</v>
          </cell>
          <cell r="D5398" t="str">
            <v>19 เม.ย. 42</v>
          </cell>
          <cell r="E5398">
            <v>1300</v>
          </cell>
          <cell r="F5398">
            <v>0</v>
          </cell>
          <cell r="G5398">
            <v>20</v>
          </cell>
          <cell r="H5398">
            <v>183.06</v>
          </cell>
          <cell r="I5398">
            <v>183.06</v>
          </cell>
          <cell r="J5398">
            <v>1116.94</v>
          </cell>
          <cell r="K5398" t="str">
            <v>100</v>
          </cell>
        </row>
        <row r="5399">
          <cell r="A5399" t="str">
            <v>110800000</v>
          </cell>
          <cell r="B5399" t="str">
            <v>100C1TH0029</v>
          </cell>
          <cell r="C5399" t="str">
            <v>แบตเตอรี่ชนิดน้ำ</v>
          </cell>
          <cell r="D5399" t="str">
            <v>19 เม.ย. 42</v>
          </cell>
          <cell r="E5399">
            <v>1300</v>
          </cell>
          <cell r="F5399">
            <v>0</v>
          </cell>
          <cell r="G5399">
            <v>20</v>
          </cell>
          <cell r="H5399">
            <v>183.06</v>
          </cell>
          <cell r="I5399">
            <v>183.06</v>
          </cell>
          <cell r="J5399">
            <v>1116.94</v>
          </cell>
          <cell r="K5399" t="str">
            <v>100</v>
          </cell>
        </row>
        <row r="5400">
          <cell r="A5400" t="str">
            <v>110800000</v>
          </cell>
          <cell r="B5400" t="str">
            <v>100C1TH003</v>
          </cell>
          <cell r="C5400" t="str">
            <v>SPEAKERPHONE</v>
          </cell>
          <cell r="D5400" t="str">
            <v>25 พ.ค. 42</v>
          </cell>
          <cell r="E5400">
            <v>9000</v>
          </cell>
          <cell r="F5400">
            <v>0</v>
          </cell>
          <cell r="G5400">
            <v>20</v>
          </cell>
          <cell r="H5400">
            <v>1089.8900000000001</v>
          </cell>
          <cell r="I5400">
            <v>1089.8900000000001</v>
          </cell>
          <cell r="J5400">
            <v>7910.11</v>
          </cell>
          <cell r="K5400" t="str">
            <v>100</v>
          </cell>
        </row>
        <row r="5401">
          <cell r="A5401" t="str">
            <v>110800000</v>
          </cell>
          <cell r="B5401" t="str">
            <v>100C1TH0030</v>
          </cell>
          <cell r="C5401" t="str">
            <v>แบตเตอรี่ชนิดน้ำ</v>
          </cell>
          <cell r="D5401" t="str">
            <v>19 เม.ย. 42</v>
          </cell>
          <cell r="E5401">
            <v>1300</v>
          </cell>
          <cell r="F5401">
            <v>0</v>
          </cell>
          <cell r="G5401">
            <v>20</v>
          </cell>
          <cell r="H5401">
            <v>183.06</v>
          </cell>
          <cell r="I5401">
            <v>183.06</v>
          </cell>
          <cell r="J5401">
            <v>1116.94</v>
          </cell>
          <cell r="K5401" t="str">
            <v>100</v>
          </cell>
        </row>
        <row r="5402">
          <cell r="A5402" t="str">
            <v>110800000</v>
          </cell>
          <cell r="B5402" t="str">
            <v>100C1TH0031</v>
          </cell>
          <cell r="C5402" t="str">
            <v>แบตเตอรี่ชนิดน้ำ</v>
          </cell>
          <cell r="D5402" t="str">
            <v>19 เม.ย. 42</v>
          </cell>
          <cell r="E5402">
            <v>1300</v>
          </cell>
          <cell r="F5402">
            <v>0</v>
          </cell>
          <cell r="G5402">
            <v>20</v>
          </cell>
          <cell r="H5402">
            <v>183.06</v>
          </cell>
          <cell r="I5402">
            <v>183.06</v>
          </cell>
          <cell r="J5402">
            <v>1116.94</v>
          </cell>
          <cell r="K5402" t="str">
            <v>100</v>
          </cell>
        </row>
        <row r="5403">
          <cell r="A5403" t="str">
            <v>110800000</v>
          </cell>
          <cell r="B5403" t="str">
            <v>100C1TH0032</v>
          </cell>
          <cell r="C5403" t="str">
            <v>สายเชื่อมแบตเตอรี่</v>
          </cell>
          <cell r="D5403" t="str">
            <v>19 เม.ย. 42</v>
          </cell>
          <cell r="E5403">
            <v>800</v>
          </cell>
          <cell r="F5403">
            <v>0</v>
          </cell>
          <cell r="G5403">
            <v>20</v>
          </cell>
          <cell r="H5403">
            <v>112.66</v>
          </cell>
          <cell r="I5403">
            <v>112.66</v>
          </cell>
          <cell r="J5403">
            <v>687.34</v>
          </cell>
          <cell r="K5403" t="str">
            <v>100</v>
          </cell>
        </row>
        <row r="5404">
          <cell r="A5404" t="str">
            <v>110800000</v>
          </cell>
          <cell r="B5404" t="str">
            <v>100C1TH0033</v>
          </cell>
          <cell r="C5404" t="str">
            <v>สายเชื่อมแบตเตอรี่</v>
          </cell>
          <cell r="D5404" t="str">
            <v>19 เม.ย. 42</v>
          </cell>
          <cell r="E5404">
            <v>800</v>
          </cell>
          <cell r="F5404">
            <v>0</v>
          </cell>
          <cell r="G5404">
            <v>20</v>
          </cell>
          <cell r="H5404">
            <v>112.66</v>
          </cell>
          <cell r="I5404">
            <v>112.66</v>
          </cell>
          <cell r="J5404">
            <v>687.34</v>
          </cell>
          <cell r="K5404" t="str">
            <v>100</v>
          </cell>
        </row>
        <row r="5405">
          <cell r="A5405" t="str">
            <v>110800000</v>
          </cell>
          <cell r="B5405" t="str">
            <v>100C1TH0034</v>
          </cell>
          <cell r="C5405" t="str">
            <v>ชุดเชื่อมสายโทรศัพท์</v>
          </cell>
          <cell r="D5405" t="str">
            <v>19 เม.ย. 42</v>
          </cell>
          <cell r="E5405">
            <v>2000</v>
          </cell>
          <cell r="F5405">
            <v>0</v>
          </cell>
          <cell r="G5405">
            <v>20</v>
          </cell>
          <cell r="H5405">
            <v>281.64</v>
          </cell>
          <cell r="I5405">
            <v>281.64</v>
          </cell>
          <cell r="J5405">
            <v>1718.36</v>
          </cell>
          <cell r="K5405" t="str">
            <v>100</v>
          </cell>
        </row>
        <row r="5406">
          <cell r="A5406" t="str">
            <v>110800000</v>
          </cell>
          <cell r="B5406" t="str">
            <v>100C1TH0035</v>
          </cell>
          <cell r="C5406" t="str">
            <v>ชุดเชื่อมสายโทรศัพท์</v>
          </cell>
          <cell r="D5406" t="str">
            <v>19 เม.ย. 42</v>
          </cell>
          <cell r="E5406">
            <v>2000</v>
          </cell>
          <cell r="F5406">
            <v>0</v>
          </cell>
          <cell r="G5406">
            <v>20</v>
          </cell>
          <cell r="H5406">
            <v>281.64</v>
          </cell>
          <cell r="I5406">
            <v>281.64</v>
          </cell>
          <cell r="J5406">
            <v>1718.36</v>
          </cell>
          <cell r="K5406" t="str">
            <v>100</v>
          </cell>
        </row>
        <row r="5407">
          <cell r="A5407" t="str">
            <v>110800000</v>
          </cell>
          <cell r="B5407" t="str">
            <v>100C1TH0036</v>
          </cell>
          <cell r="C5407" t="str">
            <v>ติดตั้งโปรแกรมระบบตู้</v>
          </cell>
          <cell r="D5407" t="str">
            <v>19 เม.ย. 42</v>
          </cell>
          <cell r="E5407">
            <v>3000</v>
          </cell>
          <cell r="F5407">
            <v>0</v>
          </cell>
          <cell r="G5407">
            <v>20</v>
          </cell>
          <cell r="H5407">
            <v>422.49</v>
          </cell>
          <cell r="I5407">
            <v>422.49</v>
          </cell>
          <cell r="J5407">
            <v>2577.5100000000002</v>
          </cell>
          <cell r="K5407" t="str">
            <v>100</v>
          </cell>
        </row>
        <row r="5408">
          <cell r="A5408" t="str">
            <v>110800000</v>
          </cell>
          <cell r="B5408" t="str">
            <v>100C1TH0037</v>
          </cell>
          <cell r="C5408" t="str">
            <v>ติดตั้งโปรแกรมระบบตู้</v>
          </cell>
          <cell r="D5408" t="str">
            <v>19 เม.ย. 42</v>
          </cell>
          <cell r="E5408">
            <v>3000</v>
          </cell>
          <cell r="F5408">
            <v>0</v>
          </cell>
          <cell r="G5408">
            <v>20</v>
          </cell>
          <cell r="H5408">
            <v>422.49</v>
          </cell>
          <cell r="I5408">
            <v>422.49</v>
          </cell>
          <cell r="J5408">
            <v>2577.5100000000002</v>
          </cell>
          <cell r="K5408" t="str">
            <v>100</v>
          </cell>
        </row>
        <row r="5409">
          <cell r="A5409" t="str">
            <v>110800000</v>
          </cell>
          <cell r="B5409" t="str">
            <v>100C1TH0038</v>
          </cell>
          <cell r="C5409" t="str">
            <v>โปรแกรมระบบ KX-TA616</v>
          </cell>
          <cell r="D5409" t="str">
            <v>5 เม.ย. 42</v>
          </cell>
          <cell r="E5409">
            <v>3000</v>
          </cell>
          <cell r="F5409">
            <v>0</v>
          </cell>
          <cell r="G5409">
            <v>20</v>
          </cell>
          <cell r="H5409">
            <v>445.5</v>
          </cell>
          <cell r="I5409">
            <v>445.5</v>
          </cell>
          <cell r="J5409">
            <v>2554.5</v>
          </cell>
          <cell r="K5409" t="str">
            <v>100</v>
          </cell>
        </row>
        <row r="5410">
          <cell r="A5410" t="str">
            <v>110800000</v>
          </cell>
          <cell r="B5410" t="str">
            <v>100C1TH0039</v>
          </cell>
          <cell r="C5410" t="str">
            <v>โปรแกรมระบบ KX-TA616</v>
          </cell>
          <cell r="D5410" t="str">
            <v>5 เม.ย. 42</v>
          </cell>
          <cell r="E5410">
            <v>3000</v>
          </cell>
          <cell r="F5410">
            <v>0</v>
          </cell>
          <cell r="G5410">
            <v>20</v>
          </cell>
          <cell r="H5410">
            <v>445.5</v>
          </cell>
          <cell r="I5410">
            <v>445.5</v>
          </cell>
          <cell r="J5410">
            <v>2554.5</v>
          </cell>
          <cell r="K5410" t="str">
            <v>100</v>
          </cell>
        </row>
        <row r="5411">
          <cell r="A5411" t="str">
            <v>110800000</v>
          </cell>
          <cell r="B5411" t="str">
            <v>100C1TH0040</v>
          </cell>
          <cell r="C5411" t="str">
            <v>โปรแกรมระบบ KX-TA616</v>
          </cell>
          <cell r="D5411" t="str">
            <v>5 เม.ย. 42</v>
          </cell>
          <cell r="E5411">
            <v>3000</v>
          </cell>
          <cell r="F5411">
            <v>0</v>
          </cell>
          <cell r="G5411">
            <v>20</v>
          </cell>
          <cell r="H5411">
            <v>445.5</v>
          </cell>
          <cell r="I5411">
            <v>445.5</v>
          </cell>
          <cell r="J5411">
            <v>2554.5</v>
          </cell>
          <cell r="K5411" t="str">
            <v>100</v>
          </cell>
        </row>
        <row r="5412">
          <cell r="A5412" t="str">
            <v>110800000</v>
          </cell>
          <cell r="B5412" t="str">
            <v>100C1TH0041</v>
          </cell>
          <cell r="C5412" t="str">
            <v>โปรแกรมระบบ KX-TA616</v>
          </cell>
          <cell r="D5412" t="str">
            <v>5 เม.ย. 42</v>
          </cell>
          <cell r="E5412">
            <v>3000</v>
          </cell>
          <cell r="F5412">
            <v>0</v>
          </cell>
          <cell r="G5412">
            <v>20</v>
          </cell>
          <cell r="H5412">
            <v>445.5</v>
          </cell>
          <cell r="I5412">
            <v>445.5</v>
          </cell>
          <cell r="J5412">
            <v>2554.5</v>
          </cell>
          <cell r="K5412" t="str">
            <v>100</v>
          </cell>
        </row>
        <row r="5413">
          <cell r="A5413" t="str">
            <v>110800000</v>
          </cell>
          <cell r="B5413" t="str">
            <v>100C1TH0042</v>
          </cell>
          <cell r="C5413" t="str">
            <v>โปรแกรมระบบ KX-TA616</v>
          </cell>
          <cell r="D5413" t="str">
            <v>5 เม.ย. 42</v>
          </cell>
          <cell r="E5413">
            <v>3000</v>
          </cell>
          <cell r="F5413">
            <v>0</v>
          </cell>
          <cell r="G5413">
            <v>20</v>
          </cell>
          <cell r="H5413">
            <v>445.5</v>
          </cell>
          <cell r="I5413">
            <v>445.5</v>
          </cell>
          <cell r="J5413">
            <v>2554.5</v>
          </cell>
          <cell r="K5413" t="str">
            <v>100</v>
          </cell>
        </row>
        <row r="5414">
          <cell r="A5414" t="str">
            <v>110800000</v>
          </cell>
          <cell r="B5414" t="str">
            <v>100C1TH0043</v>
          </cell>
          <cell r="C5414" t="str">
            <v>โปรแกรมระบบ KX-TA616</v>
          </cell>
          <cell r="D5414" t="str">
            <v>5 เม.ย. 42</v>
          </cell>
          <cell r="E5414">
            <v>3000</v>
          </cell>
          <cell r="F5414">
            <v>0</v>
          </cell>
          <cell r="G5414">
            <v>20</v>
          </cell>
          <cell r="H5414">
            <v>445.5</v>
          </cell>
          <cell r="I5414">
            <v>445.5</v>
          </cell>
          <cell r="J5414">
            <v>2554.5</v>
          </cell>
          <cell r="K5414" t="str">
            <v>100</v>
          </cell>
        </row>
        <row r="5415">
          <cell r="A5415" t="str">
            <v>110800000</v>
          </cell>
          <cell r="B5415" t="str">
            <v>100C1TH0044</v>
          </cell>
          <cell r="C5415" t="str">
            <v>ตู้สาขา 6 สายนอก KX-TA616BX</v>
          </cell>
          <cell r="D5415" t="str">
            <v>5 เม.ย. 42</v>
          </cell>
          <cell r="E5415">
            <v>23500</v>
          </cell>
          <cell r="F5415">
            <v>0</v>
          </cell>
          <cell r="G5415">
            <v>20</v>
          </cell>
          <cell r="H5415">
            <v>3489.59</v>
          </cell>
          <cell r="I5415">
            <v>3489.59</v>
          </cell>
          <cell r="J5415">
            <v>20010.41</v>
          </cell>
          <cell r="K5415" t="str">
            <v>100</v>
          </cell>
        </row>
        <row r="5416">
          <cell r="A5416" t="str">
            <v>110800000</v>
          </cell>
          <cell r="B5416" t="str">
            <v>100C1TH0045</v>
          </cell>
          <cell r="C5416" t="str">
            <v>ตู้สาขา 6 สายนอก</v>
          </cell>
          <cell r="D5416" t="str">
            <v>5 เม.ย. 42</v>
          </cell>
          <cell r="E5416">
            <v>23500</v>
          </cell>
          <cell r="F5416">
            <v>0</v>
          </cell>
          <cell r="G5416">
            <v>20</v>
          </cell>
          <cell r="H5416">
            <v>3489.59</v>
          </cell>
          <cell r="I5416">
            <v>3489.59</v>
          </cell>
          <cell r="J5416">
            <v>20010.41</v>
          </cell>
          <cell r="K5416" t="str">
            <v>100</v>
          </cell>
        </row>
        <row r="5417">
          <cell r="A5417" t="str">
            <v>110800000</v>
          </cell>
          <cell r="B5417" t="str">
            <v>100C1TH0046</v>
          </cell>
          <cell r="C5417" t="str">
            <v>ตู้สาขา 6 สายนอก</v>
          </cell>
          <cell r="D5417" t="str">
            <v>5 เม.ย. 42</v>
          </cell>
          <cell r="E5417">
            <v>23500</v>
          </cell>
          <cell r="F5417">
            <v>0</v>
          </cell>
          <cell r="G5417">
            <v>20</v>
          </cell>
          <cell r="H5417">
            <v>3489.59</v>
          </cell>
          <cell r="I5417">
            <v>3489.59</v>
          </cell>
          <cell r="J5417">
            <v>20010.41</v>
          </cell>
          <cell r="K5417" t="str">
            <v>100</v>
          </cell>
        </row>
        <row r="5418">
          <cell r="A5418" t="str">
            <v>110800000</v>
          </cell>
          <cell r="B5418" t="str">
            <v>100C1TH0047</v>
          </cell>
          <cell r="C5418" t="str">
            <v>ตู้สาขา 6 สายนอก</v>
          </cell>
          <cell r="D5418" t="str">
            <v>5 เม.ย. 42</v>
          </cell>
          <cell r="E5418">
            <v>23500</v>
          </cell>
          <cell r="F5418">
            <v>0</v>
          </cell>
          <cell r="G5418">
            <v>20</v>
          </cell>
          <cell r="H5418">
            <v>3489.59</v>
          </cell>
          <cell r="I5418">
            <v>3489.59</v>
          </cell>
          <cell r="J5418">
            <v>20010.41</v>
          </cell>
          <cell r="K5418" t="str">
            <v>100</v>
          </cell>
        </row>
        <row r="5419">
          <cell r="A5419" t="str">
            <v>110800000</v>
          </cell>
          <cell r="B5419" t="str">
            <v>100C1TH0048</v>
          </cell>
          <cell r="C5419" t="str">
            <v>ตู้สาขา 6 สายนอก</v>
          </cell>
          <cell r="D5419" t="str">
            <v>5 เม.ย. 42</v>
          </cell>
          <cell r="E5419">
            <v>23500</v>
          </cell>
          <cell r="F5419">
            <v>0</v>
          </cell>
          <cell r="G5419">
            <v>20</v>
          </cell>
          <cell r="H5419">
            <v>3489.59</v>
          </cell>
          <cell r="I5419">
            <v>3489.59</v>
          </cell>
          <cell r="J5419">
            <v>20010.41</v>
          </cell>
          <cell r="K5419" t="str">
            <v>100</v>
          </cell>
        </row>
        <row r="5420">
          <cell r="A5420" t="str">
            <v>110800000</v>
          </cell>
          <cell r="B5420" t="str">
            <v>100C1TH0049</v>
          </cell>
          <cell r="C5420" t="str">
            <v>ตู้สาขา 6 สายนอก</v>
          </cell>
          <cell r="D5420" t="str">
            <v>5 เม.ย. 42</v>
          </cell>
          <cell r="E5420">
            <v>23500</v>
          </cell>
          <cell r="F5420">
            <v>0</v>
          </cell>
          <cell r="G5420">
            <v>20</v>
          </cell>
          <cell r="H5420">
            <v>3489.59</v>
          </cell>
          <cell r="I5420">
            <v>3489.59</v>
          </cell>
          <cell r="J5420">
            <v>20010.41</v>
          </cell>
          <cell r="K5420" t="str">
            <v>100</v>
          </cell>
        </row>
        <row r="5421">
          <cell r="A5421" t="str">
            <v>110800000</v>
          </cell>
          <cell r="B5421" t="str">
            <v>100C1TH0050</v>
          </cell>
          <cell r="C5421" t="str">
            <v>แผงวงจรชุด OGM/FAX</v>
          </cell>
          <cell r="D5421" t="str">
            <v>5 เม.ย. 42</v>
          </cell>
          <cell r="E5421">
            <v>3300</v>
          </cell>
          <cell r="F5421">
            <v>0</v>
          </cell>
          <cell r="G5421">
            <v>20</v>
          </cell>
          <cell r="H5421">
            <v>490.01</v>
          </cell>
          <cell r="I5421">
            <v>490.01</v>
          </cell>
          <cell r="J5421">
            <v>2809.99</v>
          </cell>
          <cell r="K5421" t="str">
            <v>100</v>
          </cell>
        </row>
        <row r="5422">
          <cell r="A5422" t="str">
            <v>110800000</v>
          </cell>
          <cell r="B5422" t="str">
            <v>100C1TH0051</v>
          </cell>
          <cell r="C5422" t="str">
            <v>แผงวงจรชุด OGM/FAX</v>
          </cell>
          <cell r="D5422" t="str">
            <v>5 เม.ย. 42</v>
          </cell>
          <cell r="E5422">
            <v>3300</v>
          </cell>
          <cell r="F5422">
            <v>0</v>
          </cell>
          <cell r="G5422">
            <v>20</v>
          </cell>
          <cell r="H5422">
            <v>490.01</v>
          </cell>
          <cell r="I5422">
            <v>490.01</v>
          </cell>
          <cell r="J5422">
            <v>2809.99</v>
          </cell>
          <cell r="K5422" t="str">
            <v>100</v>
          </cell>
        </row>
        <row r="5423">
          <cell r="A5423" t="str">
            <v>110800000</v>
          </cell>
          <cell r="B5423" t="str">
            <v>100C1TH0052</v>
          </cell>
          <cell r="C5423" t="str">
            <v>แผงวงจรชุด OGM/FAX</v>
          </cell>
          <cell r="D5423" t="str">
            <v>5 เม.ย. 42</v>
          </cell>
          <cell r="E5423">
            <v>3300</v>
          </cell>
          <cell r="F5423">
            <v>0</v>
          </cell>
          <cell r="G5423">
            <v>20</v>
          </cell>
          <cell r="H5423">
            <v>490.01</v>
          </cell>
          <cell r="I5423">
            <v>490.01</v>
          </cell>
          <cell r="J5423">
            <v>2809.99</v>
          </cell>
          <cell r="K5423" t="str">
            <v>100</v>
          </cell>
        </row>
        <row r="5424">
          <cell r="A5424" t="str">
            <v>110800000</v>
          </cell>
          <cell r="B5424" t="str">
            <v>100C1TH0053</v>
          </cell>
          <cell r="C5424" t="str">
            <v>แผงวงจรชุด OGM/FAX</v>
          </cell>
          <cell r="D5424" t="str">
            <v>5 เม.ย. 42</v>
          </cell>
          <cell r="E5424">
            <v>3300</v>
          </cell>
          <cell r="F5424">
            <v>0</v>
          </cell>
          <cell r="G5424">
            <v>20</v>
          </cell>
          <cell r="H5424">
            <v>490.01</v>
          </cell>
          <cell r="I5424">
            <v>490.01</v>
          </cell>
          <cell r="J5424">
            <v>2809.99</v>
          </cell>
          <cell r="K5424" t="str">
            <v>100</v>
          </cell>
        </row>
        <row r="5425">
          <cell r="A5425" t="str">
            <v>110800000</v>
          </cell>
          <cell r="B5425" t="str">
            <v>100C1TH0054</v>
          </cell>
          <cell r="C5425" t="str">
            <v>แผงวงจรชุด OGM/FAX</v>
          </cell>
          <cell r="D5425" t="str">
            <v>5 เม.ย. 42</v>
          </cell>
          <cell r="E5425">
            <v>3300</v>
          </cell>
          <cell r="F5425">
            <v>0</v>
          </cell>
          <cell r="G5425">
            <v>20</v>
          </cell>
          <cell r="H5425">
            <v>490.01</v>
          </cell>
          <cell r="I5425">
            <v>490.01</v>
          </cell>
          <cell r="J5425">
            <v>2809.99</v>
          </cell>
          <cell r="K5425" t="str">
            <v>100</v>
          </cell>
        </row>
        <row r="5426">
          <cell r="A5426" t="str">
            <v>110800000</v>
          </cell>
          <cell r="B5426" t="str">
            <v>100C1TH0055</v>
          </cell>
          <cell r="C5426" t="str">
            <v>แผงวงจรชุด OGM/FAX</v>
          </cell>
          <cell r="D5426" t="str">
            <v>5 เม.ย. 42</v>
          </cell>
          <cell r="E5426">
            <v>3300</v>
          </cell>
          <cell r="F5426">
            <v>0</v>
          </cell>
          <cell r="G5426">
            <v>20</v>
          </cell>
          <cell r="H5426">
            <v>490.01</v>
          </cell>
          <cell r="I5426">
            <v>490.01</v>
          </cell>
          <cell r="J5426">
            <v>2809.99</v>
          </cell>
          <cell r="K5426" t="str">
            <v>100</v>
          </cell>
        </row>
        <row r="5427">
          <cell r="A5427" t="str">
            <v>110800000</v>
          </cell>
          <cell r="B5427" t="str">
            <v>100C1TH0056</v>
          </cell>
          <cell r="C5427" t="str">
            <v>แบตเตอรี่ชนิดน้ำ</v>
          </cell>
          <cell r="D5427" t="str">
            <v>5 เม.ย. 42</v>
          </cell>
          <cell r="E5427">
            <v>1300</v>
          </cell>
          <cell r="F5427">
            <v>0</v>
          </cell>
          <cell r="G5427">
            <v>20</v>
          </cell>
          <cell r="H5427">
            <v>193.03</v>
          </cell>
          <cell r="I5427">
            <v>193.03</v>
          </cell>
          <cell r="J5427">
            <v>1106.97</v>
          </cell>
          <cell r="K5427" t="str">
            <v>100</v>
          </cell>
        </row>
        <row r="5428">
          <cell r="A5428" t="str">
            <v>110800000</v>
          </cell>
          <cell r="B5428" t="str">
            <v>100C1TH0057</v>
          </cell>
          <cell r="C5428" t="str">
            <v>แบตเตอรี่ชนิดน้ำ</v>
          </cell>
          <cell r="D5428" t="str">
            <v>5 เม.ย. 42</v>
          </cell>
          <cell r="E5428">
            <v>1300</v>
          </cell>
          <cell r="F5428">
            <v>0</v>
          </cell>
          <cell r="G5428">
            <v>20</v>
          </cell>
          <cell r="H5428">
            <v>193.03</v>
          </cell>
          <cell r="I5428">
            <v>193.03</v>
          </cell>
          <cell r="J5428">
            <v>1106.97</v>
          </cell>
          <cell r="K5428" t="str">
            <v>100</v>
          </cell>
        </row>
        <row r="5429">
          <cell r="A5429" t="str">
            <v>110800000</v>
          </cell>
          <cell r="B5429" t="str">
            <v>100C1TH0058</v>
          </cell>
          <cell r="C5429" t="str">
            <v>แบตเตอรี่ชนิดน้ำ</v>
          </cell>
          <cell r="D5429" t="str">
            <v>5 เม.ย. 42</v>
          </cell>
          <cell r="E5429">
            <v>1300</v>
          </cell>
          <cell r="F5429">
            <v>0</v>
          </cell>
          <cell r="G5429">
            <v>20</v>
          </cell>
          <cell r="H5429">
            <v>193.03</v>
          </cell>
          <cell r="I5429">
            <v>193.03</v>
          </cell>
          <cell r="J5429">
            <v>1106.97</v>
          </cell>
          <cell r="K5429" t="str">
            <v>100</v>
          </cell>
        </row>
        <row r="5430">
          <cell r="A5430" t="str">
            <v>110800000</v>
          </cell>
          <cell r="B5430" t="str">
            <v>100C1TH0059</v>
          </cell>
          <cell r="C5430" t="str">
            <v>แบตเตอรี่ชนิดน้ำ</v>
          </cell>
          <cell r="D5430" t="str">
            <v>5 เม.ย. 42</v>
          </cell>
          <cell r="E5430">
            <v>1300</v>
          </cell>
          <cell r="F5430">
            <v>0</v>
          </cell>
          <cell r="G5430">
            <v>20</v>
          </cell>
          <cell r="H5430">
            <v>193.03</v>
          </cell>
          <cell r="I5430">
            <v>193.03</v>
          </cell>
          <cell r="J5430">
            <v>1106.97</v>
          </cell>
          <cell r="K5430" t="str">
            <v>100</v>
          </cell>
        </row>
        <row r="5431">
          <cell r="A5431" t="str">
            <v>110800000</v>
          </cell>
          <cell r="B5431" t="str">
            <v>100C1TH0060</v>
          </cell>
          <cell r="C5431" t="str">
            <v>แบตเตอรี่ชนิดน้ำ</v>
          </cell>
          <cell r="D5431" t="str">
            <v>5 เม.ย. 42</v>
          </cell>
          <cell r="E5431">
            <v>1300</v>
          </cell>
          <cell r="F5431">
            <v>0</v>
          </cell>
          <cell r="G5431">
            <v>20</v>
          </cell>
          <cell r="H5431">
            <v>193.03</v>
          </cell>
          <cell r="I5431">
            <v>193.03</v>
          </cell>
          <cell r="J5431">
            <v>1106.97</v>
          </cell>
          <cell r="K5431" t="str">
            <v>100</v>
          </cell>
        </row>
        <row r="5432">
          <cell r="A5432" t="str">
            <v>110800000</v>
          </cell>
          <cell r="B5432" t="str">
            <v>100C1TH0061</v>
          </cell>
          <cell r="C5432" t="str">
            <v>แบตเตอรี่ชนิดน้ำ</v>
          </cell>
          <cell r="D5432" t="str">
            <v>5 เม.ย. 42</v>
          </cell>
          <cell r="E5432">
            <v>1300</v>
          </cell>
          <cell r="F5432">
            <v>0</v>
          </cell>
          <cell r="G5432">
            <v>20</v>
          </cell>
          <cell r="H5432">
            <v>193.03</v>
          </cell>
          <cell r="I5432">
            <v>193.03</v>
          </cell>
          <cell r="J5432">
            <v>1106.97</v>
          </cell>
          <cell r="K5432" t="str">
            <v>100</v>
          </cell>
        </row>
        <row r="5433">
          <cell r="A5433" t="str">
            <v>110800000</v>
          </cell>
          <cell r="B5433" t="str">
            <v>100C1TH0062</v>
          </cell>
          <cell r="C5433" t="str">
            <v>แบตเตอรี่ชนิดน้ำ</v>
          </cell>
          <cell r="D5433" t="str">
            <v>5 เม.ย. 42</v>
          </cell>
          <cell r="E5433">
            <v>1300</v>
          </cell>
          <cell r="F5433">
            <v>0</v>
          </cell>
          <cell r="G5433">
            <v>20</v>
          </cell>
          <cell r="H5433">
            <v>193.03</v>
          </cell>
          <cell r="I5433">
            <v>193.03</v>
          </cell>
          <cell r="J5433">
            <v>1106.97</v>
          </cell>
          <cell r="K5433" t="str">
            <v>100</v>
          </cell>
        </row>
        <row r="5434">
          <cell r="A5434" t="str">
            <v>110800000</v>
          </cell>
          <cell r="B5434" t="str">
            <v>100C1TH0063</v>
          </cell>
          <cell r="C5434" t="str">
            <v>แบตเตอรี่ชนิดน้ำ</v>
          </cell>
          <cell r="D5434" t="str">
            <v>5 เม.ย. 42</v>
          </cell>
          <cell r="E5434">
            <v>1300</v>
          </cell>
          <cell r="F5434">
            <v>0</v>
          </cell>
          <cell r="G5434">
            <v>20</v>
          </cell>
          <cell r="H5434">
            <v>193.03</v>
          </cell>
          <cell r="I5434">
            <v>193.03</v>
          </cell>
          <cell r="J5434">
            <v>1106.97</v>
          </cell>
          <cell r="K5434" t="str">
            <v>100</v>
          </cell>
        </row>
        <row r="5435">
          <cell r="A5435" t="str">
            <v>110800000</v>
          </cell>
          <cell r="B5435" t="str">
            <v>100C1TH0064</v>
          </cell>
          <cell r="C5435" t="str">
            <v>แบตเตอรี่ชนิดน้ำ</v>
          </cell>
          <cell r="D5435" t="str">
            <v>5 เม.ย. 42</v>
          </cell>
          <cell r="E5435">
            <v>1300</v>
          </cell>
          <cell r="F5435">
            <v>0</v>
          </cell>
          <cell r="G5435">
            <v>20</v>
          </cell>
          <cell r="H5435">
            <v>193.03</v>
          </cell>
          <cell r="I5435">
            <v>193.03</v>
          </cell>
          <cell r="J5435">
            <v>1106.97</v>
          </cell>
          <cell r="K5435" t="str">
            <v>100</v>
          </cell>
        </row>
        <row r="5436">
          <cell r="A5436" t="str">
            <v>110800000</v>
          </cell>
          <cell r="B5436" t="str">
            <v>100C1TH0065</v>
          </cell>
          <cell r="C5436" t="str">
            <v>แบตเตอรี่ชนิดน้ำ</v>
          </cell>
          <cell r="D5436" t="str">
            <v>5 เม.ย. 42</v>
          </cell>
          <cell r="E5436">
            <v>1300</v>
          </cell>
          <cell r="F5436">
            <v>0</v>
          </cell>
          <cell r="G5436">
            <v>20</v>
          </cell>
          <cell r="H5436">
            <v>193.03</v>
          </cell>
          <cell r="I5436">
            <v>193.03</v>
          </cell>
          <cell r="J5436">
            <v>1106.97</v>
          </cell>
          <cell r="K5436" t="str">
            <v>100</v>
          </cell>
        </row>
        <row r="5437">
          <cell r="A5437" t="str">
            <v>110800000</v>
          </cell>
          <cell r="B5437" t="str">
            <v>100C1TH0066</v>
          </cell>
          <cell r="C5437" t="str">
            <v>แบตเตอรี่ชนิดน้ำ</v>
          </cell>
          <cell r="D5437" t="str">
            <v>5 เม.ย. 42</v>
          </cell>
          <cell r="E5437">
            <v>1300</v>
          </cell>
          <cell r="F5437">
            <v>0</v>
          </cell>
          <cell r="G5437">
            <v>20</v>
          </cell>
          <cell r="H5437">
            <v>193.03</v>
          </cell>
          <cell r="I5437">
            <v>193.03</v>
          </cell>
          <cell r="J5437">
            <v>1106.97</v>
          </cell>
          <cell r="K5437" t="str">
            <v>100</v>
          </cell>
        </row>
        <row r="5438">
          <cell r="A5438" t="str">
            <v>110800000</v>
          </cell>
          <cell r="B5438" t="str">
            <v>100C1TH0067</v>
          </cell>
          <cell r="C5438" t="str">
            <v>แบตเตอรี่ชนิดน้ำ</v>
          </cell>
          <cell r="D5438" t="str">
            <v>5 เม.ย. 42</v>
          </cell>
          <cell r="E5438">
            <v>1300</v>
          </cell>
          <cell r="F5438">
            <v>0</v>
          </cell>
          <cell r="G5438">
            <v>20</v>
          </cell>
          <cell r="H5438">
            <v>193.03</v>
          </cell>
          <cell r="I5438">
            <v>193.03</v>
          </cell>
          <cell r="J5438">
            <v>1106.97</v>
          </cell>
          <cell r="K5438" t="str">
            <v>100</v>
          </cell>
        </row>
        <row r="5439">
          <cell r="A5439" t="str">
            <v>110800000</v>
          </cell>
          <cell r="B5439" t="str">
            <v>100C1TH0068</v>
          </cell>
          <cell r="C5439" t="str">
            <v>ชุดเชื่อมสายโทรศัพท์ KRONE</v>
          </cell>
          <cell r="D5439" t="str">
            <v>5 เม.ย. 42</v>
          </cell>
          <cell r="E5439">
            <v>2000</v>
          </cell>
          <cell r="F5439">
            <v>0</v>
          </cell>
          <cell r="G5439">
            <v>20</v>
          </cell>
          <cell r="H5439">
            <v>296.98</v>
          </cell>
          <cell r="I5439">
            <v>296.98</v>
          </cell>
          <cell r="J5439">
            <v>1703.02</v>
          </cell>
          <cell r="K5439" t="str">
            <v>100</v>
          </cell>
        </row>
        <row r="5440">
          <cell r="A5440" t="str">
            <v>110800000</v>
          </cell>
          <cell r="B5440" t="str">
            <v>100C1TH0069</v>
          </cell>
          <cell r="C5440" t="str">
            <v>ชุดเชื่อมสายโทรศัพท์ KRONE</v>
          </cell>
          <cell r="D5440" t="str">
            <v>5 เม.ย. 42</v>
          </cell>
          <cell r="E5440">
            <v>2000</v>
          </cell>
          <cell r="F5440">
            <v>0</v>
          </cell>
          <cell r="G5440">
            <v>20</v>
          </cell>
          <cell r="H5440">
            <v>296.98</v>
          </cell>
          <cell r="I5440">
            <v>296.98</v>
          </cell>
          <cell r="J5440">
            <v>1703.02</v>
          </cell>
          <cell r="K5440" t="str">
            <v>100</v>
          </cell>
        </row>
        <row r="5441">
          <cell r="A5441" t="str">
            <v>110800000</v>
          </cell>
          <cell r="B5441" t="str">
            <v>100C1TH0070</v>
          </cell>
          <cell r="C5441" t="str">
            <v>ชุดเชื่อมสายโทรศัพท์ KRONE</v>
          </cell>
          <cell r="D5441" t="str">
            <v>5 เม.ย. 42</v>
          </cell>
          <cell r="E5441">
            <v>2000</v>
          </cell>
          <cell r="F5441">
            <v>0</v>
          </cell>
          <cell r="G5441">
            <v>20</v>
          </cell>
          <cell r="H5441">
            <v>296.98</v>
          </cell>
          <cell r="I5441">
            <v>296.98</v>
          </cell>
          <cell r="J5441">
            <v>1703.02</v>
          </cell>
          <cell r="K5441" t="str">
            <v>100</v>
          </cell>
        </row>
        <row r="5442">
          <cell r="A5442" t="str">
            <v>110800000</v>
          </cell>
          <cell r="B5442" t="str">
            <v>100C1TH0071</v>
          </cell>
          <cell r="C5442" t="str">
            <v>ชุดเชื่อมสายโทรศัพท์ KRONE</v>
          </cell>
          <cell r="D5442" t="str">
            <v>5 เม.ย. 42</v>
          </cell>
          <cell r="E5442">
            <v>2000</v>
          </cell>
          <cell r="F5442">
            <v>0</v>
          </cell>
          <cell r="G5442">
            <v>20</v>
          </cell>
          <cell r="H5442">
            <v>296.98</v>
          </cell>
          <cell r="I5442">
            <v>296.98</v>
          </cell>
          <cell r="J5442">
            <v>1703.02</v>
          </cell>
          <cell r="K5442" t="str">
            <v>100</v>
          </cell>
        </row>
        <row r="5443">
          <cell r="A5443" t="str">
            <v>110800000</v>
          </cell>
          <cell r="B5443" t="str">
            <v>100C1TH0072</v>
          </cell>
          <cell r="C5443" t="str">
            <v>ชุดเชื่อมสายโทรศัพท์ KRONE</v>
          </cell>
          <cell r="D5443" t="str">
            <v>5 เม.ย. 42</v>
          </cell>
          <cell r="E5443">
            <v>2000</v>
          </cell>
          <cell r="F5443">
            <v>0</v>
          </cell>
          <cell r="G5443">
            <v>20</v>
          </cell>
          <cell r="H5443">
            <v>296.98</v>
          </cell>
          <cell r="I5443">
            <v>296.98</v>
          </cell>
          <cell r="J5443">
            <v>1703.02</v>
          </cell>
          <cell r="K5443" t="str">
            <v>100</v>
          </cell>
        </row>
        <row r="5444">
          <cell r="A5444" t="str">
            <v>110800000</v>
          </cell>
          <cell r="B5444" t="str">
            <v>100C1TH0073</v>
          </cell>
          <cell r="C5444" t="str">
            <v>ชุดเชื่อมสายโทรศัพท์ KRONE</v>
          </cell>
          <cell r="D5444" t="str">
            <v>5 เม.ย. 42</v>
          </cell>
          <cell r="E5444">
            <v>2000</v>
          </cell>
          <cell r="F5444">
            <v>0</v>
          </cell>
          <cell r="G5444">
            <v>20</v>
          </cell>
          <cell r="H5444">
            <v>296.98</v>
          </cell>
          <cell r="I5444">
            <v>296.98</v>
          </cell>
          <cell r="J5444">
            <v>1703.02</v>
          </cell>
          <cell r="K5444" t="str">
            <v>100</v>
          </cell>
        </row>
        <row r="5445">
          <cell r="A5445" t="str">
            <v>110800000</v>
          </cell>
          <cell r="B5445" t="str">
            <v>100C1TH0074</v>
          </cell>
          <cell r="C5445" t="str">
            <v>ชุดเชื่อมสายโทรศัพท์ KRONE</v>
          </cell>
          <cell r="D5445" t="str">
            <v>5 เม.ย. 42</v>
          </cell>
          <cell r="E5445">
            <v>800</v>
          </cell>
          <cell r="F5445">
            <v>0</v>
          </cell>
          <cell r="G5445">
            <v>20</v>
          </cell>
          <cell r="H5445">
            <v>118.8</v>
          </cell>
          <cell r="I5445">
            <v>118.8</v>
          </cell>
          <cell r="J5445">
            <v>681.2</v>
          </cell>
          <cell r="K5445" t="str">
            <v>100</v>
          </cell>
        </row>
        <row r="5446">
          <cell r="A5446" t="str">
            <v>110800000</v>
          </cell>
          <cell r="B5446" t="str">
            <v>100C1TH0075</v>
          </cell>
          <cell r="C5446" t="str">
            <v>ชุดเชื่อมสายโทรศัพท์ KRONE</v>
          </cell>
          <cell r="D5446" t="str">
            <v>5 เม.ย. 42</v>
          </cell>
          <cell r="E5446">
            <v>800</v>
          </cell>
          <cell r="F5446">
            <v>0</v>
          </cell>
          <cell r="G5446">
            <v>20</v>
          </cell>
          <cell r="H5446">
            <v>118.8</v>
          </cell>
          <cell r="I5446">
            <v>118.8</v>
          </cell>
          <cell r="J5446">
            <v>681.2</v>
          </cell>
          <cell r="K5446" t="str">
            <v>100</v>
          </cell>
        </row>
        <row r="5447">
          <cell r="A5447" t="str">
            <v>110800000</v>
          </cell>
          <cell r="B5447" t="str">
            <v>100C1TH0076</v>
          </cell>
          <cell r="C5447" t="str">
            <v>ชุดเชื่อมสายโทรศัพท์ KRONE</v>
          </cell>
          <cell r="D5447" t="str">
            <v>5 เม.ย. 42</v>
          </cell>
          <cell r="E5447">
            <v>800</v>
          </cell>
          <cell r="F5447">
            <v>0</v>
          </cell>
          <cell r="G5447">
            <v>20</v>
          </cell>
          <cell r="H5447">
            <v>118.8</v>
          </cell>
          <cell r="I5447">
            <v>118.8</v>
          </cell>
          <cell r="J5447">
            <v>681.2</v>
          </cell>
          <cell r="K5447" t="str">
            <v>100</v>
          </cell>
        </row>
        <row r="5448">
          <cell r="A5448" t="str">
            <v>110800000</v>
          </cell>
          <cell r="B5448" t="str">
            <v>100C1TH0077</v>
          </cell>
          <cell r="C5448" t="str">
            <v>ชุดเชื่อมสายโทรศัพท์ KRONE</v>
          </cell>
          <cell r="D5448" t="str">
            <v>5 เม.ย. 42</v>
          </cell>
          <cell r="E5448">
            <v>800</v>
          </cell>
          <cell r="F5448">
            <v>0</v>
          </cell>
          <cell r="G5448">
            <v>20</v>
          </cell>
          <cell r="H5448">
            <v>118.8</v>
          </cell>
          <cell r="I5448">
            <v>118.8</v>
          </cell>
          <cell r="J5448">
            <v>681.2</v>
          </cell>
          <cell r="K5448" t="str">
            <v>100</v>
          </cell>
        </row>
        <row r="5449">
          <cell r="A5449" t="str">
            <v>110800000</v>
          </cell>
          <cell r="B5449" t="str">
            <v>100C1TH0078</v>
          </cell>
          <cell r="C5449" t="str">
            <v>ชุดเชื่อมสายโทรศัพท์ KRONE</v>
          </cell>
          <cell r="D5449" t="str">
            <v>5 เม.ย. 42</v>
          </cell>
          <cell r="E5449">
            <v>800</v>
          </cell>
          <cell r="F5449">
            <v>0</v>
          </cell>
          <cell r="G5449">
            <v>20</v>
          </cell>
          <cell r="H5449">
            <v>118.8</v>
          </cell>
          <cell r="I5449">
            <v>118.8</v>
          </cell>
          <cell r="J5449">
            <v>681.2</v>
          </cell>
          <cell r="K5449" t="str">
            <v>100</v>
          </cell>
        </row>
        <row r="5450">
          <cell r="A5450" t="str">
            <v>110800000</v>
          </cell>
          <cell r="B5450" t="str">
            <v>100C1TH0079</v>
          </cell>
          <cell r="C5450" t="str">
            <v>ชุดเชื่อมสายโทรศัพท์ KRONE</v>
          </cell>
          <cell r="D5450" t="str">
            <v>5 เม.ย. 42</v>
          </cell>
          <cell r="E5450">
            <v>800</v>
          </cell>
          <cell r="F5450">
            <v>0</v>
          </cell>
          <cell r="G5450">
            <v>20</v>
          </cell>
          <cell r="H5450">
            <v>118.8</v>
          </cell>
          <cell r="I5450">
            <v>118.8</v>
          </cell>
          <cell r="J5450">
            <v>681.2</v>
          </cell>
          <cell r="K5450" t="str">
            <v>100</v>
          </cell>
        </row>
        <row r="5451">
          <cell r="A5451" t="str">
            <v>110800000</v>
          </cell>
          <cell r="B5451" t="str">
            <v>100C1TH0080</v>
          </cell>
          <cell r="C5451" t="str">
            <v>SPENKER PHONE</v>
          </cell>
          <cell r="D5451" t="str">
            <v>22 มี.ค. 42</v>
          </cell>
          <cell r="E5451">
            <v>6800</v>
          </cell>
          <cell r="F5451">
            <v>0</v>
          </cell>
          <cell r="G5451">
            <v>20</v>
          </cell>
          <cell r="H5451">
            <v>1061.93</v>
          </cell>
          <cell r="I5451">
            <v>1061.93</v>
          </cell>
          <cell r="J5451">
            <v>5738.07</v>
          </cell>
          <cell r="K5451" t="str">
            <v>100</v>
          </cell>
        </row>
        <row r="5452">
          <cell r="A5452" t="str">
            <v>110800000</v>
          </cell>
          <cell r="B5452" t="str">
            <v>100C1TH0081</v>
          </cell>
          <cell r="C5452" t="str">
            <v>INSTALLATION CHARGE</v>
          </cell>
          <cell r="D5452" t="str">
            <v>5 มี.ค. 42</v>
          </cell>
          <cell r="E5452">
            <v>12500</v>
          </cell>
          <cell r="F5452">
            <v>0</v>
          </cell>
          <cell r="G5452">
            <v>20</v>
          </cell>
          <cell r="H5452">
            <v>2068.5</v>
          </cell>
          <cell r="I5452">
            <v>2068.5</v>
          </cell>
          <cell r="J5452">
            <v>10431.5</v>
          </cell>
          <cell r="K5452" t="str">
            <v>100</v>
          </cell>
        </row>
        <row r="5453">
          <cell r="A5453" t="str">
            <v>110800000</v>
          </cell>
          <cell r="B5453" t="str">
            <v>100C1TH0082</v>
          </cell>
          <cell r="C5453" t="str">
            <v>อุปกรณ์เครือข่าย</v>
          </cell>
          <cell r="D5453" t="str">
            <v>23 เม.ย. 42</v>
          </cell>
          <cell r="E5453">
            <v>450000</v>
          </cell>
          <cell r="F5453">
            <v>0</v>
          </cell>
          <cell r="G5453">
            <v>20</v>
          </cell>
          <cell r="H5453">
            <v>62383.58</v>
          </cell>
          <cell r="I5453">
            <v>62383.58</v>
          </cell>
          <cell r="J5453">
            <v>387616.42</v>
          </cell>
          <cell r="K5453" t="str">
            <v>100</v>
          </cell>
        </row>
        <row r="5454">
          <cell r="A5454" t="str">
            <v>110800000</v>
          </cell>
          <cell r="B5454" t="str">
            <v>100C1TH0084</v>
          </cell>
          <cell r="C5454" t="str">
            <v>ที่ชาร์ตแบตเตอรี่รถยนต์</v>
          </cell>
          <cell r="D5454" t="str">
            <v>22 เม.ย. 42</v>
          </cell>
          <cell r="E5454">
            <v>1100</v>
          </cell>
          <cell r="F5454">
            <v>0</v>
          </cell>
          <cell r="G5454">
            <v>20</v>
          </cell>
          <cell r="H5454">
            <v>153.06</v>
          </cell>
          <cell r="I5454">
            <v>153.06</v>
          </cell>
          <cell r="J5454">
            <v>946.94</v>
          </cell>
          <cell r="K5454" t="str">
            <v>100</v>
          </cell>
        </row>
        <row r="5455">
          <cell r="A5455" t="str">
            <v>110800000</v>
          </cell>
          <cell r="B5455" t="str">
            <v>100C1TH0085</v>
          </cell>
          <cell r="C5455" t="str">
            <v>โทรศัพท์มือถือ</v>
          </cell>
          <cell r="D5455" t="str">
            <v>25 ก.พ. 42</v>
          </cell>
          <cell r="E5455">
            <v>7181.82</v>
          </cell>
          <cell r="F5455">
            <v>0</v>
          </cell>
          <cell r="G5455">
            <v>20</v>
          </cell>
          <cell r="H5455">
            <v>1219.92</v>
          </cell>
          <cell r="I5455">
            <v>1219.92</v>
          </cell>
          <cell r="J5455">
            <v>5961.9</v>
          </cell>
          <cell r="K5455" t="str">
            <v>100</v>
          </cell>
        </row>
        <row r="5456">
          <cell r="A5456" t="str">
            <v>110800000</v>
          </cell>
          <cell r="B5456" t="str">
            <v>100C1TH0086</v>
          </cell>
          <cell r="C5456" t="str">
            <v>โทรศัพท์มือถือ</v>
          </cell>
          <cell r="D5456" t="str">
            <v>26 ก.พ. 42</v>
          </cell>
          <cell r="E5456">
            <v>12454.55</v>
          </cell>
          <cell r="F5456">
            <v>0</v>
          </cell>
          <cell r="G5456">
            <v>20</v>
          </cell>
          <cell r="H5456">
            <v>2108.75</v>
          </cell>
          <cell r="I5456">
            <v>2108.75</v>
          </cell>
          <cell r="J5456">
            <v>10345.799999999999</v>
          </cell>
          <cell r="K5456" t="str">
            <v>100</v>
          </cell>
        </row>
        <row r="5457">
          <cell r="A5457" t="str">
            <v>110800000</v>
          </cell>
          <cell r="B5457" t="str">
            <v>100C1TH0087</v>
          </cell>
          <cell r="C5457" t="str">
            <v>โทรศัพท์มือถือ</v>
          </cell>
          <cell r="D5457" t="str">
            <v>25 ก.พ. 42</v>
          </cell>
          <cell r="E5457">
            <v>12454.55</v>
          </cell>
          <cell r="F5457">
            <v>0</v>
          </cell>
          <cell r="G5457">
            <v>20</v>
          </cell>
          <cell r="H5457">
            <v>2115.58</v>
          </cell>
          <cell r="I5457">
            <v>2115.58</v>
          </cell>
          <cell r="J5457">
            <v>10338.969999999999</v>
          </cell>
          <cell r="K5457" t="str">
            <v>100</v>
          </cell>
        </row>
        <row r="5458">
          <cell r="A5458" t="str">
            <v>110800000</v>
          </cell>
          <cell r="B5458" t="str">
            <v>100C1TH0093</v>
          </cell>
          <cell r="C5458" t="str">
            <v>SPEAKERPHONE</v>
          </cell>
          <cell r="D5458" t="str">
            <v>25 พ.ค. 42</v>
          </cell>
          <cell r="E5458">
            <v>9000</v>
          </cell>
          <cell r="F5458">
            <v>0</v>
          </cell>
          <cell r="G5458">
            <v>20</v>
          </cell>
          <cell r="H5458">
            <v>1089.8900000000001</v>
          </cell>
          <cell r="I5458">
            <v>1089.8900000000001</v>
          </cell>
          <cell r="J5458">
            <v>7910.11</v>
          </cell>
          <cell r="K5458" t="str">
            <v>100</v>
          </cell>
        </row>
        <row r="5459">
          <cell r="A5459" t="str">
            <v>110800000</v>
          </cell>
          <cell r="B5459" t="str">
            <v>100C1TH0095</v>
          </cell>
          <cell r="C5459" t="str">
            <v>HANDFREE ANSWER</v>
          </cell>
          <cell r="D5459" t="str">
            <v>6 ต.ค. 42</v>
          </cell>
          <cell r="E5459">
            <v>4500</v>
          </cell>
          <cell r="F5459">
            <v>0</v>
          </cell>
          <cell r="G5459">
            <v>20</v>
          </cell>
          <cell r="H5459">
            <v>214.52</v>
          </cell>
          <cell r="I5459">
            <v>214.52</v>
          </cell>
          <cell r="J5459">
            <v>4285.4799999999996</v>
          </cell>
          <cell r="K5459" t="str">
            <v>100</v>
          </cell>
        </row>
        <row r="5460">
          <cell r="A5460" t="str">
            <v>110800000</v>
          </cell>
          <cell r="B5460" t="str">
            <v>100C1TH0096</v>
          </cell>
          <cell r="C5460" t="str">
            <v>โทรศัพท์มือถือ</v>
          </cell>
          <cell r="D5460" t="str">
            <v>24 ส.ค. 42</v>
          </cell>
          <cell r="E5460">
            <v>12523.37</v>
          </cell>
          <cell r="F5460">
            <v>0</v>
          </cell>
          <cell r="G5460">
            <v>0</v>
          </cell>
          <cell r="H5460">
            <v>0</v>
          </cell>
          <cell r="I5460">
            <v>0</v>
          </cell>
          <cell r="J5460">
            <v>12523.37</v>
          </cell>
          <cell r="K5460" t="str">
            <v>100</v>
          </cell>
        </row>
        <row r="5461">
          <cell r="A5461" t="str">
            <v>110800000</v>
          </cell>
          <cell r="B5461" t="str">
            <v>100C1TH0098</v>
          </cell>
          <cell r="C5461" t="str">
            <v>วิทยุติดตามตัว</v>
          </cell>
          <cell r="D5461" t="str">
            <v>14 ต.ค. 42</v>
          </cell>
          <cell r="E5461">
            <v>2242.9899999999998</v>
          </cell>
          <cell r="F5461">
            <v>0</v>
          </cell>
          <cell r="G5461">
            <v>20</v>
          </cell>
          <cell r="H5461">
            <v>97.09</v>
          </cell>
          <cell r="I5461">
            <v>97.09</v>
          </cell>
          <cell r="J5461">
            <v>2145.9</v>
          </cell>
          <cell r="K5461" t="str">
            <v>100</v>
          </cell>
        </row>
        <row r="5462">
          <cell r="A5462" t="str">
            <v>110800000</v>
          </cell>
          <cell r="B5462" t="str">
            <v>100C1TH0099</v>
          </cell>
          <cell r="C5462" t="str">
            <v>ติดตั้งโทรศัพท์</v>
          </cell>
          <cell r="D5462" t="str">
            <v>8 ธ.ค. 42</v>
          </cell>
          <cell r="E5462">
            <v>16750</v>
          </cell>
          <cell r="F5462">
            <v>0</v>
          </cell>
          <cell r="G5462">
            <v>20</v>
          </cell>
          <cell r="H5462">
            <v>220.27</v>
          </cell>
          <cell r="I5462">
            <v>220.27</v>
          </cell>
          <cell r="J5462">
            <v>16529.73</v>
          </cell>
          <cell r="K5462" t="str">
            <v>100</v>
          </cell>
        </row>
        <row r="5463">
          <cell r="A5463" t="str">
            <v>110800000</v>
          </cell>
          <cell r="B5463" t="str">
            <v>100C1TH0100</v>
          </cell>
          <cell r="C5463" t="str">
            <v>โทรศัพท์มือถือ</v>
          </cell>
          <cell r="D5463" t="str">
            <v>30 ธ.ค. 42</v>
          </cell>
          <cell r="E5463">
            <v>65420.56</v>
          </cell>
          <cell r="F5463">
            <v>0</v>
          </cell>
          <cell r="G5463">
            <v>20</v>
          </cell>
          <cell r="H5463">
            <v>71.69</v>
          </cell>
          <cell r="I5463">
            <v>71.69</v>
          </cell>
          <cell r="J5463">
            <v>65348.87</v>
          </cell>
          <cell r="K5463" t="str">
            <v>100</v>
          </cell>
        </row>
        <row r="5464">
          <cell r="A5464" t="str">
            <v>110800000</v>
          </cell>
          <cell r="B5464" t="str">
            <v>100C1TH0101</v>
          </cell>
          <cell r="C5464" t="str">
            <v>HANDFREE</v>
          </cell>
          <cell r="D5464" t="str">
            <v>6 ต.ค. 42</v>
          </cell>
          <cell r="E5464">
            <v>4500</v>
          </cell>
          <cell r="F5464">
            <v>0</v>
          </cell>
          <cell r="G5464">
            <v>20</v>
          </cell>
          <cell r="H5464">
            <v>214.52</v>
          </cell>
          <cell r="I5464">
            <v>214.52</v>
          </cell>
          <cell r="J5464">
            <v>4285.4799999999996</v>
          </cell>
          <cell r="K5464" t="str">
            <v>100</v>
          </cell>
        </row>
        <row r="5465">
          <cell r="A5465" t="str">
            <v>110800000</v>
          </cell>
          <cell r="B5465" t="str">
            <v>100C1TH0103</v>
          </cell>
          <cell r="C5465" t="str">
            <v>SPEAKERPHONE</v>
          </cell>
          <cell r="D5465" t="str">
            <v>1 ธ.ค. 42</v>
          </cell>
          <cell r="E5465">
            <v>13500</v>
          </cell>
          <cell r="F5465">
            <v>0</v>
          </cell>
          <cell r="G5465">
            <v>20</v>
          </cell>
          <cell r="H5465">
            <v>229.32</v>
          </cell>
          <cell r="I5465">
            <v>229.32</v>
          </cell>
          <cell r="J5465">
            <v>13270.68</v>
          </cell>
          <cell r="K5465" t="str">
            <v>100</v>
          </cell>
        </row>
        <row r="5466">
          <cell r="A5466" t="str">
            <v>110800000</v>
          </cell>
          <cell r="B5466" t="str">
            <v>100C1TH0105</v>
          </cell>
          <cell r="C5466" t="str">
            <v>โทรศัพท์</v>
          </cell>
          <cell r="D5466" t="str">
            <v>30 พ.ย. 42</v>
          </cell>
          <cell r="E5466">
            <v>16355.14</v>
          </cell>
          <cell r="F5466">
            <v>0</v>
          </cell>
          <cell r="G5466">
            <v>20</v>
          </cell>
          <cell r="H5466">
            <v>286.77</v>
          </cell>
          <cell r="I5466">
            <v>286.77</v>
          </cell>
          <cell r="J5466">
            <v>16068.37</v>
          </cell>
          <cell r="K5466" t="str">
            <v>100</v>
          </cell>
        </row>
        <row r="5467">
          <cell r="A5467" t="str">
            <v>110800000</v>
          </cell>
          <cell r="B5467" t="str">
            <v>100C1TH0107</v>
          </cell>
          <cell r="C5467" t="str">
            <v>เครื่องใช้สำนักงาน</v>
          </cell>
          <cell r="D5467" t="str">
            <v>31 ก.ค. 42</v>
          </cell>
          <cell r="E5467">
            <v>708.38</v>
          </cell>
          <cell r="F5467">
            <v>0</v>
          </cell>
          <cell r="G5467">
            <v>20</v>
          </cell>
          <cell r="H5467">
            <v>59.76</v>
          </cell>
          <cell r="I5467">
            <v>59.76</v>
          </cell>
          <cell r="J5467">
            <v>648.62</v>
          </cell>
          <cell r="K5467" t="str">
            <v>100</v>
          </cell>
        </row>
        <row r="5468">
          <cell r="A5468" t="str">
            <v>110800000</v>
          </cell>
          <cell r="B5468" t="str">
            <v>100C1TP0001</v>
          </cell>
          <cell r="C5468" t="str">
            <v>ระบบโทรศัพท์</v>
          </cell>
          <cell r="D5468" t="str">
            <v>5 ก.ค. 41</v>
          </cell>
          <cell r="E5468">
            <v>86899.48</v>
          </cell>
          <cell r="F5468">
            <v>0</v>
          </cell>
          <cell r="G5468">
            <v>20</v>
          </cell>
          <cell r="H5468">
            <v>25950.77</v>
          </cell>
          <cell r="I5468">
            <v>25950.77</v>
          </cell>
          <cell r="J5468">
            <v>60948.71</v>
          </cell>
          <cell r="K5468" t="str">
            <v>100</v>
          </cell>
        </row>
        <row r="5469">
          <cell r="A5469" t="str">
            <v>110800000</v>
          </cell>
          <cell r="B5469" t="str">
            <v>100C2IT001</v>
          </cell>
          <cell r="C5469" t="str">
            <v>ค่าติดตั้งโทรศัพท์</v>
          </cell>
          <cell r="D5469" t="str">
            <v>14 ม.ค. 42</v>
          </cell>
          <cell r="E5469">
            <v>8000</v>
          </cell>
          <cell r="F5469">
            <v>0</v>
          </cell>
          <cell r="G5469">
            <v>20</v>
          </cell>
          <cell r="H5469">
            <v>1543.02</v>
          </cell>
          <cell r="I5469">
            <v>1543.02</v>
          </cell>
          <cell r="J5469">
            <v>6456.98</v>
          </cell>
          <cell r="K5469" t="str">
            <v>100</v>
          </cell>
        </row>
        <row r="5470">
          <cell r="A5470" t="str">
            <v>110800000</v>
          </cell>
          <cell r="B5470" t="str">
            <v>100C2IT002</v>
          </cell>
          <cell r="C5470" t="str">
            <v>ค่าติดตั้งโทรศัพท์</v>
          </cell>
          <cell r="D5470" t="str">
            <v>14 ม.ค. 42</v>
          </cell>
          <cell r="E5470">
            <v>8000</v>
          </cell>
          <cell r="F5470">
            <v>0</v>
          </cell>
          <cell r="G5470">
            <v>20</v>
          </cell>
          <cell r="H5470">
            <v>1543.02</v>
          </cell>
          <cell r="I5470">
            <v>1543.02</v>
          </cell>
          <cell r="J5470">
            <v>6456.98</v>
          </cell>
          <cell r="K5470" t="str">
            <v>100</v>
          </cell>
        </row>
        <row r="5471">
          <cell r="A5471" t="str">
            <v>110800000</v>
          </cell>
          <cell r="B5471" t="str">
            <v>100C2IT003</v>
          </cell>
          <cell r="C5471" t="str">
            <v>ค่าติดตั้งโทรศัพท์</v>
          </cell>
          <cell r="D5471" t="str">
            <v>14 ม.ค. 42</v>
          </cell>
          <cell r="E5471">
            <v>8000</v>
          </cell>
          <cell r="F5471">
            <v>0</v>
          </cell>
          <cell r="G5471">
            <v>20</v>
          </cell>
          <cell r="H5471">
            <v>1543.02</v>
          </cell>
          <cell r="I5471">
            <v>1543.02</v>
          </cell>
          <cell r="J5471">
            <v>6456.98</v>
          </cell>
          <cell r="K5471" t="str">
            <v>100</v>
          </cell>
        </row>
        <row r="5472">
          <cell r="A5472" t="str">
            <v>110800000</v>
          </cell>
          <cell r="B5472" t="str">
            <v>100C2IT004</v>
          </cell>
          <cell r="C5472" t="str">
            <v>ค่าติดตั้งโทรศัพท์</v>
          </cell>
          <cell r="D5472" t="str">
            <v>14 ม.ค. 42</v>
          </cell>
          <cell r="E5472">
            <v>8000</v>
          </cell>
          <cell r="F5472">
            <v>0</v>
          </cell>
          <cell r="G5472">
            <v>20</v>
          </cell>
          <cell r="H5472">
            <v>1543.02</v>
          </cell>
          <cell r="I5472">
            <v>1543.02</v>
          </cell>
          <cell r="J5472">
            <v>6456.98</v>
          </cell>
          <cell r="K5472" t="str">
            <v>100</v>
          </cell>
        </row>
        <row r="5473">
          <cell r="A5473" t="str">
            <v>110800000</v>
          </cell>
          <cell r="B5473" t="str">
            <v>100C2TH0020</v>
          </cell>
          <cell r="C5473" t="str">
            <v>EXPANSION ENTERFACE</v>
          </cell>
          <cell r="D5473" t="str">
            <v>8 ก.พ. 42</v>
          </cell>
          <cell r="E5473">
            <v>10000</v>
          </cell>
          <cell r="F5473">
            <v>0</v>
          </cell>
          <cell r="G5473">
            <v>20</v>
          </cell>
          <cell r="H5473">
            <v>1791.75</v>
          </cell>
          <cell r="I5473">
            <v>1791.75</v>
          </cell>
          <cell r="J5473">
            <v>8208.25</v>
          </cell>
          <cell r="K5473" t="str">
            <v>100</v>
          </cell>
        </row>
        <row r="5474">
          <cell r="A5474" t="str">
            <v>110800000</v>
          </cell>
          <cell r="B5474" t="str">
            <v>100C2TP0002</v>
          </cell>
          <cell r="C5474" t="str">
            <v>หูฟัง</v>
          </cell>
          <cell r="D5474" t="str">
            <v>30 ก.ย. 41</v>
          </cell>
          <cell r="E5474">
            <v>9000</v>
          </cell>
          <cell r="F5474">
            <v>0</v>
          </cell>
          <cell r="G5474">
            <v>20</v>
          </cell>
          <cell r="H5474">
            <v>2258.6799999999998</v>
          </cell>
          <cell r="I5474">
            <v>2258.6799999999998</v>
          </cell>
          <cell r="J5474">
            <v>6741.32</v>
          </cell>
          <cell r="K5474" t="str">
            <v>100</v>
          </cell>
        </row>
        <row r="5475">
          <cell r="A5475" t="str">
            <v>110800000</v>
          </cell>
          <cell r="B5475" t="str">
            <v>100EDFH004</v>
          </cell>
          <cell r="C5475" t="str">
            <v>SPEAKERPHONE</v>
          </cell>
          <cell r="D5475" t="str">
            <v>3 ส.ค. 42</v>
          </cell>
          <cell r="E5475">
            <v>9206</v>
          </cell>
          <cell r="F5475">
            <v>0</v>
          </cell>
          <cell r="G5475">
            <v>20</v>
          </cell>
          <cell r="H5475">
            <v>761.71</v>
          </cell>
          <cell r="I5475">
            <v>761.71</v>
          </cell>
          <cell r="J5475">
            <v>8444.2900000000009</v>
          </cell>
          <cell r="K5475" t="str">
            <v>100</v>
          </cell>
        </row>
        <row r="5476">
          <cell r="A5476" t="str">
            <v>110800000</v>
          </cell>
          <cell r="B5476" t="str">
            <v>100EDFH005</v>
          </cell>
          <cell r="C5476" t="str">
            <v>โทรศัพท์มือถือ</v>
          </cell>
          <cell r="D5476" t="str">
            <v>3 ส.ค. 42</v>
          </cell>
          <cell r="E5476">
            <v>39719.629999999997</v>
          </cell>
          <cell r="F5476">
            <v>0</v>
          </cell>
          <cell r="G5476">
            <v>20</v>
          </cell>
          <cell r="H5476">
            <v>3286.4</v>
          </cell>
          <cell r="I5476">
            <v>3286.4</v>
          </cell>
          <cell r="J5476">
            <v>36433.230000000003</v>
          </cell>
          <cell r="K5476" t="str">
            <v>100</v>
          </cell>
        </row>
        <row r="5477">
          <cell r="A5477" t="str">
            <v>110800000</v>
          </cell>
          <cell r="B5477" t="str">
            <v>100ITFR0001</v>
          </cell>
          <cell r="C5477" t="str">
            <v>FRAME LELAY 64K</v>
          </cell>
          <cell r="D5477" t="str">
            <v>15 ส.ค. 41</v>
          </cell>
          <cell r="E5477">
            <v>5000</v>
          </cell>
          <cell r="F5477">
            <v>0</v>
          </cell>
          <cell r="G5477">
            <v>20</v>
          </cell>
          <cell r="H5477">
            <v>1380.8</v>
          </cell>
          <cell r="I5477">
            <v>1380.8</v>
          </cell>
          <cell r="J5477">
            <v>3619.2</v>
          </cell>
          <cell r="K5477" t="str">
            <v>IT</v>
          </cell>
        </row>
        <row r="5478">
          <cell r="A5478" t="str">
            <v>110800000</v>
          </cell>
          <cell r="B5478" t="str">
            <v>100ITFR0002</v>
          </cell>
          <cell r="C5478" t="str">
            <v>FRAME LELAY 64K</v>
          </cell>
          <cell r="D5478" t="str">
            <v>15 ส.ค. 41</v>
          </cell>
          <cell r="E5478">
            <v>7550</v>
          </cell>
          <cell r="F5478">
            <v>0</v>
          </cell>
          <cell r="G5478">
            <v>20</v>
          </cell>
          <cell r="H5478">
            <v>2085.08</v>
          </cell>
          <cell r="I5478">
            <v>2085.08</v>
          </cell>
          <cell r="J5478">
            <v>5464.92</v>
          </cell>
          <cell r="K5478" t="str">
            <v>IT</v>
          </cell>
        </row>
        <row r="5479">
          <cell r="A5479" t="str">
            <v>110800000</v>
          </cell>
          <cell r="B5479" t="str">
            <v>100ITSY0001</v>
          </cell>
          <cell r="C5479" t="str">
            <v>ติดตั้งตู้โทรศัพท์สาขา</v>
          </cell>
          <cell r="D5479" t="str">
            <v>26 ก.ย. 41</v>
          </cell>
          <cell r="E5479">
            <v>458920</v>
          </cell>
          <cell r="F5479">
            <v>0</v>
          </cell>
          <cell r="G5479">
            <v>20</v>
          </cell>
          <cell r="H5479">
            <v>116175.88</v>
          </cell>
          <cell r="I5479">
            <v>116175.88</v>
          </cell>
          <cell r="J5479">
            <v>342744.12</v>
          </cell>
          <cell r="K5479" t="str">
            <v>100</v>
          </cell>
        </row>
        <row r="5480">
          <cell r="A5480" t="str">
            <v>110800000</v>
          </cell>
          <cell r="B5480" t="str">
            <v>100PAFH001</v>
          </cell>
          <cell r="C5480" t="str">
            <v>โทรศัพท์มือถือ</v>
          </cell>
          <cell r="D5480" t="str">
            <v>30 ก.ค. 42</v>
          </cell>
          <cell r="E5480">
            <v>13523.36</v>
          </cell>
          <cell r="F5480">
            <v>0</v>
          </cell>
          <cell r="G5480">
            <v>20</v>
          </cell>
          <cell r="H5480">
            <v>1148.55</v>
          </cell>
          <cell r="I5480">
            <v>1148.55</v>
          </cell>
          <cell r="J5480">
            <v>12374.81</v>
          </cell>
          <cell r="K5480" t="str">
            <v>PA</v>
          </cell>
        </row>
        <row r="5481">
          <cell r="A5481" t="str">
            <v>110800000</v>
          </cell>
          <cell r="B5481" t="str">
            <v>100PAFH002</v>
          </cell>
          <cell r="C5481" t="str">
            <v>โทรศัพท์มือถือ</v>
          </cell>
          <cell r="D5481" t="str">
            <v>30 ก.ค. 42</v>
          </cell>
          <cell r="E5481">
            <v>13523.36</v>
          </cell>
          <cell r="F5481">
            <v>0</v>
          </cell>
          <cell r="G5481">
            <v>20</v>
          </cell>
          <cell r="H5481">
            <v>1148.55</v>
          </cell>
          <cell r="I5481">
            <v>1148.55</v>
          </cell>
          <cell r="J5481">
            <v>12374.81</v>
          </cell>
          <cell r="K5481" t="str">
            <v>PA</v>
          </cell>
        </row>
        <row r="5482">
          <cell r="A5482" t="str">
            <v>110800000</v>
          </cell>
          <cell r="B5482" t="str">
            <v>100PAFH003</v>
          </cell>
          <cell r="C5482" t="str">
            <v>โทรศัพท์มือถือ</v>
          </cell>
          <cell r="D5482" t="str">
            <v>30 ก.ค. 42</v>
          </cell>
          <cell r="E5482">
            <v>13523.37</v>
          </cell>
          <cell r="F5482">
            <v>0</v>
          </cell>
          <cell r="G5482">
            <v>20</v>
          </cell>
          <cell r="H5482">
            <v>1148.55</v>
          </cell>
          <cell r="I5482">
            <v>1148.55</v>
          </cell>
          <cell r="J5482">
            <v>12374.82</v>
          </cell>
          <cell r="K5482" t="str">
            <v>PA</v>
          </cell>
        </row>
        <row r="5483">
          <cell r="A5483" t="str">
            <v>110800000</v>
          </cell>
          <cell r="B5483" t="str">
            <v>100PAFH004</v>
          </cell>
          <cell r="C5483" t="str">
            <v>โทรศัพท์มือถือ</v>
          </cell>
          <cell r="D5483" t="str">
            <v>30 ก.ค. 42</v>
          </cell>
          <cell r="E5483">
            <v>13523.37</v>
          </cell>
          <cell r="F5483">
            <v>0</v>
          </cell>
          <cell r="G5483">
            <v>20</v>
          </cell>
          <cell r="H5483">
            <v>1148.55</v>
          </cell>
          <cell r="I5483">
            <v>1148.55</v>
          </cell>
          <cell r="J5483">
            <v>12374.82</v>
          </cell>
          <cell r="K5483" t="str">
            <v>PA</v>
          </cell>
        </row>
        <row r="5484">
          <cell r="A5484" t="str">
            <v>110800000</v>
          </cell>
          <cell r="B5484" t="str">
            <v>100PAFH006</v>
          </cell>
          <cell r="C5484" t="str">
            <v>โทรศัพท์มือถือ GSM</v>
          </cell>
          <cell r="D5484" t="str">
            <v>3 ส.ค. 42</v>
          </cell>
          <cell r="E5484">
            <v>24500</v>
          </cell>
          <cell r="F5484">
            <v>0</v>
          </cell>
          <cell r="G5484">
            <v>20</v>
          </cell>
          <cell r="H5484">
            <v>2027.12</v>
          </cell>
          <cell r="I5484">
            <v>2027.12</v>
          </cell>
          <cell r="J5484">
            <v>22472.880000000001</v>
          </cell>
          <cell r="K5484" t="str">
            <v>100</v>
          </cell>
        </row>
        <row r="5485">
          <cell r="A5485" t="str">
            <v>110800000</v>
          </cell>
          <cell r="B5485" t="str">
            <v>100PAHPN0002</v>
          </cell>
          <cell r="C5485" t="str">
            <v>โทรศัพท์มือถือ GSM NOKIA 8110(อ๊อด)</v>
          </cell>
          <cell r="D5485" t="str">
            <v>8 มิ.ย. 41</v>
          </cell>
          <cell r="E5485">
            <v>24500</v>
          </cell>
          <cell r="F5485">
            <v>0</v>
          </cell>
          <cell r="G5485">
            <v>20</v>
          </cell>
          <cell r="H5485">
            <v>7678.86</v>
          </cell>
          <cell r="I5485">
            <v>7678.86</v>
          </cell>
          <cell r="J5485">
            <v>16821.14</v>
          </cell>
          <cell r="K5485" t="str">
            <v>PA</v>
          </cell>
        </row>
        <row r="5486">
          <cell r="A5486" t="str">
            <v>110800000</v>
          </cell>
          <cell r="B5486" t="str">
            <v>100PAHPN0003</v>
          </cell>
          <cell r="C5486" t="str">
            <v>โทรศัพท์มือถือ GSM NOKIA 9000(อ๊อด)</v>
          </cell>
          <cell r="D5486" t="str">
            <v>8 มิ.ย. 41</v>
          </cell>
          <cell r="E5486">
            <v>44250</v>
          </cell>
          <cell r="F5486">
            <v>0</v>
          </cell>
          <cell r="G5486">
            <v>20</v>
          </cell>
          <cell r="H5486">
            <v>13869.01</v>
          </cell>
          <cell r="I5486">
            <v>13869.01</v>
          </cell>
          <cell r="J5486">
            <v>30380.99</v>
          </cell>
          <cell r="K5486" t="str">
            <v>PA</v>
          </cell>
        </row>
        <row r="5487">
          <cell r="A5487" t="str">
            <v>110800000</v>
          </cell>
          <cell r="B5487" t="str">
            <v>100PATA0001</v>
          </cell>
          <cell r="C5487" t="str">
            <v>MOBILE "NOKIA" 3180</v>
          </cell>
          <cell r="D5487" t="str">
            <v>27 ก.ย. 41</v>
          </cell>
          <cell r="E5487">
            <v>16000</v>
          </cell>
          <cell r="F5487">
            <v>0</v>
          </cell>
          <cell r="G5487">
            <v>20</v>
          </cell>
          <cell r="H5487">
            <v>4041.62</v>
          </cell>
          <cell r="I5487">
            <v>4041.62</v>
          </cell>
          <cell r="J5487">
            <v>11958.38</v>
          </cell>
          <cell r="K5487" t="str">
            <v>PA</v>
          </cell>
        </row>
        <row r="5488">
          <cell r="A5488" t="str">
            <v>110800000</v>
          </cell>
          <cell r="B5488" t="str">
            <v>100PATA0002</v>
          </cell>
          <cell r="C5488" t="str">
            <v>MOBILE "NOKIA" 3180</v>
          </cell>
          <cell r="D5488" t="str">
            <v>28 ก.ย. 41</v>
          </cell>
          <cell r="E5488">
            <v>16000</v>
          </cell>
          <cell r="F5488">
            <v>0</v>
          </cell>
          <cell r="G5488">
            <v>20</v>
          </cell>
          <cell r="H5488">
            <v>4032.85</v>
          </cell>
          <cell r="I5488">
            <v>4032.85</v>
          </cell>
          <cell r="J5488">
            <v>11967.15</v>
          </cell>
          <cell r="K5488" t="str">
            <v>PA</v>
          </cell>
        </row>
        <row r="5489">
          <cell r="A5489" t="str">
            <v>110800000</v>
          </cell>
          <cell r="B5489" t="str">
            <v>100PATE0002</v>
          </cell>
          <cell r="C5489" t="str">
            <v>โทรศัพท์มือถือ GSM NOKIA 8110 (ณัฐ)</v>
          </cell>
          <cell r="D5489" t="str">
            <v>8 มิ.ย. 41</v>
          </cell>
          <cell r="E5489">
            <v>24500</v>
          </cell>
          <cell r="F5489">
            <v>0</v>
          </cell>
          <cell r="G5489">
            <v>20</v>
          </cell>
          <cell r="H5489">
            <v>7678.86</v>
          </cell>
          <cell r="I5489">
            <v>7678.86</v>
          </cell>
          <cell r="J5489">
            <v>16821.14</v>
          </cell>
          <cell r="K5489" t="str">
            <v>PA</v>
          </cell>
        </row>
        <row r="5490">
          <cell r="A5490" t="str">
            <v>110800000</v>
          </cell>
          <cell r="B5490" t="str">
            <v>100PATE0003</v>
          </cell>
          <cell r="C5490" t="str">
            <v>โทรศัพท์มือถือ GSM NOKIA 8110 (ณัฐ)</v>
          </cell>
          <cell r="D5490" t="str">
            <v>8 มิ.ย. 41</v>
          </cell>
          <cell r="E5490">
            <v>24500</v>
          </cell>
          <cell r="F5490">
            <v>0</v>
          </cell>
          <cell r="G5490">
            <v>20</v>
          </cell>
          <cell r="H5490">
            <v>7678.86</v>
          </cell>
          <cell r="I5490">
            <v>7678.86</v>
          </cell>
          <cell r="J5490">
            <v>16821.14</v>
          </cell>
          <cell r="K5490" t="str">
            <v>PA</v>
          </cell>
        </row>
        <row r="5491">
          <cell r="A5491" t="str">
            <v>110800000</v>
          </cell>
          <cell r="B5491" t="str">
            <v>100PATE0004</v>
          </cell>
          <cell r="C5491" t="str">
            <v>โทรศัพท์มือถือ GSM NOKIA 8110(ณัฐ)</v>
          </cell>
          <cell r="D5491" t="str">
            <v>8 มิ.ย. 41</v>
          </cell>
          <cell r="E5491">
            <v>24500</v>
          </cell>
          <cell r="F5491">
            <v>0</v>
          </cell>
          <cell r="G5491">
            <v>20</v>
          </cell>
          <cell r="H5491">
            <v>7678.86</v>
          </cell>
          <cell r="I5491">
            <v>7678.86</v>
          </cell>
          <cell r="J5491">
            <v>16821.14</v>
          </cell>
          <cell r="K5491" t="str">
            <v>PA</v>
          </cell>
        </row>
        <row r="5492">
          <cell r="A5492" t="str">
            <v>110800000</v>
          </cell>
          <cell r="B5492" t="str">
            <v>100PATE0006</v>
          </cell>
          <cell r="C5492" t="str">
            <v>MOBILE "NOKIA" 8110</v>
          </cell>
          <cell r="D5492" t="str">
            <v>22 ก.ค. 41</v>
          </cell>
          <cell r="E5492">
            <v>29340</v>
          </cell>
          <cell r="F5492">
            <v>0</v>
          </cell>
          <cell r="G5492">
            <v>20</v>
          </cell>
          <cell r="H5492">
            <v>8488.52</v>
          </cell>
          <cell r="I5492">
            <v>8488.52</v>
          </cell>
          <cell r="J5492">
            <v>20851.48</v>
          </cell>
          <cell r="K5492" t="str">
            <v>PA</v>
          </cell>
        </row>
        <row r="5493">
          <cell r="A5493" t="str">
            <v>110800000</v>
          </cell>
          <cell r="B5493" t="str">
            <v>100PATP0001</v>
          </cell>
          <cell r="C5493" t="str">
            <v>MOBILE "ERICSON" NH238</v>
          </cell>
          <cell r="D5493" t="str">
            <v>26 ก.ค. 41</v>
          </cell>
          <cell r="E5493">
            <v>14500</v>
          </cell>
          <cell r="F5493">
            <v>0</v>
          </cell>
          <cell r="G5493">
            <v>20</v>
          </cell>
          <cell r="H5493">
            <v>4163.3</v>
          </cell>
          <cell r="I5493">
            <v>4163.3</v>
          </cell>
          <cell r="J5493">
            <v>10336.700000000001</v>
          </cell>
          <cell r="K5493" t="str">
            <v>PA</v>
          </cell>
        </row>
        <row r="5494">
          <cell r="A5494" t="str">
            <v>110800000</v>
          </cell>
          <cell r="B5494" t="str">
            <v>100PATP0002</v>
          </cell>
          <cell r="C5494" t="str">
            <v>MOBILE "ERICSON" NH238</v>
          </cell>
          <cell r="D5494" t="str">
            <v>26 ก.ค. 41</v>
          </cell>
          <cell r="E5494">
            <v>14500</v>
          </cell>
          <cell r="F5494">
            <v>0</v>
          </cell>
          <cell r="G5494">
            <v>20</v>
          </cell>
          <cell r="H5494">
            <v>4163.3</v>
          </cell>
          <cell r="I5494">
            <v>4163.3</v>
          </cell>
          <cell r="J5494">
            <v>10336.700000000001</v>
          </cell>
          <cell r="K5494" t="str">
            <v>PA</v>
          </cell>
        </row>
        <row r="5495">
          <cell r="A5495" t="str">
            <v>110800000</v>
          </cell>
          <cell r="B5495" t="str">
            <v>100PATP0003</v>
          </cell>
          <cell r="C5495" t="str">
            <v>MOBILE "ERICSON" NH238</v>
          </cell>
          <cell r="D5495" t="str">
            <v>26 ก.ค. 41</v>
          </cell>
          <cell r="E5495">
            <v>14500</v>
          </cell>
          <cell r="F5495">
            <v>0</v>
          </cell>
          <cell r="G5495">
            <v>20</v>
          </cell>
          <cell r="H5495">
            <v>4163.3</v>
          </cell>
          <cell r="I5495">
            <v>4163.3</v>
          </cell>
          <cell r="J5495">
            <v>10336.700000000001</v>
          </cell>
          <cell r="K5495" t="str">
            <v>PA</v>
          </cell>
        </row>
        <row r="5496">
          <cell r="A5496" t="str">
            <v>110800000</v>
          </cell>
          <cell r="B5496" t="str">
            <v>100PATP0004</v>
          </cell>
          <cell r="C5496" t="str">
            <v>MOBILE "ERICSON" NH238</v>
          </cell>
          <cell r="D5496" t="str">
            <v>26 ก.ค. 41</v>
          </cell>
          <cell r="E5496">
            <v>14500</v>
          </cell>
          <cell r="F5496">
            <v>0</v>
          </cell>
          <cell r="G5496">
            <v>20</v>
          </cell>
          <cell r="H5496">
            <v>4163.3</v>
          </cell>
          <cell r="I5496">
            <v>4163.3</v>
          </cell>
          <cell r="J5496">
            <v>10336.700000000001</v>
          </cell>
          <cell r="K5496" t="str">
            <v>PA</v>
          </cell>
        </row>
        <row r="5497">
          <cell r="A5497" t="str">
            <v>110800000</v>
          </cell>
          <cell r="B5497" t="str">
            <v>100PATP0005</v>
          </cell>
          <cell r="C5497" t="str">
            <v>MOBILE "ERICSON" NH238</v>
          </cell>
          <cell r="D5497" t="str">
            <v>26 ก.ค. 41</v>
          </cell>
          <cell r="E5497">
            <v>14500</v>
          </cell>
          <cell r="F5497">
            <v>0</v>
          </cell>
          <cell r="G5497">
            <v>20</v>
          </cell>
          <cell r="H5497">
            <v>4163.3</v>
          </cell>
          <cell r="I5497">
            <v>4163.3</v>
          </cell>
          <cell r="J5497">
            <v>10336.700000000001</v>
          </cell>
          <cell r="K5497" t="str">
            <v>PA</v>
          </cell>
        </row>
        <row r="5498">
          <cell r="A5498" t="str">
            <v>110800000</v>
          </cell>
          <cell r="B5498" t="str">
            <v>100PATP0006</v>
          </cell>
          <cell r="C5498" t="str">
            <v>MOBILE "ERICSON" NH238</v>
          </cell>
          <cell r="D5498" t="str">
            <v>26 ก.ค. 41</v>
          </cell>
          <cell r="E5498">
            <v>14500</v>
          </cell>
          <cell r="F5498">
            <v>0</v>
          </cell>
          <cell r="G5498">
            <v>20</v>
          </cell>
          <cell r="H5498">
            <v>4163.3</v>
          </cell>
          <cell r="I5498">
            <v>4163.3</v>
          </cell>
          <cell r="J5498">
            <v>10336.700000000001</v>
          </cell>
          <cell r="K5498" t="str">
            <v>PA</v>
          </cell>
        </row>
        <row r="5499">
          <cell r="A5499" t="str">
            <v>110800000</v>
          </cell>
          <cell r="B5499" t="str">
            <v>100PATP0007</v>
          </cell>
          <cell r="C5499" t="str">
            <v>MOBILE "ERICSON" NH238</v>
          </cell>
          <cell r="D5499" t="str">
            <v>26 ก.ค. 41</v>
          </cell>
          <cell r="E5499">
            <v>14500</v>
          </cell>
          <cell r="F5499">
            <v>0</v>
          </cell>
          <cell r="G5499">
            <v>20</v>
          </cell>
          <cell r="H5499">
            <v>4163.3</v>
          </cell>
          <cell r="I5499">
            <v>4163.3</v>
          </cell>
          <cell r="J5499">
            <v>10336.700000000001</v>
          </cell>
          <cell r="K5499" t="str">
            <v>PA</v>
          </cell>
        </row>
        <row r="5500">
          <cell r="A5500" t="str">
            <v>110800000</v>
          </cell>
          <cell r="B5500" t="str">
            <v>100PATP0008</v>
          </cell>
          <cell r="C5500" t="str">
            <v>MOBILE "ERICSON" NH238</v>
          </cell>
          <cell r="D5500" t="str">
            <v>26 ก.ค. 41</v>
          </cell>
          <cell r="E5500">
            <v>14500</v>
          </cell>
          <cell r="F5500">
            <v>0</v>
          </cell>
          <cell r="G5500">
            <v>20</v>
          </cell>
          <cell r="H5500">
            <v>4163.3</v>
          </cell>
          <cell r="I5500">
            <v>4163.3</v>
          </cell>
          <cell r="J5500">
            <v>10336.700000000001</v>
          </cell>
          <cell r="K5500" t="str">
            <v>PA</v>
          </cell>
        </row>
        <row r="5501">
          <cell r="A5501" t="str">
            <v>110800000</v>
          </cell>
          <cell r="B5501" t="str">
            <v>100PATP0009</v>
          </cell>
          <cell r="C5501" t="str">
            <v>MOBILE "ERICSON" NH238</v>
          </cell>
          <cell r="D5501" t="str">
            <v>21 พ.ย. 41</v>
          </cell>
          <cell r="E5501">
            <v>13500</v>
          </cell>
          <cell r="F5501">
            <v>0</v>
          </cell>
          <cell r="G5501">
            <v>20</v>
          </cell>
          <cell r="H5501">
            <v>3003.33</v>
          </cell>
          <cell r="I5501">
            <v>3003.33</v>
          </cell>
          <cell r="J5501">
            <v>10496.67</v>
          </cell>
          <cell r="K5501" t="str">
            <v>PA</v>
          </cell>
        </row>
        <row r="5502">
          <cell r="A5502" t="str">
            <v>110800000</v>
          </cell>
          <cell r="B5502" t="str">
            <v>100PATP0010</v>
          </cell>
          <cell r="C5502" t="str">
            <v>MOBILE "ERICSON" NH238</v>
          </cell>
          <cell r="D5502" t="str">
            <v>21 พ.ย. 41</v>
          </cell>
          <cell r="E5502">
            <v>13500</v>
          </cell>
          <cell r="F5502">
            <v>0</v>
          </cell>
          <cell r="G5502">
            <v>20</v>
          </cell>
          <cell r="H5502">
            <v>3003.33</v>
          </cell>
          <cell r="I5502">
            <v>3003.33</v>
          </cell>
          <cell r="J5502">
            <v>10496.67</v>
          </cell>
          <cell r="K5502" t="str">
            <v>PA</v>
          </cell>
        </row>
        <row r="5503">
          <cell r="A5503" t="str">
            <v>110800000</v>
          </cell>
          <cell r="B5503" t="str">
            <v>100PATP0011</v>
          </cell>
          <cell r="C5503" t="str">
            <v>MOBILE "ERICSON" NH238</v>
          </cell>
          <cell r="D5503" t="str">
            <v>21 พ.ย. 41</v>
          </cell>
          <cell r="E5503">
            <v>13500</v>
          </cell>
          <cell r="F5503">
            <v>0</v>
          </cell>
          <cell r="G5503">
            <v>20</v>
          </cell>
          <cell r="H5503">
            <v>3003.33</v>
          </cell>
          <cell r="I5503">
            <v>3003.33</v>
          </cell>
          <cell r="J5503">
            <v>10496.67</v>
          </cell>
          <cell r="K5503" t="str">
            <v>PA</v>
          </cell>
        </row>
        <row r="5504">
          <cell r="A5504" t="str">
            <v>110800000</v>
          </cell>
          <cell r="B5504" t="str">
            <v>100PATP0012</v>
          </cell>
          <cell r="C5504" t="str">
            <v>MOBILE "ERICSON" NH238</v>
          </cell>
          <cell r="D5504" t="str">
            <v>21 พ.ย. 41</v>
          </cell>
          <cell r="E5504">
            <v>13500</v>
          </cell>
          <cell r="F5504">
            <v>0</v>
          </cell>
          <cell r="G5504">
            <v>20</v>
          </cell>
          <cell r="H5504">
            <v>3003.33</v>
          </cell>
          <cell r="I5504">
            <v>3003.33</v>
          </cell>
          <cell r="J5504">
            <v>10496.67</v>
          </cell>
          <cell r="K5504" t="str">
            <v>PA</v>
          </cell>
        </row>
        <row r="5505">
          <cell r="A5505" t="str">
            <v>110800000</v>
          </cell>
          <cell r="B5505" t="str">
            <v>100SEFH006</v>
          </cell>
          <cell r="C5505" t="str">
            <v>โทรศัพท์มือถือ</v>
          </cell>
          <cell r="D5505" t="str">
            <v>3 ส.ค. 42</v>
          </cell>
          <cell r="E5505">
            <v>16700.93</v>
          </cell>
          <cell r="F5505">
            <v>0</v>
          </cell>
          <cell r="G5505">
            <v>20</v>
          </cell>
          <cell r="H5505">
            <v>1381.84</v>
          </cell>
          <cell r="I5505">
            <v>1381.84</v>
          </cell>
          <cell r="J5505">
            <v>15319.09</v>
          </cell>
          <cell r="K5505" t="str">
            <v>SE</v>
          </cell>
        </row>
        <row r="5506">
          <cell r="A5506" t="str">
            <v>110800000</v>
          </cell>
          <cell r="B5506" t="str">
            <v>101C2A50001</v>
          </cell>
          <cell r="C5506" t="str">
            <v>โทรศัพท์สายเดี่ยวสีแดง</v>
          </cell>
          <cell r="D5506" t="str">
            <v>2 ต.ค. 41</v>
          </cell>
          <cell r="E5506">
            <v>800</v>
          </cell>
          <cell r="F5506">
            <v>0</v>
          </cell>
          <cell r="G5506">
            <v>20</v>
          </cell>
          <cell r="H5506">
            <v>199.89</v>
          </cell>
          <cell r="I5506">
            <v>199.89</v>
          </cell>
          <cell r="J5506">
            <v>600.11</v>
          </cell>
          <cell r="K5506" t="str">
            <v>101</v>
          </cell>
        </row>
        <row r="5507">
          <cell r="A5507" t="str">
            <v>110800000</v>
          </cell>
          <cell r="B5507" t="str">
            <v>101C2A50002</v>
          </cell>
          <cell r="C5507" t="str">
            <v>โทรศัพท์สายเดี่ยวสีแดง</v>
          </cell>
          <cell r="D5507" t="str">
            <v>2 ต.ค. 41</v>
          </cell>
          <cell r="E5507">
            <v>800</v>
          </cell>
          <cell r="F5507">
            <v>0</v>
          </cell>
          <cell r="G5507">
            <v>20</v>
          </cell>
          <cell r="H5507">
            <v>199.89</v>
          </cell>
          <cell r="I5507">
            <v>199.89</v>
          </cell>
          <cell r="J5507">
            <v>600.11</v>
          </cell>
          <cell r="K5507" t="str">
            <v>101</v>
          </cell>
        </row>
        <row r="5508">
          <cell r="A5508" t="str">
            <v>110800000</v>
          </cell>
          <cell r="B5508" t="str">
            <v>101C2A50003</v>
          </cell>
          <cell r="C5508" t="str">
            <v>โทรศัพท์สายเดี่ยวสีแดง</v>
          </cell>
          <cell r="D5508" t="str">
            <v>2 ต.ค. 41</v>
          </cell>
          <cell r="E5508">
            <v>800</v>
          </cell>
          <cell r="F5508">
            <v>0</v>
          </cell>
          <cell r="G5508">
            <v>20</v>
          </cell>
          <cell r="H5508">
            <v>199.89</v>
          </cell>
          <cell r="I5508">
            <v>199.89</v>
          </cell>
          <cell r="J5508">
            <v>600.11</v>
          </cell>
          <cell r="K5508" t="str">
            <v>101</v>
          </cell>
        </row>
        <row r="5509">
          <cell r="A5509" t="str">
            <v>110800000</v>
          </cell>
          <cell r="B5509" t="str">
            <v>101C2FX0001</v>
          </cell>
          <cell r="C5509" t="str">
            <v>เครื่องโทรสาร</v>
          </cell>
          <cell r="D5509" t="str">
            <v>2 พ.ย. 41</v>
          </cell>
          <cell r="E5509">
            <v>6000</v>
          </cell>
          <cell r="F5509">
            <v>0</v>
          </cell>
          <cell r="G5509">
            <v>20</v>
          </cell>
          <cell r="H5509">
            <v>1397.27</v>
          </cell>
          <cell r="I5509">
            <v>1397.27</v>
          </cell>
          <cell r="J5509">
            <v>4602.7299999999996</v>
          </cell>
          <cell r="K5509" t="str">
            <v>101</v>
          </cell>
        </row>
        <row r="5510">
          <cell r="A5510" t="str">
            <v>110800000</v>
          </cell>
          <cell r="B5510" t="str">
            <v>102C2A50001</v>
          </cell>
          <cell r="C5510" t="str">
            <v>โทรศัพท์สายเดี่ยวสีแดง</v>
          </cell>
          <cell r="D5510" t="str">
            <v>2 ต.ค. 41</v>
          </cell>
          <cell r="E5510">
            <v>800</v>
          </cell>
          <cell r="F5510">
            <v>0</v>
          </cell>
          <cell r="G5510">
            <v>20</v>
          </cell>
          <cell r="H5510">
            <v>199.89</v>
          </cell>
          <cell r="I5510">
            <v>199.89</v>
          </cell>
          <cell r="J5510">
            <v>600.11</v>
          </cell>
          <cell r="K5510" t="str">
            <v>102</v>
          </cell>
        </row>
        <row r="5511">
          <cell r="A5511" t="str">
            <v>110800000</v>
          </cell>
          <cell r="B5511" t="str">
            <v>102C2A50002</v>
          </cell>
          <cell r="C5511" t="str">
            <v>โทรศัพท์สายเดี่ยวสีแดง</v>
          </cell>
          <cell r="D5511" t="str">
            <v>2 ต.ค. 41</v>
          </cell>
          <cell r="E5511">
            <v>800</v>
          </cell>
          <cell r="F5511">
            <v>0</v>
          </cell>
          <cell r="G5511">
            <v>20</v>
          </cell>
          <cell r="H5511">
            <v>199.89</v>
          </cell>
          <cell r="I5511">
            <v>199.89</v>
          </cell>
          <cell r="J5511">
            <v>600.11</v>
          </cell>
          <cell r="K5511" t="str">
            <v>102</v>
          </cell>
        </row>
        <row r="5512">
          <cell r="A5512" t="str">
            <v>110800000</v>
          </cell>
          <cell r="B5512" t="str">
            <v>102C2A50003</v>
          </cell>
          <cell r="C5512" t="str">
            <v>โทรศัพท์สายเดี่ยวสีแดง</v>
          </cell>
          <cell r="D5512" t="str">
            <v>2 ต.ค. 41</v>
          </cell>
          <cell r="E5512">
            <v>800</v>
          </cell>
          <cell r="F5512">
            <v>0</v>
          </cell>
          <cell r="G5512">
            <v>20</v>
          </cell>
          <cell r="H5512">
            <v>199.89</v>
          </cell>
          <cell r="I5512">
            <v>199.89</v>
          </cell>
          <cell r="J5512">
            <v>600.11</v>
          </cell>
          <cell r="K5512" t="str">
            <v>102</v>
          </cell>
        </row>
        <row r="5513">
          <cell r="A5513" t="str">
            <v>110800000</v>
          </cell>
          <cell r="B5513" t="str">
            <v>102C2FH010</v>
          </cell>
          <cell r="C5513" t="str">
            <v>อุปกรณ์สือสาร</v>
          </cell>
          <cell r="D5513" t="str">
            <v>20 ส.ค. 42</v>
          </cell>
          <cell r="E5513">
            <v>3500</v>
          </cell>
          <cell r="F5513">
            <v>0</v>
          </cell>
          <cell r="G5513">
            <v>20</v>
          </cell>
          <cell r="H5513">
            <v>256.97000000000003</v>
          </cell>
          <cell r="I5513">
            <v>256.97000000000003</v>
          </cell>
          <cell r="J5513">
            <v>3243.03</v>
          </cell>
          <cell r="K5513" t="str">
            <v>102</v>
          </cell>
        </row>
        <row r="5514">
          <cell r="A5514" t="str">
            <v>110800000</v>
          </cell>
          <cell r="B5514" t="str">
            <v>102C2FH011</v>
          </cell>
          <cell r="C5514" t="str">
            <v>อุปกรณ์สือสาร</v>
          </cell>
          <cell r="D5514" t="str">
            <v>20 ส.ค. 42</v>
          </cell>
          <cell r="E5514">
            <v>3500</v>
          </cell>
          <cell r="F5514">
            <v>0</v>
          </cell>
          <cell r="G5514">
            <v>20</v>
          </cell>
          <cell r="H5514">
            <v>256.97000000000003</v>
          </cell>
          <cell r="I5514">
            <v>256.97000000000003</v>
          </cell>
          <cell r="J5514">
            <v>3243.03</v>
          </cell>
          <cell r="K5514" t="str">
            <v>102</v>
          </cell>
        </row>
        <row r="5515">
          <cell r="A5515" t="str">
            <v>110800000</v>
          </cell>
          <cell r="B5515" t="str">
            <v>102C2FX0001</v>
          </cell>
          <cell r="C5515" t="str">
            <v>เครื่องโทรสาร</v>
          </cell>
          <cell r="D5515" t="str">
            <v>2 พ.ย. 41</v>
          </cell>
          <cell r="E5515">
            <v>6000</v>
          </cell>
          <cell r="F5515">
            <v>0</v>
          </cell>
          <cell r="G5515">
            <v>20</v>
          </cell>
          <cell r="H5515">
            <v>1397.27</v>
          </cell>
          <cell r="I5515">
            <v>1397.27</v>
          </cell>
          <cell r="J5515">
            <v>4602.7299999999996</v>
          </cell>
          <cell r="K5515" t="str">
            <v>102</v>
          </cell>
        </row>
        <row r="5516">
          <cell r="A5516" t="str">
            <v>110800000</v>
          </cell>
          <cell r="B5516" t="str">
            <v>102C2TH0001</v>
          </cell>
          <cell r="C5516" t="str">
            <v>ค่าติดตั้งโทรศัพท์</v>
          </cell>
          <cell r="D5516" t="str">
            <v>18 มี.ค. 42</v>
          </cell>
          <cell r="E5516">
            <v>3350</v>
          </cell>
          <cell r="F5516">
            <v>0</v>
          </cell>
          <cell r="G5516">
            <v>20</v>
          </cell>
          <cell r="H5516">
            <v>530.48</v>
          </cell>
          <cell r="I5516">
            <v>530.48</v>
          </cell>
          <cell r="J5516">
            <v>2819.52</v>
          </cell>
          <cell r="K5516" t="str">
            <v>102</v>
          </cell>
        </row>
        <row r="5517">
          <cell r="A5517" t="str">
            <v>110800000</v>
          </cell>
          <cell r="B5517" t="str">
            <v>102C2TH0002</v>
          </cell>
          <cell r="C5517" t="str">
            <v>ค่าติดตั้งโทรศัพท์</v>
          </cell>
          <cell r="D5517" t="str">
            <v>18 มี.ค. 42</v>
          </cell>
          <cell r="E5517">
            <v>3350</v>
          </cell>
          <cell r="F5517">
            <v>0</v>
          </cell>
          <cell r="G5517">
            <v>20</v>
          </cell>
          <cell r="H5517">
            <v>530.48</v>
          </cell>
          <cell r="I5517">
            <v>530.48</v>
          </cell>
          <cell r="J5517">
            <v>2819.52</v>
          </cell>
          <cell r="K5517" t="str">
            <v>102</v>
          </cell>
        </row>
        <row r="5518">
          <cell r="A5518" t="str">
            <v>110800000</v>
          </cell>
          <cell r="B5518" t="str">
            <v>102C2TH0003</v>
          </cell>
          <cell r="C5518" t="str">
            <v>ค่าติดตั้งโทรศัพท์</v>
          </cell>
          <cell r="D5518" t="str">
            <v>18 มี.ค. 42</v>
          </cell>
          <cell r="E5518">
            <v>3350</v>
          </cell>
          <cell r="F5518">
            <v>0</v>
          </cell>
          <cell r="G5518">
            <v>20</v>
          </cell>
          <cell r="H5518">
            <v>530.48</v>
          </cell>
          <cell r="I5518">
            <v>530.48</v>
          </cell>
          <cell r="J5518">
            <v>2819.52</v>
          </cell>
          <cell r="K5518" t="str">
            <v>102</v>
          </cell>
        </row>
        <row r="5519">
          <cell r="A5519" t="str">
            <v>110800000</v>
          </cell>
          <cell r="B5519" t="str">
            <v>103C2A50001</v>
          </cell>
          <cell r="C5519" t="str">
            <v>โทรศัพท์สายเดี่ยวสีแดง</v>
          </cell>
          <cell r="D5519" t="str">
            <v>2 ต.ค. 41</v>
          </cell>
          <cell r="E5519">
            <v>800</v>
          </cell>
          <cell r="F5519">
            <v>0</v>
          </cell>
          <cell r="G5519">
            <v>20</v>
          </cell>
          <cell r="H5519">
            <v>199.89</v>
          </cell>
          <cell r="I5519">
            <v>199.89</v>
          </cell>
          <cell r="J5519">
            <v>600.11</v>
          </cell>
          <cell r="K5519" t="str">
            <v>103</v>
          </cell>
        </row>
        <row r="5520">
          <cell r="A5520" t="str">
            <v>110800000</v>
          </cell>
          <cell r="B5520" t="str">
            <v>103C2A50002</v>
          </cell>
          <cell r="C5520" t="str">
            <v>โทรศัพท์สายเดี่ยวสีแดง</v>
          </cell>
          <cell r="D5520" t="str">
            <v>2 ต.ค. 41</v>
          </cell>
          <cell r="E5520">
            <v>800</v>
          </cell>
          <cell r="F5520">
            <v>0</v>
          </cell>
          <cell r="G5520">
            <v>20</v>
          </cell>
          <cell r="H5520">
            <v>199.89</v>
          </cell>
          <cell r="I5520">
            <v>199.89</v>
          </cell>
          <cell r="J5520">
            <v>600.11</v>
          </cell>
          <cell r="K5520" t="str">
            <v>103</v>
          </cell>
        </row>
        <row r="5521">
          <cell r="A5521" t="str">
            <v>110800000</v>
          </cell>
          <cell r="B5521" t="str">
            <v>103C2A50003</v>
          </cell>
          <cell r="C5521" t="str">
            <v>โทรศัพท์สายเดี่ยวสีแดง</v>
          </cell>
          <cell r="D5521" t="str">
            <v>2 ต.ค. 41</v>
          </cell>
          <cell r="E5521">
            <v>800</v>
          </cell>
          <cell r="F5521">
            <v>0</v>
          </cell>
          <cell r="G5521">
            <v>20</v>
          </cell>
          <cell r="H5521">
            <v>199.89</v>
          </cell>
          <cell r="I5521">
            <v>199.89</v>
          </cell>
          <cell r="J5521">
            <v>600.11</v>
          </cell>
          <cell r="K5521" t="str">
            <v>103</v>
          </cell>
        </row>
        <row r="5522">
          <cell r="A5522" t="str">
            <v>110800000</v>
          </cell>
          <cell r="B5522" t="str">
            <v>103C2FX0001</v>
          </cell>
          <cell r="C5522" t="str">
            <v>เครื่องโทรสาร</v>
          </cell>
          <cell r="D5522" t="str">
            <v>13 พ.ย. 41</v>
          </cell>
          <cell r="E5522">
            <v>5727.27</v>
          </cell>
          <cell r="F5522">
            <v>0</v>
          </cell>
          <cell r="G5522">
            <v>20</v>
          </cell>
          <cell r="H5522">
            <v>1299.28</v>
          </cell>
          <cell r="I5522">
            <v>1299.28</v>
          </cell>
          <cell r="J5522">
            <v>4427.99</v>
          </cell>
          <cell r="K5522" t="str">
            <v>103</v>
          </cell>
        </row>
        <row r="5523">
          <cell r="A5523" t="str">
            <v>110800000</v>
          </cell>
          <cell r="B5523" t="str">
            <v>200C1TH0001</v>
          </cell>
          <cell r="C5523" t="str">
            <v>โทรศัพท์มือ</v>
          </cell>
          <cell r="D5523" t="str">
            <v>26 ส.ค. 42</v>
          </cell>
          <cell r="E5523">
            <v>16822.43</v>
          </cell>
          <cell r="F5523">
            <v>0</v>
          </cell>
          <cell r="G5523">
            <v>20</v>
          </cell>
          <cell r="H5523">
            <v>1179.8699999999999</v>
          </cell>
          <cell r="I5523">
            <v>1179.8699999999999</v>
          </cell>
          <cell r="J5523">
            <v>15642.56</v>
          </cell>
          <cell r="K5523" t="str">
            <v>200</v>
          </cell>
        </row>
        <row r="5524">
          <cell r="A5524" t="str">
            <v>110800000</v>
          </cell>
          <cell r="B5524" t="str">
            <v>200C2A50001</v>
          </cell>
          <cell r="C5524" t="str">
            <v>โทรศัพท์สายเดี่ยวสีแดง</v>
          </cell>
          <cell r="D5524" t="str">
            <v>2 ต.ค. 41</v>
          </cell>
          <cell r="E5524">
            <v>800</v>
          </cell>
          <cell r="F5524">
            <v>0</v>
          </cell>
          <cell r="G5524">
            <v>20</v>
          </cell>
          <cell r="H5524">
            <v>199.89</v>
          </cell>
          <cell r="I5524">
            <v>199.89</v>
          </cell>
          <cell r="J5524">
            <v>600.11</v>
          </cell>
          <cell r="K5524" t="str">
            <v>200</v>
          </cell>
        </row>
        <row r="5525">
          <cell r="A5525" t="str">
            <v>110800000</v>
          </cell>
          <cell r="B5525" t="str">
            <v>200C2A50002</v>
          </cell>
          <cell r="C5525" t="str">
            <v>โทรศัพท์สายเดี่ยวสีแดง</v>
          </cell>
          <cell r="D5525" t="str">
            <v>2 ต.ค. 41</v>
          </cell>
          <cell r="E5525">
            <v>800</v>
          </cell>
          <cell r="F5525">
            <v>0</v>
          </cell>
          <cell r="G5525">
            <v>20</v>
          </cell>
          <cell r="H5525">
            <v>199.89</v>
          </cell>
          <cell r="I5525">
            <v>199.89</v>
          </cell>
          <cell r="J5525">
            <v>600.11</v>
          </cell>
          <cell r="K5525" t="str">
            <v>200</v>
          </cell>
        </row>
        <row r="5526">
          <cell r="A5526" t="str">
            <v>110800000</v>
          </cell>
          <cell r="B5526" t="str">
            <v>200C2A50003</v>
          </cell>
          <cell r="C5526" t="str">
            <v>โทรศัพท์สายเดี่ยวสีแดง</v>
          </cell>
          <cell r="D5526" t="str">
            <v>2 ต.ค. 41</v>
          </cell>
          <cell r="E5526">
            <v>800</v>
          </cell>
          <cell r="F5526">
            <v>0</v>
          </cell>
          <cell r="G5526">
            <v>20</v>
          </cell>
          <cell r="H5526">
            <v>199.89</v>
          </cell>
          <cell r="I5526">
            <v>199.89</v>
          </cell>
          <cell r="J5526">
            <v>600.11</v>
          </cell>
          <cell r="K5526" t="str">
            <v>200</v>
          </cell>
        </row>
        <row r="5527">
          <cell r="A5527" t="str">
            <v>110800000</v>
          </cell>
          <cell r="B5527" t="str">
            <v>200C2A50004</v>
          </cell>
          <cell r="C5527" t="str">
            <v>โทรศัพท์สายเดี่ยวสีแดง</v>
          </cell>
          <cell r="D5527" t="str">
            <v>2 ต.ค. 41</v>
          </cell>
          <cell r="E5527">
            <v>800</v>
          </cell>
          <cell r="F5527">
            <v>0</v>
          </cell>
          <cell r="G5527">
            <v>20</v>
          </cell>
          <cell r="H5527">
            <v>199.89</v>
          </cell>
          <cell r="I5527">
            <v>199.89</v>
          </cell>
          <cell r="J5527">
            <v>600.11</v>
          </cell>
          <cell r="K5527" t="str">
            <v>200</v>
          </cell>
        </row>
        <row r="5528">
          <cell r="A5528" t="str">
            <v>110800000</v>
          </cell>
          <cell r="B5528" t="str">
            <v>200C2A50005</v>
          </cell>
          <cell r="C5528" t="str">
            <v>โทรศัพท์สายเดี่ยวสีแดง</v>
          </cell>
          <cell r="D5528" t="str">
            <v>2 ต.ค. 41</v>
          </cell>
          <cell r="E5528">
            <v>800</v>
          </cell>
          <cell r="F5528">
            <v>0</v>
          </cell>
          <cell r="G5528">
            <v>20</v>
          </cell>
          <cell r="H5528">
            <v>199.89</v>
          </cell>
          <cell r="I5528">
            <v>199.89</v>
          </cell>
          <cell r="J5528">
            <v>600.11</v>
          </cell>
          <cell r="K5528" t="str">
            <v>200</v>
          </cell>
        </row>
        <row r="5529">
          <cell r="A5529" t="str">
            <v>110800000</v>
          </cell>
          <cell r="B5529" t="str">
            <v>200C2FH0001</v>
          </cell>
          <cell r="C5529" t="str">
            <v>แท่น</v>
          </cell>
          <cell r="D5529" t="str">
            <v>26 ส.ค. 42</v>
          </cell>
          <cell r="E5529">
            <v>800</v>
          </cell>
          <cell r="F5529">
            <v>0</v>
          </cell>
          <cell r="G5529">
            <v>20</v>
          </cell>
          <cell r="H5529">
            <v>56.11</v>
          </cell>
          <cell r="I5529">
            <v>56.11</v>
          </cell>
          <cell r="J5529">
            <v>743.89</v>
          </cell>
          <cell r="K5529" t="str">
            <v>200</v>
          </cell>
        </row>
        <row r="5530">
          <cell r="A5530" t="str">
            <v>110800000</v>
          </cell>
          <cell r="B5530" t="str">
            <v>200C2FX0001</v>
          </cell>
          <cell r="C5530" t="str">
            <v>เครื่องโทรสาร</v>
          </cell>
          <cell r="D5530" t="str">
            <v>6 พ.ย. 41</v>
          </cell>
          <cell r="E5530">
            <v>5727.27</v>
          </cell>
          <cell r="F5530">
            <v>0</v>
          </cell>
          <cell r="G5530">
            <v>20</v>
          </cell>
          <cell r="H5530">
            <v>1321.25</v>
          </cell>
          <cell r="I5530">
            <v>1321.25</v>
          </cell>
          <cell r="J5530">
            <v>4406.0200000000004</v>
          </cell>
          <cell r="K5530" t="str">
            <v>200</v>
          </cell>
        </row>
        <row r="5531">
          <cell r="A5531" t="str">
            <v>110800000</v>
          </cell>
          <cell r="B5531" t="str">
            <v>200C2IT002</v>
          </cell>
          <cell r="C5531" t="str">
            <v>ค่าอุปกรณ์เครือข่าย</v>
          </cell>
          <cell r="D5531" t="str">
            <v>23 เม.ย. 42</v>
          </cell>
          <cell r="E5531">
            <v>131022.22</v>
          </cell>
          <cell r="F5531">
            <v>0</v>
          </cell>
          <cell r="G5531">
            <v>20</v>
          </cell>
          <cell r="H5531">
            <v>18163.61</v>
          </cell>
          <cell r="I5531">
            <v>18163.61</v>
          </cell>
          <cell r="J5531">
            <v>112858.61</v>
          </cell>
          <cell r="K5531" t="str">
            <v>200</v>
          </cell>
        </row>
        <row r="5532">
          <cell r="A5532" t="str">
            <v>110800000</v>
          </cell>
          <cell r="B5532" t="str">
            <v>200C2TH0001</v>
          </cell>
          <cell r="C5532" t="str">
            <v>ค่าติดตั้ง Frame Relay</v>
          </cell>
          <cell r="D5532" t="str">
            <v>5 มี.ค. 42</v>
          </cell>
          <cell r="E5532">
            <v>12500</v>
          </cell>
          <cell r="F5532">
            <v>0</v>
          </cell>
          <cell r="G5532">
            <v>20</v>
          </cell>
          <cell r="H5532">
            <v>2068.5</v>
          </cell>
          <cell r="I5532">
            <v>2068.5</v>
          </cell>
          <cell r="J5532">
            <v>10431.5</v>
          </cell>
          <cell r="K5532" t="str">
            <v>200</v>
          </cell>
        </row>
        <row r="5533">
          <cell r="A5533" t="str">
            <v>110800000</v>
          </cell>
          <cell r="B5533" t="str">
            <v>201C2A5000</v>
          </cell>
          <cell r="C5533" t="str">
            <v>โทรศัพท์สายเดียว PS2500</v>
          </cell>
          <cell r="D5533" t="str">
            <v>11 ก.ค. 41</v>
          </cell>
          <cell r="E5533">
            <v>1047</v>
          </cell>
          <cell r="F5533">
            <v>0</v>
          </cell>
          <cell r="G5533">
            <v>20</v>
          </cell>
          <cell r="H5533">
            <v>309.17</v>
          </cell>
          <cell r="I5533">
            <v>309.17</v>
          </cell>
          <cell r="J5533">
            <v>737.83</v>
          </cell>
          <cell r="K5533" t="str">
            <v>201</v>
          </cell>
        </row>
        <row r="5534">
          <cell r="A5534" t="str">
            <v>110800000</v>
          </cell>
          <cell r="B5534" t="str">
            <v>201C2A5001</v>
          </cell>
          <cell r="C5534" t="str">
            <v>โทรศัพท์สายเดียว PS2500</v>
          </cell>
          <cell r="D5534" t="str">
            <v>11 ก.ค. 41</v>
          </cell>
          <cell r="E5534">
            <v>1047</v>
          </cell>
          <cell r="F5534">
            <v>0</v>
          </cell>
          <cell r="G5534">
            <v>20</v>
          </cell>
          <cell r="H5534">
            <v>309.17</v>
          </cell>
          <cell r="I5534">
            <v>309.17</v>
          </cell>
          <cell r="J5534">
            <v>737.83</v>
          </cell>
          <cell r="K5534" t="str">
            <v>201</v>
          </cell>
        </row>
        <row r="5535">
          <cell r="A5535" t="str">
            <v>110800000</v>
          </cell>
          <cell r="B5535" t="str">
            <v>201C2A5002</v>
          </cell>
          <cell r="C5535" t="str">
            <v>โทรศัพท์สายเดียว PS2500</v>
          </cell>
          <cell r="D5535" t="str">
            <v>11 ก.ค. 41</v>
          </cell>
          <cell r="E5535">
            <v>1047</v>
          </cell>
          <cell r="F5535">
            <v>0</v>
          </cell>
          <cell r="G5535">
            <v>20</v>
          </cell>
          <cell r="H5535">
            <v>309.17</v>
          </cell>
          <cell r="I5535">
            <v>309.17</v>
          </cell>
          <cell r="J5535">
            <v>737.83</v>
          </cell>
          <cell r="K5535" t="str">
            <v>201</v>
          </cell>
        </row>
        <row r="5536">
          <cell r="A5536" t="str">
            <v>110800000</v>
          </cell>
          <cell r="B5536" t="str">
            <v>201C2FX0001</v>
          </cell>
          <cell r="C5536" t="str">
            <v>เครื่องโทรสาร</v>
          </cell>
          <cell r="D5536" t="str">
            <v>18 ต.ค. 41</v>
          </cell>
          <cell r="E5536">
            <v>6000</v>
          </cell>
          <cell r="F5536">
            <v>0</v>
          </cell>
          <cell r="G5536">
            <v>20</v>
          </cell>
          <cell r="H5536">
            <v>1446.59</v>
          </cell>
          <cell r="I5536">
            <v>1446.59</v>
          </cell>
          <cell r="J5536">
            <v>4553.41</v>
          </cell>
          <cell r="K5536" t="str">
            <v>201</v>
          </cell>
        </row>
        <row r="5537">
          <cell r="A5537" t="str">
            <v>110800000</v>
          </cell>
          <cell r="B5537" t="str">
            <v>202C2A5000</v>
          </cell>
          <cell r="C5537" t="str">
            <v>โทรศัพท์สายเดียว PS2500</v>
          </cell>
          <cell r="D5537" t="str">
            <v>11 ก.ค. 41</v>
          </cell>
          <cell r="E5537">
            <v>1047</v>
          </cell>
          <cell r="F5537">
            <v>0</v>
          </cell>
          <cell r="G5537">
            <v>20</v>
          </cell>
          <cell r="H5537">
            <v>309.17</v>
          </cell>
          <cell r="I5537">
            <v>309.17</v>
          </cell>
          <cell r="J5537">
            <v>737.83</v>
          </cell>
          <cell r="K5537" t="str">
            <v>202</v>
          </cell>
        </row>
        <row r="5538">
          <cell r="A5538" t="str">
            <v>110800000</v>
          </cell>
          <cell r="B5538" t="str">
            <v>202C2A5001</v>
          </cell>
          <cell r="C5538" t="str">
            <v>โทรศัพท์สายเดียว PS2500</v>
          </cell>
          <cell r="D5538" t="str">
            <v>11 ก.ค. 41</v>
          </cell>
          <cell r="E5538">
            <v>1047</v>
          </cell>
          <cell r="F5538">
            <v>0</v>
          </cell>
          <cell r="G5538">
            <v>20</v>
          </cell>
          <cell r="H5538">
            <v>309.17</v>
          </cell>
          <cell r="I5538">
            <v>309.17</v>
          </cell>
          <cell r="J5538">
            <v>737.83</v>
          </cell>
          <cell r="K5538" t="str">
            <v>202</v>
          </cell>
        </row>
        <row r="5539">
          <cell r="A5539" t="str">
            <v>110800000</v>
          </cell>
          <cell r="B5539" t="str">
            <v>202C2A5002</v>
          </cell>
          <cell r="C5539" t="str">
            <v>โทรศัพท์สายเดียว PS2500</v>
          </cell>
          <cell r="D5539" t="str">
            <v>11 ก.ค. 41</v>
          </cell>
          <cell r="E5539">
            <v>1047</v>
          </cell>
          <cell r="F5539">
            <v>0</v>
          </cell>
          <cell r="G5539">
            <v>20</v>
          </cell>
          <cell r="H5539">
            <v>309.17</v>
          </cell>
          <cell r="I5539">
            <v>309.17</v>
          </cell>
          <cell r="J5539">
            <v>737.83</v>
          </cell>
          <cell r="K5539" t="str">
            <v>202</v>
          </cell>
        </row>
        <row r="5540">
          <cell r="A5540" t="str">
            <v>110800000</v>
          </cell>
          <cell r="B5540" t="str">
            <v>202C2FX0001</v>
          </cell>
          <cell r="C5540" t="str">
            <v>เครื่องโทรสาร</v>
          </cell>
          <cell r="D5540" t="str">
            <v>18 ต.ค. 41</v>
          </cell>
          <cell r="E5540">
            <v>6000</v>
          </cell>
          <cell r="F5540">
            <v>0</v>
          </cell>
          <cell r="G5540">
            <v>20</v>
          </cell>
          <cell r="H5540">
            <v>1446.59</v>
          </cell>
          <cell r="I5540">
            <v>1446.59</v>
          </cell>
          <cell r="J5540">
            <v>4553.41</v>
          </cell>
          <cell r="K5540" t="str">
            <v>202</v>
          </cell>
        </row>
        <row r="5541">
          <cell r="A5541" t="str">
            <v>110800000</v>
          </cell>
          <cell r="B5541" t="str">
            <v>203C2A50001</v>
          </cell>
          <cell r="C5541" t="str">
            <v>โทรศัพท์สายเดียว  PS2500</v>
          </cell>
          <cell r="D5541" t="str">
            <v>26 ส.ค. 41</v>
          </cell>
          <cell r="E5541">
            <v>912</v>
          </cell>
          <cell r="F5541">
            <v>0</v>
          </cell>
          <cell r="G5541">
            <v>20</v>
          </cell>
          <cell r="H5541">
            <v>246.34</v>
          </cell>
          <cell r="I5541">
            <v>246.34</v>
          </cell>
          <cell r="J5541">
            <v>665.66</v>
          </cell>
          <cell r="K5541" t="str">
            <v>203</v>
          </cell>
        </row>
        <row r="5542">
          <cell r="A5542" t="str">
            <v>110800000</v>
          </cell>
          <cell r="B5542" t="str">
            <v>203C2A50002</v>
          </cell>
          <cell r="C5542" t="str">
            <v>โทรศัพท์สายเดียว  PS2500</v>
          </cell>
          <cell r="D5542" t="str">
            <v>26 ส.ค. 41</v>
          </cell>
          <cell r="E5542">
            <v>912</v>
          </cell>
          <cell r="F5542">
            <v>0</v>
          </cell>
          <cell r="G5542">
            <v>20</v>
          </cell>
          <cell r="H5542">
            <v>246.34</v>
          </cell>
          <cell r="I5542">
            <v>246.34</v>
          </cell>
          <cell r="J5542">
            <v>665.66</v>
          </cell>
          <cell r="K5542" t="str">
            <v>203</v>
          </cell>
        </row>
        <row r="5543">
          <cell r="A5543" t="str">
            <v>110800000</v>
          </cell>
          <cell r="B5543" t="str">
            <v>203C2A50003</v>
          </cell>
          <cell r="C5543" t="str">
            <v>โทรศัพท์สายเดียว  PS2500</v>
          </cell>
          <cell r="D5543" t="str">
            <v>26 ส.ค. 41</v>
          </cell>
          <cell r="E5543">
            <v>912</v>
          </cell>
          <cell r="F5543">
            <v>0</v>
          </cell>
          <cell r="G5543">
            <v>20</v>
          </cell>
          <cell r="H5543">
            <v>246.34</v>
          </cell>
          <cell r="I5543">
            <v>246.34</v>
          </cell>
          <cell r="J5543">
            <v>665.66</v>
          </cell>
          <cell r="K5543" t="str">
            <v>203</v>
          </cell>
        </row>
        <row r="5544">
          <cell r="A5544" t="str">
            <v>110800000</v>
          </cell>
          <cell r="B5544" t="str">
            <v>203C2FX0001</v>
          </cell>
          <cell r="C5544" t="str">
            <v>เครื่องโทรสาร</v>
          </cell>
          <cell r="D5544" t="str">
            <v>18 ต.ค. 41</v>
          </cell>
          <cell r="E5544">
            <v>6000</v>
          </cell>
          <cell r="F5544">
            <v>0</v>
          </cell>
          <cell r="G5544">
            <v>20</v>
          </cell>
          <cell r="H5544">
            <v>1446.59</v>
          </cell>
          <cell r="I5544">
            <v>1446.59</v>
          </cell>
          <cell r="J5544">
            <v>4553.41</v>
          </cell>
          <cell r="K5544" t="str">
            <v>203</v>
          </cell>
        </row>
        <row r="5545">
          <cell r="A5545" t="str">
            <v>110800000</v>
          </cell>
          <cell r="B5545" t="str">
            <v>204C2A50001</v>
          </cell>
          <cell r="C5545" t="str">
            <v>โทรศัพท์สายเดี่ยวสีแดง</v>
          </cell>
          <cell r="D5545" t="str">
            <v>16 ต.ค. 41</v>
          </cell>
          <cell r="E5545">
            <v>800</v>
          </cell>
          <cell r="F5545">
            <v>0</v>
          </cell>
          <cell r="G5545">
            <v>20</v>
          </cell>
          <cell r="H5545">
            <v>193.75</v>
          </cell>
          <cell r="I5545">
            <v>193.75</v>
          </cell>
          <cell r="J5545">
            <v>606.25</v>
          </cell>
          <cell r="K5545" t="str">
            <v>204</v>
          </cell>
        </row>
        <row r="5546">
          <cell r="A5546" t="str">
            <v>110800000</v>
          </cell>
          <cell r="B5546" t="str">
            <v>204C2A50002</v>
          </cell>
          <cell r="C5546" t="str">
            <v>โทรศัพท์สายเดี่ยวสีแดง</v>
          </cell>
          <cell r="D5546" t="str">
            <v>16 ต.ค. 41</v>
          </cell>
          <cell r="E5546">
            <v>800</v>
          </cell>
          <cell r="F5546">
            <v>0</v>
          </cell>
          <cell r="G5546">
            <v>20</v>
          </cell>
          <cell r="H5546">
            <v>193.75</v>
          </cell>
          <cell r="I5546">
            <v>193.75</v>
          </cell>
          <cell r="J5546">
            <v>606.25</v>
          </cell>
          <cell r="K5546" t="str">
            <v>204</v>
          </cell>
        </row>
        <row r="5547">
          <cell r="A5547" t="str">
            <v>110800000</v>
          </cell>
          <cell r="B5547" t="str">
            <v>204C2A50003</v>
          </cell>
          <cell r="C5547" t="str">
            <v>โทรศัพท์สายเดี่ยวสีแดง</v>
          </cell>
          <cell r="D5547" t="str">
            <v>16 ต.ค. 41</v>
          </cell>
          <cell r="E5547">
            <v>800</v>
          </cell>
          <cell r="F5547">
            <v>0</v>
          </cell>
          <cell r="G5547">
            <v>20</v>
          </cell>
          <cell r="H5547">
            <v>193.75</v>
          </cell>
          <cell r="I5547">
            <v>193.75</v>
          </cell>
          <cell r="J5547">
            <v>606.25</v>
          </cell>
          <cell r="K5547" t="str">
            <v>204</v>
          </cell>
        </row>
        <row r="5548">
          <cell r="A5548" t="str">
            <v>110800000</v>
          </cell>
          <cell r="B5548" t="str">
            <v>204C2FX0001</v>
          </cell>
          <cell r="C5548" t="str">
            <v>เครื่องโทรสาร</v>
          </cell>
          <cell r="D5548" t="str">
            <v>13 พ.ย. 41</v>
          </cell>
          <cell r="E5548">
            <v>5727.27</v>
          </cell>
          <cell r="F5548">
            <v>0</v>
          </cell>
          <cell r="G5548">
            <v>20</v>
          </cell>
          <cell r="H5548">
            <v>1299.28</v>
          </cell>
          <cell r="I5548">
            <v>1299.28</v>
          </cell>
          <cell r="J5548">
            <v>4427.99</v>
          </cell>
          <cell r="K5548" t="str">
            <v>204</v>
          </cell>
        </row>
        <row r="5549">
          <cell r="A5549" t="str">
            <v>110800000</v>
          </cell>
          <cell r="B5549" t="str">
            <v>205C2A50001</v>
          </cell>
          <cell r="C5549" t="str">
            <v>โทรศัพท์สายเดี่ยวสีแดง</v>
          </cell>
          <cell r="D5549" t="str">
            <v>16 ต.ค. 41</v>
          </cell>
          <cell r="E5549">
            <v>800</v>
          </cell>
          <cell r="F5549">
            <v>0</v>
          </cell>
          <cell r="G5549">
            <v>20</v>
          </cell>
          <cell r="H5549">
            <v>193.75</v>
          </cell>
          <cell r="I5549">
            <v>193.75</v>
          </cell>
          <cell r="J5549">
            <v>606.25</v>
          </cell>
          <cell r="K5549" t="str">
            <v>205</v>
          </cell>
        </row>
        <row r="5550">
          <cell r="A5550" t="str">
            <v>110800000</v>
          </cell>
          <cell r="B5550" t="str">
            <v>205C2A50002</v>
          </cell>
          <cell r="C5550" t="str">
            <v>โทรศัพท์สายเดี่ยวสีแดง</v>
          </cell>
          <cell r="D5550" t="str">
            <v>16 ต.ค. 41</v>
          </cell>
          <cell r="E5550">
            <v>800</v>
          </cell>
          <cell r="F5550">
            <v>0</v>
          </cell>
          <cell r="G5550">
            <v>20</v>
          </cell>
          <cell r="H5550">
            <v>193.75</v>
          </cell>
          <cell r="I5550">
            <v>193.75</v>
          </cell>
          <cell r="J5550">
            <v>606.25</v>
          </cell>
          <cell r="K5550" t="str">
            <v>205</v>
          </cell>
        </row>
        <row r="5551">
          <cell r="A5551" t="str">
            <v>110800000</v>
          </cell>
          <cell r="B5551" t="str">
            <v>205C2A50003</v>
          </cell>
          <cell r="C5551" t="str">
            <v>โทรศัพท์สายเดี่ยวสีแดง</v>
          </cell>
          <cell r="D5551" t="str">
            <v>16 ต.ค. 41</v>
          </cell>
          <cell r="E5551">
            <v>800</v>
          </cell>
          <cell r="F5551">
            <v>0</v>
          </cell>
          <cell r="G5551">
            <v>20</v>
          </cell>
          <cell r="H5551">
            <v>193.75</v>
          </cell>
          <cell r="I5551">
            <v>193.75</v>
          </cell>
          <cell r="J5551">
            <v>606.25</v>
          </cell>
          <cell r="K5551" t="str">
            <v>205</v>
          </cell>
        </row>
        <row r="5552">
          <cell r="A5552" t="str">
            <v>110800000</v>
          </cell>
          <cell r="B5552" t="str">
            <v>205C2FX0001</v>
          </cell>
          <cell r="C5552" t="str">
            <v>เครื่องโทรสาร</v>
          </cell>
          <cell r="D5552" t="str">
            <v>13 พ.ย. 41</v>
          </cell>
          <cell r="E5552">
            <v>5727.27</v>
          </cell>
          <cell r="F5552">
            <v>0</v>
          </cell>
          <cell r="G5552">
            <v>20</v>
          </cell>
          <cell r="H5552">
            <v>1299.28</v>
          </cell>
          <cell r="I5552">
            <v>1299.28</v>
          </cell>
          <cell r="J5552">
            <v>4427.99</v>
          </cell>
          <cell r="K5552" t="str">
            <v>205</v>
          </cell>
        </row>
        <row r="5553">
          <cell r="A5553" t="str">
            <v>110800000</v>
          </cell>
          <cell r="B5553" t="str">
            <v>206C2A50001</v>
          </cell>
          <cell r="C5553" t="str">
            <v>โทรศัพท์สายเดียวสีแดง</v>
          </cell>
          <cell r="D5553" t="str">
            <v>16 ต.ค. 41</v>
          </cell>
          <cell r="E5553">
            <v>800</v>
          </cell>
          <cell r="F5553">
            <v>0</v>
          </cell>
          <cell r="G5553">
            <v>20</v>
          </cell>
          <cell r="H5553">
            <v>193.75</v>
          </cell>
          <cell r="I5553">
            <v>193.75</v>
          </cell>
          <cell r="J5553">
            <v>606.25</v>
          </cell>
          <cell r="K5553" t="str">
            <v>206</v>
          </cell>
        </row>
        <row r="5554">
          <cell r="A5554" t="str">
            <v>110800000</v>
          </cell>
          <cell r="B5554" t="str">
            <v>206C2A50002</v>
          </cell>
          <cell r="C5554" t="str">
            <v>โทรศัพท์สายเดียวสีแดง</v>
          </cell>
          <cell r="D5554" t="str">
            <v>16 ต.ค. 41</v>
          </cell>
          <cell r="E5554">
            <v>800</v>
          </cell>
          <cell r="F5554">
            <v>0</v>
          </cell>
          <cell r="G5554">
            <v>20</v>
          </cell>
          <cell r="H5554">
            <v>193.75</v>
          </cell>
          <cell r="I5554">
            <v>193.75</v>
          </cell>
          <cell r="J5554">
            <v>606.25</v>
          </cell>
          <cell r="K5554" t="str">
            <v>206</v>
          </cell>
        </row>
        <row r="5555">
          <cell r="A5555" t="str">
            <v>110800000</v>
          </cell>
          <cell r="B5555" t="str">
            <v>206C2A50003</v>
          </cell>
          <cell r="C5555" t="str">
            <v>โทรศัพท์สายเดียวสีแดง</v>
          </cell>
          <cell r="D5555" t="str">
            <v>16 ต.ค. 41</v>
          </cell>
          <cell r="E5555">
            <v>800</v>
          </cell>
          <cell r="F5555">
            <v>0</v>
          </cell>
          <cell r="G5555">
            <v>20</v>
          </cell>
          <cell r="H5555">
            <v>193.75</v>
          </cell>
          <cell r="I5555">
            <v>193.75</v>
          </cell>
          <cell r="J5555">
            <v>606.25</v>
          </cell>
          <cell r="K5555" t="str">
            <v>206</v>
          </cell>
        </row>
        <row r="5556">
          <cell r="A5556" t="str">
            <v>110800000</v>
          </cell>
          <cell r="B5556" t="str">
            <v>206C2FX0001</v>
          </cell>
          <cell r="C5556" t="str">
            <v>เครื่องโทรสาร</v>
          </cell>
          <cell r="D5556" t="str">
            <v>16 พ.ย. 41</v>
          </cell>
          <cell r="E5556">
            <v>5727.27</v>
          </cell>
          <cell r="F5556">
            <v>0</v>
          </cell>
          <cell r="G5556">
            <v>20</v>
          </cell>
          <cell r="H5556">
            <v>1289.8599999999999</v>
          </cell>
          <cell r="I5556">
            <v>1289.8599999999999</v>
          </cell>
          <cell r="J5556">
            <v>4437.41</v>
          </cell>
          <cell r="K5556" t="str">
            <v>206</v>
          </cell>
        </row>
        <row r="5557">
          <cell r="A5557" t="str">
            <v>110800000</v>
          </cell>
          <cell r="B5557" t="str">
            <v>207C2A50001</v>
          </cell>
          <cell r="C5557" t="str">
            <v>โทรศัพท์สายเดียวสีแดง</v>
          </cell>
          <cell r="D5557" t="str">
            <v>16 ต.ค. 41</v>
          </cell>
          <cell r="E5557">
            <v>800</v>
          </cell>
          <cell r="F5557">
            <v>0</v>
          </cell>
          <cell r="G5557">
            <v>20</v>
          </cell>
          <cell r="H5557">
            <v>193.75</v>
          </cell>
          <cell r="I5557">
            <v>193.75</v>
          </cell>
          <cell r="J5557">
            <v>606.25</v>
          </cell>
          <cell r="K5557" t="str">
            <v>207</v>
          </cell>
        </row>
        <row r="5558">
          <cell r="A5558" t="str">
            <v>110800000</v>
          </cell>
          <cell r="B5558" t="str">
            <v>207C2A50002</v>
          </cell>
          <cell r="C5558" t="str">
            <v>โทรศัพท์สายเดียวสีแดง</v>
          </cell>
          <cell r="D5558" t="str">
            <v>16 ต.ค. 41</v>
          </cell>
          <cell r="E5558">
            <v>800</v>
          </cell>
          <cell r="F5558">
            <v>0</v>
          </cell>
          <cell r="G5558">
            <v>20</v>
          </cell>
          <cell r="H5558">
            <v>193.75</v>
          </cell>
          <cell r="I5558">
            <v>193.75</v>
          </cell>
          <cell r="J5558">
            <v>606.25</v>
          </cell>
          <cell r="K5558" t="str">
            <v>207</v>
          </cell>
        </row>
        <row r="5559">
          <cell r="A5559" t="str">
            <v>110800000</v>
          </cell>
          <cell r="B5559" t="str">
            <v>207C2A50003</v>
          </cell>
          <cell r="C5559" t="str">
            <v>โทรศัพท์สายเดียวสีแดง</v>
          </cell>
          <cell r="D5559" t="str">
            <v>16 ต.ค. 41</v>
          </cell>
          <cell r="E5559">
            <v>800</v>
          </cell>
          <cell r="F5559">
            <v>0</v>
          </cell>
          <cell r="G5559">
            <v>20</v>
          </cell>
          <cell r="H5559">
            <v>193.75</v>
          </cell>
          <cell r="I5559">
            <v>193.75</v>
          </cell>
          <cell r="J5559">
            <v>606.25</v>
          </cell>
          <cell r="K5559" t="str">
            <v>206</v>
          </cell>
        </row>
        <row r="5560">
          <cell r="A5560" t="str">
            <v>110800000</v>
          </cell>
          <cell r="B5560" t="str">
            <v>207C2FX0001</v>
          </cell>
          <cell r="C5560" t="str">
            <v>เครื่องโทรสาร</v>
          </cell>
          <cell r="D5560" t="str">
            <v>16 ต.ค. 41</v>
          </cell>
          <cell r="E5560">
            <v>5727.27</v>
          </cell>
          <cell r="F5560">
            <v>0</v>
          </cell>
          <cell r="G5560">
            <v>20</v>
          </cell>
          <cell r="H5560">
            <v>1387.15</v>
          </cell>
          <cell r="I5560">
            <v>1387.15</v>
          </cell>
          <cell r="J5560">
            <v>4340.12</v>
          </cell>
          <cell r="K5560" t="str">
            <v>207</v>
          </cell>
        </row>
        <row r="5561">
          <cell r="A5561" t="str">
            <v>110800000</v>
          </cell>
          <cell r="B5561" t="str">
            <v>207C2TH0001</v>
          </cell>
          <cell r="C5561" t="str">
            <v>ติดตั้งโทรศัพท์</v>
          </cell>
          <cell r="D5561" t="str">
            <v>8 ธ.ค. 42</v>
          </cell>
          <cell r="E5561">
            <v>6700</v>
          </cell>
          <cell r="F5561">
            <v>0</v>
          </cell>
          <cell r="G5561">
            <v>20</v>
          </cell>
          <cell r="H5561">
            <v>88.11</v>
          </cell>
          <cell r="I5561">
            <v>88.11</v>
          </cell>
          <cell r="J5561">
            <v>6611.89</v>
          </cell>
          <cell r="K5561" t="str">
            <v>207</v>
          </cell>
        </row>
        <row r="5562">
          <cell r="A5562" t="str">
            <v>110800000</v>
          </cell>
          <cell r="B5562" t="str">
            <v>207C2TH0002</v>
          </cell>
          <cell r="C5562" t="str">
            <v>ติดตั้งโทรศัพท์</v>
          </cell>
          <cell r="D5562" t="str">
            <v>24 ธ.ค. 42</v>
          </cell>
          <cell r="E5562">
            <v>1000</v>
          </cell>
          <cell r="F5562">
            <v>0</v>
          </cell>
          <cell r="G5562">
            <v>20</v>
          </cell>
          <cell r="H5562">
            <v>4.38</v>
          </cell>
          <cell r="I5562">
            <v>4.38</v>
          </cell>
          <cell r="J5562">
            <v>995.62</v>
          </cell>
          <cell r="K5562" t="str">
            <v>207</v>
          </cell>
        </row>
        <row r="5563">
          <cell r="A5563" t="str">
            <v>110800000</v>
          </cell>
          <cell r="B5563" t="str">
            <v>300C2A5000</v>
          </cell>
          <cell r="C5563" t="str">
            <v>โทรศัพท์สายเดียว PS2500</v>
          </cell>
          <cell r="D5563" t="str">
            <v>11 ก.ค. 41</v>
          </cell>
          <cell r="E5563">
            <v>1047</v>
          </cell>
          <cell r="F5563">
            <v>0</v>
          </cell>
          <cell r="G5563">
            <v>20</v>
          </cell>
          <cell r="H5563">
            <v>309.17</v>
          </cell>
          <cell r="I5563">
            <v>309.17</v>
          </cell>
          <cell r="J5563">
            <v>737.83</v>
          </cell>
          <cell r="K5563" t="str">
            <v>300</v>
          </cell>
        </row>
        <row r="5564">
          <cell r="A5564" t="str">
            <v>110800000</v>
          </cell>
          <cell r="B5564" t="str">
            <v>300C2A5001</v>
          </cell>
          <cell r="C5564" t="str">
            <v>โทรศัพท์สายเดียว PS2500</v>
          </cell>
          <cell r="D5564" t="str">
            <v>11 ก.ค. 41</v>
          </cell>
          <cell r="E5564">
            <v>1047</v>
          </cell>
          <cell r="F5564">
            <v>0</v>
          </cell>
          <cell r="G5564">
            <v>20</v>
          </cell>
          <cell r="H5564">
            <v>309.17</v>
          </cell>
          <cell r="I5564">
            <v>309.17</v>
          </cell>
          <cell r="J5564">
            <v>737.83</v>
          </cell>
          <cell r="K5564" t="str">
            <v>300</v>
          </cell>
        </row>
        <row r="5565">
          <cell r="A5565" t="str">
            <v>110800000</v>
          </cell>
          <cell r="B5565" t="str">
            <v>300C2A5002</v>
          </cell>
          <cell r="C5565" t="str">
            <v>โทรศัพท์สายเดียว PS2500</v>
          </cell>
          <cell r="D5565" t="str">
            <v>11 ก.ค. 41</v>
          </cell>
          <cell r="E5565">
            <v>1047</v>
          </cell>
          <cell r="F5565">
            <v>0</v>
          </cell>
          <cell r="G5565">
            <v>20</v>
          </cell>
          <cell r="H5565">
            <v>309.17</v>
          </cell>
          <cell r="I5565">
            <v>309.17</v>
          </cell>
          <cell r="J5565">
            <v>737.83</v>
          </cell>
          <cell r="K5565" t="str">
            <v>300</v>
          </cell>
        </row>
        <row r="5566">
          <cell r="A5566" t="str">
            <v>110800000</v>
          </cell>
          <cell r="B5566" t="str">
            <v>300C2A5003</v>
          </cell>
          <cell r="C5566" t="str">
            <v>โทรศัพท์สายเดียว PS2500</v>
          </cell>
          <cell r="D5566" t="str">
            <v>11 ก.ค. 41</v>
          </cell>
          <cell r="E5566">
            <v>1047</v>
          </cell>
          <cell r="F5566">
            <v>0</v>
          </cell>
          <cell r="G5566">
            <v>20</v>
          </cell>
          <cell r="H5566">
            <v>309.17</v>
          </cell>
          <cell r="I5566">
            <v>309.17</v>
          </cell>
          <cell r="J5566">
            <v>737.83</v>
          </cell>
          <cell r="K5566" t="str">
            <v>300</v>
          </cell>
        </row>
        <row r="5567">
          <cell r="A5567" t="str">
            <v>110800000</v>
          </cell>
          <cell r="B5567" t="str">
            <v>300C2A5004</v>
          </cell>
          <cell r="C5567" t="str">
            <v>โทรศัพท์สายเดียว PS2500</v>
          </cell>
          <cell r="D5567" t="str">
            <v>11 ก.ค. 41</v>
          </cell>
          <cell r="E5567">
            <v>1047</v>
          </cell>
          <cell r="F5567">
            <v>0</v>
          </cell>
          <cell r="G5567">
            <v>20</v>
          </cell>
          <cell r="H5567">
            <v>309.17</v>
          </cell>
          <cell r="I5567">
            <v>309.17</v>
          </cell>
          <cell r="J5567">
            <v>737.83</v>
          </cell>
          <cell r="K5567" t="str">
            <v>300</v>
          </cell>
        </row>
        <row r="5568">
          <cell r="A5568" t="str">
            <v>110800000</v>
          </cell>
          <cell r="B5568" t="str">
            <v>300C2FX0001</v>
          </cell>
          <cell r="C5568" t="str">
            <v>เครื่องโทรสาร</v>
          </cell>
          <cell r="D5568" t="str">
            <v>18 ต.ค. 41</v>
          </cell>
          <cell r="E5568">
            <v>6000</v>
          </cell>
          <cell r="F5568">
            <v>0</v>
          </cell>
          <cell r="G5568">
            <v>20</v>
          </cell>
          <cell r="H5568">
            <v>1446.59</v>
          </cell>
          <cell r="I5568">
            <v>1446.59</v>
          </cell>
          <cell r="J5568">
            <v>4553.41</v>
          </cell>
          <cell r="K5568" t="str">
            <v>300</v>
          </cell>
        </row>
        <row r="5569">
          <cell r="A5569" t="str">
            <v>110800000</v>
          </cell>
          <cell r="B5569" t="str">
            <v>300C2IT003</v>
          </cell>
          <cell r="C5569" t="str">
            <v>ค่าอุปกรณ์เครือข่าย</v>
          </cell>
          <cell r="D5569" t="str">
            <v>23 เม.ย. 42</v>
          </cell>
          <cell r="E5569">
            <v>131022.22</v>
          </cell>
          <cell r="F5569">
            <v>0</v>
          </cell>
          <cell r="G5569">
            <v>20</v>
          </cell>
          <cell r="H5569">
            <v>18163.61</v>
          </cell>
          <cell r="I5569">
            <v>18163.61</v>
          </cell>
          <cell r="J5569">
            <v>112858.61</v>
          </cell>
          <cell r="K5569" t="str">
            <v>300</v>
          </cell>
        </row>
        <row r="5570">
          <cell r="A5570" t="str">
            <v>110800000</v>
          </cell>
          <cell r="B5570" t="str">
            <v>300C2TH0001</v>
          </cell>
          <cell r="C5570" t="str">
            <v>ค่าติดตั้งโทรศัพท์</v>
          </cell>
          <cell r="D5570" t="str">
            <v>27 ม.ค. 42</v>
          </cell>
          <cell r="E5570">
            <v>3350</v>
          </cell>
          <cell r="F5570">
            <v>0</v>
          </cell>
          <cell r="G5570">
            <v>20</v>
          </cell>
          <cell r="H5570">
            <v>622.26</v>
          </cell>
          <cell r="I5570">
            <v>622.26</v>
          </cell>
          <cell r="J5570">
            <v>2727.74</v>
          </cell>
          <cell r="K5570" t="str">
            <v>300</v>
          </cell>
        </row>
        <row r="5571">
          <cell r="A5571" t="str">
            <v>110800000</v>
          </cell>
          <cell r="B5571" t="str">
            <v>300C2TH0002</v>
          </cell>
          <cell r="C5571" t="str">
            <v>ค่าติดตั้งระบบ Frame Relay</v>
          </cell>
          <cell r="D5571" t="str">
            <v>5 มี.ค. 42</v>
          </cell>
          <cell r="E5571">
            <v>12500</v>
          </cell>
          <cell r="F5571">
            <v>0</v>
          </cell>
          <cell r="G5571">
            <v>20</v>
          </cell>
          <cell r="H5571">
            <v>2068.5</v>
          </cell>
          <cell r="I5571">
            <v>2068.5</v>
          </cell>
          <cell r="J5571">
            <v>10431.5</v>
          </cell>
          <cell r="K5571" t="str">
            <v>300</v>
          </cell>
        </row>
        <row r="5572">
          <cell r="A5572" t="str">
            <v>110800000</v>
          </cell>
          <cell r="B5572" t="str">
            <v>300C2TH0004</v>
          </cell>
          <cell r="C5572" t="str">
            <v>โทรศัพท์มือถือ</v>
          </cell>
          <cell r="D5572" t="str">
            <v>1 ก.ย. 42</v>
          </cell>
          <cell r="E5572">
            <v>19187.72</v>
          </cell>
          <cell r="F5572">
            <v>0</v>
          </cell>
          <cell r="G5572">
            <v>20</v>
          </cell>
          <cell r="H5572">
            <v>1282.68</v>
          </cell>
          <cell r="I5572">
            <v>1282.68</v>
          </cell>
          <cell r="J5572">
            <v>17905.04</v>
          </cell>
          <cell r="K5572" t="str">
            <v>300</v>
          </cell>
        </row>
        <row r="5573">
          <cell r="A5573" t="str">
            <v>110800000</v>
          </cell>
          <cell r="B5573" t="str">
            <v>301C2A5000</v>
          </cell>
          <cell r="C5573" t="str">
            <v>โทรศัพท์สายเดียว PS2500</v>
          </cell>
          <cell r="D5573" t="str">
            <v>11 ก.ค. 41</v>
          </cell>
          <cell r="E5573">
            <v>1047</v>
          </cell>
          <cell r="F5573">
            <v>0</v>
          </cell>
          <cell r="G5573">
            <v>20</v>
          </cell>
          <cell r="H5573">
            <v>309.17</v>
          </cell>
          <cell r="I5573">
            <v>309.17</v>
          </cell>
          <cell r="J5573">
            <v>737.83</v>
          </cell>
          <cell r="K5573" t="str">
            <v>301</v>
          </cell>
        </row>
        <row r="5574">
          <cell r="A5574" t="str">
            <v>110800000</v>
          </cell>
          <cell r="B5574" t="str">
            <v>301C2A5001</v>
          </cell>
          <cell r="C5574" t="str">
            <v>โทรศัพท์สายเดียว PS2500</v>
          </cell>
          <cell r="D5574" t="str">
            <v>11 ก.ค. 41</v>
          </cell>
          <cell r="E5574">
            <v>1047</v>
          </cell>
          <cell r="F5574">
            <v>0</v>
          </cell>
          <cell r="G5574">
            <v>20</v>
          </cell>
          <cell r="H5574">
            <v>309.17</v>
          </cell>
          <cell r="I5574">
            <v>309.17</v>
          </cell>
          <cell r="J5574">
            <v>737.83</v>
          </cell>
          <cell r="K5574" t="str">
            <v>301</v>
          </cell>
        </row>
        <row r="5575">
          <cell r="A5575" t="str">
            <v>110800000</v>
          </cell>
          <cell r="B5575" t="str">
            <v>301C2A5002</v>
          </cell>
          <cell r="C5575" t="str">
            <v>โทรศัพท์สายเดียว PS2500</v>
          </cell>
          <cell r="D5575" t="str">
            <v>11 ก.ค. 41</v>
          </cell>
          <cell r="E5575">
            <v>1047</v>
          </cell>
          <cell r="F5575">
            <v>0</v>
          </cell>
          <cell r="G5575">
            <v>20</v>
          </cell>
          <cell r="H5575">
            <v>309.17</v>
          </cell>
          <cell r="I5575">
            <v>309.17</v>
          </cell>
          <cell r="J5575">
            <v>737.83</v>
          </cell>
          <cell r="K5575" t="str">
            <v>301</v>
          </cell>
        </row>
        <row r="5576">
          <cell r="A5576" t="str">
            <v>110800000</v>
          </cell>
          <cell r="B5576" t="str">
            <v>301C2FX0001</v>
          </cell>
          <cell r="C5576" t="str">
            <v>เครื่องโทรสาร</v>
          </cell>
          <cell r="D5576" t="str">
            <v>18 ก.ย. 41</v>
          </cell>
          <cell r="E5576">
            <v>6000</v>
          </cell>
          <cell r="F5576">
            <v>0</v>
          </cell>
          <cell r="G5576">
            <v>20</v>
          </cell>
          <cell r="H5576">
            <v>1545.22</v>
          </cell>
          <cell r="I5576">
            <v>1545.22</v>
          </cell>
          <cell r="J5576">
            <v>4454.78</v>
          </cell>
          <cell r="K5576" t="str">
            <v>301</v>
          </cell>
        </row>
        <row r="5577">
          <cell r="A5577" t="str">
            <v>110800000</v>
          </cell>
          <cell r="B5577" t="str">
            <v>302C2A50001</v>
          </cell>
          <cell r="C5577" t="str">
            <v>โทรศัพท์สายเดียว  PS2500</v>
          </cell>
          <cell r="D5577" t="str">
            <v>26 ส.ค. 41</v>
          </cell>
          <cell r="E5577">
            <v>912</v>
          </cell>
          <cell r="F5577">
            <v>0</v>
          </cell>
          <cell r="G5577">
            <v>20</v>
          </cell>
          <cell r="H5577">
            <v>246.34</v>
          </cell>
          <cell r="I5577">
            <v>246.34</v>
          </cell>
          <cell r="J5577">
            <v>665.66</v>
          </cell>
          <cell r="K5577" t="str">
            <v>302</v>
          </cell>
        </row>
        <row r="5578">
          <cell r="A5578" t="str">
            <v>110800000</v>
          </cell>
          <cell r="B5578" t="str">
            <v>302C2A50002</v>
          </cell>
          <cell r="C5578" t="str">
            <v>โทรศัพท์สายเดียว  PS2500</v>
          </cell>
          <cell r="D5578" t="str">
            <v>26 ส.ค. 41</v>
          </cell>
          <cell r="E5578">
            <v>912</v>
          </cell>
          <cell r="F5578">
            <v>0</v>
          </cell>
          <cell r="G5578">
            <v>20</v>
          </cell>
          <cell r="H5578">
            <v>246.34</v>
          </cell>
          <cell r="I5578">
            <v>246.34</v>
          </cell>
          <cell r="J5578">
            <v>665.66</v>
          </cell>
          <cell r="K5578" t="str">
            <v>302</v>
          </cell>
        </row>
        <row r="5579">
          <cell r="A5579" t="str">
            <v>110800000</v>
          </cell>
          <cell r="B5579" t="str">
            <v>302C2A50003</v>
          </cell>
          <cell r="C5579" t="str">
            <v>โทรศัพท์สายเดียว  PS2500</v>
          </cell>
          <cell r="D5579" t="str">
            <v>26 ส.ค. 41</v>
          </cell>
          <cell r="E5579">
            <v>912</v>
          </cell>
          <cell r="F5579">
            <v>0</v>
          </cell>
          <cell r="G5579">
            <v>20</v>
          </cell>
          <cell r="H5579">
            <v>246.34</v>
          </cell>
          <cell r="I5579">
            <v>246.34</v>
          </cell>
          <cell r="J5579">
            <v>665.66</v>
          </cell>
          <cell r="K5579" t="str">
            <v>302</v>
          </cell>
        </row>
        <row r="5580">
          <cell r="A5580" t="str">
            <v>110800000</v>
          </cell>
          <cell r="B5580" t="str">
            <v>302C2FX0001</v>
          </cell>
          <cell r="C5580" t="str">
            <v>เครื่องโทรสาร</v>
          </cell>
          <cell r="D5580" t="str">
            <v>18 ต.ค. 41</v>
          </cell>
          <cell r="E5580">
            <v>6000</v>
          </cell>
          <cell r="F5580">
            <v>0</v>
          </cell>
          <cell r="G5580">
            <v>20</v>
          </cell>
          <cell r="H5580">
            <v>1446.59</v>
          </cell>
          <cell r="I5580">
            <v>1446.59</v>
          </cell>
          <cell r="J5580">
            <v>4553.41</v>
          </cell>
          <cell r="K5580" t="str">
            <v>302</v>
          </cell>
        </row>
        <row r="5581">
          <cell r="A5581" t="str">
            <v>110800000</v>
          </cell>
          <cell r="B5581" t="str">
            <v>303C2A50001</v>
          </cell>
          <cell r="C5581" t="str">
            <v>โทรศัพท์สายเดียว  PS2500</v>
          </cell>
          <cell r="D5581" t="str">
            <v>26 ส.ค. 41</v>
          </cell>
          <cell r="E5581">
            <v>912</v>
          </cell>
          <cell r="F5581">
            <v>0</v>
          </cell>
          <cell r="G5581">
            <v>20</v>
          </cell>
          <cell r="H5581">
            <v>246.34</v>
          </cell>
          <cell r="I5581">
            <v>246.34</v>
          </cell>
          <cell r="J5581">
            <v>665.66</v>
          </cell>
          <cell r="K5581" t="str">
            <v>303</v>
          </cell>
        </row>
        <row r="5582">
          <cell r="A5582" t="str">
            <v>110800000</v>
          </cell>
          <cell r="B5582" t="str">
            <v>303C2A50002</v>
          </cell>
          <cell r="C5582" t="str">
            <v>โทรศัพท์สายเดียว  PS2500</v>
          </cell>
          <cell r="D5582" t="str">
            <v>26 ส.ค. 41</v>
          </cell>
          <cell r="E5582">
            <v>912</v>
          </cell>
          <cell r="F5582">
            <v>0</v>
          </cell>
          <cell r="G5582">
            <v>20</v>
          </cell>
          <cell r="H5582">
            <v>246.34</v>
          </cell>
          <cell r="I5582">
            <v>246.34</v>
          </cell>
          <cell r="J5582">
            <v>665.66</v>
          </cell>
          <cell r="K5582" t="str">
            <v>303</v>
          </cell>
        </row>
        <row r="5583">
          <cell r="A5583" t="str">
            <v>110800000</v>
          </cell>
          <cell r="B5583" t="str">
            <v>303C2A50003</v>
          </cell>
          <cell r="C5583" t="str">
            <v>โทรศัพท์สายเดียว  PS2500</v>
          </cell>
          <cell r="D5583" t="str">
            <v>26 ส.ค. 41</v>
          </cell>
          <cell r="E5583">
            <v>912</v>
          </cell>
          <cell r="F5583">
            <v>0</v>
          </cell>
          <cell r="G5583">
            <v>20</v>
          </cell>
          <cell r="H5583">
            <v>246.34</v>
          </cell>
          <cell r="I5583">
            <v>246.34</v>
          </cell>
          <cell r="J5583">
            <v>665.66</v>
          </cell>
          <cell r="K5583" t="str">
            <v>303</v>
          </cell>
        </row>
        <row r="5584">
          <cell r="A5584" t="str">
            <v>110800000</v>
          </cell>
          <cell r="B5584" t="str">
            <v>303C2FX0001</v>
          </cell>
          <cell r="C5584" t="str">
            <v>เครื่องโทรสาร</v>
          </cell>
          <cell r="D5584" t="str">
            <v>18 ต.ค. 41</v>
          </cell>
          <cell r="E5584">
            <v>6000</v>
          </cell>
          <cell r="F5584">
            <v>0</v>
          </cell>
          <cell r="G5584">
            <v>20</v>
          </cell>
          <cell r="H5584">
            <v>1446.59</v>
          </cell>
          <cell r="I5584">
            <v>1446.59</v>
          </cell>
          <cell r="J5584">
            <v>4553.41</v>
          </cell>
          <cell r="K5584" t="str">
            <v>302</v>
          </cell>
        </row>
        <row r="5585">
          <cell r="A5585" t="str">
            <v>110800000</v>
          </cell>
          <cell r="B5585" t="str">
            <v>304C2A50001</v>
          </cell>
          <cell r="C5585" t="str">
            <v>โทรศัพท์สายเดี่ยวสีแดง</v>
          </cell>
          <cell r="D5585" t="str">
            <v>16 ต.ค. 41</v>
          </cell>
          <cell r="E5585">
            <v>800</v>
          </cell>
          <cell r="F5585">
            <v>0</v>
          </cell>
          <cell r="G5585">
            <v>20</v>
          </cell>
          <cell r="H5585">
            <v>193.75</v>
          </cell>
          <cell r="I5585">
            <v>193.75</v>
          </cell>
          <cell r="J5585">
            <v>606.25</v>
          </cell>
          <cell r="K5585" t="str">
            <v>304</v>
          </cell>
        </row>
        <row r="5586">
          <cell r="A5586" t="str">
            <v>110800000</v>
          </cell>
          <cell r="B5586" t="str">
            <v>304C2A50002</v>
          </cell>
          <cell r="C5586" t="str">
            <v>โทรศัพท์สายเดี่ยวสีแดง</v>
          </cell>
          <cell r="D5586" t="str">
            <v>16 ต.ค. 41</v>
          </cell>
          <cell r="E5586">
            <v>800</v>
          </cell>
          <cell r="F5586">
            <v>0</v>
          </cell>
          <cell r="G5586">
            <v>20</v>
          </cell>
          <cell r="H5586">
            <v>193.75</v>
          </cell>
          <cell r="I5586">
            <v>193.75</v>
          </cell>
          <cell r="J5586">
            <v>606.25</v>
          </cell>
          <cell r="K5586" t="str">
            <v>304</v>
          </cell>
        </row>
        <row r="5587">
          <cell r="A5587" t="str">
            <v>110800000</v>
          </cell>
          <cell r="B5587" t="str">
            <v>304C2A50003</v>
          </cell>
          <cell r="C5587" t="str">
            <v>โทรศัพท์สายเดี่ยวสีแดง</v>
          </cell>
          <cell r="D5587" t="str">
            <v>16 ต.ค. 41</v>
          </cell>
          <cell r="E5587">
            <v>800</v>
          </cell>
          <cell r="F5587">
            <v>0</v>
          </cell>
          <cell r="G5587">
            <v>20</v>
          </cell>
          <cell r="H5587">
            <v>193.75</v>
          </cell>
          <cell r="I5587">
            <v>193.75</v>
          </cell>
          <cell r="J5587">
            <v>606.25</v>
          </cell>
          <cell r="K5587" t="str">
            <v>304</v>
          </cell>
        </row>
        <row r="5588">
          <cell r="A5588" t="str">
            <v>110800000</v>
          </cell>
          <cell r="B5588" t="str">
            <v>304C2FX0001</v>
          </cell>
          <cell r="C5588" t="str">
            <v>เครื่องโทรสาร</v>
          </cell>
          <cell r="D5588" t="str">
            <v>13 พ.ย. 41</v>
          </cell>
          <cell r="E5588">
            <v>5727.27</v>
          </cell>
          <cell r="F5588">
            <v>0</v>
          </cell>
          <cell r="G5588">
            <v>20</v>
          </cell>
          <cell r="H5588">
            <v>1299.28</v>
          </cell>
          <cell r="I5588">
            <v>1299.28</v>
          </cell>
          <cell r="J5588">
            <v>4427.99</v>
          </cell>
          <cell r="K5588" t="str">
            <v>304</v>
          </cell>
        </row>
        <row r="5589">
          <cell r="A5589" t="str">
            <v>110800000</v>
          </cell>
          <cell r="B5589" t="str">
            <v>305C2A50001</v>
          </cell>
          <cell r="C5589" t="str">
            <v>โทรศัพท์สายเดี่ยวสีแดง</v>
          </cell>
          <cell r="D5589" t="str">
            <v>16 ต.ค. 41</v>
          </cell>
          <cell r="E5589">
            <v>800</v>
          </cell>
          <cell r="F5589">
            <v>0</v>
          </cell>
          <cell r="G5589">
            <v>20</v>
          </cell>
          <cell r="H5589">
            <v>193.75</v>
          </cell>
          <cell r="I5589">
            <v>193.75</v>
          </cell>
          <cell r="J5589">
            <v>606.25</v>
          </cell>
          <cell r="K5589" t="str">
            <v>305</v>
          </cell>
        </row>
        <row r="5590">
          <cell r="A5590" t="str">
            <v>110800000</v>
          </cell>
          <cell r="B5590" t="str">
            <v>305C2A50002</v>
          </cell>
          <cell r="C5590" t="str">
            <v>โทรศัพท์สายเดี่ยวสีแดง</v>
          </cell>
          <cell r="D5590" t="str">
            <v>16 ต.ค. 41</v>
          </cell>
          <cell r="E5590">
            <v>800</v>
          </cell>
          <cell r="F5590">
            <v>0</v>
          </cell>
          <cell r="G5590">
            <v>20</v>
          </cell>
          <cell r="H5590">
            <v>193.75</v>
          </cell>
          <cell r="I5590">
            <v>193.75</v>
          </cell>
          <cell r="J5590">
            <v>606.25</v>
          </cell>
          <cell r="K5590" t="str">
            <v>305</v>
          </cell>
        </row>
        <row r="5591">
          <cell r="A5591" t="str">
            <v>110800000</v>
          </cell>
          <cell r="B5591" t="str">
            <v>305C2A50003</v>
          </cell>
          <cell r="C5591" t="str">
            <v>โทรศัพท์สายเดี่ยวสีแดง</v>
          </cell>
          <cell r="D5591" t="str">
            <v>16 ต.ค. 41</v>
          </cell>
          <cell r="E5591">
            <v>800</v>
          </cell>
          <cell r="F5591">
            <v>0</v>
          </cell>
          <cell r="G5591">
            <v>20</v>
          </cell>
          <cell r="H5591">
            <v>193.75</v>
          </cell>
          <cell r="I5591">
            <v>193.75</v>
          </cell>
          <cell r="J5591">
            <v>606.25</v>
          </cell>
          <cell r="K5591" t="str">
            <v>305</v>
          </cell>
        </row>
        <row r="5592">
          <cell r="A5592" t="str">
            <v>110800000</v>
          </cell>
          <cell r="B5592" t="str">
            <v>305C2FX0001</v>
          </cell>
          <cell r="C5592" t="str">
            <v>เครื่องโทรสาร</v>
          </cell>
          <cell r="D5592" t="str">
            <v>13 พ.ย. 41</v>
          </cell>
          <cell r="E5592">
            <v>5727.27</v>
          </cell>
          <cell r="F5592">
            <v>0</v>
          </cell>
          <cell r="G5592">
            <v>20</v>
          </cell>
          <cell r="H5592">
            <v>1299.28</v>
          </cell>
          <cell r="I5592">
            <v>1299.28</v>
          </cell>
          <cell r="J5592">
            <v>4427.99</v>
          </cell>
          <cell r="K5592" t="str">
            <v>305</v>
          </cell>
        </row>
        <row r="5593">
          <cell r="A5593" t="str">
            <v>110800000</v>
          </cell>
          <cell r="B5593" t="str">
            <v>306C2A50001</v>
          </cell>
          <cell r="C5593" t="str">
            <v>โทรศัพท์สายเดียว  PS2500</v>
          </cell>
          <cell r="D5593" t="str">
            <v>13 ต.ค. 41</v>
          </cell>
          <cell r="E5593">
            <v>800</v>
          </cell>
          <cell r="F5593">
            <v>0</v>
          </cell>
          <cell r="G5593">
            <v>20</v>
          </cell>
          <cell r="H5593">
            <v>195.07</v>
          </cell>
          <cell r="I5593">
            <v>195.07</v>
          </cell>
          <cell r="J5593">
            <v>604.92999999999995</v>
          </cell>
          <cell r="K5593" t="str">
            <v>306</v>
          </cell>
        </row>
        <row r="5594">
          <cell r="A5594" t="str">
            <v>110800000</v>
          </cell>
          <cell r="B5594" t="str">
            <v>306C2A50002</v>
          </cell>
          <cell r="C5594" t="str">
            <v>โทรศัพท์สายเดียว  PS2500</v>
          </cell>
          <cell r="D5594" t="str">
            <v>13 ต.ค. 41</v>
          </cell>
          <cell r="E5594">
            <v>800</v>
          </cell>
          <cell r="F5594">
            <v>0</v>
          </cell>
          <cell r="G5594">
            <v>20</v>
          </cell>
          <cell r="H5594">
            <v>195.07</v>
          </cell>
          <cell r="I5594">
            <v>195.07</v>
          </cell>
          <cell r="J5594">
            <v>604.92999999999995</v>
          </cell>
          <cell r="K5594" t="str">
            <v>306</v>
          </cell>
        </row>
        <row r="5595">
          <cell r="A5595" t="str">
            <v>110800000</v>
          </cell>
          <cell r="B5595" t="str">
            <v>306C2A50003</v>
          </cell>
          <cell r="C5595" t="str">
            <v>โทรศัพท์สายเดียว  PS2500</v>
          </cell>
          <cell r="D5595" t="str">
            <v>13 ต.ค. 41</v>
          </cell>
          <cell r="E5595">
            <v>800</v>
          </cell>
          <cell r="F5595">
            <v>0</v>
          </cell>
          <cell r="G5595">
            <v>20</v>
          </cell>
          <cell r="H5595">
            <v>195.07</v>
          </cell>
          <cell r="I5595">
            <v>195.07</v>
          </cell>
          <cell r="J5595">
            <v>604.92999999999995</v>
          </cell>
          <cell r="K5595" t="str">
            <v>306</v>
          </cell>
        </row>
        <row r="5596">
          <cell r="A5596" t="str">
            <v>110800000</v>
          </cell>
          <cell r="B5596" t="str">
            <v>306C2FX0001</v>
          </cell>
          <cell r="C5596" t="str">
            <v>เครื่องโทรสาร</v>
          </cell>
          <cell r="D5596" t="str">
            <v>2 พ.ย. 41</v>
          </cell>
          <cell r="E5596">
            <v>6000</v>
          </cell>
          <cell r="F5596">
            <v>0</v>
          </cell>
          <cell r="G5596">
            <v>20</v>
          </cell>
          <cell r="H5596">
            <v>1397.27</v>
          </cell>
          <cell r="I5596">
            <v>1397.27</v>
          </cell>
          <cell r="J5596">
            <v>4602.7299999999996</v>
          </cell>
          <cell r="K5596" t="str">
            <v>306</v>
          </cell>
        </row>
        <row r="5597">
          <cell r="A5597" t="str">
            <v>110800000</v>
          </cell>
          <cell r="B5597" t="str">
            <v>306C2TH0001</v>
          </cell>
          <cell r="C5597" t="str">
            <v>ค่าติดตั้งโทรศัพท์</v>
          </cell>
          <cell r="D5597" t="str">
            <v>21 ธ.ค. 42</v>
          </cell>
          <cell r="E5597">
            <v>6700</v>
          </cell>
          <cell r="F5597">
            <v>0</v>
          </cell>
          <cell r="G5597">
            <v>20</v>
          </cell>
          <cell r="H5597">
            <v>40.380000000000003</v>
          </cell>
          <cell r="I5597">
            <v>40.380000000000003</v>
          </cell>
          <cell r="J5597">
            <v>6659.62</v>
          </cell>
          <cell r="K5597" t="str">
            <v>306</v>
          </cell>
        </row>
        <row r="5598">
          <cell r="A5598" t="str">
            <v>110800000</v>
          </cell>
          <cell r="B5598" t="str">
            <v>307C2FX0001</v>
          </cell>
          <cell r="C5598" t="str">
            <v>เครื่องโทรสาร</v>
          </cell>
          <cell r="D5598" t="str">
            <v>13 พ.ย. 41</v>
          </cell>
          <cell r="E5598">
            <v>5727.27</v>
          </cell>
          <cell r="F5598">
            <v>0</v>
          </cell>
          <cell r="G5598">
            <v>20</v>
          </cell>
          <cell r="H5598">
            <v>1299.28</v>
          </cell>
          <cell r="I5598">
            <v>1299.28</v>
          </cell>
          <cell r="J5598">
            <v>4427.99</v>
          </cell>
          <cell r="K5598" t="str">
            <v>307</v>
          </cell>
        </row>
        <row r="5599">
          <cell r="A5599" t="str">
            <v>110800000</v>
          </cell>
          <cell r="B5599" t="str">
            <v>308C1TH0001</v>
          </cell>
          <cell r="C5599" t="str">
            <v>โทรศัพท์</v>
          </cell>
          <cell r="D5599" t="str">
            <v>16 พ.ย. 42</v>
          </cell>
          <cell r="E5599">
            <v>560.75</v>
          </cell>
          <cell r="F5599">
            <v>0</v>
          </cell>
          <cell r="G5599">
            <v>20</v>
          </cell>
          <cell r="H5599">
            <v>14.14</v>
          </cell>
          <cell r="I5599">
            <v>14.14</v>
          </cell>
          <cell r="J5599">
            <v>546.61</v>
          </cell>
          <cell r="K5599" t="str">
            <v>308</v>
          </cell>
        </row>
        <row r="5600">
          <cell r="A5600" t="str">
            <v>110800000</v>
          </cell>
          <cell r="B5600" t="str">
            <v>308C2A50001</v>
          </cell>
          <cell r="C5600" t="str">
            <v>โทรศัพท์สายเดี่ยวสีแดง</v>
          </cell>
          <cell r="D5600" t="str">
            <v>16 ต.ค. 41</v>
          </cell>
          <cell r="E5600">
            <v>800</v>
          </cell>
          <cell r="F5600">
            <v>0</v>
          </cell>
          <cell r="G5600">
            <v>20</v>
          </cell>
          <cell r="H5600">
            <v>193.75</v>
          </cell>
          <cell r="I5600">
            <v>193.75</v>
          </cell>
          <cell r="J5600">
            <v>606.25</v>
          </cell>
          <cell r="K5600" t="str">
            <v>308</v>
          </cell>
        </row>
        <row r="5601">
          <cell r="A5601" t="str">
            <v>110800000</v>
          </cell>
          <cell r="B5601" t="str">
            <v>308C2A50002</v>
          </cell>
          <cell r="C5601" t="str">
            <v>โทรศัพท์สายเดี่ยวสีแดง</v>
          </cell>
          <cell r="D5601" t="str">
            <v>16 ต.ค. 41</v>
          </cell>
          <cell r="E5601">
            <v>800</v>
          </cell>
          <cell r="F5601">
            <v>0</v>
          </cell>
          <cell r="G5601">
            <v>20</v>
          </cell>
          <cell r="H5601">
            <v>193.75</v>
          </cell>
          <cell r="I5601">
            <v>193.75</v>
          </cell>
          <cell r="J5601">
            <v>606.25</v>
          </cell>
          <cell r="K5601" t="str">
            <v>308</v>
          </cell>
        </row>
        <row r="5602">
          <cell r="A5602" t="str">
            <v>110800000</v>
          </cell>
          <cell r="B5602" t="str">
            <v>308C2A50003</v>
          </cell>
          <cell r="C5602" t="str">
            <v>โทรศัพท์สายเดี่ยวสีแดง</v>
          </cell>
          <cell r="D5602" t="str">
            <v>16 ต.ค. 41</v>
          </cell>
          <cell r="E5602">
            <v>800</v>
          </cell>
          <cell r="F5602">
            <v>0</v>
          </cell>
          <cell r="G5602">
            <v>20</v>
          </cell>
          <cell r="H5602">
            <v>193.75</v>
          </cell>
          <cell r="I5602">
            <v>193.75</v>
          </cell>
          <cell r="J5602">
            <v>606.25</v>
          </cell>
          <cell r="K5602" t="str">
            <v>308</v>
          </cell>
        </row>
        <row r="5603">
          <cell r="A5603" t="str">
            <v>110800000</v>
          </cell>
          <cell r="B5603" t="str">
            <v>308C2FX0001</v>
          </cell>
          <cell r="C5603" t="str">
            <v>เครื่องโทรสาร</v>
          </cell>
          <cell r="D5603" t="str">
            <v>13 พ.ย. 41</v>
          </cell>
          <cell r="E5603">
            <v>5727.27</v>
          </cell>
          <cell r="F5603">
            <v>0</v>
          </cell>
          <cell r="G5603">
            <v>20</v>
          </cell>
          <cell r="H5603">
            <v>1299.28</v>
          </cell>
          <cell r="I5603">
            <v>1299.28</v>
          </cell>
          <cell r="J5603">
            <v>4427.99</v>
          </cell>
          <cell r="K5603" t="str">
            <v>308</v>
          </cell>
        </row>
        <row r="5604">
          <cell r="A5604" t="str">
            <v>110800000</v>
          </cell>
          <cell r="B5604" t="str">
            <v>309C2A50001</v>
          </cell>
          <cell r="C5604" t="str">
            <v>โทรศัพท์สายเดียว  PS2500</v>
          </cell>
          <cell r="D5604" t="str">
            <v>2 ต.ค. 41</v>
          </cell>
          <cell r="E5604">
            <v>800</v>
          </cell>
          <cell r="F5604">
            <v>0</v>
          </cell>
          <cell r="G5604">
            <v>20</v>
          </cell>
          <cell r="H5604">
            <v>199.89</v>
          </cell>
          <cell r="I5604">
            <v>199.89</v>
          </cell>
          <cell r="J5604">
            <v>600.11</v>
          </cell>
          <cell r="K5604" t="str">
            <v>309</v>
          </cell>
        </row>
        <row r="5605">
          <cell r="A5605" t="str">
            <v>110800000</v>
          </cell>
          <cell r="B5605" t="str">
            <v>309C2A50002</v>
          </cell>
          <cell r="C5605" t="str">
            <v>โทรศัพท์สายเดียว  PS2500</v>
          </cell>
          <cell r="D5605" t="str">
            <v>2 ต.ค. 41</v>
          </cell>
          <cell r="E5605">
            <v>800</v>
          </cell>
          <cell r="F5605">
            <v>0</v>
          </cell>
          <cell r="G5605">
            <v>20</v>
          </cell>
          <cell r="H5605">
            <v>199.89</v>
          </cell>
          <cell r="I5605">
            <v>199.89</v>
          </cell>
          <cell r="J5605">
            <v>600.11</v>
          </cell>
          <cell r="K5605" t="str">
            <v>309</v>
          </cell>
        </row>
        <row r="5606">
          <cell r="A5606" t="str">
            <v>110800000</v>
          </cell>
          <cell r="B5606" t="str">
            <v>309C2A50003</v>
          </cell>
          <cell r="C5606" t="str">
            <v>โทรศัพท์สายเดียว  PS2500</v>
          </cell>
          <cell r="D5606" t="str">
            <v>26 ส.ค. 41</v>
          </cell>
          <cell r="E5606">
            <v>800</v>
          </cell>
          <cell r="F5606">
            <v>0</v>
          </cell>
          <cell r="G5606">
            <v>20</v>
          </cell>
          <cell r="H5606">
            <v>216.11</v>
          </cell>
          <cell r="I5606">
            <v>216.11</v>
          </cell>
          <cell r="J5606">
            <v>583.89</v>
          </cell>
          <cell r="K5606" t="str">
            <v>309</v>
          </cell>
        </row>
        <row r="5607">
          <cell r="A5607" t="str">
            <v>110800000</v>
          </cell>
          <cell r="B5607" t="str">
            <v>309C2FX0001</v>
          </cell>
          <cell r="C5607" t="str">
            <v>เครื่องโทรสาร</v>
          </cell>
          <cell r="D5607" t="str">
            <v>16 พ.ย. 41</v>
          </cell>
          <cell r="E5607">
            <v>5727.27</v>
          </cell>
          <cell r="F5607">
            <v>0</v>
          </cell>
          <cell r="G5607">
            <v>20</v>
          </cell>
          <cell r="H5607">
            <v>1289.8599999999999</v>
          </cell>
          <cell r="I5607">
            <v>1289.8599999999999</v>
          </cell>
          <cell r="J5607">
            <v>4437.41</v>
          </cell>
          <cell r="K5607" t="str">
            <v>309</v>
          </cell>
        </row>
        <row r="5608">
          <cell r="A5608" t="str">
            <v>110800000</v>
          </cell>
          <cell r="B5608" t="str">
            <v>400C2A50001</v>
          </cell>
          <cell r="C5608" t="str">
            <v>โทรศัพท์สายเดียว  PS2500</v>
          </cell>
          <cell r="D5608" t="str">
            <v>26 ส.ค. 41</v>
          </cell>
          <cell r="E5608">
            <v>912</v>
          </cell>
          <cell r="F5608">
            <v>0</v>
          </cell>
          <cell r="G5608">
            <v>20</v>
          </cell>
          <cell r="H5608">
            <v>246.34</v>
          </cell>
          <cell r="I5608">
            <v>246.34</v>
          </cell>
          <cell r="J5608">
            <v>665.66</v>
          </cell>
          <cell r="K5608" t="str">
            <v>400</v>
          </cell>
        </row>
        <row r="5609">
          <cell r="A5609" t="str">
            <v>110800000</v>
          </cell>
          <cell r="B5609" t="str">
            <v>400C2A50002</v>
          </cell>
          <cell r="C5609" t="str">
            <v>โทรศัพท์สายเดียว  PS2500</v>
          </cell>
          <cell r="D5609" t="str">
            <v>26 ส.ค. 41</v>
          </cell>
          <cell r="E5609">
            <v>912</v>
          </cell>
          <cell r="F5609">
            <v>0</v>
          </cell>
          <cell r="G5609">
            <v>20</v>
          </cell>
          <cell r="H5609">
            <v>246.34</v>
          </cell>
          <cell r="I5609">
            <v>246.34</v>
          </cell>
          <cell r="J5609">
            <v>665.66</v>
          </cell>
          <cell r="K5609" t="str">
            <v>400</v>
          </cell>
        </row>
        <row r="5610">
          <cell r="A5610" t="str">
            <v>110800000</v>
          </cell>
          <cell r="B5610" t="str">
            <v>400C2A50003</v>
          </cell>
          <cell r="C5610" t="str">
            <v>โทรศัพท์สายเดียว  PS2500</v>
          </cell>
          <cell r="D5610" t="str">
            <v>26 ส.ค. 41</v>
          </cell>
          <cell r="E5610">
            <v>912</v>
          </cell>
          <cell r="F5610">
            <v>0</v>
          </cell>
          <cell r="G5610">
            <v>20</v>
          </cell>
          <cell r="H5610">
            <v>246.34</v>
          </cell>
          <cell r="I5610">
            <v>246.34</v>
          </cell>
          <cell r="J5610">
            <v>665.66</v>
          </cell>
          <cell r="K5610" t="str">
            <v>400</v>
          </cell>
        </row>
        <row r="5611">
          <cell r="A5611" t="str">
            <v>110800000</v>
          </cell>
          <cell r="B5611" t="str">
            <v>400C2A50004</v>
          </cell>
          <cell r="C5611" t="str">
            <v>โทรศัพท์สายเดียว  PS2500</v>
          </cell>
          <cell r="D5611" t="str">
            <v>26 ส.ค. 41</v>
          </cell>
          <cell r="E5611">
            <v>912</v>
          </cell>
          <cell r="F5611">
            <v>0</v>
          </cell>
          <cell r="G5611">
            <v>20</v>
          </cell>
          <cell r="H5611">
            <v>246.34</v>
          </cell>
          <cell r="I5611">
            <v>246.34</v>
          </cell>
          <cell r="J5611">
            <v>665.66</v>
          </cell>
          <cell r="K5611" t="str">
            <v>400</v>
          </cell>
        </row>
        <row r="5612">
          <cell r="A5612" t="str">
            <v>110800000</v>
          </cell>
          <cell r="B5612" t="str">
            <v>400C2A50005</v>
          </cell>
          <cell r="C5612" t="str">
            <v>โทรศัพท์สายเดียว  PS2500</v>
          </cell>
          <cell r="D5612" t="str">
            <v>26 ส.ค. 41</v>
          </cell>
          <cell r="E5612">
            <v>912</v>
          </cell>
          <cell r="F5612">
            <v>0</v>
          </cell>
          <cell r="G5612">
            <v>20</v>
          </cell>
          <cell r="H5612">
            <v>246.34</v>
          </cell>
          <cell r="I5612">
            <v>246.34</v>
          </cell>
          <cell r="J5612">
            <v>665.66</v>
          </cell>
          <cell r="K5612" t="str">
            <v>400</v>
          </cell>
        </row>
        <row r="5613">
          <cell r="A5613" t="str">
            <v>110800000</v>
          </cell>
          <cell r="B5613" t="str">
            <v>400C2FX0001</v>
          </cell>
          <cell r="C5613" t="str">
            <v>เครื่องโทรสาร</v>
          </cell>
          <cell r="D5613" t="str">
            <v>18 ต.ค. 41</v>
          </cell>
          <cell r="E5613">
            <v>6000</v>
          </cell>
          <cell r="F5613">
            <v>0</v>
          </cell>
          <cell r="G5613">
            <v>20</v>
          </cell>
          <cell r="H5613">
            <v>1446.59</v>
          </cell>
          <cell r="I5613">
            <v>1446.59</v>
          </cell>
          <cell r="J5613">
            <v>4553.41</v>
          </cell>
          <cell r="K5613" t="str">
            <v>400</v>
          </cell>
        </row>
        <row r="5614">
          <cell r="A5614" t="str">
            <v>110800000</v>
          </cell>
          <cell r="B5614" t="str">
            <v>400C2TH0001</v>
          </cell>
          <cell r="C5614" t="str">
            <v>ค่าติดตั้งโทรศัพท์</v>
          </cell>
          <cell r="D5614" t="str">
            <v>11 ม.ค. 42</v>
          </cell>
          <cell r="E5614">
            <v>3350</v>
          </cell>
          <cell r="F5614">
            <v>0</v>
          </cell>
          <cell r="G5614">
            <v>20</v>
          </cell>
          <cell r="H5614">
            <v>651.63</v>
          </cell>
          <cell r="I5614">
            <v>651.63</v>
          </cell>
          <cell r="J5614">
            <v>2698.37</v>
          </cell>
          <cell r="K5614" t="str">
            <v>400</v>
          </cell>
        </row>
        <row r="5615">
          <cell r="A5615" t="str">
            <v>110800000</v>
          </cell>
          <cell r="B5615" t="str">
            <v>400C2TH0002</v>
          </cell>
          <cell r="C5615" t="str">
            <v>ค่าติดตั้งระบบ Frame Relay</v>
          </cell>
          <cell r="D5615" t="str">
            <v>5 มี.ค. 42</v>
          </cell>
          <cell r="E5615">
            <v>12500</v>
          </cell>
          <cell r="F5615">
            <v>0</v>
          </cell>
          <cell r="G5615">
            <v>20</v>
          </cell>
          <cell r="H5615">
            <v>2068.5</v>
          </cell>
          <cell r="I5615">
            <v>2068.5</v>
          </cell>
          <cell r="J5615">
            <v>10431.5</v>
          </cell>
          <cell r="K5615" t="str">
            <v>400</v>
          </cell>
        </row>
        <row r="5616">
          <cell r="A5616" t="str">
            <v>110800000</v>
          </cell>
          <cell r="B5616" t="str">
            <v>400C2TH0003</v>
          </cell>
          <cell r="C5616" t="str">
            <v>อุปกรณ์เครือข่าย</v>
          </cell>
          <cell r="D5616" t="str">
            <v>23 เม.ย. 42</v>
          </cell>
          <cell r="E5616">
            <v>131022.22</v>
          </cell>
          <cell r="F5616">
            <v>0</v>
          </cell>
          <cell r="G5616">
            <v>20</v>
          </cell>
          <cell r="H5616">
            <v>18163.61</v>
          </cell>
          <cell r="I5616">
            <v>18163.61</v>
          </cell>
          <cell r="J5616">
            <v>112858.61</v>
          </cell>
          <cell r="K5616" t="str">
            <v>400</v>
          </cell>
        </row>
        <row r="5617">
          <cell r="A5617" t="str">
            <v>110800000</v>
          </cell>
          <cell r="B5617" t="str">
            <v>400C2TH0004</v>
          </cell>
          <cell r="C5617" t="str">
            <v>โทรศัพท์มือถือ</v>
          </cell>
          <cell r="D5617" t="str">
            <v>26 ส.ค. 42</v>
          </cell>
          <cell r="E5617">
            <v>17355.14</v>
          </cell>
          <cell r="F5617">
            <v>0</v>
          </cell>
          <cell r="G5617">
            <v>20</v>
          </cell>
          <cell r="H5617">
            <v>1217.24</v>
          </cell>
          <cell r="I5617">
            <v>1217.24</v>
          </cell>
          <cell r="J5617">
            <v>16137.9</v>
          </cell>
          <cell r="K5617" t="str">
            <v>400</v>
          </cell>
        </row>
        <row r="5618">
          <cell r="A5618" t="str">
            <v>110800000</v>
          </cell>
          <cell r="B5618" t="str">
            <v>401C2A5000</v>
          </cell>
          <cell r="C5618" t="str">
            <v>โทรศัพท์สายเดียว PS2500</v>
          </cell>
          <cell r="D5618" t="str">
            <v>11 ก.ค. 41</v>
          </cell>
          <cell r="E5618">
            <v>1047</v>
          </cell>
          <cell r="F5618">
            <v>0</v>
          </cell>
          <cell r="G5618">
            <v>20</v>
          </cell>
          <cell r="H5618">
            <v>309.17</v>
          </cell>
          <cell r="I5618">
            <v>309.17</v>
          </cell>
          <cell r="J5618">
            <v>737.83</v>
          </cell>
          <cell r="K5618" t="str">
            <v>401</v>
          </cell>
        </row>
        <row r="5619">
          <cell r="A5619" t="str">
            <v>110800000</v>
          </cell>
          <cell r="B5619" t="str">
            <v>401C2A5001</v>
          </cell>
          <cell r="C5619" t="str">
            <v>โทรศัพท์สายเดียว PS2500</v>
          </cell>
          <cell r="D5619" t="str">
            <v>11 ก.ค. 41</v>
          </cell>
          <cell r="E5619">
            <v>1047</v>
          </cell>
          <cell r="F5619">
            <v>0</v>
          </cell>
          <cell r="G5619">
            <v>20</v>
          </cell>
          <cell r="H5619">
            <v>309.17</v>
          </cell>
          <cell r="I5619">
            <v>309.17</v>
          </cell>
          <cell r="J5619">
            <v>737.83</v>
          </cell>
          <cell r="K5619" t="str">
            <v>401</v>
          </cell>
        </row>
        <row r="5620">
          <cell r="A5620" t="str">
            <v>110800000</v>
          </cell>
          <cell r="B5620" t="str">
            <v>401C2A5002</v>
          </cell>
          <cell r="C5620" t="str">
            <v>โทรศัพท์สายเดียว PS2500</v>
          </cell>
          <cell r="D5620" t="str">
            <v>11 ก.ค. 41</v>
          </cell>
          <cell r="E5620">
            <v>1047</v>
          </cell>
          <cell r="F5620">
            <v>0</v>
          </cell>
          <cell r="G5620">
            <v>20</v>
          </cell>
          <cell r="H5620">
            <v>309.17</v>
          </cell>
          <cell r="I5620">
            <v>309.17</v>
          </cell>
          <cell r="J5620">
            <v>737.83</v>
          </cell>
          <cell r="K5620" t="str">
            <v>401</v>
          </cell>
        </row>
        <row r="5621">
          <cell r="A5621" t="str">
            <v>110800000</v>
          </cell>
          <cell r="B5621" t="str">
            <v>401C2FX0001</v>
          </cell>
          <cell r="C5621" t="str">
            <v>เครื่องโทรสาร</v>
          </cell>
          <cell r="D5621" t="str">
            <v>18 ต.ค. 41</v>
          </cell>
          <cell r="E5621">
            <v>6000</v>
          </cell>
          <cell r="F5621">
            <v>0</v>
          </cell>
          <cell r="G5621">
            <v>20</v>
          </cell>
          <cell r="H5621">
            <v>1446.59</v>
          </cell>
          <cell r="I5621">
            <v>1446.59</v>
          </cell>
          <cell r="J5621">
            <v>4553.41</v>
          </cell>
          <cell r="K5621" t="str">
            <v>401</v>
          </cell>
        </row>
        <row r="5622">
          <cell r="A5622" t="str">
            <v>110800000</v>
          </cell>
          <cell r="B5622" t="str">
            <v>402C2A5000</v>
          </cell>
          <cell r="C5622" t="str">
            <v>โทรศัพท์สายเดียว PS2500</v>
          </cell>
          <cell r="D5622" t="str">
            <v>11 ก.ค. 41</v>
          </cell>
          <cell r="E5622">
            <v>1047</v>
          </cell>
          <cell r="F5622">
            <v>0</v>
          </cell>
          <cell r="G5622">
            <v>20</v>
          </cell>
          <cell r="H5622">
            <v>309.17</v>
          </cell>
          <cell r="I5622">
            <v>309.17</v>
          </cell>
          <cell r="J5622">
            <v>737.83</v>
          </cell>
          <cell r="K5622" t="str">
            <v>402</v>
          </cell>
        </row>
        <row r="5623">
          <cell r="A5623" t="str">
            <v>110800000</v>
          </cell>
          <cell r="B5623" t="str">
            <v>402C2A5001</v>
          </cell>
          <cell r="C5623" t="str">
            <v>โทรศัพท์สายเดียว PS2500</v>
          </cell>
          <cell r="D5623" t="str">
            <v>11 ก.ค. 41</v>
          </cell>
          <cell r="E5623">
            <v>1047</v>
          </cell>
          <cell r="F5623">
            <v>0</v>
          </cell>
          <cell r="G5623">
            <v>20</v>
          </cell>
          <cell r="H5623">
            <v>309.17</v>
          </cell>
          <cell r="I5623">
            <v>309.17</v>
          </cell>
          <cell r="J5623">
            <v>737.83</v>
          </cell>
          <cell r="K5623" t="str">
            <v>402</v>
          </cell>
        </row>
        <row r="5624">
          <cell r="A5624" t="str">
            <v>110800000</v>
          </cell>
          <cell r="B5624" t="str">
            <v>402C2A5002</v>
          </cell>
          <cell r="C5624" t="str">
            <v>โทรศัพท์สายเดียว PS2500</v>
          </cell>
          <cell r="D5624" t="str">
            <v>11 ก.ค. 41</v>
          </cell>
          <cell r="E5624">
            <v>1047</v>
          </cell>
          <cell r="F5624">
            <v>0</v>
          </cell>
          <cell r="G5624">
            <v>20</v>
          </cell>
          <cell r="H5624">
            <v>309.17</v>
          </cell>
          <cell r="I5624">
            <v>309.17</v>
          </cell>
          <cell r="J5624">
            <v>737.83</v>
          </cell>
          <cell r="K5624" t="str">
            <v>402</v>
          </cell>
        </row>
        <row r="5625">
          <cell r="A5625" t="str">
            <v>110800000</v>
          </cell>
          <cell r="B5625" t="str">
            <v>402C2FX0001</v>
          </cell>
          <cell r="C5625" t="str">
            <v>เครื่องโทรสาร</v>
          </cell>
          <cell r="D5625" t="str">
            <v>18 ต.ค. 41</v>
          </cell>
          <cell r="E5625">
            <v>6000</v>
          </cell>
          <cell r="F5625">
            <v>0</v>
          </cell>
          <cell r="G5625">
            <v>20</v>
          </cell>
          <cell r="H5625">
            <v>1446.59</v>
          </cell>
          <cell r="I5625">
            <v>1446.59</v>
          </cell>
          <cell r="J5625">
            <v>4553.41</v>
          </cell>
          <cell r="K5625" t="str">
            <v>402</v>
          </cell>
        </row>
        <row r="5626">
          <cell r="A5626" t="str">
            <v>110800000</v>
          </cell>
          <cell r="B5626" t="str">
            <v>403C2A50001</v>
          </cell>
          <cell r="C5626" t="str">
            <v>โทรศัพท์สายเดียว  PS2500</v>
          </cell>
          <cell r="D5626" t="str">
            <v>26 ส.ค. 41</v>
          </cell>
          <cell r="E5626">
            <v>912</v>
          </cell>
          <cell r="F5626">
            <v>0</v>
          </cell>
          <cell r="G5626">
            <v>20</v>
          </cell>
          <cell r="H5626">
            <v>246.34</v>
          </cell>
          <cell r="I5626">
            <v>246.34</v>
          </cell>
          <cell r="J5626">
            <v>665.66</v>
          </cell>
          <cell r="K5626" t="str">
            <v>403</v>
          </cell>
        </row>
        <row r="5627">
          <cell r="A5627" t="str">
            <v>110800000</v>
          </cell>
          <cell r="B5627" t="str">
            <v>403C2A50002</v>
          </cell>
          <cell r="C5627" t="str">
            <v>โทรศัพท์สายเดียว  PS2500</v>
          </cell>
          <cell r="D5627" t="str">
            <v>26 ส.ค. 41</v>
          </cell>
          <cell r="E5627">
            <v>912</v>
          </cell>
          <cell r="F5627">
            <v>0</v>
          </cell>
          <cell r="G5627">
            <v>20</v>
          </cell>
          <cell r="H5627">
            <v>246.34</v>
          </cell>
          <cell r="I5627">
            <v>246.34</v>
          </cell>
          <cell r="J5627">
            <v>665.66</v>
          </cell>
          <cell r="K5627" t="str">
            <v>403</v>
          </cell>
        </row>
        <row r="5628">
          <cell r="A5628" t="str">
            <v>110800000</v>
          </cell>
          <cell r="B5628" t="str">
            <v>403C2A50003</v>
          </cell>
          <cell r="C5628" t="str">
            <v>โทรศัพท์สายเดียว  PS2500</v>
          </cell>
          <cell r="D5628" t="str">
            <v>26 ส.ค. 41</v>
          </cell>
          <cell r="E5628">
            <v>912</v>
          </cell>
          <cell r="F5628">
            <v>0</v>
          </cell>
          <cell r="G5628">
            <v>20</v>
          </cell>
          <cell r="H5628">
            <v>246.34</v>
          </cell>
          <cell r="I5628">
            <v>246.34</v>
          </cell>
          <cell r="J5628">
            <v>665.66</v>
          </cell>
          <cell r="K5628" t="str">
            <v>403</v>
          </cell>
        </row>
        <row r="5629">
          <cell r="A5629" t="str">
            <v>110800000</v>
          </cell>
          <cell r="B5629" t="str">
            <v>403C2FX0001</v>
          </cell>
          <cell r="C5629" t="str">
            <v>เครื่องโทรสาร</v>
          </cell>
          <cell r="D5629" t="str">
            <v>18 ต.ค. 41</v>
          </cell>
          <cell r="E5629">
            <v>6000</v>
          </cell>
          <cell r="F5629">
            <v>0</v>
          </cell>
          <cell r="G5629">
            <v>20</v>
          </cell>
          <cell r="H5629">
            <v>1446.59</v>
          </cell>
          <cell r="I5629">
            <v>1446.59</v>
          </cell>
          <cell r="J5629">
            <v>4553.41</v>
          </cell>
          <cell r="K5629" t="str">
            <v>403</v>
          </cell>
        </row>
        <row r="5630">
          <cell r="A5630" t="str">
            <v>110800000</v>
          </cell>
          <cell r="B5630" t="str">
            <v>404C2A50001</v>
          </cell>
          <cell r="C5630" t="str">
            <v>โทรศัพท์สายเดี่ยวสีแดง</v>
          </cell>
          <cell r="D5630" t="str">
            <v>2 ต.ค. 41</v>
          </cell>
          <cell r="E5630">
            <v>800</v>
          </cell>
          <cell r="F5630">
            <v>0</v>
          </cell>
          <cell r="G5630">
            <v>20</v>
          </cell>
          <cell r="H5630">
            <v>199.89</v>
          </cell>
          <cell r="I5630">
            <v>199.89</v>
          </cell>
          <cell r="J5630">
            <v>600.11</v>
          </cell>
          <cell r="K5630" t="str">
            <v>404</v>
          </cell>
        </row>
        <row r="5631">
          <cell r="A5631" t="str">
            <v>110800000</v>
          </cell>
          <cell r="B5631" t="str">
            <v>404C2A50002</v>
          </cell>
          <cell r="C5631" t="str">
            <v>โทรศัพท์สายเดี่ยวสีแดง</v>
          </cell>
          <cell r="D5631" t="str">
            <v>2 ต.ค. 41</v>
          </cell>
          <cell r="E5631">
            <v>800</v>
          </cell>
          <cell r="F5631">
            <v>0</v>
          </cell>
          <cell r="G5631">
            <v>20</v>
          </cell>
          <cell r="H5631">
            <v>199.89</v>
          </cell>
          <cell r="I5631">
            <v>199.89</v>
          </cell>
          <cell r="J5631">
            <v>600.11</v>
          </cell>
          <cell r="K5631" t="str">
            <v>404</v>
          </cell>
        </row>
        <row r="5632">
          <cell r="A5632" t="str">
            <v>110800000</v>
          </cell>
          <cell r="B5632" t="str">
            <v>404C2A50003</v>
          </cell>
          <cell r="C5632" t="str">
            <v>โทรศัพท์สายเดี่ยวสีแดง</v>
          </cell>
          <cell r="D5632" t="str">
            <v>2 ต.ค. 41</v>
          </cell>
          <cell r="E5632">
            <v>800</v>
          </cell>
          <cell r="F5632">
            <v>0</v>
          </cell>
          <cell r="G5632">
            <v>20</v>
          </cell>
          <cell r="H5632">
            <v>199.89</v>
          </cell>
          <cell r="I5632">
            <v>199.89</v>
          </cell>
          <cell r="J5632">
            <v>600.11</v>
          </cell>
          <cell r="K5632" t="str">
            <v>404</v>
          </cell>
        </row>
        <row r="5633">
          <cell r="A5633" t="str">
            <v>110800000</v>
          </cell>
          <cell r="B5633" t="str">
            <v>404C2FX0001</v>
          </cell>
          <cell r="C5633" t="str">
            <v>เครื่องโทรสาร</v>
          </cell>
          <cell r="D5633" t="str">
            <v>2 พ.ย. 41</v>
          </cell>
          <cell r="E5633">
            <v>6000</v>
          </cell>
          <cell r="F5633">
            <v>0</v>
          </cell>
          <cell r="G5633">
            <v>20</v>
          </cell>
          <cell r="H5633">
            <v>1397.27</v>
          </cell>
          <cell r="I5633">
            <v>1397.27</v>
          </cell>
          <cell r="J5633">
            <v>4602.7299999999996</v>
          </cell>
          <cell r="K5633" t="str">
            <v>404</v>
          </cell>
        </row>
        <row r="5634">
          <cell r="A5634" t="str">
            <v>110800000</v>
          </cell>
          <cell r="B5634" t="str">
            <v>404C2TH0001</v>
          </cell>
          <cell r="C5634" t="str">
            <v>ติดตั้งโทรศัพท์</v>
          </cell>
          <cell r="D5634" t="str">
            <v>8 ธ.ค. 42</v>
          </cell>
          <cell r="E5634">
            <v>7400</v>
          </cell>
          <cell r="F5634">
            <v>0</v>
          </cell>
          <cell r="G5634">
            <v>20</v>
          </cell>
          <cell r="H5634">
            <v>97.32</v>
          </cell>
          <cell r="I5634">
            <v>97.32</v>
          </cell>
          <cell r="J5634">
            <v>7302.68</v>
          </cell>
          <cell r="K5634" t="str">
            <v>404</v>
          </cell>
        </row>
        <row r="5635">
          <cell r="A5635" t="str">
            <v>110800000</v>
          </cell>
          <cell r="B5635" t="str">
            <v>404C2TH0002</v>
          </cell>
          <cell r="C5635" t="str">
            <v>เครื่องโทรสาร</v>
          </cell>
          <cell r="D5635" t="str">
            <v>14 ธ.ค. 42</v>
          </cell>
          <cell r="E5635">
            <v>5514.02</v>
          </cell>
          <cell r="F5635">
            <v>0</v>
          </cell>
          <cell r="G5635">
            <v>20</v>
          </cell>
          <cell r="H5635">
            <v>54.38</v>
          </cell>
          <cell r="I5635">
            <v>54.38</v>
          </cell>
          <cell r="J5635">
            <v>5459.64</v>
          </cell>
          <cell r="K5635" t="str">
            <v>404</v>
          </cell>
        </row>
        <row r="5636">
          <cell r="A5636" t="str">
            <v>110800000</v>
          </cell>
          <cell r="B5636" t="str">
            <v>405C2FX0001</v>
          </cell>
          <cell r="C5636" t="str">
            <v>เครื่องโทรสาร</v>
          </cell>
          <cell r="D5636" t="str">
            <v>6 พ.ย. 41</v>
          </cell>
          <cell r="E5636">
            <v>5727.27</v>
          </cell>
          <cell r="F5636">
            <v>0</v>
          </cell>
          <cell r="G5636">
            <v>20</v>
          </cell>
          <cell r="H5636">
            <v>1321.25</v>
          </cell>
          <cell r="I5636">
            <v>1321.25</v>
          </cell>
          <cell r="J5636">
            <v>4406.0200000000004</v>
          </cell>
          <cell r="K5636" t="str">
            <v>405</v>
          </cell>
        </row>
        <row r="5637">
          <cell r="A5637" t="str">
            <v>110800000</v>
          </cell>
          <cell r="B5637" t="str">
            <v>406C2A50001</v>
          </cell>
          <cell r="C5637" t="str">
            <v>โทรศัพท์สายเดี่ยวสีแดง</v>
          </cell>
          <cell r="D5637" t="str">
            <v>2 ต.ค. 41</v>
          </cell>
          <cell r="E5637">
            <v>800</v>
          </cell>
          <cell r="F5637">
            <v>0</v>
          </cell>
          <cell r="G5637">
            <v>20</v>
          </cell>
          <cell r="H5637">
            <v>199.89</v>
          </cell>
          <cell r="I5637">
            <v>199.89</v>
          </cell>
          <cell r="J5637">
            <v>600.11</v>
          </cell>
          <cell r="K5637" t="str">
            <v>406</v>
          </cell>
        </row>
        <row r="5638">
          <cell r="A5638" t="str">
            <v>110800000</v>
          </cell>
          <cell r="B5638" t="str">
            <v>406C2A50002</v>
          </cell>
          <cell r="C5638" t="str">
            <v>โทรศัพท์สายเดี่ยวสีแดง</v>
          </cell>
          <cell r="D5638" t="str">
            <v>2 ต.ค. 41</v>
          </cell>
          <cell r="E5638">
            <v>800</v>
          </cell>
          <cell r="F5638">
            <v>0</v>
          </cell>
          <cell r="G5638">
            <v>20</v>
          </cell>
          <cell r="H5638">
            <v>199.89</v>
          </cell>
          <cell r="I5638">
            <v>199.89</v>
          </cell>
          <cell r="J5638">
            <v>600.11</v>
          </cell>
          <cell r="K5638" t="str">
            <v>406</v>
          </cell>
        </row>
        <row r="5639">
          <cell r="A5639" t="str">
            <v>110800000</v>
          </cell>
          <cell r="B5639" t="str">
            <v>406C2A50003</v>
          </cell>
          <cell r="C5639" t="str">
            <v>โทรศัพท์สายเดี่ยวสีแดง</v>
          </cell>
          <cell r="D5639" t="str">
            <v>2 ต.ค. 41</v>
          </cell>
          <cell r="E5639">
            <v>800</v>
          </cell>
          <cell r="F5639">
            <v>0</v>
          </cell>
          <cell r="G5639">
            <v>20</v>
          </cell>
          <cell r="H5639">
            <v>199.89</v>
          </cell>
          <cell r="I5639">
            <v>199.89</v>
          </cell>
          <cell r="J5639">
            <v>600.11</v>
          </cell>
          <cell r="K5639" t="str">
            <v>406</v>
          </cell>
        </row>
        <row r="5640">
          <cell r="A5640" t="str">
            <v>110800000</v>
          </cell>
          <cell r="B5640" t="str">
            <v>406C2FX0001</v>
          </cell>
          <cell r="C5640" t="str">
            <v>เครื่องโทรสาร</v>
          </cell>
          <cell r="D5640" t="str">
            <v>2 พ.ย. 41</v>
          </cell>
          <cell r="E5640">
            <v>6000</v>
          </cell>
          <cell r="F5640">
            <v>0</v>
          </cell>
          <cell r="G5640">
            <v>20</v>
          </cell>
          <cell r="H5640">
            <v>1397.27</v>
          </cell>
          <cell r="I5640">
            <v>1397.27</v>
          </cell>
          <cell r="J5640">
            <v>4602.7299999999996</v>
          </cell>
          <cell r="K5640" t="str">
            <v>406</v>
          </cell>
        </row>
        <row r="5641">
          <cell r="A5641" t="str">
            <v>110800000</v>
          </cell>
          <cell r="B5641" t="str">
            <v>407C2A50001</v>
          </cell>
          <cell r="C5641" t="str">
            <v>โทรศัพท์สายเดี่ยวสีแดง</v>
          </cell>
          <cell r="D5641" t="str">
            <v>16 ต.ค. 41</v>
          </cell>
          <cell r="E5641">
            <v>800</v>
          </cell>
          <cell r="F5641">
            <v>0</v>
          </cell>
          <cell r="G5641">
            <v>20</v>
          </cell>
          <cell r="H5641">
            <v>193.75</v>
          </cell>
          <cell r="I5641">
            <v>193.75</v>
          </cell>
          <cell r="J5641">
            <v>606.25</v>
          </cell>
          <cell r="K5641" t="str">
            <v>407</v>
          </cell>
        </row>
        <row r="5642">
          <cell r="A5642" t="str">
            <v>110800000</v>
          </cell>
          <cell r="B5642" t="str">
            <v>407C2A50002</v>
          </cell>
          <cell r="C5642" t="str">
            <v>โทรศัพท์สายเดี่ยวสีแดง</v>
          </cell>
          <cell r="D5642" t="str">
            <v>16 ต.ค. 41</v>
          </cell>
          <cell r="E5642">
            <v>800</v>
          </cell>
          <cell r="F5642">
            <v>0</v>
          </cell>
          <cell r="G5642">
            <v>20</v>
          </cell>
          <cell r="H5642">
            <v>193.75</v>
          </cell>
          <cell r="I5642">
            <v>193.75</v>
          </cell>
          <cell r="J5642">
            <v>606.25</v>
          </cell>
          <cell r="K5642" t="str">
            <v>407</v>
          </cell>
        </row>
        <row r="5643">
          <cell r="A5643" t="str">
            <v>110800000</v>
          </cell>
          <cell r="B5643" t="str">
            <v>407C2A50003</v>
          </cell>
          <cell r="C5643" t="str">
            <v>โทรศัพท์สายเดี่ยวสีแดง</v>
          </cell>
          <cell r="D5643" t="str">
            <v>16 ต.ค. 41</v>
          </cell>
          <cell r="E5643">
            <v>800</v>
          </cell>
          <cell r="F5643">
            <v>0</v>
          </cell>
          <cell r="G5643">
            <v>20</v>
          </cell>
          <cell r="H5643">
            <v>193.75</v>
          </cell>
          <cell r="I5643">
            <v>193.75</v>
          </cell>
          <cell r="J5643">
            <v>606.25</v>
          </cell>
          <cell r="K5643" t="str">
            <v>407</v>
          </cell>
        </row>
        <row r="5644">
          <cell r="A5644" t="str">
            <v>110800000</v>
          </cell>
          <cell r="B5644" t="str">
            <v>407C2FX0001</v>
          </cell>
          <cell r="C5644" t="str">
            <v>เครื่องโทรสาร</v>
          </cell>
          <cell r="D5644" t="str">
            <v>13 พ.ย. 41</v>
          </cell>
          <cell r="E5644">
            <v>5727.27</v>
          </cell>
          <cell r="F5644">
            <v>0</v>
          </cell>
          <cell r="G5644">
            <v>20</v>
          </cell>
          <cell r="H5644">
            <v>1299.28</v>
          </cell>
          <cell r="I5644">
            <v>1299.28</v>
          </cell>
          <cell r="J5644">
            <v>4427.99</v>
          </cell>
          <cell r="K5644" t="str">
            <v>407</v>
          </cell>
        </row>
        <row r="5645">
          <cell r="A5645" t="str">
            <v>110800000</v>
          </cell>
          <cell r="B5645" t="str">
            <v>408C2A50001</v>
          </cell>
          <cell r="C5645" t="str">
            <v>โทรศัพท์สายเดียวสีแดง</v>
          </cell>
          <cell r="D5645" t="str">
            <v>16 ต.ค. 41</v>
          </cell>
          <cell r="E5645">
            <v>800</v>
          </cell>
          <cell r="F5645">
            <v>0</v>
          </cell>
          <cell r="G5645">
            <v>20</v>
          </cell>
          <cell r="H5645">
            <v>193.75</v>
          </cell>
          <cell r="I5645">
            <v>193.75</v>
          </cell>
          <cell r="J5645">
            <v>606.25</v>
          </cell>
          <cell r="K5645" t="str">
            <v>408</v>
          </cell>
        </row>
        <row r="5646">
          <cell r="A5646" t="str">
            <v>110800000</v>
          </cell>
          <cell r="B5646" t="str">
            <v>408C2A50002</v>
          </cell>
          <cell r="C5646" t="str">
            <v>โทรศัพท์สายเดียวสีแดง</v>
          </cell>
          <cell r="D5646" t="str">
            <v>16 ต.ค. 41</v>
          </cell>
          <cell r="E5646">
            <v>800</v>
          </cell>
          <cell r="F5646">
            <v>0</v>
          </cell>
          <cell r="G5646">
            <v>20</v>
          </cell>
          <cell r="H5646">
            <v>193.75</v>
          </cell>
          <cell r="I5646">
            <v>193.75</v>
          </cell>
          <cell r="J5646">
            <v>606.25</v>
          </cell>
          <cell r="K5646" t="str">
            <v>408</v>
          </cell>
        </row>
        <row r="5647">
          <cell r="A5647" t="str">
            <v>110800000</v>
          </cell>
          <cell r="B5647" t="str">
            <v>408C2A50003</v>
          </cell>
          <cell r="C5647" t="str">
            <v>โทรศัพท์สายเดียวสีแดง</v>
          </cell>
          <cell r="D5647" t="str">
            <v>16 ต.ค. 41</v>
          </cell>
          <cell r="E5647">
            <v>800</v>
          </cell>
          <cell r="F5647">
            <v>0</v>
          </cell>
          <cell r="G5647">
            <v>20</v>
          </cell>
          <cell r="H5647">
            <v>193.75</v>
          </cell>
          <cell r="I5647">
            <v>193.75</v>
          </cell>
          <cell r="J5647">
            <v>606.25</v>
          </cell>
          <cell r="K5647" t="str">
            <v>408</v>
          </cell>
        </row>
        <row r="5648">
          <cell r="A5648" t="str">
            <v>110800000</v>
          </cell>
          <cell r="B5648" t="str">
            <v>408C2FX0001</v>
          </cell>
          <cell r="C5648" t="str">
            <v>เครื่องโทรสาร</v>
          </cell>
          <cell r="D5648" t="str">
            <v>16 พ.ย. 41</v>
          </cell>
          <cell r="E5648">
            <v>5727.27</v>
          </cell>
          <cell r="F5648">
            <v>0</v>
          </cell>
          <cell r="G5648">
            <v>20</v>
          </cell>
          <cell r="H5648">
            <v>1289.8599999999999</v>
          </cell>
          <cell r="I5648">
            <v>1289.8599999999999</v>
          </cell>
          <cell r="J5648">
            <v>4437.41</v>
          </cell>
          <cell r="K5648" t="str">
            <v>408</v>
          </cell>
        </row>
        <row r="5649">
          <cell r="A5649" t="str">
            <v>110800000</v>
          </cell>
          <cell r="B5649" t="str">
            <v>409C2A50001</v>
          </cell>
          <cell r="C5649" t="str">
            <v>โทรศัพท์สายเดียวสีแดง</v>
          </cell>
          <cell r="D5649" t="str">
            <v>16 ต.ค. 41</v>
          </cell>
          <cell r="E5649">
            <v>800</v>
          </cell>
          <cell r="F5649">
            <v>0</v>
          </cell>
          <cell r="G5649">
            <v>20</v>
          </cell>
          <cell r="H5649">
            <v>193.75</v>
          </cell>
          <cell r="I5649">
            <v>193.75</v>
          </cell>
          <cell r="J5649">
            <v>606.25</v>
          </cell>
          <cell r="K5649" t="str">
            <v>409</v>
          </cell>
        </row>
        <row r="5650">
          <cell r="A5650" t="str">
            <v>110800000</v>
          </cell>
          <cell r="B5650" t="str">
            <v>409C2A50002</v>
          </cell>
          <cell r="C5650" t="str">
            <v>โทรศัพท์สายเดียวสีแดง</v>
          </cell>
          <cell r="D5650" t="str">
            <v>16 ต.ค. 41</v>
          </cell>
          <cell r="E5650">
            <v>800</v>
          </cell>
          <cell r="F5650">
            <v>0</v>
          </cell>
          <cell r="G5650">
            <v>20</v>
          </cell>
          <cell r="H5650">
            <v>193.75</v>
          </cell>
          <cell r="I5650">
            <v>193.75</v>
          </cell>
          <cell r="J5650">
            <v>606.25</v>
          </cell>
          <cell r="K5650" t="str">
            <v>409</v>
          </cell>
        </row>
        <row r="5651">
          <cell r="A5651" t="str">
            <v>110800000</v>
          </cell>
          <cell r="B5651" t="str">
            <v>409C2A50003</v>
          </cell>
          <cell r="C5651" t="str">
            <v>โทรศัพท์สายเดียวสีแดง</v>
          </cell>
          <cell r="D5651" t="str">
            <v>16 ต.ค. 41</v>
          </cell>
          <cell r="E5651">
            <v>800</v>
          </cell>
          <cell r="F5651">
            <v>0</v>
          </cell>
          <cell r="G5651">
            <v>20</v>
          </cell>
          <cell r="H5651">
            <v>193.75</v>
          </cell>
          <cell r="I5651">
            <v>193.75</v>
          </cell>
          <cell r="J5651">
            <v>606.25</v>
          </cell>
          <cell r="K5651" t="str">
            <v>409</v>
          </cell>
        </row>
        <row r="5652">
          <cell r="A5652" t="str">
            <v>110800000</v>
          </cell>
          <cell r="B5652" t="str">
            <v>409C2FX0001</v>
          </cell>
          <cell r="C5652" t="str">
            <v>เครื่องโทรสาร</v>
          </cell>
          <cell r="D5652" t="str">
            <v>16 พ.ย. 41</v>
          </cell>
          <cell r="E5652">
            <v>5727.27</v>
          </cell>
          <cell r="F5652">
            <v>0</v>
          </cell>
          <cell r="G5652">
            <v>20</v>
          </cell>
          <cell r="H5652">
            <v>1289.8599999999999</v>
          </cell>
          <cell r="I5652">
            <v>1289.8599999999999</v>
          </cell>
          <cell r="J5652">
            <v>4437.41</v>
          </cell>
          <cell r="K5652" t="str">
            <v>409</v>
          </cell>
        </row>
        <row r="5653">
          <cell r="A5653" t="str">
            <v>110800000</v>
          </cell>
          <cell r="B5653" t="str">
            <v>500C2A5000</v>
          </cell>
          <cell r="C5653" t="str">
            <v>โทรศัพท์สายเดียว PS2500</v>
          </cell>
          <cell r="D5653" t="str">
            <v>11 ก.ค. 41</v>
          </cell>
          <cell r="E5653">
            <v>1047</v>
          </cell>
          <cell r="F5653">
            <v>0</v>
          </cell>
          <cell r="G5653">
            <v>20</v>
          </cell>
          <cell r="H5653">
            <v>309.17</v>
          </cell>
          <cell r="I5653">
            <v>309.17</v>
          </cell>
          <cell r="J5653">
            <v>737.83</v>
          </cell>
          <cell r="K5653" t="str">
            <v>500</v>
          </cell>
        </row>
        <row r="5654">
          <cell r="A5654" t="str">
            <v>110800000</v>
          </cell>
          <cell r="B5654" t="str">
            <v>500C2A5001</v>
          </cell>
          <cell r="C5654" t="str">
            <v>โทรศัพท์สายเดียว PS2500</v>
          </cell>
          <cell r="D5654" t="str">
            <v>11 ก.ค. 41</v>
          </cell>
          <cell r="E5654">
            <v>1047</v>
          </cell>
          <cell r="F5654">
            <v>0</v>
          </cell>
          <cell r="G5654">
            <v>20</v>
          </cell>
          <cell r="H5654">
            <v>309.17</v>
          </cell>
          <cell r="I5654">
            <v>309.17</v>
          </cell>
          <cell r="J5654">
            <v>737.83</v>
          </cell>
          <cell r="K5654" t="str">
            <v>500</v>
          </cell>
        </row>
        <row r="5655">
          <cell r="A5655" t="str">
            <v>110800000</v>
          </cell>
          <cell r="B5655" t="str">
            <v>500C2A5002</v>
          </cell>
          <cell r="C5655" t="str">
            <v>โทรศัพท์สายเดียว PS2500</v>
          </cell>
          <cell r="D5655" t="str">
            <v>11 ก.ค. 41</v>
          </cell>
          <cell r="E5655">
            <v>1047</v>
          </cell>
          <cell r="F5655">
            <v>0</v>
          </cell>
          <cell r="G5655">
            <v>20</v>
          </cell>
          <cell r="H5655">
            <v>309.17</v>
          </cell>
          <cell r="I5655">
            <v>309.17</v>
          </cell>
          <cell r="J5655">
            <v>737.83</v>
          </cell>
          <cell r="K5655" t="str">
            <v>500</v>
          </cell>
        </row>
        <row r="5656">
          <cell r="A5656" t="str">
            <v>110800000</v>
          </cell>
          <cell r="B5656" t="str">
            <v>500C2A5003</v>
          </cell>
          <cell r="C5656" t="str">
            <v>โทรศัพท์สายเดียว PS2500</v>
          </cell>
          <cell r="D5656" t="str">
            <v>11 ก.ค. 41</v>
          </cell>
          <cell r="E5656">
            <v>1047</v>
          </cell>
          <cell r="F5656">
            <v>0</v>
          </cell>
          <cell r="G5656">
            <v>20</v>
          </cell>
          <cell r="H5656">
            <v>309.17</v>
          </cell>
          <cell r="I5656">
            <v>309.17</v>
          </cell>
          <cell r="J5656">
            <v>737.83</v>
          </cell>
          <cell r="K5656" t="str">
            <v>500</v>
          </cell>
        </row>
        <row r="5657">
          <cell r="A5657" t="str">
            <v>110800000</v>
          </cell>
          <cell r="B5657" t="str">
            <v>500C2A5004</v>
          </cell>
          <cell r="C5657" t="str">
            <v>โทรศัพท์สายเดียว PS2500</v>
          </cell>
          <cell r="D5657" t="str">
            <v>11 ก.ค. 41</v>
          </cell>
          <cell r="E5657">
            <v>1047</v>
          </cell>
          <cell r="F5657">
            <v>0</v>
          </cell>
          <cell r="G5657">
            <v>20</v>
          </cell>
          <cell r="H5657">
            <v>309.17</v>
          </cell>
          <cell r="I5657">
            <v>309.17</v>
          </cell>
          <cell r="J5657">
            <v>737.83</v>
          </cell>
          <cell r="K5657" t="str">
            <v>500</v>
          </cell>
        </row>
        <row r="5658">
          <cell r="A5658" t="str">
            <v>110800000</v>
          </cell>
          <cell r="B5658" t="str">
            <v>500C2FX0001</v>
          </cell>
          <cell r="C5658" t="str">
            <v>เครื่องโทรสาร</v>
          </cell>
          <cell r="D5658" t="str">
            <v>18 ต.ค. 41</v>
          </cell>
          <cell r="E5658">
            <v>6000</v>
          </cell>
          <cell r="F5658">
            <v>0</v>
          </cell>
          <cell r="G5658">
            <v>20</v>
          </cell>
          <cell r="H5658">
            <v>1446.59</v>
          </cell>
          <cell r="I5658">
            <v>1446.59</v>
          </cell>
          <cell r="J5658">
            <v>4553.41</v>
          </cell>
          <cell r="K5658" t="str">
            <v>500</v>
          </cell>
        </row>
        <row r="5659">
          <cell r="A5659" t="str">
            <v>110800000</v>
          </cell>
          <cell r="B5659" t="str">
            <v>500C2TH0001</v>
          </cell>
          <cell r="C5659" t="str">
            <v>ค่าแรงเดินสายโทรศัพท์ตู้สาขา</v>
          </cell>
          <cell r="D5659" t="str">
            <v>18 ก.พ. 42</v>
          </cell>
          <cell r="E5659">
            <v>2000</v>
          </cell>
          <cell r="F5659">
            <v>0</v>
          </cell>
          <cell r="G5659">
            <v>20</v>
          </cell>
          <cell r="H5659">
            <v>347.39</v>
          </cell>
          <cell r="I5659">
            <v>347.39</v>
          </cell>
          <cell r="J5659">
            <v>1652.61</v>
          </cell>
          <cell r="K5659" t="str">
            <v>500</v>
          </cell>
        </row>
        <row r="5660">
          <cell r="A5660" t="str">
            <v>110800000</v>
          </cell>
          <cell r="B5660" t="str">
            <v>500C2TH0002</v>
          </cell>
          <cell r="C5660" t="str">
            <v>ค่าติดตั้งระบบ Frame Relay</v>
          </cell>
          <cell r="D5660" t="str">
            <v>5 มี.ค. 42</v>
          </cell>
          <cell r="E5660">
            <v>12500</v>
          </cell>
          <cell r="F5660">
            <v>0</v>
          </cell>
          <cell r="G5660">
            <v>20</v>
          </cell>
          <cell r="H5660">
            <v>2068.5</v>
          </cell>
          <cell r="I5660">
            <v>2068.5</v>
          </cell>
          <cell r="J5660">
            <v>10431.5</v>
          </cell>
          <cell r="K5660" t="str">
            <v>500</v>
          </cell>
        </row>
        <row r="5661">
          <cell r="A5661" t="str">
            <v>110800000</v>
          </cell>
          <cell r="B5661" t="str">
            <v>500C2TH0003</v>
          </cell>
          <cell r="C5661" t="str">
            <v>อุปกรณ์เครือข่าย</v>
          </cell>
          <cell r="D5661" t="str">
            <v>23 เม.ย. 42</v>
          </cell>
          <cell r="E5661">
            <v>131022.22</v>
          </cell>
          <cell r="F5661">
            <v>0</v>
          </cell>
          <cell r="G5661">
            <v>20</v>
          </cell>
          <cell r="H5661">
            <v>18163.61</v>
          </cell>
          <cell r="I5661">
            <v>18163.61</v>
          </cell>
          <cell r="J5661">
            <v>112858.61</v>
          </cell>
          <cell r="K5661" t="str">
            <v>500</v>
          </cell>
        </row>
        <row r="5662">
          <cell r="A5662" t="str">
            <v>110800000</v>
          </cell>
          <cell r="B5662" t="str">
            <v>500C2TH0004</v>
          </cell>
          <cell r="C5662" t="str">
            <v>โทรศัพท์มือถือ</v>
          </cell>
          <cell r="D5662" t="str">
            <v>5 ต.ค. 42</v>
          </cell>
          <cell r="E5662">
            <v>15887.85</v>
          </cell>
          <cell r="F5662">
            <v>0</v>
          </cell>
          <cell r="G5662">
            <v>20</v>
          </cell>
          <cell r="H5662">
            <v>766.1</v>
          </cell>
          <cell r="I5662">
            <v>766.1</v>
          </cell>
          <cell r="J5662">
            <v>15121.75</v>
          </cell>
          <cell r="K5662" t="str">
            <v>500</v>
          </cell>
        </row>
        <row r="5663">
          <cell r="A5663" t="str">
            <v>110800000</v>
          </cell>
          <cell r="B5663" t="str">
            <v>500C2TH0005</v>
          </cell>
          <cell r="C5663" t="str">
            <v>ค่าติดตั้งระบบ Frame Rela</v>
          </cell>
          <cell r="D5663" t="str">
            <v>5 มี.ค. 42</v>
          </cell>
          <cell r="E5663">
            <v>12500</v>
          </cell>
          <cell r="F5663">
            <v>0</v>
          </cell>
          <cell r="G5663">
            <v>20</v>
          </cell>
          <cell r="H5663">
            <v>2068.5</v>
          </cell>
          <cell r="I5663">
            <v>2068.5</v>
          </cell>
          <cell r="J5663">
            <v>10431.5</v>
          </cell>
          <cell r="K5663" t="str">
            <v>100</v>
          </cell>
        </row>
        <row r="5664">
          <cell r="A5664" t="str">
            <v>110800000</v>
          </cell>
          <cell r="B5664" t="str">
            <v>501C2A5000</v>
          </cell>
          <cell r="C5664" t="str">
            <v>โทรศัพท์สายเดียว PS2500</v>
          </cell>
          <cell r="D5664" t="str">
            <v>11 ก.ค. 41</v>
          </cell>
          <cell r="E5664">
            <v>1047</v>
          </cell>
          <cell r="F5664">
            <v>0</v>
          </cell>
          <cell r="G5664">
            <v>20</v>
          </cell>
          <cell r="H5664">
            <v>309.17</v>
          </cell>
          <cell r="I5664">
            <v>309.17</v>
          </cell>
          <cell r="J5664">
            <v>737.83</v>
          </cell>
          <cell r="K5664" t="str">
            <v>501</v>
          </cell>
        </row>
        <row r="5665">
          <cell r="A5665" t="str">
            <v>110800000</v>
          </cell>
          <cell r="B5665" t="str">
            <v>501C2A5001</v>
          </cell>
          <cell r="C5665" t="str">
            <v>โทรศัพท์สายเดียว PS2500</v>
          </cell>
          <cell r="D5665" t="str">
            <v>11 ก.ค. 41</v>
          </cell>
          <cell r="E5665">
            <v>1047</v>
          </cell>
          <cell r="F5665">
            <v>0</v>
          </cell>
          <cell r="G5665">
            <v>20</v>
          </cell>
          <cell r="H5665">
            <v>309.17</v>
          </cell>
          <cell r="I5665">
            <v>309.17</v>
          </cell>
          <cell r="J5665">
            <v>737.83</v>
          </cell>
          <cell r="K5665" t="str">
            <v>501</v>
          </cell>
        </row>
        <row r="5666">
          <cell r="A5666" t="str">
            <v>110800000</v>
          </cell>
          <cell r="B5666" t="str">
            <v>501C2A5002</v>
          </cell>
          <cell r="C5666" t="str">
            <v>โทรศัพท์สายเดียว PS2500</v>
          </cell>
          <cell r="D5666" t="str">
            <v>11 ก.ค. 41</v>
          </cell>
          <cell r="E5666">
            <v>1047</v>
          </cell>
          <cell r="F5666">
            <v>0</v>
          </cell>
          <cell r="G5666">
            <v>20</v>
          </cell>
          <cell r="H5666">
            <v>309.17</v>
          </cell>
          <cell r="I5666">
            <v>309.17</v>
          </cell>
          <cell r="J5666">
            <v>737.83</v>
          </cell>
          <cell r="K5666" t="str">
            <v>501</v>
          </cell>
        </row>
        <row r="5667">
          <cell r="A5667" t="str">
            <v>110800000</v>
          </cell>
          <cell r="B5667" t="str">
            <v>501C2FX0001</v>
          </cell>
          <cell r="C5667" t="str">
            <v>เครื่องโทรสาร</v>
          </cell>
          <cell r="D5667" t="str">
            <v>18 ต.ค. 41</v>
          </cell>
          <cell r="E5667">
            <v>6000</v>
          </cell>
          <cell r="F5667">
            <v>0</v>
          </cell>
          <cell r="G5667">
            <v>20</v>
          </cell>
          <cell r="H5667">
            <v>1446.59</v>
          </cell>
          <cell r="I5667">
            <v>1446.59</v>
          </cell>
          <cell r="J5667">
            <v>4553.41</v>
          </cell>
          <cell r="K5667" t="str">
            <v>501</v>
          </cell>
        </row>
        <row r="5668">
          <cell r="A5668" t="str">
            <v>110800000</v>
          </cell>
          <cell r="B5668" t="str">
            <v>502C2A5000</v>
          </cell>
          <cell r="C5668" t="str">
            <v>โทรศัพท์สายเดียว PS2500</v>
          </cell>
          <cell r="D5668" t="str">
            <v>11 ก.ค. 41</v>
          </cell>
          <cell r="E5668">
            <v>1047</v>
          </cell>
          <cell r="F5668">
            <v>0</v>
          </cell>
          <cell r="G5668">
            <v>20</v>
          </cell>
          <cell r="H5668">
            <v>309.17</v>
          </cell>
          <cell r="I5668">
            <v>309.17</v>
          </cell>
          <cell r="J5668">
            <v>737.83</v>
          </cell>
          <cell r="K5668" t="str">
            <v>502</v>
          </cell>
        </row>
        <row r="5669">
          <cell r="A5669" t="str">
            <v>110800000</v>
          </cell>
          <cell r="B5669" t="str">
            <v>502C2A5001</v>
          </cell>
          <cell r="C5669" t="str">
            <v>โทรศัพท์สายเดียว PS2500</v>
          </cell>
          <cell r="D5669" t="str">
            <v>11 ก.ค. 41</v>
          </cell>
          <cell r="E5669">
            <v>1047</v>
          </cell>
          <cell r="F5669">
            <v>0</v>
          </cell>
          <cell r="G5669">
            <v>20</v>
          </cell>
          <cell r="H5669">
            <v>309.17</v>
          </cell>
          <cell r="I5669">
            <v>309.17</v>
          </cell>
          <cell r="J5669">
            <v>737.83</v>
          </cell>
          <cell r="K5669" t="str">
            <v>502</v>
          </cell>
        </row>
        <row r="5670">
          <cell r="A5670" t="str">
            <v>110800000</v>
          </cell>
          <cell r="B5670" t="str">
            <v>502C2A5002</v>
          </cell>
          <cell r="C5670" t="str">
            <v>โทรศัพท์สายเดียว PS2500</v>
          </cell>
          <cell r="D5670" t="str">
            <v>11 ก.ค. 41</v>
          </cell>
          <cell r="E5670">
            <v>1047</v>
          </cell>
          <cell r="F5670">
            <v>0</v>
          </cell>
          <cell r="G5670">
            <v>20</v>
          </cell>
          <cell r="H5670">
            <v>309.17</v>
          </cell>
          <cell r="I5670">
            <v>309.17</v>
          </cell>
          <cell r="J5670">
            <v>737.83</v>
          </cell>
          <cell r="K5670" t="str">
            <v>502</v>
          </cell>
        </row>
        <row r="5671">
          <cell r="A5671" t="str">
            <v>110800000</v>
          </cell>
          <cell r="B5671" t="str">
            <v>502C2FX0001</v>
          </cell>
          <cell r="C5671" t="str">
            <v>เครื่องโทรสาร</v>
          </cell>
          <cell r="D5671" t="str">
            <v>18 ต.ค. 41</v>
          </cell>
          <cell r="E5671">
            <v>6000</v>
          </cell>
          <cell r="F5671">
            <v>0</v>
          </cell>
          <cell r="G5671">
            <v>20</v>
          </cell>
          <cell r="H5671">
            <v>1446.59</v>
          </cell>
          <cell r="I5671">
            <v>1446.59</v>
          </cell>
          <cell r="J5671">
            <v>4553.41</v>
          </cell>
          <cell r="K5671" t="str">
            <v>502</v>
          </cell>
        </row>
        <row r="5672">
          <cell r="A5672" t="str">
            <v>110800000</v>
          </cell>
          <cell r="B5672" t="str">
            <v>503C2A50001</v>
          </cell>
          <cell r="C5672" t="str">
            <v>โทรศัพท์สายเดียว  PS2500</v>
          </cell>
          <cell r="D5672" t="str">
            <v>26 ส.ค. 41</v>
          </cell>
          <cell r="E5672">
            <v>912</v>
          </cell>
          <cell r="F5672">
            <v>0</v>
          </cell>
          <cell r="G5672">
            <v>20</v>
          </cell>
          <cell r="H5672">
            <v>246.34</v>
          </cell>
          <cell r="I5672">
            <v>246.34</v>
          </cell>
          <cell r="J5672">
            <v>665.66</v>
          </cell>
          <cell r="K5672" t="str">
            <v>503</v>
          </cell>
        </row>
        <row r="5673">
          <cell r="A5673" t="str">
            <v>110800000</v>
          </cell>
          <cell r="B5673" t="str">
            <v>503C2A50002</v>
          </cell>
          <cell r="C5673" t="str">
            <v>โทรศัพท์สายเดียว  PS2500</v>
          </cell>
          <cell r="D5673" t="str">
            <v>26 ส.ค. 41</v>
          </cell>
          <cell r="E5673">
            <v>912</v>
          </cell>
          <cell r="F5673">
            <v>0</v>
          </cell>
          <cell r="G5673">
            <v>20</v>
          </cell>
          <cell r="H5673">
            <v>246.34</v>
          </cell>
          <cell r="I5673">
            <v>246.34</v>
          </cell>
          <cell r="J5673">
            <v>665.66</v>
          </cell>
          <cell r="K5673" t="str">
            <v>503</v>
          </cell>
        </row>
        <row r="5674">
          <cell r="A5674" t="str">
            <v>110800000</v>
          </cell>
          <cell r="B5674" t="str">
            <v>503C2A50003</v>
          </cell>
          <cell r="C5674" t="str">
            <v>โทรศัพท์สายเดียว  PS2500</v>
          </cell>
          <cell r="D5674" t="str">
            <v>26 ส.ค. 41</v>
          </cell>
          <cell r="E5674">
            <v>912</v>
          </cell>
          <cell r="F5674">
            <v>0</v>
          </cell>
          <cell r="G5674">
            <v>20</v>
          </cell>
          <cell r="H5674">
            <v>246.34</v>
          </cell>
          <cell r="I5674">
            <v>246.34</v>
          </cell>
          <cell r="J5674">
            <v>665.66</v>
          </cell>
          <cell r="K5674" t="str">
            <v>503</v>
          </cell>
        </row>
        <row r="5675">
          <cell r="A5675" t="str">
            <v>110800000</v>
          </cell>
          <cell r="B5675" t="str">
            <v>503C2FX0001</v>
          </cell>
          <cell r="C5675" t="str">
            <v>เครื่องโทรสาร</v>
          </cell>
          <cell r="D5675" t="str">
            <v>18 ต.ค. 41</v>
          </cell>
          <cell r="E5675">
            <v>6000</v>
          </cell>
          <cell r="F5675">
            <v>0</v>
          </cell>
          <cell r="G5675">
            <v>20</v>
          </cell>
          <cell r="H5675">
            <v>1446.59</v>
          </cell>
          <cell r="I5675">
            <v>1446.59</v>
          </cell>
          <cell r="J5675">
            <v>4553.41</v>
          </cell>
          <cell r="K5675" t="str">
            <v>503</v>
          </cell>
        </row>
        <row r="5676">
          <cell r="A5676" t="str">
            <v>110800000</v>
          </cell>
          <cell r="B5676" t="str">
            <v>504C2A50001</v>
          </cell>
          <cell r="C5676" t="str">
            <v>โทรศัพท์สายเดี่ยวสีแดง</v>
          </cell>
          <cell r="D5676" t="str">
            <v>2 ต.ค. 41</v>
          </cell>
          <cell r="E5676">
            <v>800</v>
          </cell>
          <cell r="F5676">
            <v>0</v>
          </cell>
          <cell r="G5676">
            <v>20</v>
          </cell>
          <cell r="H5676">
            <v>199.89</v>
          </cell>
          <cell r="I5676">
            <v>199.89</v>
          </cell>
          <cell r="J5676">
            <v>600.11</v>
          </cell>
          <cell r="K5676" t="str">
            <v>504</v>
          </cell>
        </row>
        <row r="5677">
          <cell r="A5677" t="str">
            <v>110800000</v>
          </cell>
          <cell r="B5677" t="str">
            <v>504C2A50002</v>
          </cell>
          <cell r="C5677" t="str">
            <v>โทรศัพท์สายเดี่ยวสีแดง</v>
          </cell>
          <cell r="D5677" t="str">
            <v>2 ต.ค. 41</v>
          </cell>
          <cell r="E5677">
            <v>800</v>
          </cell>
          <cell r="F5677">
            <v>0</v>
          </cell>
          <cell r="G5677">
            <v>20</v>
          </cell>
          <cell r="H5677">
            <v>199.89</v>
          </cell>
          <cell r="I5677">
            <v>199.89</v>
          </cell>
          <cell r="J5677">
            <v>600.11</v>
          </cell>
          <cell r="K5677" t="str">
            <v>504</v>
          </cell>
        </row>
        <row r="5678">
          <cell r="A5678" t="str">
            <v>110800000</v>
          </cell>
          <cell r="B5678" t="str">
            <v>504C2A50003</v>
          </cell>
          <cell r="C5678" t="str">
            <v>โทรศัพท์สายเดี่ยวสีแดง</v>
          </cell>
          <cell r="D5678" t="str">
            <v>2 ต.ค. 41</v>
          </cell>
          <cell r="E5678">
            <v>800</v>
          </cell>
          <cell r="F5678">
            <v>0</v>
          </cell>
          <cell r="G5678">
            <v>20</v>
          </cell>
          <cell r="H5678">
            <v>199.89</v>
          </cell>
          <cell r="I5678">
            <v>199.89</v>
          </cell>
          <cell r="J5678">
            <v>600.11</v>
          </cell>
          <cell r="K5678" t="str">
            <v>504</v>
          </cell>
        </row>
        <row r="5679">
          <cell r="A5679" t="str">
            <v>110800000</v>
          </cell>
          <cell r="B5679" t="str">
            <v>504C2FX0001</v>
          </cell>
          <cell r="C5679" t="str">
            <v>เครื่องโทรสาร</v>
          </cell>
          <cell r="D5679" t="str">
            <v>2 พ.ย. 41</v>
          </cell>
          <cell r="E5679">
            <v>6000</v>
          </cell>
          <cell r="F5679">
            <v>0</v>
          </cell>
          <cell r="G5679">
            <v>20</v>
          </cell>
          <cell r="H5679">
            <v>1397.27</v>
          </cell>
          <cell r="I5679">
            <v>1397.27</v>
          </cell>
          <cell r="J5679">
            <v>4602.7299999999996</v>
          </cell>
          <cell r="K5679" t="str">
            <v>504</v>
          </cell>
        </row>
        <row r="5680">
          <cell r="A5680" t="str">
            <v>110800000</v>
          </cell>
          <cell r="B5680" t="str">
            <v>505C2A50001</v>
          </cell>
          <cell r="C5680" t="str">
            <v>โทรศัพท์สายเดี่ยวสีแดง</v>
          </cell>
          <cell r="D5680" t="str">
            <v>16 ต.ค. 41</v>
          </cell>
          <cell r="E5680">
            <v>800</v>
          </cell>
          <cell r="F5680">
            <v>0</v>
          </cell>
          <cell r="G5680">
            <v>20</v>
          </cell>
          <cell r="H5680">
            <v>193.75</v>
          </cell>
          <cell r="I5680">
            <v>193.75</v>
          </cell>
          <cell r="J5680">
            <v>606.25</v>
          </cell>
          <cell r="K5680" t="str">
            <v>505</v>
          </cell>
        </row>
        <row r="5681">
          <cell r="A5681" t="str">
            <v>110800000</v>
          </cell>
          <cell r="B5681" t="str">
            <v>505C2A50002</v>
          </cell>
          <cell r="C5681" t="str">
            <v>โทรศัพท์สายเดี่ยวสีแดง</v>
          </cell>
          <cell r="D5681" t="str">
            <v>16 ต.ค. 41</v>
          </cell>
          <cell r="E5681">
            <v>800</v>
          </cell>
          <cell r="F5681">
            <v>0</v>
          </cell>
          <cell r="G5681">
            <v>20</v>
          </cell>
          <cell r="H5681">
            <v>193.75</v>
          </cell>
          <cell r="I5681">
            <v>193.75</v>
          </cell>
          <cell r="J5681">
            <v>606.25</v>
          </cell>
          <cell r="K5681" t="str">
            <v>505</v>
          </cell>
        </row>
        <row r="5682">
          <cell r="A5682" t="str">
            <v>110800000</v>
          </cell>
          <cell r="B5682" t="str">
            <v>505C2A50003</v>
          </cell>
          <cell r="C5682" t="str">
            <v>โทรศัพท์สายเดี่ยวสีแดง</v>
          </cell>
          <cell r="D5682" t="str">
            <v>16 ต.ค. 41</v>
          </cell>
          <cell r="E5682">
            <v>800</v>
          </cell>
          <cell r="F5682">
            <v>0</v>
          </cell>
          <cell r="G5682">
            <v>20</v>
          </cell>
          <cell r="H5682">
            <v>193.75</v>
          </cell>
          <cell r="I5682">
            <v>193.75</v>
          </cell>
          <cell r="J5682">
            <v>606.25</v>
          </cell>
          <cell r="K5682" t="str">
            <v>505</v>
          </cell>
        </row>
        <row r="5683">
          <cell r="A5683" t="str">
            <v>110800000</v>
          </cell>
          <cell r="B5683" t="str">
            <v>505C2FX0001</v>
          </cell>
          <cell r="C5683" t="str">
            <v>เครื่องโทรสาร</v>
          </cell>
          <cell r="D5683" t="str">
            <v>13 พ.ย. 41</v>
          </cell>
          <cell r="E5683">
            <v>5727.27</v>
          </cell>
          <cell r="F5683">
            <v>0</v>
          </cell>
          <cell r="G5683">
            <v>20</v>
          </cell>
          <cell r="H5683">
            <v>1299.28</v>
          </cell>
          <cell r="I5683">
            <v>1299.28</v>
          </cell>
          <cell r="J5683">
            <v>4427.99</v>
          </cell>
          <cell r="K5683" t="str">
            <v>505</v>
          </cell>
        </row>
        <row r="5684">
          <cell r="A5684" t="str">
            <v>110800000</v>
          </cell>
          <cell r="B5684" t="str">
            <v>506C2A50001</v>
          </cell>
          <cell r="C5684" t="str">
            <v>โทรศัพท์สายเดี่ยวสีแดง</v>
          </cell>
          <cell r="D5684" t="str">
            <v>16 ต.ค. 41</v>
          </cell>
          <cell r="E5684">
            <v>800</v>
          </cell>
          <cell r="F5684">
            <v>0</v>
          </cell>
          <cell r="G5684">
            <v>20</v>
          </cell>
          <cell r="H5684">
            <v>193.75</v>
          </cell>
          <cell r="I5684">
            <v>193.75</v>
          </cell>
          <cell r="J5684">
            <v>606.25</v>
          </cell>
          <cell r="K5684" t="str">
            <v>506</v>
          </cell>
        </row>
        <row r="5685">
          <cell r="A5685" t="str">
            <v>110800000</v>
          </cell>
          <cell r="B5685" t="str">
            <v>506C2A50002</v>
          </cell>
          <cell r="C5685" t="str">
            <v>โทรศัพท์สายเดี่ยวสีแดง</v>
          </cell>
          <cell r="D5685" t="str">
            <v>16 ต.ค. 41</v>
          </cell>
          <cell r="E5685">
            <v>800</v>
          </cell>
          <cell r="F5685">
            <v>0</v>
          </cell>
          <cell r="G5685">
            <v>20</v>
          </cell>
          <cell r="H5685">
            <v>193.75</v>
          </cell>
          <cell r="I5685">
            <v>193.75</v>
          </cell>
          <cell r="J5685">
            <v>606.25</v>
          </cell>
          <cell r="K5685" t="str">
            <v>506</v>
          </cell>
        </row>
        <row r="5686">
          <cell r="A5686" t="str">
            <v>110800000</v>
          </cell>
          <cell r="B5686" t="str">
            <v>506C2A50003</v>
          </cell>
          <cell r="C5686" t="str">
            <v>โทรศัพท์สายเดี่ยวสีแดง</v>
          </cell>
          <cell r="D5686" t="str">
            <v>16 ต.ค. 41</v>
          </cell>
          <cell r="E5686">
            <v>800</v>
          </cell>
          <cell r="F5686">
            <v>0</v>
          </cell>
          <cell r="G5686">
            <v>20</v>
          </cell>
          <cell r="H5686">
            <v>193.75</v>
          </cell>
          <cell r="I5686">
            <v>193.75</v>
          </cell>
          <cell r="J5686">
            <v>606.25</v>
          </cell>
          <cell r="K5686" t="str">
            <v>506</v>
          </cell>
        </row>
        <row r="5687">
          <cell r="A5687" t="str">
            <v>110800000</v>
          </cell>
          <cell r="B5687" t="str">
            <v>506C2FX0001</v>
          </cell>
          <cell r="C5687" t="str">
            <v>เครื่องโทรสาร</v>
          </cell>
          <cell r="D5687" t="str">
            <v>13 พ.ย. 41</v>
          </cell>
          <cell r="E5687">
            <v>5727.27</v>
          </cell>
          <cell r="F5687">
            <v>0</v>
          </cell>
          <cell r="G5687">
            <v>20</v>
          </cell>
          <cell r="H5687">
            <v>1299.28</v>
          </cell>
          <cell r="I5687">
            <v>1299.28</v>
          </cell>
          <cell r="J5687">
            <v>4427.99</v>
          </cell>
          <cell r="K5687" t="str">
            <v>506</v>
          </cell>
        </row>
        <row r="5688">
          <cell r="A5688" t="str">
            <v>110800000</v>
          </cell>
          <cell r="B5688" t="str">
            <v>506C2FX0002</v>
          </cell>
          <cell r="C5688" t="str">
            <v>เครื่องโทรสาร</v>
          </cell>
          <cell r="D5688" t="str">
            <v>15 มี.ค. 42</v>
          </cell>
          <cell r="E5688">
            <v>6000</v>
          </cell>
          <cell r="F5688">
            <v>0</v>
          </cell>
          <cell r="G5688">
            <v>20</v>
          </cell>
          <cell r="H5688">
            <v>960.01</v>
          </cell>
          <cell r="I5688">
            <v>960.01</v>
          </cell>
          <cell r="J5688">
            <v>5039.99</v>
          </cell>
          <cell r="K5688" t="str">
            <v>506</v>
          </cell>
        </row>
        <row r="5689">
          <cell r="A5689" t="str">
            <v>110800000</v>
          </cell>
          <cell r="B5689" t="str">
            <v>506C2TH0001</v>
          </cell>
          <cell r="C5689" t="str">
            <v>โทรศัพท์</v>
          </cell>
          <cell r="D5689" t="str">
            <v>20 ธ.ค. 42</v>
          </cell>
          <cell r="E5689">
            <v>700</v>
          </cell>
          <cell r="F5689">
            <v>0</v>
          </cell>
          <cell r="G5689">
            <v>20</v>
          </cell>
          <cell r="H5689">
            <v>4.5999999999999996</v>
          </cell>
          <cell r="I5689">
            <v>4.5999999999999996</v>
          </cell>
          <cell r="J5689">
            <v>695.4</v>
          </cell>
          <cell r="K5689" t="str">
            <v>506</v>
          </cell>
        </row>
        <row r="5690">
          <cell r="A5690" t="str">
            <v>110800000</v>
          </cell>
          <cell r="B5690" t="str">
            <v>507C2A50001</v>
          </cell>
          <cell r="C5690" t="str">
            <v>โทรศัพท์สายเดียวสีแดง</v>
          </cell>
          <cell r="D5690" t="str">
            <v>16 ต.ค. 41</v>
          </cell>
          <cell r="E5690">
            <v>800</v>
          </cell>
          <cell r="F5690">
            <v>0</v>
          </cell>
          <cell r="G5690">
            <v>20</v>
          </cell>
          <cell r="H5690">
            <v>193.75</v>
          </cell>
          <cell r="I5690">
            <v>193.75</v>
          </cell>
          <cell r="J5690">
            <v>606.25</v>
          </cell>
          <cell r="K5690" t="str">
            <v>507</v>
          </cell>
        </row>
        <row r="5691">
          <cell r="A5691" t="str">
            <v>110800000</v>
          </cell>
          <cell r="B5691" t="str">
            <v>507C2A50002</v>
          </cell>
          <cell r="C5691" t="str">
            <v>โทรศัพท์สายเดียวสีแดง</v>
          </cell>
          <cell r="D5691" t="str">
            <v>16 ต.ค. 41</v>
          </cell>
          <cell r="E5691">
            <v>800</v>
          </cell>
          <cell r="F5691">
            <v>0</v>
          </cell>
          <cell r="G5691">
            <v>20</v>
          </cell>
          <cell r="H5691">
            <v>193.75</v>
          </cell>
          <cell r="I5691">
            <v>193.75</v>
          </cell>
          <cell r="J5691">
            <v>606.25</v>
          </cell>
          <cell r="K5691" t="str">
            <v>507</v>
          </cell>
        </row>
        <row r="5692">
          <cell r="A5692" t="str">
            <v>110800000</v>
          </cell>
          <cell r="B5692" t="str">
            <v>507C2A50003</v>
          </cell>
          <cell r="C5692" t="str">
            <v>โทรศัพท์สายเดียวสีแดง</v>
          </cell>
          <cell r="D5692" t="str">
            <v>16 ต.ค. 41</v>
          </cell>
          <cell r="E5692">
            <v>800</v>
          </cell>
          <cell r="F5692">
            <v>0</v>
          </cell>
          <cell r="G5692">
            <v>20</v>
          </cell>
          <cell r="H5692">
            <v>193.75</v>
          </cell>
          <cell r="I5692">
            <v>193.75</v>
          </cell>
          <cell r="J5692">
            <v>606.25</v>
          </cell>
          <cell r="K5692" t="str">
            <v>507</v>
          </cell>
        </row>
        <row r="5693">
          <cell r="A5693" t="str">
            <v>110800000</v>
          </cell>
          <cell r="B5693" t="str">
            <v>507C2FX0001</v>
          </cell>
          <cell r="C5693" t="str">
            <v>เครื่องโทรสาร</v>
          </cell>
          <cell r="D5693" t="str">
            <v>16 พ.ย. 41</v>
          </cell>
          <cell r="E5693">
            <v>5727.27</v>
          </cell>
          <cell r="F5693">
            <v>0</v>
          </cell>
          <cell r="G5693">
            <v>20</v>
          </cell>
          <cell r="H5693">
            <v>1289.8599999999999</v>
          </cell>
          <cell r="I5693">
            <v>1289.8599999999999</v>
          </cell>
          <cell r="J5693">
            <v>4437.41</v>
          </cell>
          <cell r="K5693" t="str">
            <v>507</v>
          </cell>
        </row>
        <row r="5694">
          <cell r="A5694" t="str">
            <v>110800000</v>
          </cell>
          <cell r="B5694" t="str">
            <v>507C2FX0002</v>
          </cell>
          <cell r="C5694" t="str">
            <v>เครื่องโทรสาร</v>
          </cell>
          <cell r="D5694" t="str">
            <v>15 มี.ค. 42</v>
          </cell>
          <cell r="E5694">
            <v>6000</v>
          </cell>
          <cell r="F5694">
            <v>0</v>
          </cell>
          <cell r="G5694">
            <v>20</v>
          </cell>
          <cell r="H5694">
            <v>960.01</v>
          </cell>
          <cell r="I5694">
            <v>960.01</v>
          </cell>
          <cell r="J5694">
            <v>5039.99</v>
          </cell>
          <cell r="K5694" t="str">
            <v>507</v>
          </cell>
        </row>
        <row r="5695">
          <cell r="A5695" t="str">
            <v>110800000</v>
          </cell>
          <cell r="B5695" t="str">
            <v>508C2A50001</v>
          </cell>
          <cell r="C5695" t="str">
            <v>โทรศัพท์สายเดียวสีแดง</v>
          </cell>
          <cell r="D5695" t="str">
            <v>16 ต.ค. 41</v>
          </cell>
          <cell r="E5695">
            <v>800</v>
          </cell>
          <cell r="F5695">
            <v>0</v>
          </cell>
          <cell r="G5695">
            <v>20</v>
          </cell>
          <cell r="H5695">
            <v>193.75</v>
          </cell>
          <cell r="I5695">
            <v>193.75</v>
          </cell>
          <cell r="J5695">
            <v>606.25</v>
          </cell>
          <cell r="K5695" t="str">
            <v>508</v>
          </cell>
        </row>
        <row r="5696">
          <cell r="A5696" t="str">
            <v>110800000</v>
          </cell>
          <cell r="B5696" t="str">
            <v>508C2A50002</v>
          </cell>
          <cell r="C5696" t="str">
            <v>โทรศัพท์สายเดียวสีแดง</v>
          </cell>
          <cell r="D5696" t="str">
            <v>16 ต.ค. 41</v>
          </cell>
          <cell r="E5696">
            <v>800</v>
          </cell>
          <cell r="F5696">
            <v>0</v>
          </cell>
          <cell r="G5696">
            <v>20</v>
          </cell>
          <cell r="H5696">
            <v>193.75</v>
          </cell>
          <cell r="I5696">
            <v>193.75</v>
          </cell>
          <cell r="J5696">
            <v>606.25</v>
          </cell>
          <cell r="K5696" t="str">
            <v>508</v>
          </cell>
        </row>
        <row r="5697">
          <cell r="A5697" t="str">
            <v>110800000</v>
          </cell>
          <cell r="B5697" t="str">
            <v>508C2A50003</v>
          </cell>
          <cell r="C5697" t="str">
            <v>โทรศัพท์สายเดียวสีแดง</v>
          </cell>
          <cell r="D5697" t="str">
            <v>16 ต.ค. 41</v>
          </cell>
          <cell r="E5697">
            <v>800</v>
          </cell>
          <cell r="F5697">
            <v>0</v>
          </cell>
          <cell r="G5697">
            <v>20</v>
          </cell>
          <cell r="H5697">
            <v>193.75</v>
          </cell>
          <cell r="I5697">
            <v>193.75</v>
          </cell>
          <cell r="J5697">
            <v>606.25</v>
          </cell>
          <cell r="K5697" t="str">
            <v>508</v>
          </cell>
        </row>
        <row r="5698">
          <cell r="A5698" t="str">
            <v>110800000</v>
          </cell>
          <cell r="B5698" t="str">
            <v>508C2FX0001</v>
          </cell>
          <cell r="C5698" t="str">
            <v>เครื่องโทรสาร</v>
          </cell>
          <cell r="D5698" t="str">
            <v>16 พ.ย. 41</v>
          </cell>
          <cell r="E5698">
            <v>5727.27</v>
          </cell>
          <cell r="F5698">
            <v>0</v>
          </cell>
          <cell r="G5698">
            <v>20</v>
          </cell>
          <cell r="H5698">
            <v>1289.8599999999999</v>
          </cell>
          <cell r="I5698">
            <v>1289.8599999999999</v>
          </cell>
          <cell r="J5698">
            <v>4437.41</v>
          </cell>
          <cell r="K5698" t="str">
            <v>508</v>
          </cell>
        </row>
        <row r="5699">
          <cell r="A5699" t="str">
            <v>110800000</v>
          </cell>
          <cell r="B5699" t="str">
            <v>508C2FX0002</v>
          </cell>
          <cell r="C5699" t="str">
            <v>เครื่องโทรสาร</v>
          </cell>
          <cell r="D5699" t="str">
            <v>15 มี.ค. 42</v>
          </cell>
          <cell r="E5699">
            <v>6000</v>
          </cell>
          <cell r="F5699">
            <v>0</v>
          </cell>
          <cell r="G5699">
            <v>20</v>
          </cell>
          <cell r="H5699">
            <v>960.01</v>
          </cell>
          <cell r="I5699">
            <v>960.01</v>
          </cell>
          <cell r="J5699">
            <v>5039.99</v>
          </cell>
          <cell r="K5699" t="str">
            <v>508</v>
          </cell>
        </row>
        <row r="5700">
          <cell r="A5700" t="str">
            <v>110800000</v>
          </cell>
          <cell r="B5700" t="str">
            <v>600C1FX0001</v>
          </cell>
          <cell r="C5700" t="str">
            <v>เครื่องโทรสาร</v>
          </cell>
          <cell r="D5700" t="str">
            <v>18 ต.ค. 41</v>
          </cell>
          <cell r="E5700">
            <v>6000</v>
          </cell>
          <cell r="F5700">
            <v>0</v>
          </cell>
          <cell r="G5700">
            <v>20</v>
          </cell>
          <cell r="H5700">
            <v>1446.59</v>
          </cell>
          <cell r="I5700">
            <v>1446.59</v>
          </cell>
          <cell r="J5700">
            <v>4553.41</v>
          </cell>
          <cell r="K5700" t="str">
            <v>600</v>
          </cell>
        </row>
        <row r="5701">
          <cell r="A5701" t="str">
            <v>110800000</v>
          </cell>
          <cell r="B5701" t="str">
            <v>600C2A5000</v>
          </cell>
          <cell r="C5701" t="str">
            <v>โทรศัพท์สายเดียว PS2500</v>
          </cell>
          <cell r="D5701" t="str">
            <v>11 ก.ค. 41</v>
          </cell>
          <cell r="E5701">
            <v>1047</v>
          </cell>
          <cell r="F5701">
            <v>0</v>
          </cell>
          <cell r="G5701">
            <v>20</v>
          </cell>
          <cell r="H5701">
            <v>309.17</v>
          </cell>
          <cell r="I5701">
            <v>309.17</v>
          </cell>
          <cell r="J5701">
            <v>737.83</v>
          </cell>
          <cell r="K5701" t="str">
            <v>600</v>
          </cell>
        </row>
        <row r="5702">
          <cell r="A5702" t="str">
            <v>110800000</v>
          </cell>
          <cell r="B5702" t="str">
            <v>600C2A5001</v>
          </cell>
          <cell r="C5702" t="str">
            <v>โทรศัพท์สายเดียว PS2500</v>
          </cell>
          <cell r="D5702" t="str">
            <v>11 ก.ค. 41</v>
          </cell>
          <cell r="E5702">
            <v>1047</v>
          </cell>
          <cell r="F5702">
            <v>0</v>
          </cell>
          <cell r="G5702">
            <v>20</v>
          </cell>
          <cell r="H5702">
            <v>309.17</v>
          </cell>
          <cell r="I5702">
            <v>309.17</v>
          </cell>
          <cell r="J5702">
            <v>737.83</v>
          </cell>
          <cell r="K5702" t="str">
            <v>600</v>
          </cell>
        </row>
        <row r="5703">
          <cell r="A5703" t="str">
            <v>110800000</v>
          </cell>
          <cell r="B5703" t="str">
            <v>600C2A5002</v>
          </cell>
          <cell r="C5703" t="str">
            <v>โทรศัพท์สายเดียว PS2500</v>
          </cell>
          <cell r="D5703" t="str">
            <v>11 ก.ค. 41</v>
          </cell>
          <cell r="E5703">
            <v>1047</v>
          </cell>
          <cell r="F5703">
            <v>0</v>
          </cell>
          <cell r="G5703">
            <v>20</v>
          </cell>
          <cell r="H5703">
            <v>309.17</v>
          </cell>
          <cell r="I5703">
            <v>309.17</v>
          </cell>
          <cell r="J5703">
            <v>737.83</v>
          </cell>
          <cell r="K5703" t="str">
            <v>600</v>
          </cell>
        </row>
        <row r="5704">
          <cell r="A5704" t="str">
            <v>110800000</v>
          </cell>
          <cell r="B5704" t="str">
            <v>600C2A5003</v>
          </cell>
          <cell r="C5704" t="str">
            <v>โทรศัพท์สายเดียว PS2500</v>
          </cell>
          <cell r="D5704" t="str">
            <v>11 ก.ค. 41</v>
          </cell>
          <cell r="E5704">
            <v>1047</v>
          </cell>
          <cell r="F5704">
            <v>0</v>
          </cell>
          <cell r="G5704">
            <v>20</v>
          </cell>
          <cell r="H5704">
            <v>309.17</v>
          </cell>
          <cell r="I5704">
            <v>309.17</v>
          </cell>
          <cell r="J5704">
            <v>737.83</v>
          </cell>
          <cell r="K5704" t="str">
            <v>600</v>
          </cell>
        </row>
        <row r="5705">
          <cell r="A5705" t="str">
            <v>110800000</v>
          </cell>
          <cell r="B5705" t="str">
            <v>600C2A5004</v>
          </cell>
          <cell r="C5705" t="str">
            <v>โทรศัพท์สายเดียว PS2500</v>
          </cell>
          <cell r="D5705" t="str">
            <v>11 ก.ค. 41</v>
          </cell>
          <cell r="E5705">
            <v>1047</v>
          </cell>
          <cell r="F5705">
            <v>0</v>
          </cell>
          <cell r="G5705">
            <v>20</v>
          </cell>
          <cell r="H5705">
            <v>309.17</v>
          </cell>
          <cell r="I5705">
            <v>309.17</v>
          </cell>
          <cell r="J5705">
            <v>737.83</v>
          </cell>
          <cell r="K5705" t="str">
            <v>600</v>
          </cell>
        </row>
        <row r="5706">
          <cell r="A5706" t="str">
            <v>110800000</v>
          </cell>
          <cell r="B5706" t="str">
            <v>600C2IT002</v>
          </cell>
          <cell r="C5706" t="str">
            <v>ค่าอุปกรณ์เครือข่าย</v>
          </cell>
          <cell r="D5706" t="str">
            <v>23 เม.ย. 42</v>
          </cell>
          <cell r="E5706">
            <v>131022.22</v>
          </cell>
          <cell r="F5706">
            <v>0</v>
          </cell>
          <cell r="G5706">
            <v>20</v>
          </cell>
          <cell r="H5706">
            <v>18163.61</v>
          </cell>
          <cell r="I5706">
            <v>18163.61</v>
          </cell>
          <cell r="J5706">
            <v>112858.61</v>
          </cell>
          <cell r="K5706" t="str">
            <v>600</v>
          </cell>
        </row>
        <row r="5707">
          <cell r="A5707" t="str">
            <v>110800000</v>
          </cell>
          <cell r="B5707" t="str">
            <v>600C2TH0001</v>
          </cell>
          <cell r="C5707" t="str">
            <v>ค่าติดตั้งระบบ Frame Relay</v>
          </cell>
          <cell r="D5707" t="str">
            <v>5 มี.ค. 42</v>
          </cell>
          <cell r="E5707">
            <v>12500</v>
          </cell>
          <cell r="F5707">
            <v>0</v>
          </cell>
          <cell r="G5707">
            <v>20</v>
          </cell>
          <cell r="H5707">
            <v>2068.5</v>
          </cell>
          <cell r="I5707">
            <v>2068.5</v>
          </cell>
          <cell r="J5707">
            <v>10431.5</v>
          </cell>
          <cell r="K5707" t="str">
            <v>600</v>
          </cell>
        </row>
        <row r="5708">
          <cell r="A5708" t="str">
            <v>110800000</v>
          </cell>
          <cell r="B5708" t="str">
            <v>600C2TH0003</v>
          </cell>
          <cell r="C5708" t="str">
            <v>โทรศัพท์มือถือ</v>
          </cell>
          <cell r="D5708" t="str">
            <v>27 ส.ค. 42</v>
          </cell>
          <cell r="E5708">
            <v>18317.75</v>
          </cell>
          <cell r="F5708">
            <v>0</v>
          </cell>
          <cell r="G5708">
            <v>20</v>
          </cell>
          <cell r="H5708">
            <v>1274.71</v>
          </cell>
          <cell r="I5708">
            <v>1274.71</v>
          </cell>
          <cell r="J5708">
            <v>17043.04</v>
          </cell>
          <cell r="K5708" t="str">
            <v>600</v>
          </cell>
        </row>
        <row r="5709">
          <cell r="A5709" t="str">
            <v>110800000</v>
          </cell>
          <cell r="B5709" t="str">
            <v>601C2A5000</v>
          </cell>
          <cell r="C5709" t="str">
            <v>โทรศัพท์สายเดียว PS2500</v>
          </cell>
          <cell r="D5709" t="str">
            <v>11 ก.ค. 41</v>
          </cell>
          <cell r="E5709">
            <v>1047</v>
          </cell>
          <cell r="F5709">
            <v>0</v>
          </cell>
          <cell r="G5709">
            <v>20</v>
          </cell>
          <cell r="H5709">
            <v>309.17</v>
          </cell>
          <cell r="I5709">
            <v>309.17</v>
          </cell>
          <cell r="J5709">
            <v>737.83</v>
          </cell>
          <cell r="K5709" t="str">
            <v>601</v>
          </cell>
        </row>
        <row r="5710">
          <cell r="A5710" t="str">
            <v>110800000</v>
          </cell>
          <cell r="B5710" t="str">
            <v>601C2A5001</v>
          </cell>
          <cell r="C5710" t="str">
            <v>โทรศัพท์สายเดียว PS2500</v>
          </cell>
          <cell r="D5710" t="str">
            <v>11 ก.ค. 41</v>
          </cell>
          <cell r="E5710">
            <v>1047</v>
          </cell>
          <cell r="F5710">
            <v>0</v>
          </cell>
          <cell r="G5710">
            <v>20</v>
          </cell>
          <cell r="H5710">
            <v>309.17</v>
          </cell>
          <cell r="I5710">
            <v>309.17</v>
          </cell>
          <cell r="J5710">
            <v>737.83</v>
          </cell>
          <cell r="K5710" t="str">
            <v>601</v>
          </cell>
        </row>
        <row r="5711">
          <cell r="A5711" t="str">
            <v>110800000</v>
          </cell>
          <cell r="B5711" t="str">
            <v>601C2A5002</v>
          </cell>
          <cell r="C5711" t="str">
            <v>โทรศัพท์สายเดียว PS2500</v>
          </cell>
          <cell r="D5711" t="str">
            <v>11 ส.ค. 41</v>
          </cell>
          <cell r="E5711">
            <v>1047</v>
          </cell>
          <cell r="F5711">
            <v>0</v>
          </cell>
          <cell r="G5711">
            <v>20</v>
          </cell>
          <cell r="H5711">
            <v>291.39</v>
          </cell>
          <cell r="I5711">
            <v>291.39</v>
          </cell>
          <cell r="J5711">
            <v>755.61</v>
          </cell>
          <cell r="K5711" t="str">
            <v>601</v>
          </cell>
        </row>
        <row r="5712">
          <cell r="A5712" t="str">
            <v>110800000</v>
          </cell>
          <cell r="B5712" t="str">
            <v>601C2FX0001</v>
          </cell>
          <cell r="C5712" t="str">
            <v>เครื่องโทรสาร</v>
          </cell>
          <cell r="D5712" t="str">
            <v>18 ต.ค. 41</v>
          </cell>
          <cell r="E5712">
            <v>6000</v>
          </cell>
          <cell r="F5712">
            <v>0</v>
          </cell>
          <cell r="G5712">
            <v>20</v>
          </cell>
          <cell r="H5712">
            <v>1446.59</v>
          </cell>
          <cell r="I5712">
            <v>1446.59</v>
          </cell>
          <cell r="J5712">
            <v>4553.41</v>
          </cell>
          <cell r="K5712" t="str">
            <v>601</v>
          </cell>
        </row>
        <row r="5713">
          <cell r="A5713" t="str">
            <v>110800000</v>
          </cell>
          <cell r="B5713" t="str">
            <v>602C2A50001</v>
          </cell>
          <cell r="C5713" t="str">
            <v>โทรศัพท์สายเดียว  PS2500</v>
          </cell>
          <cell r="D5713" t="str">
            <v>26 ส.ค. 41</v>
          </cell>
          <cell r="E5713">
            <v>912</v>
          </cell>
          <cell r="F5713">
            <v>0</v>
          </cell>
          <cell r="G5713">
            <v>20</v>
          </cell>
          <cell r="H5713">
            <v>246.34</v>
          </cell>
          <cell r="I5713">
            <v>246.34</v>
          </cell>
          <cell r="J5713">
            <v>665.66</v>
          </cell>
          <cell r="K5713" t="str">
            <v>602</v>
          </cell>
        </row>
        <row r="5714">
          <cell r="A5714" t="str">
            <v>110800000</v>
          </cell>
          <cell r="B5714" t="str">
            <v>602C2A50002</v>
          </cell>
          <cell r="C5714" t="str">
            <v>โทรศัพท์สายเดียว  PS2500</v>
          </cell>
          <cell r="D5714" t="str">
            <v>26 ส.ค. 41</v>
          </cell>
          <cell r="E5714">
            <v>912</v>
          </cell>
          <cell r="F5714">
            <v>0</v>
          </cell>
          <cell r="G5714">
            <v>20</v>
          </cell>
          <cell r="H5714">
            <v>246.34</v>
          </cell>
          <cell r="I5714">
            <v>246.34</v>
          </cell>
          <cell r="J5714">
            <v>665.66</v>
          </cell>
          <cell r="K5714" t="str">
            <v>602</v>
          </cell>
        </row>
        <row r="5715">
          <cell r="A5715" t="str">
            <v>110800000</v>
          </cell>
          <cell r="B5715" t="str">
            <v>602C2A50003</v>
          </cell>
          <cell r="C5715" t="str">
            <v>โทรศัพท์สายเดียว  PS2500</v>
          </cell>
          <cell r="D5715" t="str">
            <v>26 ส.ค. 41</v>
          </cell>
          <cell r="E5715">
            <v>912</v>
          </cell>
          <cell r="F5715">
            <v>0</v>
          </cell>
          <cell r="G5715">
            <v>20</v>
          </cell>
          <cell r="H5715">
            <v>246.34</v>
          </cell>
          <cell r="I5715">
            <v>246.34</v>
          </cell>
          <cell r="J5715">
            <v>665.66</v>
          </cell>
          <cell r="K5715" t="str">
            <v>602</v>
          </cell>
        </row>
        <row r="5716">
          <cell r="A5716" t="str">
            <v>110800000</v>
          </cell>
          <cell r="B5716" t="str">
            <v>602C2FX0001</v>
          </cell>
          <cell r="C5716" t="str">
            <v>เครื่องโทรสาร</v>
          </cell>
          <cell r="D5716" t="str">
            <v>18 ก.ย. 41</v>
          </cell>
          <cell r="E5716">
            <v>6000</v>
          </cell>
          <cell r="F5716">
            <v>0</v>
          </cell>
          <cell r="G5716">
            <v>20</v>
          </cell>
          <cell r="H5716">
            <v>1545.22</v>
          </cell>
          <cell r="I5716">
            <v>1545.22</v>
          </cell>
          <cell r="J5716">
            <v>4454.78</v>
          </cell>
          <cell r="K5716" t="str">
            <v>602</v>
          </cell>
        </row>
        <row r="5717">
          <cell r="A5717" t="str">
            <v>110800000</v>
          </cell>
          <cell r="B5717" t="str">
            <v>603C2A50001</v>
          </cell>
          <cell r="C5717" t="str">
            <v>โทรศัพท์สายเดี่ยวสีแดง</v>
          </cell>
          <cell r="D5717" t="str">
            <v>2 ต.ค. 41</v>
          </cell>
          <cell r="E5717">
            <v>800</v>
          </cell>
          <cell r="F5717">
            <v>0</v>
          </cell>
          <cell r="G5717">
            <v>20</v>
          </cell>
          <cell r="H5717">
            <v>199.89</v>
          </cell>
          <cell r="I5717">
            <v>199.89</v>
          </cell>
          <cell r="J5717">
            <v>600.11</v>
          </cell>
          <cell r="K5717" t="str">
            <v>603</v>
          </cell>
        </row>
        <row r="5718">
          <cell r="A5718" t="str">
            <v>110800000</v>
          </cell>
          <cell r="B5718" t="str">
            <v>603C2A50002</v>
          </cell>
          <cell r="C5718" t="str">
            <v>โทรศัพท์สายเดี่ยวสีแดง</v>
          </cell>
          <cell r="D5718" t="str">
            <v>2 ต.ค. 41</v>
          </cell>
          <cell r="E5718">
            <v>800</v>
          </cell>
          <cell r="F5718">
            <v>0</v>
          </cell>
          <cell r="G5718">
            <v>20</v>
          </cell>
          <cell r="H5718">
            <v>199.89</v>
          </cell>
          <cell r="I5718">
            <v>199.89</v>
          </cell>
          <cell r="J5718">
            <v>600.11</v>
          </cell>
          <cell r="K5718" t="str">
            <v>603</v>
          </cell>
        </row>
        <row r="5719">
          <cell r="A5719" t="str">
            <v>110800000</v>
          </cell>
          <cell r="B5719" t="str">
            <v>603C2A50003</v>
          </cell>
          <cell r="C5719" t="str">
            <v>โทรศัพท์สายเดี่ยวสีแดง</v>
          </cell>
          <cell r="D5719" t="str">
            <v>2 ต.ค. 41</v>
          </cell>
          <cell r="E5719">
            <v>800</v>
          </cell>
          <cell r="F5719">
            <v>0</v>
          </cell>
          <cell r="G5719">
            <v>20</v>
          </cell>
          <cell r="H5719">
            <v>199.89</v>
          </cell>
          <cell r="I5719">
            <v>199.89</v>
          </cell>
          <cell r="J5719">
            <v>600.11</v>
          </cell>
          <cell r="K5719" t="str">
            <v>603</v>
          </cell>
        </row>
        <row r="5720">
          <cell r="A5720" t="str">
            <v>110800000</v>
          </cell>
          <cell r="B5720" t="str">
            <v>603C2FX0001</v>
          </cell>
          <cell r="C5720" t="str">
            <v>เครื่องโทรสาร</v>
          </cell>
          <cell r="D5720" t="str">
            <v>2 พ.ย. 41</v>
          </cell>
          <cell r="E5720">
            <v>6000</v>
          </cell>
          <cell r="F5720">
            <v>0</v>
          </cell>
          <cell r="G5720">
            <v>20</v>
          </cell>
          <cell r="H5720">
            <v>1397.27</v>
          </cell>
          <cell r="I5720">
            <v>1397.27</v>
          </cell>
          <cell r="J5720">
            <v>4602.7299999999996</v>
          </cell>
          <cell r="K5720" t="str">
            <v>603</v>
          </cell>
        </row>
        <row r="5721">
          <cell r="A5721" t="str">
            <v>110800000</v>
          </cell>
          <cell r="B5721" t="str">
            <v>604C2A50001</v>
          </cell>
          <cell r="C5721" t="str">
            <v>โทรศัพท์สายเดี่ยวสีแดง</v>
          </cell>
          <cell r="D5721" t="str">
            <v>2 ต.ค. 41</v>
          </cell>
          <cell r="E5721">
            <v>800</v>
          </cell>
          <cell r="F5721">
            <v>0</v>
          </cell>
          <cell r="G5721">
            <v>20</v>
          </cell>
          <cell r="H5721">
            <v>199.89</v>
          </cell>
          <cell r="I5721">
            <v>199.89</v>
          </cell>
          <cell r="J5721">
            <v>600.11</v>
          </cell>
          <cell r="K5721" t="str">
            <v>604</v>
          </cell>
        </row>
        <row r="5722">
          <cell r="A5722" t="str">
            <v>110800000</v>
          </cell>
          <cell r="B5722" t="str">
            <v>604C2A50002</v>
          </cell>
          <cell r="C5722" t="str">
            <v>โทรศัพท์สายเดี่ยวสีแดง</v>
          </cell>
          <cell r="D5722" t="str">
            <v>2 ต.ค. 41</v>
          </cell>
          <cell r="E5722">
            <v>800</v>
          </cell>
          <cell r="F5722">
            <v>0</v>
          </cell>
          <cell r="G5722">
            <v>20</v>
          </cell>
          <cell r="H5722">
            <v>199.89</v>
          </cell>
          <cell r="I5722">
            <v>199.89</v>
          </cell>
          <cell r="J5722">
            <v>600.11</v>
          </cell>
          <cell r="K5722" t="str">
            <v>604</v>
          </cell>
        </row>
        <row r="5723">
          <cell r="A5723" t="str">
            <v>110800000</v>
          </cell>
          <cell r="B5723" t="str">
            <v>604C2A50003</v>
          </cell>
          <cell r="C5723" t="str">
            <v>โทรศัพท์สายเดี่ยวสีแดง</v>
          </cell>
          <cell r="D5723" t="str">
            <v>2 ต.ค. 41</v>
          </cell>
          <cell r="E5723">
            <v>800</v>
          </cell>
          <cell r="F5723">
            <v>0</v>
          </cell>
          <cell r="G5723">
            <v>20</v>
          </cell>
          <cell r="H5723">
            <v>199.89</v>
          </cell>
          <cell r="I5723">
            <v>199.89</v>
          </cell>
          <cell r="J5723">
            <v>600.11</v>
          </cell>
          <cell r="K5723" t="str">
            <v>604</v>
          </cell>
        </row>
        <row r="5724">
          <cell r="A5724" t="str">
            <v>110800000</v>
          </cell>
          <cell r="B5724" t="str">
            <v>604C2FX0001</v>
          </cell>
          <cell r="C5724" t="str">
            <v>เครื่องโทรสาร</v>
          </cell>
          <cell r="D5724" t="str">
            <v>2 พ.ย. 41</v>
          </cell>
          <cell r="E5724">
            <v>6000</v>
          </cell>
          <cell r="F5724">
            <v>0</v>
          </cell>
          <cell r="G5724">
            <v>20</v>
          </cell>
          <cell r="H5724">
            <v>1397.27</v>
          </cell>
          <cell r="I5724">
            <v>1397.27</v>
          </cell>
          <cell r="J5724">
            <v>4602.7299999999996</v>
          </cell>
          <cell r="K5724" t="str">
            <v>604</v>
          </cell>
        </row>
        <row r="5725">
          <cell r="A5725" t="str">
            <v>110800000</v>
          </cell>
          <cell r="B5725" t="str">
            <v>605C2A50001</v>
          </cell>
          <cell r="C5725" t="str">
            <v>โทรศัพท์สายเดี่ยวสีแดง</v>
          </cell>
          <cell r="D5725" t="str">
            <v>16 ต.ค. 41</v>
          </cell>
          <cell r="E5725">
            <v>800</v>
          </cell>
          <cell r="F5725">
            <v>0</v>
          </cell>
          <cell r="G5725">
            <v>20</v>
          </cell>
          <cell r="H5725">
            <v>193.75</v>
          </cell>
          <cell r="I5725">
            <v>193.75</v>
          </cell>
          <cell r="J5725">
            <v>606.25</v>
          </cell>
          <cell r="K5725" t="str">
            <v>605</v>
          </cell>
        </row>
        <row r="5726">
          <cell r="A5726" t="str">
            <v>110800000</v>
          </cell>
          <cell r="B5726" t="str">
            <v>605C2A50002</v>
          </cell>
          <cell r="C5726" t="str">
            <v>โทรศัพท์สายเดี่ยวสีแดง</v>
          </cell>
          <cell r="D5726" t="str">
            <v>16 ต.ค. 41</v>
          </cell>
          <cell r="E5726">
            <v>800</v>
          </cell>
          <cell r="F5726">
            <v>0</v>
          </cell>
          <cell r="G5726">
            <v>20</v>
          </cell>
          <cell r="H5726">
            <v>193.75</v>
          </cell>
          <cell r="I5726">
            <v>193.75</v>
          </cell>
          <cell r="J5726">
            <v>606.25</v>
          </cell>
          <cell r="K5726" t="str">
            <v>605</v>
          </cell>
        </row>
        <row r="5727">
          <cell r="A5727" t="str">
            <v>110800000</v>
          </cell>
          <cell r="B5727" t="str">
            <v>605C2A50003</v>
          </cell>
          <cell r="C5727" t="str">
            <v>โทรศัพท์สายเดี่ยวสีแดง</v>
          </cell>
          <cell r="D5727" t="str">
            <v>16 ต.ค. 41</v>
          </cell>
          <cell r="E5727">
            <v>800</v>
          </cell>
          <cell r="F5727">
            <v>0</v>
          </cell>
          <cell r="G5727">
            <v>20</v>
          </cell>
          <cell r="H5727">
            <v>193.75</v>
          </cell>
          <cell r="I5727">
            <v>193.75</v>
          </cell>
          <cell r="J5727">
            <v>606.25</v>
          </cell>
          <cell r="K5727" t="str">
            <v>605</v>
          </cell>
        </row>
        <row r="5728">
          <cell r="A5728" t="str">
            <v>110800000</v>
          </cell>
          <cell r="B5728" t="str">
            <v>605C2FX0003</v>
          </cell>
          <cell r="C5728" t="str">
            <v>เครื่องโทรสาร</v>
          </cell>
          <cell r="D5728" t="str">
            <v>13 พ.ย. 41</v>
          </cell>
          <cell r="E5728">
            <v>5727.27</v>
          </cell>
          <cell r="F5728">
            <v>0</v>
          </cell>
          <cell r="G5728">
            <v>20</v>
          </cell>
          <cell r="H5728">
            <v>1299.28</v>
          </cell>
          <cell r="I5728">
            <v>1299.28</v>
          </cell>
          <cell r="J5728">
            <v>4427.99</v>
          </cell>
          <cell r="K5728" t="str">
            <v>605</v>
          </cell>
        </row>
        <row r="5729">
          <cell r="A5729" t="str">
            <v>110800000</v>
          </cell>
          <cell r="B5729" t="str">
            <v>606C2A50001</v>
          </cell>
          <cell r="C5729" t="str">
            <v>โทรศัพท์สายเดี่ยวสีแดง</v>
          </cell>
          <cell r="D5729" t="str">
            <v>16 ต.ค. 41</v>
          </cell>
          <cell r="E5729">
            <v>800</v>
          </cell>
          <cell r="F5729">
            <v>0</v>
          </cell>
          <cell r="G5729">
            <v>20</v>
          </cell>
          <cell r="H5729">
            <v>193.75</v>
          </cell>
          <cell r="I5729">
            <v>193.75</v>
          </cell>
          <cell r="J5729">
            <v>606.25</v>
          </cell>
          <cell r="K5729" t="str">
            <v>606</v>
          </cell>
        </row>
        <row r="5730">
          <cell r="A5730" t="str">
            <v>110800000</v>
          </cell>
          <cell r="B5730" t="str">
            <v>606C2A50002</v>
          </cell>
          <cell r="C5730" t="str">
            <v>โทรศัพท์สายเดี่ยวสีแดง</v>
          </cell>
          <cell r="D5730" t="str">
            <v>16 ต.ค. 41</v>
          </cell>
          <cell r="E5730">
            <v>800</v>
          </cell>
          <cell r="F5730">
            <v>0</v>
          </cell>
          <cell r="G5730">
            <v>20</v>
          </cell>
          <cell r="H5730">
            <v>193.75</v>
          </cell>
          <cell r="I5730">
            <v>193.75</v>
          </cell>
          <cell r="J5730">
            <v>606.25</v>
          </cell>
          <cell r="K5730" t="str">
            <v>606</v>
          </cell>
        </row>
        <row r="5731">
          <cell r="A5731" t="str">
            <v>110800000</v>
          </cell>
          <cell r="B5731" t="str">
            <v>606C2A50003</v>
          </cell>
          <cell r="C5731" t="str">
            <v>โทรศัพท์สายเดี่ยวสีแดง</v>
          </cell>
          <cell r="D5731" t="str">
            <v>16 ต.ค. 41</v>
          </cell>
          <cell r="E5731">
            <v>800</v>
          </cell>
          <cell r="F5731">
            <v>0</v>
          </cell>
          <cell r="G5731">
            <v>20</v>
          </cell>
          <cell r="H5731">
            <v>193.75</v>
          </cell>
          <cell r="I5731">
            <v>193.75</v>
          </cell>
          <cell r="J5731">
            <v>606.25</v>
          </cell>
          <cell r="K5731" t="str">
            <v>606</v>
          </cell>
        </row>
        <row r="5732">
          <cell r="A5732" t="str">
            <v>110800000</v>
          </cell>
          <cell r="B5732" t="str">
            <v>606C2FX0001</v>
          </cell>
          <cell r="C5732" t="str">
            <v>เครื่องโทรสาร</v>
          </cell>
          <cell r="D5732" t="str">
            <v>13 พ.ย. 41</v>
          </cell>
          <cell r="E5732">
            <v>5727.27</v>
          </cell>
          <cell r="F5732">
            <v>0</v>
          </cell>
          <cell r="G5732">
            <v>20</v>
          </cell>
          <cell r="H5732">
            <v>1299.28</v>
          </cell>
          <cell r="I5732">
            <v>1299.28</v>
          </cell>
          <cell r="J5732">
            <v>4427.99</v>
          </cell>
          <cell r="K5732" t="str">
            <v>606</v>
          </cell>
        </row>
        <row r="5733">
          <cell r="A5733" t="str">
            <v>110800000</v>
          </cell>
          <cell r="B5733" t="str">
            <v>607C2A50001</v>
          </cell>
          <cell r="C5733" t="str">
            <v>โทรศัพท์สายเดียวสีแดง</v>
          </cell>
          <cell r="D5733" t="str">
            <v>16 ต.ค. 41</v>
          </cell>
          <cell r="E5733">
            <v>800</v>
          </cell>
          <cell r="F5733">
            <v>0</v>
          </cell>
          <cell r="G5733">
            <v>20</v>
          </cell>
          <cell r="H5733">
            <v>193.75</v>
          </cell>
          <cell r="I5733">
            <v>193.75</v>
          </cell>
          <cell r="J5733">
            <v>606.25</v>
          </cell>
          <cell r="K5733" t="str">
            <v>607</v>
          </cell>
        </row>
        <row r="5734">
          <cell r="A5734" t="str">
            <v>110800000</v>
          </cell>
          <cell r="B5734" t="str">
            <v>607C2A50002</v>
          </cell>
          <cell r="C5734" t="str">
            <v>โทรศัพท์สายเดียวสีแดง</v>
          </cell>
          <cell r="D5734" t="str">
            <v>16 ต.ค. 41</v>
          </cell>
          <cell r="E5734">
            <v>800</v>
          </cell>
          <cell r="F5734">
            <v>0</v>
          </cell>
          <cell r="G5734">
            <v>20</v>
          </cell>
          <cell r="H5734">
            <v>193.75</v>
          </cell>
          <cell r="I5734">
            <v>193.75</v>
          </cell>
          <cell r="J5734">
            <v>606.25</v>
          </cell>
          <cell r="K5734" t="str">
            <v>607</v>
          </cell>
        </row>
        <row r="5735">
          <cell r="A5735" t="str">
            <v>110800000</v>
          </cell>
          <cell r="B5735" t="str">
            <v>607C2A50003</v>
          </cell>
          <cell r="C5735" t="str">
            <v>โทรศัพท์สายเดียวสีแดง</v>
          </cell>
          <cell r="D5735" t="str">
            <v>16 ต.ค. 41</v>
          </cell>
          <cell r="E5735">
            <v>800</v>
          </cell>
          <cell r="F5735">
            <v>0</v>
          </cell>
          <cell r="G5735">
            <v>20</v>
          </cell>
          <cell r="H5735">
            <v>193.75</v>
          </cell>
          <cell r="I5735">
            <v>193.75</v>
          </cell>
          <cell r="J5735">
            <v>606.25</v>
          </cell>
          <cell r="K5735" t="str">
            <v>607</v>
          </cell>
        </row>
        <row r="5736">
          <cell r="A5736" t="str">
            <v>110800000</v>
          </cell>
          <cell r="B5736" t="str">
            <v>607C2FX0001</v>
          </cell>
          <cell r="C5736" t="str">
            <v>เครื่องโทรสาร</v>
          </cell>
          <cell r="D5736" t="str">
            <v>16 พ.ย. 41</v>
          </cell>
          <cell r="E5736">
            <v>5727.27</v>
          </cell>
          <cell r="F5736">
            <v>0</v>
          </cell>
          <cell r="G5736">
            <v>20</v>
          </cell>
          <cell r="H5736">
            <v>1289.8599999999999</v>
          </cell>
          <cell r="I5736">
            <v>1289.8599999999999</v>
          </cell>
          <cell r="J5736">
            <v>4437.41</v>
          </cell>
          <cell r="K5736" t="str">
            <v>607</v>
          </cell>
        </row>
        <row r="5737">
          <cell r="A5737" t="str">
            <v>110800000</v>
          </cell>
          <cell r="B5737" t="str">
            <v>608C2A50001</v>
          </cell>
          <cell r="C5737" t="str">
            <v>โทรศัพท์สายเดียวสีแดง</v>
          </cell>
          <cell r="D5737" t="str">
            <v>16 ต.ค. 41</v>
          </cell>
          <cell r="E5737">
            <v>800</v>
          </cell>
          <cell r="F5737">
            <v>0</v>
          </cell>
          <cell r="G5737">
            <v>20</v>
          </cell>
          <cell r="H5737">
            <v>193.75</v>
          </cell>
          <cell r="I5737">
            <v>193.75</v>
          </cell>
          <cell r="J5737">
            <v>606.25</v>
          </cell>
          <cell r="K5737" t="str">
            <v>608</v>
          </cell>
        </row>
        <row r="5738">
          <cell r="A5738" t="str">
            <v>110800000</v>
          </cell>
          <cell r="B5738" t="str">
            <v>608C2A50002</v>
          </cell>
          <cell r="C5738" t="str">
            <v>โทรศัพท์สายเดียวสีแดง</v>
          </cell>
          <cell r="D5738" t="str">
            <v>16 ต.ค. 41</v>
          </cell>
          <cell r="E5738">
            <v>800</v>
          </cell>
          <cell r="F5738">
            <v>0</v>
          </cell>
          <cell r="G5738">
            <v>20</v>
          </cell>
          <cell r="H5738">
            <v>193.75</v>
          </cell>
          <cell r="I5738">
            <v>193.75</v>
          </cell>
          <cell r="J5738">
            <v>606.25</v>
          </cell>
          <cell r="K5738" t="str">
            <v>608</v>
          </cell>
        </row>
        <row r="5739">
          <cell r="A5739" t="str">
            <v>110800000</v>
          </cell>
          <cell r="B5739" t="str">
            <v>608C2A50003</v>
          </cell>
          <cell r="C5739" t="str">
            <v>โทรศัพท์สายเดียวสีแดง</v>
          </cell>
          <cell r="D5739" t="str">
            <v>16 ต.ค. 41</v>
          </cell>
          <cell r="E5739">
            <v>800</v>
          </cell>
          <cell r="F5739">
            <v>0</v>
          </cell>
          <cell r="G5739">
            <v>20</v>
          </cell>
          <cell r="H5739">
            <v>193.75</v>
          </cell>
          <cell r="I5739">
            <v>193.75</v>
          </cell>
          <cell r="J5739">
            <v>606.25</v>
          </cell>
          <cell r="K5739" t="str">
            <v>608</v>
          </cell>
        </row>
        <row r="5740">
          <cell r="A5740" t="str">
            <v>110800000</v>
          </cell>
          <cell r="B5740" t="str">
            <v>608C2FX0001</v>
          </cell>
          <cell r="C5740" t="str">
            <v>เครื่องโทรสาร</v>
          </cell>
          <cell r="D5740" t="str">
            <v>16 พ.ย. 41</v>
          </cell>
          <cell r="E5740">
            <v>5727.27</v>
          </cell>
          <cell r="F5740">
            <v>0</v>
          </cell>
          <cell r="G5740">
            <v>20</v>
          </cell>
          <cell r="H5740">
            <v>1289.8599999999999</v>
          </cell>
          <cell r="I5740">
            <v>1289.8599999999999</v>
          </cell>
          <cell r="J5740">
            <v>4437.41</v>
          </cell>
          <cell r="K5740" t="str">
            <v>608</v>
          </cell>
        </row>
        <row r="5741">
          <cell r="A5741" t="str">
            <v>110800000</v>
          </cell>
          <cell r="B5741" t="str">
            <v>700C2A50001</v>
          </cell>
          <cell r="C5741" t="str">
            <v>โทรศัพท์สายเดียว  PS2500</v>
          </cell>
          <cell r="D5741" t="str">
            <v>26 ส.ค. 41</v>
          </cell>
          <cell r="E5741">
            <v>912</v>
          </cell>
          <cell r="F5741">
            <v>0</v>
          </cell>
          <cell r="G5741">
            <v>20</v>
          </cell>
          <cell r="H5741">
            <v>246.34</v>
          </cell>
          <cell r="I5741">
            <v>246.34</v>
          </cell>
          <cell r="J5741">
            <v>665.66</v>
          </cell>
          <cell r="K5741" t="str">
            <v>700</v>
          </cell>
        </row>
        <row r="5742">
          <cell r="A5742" t="str">
            <v>110800000</v>
          </cell>
          <cell r="B5742" t="str">
            <v>700C2A50002</v>
          </cell>
          <cell r="C5742" t="str">
            <v>โทรศัพท์สายเดียว  PS2500</v>
          </cell>
          <cell r="D5742" t="str">
            <v>26 ส.ค. 41</v>
          </cell>
          <cell r="E5742">
            <v>912</v>
          </cell>
          <cell r="F5742">
            <v>0</v>
          </cell>
          <cell r="G5742">
            <v>20</v>
          </cell>
          <cell r="H5742">
            <v>246.34</v>
          </cell>
          <cell r="I5742">
            <v>246.34</v>
          </cell>
          <cell r="J5742">
            <v>665.66</v>
          </cell>
          <cell r="K5742" t="str">
            <v>700</v>
          </cell>
        </row>
        <row r="5743">
          <cell r="A5743" t="str">
            <v>110800000</v>
          </cell>
          <cell r="B5743" t="str">
            <v>700C2A50003</v>
          </cell>
          <cell r="C5743" t="str">
            <v>โทรศัพท์สายเดียว  PS2500</v>
          </cell>
          <cell r="D5743" t="str">
            <v>26 ส.ค. 41</v>
          </cell>
          <cell r="E5743">
            <v>912</v>
          </cell>
          <cell r="F5743">
            <v>0</v>
          </cell>
          <cell r="G5743">
            <v>20</v>
          </cell>
          <cell r="H5743">
            <v>246.34</v>
          </cell>
          <cell r="I5743">
            <v>246.34</v>
          </cell>
          <cell r="J5743">
            <v>665.66</v>
          </cell>
          <cell r="K5743" t="str">
            <v>700</v>
          </cell>
        </row>
        <row r="5744">
          <cell r="A5744" t="str">
            <v>110800000</v>
          </cell>
          <cell r="B5744" t="str">
            <v>700C2A50004</v>
          </cell>
          <cell r="C5744" t="str">
            <v>โทรศัพท์สายเดียว  PS2500</v>
          </cell>
          <cell r="D5744" t="str">
            <v>26 ส.ค. 41</v>
          </cell>
          <cell r="E5744">
            <v>912</v>
          </cell>
          <cell r="F5744">
            <v>0</v>
          </cell>
          <cell r="G5744">
            <v>20</v>
          </cell>
          <cell r="H5744">
            <v>246.34</v>
          </cell>
          <cell r="I5744">
            <v>246.34</v>
          </cell>
          <cell r="J5744">
            <v>665.66</v>
          </cell>
          <cell r="K5744" t="str">
            <v>700</v>
          </cell>
        </row>
        <row r="5745">
          <cell r="A5745" t="str">
            <v>110800000</v>
          </cell>
          <cell r="B5745" t="str">
            <v>700C2A50005</v>
          </cell>
          <cell r="C5745" t="str">
            <v>โทรศัพท์สายเดียว  PS2500</v>
          </cell>
          <cell r="D5745" t="str">
            <v>26 ส.ค. 41</v>
          </cell>
          <cell r="E5745">
            <v>912</v>
          </cell>
          <cell r="F5745">
            <v>0</v>
          </cell>
          <cell r="G5745">
            <v>20</v>
          </cell>
          <cell r="H5745">
            <v>246.34</v>
          </cell>
          <cell r="I5745">
            <v>246.34</v>
          </cell>
          <cell r="J5745">
            <v>665.66</v>
          </cell>
          <cell r="K5745" t="str">
            <v>700</v>
          </cell>
        </row>
        <row r="5746">
          <cell r="A5746" t="str">
            <v>110800000</v>
          </cell>
          <cell r="B5746" t="str">
            <v>700C2FX0001</v>
          </cell>
          <cell r="C5746" t="str">
            <v>เครื่องโทรสาร</v>
          </cell>
          <cell r="D5746" t="str">
            <v>18 ต.ค. 41</v>
          </cell>
          <cell r="E5746">
            <v>6000</v>
          </cell>
          <cell r="F5746">
            <v>0</v>
          </cell>
          <cell r="G5746">
            <v>20</v>
          </cell>
          <cell r="H5746">
            <v>1446.59</v>
          </cell>
          <cell r="I5746">
            <v>1446.59</v>
          </cell>
          <cell r="J5746">
            <v>4553.41</v>
          </cell>
          <cell r="K5746" t="str">
            <v>700</v>
          </cell>
        </row>
        <row r="5747">
          <cell r="A5747" t="str">
            <v>110800000</v>
          </cell>
          <cell r="B5747" t="str">
            <v>700C2IT003</v>
          </cell>
          <cell r="C5747" t="str">
            <v>ค่าอุปกรณ์เครือข่าย</v>
          </cell>
          <cell r="D5747" t="str">
            <v>23 เม.ย. 42</v>
          </cell>
          <cell r="E5747">
            <v>131022.22</v>
          </cell>
          <cell r="F5747">
            <v>0</v>
          </cell>
          <cell r="G5747">
            <v>20</v>
          </cell>
          <cell r="H5747">
            <v>18163.61</v>
          </cell>
          <cell r="I5747">
            <v>18163.61</v>
          </cell>
          <cell r="J5747">
            <v>112858.61</v>
          </cell>
          <cell r="K5747" t="str">
            <v>700</v>
          </cell>
        </row>
        <row r="5748">
          <cell r="A5748" t="str">
            <v>110800000</v>
          </cell>
          <cell r="B5748" t="str">
            <v>700C2TH0001</v>
          </cell>
          <cell r="C5748" t="str">
            <v>ค่าติดตั้งโทรศัพท์</v>
          </cell>
          <cell r="D5748" t="str">
            <v>17 ก.พ. 42</v>
          </cell>
          <cell r="E5748">
            <v>6150</v>
          </cell>
          <cell r="F5748">
            <v>0</v>
          </cell>
          <cell r="G5748">
            <v>20</v>
          </cell>
          <cell r="H5748">
            <v>1071.6600000000001</v>
          </cell>
          <cell r="I5748">
            <v>1071.6600000000001</v>
          </cell>
          <cell r="J5748">
            <v>5078.34</v>
          </cell>
          <cell r="K5748" t="str">
            <v>700</v>
          </cell>
        </row>
        <row r="5749">
          <cell r="A5749" t="str">
            <v>110800000</v>
          </cell>
          <cell r="B5749" t="str">
            <v>700C2TH0002</v>
          </cell>
          <cell r="C5749" t="str">
            <v>ค่าติดตั้งโทรศัพท์</v>
          </cell>
          <cell r="D5749" t="str">
            <v>17 ก.พ. 42</v>
          </cell>
          <cell r="E5749">
            <v>6150</v>
          </cell>
          <cell r="F5749">
            <v>0</v>
          </cell>
          <cell r="G5749">
            <v>20</v>
          </cell>
          <cell r="H5749">
            <v>1071.6600000000001</v>
          </cell>
          <cell r="I5749">
            <v>1071.6600000000001</v>
          </cell>
          <cell r="J5749">
            <v>5078.34</v>
          </cell>
          <cell r="K5749" t="str">
            <v>700</v>
          </cell>
        </row>
        <row r="5750">
          <cell r="A5750" t="str">
            <v>110800000</v>
          </cell>
          <cell r="B5750" t="str">
            <v>700C2TH0003</v>
          </cell>
          <cell r="C5750" t="str">
            <v>ค่าติดตั้งโทรศัพท์</v>
          </cell>
          <cell r="D5750" t="str">
            <v>17 ก.พ. 42</v>
          </cell>
          <cell r="E5750">
            <v>6150</v>
          </cell>
          <cell r="F5750">
            <v>0</v>
          </cell>
          <cell r="G5750">
            <v>20</v>
          </cell>
          <cell r="H5750">
            <v>1071.6600000000001</v>
          </cell>
          <cell r="I5750">
            <v>1071.6600000000001</v>
          </cell>
          <cell r="J5750">
            <v>5078.34</v>
          </cell>
          <cell r="K5750" t="str">
            <v>700</v>
          </cell>
        </row>
        <row r="5751">
          <cell r="A5751" t="str">
            <v>110800000</v>
          </cell>
          <cell r="B5751" t="str">
            <v>700C2TH0004</v>
          </cell>
          <cell r="C5751" t="str">
            <v>ค่าติดตั้งระบบ Frame Relay</v>
          </cell>
          <cell r="D5751" t="str">
            <v>5 มี.ค. 42</v>
          </cell>
          <cell r="E5751">
            <v>12500</v>
          </cell>
          <cell r="F5751">
            <v>0</v>
          </cell>
          <cell r="G5751">
            <v>20</v>
          </cell>
          <cell r="H5751">
            <v>2068.5</v>
          </cell>
          <cell r="I5751">
            <v>2068.5</v>
          </cell>
          <cell r="J5751">
            <v>10431.5</v>
          </cell>
          <cell r="K5751" t="str">
            <v>700</v>
          </cell>
        </row>
        <row r="5752">
          <cell r="A5752" t="str">
            <v>110800000</v>
          </cell>
          <cell r="B5752" t="str">
            <v>700C2TH0006</v>
          </cell>
          <cell r="C5752" t="str">
            <v>โทรศัพท์มือถือ</v>
          </cell>
          <cell r="D5752" t="str">
            <v>30 ส.ค. 42</v>
          </cell>
          <cell r="E5752">
            <v>16635.509999999998</v>
          </cell>
          <cell r="F5752">
            <v>0</v>
          </cell>
          <cell r="G5752">
            <v>20</v>
          </cell>
          <cell r="H5752">
            <v>1130.31</v>
          </cell>
          <cell r="I5752">
            <v>1130.31</v>
          </cell>
          <cell r="J5752">
            <v>15505.2</v>
          </cell>
          <cell r="K5752" t="str">
            <v>700</v>
          </cell>
        </row>
        <row r="5753">
          <cell r="A5753" t="str">
            <v>110800000</v>
          </cell>
          <cell r="B5753" t="str">
            <v>700C2TH001</v>
          </cell>
          <cell r="C5753" t="str">
            <v>ติดตั้งโทรศัพท์</v>
          </cell>
          <cell r="D5753" t="str">
            <v>17 ก.พ. 42</v>
          </cell>
          <cell r="E5753">
            <v>6150</v>
          </cell>
          <cell r="F5753">
            <v>0</v>
          </cell>
          <cell r="G5753">
            <v>20</v>
          </cell>
          <cell r="H5753">
            <v>1071.6600000000001</v>
          </cell>
          <cell r="I5753">
            <v>1071.6600000000001</v>
          </cell>
          <cell r="J5753">
            <v>5078.34</v>
          </cell>
          <cell r="K5753" t="str">
            <v>700</v>
          </cell>
        </row>
        <row r="5754">
          <cell r="A5754" t="str">
            <v>110800000</v>
          </cell>
          <cell r="B5754" t="str">
            <v>701C2A50001</v>
          </cell>
          <cell r="C5754" t="str">
            <v>โทรศัพท์สายเดียว  PS2500</v>
          </cell>
          <cell r="D5754" t="str">
            <v>26 ส.ค. 41</v>
          </cell>
          <cell r="E5754">
            <v>912</v>
          </cell>
          <cell r="F5754">
            <v>0</v>
          </cell>
          <cell r="G5754">
            <v>20</v>
          </cell>
          <cell r="H5754">
            <v>246.34</v>
          </cell>
          <cell r="I5754">
            <v>246.34</v>
          </cell>
          <cell r="J5754">
            <v>665.66</v>
          </cell>
          <cell r="K5754" t="str">
            <v>701</v>
          </cell>
        </row>
        <row r="5755">
          <cell r="A5755" t="str">
            <v>110800000</v>
          </cell>
          <cell r="B5755" t="str">
            <v>701C2A50002</v>
          </cell>
          <cell r="C5755" t="str">
            <v>โทรศัพท์สายเดียว  PS2500</v>
          </cell>
          <cell r="D5755" t="str">
            <v>26 ส.ค. 41</v>
          </cell>
          <cell r="E5755">
            <v>912</v>
          </cell>
          <cell r="F5755">
            <v>0</v>
          </cell>
          <cell r="G5755">
            <v>20</v>
          </cell>
          <cell r="H5755">
            <v>246.34</v>
          </cell>
          <cell r="I5755">
            <v>246.34</v>
          </cell>
          <cell r="J5755">
            <v>665.66</v>
          </cell>
          <cell r="K5755" t="str">
            <v>701</v>
          </cell>
        </row>
        <row r="5756">
          <cell r="A5756" t="str">
            <v>110800000</v>
          </cell>
          <cell r="B5756" t="str">
            <v>701C2A50003</v>
          </cell>
          <cell r="C5756" t="str">
            <v>โทรศัพท์สายเดียว  PS2500</v>
          </cell>
          <cell r="D5756" t="str">
            <v>26 ส.ค. 41</v>
          </cell>
          <cell r="E5756">
            <v>912</v>
          </cell>
          <cell r="F5756">
            <v>0</v>
          </cell>
          <cell r="G5756">
            <v>20</v>
          </cell>
          <cell r="H5756">
            <v>246.34</v>
          </cell>
          <cell r="I5756">
            <v>246.34</v>
          </cell>
          <cell r="J5756">
            <v>665.66</v>
          </cell>
          <cell r="K5756" t="str">
            <v>701</v>
          </cell>
        </row>
        <row r="5757">
          <cell r="A5757" t="str">
            <v>110800000</v>
          </cell>
          <cell r="B5757" t="str">
            <v>701C2FX0001</v>
          </cell>
          <cell r="C5757" t="str">
            <v>เครื่องโทรสาร</v>
          </cell>
          <cell r="D5757" t="str">
            <v>18 ต.ค. 41</v>
          </cell>
          <cell r="E5757">
            <v>6000</v>
          </cell>
          <cell r="F5757">
            <v>0</v>
          </cell>
          <cell r="G5757">
            <v>20</v>
          </cell>
          <cell r="H5757">
            <v>1446.59</v>
          </cell>
          <cell r="I5757">
            <v>1446.59</v>
          </cell>
          <cell r="J5757">
            <v>4553.41</v>
          </cell>
          <cell r="K5757" t="str">
            <v>701</v>
          </cell>
        </row>
        <row r="5758">
          <cell r="A5758" t="str">
            <v>110800000</v>
          </cell>
          <cell r="B5758" t="str">
            <v>701C2FX0002</v>
          </cell>
          <cell r="C5758" t="str">
            <v>เครื่องโทรสาร</v>
          </cell>
          <cell r="D5758" t="str">
            <v>13 พ.ย. 41</v>
          </cell>
          <cell r="E5758">
            <v>5727.27</v>
          </cell>
          <cell r="F5758">
            <v>0</v>
          </cell>
          <cell r="G5758">
            <v>20</v>
          </cell>
          <cell r="H5758">
            <v>878.74</v>
          </cell>
          <cell r="I5758">
            <v>878.74</v>
          </cell>
          <cell r="J5758">
            <v>0</v>
          </cell>
          <cell r="K5758" t="str">
            <v>703</v>
          </cell>
        </row>
        <row r="5759">
          <cell r="A5759" t="str">
            <v>110800000</v>
          </cell>
          <cell r="B5759" t="str">
            <v>702C2A5000</v>
          </cell>
          <cell r="C5759" t="str">
            <v>โทรศัพท์สายเดียว PS2500</v>
          </cell>
          <cell r="D5759" t="str">
            <v>11 ส.ค. 41</v>
          </cell>
          <cell r="E5759">
            <v>1047</v>
          </cell>
          <cell r="F5759">
            <v>0</v>
          </cell>
          <cell r="G5759">
            <v>20</v>
          </cell>
          <cell r="H5759">
            <v>291.39</v>
          </cell>
          <cell r="I5759">
            <v>291.39</v>
          </cell>
          <cell r="J5759">
            <v>755.61</v>
          </cell>
          <cell r="K5759" t="str">
            <v>702</v>
          </cell>
        </row>
        <row r="5760">
          <cell r="A5760" t="str">
            <v>110800000</v>
          </cell>
          <cell r="B5760" t="str">
            <v>702C2A5001</v>
          </cell>
          <cell r="C5760" t="str">
            <v>โทรศัพท์สายเดียว PS2500</v>
          </cell>
          <cell r="D5760" t="str">
            <v>11 ส.ค. 41</v>
          </cell>
          <cell r="E5760">
            <v>1047</v>
          </cell>
          <cell r="F5760">
            <v>0</v>
          </cell>
          <cell r="G5760">
            <v>20</v>
          </cell>
          <cell r="H5760">
            <v>291.39</v>
          </cell>
          <cell r="I5760">
            <v>291.39</v>
          </cell>
          <cell r="J5760">
            <v>755.61</v>
          </cell>
          <cell r="K5760" t="str">
            <v>702</v>
          </cell>
        </row>
        <row r="5761">
          <cell r="A5761" t="str">
            <v>110800000</v>
          </cell>
          <cell r="B5761" t="str">
            <v>702C2A5002</v>
          </cell>
          <cell r="C5761" t="str">
            <v>โทรศัพท์สายเดียว PS2500</v>
          </cell>
          <cell r="D5761" t="str">
            <v>11 ส.ค. 41</v>
          </cell>
          <cell r="E5761">
            <v>1047</v>
          </cell>
          <cell r="F5761">
            <v>0</v>
          </cell>
          <cell r="G5761">
            <v>20</v>
          </cell>
          <cell r="H5761">
            <v>291.39</v>
          </cell>
          <cell r="I5761">
            <v>291.39</v>
          </cell>
          <cell r="J5761">
            <v>755.61</v>
          </cell>
          <cell r="K5761" t="str">
            <v>702</v>
          </cell>
        </row>
        <row r="5762">
          <cell r="A5762" t="str">
            <v>110800000</v>
          </cell>
          <cell r="B5762" t="str">
            <v>702C2FX0001</v>
          </cell>
          <cell r="C5762" t="str">
            <v>เครื่องโทรสาร</v>
          </cell>
          <cell r="D5762" t="str">
            <v>18 ต.ค. 41</v>
          </cell>
          <cell r="E5762">
            <v>6000</v>
          </cell>
          <cell r="F5762">
            <v>0</v>
          </cell>
          <cell r="G5762">
            <v>20</v>
          </cell>
          <cell r="H5762">
            <v>1446.59</v>
          </cell>
          <cell r="I5762">
            <v>1446.59</v>
          </cell>
          <cell r="J5762">
            <v>4553.41</v>
          </cell>
          <cell r="K5762" t="str">
            <v>702</v>
          </cell>
        </row>
        <row r="5763">
          <cell r="A5763" t="str">
            <v>110800000</v>
          </cell>
          <cell r="B5763" t="str">
            <v>703C2A50001</v>
          </cell>
          <cell r="C5763" t="str">
            <v>โทรศัพท์สายเดี่ยวสีแดง</v>
          </cell>
          <cell r="D5763" t="str">
            <v>16 ต.ค. 41</v>
          </cell>
          <cell r="E5763">
            <v>800</v>
          </cell>
          <cell r="F5763">
            <v>0</v>
          </cell>
          <cell r="G5763">
            <v>20</v>
          </cell>
          <cell r="H5763">
            <v>193.75</v>
          </cell>
          <cell r="I5763">
            <v>193.75</v>
          </cell>
          <cell r="J5763">
            <v>606.25</v>
          </cell>
          <cell r="K5763" t="str">
            <v>703</v>
          </cell>
        </row>
        <row r="5764">
          <cell r="A5764" t="str">
            <v>110800000</v>
          </cell>
          <cell r="B5764" t="str">
            <v>703C2A50002</v>
          </cell>
          <cell r="C5764" t="str">
            <v>โทรศัพท์สายเดี่ยวสีแดง</v>
          </cell>
          <cell r="D5764" t="str">
            <v>16 ต.ค. 41</v>
          </cell>
          <cell r="E5764">
            <v>800</v>
          </cell>
          <cell r="F5764">
            <v>0</v>
          </cell>
          <cell r="G5764">
            <v>20</v>
          </cell>
          <cell r="H5764">
            <v>193.75</v>
          </cell>
          <cell r="I5764">
            <v>193.75</v>
          </cell>
          <cell r="J5764">
            <v>606.25</v>
          </cell>
          <cell r="K5764" t="str">
            <v>703</v>
          </cell>
        </row>
        <row r="5765">
          <cell r="A5765" t="str">
            <v>110800000</v>
          </cell>
          <cell r="B5765" t="str">
            <v>703C2A50003</v>
          </cell>
          <cell r="C5765" t="str">
            <v>โทรศัพท์สายเดี่ยวสีแดง</v>
          </cell>
          <cell r="D5765" t="str">
            <v>16 ต.ค. 41</v>
          </cell>
          <cell r="E5765">
            <v>800</v>
          </cell>
          <cell r="F5765">
            <v>0</v>
          </cell>
          <cell r="G5765">
            <v>20</v>
          </cell>
          <cell r="H5765">
            <v>193.75</v>
          </cell>
          <cell r="I5765">
            <v>193.75</v>
          </cell>
          <cell r="J5765">
            <v>606.25</v>
          </cell>
          <cell r="K5765" t="str">
            <v>703</v>
          </cell>
        </row>
        <row r="5766">
          <cell r="A5766" t="str">
            <v>110800000</v>
          </cell>
          <cell r="B5766" t="str">
            <v>704C2A50001</v>
          </cell>
          <cell r="C5766" t="str">
            <v>โทรศัพท์สายเดียวสีแดง</v>
          </cell>
          <cell r="D5766" t="str">
            <v>16 ต.ค. 41</v>
          </cell>
          <cell r="E5766">
            <v>800</v>
          </cell>
          <cell r="F5766">
            <v>0</v>
          </cell>
          <cell r="G5766">
            <v>20</v>
          </cell>
          <cell r="H5766">
            <v>193.75</v>
          </cell>
          <cell r="I5766">
            <v>193.75</v>
          </cell>
          <cell r="J5766">
            <v>606.25</v>
          </cell>
          <cell r="K5766" t="str">
            <v>704</v>
          </cell>
        </row>
        <row r="5767">
          <cell r="A5767" t="str">
            <v>110800000</v>
          </cell>
          <cell r="B5767" t="str">
            <v>704C2A50002</v>
          </cell>
          <cell r="C5767" t="str">
            <v>โทรศัพท์สายเดียวสีแดง</v>
          </cell>
          <cell r="D5767" t="str">
            <v>16 ต.ค. 41</v>
          </cell>
          <cell r="E5767">
            <v>800</v>
          </cell>
          <cell r="F5767">
            <v>0</v>
          </cell>
          <cell r="G5767">
            <v>20</v>
          </cell>
          <cell r="H5767">
            <v>193.75</v>
          </cell>
          <cell r="I5767">
            <v>193.75</v>
          </cell>
          <cell r="J5767">
            <v>606.25</v>
          </cell>
          <cell r="K5767" t="str">
            <v>704</v>
          </cell>
        </row>
        <row r="5768">
          <cell r="A5768" t="str">
            <v>110800000</v>
          </cell>
          <cell r="B5768" t="str">
            <v>704C2A50003</v>
          </cell>
          <cell r="C5768" t="str">
            <v>โทรศัพท์สายเดียวสีแดง</v>
          </cell>
          <cell r="D5768" t="str">
            <v>16 ต.ค. 41</v>
          </cell>
          <cell r="E5768">
            <v>800</v>
          </cell>
          <cell r="F5768">
            <v>0</v>
          </cell>
          <cell r="G5768">
            <v>20</v>
          </cell>
          <cell r="H5768">
            <v>193.75</v>
          </cell>
          <cell r="I5768">
            <v>193.75</v>
          </cell>
          <cell r="J5768">
            <v>606.25</v>
          </cell>
          <cell r="K5768" t="str">
            <v>704</v>
          </cell>
        </row>
        <row r="5769">
          <cell r="A5769" t="str">
            <v>110800000</v>
          </cell>
          <cell r="B5769" t="str">
            <v>704C2FX0001</v>
          </cell>
          <cell r="C5769" t="str">
            <v>เครื่องโทรสาร</v>
          </cell>
          <cell r="D5769" t="str">
            <v>16 พ.ย. 41</v>
          </cell>
          <cell r="E5769">
            <v>5727.27</v>
          </cell>
          <cell r="F5769">
            <v>0</v>
          </cell>
          <cell r="G5769">
            <v>20</v>
          </cell>
          <cell r="H5769">
            <v>1289.8599999999999</v>
          </cell>
          <cell r="I5769">
            <v>1289.8599999999999</v>
          </cell>
          <cell r="J5769">
            <v>4437.41</v>
          </cell>
          <cell r="K5769" t="str">
            <v>704</v>
          </cell>
        </row>
        <row r="5770">
          <cell r="A5770" t="str">
            <v>110800000</v>
          </cell>
          <cell r="B5770" t="str">
            <v>704C2TH0001</v>
          </cell>
          <cell r="C5770" t="str">
            <v>ค่าติดตั้งโทรศัพท์</v>
          </cell>
          <cell r="D5770" t="str">
            <v>11 ม.ค. 42</v>
          </cell>
          <cell r="E5770">
            <v>3350</v>
          </cell>
          <cell r="F5770">
            <v>0</v>
          </cell>
          <cell r="G5770">
            <v>20</v>
          </cell>
          <cell r="H5770">
            <v>651.63</v>
          </cell>
          <cell r="I5770">
            <v>651.63</v>
          </cell>
          <cell r="J5770">
            <v>2698.37</v>
          </cell>
          <cell r="K5770" t="str">
            <v>704</v>
          </cell>
        </row>
        <row r="5771">
          <cell r="A5771" t="str">
            <v>110800000</v>
          </cell>
          <cell r="B5771" t="str">
            <v>704C2TH0002</v>
          </cell>
          <cell r="C5771" t="str">
            <v>ค่าติดตั้งโทรศัพท์</v>
          </cell>
          <cell r="D5771" t="str">
            <v>11 ม.ค. 42</v>
          </cell>
          <cell r="E5771">
            <v>3350</v>
          </cell>
          <cell r="F5771">
            <v>0</v>
          </cell>
          <cell r="G5771">
            <v>20</v>
          </cell>
          <cell r="H5771">
            <v>651.63</v>
          </cell>
          <cell r="I5771">
            <v>651.63</v>
          </cell>
          <cell r="J5771">
            <v>2698.37</v>
          </cell>
          <cell r="K5771" t="str">
            <v>704</v>
          </cell>
        </row>
        <row r="5772">
          <cell r="A5772" t="str">
            <v>110800000</v>
          </cell>
          <cell r="B5772" t="str">
            <v>704C2TH0003</v>
          </cell>
          <cell r="C5772" t="str">
            <v>ค่าติดตั้งโทรศัพท์</v>
          </cell>
          <cell r="D5772" t="str">
            <v>11 ม.ค. 42</v>
          </cell>
          <cell r="E5772">
            <v>3350</v>
          </cell>
          <cell r="F5772">
            <v>0</v>
          </cell>
          <cell r="G5772">
            <v>20</v>
          </cell>
          <cell r="H5772">
            <v>651.63</v>
          </cell>
          <cell r="I5772">
            <v>651.63</v>
          </cell>
          <cell r="J5772">
            <v>2698.37</v>
          </cell>
          <cell r="K5772" t="str">
            <v>704</v>
          </cell>
        </row>
        <row r="5773">
          <cell r="A5773" t="str">
            <v>110800000</v>
          </cell>
          <cell r="B5773" t="str">
            <v>705C2A50001</v>
          </cell>
          <cell r="C5773" t="str">
            <v>โทรศัพท์สายเดี่ยวสีแดง</v>
          </cell>
          <cell r="D5773" t="str">
            <v>2 ต.ค. 41</v>
          </cell>
          <cell r="E5773">
            <v>800</v>
          </cell>
          <cell r="F5773">
            <v>0</v>
          </cell>
          <cell r="G5773">
            <v>20</v>
          </cell>
          <cell r="H5773">
            <v>199.89</v>
          </cell>
          <cell r="I5773">
            <v>199.89</v>
          </cell>
          <cell r="J5773">
            <v>600.11</v>
          </cell>
          <cell r="K5773" t="str">
            <v>705</v>
          </cell>
        </row>
        <row r="5774">
          <cell r="A5774" t="str">
            <v>110800000</v>
          </cell>
          <cell r="B5774" t="str">
            <v>705C2A50002</v>
          </cell>
          <cell r="C5774" t="str">
            <v>โทรศัพท์สายเดี่ยวสีแดง</v>
          </cell>
          <cell r="D5774" t="str">
            <v>2 ต.ค. 41</v>
          </cell>
          <cell r="E5774">
            <v>800</v>
          </cell>
          <cell r="F5774">
            <v>0</v>
          </cell>
          <cell r="G5774">
            <v>20</v>
          </cell>
          <cell r="H5774">
            <v>199.89</v>
          </cell>
          <cell r="I5774">
            <v>199.89</v>
          </cell>
          <cell r="J5774">
            <v>600.11</v>
          </cell>
          <cell r="K5774" t="str">
            <v>705</v>
          </cell>
        </row>
        <row r="5775">
          <cell r="A5775" t="str">
            <v>110800000</v>
          </cell>
          <cell r="B5775" t="str">
            <v>705C2A50003</v>
          </cell>
          <cell r="C5775" t="str">
            <v>โทรศัพท์สายเดี่ยวสีแดง</v>
          </cell>
          <cell r="D5775" t="str">
            <v>2 ต.ค. 41</v>
          </cell>
          <cell r="E5775">
            <v>800</v>
          </cell>
          <cell r="F5775">
            <v>0</v>
          </cell>
          <cell r="G5775">
            <v>20</v>
          </cell>
          <cell r="H5775">
            <v>199.89</v>
          </cell>
          <cell r="I5775">
            <v>199.89</v>
          </cell>
          <cell r="J5775">
            <v>600.11</v>
          </cell>
          <cell r="K5775" t="str">
            <v>705</v>
          </cell>
        </row>
        <row r="5776">
          <cell r="A5776" t="str">
            <v>110800000</v>
          </cell>
          <cell r="B5776" t="str">
            <v>705C2FX0001</v>
          </cell>
          <cell r="C5776" t="str">
            <v>เครื่องโทรสาร</v>
          </cell>
          <cell r="D5776" t="str">
            <v>2 พ.ย. 41</v>
          </cell>
          <cell r="E5776">
            <v>6000</v>
          </cell>
          <cell r="F5776">
            <v>0</v>
          </cell>
          <cell r="G5776">
            <v>20</v>
          </cell>
          <cell r="H5776">
            <v>1397.27</v>
          </cell>
          <cell r="I5776">
            <v>1397.27</v>
          </cell>
          <cell r="J5776">
            <v>4602.7299999999996</v>
          </cell>
          <cell r="K5776" t="str">
            <v>705</v>
          </cell>
        </row>
        <row r="5777">
          <cell r="A5777" t="str">
            <v>110800000</v>
          </cell>
          <cell r="B5777" t="str">
            <v>706C2A50001</v>
          </cell>
          <cell r="C5777" t="str">
            <v>โทรศัพท์สายเดี่ยวสีแดง</v>
          </cell>
          <cell r="D5777" t="str">
            <v>2 ต.ค. 41</v>
          </cell>
          <cell r="E5777">
            <v>800</v>
          </cell>
          <cell r="F5777">
            <v>0</v>
          </cell>
          <cell r="G5777">
            <v>20</v>
          </cell>
          <cell r="H5777">
            <v>199.89</v>
          </cell>
          <cell r="I5777">
            <v>199.89</v>
          </cell>
          <cell r="J5777">
            <v>600.11</v>
          </cell>
          <cell r="K5777" t="str">
            <v>706</v>
          </cell>
        </row>
        <row r="5778">
          <cell r="A5778" t="str">
            <v>110800000</v>
          </cell>
          <cell r="B5778" t="str">
            <v>706C2A50003</v>
          </cell>
          <cell r="C5778" t="str">
            <v>โทรศัพท์สายเดี่ยวสีแดง</v>
          </cell>
          <cell r="D5778" t="str">
            <v>2 ต.ค. 41</v>
          </cell>
          <cell r="E5778">
            <v>800</v>
          </cell>
          <cell r="F5778">
            <v>0</v>
          </cell>
          <cell r="G5778">
            <v>20</v>
          </cell>
          <cell r="H5778">
            <v>199.89</v>
          </cell>
          <cell r="I5778">
            <v>199.89</v>
          </cell>
          <cell r="J5778">
            <v>600.11</v>
          </cell>
          <cell r="K5778" t="str">
            <v>706</v>
          </cell>
        </row>
        <row r="5779">
          <cell r="A5779" t="str">
            <v>110800000</v>
          </cell>
          <cell r="B5779" t="str">
            <v>706C2FX0001</v>
          </cell>
          <cell r="C5779" t="str">
            <v>เครื่องโทรสาร</v>
          </cell>
          <cell r="D5779" t="str">
            <v>2 พ.ย. 41</v>
          </cell>
          <cell r="E5779">
            <v>6000</v>
          </cell>
          <cell r="F5779">
            <v>0</v>
          </cell>
          <cell r="G5779">
            <v>20</v>
          </cell>
          <cell r="H5779">
            <v>1397.27</v>
          </cell>
          <cell r="I5779">
            <v>1397.27</v>
          </cell>
          <cell r="J5779">
            <v>4602.7299999999996</v>
          </cell>
          <cell r="K5779" t="str">
            <v>706</v>
          </cell>
        </row>
        <row r="5780">
          <cell r="A5780" t="str">
            <v>110800000</v>
          </cell>
          <cell r="B5780" t="str">
            <v>706C2TH0001</v>
          </cell>
          <cell r="C5780" t="str">
            <v>ค่าติดตั้งโทรศัพท์</v>
          </cell>
          <cell r="D5780" t="str">
            <v>21 ธ.ค. 42</v>
          </cell>
          <cell r="E5780">
            <v>6700</v>
          </cell>
          <cell r="F5780">
            <v>0</v>
          </cell>
          <cell r="G5780">
            <v>20</v>
          </cell>
          <cell r="H5780">
            <v>40.380000000000003</v>
          </cell>
          <cell r="I5780">
            <v>40.380000000000003</v>
          </cell>
          <cell r="J5780">
            <v>6659.62</v>
          </cell>
          <cell r="K5780" t="str">
            <v>706</v>
          </cell>
        </row>
        <row r="5781">
          <cell r="A5781" t="str">
            <v>110800000</v>
          </cell>
          <cell r="B5781" t="str">
            <v>707C2A50001</v>
          </cell>
          <cell r="C5781" t="str">
            <v>โทรศัพท์สายเดี่ยวสีแดง</v>
          </cell>
          <cell r="D5781" t="str">
            <v>2 ต.ค. 41</v>
          </cell>
          <cell r="E5781">
            <v>800</v>
          </cell>
          <cell r="F5781">
            <v>0</v>
          </cell>
          <cell r="G5781">
            <v>20</v>
          </cell>
          <cell r="H5781">
            <v>199.89</v>
          </cell>
          <cell r="I5781">
            <v>199.89</v>
          </cell>
          <cell r="J5781">
            <v>600.11</v>
          </cell>
          <cell r="K5781" t="str">
            <v>707</v>
          </cell>
        </row>
        <row r="5782">
          <cell r="A5782" t="str">
            <v>110800000</v>
          </cell>
          <cell r="B5782" t="str">
            <v>707C2A50002</v>
          </cell>
          <cell r="C5782" t="str">
            <v>โทรศัพท์สายเดี่ยวสีแดง</v>
          </cell>
          <cell r="D5782" t="str">
            <v>2 ต.ค. 41</v>
          </cell>
          <cell r="E5782">
            <v>800</v>
          </cell>
          <cell r="F5782">
            <v>0</v>
          </cell>
          <cell r="G5782">
            <v>20</v>
          </cell>
          <cell r="H5782">
            <v>199.89</v>
          </cell>
          <cell r="I5782">
            <v>199.89</v>
          </cell>
          <cell r="J5782">
            <v>600.11</v>
          </cell>
          <cell r="K5782" t="str">
            <v>707</v>
          </cell>
        </row>
        <row r="5783">
          <cell r="A5783" t="str">
            <v>110800000</v>
          </cell>
          <cell r="B5783" t="str">
            <v>707C2A50003</v>
          </cell>
          <cell r="C5783" t="str">
            <v>โทรศัพท์สายเดี่ยวสีแดง</v>
          </cell>
          <cell r="D5783" t="str">
            <v>2 ต.ค. 41</v>
          </cell>
          <cell r="E5783">
            <v>800</v>
          </cell>
          <cell r="F5783">
            <v>0</v>
          </cell>
          <cell r="G5783">
            <v>20</v>
          </cell>
          <cell r="H5783">
            <v>199.89</v>
          </cell>
          <cell r="I5783">
            <v>199.89</v>
          </cell>
          <cell r="J5783">
            <v>600.11</v>
          </cell>
          <cell r="K5783" t="str">
            <v>707</v>
          </cell>
        </row>
        <row r="5784">
          <cell r="A5784" t="str">
            <v>110800000</v>
          </cell>
          <cell r="B5784" t="str">
            <v>707C2FX0001</v>
          </cell>
          <cell r="C5784" t="str">
            <v>เครื่องโทรสาร</v>
          </cell>
          <cell r="D5784" t="str">
            <v>2 พ.ย. 41</v>
          </cell>
          <cell r="E5784">
            <v>6000</v>
          </cell>
          <cell r="F5784">
            <v>0</v>
          </cell>
          <cell r="G5784">
            <v>20</v>
          </cell>
          <cell r="H5784">
            <v>1397.27</v>
          </cell>
          <cell r="I5784">
            <v>1397.27</v>
          </cell>
          <cell r="J5784">
            <v>4602.7299999999996</v>
          </cell>
          <cell r="K5784" t="str">
            <v>707</v>
          </cell>
        </row>
        <row r="5785">
          <cell r="A5785" t="str">
            <v>110800000</v>
          </cell>
          <cell r="B5785" t="str">
            <v>708C2A50001</v>
          </cell>
          <cell r="C5785" t="str">
            <v>โทรศัพท์สายเดี่ยวสีแดง</v>
          </cell>
          <cell r="D5785" t="str">
            <v>16 ต.ค. 41</v>
          </cell>
          <cell r="E5785">
            <v>800</v>
          </cell>
          <cell r="F5785">
            <v>0</v>
          </cell>
          <cell r="G5785">
            <v>20</v>
          </cell>
          <cell r="H5785">
            <v>193.75</v>
          </cell>
          <cell r="I5785">
            <v>193.75</v>
          </cell>
          <cell r="J5785">
            <v>606.25</v>
          </cell>
          <cell r="K5785" t="str">
            <v>708</v>
          </cell>
        </row>
        <row r="5786">
          <cell r="A5786" t="str">
            <v>110800000</v>
          </cell>
          <cell r="B5786" t="str">
            <v>708C2A50002</v>
          </cell>
          <cell r="C5786" t="str">
            <v>โทรศัพท์สายเดี่ยวสีแดง</v>
          </cell>
          <cell r="D5786" t="str">
            <v>16 ต.ค. 41</v>
          </cell>
          <cell r="E5786">
            <v>800</v>
          </cell>
          <cell r="F5786">
            <v>0</v>
          </cell>
          <cell r="G5786">
            <v>20</v>
          </cell>
          <cell r="H5786">
            <v>193.75</v>
          </cell>
          <cell r="I5786">
            <v>193.75</v>
          </cell>
          <cell r="J5786">
            <v>606.25</v>
          </cell>
          <cell r="K5786" t="str">
            <v>708</v>
          </cell>
        </row>
        <row r="5787">
          <cell r="A5787" t="str">
            <v>110800000</v>
          </cell>
          <cell r="B5787" t="str">
            <v>708C2A50003</v>
          </cell>
          <cell r="C5787" t="str">
            <v>โทรศัพท์สายเดี่ยวสีแดง</v>
          </cell>
          <cell r="D5787" t="str">
            <v>16 ต.ค. 41</v>
          </cell>
          <cell r="E5787">
            <v>800</v>
          </cell>
          <cell r="F5787">
            <v>0</v>
          </cell>
          <cell r="G5787">
            <v>20</v>
          </cell>
          <cell r="H5787">
            <v>193.75</v>
          </cell>
          <cell r="I5787">
            <v>193.75</v>
          </cell>
          <cell r="J5787">
            <v>606.25</v>
          </cell>
          <cell r="K5787" t="str">
            <v>708</v>
          </cell>
        </row>
        <row r="5788">
          <cell r="A5788" t="str">
            <v>110800000</v>
          </cell>
          <cell r="B5788" t="str">
            <v>708C2FX0001</v>
          </cell>
          <cell r="C5788" t="str">
            <v>เครื่องโทรสาร</v>
          </cell>
          <cell r="D5788" t="str">
            <v>13 พ.ย. 41</v>
          </cell>
          <cell r="E5788">
            <v>5727.27</v>
          </cell>
          <cell r="F5788">
            <v>0</v>
          </cell>
          <cell r="G5788">
            <v>20</v>
          </cell>
          <cell r="H5788">
            <v>1299.28</v>
          </cell>
          <cell r="I5788">
            <v>1299.28</v>
          </cell>
          <cell r="J5788">
            <v>4427.99</v>
          </cell>
          <cell r="K5788" t="str">
            <v>708</v>
          </cell>
        </row>
        <row r="5789">
          <cell r="A5789" t="str">
            <v>110800000</v>
          </cell>
          <cell r="B5789" t="str">
            <v>709C2A50001</v>
          </cell>
          <cell r="C5789" t="str">
            <v>โทรศัพท์สายเดียวสีแดง</v>
          </cell>
          <cell r="D5789" t="str">
            <v>16 ต.ค. 41</v>
          </cell>
          <cell r="E5789">
            <v>800</v>
          </cell>
          <cell r="F5789">
            <v>0</v>
          </cell>
          <cell r="G5789">
            <v>20</v>
          </cell>
          <cell r="H5789">
            <v>193.75</v>
          </cell>
          <cell r="I5789">
            <v>193.75</v>
          </cell>
          <cell r="J5789">
            <v>606.25</v>
          </cell>
          <cell r="K5789" t="str">
            <v>709</v>
          </cell>
        </row>
        <row r="5790">
          <cell r="A5790" t="str">
            <v>110800000</v>
          </cell>
          <cell r="B5790" t="str">
            <v>709C2A50002</v>
          </cell>
          <cell r="C5790" t="str">
            <v>โทรศัพท์สายเดียวสีแดง</v>
          </cell>
          <cell r="D5790" t="str">
            <v>16 ต.ค. 41</v>
          </cell>
          <cell r="E5790">
            <v>800</v>
          </cell>
          <cell r="F5790">
            <v>0</v>
          </cell>
          <cell r="G5790">
            <v>20</v>
          </cell>
          <cell r="H5790">
            <v>193.75</v>
          </cell>
          <cell r="I5790">
            <v>193.75</v>
          </cell>
          <cell r="J5790">
            <v>606.25</v>
          </cell>
          <cell r="K5790" t="str">
            <v>709</v>
          </cell>
        </row>
        <row r="5791">
          <cell r="A5791" t="str">
            <v>110800000</v>
          </cell>
          <cell r="B5791" t="str">
            <v>709C2A50003</v>
          </cell>
          <cell r="C5791" t="str">
            <v>โทรศัพท์สายเดียวสีแดง</v>
          </cell>
          <cell r="D5791" t="str">
            <v>16 ต.ค. 41</v>
          </cell>
          <cell r="E5791">
            <v>800</v>
          </cell>
          <cell r="F5791">
            <v>0</v>
          </cell>
          <cell r="G5791">
            <v>20</v>
          </cell>
          <cell r="H5791">
            <v>193.75</v>
          </cell>
          <cell r="I5791">
            <v>193.75</v>
          </cell>
          <cell r="J5791">
            <v>606.25</v>
          </cell>
          <cell r="K5791" t="str">
            <v>709</v>
          </cell>
        </row>
        <row r="5792">
          <cell r="A5792" t="str">
            <v>110800000</v>
          </cell>
          <cell r="B5792" t="str">
            <v>709C2FX0001</v>
          </cell>
          <cell r="C5792" t="str">
            <v>เครื่องโทรสาร</v>
          </cell>
          <cell r="D5792" t="str">
            <v>16 พ.ย. 41</v>
          </cell>
          <cell r="E5792">
            <v>5727.27</v>
          </cell>
          <cell r="F5792">
            <v>0</v>
          </cell>
          <cell r="G5792">
            <v>20</v>
          </cell>
          <cell r="H5792">
            <v>1289.8599999999999</v>
          </cell>
          <cell r="I5792">
            <v>1289.8599999999999</v>
          </cell>
          <cell r="J5792">
            <v>4437.41</v>
          </cell>
          <cell r="K5792" t="str">
            <v>709</v>
          </cell>
        </row>
        <row r="5793">
          <cell r="A5793" t="str">
            <v>110800000</v>
          </cell>
          <cell r="B5793" t="str">
            <v>710C2A50001</v>
          </cell>
          <cell r="C5793" t="str">
            <v>โทรศัพท์สายเดียวสีแดง</v>
          </cell>
          <cell r="D5793" t="str">
            <v>16 ต.ค. 41</v>
          </cell>
          <cell r="E5793">
            <v>800</v>
          </cell>
          <cell r="F5793">
            <v>0</v>
          </cell>
          <cell r="G5793">
            <v>20</v>
          </cell>
          <cell r="H5793">
            <v>193.75</v>
          </cell>
          <cell r="I5793">
            <v>193.75</v>
          </cell>
          <cell r="J5793">
            <v>606.25</v>
          </cell>
          <cell r="K5793" t="str">
            <v>710</v>
          </cell>
        </row>
        <row r="5794">
          <cell r="A5794" t="str">
            <v>110800000</v>
          </cell>
          <cell r="B5794" t="str">
            <v>710C2A50002</v>
          </cell>
          <cell r="C5794" t="str">
            <v>โทรศัพท์สายเดียวสีแดง</v>
          </cell>
          <cell r="D5794" t="str">
            <v>16 ต.ค. 41</v>
          </cell>
          <cell r="E5794">
            <v>800</v>
          </cell>
          <cell r="F5794">
            <v>0</v>
          </cell>
          <cell r="G5794">
            <v>20</v>
          </cell>
          <cell r="H5794">
            <v>193.75</v>
          </cell>
          <cell r="I5794">
            <v>193.75</v>
          </cell>
          <cell r="J5794">
            <v>606.25</v>
          </cell>
          <cell r="K5794" t="str">
            <v>710</v>
          </cell>
        </row>
        <row r="5795">
          <cell r="A5795" t="str">
            <v>110800000</v>
          </cell>
          <cell r="B5795" t="str">
            <v>710C2A50003</v>
          </cell>
          <cell r="C5795" t="str">
            <v>โทรศัพท์สายเดียวสีแดง</v>
          </cell>
          <cell r="D5795" t="str">
            <v>16 ต.ค. 41</v>
          </cell>
          <cell r="E5795">
            <v>800</v>
          </cell>
          <cell r="F5795">
            <v>0</v>
          </cell>
          <cell r="G5795">
            <v>20</v>
          </cell>
          <cell r="H5795">
            <v>193.75</v>
          </cell>
          <cell r="I5795">
            <v>193.75</v>
          </cell>
          <cell r="J5795">
            <v>606.25</v>
          </cell>
          <cell r="K5795" t="str">
            <v>710</v>
          </cell>
        </row>
        <row r="5796">
          <cell r="A5796" t="str">
            <v>110800000</v>
          </cell>
          <cell r="B5796" t="str">
            <v>710C2FX0001</v>
          </cell>
          <cell r="C5796" t="str">
            <v>เครื่องโทรสาร</v>
          </cell>
          <cell r="D5796" t="str">
            <v>16 พ.ย. 41</v>
          </cell>
          <cell r="E5796">
            <v>5727.27</v>
          </cell>
          <cell r="F5796">
            <v>0</v>
          </cell>
          <cell r="G5796">
            <v>20</v>
          </cell>
          <cell r="H5796">
            <v>1289.8599999999999</v>
          </cell>
          <cell r="I5796">
            <v>1289.8599999999999</v>
          </cell>
          <cell r="J5796">
            <v>4437.41</v>
          </cell>
          <cell r="K5796" t="str">
            <v>710</v>
          </cell>
        </row>
        <row r="5797">
          <cell r="A5797" t="str">
            <v>110800000</v>
          </cell>
          <cell r="B5797" t="str">
            <v>800C2A50001</v>
          </cell>
          <cell r="C5797" t="str">
            <v>โทรศัพท์สายเดียว  PS2500</v>
          </cell>
          <cell r="D5797" t="str">
            <v>26 ส.ค. 41</v>
          </cell>
          <cell r="E5797">
            <v>912</v>
          </cell>
          <cell r="F5797">
            <v>0</v>
          </cell>
          <cell r="G5797">
            <v>20</v>
          </cell>
          <cell r="H5797">
            <v>246.34</v>
          </cell>
          <cell r="I5797">
            <v>246.34</v>
          </cell>
          <cell r="J5797">
            <v>665.66</v>
          </cell>
          <cell r="K5797" t="str">
            <v>800</v>
          </cell>
        </row>
        <row r="5798">
          <cell r="A5798" t="str">
            <v>110800000</v>
          </cell>
          <cell r="B5798" t="str">
            <v>800C2A50002</v>
          </cell>
          <cell r="C5798" t="str">
            <v>โทรศัพท์สายเดียว  PS2500</v>
          </cell>
          <cell r="D5798" t="str">
            <v>26 ส.ค. 41</v>
          </cell>
          <cell r="E5798">
            <v>912</v>
          </cell>
          <cell r="F5798">
            <v>0</v>
          </cell>
          <cell r="G5798">
            <v>20</v>
          </cell>
          <cell r="H5798">
            <v>246.34</v>
          </cell>
          <cell r="I5798">
            <v>246.34</v>
          </cell>
          <cell r="J5798">
            <v>665.66</v>
          </cell>
          <cell r="K5798" t="str">
            <v>800</v>
          </cell>
        </row>
        <row r="5799">
          <cell r="A5799" t="str">
            <v>110800000</v>
          </cell>
          <cell r="B5799" t="str">
            <v>800C2A50003</v>
          </cell>
          <cell r="C5799" t="str">
            <v>โทรศัพท์สายเดียว  PS2500</v>
          </cell>
          <cell r="D5799" t="str">
            <v>26 ส.ค. 41</v>
          </cell>
          <cell r="E5799">
            <v>912</v>
          </cell>
          <cell r="F5799">
            <v>0</v>
          </cell>
          <cell r="G5799">
            <v>20</v>
          </cell>
          <cell r="H5799">
            <v>246.34</v>
          </cell>
          <cell r="I5799">
            <v>246.34</v>
          </cell>
          <cell r="J5799">
            <v>665.66</v>
          </cell>
          <cell r="K5799" t="str">
            <v>800</v>
          </cell>
        </row>
        <row r="5800">
          <cell r="A5800" t="str">
            <v>110800000</v>
          </cell>
          <cell r="B5800" t="str">
            <v>800C2A50004</v>
          </cell>
          <cell r="C5800" t="str">
            <v>โทรศัพท์สายเดียว  PS2500</v>
          </cell>
          <cell r="D5800" t="str">
            <v>26 ส.ค. 41</v>
          </cell>
          <cell r="E5800">
            <v>912</v>
          </cell>
          <cell r="F5800">
            <v>0</v>
          </cell>
          <cell r="G5800">
            <v>20</v>
          </cell>
          <cell r="H5800">
            <v>246.34</v>
          </cell>
          <cell r="I5800">
            <v>246.34</v>
          </cell>
          <cell r="J5800">
            <v>665.66</v>
          </cell>
          <cell r="K5800" t="str">
            <v>800</v>
          </cell>
        </row>
        <row r="5801">
          <cell r="A5801" t="str">
            <v>110800000</v>
          </cell>
          <cell r="B5801" t="str">
            <v>800C2A50005</v>
          </cell>
          <cell r="C5801" t="str">
            <v>โทรศัพท์สายเดียว  PS2500</v>
          </cell>
          <cell r="D5801" t="str">
            <v>26 ส.ค. 41</v>
          </cell>
          <cell r="E5801">
            <v>912</v>
          </cell>
          <cell r="F5801">
            <v>0</v>
          </cell>
          <cell r="G5801">
            <v>20</v>
          </cell>
          <cell r="H5801">
            <v>246.34</v>
          </cell>
          <cell r="I5801">
            <v>246.34</v>
          </cell>
          <cell r="J5801">
            <v>665.66</v>
          </cell>
          <cell r="K5801" t="str">
            <v>800</v>
          </cell>
        </row>
        <row r="5802">
          <cell r="A5802" t="str">
            <v>110800000</v>
          </cell>
          <cell r="B5802" t="str">
            <v>800C2FX0001</v>
          </cell>
          <cell r="C5802" t="str">
            <v>เครื่องโทรสาร</v>
          </cell>
          <cell r="D5802" t="str">
            <v>18 ต.ค. 41</v>
          </cell>
          <cell r="E5802">
            <v>6000</v>
          </cell>
          <cell r="F5802">
            <v>0</v>
          </cell>
          <cell r="G5802">
            <v>20</v>
          </cell>
          <cell r="H5802">
            <v>1446.59</v>
          </cell>
          <cell r="I5802">
            <v>1446.59</v>
          </cell>
          <cell r="J5802">
            <v>4553.41</v>
          </cell>
          <cell r="K5802" t="str">
            <v>800</v>
          </cell>
        </row>
        <row r="5803">
          <cell r="A5803" t="str">
            <v>110800000</v>
          </cell>
          <cell r="B5803" t="str">
            <v>800C2TH0001</v>
          </cell>
          <cell r="C5803" t="str">
            <v>ค่าติดตั้งโทรศัพท์</v>
          </cell>
          <cell r="D5803" t="str">
            <v>26 ม.ค. 42</v>
          </cell>
          <cell r="E5803">
            <v>3350</v>
          </cell>
          <cell r="F5803">
            <v>0</v>
          </cell>
          <cell r="G5803">
            <v>20</v>
          </cell>
          <cell r="H5803">
            <v>624.09</v>
          </cell>
          <cell r="I5803">
            <v>624.09</v>
          </cell>
          <cell r="J5803">
            <v>2725.91</v>
          </cell>
          <cell r="K5803" t="str">
            <v>800</v>
          </cell>
        </row>
        <row r="5804">
          <cell r="A5804" t="str">
            <v>110800000</v>
          </cell>
          <cell r="B5804" t="str">
            <v>800C2TH0002</v>
          </cell>
          <cell r="C5804" t="str">
            <v>ค่าติดตั้งโทรศัพท์</v>
          </cell>
          <cell r="D5804" t="str">
            <v>11 มี.ค. 42</v>
          </cell>
          <cell r="E5804">
            <v>3350</v>
          </cell>
          <cell r="F5804">
            <v>0</v>
          </cell>
          <cell r="G5804">
            <v>20</v>
          </cell>
          <cell r="H5804">
            <v>543.33000000000004</v>
          </cell>
          <cell r="I5804">
            <v>543.33000000000004</v>
          </cell>
          <cell r="J5804">
            <v>2806.67</v>
          </cell>
          <cell r="K5804" t="str">
            <v>800</v>
          </cell>
        </row>
        <row r="5805">
          <cell r="A5805" t="str">
            <v>110800000</v>
          </cell>
          <cell r="B5805" t="str">
            <v>800C2TH0003</v>
          </cell>
          <cell r="C5805" t="str">
            <v>ค่าติดตั้งโทรศัพท์</v>
          </cell>
          <cell r="D5805" t="str">
            <v>11 มี.ค. 42</v>
          </cell>
          <cell r="E5805">
            <v>3350</v>
          </cell>
          <cell r="F5805">
            <v>0</v>
          </cell>
          <cell r="G5805">
            <v>20</v>
          </cell>
          <cell r="H5805">
            <v>543.33000000000004</v>
          </cell>
          <cell r="I5805">
            <v>543.33000000000004</v>
          </cell>
          <cell r="J5805">
            <v>2806.67</v>
          </cell>
          <cell r="K5805" t="str">
            <v>800</v>
          </cell>
        </row>
        <row r="5806">
          <cell r="A5806" t="str">
            <v>110800000</v>
          </cell>
          <cell r="B5806" t="str">
            <v>800C2TH0004</v>
          </cell>
          <cell r="C5806" t="str">
            <v>ค่าติดตั้งระบบ Frame Relay</v>
          </cell>
          <cell r="D5806" t="str">
            <v>5 มี.ค. 42</v>
          </cell>
          <cell r="E5806">
            <v>12500</v>
          </cell>
          <cell r="F5806">
            <v>0</v>
          </cell>
          <cell r="G5806">
            <v>20</v>
          </cell>
          <cell r="H5806">
            <v>2068.5</v>
          </cell>
          <cell r="I5806">
            <v>2068.5</v>
          </cell>
          <cell r="J5806">
            <v>10431.5</v>
          </cell>
          <cell r="K5806" t="str">
            <v>800</v>
          </cell>
        </row>
        <row r="5807">
          <cell r="A5807" t="str">
            <v>110800000</v>
          </cell>
          <cell r="B5807" t="str">
            <v>800C2TH0005</v>
          </cell>
          <cell r="C5807" t="str">
            <v>ค่าติดตั้งโทรศัพท์</v>
          </cell>
          <cell r="D5807" t="str">
            <v>2 เม.ย. 42</v>
          </cell>
          <cell r="E5807">
            <v>3350</v>
          </cell>
          <cell r="F5807">
            <v>0</v>
          </cell>
          <cell r="G5807">
            <v>20</v>
          </cell>
          <cell r="H5807">
            <v>502.94</v>
          </cell>
          <cell r="I5807">
            <v>502.94</v>
          </cell>
          <cell r="J5807">
            <v>2847.06</v>
          </cell>
          <cell r="K5807" t="str">
            <v>800</v>
          </cell>
        </row>
        <row r="5808">
          <cell r="A5808" t="str">
            <v>110800000</v>
          </cell>
          <cell r="B5808" t="str">
            <v>800C2TH0006</v>
          </cell>
          <cell r="C5808" t="str">
            <v>อุปกรณ์เครือข่าย</v>
          </cell>
          <cell r="D5808" t="str">
            <v>23 เม.ย. 42</v>
          </cell>
          <cell r="E5808">
            <v>131022.22</v>
          </cell>
          <cell r="F5808">
            <v>0</v>
          </cell>
          <cell r="G5808">
            <v>20</v>
          </cell>
          <cell r="H5808">
            <v>18163.61</v>
          </cell>
          <cell r="I5808">
            <v>18163.61</v>
          </cell>
          <cell r="J5808">
            <v>112858.61</v>
          </cell>
          <cell r="K5808" t="str">
            <v>800</v>
          </cell>
        </row>
        <row r="5809">
          <cell r="A5809" t="str">
            <v>110800000</v>
          </cell>
          <cell r="B5809" t="str">
            <v>800C2TH0007</v>
          </cell>
          <cell r="C5809" t="str">
            <v>โทรศัพท์มือถือ</v>
          </cell>
          <cell r="D5809" t="str">
            <v>27 ส.ค. 42</v>
          </cell>
          <cell r="E5809">
            <v>16915.89</v>
          </cell>
          <cell r="F5809">
            <v>0</v>
          </cell>
          <cell r="G5809">
            <v>20</v>
          </cell>
          <cell r="H5809">
            <v>1177.1600000000001</v>
          </cell>
          <cell r="I5809">
            <v>1177.1600000000001</v>
          </cell>
          <cell r="J5809">
            <v>15738.73</v>
          </cell>
          <cell r="K5809" t="str">
            <v>800</v>
          </cell>
        </row>
        <row r="5810">
          <cell r="A5810" t="str">
            <v>110800000</v>
          </cell>
          <cell r="B5810" t="str">
            <v>801C2A50001</v>
          </cell>
          <cell r="C5810" t="str">
            <v>โทรศัพท์สายเดียว  PS2500</v>
          </cell>
          <cell r="D5810" t="str">
            <v>26 ส.ค. 41</v>
          </cell>
          <cell r="E5810">
            <v>912</v>
          </cell>
          <cell r="F5810">
            <v>0</v>
          </cell>
          <cell r="G5810">
            <v>20</v>
          </cell>
          <cell r="H5810">
            <v>246.34</v>
          </cell>
          <cell r="I5810">
            <v>246.34</v>
          </cell>
          <cell r="J5810">
            <v>665.66</v>
          </cell>
          <cell r="K5810" t="str">
            <v>801</v>
          </cell>
        </row>
        <row r="5811">
          <cell r="A5811" t="str">
            <v>110800000</v>
          </cell>
          <cell r="B5811" t="str">
            <v>801C2A50002</v>
          </cell>
          <cell r="C5811" t="str">
            <v>โทรศัพท์สายเดียว  PS2500</v>
          </cell>
          <cell r="D5811" t="str">
            <v>26 ส.ค. 41</v>
          </cell>
          <cell r="E5811">
            <v>912</v>
          </cell>
          <cell r="F5811">
            <v>0</v>
          </cell>
          <cell r="G5811">
            <v>20</v>
          </cell>
          <cell r="H5811">
            <v>246.34</v>
          </cell>
          <cell r="I5811">
            <v>246.34</v>
          </cell>
          <cell r="J5811">
            <v>665.66</v>
          </cell>
          <cell r="K5811" t="str">
            <v>801</v>
          </cell>
        </row>
        <row r="5812">
          <cell r="A5812" t="str">
            <v>110800000</v>
          </cell>
          <cell r="B5812" t="str">
            <v>801C2A50003</v>
          </cell>
          <cell r="C5812" t="str">
            <v>โทรศัพท์สายเดียว  PS2500</v>
          </cell>
          <cell r="D5812" t="str">
            <v>26 ส.ค. 41</v>
          </cell>
          <cell r="E5812">
            <v>912</v>
          </cell>
          <cell r="F5812">
            <v>0</v>
          </cell>
          <cell r="G5812">
            <v>20</v>
          </cell>
          <cell r="H5812">
            <v>246.34</v>
          </cell>
          <cell r="I5812">
            <v>246.34</v>
          </cell>
          <cell r="J5812">
            <v>665.66</v>
          </cell>
          <cell r="K5812" t="str">
            <v>801</v>
          </cell>
        </row>
        <row r="5813">
          <cell r="A5813" t="str">
            <v>110800000</v>
          </cell>
          <cell r="B5813" t="str">
            <v>801C2FX0001</v>
          </cell>
          <cell r="C5813" t="str">
            <v>เครื่องโทรสาร</v>
          </cell>
          <cell r="D5813" t="str">
            <v>18 ต.ค. 41</v>
          </cell>
          <cell r="E5813">
            <v>6000</v>
          </cell>
          <cell r="F5813">
            <v>0</v>
          </cell>
          <cell r="G5813">
            <v>20</v>
          </cell>
          <cell r="H5813">
            <v>1446.59</v>
          </cell>
          <cell r="I5813">
            <v>1446.59</v>
          </cell>
          <cell r="J5813">
            <v>4553.41</v>
          </cell>
          <cell r="K5813" t="str">
            <v>801</v>
          </cell>
        </row>
        <row r="5814">
          <cell r="A5814" t="str">
            <v>110800000</v>
          </cell>
          <cell r="B5814" t="str">
            <v>802C2A50001</v>
          </cell>
          <cell r="C5814" t="str">
            <v>โทรศัพท์สายเดี่ยวสีแดง</v>
          </cell>
          <cell r="D5814" t="str">
            <v>2 ต.ค. 41</v>
          </cell>
          <cell r="E5814">
            <v>800</v>
          </cell>
          <cell r="F5814">
            <v>0</v>
          </cell>
          <cell r="G5814">
            <v>20</v>
          </cell>
          <cell r="H5814">
            <v>199.89</v>
          </cell>
          <cell r="I5814">
            <v>199.89</v>
          </cell>
          <cell r="J5814">
            <v>600.11</v>
          </cell>
          <cell r="K5814" t="str">
            <v>802</v>
          </cell>
        </row>
        <row r="5815">
          <cell r="A5815" t="str">
            <v>110800000</v>
          </cell>
          <cell r="B5815" t="str">
            <v>802C2A50002</v>
          </cell>
          <cell r="C5815" t="str">
            <v>โทรศัพท์สายเดี่ยวสีแดง</v>
          </cell>
          <cell r="D5815" t="str">
            <v>2 ต.ค. 41</v>
          </cell>
          <cell r="E5815">
            <v>800</v>
          </cell>
          <cell r="F5815">
            <v>0</v>
          </cell>
          <cell r="G5815">
            <v>20</v>
          </cell>
          <cell r="H5815">
            <v>199.89</v>
          </cell>
          <cell r="I5815">
            <v>199.89</v>
          </cell>
          <cell r="J5815">
            <v>600.11</v>
          </cell>
          <cell r="K5815" t="str">
            <v>802</v>
          </cell>
        </row>
        <row r="5816">
          <cell r="A5816" t="str">
            <v>110800000</v>
          </cell>
          <cell r="B5816" t="str">
            <v>802C2A50003</v>
          </cell>
          <cell r="C5816" t="str">
            <v>โทรศัพท์สายเดี่ยวสีแดง</v>
          </cell>
          <cell r="D5816" t="str">
            <v>2 ต.ค. 41</v>
          </cell>
          <cell r="E5816">
            <v>800</v>
          </cell>
          <cell r="F5816">
            <v>0</v>
          </cell>
          <cell r="G5816">
            <v>20</v>
          </cell>
          <cell r="H5816">
            <v>199.89</v>
          </cell>
          <cell r="I5816">
            <v>199.89</v>
          </cell>
          <cell r="J5816">
            <v>600.11</v>
          </cell>
          <cell r="K5816" t="str">
            <v>802</v>
          </cell>
        </row>
        <row r="5817">
          <cell r="A5817" t="str">
            <v>110800000</v>
          </cell>
          <cell r="B5817" t="str">
            <v>802C2FX0001</v>
          </cell>
          <cell r="C5817" t="str">
            <v>เครื่องโทรสาร</v>
          </cell>
          <cell r="D5817" t="str">
            <v>2 พ.ย. 41</v>
          </cell>
          <cell r="E5817">
            <v>6000</v>
          </cell>
          <cell r="F5817">
            <v>0</v>
          </cell>
          <cell r="G5817">
            <v>20</v>
          </cell>
          <cell r="H5817">
            <v>1397.27</v>
          </cell>
          <cell r="I5817">
            <v>1397.27</v>
          </cell>
          <cell r="J5817">
            <v>4602.7299999999996</v>
          </cell>
          <cell r="K5817" t="str">
            <v>802</v>
          </cell>
        </row>
        <row r="5818">
          <cell r="A5818" t="str">
            <v>110800000</v>
          </cell>
          <cell r="B5818" t="str">
            <v>803C2A50001</v>
          </cell>
          <cell r="C5818" t="str">
            <v>โทรศัพท์สายเดียว  PS2500</v>
          </cell>
          <cell r="D5818" t="str">
            <v>26 ส.ค. 41</v>
          </cell>
          <cell r="E5818">
            <v>912</v>
          </cell>
          <cell r="F5818">
            <v>0</v>
          </cell>
          <cell r="G5818">
            <v>20</v>
          </cell>
          <cell r="H5818">
            <v>246.34</v>
          </cell>
          <cell r="I5818">
            <v>246.34</v>
          </cell>
          <cell r="J5818">
            <v>665.66</v>
          </cell>
          <cell r="K5818" t="str">
            <v>803</v>
          </cell>
        </row>
        <row r="5819">
          <cell r="A5819" t="str">
            <v>110800000</v>
          </cell>
          <cell r="B5819" t="str">
            <v>803C2A50002</v>
          </cell>
          <cell r="C5819" t="str">
            <v>โทรศัพท์สายเดียว  PS2500</v>
          </cell>
          <cell r="D5819" t="str">
            <v>26 ส.ค. 41</v>
          </cell>
          <cell r="E5819">
            <v>912</v>
          </cell>
          <cell r="F5819">
            <v>0</v>
          </cell>
          <cell r="G5819">
            <v>20</v>
          </cell>
          <cell r="H5819">
            <v>246.34</v>
          </cell>
          <cell r="I5819">
            <v>246.34</v>
          </cell>
          <cell r="J5819">
            <v>665.66</v>
          </cell>
          <cell r="K5819" t="str">
            <v>803</v>
          </cell>
        </row>
        <row r="5820">
          <cell r="A5820" t="str">
            <v>110800000</v>
          </cell>
          <cell r="B5820" t="str">
            <v>803C2A50003</v>
          </cell>
          <cell r="C5820" t="str">
            <v>โทรศัพท์สายเดียว  PS2500</v>
          </cell>
          <cell r="D5820" t="str">
            <v>26 ส.ค. 41</v>
          </cell>
          <cell r="E5820">
            <v>912</v>
          </cell>
          <cell r="F5820">
            <v>0</v>
          </cell>
          <cell r="G5820">
            <v>20</v>
          </cell>
          <cell r="H5820">
            <v>246.34</v>
          </cell>
          <cell r="I5820">
            <v>246.34</v>
          </cell>
          <cell r="J5820">
            <v>665.66</v>
          </cell>
          <cell r="K5820" t="str">
            <v>803</v>
          </cell>
        </row>
        <row r="5821">
          <cell r="A5821" t="str">
            <v>110800000</v>
          </cell>
          <cell r="B5821" t="str">
            <v>803C2FX0001</v>
          </cell>
          <cell r="C5821" t="str">
            <v>เครื่องโทรสาร</v>
          </cell>
          <cell r="D5821" t="str">
            <v>18 ต.ค. 41</v>
          </cell>
          <cell r="E5821">
            <v>6000</v>
          </cell>
          <cell r="F5821">
            <v>0</v>
          </cell>
          <cell r="G5821">
            <v>20</v>
          </cell>
          <cell r="H5821">
            <v>1446.59</v>
          </cell>
          <cell r="I5821">
            <v>1446.59</v>
          </cell>
          <cell r="J5821">
            <v>4553.41</v>
          </cell>
          <cell r="K5821" t="str">
            <v>803</v>
          </cell>
        </row>
        <row r="5822">
          <cell r="A5822" t="str">
            <v>110800000</v>
          </cell>
          <cell r="B5822" t="str">
            <v>804C2A50001</v>
          </cell>
          <cell r="C5822" t="str">
            <v>โทรศัพท์สายเดี่ยวสีแดง</v>
          </cell>
          <cell r="D5822" t="str">
            <v>2 ต.ค. 41</v>
          </cell>
          <cell r="E5822">
            <v>800</v>
          </cell>
          <cell r="F5822">
            <v>0</v>
          </cell>
          <cell r="G5822">
            <v>20</v>
          </cell>
          <cell r="H5822">
            <v>199.89</v>
          </cell>
          <cell r="I5822">
            <v>199.89</v>
          </cell>
          <cell r="J5822">
            <v>600.11</v>
          </cell>
          <cell r="K5822" t="str">
            <v>804</v>
          </cell>
        </row>
        <row r="5823">
          <cell r="A5823" t="str">
            <v>110800000</v>
          </cell>
          <cell r="B5823" t="str">
            <v>804C2A50002</v>
          </cell>
          <cell r="C5823" t="str">
            <v>โทรศัพท์สายเดี่ยวสีแดง</v>
          </cell>
          <cell r="D5823" t="str">
            <v>2 ต.ค. 41</v>
          </cell>
          <cell r="E5823">
            <v>800</v>
          </cell>
          <cell r="F5823">
            <v>0</v>
          </cell>
          <cell r="G5823">
            <v>20</v>
          </cell>
          <cell r="H5823">
            <v>199.89</v>
          </cell>
          <cell r="I5823">
            <v>199.89</v>
          </cell>
          <cell r="J5823">
            <v>600.11</v>
          </cell>
          <cell r="K5823" t="str">
            <v>804</v>
          </cell>
        </row>
        <row r="5824">
          <cell r="A5824" t="str">
            <v>110800000</v>
          </cell>
          <cell r="B5824" t="str">
            <v>804C2A50003</v>
          </cell>
          <cell r="C5824" t="str">
            <v>โทรศัพท์สายเดี่ยวสีแดง</v>
          </cell>
          <cell r="D5824" t="str">
            <v>2 ต.ค. 41</v>
          </cell>
          <cell r="E5824">
            <v>800</v>
          </cell>
          <cell r="F5824">
            <v>0</v>
          </cell>
          <cell r="G5824">
            <v>20</v>
          </cell>
          <cell r="H5824">
            <v>199.89</v>
          </cell>
          <cell r="I5824">
            <v>199.89</v>
          </cell>
          <cell r="J5824">
            <v>600.11</v>
          </cell>
          <cell r="K5824" t="str">
            <v>804</v>
          </cell>
        </row>
        <row r="5825">
          <cell r="A5825" t="str">
            <v>110800000</v>
          </cell>
          <cell r="B5825" t="str">
            <v>804C2FX0001</v>
          </cell>
          <cell r="C5825" t="str">
            <v>เครื่องโทรสาร</v>
          </cell>
          <cell r="D5825" t="str">
            <v>2 พ.ย. 41</v>
          </cell>
          <cell r="E5825">
            <v>6000</v>
          </cell>
          <cell r="F5825">
            <v>0</v>
          </cell>
          <cell r="G5825">
            <v>20</v>
          </cell>
          <cell r="H5825">
            <v>1397.27</v>
          </cell>
          <cell r="I5825">
            <v>1397.27</v>
          </cell>
          <cell r="J5825">
            <v>4602.7299999999996</v>
          </cell>
          <cell r="K5825" t="str">
            <v>804</v>
          </cell>
        </row>
        <row r="5826">
          <cell r="A5826" t="str">
            <v>110800000</v>
          </cell>
          <cell r="B5826" t="str">
            <v>805C2A50001</v>
          </cell>
          <cell r="C5826" t="str">
            <v>โทรศัพท์สายเดี่ยวสีแดง</v>
          </cell>
          <cell r="D5826" t="str">
            <v>16 ต.ค. 41</v>
          </cell>
          <cell r="E5826">
            <v>800</v>
          </cell>
          <cell r="F5826">
            <v>0</v>
          </cell>
          <cell r="G5826">
            <v>20</v>
          </cell>
          <cell r="H5826">
            <v>193.75</v>
          </cell>
          <cell r="I5826">
            <v>193.75</v>
          </cell>
          <cell r="J5826">
            <v>606.25</v>
          </cell>
          <cell r="K5826" t="str">
            <v>805</v>
          </cell>
        </row>
        <row r="5827">
          <cell r="A5827" t="str">
            <v>110800000</v>
          </cell>
          <cell r="B5827" t="str">
            <v>805C2A50002</v>
          </cell>
          <cell r="C5827" t="str">
            <v>โทรศัพท์สายเดี่ยวสีแดง</v>
          </cell>
          <cell r="D5827" t="str">
            <v>16 ต.ค. 41</v>
          </cell>
          <cell r="E5827">
            <v>800</v>
          </cell>
          <cell r="F5827">
            <v>0</v>
          </cell>
          <cell r="G5827">
            <v>20</v>
          </cell>
          <cell r="H5827">
            <v>193.75</v>
          </cell>
          <cell r="I5827">
            <v>193.75</v>
          </cell>
          <cell r="J5827">
            <v>606.25</v>
          </cell>
          <cell r="K5827" t="str">
            <v>805</v>
          </cell>
        </row>
        <row r="5828">
          <cell r="A5828" t="str">
            <v>110800000</v>
          </cell>
          <cell r="B5828" t="str">
            <v>805C2A50003</v>
          </cell>
          <cell r="C5828" t="str">
            <v>โทรศัพท์สายเดี่ยวสีแดง</v>
          </cell>
          <cell r="D5828" t="str">
            <v>16 ต.ค. 41</v>
          </cell>
          <cell r="E5828">
            <v>800</v>
          </cell>
          <cell r="F5828">
            <v>0</v>
          </cell>
          <cell r="G5828">
            <v>20</v>
          </cell>
          <cell r="H5828">
            <v>193.75</v>
          </cell>
          <cell r="I5828">
            <v>193.75</v>
          </cell>
          <cell r="J5828">
            <v>606.25</v>
          </cell>
          <cell r="K5828" t="str">
            <v>805</v>
          </cell>
        </row>
        <row r="5829">
          <cell r="A5829" t="str">
            <v>110800000</v>
          </cell>
          <cell r="B5829" t="str">
            <v>805C2FX0001</v>
          </cell>
          <cell r="C5829" t="str">
            <v>เครื่องโทรสาร</v>
          </cell>
          <cell r="D5829" t="str">
            <v>13 พ.ย. 41</v>
          </cell>
          <cell r="E5829">
            <v>5727.27</v>
          </cell>
          <cell r="F5829">
            <v>0</v>
          </cell>
          <cell r="G5829">
            <v>20</v>
          </cell>
          <cell r="H5829">
            <v>1299.28</v>
          </cell>
          <cell r="I5829">
            <v>1299.28</v>
          </cell>
          <cell r="J5829">
            <v>4427.99</v>
          </cell>
          <cell r="K5829" t="str">
            <v>805</v>
          </cell>
        </row>
        <row r="5830">
          <cell r="A5830" t="str">
            <v>110800000</v>
          </cell>
          <cell r="B5830" t="str">
            <v>806C2A50001</v>
          </cell>
          <cell r="C5830" t="str">
            <v>โทรศัพท์สายเดียวสีแดง</v>
          </cell>
          <cell r="D5830" t="str">
            <v>16 ต.ค. 41</v>
          </cell>
          <cell r="E5830">
            <v>800</v>
          </cell>
          <cell r="F5830">
            <v>0</v>
          </cell>
          <cell r="G5830">
            <v>20</v>
          </cell>
          <cell r="H5830">
            <v>193.75</v>
          </cell>
          <cell r="I5830">
            <v>193.75</v>
          </cell>
          <cell r="J5830">
            <v>606.25</v>
          </cell>
          <cell r="K5830" t="str">
            <v>806</v>
          </cell>
        </row>
        <row r="5831">
          <cell r="A5831" t="str">
            <v>110800000</v>
          </cell>
          <cell r="B5831" t="str">
            <v>806C2A50002</v>
          </cell>
          <cell r="C5831" t="str">
            <v>โทรศัพท์สายเดียวสีแดง</v>
          </cell>
          <cell r="D5831" t="str">
            <v>16 ต.ค. 41</v>
          </cell>
          <cell r="E5831">
            <v>800</v>
          </cell>
          <cell r="F5831">
            <v>0</v>
          </cell>
          <cell r="G5831">
            <v>20</v>
          </cell>
          <cell r="H5831">
            <v>193.75</v>
          </cell>
          <cell r="I5831">
            <v>193.75</v>
          </cell>
          <cell r="J5831">
            <v>606.25</v>
          </cell>
          <cell r="K5831" t="str">
            <v>806</v>
          </cell>
        </row>
        <row r="5832">
          <cell r="A5832" t="str">
            <v>110800000</v>
          </cell>
          <cell r="B5832" t="str">
            <v>806C2A50003</v>
          </cell>
          <cell r="C5832" t="str">
            <v>โทรศัพท์สายเดียวสีแดง</v>
          </cell>
          <cell r="D5832" t="str">
            <v>16 ต.ค. 41</v>
          </cell>
          <cell r="E5832">
            <v>800</v>
          </cell>
          <cell r="F5832">
            <v>0</v>
          </cell>
          <cell r="G5832">
            <v>20</v>
          </cell>
          <cell r="H5832">
            <v>193.75</v>
          </cell>
          <cell r="I5832">
            <v>193.75</v>
          </cell>
          <cell r="J5832">
            <v>606.25</v>
          </cell>
          <cell r="K5832" t="str">
            <v>806</v>
          </cell>
        </row>
        <row r="5833">
          <cell r="A5833" t="str">
            <v>110800000</v>
          </cell>
          <cell r="B5833" t="str">
            <v>806C2FX0001</v>
          </cell>
          <cell r="C5833" t="str">
            <v>เครื่องโทรสาร</v>
          </cell>
          <cell r="D5833" t="str">
            <v>16 พ.ย. 41</v>
          </cell>
          <cell r="E5833">
            <v>5727.27</v>
          </cell>
          <cell r="F5833">
            <v>0</v>
          </cell>
          <cell r="G5833">
            <v>20</v>
          </cell>
          <cell r="H5833">
            <v>1289.8599999999999</v>
          </cell>
          <cell r="I5833">
            <v>1289.8599999999999</v>
          </cell>
          <cell r="J5833">
            <v>4437.41</v>
          </cell>
          <cell r="K5833" t="str">
            <v>806</v>
          </cell>
        </row>
        <row r="5834">
          <cell r="A5834" t="str">
            <v>110800000</v>
          </cell>
          <cell r="B5834" t="str">
            <v>807C2A5000</v>
          </cell>
          <cell r="C5834" t="str">
            <v>โทรศัพท์สายเดียว PS2500</v>
          </cell>
          <cell r="D5834" t="str">
            <v>11 ส.ค. 41</v>
          </cell>
          <cell r="E5834">
            <v>1047</v>
          </cell>
          <cell r="F5834">
            <v>0</v>
          </cell>
          <cell r="G5834">
            <v>20</v>
          </cell>
          <cell r="H5834">
            <v>291.39</v>
          </cell>
          <cell r="I5834">
            <v>291.39</v>
          </cell>
          <cell r="J5834">
            <v>755.61</v>
          </cell>
          <cell r="K5834" t="str">
            <v>807</v>
          </cell>
        </row>
        <row r="5835">
          <cell r="A5835" t="str">
            <v>110800000</v>
          </cell>
          <cell r="B5835" t="str">
            <v>807C2A5001</v>
          </cell>
          <cell r="C5835" t="str">
            <v>โทรศัพท์สายเดียว PS2500</v>
          </cell>
          <cell r="D5835" t="str">
            <v>11 ส.ค. 41</v>
          </cell>
          <cell r="E5835">
            <v>1047</v>
          </cell>
          <cell r="F5835">
            <v>0</v>
          </cell>
          <cell r="G5835">
            <v>20</v>
          </cell>
          <cell r="H5835">
            <v>291.39</v>
          </cell>
          <cell r="I5835">
            <v>291.39</v>
          </cell>
          <cell r="J5835">
            <v>755.61</v>
          </cell>
          <cell r="K5835" t="str">
            <v>807</v>
          </cell>
        </row>
        <row r="5836">
          <cell r="A5836" t="str">
            <v>110800000</v>
          </cell>
          <cell r="B5836" t="str">
            <v>807C2A5002</v>
          </cell>
          <cell r="C5836" t="str">
            <v>โทรศัพท์สายเดียว PS2500</v>
          </cell>
          <cell r="D5836" t="str">
            <v>11 ส.ค. 41</v>
          </cell>
          <cell r="E5836">
            <v>1047</v>
          </cell>
          <cell r="F5836">
            <v>0</v>
          </cell>
          <cell r="G5836">
            <v>20</v>
          </cell>
          <cell r="H5836">
            <v>291.39</v>
          </cell>
          <cell r="I5836">
            <v>291.39</v>
          </cell>
          <cell r="J5836">
            <v>755.61</v>
          </cell>
          <cell r="K5836" t="str">
            <v>807</v>
          </cell>
        </row>
        <row r="5837">
          <cell r="A5837" t="str">
            <v>110800000</v>
          </cell>
          <cell r="B5837" t="str">
            <v>807C2FX0001</v>
          </cell>
          <cell r="C5837" t="str">
            <v>เครื่องโทรสาร</v>
          </cell>
          <cell r="D5837" t="str">
            <v>18 ต.ค. 41</v>
          </cell>
          <cell r="E5837">
            <v>6000</v>
          </cell>
          <cell r="F5837">
            <v>0</v>
          </cell>
          <cell r="G5837">
            <v>20</v>
          </cell>
          <cell r="H5837">
            <v>1446.59</v>
          </cell>
          <cell r="I5837">
            <v>1446.59</v>
          </cell>
          <cell r="J5837">
            <v>4553.41</v>
          </cell>
          <cell r="K5837" t="str">
            <v>807</v>
          </cell>
        </row>
        <row r="5838">
          <cell r="A5838" t="str">
            <v>110800000</v>
          </cell>
          <cell r="B5838" t="str">
            <v>900C1TH0001</v>
          </cell>
          <cell r="C5838" t="str">
            <v>อุปกรณ์ต่อพ่วงโทรศัพท์</v>
          </cell>
          <cell r="D5838" t="str">
            <v>22 ม.ค. 42</v>
          </cell>
          <cell r="E5838">
            <v>700</v>
          </cell>
          <cell r="F5838">
            <v>0</v>
          </cell>
          <cell r="G5838">
            <v>20</v>
          </cell>
          <cell r="H5838">
            <v>131.96</v>
          </cell>
          <cell r="I5838">
            <v>131.96</v>
          </cell>
          <cell r="J5838">
            <v>568.04</v>
          </cell>
          <cell r="K5838" t="str">
            <v>900</v>
          </cell>
        </row>
        <row r="5839">
          <cell r="A5839" t="str">
            <v>110800000</v>
          </cell>
          <cell r="B5839" t="str">
            <v>900C2A5000</v>
          </cell>
          <cell r="C5839" t="str">
            <v>โทรศัพท์สายเดียว PS2500</v>
          </cell>
          <cell r="D5839" t="str">
            <v>11 ส.ค. 41</v>
          </cell>
          <cell r="E5839">
            <v>1047</v>
          </cell>
          <cell r="F5839">
            <v>0</v>
          </cell>
          <cell r="G5839">
            <v>20</v>
          </cell>
          <cell r="H5839">
            <v>291.39</v>
          </cell>
          <cell r="I5839">
            <v>291.39</v>
          </cell>
          <cell r="J5839">
            <v>755.61</v>
          </cell>
          <cell r="K5839" t="str">
            <v>900</v>
          </cell>
        </row>
        <row r="5840">
          <cell r="A5840" t="str">
            <v>110800000</v>
          </cell>
          <cell r="B5840" t="str">
            <v>900C2A5001</v>
          </cell>
          <cell r="C5840" t="str">
            <v>โทรศัพท์สายเดียว PS2500</v>
          </cell>
          <cell r="D5840" t="str">
            <v>11 ส.ค. 41</v>
          </cell>
          <cell r="E5840">
            <v>1047</v>
          </cell>
          <cell r="F5840">
            <v>0</v>
          </cell>
          <cell r="G5840">
            <v>20</v>
          </cell>
          <cell r="H5840">
            <v>291.39</v>
          </cell>
          <cell r="I5840">
            <v>291.39</v>
          </cell>
          <cell r="J5840">
            <v>755.61</v>
          </cell>
          <cell r="K5840" t="str">
            <v>900</v>
          </cell>
        </row>
        <row r="5841">
          <cell r="A5841" t="str">
            <v>110800000</v>
          </cell>
          <cell r="B5841" t="str">
            <v>900C2A5002</v>
          </cell>
          <cell r="C5841" t="str">
            <v>โทรศัพท์สายเดียว PS2500</v>
          </cell>
          <cell r="D5841" t="str">
            <v>11 ส.ค. 41</v>
          </cell>
          <cell r="E5841">
            <v>1047</v>
          </cell>
          <cell r="F5841">
            <v>0</v>
          </cell>
          <cell r="G5841">
            <v>20</v>
          </cell>
          <cell r="H5841">
            <v>291.39</v>
          </cell>
          <cell r="I5841">
            <v>291.39</v>
          </cell>
          <cell r="J5841">
            <v>755.61</v>
          </cell>
          <cell r="K5841" t="str">
            <v>900</v>
          </cell>
        </row>
        <row r="5842">
          <cell r="A5842" t="str">
            <v>110800000</v>
          </cell>
          <cell r="B5842" t="str">
            <v>900C2A5003</v>
          </cell>
          <cell r="C5842" t="str">
            <v>โทรศัพท์สายเดียว PS2500</v>
          </cell>
          <cell r="D5842" t="str">
            <v>17 ส.ค. 41</v>
          </cell>
          <cell r="E5842">
            <v>1047</v>
          </cell>
          <cell r="F5842">
            <v>0</v>
          </cell>
          <cell r="G5842">
            <v>20</v>
          </cell>
          <cell r="H5842">
            <v>287.95</v>
          </cell>
          <cell r="I5842">
            <v>287.95</v>
          </cell>
          <cell r="J5842">
            <v>759.05</v>
          </cell>
          <cell r="K5842" t="str">
            <v>900</v>
          </cell>
        </row>
        <row r="5843">
          <cell r="A5843" t="str">
            <v>110800000</v>
          </cell>
          <cell r="B5843" t="str">
            <v>900C2A5004</v>
          </cell>
          <cell r="C5843" t="str">
            <v>โทรศัพท์สายเดียว PS2500</v>
          </cell>
          <cell r="D5843" t="str">
            <v>17 ส.ค. 41</v>
          </cell>
          <cell r="E5843">
            <v>1047</v>
          </cell>
          <cell r="F5843">
            <v>0</v>
          </cell>
          <cell r="G5843">
            <v>20</v>
          </cell>
          <cell r="H5843">
            <v>287.95</v>
          </cell>
          <cell r="I5843">
            <v>287.95</v>
          </cell>
          <cell r="J5843">
            <v>759.05</v>
          </cell>
          <cell r="K5843" t="str">
            <v>900</v>
          </cell>
        </row>
        <row r="5844">
          <cell r="A5844" t="str">
            <v>110800000</v>
          </cell>
          <cell r="B5844" t="str">
            <v>900C2FX0001</v>
          </cell>
          <cell r="C5844" t="str">
            <v>เครื่องโทรสาร</v>
          </cell>
          <cell r="D5844" t="str">
            <v>18 ต.ค. 41</v>
          </cell>
          <cell r="E5844">
            <v>6000</v>
          </cell>
          <cell r="F5844">
            <v>0</v>
          </cell>
          <cell r="G5844">
            <v>20</v>
          </cell>
          <cell r="H5844">
            <v>1446.59</v>
          </cell>
          <cell r="I5844">
            <v>1446.59</v>
          </cell>
          <cell r="J5844">
            <v>4553.41</v>
          </cell>
          <cell r="K5844" t="str">
            <v>900</v>
          </cell>
        </row>
        <row r="5845">
          <cell r="A5845" t="str">
            <v>110800000</v>
          </cell>
          <cell r="B5845" t="str">
            <v>900C2TH0001</v>
          </cell>
          <cell r="C5845" t="str">
            <v>ค่าติดตั้งระบบ Frame Relay</v>
          </cell>
          <cell r="D5845" t="str">
            <v>5 มี.ค. 42</v>
          </cell>
          <cell r="E5845">
            <v>12500</v>
          </cell>
          <cell r="F5845">
            <v>0</v>
          </cell>
          <cell r="G5845">
            <v>20</v>
          </cell>
          <cell r="H5845">
            <v>2068.5</v>
          </cell>
          <cell r="I5845">
            <v>2068.5</v>
          </cell>
          <cell r="J5845">
            <v>10431.5</v>
          </cell>
          <cell r="K5845" t="str">
            <v>900</v>
          </cell>
        </row>
        <row r="5846">
          <cell r="A5846" t="str">
            <v>110800000</v>
          </cell>
          <cell r="B5846" t="str">
            <v>900C2TH0002</v>
          </cell>
          <cell r="C5846" t="str">
            <v>อุปกรณ์เครือข่าย</v>
          </cell>
          <cell r="D5846" t="str">
            <v>23 เม.ย. 42</v>
          </cell>
          <cell r="E5846">
            <v>131022.22</v>
          </cell>
          <cell r="F5846">
            <v>0</v>
          </cell>
          <cell r="G5846">
            <v>20</v>
          </cell>
          <cell r="H5846">
            <v>18163.61</v>
          </cell>
          <cell r="I5846">
            <v>18163.61</v>
          </cell>
          <cell r="J5846">
            <v>112858.61</v>
          </cell>
          <cell r="K5846" t="str">
            <v>900</v>
          </cell>
        </row>
        <row r="5847">
          <cell r="A5847" t="str">
            <v>110800000</v>
          </cell>
          <cell r="B5847" t="str">
            <v>900C2TH0003</v>
          </cell>
          <cell r="C5847" t="str">
            <v>โทรศัพท์มือถือ</v>
          </cell>
          <cell r="D5847" t="str">
            <v>26 ส.ค. 42</v>
          </cell>
          <cell r="E5847">
            <v>17355.14</v>
          </cell>
          <cell r="F5847">
            <v>0</v>
          </cell>
          <cell r="G5847">
            <v>20</v>
          </cell>
          <cell r="H5847">
            <v>1217.24</v>
          </cell>
          <cell r="I5847">
            <v>1217.24</v>
          </cell>
          <cell r="J5847">
            <v>16137.9</v>
          </cell>
          <cell r="K5847" t="str">
            <v>900</v>
          </cell>
        </row>
        <row r="5848">
          <cell r="A5848" t="str">
            <v>110800000</v>
          </cell>
          <cell r="B5848" t="str">
            <v>901C1TH0001</v>
          </cell>
          <cell r="C5848" t="str">
            <v>ติดตั้งโทรศัพท์</v>
          </cell>
          <cell r="D5848" t="str">
            <v>22 เม.ย. 42</v>
          </cell>
          <cell r="E5848">
            <v>3350</v>
          </cell>
          <cell r="F5848">
            <v>0</v>
          </cell>
          <cell r="G5848">
            <v>20</v>
          </cell>
          <cell r="H5848">
            <v>466.23</v>
          </cell>
          <cell r="I5848">
            <v>466.23</v>
          </cell>
          <cell r="J5848">
            <v>2883.77</v>
          </cell>
          <cell r="K5848" t="str">
            <v>901</v>
          </cell>
        </row>
        <row r="5849">
          <cell r="A5849" t="str">
            <v>110800000</v>
          </cell>
          <cell r="B5849" t="str">
            <v>901C2A5000</v>
          </cell>
          <cell r="C5849" t="str">
            <v>โทรศัพท์สายเดียว PS2500</v>
          </cell>
          <cell r="D5849" t="str">
            <v>14 ก.ค. 41</v>
          </cell>
          <cell r="E5849">
            <v>1047</v>
          </cell>
          <cell r="F5849">
            <v>0</v>
          </cell>
          <cell r="G5849">
            <v>20</v>
          </cell>
          <cell r="H5849">
            <v>307.45</v>
          </cell>
          <cell r="I5849">
            <v>307.45</v>
          </cell>
          <cell r="J5849">
            <v>739.55</v>
          </cell>
          <cell r="K5849" t="str">
            <v>901</v>
          </cell>
        </row>
        <row r="5850">
          <cell r="A5850" t="str">
            <v>110800000</v>
          </cell>
          <cell r="B5850" t="str">
            <v>901C2A5001</v>
          </cell>
          <cell r="C5850" t="str">
            <v>โทรศัพท์สายเดียว PS2500</v>
          </cell>
          <cell r="D5850" t="str">
            <v>16 ก.ค. 41</v>
          </cell>
          <cell r="E5850">
            <v>1047</v>
          </cell>
          <cell r="F5850">
            <v>0</v>
          </cell>
          <cell r="G5850">
            <v>20</v>
          </cell>
          <cell r="H5850">
            <v>306.3</v>
          </cell>
          <cell r="I5850">
            <v>306.3</v>
          </cell>
          <cell r="J5850">
            <v>740.7</v>
          </cell>
          <cell r="K5850" t="str">
            <v>901</v>
          </cell>
        </row>
        <row r="5851">
          <cell r="A5851" t="str">
            <v>110800000</v>
          </cell>
          <cell r="B5851" t="str">
            <v>901C2A5002</v>
          </cell>
          <cell r="C5851" t="str">
            <v>โทรศัพท์สายเดียว PS2500</v>
          </cell>
          <cell r="D5851" t="str">
            <v>19 ส.ค. 41</v>
          </cell>
          <cell r="E5851">
            <v>1047</v>
          </cell>
          <cell r="F5851">
            <v>0</v>
          </cell>
          <cell r="G5851">
            <v>20</v>
          </cell>
          <cell r="H5851">
            <v>286.8</v>
          </cell>
          <cell r="I5851">
            <v>286.8</v>
          </cell>
          <cell r="J5851">
            <v>760.2</v>
          </cell>
          <cell r="K5851" t="str">
            <v>901</v>
          </cell>
        </row>
        <row r="5852">
          <cell r="A5852" t="str">
            <v>110800000</v>
          </cell>
          <cell r="B5852" t="str">
            <v>901C2FX0001</v>
          </cell>
          <cell r="C5852" t="str">
            <v>เครื่องโทรสาร</v>
          </cell>
          <cell r="D5852" t="str">
            <v>18 ต.ค. 41</v>
          </cell>
          <cell r="E5852">
            <v>6000</v>
          </cell>
          <cell r="F5852">
            <v>0</v>
          </cell>
          <cell r="G5852">
            <v>20</v>
          </cell>
          <cell r="H5852">
            <v>1446.59</v>
          </cell>
          <cell r="I5852">
            <v>1446.59</v>
          </cell>
          <cell r="J5852">
            <v>4553.41</v>
          </cell>
          <cell r="K5852" t="str">
            <v>901</v>
          </cell>
        </row>
        <row r="5853">
          <cell r="A5853" t="str">
            <v>110800000</v>
          </cell>
          <cell r="B5853" t="str">
            <v>902C2A50001</v>
          </cell>
          <cell r="C5853" t="str">
            <v>โทรศัพท์สายเดียว  PS2500</v>
          </cell>
          <cell r="D5853" t="str">
            <v>25 ส.ค. 41</v>
          </cell>
          <cell r="E5853">
            <v>912</v>
          </cell>
          <cell r="F5853">
            <v>0</v>
          </cell>
          <cell r="G5853">
            <v>20</v>
          </cell>
          <cell r="H5853">
            <v>246.84</v>
          </cell>
          <cell r="I5853">
            <v>246.84</v>
          </cell>
          <cell r="J5853">
            <v>665.16</v>
          </cell>
          <cell r="K5853" t="str">
            <v>902</v>
          </cell>
        </row>
        <row r="5854">
          <cell r="A5854" t="str">
            <v>110800000</v>
          </cell>
          <cell r="B5854" t="str">
            <v>902C2A50002</v>
          </cell>
          <cell r="C5854" t="str">
            <v>โทรศัพท์สายเดียว  PS2500</v>
          </cell>
          <cell r="D5854" t="str">
            <v>26 ส.ค. 41</v>
          </cell>
          <cell r="E5854">
            <v>912</v>
          </cell>
          <cell r="F5854">
            <v>0</v>
          </cell>
          <cell r="G5854">
            <v>20</v>
          </cell>
          <cell r="H5854">
            <v>246.34</v>
          </cell>
          <cell r="I5854">
            <v>246.34</v>
          </cell>
          <cell r="J5854">
            <v>665.66</v>
          </cell>
          <cell r="K5854" t="str">
            <v>902</v>
          </cell>
        </row>
        <row r="5855">
          <cell r="A5855" t="str">
            <v>110800000</v>
          </cell>
          <cell r="B5855" t="str">
            <v>902C2A50003</v>
          </cell>
          <cell r="C5855" t="str">
            <v>โทรศัพท์สายเดียว  PS2500</v>
          </cell>
          <cell r="D5855" t="str">
            <v>26 ส.ค. 41</v>
          </cell>
          <cell r="E5855">
            <v>912</v>
          </cell>
          <cell r="F5855">
            <v>0</v>
          </cell>
          <cell r="G5855">
            <v>20</v>
          </cell>
          <cell r="H5855">
            <v>246.34</v>
          </cell>
          <cell r="I5855">
            <v>246.34</v>
          </cell>
          <cell r="J5855">
            <v>665.66</v>
          </cell>
          <cell r="K5855" t="str">
            <v>902</v>
          </cell>
        </row>
        <row r="5856">
          <cell r="A5856" t="str">
            <v>110800000</v>
          </cell>
          <cell r="B5856" t="str">
            <v>902C2FX0001</v>
          </cell>
          <cell r="C5856" t="str">
            <v>เครื่องโทรสาร</v>
          </cell>
          <cell r="D5856" t="str">
            <v>18 ต.ค. 41</v>
          </cell>
          <cell r="E5856">
            <v>6000</v>
          </cell>
          <cell r="F5856">
            <v>0</v>
          </cell>
          <cell r="G5856">
            <v>20</v>
          </cell>
          <cell r="H5856">
            <v>1446.59</v>
          </cell>
          <cell r="I5856">
            <v>1446.59</v>
          </cell>
          <cell r="J5856">
            <v>4553.41</v>
          </cell>
          <cell r="K5856" t="str">
            <v>902</v>
          </cell>
        </row>
        <row r="5857">
          <cell r="A5857" t="str">
            <v>110800000</v>
          </cell>
          <cell r="B5857" t="str">
            <v>902C2TH0001</v>
          </cell>
          <cell r="C5857" t="str">
            <v>ค่าติดตั้งโทรศัพท์</v>
          </cell>
          <cell r="D5857" t="str">
            <v>21 ธ.ค. 42</v>
          </cell>
          <cell r="E5857">
            <v>6700</v>
          </cell>
          <cell r="F5857">
            <v>0</v>
          </cell>
          <cell r="G5857">
            <v>20</v>
          </cell>
          <cell r="H5857">
            <v>40.380000000000003</v>
          </cell>
          <cell r="I5857">
            <v>40.380000000000003</v>
          </cell>
          <cell r="J5857">
            <v>6659.62</v>
          </cell>
          <cell r="K5857" t="str">
            <v>902</v>
          </cell>
        </row>
        <row r="5858">
          <cell r="A5858" t="str">
            <v>110800000</v>
          </cell>
          <cell r="B5858" t="str">
            <v>903C2A50001</v>
          </cell>
          <cell r="C5858" t="str">
            <v>โทรศัพท์สายเดี่ยวสีแดง</v>
          </cell>
          <cell r="D5858" t="str">
            <v>2 ต.ค. 41</v>
          </cell>
          <cell r="E5858">
            <v>800</v>
          </cell>
          <cell r="F5858">
            <v>0</v>
          </cell>
          <cell r="G5858">
            <v>20</v>
          </cell>
          <cell r="H5858">
            <v>199.89</v>
          </cell>
          <cell r="I5858">
            <v>199.89</v>
          </cell>
          <cell r="J5858">
            <v>600.11</v>
          </cell>
          <cell r="K5858" t="str">
            <v>903</v>
          </cell>
        </row>
        <row r="5859">
          <cell r="A5859" t="str">
            <v>110800000</v>
          </cell>
          <cell r="B5859" t="str">
            <v>903C2A50002</v>
          </cell>
          <cell r="C5859" t="str">
            <v>โทรศัพท์สายเดี่ยวสีแดง</v>
          </cell>
          <cell r="D5859" t="str">
            <v>2 ต.ค. 41</v>
          </cell>
          <cell r="E5859">
            <v>800</v>
          </cell>
          <cell r="F5859">
            <v>0</v>
          </cell>
          <cell r="G5859">
            <v>20</v>
          </cell>
          <cell r="H5859">
            <v>199.89</v>
          </cell>
          <cell r="I5859">
            <v>199.89</v>
          </cell>
          <cell r="J5859">
            <v>600.11</v>
          </cell>
          <cell r="K5859" t="str">
            <v>903</v>
          </cell>
        </row>
        <row r="5860">
          <cell r="A5860" t="str">
            <v>110800000</v>
          </cell>
          <cell r="B5860" t="str">
            <v>903C2A50003</v>
          </cell>
          <cell r="C5860" t="str">
            <v>โทรศัพท์สายเดี่ยวสีแดง</v>
          </cell>
          <cell r="D5860" t="str">
            <v>2 ต.ค. 41</v>
          </cell>
          <cell r="E5860">
            <v>800</v>
          </cell>
          <cell r="F5860">
            <v>0</v>
          </cell>
          <cell r="G5860">
            <v>20</v>
          </cell>
          <cell r="H5860">
            <v>199.89</v>
          </cell>
          <cell r="I5860">
            <v>199.89</v>
          </cell>
          <cell r="J5860">
            <v>600.11</v>
          </cell>
          <cell r="K5860" t="str">
            <v>903</v>
          </cell>
        </row>
        <row r="5861">
          <cell r="A5861" t="str">
            <v>110800000</v>
          </cell>
          <cell r="B5861" t="str">
            <v>903C2FX0001</v>
          </cell>
          <cell r="C5861" t="str">
            <v>เครื่องโทรสาร</v>
          </cell>
          <cell r="D5861" t="str">
            <v>2 พ.ย. 41</v>
          </cell>
          <cell r="E5861">
            <v>6000</v>
          </cell>
          <cell r="F5861">
            <v>0</v>
          </cell>
          <cell r="G5861">
            <v>20</v>
          </cell>
          <cell r="H5861">
            <v>1397.27</v>
          </cell>
          <cell r="I5861">
            <v>1397.27</v>
          </cell>
          <cell r="J5861">
            <v>4602.7299999999996</v>
          </cell>
          <cell r="K5861" t="str">
            <v>903</v>
          </cell>
        </row>
        <row r="5862">
          <cell r="A5862" t="str">
            <v>110800000</v>
          </cell>
          <cell r="B5862" t="str">
            <v>904C2A50001</v>
          </cell>
          <cell r="C5862" t="str">
            <v>โทรศัพท์สายเดี่ยวสีแดง</v>
          </cell>
          <cell r="D5862" t="str">
            <v>2 ต.ค. 41</v>
          </cell>
          <cell r="E5862">
            <v>800</v>
          </cell>
          <cell r="F5862">
            <v>0</v>
          </cell>
          <cell r="G5862">
            <v>20</v>
          </cell>
          <cell r="H5862">
            <v>47.34</v>
          </cell>
          <cell r="I5862">
            <v>47.34</v>
          </cell>
          <cell r="J5862">
            <v>0</v>
          </cell>
          <cell r="K5862" t="str">
            <v>904</v>
          </cell>
        </row>
        <row r="5863">
          <cell r="A5863" t="str">
            <v>110800000</v>
          </cell>
          <cell r="B5863" t="str">
            <v>904C2A50002</v>
          </cell>
          <cell r="C5863" t="str">
            <v>โทรศัพท์สายเดี่ยวสีแดง</v>
          </cell>
          <cell r="D5863" t="str">
            <v>2 ต.ค. 41</v>
          </cell>
          <cell r="E5863">
            <v>800</v>
          </cell>
          <cell r="F5863">
            <v>0</v>
          </cell>
          <cell r="G5863">
            <v>20</v>
          </cell>
          <cell r="H5863">
            <v>199.89</v>
          </cell>
          <cell r="I5863">
            <v>199.89</v>
          </cell>
          <cell r="J5863">
            <v>600.11</v>
          </cell>
          <cell r="K5863" t="str">
            <v>904</v>
          </cell>
        </row>
        <row r="5864">
          <cell r="A5864" t="str">
            <v>110800000</v>
          </cell>
          <cell r="B5864" t="str">
            <v>904C2A50003</v>
          </cell>
          <cell r="C5864" t="str">
            <v>โทรศัพท์สายเดี่ยวสีแดง</v>
          </cell>
          <cell r="D5864" t="str">
            <v>2 ต.ค. 41</v>
          </cell>
          <cell r="E5864">
            <v>800</v>
          </cell>
          <cell r="F5864">
            <v>0</v>
          </cell>
          <cell r="G5864">
            <v>20</v>
          </cell>
          <cell r="H5864">
            <v>199.89</v>
          </cell>
          <cell r="I5864">
            <v>199.89</v>
          </cell>
          <cell r="J5864">
            <v>600.11</v>
          </cell>
          <cell r="K5864" t="str">
            <v>904</v>
          </cell>
        </row>
        <row r="5865">
          <cell r="A5865" t="str">
            <v>110800000</v>
          </cell>
          <cell r="B5865" t="str">
            <v>904C2FX0001</v>
          </cell>
          <cell r="C5865" t="str">
            <v>เครื่องโทรสาร</v>
          </cell>
          <cell r="D5865" t="str">
            <v>13 พ.ย. 41</v>
          </cell>
          <cell r="E5865">
            <v>5727.27</v>
          </cell>
          <cell r="F5865">
            <v>0</v>
          </cell>
          <cell r="G5865">
            <v>20</v>
          </cell>
          <cell r="H5865">
            <v>207.13</v>
          </cell>
          <cell r="I5865">
            <v>207.13</v>
          </cell>
          <cell r="J5865">
            <v>0</v>
          </cell>
          <cell r="K5865" t="str">
            <v>905</v>
          </cell>
        </row>
        <row r="5866">
          <cell r="A5866" t="str">
            <v>110800000</v>
          </cell>
          <cell r="B5866" t="str">
            <v>904C2TH0001</v>
          </cell>
          <cell r="C5866" t="str">
            <v>FAX</v>
          </cell>
          <cell r="D5866" t="str">
            <v>25 ก.พ. 42</v>
          </cell>
          <cell r="E5866">
            <v>5727.27</v>
          </cell>
          <cell r="F5866">
            <v>0</v>
          </cell>
          <cell r="G5866">
            <v>20</v>
          </cell>
          <cell r="H5866">
            <v>972.89</v>
          </cell>
          <cell r="I5866">
            <v>972.89</v>
          </cell>
          <cell r="J5866">
            <v>4754.38</v>
          </cell>
          <cell r="K5866" t="str">
            <v>904</v>
          </cell>
        </row>
        <row r="5867">
          <cell r="A5867" t="str">
            <v>110800000</v>
          </cell>
          <cell r="B5867" t="str">
            <v>905C2A50001</v>
          </cell>
          <cell r="C5867" t="str">
            <v>โทรศัพท์สายเดี่ยวสีแดง</v>
          </cell>
          <cell r="D5867" t="str">
            <v>16 ต.ค. 41</v>
          </cell>
          <cell r="E5867">
            <v>800</v>
          </cell>
          <cell r="F5867">
            <v>0</v>
          </cell>
          <cell r="G5867">
            <v>20</v>
          </cell>
          <cell r="H5867">
            <v>193.75</v>
          </cell>
          <cell r="I5867">
            <v>193.75</v>
          </cell>
          <cell r="J5867">
            <v>606.25</v>
          </cell>
          <cell r="K5867" t="str">
            <v>905</v>
          </cell>
        </row>
        <row r="5868">
          <cell r="A5868" t="str">
            <v>110800000</v>
          </cell>
          <cell r="B5868" t="str">
            <v>905C2A50002</v>
          </cell>
          <cell r="C5868" t="str">
            <v>โทรศัพท์สายเดี่ยวสีแดง</v>
          </cell>
          <cell r="D5868" t="str">
            <v>16 ต.ค. 41</v>
          </cell>
          <cell r="E5868">
            <v>800</v>
          </cell>
          <cell r="F5868">
            <v>0</v>
          </cell>
          <cell r="G5868">
            <v>20</v>
          </cell>
          <cell r="H5868">
            <v>193.75</v>
          </cell>
          <cell r="I5868">
            <v>193.75</v>
          </cell>
          <cell r="J5868">
            <v>606.25</v>
          </cell>
          <cell r="K5868" t="str">
            <v>905</v>
          </cell>
        </row>
        <row r="5869">
          <cell r="A5869" t="str">
            <v>110800000</v>
          </cell>
          <cell r="B5869" t="str">
            <v>905C2A50003</v>
          </cell>
          <cell r="C5869" t="str">
            <v>โทรศัพท์สายเดี่ยวสีแดง</v>
          </cell>
          <cell r="D5869" t="str">
            <v>16 ต.ค. 41</v>
          </cell>
          <cell r="E5869">
            <v>800</v>
          </cell>
          <cell r="F5869">
            <v>0</v>
          </cell>
          <cell r="G5869">
            <v>20</v>
          </cell>
          <cell r="H5869">
            <v>193.75</v>
          </cell>
          <cell r="I5869">
            <v>193.75</v>
          </cell>
          <cell r="J5869">
            <v>606.25</v>
          </cell>
          <cell r="K5869" t="str">
            <v>905</v>
          </cell>
        </row>
        <row r="5870">
          <cell r="A5870" t="str">
            <v>110800000</v>
          </cell>
          <cell r="B5870" t="str">
            <v>905C2FX0001</v>
          </cell>
          <cell r="C5870" t="str">
            <v>เครื่องโทรสาร</v>
          </cell>
          <cell r="D5870" t="str">
            <v>2 พ.ย. 41</v>
          </cell>
          <cell r="E5870">
            <v>6000</v>
          </cell>
          <cell r="F5870">
            <v>0</v>
          </cell>
          <cell r="G5870">
            <v>20</v>
          </cell>
          <cell r="H5870">
            <v>1397.27</v>
          </cell>
          <cell r="I5870">
            <v>1397.27</v>
          </cell>
          <cell r="J5870">
            <v>4602.7299999999996</v>
          </cell>
          <cell r="K5870" t="str">
            <v>904</v>
          </cell>
        </row>
        <row r="5871">
          <cell r="A5871" t="str">
            <v>110800000</v>
          </cell>
          <cell r="B5871" t="str">
            <v>906C2A50001</v>
          </cell>
          <cell r="C5871" t="str">
            <v>โทรศัพท์สายเดียวสีแดง</v>
          </cell>
          <cell r="D5871" t="str">
            <v>16 ต.ค. 41</v>
          </cell>
          <cell r="E5871">
            <v>800</v>
          </cell>
          <cell r="F5871">
            <v>0</v>
          </cell>
          <cell r="G5871">
            <v>20</v>
          </cell>
          <cell r="H5871">
            <v>193.75</v>
          </cell>
          <cell r="I5871">
            <v>193.75</v>
          </cell>
          <cell r="J5871">
            <v>606.25</v>
          </cell>
          <cell r="K5871" t="str">
            <v>906</v>
          </cell>
        </row>
        <row r="5872">
          <cell r="A5872" t="str">
            <v>110800000</v>
          </cell>
          <cell r="B5872" t="str">
            <v>906C2A50002</v>
          </cell>
          <cell r="C5872" t="str">
            <v>โทรศัพท์สายเดียวสีแดง</v>
          </cell>
          <cell r="D5872" t="str">
            <v>16 ต.ค. 41</v>
          </cell>
          <cell r="E5872">
            <v>800</v>
          </cell>
          <cell r="F5872">
            <v>0</v>
          </cell>
          <cell r="G5872">
            <v>20</v>
          </cell>
          <cell r="H5872">
            <v>193.75</v>
          </cell>
          <cell r="I5872">
            <v>193.75</v>
          </cell>
          <cell r="J5872">
            <v>606.25</v>
          </cell>
          <cell r="K5872" t="str">
            <v>906</v>
          </cell>
        </row>
        <row r="5873">
          <cell r="A5873" t="str">
            <v>110800000</v>
          </cell>
          <cell r="B5873" t="str">
            <v>906C2A50003</v>
          </cell>
          <cell r="C5873" t="str">
            <v>โทรศัพท์สายเดียวสีแดง</v>
          </cell>
          <cell r="D5873" t="str">
            <v>12 ก.ย. 41</v>
          </cell>
          <cell r="E5873">
            <v>800</v>
          </cell>
          <cell r="F5873">
            <v>0</v>
          </cell>
          <cell r="G5873">
            <v>20</v>
          </cell>
          <cell r="H5873">
            <v>208.66</v>
          </cell>
          <cell r="I5873">
            <v>208.66</v>
          </cell>
          <cell r="J5873">
            <v>591.34</v>
          </cell>
          <cell r="K5873" t="str">
            <v>906</v>
          </cell>
        </row>
        <row r="5874">
          <cell r="A5874" t="str">
            <v>110800000</v>
          </cell>
          <cell r="B5874" t="str">
            <v>906C2FX0001</v>
          </cell>
          <cell r="C5874" t="str">
            <v>เครื่องโทรสาร</v>
          </cell>
          <cell r="D5874" t="str">
            <v>16 พ.ย. 41</v>
          </cell>
          <cell r="E5874">
            <v>2798.36</v>
          </cell>
          <cell r="F5874">
            <v>0</v>
          </cell>
          <cell r="G5874">
            <v>20</v>
          </cell>
          <cell r="H5874">
            <v>630.16999999999996</v>
          </cell>
          <cell r="I5874">
            <v>630.16999999999996</v>
          </cell>
          <cell r="J5874">
            <v>2168.19</v>
          </cell>
          <cell r="K5874" t="str">
            <v>906</v>
          </cell>
        </row>
        <row r="5875">
          <cell r="A5875" t="str">
            <v>110800000</v>
          </cell>
          <cell r="B5875" t="str">
            <v>JV07/012</v>
          </cell>
          <cell r="C5875" t="str">
            <v>ซื้อเบอร์โทรศัพท์ 6คู่สาย</v>
          </cell>
          <cell r="D5875" t="str">
            <v>7 ส.ค. 41</v>
          </cell>
          <cell r="E5875">
            <v>8500</v>
          </cell>
          <cell r="F5875">
            <v>0</v>
          </cell>
          <cell r="G5875">
            <v>20</v>
          </cell>
          <cell r="H5875">
            <v>2384.65</v>
          </cell>
          <cell r="I5875">
            <v>2384.65</v>
          </cell>
          <cell r="J5875">
            <v>6115.35</v>
          </cell>
          <cell r="K5875" t="str">
            <v>IT</v>
          </cell>
        </row>
        <row r="5876">
          <cell r="A5876" t="str">
            <v>110800000</v>
          </cell>
          <cell r="B5876" t="str">
            <v>JV9/049-1</v>
          </cell>
          <cell r="C5876" t="str">
            <v>ไมโครโฟน DELEGATE</v>
          </cell>
          <cell r="D5876" t="str">
            <v>9 ต.ค. 41</v>
          </cell>
          <cell r="E5876">
            <v>14000</v>
          </cell>
          <cell r="F5876">
            <v>0</v>
          </cell>
          <cell r="G5876">
            <v>20</v>
          </cell>
          <cell r="H5876">
            <v>3444.41</v>
          </cell>
          <cell r="I5876">
            <v>3444.41</v>
          </cell>
          <cell r="J5876">
            <v>10555.59</v>
          </cell>
          <cell r="K5876" t="str">
            <v>100</v>
          </cell>
        </row>
        <row r="5877">
          <cell r="A5877" t="str">
            <v>110800000</v>
          </cell>
          <cell r="B5877" t="str">
            <v>JVA4111014</v>
          </cell>
          <cell r="C5877" t="str">
            <v>ไมล์ตั้งโต๊ะ TOA Model TS-702</v>
          </cell>
          <cell r="D5877" t="str">
            <v>16 ธ.ค. 41</v>
          </cell>
          <cell r="E5877">
            <v>14000</v>
          </cell>
          <cell r="F5877">
            <v>0</v>
          </cell>
          <cell r="G5877">
            <v>20</v>
          </cell>
          <cell r="H5877">
            <v>2922.76</v>
          </cell>
          <cell r="I5877">
            <v>2922.76</v>
          </cell>
          <cell r="J5877">
            <v>11077.24</v>
          </cell>
          <cell r="K5877" t="str">
            <v>100</v>
          </cell>
        </row>
        <row r="5878">
          <cell r="A5878" t="str">
            <v>110800000</v>
          </cell>
          <cell r="B5878" t="str">
            <v>JVA4111014-1</v>
          </cell>
          <cell r="C5878" t="str">
            <v>ไมล์ตั้งโต๊ะ TOA Model TS-702</v>
          </cell>
          <cell r="D5878" t="str">
            <v>16 ธ.ค. 41</v>
          </cell>
          <cell r="E5878">
            <v>14000</v>
          </cell>
          <cell r="F5878">
            <v>0</v>
          </cell>
          <cell r="G5878">
            <v>20</v>
          </cell>
          <cell r="H5878">
            <v>2922.76</v>
          </cell>
          <cell r="I5878">
            <v>2922.76</v>
          </cell>
          <cell r="J5878">
            <v>11077.24</v>
          </cell>
          <cell r="K5878" t="str">
            <v>100</v>
          </cell>
        </row>
        <row r="5879">
          <cell r="A5879" t="str">
            <v>110800000</v>
          </cell>
          <cell r="B5879" t="str">
            <v>pv003/4</v>
          </cell>
          <cell r="C5879" t="str">
            <v>โทรศัพท์มือถือ GSM NOKIA 8110(อ๊อด)</v>
          </cell>
          <cell r="D5879" t="str">
            <v>8 มิ.ย. 41</v>
          </cell>
          <cell r="E5879">
            <v>24500</v>
          </cell>
          <cell r="F5879">
            <v>0</v>
          </cell>
          <cell r="G5879">
            <v>20</v>
          </cell>
          <cell r="H5879">
            <v>7678.86</v>
          </cell>
          <cell r="I5879">
            <v>7678.86</v>
          </cell>
          <cell r="J5879">
            <v>16821.14</v>
          </cell>
          <cell r="K5879" t="str">
            <v>PA</v>
          </cell>
        </row>
        <row r="5880">
          <cell r="A5880" t="str">
            <v>110800000</v>
          </cell>
          <cell r="B5880" t="str">
            <v>RV12/014</v>
          </cell>
          <cell r="C5880" t="str">
            <v>โทรศัพท์มือถือ " ERIC"</v>
          </cell>
          <cell r="D5880" t="str">
            <v>31 ธ.ค. 41</v>
          </cell>
          <cell r="E5880">
            <v>13500</v>
          </cell>
          <cell r="F5880">
            <v>0</v>
          </cell>
          <cell r="G5880">
            <v>20</v>
          </cell>
          <cell r="H5880">
            <v>2707.44</v>
          </cell>
          <cell r="I5880">
            <v>2707.44</v>
          </cell>
          <cell r="J5880">
            <v>10792.56</v>
          </cell>
          <cell r="K5880" t="str">
            <v>100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Update"/>
      <sheetName val="Driver Linac Layout"/>
      <sheetName val="BOX Cryostat Details"/>
      <sheetName val="Magnet Details"/>
      <sheetName val="간선계산"/>
      <sheetName val="Bldg"/>
      <sheetName val="입찰안"/>
      <sheetName val="DETAIL "/>
      <sheetName val="SH-G"/>
      <sheetName val="SH-C"/>
      <sheetName val="SH-F"/>
      <sheetName val="SH-A"/>
      <sheetName val="Summary All"/>
      <sheetName val="Total"/>
      <sheetName val="Hauling"/>
      <sheetName val="03100(SS)"/>
      <sheetName val="Driver_Linac_Layout"/>
      <sheetName val="BOX_Cryostat_Details"/>
      <sheetName val="Magnet_Details"/>
      <sheetName val="Arch"/>
      <sheetName val=" "/>
      <sheetName val="Summary"/>
      <sheetName val="รวมราคาทั้งสิ้น"/>
      <sheetName val="name"/>
      <sheetName val="clg fin"/>
      <sheetName val="PC, G.Slab"/>
      <sheetName val="timber frame"/>
      <sheetName val="Rif_Col"/>
      <sheetName val="Wall Qty"/>
      <sheetName val="Col"/>
      <sheetName val="Flr, Rf Bm"/>
      <sheetName val="wall fin"/>
      <sheetName val="Mat"/>
      <sheetName val="Driver_Linac_Layout1"/>
      <sheetName val="BOX_Cryostat_Details1"/>
      <sheetName val="Magnet_Details1"/>
      <sheetName val="DETAIL_"/>
      <sheetName val="Summary_All"/>
      <sheetName val="_"/>
      <sheetName val="Main Sum (Hotel &amp; Residences)"/>
      <sheetName val="ภูมิทัศน์"/>
      <sheetName val="Driver_Linac_Layout2"/>
      <sheetName val="BOX_Cryostat_Details2"/>
      <sheetName val="Magnet_Details2"/>
      <sheetName val="DETAIL_1"/>
      <sheetName val="Summary_All1"/>
      <sheetName val="_1"/>
      <sheetName val="Cavity Inputs"/>
      <sheetName val="Cctmst"/>
      <sheetName val="AOG_blower"/>
      <sheetName val="AOGcond_Fgas"/>
      <sheetName val="AOGcond_Foil"/>
      <sheetName val="AOGmh_Fgas"/>
      <sheetName val="AOGmh_Foil"/>
      <sheetName val="Cond_Turbine"/>
      <sheetName val="Cp_HG"/>
      <sheetName val="Cp_HL"/>
      <sheetName val="deHr"/>
      <sheetName val="Flow"/>
      <sheetName val="H2O"/>
      <sheetName val="MwHrCp"/>
      <sheetName val="Power_STM"/>
      <sheetName val="QUmh"/>
      <sheetName val="RECmh"/>
      <sheetName val="Refrigerator"/>
      <sheetName val="Rx_Air_blower"/>
      <sheetName val="Rxmh"/>
      <sheetName val="RxQUcond"/>
      <sheetName val="RECPUcond"/>
      <sheetName val="W0067"/>
      <sheetName val="WCBR"/>
      <sheetName val="Calendar"/>
      <sheetName val=" Factor  "/>
      <sheetName val="Histry Price"/>
      <sheetName val="S0"/>
      <sheetName val="Links"/>
      <sheetName val="A1.2"/>
      <sheetName val="1_Interior L1_L3"/>
      <sheetName val="gvl"/>
      <sheetName val="1B"/>
      <sheetName val="ตารางส่วนลด EE."/>
      <sheetName val="Sheet1"/>
      <sheetName val="目次"/>
      <sheetName val="4"/>
      <sheetName val="6"/>
      <sheetName val="3"/>
      <sheetName val="2"/>
      <sheetName val="1"/>
      <sheetName val="รายละเอียดโครงการ"/>
      <sheetName val="5-2"/>
      <sheetName val="21"/>
      <sheetName val="#REF!"/>
      <sheetName val="Master01"/>
      <sheetName val="ANALYSE DE VENTES"/>
      <sheetName val="RefSheet"/>
      <sheetName val="BUR"/>
      <sheetName val="전체"/>
      <sheetName val="code"/>
      <sheetName val="Sum EE"/>
      <sheetName val="EE"/>
      <sheetName val="2-Col "/>
      <sheetName val="TYPE A"/>
      <sheetName val="TYPE B"/>
      <sheetName val="TYPE C"/>
      <sheetName val="TYPE D"/>
      <sheetName val="TYPE E"/>
      <sheetName val="TYPE F"/>
      <sheetName val="BR-Col"/>
      <sheetName val="CE_A"/>
      <sheetName val="feb"/>
      <sheetName val="mar"/>
      <sheetName val="apr"/>
      <sheetName val="may"/>
      <sheetName val="JUNE1"/>
      <sheetName val="June"/>
      <sheetName val="jan"/>
      <sheetName val="Drwing"/>
      <sheetName val="Elec"/>
      <sheetName val="Inst"/>
      <sheetName val="IT"/>
      <sheetName val="Mech"/>
      <sheetName val="CE"/>
      <sheetName val="Power"/>
      <sheetName val="Store"/>
      <sheetName val="Structure"/>
      <sheetName val="sheetNO"/>
      <sheetName val="Interial"/>
      <sheetName val="option1"/>
      <sheetName val="Cost Unit rate"/>
      <sheetName val="ประมาณการประตูหน้าต่าง "/>
      <sheetName val="Driver_Linac_Layout3"/>
      <sheetName val="BOX_Cryostat_Details3"/>
      <sheetName val="Magnet_Details3"/>
      <sheetName val="DETAIL_2"/>
      <sheetName val="Summary_All2"/>
      <sheetName val="_2"/>
      <sheetName val="clg_fin"/>
      <sheetName val="PC,_G_Slab"/>
      <sheetName val="timber_frame"/>
      <sheetName val="Wall_Qty"/>
      <sheetName val="Flr,_Rf_Bm"/>
      <sheetName val="wall_fin"/>
      <sheetName val="Main_Sum_(Hotel_&amp;_Residences)"/>
      <sheetName val="_Factor__"/>
      <sheetName val="Histry_Price"/>
      <sheetName val="A1_2"/>
      <sheetName val="1_Interior_L1_L3"/>
      <sheetName val="ตารางส่วนลด_EE_"/>
      <sheetName val="Cavity_Inputs"/>
      <sheetName val="Driver_Linac_Layout4"/>
      <sheetName val="BOX_Cryostat_Details4"/>
      <sheetName val="Magnet_Details4"/>
      <sheetName val="DETAIL_3"/>
      <sheetName val="Summary_All3"/>
      <sheetName val="_3"/>
      <sheetName val="clg_fin1"/>
      <sheetName val="PC,_G_Slab1"/>
      <sheetName val="timber_frame1"/>
      <sheetName val="Wall_Qty1"/>
      <sheetName val="Flr,_Rf_Bm1"/>
      <sheetName val="wall_fin1"/>
      <sheetName val="Main_Sum_(Hotel_&amp;_Residences)1"/>
      <sheetName val="_Factor__1"/>
      <sheetName val="Histry_Price1"/>
      <sheetName val="A1_21"/>
      <sheetName val="1_Interior_L1_L31"/>
      <sheetName val="ตารางส่วนลด_EE_1"/>
      <sheetName val="Cavity_Inputs1"/>
      <sheetName val="Driver_Linac_Layout5"/>
      <sheetName val="BOX_Cryostat_Details5"/>
      <sheetName val="Magnet_Details5"/>
      <sheetName val="DETAIL_4"/>
      <sheetName val="Summary_All4"/>
      <sheetName val="_4"/>
      <sheetName val="clg_fin2"/>
      <sheetName val="PC,_G_Slab2"/>
      <sheetName val="timber_frame2"/>
      <sheetName val="Wall_Qty2"/>
      <sheetName val="Flr,_Rf_Bm2"/>
      <sheetName val="wall_fin2"/>
      <sheetName val="Main_Sum_(Hotel_&amp;_Residences)2"/>
      <sheetName val="_Factor__2"/>
      <sheetName val="Histry_Price2"/>
      <sheetName val="A1_22"/>
      <sheetName val="1_Interior_L1_L32"/>
      <sheetName val="ตารางส่วนลด_EE_2"/>
      <sheetName val="Cavity_Inputs2"/>
      <sheetName val="Assump - Operational"/>
      <sheetName val="31-08-62"/>
      <sheetName val="02-09-62 "/>
      <sheetName val="03-09-62"/>
      <sheetName val="04-09-62"/>
      <sheetName val="05-09-62"/>
      <sheetName val="06-09-62"/>
      <sheetName val="07-09-62"/>
      <sheetName val="09-09-62"/>
      <sheetName val="10-09-62"/>
      <sheetName val="11-09-62"/>
      <sheetName val="12-09-62"/>
      <sheetName val="13-09-62"/>
      <sheetName val="14-09-62"/>
      <sheetName val="16-09-62"/>
      <sheetName val="17-09-62"/>
      <sheetName val="18-09-62"/>
      <sheetName val="19-09-62"/>
      <sheetName val="20-09-62"/>
      <sheetName val="21-09-62"/>
      <sheetName val="23-09-62"/>
      <sheetName val="Discounted Cash Flow"/>
      <sheetName val="Design"/>
      <sheetName val="covert (2)"/>
      <sheetName val="1010"/>
      <sheetName val="1020"/>
      <sheetName val="1090"/>
      <sheetName val="Camp Power Cost"/>
      <sheetName val="Prod-1"/>
      <sheetName val="ค่าวัสดุ"/>
      <sheetName val="S3 Architectural"/>
      <sheetName val="RECY"/>
      <sheetName val="boq"/>
      <sheetName val="Coef et données"/>
      <sheetName val="PFK_Working_Copy_AES_RIACostMas"/>
      <sheetName val="Dbiver Linac Layout"/>
      <sheetName val="Boq(1)"/>
      <sheetName val="fr"/>
      <sheetName val="ac"/>
      <sheetName val="Sum_EE"/>
      <sheetName val="2-Col_"/>
      <sheetName val="TYPE_A"/>
      <sheetName val="TYPE_B"/>
      <sheetName val="TYPE_C"/>
      <sheetName val="TYPE_D"/>
      <sheetName val="TYPE_E"/>
      <sheetName val="TYPE_F"/>
      <sheetName val="Discounted_Cash_Flow"/>
      <sheetName val="covert_(2)"/>
      <sheetName val="Camp_Power_Cost"/>
    </sheetNames>
    <sheetDataSet>
      <sheetData sheetId="0" refreshError="1">
        <row r="2">
          <cell r="D2">
            <v>2</v>
          </cell>
        </row>
        <row r="5">
          <cell r="G5">
            <v>127.77777777777777</v>
          </cell>
        </row>
        <row r="6">
          <cell r="G6">
            <v>127.77777777777777</v>
          </cell>
        </row>
        <row r="7">
          <cell r="G7">
            <v>95.833333333333314</v>
          </cell>
        </row>
        <row r="8">
          <cell r="G8">
            <v>63.888888888888886</v>
          </cell>
        </row>
        <row r="10">
          <cell r="G10">
            <v>125</v>
          </cell>
        </row>
        <row r="11">
          <cell r="G11">
            <v>93.75</v>
          </cell>
        </row>
        <row r="12">
          <cell r="G12">
            <v>75</v>
          </cell>
        </row>
        <row r="13">
          <cell r="G13">
            <v>68.75</v>
          </cell>
        </row>
        <row r="15">
          <cell r="G15">
            <v>103.49999999999999</v>
          </cell>
        </row>
        <row r="16">
          <cell r="G16">
            <v>80.5</v>
          </cell>
        </row>
        <row r="17">
          <cell r="G17">
            <v>69</v>
          </cell>
        </row>
        <row r="18">
          <cell r="G18">
            <v>63.249999999999993</v>
          </cell>
        </row>
        <row r="22">
          <cell r="D22">
            <v>1.08243216</v>
          </cell>
        </row>
        <row r="23">
          <cell r="D23">
            <v>1.02</v>
          </cell>
        </row>
      </sheetData>
      <sheetData sheetId="1" refreshError="1"/>
      <sheetData sheetId="2" refreshError="1">
        <row r="2">
          <cell r="D2">
            <v>2</v>
          </cell>
          <cell r="I2">
            <v>110.09288550000001</v>
          </cell>
          <cell r="K2">
            <v>1</v>
          </cell>
        </row>
        <row r="3">
          <cell r="D3">
            <v>5</v>
          </cell>
          <cell r="I3">
            <v>98.490805901015307</v>
          </cell>
        </row>
        <row r="4">
          <cell r="D4">
            <v>28</v>
          </cell>
          <cell r="I4">
            <v>121.58967052352975</v>
          </cell>
          <cell r="K4">
            <v>3</v>
          </cell>
        </row>
        <row r="5">
          <cell r="D5">
            <v>48</v>
          </cell>
          <cell r="I5">
            <v>105.16301898496448</v>
          </cell>
          <cell r="K5">
            <v>6</v>
          </cell>
        </row>
        <row r="6">
          <cell r="D6">
            <v>80</v>
          </cell>
          <cell r="I6">
            <v>114.88111743604455</v>
          </cell>
          <cell r="K6">
            <v>10</v>
          </cell>
        </row>
        <row r="7">
          <cell r="D7">
            <v>56</v>
          </cell>
          <cell r="I7">
            <v>118.78007348259381</v>
          </cell>
          <cell r="K7">
            <v>8</v>
          </cell>
        </row>
        <row r="8">
          <cell r="D8">
            <v>56</v>
          </cell>
          <cell r="K8">
            <v>14</v>
          </cell>
          <cell r="M8">
            <v>1234.8884000073599</v>
          </cell>
        </row>
        <row r="9">
          <cell r="D9">
            <v>84</v>
          </cell>
          <cell r="K9">
            <v>21</v>
          </cell>
          <cell r="M9">
            <v>1260.35369900352</v>
          </cell>
        </row>
        <row r="10">
          <cell r="D10">
            <v>32</v>
          </cell>
          <cell r="K10">
            <v>8</v>
          </cell>
          <cell r="M10">
            <v>1291.7225830003201</v>
          </cell>
        </row>
      </sheetData>
      <sheetData sheetId="3" refreshError="1">
        <row r="2">
          <cell r="Q2">
            <v>33</v>
          </cell>
        </row>
        <row r="18">
          <cell r="C18">
            <v>210.74723142486624</v>
          </cell>
        </row>
        <row r="23">
          <cell r="D23">
            <v>15</v>
          </cell>
        </row>
        <row r="24">
          <cell r="D24">
            <v>19</v>
          </cell>
        </row>
        <row r="25">
          <cell r="D25">
            <v>160</v>
          </cell>
        </row>
        <row r="26">
          <cell r="D26">
            <v>1</v>
          </cell>
        </row>
        <row r="28">
          <cell r="E28">
            <v>20</v>
          </cell>
        </row>
        <row r="29">
          <cell r="E29">
            <v>20</v>
          </cell>
        </row>
        <row r="30">
          <cell r="E30">
            <v>80</v>
          </cell>
        </row>
        <row r="34">
          <cell r="D34">
            <v>25</v>
          </cell>
        </row>
      </sheetData>
      <sheetData sheetId="4" refreshError="1">
        <row r="2">
          <cell r="Q2">
            <v>33</v>
          </cell>
        </row>
        <row r="4">
          <cell r="Q4">
            <v>50</v>
          </cell>
        </row>
        <row r="5">
          <cell r="Q5">
            <v>65</v>
          </cell>
        </row>
        <row r="7">
          <cell r="Q7">
            <v>50</v>
          </cell>
        </row>
        <row r="8">
          <cell r="Q8">
            <v>65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>
        <row r="2">
          <cell r="D2">
            <v>2</v>
          </cell>
        </row>
      </sheetData>
      <sheetData sheetId="43">
        <row r="2">
          <cell r="D2">
            <v>2</v>
          </cell>
        </row>
      </sheetData>
      <sheetData sheetId="44">
        <row r="2">
          <cell r="D2">
            <v>2</v>
          </cell>
        </row>
      </sheetData>
      <sheetData sheetId="45">
        <row r="2">
          <cell r="D2">
            <v>2</v>
          </cell>
        </row>
      </sheetData>
      <sheetData sheetId="46">
        <row r="2">
          <cell r="D2">
            <v>2</v>
          </cell>
        </row>
      </sheetData>
      <sheetData sheetId="47">
        <row r="2">
          <cell r="Q2">
            <v>33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>
        <row r="2">
          <cell r="D2">
            <v>2</v>
          </cell>
        </row>
      </sheetData>
      <sheetData sheetId="100">
        <row r="2">
          <cell r="Q2">
            <v>33</v>
          </cell>
        </row>
      </sheetData>
      <sheetData sheetId="101">
        <row r="2">
          <cell r="Q2">
            <v>33</v>
          </cell>
        </row>
      </sheetData>
      <sheetData sheetId="102">
        <row r="3">
          <cell r="D3">
            <v>0</v>
          </cell>
        </row>
      </sheetData>
      <sheetData sheetId="103">
        <row r="3">
          <cell r="D3">
            <v>0</v>
          </cell>
        </row>
      </sheetData>
      <sheetData sheetId="104">
        <row r="3">
          <cell r="D3">
            <v>0</v>
          </cell>
        </row>
      </sheetData>
      <sheetData sheetId="105">
        <row r="3">
          <cell r="D3">
            <v>0</v>
          </cell>
        </row>
      </sheetData>
      <sheetData sheetId="106">
        <row r="3">
          <cell r="D3">
            <v>0</v>
          </cell>
        </row>
      </sheetData>
      <sheetData sheetId="107">
        <row r="2">
          <cell r="D2">
            <v>2</v>
          </cell>
        </row>
      </sheetData>
      <sheetData sheetId="108">
        <row r="3">
          <cell r="D3">
            <v>0</v>
          </cell>
        </row>
      </sheetData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>
        <row r="2">
          <cell r="D2">
            <v>2</v>
          </cell>
        </row>
      </sheetData>
      <sheetData sheetId="132">
        <row r="5">
          <cell r="G5">
            <v>127.77777777777777</v>
          </cell>
        </row>
      </sheetData>
      <sheetData sheetId="133">
        <row r="2">
          <cell r="Q2">
            <v>33</v>
          </cell>
        </row>
      </sheetData>
      <sheetData sheetId="134">
        <row r="2">
          <cell r="D2">
            <v>2</v>
          </cell>
        </row>
      </sheetData>
      <sheetData sheetId="135">
        <row r="5">
          <cell r="G5">
            <v>127.77777777777777</v>
          </cell>
        </row>
      </sheetData>
      <sheetData sheetId="136">
        <row r="2">
          <cell r="Q2">
            <v>33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>
        <row r="23">
          <cell r="D23">
            <v>0</v>
          </cell>
        </row>
      </sheetData>
      <sheetData sheetId="151">
        <row r="3">
          <cell r="D3">
            <v>0</v>
          </cell>
        </row>
      </sheetData>
      <sheetData sheetId="152">
        <row r="23">
          <cell r="D23">
            <v>0</v>
          </cell>
        </row>
      </sheetData>
      <sheetData sheetId="153">
        <row r="3">
          <cell r="D3">
            <v>0</v>
          </cell>
        </row>
      </sheetData>
      <sheetData sheetId="154"/>
      <sheetData sheetId="155"/>
      <sheetData sheetId="156"/>
      <sheetData sheetId="157">
        <row r="2">
          <cell r="D2">
            <v>2</v>
          </cell>
        </row>
      </sheetData>
      <sheetData sheetId="158">
        <row r="5">
          <cell r="G5">
            <v>127.77777777777777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>
        <row r="10">
          <cell r="D10" t="str">
            <v>Structural Works</v>
          </cell>
        </row>
      </sheetData>
      <sheetData sheetId="190">
        <row r="10">
          <cell r="D10" t="str">
            <v>Structural Works</v>
          </cell>
        </row>
      </sheetData>
      <sheetData sheetId="191">
        <row r="10">
          <cell r="D10" t="str">
            <v>Structural Works</v>
          </cell>
        </row>
      </sheetData>
      <sheetData sheetId="192">
        <row r="10">
          <cell r="D10" t="str">
            <v>Structural Works</v>
          </cell>
        </row>
      </sheetData>
      <sheetData sheetId="193">
        <row r="10">
          <cell r="D10" t="str">
            <v>Structural Works</v>
          </cell>
        </row>
      </sheetData>
      <sheetData sheetId="194"/>
      <sheetData sheetId="195">
        <row r="10">
          <cell r="D10" t="str">
            <v>Structural Works</v>
          </cell>
        </row>
      </sheetData>
      <sheetData sheetId="196">
        <row r="18">
          <cell r="C18" t="str">
            <v>งานเดินท่อไฟในห้องพัก</v>
          </cell>
        </row>
      </sheetData>
      <sheetData sheetId="197"/>
      <sheetData sheetId="198"/>
      <sheetData sheetId="199">
        <row r="10">
          <cell r="D10" t="str">
            <v>Structural Works</v>
          </cell>
        </row>
      </sheetData>
      <sheetData sheetId="200">
        <row r="3">
          <cell r="D3">
            <v>0</v>
          </cell>
        </row>
      </sheetData>
      <sheetData sheetId="201">
        <row r="10">
          <cell r="D10" t="str">
            <v>Structural Works</v>
          </cell>
        </row>
      </sheetData>
      <sheetData sheetId="202">
        <row r="3">
          <cell r="D3">
            <v>0</v>
          </cell>
        </row>
      </sheetData>
      <sheetData sheetId="203">
        <row r="10">
          <cell r="D10" t="str">
            <v>Structural Works</v>
          </cell>
        </row>
      </sheetData>
      <sheetData sheetId="204">
        <row r="10">
          <cell r="D10" t="str">
            <v>Structural Works</v>
          </cell>
        </row>
      </sheetData>
      <sheetData sheetId="205">
        <row r="10">
          <cell r="D10" t="str">
            <v>Structural Works</v>
          </cell>
        </row>
      </sheetData>
      <sheetData sheetId="206">
        <row r="2">
          <cell r="D2">
            <v>2</v>
          </cell>
        </row>
      </sheetData>
      <sheetData sheetId="207">
        <row r="5">
          <cell r="G5">
            <v>127.77777777777777</v>
          </cell>
        </row>
      </sheetData>
      <sheetData sheetId="208">
        <row r="2">
          <cell r="Q2">
            <v>33</v>
          </cell>
        </row>
      </sheetData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TR - AP- 00"/>
      <sheetName val="ADJ _ RATE"/>
      <sheetName val="Bงบต้นทุนC"/>
      <sheetName val=""/>
      <sheetName val="data"/>
      <sheetName val="รวม"/>
      <sheetName val="Sheet3"/>
      <sheetName val="Sheet5"/>
      <sheetName val="Sheet1"/>
      <sheetName val="Sheet1 (2)"/>
      <sheetName val="CUSTOMER"/>
      <sheetName val="TR_AP12"/>
      <sheetName val="ELEC45-01"/>
      <sheetName val="ตั๋วเงินรับ"/>
      <sheetName val="เงินกู้ธนชาติ"/>
      <sheetName val="USD"/>
      <sheetName val="เงินกู้ MGC"/>
      <sheetName val="TrialBalance Q3-2002"/>
      <sheetName val="BUILD95"/>
      <sheetName val="งบต้นทุนผลิต48"/>
      <sheetName val="FRECEFECBAILEYS"/>
      <sheetName val="BALANCE SHEET "/>
      <sheetName val="U-7"/>
      <sheetName val="FS-YTD"/>
      <sheetName val="JVID"/>
      <sheetName val="finance64k.u"/>
      <sheetName val="Asset41_42"/>
      <sheetName val="6013"/>
      <sheetName val="E-1D"/>
      <sheetName val="Update_041110"/>
      <sheetName val="sub-mat2011"/>
      <sheetName val="Sheet2"/>
      <sheetName val="MV"/>
      <sheetName val="Menu"/>
      <sheetName val="Template"/>
      <sheetName val="AOP9"/>
      <sheetName val="AOP12"/>
      <sheetName val="AOP13"/>
      <sheetName val="AOP15"/>
      <sheetName val="ADJ_-_RATE"/>
      <sheetName val="TR_-_AP-_00"/>
      <sheetName val="ADJ___RATE"/>
      <sheetName val="SCB 1 - Current"/>
      <sheetName val="SCB 2 - Current"/>
      <sheetName val="Front"/>
      <sheetName val="DEP12"/>
      <sheetName val="set date"/>
      <sheetName val="Scale"/>
      <sheetName val="คงเหลือ GH"/>
      <sheetName val="WIP"/>
      <sheetName val="Sheet1_(2)"/>
      <sheetName val="BALANCE_SHEET_"/>
      <sheetName val="Graph DMG"/>
      <sheetName val="SKA"/>
      <sheetName val="BS"/>
      <sheetName val="Trial Balance"/>
      <sheetName val="ADJ_-_RATE1"/>
      <sheetName val="TR_-_AP-_001"/>
      <sheetName val="ADJ___RATE1"/>
      <sheetName val="เงินกู้_MGC"/>
      <sheetName val="TrialBalance_Q3-2002"/>
      <sheetName val="finance64k_u"/>
      <sheetName val="set_date"/>
      <sheetName val="SCB_1_-_Current"/>
      <sheetName val="SCB_2_-_Current"/>
      <sheetName val="Account_Map"/>
      <sheetName val="???"/>
      <sheetName val="FDR-Jan-99 "/>
      <sheetName val="REVENUE"/>
      <sheetName val="Parameters"/>
      <sheetName val="ADJ_-_RATE2"/>
      <sheetName val="TR_-_AP-_002"/>
      <sheetName val="ADJ___RATE2"/>
      <sheetName val="Sheet1_(2)2"/>
      <sheetName val="BALANCE_SHEET_2"/>
      <sheetName val="คงเหลือ_GH1"/>
      <sheetName val="Graph_DMG1"/>
      <sheetName val="เงินกู้_MGC1"/>
      <sheetName val="TrialBalance_Q3-20021"/>
      <sheetName val="Sheet1_(2)1"/>
      <sheetName val="BALANCE_SHEET_1"/>
      <sheetName val="คงเหลือ_GH"/>
      <sheetName val="Graph_DMG"/>
      <sheetName val="GS_STD"/>
      <sheetName val="OP_STD"/>
      <sheetName val="Sequence"/>
      <sheetName val="Export Sales"/>
      <sheetName val="Domestic Sales"/>
      <sheetName val="Dealer Sales"/>
      <sheetName val="03100(SS)"/>
      <sheetName val="xlSVH_T"/>
      <sheetName val="Request"/>
      <sheetName val="10-1 Media"/>
      <sheetName val="10-cut"/>
      <sheetName val="cutoff1"/>
      <sheetName val="U-5"/>
      <sheetName val="master"/>
      <sheetName val="AssetAcc"/>
      <sheetName val="Bahrain"/>
      <sheetName val="BTR BKK"/>
      <sheetName val="Stock Bal สรรพากร SBM3 JUN"/>
      <sheetName val="New Std. "/>
      <sheetName val="depn-Sep 03"/>
      <sheetName val="C-1"/>
      <sheetName val="Lead"/>
      <sheetName val="PLSUMM"/>
      <sheetName val="Tel|AV&amp;C|PC|POS|Sec|Net|DL"/>
      <sheetName val="HtlApp|Svr|DataCtr"/>
      <sheetName val="ICT POTF"/>
      <sheetName val="SUM"/>
      <sheetName val="งานเหมา"/>
      <sheetName val="ADJ_-_RATE3"/>
      <sheetName val="TR_-_AP-_003"/>
      <sheetName val="ADJ___RATE3"/>
      <sheetName val="Sheet1_(2)3"/>
      <sheetName val="เงินกู้_MGC2"/>
      <sheetName val="TrialBalance_Q3-20022"/>
      <sheetName val="BALANCE_SHEET_3"/>
      <sheetName val="finance64k_u1"/>
      <sheetName val="SCB_1_-_Current1"/>
      <sheetName val="SCB_2_-_Current1"/>
      <sheetName val="set_date1"/>
      <sheetName val="FDR-Jan-99_"/>
      <sheetName val="คงเหลือ_GH2"/>
      <sheetName val="Graph_DMG2"/>
      <sheetName val="Trial_Balance"/>
      <sheetName val="Export_Sales"/>
      <sheetName val="Domestic_Sales"/>
      <sheetName val="Dealer_Sales"/>
      <sheetName val="10-1_Media"/>
      <sheetName val="BTR_BKK"/>
      <sheetName val="ICT_POTF"/>
      <sheetName val="Stock_Bal_สรรพากร_SBM3_JUN"/>
      <sheetName val="New_Std__"/>
      <sheetName val="G-BS"/>
      <sheetName val="200-110"/>
      <sheetName val="By Person"/>
      <sheetName val="GLTable"/>
      <sheetName val="J1"/>
      <sheetName val="Supplier Master IF"/>
      <sheetName val="KK Rev.1"/>
      <sheetName val="2005"/>
      <sheetName val="条件"/>
      <sheetName val="プリモ_S0"/>
      <sheetName val="プリモ_S1"/>
      <sheetName val="プリモ_S2"/>
      <sheetName val="プリモ_S3"/>
      <sheetName val="ADJ_-_RATE4"/>
      <sheetName val="TR_-_AP-_004"/>
      <sheetName val="ADJ___RATE4"/>
      <sheetName val="Sheet1_(2)4"/>
      <sheetName val="เงินกู้_MGC3"/>
      <sheetName val="TrialBalance_Q3-20023"/>
      <sheetName val="BALANCE_SHEET_4"/>
      <sheetName val="finance64k_u2"/>
      <sheetName val="SCB_1_-_Current2"/>
      <sheetName val="SCB_2_-_Current2"/>
      <sheetName val="set_date2"/>
      <sheetName val="Trial_Balance1"/>
      <sheetName val="คงเหลือ_GH3"/>
      <sheetName val="FDR-Jan-99_1"/>
      <sheetName val="Graph_DMG3"/>
      <sheetName val="Export_Sales1"/>
      <sheetName val="Domestic_Sales1"/>
      <sheetName val="Dealer_Sales1"/>
      <sheetName val="By_Person"/>
      <sheetName val="ADJ_-_RATE5"/>
      <sheetName val="TR_-_AP-_005"/>
      <sheetName val="ADJ___RATE5"/>
      <sheetName val="Sheet1_(2)5"/>
      <sheetName val="เงินกู้_MGC4"/>
      <sheetName val="TrialBalance_Q3-20024"/>
      <sheetName val="BALANCE_SHEET_5"/>
      <sheetName val="finance64k_u3"/>
      <sheetName val="SCB_1_-_Current3"/>
      <sheetName val="SCB_2_-_Current3"/>
      <sheetName val="set_date3"/>
      <sheetName val="Trial_Balance2"/>
      <sheetName val="คงเหลือ_GH4"/>
      <sheetName val="FDR-Jan-99_2"/>
      <sheetName val="Graph_DMG4"/>
      <sheetName val="Export_Sales2"/>
      <sheetName val="Domestic_Sales2"/>
      <sheetName val="Dealer_Sales2"/>
      <sheetName val="10-1_Media1"/>
      <sheetName val="Stock_Bal_สรรพากร_SBM3_JUN1"/>
      <sheetName val="New_Std__1"/>
      <sheetName val="BTR_BKK1"/>
      <sheetName val="By_Person1"/>
      <sheetName val="depn-Sep_03"/>
      <sheetName val="Supplier_Master_IF"/>
      <sheetName val="KK_Rev_1"/>
      <sheetName val="S03"/>
      <sheetName val="明細"/>
      <sheetName val="NLok"/>
      <sheetName val="総合B"/>
      <sheetName val="CHIP_Prod"/>
      <sheetName val="PSF_Prod"/>
      <sheetName val="PM"/>
      <sheetName val="กราฟ ผลิต"/>
      <sheetName val="141010"/>
      <sheetName val="ลูกค้า"/>
      <sheetName val="FF-3"/>
      <sheetName val="5 Analysis"/>
      <sheetName val="11922"/>
      <sheetName val="Standing Data"/>
      <sheetName val="Asset &amp; Liability"/>
      <sheetName val="Net asset value"/>
      <sheetName val="Bang gia tong hop"/>
      <sheetName val="___"/>
      <sheetName val="BARS"/>
      <sheetName val="IS"/>
      <sheetName val="SC1.XLS"/>
      <sheetName val="PAN M4*25 FE CM3 P2"/>
      <sheetName val="detail"/>
      <sheetName val="rates"/>
      <sheetName val="ADJ_-_RATE6"/>
      <sheetName val="TR_-_AP-_006"/>
      <sheetName val="ADJ___RATE6"/>
      <sheetName val="Sheet1_(2)6"/>
      <sheetName val="เงินกู้_MGC5"/>
      <sheetName val="TrialBalance_Q3-20025"/>
      <sheetName val="BALANCE_SHEET_6"/>
      <sheetName val="finance64k_u4"/>
      <sheetName val="SCB_1_-_Current4"/>
      <sheetName val="SCB_2_-_Current4"/>
      <sheetName val="Trial_Balance3"/>
      <sheetName val="set_date4"/>
      <sheetName val="คงเหลือ_GH5"/>
      <sheetName val="FDR-Jan-99_3"/>
      <sheetName val="Graph_DMG5"/>
      <sheetName val="Export_Sales3"/>
      <sheetName val="Domestic_Sales3"/>
      <sheetName val="Dealer_Sales3"/>
      <sheetName val="10-1_Media2"/>
      <sheetName val="BTR_BKK2"/>
      <sheetName val="ICT_POTF1"/>
      <sheetName val="Stock_Bal_สรรพากร_SBM3_JUN2"/>
      <sheetName val="New_Std__2"/>
      <sheetName val="depn-Sep_031"/>
      <sheetName val="กราฟ_ผลิต"/>
      <sheetName val="By_Person2"/>
      <sheetName val="Supplier_Master_IF1"/>
      <sheetName val="KK_Rev_11"/>
      <sheetName val="SC1_XLS"/>
      <sheetName val="ADJ_-_RATE7"/>
      <sheetName val="TR_-_AP-_007"/>
      <sheetName val="ADJ___RATE7"/>
      <sheetName val="Sheet1_(2)7"/>
      <sheetName val="เงินกู้_MGC6"/>
      <sheetName val="TrialBalance_Q3-20026"/>
      <sheetName val="BALANCE_SHEET_7"/>
      <sheetName val="finance64k_u5"/>
      <sheetName val="SCB_1_-_Current5"/>
      <sheetName val="SCB_2_-_Current5"/>
      <sheetName val="Trial_Balance4"/>
      <sheetName val="set_date5"/>
      <sheetName val="คงเหลือ_GH6"/>
      <sheetName val="FDR-Jan-99_4"/>
      <sheetName val="Graph_DMG6"/>
      <sheetName val="Export_Sales4"/>
      <sheetName val="Domestic_Sales4"/>
      <sheetName val="Dealer_Sales4"/>
      <sheetName val="10-1_Media3"/>
      <sheetName val="BTR_BKK3"/>
      <sheetName val="ICT_POTF2"/>
      <sheetName val="Stock_Bal_สรรพากร_SBM3_JUN3"/>
      <sheetName val="New_Std__3"/>
      <sheetName val="depn-Sep_032"/>
      <sheetName val="กราฟ_ผลิต1"/>
      <sheetName val="By_Person3"/>
      <sheetName val="Supplier_Master_IF2"/>
      <sheetName val="KK_Rev_12"/>
      <sheetName val="SC1_XLS1"/>
      <sheetName val="SP09TP"/>
      <sheetName val="BaseCostSCr"/>
      <sheetName val="BaseCostEur"/>
      <sheetName val="BaseUsage"/>
      <sheetName val="CONTROL_BASE"/>
      <sheetName val="Required"/>
      <sheetName val="February-17"/>
      <sheetName val="Defer_ร่วม"/>
      <sheetName val="Budget_ปี_2560"/>
      <sheetName val="C"/>
      <sheetName val="OTB 2012"/>
      <sheetName val="BAT data entry"/>
      <sheetName val="BAT Reserve data entry"/>
      <sheetName val=" IB-PL-00-01 SUMMARY"/>
      <sheetName val="Call Down Data OLD"/>
      <sheetName val="RM Req"/>
      <sheetName val="M_Maincomp"/>
      <sheetName val="FF-CF"/>
      <sheetName val="Fields Worksheet"/>
      <sheetName val="FF Volume"/>
      <sheetName val="Graph"/>
      <sheetName val="Size Dist"/>
      <sheetName val="Size Dist 2"/>
      <sheetName val="Read me"/>
      <sheetName val="options"/>
      <sheetName val="9"/>
      <sheetName val="Links"/>
      <sheetName val="Excess Calc (2)"/>
      <sheetName val="BS&amp;PL"/>
      <sheetName val="เงินกู้ธนช"/>
      <sheetName val="Assumption Data"/>
      <sheetName val="FX"/>
      <sheetName val="Spirt Disp"/>
      <sheetName val="Mgt"/>
      <sheetName val="#cmpt2"/>
      <sheetName val="AssetStatus"/>
      <sheetName val="AssetType"/>
      <sheetName val="Asset Class"/>
      <sheetName val="Cost Center"/>
      <sheetName val="Depre. Key"/>
      <sheetName val="Location"/>
      <sheetName val="Basic"/>
      <sheetName val="EX"/>
      <sheetName val="Part"/>
      <sheetName val="Console"/>
      <sheetName val="W"/>
      <sheetName val="สัญญาบริการอื่น"/>
      <sheetName val="ค่าที่ปรึกษา"/>
      <sheetName val="สัญญาเช่าสนง"/>
      <sheetName val="Weekly Hires &amp; Terms 10-2"/>
      <sheetName val="boq"/>
      <sheetName val="Instructions"/>
      <sheetName val="Quantum-Machined Comp."/>
      <sheetName val="Assy Prod Schedule"/>
      <sheetName val="Family3-Machined Comp."/>
      <sheetName val="Quest-Machined Comp."/>
      <sheetName val="Summary"/>
      <sheetName val="bang tien luong"/>
      <sheetName val="TEN_DV"/>
      <sheetName val="Conso Volume"/>
      <sheetName val="Fields_Worksheet"/>
      <sheetName val="FF_Volume"/>
      <sheetName val="Size_Dist"/>
      <sheetName val="Size_Dist_2"/>
      <sheetName val="GL"/>
      <sheetName val="产品装配和检测"/>
      <sheetName val="ข้อมูลพนักงาน"/>
      <sheetName val="4Q"/>
      <sheetName val="Documents"/>
      <sheetName val="BOI sum"/>
      <sheetName val="Update CIT_FY19"/>
      <sheetName val="TB_FY19"/>
      <sheetName val="Tax computation_BOI"/>
      <sheetName val="A) Provision schedule"/>
      <sheetName val="A2) 834 Inventory"/>
      <sheetName val="B1) 646 Retirement"/>
      <sheetName val="B2) 746 Retirement "/>
      <sheetName val="C1) 791-0000-20 Private exp."/>
      <sheetName val="TB (as of 31DEC)"/>
      <sheetName val="C2) 779-0000-20 Misc."/>
      <sheetName val="C1) 663 Car Lease"/>
      <sheetName val="C2) 758 Car Lease"/>
      <sheetName val="A)Entertainment"/>
      <sheetName val="D) Training"/>
      <sheetName val="WHT"/>
      <sheetName val="E) HY test_PwC"/>
      <sheetName val="F) RD 604"/>
      <sheetName val="G) RD 642"/>
      <sheetName val="Question"/>
      <sheetName val="Baseline"/>
      <sheetName val="E.PRECIOS"/>
      <sheetName val="iGrouping"/>
      <sheetName val="Group"/>
      <sheetName val="中山低值"/>
      <sheetName val="luong06"/>
      <sheetName val="Scenarios and Sensitivities"/>
      <sheetName val="Operations"/>
      <sheetName val="Financials"/>
      <sheetName val="Global Assumptions"/>
      <sheetName val="B-B"/>
      <sheetName val="C-C"/>
      <sheetName val="D-D"/>
      <sheetName val="JobDetails"/>
      <sheetName val="U1 P&amp;L"/>
      <sheetName val="Details"/>
      <sheetName val="PL"/>
      <sheetName val="Non-Statistical Sampling Master"/>
      <sheetName val="Two Step Revenue Testing Master"/>
      <sheetName val="Global Data"/>
      <sheetName val="FF_4"/>
      <sheetName val="B"/>
      <sheetName val="FSA"/>
      <sheetName val="Expense Summary"/>
      <sheetName val="B_Sheet"/>
      <sheetName val="Notes"/>
      <sheetName val="P&amp;L"/>
      <sheetName val="TBal"/>
      <sheetName val="FF_6"/>
      <sheetName val="สรุป"/>
      <sheetName val="Cum.91-93"/>
      <sheetName val="Dec 94"/>
      <sheetName val="AFA"/>
      <sheetName val="CA"/>
      <sheetName val="Proj"/>
      <sheetName val="MFA"/>
      <sheetName val="cost4-47"/>
      <sheetName val="10"/>
      <sheetName val="StandingData"/>
      <sheetName val="addl cost"/>
      <sheetName val="accumdeprn"/>
      <sheetName val="K-5"/>
      <sheetName val="DM"/>
      <sheetName val="BMCT2003"/>
      <sheetName val="ORI"/>
      <sheetName val="TB YEST ON JUN'19"/>
      <sheetName val="PRM"/>
      <sheetName val="CPE Parameters"/>
      <sheetName val="Countries"/>
      <sheetName val="IPVPN Parameters"/>
      <sheetName val="CJEs"/>
      <sheetName val="CRJE"/>
      <sheetName val="Invoice"/>
      <sheetName val="C-PL4"/>
      <sheetName val="CIPA"/>
      <sheetName val="Retrieve in KLOC HC - Copy val"/>
      <sheetName val="ICM"/>
      <sheetName val="CIV"/>
      <sheetName val="เงินสดย่อย"/>
      <sheetName val="Bank CA&amp;SA"/>
      <sheetName val="เช็คฝากระหว่างทาง"/>
      <sheetName val="ลูกหนี้อื่นๆ"/>
      <sheetName val="AR -CID"/>
      <sheetName val="ดบ.ค้างรับ Tisco"/>
      <sheetName val="คชจ.ล่วงหน้า"/>
      <sheetName val="เงินทดรองจ่าย"/>
      <sheetName val="ก่อสร้าง.ล่วงหน้า"/>
      <sheetName val="ภาษีหัก ณ ที่จ่าย"/>
      <sheetName val="ลูกหนี้สรรพากร"/>
      <sheetName val="สินทรัพย์อื่น"/>
      <sheetName val="คชจ.รอเรียกเก็บ TDT"/>
      <sheetName val="อาคาร"/>
      <sheetName val="ค่าปรับปรุงอาคาร"/>
      <sheetName val="รถยนต์"/>
      <sheetName val="อุปกรณ์ฯ"/>
      <sheetName val="อุปกรณ์(หน่วยงาน) "/>
      <sheetName val="อุปกรณ์ตกแต่ง"/>
      <sheetName val="ลิขสิทธิ์"/>
      <sheetName val="เงินประกัน"/>
      <sheetName val="เงินมัดจำ,รับอื่นๆ"/>
      <sheetName val="สินค้าคงเหลือ(ซื้อคืน)"/>
      <sheetName val="ISV_Cost"/>
      <sheetName val="ICS_Budget&amp;Cost"/>
      <sheetName val="ICS_Cost by units"/>
      <sheetName val="ICM_Budget&amp;Cost Phase I"/>
      <sheetName val="ICM_Budget Cost Phase II"/>
      <sheetName val="ICm_Cost by units"/>
      <sheetName val="CIV_AP 2-131-00"/>
      <sheetName val="ICM_AP 2-131-00"/>
      <sheetName val="CIV_AP 2-133-00"/>
      <sheetName val="ICM_AP 2-133-00"/>
      <sheetName val="ICM_AP RPT"/>
      <sheetName val="CIV_AP RPT"/>
      <sheetName val="CHQระหว่างทาง.2-132-00"/>
      <sheetName val="ดอกผลเช่าชื้อ"/>
      <sheetName val="สรุปงวดผ่อนเช่าซื้อ"/>
      <sheetName val="ตั๋วเงินจ่าย"/>
      <sheetName val="ภาษีเงินได้หัก ณ ที่จ่าย"/>
      <sheetName val="ภาษีขาย"/>
      <sheetName val="เงินประกันสังคม"/>
      <sheetName val="ค่าใช้จ่ายค้างจ่าย"/>
      <sheetName val="ค้างจ่าย CID"/>
      <sheetName val="งานก่อสร้างค้างจ่าย"/>
      <sheetName val="เงินประกันก่อสร้าง"/>
      <sheetName val="เงินมัดจำอื่น"/>
      <sheetName val="เงินทดรองรับ 2-191-00"/>
      <sheetName val="เงินทดรองรับ 2-193-00"/>
      <sheetName val="เงินทดรองรับ 2-194-xx"/>
      <sheetName val="ดอกเบี้ยค้างจ่าย-ICM"/>
      <sheetName val="ดอกเบี้ยค้างจ่าย-ICS"/>
      <sheetName val="ดอกเบี้ยค้างจ่าย-TDT"/>
      <sheetName val="สรุปเงินมัดจำห้องชุด Agent"/>
      <sheetName val="Commission-Tiny (Chinese)"/>
      <sheetName val="Commission-Sky Pro (Thai)"/>
      <sheetName val="สรุปเงินมัดจำห้องชุด"/>
      <sheetName val="IV_เงินมัดจำ-ห้องชุด"/>
      <sheetName val="ICS_เงินมัดจำ-ห้องชุด"/>
      <sheetName val="ICM_เงินมัดจำ-ห้องชุด"/>
      <sheetName val="สำรองผลประโยชน์พนง."/>
      <sheetName val="รายได้ค่าเช่า"/>
      <sheetName val="รายได้ค่าบริการ"/>
      <sheetName val="รด.บริหาร"/>
      <sheetName val="รด.อื่น"/>
      <sheetName val="6-120-10 ค่าเช่า"/>
      <sheetName val="6-120-20 ค่าบริการ"/>
      <sheetName val="6-120-50 ค่าซ่อมแซม"/>
      <sheetName val="6-150-10 ค่าที่ปรึกษา"/>
      <sheetName val="6-130-20 ส่งเสริมการขาย"/>
      <sheetName val="6-130-30 คอมมิชชั่น-ICS"/>
      <sheetName val="6-130-30 คอมมิชชั่น-ICM"/>
      <sheetName val="ค่าธรรมเนียมโอน+ภาษีธุรกิจเฉพาะ"/>
      <sheetName val="#6-200-00 ดอกเบี้ยจ่าย"/>
      <sheetName val="รายละเอียดประกอบ"/>
      <sheetName val="งบค่าใช้จ่าย"/>
      <sheetName val="TB"/>
      <sheetName val="TB-CIV"/>
      <sheetName val="TB-ICM"/>
      <sheetName val="ADJ_-_RATE8"/>
      <sheetName val="TR_-_AP-_008"/>
      <sheetName val="ADJ___RATE8"/>
      <sheetName val="Sheet1_(2)8"/>
      <sheetName val="เงินกู้_MGC7"/>
      <sheetName val="TrialBalance_Q3-20027"/>
      <sheetName val="BALANCE_SHEET_8"/>
      <sheetName val="finance64k_u6"/>
      <sheetName val="SCB_1_-_Current6"/>
      <sheetName val="SCB_2_-_Current6"/>
      <sheetName val="คงเหลือ_GH7"/>
      <sheetName val="set_date6"/>
      <sheetName val="Trial_Balance5"/>
      <sheetName val="10-1_Media4"/>
      <sheetName val="Export_Sales5"/>
      <sheetName val="Domestic_Sales5"/>
      <sheetName val="Dealer_Sales5"/>
      <sheetName val="FDR-Jan-99_5"/>
      <sheetName val="Graph_DMG7"/>
      <sheetName val="BTR_BKK4"/>
      <sheetName val="ICT_POTF3"/>
      <sheetName val="Stock_Bal_สรรพากร_SBM3_JUN4"/>
      <sheetName val="New_Std__4"/>
      <sheetName val="depn-Sep_033"/>
      <sheetName val="กราฟ_ผลิต2"/>
      <sheetName val="Excess_Calc_(2)"/>
      <sheetName val="By_Person4"/>
      <sheetName val="Bang_gia_tong_hop"/>
      <sheetName val="5_Analysis"/>
      <sheetName val="Supplier_Master_IF3"/>
      <sheetName val="KK_Rev_13"/>
      <sheetName val="SC1_XLS2"/>
      <sheetName val="PAN_M4*25_FE_CM3_P2"/>
      <sheetName val="Standing_Data"/>
      <sheetName val="Asset_&amp;_Liability"/>
      <sheetName val="Net_asset_value"/>
      <sheetName val="Quantum-Machined_Comp_"/>
      <sheetName val="Assy_Prod_Schedule"/>
      <sheetName val="Family3-Machined_Comp_"/>
      <sheetName val="Quest-Machined_Comp_"/>
      <sheetName val="ADJ_-_RATE9"/>
      <sheetName val="TR_-_AP-_009"/>
      <sheetName val="ADJ___RATE9"/>
      <sheetName val="Sheet1_(2)9"/>
      <sheetName val="เงินกู้_MGC8"/>
      <sheetName val="TrialBalance_Q3-20028"/>
      <sheetName val="BALANCE_SHEET_9"/>
      <sheetName val="finance64k_u7"/>
      <sheetName val="SCB_1_-_Current7"/>
      <sheetName val="SCB_2_-_Current7"/>
      <sheetName val="คงเหลือ_GH8"/>
      <sheetName val="set_date7"/>
      <sheetName val="Trial_Balance6"/>
      <sheetName val="10-1_Media5"/>
      <sheetName val="Export_Sales6"/>
      <sheetName val="Domestic_Sales6"/>
      <sheetName val="Dealer_Sales6"/>
      <sheetName val="FDR-Jan-99_6"/>
      <sheetName val="Graph_DMG8"/>
      <sheetName val="BTR_BKK5"/>
      <sheetName val="ICT_POTF4"/>
      <sheetName val="Stock_Bal_สรรพากร_SBM3_JUN5"/>
      <sheetName val="New_Std__5"/>
      <sheetName val="depn-Sep_034"/>
      <sheetName val="กราฟ_ผลิต3"/>
      <sheetName val="Excess_Calc_(2)1"/>
      <sheetName val="By_Person5"/>
      <sheetName val="Bang_gia_tong_hop1"/>
      <sheetName val="5_Analysis1"/>
      <sheetName val="Supplier_Master_IF4"/>
      <sheetName val="KK_Rev_14"/>
      <sheetName val="SC1_XLS3"/>
      <sheetName val="PAN_M4*25_FE_CM3_P21"/>
      <sheetName val="Standing_Data1"/>
      <sheetName val="Asset_&amp;_Liability1"/>
      <sheetName val="Net_asset_value1"/>
      <sheetName val="Quantum-Machined_Comp_1"/>
      <sheetName val="Assy_Prod_Schedule1"/>
      <sheetName val="Family3-Machined_Comp_1"/>
      <sheetName val="Quest-Machined_Comp_1"/>
      <sheetName val="ADJ_-_RATE10"/>
      <sheetName val="TR_-_AP-_0010"/>
      <sheetName val="ADJ___RATE10"/>
      <sheetName val="Sheet1_(2)10"/>
      <sheetName val="เงินกู้_MGC9"/>
      <sheetName val="TrialBalance_Q3-20029"/>
      <sheetName val="BALANCE_SHEET_10"/>
      <sheetName val="finance64k_u8"/>
      <sheetName val="SCB_1_-_Current8"/>
      <sheetName val="SCB_2_-_Current8"/>
      <sheetName val="คงเหลือ_GH9"/>
      <sheetName val="set_date8"/>
      <sheetName val="Trial_Balance7"/>
      <sheetName val="10-1_Media6"/>
      <sheetName val="Export_Sales7"/>
      <sheetName val="Domestic_Sales7"/>
      <sheetName val="Dealer_Sales7"/>
      <sheetName val="FDR-Jan-99_7"/>
      <sheetName val="Graph_DMG9"/>
      <sheetName val="BTR_BKK6"/>
      <sheetName val="ICT_POTF5"/>
      <sheetName val="Stock_Bal_สรรพากร_SBM3_JUN6"/>
      <sheetName val="New_Std__6"/>
      <sheetName val="depn-Sep_035"/>
      <sheetName val="กราฟ_ผลิต4"/>
      <sheetName val="Excess_Calc_(2)2"/>
      <sheetName val="By_Person6"/>
      <sheetName val="Bang_gia_tong_hop2"/>
      <sheetName val="5_Analysis2"/>
      <sheetName val="Tops"/>
      <sheetName val="Tesco"/>
      <sheetName val="Big C"/>
      <sheetName val="Tops+npd"/>
      <sheetName val="Tesco+npd"/>
      <sheetName val="Big C+npd"/>
      <sheetName val="F20 Promo"/>
      <sheetName val="F21 Promo"/>
      <sheetName val="Cost tops"/>
      <sheetName val="Detail-Sep"/>
      <sheetName val="Supplier_Master_IF5"/>
      <sheetName val="KK_Rev_15"/>
      <sheetName val="SC1_XLS4"/>
      <sheetName val="PAN_M4*25_FE_CM3_P22"/>
      <sheetName val="Standing_Data2"/>
      <sheetName val="Asset_&amp;_Liability2"/>
      <sheetName val="Net_asset_value2"/>
      <sheetName val="Quantum-Machined_Comp_2"/>
      <sheetName val="Assy_Prod_Schedule2"/>
      <sheetName val="Family3-Machined_Comp_2"/>
      <sheetName val="Quest-Machined_Comp_2"/>
      <sheetName val="ADJ_-_RATE11"/>
      <sheetName val="TR_-_AP-_0011"/>
      <sheetName val="ADJ___RATE11"/>
      <sheetName val="Sheet1_(2)11"/>
      <sheetName val="เงินกู้_MGC10"/>
      <sheetName val="TrialBalance_Q3-200210"/>
      <sheetName val="BALANCE_SHEET_11"/>
      <sheetName val="finance64k_u9"/>
      <sheetName val="SCB_1_-_Current9"/>
      <sheetName val="SCB_2_-_Current9"/>
      <sheetName val="คงเหลือ_GH10"/>
      <sheetName val="set_date9"/>
      <sheetName val="Trial_Balance8"/>
      <sheetName val="10-1_Media7"/>
      <sheetName val="Export_Sales8"/>
      <sheetName val="Domestic_Sales8"/>
      <sheetName val="Dealer_Sales8"/>
      <sheetName val="FDR-Jan-99_8"/>
      <sheetName val="Graph_DMG10"/>
      <sheetName val="BTR_BKK7"/>
      <sheetName val="ICT_POTF6"/>
      <sheetName val="Stock_Bal_สรรพากร_SBM3_JUN7"/>
      <sheetName val="New_Std__7"/>
      <sheetName val="depn-Sep_036"/>
      <sheetName val="กราฟ_ผลิต5"/>
      <sheetName val="Excess_Calc_(2)3"/>
      <sheetName val="By_Person7"/>
      <sheetName val="Bang_gia_tong_hop3"/>
      <sheetName val="5_Analysis3"/>
      <sheetName val="Supplier_Master_IF6"/>
      <sheetName val="KK_Rev_16"/>
      <sheetName val="SC1_XLS5"/>
      <sheetName val="PAN_M4*25_FE_CM3_P23"/>
      <sheetName val="Standing_Data3"/>
      <sheetName val="Asset_&amp;_Liability3"/>
      <sheetName val="Net_asset_value3"/>
      <sheetName val="Quantum-Machined_Comp_3"/>
      <sheetName val="Assy_Prod_Schedule3"/>
      <sheetName val="Family3-Machined_Comp_3"/>
      <sheetName val="Quest-Machined_Comp_3"/>
      <sheetName val="ADJ_-_RATE12"/>
      <sheetName val="TR_-_AP-_0012"/>
      <sheetName val="ADJ___RATE12"/>
      <sheetName val="Sheet1_(2)12"/>
      <sheetName val="เงินกู้_MGC11"/>
      <sheetName val="TrialBalance_Q3-200211"/>
      <sheetName val="BALANCE_SHEET_12"/>
      <sheetName val="finance64k_u10"/>
      <sheetName val="SCB_1_-_Current10"/>
      <sheetName val="SCB_2_-_Current10"/>
      <sheetName val="คงเหลือ_GH11"/>
      <sheetName val="set_date10"/>
      <sheetName val="Trial_Balance9"/>
      <sheetName val="10-1_Media8"/>
      <sheetName val="Export_Sales9"/>
      <sheetName val="Domestic_Sales9"/>
      <sheetName val="Dealer_Sales9"/>
      <sheetName val="FDR-Jan-99_9"/>
      <sheetName val="Graph_DMG11"/>
      <sheetName val="BTR_BKK8"/>
      <sheetName val="ICT_POTF7"/>
      <sheetName val="Stock_Bal_สรรพากร_SBM3_JUN8"/>
      <sheetName val="New_Std__8"/>
      <sheetName val="depn-Sep_037"/>
      <sheetName val="กราฟ_ผลิต6"/>
      <sheetName val="Excess_Calc_(2)4"/>
      <sheetName val="By_Person8"/>
      <sheetName val="Bang_gia_tong_hop4"/>
      <sheetName val="5_Analysis4"/>
      <sheetName val="Supplier_Master_IF7"/>
      <sheetName val="KK_Rev_17"/>
      <sheetName val="SC1_XLS6"/>
      <sheetName val="PAN_M4*25_FE_CM3_P24"/>
      <sheetName val="Standing_Data4"/>
      <sheetName val="Asset_&amp;_Liability4"/>
      <sheetName val="Net_asset_value4"/>
      <sheetName val="Quantum-Machined_Comp_4"/>
      <sheetName val="Assy_Prod_Schedule4"/>
      <sheetName val="Family3-Machined_Comp_4"/>
      <sheetName val="Quest-Machined_Comp_4"/>
      <sheetName val="ADJ_-_RATE13"/>
      <sheetName val="TR_-_AP-_0013"/>
      <sheetName val="ADJ___RATE13"/>
      <sheetName val="Sheet1_(2)13"/>
      <sheetName val="เงินกู้_MGC12"/>
      <sheetName val="TrialBalance_Q3-200212"/>
      <sheetName val="BALANCE_SHEET_13"/>
      <sheetName val="finance64k_u11"/>
      <sheetName val="SCB_1_-_Current11"/>
      <sheetName val="SCB_2_-_Current11"/>
      <sheetName val="คงเหลือ_GH12"/>
      <sheetName val="set_date11"/>
      <sheetName val="Trial_Balance10"/>
      <sheetName val="10-1_Media9"/>
      <sheetName val="Export_Sales10"/>
      <sheetName val="Domestic_Sales10"/>
      <sheetName val="Dealer_Sales10"/>
      <sheetName val="FDR-Jan-99_10"/>
      <sheetName val="Graph_DMG12"/>
      <sheetName val="BTR_BKK9"/>
      <sheetName val="ICT_POTF8"/>
      <sheetName val="Stock_Bal_สรรพากร_SBM3_JUN9"/>
      <sheetName val="New_Std__9"/>
      <sheetName val="depn-Sep_038"/>
      <sheetName val="กราฟ_ผลิต7"/>
      <sheetName val="Excess_Calc_(2)5"/>
      <sheetName val="By_Person9"/>
      <sheetName val="Bang_gia_tong_hop5"/>
      <sheetName val="5_Analysis5"/>
      <sheetName val="Supplier_Master_IF8"/>
      <sheetName val="KK_Rev_18"/>
      <sheetName val="SC1_XLS7"/>
      <sheetName val="PAN_M4*25_FE_CM3_P25"/>
      <sheetName val="Standing_Data5"/>
      <sheetName val="Asset_&amp;_Liability5"/>
      <sheetName val="Net_asset_value5"/>
      <sheetName val="Quantum-Machined_Comp_5"/>
      <sheetName val="Assy_Prod_Schedule5"/>
      <sheetName val="Family3-Machined_Comp_5"/>
      <sheetName val="Quest-Machined_Comp_5"/>
      <sheetName val="MPU"/>
      <sheetName val="_กระทบผลรวม  1710 "/>
      <sheetName val=" กระทบผลรวม  1710 "/>
      <sheetName val="spr-slow-date"/>
      <sheetName val="Assumption"/>
      <sheetName val="Queries"/>
      <sheetName val="Clean"/>
      <sheetName val="PriorData"/>
      <sheetName val="Inputs"/>
      <sheetName val="_IB-PL-00-01_SUMMARY2"/>
      <sheetName val="BAT_data_entry2"/>
      <sheetName val="BAT_Reserve_data_entry2"/>
      <sheetName val="Asset_Class2"/>
      <sheetName val="Cost_Center2"/>
      <sheetName val="Depre__Key2"/>
      <sheetName val="Call_Down_Data_OLD2"/>
      <sheetName val="Spirt_Disp2"/>
      <sheetName val="Read_me2"/>
      <sheetName val="bang_tien_luong2"/>
      <sheetName val="_IB-PL-00-01_SUMMARY"/>
      <sheetName val="BAT_data_entry"/>
      <sheetName val="BAT_Reserve_data_entry"/>
      <sheetName val="Asset_Class"/>
      <sheetName val="Cost_Center"/>
      <sheetName val="Depre__Key"/>
      <sheetName val="Call_Down_Data_OLD"/>
      <sheetName val="Spirt_Disp"/>
      <sheetName val="Read_me"/>
      <sheetName val="bang_tien_luong"/>
      <sheetName val="_IB-PL-00-01_SUMMARY1"/>
      <sheetName val="BAT_data_entry1"/>
      <sheetName val="BAT_Reserve_data_entry1"/>
      <sheetName val="Asset_Class1"/>
      <sheetName val="Cost_Center1"/>
      <sheetName val="Depre__Key1"/>
      <sheetName val="Call_Down_Data_OLD1"/>
      <sheetName val="Spirt_Disp1"/>
      <sheetName val="Read_me1"/>
      <sheetName val="bang_tien_luong1"/>
      <sheetName val="ref2"/>
      <sheetName val="E_PRECIOS"/>
      <sheetName val="OTB_2012"/>
      <sheetName val="RM_Req"/>
      <sheetName val="Weekly_Hires_&amp;_Terms_10-2"/>
      <sheetName val="130530"/>
      <sheetName val="USAGE FOOD"/>
      <sheetName val="List"/>
      <sheetName val="OthCode"/>
      <sheetName val="Date"/>
      <sheetName val="Terms and Escrow"/>
      <sheetName val="Actual"/>
      <sheetName val="PAN M4_25 FE CM3 P2"/>
      <sheetName val="Assumptions"/>
      <sheetName val="Breakeven Analysis"/>
      <sheetName val="tax-ss"/>
      <sheetName val="ABR P&amp;L"/>
      <sheetName val="PLmth "/>
      <sheetName val="description"/>
      <sheetName val="BPR-Bloom"/>
      <sheetName val="Sale 0408"/>
      <sheetName val="part-import"/>
      <sheetName val="part-local"/>
      <sheetName val="Val_Ind"/>
      <sheetName val="ff-1"/>
      <sheetName val="F-3"/>
      <sheetName val="U"/>
      <sheetName val="CODE,NAME"/>
      <sheetName val="FF_2"/>
      <sheetName val="110"/>
      <sheetName val="Co info"/>
      <sheetName val="BAL42"/>
      <sheetName val="CA Sheet"/>
      <sheetName val="Sale 0401"/>
      <sheetName val="Cost centre expenditure"/>
      <sheetName val="Staff List"/>
      <sheetName val="อัตราค่าบรรทุก"/>
      <sheetName val="test 2"/>
      <sheetName val="Norms SP"/>
      <sheetName val="จันทร์"/>
      <sheetName val="feature"/>
      <sheetName val="B131 "/>
      <sheetName val="FF_2 _1_"/>
      <sheetName val="F-5"/>
      <sheetName val="Appx B"/>
      <sheetName val="currency"/>
      <sheetName val="ประมาณการ"/>
      <sheetName val="SAME"/>
      <sheetName val="FF_3"/>
      <sheetName val="Data 2"/>
      <sheetName val="CST1198"/>
      <sheetName val="Tornado 4.7 Component List"/>
      <sheetName val="Tornado 2.2 Component List"/>
      <sheetName val="FF-2"/>
      <sheetName val="ปัจจุบัน "/>
      <sheetName val="C2"/>
      <sheetName val="U2.2"/>
      <sheetName val="Tornado 5.6 Component List"/>
      <sheetName val="QR_4.1"/>
      <sheetName val="U-2.1"/>
      <sheetName val="Age311299TAS"/>
      <sheetName val="TASintDec00"/>
      <sheetName val="P4DDBFTAS"/>
      <sheetName val="License BOI"/>
      <sheetName val="TMS2000"/>
      <sheetName val="dBase"/>
      <sheetName val="GL CB"/>
      <sheetName val="GL M"/>
      <sheetName val="STart"/>
      <sheetName val="Std_Base02"/>
      <sheetName val="std-jul"/>
      <sheetName val="Earn-apr"/>
      <sheetName val="Earn-aug"/>
      <sheetName val="Earn-feb"/>
      <sheetName val="Earn-jan"/>
      <sheetName val="Earn-jul"/>
      <sheetName val="Earn-jun"/>
      <sheetName val="Earn-mar"/>
      <sheetName val="Earn-may"/>
      <sheetName val="Earn-oct"/>
      <sheetName val="Earn-sep"/>
      <sheetName val="อมตะCiyt"/>
      <sheetName val="BPR"/>
      <sheetName val="PS-1995"/>
      <sheetName val="_2__xls__2__xls_COV"/>
      <sheetName val="SPARES"/>
      <sheetName val="PortSTDSave"/>
      <sheetName val="Assumption_Data"/>
      <sheetName val="Code"/>
      <sheetName val="REPCO-CCtr"/>
      <sheetName val="ROC-CCTR."/>
      <sheetName val="ข้อมูลบัญชี -Sep-06"/>
      <sheetName val="AILC004"/>
      <sheetName val="STORE MN"/>
      <sheetName val="Seagate _share_in_units"/>
      <sheetName val="FF_21_a_"/>
      <sheetName val="CBO0497"/>
      <sheetName val="Sale0402"/>
      <sheetName val="Base"/>
      <sheetName val="25_TB"/>
      <sheetName val="02_Assumption"/>
      <sheetName val="県別ﾏﾙﾁ"/>
      <sheetName val="Report"/>
      <sheetName val="MATT"/>
      <sheetName val="Tables"/>
      <sheetName val="BARS!$B$2787"/>
      <sheetName val="[164]BARS"/>
      <sheetName val="TBA"/>
      <sheetName val="name"/>
      <sheetName val="Sampling"/>
      <sheetName val="Weights"/>
      <sheetName val="INFO"/>
      <sheetName val="วงเครดิต 3"/>
      <sheetName val="RATE"/>
      <sheetName val="Sale0311"/>
      <sheetName val="K2"/>
      <sheetName val="AA-1"/>
      <sheetName val="งบกำไรฯ_48(1)"/>
      <sheetName val="CPF_Eqty"/>
      <sheetName val="Register Cal Mar_04_July_05 "/>
      <sheetName val="FORMC94"/>
      <sheetName val="gold แลกทอง"/>
      <sheetName val="ADJ_-_RATE15"/>
      <sheetName val="TR_-_AP-_0015"/>
      <sheetName val="ADJ___RATE15"/>
      <sheetName val="Sheet1_(2)15"/>
      <sheetName val="เงินกู้_MGC14"/>
      <sheetName val="TrialBalance_Q3-200214"/>
      <sheetName val="BALANCE_SHEET_15"/>
      <sheetName val="finance64k_u13"/>
      <sheetName val="SCB_1_-_Current13"/>
      <sheetName val="SCB_2_-_Current13"/>
      <sheetName val="set_date13"/>
      <sheetName val="FDR-Jan-99_12"/>
      <sheetName val="คงเหลือ_GH14"/>
      <sheetName val="Graph_DMG14"/>
      <sheetName val="Trial_Balance12"/>
      <sheetName val="Export_Sales12"/>
      <sheetName val="Domestic_Sales12"/>
      <sheetName val="Dealer_Sales12"/>
      <sheetName val="10-1_Media11"/>
      <sheetName val="Stock_Bal_สรรพากร_SBM3_JUN11"/>
      <sheetName val="New_Std__11"/>
      <sheetName val="BTR_BKK11"/>
      <sheetName val="ICT_POTF10"/>
      <sheetName val="depn-Sep_0310"/>
      <sheetName val="By_Person11"/>
      <sheetName val="Supplier_Master_IF10"/>
      <sheetName val="KK_Rev_110"/>
      <sheetName val="5_Analysis7"/>
      <sheetName val="Standing_Data7"/>
      <sheetName val="Asset_&amp;_Liability7"/>
      <sheetName val="Net_asset_value7"/>
      <sheetName val="Bang_gia_tong_hop7"/>
      <sheetName val="กราฟ_ผลิต9"/>
      <sheetName val="SC1_XLS9"/>
      <sheetName val="PAN_M4*25_FE_CM3_P27"/>
      <sheetName val="_IB-PL-00-01_SUMMARY4"/>
      <sheetName val="BAT_data_entry4"/>
      <sheetName val="BAT_Reserve_data_entry4"/>
      <sheetName val="Asset_Class4"/>
      <sheetName val="Cost_Center4"/>
      <sheetName val="Depre__Key4"/>
      <sheetName val="Call_Down_Data_OLD4"/>
      <sheetName val="Spirt_Disp4"/>
      <sheetName val="Read_me4"/>
      <sheetName val="bang_tien_luong4"/>
      <sheetName val="Conso_Volume1"/>
      <sheetName val="OTB_20121"/>
      <sheetName val="RM_Req1"/>
      <sheetName val="E_PRECIOS1"/>
      <sheetName val="Excess_Calc_(2)7"/>
      <sheetName val="Fields_Worksheet2"/>
      <sheetName val="FF_Volume2"/>
      <sheetName val="Size_Dist2"/>
      <sheetName val="Size_Dist_22"/>
      <sheetName val="Assumption_Data1"/>
      <sheetName val="Scenarios_and_Sensitivities1"/>
      <sheetName val="Global_Assumptions1"/>
      <sheetName val="U1_P&amp;L1"/>
      <sheetName val="Non-Statistical_Sampling_Maste1"/>
      <sheetName val="Two_Step_Revenue_Testing_Maste1"/>
      <sheetName val="Global_Data1"/>
      <sheetName val="Expense_Summary1"/>
      <sheetName val="Cum_91-931"/>
      <sheetName val="Dec_941"/>
      <sheetName val="Quantum-Machined_Comp_7"/>
      <sheetName val="Assy_Prod_Schedule7"/>
      <sheetName val="Family3-Machined_Comp_7"/>
      <sheetName val="Quest-Machined_Comp_7"/>
      <sheetName val="Weekly_Hires_&amp;_Terms_10-21"/>
      <sheetName val="BOI_sum1"/>
      <sheetName val="Update_CIT_FY191"/>
      <sheetName val="Tax_computation_BOI1"/>
      <sheetName val="A)_Provision_schedule1"/>
      <sheetName val="A2)_834_Inventory1"/>
      <sheetName val="B1)_646_Retirement1"/>
      <sheetName val="B2)_746_Retirement_1"/>
      <sheetName val="C1)_791-0000-20_Private_exp_1"/>
      <sheetName val="TB_(as_of_31DEC)1"/>
      <sheetName val="C2)_779-0000-20_Misc_1"/>
      <sheetName val="C1)_663_Car_Lease1"/>
      <sheetName val="C2)_758_Car_Lease1"/>
      <sheetName val="D)_Training1"/>
      <sheetName val="E)_HY_test_PwC1"/>
      <sheetName val="F)_RD_6041"/>
      <sheetName val="G)_RD_6421"/>
      <sheetName val="TB_YEST_ON_JUN'191"/>
      <sheetName val="CPE_Parameters1"/>
      <sheetName val="IPVPN_Parameters1"/>
      <sheetName val="Retrieve_in_KLOC_HC_-_Copy_val1"/>
      <sheetName val="addl_cost1"/>
      <sheetName val="_กระทบผลรวม__1710_2"/>
      <sheetName val="_กระทบผลรวม__1710_3"/>
      <sheetName val="STORE_MN1"/>
      <sheetName val="ADJ_-_RATE14"/>
      <sheetName val="TR_-_AP-_0014"/>
      <sheetName val="ADJ___RATE14"/>
      <sheetName val="Sheet1_(2)14"/>
      <sheetName val="เงินกู้_MGC13"/>
      <sheetName val="TrialBalance_Q3-200213"/>
      <sheetName val="BALANCE_SHEET_14"/>
      <sheetName val="finance64k_u12"/>
      <sheetName val="SCB_1_-_Current12"/>
      <sheetName val="SCB_2_-_Current12"/>
      <sheetName val="set_date12"/>
      <sheetName val="FDR-Jan-99_11"/>
      <sheetName val="คงเหลือ_GH13"/>
      <sheetName val="Graph_DMG13"/>
      <sheetName val="Trial_Balance11"/>
      <sheetName val="Export_Sales11"/>
      <sheetName val="Domestic_Sales11"/>
      <sheetName val="Dealer_Sales11"/>
      <sheetName val="10-1_Media10"/>
      <sheetName val="Stock_Bal_สรรพากร_SBM3_JUN10"/>
      <sheetName val="New_Std__10"/>
      <sheetName val="BTR_BKK10"/>
      <sheetName val="ICT_POTF9"/>
      <sheetName val="depn-Sep_039"/>
      <sheetName val="By_Person10"/>
      <sheetName val="Supplier_Master_IF9"/>
      <sheetName val="KK_Rev_19"/>
      <sheetName val="5_Analysis6"/>
      <sheetName val="Standing_Data6"/>
      <sheetName val="Asset_&amp;_Liability6"/>
      <sheetName val="Net_asset_value6"/>
      <sheetName val="Bang_gia_tong_hop6"/>
      <sheetName val="กราฟ_ผลิต8"/>
      <sheetName val="SC1_XLS8"/>
      <sheetName val="PAN_M4*25_FE_CM3_P26"/>
      <sheetName val="_IB-PL-00-01_SUMMARY3"/>
      <sheetName val="BAT_data_entry3"/>
      <sheetName val="BAT_Reserve_data_entry3"/>
      <sheetName val="Asset_Class3"/>
      <sheetName val="Cost_Center3"/>
      <sheetName val="Depre__Key3"/>
      <sheetName val="Call_Down_Data_OLD3"/>
      <sheetName val="Spirt_Disp3"/>
      <sheetName val="Read_me3"/>
      <sheetName val="bang_tien_luong3"/>
      <sheetName val="Conso_Volume"/>
      <sheetName val="Excess_Calc_(2)6"/>
      <sheetName val="Fields_Worksheet1"/>
      <sheetName val="FF_Volume1"/>
      <sheetName val="Size_Dist1"/>
      <sheetName val="Size_Dist_21"/>
      <sheetName val="Scenarios_and_Sensitivities"/>
      <sheetName val="Global_Assumptions"/>
      <sheetName val="U1_P&amp;L"/>
      <sheetName val="Non-Statistical_Sampling_Master"/>
      <sheetName val="Two_Step_Revenue_Testing_Master"/>
      <sheetName val="Global_Data"/>
      <sheetName val="Expense_Summary"/>
      <sheetName val="Cum_91-93"/>
      <sheetName val="Dec_94"/>
      <sheetName val="Quantum-Machined_Comp_6"/>
      <sheetName val="Assy_Prod_Schedule6"/>
      <sheetName val="Family3-Machined_Comp_6"/>
      <sheetName val="Quest-Machined_Comp_6"/>
      <sheetName val="BOI_sum"/>
      <sheetName val="Update_CIT_FY19"/>
      <sheetName val="Tax_computation_BOI"/>
      <sheetName val="A)_Provision_schedule"/>
      <sheetName val="A2)_834_Inventory"/>
      <sheetName val="B1)_646_Retirement"/>
      <sheetName val="B2)_746_Retirement_"/>
      <sheetName val="C1)_791-0000-20_Private_exp_"/>
      <sheetName val="TB_(as_of_31DEC)"/>
      <sheetName val="C2)_779-0000-20_Misc_"/>
      <sheetName val="C1)_663_Car_Lease"/>
      <sheetName val="C2)_758_Car_Lease"/>
      <sheetName val="D)_Training"/>
      <sheetName val="E)_HY_test_PwC"/>
      <sheetName val="F)_RD_604"/>
      <sheetName val="G)_RD_642"/>
      <sheetName val="TB_YEST_ON_JUN'19"/>
      <sheetName val="CPE_Parameters"/>
      <sheetName val="IPVPN_Parameters"/>
      <sheetName val="Retrieve_in_KLOC_HC_-_Copy_val"/>
      <sheetName val="addl_cost"/>
      <sheetName val="_กระทบผลรวม__1710_"/>
      <sheetName val="_กระทบผลรวม__1710_1"/>
      <sheetName val="STORE_MN"/>
      <sheetName val="ADJ_-_RATE16"/>
      <sheetName val="TR_-_AP-_0016"/>
      <sheetName val="ADJ___RATE16"/>
      <sheetName val="Sheet1_(2)16"/>
      <sheetName val="เงินกู้_MGC15"/>
      <sheetName val="TrialBalance_Q3-200215"/>
      <sheetName val="BALANCE_SHEET_16"/>
      <sheetName val="finance64k_u14"/>
      <sheetName val="SCB_1_-_Current14"/>
      <sheetName val="SCB_2_-_Current14"/>
      <sheetName val="set_date14"/>
      <sheetName val="FDR-Jan-99_13"/>
      <sheetName val="คงเหลือ_GH15"/>
      <sheetName val="Graph_DMG15"/>
      <sheetName val="Trial_Balance13"/>
      <sheetName val="Export_Sales13"/>
      <sheetName val="Domestic_Sales13"/>
      <sheetName val="Dealer_Sales13"/>
      <sheetName val="10-1_Media12"/>
      <sheetName val="Stock_Bal_สรรพากร_SBM3_JUN12"/>
      <sheetName val="New_Std__12"/>
      <sheetName val="BTR_BKK12"/>
      <sheetName val="ICT_POTF11"/>
      <sheetName val="depn-Sep_0311"/>
      <sheetName val="By_Person12"/>
      <sheetName val="Supplier_Master_IF11"/>
      <sheetName val="KK_Rev_111"/>
      <sheetName val="5_Analysis8"/>
      <sheetName val="Standing_Data8"/>
      <sheetName val="Asset_&amp;_Liability8"/>
      <sheetName val="Net_asset_value8"/>
      <sheetName val="Bang_gia_tong_hop8"/>
      <sheetName val="กราฟ_ผลิต10"/>
      <sheetName val="SC1_XLS10"/>
      <sheetName val="PAN_M4*25_FE_CM3_P28"/>
      <sheetName val="_IB-PL-00-01_SUMMARY5"/>
      <sheetName val="BAT_data_entry5"/>
      <sheetName val="BAT_Reserve_data_entry5"/>
      <sheetName val="Asset_Class5"/>
      <sheetName val="Cost_Center5"/>
      <sheetName val="Depre__Key5"/>
      <sheetName val="Call_Down_Data_OLD5"/>
      <sheetName val="Spirt_Disp5"/>
      <sheetName val="Read_me5"/>
      <sheetName val="bang_tien_luong5"/>
      <sheetName val="Conso_Volume2"/>
      <sheetName val="OTB_20122"/>
      <sheetName val="RM_Req2"/>
      <sheetName val="E_PRECIOS2"/>
      <sheetName val="Excess_Calc_(2)8"/>
      <sheetName val="Fields_Worksheet3"/>
      <sheetName val="FF_Volume3"/>
      <sheetName val="Size_Dist3"/>
      <sheetName val="Size_Dist_23"/>
      <sheetName val="Assumption_Data2"/>
      <sheetName val="Scenarios_and_Sensitivities2"/>
      <sheetName val="Global_Assumptions2"/>
      <sheetName val="U1_P&amp;L2"/>
      <sheetName val="Non-Statistical_Sampling_Maste2"/>
      <sheetName val="Two_Step_Revenue_Testing_Maste2"/>
      <sheetName val="Global_Data2"/>
      <sheetName val="Expense_Summary2"/>
      <sheetName val="Cum_91-932"/>
      <sheetName val="Dec_942"/>
      <sheetName val="Quantum-Machined_Comp_8"/>
      <sheetName val="Assy_Prod_Schedule8"/>
      <sheetName val="Family3-Machined_Comp_8"/>
      <sheetName val="Quest-Machined_Comp_8"/>
      <sheetName val="Weekly_Hires_&amp;_Terms_10-22"/>
      <sheetName val="BOI_sum2"/>
      <sheetName val="Update_CIT_FY192"/>
      <sheetName val="Tax_computation_BOI2"/>
      <sheetName val="A)_Provision_schedule2"/>
      <sheetName val="A2)_834_Inventory2"/>
      <sheetName val="B1)_646_Retirement2"/>
      <sheetName val="B2)_746_Retirement_2"/>
      <sheetName val="C1)_791-0000-20_Private_exp_2"/>
      <sheetName val="TB_(as_of_31DEC)2"/>
      <sheetName val="C2)_779-0000-20_Misc_2"/>
      <sheetName val="C1)_663_Car_Lease2"/>
      <sheetName val="C2)_758_Car_Lease2"/>
      <sheetName val="D)_Training2"/>
      <sheetName val="E)_HY_test_PwC2"/>
      <sheetName val="F)_RD_6042"/>
      <sheetName val="G)_RD_6422"/>
      <sheetName val="TB_YEST_ON_JUN'192"/>
      <sheetName val="CPE_Parameters2"/>
      <sheetName val="IPVPN_Parameters2"/>
      <sheetName val="Retrieve_in_KLOC_HC_-_Copy_val2"/>
      <sheetName val="addl_cost2"/>
      <sheetName val="_กระทบผลรวม__1710_4"/>
      <sheetName val="_กระทบผลรวม__1710_5"/>
      <sheetName val="STORE_MN2"/>
      <sheetName val="ADJ_-_RATE17"/>
      <sheetName val="TR_-_AP-_0017"/>
      <sheetName val="ADJ___RATE17"/>
      <sheetName val="Sheet1_(2)17"/>
      <sheetName val="เงินกู้_MGC16"/>
      <sheetName val="TrialBalance_Q3-200216"/>
      <sheetName val="BALANCE_SHEET_17"/>
      <sheetName val="finance64k_u15"/>
      <sheetName val="SCB_1_-_Current15"/>
      <sheetName val="SCB_2_-_Current15"/>
      <sheetName val="set_date15"/>
      <sheetName val="FDR-Jan-99_14"/>
      <sheetName val="คงเหลือ_GH16"/>
      <sheetName val="Graph_DMG16"/>
      <sheetName val="Trial_Balance14"/>
      <sheetName val="Export_Sales14"/>
      <sheetName val="Domestic_Sales14"/>
      <sheetName val="Dealer_Sales14"/>
      <sheetName val="10-1_Media13"/>
      <sheetName val="Stock_Bal_สรรพากร_SBM3_JUN13"/>
      <sheetName val="New_Std__13"/>
      <sheetName val="BTR_BKK13"/>
      <sheetName val="ICT_POTF12"/>
      <sheetName val="depn-Sep_0312"/>
      <sheetName val="By_Person13"/>
      <sheetName val="Supplier_Master_IF12"/>
      <sheetName val="KK_Rev_112"/>
      <sheetName val="5_Analysis9"/>
      <sheetName val="Standing_Data9"/>
      <sheetName val="Asset_&amp;_Liability9"/>
      <sheetName val="Net_asset_value9"/>
      <sheetName val="Bang_gia_tong_hop9"/>
      <sheetName val="กราฟ_ผลิต11"/>
      <sheetName val="SC1_XLS11"/>
      <sheetName val="PAN_M4*25_FE_CM3_P29"/>
      <sheetName val="_IB-PL-00-01_SUMMARY6"/>
      <sheetName val="BAT_data_entry6"/>
      <sheetName val="BAT_Reserve_data_entry6"/>
      <sheetName val="Asset_Class6"/>
      <sheetName val="Cost_Center6"/>
      <sheetName val="Depre__Key6"/>
      <sheetName val="Call_Down_Data_OLD6"/>
      <sheetName val="Spirt_Disp6"/>
      <sheetName val="Read_me6"/>
      <sheetName val="bang_tien_luong6"/>
      <sheetName val="Conso_Volume3"/>
      <sheetName val="OTB_20123"/>
      <sheetName val="RM_Req3"/>
      <sheetName val="E_PRECIOS3"/>
      <sheetName val="Excess_Calc_(2)9"/>
      <sheetName val="Fields_Worksheet4"/>
      <sheetName val="FF_Volume4"/>
      <sheetName val="Size_Dist4"/>
      <sheetName val="Size_Dist_24"/>
      <sheetName val="Assumption_Data3"/>
      <sheetName val="Scenarios_and_Sensitivities3"/>
      <sheetName val="Global_Assumptions3"/>
      <sheetName val="U1_P&amp;L3"/>
      <sheetName val="Non-Statistical_Sampling_Maste3"/>
      <sheetName val="Two_Step_Revenue_Testing_Maste3"/>
      <sheetName val="Global_Data3"/>
      <sheetName val="Expense_Summary3"/>
      <sheetName val="Cum_91-933"/>
      <sheetName val="Dec_943"/>
      <sheetName val="Quantum-Machined_Comp_9"/>
      <sheetName val="Assy_Prod_Schedule9"/>
      <sheetName val="Family3-Machined_Comp_9"/>
      <sheetName val="Quest-Machined_Comp_9"/>
      <sheetName val="Weekly_Hires_&amp;_Terms_10-23"/>
      <sheetName val="BOI_sum3"/>
      <sheetName val="Update_CIT_FY193"/>
      <sheetName val="Tax_computation_BOI3"/>
      <sheetName val="A)_Provision_schedule3"/>
      <sheetName val="A2)_834_Inventory3"/>
      <sheetName val="B1)_646_Retirement3"/>
      <sheetName val="B2)_746_Retirement_3"/>
      <sheetName val="C1)_791-0000-20_Private_exp_3"/>
      <sheetName val="TB_(as_of_31DEC)3"/>
      <sheetName val="C2)_779-0000-20_Misc_3"/>
      <sheetName val="C1)_663_Car_Lease3"/>
      <sheetName val="C2)_758_Car_Lease3"/>
      <sheetName val="D)_Training3"/>
      <sheetName val="E)_HY_test_PwC3"/>
      <sheetName val="F)_RD_6043"/>
      <sheetName val="G)_RD_6423"/>
      <sheetName val="TB_YEST_ON_JUN'193"/>
      <sheetName val="CPE_Parameters3"/>
      <sheetName val="IPVPN_Parameters3"/>
      <sheetName val="Retrieve_in_KLOC_HC_-_Copy_val3"/>
      <sheetName val="addl_cost3"/>
      <sheetName val="_กระทบผลรวม__1710_6"/>
      <sheetName val="_กระทบผลรวม__1710_7"/>
      <sheetName val="STORE_MN3"/>
      <sheetName val="ADJ_-_RATE18"/>
      <sheetName val="TR_-_AP-_0018"/>
      <sheetName val="ADJ___RATE18"/>
      <sheetName val="Sheet1_(2)18"/>
      <sheetName val="เงินกู้_MGC17"/>
      <sheetName val="TrialBalance_Q3-200217"/>
      <sheetName val="BALANCE_SHEET_18"/>
      <sheetName val="finance64k_u16"/>
      <sheetName val="SCB_1_-_Current16"/>
      <sheetName val="SCB_2_-_Current16"/>
      <sheetName val="set_date16"/>
      <sheetName val="FDR-Jan-99_15"/>
      <sheetName val="คงเหลือ_GH17"/>
      <sheetName val="Graph_DMG17"/>
      <sheetName val="Trial_Balance15"/>
      <sheetName val="Export_Sales15"/>
      <sheetName val="Domestic_Sales15"/>
      <sheetName val="Dealer_Sales15"/>
      <sheetName val="10-1_Media14"/>
      <sheetName val="Stock_Bal_สรรพากร_SBM3_JUN14"/>
      <sheetName val="New_Std__14"/>
      <sheetName val="BTR_BKK14"/>
      <sheetName val="ICT_POTF13"/>
      <sheetName val="depn-Sep_0313"/>
      <sheetName val="By_Person14"/>
      <sheetName val="Supplier_Master_IF13"/>
      <sheetName val="KK_Rev_113"/>
      <sheetName val="5_Analysis10"/>
      <sheetName val="Standing_Data10"/>
      <sheetName val="Asset_&amp;_Liability10"/>
      <sheetName val="Net_asset_value10"/>
      <sheetName val="Bang_gia_tong_hop10"/>
      <sheetName val="กราฟ_ผลิต12"/>
      <sheetName val="SC1_XLS12"/>
      <sheetName val="PAN_M4*25_FE_CM3_P210"/>
      <sheetName val="_IB-PL-00-01_SUMMARY7"/>
      <sheetName val="BAT_data_entry7"/>
      <sheetName val="BAT_Reserve_data_entry7"/>
      <sheetName val="Asset_Class7"/>
      <sheetName val="Cost_Center7"/>
      <sheetName val="Depre__Key7"/>
      <sheetName val="Call_Down_Data_OLD7"/>
      <sheetName val="Spirt_Disp7"/>
      <sheetName val="Read_me7"/>
      <sheetName val="bang_tien_luong7"/>
      <sheetName val="Conso_Volume4"/>
      <sheetName val="OTB_20124"/>
      <sheetName val="RM_Req4"/>
      <sheetName val="E_PRECIOS4"/>
      <sheetName val="Excess_Calc_(2)10"/>
      <sheetName val="Fields_Worksheet5"/>
      <sheetName val="FF_Volume5"/>
      <sheetName val="Size_Dist5"/>
      <sheetName val="Size_Dist_25"/>
      <sheetName val="Assumption_Data4"/>
      <sheetName val="Scenarios_and_Sensitivities4"/>
      <sheetName val="Global_Assumptions4"/>
      <sheetName val="U1_P&amp;L4"/>
      <sheetName val="Non-Statistical_Sampling_Maste4"/>
      <sheetName val="Two_Step_Revenue_Testing_Maste4"/>
      <sheetName val="Global_Data4"/>
      <sheetName val="Expense_Summary4"/>
      <sheetName val="Cum_91-934"/>
      <sheetName val="Dec_944"/>
      <sheetName val="Quantum-Machined_Comp_10"/>
      <sheetName val="Assy_Prod_Schedule10"/>
      <sheetName val="Family3-Machined_Comp_10"/>
      <sheetName val="Quest-Machined_Comp_10"/>
      <sheetName val="Weekly_Hires_&amp;_Terms_10-24"/>
      <sheetName val="BOI_sum4"/>
      <sheetName val="Update_CIT_FY194"/>
      <sheetName val="Tax_computation_BOI4"/>
      <sheetName val="A)_Provision_schedule4"/>
      <sheetName val="A2)_834_Inventory4"/>
      <sheetName val="B1)_646_Retirement4"/>
      <sheetName val="B2)_746_Retirement_4"/>
      <sheetName val="C1)_791-0000-20_Private_exp_4"/>
      <sheetName val="TB_(as_of_31DEC)4"/>
      <sheetName val="C2)_779-0000-20_Misc_4"/>
      <sheetName val="C1)_663_Car_Lease4"/>
      <sheetName val="C2)_758_Car_Lease4"/>
      <sheetName val="D)_Training4"/>
      <sheetName val="E)_HY_test_PwC4"/>
      <sheetName val="F)_RD_6044"/>
      <sheetName val="G)_RD_6424"/>
      <sheetName val="TB_YEST_ON_JUN'194"/>
      <sheetName val="CPE_Parameters4"/>
      <sheetName val="IPVPN_Parameters4"/>
      <sheetName val="Retrieve_in_KLOC_HC_-_Copy_val4"/>
      <sheetName val="addl_cost4"/>
      <sheetName val="_กระทบผลรวม__1710_8"/>
      <sheetName val="_กระทบผลรวม__1710_9"/>
      <sheetName val="STORE_MN4"/>
      <sheetName val="ADJ_-_RATE19"/>
      <sheetName val="TR_-_AP-_0019"/>
      <sheetName val="ADJ___RATE19"/>
      <sheetName val="Sheet1_(2)19"/>
      <sheetName val="เงินกู้_MGC18"/>
      <sheetName val="TrialBalance_Q3-200218"/>
      <sheetName val="BALANCE_SHEET_19"/>
      <sheetName val="finance64k_u17"/>
      <sheetName val="SCB_1_-_Current17"/>
      <sheetName val="SCB_2_-_Current17"/>
      <sheetName val="set_date17"/>
      <sheetName val="FDR-Jan-99_16"/>
      <sheetName val="คงเหลือ_GH18"/>
      <sheetName val="Graph_DMG18"/>
      <sheetName val="Trial_Balance16"/>
      <sheetName val="Export_Sales16"/>
      <sheetName val="Domestic_Sales16"/>
      <sheetName val="Dealer_Sales16"/>
      <sheetName val="10-1_Media15"/>
      <sheetName val="Stock_Bal_สรรพากร_SBM3_JUN15"/>
      <sheetName val="New_Std__15"/>
      <sheetName val="BTR_BKK15"/>
      <sheetName val="ICT_POTF14"/>
      <sheetName val="depn-Sep_0314"/>
      <sheetName val="By_Person15"/>
      <sheetName val="Supplier_Master_IF14"/>
      <sheetName val="KK_Rev_114"/>
      <sheetName val="5_Analysis11"/>
      <sheetName val="Standing_Data11"/>
      <sheetName val="Asset_&amp;_Liability11"/>
      <sheetName val="Net_asset_value11"/>
      <sheetName val="Bang_gia_tong_hop11"/>
      <sheetName val="กราฟ_ผลิต13"/>
      <sheetName val="SC1_XLS13"/>
      <sheetName val="PAN_M4*25_FE_CM3_P211"/>
      <sheetName val="_IB-PL-00-01_SUMMARY8"/>
      <sheetName val="BAT_data_entry8"/>
      <sheetName val="BAT_Reserve_data_entry8"/>
      <sheetName val="Asset_Class8"/>
      <sheetName val="Cost_Center8"/>
      <sheetName val="Depre__Key8"/>
      <sheetName val="Call_Down_Data_OLD8"/>
      <sheetName val="Spirt_Disp8"/>
      <sheetName val="Read_me8"/>
      <sheetName val="bang_tien_luong8"/>
      <sheetName val="Conso_Volume5"/>
      <sheetName val="OTB_20125"/>
      <sheetName val="RM_Req5"/>
      <sheetName val="E_PRECIOS5"/>
      <sheetName val="Excess_Calc_(2)11"/>
      <sheetName val="Fields_Worksheet6"/>
      <sheetName val="FF_Volume6"/>
      <sheetName val="Size_Dist6"/>
      <sheetName val="Size_Dist_26"/>
      <sheetName val="Assumption_Data5"/>
      <sheetName val="Scenarios_and_Sensitivities5"/>
      <sheetName val="Global_Assumptions5"/>
      <sheetName val="U1_P&amp;L5"/>
      <sheetName val="Non-Statistical_Sampling_Maste5"/>
      <sheetName val="Two_Step_Revenue_Testing_Maste5"/>
      <sheetName val="Global_Data5"/>
      <sheetName val="Expense_Summary5"/>
      <sheetName val="Cum_91-935"/>
      <sheetName val="Dec_945"/>
      <sheetName val="Quantum-Machined_Comp_11"/>
      <sheetName val="Assy_Prod_Schedule11"/>
      <sheetName val="Family3-Machined_Comp_11"/>
      <sheetName val="Quest-Machined_Comp_11"/>
      <sheetName val="Weekly_Hires_&amp;_Terms_10-25"/>
      <sheetName val="BOI_sum5"/>
      <sheetName val="Update_CIT_FY195"/>
      <sheetName val="Tax_computation_BOI5"/>
      <sheetName val="A)_Provision_schedule5"/>
      <sheetName val="A2)_834_Inventory5"/>
      <sheetName val="B1)_646_Retirement5"/>
      <sheetName val="B2)_746_Retirement_5"/>
      <sheetName val="C1)_791-0000-20_Private_exp_5"/>
      <sheetName val="TB_(as_of_31DEC)5"/>
      <sheetName val="C2)_779-0000-20_Misc_5"/>
      <sheetName val="C1)_663_Car_Lease5"/>
      <sheetName val="C2)_758_Car_Lease5"/>
      <sheetName val="D)_Training5"/>
      <sheetName val="E)_HY_test_PwC5"/>
      <sheetName val="F)_RD_6045"/>
      <sheetName val="G)_RD_6425"/>
      <sheetName val="TB_YEST_ON_JUN'195"/>
      <sheetName val="CPE_Parameters5"/>
      <sheetName val="IPVPN_Parameters5"/>
      <sheetName val="Retrieve_in_KLOC_HC_-_Copy_val5"/>
      <sheetName val="addl_cost5"/>
      <sheetName val="_กระทบผลรวม__1710_10"/>
      <sheetName val="_กระทบผลรวม__1710_11"/>
      <sheetName val="STORE_MN5"/>
      <sheetName val="ADJ_-_RATE20"/>
      <sheetName val="TR_-_AP-_0020"/>
      <sheetName val="ADJ___RATE20"/>
      <sheetName val="Sheet1_(2)20"/>
      <sheetName val="เงินกู้_MGC19"/>
      <sheetName val="TrialBalance_Q3-200219"/>
      <sheetName val="BALANCE_SHEET_20"/>
      <sheetName val="finance64k_u18"/>
      <sheetName val="SCB_1_-_Current18"/>
      <sheetName val="SCB_2_-_Current18"/>
      <sheetName val="set_date18"/>
      <sheetName val="FDR-Jan-99_17"/>
      <sheetName val="คงเหลือ_GH19"/>
      <sheetName val="Graph_DMG19"/>
      <sheetName val="Trial_Balance17"/>
      <sheetName val="Export_Sales17"/>
      <sheetName val="Domestic_Sales17"/>
      <sheetName val="Dealer_Sales17"/>
      <sheetName val="10-1_Media16"/>
      <sheetName val="Stock_Bal_สรรพากร_SBM3_JUN16"/>
      <sheetName val="New_Std__16"/>
      <sheetName val="BTR_BKK16"/>
      <sheetName val="ICT_POTF15"/>
      <sheetName val="depn-Sep_0315"/>
      <sheetName val="By_Person16"/>
      <sheetName val="Supplier_Master_IF15"/>
      <sheetName val="KK_Rev_115"/>
      <sheetName val="5_Analysis12"/>
      <sheetName val="Standing_Data12"/>
      <sheetName val="Asset_&amp;_Liability12"/>
      <sheetName val="Net_asset_value12"/>
      <sheetName val="Bang_gia_tong_hop12"/>
      <sheetName val="กราฟ_ผลิต14"/>
      <sheetName val="SC1_XLS14"/>
      <sheetName val="PAN_M4*25_FE_CM3_P212"/>
      <sheetName val="_IB-PL-00-01_SUMMARY9"/>
      <sheetName val="BAT_data_entry9"/>
      <sheetName val="BAT_Reserve_data_entry9"/>
      <sheetName val="Asset_Class9"/>
      <sheetName val="Cost_Center9"/>
      <sheetName val="Depre__Key9"/>
      <sheetName val="Call_Down_Data_OLD9"/>
      <sheetName val="Spirt_Disp9"/>
      <sheetName val="Read_me9"/>
      <sheetName val="bang_tien_luong9"/>
      <sheetName val="Conso_Volume6"/>
      <sheetName val="OTB_20126"/>
      <sheetName val="RM_Req6"/>
      <sheetName val="E_PRECIOS6"/>
      <sheetName val="Excess_Calc_(2)12"/>
      <sheetName val="Fields_Worksheet7"/>
      <sheetName val="FF_Volume7"/>
      <sheetName val="Size_Dist7"/>
      <sheetName val="Size_Dist_27"/>
      <sheetName val="Assumption_Data6"/>
      <sheetName val="Scenarios_and_Sensitivities6"/>
      <sheetName val="Global_Assumptions6"/>
      <sheetName val="U1_P&amp;L6"/>
      <sheetName val="Non-Statistical_Sampling_Maste6"/>
      <sheetName val="Two_Step_Revenue_Testing_Maste6"/>
      <sheetName val="Global_Data6"/>
      <sheetName val="Expense_Summary6"/>
      <sheetName val="Cum_91-936"/>
      <sheetName val="Dec_946"/>
      <sheetName val="Quantum-Machined_Comp_12"/>
      <sheetName val="Assy_Prod_Schedule12"/>
      <sheetName val="Family3-Machined_Comp_12"/>
      <sheetName val="Quest-Machined_Comp_12"/>
      <sheetName val="Weekly_Hires_&amp;_Terms_10-26"/>
      <sheetName val="BOI_sum6"/>
      <sheetName val="Update_CIT_FY196"/>
      <sheetName val="Tax_computation_BOI6"/>
      <sheetName val="A)_Provision_schedule6"/>
      <sheetName val="A2)_834_Inventory6"/>
      <sheetName val="B1)_646_Retirement6"/>
      <sheetName val="B2)_746_Retirement_6"/>
      <sheetName val="C1)_791-0000-20_Private_exp_6"/>
      <sheetName val="TB_(as_of_31DEC)6"/>
      <sheetName val="C2)_779-0000-20_Misc_6"/>
      <sheetName val="C1)_663_Car_Lease6"/>
      <sheetName val="C2)_758_Car_Lease6"/>
      <sheetName val="D)_Training6"/>
      <sheetName val="E)_HY_test_PwC6"/>
      <sheetName val="F)_RD_6046"/>
      <sheetName val="G)_RD_6426"/>
      <sheetName val="TB_YEST_ON_JUN'196"/>
      <sheetName val="CPE_Parameters6"/>
      <sheetName val="IPVPN_Parameters6"/>
      <sheetName val="Retrieve_in_KLOC_HC_-_Copy_val6"/>
      <sheetName val="addl_cost6"/>
      <sheetName val="_กระทบผลรวม__1710_12"/>
      <sheetName val="_กระทบผลรวม__1710_13"/>
      <sheetName val="STORE_MN6"/>
      <sheetName val="生涸"/>
      <sheetName val="WM"/>
      <sheetName val="140100Summ"/>
      <sheetName val="140100_20040430"/>
      <sheetName val="C8198 employee list_20040519"/>
      <sheetName val="Cost Assumption"/>
      <sheetName val="Basic Info."/>
      <sheetName val="BUDGET10702"/>
      <sheetName val="Sale0403"/>
      <sheetName val="CRITERIA6"/>
      <sheetName val="ชื่อหุ้น"/>
      <sheetName val="B&amp;S 1999"/>
      <sheetName val="ALL"/>
      <sheetName val="N-4.4"/>
      <sheetName val="STRUCTURE"/>
      <sheetName val="文書情報"/>
      <sheetName val="BRP&amp;L"/>
      <sheetName val="Sdos."/>
      <sheetName val="Dependencias(17Dic08)"/>
      <sheetName val="Formato"/>
      <sheetName val="Param"/>
      <sheetName val="Alm CDis Edif Terr CCiales"/>
      <sheetName val="Arrendamiento CC"/>
      <sheetName val="Ciudad"/>
      <sheetName val="Hoja3"/>
      <sheetName val="Casino"/>
      <sheetName val="Concesiones-SubArriendo"/>
      <sheetName val="#REF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/>
      <sheetData sheetId="337"/>
      <sheetData sheetId="338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 refreshError="1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 refreshError="1"/>
      <sheetData sheetId="791"/>
      <sheetData sheetId="792"/>
      <sheetData sheetId="793"/>
      <sheetData sheetId="794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 refreshError="1"/>
      <sheetData sheetId="1559" refreshError="1"/>
      <sheetData sheetId="1560"/>
      <sheetData sheetId="1561"/>
      <sheetData sheetId="1562">
        <row r="2">
          <cell r="B2" t="str">
            <v>Pers.no.</v>
          </cell>
        </row>
      </sheetData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/>
      <sheetData sheetId="1577"/>
      <sheetData sheetId="1578">
        <row r="2">
          <cell r="V2">
            <v>2317</v>
          </cell>
        </row>
      </sheetData>
      <sheetData sheetId="1579"/>
      <sheetData sheetId="1580"/>
      <sheetData sheetId="1581"/>
      <sheetData sheetId="1582"/>
      <sheetData sheetId="1583"/>
      <sheetData sheetId="1584"/>
      <sheetData sheetId="158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s_Land"/>
      <sheetName val="Schedule"/>
      <sheetName val="Lead_Minifac"/>
      <sheetName val="Customer Grading"/>
      <sheetName val="Electricity Cal"/>
      <sheetName val="Water WW Cal"/>
      <sheetName val="Drop Lis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4" t="str">
            <v>Referral</v>
          </cell>
          <cell r="B4" t="str">
            <v>BOI</v>
          </cell>
          <cell r="C4" t="str">
            <v>Customers</v>
          </cell>
        </row>
        <row r="5">
          <cell r="A5" t="str">
            <v>Billboard</v>
          </cell>
          <cell r="B5" t="str">
            <v>BangNa-Trad</v>
          </cell>
          <cell r="C5" t="str">
            <v>Amata Nakorn</v>
          </cell>
          <cell r="D5" t="str">
            <v>Bypass Chonburi</v>
          </cell>
          <cell r="E5" t="str">
            <v>Toyota BanPho</v>
          </cell>
          <cell r="F5" t="str">
            <v>Park 1</v>
          </cell>
          <cell r="G5" t="str">
            <v>Park 2</v>
          </cell>
        </row>
        <row r="7">
          <cell r="A7" t="str">
            <v>Newspaper</v>
          </cell>
          <cell r="B7" t="str">
            <v>U-Machine</v>
          </cell>
          <cell r="C7" t="str">
            <v>Bangkok Shuho</v>
          </cell>
          <cell r="D7" t="str">
            <v>Yomiuri Shimbun</v>
          </cell>
          <cell r="E7" t="str">
            <v>Newsclip</v>
          </cell>
          <cell r="F7" t="str">
            <v>The Nation</v>
          </cell>
          <cell r="G7" t="str">
            <v>Bangkok Post</v>
          </cell>
          <cell r="H7" t="str">
            <v>ตงฮั้ว</v>
          </cell>
          <cell r="I7" t="str">
            <v>ซื่อเจี้ยยื่อเป้า</v>
          </cell>
          <cell r="J7" t="str">
            <v>ฐานเศรษฐกิจ</v>
          </cell>
          <cell r="K7" t="str">
            <v>กรุงเทพธุรกิจ</v>
          </cell>
        </row>
        <row r="8">
          <cell r="A8" t="str">
            <v>Networking</v>
          </cell>
          <cell r="B8" t="str">
            <v>Association</v>
          </cell>
          <cell r="C8" t="str">
            <v>Chamber</v>
          </cell>
          <cell r="D8" t="str">
            <v>Conference</v>
          </cell>
        </row>
        <row r="9">
          <cell r="A9" t="str">
            <v>Exhibition</v>
          </cell>
          <cell r="B9" t="str">
            <v>Domestic</v>
          </cell>
          <cell r="C9" t="str">
            <v>Abroad</v>
          </cell>
        </row>
        <row r="15">
          <cell r="A15" t="str">
            <v>Qualified Lead</v>
          </cell>
          <cell r="B15" t="str">
            <v>Yes</v>
          </cell>
          <cell r="C15" t="str">
            <v>No</v>
          </cell>
        </row>
        <row r="16">
          <cell r="A16" t="str">
            <v>Follow</v>
          </cell>
          <cell r="B16" t="str">
            <v>Iida-san</v>
          </cell>
          <cell r="C16" t="str">
            <v>Meathasit</v>
          </cell>
          <cell r="D16" t="str">
            <v>Pahsathorn</v>
          </cell>
          <cell r="E16" t="str">
            <v>Okano-san</v>
          </cell>
        </row>
        <row r="17">
          <cell r="A17" t="str">
            <v>In Progress</v>
          </cell>
          <cell r="B17" t="str">
            <v>ขอให้ส่งเอกสาร</v>
          </cell>
          <cell r="C17" t="str">
            <v>มีโครงการขยาย</v>
          </cell>
          <cell r="D17" t="str">
            <v>มีการติดต่อกลับมา</v>
          </cell>
          <cell r="E17" t="str">
            <v>มาเยี่ยมโครงการแล้ว</v>
          </cell>
          <cell r="F17" t="str">
            <v>ขอข้อมูลเพิ่มเติม</v>
          </cell>
          <cell r="G17" t="str">
            <v>นำผู้เกี่ยวข้องมาเยี่ยมชม</v>
          </cell>
          <cell r="H17" t="str">
            <v>อยู่ระหว่างเปรียบเทียบ</v>
          </cell>
          <cell r="I17" t="str">
            <v>ติดอันดับ Short List</v>
          </cell>
          <cell r="J17" t="str">
            <v>นำเสนอผู้มีอำนาจตัดสินใจ</v>
          </cell>
          <cell r="K17" t="str">
            <v>ต่อรองราคา</v>
          </cell>
          <cell r="L17" t="str">
            <v>ตัดสินใจ</v>
          </cell>
          <cell r="M17" t="str">
            <v>เซ็นสัญญาจอง</v>
          </cell>
        </row>
      </sheetData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-1"/>
      <sheetName val="K-1A"/>
      <sheetName val="K-4"/>
      <sheetName val="K-4A"/>
      <sheetName val="K-4B"/>
      <sheetName val="K-4C"/>
      <sheetName val="K-4D"/>
      <sheetName val="K-4E"/>
      <sheetName val="K-4F"/>
      <sheetName val="K-4G"/>
      <sheetName val="K-4H"/>
      <sheetName val="K-4I"/>
      <sheetName val="K-4J"/>
      <sheetName val="K-4K"/>
      <sheetName val="K-4L"/>
      <sheetName val="K-5"/>
      <sheetName val="K-6"/>
      <sheetName val="K-7"/>
      <sheetName val="K-8"/>
      <sheetName val="Asset41_4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tmst"/>
      <sheetName val="สรุป"/>
      <sheetName val="List"/>
      <sheetName val="Revise MR"/>
      <sheetName val="โรงงาน"/>
      <sheetName val="สรุป (Temp)"/>
      <sheetName val="Revise_MR1"/>
      <sheetName val="สรุป_(Temp)1"/>
      <sheetName val="Revise_MR"/>
      <sheetName val="สรุป_(Temp)"/>
      <sheetName val="Factor F Data"/>
      <sheetName val="Main Sum (Hotel &amp; Residences)"/>
      <sheetName val="Revise_MR2"/>
      <sheetName val="DETAIL "/>
      <sheetName val="สรุป_(Temp)2"/>
      <sheetName val="SH-B"/>
      <sheetName val="SH-D"/>
      <sheetName val="SH-E"/>
      <sheetName val="SH-F"/>
      <sheetName val="SH-G"/>
      <sheetName val="SH-C"/>
      <sheetName val="Sheet1"/>
      <sheetName val="Main Summary"/>
      <sheetName val="Cover"/>
      <sheetName val="Factor_F_Data"/>
      <sheetName val="Main_Sum_(Hotel_&amp;_Residences)"/>
      <sheetName val="Mat"/>
      <sheetName val="Summary cal"/>
      <sheetName val="Revise_MR3"/>
      <sheetName val="วัดใต้"/>
      <sheetName val="data-Hilton"/>
      <sheetName val="Unit rate Architecture"/>
      <sheetName val="สรุป_(Temp)3"/>
      <sheetName val="Main_Sum_(Hotel_&amp;_Residences)1"/>
      <sheetName val="Factor_F_Data1"/>
      <sheetName val="DETAIL_"/>
      <sheetName val="Main_Summary"/>
      <sheetName val="Revise_MR4"/>
      <sheetName val="สรุป_(Temp)4"/>
      <sheetName val="Main_Sum_(Hotel_&amp;_Residences)2"/>
      <sheetName val="Factor_F_Data2"/>
      <sheetName val="DETAIL_1"/>
      <sheetName val="Main_Summary1"/>
      <sheetName val="Building 04"/>
      <sheetName val="Calc"/>
      <sheetName val=""/>
      <sheetName val="BQextra"/>
      <sheetName val="Revise_MR5"/>
      <sheetName val="สรุป_(Temp)5"/>
      <sheetName val="Factor_F_Data3"/>
      <sheetName val="Main_Sum_(Hotel_&amp;_Residences)3"/>
      <sheetName val="SH-A"/>
      <sheetName val="FR"/>
      <sheetName val="21"/>
      <sheetName val="sor"/>
      <sheetName val="A"/>
      <sheetName val="LEGEND"/>
      <sheetName val="Cal Fto"/>
      <sheetName val="factors"/>
      <sheetName val="งานระบบไฟฟ้าและสื่อสาร"/>
      <sheetName val="sheetNO"/>
      <sheetName val="Arch"/>
      <sheetName val="ID"/>
      <sheetName val="Bill summary of cost"/>
      <sheetName val="bar chart-rev"/>
      <sheetName val="G1"/>
      <sheetName val="แบบเดิม"/>
      <sheetName val="PL"/>
      <sheetName val="Summary_cal"/>
      <sheetName val="Note For COST 01-18-03"/>
      <sheetName val="ภูมิทัศน์"/>
      <sheetName val="Summary"/>
      <sheetName val="10 ข้อมูลวัสดุ-ค่าดำเนิน"/>
      <sheetName val="Grand Summary"/>
      <sheetName val="Sub Summary"/>
      <sheetName val="Prelim"/>
      <sheetName val="Hotel A type A"/>
      <sheetName val="Hotel A type B"/>
      <sheetName val="Hotel A type C"/>
      <sheetName val="Hotel B type B"/>
      <sheetName val="Hotel B type C"/>
      <sheetName val="Hote C. type C"/>
      <sheetName val="Hotel A suite"/>
      <sheetName val="Bar&amp;Resturant"/>
      <sheetName val="Gyp Pavilion"/>
      <sheetName val="Reception Pavilion"/>
      <sheetName val="WC. Reception"/>
      <sheetName val="Corridor Hote A."/>
      <sheetName val="Corridor Hote B."/>
      <sheetName val="Corridor Hote C."/>
      <sheetName val="040"/>
      <sheetName val="060"/>
      <sheetName val="Structure"/>
      <sheetName val="Detail(NOT USE)"/>
      <sheetName val="basic cost"/>
      <sheetName val="ราคาต่ำสุด-721"/>
      <sheetName val="rate"/>
      <sheetName val="#REF"/>
      <sheetName val="mechanical"/>
      <sheetName val="data"/>
      <sheetName val="Bldg"/>
      <sheetName val="Basic"/>
      <sheetName val="Bechtel Norms"/>
      <sheetName val="LB020A(月)"/>
      <sheetName val="san reduced 1"/>
      <sheetName val="Info"/>
      <sheetName val="Boq(1)"/>
      <sheetName val="BOX Cryostat Details"/>
      <sheetName val="Driver Linac Layout"/>
      <sheetName val="Inputs"/>
      <sheetName val="Magnet Details"/>
      <sheetName val="D.MAKAN"/>
      <sheetName val="DMD Office"/>
      <sheetName val="ADMIN OFFICE (2)"/>
      <sheetName val="Cost per SQM_M&amp;E"/>
      <sheetName val="S3 Architectural"/>
      <sheetName val="Sum_EMC"/>
      <sheetName val="ส่วนลดระบบไฟฟ้า"/>
      <sheetName val="44.cpf cs"/>
      <sheetName val="JUNE1"/>
      <sheetName val="ค่าวัสดุ"/>
      <sheetName val="Control"/>
      <sheetName val="CashFlow"/>
      <sheetName val="Discounted Cash Flow"/>
      <sheetName val="sheet12"/>
      <sheetName val="F-CON-002-3"/>
      <sheetName val="Letter"/>
      <sheetName val="Invoice"/>
      <sheetName val="SUM(DD)"/>
      <sheetName val="Prelim(DD)"/>
      <sheetName val="STR(DD)"/>
      <sheetName val="ARC(DD)"/>
      <sheetName val="EXT(DD)"/>
      <sheetName val="Store"/>
      <sheetName val="Quotation"/>
      <sheetName val="code"/>
      <sheetName val="NC"/>
      <sheetName val="FA-LISTING"/>
      <sheetName val="Revise_MR6"/>
      <sheetName val="สรุป_(Temp)6"/>
      <sheetName val="Main_Sum_(Hotel_&amp;_Residences)4"/>
      <sheetName val="Factor_F_Data4"/>
      <sheetName val="Main_Summary2"/>
      <sheetName val="DETAIL_2"/>
      <sheetName val="Summary_cal1"/>
      <sheetName val="Unit_rate_Architecture"/>
      <sheetName val="Building_04"/>
      <sheetName val="Cal_Fto"/>
      <sheetName val="Bill_summary_of_cost"/>
      <sheetName val="bar_chart-rev"/>
      <sheetName val="10_ข้อมูลวัสดุ-ค่าดำเนิน"/>
      <sheetName val="Grand_Summary"/>
      <sheetName val="Sub_Summary"/>
      <sheetName val="Hotel_A_type_A"/>
      <sheetName val="Hotel_A_type_B"/>
      <sheetName val="Hotel_A_type_C"/>
      <sheetName val="Hotel_B_type_B"/>
      <sheetName val="Hotel_B_type_C"/>
      <sheetName val="Hote_C__type_C"/>
      <sheetName val="Hotel_A_suite"/>
      <sheetName val="Gyp_Pavilion"/>
      <sheetName val="Reception_Pavilion"/>
      <sheetName val="WC__Reception"/>
      <sheetName val="Corridor_Hote_A_"/>
      <sheetName val="Corridor_Hote_B_"/>
      <sheetName val="Corridor_Hote_C_"/>
      <sheetName val="Detail(NOT_USE)"/>
      <sheetName val="basic_cost"/>
      <sheetName val="Bechtel_Norms"/>
      <sheetName val="Note_For_COST_01-18-03"/>
      <sheetName val="Revise_MR7"/>
      <sheetName val="สรุป_(Temp)7"/>
      <sheetName val="Main_Sum_(Hotel_&amp;_Residences)5"/>
      <sheetName val="Factor_F_Data5"/>
      <sheetName val="Main_Summary3"/>
      <sheetName val="DETAIL_3"/>
      <sheetName val="Summary_cal2"/>
      <sheetName val="Unit_rate_Architecture1"/>
      <sheetName val="Building_041"/>
      <sheetName val="Cal_Fto1"/>
      <sheetName val="Bill_summary_of_cost1"/>
      <sheetName val="bar_chart-rev1"/>
      <sheetName val="10_ข้อมูลวัสดุ-ค่าดำเนิน1"/>
      <sheetName val="Grand_Summary1"/>
      <sheetName val="Sub_Summary1"/>
      <sheetName val="Hotel_A_type_A1"/>
      <sheetName val="Hotel_A_type_B1"/>
      <sheetName val="Hotel_A_type_C1"/>
      <sheetName val="Hotel_B_type_B1"/>
      <sheetName val="Hotel_B_type_C1"/>
      <sheetName val="Hote_C__type_C1"/>
      <sheetName val="Hotel_A_suite1"/>
      <sheetName val="Gyp_Pavilion1"/>
      <sheetName val="Reception_Pavilion1"/>
      <sheetName val="WC__Reception1"/>
      <sheetName val="Corridor_Hote_A_1"/>
      <sheetName val="Corridor_Hote_B_1"/>
      <sheetName val="Corridor_Hote_C_1"/>
      <sheetName val="Detail(NOT_USE)1"/>
      <sheetName val="basic_cost1"/>
      <sheetName val="Bechtel_Norms1"/>
      <sheetName val="Note_For_COST_01-18-031"/>
      <sheetName val="Revise_MR8"/>
      <sheetName val="สรุป_(Temp)8"/>
      <sheetName val="Main_Sum_(Hotel_&amp;_Residences)6"/>
      <sheetName val="Factor_F_Data6"/>
      <sheetName val="Main_Summary4"/>
      <sheetName val="DETAIL_4"/>
      <sheetName val="Summary_cal3"/>
      <sheetName val="Unit_rate_Architecture2"/>
      <sheetName val="Building_042"/>
      <sheetName val="Cal_Fto2"/>
      <sheetName val="Bill_summary_of_cost2"/>
      <sheetName val="bar_chart-rev2"/>
      <sheetName val="10_ข้อมูลวัสดุ-ค่าดำเนิน2"/>
      <sheetName val="Grand_Summary2"/>
      <sheetName val="Sub_Summary2"/>
      <sheetName val="Hotel_A_type_A2"/>
      <sheetName val="Hotel_A_type_B2"/>
      <sheetName val="Hotel_A_type_C2"/>
      <sheetName val="Hotel_B_type_B2"/>
      <sheetName val="Hotel_B_type_C2"/>
      <sheetName val="Hote_C__type_C2"/>
      <sheetName val="Hotel_A_suite2"/>
      <sheetName val="Gyp_Pavilion2"/>
      <sheetName val="Reception_Pavilion2"/>
      <sheetName val="WC__Reception2"/>
      <sheetName val="Corridor_Hote_A_2"/>
      <sheetName val="Corridor_Hote_B_2"/>
      <sheetName val="Corridor_Hote_C_2"/>
      <sheetName val="Detail(NOT_USE)2"/>
      <sheetName val="basic_cost2"/>
      <sheetName val="Bechtel_Norms2"/>
      <sheetName val="Note_For_COST_01-18-032"/>
      <sheetName val="สรุปราคาค่าก่อสร้าง_EMC"/>
      <sheetName val="DataSoi18"/>
      <sheetName val="dataSoi11"/>
      <sheetName val="dataSoi16"/>
      <sheetName val="dataSoi24"/>
      <sheetName val="dataSoi24P"/>
      <sheetName val="dataSoi8"/>
      <sheetName val="Revised-ProformaSoi18"/>
      <sheetName val="Revised-ProformaSoi24P"/>
      <sheetName val="SumP&amp;L current Sites"/>
      <sheetName val="Revised-ProformaSoi11"/>
      <sheetName val="Revised_ProformaSoi16"/>
      <sheetName val="Revised-ProformaSoi24"/>
      <sheetName val="Revised_ProformaSoi8"/>
      <sheetName val="ประมาณการประตูหน้าต่าง "/>
      <sheetName val="P&amp;L"/>
      <sheetName val="1.0"/>
      <sheetName val="Cavity Inputs"/>
      <sheetName val="Architect"/>
      <sheetName val="san_reduced_1"/>
      <sheetName val="DMD_Office"/>
      <sheetName val="ADMIN_OFFICE_(2)"/>
      <sheetName val="Cost_per_SQM_M&amp;E"/>
      <sheetName val="S3_Architectural"/>
      <sheetName val="44_cpf_cs"/>
      <sheetName val="DEMOLITION"/>
      <sheetName val="BUR3-DrnRC"/>
      <sheetName val="BUR2-Ewk"/>
      <sheetName val="BUR5-Pile"/>
    </sheetNames>
    <sheetDataSet>
      <sheetData sheetId="0">
        <row r="10">
          <cell r="H10">
            <v>0</v>
          </cell>
          <cell r="R10">
            <v>0</v>
          </cell>
        </row>
        <row r="11">
          <cell r="R11">
            <v>0</v>
          </cell>
        </row>
        <row r="12">
          <cell r="R12">
            <v>453328</v>
          </cell>
        </row>
        <row r="13">
          <cell r="R13">
            <v>226672</v>
          </cell>
        </row>
        <row r="14">
          <cell r="R14">
            <v>80000</v>
          </cell>
        </row>
        <row r="15">
          <cell r="R15">
            <v>4000</v>
          </cell>
        </row>
        <row r="16">
          <cell r="R16">
            <v>155000</v>
          </cell>
        </row>
        <row r="17">
          <cell r="R17">
            <v>28000</v>
          </cell>
        </row>
        <row r="18">
          <cell r="R18">
            <v>50000</v>
          </cell>
        </row>
        <row r="19">
          <cell r="R19">
            <v>0</v>
          </cell>
        </row>
        <row r="20">
          <cell r="R20">
            <v>0</v>
          </cell>
        </row>
        <row r="21">
          <cell r="R21">
            <v>257350</v>
          </cell>
        </row>
        <row r="22">
          <cell r="R22">
            <v>0</v>
          </cell>
        </row>
        <row r="23">
          <cell r="R23">
            <v>0</v>
          </cell>
        </row>
        <row r="24">
          <cell r="R24">
            <v>185000</v>
          </cell>
        </row>
        <row r="25">
          <cell r="R25">
            <v>144000</v>
          </cell>
        </row>
        <row r="26">
          <cell r="R26">
            <v>320000</v>
          </cell>
        </row>
        <row r="27">
          <cell r="R27">
            <v>90800</v>
          </cell>
        </row>
        <row r="28">
          <cell r="R28">
            <v>169950</v>
          </cell>
        </row>
        <row r="29">
          <cell r="R29">
            <v>276500</v>
          </cell>
        </row>
        <row r="30">
          <cell r="R30">
            <v>400000</v>
          </cell>
        </row>
        <row r="31">
          <cell r="R31">
            <v>35000</v>
          </cell>
        </row>
        <row r="32">
          <cell r="R32">
            <v>0</v>
          </cell>
        </row>
        <row r="33">
          <cell r="R33">
            <v>260000</v>
          </cell>
        </row>
        <row r="34">
          <cell r="R34">
            <v>27420</v>
          </cell>
        </row>
        <row r="35">
          <cell r="R35">
            <v>475000</v>
          </cell>
        </row>
        <row r="36">
          <cell r="R36">
            <v>312000</v>
          </cell>
        </row>
        <row r="37">
          <cell r="R37">
            <v>0</v>
          </cell>
        </row>
        <row r="38">
          <cell r="R38">
            <v>0</v>
          </cell>
        </row>
        <row r="39">
          <cell r="R39">
            <v>45186.85</v>
          </cell>
        </row>
        <row r="40">
          <cell r="R40">
            <v>230785</v>
          </cell>
        </row>
        <row r="41">
          <cell r="R41">
            <v>277376.81</v>
          </cell>
        </row>
        <row r="42">
          <cell r="R42">
            <v>0</v>
          </cell>
        </row>
        <row r="43">
          <cell r="R43">
            <v>0</v>
          </cell>
        </row>
        <row r="44">
          <cell r="R44">
            <v>0</v>
          </cell>
        </row>
        <row r="45">
          <cell r="R45">
            <v>0</v>
          </cell>
        </row>
        <row r="46">
          <cell r="R46">
            <v>0</v>
          </cell>
        </row>
        <row r="47">
          <cell r="R47">
            <v>135184.24</v>
          </cell>
        </row>
        <row r="48">
          <cell r="R48">
            <v>51871.25</v>
          </cell>
        </row>
        <row r="49">
          <cell r="R49">
            <v>0</v>
          </cell>
        </row>
        <row r="50">
          <cell r="R50">
            <v>0</v>
          </cell>
        </row>
        <row r="51">
          <cell r="R51">
            <v>1500000</v>
          </cell>
        </row>
        <row r="52">
          <cell r="R52">
            <v>900000</v>
          </cell>
        </row>
        <row r="53">
          <cell r="R53">
            <v>375000</v>
          </cell>
        </row>
        <row r="54">
          <cell r="R54">
            <v>30000</v>
          </cell>
        </row>
        <row r="55">
          <cell r="R55">
            <v>0</v>
          </cell>
        </row>
        <row r="56">
          <cell r="R56">
            <v>72000</v>
          </cell>
        </row>
        <row r="57">
          <cell r="R57">
            <v>360000</v>
          </cell>
        </row>
        <row r="58">
          <cell r="R58">
            <v>116000</v>
          </cell>
        </row>
        <row r="59">
          <cell r="R59">
            <v>34000</v>
          </cell>
        </row>
        <row r="60">
          <cell r="R60">
            <v>0</v>
          </cell>
        </row>
        <row r="61">
          <cell r="R61">
            <v>166331.18</v>
          </cell>
        </row>
        <row r="62">
          <cell r="R62">
            <v>135000</v>
          </cell>
        </row>
        <row r="63">
          <cell r="R63">
            <v>50000</v>
          </cell>
        </row>
        <row r="64">
          <cell r="R64">
            <v>65000</v>
          </cell>
        </row>
        <row r="65">
          <cell r="R65">
            <v>5000</v>
          </cell>
        </row>
        <row r="66">
          <cell r="R66">
            <v>96000</v>
          </cell>
        </row>
        <row r="67">
          <cell r="R67">
            <v>98653.06</v>
          </cell>
        </row>
        <row r="68">
          <cell r="R68">
            <v>331200.03999999998</v>
          </cell>
        </row>
        <row r="69">
          <cell r="R69">
            <v>203880</v>
          </cell>
        </row>
        <row r="70">
          <cell r="R70">
            <v>407255</v>
          </cell>
        </row>
        <row r="71">
          <cell r="R71">
            <v>24000</v>
          </cell>
        </row>
        <row r="72">
          <cell r="R72">
            <v>0</v>
          </cell>
        </row>
        <row r="73">
          <cell r="R73">
            <v>0</v>
          </cell>
        </row>
        <row r="74">
          <cell r="R74">
            <v>0</v>
          </cell>
        </row>
        <row r="75">
          <cell r="R75">
            <v>24000</v>
          </cell>
        </row>
        <row r="76">
          <cell r="R76">
            <v>0</v>
          </cell>
        </row>
        <row r="77">
          <cell r="R77">
            <v>115000</v>
          </cell>
        </row>
        <row r="78">
          <cell r="R78">
            <v>0</v>
          </cell>
        </row>
        <row r="79">
          <cell r="R79">
            <v>0</v>
          </cell>
        </row>
        <row r="80">
          <cell r="R80">
            <v>77200</v>
          </cell>
        </row>
        <row r="81">
          <cell r="R81">
            <v>30000</v>
          </cell>
        </row>
        <row r="82">
          <cell r="R82">
            <v>40000</v>
          </cell>
        </row>
        <row r="83">
          <cell r="R83">
            <v>0</v>
          </cell>
        </row>
        <row r="84">
          <cell r="R84">
            <v>0</v>
          </cell>
        </row>
        <row r="85">
          <cell r="R85">
            <v>1500000</v>
          </cell>
        </row>
        <row r="86">
          <cell r="R86">
            <v>0</v>
          </cell>
        </row>
        <row r="87">
          <cell r="R87">
            <v>45000</v>
          </cell>
        </row>
        <row r="88">
          <cell r="R88">
            <v>149000</v>
          </cell>
        </row>
        <row r="89">
          <cell r="R89">
            <v>0</v>
          </cell>
        </row>
        <row r="90">
          <cell r="R90">
            <v>225994</v>
          </cell>
        </row>
        <row r="91">
          <cell r="R91">
            <v>78828.5</v>
          </cell>
        </row>
        <row r="92">
          <cell r="R92">
            <v>377317.5</v>
          </cell>
        </row>
        <row r="93">
          <cell r="R93">
            <v>66800</v>
          </cell>
        </row>
        <row r="94">
          <cell r="R94">
            <v>316600</v>
          </cell>
        </row>
        <row r="95">
          <cell r="R95">
            <v>0</v>
          </cell>
        </row>
        <row r="96">
          <cell r="R96">
            <v>70000</v>
          </cell>
        </row>
        <row r="97">
          <cell r="R97">
            <v>0</v>
          </cell>
        </row>
        <row r="98">
          <cell r="R98">
            <v>100000</v>
          </cell>
        </row>
        <row r="99">
          <cell r="R99">
            <v>10000</v>
          </cell>
        </row>
        <row r="100">
          <cell r="R100">
            <v>254220.56</v>
          </cell>
        </row>
        <row r="101">
          <cell r="R101">
            <v>0</v>
          </cell>
        </row>
        <row r="102">
          <cell r="R102">
            <v>0</v>
          </cell>
        </row>
        <row r="103">
          <cell r="R103">
            <v>0</v>
          </cell>
        </row>
        <row r="104">
          <cell r="R104">
            <v>0</v>
          </cell>
        </row>
        <row r="105">
          <cell r="R105">
            <v>100000</v>
          </cell>
        </row>
        <row r="106">
          <cell r="R106">
            <v>0</v>
          </cell>
        </row>
        <row r="107">
          <cell r="R107">
            <v>0</v>
          </cell>
        </row>
        <row r="108">
          <cell r="R108">
            <v>2337000</v>
          </cell>
        </row>
        <row r="109">
          <cell r="R109">
            <v>0</v>
          </cell>
        </row>
        <row r="110">
          <cell r="R110">
            <v>60000</v>
          </cell>
        </row>
        <row r="111">
          <cell r="R111">
            <v>0</v>
          </cell>
        </row>
        <row r="112">
          <cell r="R112">
            <v>19360</v>
          </cell>
        </row>
        <row r="113">
          <cell r="R113">
            <v>1698663.86</v>
          </cell>
        </row>
        <row r="114">
          <cell r="R114">
            <v>1233526.1399999999</v>
          </cell>
        </row>
        <row r="115">
          <cell r="R115">
            <v>0</v>
          </cell>
        </row>
        <row r="116">
          <cell r="R116">
            <v>1756442.28</v>
          </cell>
        </row>
        <row r="117">
          <cell r="R117">
            <v>382745.7</v>
          </cell>
        </row>
        <row r="118">
          <cell r="R118">
            <v>0</v>
          </cell>
        </row>
        <row r="119">
          <cell r="R119">
            <v>0</v>
          </cell>
        </row>
        <row r="120">
          <cell r="R120">
            <v>0</v>
          </cell>
        </row>
        <row r="121">
          <cell r="R121">
            <v>219827</v>
          </cell>
        </row>
        <row r="122">
          <cell r="R122">
            <v>351000</v>
          </cell>
        </row>
        <row r="123">
          <cell r="R123">
            <v>540000</v>
          </cell>
        </row>
        <row r="124">
          <cell r="R124">
            <v>52500</v>
          </cell>
        </row>
        <row r="125">
          <cell r="R125">
            <v>0</v>
          </cell>
        </row>
        <row r="126">
          <cell r="R126">
            <v>129683.97</v>
          </cell>
        </row>
        <row r="127">
          <cell r="R127">
            <v>0</v>
          </cell>
        </row>
        <row r="128">
          <cell r="R128">
            <v>0</v>
          </cell>
        </row>
        <row r="129">
          <cell r="R129">
            <v>0</v>
          </cell>
        </row>
        <row r="130">
          <cell r="R130">
            <v>112000</v>
          </cell>
        </row>
        <row r="131">
          <cell r="R131">
            <v>0</v>
          </cell>
        </row>
        <row r="132">
          <cell r="R132">
            <v>42704.4</v>
          </cell>
        </row>
        <row r="133">
          <cell r="R133">
            <v>123601.44</v>
          </cell>
        </row>
        <row r="134">
          <cell r="R134">
            <v>131668.26</v>
          </cell>
        </row>
        <row r="135">
          <cell r="R135">
            <v>0</v>
          </cell>
        </row>
        <row r="136">
          <cell r="R136">
            <v>115943.45999999999</v>
          </cell>
        </row>
        <row r="137">
          <cell r="R137">
            <v>0</v>
          </cell>
        </row>
        <row r="138">
          <cell r="R138">
            <v>0</v>
          </cell>
        </row>
        <row r="139">
          <cell r="R139">
            <v>503339.4</v>
          </cell>
        </row>
        <row r="140">
          <cell r="R140">
            <v>408560.84</v>
          </cell>
        </row>
        <row r="141">
          <cell r="R141">
            <v>454249.28</v>
          </cell>
        </row>
        <row r="142">
          <cell r="R142">
            <v>20026.759999999998</v>
          </cell>
        </row>
        <row r="143">
          <cell r="R143">
            <v>0</v>
          </cell>
        </row>
        <row r="144">
          <cell r="R144">
            <v>113399.57</v>
          </cell>
        </row>
        <row r="145">
          <cell r="R145">
            <v>0</v>
          </cell>
        </row>
        <row r="146">
          <cell r="R146">
            <v>0</v>
          </cell>
        </row>
        <row r="147">
          <cell r="R147">
            <v>0</v>
          </cell>
        </row>
        <row r="148">
          <cell r="R148">
            <v>0</v>
          </cell>
        </row>
        <row r="149">
          <cell r="R149">
            <v>313475</v>
          </cell>
        </row>
        <row r="150">
          <cell r="R150">
            <v>19415</v>
          </cell>
        </row>
        <row r="151">
          <cell r="R151">
            <v>1898.4</v>
          </cell>
        </row>
        <row r="152">
          <cell r="R152">
            <v>197000</v>
          </cell>
        </row>
        <row r="153">
          <cell r="R153">
            <v>11476.36</v>
          </cell>
        </row>
        <row r="154">
          <cell r="R154">
            <v>0</v>
          </cell>
        </row>
        <row r="155">
          <cell r="R155">
            <v>10954.44</v>
          </cell>
        </row>
        <row r="156">
          <cell r="R156">
            <v>275000</v>
          </cell>
        </row>
        <row r="157">
          <cell r="R157">
            <v>9253.44</v>
          </cell>
        </row>
        <row r="158">
          <cell r="R158">
            <v>43560</v>
          </cell>
        </row>
        <row r="159">
          <cell r="R159">
            <v>0</v>
          </cell>
        </row>
        <row r="160">
          <cell r="R160">
            <v>216320</v>
          </cell>
        </row>
        <row r="161">
          <cell r="R161">
            <v>52800</v>
          </cell>
        </row>
        <row r="162">
          <cell r="R162">
            <v>16800</v>
          </cell>
        </row>
        <row r="163">
          <cell r="R163">
            <v>16800</v>
          </cell>
        </row>
        <row r="164">
          <cell r="R164">
            <v>1800</v>
          </cell>
        </row>
        <row r="165">
          <cell r="R165">
            <v>1800</v>
          </cell>
        </row>
        <row r="166">
          <cell r="R166">
            <v>4994.72</v>
          </cell>
        </row>
        <row r="167">
          <cell r="R167">
            <v>5165.84</v>
          </cell>
        </row>
        <row r="168">
          <cell r="R168">
            <v>1272.5999999999999</v>
          </cell>
        </row>
        <row r="169">
          <cell r="R169">
            <v>0</v>
          </cell>
        </row>
        <row r="170">
          <cell r="R170">
            <v>1516602.5</v>
          </cell>
        </row>
        <row r="171">
          <cell r="R171">
            <v>173326</v>
          </cell>
        </row>
        <row r="172">
          <cell r="R172">
            <v>0</v>
          </cell>
        </row>
        <row r="173">
          <cell r="R173">
            <v>3193794.2</v>
          </cell>
        </row>
        <row r="174">
          <cell r="R174">
            <v>10200</v>
          </cell>
        </row>
        <row r="175">
          <cell r="R175">
            <v>262525.8</v>
          </cell>
        </row>
        <row r="176">
          <cell r="R176">
            <v>0</v>
          </cell>
        </row>
        <row r="177">
          <cell r="R177">
            <v>1736000</v>
          </cell>
        </row>
        <row r="178">
          <cell r="R178">
            <v>0</v>
          </cell>
        </row>
        <row r="179">
          <cell r="R179">
            <v>0</v>
          </cell>
        </row>
        <row r="180">
          <cell r="R180">
            <v>603000</v>
          </cell>
        </row>
        <row r="181">
          <cell r="R181">
            <v>63000</v>
          </cell>
        </row>
        <row r="182">
          <cell r="R182">
            <v>65700</v>
          </cell>
        </row>
        <row r="183">
          <cell r="R183">
            <v>9000</v>
          </cell>
        </row>
        <row r="184">
          <cell r="R184">
            <v>0</v>
          </cell>
        </row>
        <row r="185">
          <cell r="R185">
            <v>435000</v>
          </cell>
        </row>
        <row r="186">
          <cell r="R186">
            <v>375000</v>
          </cell>
        </row>
        <row r="187">
          <cell r="R187">
            <v>240000</v>
          </cell>
        </row>
        <row r="188">
          <cell r="R188">
            <v>0</v>
          </cell>
        </row>
        <row r="189">
          <cell r="R189">
            <v>1097250</v>
          </cell>
        </row>
        <row r="190">
          <cell r="R190">
            <v>37100</v>
          </cell>
        </row>
        <row r="191">
          <cell r="R191">
            <v>612250</v>
          </cell>
        </row>
        <row r="192">
          <cell r="R192">
            <v>51360</v>
          </cell>
        </row>
        <row r="193">
          <cell r="R193">
            <v>18000</v>
          </cell>
        </row>
        <row r="194">
          <cell r="R194">
            <v>48000</v>
          </cell>
        </row>
        <row r="195">
          <cell r="R195">
            <v>0</v>
          </cell>
        </row>
        <row r="196">
          <cell r="R196">
            <v>1700000</v>
          </cell>
        </row>
        <row r="197">
          <cell r="R197">
            <v>0</v>
          </cell>
        </row>
        <row r="198">
          <cell r="R198">
            <v>0</v>
          </cell>
        </row>
        <row r="199">
          <cell r="R199">
            <v>0</v>
          </cell>
        </row>
        <row r="200">
          <cell r="R200">
            <v>0</v>
          </cell>
        </row>
        <row r="201">
          <cell r="R201">
            <v>0</v>
          </cell>
        </row>
        <row r="202">
          <cell r="R202">
            <v>0</v>
          </cell>
        </row>
        <row r="203">
          <cell r="R203">
            <v>0</v>
          </cell>
        </row>
        <row r="204">
          <cell r="R204">
            <v>0</v>
          </cell>
        </row>
        <row r="205">
          <cell r="R205">
            <v>979072.5</v>
          </cell>
        </row>
        <row r="206">
          <cell r="R206">
            <v>0</v>
          </cell>
        </row>
        <row r="207">
          <cell r="R207">
            <v>150000</v>
          </cell>
        </row>
        <row r="208">
          <cell r="R208">
            <v>104500</v>
          </cell>
        </row>
        <row r="209">
          <cell r="R209">
            <v>50000</v>
          </cell>
        </row>
        <row r="210">
          <cell r="R210">
            <v>200000</v>
          </cell>
        </row>
        <row r="211">
          <cell r="R211">
            <v>0</v>
          </cell>
        </row>
        <row r="212">
          <cell r="R212">
            <v>883050</v>
          </cell>
        </row>
        <row r="213">
          <cell r="R213">
            <v>436800</v>
          </cell>
        </row>
        <row r="214">
          <cell r="R214">
            <v>438700</v>
          </cell>
        </row>
        <row r="215">
          <cell r="R215">
            <v>126000</v>
          </cell>
        </row>
        <row r="216">
          <cell r="R216">
            <v>0</v>
          </cell>
        </row>
        <row r="217">
          <cell r="R217">
            <v>0</v>
          </cell>
        </row>
        <row r="218">
          <cell r="R218">
            <v>693500</v>
          </cell>
        </row>
        <row r="219">
          <cell r="R219">
            <v>0</v>
          </cell>
        </row>
        <row r="220">
          <cell r="R220">
            <v>595314.9</v>
          </cell>
        </row>
        <row r="221">
          <cell r="R221">
            <v>480000</v>
          </cell>
        </row>
        <row r="222">
          <cell r="R222">
            <v>90000</v>
          </cell>
        </row>
        <row r="223">
          <cell r="R223">
            <v>682360</v>
          </cell>
        </row>
        <row r="224">
          <cell r="R224">
            <v>333216</v>
          </cell>
        </row>
        <row r="225">
          <cell r="R225">
            <v>0</v>
          </cell>
        </row>
        <row r="226">
          <cell r="R226">
            <v>1076280</v>
          </cell>
        </row>
        <row r="227">
          <cell r="R227">
            <v>828600</v>
          </cell>
        </row>
        <row r="228">
          <cell r="R228">
            <v>55440</v>
          </cell>
        </row>
        <row r="229">
          <cell r="R229">
            <v>183468.75</v>
          </cell>
        </row>
        <row r="230">
          <cell r="R230">
            <v>4637.5</v>
          </cell>
        </row>
        <row r="231">
          <cell r="R231">
            <v>120125</v>
          </cell>
        </row>
        <row r="232">
          <cell r="R232">
            <v>3600</v>
          </cell>
        </row>
        <row r="233">
          <cell r="R233">
            <v>9309</v>
          </cell>
        </row>
        <row r="234">
          <cell r="R234">
            <v>164550</v>
          </cell>
        </row>
        <row r="235">
          <cell r="R235">
            <v>332365</v>
          </cell>
        </row>
        <row r="236">
          <cell r="R236">
            <v>167505</v>
          </cell>
        </row>
        <row r="237">
          <cell r="R237">
            <v>80000</v>
          </cell>
        </row>
        <row r="238">
          <cell r="R238">
            <v>0</v>
          </cell>
        </row>
        <row r="239">
          <cell r="R239">
            <v>0</v>
          </cell>
        </row>
        <row r="240">
          <cell r="R240">
            <v>0</v>
          </cell>
        </row>
        <row r="241">
          <cell r="R241">
            <v>595314.9</v>
          </cell>
        </row>
        <row r="242">
          <cell r="R242">
            <v>480000</v>
          </cell>
        </row>
        <row r="243">
          <cell r="R243">
            <v>90000</v>
          </cell>
        </row>
        <row r="244">
          <cell r="R244">
            <v>682360</v>
          </cell>
        </row>
        <row r="245">
          <cell r="R245">
            <v>323343</v>
          </cell>
        </row>
        <row r="246">
          <cell r="R246">
            <v>0</v>
          </cell>
        </row>
        <row r="247">
          <cell r="R247">
            <v>55440</v>
          </cell>
        </row>
        <row r="248">
          <cell r="R248">
            <v>183468.75</v>
          </cell>
        </row>
        <row r="249">
          <cell r="R249">
            <v>4637.5</v>
          </cell>
        </row>
        <row r="250">
          <cell r="R250">
            <v>120125</v>
          </cell>
        </row>
        <row r="251">
          <cell r="R251">
            <v>3600</v>
          </cell>
        </row>
        <row r="252">
          <cell r="R252">
            <v>9052</v>
          </cell>
        </row>
        <row r="253">
          <cell r="R253">
            <v>0</v>
          </cell>
        </row>
        <row r="254">
          <cell r="R254">
            <v>294000</v>
          </cell>
        </row>
        <row r="255">
          <cell r="R255">
            <v>0</v>
          </cell>
        </row>
        <row r="256">
          <cell r="R256">
            <v>296000</v>
          </cell>
        </row>
        <row r="257">
          <cell r="R257">
            <v>88000</v>
          </cell>
        </row>
        <row r="258">
          <cell r="R258">
            <v>0</v>
          </cell>
        </row>
        <row r="259">
          <cell r="R259">
            <v>200000</v>
          </cell>
        </row>
        <row r="260">
          <cell r="R260">
            <v>0</v>
          </cell>
        </row>
        <row r="261">
          <cell r="R261">
            <v>0</v>
          </cell>
        </row>
        <row r="262">
          <cell r="R262">
            <v>0</v>
          </cell>
        </row>
        <row r="263">
          <cell r="R263">
            <v>100000</v>
          </cell>
        </row>
        <row r="264">
          <cell r="R264">
            <v>0</v>
          </cell>
        </row>
        <row r="265">
          <cell r="R265">
            <v>0</v>
          </cell>
        </row>
        <row r="266">
          <cell r="R266">
            <v>6905493.7300000004</v>
          </cell>
        </row>
        <row r="267">
          <cell r="R267">
            <v>469214.63</v>
          </cell>
        </row>
        <row r="268">
          <cell r="R268">
            <v>62851</v>
          </cell>
        </row>
        <row r="269">
          <cell r="R269">
            <v>57944.9</v>
          </cell>
        </row>
        <row r="270">
          <cell r="R270">
            <v>9000</v>
          </cell>
        </row>
        <row r="271">
          <cell r="R271">
            <v>0</v>
          </cell>
        </row>
        <row r="272">
          <cell r="R272">
            <v>293898.84999999998</v>
          </cell>
        </row>
        <row r="273">
          <cell r="R273">
            <v>2605000</v>
          </cell>
        </row>
        <row r="274">
          <cell r="R274">
            <v>0</v>
          </cell>
        </row>
        <row r="275">
          <cell r="R275">
            <v>562073</v>
          </cell>
        </row>
        <row r="276">
          <cell r="R276">
            <v>1124146</v>
          </cell>
        </row>
        <row r="277">
          <cell r="R277">
            <v>0</v>
          </cell>
        </row>
        <row r="278">
          <cell r="R278">
            <v>2923342.89</v>
          </cell>
        </row>
        <row r="279">
          <cell r="R279">
            <v>236451.09000000003</v>
          </cell>
        </row>
        <row r="280">
          <cell r="R280">
            <v>46076.993999999992</v>
          </cell>
        </row>
        <row r="281">
          <cell r="R281">
            <v>0</v>
          </cell>
        </row>
        <row r="282">
          <cell r="R282">
            <v>142800</v>
          </cell>
        </row>
        <row r="283">
          <cell r="R283">
            <v>0</v>
          </cell>
        </row>
        <row r="284">
          <cell r="R284">
            <v>0</v>
          </cell>
        </row>
        <row r="285">
          <cell r="R285">
            <v>0</v>
          </cell>
        </row>
        <row r="286">
          <cell r="R286">
            <v>250000</v>
          </cell>
        </row>
        <row r="287">
          <cell r="R287">
            <v>0</v>
          </cell>
        </row>
        <row r="288">
          <cell r="R288">
            <v>0</v>
          </cell>
        </row>
        <row r="289">
          <cell r="R289">
            <v>1383200</v>
          </cell>
        </row>
        <row r="290">
          <cell r="R290">
            <v>0</v>
          </cell>
        </row>
        <row r="291">
          <cell r="R291">
            <v>60000</v>
          </cell>
        </row>
        <row r="292">
          <cell r="R292">
            <v>0</v>
          </cell>
        </row>
        <row r="293">
          <cell r="R293">
            <v>14520</v>
          </cell>
        </row>
        <row r="294">
          <cell r="R294">
            <v>220755.30000000005</v>
          </cell>
        </row>
        <row r="295">
          <cell r="R295">
            <v>1190736.96</v>
          </cell>
        </row>
        <row r="296">
          <cell r="R296">
            <v>619790.85999999987</v>
          </cell>
        </row>
        <row r="297">
          <cell r="R297">
            <v>507718.06</v>
          </cell>
        </row>
        <row r="298">
          <cell r="R298">
            <v>0</v>
          </cell>
        </row>
        <row r="299">
          <cell r="R299">
            <v>1463701.9</v>
          </cell>
        </row>
        <row r="300">
          <cell r="R300">
            <v>382745.7</v>
          </cell>
        </row>
        <row r="301">
          <cell r="R301">
            <v>0</v>
          </cell>
        </row>
        <row r="302">
          <cell r="R302">
            <v>0</v>
          </cell>
        </row>
        <row r="303">
          <cell r="R303">
            <v>0</v>
          </cell>
        </row>
        <row r="304">
          <cell r="R304">
            <v>317184</v>
          </cell>
        </row>
        <row r="305">
          <cell r="R305">
            <v>0</v>
          </cell>
        </row>
        <row r="306">
          <cell r="R306">
            <v>0</v>
          </cell>
        </row>
        <row r="307">
          <cell r="R307">
            <v>98749.95</v>
          </cell>
        </row>
        <row r="308">
          <cell r="R308">
            <v>0</v>
          </cell>
        </row>
        <row r="309">
          <cell r="R309">
            <v>0</v>
          </cell>
        </row>
        <row r="310">
          <cell r="R310">
            <v>0</v>
          </cell>
        </row>
        <row r="311">
          <cell r="R311">
            <v>72000</v>
          </cell>
        </row>
        <row r="312">
          <cell r="R312">
            <v>0</v>
          </cell>
        </row>
        <row r="313">
          <cell r="R313">
            <v>52713.63</v>
          </cell>
        </row>
        <row r="314">
          <cell r="R314">
            <v>52619.4</v>
          </cell>
        </row>
        <row r="315">
          <cell r="R315">
            <v>328798.74</v>
          </cell>
        </row>
        <row r="316">
          <cell r="R316">
            <v>198529.02</v>
          </cell>
        </row>
        <row r="317">
          <cell r="R317">
            <v>0</v>
          </cell>
        </row>
        <row r="318">
          <cell r="R318">
            <v>402700.14</v>
          </cell>
        </row>
        <row r="319">
          <cell r="R319">
            <v>0</v>
          </cell>
        </row>
        <row r="320">
          <cell r="R320">
            <v>0</v>
          </cell>
        </row>
        <row r="321">
          <cell r="R321">
            <v>304057.59999999998</v>
          </cell>
        </row>
        <row r="322">
          <cell r="R322">
            <v>361320.16</v>
          </cell>
        </row>
        <row r="323">
          <cell r="R323">
            <v>14868.54</v>
          </cell>
        </row>
        <row r="324">
          <cell r="R324">
            <v>349640</v>
          </cell>
        </row>
        <row r="325">
          <cell r="R325">
            <v>0</v>
          </cell>
        </row>
        <row r="326">
          <cell r="R326">
            <v>93438.33</v>
          </cell>
        </row>
        <row r="327">
          <cell r="R327">
            <v>0</v>
          </cell>
        </row>
        <row r="328">
          <cell r="R328">
            <v>0</v>
          </cell>
        </row>
        <row r="329">
          <cell r="R329">
            <v>0</v>
          </cell>
        </row>
        <row r="330">
          <cell r="R330">
            <v>0</v>
          </cell>
        </row>
        <row r="331">
          <cell r="R331">
            <v>27640</v>
          </cell>
        </row>
        <row r="332">
          <cell r="R332">
            <v>16607.5</v>
          </cell>
        </row>
        <row r="333">
          <cell r="R333">
            <v>4442.66</v>
          </cell>
        </row>
        <row r="334">
          <cell r="R334">
            <v>0</v>
          </cell>
        </row>
        <row r="335">
          <cell r="R335">
            <v>9389.52</v>
          </cell>
        </row>
        <row r="336">
          <cell r="R336">
            <v>240000</v>
          </cell>
        </row>
        <row r="337">
          <cell r="R337">
            <v>6283.2</v>
          </cell>
        </row>
        <row r="338">
          <cell r="R338">
            <v>39600</v>
          </cell>
        </row>
        <row r="339">
          <cell r="R339">
            <v>0</v>
          </cell>
        </row>
        <row r="340">
          <cell r="R340">
            <v>188000</v>
          </cell>
        </row>
        <row r="341">
          <cell r="R341">
            <v>30000</v>
          </cell>
        </row>
        <row r="342">
          <cell r="R342">
            <v>14400</v>
          </cell>
        </row>
        <row r="343">
          <cell r="R343">
            <v>14400</v>
          </cell>
        </row>
        <row r="344">
          <cell r="R344">
            <v>1500</v>
          </cell>
        </row>
        <row r="345">
          <cell r="R345">
            <v>1500</v>
          </cell>
        </row>
        <row r="346">
          <cell r="R346">
            <v>4269.68</v>
          </cell>
        </row>
        <row r="347">
          <cell r="R347">
            <v>4415.96</v>
          </cell>
        </row>
        <row r="348">
          <cell r="R348">
            <v>848.4</v>
          </cell>
        </row>
        <row r="349">
          <cell r="R349">
            <v>0</v>
          </cell>
        </row>
        <row r="350">
          <cell r="R350">
            <v>980490</v>
          </cell>
        </row>
        <row r="351">
          <cell r="R351">
            <v>112056</v>
          </cell>
        </row>
        <row r="352">
          <cell r="R352">
            <v>0</v>
          </cell>
        </row>
        <row r="353">
          <cell r="R353">
            <v>2241120</v>
          </cell>
        </row>
        <row r="354">
          <cell r="R354">
            <v>0</v>
          </cell>
        </row>
        <row r="355">
          <cell r="R355">
            <v>1120000</v>
          </cell>
        </row>
        <row r="356">
          <cell r="R356">
            <v>0</v>
          </cell>
        </row>
        <row r="357">
          <cell r="R357">
            <v>0</v>
          </cell>
        </row>
        <row r="358">
          <cell r="R358">
            <v>377468</v>
          </cell>
        </row>
        <row r="359">
          <cell r="R359">
            <v>158932</v>
          </cell>
        </row>
        <row r="360">
          <cell r="R360">
            <v>12600</v>
          </cell>
        </row>
        <row r="361">
          <cell r="R361">
            <v>36000</v>
          </cell>
        </row>
        <row r="362">
          <cell r="R362">
            <v>35100</v>
          </cell>
        </row>
        <row r="363">
          <cell r="R363">
            <v>992000</v>
          </cell>
        </row>
        <row r="364">
          <cell r="R364">
            <v>0</v>
          </cell>
        </row>
        <row r="365">
          <cell r="R365">
            <v>958312.5</v>
          </cell>
        </row>
        <row r="366">
          <cell r="R366">
            <v>32462.5</v>
          </cell>
        </row>
        <row r="367">
          <cell r="R367">
            <v>534750</v>
          </cell>
        </row>
        <row r="368">
          <cell r="R368">
            <v>44940</v>
          </cell>
        </row>
        <row r="369">
          <cell r="R369">
            <v>16200</v>
          </cell>
        </row>
        <row r="370">
          <cell r="R370">
            <v>42000</v>
          </cell>
        </row>
        <row r="371">
          <cell r="R371">
            <v>0</v>
          </cell>
        </row>
        <row r="372">
          <cell r="R372">
            <v>1360000</v>
          </cell>
        </row>
        <row r="373">
          <cell r="R373">
            <v>0</v>
          </cell>
        </row>
        <row r="374">
          <cell r="R374">
            <v>0</v>
          </cell>
        </row>
        <row r="375">
          <cell r="R375">
            <v>0</v>
          </cell>
        </row>
        <row r="376">
          <cell r="R376">
            <v>0</v>
          </cell>
        </row>
        <row r="377">
          <cell r="R377">
            <v>0</v>
          </cell>
        </row>
        <row r="378">
          <cell r="R378">
            <v>0</v>
          </cell>
        </row>
        <row r="379">
          <cell r="R379">
            <v>0</v>
          </cell>
        </row>
        <row r="380">
          <cell r="R380">
            <v>0</v>
          </cell>
        </row>
        <row r="381">
          <cell r="R381">
            <v>420210</v>
          </cell>
        </row>
        <row r="382">
          <cell r="R382">
            <v>0</v>
          </cell>
        </row>
        <row r="383">
          <cell r="R383">
            <v>150000</v>
          </cell>
        </row>
        <row r="384">
          <cell r="R384">
            <v>95000</v>
          </cell>
        </row>
        <row r="385">
          <cell r="R385">
            <v>50000</v>
          </cell>
        </row>
        <row r="386">
          <cell r="R386">
            <v>200000</v>
          </cell>
        </row>
        <row r="387">
          <cell r="R387">
            <v>0</v>
          </cell>
        </row>
        <row r="388">
          <cell r="R388">
            <v>725550</v>
          </cell>
        </row>
        <row r="389">
          <cell r="R389">
            <v>387600</v>
          </cell>
        </row>
        <row r="390">
          <cell r="R390">
            <v>266700</v>
          </cell>
        </row>
        <row r="391">
          <cell r="R391">
            <v>126000</v>
          </cell>
        </row>
        <row r="392">
          <cell r="R392">
            <v>0</v>
          </cell>
        </row>
        <row r="393">
          <cell r="R393">
            <v>0</v>
          </cell>
        </row>
        <row r="394">
          <cell r="R394">
            <v>283100</v>
          </cell>
        </row>
        <row r="395">
          <cell r="R395">
            <v>0</v>
          </cell>
        </row>
        <row r="396">
          <cell r="R396">
            <v>449416.79</v>
          </cell>
        </row>
        <row r="397">
          <cell r="R397">
            <v>320000</v>
          </cell>
        </row>
        <row r="398">
          <cell r="R398">
            <v>90000</v>
          </cell>
        </row>
        <row r="399">
          <cell r="R399">
            <v>376541</v>
          </cell>
        </row>
        <row r="400">
          <cell r="R400">
            <v>146160</v>
          </cell>
        </row>
        <row r="401">
          <cell r="R401">
            <v>0</v>
          </cell>
        </row>
        <row r="402">
          <cell r="R402">
            <v>556000</v>
          </cell>
        </row>
        <row r="403">
          <cell r="R403">
            <v>26880</v>
          </cell>
        </row>
        <row r="404">
          <cell r="R404">
            <v>106875</v>
          </cell>
        </row>
        <row r="405">
          <cell r="R405">
            <v>4637.5</v>
          </cell>
        </row>
        <row r="406">
          <cell r="R406">
            <v>77500</v>
          </cell>
        </row>
        <row r="407">
          <cell r="R407">
            <v>1800</v>
          </cell>
        </row>
        <row r="408">
          <cell r="R408">
            <v>5136</v>
          </cell>
        </row>
        <row r="409">
          <cell r="R409">
            <v>121800</v>
          </cell>
        </row>
        <row r="410">
          <cell r="R410">
            <v>149940</v>
          </cell>
        </row>
        <row r="411">
          <cell r="R411">
            <v>0</v>
          </cell>
        </row>
        <row r="412">
          <cell r="R412">
            <v>0</v>
          </cell>
        </row>
        <row r="413">
          <cell r="R413">
            <v>0</v>
          </cell>
        </row>
        <row r="414">
          <cell r="R414">
            <v>0</v>
          </cell>
        </row>
        <row r="415">
          <cell r="R415">
            <v>194743.33</v>
          </cell>
        </row>
        <row r="416">
          <cell r="R416">
            <v>80000</v>
          </cell>
        </row>
        <row r="417">
          <cell r="R417">
            <v>90000</v>
          </cell>
        </row>
        <row r="418">
          <cell r="R418">
            <v>176804</v>
          </cell>
        </row>
        <row r="419">
          <cell r="R419">
            <v>36540</v>
          </cell>
        </row>
        <row r="420">
          <cell r="R420">
            <v>0</v>
          </cell>
        </row>
        <row r="421">
          <cell r="R421">
            <v>6720</v>
          </cell>
        </row>
        <row r="422">
          <cell r="R422">
            <v>28500</v>
          </cell>
        </row>
        <row r="423">
          <cell r="R423">
            <v>0</v>
          </cell>
        </row>
        <row r="424">
          <cell r="R424">
            <v>15500</v>
          </cell>
        </row>
        <row r="425">
          <cell r="R425">
            <v>900</v>
          </cell>
        </row>
        <row r="426">
          <cell r="R426">
            <v>1284</v>
          </cell>
        </row>
        <row r="427">
          <cell r="R427">
            <v>0</v>
          </cell>
        </row>
        <row r="428">
          <cell r="R428">
            <v>117600</v>
          </cell>
        </row>
        <row r="429">
          <cell r="R429">
            <v>0</v>
          </cell>
        </row>
        <row r="430">
          <cell r="R430">
            <v>1311907</v>
          </cell>
        </row>
        <row r="431">
          <cell r="R431">
            <v>203093</v>
          </cell>
        </row>
        <row r="432">
          <cell r="R432">
            <v>0</v>
          </cell>
        </row>
        <row r="433">
          <cell r="R433">
            <v>200000</v>
          </cell>
        </row>
        <row r="434">
          <cell r="R434">
            <v>0</v>
          </cell>
        </row>
        <row r="435">
          <cell r="R435">
            <v>0</v>
          </cell>
        </row>
        <row r="436">
          <cell r="R436">
            <v>0</v>
          </cell>
        </row>
        <row r="437">
          <cell r="R437">
            <v>100000</v>
          </cell>
        </row>
        <row r="438">
          <cell r="R438">
            <v>0</v>
          </cell>
        </row>
        <row r="439">
          <cell r="R439">
            <v>7134982.6600000001</v>
          </cell>
        </row>
        <row r="440">
          <cell r="R440">
            <v>539437.5</v>
          </cell>
        </row>
        <row r="441">
          <cell r="R441">
            <v>1000.01</v>
          </cell>
        </row>
        <row r="442">
          <cell r="R442">
            <v>30000</v>
          </cell>
        </row>
        <row r="443">
          <cell r="R443">
            <v>30635.4</v>
          </cell>
        </row>
        <row r="444">
          <cell r="R444">
            <v>19450</v>
          </cell>
        </row>
        <row r="445">
          <cell r="R445">
            <v>165693.57</v>
          </cell>
        </row>
        <row r="446">
          <cell r="R446">
            <v>0</v>
          </cell>
        </row>
        <row r="447">
          <cell r="R447">
            <v>354833.4</v>
          </cell>
        </row>
        <row r="448">
          <cell r="R448">
            <v>1947384.6</v>
          </cell>
        </row>
        <row r="449">
          <cell r="R449">
            <v>221982</v>
          </cell>
        </row>
        <row r="450">
          <cell r="R450">
            <v>0</v>
          </cell>
        </row>
        <row r="451">
          <cell r="R451">
            <v>430030</v>
          </cell>
        </row>
        <row r="452">
          <cell r="R452">
            <v>860060</v>
          </cell>
        </row>
        <row r="453">
          <cell r="R453">
            <v>0</v>
          </cell>
        </row>
        <row r="454">
          <cell r="R454">
            <v>2021664.96</v>
          </cell>
        </row>
        <row r="455">
          <cell r="R455">
            <v>167906.77000000002</v>
          </cell>
        </row>
        <row r="456">
          <cell r="R456">
            <v>26838.240000000002</v>
          </cell>
        </row>
        <row r="457">
          <cell r="R457">
            <v>92060</v>
          </cell>
        </row>
        <row r="458">
          <cell r="R458">
            <v>0</v>
          </cell>
        </row>
        <row r="459">
          <cell r="R459">
            <v>0</v>
          </cell>
        </row>
        <row r="460">
          <cell r="R460">
            <v>0</v>
          </cell>
        </row>
        <row r="461">
          <cell r="R461">
            <v>150000</v>
          </cell>
        </row>
        <row r="462">
          <cell r="R462">
            <v>0</v>
          </cell>
        </row>
        <row r="463">
          <cell r="R463">
            <v>0</v>
          </cell>
        </row>
        <row r="464">
          <cell r="R464">
            <v>1482000</v>
          </cell>
        </row>
        <row r="465">
          <cell r="R465">
            <v>0</v>
          </cell>
        </row>
        <row r="466">
          <cell r="R466">
            <v>60000</v>
          </cell>
        </row>
        <row r="467">
          <cell r="R467">
            <v>0</v>
          </cell>
        </row>
        <row r="468">
          <cell r="R468">
            <v>15840</v>
          </cell>
        </row>
        <row r="469">
          <cell r="R469">
            <v>1411492.26</v>
          </cell>
        </row>
        <row r="470">
          <cell r="R470">
            <v>1127508.92</v>
          </cell>
        </row>
        <row r="471">
          <cell r="R471">
            <v>0</v>
          </cell>
        </row>
        <row r="472">
          <cell r="R472">
            <v>1463701.9</v>
          </cell>
        </row>
        <row r="473">
          <cell r="R473">
            <v>382745.7</v>
          </cell>
        </row>
        <row r="474">
          <cell r="R474">
            <v>0</v>
          </cell>
        </row>
        <row r="475">
          <cell r="R475">
            <v>0</v>
          </cell>
        </row>
        <row r="476">
          <cell r="R476">
            <v>0</v>
          </cell>
        </row>
        <row r="477">
          <cell r="R477">
            <v>166056</v>
          </cell>
        </row>
        <row r="478">
          <cell r="R478">
            <v>0</v>
          </cell>
        </row>
        <row r="479">
          <cell r="R479">
            <v>0</v>
          </cell>
        </row>
        <row r="480">
          <cell r="R480">
            <v>98749.95</v>
          </cell>
        </row>
        <row r="481">
          <cell r="R481">
            <v>0</v>
          </cell>
        </row>
        <row r="482">
          <cell r="R482">
            <v>0</v>
          </cell>
        </row>
        <row r="483">
          <cell r="R483">
            <v>0</v>
          </cell>
        </row>
        <row r="484">
          <cell r="R484">
            <v>72000</v>
          </cell>
        </row>
        <row r="485">
          <cell r="R485">
            <v>0</v>
          </cell>
        </row>
        <row r="486">
          <cell r="R486">
            <v>53443.86</v>
          </cell>
        </row>
        <row r="487">
          <cell r="R487">
            <v>53349.54</v>
          </cell>
        </row>
        <row r="488">
          <cell r="R488">
            <v>341441.4</v>
          </cell>
        </row>
        <row r="489">
          <cell r="R489">
            <v>92969.46</v>
          </cell>
        </row>
        <row r="490">
          <cell r="R490">
            <v>0</v>
          </cell>
        </row>
        <row r="491">
          <cell r="R491">
            <v>390916.02</v>
          </cell>
        </row>
        <row r="492">
          <cell r="R492">
            <v>0</v>
          </cell>
        </row>
        <row r="493">
          <cell r="R493">
            <v>0</v>
          </cell>
        </row>
        <row r="494">
          <cell r="R494">
            <v>0</v>
          </cell>
        </row>
        <row r="495">
          <cell r="R495">
            <v>378014.97</v>
          </cell>
        </row>
        <row r="496">
          <cell r="R496">
            <v>360900.88</v>
          </cell>
        </row>
        <row r="497">
          <cell r="R497">
            <v>14662.5</v>
          </cell>
        </row>
        <row r="498">
          <cell r="R498">
            <v>0</v>
          </cell>
        </row>
        <row r="499">
          <cell r="R499">
            <v>92023.93</v>
          </cell>
        </row>
        <row r="500">
          <cell r="R500">
            <v>0</v>
          </cell>
        </row>
        <row r="501">
          <cell r="R501">
            <v>0</v>
          </cell>
        </row>
        <row r="502">
          <cell r="R502">
            <v>0</v>
          </cell>
        </row>
        <row r="503">
          <cell r="R503">
            <v>0</v>
          </cell>
        </row>
        <row r="504">
          <cell r="R504">
            <v>347865</v>
          </cell>
        </row>
        <row r="505">
          <cell r="R505">
            <v>13314.5</v>
          </cell>
        </row>
        <row r="506">
          <cell r="R506">
            <v>7735.66</v>
          </cell>
        </row>
        <row r="507">
          <cell r="R507">
            <v>0</v>
          </cell>
        </row>
        <row r="508">
          <cell r="R508">
            <v>9389.52</v>
          </cell>
        </row>
        <row r="509">
          <cell r="R509">
            <v>240000</v>
          </cell>
        </row>
        <row r="510">
          <cell r="R510">
            <v>5997.6</v>
          </cell>
        </row>
        <row r="511">
          <cell r="R511">
            <v>39600</v>
          </cell>
        </row>
        <row r="512">
          <cell r="R512">
            <v>0</v>
          </cell>
        </row>
        <row r="513">
          <cell r="R513">
            <v>188000</v>
          </cell>
        </row>
        <row r="514">
          <cell r="R514">
            <v>30000</v>
          </cell>
        </row>
        <row r="515">
          <cell r="R515">
            <v>14400</v>
          </cell>
        </row>
        <row r="516">
          <cell r="R516">
            <v>14400</v>
          </cell>
        </row>
        <row r="517">
          <cell r="R517">
            <v>1500</v>
          </cell>
        </row>
        <row r="518">
          <cell r="R518">
            <v>1500</v>
          </cell>
        </row>
        <row r="519">
          <cell r="R519">
            <v>4269.68</v>
          </cell>
        </row>
        <row r="520">
          <cell r="R520">
            <v>4415.96</v>
          </cell>
        </row>
        <row r="521">
          <cell r="R521">
            <v>848.4</v>
          </cell>
        </row>
        <row r="522">
          <cell r="R522">
            <v>0</v>
          </cell>
        </row>
        <row r="523">
          <cell r="R523">
            <v>980490</v>
          </cell>
        </row>
        <row r="524">
          <cell r="R524">
            <v>112056</v>
          </cell>
        </row>
        <row r="525">
          <cell r="R525">
            <v>0</v>
          </cell>
        </row>
        <row r="526">
          <cell r="R526">
            <v>2241120</v>
          </cell>
        </row>
        <row r="527">
          <cell r="R527">
            <v>0</v>
          </cell>
        </row>
        <row r="528">
          <cell r="R528">
            <v>1120000</v>
          </cell>
        </row>
        <row r="529">
          <cell r="R529">
            <v>0</v>
          </cell>
        </row>
        <row r="530">
          <cell r="R530">
            <v>0</v>
          </cell>
        </row>
        <row r="531">
          <cell r="R531">
            <v>536400</v>
          </cell>
        </row>
        <row r="532">
          <cell r="R532">
            <v>12600</v>
          </cell>
        </row>
        <row r="533">
          <cell r="R533">
            <v>36000</v>
          </cell>
        </row>
        <row r="534">
          <cell r="R534">
            <v>21600</v>
          </cell>
        </row>
        <row r="535">
          <cell r="R535">
            <v>992000</v>
          </cell>
        </row>
        <row r="536">
          <cell r="R536">
            <v>0</v>
          </cell>
        </row>
        <row r="537">
          <cell r="R537">
            <v>933375</v>
          </cell>
        </row>
        <row r="538">
          <cell r="R538">
            <v>32462.5</v>
          </cell>
        </row>
        <row r="539">
          <cell r="R539">
            <v>534750</v>
          </cell>
        </row>
        <row r="540">
          <cell r="R540">
            <v>44940</v>
          </cell>
        </row>
        <row r="541">
          <cell r="R541">
            <v>16200</v>
          </cell>
        </row>
        <row r="542">
          <cell r="R542">
            <v>42000</v>
          </cell>
        </row>
        <row r="543">
          <cell r="R543">
            <v>0</v>
          </cell>
        </row>
        <row r="544">
          <cell r="R544">
            <v>1530000</v>
          </cell>
        </row>
        <row r="545">
          <cell r="R545">
            <v>0</v>
          </cell>
        </row>
        <row r="546">
          <cell r="R546">
            <v>0</v>
          </cell>
        </row>
        <row r="547">
          <cell r="R547">
            <v>0</v>
          </cell>
        </row>
        <row r="548">
          <cell r="R548">
            <v>0</v>
          </cell>
        </row>
        <row r="549">
          <cell r="R549">
            <v>0</v>
          </cell>
        </row>
        <row r="550">
          <cell r="R550">
            <v>0</v>
          </cell>
        </row>
        <row r="551">
          <cell r="R551">
            <v>0</v>
          </cell>
        </row>
        <row r="552">
          <cell r="R552">
            <v>542010</v>
          </cell>
        </row>
        <row r="553">
          <cell r="R553">
            <v>0</v>
          </cell>
        </row>
        <row r="554">
          <cell r="R554">
            <v>150000</v>
          </cell>
        </row>
        <row r="555">
          <cell r="R555">
            <v>95000</v>
          </cell>
        </row>
        <row r="556">
          <cell r="R556">
            <v>50000</v>
          </cell>
        </row>
        <row r="557">
          <cell r="R557">
            <v>200000</v>
          </cell>
        </row>
        <row r="558">
          <cell r="R558">
            <v>0</v>
          </cell>
        </row>
        <row r="559">
          <cell r="R559">
            <v>498050</v>
          </cell>
        </row>
        <row r="560">
          <cell r="R560">
            <v>385200</v>
          </cell>
        </row>
        <row r="561">
          <cell r="R561">
            <v>266700</v>
          </cell>
        </row>
        <row r="562">
          <cell r="R562">
            <v>168000</v>
          </cell>
        </row>
        <row r="563">
          <cell r="R563">
            <v>0</v>
          </cell>
        </row>
        <row r="564">
          <cell r="R564">
            <v>0</v>
          </cell>
        </row>
        <row r="565">
          <cell r="R565">
            <v>444600</v>
          </cell>
        </row>
        <row r="566">
          <cell r="R566">
            <v>0</v>
          </cell>
        </row>
        <row r="567">
          <cell r="R567">
            <v>449416.8</v>
          </cell>
        </row>
        <row r="568">
          <cell r="R568">
            <v>320000</v>
          </cell>
        </row>
        <row r="569">
          <cell r="R569">
            <v>90000</v>
          </cell>
        </row>
        <row r="570">
          <cell r="R570">
            <v>376541</v>
          </cell>
        </row>
        <row r="571">
          <cell r="R571">
            <v>182700</v>
          </cell>
        </row>
        <row r="572">
          <cell r="R572">
            <v>0</v>
          </cell>
        </row>
        <row r="573">
          <cell r="R573">
            <v>1235840</v>
          </cell>
        </row>
        <row r="574">
          <cell r="R574">
            <v>26880</v>
          </cell>
        </row>
        <row r="575">
          <cell r="R575">
            <v>138937.5</v>
          </cell>
        </row>
        <row r="576">
          <cell r="R576">
            <v>4637.5</v>
          </cell>
        </row>
        <row r="577">
          <cell r="R577">
            <v>77500</v>
          </cell>
        </row>
        <row r="578">
          <cell r="R578">
            <v>2700</v>
          </cell>
        </row>
        <row r="579">
          <cell r="R579">
            <v>6420</v>
          </cell>
        </row>
        <row r="580">
          <cell r="R580">
            <v>121800</v>
          </cell>
        </row>
        <row r="581">
          <cell r="R581">
            <v>326130</v>
          </cell>
        </row>
        <row r="582">
          <cell r="R582">
            <v>100000</v>
          </cell>
        </row>
        <row r="583">
          <cell r="R583">
            <v>0</v>
          </cell>
        </row>
        <row r="584">
          <cell r="R584">
            <v>0</v>
          </cell>
        </row>
        <row r="585">
          <cell r="R585">
            <v>0</v>
          </cell>
        </row>
        <row r="586">
          <cell r="R586">
            <v>449416.8</v>
          </cell>
        </row>
        <row r="587">
          <cell r="R587">
            <v>320000</v>
          </cell>
        </row>
        <row r="588">
          <cell r="R588">
            <v>90000</v>
          </cell>
        </row>
        <row r="589">
          <cell r="R589">
            <v>376541</v>
          </cell>
        </row>
        <row r="590">
          <cell r="R590">
            <v>182700</v>
          </cell>
        </row>
        <row r="591">
          <cell r="R591">
            <v>0</v>
          </cell>
        </row>
        <row r="592">
          <cell r="R592">
            <v>26880</v>
          </cell>
        </row>
        <row r="593">
          <cell r="R593">
            <v>138937.5</v>
          </cell>
        </row>
        <row r="594">
          <cell r="R594">
            <v>4637.5</v>
          </cell>
        </row>
        <row r="595">
          <cell r="R595">
            <v>77500</v>
          </cell>
        </row>
        <row r="596">
          <cell r="R596">
            <v>2700</v>
          </cell>
        </row>
        <row r="597">
          <cell r="R597">
            <v>6420</v>
          </cell>
        </row>
        <row r="598">
          <cell r="R598">
            <v>121800</v>
          </cell>
        </row>
        <row r="599">
          <cell r="R599">
            <v>326130</v>
          </cell>
        </row>
        <row r="600">
          <cell r="R600">
            <v>100000</v>
          </cell>
        </row>
        <row r="601">
          <cell r="R601">
            <v>0</v>
          </cell>
        </row>
        <row r="602">
          <cell r="R602">
            <v>150000</v>
          </cell>
        </row>
        <row r="603">
          <cell r="R603">
            <v>0</v>
          </cell>
        </row>
        <row r="604">
          <cell r="R604">
            <v>0</v>
          </cell>
        </row>
        <row r="605">
          <cell r="R605">
            <v>0</v>
          </cell>
        </row>
        <row r="606">
          <cell r="R606">
            <v>100000</v>
          </cell>
        </row>
        <row r="607">
          <cell r="R607">
            <v>0</v>
          </cell>
        </row>
        <row r="608">
          <cell r="R608">
            <v>7215544.6100000003</v>
          </cell>
        </row>
        <row r="609">
          <cell r="R609">
            <v>2003175</v>
          </cell>
        </row>
        <row r="610">
          <cell r="R610">
            <v>0</v>
          </cell>
        </row>
        <row r="611">
          <cell r="R611">
            <v>593143.4</v>
          </cell>
        </row>
        <row r="612">
          <cell r="R612">
            <v>1683406.6</v>
          </cell>
        </row>
        <row r="613">
          <cell r="R613">
            <v>297000</v>
          </cell>
        </row>
        <row r="614">
          <cell r="R614">
            <v>0</v>
          </cell>
        </row>
        <row r="615">
          <cell r="R615">
            <v>422775.5</v>
          </cell>
        </row>
        <row r="616">
          <cell r="R616">
            <v>845551</v>
          </cell>
        </row>
        <row r="617">
          <cell r="R617">
            <v>0</v>
          </cell>
        </row>
        <row r="618">
          <cell r="R618">
            <v>1979857.38</v>
          </cell>
        </row>
        <row r="619">
          <cell r="R619">
            <v>172797.19999999998</v>
          </cell>
        </row>
        <row r="620">
          <cell r="R620">
            <v>17276.849999999999</v>
          </cell>
        </row>
        <row r="621">
          <cell r="R621">
            <v>0</v>
          </cell>
        </row>
        <row r="622">
          <cell r="R622">
            <v>0</v>
          </cell>
        </row>
        <row r="623">
          <cell r="R623">
            <v>10918620.939999999</v>
          </cell>
        </row>
        <row r="624">
          <cell r="R624">
            <v>3069167.18</v>
          </cell>
        </row>
        <row r="625">
          <cell r="R625">
            <v>17177728.510000002</v>
          </cell>
        </row>
        <row r="626">
          <cell r="R626">
            <v>9903650.5399999991</v>
          </cell>
        </row>
        <row r="627">
          <cell r="R627">
            <v>630832.81999999995</v>
          </cell>
        </row>
        <row r="628">
          <cell r="R628">
            <v>567200</v>
          </cell>
        </row>
        <row r="630">
          <cell r="R630">
            <v>268248</v>
          </cell>
        </row>
        <row r="631">
          <cell r="R631">
            <v>256432</v>
          </cell>
        </row>
        <row r="632">
          <cell r="R632">
            <v>0</v>
          </cell>
        </row>
        <row r="633">
          <cell r="R633">
            <v>0</v>
          </cell>
        </row>
        <row r="634">
          <cell r="R634">
            <v>238840</v>
          </cell>
        </row>
        <row r="635">
          <cell r="R635">
            <v>0</v>
          </cell>
        </row>
        <row r="636">
          <cell r="R636">
            <v>50000</v>
          </cell>
        </row>
        <row r="637">
          <cell r="R637">
            <v>544500</v>
          </cell>
        </row>
        <row r="638">
          <cell r="R638">
            <v>223500</v>
          </cell>
        </row>
        <row r="639">
          <cell r="R639">
            <v>35000</v>
          </cell>
        </row>
        <row r="640">
          <cell r="R640">
            <v>163500</v>
          </cell>
        </row>
        <row r="641">
          <cell r="R641">
            <v>930000</v>
          </cell>
        </row>
        <row r="642">
          <cell r="R642">
            <v>65000</v>
          </cell>
        </row>
        <row r="643">
          <cell r="R643">
            <v>2524700</v>
          </cell>
        </row>
        <row r="644">
          <cell r="R644">
            <v>455000</v>
          </cell>
        </row>
        <row r="645">
          <cell r="R645">
            <v>60000</v>
          </cell>
        </row>
        <row r="646">
          <cell r="R646">
            <v>80000</v>
          </cell>
        </row>
        <row r="647">
          <cell r="R647">
            <v>0</v>
          </cell>
        </row>
        <row r="648">
          <cell r="R648">
            <v>2270000</v>
          </cell>
        </row>
        <row r="649">
          <cell r="R649">
            <v>580000</v>
          </cell>
        </row>
        <row r="650">
          <cell r="R650">
            <v>0</v>
          </cell>
        </row>
        <row r="651">
          <cell r="R651">
            <v>3282492</v>
          </cell>
        </row>
        <row r="652">
          <cell r="R652">
            <v>1336663.17</v>
          </cell>
        </row>
        <row r="653">
          <cell r="R653">
            <v>0</v>
          </cell>
        </row>
        <row r="654">
          <cell r="R654">
            <v>270111.65999999997</v>
          </cell>
        </row>
        <row r="655">
          <cell r="R655">
            <v>8320.4700000000012</v>
          </cell>
        </row>
        <row r="656">
          <cell r="R656">
            <v>149716.64000000001</v>
          </cell>
        </row>
        <row r="657">
          <cell r="R657">
            <v>2297.66</v>
          </cell>
        </row>
        <row r="658">
          <cell r="R658">
            <v>137524</v>
          </cell>
        </row>
        <row r="659">
          <cell r="R659">
            <v>48309.98</v>
          </cell>
        </row>
        <row r="660">
          <cell r="R660">
            <v>50175</v>
          </cell>
        </row>
        <row r="661">
          <cell r="R661">
            <v>27565.11</v>
          </cell>
        </row>
        <row r="662">
          <cell r="R662">
            <v>3517.4</v>
          </cell>
        </row>
        <row r="663">
          <cell r="R663">
            <v>0</v>
          </cell>
        </row>
        <row r="664">
          <cell r="R664">
            <v>1384980</v>
          </cell>
        </row>
        <row r="665">
          <cell r="R665">
            <v>0</v>
          </cell>
        </row>
        <row r="666">
          <cell r="R666">
            <v>231100</v>
          </cell>
        </row>
        <row r="667">
          <cell r="R667">
            <v>400000</v>
          </cell>
        </row>
        <row r="668">
          <cell r="R668">
            <v>0</v>
          </cell>
        </row>
        <row r="669">
          <cell r="R669">
            <v>48000</v>
          </cell>
        </row>
        <row r="670">
          <cell r="R670">
            <v>40000</v>
          </cell>
        </row>
        <row r="671">
          <cell r="R671">
            <v>37080</v>
          </cell>
        </row>
        <row r="672">
          <cell r="R672">
            <v>416000</v>
          </cell>
        </row>
        <row r="673">
          <cell r="R673">
            <v>47441.86</v>
          </cell>
        </row>
        <row r="674">
          <cell r="R674">
            <v>94050</v>
          </cell>
        </row>
        <row r="675">
          <cell r="R675">
            <v>12600</v>
          </cell>
        </row>
        <row r="676">
          <cell r="R676">
            <v>28800</v>
          </cell>
        </row>
        <row r="677">
          <cell r="R677">
            <v>9000</v>
          </cell>
        </row>
        <row r="678">
          <cell r="R678">
            <v>26600</v>
          </cell>
        </row>
        <row r="679">
          <cell r="R679">
            <v>453500</v>
          </cell>
        </row>
        <row r="680">
          <cell r="R680">
            <v>153300</v>
          </cell>
        </row>
        <row r="681">
          <cell r="R681">
            <v>525000</v>
          </cell>
        </row>
        <row r="682">
          <cell r="R682">
            <v>98000</v>
          </cell>
        </row>
        <row r="683">
          <cell r="R683">
            <v>525000</v>
          </cell>
        </row>
        <row r="684">
          <cell r="R684">
            <v>30000</v>
          </cell>
        </row>
        <row r="685">
          <cell r="R685">
            <v>0</v>
          </cell>
        </row>
        <row r="686">
          <cell r="R686">
            <v>0</v>
          </cell>
        </row>
        <row r="687">
          <cell r="R687">
            <v>50150</v>
          </cell>
        </row>
        <row r="688">
          <cell r="R688">
            <v>1000000</v>
          </cell>
        </row>
        <row r="689">
          <cell r="R689">
            <v>0</v>
          </cell>
        </row>
        <row r="690">
          <cell r="R690">
            <v>4388304</v>
          </cell>
        </row>
        <row r="691">
          <cell r="R691">
            <v>4123680.77</v>
          </cell>
        </row>
        <row r="692">
          <cell r="R692">
            <v>0</v>
          </cell>
        </row>
        <row r="693">
          <cell r="R693">
            <v>2400000</v>
          </cell>
        </row>
        <row r="694">
          <cell r="R694">
            <v>0</v>
          </cell>
        </row>
        <row r="695">
          <cell r="R695">
            <v>840000</v>
          </cell>
        </row>
        <row r="696">
          <cell r="R696">
            <v>349000</v>
          </cell>
        </row>
        <row r="697">
          <cell r="R697">
            <v>30000</v>
          </cell>
        </row>
        <row r="698">
          <cell r="R698">
            <v>24000</v>
          </cell>
        </row>
        <row r="699">
          <cell r="R699">
            <v>360000</v>
          </cell>
        </row>
        <row r="700">
          <cell r="R700">
            <v>48000</v>
          </cell>
        </row>
        <row r="701">
          <cell r="R701">
            <v>24000</v>
          </cell>
        </row>
        <row r="702">
          <cell r="R702">
            <v>25000</v>
          </cell>
        </row>
        <row r="703">
          <cell r="R703">
            <v>0</v>
          </cell>
        </row>
        <row r="704">
          <cell r="R704">
            <v>0</v>
          </cell>
        </row>
        <row r="705">
          <cell r="R705">
            <v>1408500</v>
          </cell>
        </row>
        <row r="706">
          <cell r="R706">
            <v>98000</v>
          </cell>
        </row>
        <row r="707">
          <cell r="R707">
            <v>5000</v>
          </cell>
        </row>
        <row r="708">
          <cell r="R708">
            <v>380000</v>
          </cell>
        </row>
        <row r="709">
          <cell r="R709">
            <v>0</v>
          </cell>
        </row>
        <row r="710">
          <cell r="R710">
            <v>84000</v>
          </cell>
        </row>
        <row r="711">
          <cell r="R711">
            <v>0</v>
          </cell>
        </row>
        <row r="712">
          <cell r="R712">
            <v>0</v>
          </cell>
        </row>
        <row r="713">
          <cell r="R713">
            <v>0</v>
          </cell>
        </row>
        <row r="714">
          <cell r="R714">
            <v>3700000</v>
          </cell>
        </row>
        <row r="715">
          <cell r="R715">
            <v>1000000</v>
          </cell>
        </row>
        <row r="716">
          <cell r="R716">
            <v>0</v>
          </cell>
        </row>
        <row r="717">
          <cell r="R717">
            <v>106400</v>
          </cell>
        </row>
        <row r="718">
          <cell r="R718">
            <v>428000</v>
          </cell>
        </row>
        <row r="719">
          <cell r="R719">
            <v>316668.02</v>
          </cell>
        </row>
        <row r="720">
          <cell r="R720">
            <v>100000</v>
          </cell>
        </row>
        <row r="721">
          <cell r="R721">
            <v>0</v>
          </cell>
        </row>
        <row r="722">
          <cell r="R722">
            <v>500000</v>
          </cell>
        </row>
        <row r="723">
          <cell r="R723">
            <v>0</v>
          </cell>
        </row>
        <row r="724">
          <cell r="R724">
            <v>300000</v>
          </cell>
        </row>
        <row r="725">
          <cell r="R725">
            <v>1200000</v>
          </cell>
        </row>
        <row r="726">
          <cell r="R726">
            <v>2375000</v>
          </cell>
        </row>
        <row r="727">
          <cell r="R727">
            <v>660000</v>
          </cell>
        </row>
        <row r="728">
          <cell r="R728">
            <v>335000</v>
          </cell>
        </row>
        <row r="729">
          <cell r="R729">
            <v>2140000</v>
          </cell>
        </row>
        <row r="730">
          <cell r="R730">
            <v>440000</v>
          </cell>
        </row>
        <row r="731">
          <cell r="R731">
            <v>500</v>
          </cell>
        </row>
        <row r="732">
          <cell r="R732">
            <v>1850000</v>
          </cell>
        </row>
        <row r="733">
          <cell r="R733">
            <v>10000</v>
          </cell>
        </row>
        <row r="734">
          <cell r="R734">
            <v>10000</v>
          </cell>
        </row>
        <row r="735">
          <cell r="R735">
            <v>5000</v>
          </cell>
        </row>
        <row r="736">
          <cell r="R736">
            <v>0</v>
          </cell>
        </row>
        <row r="737">
          <cell r="R737">
            <v>300000</v>
          </cell>
        </row>
        <row r="738">
          <cell r="R738">
            <v>50000</v>
          </cell>
        </row>
        <row r="739">
          <cell r="R739">
            <v>0</v>
          </cell>
        </row>
        <row r="740">
          <cell r="R740">
            <v>0</v>
          </cell>
        </row>
        <row r="741">
          <cell r="R741">
            <v>0</v>
          </cell>
        </row>
        <row r="742">
          <cell r="R742">
            <v>0</v>
          </cell>
        </row>
        <row r="743">
          <cell r="R743">
            <v>0</v>
          </cell>
        </row>
        <row r="744">
          <cell r="R744">
            <v>3385247.23</v>
          </cell>
        </row>
        <row r="745">
          <cell r="R745">
            <v>11359120.16</v>
          </cell>
        </row>
        <row r="746">
          <cell r="R746">
            <v>2290683.96</v>
          </cell>
        </row>
        <row r="747">
          <cell r="R747">
            <v>16844492.16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>
        <row r="10">
          <cell r="R10">
            <v>0</v>
          </cell>
        </row>
      </sheetData>
      <sheetData sheetId="30" refreshError="1"/>
      <sheetData sheetId="31">
        <row r="10">
          <cell r="R10">
            <v>0</v>
          </cell>
        </row>
      </sheetData>
      <sheetData sheetId="32">
        <row r="10">
          <cell r="R10">
            <v>0</v>
          </cell>
        </row>
      </sheetData>
      <sheetData sheetId="33">
        <row r="10">
          <cell r="R10">
            <v>0</v>
          </cell>
        </row>
      </sheetData>
      <sheetData sheetId="34">
        <row r="10">
          <cell r="R10">
            <v>0</v>
          </cell>
        </row>
      </sheetData>
      <sheetData sheetId="35">
        <row r="10">
          <cell r="R10">
            <v>0</v>
          </cell>
        </row>
      </sheetData>
      <sheetData sheetId="36">
        <row r="10">
          <cell r="R10">
            <v>0</v>
          </cell>
        </row>
      </sheetData>
      <sheetData sheetId="37">
        <row r="10">
          <cell r="R10">
            <v>0</v>
          </cell>
        </row>
      </sheetData>
      <sheetData sheetId="38">
        <row r="10">
          <cell r="R10">
            <v>0</v>
          </cell>
        </row>
      </sheetData>
      <sheetData sheetId="39">
        <row r="10">
          <cell r="R10">
            <v>0</v>
          </cell>
        </row>
      </sheetData>
      <sheetData sheetId="40">
        <row r="10">
          <cell r="R10">
            <v>0</v>
          </cell>
        </row>
      </sheetData>
      <sheetData sheetId="41">
        <row r="10">
          <cell r="R10">
            <v>0</v>
          </cell>
        </row>
      </sheetData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>
        <row r="10">
          <cell r="H10">
            <v>0</v>
          </cell>
        </row>
      </sheetData>
      <sheetData sheetId="126"/>
      <sheetData sheetId="127"/>
      <sheetData sheetId="128"/>
      <sheetData sheetId="129"/>
      <sheetData sheetId="130">
        <row r="10">
          <cell r="H10">
            <v>0</v>
          </cell>
        </row>
      </sheetData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0">
          <cell r="H10">
            <v>0</v>
          </cell>
        </row>
      </sheetData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 refreshError="1"/>
      <sheetData sheetId="260" refreshError="1"/>
      <sheetData sheetId="261" refreshError="1"/>
      <sheetData sheetId="26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ผลการดำเนินงาน"/>
      <sheetName val="AGF_Sales_Oct"/>
      <sheetName val="Benchmark"/>
      <sheetName val="กำไรขาดทุนUPDATE"/>
      <sheetName val="กำไรขาดทุนUPDATE (2)"/>
      <sheetName val="งบต้นทุนผลิต48"/>
      <sheetName val="AGF_Cost_Oct"/>
      <sheetName val="งบดุล update"/>
      <sheetName val="Lum "/>
      <sheetName val="GROSSPROFIT10"/>
      <sheetName val="GP Oct"/>
      <sheetName val="GP Sep"/>
      <sheetName val="detail"/>
      <sheetName val="งบต้นทุนผลิต"/>
      <sheetName val="งบต้นทุนขาย"/>
      <sheetName val="Sales data"/>
      <sheetName val="JAN05"/>
      <sheetName val="FEB05"/>
      <sheetName val="MAR05"/>
      <sheetName val="APR05"/>
      <sheetName val="MAY05"/>
      <sheetName val="JUN05"/>
      <sheetName val="Data55X"/>
      <sheetName val="Sheet1 (2)"/>
      <sheetName val="Data"/>
      <sheetName val="CUSTOMER"/>
      <sheetName val="Newspaper"/>
      <sheetName val="BMT.BS_06.54"/>
      <sheetName val="ค่าใช้จ่ายค้างจ่าย"/>
      <sheetName val="งบการเงิน 1048 AGF_v1"/>
      <sheetName val="%E0%B8%87%E0%B8%9A%E0%B8%81%E0%"/>
    </sheetNames>
    <sheetDataSet>
      <sheetData sheetId="0">
        <row r="42">
          <cell r="CI42">
            <v>-6459181.0099999979</v>
          </cell>
        </row>
      </sheetData>
      <sheetData sheetId="1"/>
      <sheetData sheetId="2"/>
      <sheetData sheetId="3"/>
      <sheetData sheetId="4"/>
      <sheetData sheetId="5" refreshError="1">
        <row r="42">
          <cell r="CI42">
            <v>-6459181.0099999979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  <sheetName val="data"/>
      <sheetName val="Assump (2)"/>
      <sheetName val="Assump"/>
      <sheetName val="10Y"/>
      <sheetName val="group"/>
      <sheetName val="revised"/>
      <sheetName val="Capex"/>
      <sheetName val="Op Ex"/>
      <sheetName val="dep cal"/>
      <sheetName val="Sheet1"/>
      <sheetName val="man power"/>
      <sheetName val="Assumption"/>
      <sheetName val="F"/>
      <sheetName val="E"/>
      <sheetName val="DV"/>
      <sheetName val="DT"/>
      <sheetName val="C"/>
      <sheetName val="เงินกู้ธนชาติ"/>
      <sheetName val="name"/>
      <sheetName val="PS-1995"/>
      <sheetName val="M-Assump-5"/>
      <sheetName val="Stock Aging"/>
      <sheetName val="ตั๋วเงินรับ"/>
      <sheetName val="F1 Log On"/>
      <sheetName val="Assump_(2)"/>
      <sheetName val="Op_Ex"/>
      <sheetName val="dep_cal"/>
      <sheetName val="man_power"/>
      <sheetName val="F1_Log_On"/>
      <sheetName val="DEP12"/>
      <sheetName val="dep_l"/>
      <sheetName val="Shman_power"/>
      <sheetName val="集計結果"/>
      <sheetName val="Base "/>
      <sheetName val="CODE"/>
      <sheetName val="2005"/>
      <sheetName val="Assump_(2)1"/>
      <sheetName val="Op_Ex1"/>
      <sheetName val="dep_cal1"/>
      <sheetName val="man_power1"/>
      <sheetName val="F1_Log_On1"/>
      <sheetName val="Country"/>
      <sheetName val="Customer"/>
      <sheetName val="Products"/>
      <sheetName val="Package"/>
      <sheetName val="Assump_(2)2"/>
      <sheetName val="Op_Ex2"/>
      <sheetName val="dep_cal2"/>
      <sheetName val="man_power2"/>
      <sheetName val="F1_Log_On2"/>
      <sheetName val="Assump_(2)3"/>
      <sheetName val="Op_Ex3"/>
      <sheetName val="dep_cal3"/>
      <sheetName val="man_power3"/>
      <sheetName val="F1_Log_On3"/>
      <sheetName val="Assump_(2)4"/>
      <sheetName val="Op_Ex4"/>
      <sheetName val="dep_cal4"/>
      <sheetName val="man_power4"/>
      <sheetName val="F1_Log_On4"/>
      <sheetName val="เงินกู้ MGC"/>
      <sheetName val="MFA"/>
      <sheetName val="Cash Flow"/>
      <sheetName val="Financial Summary"/>
      <sheetName val="accumdeprn"/>
      <sheetName val="Two Step Revenue Testing Master"/>
      <sheetName val="PE-C4"/>
      <sheetName val="BS_Revise"/>
      <sheetName val="IS_Revise"/>
      <sheetName val="MTO REV.0"/>
      <sheetName val="Capacity"/>
      <sheetName val="n-4.4"/>
      <sheetName val="PI229H"/>
      <sheetName val="発注書"/>
      <sheetName val="ยอดยกมา"/>
      <sheetName val="Co info"/>
      <sheetName val="O4 CA"/>
      <sheetName val="O2 TC"/>
      <sheetName val="ADJ - RATE"/>
      <sheetName val="G"/>
      <sheetName val="9"/>
      <sheetName val="Sales - Report First"/>
      <sheetName val="Journal"/>
      <sheetName val="PopCache_Sheet1"/>
      <sheetName val="As"/>
      <sheetName val="Lead"/>
      <sheetName val="Sale 0404"/>
      <sheetName val="Invoice"/>
      <sheetName val="F041"/>
      <sheetName val="Basic_Information"/>
      <sheetName val="Header"/>
      <sheetName val="SOPSG"/>
      <sheetName val="????"/>
      <sheetName val="日程管理表"/>
      <sheetName val="January"/>
      <sheetName val="(旧)LIST"/>
      <sheetName val="ELEC45-01"/>
      <sheetName val="Menu"/>
      <sheetName val="Sheet2"/>
      <sheetName val="Lists"/>
      <sheetName val="Capital Performance"/>
      <sheetName val="Cost Reductions"/>
      <sheetName val="PK Costs"/>
      <sheetName val="Cover Page"/>
      <sheetName val="Export"/>
      <sheetName val="Interdivisional"/>
      <sheetName val="Inventory"/>
      <sheetName val="Labour No.s"/>
      <sheetName val="LTIFR"/>
      <sheetName val="Market Share"/>
      <sheetName val="National Sales"/>
      <sheetName val="Overheads"/>
      <sheetName val="Packaging Products"/>
      <sheetName val="Pipe and Tube"/>
      <sheetName val="Production"/>
      <sheetName val="Profit Statement"/>
      <sheetName val="SVA"/>
      <sheetName val="FDR-Jan-99 "/>
      <sheetName val="Sal+Car"/>
      <sheetName val="Assumptions"/>
      <sheetName val="ฝ่ายบัญชี"/>
      <sheetName val="Core Act&amp;For03 vs Plan04"/>
      <sheetName val="Details"/>
      <sheetName val="Standing data"/>
      <sheetName val="PortSTDSave"/>
      <sheetName val="U-2.1"/>
      <sheetName val="6"/>
      <sheetName val="Assump_(2)6"/>
      <sheetName val="Op_Ex6"/>
      <sheetName val="dep_cal6"/>
      <sheetName val="man_power6"/>
      <sheetName val="Sales_-_Report_First3"/>
      <sheetName val="Assump_(2)5"/>
      <sheetName val="Op_Ex5"/>
      <sheetName val="dep_cal5"/>
      <sheetName val="man_power5"/>
      <sheetName val="Sales_-_Report_First2"/>
      <sheetName val="Sales_-_Report_First"/>
      <sheetName val="Sales_-_Report_First1"/>
      <sheetName val="Assump_(2)7"/>
      <sheetName val="Op_Ex7"/>
      <sheetName val="dep_cal7"/>
      <sheetName val="man_power7"/>
      <sheetName val="Sales_-_Report_First4"/>
      <sheetName val="Assump_(2)8"/>
      <sheetName val="Op_Ex8"/>
      <sheetName val="dep_cal8"/>
      <sheetName val="man_power8"/>
      <sheetName val="Sales_-_Report_First5"/>
      <sheetName val="Assump_(2)9"/>
      <sheetName val="Op_Ex9"/>
      <sheetName val="dep_cal9"/>
      <sheetName val="man_power9"/>
      <sheetName val="Sales_-_Report_First6"/>
      <sheetName val="BS"/>
      <sheetName val="MainSetup"/>
      <sheetName val="A1"/>
      <sheetName val="Sensitivity Inputs"/>
      <sheetName val="Budget"/>
      <sheetName val="Canteen"/>
      <sheetName val="ConsOut"/>
      <sheetName val="OC_ENT"/>
      <sheetName val="Occupancy"/>
      <sheetName val="Core_Act&amp;For03_vs_Plan04"/>
      <sheetName val="Standing_data"/>
      <sheetName val="U-2_1"/>
      <sheetName val="Capital_Performance"/>
      <sheetName val="Cash_Flow"/>
      <sheetName val="Cost_Reductions"/>
      <sheetName val="PK_Costs"/>
      <sheetName val="Cover_Page"/>
      <sheetName val="Labour_No_s"/>
      <sheetName val="Market_Share"/>
      <sheetName val="National_Sales"/>
      <sheetName val="Packaging_Products"/>
      <sheetName val="Pipe_and_Tube"/>
      <sheetName val="Profit_Statement"/>
      <sheetName val="MTO_REV_0"/>
      <sheetName val="Sensitivity_Inputs"/>
      <sheetName val="Elemental Breakdown-Original"/>
      <sheetName val="Core_Act&amp;For03_vs_Plan041"/>
      <sheetName val="Core_Act&amp;For03_vs_Plan042"/>
      <sheetName val="510000"/>
      <sheetName val="Truot_nen"/>
      <sheetName val="Newspaper"/>
      <sheetName val="FF_6"/>
      <sheetName val="RATE"/>
      <sheetName val="BAL42"/>
      <sheetName val="RSS9801"/>
      <sheetName val="B"/>
      <sheetName val="FSA"/>
      <sheetName val="gl"/>
      <sheetName val="FF_4"/>
      <sheetName val="M_Maincomp"/>
      <sheetName val="FORMC94"/>
      <sheetName val="Company Info"/>
      <sheetName val="CA Comp"/>
      <sheetName val="Age311299TESP"/>
      <sheetName val="Age311299TAS"/>
      <sheetName val="TASintDec00"/>
      <sheetName val="P4DDBFTESP"/>
      <sheetName val="IntDec00TespM&amp;B"/>
      <sheetName val="P4DDBFTAS"/>
      <sheetName val="Trial Balance"/>
    </sheetNames>
    <sheetDataSet>
      <sheetData sheetId="0">
        <row r="1">
          <cell r="C1">
            <v>5</v>
          </cell>
        </row>
      </sheetData>
      <sheetData sheetId="1">
        <row r="1">
          <cell r="C1">
            <v>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ver (Shop)"/>
      <sheetName val="PC Plank"/>
      <sheetName val="Foundation Take-Off"/>
      <sheetName val="Sheet Pile F-1"/>
      <sheetName val="Sheet Pile F-2"/>
      <sheetName val="Footing"/>
      <sheetName val="Slab-Main Bridge"/>
      <sheetName val="Formwork Footing"/>
      <sheetName val="Formwork Slab"/>
      <sheetName val="Bored Pile"/>
      <sheetName val="ไฟฟ้า"/>
      <sheetName val="Cctmst"/>
      <sheetName val="Arch"/>
      <sheetName val="BOX Cryostat Details"/>
      <sheetName val="Cover_(Shop)"/>
      <sheetName val="PC_Plank"/>
      <sheetName val="Foundation_Take-Off"/>
      <sheetName val="Sheet_Pile_F-1"/>
      <sheetName val="Sheet_Pile_F-2"/>
      <sheetName val="Slab-Main_Bridge"/>
      <sheetName val="Formwork_Footing"/>
      <sheetName val="Formwork_Slab"/>
      <sheetName val="Bored_Pile"/>
      <sheetName val="SH-D"/>
      <sheetName val="SH-G"/>
      <sheetName val="ราคารวม"/>
      <sheetName val="หมวดงานเตรียมการ"/>
      <sheetName val="หมวดงานวิศวกรรมโครงสร้าง"/>
      <sheetName val="หมวดงานสถาปัตยกรรม"/>
      <sheetName val="หมวดงานภายนอก "/>
      <sheetName val="Provisional Sum"/>
      <sheetName val="Cond Ritta"/>
      <sheetName val="Cond SYN"/>
      <sheetName val="Cost impact"/>
      <sheetName val="Unit Rate"/>
      <sheetName val="Control"/>
      <sheetName val="Cover_(Shop)1"/>
      <sheetName val="PC_Plank1"/>
      <sheetName val="Foundation_Take-Off1"/>
      <sheetName val="Sheet_Pile_F-11"/>
      <sheetName val="Sheet_Pile_F-21"/>
      <sheetName val="Slab-Main_Bridge1"/>
      <sheetName val="Formwork_Footing1"/>
      <sheetName val="Formwork_Slab1"/>
      <sheetName val="Bored_Pile1"/>
      <sheetName val="Cover_(Shop)2"/>
      <sheetName val="PC_Plank2"/>
      <sheetName val="Foundation_Take-Off2"/>
      <sheetName val="Sheet_Pile_F-12"/>
      <sheetName val="Sheet_Pile_F-22"/>
      <sheetName val="Slab-Main_Bridge2"/>
      <sheetName val="Formwork_Footing2"/>
      <sheetName val="Formwork_Slab2"/>
      <sheetName val="Bored_Pile2"/>
      <sheetName val="Cover_(Shop)4"/>
      <sheetName val="PC_Plank4"/>
      <sheetName val="Foundation_Take-Off4"/>
      <sheetName val="Sheet_Pile_F-14"/>
      <sheetName val="Sheet_Pile_F-24"/>
      <sheetName val="Slab-Main_Bridge4"/>
      <sheetName val="Formwork_Footing4"/>
      <sheetName val="Formwork_Slab4"/>
      <sheetName val="Bored_Pile4"/>
      <sheetName val="Cover_(Shop)3"/>
      <sheetName val="PC_Plank3"/>
      <sheetName val="Foundation_Take-Off3"/>
      <sheetName val="Sheet_Pile_F-13"/>
      <sheetName val="Sheet_Pile_F-23"/>
      <sheetName val="Slab-Main_Bridge3"/>
      <sheetName val="Formwork_Footing3"/>
      <sheetName val="Formwork_Slab3"/>
      <sheetName val="Bored_Pile3"/>
      <sheetName val="basic cost"/>
      <sheetName val="SH-B"/>
      <sheetName val="SH-F"/>
      <sheetName val="SH-C"/>
      <sheetName val="COST"/>
      <sheetName val="boq"/>
      <sheetName val="Master01"/>
      <sheetName val="data-Hilton"/>
      <sheetName val="ตารางส่วนลด EE."/>
      <sheetName val="Detail(NOT USE)"/>
      <sheetName val="外気負荷"/>
      <sheetName val="Lease Value Calculation"/>
      <sheetName val="EST-FOOTING (G)"/>
      <sheetName val="Total"/>
      <sheetName val="Schedule S-Curve (new scheme)"/>
      <sheetName val="mechanical"/>
      <sheetName val="splinkler"/>
      <sheetName val="SH-E"/>
      <sheetName val="DETAIL "/>
      <sheetName val="FA-LISTING"/>
      <sheetName val="ME"/>
      <sheetName val="ตารางส่วนลด"/>
      <sheetName val="ภูมิทัศน์"/>
      <sheetName val="Invoice"/>
      <sheetName val="Database"/>
      <sheetName val="Output"/>
      <sheetName val="Purchase Order"/>
      <sheetName val="Grand Summary"/>
      <sheetName val="Sub Summary"/>
      <sheetName val="Prelim"/>
      <sheetName val="Hotel A type A"/>
      <sheetName val="Hotel A type B"/>
      <sheetName val="Hotel A type C"/>
      <sheetName val="Hotel B type B"/>
      <sheetName val="Hotel B type C"/>
      <sheetName val="Hote C. type C"/>
      <sheetName val="Hotel A suite"/>
      <sheetName val="Bar&amp;Resturant"/>
      <sheetName val="Gyp Pavilion"/>
      <sheetName val="Reception Pavilion"/>
      <sheetName val="WC. Reception"/>
      <sheetName val="Corridor Hote A."/>
      <sheetName val="Corridor Hote B."/>
      <sheetName val="Corridor Hote C."/>
      <sheetName val="macros"/>
      <sheetName val="Main Sum (Hotel &amp; Residences)"/>
      <sheetName val="CPA7-31"/>
      <sheetName val="BOX_Cryostat_Details"/>
      <sheetName val="Customize Your Purchase Order"/>
      <sheetName val="ส่วนลดระบบไฟฟ้า"/>
      <sheetName val="주관사업"/>
      <sheetName val="Sheet1"/>
      <sheetName val="NC"/>
      <sheetName val="Cover_(Shop)5"/>
      <sheetName val="PC_Plank5"/>
      <sheetName val="Foundation_Take-Off5"/>
      <sheetName val="Sheet_Pile_F-15"/>
      <sheetName val="Sheet_Pile_F-25"/>
      <sheetName val="Slab-Main_Bridge5"/>
      <sheetName val="Formwork_Footing5"/>
      <sheetName val="Formwork_Slab5"/>
      <sheetName val="Bored_Pile5"/>
      <sheetName val="basic_cost"/>
      <sheetName val="หมวดงานภายนอก_"/>
      <sheetName val="Provisional_Sum"/>
      <sheetName val="Cond_Ritta"/>
      <sheetName val="Cond_SYN"/>
      <sheetName val="Cost_impact"/>
      <sheetName val="Unit_Rate"/>
      <sheetName val="ตารางส่วนลด_EE_"/>
      <sheetName val="Detail(NOT_USE)"/>
      <sheetName val="Lease_Value_Calculation"/>
      <sheetName val="EST-FOOTING_(G)"/>
      <sheetName val="DETAIL_"/>
      <sheetName val="Schedule_S-Curve_(new_scheme)"/>
      <sheetName val="Cover_(Shop)6"/>
      <sheetName val="PC_Plank6"/>
      <sheetName val="Foundation_Take-Off6"/>
      <sheetName val="Sheet_Pile_F-16"/>
      <sheetName val="Sheet_Pile_F-26"/>
      <sheetName val="Slab-Main_Bridge6"/>
      <sheetName val="Formwork_Footing6"/>
      <sheetName val="Formwork_Slab6"/>
      <sheetName val="Bored_Pile6"/>
      <sheetName val="BOX_Cryostat_Details1"/>
      <sheetName val="basic_cost1"/>
      <sheetName val="หมวดงานภายนอก_1"/>
      <sheetName val="Provisional_Sum1"/>
      <sheetName val="Cond_Ritta1"/>
      <sheetName val="Cond_SYN1"/>
      <sheetName val="Cost_impact1"/>
      <sheetName val="Unit_Rate1"/>
      <sheetName val="ตารางส่วนลด_EE_1"/>
      <sheetName val="Detail(NOT_USE)1"/>
      <sheetName val="Lease_Value_Calculation1"/>
      <sheetName val="EST-FOOTING_(G)1"/>
      <sheetName val="DETAIL_1"/>
      <sheetName val="Schedule_S-Curve_(new_scheme)1"/>
      <sheetName val="Cover_(Shop)7"/>
      <sheetName val="PC_Plank7"/>
      <sheetName val="Foundation_Take-Off7"/>
      <sheetName val="Sheet_Pile_F-17"/>
      <sheetName val="Sheet_Pile_F-27"/>
      <sheetName val="Slab-Main_Bridge7"/>
      <sheetName val="Formwork_Footing7"/>
      <sheetName val="Formwork_Slab7"/>
      <sheetName val="Bored_Pile7"/>
      <sheetName val="BOX_Cryostat_Details2"/>
      <sheetName val="basic_cost2"/>
      <sheetName val="หมวดงานภายนอก_2"/>
      <sheetName val="Provisional_Sum2"/>
      <sheetName val="Cond_Ritta2"/>
      <sheetName val="Cond_SYN2"/>
      <sheetName val="Cost_impact2"/>
      <sheetName val="Unit_Rate2"/>
      <sheetName val="ตารางส่วนลด_EE_2"/>
      <sheetName val="Detail(NOT_USE)2"/>
      <sheetName val="Lease_Value_Calculation2"/>
      <sheetName val="EST-FOOTING_(G)2"/>
      <sheetName val="DETAIL_2"/>
      <sheetName val="Schedule_S-Curve_(new_scheme)2"/>
      <sheetName val="Factors"/>
      <sheetName val="Workings_FdtnsPiling_Canteen"/>
      <sheetName val="Cost Plan"/>
      <sheetName val="BQ-Str"/>
      <sheetName val="Discounted Cash 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tmst"/>
      <sheetName val="สรุป"/>
      <sheetName val="List"/>
      <sheetName val="Revise MR"/>
      <sheetName val="โรงงาน"/>
      <sheetName val="สรุป (Temp)"/>
      <sheetName val="Revise_MR1"/>
      <sheetName val="สรุป_(Temp)1"/>
      <sheetName val="Revise_MR"/>
      <sheetName val="สรุป_(Temp)"/>
      <sheetName val="Cover"/>
      <sheetName val="Factor F Data"/>
      <sheetName val="Revise_MR2"/>
      <sheetName val="สรุป_(Temp)2"/>
      <sheetName val="Main Sum (Hotel &amp; Residences)"/>
      <sheetName val="Factor_F_Data"/>
      <sheetName val="Main_Sum_(Hotel_&amp;_Residences)"/>
      <sheetName val="SH-B"/>
      <sheetName val="SH-D"/>
      <sheetName val="SH-E"/>
      <sheetName val="SH-F"/>
      <sheetName val="SH-G"/>
      <sheetName val="SH-C"/>
      <sheetName val="Sheet1"/>
      <sheetName val="Revise_MR3"/>
      <sheetName val="DETAIL "/>
      <sheetName val="วัดใต้"/>
      <sheetName val="Main Summary"/>
      <sheetName val="data-Hilton"/>
      <sheetName val="Mat"/>
      <sheetName val="Summary cal"/>
      <sheetName val="สรุป_(Temp)3"/>
      <sheetName val="Factor_F_Data1"/>
      <sheetName val="Main_Sum_(Hotel_&amp;_Residences)1"/>
      <sheetName val="Revise_MR4"/>
      <sheetName val="สรุป_(Temp)4"/>
      <sheetName val="Factor_F_Data2"/>
      <sheetName val="Main_Sum_(Hotel_&amp;_Residences)2"/>
      <sheetName val="Revise_MR5"/>
      <sheetName val="สรุป_(Temp)5"/>
      <sheetName val="Factor_F_Data3"/>
      <sheetName val="Main_Sum_(Hotel_&amp;_Residences)3"/>
      <sheetName val="Unit rate Architecture"/>
      <sheetName val="21"/>
      <sheetName val="FR"/>
      <sheetName val="TTL"/>
      <sheetName val="BUR4-Rd"/>
      <sheetName val="BUR3-DrnRC"/>
      <sheetName val="Detail(NOT USE)"/>
      <sheetName val="basic cost"/>
      <sheetName val="ราคาต่ำสุด-721"/>
      <sheetName val="rate"/>
      <sheetName val="#REF"/>
      <sheetName val="mechanical"/>
      <sheetName val="data"/>
      <sheetName val="pl"/>
      <sheetName val="Store"/>
      <sheetName val="Building 04"/>
      <sheetName val="Calc"/>
      <sheetName val="BQextra"/>
      <sheetName val="DETAIL_"/>
      <sheetName val="Main_Summary"/>
      <sheetName val="DETAIL_1"/>
      <sheetName val="Main_Summary1"/>
      <sheetName val=""/>
      <sheetName val="SH-A"/>
      <sheetName val="Grand Summary"/>
      <sheetName val="Sub Summary"/>
      <sheetName val="Prelim"/>
      <sheetName val="Hotel A type A"/>
      <sheetName val="Hotel A type B"/>
      <sheetName val="Hotel A type C"/>
      <sheetName val="Hotel B type B"/>
      <sheetName val="Hotel B type C"/>
      <sheetName val="Hote C. type C"/>
      <sheetName val="Hotel A suite"/>
      <sheetName val="Bar&amp;Resturant"/>
      <sheetName val="Gyp Pavilion"/>
      <sheetName val="Reception Pavilion"/>
      <sheetName val="WC. Reception"/>
      <sheetName val="Corridor Hote A."/>
      <sheetName val="Corridor Hote B."/>
      <sheetName val="Corridor Hote C."/>
      <sheetName val="Quotation"/>
      <sheetName val="ค่าวัสดุ"/>
      <sheetName val="040"/>
      <sheetName val="060"/>
      <sheetName val="NC"/>
      <sheetName val="F-CON-002-3"/>
      <sheetName val="Letter"/>
      <sheetName val="Invoice"/>
      <sheetName val="SUM(DD)"/>
      <sheetName val="Prelim(DD)"/>
      <sheetName val="STR(DD)"/>
      <sheetName val="ARC(DD)"/>
      <sheetName val="EXT(DD)"/>
      <sheetName val="code"/>
      <sheetName val="Build Up Rates"/>
      <sheetName val="Mat Code"/>
      <sheetName val="Sum_EMC"/>
      <sheetName val="summary1-3"/>
      <sheetName val="phuluc1"/>
      <sheetName val="Control"/>
      <sheetName val="DataSoi18"/>
      <sheetName val="dataSoi11"/>
      <sheetName val="dataSoi16"/>
      <sheetName val="dataSoi24"/>
      <sheetName val="dataSoi24P"/>
      <sheetName val="dataSoi8"/>
      <sheetName val="Revised-ProformaSoi18"/>
      <sheetName val="Revised-ProformaSoi24P"/>
      <sheetName val="SumP&amp;L current Sites"/>
      <sheetName val="Revised-ProformaSoi11"/>
      <sheetName val="Revised_ProformaSoi16"/>
      <sheetName val="Revised-ProformaSoi24"/>
      <sheetName val="Revised_ProformaSoi8"/>
      <sheetName val="BOX Cryostat Details"/>
      <sheetName val="Driver Linac Layout"/>
      <sheetName val="Inputs"/>
      <sheetName val="Magnet Details"/>
      <sheetName val="footing"/>
      <sheetName val="stair"/>
      <sheetName val="Cost Plan"/>
      <sheetName val="Lease Value Calculation"/>
      <sheetName val="Auto Monthly Inputs "/>
      <sheetName val="S3 Architectural"/>
      <sheetName val="Customize Your Invoice"/>
      <sheetName val="2a-Consol-RVOs"/>
      <sheetName val="3-CAPARS Log"/>
      <sheetName val="costs"/>
      <sheetName val="opstat"/>
      <sheetName val="Revise_MR6"/>
      <sheetName val="สรุป_(Temp)6"/>
      <sheetName val="Factor_F_Data4"/>
      <sheetName val="Main_Sum_(Hotel_&amp;_Residences)4"/>
      <sheetName val="DETAIL_2"/>
      <sheetName val="Main_Summary2"/>
      <sheetName val="Summary_cal"/>
      <sheetName val="Unit_rate_Architecture"/>
      <sheetName val="Detail(NOT_USE)"/>
      <sheetName val="basic_cost"/>
      <sheetName val="Building_04"/>
      <sheetName val="Grand_Summary"/>
      <sheetName val="Sub_Summary"/>
      <sheetName val="Hotel_A_type_A"/>
      <sheetName val="Hotel_A_type_B"/>
      <sheetName val="Hotel_A_type_C"/>
      <sheetName val="Hotel_B_type_B"/>
      <sheetName val="Hotel_B_type_C"/>
      <sheetName val="Hote_C__type_C"/>
      <sheetName val="Hotel_A_suite"/>
      <sheetName val="Gyp_Pavilion"/>
      <sheetName val="Reception_Pavilion"/>
      <sheetName val="WC__Reception"/>
      <sheetName val="Corridor_Hote_A_"/>
      <sheetName val="Corridor_Hote_B_"/>
      <sheetName val="Corridor_Hote_C_"/>
      <sheetName val="Revise_MR7"/>
      <sheetName val="สรุป_(Temp)7"/>
      <sheetName val="Factor_F_Data5"/>
      <sheetName val="Main_Sum_(Hotel_&amp;_Residences)5"/>
      <sheetName val="DETAIL_3"/>
      <sheetName val="Main_Summary3"/>
      <sheetName val="Summary_cal1"/>
      <sheetName val="Unit_rate_Architecture1"/>
      <sheetName val="Detail(NOT_USE)1"/>
      <sheetName val="basic_cost1"/>
      <sheetName val="Building_041"/>
      <sheetName val="Grand_Summary1"/>
      <sheetName val="Sub_Summary1"/>
      <sheetName val="Hotel_A_type_A1"/>
      <sheetName val="Hotel_A_type_B1"/>
      <sheetName val="Hotel_A_type_C1"/>
      <sheetName val="Hotel_B_type_B1"/>
      <sheetName val="Hotel_B_type_C1"/>
      <sheetName val="Hote_C__type_C1"/>
      <sheetName val="Hotel_A_suite1"/>
      <sheetName val="Gyp_Pavilion1"/>
      <sheetName val="Reception_Pavilion1"/>
      <sheetName val="WC__Reception1"/>
      <sheetName val="Corridor_Hote_A_1"/>
      <sheetName val="Corridor_Hote_B_1"/>
      <sheetName val="Corridor_Hote_C_1"/>
      <sheetName val="Revise_MR8"/>
      <sheetName val="สรุป_(Temp)8"/>
      <sheetName val="Factor_F_Data6"/>
      <sheetName val="Main_Sum_(Hotel_&amp;_Residences)6"/>
      <sheetName val="DETAIL_4"/>
      <sheetName val="Main_Summary4"/>
      <sheetName val="Summary_cal2"/>
      <sheetName val="Unit_rate_Architecture2"/>
      <sheetName val="Detail(NOT_USE)2"/>
      <sheetName val="basic_cost2"/>
      <sheetName val="Building_042"/>
      <sheetName val="Grand_Summary2"/>
      <sheetName val="Sub_Summary2"/>
      <sheetName val="Hotel_A_type_A2"/>
      <sheetName val="Hotel_A_type_B2"/>
      <sheetName val="Hotel_A_type_C2"/>
      <sheetName val="Hotel_B_type_B2"/>
      <sheetName val="Hotel_B_type_C2"/>
      <sheetName val="Hote_C__type_C2"/>
      <sheetName val="Hotel_A_suite2"/>
      <sheetName val="Gyp_Pavilion2"/>
      <sheetName val="Reception_Pavilion2"/>
      <sheetName val="WC__Reception2"/>
      <sheetName val="Corridor_Hote_A_2"/>
      <sheetName val="Corridor_Hote_B_2"/>
      <sheetName val="Corridor_Hote_C_2"/>
      <sheetName val="CashFlow"/>
      <sheetName val="เตรียมการและบริหารโครงการ"/>
      <sheetName val="สรุปราคา (EMC)"/>
      <sheetName val="Ratios"/>
      <sheetName val="Mat_Code"/>
      <sheetName val="SumP&amp;L_current_Sites"/>
      <sheetName val="BOX_Cryostat_Details"/>
      <sheetName val="Driver_Linac_Layout"/>
      <sheetName val="Magnet_Details"/>
      <sheetName val="LEGEND"/>
      <sheetName val="factors"/>
      <sheetName val="งานระบบไฟฟ้าและสื่อสาร"/>
      <sheetName val="sheetNO"/>
      <sheetName val="Arch"/>
      <sheetName val="Cal Fto"/>
      <sheetName val="ID"/>
      <sheetName val="Bill summary of cost"/>
      <sheetName val="bar chart-rev"/>
      <sheetName val="แบบเดิม"/>
      <sheetName val="G1"/>
      <sheetName val="10 ข้อมูลวัสดุ-ค่าดำเนิน"/>
      <sheetName val="ภูมิทัศน์"/>
      <sheetName val="Summary"/>
      <sheetName val="Note For COST 01-18-03"/>
      <sheetName val="Structure"/>
      <sheetName val="Info"/>
      <sheetName val="Boq(1)"/>
      <sheetName val="san reduced 1"/>
      <sheetName val="Basic"/>
      <sheetName val="Bechtel Norms"/>
      <sheetName val="LB020A(月)"/>
    </sheetNames>
    <sheetDataSet>
      <sheetData sheetId="0">
        <row r="10">
          <cell r="H10">
            <v>0</v>
          </cell>
          <cell r="R10">
            <v>0</v>
          </cell>
        </row>
        <row r="11">
          <cell r="H11">
            <v>0</v>
          </cell>
          <cell r="R11">
            <v>0</v>
          </cell>
        </row>
        <row r="12">
          <cell r="H12">
            <v>339996</v>
          </cell>
          <cell r="R12">
            <v>453328</v>
          </cell>
        </row>
        <row r="13">
          <cell r="H13">
            <v>170004</v>
          </cell>
          <cell r="R13">
            <v>226672</v>
          </cell>
        </row>
        <row r="14">
          <cell r="H14">
            <v>80000</v>
          </cell>
          <cell r="R14">
            <v>80000</v>
          </cell>
        </row>
        <row r="15">
          <cell r="H15">
            <v>0</v>
          </cell>
          <cell r="R15">
            <v>4000</v>
          </cell>
        </row>
        <row r="16">
          <cell r="H16">
            <v>155000</v>
          </cell>
          <cell r="R16">
            <v>155000</v>
          </cell>
        </row>
        <row r="17">
          <cell r="H17">
            <v>24906.54</v>
          </cell>
          <cell r="R17">
            <v>28000</v>
          </cell>
        </row>
        <row r="18">
          <cell r="H18">
            <v>46728.97</v>
          </cell>
          <cell r="R18">
            <v>50000</v>
          </cell>
        </row>
        <row r="19">
          <cell r="H19">
            <v>0</v>
          </cell>
          <cell r="R19">
            <v>0</v>
          </cell>
        </row>
        <row r="20">
          <cell r="H20">
            <v>0</v>
          </cell>
          <cell r="R20">
            <v>0</v>
          </cell>
        </row>
        <row r="21">
          <cell r="H21">
            <v>213671.66</v>
          </cell>
          <cell r="R21">
            <v>257350</v>
          </cell>
        </row>
        <row r="22">
          <cell r="H22">
            <v>0</v>
          </cell>
          <cell r="R22">
            <v>0</v>
          </cell>
        </row>
        <row r="23">
          <cell r="H23">
            <v>0</v>
          </cell>
          <cell r="R23">
            <v>0</v>
          </cell>
        </row>
        <row r="24">
          <cell r="H24">
            <v>180879</v>
          </cell>
          <cell r="R24">
            <v>185000</v>
          </cell>
        </row>
        <row r="25">
          <cell r="H25">
            <v>0</v>
          </cell>
          <cell r="R25">
            <v>144000</v>
          </cell>
        </row>
        <row r="26">
          <cell r="H26">
            <v>236281.78</v>
          </cell>
          <cell r="R26">
            <v>320000</v>
          </cell>
        </row>
        <row r="27">
          <cell r="H27">
            <v>90800</v>
          </cell>
          <cell r="R27">
            <v>90800</v>
          </cell>
        </row>
        <row r="28">
          <cell r="H28">
            <v>1043</v>
          </cell>
          <cell r="R28">
            <v>169950</v>
          </cell>
        </row>
        <row r="29">
          <cell r="H29">
            <v>85982.78</v>
          </cell>
          <cell r="R29">
            <v>276500</v>
          </cell>
        </row>
        <row r="30">
          <cell r="H30">
            <v>344241.12</v>
          </cell>
          <cell r="R30">
            <v>400000</v>
          </cell>
        </row>
        <row r="31">
          <cell r="H31">
            <v>14186</v>
          </cell>
          <cell r="R31">
            <v>35000</v>
          </cell>
        </row>
        <row r="32">
          <cell r="H32">
            <v>0</v>
          </cell>
          <cell r="R32">
            <v>0</v>
          </cell>
        </row>
        <row r="33">
          <cell r="H33">
            <v>25000</v>
          </cell>
          <cell r="R33">
            <v>260000</v>
          </cell>
        </row>
        <row r="34">
          <cell r="H34">
            <v>7413.36</v>
          </cell>
          <cell r="R34">
            <v>27420</v>
          </cell>
        </row>
        <row r="35">
          <cell r="H35">
            <v>137040.85</v>
          </cell>
          <cell r="R35">
            <v>475000</v>
          </cell>
        </row>
        <row r="36">
          <cell r="H36">
            <v>0</v>
          </cell>
          <cell r="R36">
            <v>312000</v>
          </cell>
        </row>
        <row r="37">
          <cell r="H37">
            <v>0</v>
          </cell>
          <cell r="R37">
            <v>0</v>
          </cell>
        </row>
        <row r="38">
          <cell r="H38">
            <v>0</v>
          </cell>
          <cell r="R38">
            <v>0</v>
          </cell>
        </row>
        <row r="39">
          <cell r="H39">
            <v>0</v>
          </cell>
          <cell r="R39">
            <v>45186.85</v>
          </cell>
        </row>
        <row r="40">
          <cell r="H40">
            <v>0</v>
          </cell>
          <cell r="R40">
            <v>230785</v>
          </cell>
        </row>
        <row r="41">
          <cell r="H41">
            <v>0</v>
          </cell>
          <cell r="R41">
            <v>277376.81</v>
          </cell>
        </row>
        <row r="42">
          <cell r="H42">
            <v>0</v>
          </cell>
          <cell r="R42">
            <v>0</v>
          </cell>
        </row>
        <row r="43">
          <cell r="H43">
            <v>0</v>
          </cell>
          <cell r="R43">
            <v>0</v>
          </cell>
        </row>
        <row r="44">
          <cell r="H44">
            <v>0</v>
          </cell>
          <cell r="R44">
            <v>0</v>
          </cell>
        </row>
        <row r="45">
          <cell r="H45">
            <v>0</v>
          </cell>
          <cell r="R45">
            <v>0</v>
          </cell>
        </row>
        <row r="46">
          <cell r="H46">
            <v>0</v>
          </cell>
          <cell r="R46">
            <v>0</v>
          </cell>
        </row>
        <row r="47">
          <cell r="H47">
            <v>0</v>
          </cell>
          <cell r="R47">
            <v>135184.24</v>
          </cell>
        </row>
        <row r="48">
          <cell r="H48">
            <v>0</v>
          </cell>
          <cell r="R48">
            <v>51871.25</v>
          </cell>
        </row>
        <row r="49">
          <cell r="H49">
            <v>0</v>
          </cell>
          <cell r="R49">
            <v>0</v>
          </cell>
        </row>
        <row r="50">
          <cell r="H50">
            <v>0</v>
          </cell>
          <cell r="R50">
            <v>0</v>
          </cell>
        </row>
        <row r="51">
          <cell r="H51">
            <v>1420048.5</v>
          </cell>
          <cell r="R51">
            <v>1500000</v>
          </cell>
        </row>
        <row r="52">
          <cell r="H52">
            <v>0</v>
          </cell>
          <cell r="R52">
            <v>900000</v>
          </cell>
        </row>
        <row r="53">
          <cell r="H53">
            <v>0</v>
          </cell>
          <cell r="R53">
            <v>375000</v>
          </cell>
        </row>
        <row r="54">
          <cell r="H54">
            <v>24197</v>
          </cell>
          <cell r="R54">
            <v>30000</v>
          </cell>
        </row>
        <row r="55">
          <cell r="H55">
            <v>0</v>
          </cell>
          <cell r="R55">
            <v>0</v>
          </cell>
        </row>
        <row r="56">
          <cell r="H56">
            <v>0</v>
          </cell>
          <cell r="R56">
            <v>72000</v>
          </cell>
        </row>
        <row r="57">
          <cell r="H57">
            <v>33000</v>
          </cell>
          <cell r="R57">
            <v>360000</v>
          </cell>
        </row>
        <row r="58">
          <cell r="H58">
            <v>0</v>
          </cell>
          <cell r="R58">
            <v>116000</v>
          </cell>
        </row>
        <row r="59">
          <cell r="H59">
            <v>33918.400000000001</v>
          </cell>
          <cell r="R59">
            <v>34000</v>
          </cell>
        </row>
        <row r="60">
          <cell r="H60">
            <v>0</v>
          </cell>
          <cell r="R60">
            <v>0</v>
          </cell>
        </row>
        <row r="61">
          <cell r="H61">
            <v>77214</v>
          </cell>
          <cell r="R61">
            <v>166331.18</v>
          </cell>
        </row>
        <row r="62">
          <cell r="H62">
            <v>0</v>
          </cell>
          <cell r="R62">
            <v>135000</v>
          </cell>
        </row>
        <row r="63">
          <cell r="H63">
            <v>0</v>
          </cell>
          <cell r="R63">
            <v>50000</v>
          </cell>
        </row>
        <row r="64">
          <cell r="H64">
            <v>0</v>
          </cell>
          <cell r="R64">
            <v>65000</v>
          </cell>
        </row>
        <row r="65">
          <cell r="H65">
            <v>0</v>
          </cell>
          <cell r="R65">
            <v>5000</v>
          </cell>
        </row>
        <row r="66">
          <cell r="H66">
            <v>0</v>
          </cell>
          <cell r="R66">
            <v>96000</v>
          </cell>
        </row>
        <row r="67">
          <cell r="H67">
            <v>0</v>
          </cell>
          <cell r="R67">
            <v>98653.06</v>
          </cell>
        </row>
        <row r="68">
          <cell r="H68">
            <v>0</v>
          </cell>
          <cell r="R68">
            <v>331200.03999999998</v>
          </cell>
        </row>
        <row r="69">
          <cell r="H69">
            <v>19380</v>
          </cell>
          <cell r="R69">
            <v>203880</v>
          </cell>
        </row>
        <row r="70">
          <cell r="H70">
            <v>407255</v>
          </cell>
          <cell r="R70">
            <v>407255</v>
          </cell>
        </row>
        <row r="71">
          <cell r="H71">
            <v>0</v>
          </cell>
          <cell r="R71">
            <v>24000</v>
          </cell>
        </row>
        <row r="72">
          <cell r="H72">
            <v>0</v>
          </cell>
          <cell r="R72">
            <v>0</v>
          </cell>
        </row>
        <row r="73">
          <cell r="H73">
            <v>0</v>
          </cell>
          <cell r="R73">
            <v>0</v>
          </cell>
        </row>
        <row r="74">
          <cell r="H74">
            <v>0</v>
          </cell>
          <cell r="R74">
            <v>0</v>
          </cell>
        </row>
        <row r="75">
          <cell r="H75">
            <v>708</v>
          </cell>
          <cell r="R75">
            <v>24000</v>
          </cell>
        </row>
        <row r="76">
          <cell r="H76">
            <v>0</v>
          </cell>
          <cell r="R76">
            <v>0</v>
          </cell>
        </row>
        <row r="77">
          <cell r="H77">
            <v>76116.83</v>
          </cell>
          <cell r="R77">
            <v>115000</v>
          </cell>
        </row>
        <row r="78">
          <cell r="H78">
            <v>0</v>
          </cell>
          <cell r="R78">
            <v>0</v>
          </cell>
        </row>
        <row r="79">
          <cell r="H79">
            <v>0</v>
          </cell>
          <cell r="R79">
            <v>0</v>
          </cell>
        </row>
        <row r="80">
          <cell r="H80">
            <v>77200</v>
          </cell>
          <cell r="R80">
            <v>77200</v>
          </cell>
        </row>
        <row r="81">
          <cell r="H81">
            <v>0</v>
          </cell>
          <cell r="R81">
            <v>30000</v>
          </cell>
        </row>
        <row r="82">
          <cell r="H82">
            <v>40000</v>
          </cell>
          <cell r="R82">
            <v>40000</v>
          </cell>
        </row>
        <row r="83">
          <cell r="H83">
            <v>0</v>
          </cell>
          <cell r="R83">
            <v>0</v>
          </cell>
        </row>
        <row r="84">
          <cell r="H84">
            <v>0</v>
          </cell>
          <cell r="R84">
            <v>0</v>
          </cell>
        </row>
        <row r="85">
          <cell r="H85">
            <v>1500000</v>
          </cell>
          <cell r="R85">
            <v>1500000</v>
          </cell>
        </row>
        <row r="86">
          <cell r="H86">
            <v>0</v>
          </cell>
          <cell r="R86">
            <v>0</v>
          </cell>
        </row>
        <row r="87">
          <cell r="H87">
            <v>45000</v>
          </cell>
          <cell r="R87">
            <v>45000</v>
          </cell>
        </row>
        <row r="88">
          <cell r="H88">
            <v>149000</v>
          </cell>
          <cell r="R88">
            <v>149000</v>
          </cell>
        </row>
        <row r="89">
          <cell r="H89">
            <v>0</v>
          </cell>
          <cell r="R89">
            <v>0</v>
          </cell>
        </row>
        <row r="90">
          <cell r="H90">
            <v>59928.4</v>
          </cell>
          <cell r="R90">
            <v>225994</v>
          </cell>
        </row>
        <row r="91">
          <cell r="H91">
            <v>18900</v>
          </cell>
          <cell r="R91">
            <v>78828.5</v>
          </cell>
        </row>
        <row r="92">
          <cell r="H92">
            <v>377317.5</v>
          </cell>
          <cell r="R92">
            <v>377317.5</v>
          </cell>
        </row>
        <row r="93">
          <cell r="H93">
            <v>0</v>
          </cell>
          <cell r="R93">
            <v>66800</v>
          </cell>
        </row>
        <row r="94">
          <cell r="H94">
            <v>316600</v>
          </cell>
          <cell r="R94">
            <v>316600</v>
          </cell>
        </row>
        <row r="95">
          <cell r="H95">
            <v>0</v>
          </cell>
          <cell r="R95">
            <v>0</v>
          </cell>
        </row>
        <row r="96">
          <cell r="H96">
            <v>0</v>
          </cell>
          <cell r="R96">
            <v>70000</v>
          </cell>
        </row>
        <row r="97">
          <cell r="H97">
            <v>0</v>
          </cell>
          <cell r="R97">
            <v>0</v>
          </cell>
        </row>
        <row r="98">
          <cell r="H98">
            <v>0</v>
          </cell>
          <cell r="R98">
            <v>100000</v>
          </cell>
        </row>
        <row r="99">
          <cell r="H99">
            <v>9577.48</v>
          </cell>
          <cell r="R99">
            <v>10000</v>
          </cell>
        </row>
        <row r="100">
          <cell r="H100">
            <v>254220.56</v>
          </cell>
          <cell r="R100">
            <v>254220.56</v>
          </cell>
        </row>
        <row r="101">
          <cell r="H101">
            <v>0</v>
          </cell>
          <cell r="R101">
            <v>0</v>
          </cell>
        </row>
        <row r="102">
          <cell r="H102">
            <v>0</v>
          </cell>
          <cell r="R102">
            <v>0</v>
          </cell>
        </row>
        <row r="103">
          <cell r="H103">
            <v>0</v>
          </cell>
          <cell r="R103">
            <v>0</v>
          </cell>
        </row>
        <row r="104">
          <cell r="H104">
            <v>0</v>
          </cell>
          <cell r="R104">
            <v>0</v>
          </cell>
        </row>
        <row r="105">
          <cell r="H105">
            <v>100000</v>
          </cell>
          <cell r="R105">
            <v>100000</v>
          </cell>
        </row>
        <row r="106">
          <cell r="H106">
            <v>0</v>
          </cell>
          <cell r="R106">
            <v>0</v>
          </cell>
        </row>
        <row r="107">
          <cell r="H107">
            <v>0</v>
          </cell>
          <cell r="R107">
            <v>0</v>
          </cell>
        </row>
        <row r="108">
          <cell r="H108">
            <v>2337000</v>
          </cell>
          <cell r="R108">
            <v>2337000</v>
          </cell>
        </row>
        <row r="109">
          <cell r="H109">
            <v>0</v>
          </cell>
          <cell r="R109">
            <v>0</v>
          </cell>
        </row>
        <row r="110">
          <cell r="H110">
            <v>60000</v>
          </cell>
          <cell r="R110">
            <v>60000</v>
          </cell>
        </row>
        <row r="111">
          <cell r="H111">
            <v>0</v>
          </cell>
          <cell r="R111">
            <v>0</v>
          </cell>
        </row>
        <row r="112">
          <cell r="H112">
            <v>19360</v>
          </cell>
          <cell r="R112">
            <v>19360</v>
          </cell>
        </row>
        <row r="113">
          <cell r="H113">
            <v>0</v>
          </cell>
          <cell r="R113">
            <v>1698663.86</v>
          </cell>
        </row>
        <row r="114">
          <cell r="H114">
            <v>0</v>
          </cell>
          <cell r="R114">
            <v>1233526.1399999999</v>
          </cell>
        </row>
        <row r="115">
          <cell r="H115">
            <v>0</v>
          </cell>
          <cell r="R115">
            <v>0</v>
          </cell>
        </row>
        <row r="116">
          <cell r="H116">
            <v>0</v>
          </cell>
          <cell r="R116">
            <v>1756442.28</v>
          </cell>
        </row>
        <row r="117">
          <cell r="H117">
            <v>0</v>
          </cell>
          <cell r="R117">
            <v>382745.7</v>
          </cell>
        </row>
        <row r="118">
          <cell r="H118">
            <v>0</v>
          </cell>
          <cell r="R118">
            <v>0</v>
          </cell>
        </row>
        <row r="119">
          <cell r="H119">
            <v>0</v>
          </cell>
          <cell r="R119">
            <v>0</v>
          </cell>
        </row>
        <row r="120">
          <cell r="H120">
            <v>0</v>
          </cell>
          <cell r="R120">
            <v>0</v>
          </cell>
        </row>
        <row r="121">
          <cell r="H121">
            <v>219827</v>
          </cell>
          <cell r="R121">
            <v>219827</v>
          </cell>
        </row>
        <row r="122">
          <cell r="H122">
            <v>351000</v>
          </cell>
          <cell r="R122">
            <v>351000</v>
          </cell>
        </row>
        <row r="123">
          <cell r="H123">
            <v>540000</v>
          </cell>
          <cell r="R123">
            <v>540000</v>
          </cell>
        </row>
        <row r="124">
          <cell r="H124">
            <v>52500</v>
          </cell>
          <cell r="R124">
            <v>52500</v>
          </cell>
        </row>
        <row r="125">
          <cell r="H125">
            <v>0</v>
          </cell>
          <cell r="R125">
            <v>0</v>
          </cell>
          <cell r="Z125" t="str">
            <v>Anchor Frame</v>
          </cell>
        </row>
        <row r="126">
          <cell r="H126">
            <v>129683.97</v>
          </cell>
          <cell r="R126">
            <v>129683.97</v>
          </cell>
          <cell r="Z126" t="str">
            <v>Anchor Frame</v>
          </cell>
        </row>
        <row r="127">
          <cell r="H127">
            <v>0</v>
          </cell>
          <cell r="R127">
            <v>0</v>
          </cell>
          <cell r="Z127" t="str">
            <v>Anchor Frame</v>
          </cell>
        </row>
        <row r="128">
          <cell r="H128">
            <v>0</v>
          </cell>
          <cell r="R128">
            <v>0</v>
          </cell>
          <cell r="Z128" t="str">
            <v>Anchor Frame</v>
          </cell>
        </row>
        <row r="129">
          <cell r="H129">
            <v>0</v>
          </cell>
          <cell r="R129">
            <v>0</v>
          </cell>
        </row>
        <row r="130">
          <cell r="H130">
            <v>0</v>
          </cell>
          <cell r="R130">
            <v>112000</v>
          </cell>
        </row>
        <row r="131">
          <cell r="H131">
            <v>0</v>
          </cell>
          <cell r="R131">
            <v>0</v>
          </cell>
          <cell r="Z131" t="str">
            <v>Column</v>
          </cell>
        </row>
        <row r="132">
          <cell r="H132">
            <v>42704.39</v>
          </cell>
          <cell r="R132">
            <v>42704.4</v>
          </cell>
          <cell r="Z132" t="str">
            <v>Column Modification 1</v>
          </cell>
        </row>
        <row r="133">
          <cell r="H133">
            <v>123601.44</v>
          </cell>
          <cell r="R133">
            <v>123601.44</v>
          </cell>
          <cell r="Z133" t="str">
            <v>New Column</v>
          </cell>
        </row>
        <row r="134">
          <cell r="H134">
            <v>131668.26</v>
          </cell>
          <cell r="R134">
            <v>131668.26</v>
          </cell>
          <cell r="Z134" t="str">
            <v>New Column</v>
          </cell>
        </row>
        <row r="135">
          <cell r="H135">
            <v>0</v>
          </cell>
          <cell r="R135">
            <v>0</v>
          </cell>
          <cell r="Z135" t="str">
            <v>Cross Girder</v>
          </cell>
        </row>
        <row r="136">
          <cell r="H136">
            <v>115943.46</v>
          </cell>
          <cell r="R136">
            <v>115943.45999999999</v>
          </cell>
          <cell r="Z136" t="str">
            <v>New Cross Girder</v>
          </cell>
        </row>
        <row r="137">
          <cell r="H137">
            <v>0</v>
          </cell>
          <cell r="R137">
            <v>0</v>
          </cell>
          <cell r="Z137" t="str">
            <v>Cross Girder</v>
          </cell>
        </row>
        <row r="138">
          <cell r="H138">
            <v>0</v>
          </cell>
          <cell r="R138">
            <v>0</v>
          </cell>
          <cell r="Z138" t="str">
            <v>Plate Girder</v>
          </cell>
        </row>
        <row r="139">
          <cell r="H139">
            <v>503339.38</v>
          </cell>
          <cell r="R139">
            <v>503339.4</v>
          </cell>
          <cell r="Z139" t="str">
            <v>25 m Girder Modification</v>
          </cell>
        </row>
        <row r="140">
          <cell r="H140">
            <v>408560.84</v>
          </cell>
          <cell r="R140">
            <v>408560.84</v>
          </cell>
          <cell r="Z140" t="str">
            <v>45 m Girder Modification</v>
          </cell>
        </row>
        <row r="141">
          <cell r="H141">
            <v>454249.28</v>
          </cell>
          <cell r="R141">
            <v>454249.28</v>
          </cell>
          <cell r="Z141" t="str">
            <v>45 m Girder Modification</v>
          </cell>
        </row>
        <row r="142">
          <cell r="H142">
            <v>20026.759999999998</v>
          </cell>
          <cell r="R142">
            <v>20026.759999999998</v>
          </cell>
          <cell r="Z142" t="str">
            <v>Plate Girder</v>
          </cell>
        </row>
        <row r="143">
          <cell r="H143">
            <v>0</v>
          </cell>
          <cell r="R143">
            <v>0</v>
          </cell>
          <cell r="Z143" t="str">
            <v>Bracing</v>
          </cell>
        </row>
        <row r="144">
          <cell r="H144">
            <v>113399.56</v>
          </cell>
          <cell r="R144">
            <v>113399.57</v>
          </cell>
          <cell r="Z144" t="str">
            <v>Bracing modification 1</v>
          </cell>
        </row>
        <row r="145">
          <cell r="H145">
            <v>0</v>
          </cell>
          <cell r="R145">
            <v>0</v>
          </cell>
          <cell r="Z145" t="str">
            <v>Bracing</v>
          </cell>
        </row>
        <row r="146">
          <cell r="H146">
            <v>0</v>
          </cell>
          <cell r="R146">
            <v>0</v>
          </cell>
          <cell r="Z146" t="str">
            <v>Shoe</v>
          </cell>
        </row>
        <row r="147">
          <cell r="H147">
            <v>0</v>
          </cell>
          <cell r="R147">
            <v>0</v>
          </cell>
          <cell r="Z147" t="str">
            <v>Shoe</v>
          </cell>
        </row>
        <row r="148">
          <cell r="H148">
            <v>0</v>
          </cell>
          <cell r="R148">
            <v>0</v>
          </cell>
          <cell r="Z148" t="str">
            <v>x</v>
          </cell>
        </row>
        <row r="149">
          <cell r="H149">
            <v>40360</v>
          </cell>
          <cell r="R149">
            <v>313475</v>
          </cell>
          <cell r="Z149" t="str">
            <v>Blasting of stud (old)</v>
          </cell>
        </row>
        <row r="150">
          <cell r="H150">
            <v>19415</v>
          </cell>
          <cell r="R150">
            <v>19415</v>
          </cell>
          <cell r="Z150" t="str">
            <v>Stud Welding</v>
          </cell>
        </row>
        <row r="151">
          <cell r="H151">
            <v>1898.4</v>
          </cell>
          <cell r="R151">
            <v>1898.4</v>
          </cell>
          <cell r="Z151" t="str">
            <v>Stud Welding</v>
          </cell>
        </row>
        <row r="152">
          <cell r="H152">
            <v>197000</v>
          </cell>
          <cell r="R152">
            <v>197000</v>
          </cell>
          <cell r="Z152" t="str">
            <v>Mat</v>
          </cell>
        </row>
        <row r="153">
          <cell r="H153">
            <v>0</v>
          </cell>
          <cell r="R153">
            <v>11476.36</v>
          </cell>
          <cell r="Z153" t="str">
            <v>Install</v>
          </cell>
        </row>
        <row r="154">
          <cell r="H154">
            <v>0</v>
          </cell>
          <cell r="R154">
            <v>0</v>
          </cell>
        </row>
        <row r="155">
          <cell r="H155">
            <v>5824</v>
          </cell>
          <cell r="R155">
            <v>10954.44</v>
          </cell>
        </row>
        <row r="156">
          <cell r="H156">
            <v>274244.88</v>
          </cell>
          <cell r="R156">
            <v>275000</v>
          </cell>
        </row>
        <row r="157">
          <cell r="H157">
            <v>3808</v>
          </cell>
          <cell r="R157">
            <v>9253.44</v>
          </cell>
        </row>
        <row r="158">
          <cell r="H158">
            <v>43560</v>
          </cell>
          <cell r="R158">
            <v>43560</v>
          </cell>
        </row>
        <row r="159">
          <cell r="H159">
            <v>0</v>
          </cell>
          <cell r="R159">
            <v>0</v>
          </cell>
        </row>
        <row r="160">
          <cell r="H160">
            <v>166320</v>
          </cell>
          <cell r="R160">
            <v>216320</v>
          </cell>
        </row>
        <row r="161">
          <cell r="H161">
            <v>22560</v>
          </cell>
          <cell r="R161">
            <v>52800</v>
          </cell>
        </row>
        <row r="162">
          <cell r="H162">
            <v>14000</v>
          </cell>
          <cell r="R162">
            <v>16800</v>
          </cell>
        </row>
        <row r="163">
          <cell r="H163">
            <v>14000</v>
          </cell>
          <cell r="R163">
            <v>16800</v>
          </cell>
        </row>
        <row r="164">
          <cell r="H164">
            <v>1500</v>
          </cell>
          <cell r="R164">
            <v>1800</v>
          </cell>
        </row>
        <row r="165">
          <cell r="H165">
            <v>1500</v>
          </cell>
          <cell r="R165">
            <v>1800</v>
          </cell>
        </row>
        <row r="166">
          <cell r="H166">
            <v>0</v>
          </cell>
          <cell r="R166">
            <v>4994.72</v>
          </cell>
        </row>
        <row r="167">
          <cell r="H167">
            <v>0</v>
          </cell>
          <cell r="R167">
            <v>5165.84</v>
          </cell>
        </row>
        <row r="168">
          <cell r="H168">
            <v>0</v>
          </cell>
          <cell r="R168">
            <v>1272.5999999999999</v>
          </cell>
        </row>
        <row r="169">
          <cell r="H169">
            <v>0</v>
          </cell>
          <cell r="R169">
            <v>0</v>
          </cell>
        </row>
        <row r="170">
          <cell r="H170">
            <v>0</v>
          </cell>
          <cell r="R170">
            <v>1516602.5</v>
          </cell>
        </row>
        <row r="171">
          <cell r="H171">
            <v>0</v>
          </cell>
          <cell r="R171">
            <v>173326</v>
          </cell>
        </row>
        <row r="172">
          <cell r="H172">
            <v>0</v>
          </cell>
          <cell r="R172">
            <v>0</v>
          </cell>
        </row>
        <row r="173">
          <cell r="H173">
            <v>0</v>
          </cell>
          <cell r="R173">
            <v>3193794.2</v>
          </cell>
        </row>
        <row r="174">
          <cell r="H174">
            <v>10200</v>
          </cell>
          <cell r="R174">
            <v>10200</v>
          </cell>
        </row>
        <row r="175">
          <cell r="H175">
            <v>262525.8</v>
          </cell>
          <cell r="R175">
            <v>262525.8</v>
          </cell>
        </row>
        <row r="176">
          <cell r="H176">
            <v>0</v>
          </cell>
          <cell r="R176">
            <v>0</v>
          </cell>
        </row>
        <row r="177">
          <cell r="H177">
            <v>1197840</v>
          </cell>
          <cell r="R177">
            <v>1736000</v>
          </cell>
        </row>
        <row r="178">
          <cell r="H178">
            <v>0</v>
          </cell>
          <cell r="R178">
            <v>0</v>
          </cell>
        </row>
        <row r="179">
          <cell r="H179">
            <v>0</v>
          </cell>
          <cell r="R179">
            <v>0</v>
          </cell>
        </row>
        <row r="180">
          <cell r="H180">
            <v>0</v>
          </cell>
          <cell r="R180">
            <v>603000</v>
          </cell>
        </row>
        <row r="181">
          <cell r="H181">
            <v>63000</v>
          </cell>
          <cell r="R181">
            <v>63000</v>
          </cell>
          <cell r="Z181" t="str">
            <v>Column Modification 4 (Demolition &amp; Install Drainage)</v>
          </cell>
        </row>
        <row r="182">
          <cell r="H182">
            <v>65700</v>
          </cell>
          <cell r="R182">
            <v>65700</v>
          </cell>
          <cell r="Z182" t="str">
            <v>Column Modification 3 (Install Drainage)</v>
          </cell>
        </row>
        <row r="183">
          <cell r="H183">
            <v>9000</v>
          </cell>
          <cell r="R183">
            <v>9000</v>
          </cell>
          <cell r="Z183" t="str">
            <v>Column Modification 3 (Install Drainage)</v>
          </cell>
        </row>
        <row r="184">
          <cell r="H184">
            <v>0</v>
          </cell>
          <cell r="R184">
            <v>0</v>
          </cell>
        </row>
        <row r="185">
          <cell r="H185">
            <v>0</v>
          </cell>
          <cell r="R185">
            <v>435000</v>
          </cell>
        </row>
        <row r="186">
          <cell r="H186">
            <v>0</v>
          </cell>
          <cell r="R186">
            <v>375000</v>
          </cell>
        </row>
        <row r="187">
          <cell r="H187">
            <v>0</v>
          </cell>
          <cell r="R187">
            <v>240000</v>
          </cell>
        </row>
        <row r="188">
          <cell r="H188">
            <v>0</v>
          </cell>
          <cell r="R188">
            <v>0</v>
          </cell>
        </row>
        <row r="189">
          <cell r="H189">
            <v>0</v>
          </cell>
          <cell r="R189">
            <v>1097250</v>
          </cell>
        </row>
        <row r="190">
          <cell r="H190">
            <v>0</v>
          </cell>
          <cell r="R190">
            <v>37100</v>
          </cell>
        </row>
        <row r="191">
          <cell r="H191">
            <v>0</v>
          </cell>
          <cell r="R191">
            <v>612250</v>
          </cell>
        </row>
        <row r="192">
          <cell r="H192">
            <v>0</v>
          </cell>
          <cell r="R192">
            <v>51360</v>
          </cell>
        </row>
        <row r="193">
          <cell r="H193">
            <v>0</v>
          </cell>
          <cell r="R193">
            <v>18000</v>
          </cell>
        </row>
        <row r="194">
          <cell r="H194">
            <v>0</v>
          </cell>
          <cell r="R194">
            <v>48000</v>
          </cell>
        </row>
        <row r="195">
          <cell r="H195">
            <v>0</v>
          </cell>
          <cell r="R195">
            <v>0</v>
          </cell>
        </row>
        <row r="196">
          <cell r="H196">
            <v>0</v>
          </cell>
          <cell r="R196">
            <v>1700000</v>
          </cell>
        </row>
        <row r="197">
          <cell r="H197">
            <v>0</v>
          </cell>
          <cell r="R197">
            <v>0</v>
          </cell>
        </row>
        <row r="198">
          <cell r="H198">
            <v>0</v>
          </cell>
          <cell r="R198">
            <v>0</v>
          </cell>
        </row>
        <row r="199">
          <cell r="H199">
            <v>0</v>
          </cell>
          <cell r="R199">
            <v>0</v>
          </cell>
        </row>
        <row r="200">
          <cell r="H200">
            <v>0</v>
          </cell>
          <cell r="R200">
            <v>0</v>
          </cell>
        </row>
        <row r="201">
          <cell r="H201">
            <v>0</v>
          </cell>
          <cell r="R201">
            <v>0</v>
          </cell>
        </row>
        <row r="202">
          <cell r="H202">
            <v>0</v>
          </cell>
          <cell r="R202">
            <v>0</v>
          </cell>
        </row>
        <row r="203">
          <cell r="H203">
            <v>0</v>
          </cell>
          <cell r="R203">
            <v>0</v>
          </cell>
        </row>
        <row r="204">
          <cell r="H204">
            <v>0</v>
          </cell>
          <cell r="R204">
            <v>0</v>
          </cell>
        </row>
        <row r="205">
          <cell r="H205">
            <v>0</v>
          </cell>
          <cell r="R205">
            <v>979072.5</v>
          </cell>
        </row>
        <row r="206">
          <cell r="H206">
            <v>0</v>
          </cell>
          <cell r="R206">
            <v>0</v>
          </cell>
        </row>
        <row r="207">
          <cell r="H207">
            <v>0</v>
          </cell>
          <cell r="R207">
            <v>150000</v>
          </cell>
        </row>
        <row r="208">
          <cell r="H208">
            <v>0</v>
          </cell>
          <cell r="R208">
            <v>104500</v>
          </cell>
        </row>
        <row r="209">
          <cell r="H209">
            <v>0</v>
          </cell>
          <cell r="R209">
            <v>50000</v>
          </cell>
        </row>
        <row r="210">
          <cell r="H210">
            <v>0</v>
          </cell>
          <cell r="R210">
            <v>200000</v>
          </cell>
        </row>
        <row r="211">
          <cell r="H211">
            <v>0</v>
          </cell>
          <cell r="R211">
            <v>0</v>
          </cell>
        </row>
        <row r="212">
          <cell r="H212">
            <v>0</v>
          </cell>
          <cell r="R212">
            <v>883050</v>
          </cell>
        </row>
        <row r="213">
          <cell r="H213">
            <v>0</v>
          </cell>
          <cell r="R213">
            <v>436800</v>
          </cell>
        </row>
        <row r="214">
          <cell r="H214">
            <v>0</v>
          </cell>
          <cell r="R214">
            <v>438700</v>
          </cell>
        </row>
        <row r="215">
          <cell r="H215">
            <v>0</v>
          </cell>
          <cell r="R215">
            <v>126000</v>
          </cell>
          <cell r="Z215" t="str">
            <v>At Grade</v>
          </cell>
        </row>
        <row r="216">
          <cell r="H216">
            <v>0</v>
          </cell>
          <cell r="R216">
            <v>0</v>
          </cell>
          <cell r="Z216" t="str">
            <v>Approach</v>
          </cell>
        </row>
        <row r="217">
          <cell r="H217">
            <v>0</v>
          </cell>
          <cell r="R217">
            <v>0</v>
          </cell>
          <cell r="Z217" t="str">
            <v>Approach</v>
          </cell>
        </row>
        <row r="218">
          <cell r="H218">
            <v>693500</v>
          </cell>
          <cell r="R218">
            <v>693500</v>
          </cell>
          <cell r="Z218" t="str">
            <v>Approach</v>
          </cell>
        </row>
        <row r="219">
          <cell r="H219">
            <v>0</v>
          </cell>
          <cell r="R219">
            <v>0</v>
          </cell>
          <cell r="Z219" t="str">
            <v>Approach</v>
          </cell>
        </row>
        <row r="220">
          <cell r="H220">
            <v>0</v>
          </cell>
          <cell r="R220">
            <v>595314.9</v>
          </cell>
          <cell r="Z220" t="str">
            <v>Approach</v>
          </cell>
        </row>
        <row r="221">
          <cell r="H221">
            <v>0</v>
          </cell>
          <cell r="R221">
            <v>480000</v>
          </cell>
          <cell r="Z221" t="str">
            <v>Approach</v>
          </cell>
        </row>
        <row r="222">
          <cell r="H222">
            <v>0</v>
          </cell>
          <cell r="R222">
            <v>90000</v>
          </cell>
          <cell r="Z222" t="str">
            <v>Approach</v>
          </cell>
        </row>
        <row r="223">
          <cell r="H223">
            <v>0</v>
          </cell>
          <cell r="R223">
            <v>682360</v>
          </cell>
          <cell r="Z223" t="str">
            <v>Approach</v>
          </cell>
        </row>
        <row r="224">
          <cell r="H224">
            <v>0</v>
          </cell>
          <cell r="R224">
            <v>333216</v>
          </cell>
          <cell r="Z224" t="str">
            <v>Approach</v>
          </cell>
        </row>
        <row r="225">
          <cell r="H225">
            <v>0</v>
          </cell>
          <cell r="R225">
            <v>0</v>
          </cell>
          <cell r="Z225" t="str">
            <v>Approach</v>
          </cell>
        </row>
        <row r="226">
          <cell r="H226">
            <v>1076280</v>
          </cell>
          <cell r="R226">
            <v>1076280</v>
          </cell>
          <cell r="Z226" t="str">
            <v>Approach</v>
          </cell>
        </row>
        <row r="227">
          <cell r="H227">
            <v>828600</v>
          </cell>
          <cell r="R227">
            <v>828600</v>
          </cell>
          <cell r="Z227" t="str">
            <v>Approach</v>
          </cell>
        </row>
        <row r="228">
          <cell r="H228">
            <v>54120</v>
          </cell>
          <cell r="R228">
            <v>55440</v>
          </cell>
          <cell r="Z228" t="str">
            <v>Approach</v>
          </cell>
        </row>
        <row r="229">
          <cell r="H229">
            <v>0</v>
          </cell>
          <cell r="R229">
            <v>183468.75</v>
          </cell>
          <cell r="Z229" t="str">
            <v>Approach</v>
          </cell>
        </row>
        <row r="230">
          <cell r="H230">
            <v>0</v>
          </cell>
          <cell r="R230">
            <v>4637.5</v>
          </cell>
          <cell r="Z230" t="str">
            <v>Approach</v>
          </cell>
        </row>
        <row r="231">
          <cell r="H231">
            <v>0</v>
          </cell>
          <cell r="R231">
            <v>120125</v>
          </cell>
          <cell r="Z231" t="str">
            <v>Approach</v>
          </cell>
        </row>
        <row r="232">
          <cell r="H232">
            <v>0</v>
          </cell>
          <cell r="R232">
            <v>3600</v>
          </cell>
          <cell r="Z232" t="str">
            <v>Approach</v>
          </cell>
        </row>
        <row r="233">
          <cell r="H233">
            <v>0</v>
          </cell>
          <cell r="R233">
            <v>9309</v>
          </cell>
          <cell r="Z233" t="str">
            <v>Approach</v>
          </cell>
        </row>
        <row r="234">
          <cell r="H234">
            <v>0</v>
          </cell>
          <cell r="R234">
            <v>164550</v>
          </cell>
          <cell r="Z234" t="str">
            <v>Approach</v>
          </cell>
        </row>
        <row r="235">
          <cell r="H235">
            <v>0</v>
          </cell>
          <cell r="R235">
            <v>332365</v>
          </cell>
          <cell r="Z235" t="str">
            <v>Transition</v>
          </cell>
        </row>
        <row r="236">
          <cell r="H236">
            <v>167505</v>
          </cell>
          <cell r="R236">
            <v>167505</v>
          </cell>
        </row>
        <row r="237">
          <cell r="H237">
            <v>0</v>
          </cell>
          <cell r="R237">
            <v>80000</v>
          </cell>
        </row>
        <row r="238">
          <cell r="H238">
            <v>0</v>
          </cell>
          <cell r="R238">
            <v>0</v>
          </cell>
          <cell r="Z238" t="str">
            <v>Approach</v>
          </cell>
        </row>
        <row r="239">
          <cell r="H239">
            <v>0</v>
          </cell>
          <cell r="R239">
            <v>0</v>
          </cell>
          <cell r="Z239" t="str">
            <v>Approach</v>
          </cell>
        </row>
        <row r="240">
          <cell r="H240">
            <v>0</v>
          </cell>
          <cell r="R240">
            <v>0</v>
          </cell>
          <cell r="Z240" t="str">
            <v>Approach</v>
          </cell>
        </row>
        <row r="241">
          <cell r="H241">
            <v>0</v>
          </cell>
          <cell r="R241">
            <v>595314.9</v>
          </cell>
          <cell r="Z241" t="str">
            <v>Approach</v>
          </cell>
        </row>
        <row r="242">
          <cell r="H242">
            <v>0</v>
          </cell>
          <cell r="R242">
            <v>480000</v>
          </cell>
          <cell r="Z242" t="str">
            <v>Approach</v>
          </cell>
        </row>
        <row r="243">
          <cell r="H243">
            <v>0</v>
          </cell>
          <cell r="R243">
            <v>90000</v>
          </cell>
          <cell r="Z243" t="str">
            <v>Approach</v>
          </cell>
        </row>
        <row r="244">
          <cell r="H244">
            <v>0</v>
          </cell>
          <cell r="R244">
            <v>682360</v>
          </cell>
          <cell r="Z244" t="str">
            <v>Approach</v>
          </cell>
        </row>
        <row r="245">
          <cell r="H245">
            <v>0</v>
          </cell>
          <cell r="R245">
            <v>323343</v>
          </cell>
          <cell r="Z245" t="str">
            <v>Approach</v>
          </cell>
        </row>
        <row r="246">
          <cell r="H246">
            <v>0</v>
          </cell>
          <cell r="R246">
            <v>0</v>
          </cell>
          <cell r="Z246" t="str">
            <v>Approach</v>
          </cell>
        </row>
        <row r="247">
          <cell r="H247">
            <v>54120</v>
          </cell>
          <cell r="R247">
            <v>55440</v>
          </cell>
          <cell r="Z247" t="str">
            <v>Approach</v>
          </cell>
        </row>
        <row r="248">
          <cell r="H248">
            <v>0</v>
          </cell>
          <cell r="R248">
            <v>183468.75</v>
          </cell>
          <cell r="Z248" t="str">
            <v>Approach</v>
          </cell>
        </row>
        <row r="249">
          <cell r="H249">
            <v>0</v>
          </cell>
          <cell r="R249">
            <v>4637.5</v>
          </cell>
          <cell r="Z249" t="str">
            <v>Approach</v>
          </cell>
        </row>
        <row r="250">
          <cell r="H250">
            <v>0</v>
          </cell>
          <cell r="R250">
            <v>120125</v>
          </cell>
          <cell r="Z250" t="str">
            <v>Approach</v>
          </cell>
        </row>
        <row r="251">
          <cell r="H251">
            <v>0</v>
          </cell>
          <cell r="R251">
            <v>3600</v>
          </cell>
          <cell r="Z251" t="str">
            <v>Approach</v>
          </cell>
        </row>
        <row r="252">
          <cell r="H252">
            <v>0</v>
          </cell>
          <cell r="R252">
            <v>9052</v>
          </cell>
          <cell r="Z252" t="str">
            <v>Approach</v>
          </cell>
        </row>
        <row r="253">
          <cell r="H253">
            <v>0</v>
          </cell>
          <cell r="R253">
            <v>0</v>
          </cell>
          <cell r="Z253" t="str">
            <v>Approach</v>
          </cell>
        </row>
        <row r="254">
          <cell r="H254">
            <v>0</v>
          </cell>
          <cell r="R254">
            <v>294000</v>
          </cell>
          <cell r="Z254" t="str">
            <v>Approach</v>
          </cell>
        </row>
        <row r="255">
          <cell r="H255">
            <v>0</v>
          </cell>
          <cell r="R255">
            <v>0</v>
          </cell>
          <cell r="Z255" t="str">
            <v>Approach</v>
          </cell>
        </row>
        <row r="256">
          <cell r="H256">
            <v>0</v>
          </cell>
          <cell r="R256">
            <v>296000</v>
          </cell>
        </row>
        <row r="257">
          <cell r="R257">
            <v>88000</v>
          </cell>
        </row>
        <row r="258">
          <cell r="H258">
            <v>0</v>
          </cell>
          <cell r="R258">
            <v>0</v>
          </cell>
        </row>
        <row r="259">
          <cell r="H259">
            <v>0</v>
          </cell>
          <cell r="R259">
            <v>200000</v>
          </cell>
        </row>
        <row r="260">
          <cell r="H260">
            <v>0</v>
          </cell>
          <cell r="R260">
            <v>0</v>
          </cell>
        </row>
        <row r="261">
          <cell r="H261">
            <v>0</v>
          </cell>
          <cell r="R261">
            <v>0</v>
          </cell>
        </row>
        <row r="262">
          <cell r="H262">
            <v>0</v>
          </cell>
          <cell r="R262">
            <v>0</v>
          </cell>
        </row>
        <row r="263">
          <cell r="H263">
            <v>0</v>
          </cell>
          <cell r="R263">
            <v>100000</v>
          </cell>
        </row>
        <row r="264">
          <cell r="H264">
            <v>0</v>
          </cell>
          <cell r="R264">
            <v>0</v>
          </cell>
        </row>
        <row r="265">
          <cell r="H265">
            <v>0</v>
          </cell>
          <cell r="R265">
            <v>0</v>
          </cell>
        </row>
        <row r="266">
          <cell r="H266">
            <v>0</v>
          </cell>
          <cell r="R266">
            <v>6905493.7300000004</v>
          </cell>
        </row>
        <row r="267">
          <cell r="H267">
            <v>414932.5</v>
          </cell>
          <cell r="R267">
            <v>469214.63</v>
          </cell>
        </row>
        <row r="268">
          <cell r="H268">
            <v>2320</v>
          </cell>
          <cell r="R268">
            <v>62851</v>
          </cell>
        </row>
        <row r="269">
          <cell r="H269">
            <v>0</v>
          </cell>
          <cell r="R269">
            <v>57944.9</v>
          </cell>
        </row>
        <row r="270">
          <cell r="H270">
            <v>0</v>
          </cell>
          <cell r="R270">
            <v>9000</v>
          </cell>
        </row>
        <row r="271">
          <cell r="H271">
            <v>0</v>
          </cell>
          <cell r="R271">
            <v>0</v>
          </cell>
        </row>
        <row r="272">
          <cell r="H272">
            <v>0</v>
          </cell>
          <cell r="R272">
            <v>293898.84999999998</v>
          </cell>
        </row>
        <row r="273">
          <cell r="H273">
            <v>2603551.15</v>
          </cell>
          <cell r="R273">
            <v>2605000</v>
          </cell>
        </row>
        <row r="274">
          <cell r="H274">
            <v>0</v>
          </cell>
          <cell r="R274">
            <v>0</v>
          </cell>
          <cell r="Z274" t="str">
            <v>Painting</v>
          </cell>
        </row>
        <row r="275">
          <cell r="H275">
            <v>562073</v>
          </cell>
          <cell r="R275">
            <v>562073</v>
          </cell>
          <cell r="Z275" t="str">
            <v>Blasting</v>
          </cell>
        </row>
        <row r="276">
          <cell r="H276">
            <v>1124146</v>
          </cell>
          <cell r="R276">
            <v>1124146</v>
          </cell>
          <cell r="Z276" t="str">
            <v>Painting</v>
          </cell>
        </row>
        <row r="277">
          <cell r="H277">
            <v>0</v>
          </cell>
          <cell r="R277">
            <v>0</v>
          </cell>
          <cell r="Z277" t="str">
            <v>Erection</v>
          </cell>
        </row>
        <row r="278">
          <cell r="H278">
            <v>2923342.89</v>
          </cell>
          <cell r="R278">
            <v>2923342.89</v>
          </cell>
          <cell r="Z278" t="str">
            <v>Erection</v>
          </cell>
        </row>
        <row r="279">
          <cell r="H279">
            <v>282528.08</v>
          </cell>
          <cell r="R279">
            <v>236451.09000000003</v>
          </cell>
          <cell r="Z279" t="str">
            <v>Trial Assembly</v>
          </cell>
        </row>
        <row r="280">
          <cell r="H280">
            <v>46076.99</v>
          </cell>
          <cell r="R280">
            <v>46076.993999999992</v>
          </cell>
          <cell r="Z280" t="str">
            <v>Trial Assembly</v>
          </cell>
        </row>
        <row r="281">
          <cell r="H281">
            <v>0</v>
          </cell>
          <cell r="R281">
            <v>0</v>
          </cell>
        </row>
        <row r="282">
          <cell r="H282">
            <v>142800</v>
          </cell>
          <cell r="R282">
            <v>142800</v>
          </cell>
          <cell r="Z282" t="str">
            <v>Cross Girder modification</v>
          </cell>
        </row>
        <row r="283">
          <cell r="H283">
            <v>0</v>
          </cell>
          <cell r="R283">
            <v>0</v>
          </cell>
        </row>
        <row r="284">
          <cell r="H284">
            <v>0</v>
          </cell>
          <cell r="R284">
            <v>0</v>
          </cell>
        </row>
        <row r="285">
          <cell r="H285">
            <v>0</v>
          </cell>
          <cell r="R285">
            <v>0</v>
          </cell>
        </row>
        <row r="286">
          <cell r="H286">
            <v>250000</v>
          </cell>
          <cell r="R286">
            <v>250000</v>
          </cell>
        </row>
        <row r="287">
          <cell r="H287">
            <v>0</v>
          </cell>
          <cell r="R287">
            <v>0</v>
          </cell>
        </row>
        <row r="288">
          <cell r="H288">
            <v>0</v>
          </cell>
          <cell r="R288">
            <v>0</v>
          </cell>
        </row>
        <row r="289">
          <cell r="H289">
            <v>1383200</v>
          </cell>
          <cell r="R289">
            <v>1383200</v>
          </cell>
        </row>
        <row r="290">
          <cell r="H290">
            <v>0</v>
          </cell>
          <cell r="R290">
            <v>0</v>
          </cell>
        </row>
        <row r="291">
          <cell r="H291">
            <v>60000</v>
          </cell>
          <cell r="R291">
            <v>60000</v>
          </cell>
        </row>
        <row r="292">
          <cell r="H292">
            <v>0</v>
          </cell>
          <cell r="R292">
            <v>0</v>
          </cell>
        </row>
        <row r="293">
          <cell r="H293">
            <v>14520</v>
          </cell>
          <cell r="R293">
            <v>14520</v>
          </cell>
        </row>
        <row r="294">
          <cell r="H294">
            <v>0</v>
          </cell>
          <cell r="R294">
            <v>220755.30000000005</v>
          </cell>
        </row>
        <row r="295">
          <cell r="H295">
            <v>592384.80000000005</v>
          </cell>
          <cell r="R295">
            <v>1190736.96</v>
          </cell>
        </row>
        <row r="296">
          <cell r="H296">
            <v>0</v>
          </cell>
          <cell r="R296">
            <v>619790.85999999987</v>
          </cell>
        </row>
        <row r="297">
          <cell r="H297">
            <v>507718.06</v>
          </cell>
          <cell r="R297">
            <v>507718.06</v>
          </cell>
        </row>
        <row r="298">
          <cell r="H298">
            <v>0</v>
          </cell>
          <cell r="R298">
            <v>0</v>
          </cell>
        </row>
        <row r="299">
          <cell r="H299">
            <v>0</v>
          </cell>
          <cell r="R299">
            <v>1463701.9</v>
          </cell>
        </row>
        <row r="300">
          <cell r="H300">
            <v>0</v>
          </cell>
          <cell r="R300">
            <v>382745.7</v>
          </cell>
        </row>
        <row r="301">
          <cell r="H301">
            <v>0</v>
          </cell>
          <cell r="R301">
            <v>0</v>
          </cell>
        </row>
        <row r="302">
          <cell r="H302">
            <v>0</v>
          </cell>
          <cell r="R302">
            <v>0</v>
          </cell>
        </row>
        <row r="303">
          <cell r="H303">
            <v>0</v>
          </cell>
          <cell r="R303">
            <v>0</v>
          </cell>
        </row>
        <row r="304">
          <cell r="H304">
            <v>162282</v>
          </cell>
          <cell r="R304">
            <v>317184</v>
          </cell>
        </row>
        <row r="305">
          <cell r="H305">
            <v>0</v>
          </cell>
          <cell r="R305">
            <v>0</v>
          </cell>
        </row>
        <row r="306">
          <cell r="H306">
            <v>0</v>
          </cell>
          <cell r="R306">
            <v>0</v>
          </cell>
          <cell r="Z306" t="str">
            <v>Anchor Frame</v>
          </cell>
        </row>
        <row r="307">
          <cell r="H307">
            <v>98749.95</v>
          </cell>
          <cell r="R307">
            <v>98749.95</v>
          </cell>
          <cell r="Z307" t="str">
            <v>Anchor Frame</v>
          </cell>
        </row>
        <row r="308">
          <cell r="H308">
            <v>0</v>
          </cell>
          <cell r="R308">
            <v>0</v>
          </cell>
          <cell r="Z308" t="str">
            <v>Anchor Frame</v>
          </cell>
        </row>
        <row r="309">
          <cell r="H309">
            <v>0</v>
          </cell>
          <cell r="R309">
            <v>0</v>
          </cell>
          <cell r="Z309" t="str">
            <v>Anchor Frame</v>
          </cell>
        </row>
        <row r="310">
          <cell r="H310">
            <v>0</v>
          </cell>
          <cell r="R310">
            <v>0</v>
          </cell>
        </row>
        <row r="311">
          <cell r="H311">
            <v>0</v>
          </cell>
          <cell r="R311">
            <v>72000</v>
          </cell>
        </row>
        <row r="312">
          <cell r="H312">
            <v>0</v>
          </cell>
          <cell r="R312">
            <v>0</v>
          </cell>
          <cell r="Z312" t="str">
            <v>Column</v>
          </cell>
        </row>
        <row r="313">
          <cell r="H313">
            <v>52713.63</v>
          </cell>
          <cell r="R313">
            <v>52713.63</v>
          </cell>
          <cell r="Z313" t="str">
            <v>Column Modification 2</v>
          </cell>
        </row>
        <row r="314">
          <cell r="H314">
            <v>52619.4</v>
          </cell>
          <cell r="R314">
            <v>52619.4</v>
          </cell>
          <cell r="Z314" t="str">
            <v>Column Modification 2</v>
          </cell>
        </row>
        <row r="315">
          <cell r="H315">
            <v>328798.74</v>
          </cell>
          <cell r="R315">
            <v>328798.74</v>
          </cell>
          <cell r="Z315" t="str">
            <v>New Column</v>
          </cell>
        </row>
        <row r="316">
          <cell r="H316">
            <v>198529.02</v>
          </cell>
          <cell r="R316">
            <v>198529.02</v>
          </cell>
          <cell r="Z316" t="str">
            <v>New Column</v>
          </cell>
        </row>
        <row r="317">
          <cell r="H317">
            <v>0</v>
          </cell>
          <cell r="R317">
            <v>0</v>
          </cell>
          <cell r="Z317" t="str">
            <v>Cross Girder</v>
          </cell>
        </row>
        <row r="318">
          <cell r="H318">
            <v>402700.14</v>
          </cell>
          <cell r="R318">
            <v>402700.14</v>
          </cell>
          <cell r="Z318" t="str">
            <v>New Cross Girder</v>
          </cell>
        </row>
        <row r="319">
          <cell r="H319">
            <v>0</v>
          </cell>
          <cell r="R319">
            <v>0</v>
          </cell>
          <cell r="Z319" t="str">
            <v>Cross Girder</v>
          </cell>
        </row>
        <row r="320">
          <cell r="H320">
            <v>0</v>
          </cell>
          <cell r="R320">
            <v>0</v>
          </cell>
          <cell r="Z320" t="str">
            <v>Plate Girder</v>
          </cell>
        </row>
        <row r="321">
          <cell r="H321">
            <v>300000</v>
          </cell>
          <cell r="R321">
            <v>304057.59999999998</v>
          </cell>
          <cell r="Z321" t="str">
            <v>25 m Girder Modification</v>
          </cell>
        </row>
        <row r="322">
          <cell r="H322">
            <v>361320.16</v>
          </cell>
          <cell r="R322">
            <v>361320.16</v>
          </cell>
          <cell r="Z322" t="str">
            <v>45 m Girder Modification</v>
          </cell>
        </row>
        <row r="323">
          <cell r="H323">
            <v>14868.54</v>
          </cell>
          <cell r="R323">
            <v>14868.54</v>
          </cell>
          <cell r="Z323" t="str">
            <v>Plate Girder</v>
          </cell>
        </row>
        <row r="324">
          <cell r="H324">
            <v>349640</v>
          </cell>
          <cell r="R324">
            <v>349640</v>
          </cell>
          <cell r="Z324" t="str">
            <v>25 m New fabrication</v>
          </cell>
        </row>
        <row r="325">
          <cell r="H325">
            <v>0</v>
          </cell>
          <cell r="R325">
            <v>0</v>
          </cell>
          <cell r="Z325" t="str">
            <v>Bracing</v>
          </cell>
        </row>
        <row r="326">
          <cell r="H326">
            <v>93438.33</v>
          </cell>
          <cell r="R326">
            <v>93438.33</v>
          </cell>
          <cell r="Z326" t="str">
            <v>Bracing modification 1</v>
          </cell>
        </row>
        <row r="327">
          <cell r="H327">
            <v>0</v>
          </cell>
          <cell r="R327">
            <v>0</v>
          </cell>
          <cell r="Z327" t="str">
            <v>Bracing</v>
          </cell>
        </row>
        <row r="328">
          <cell r="H328">
            <v>0</v>
          </cell>
          <cell r="R328">
            <v>0</v>
          </cell>
          <cell r="Z328" t="str">
            <v>Shoe</v>
          </cell>
        </row>
        <row r="329">
          <cell r="H329">
            <v>0</v>
          </cell>
          <cell r="R329">
            <v>0</v>
          </cell>
          <cell r="Z329" t="str">
            <v>Shoe</v>
          </cell>
        </row>
        <row r="330">
          <cell r="H330">
            <v>0</v>
          </cell>
          <cell r="R330">
            <v>0</v>
          </cell>
          <cell r="Z330" t="str">
            <v>Shoe</v>
          </cell>
        </row>
        <row r="331">
          <cell r="H331">
            <v>27640</v>
          </cell>
          <cell r="R331">
            <v>27640</v>
          </cell>
          <cell r="Z331" t="str">
            <v>Blasting of stud (old)</v>
          </cell>
        </row>
        <row r="332">
          <cell r="H332">
            <v>16607.5</v>
          </cell>
          <cell r="R332">
            <v>16607.5</v>
          </cell>
          <cell r="Z332" t="str">
            <v>Stud Welding</v>
          </cell>
        </row>
        <row r="333">
          <cell r="H333">
            <v>0</v>
          </cell>
          <cell r="R333">
            <v>4442.66</v>
          </cell>
        </row>
        <row r="334">
          <cell r="H334">
            <v>0</v>
          </cell>
          <cell r="R334">
            <v>0</v>
          </cell>
        </row>
        <row r="335">
          <cell r="H335">
            <v>5824</v>
          </cell>
          <cell r="R335">
            <v>9389.52</v>
          </cell>
        </row>
        <row r="336">
          <cell r="H336">
            <v>239601.41</v>
          </cell>
          <cell r="R336">
            <v>240000</v>
          </cell>
        </row>
        <row r="337">
          <cell r="H337">
            <v>3808</v>
          </cell>
          <cell r="R337">
            <v>6283.2</v>
          </cell>
        </row>
        <row r="338">
          <cell r="H338">
            <v>39600</v>
          </cell>
          <cell r="R338">
            <v>39600</v>
          </cell>
        </row>
        <row r="339">
          <cell r="H339">
            <v>0</v>
          </cell>
          <cell r="R339">
            <v>0</v>
          </cell>
        </row>
        <row r="340">
          <cell r="H340">
            <v>142560</v>
          </cell>
          <cell r="R340">
            <v>188000</v>
          </cell>
        </row>
        <row r="341">
          <cell r="H341">
            <v>18800</v>
          </cell>
          <cell r="R341">
            <v>30000</v>
          </cell>
        </row>
        <row r="342">
          <cell r="H342">
            <v>12000</v>
          </cell>
          <cell r="R342">
            <v>14400</v>
          </cell>
        </row>
        <row r="343">
          <cell r="H343">
            <v>12000</v>
          </cell>
          <cell r="R343">
            <v>14400</v>
          </cell>
        </row>
        <row r="344">
          <cell r="H344">
            <v>1250</v>
          </cell>
          <cell r="R344">
            <v>1500</v>
          </cell>
        </row>
        <row r="345">
          <cell r="H345">
            <v>1250</v>
          </cell>
          <cell r="R345">
            <v>1500</v>
          </cell>
        </row>
        <row r="346">
          <cell r="H346">
            <v>0</v>
          </cell>
          <cell r="R346">
            <v>4269.68</v>
          </cell>
        </row>
        <row r="347">
          <cell r="H347">
            <v>0</v>
          </cell>
          <cell r="R347">
            <v>4415.96</v>
          </cell>
        </row>
        <row r="348">
          <cell r="H348">
            <v>0</v>
          </cell>
          <cell r="R348">
            <v>848.4</v>
          </cell>
        </row>
        <row r="349">
          <cell r="H349">
            <v>0</v>
          </cell>
          <cell r="R349">
            <v>0</v>
          </cell>
        </row>
        <row r="350">
          <cell r="H350">
            <v>0</v>
          </cell>
          <cell r="R350">
            <v>980490</v>
          </cell>
        </row>
        <row r="351">
          <cell r="H351">
            <v>0</v>
          </cell>
          <cell r="R351">
            <v>112056</v>
          </cell>
        </row>
        <row r="352">
          <cell r="H352">
            <v>0</v>
          </cell>
          <cell r="R352">
            <v>0</v>
          </cell>
        </row>
        <row r="353">
          <cell r="H353">
            <v>0</v>
          </cell>
          <cell r="R353">
            <v>2241120</v>
          </cell>
        </row>
        <row r="354">
          <cell r="H354">
            <v>0</v>
          </cell>
          <cell r="R354">
            <v>0</v>
          </cell>
        </row>
        <row r="355">
          <cell r="H355">
            <v>772800</v>
          </cell>
          <cell r="R355">
            <v>1120000</v>
          </cell>
        </row>
        <row r="356">
          <cell r="H356">
            <v>0</v>
          </cell>
          <cell r="R356">
            <v>0</v>
          </cell>
        </row>
        <row r="357">
          <cell r="H357">
            <v>0</v>
          </cell>
          <cell r="R357">
            <v>0</v>
          </cell>
        </row>
        <row r="358">
          <cell r="H358">
            <v>0</v>
          </cell>
          <cell r="R358">
            <v>377468</v>
          </cell>
        </row>
        <row r="359">
          <cell r="H359">
            <v>158350</v>
          </cell>
          <cell r="R359">
            <v>158932</v>
          </cell>
        </row>
        <row r="360">
          <cell r="H360">
            <v>12600</v>
          </cell>
          <cell r="R360">
            <v>12600</v>
          </cell>
          <cell r="Z360" t="str">
            <v>Column Modification 4 (Demolition &amp; Install Drainage)</v>
          </cell>
        </row>
        <row r="361">
          <cell r="H361">
            <v>36000</v>
          </cell>
          <cell r="R361">
            <v>36000</v>
          </cell>
          <cell r="Z361" t="str">
            <v>Column Modification 3 (Install Drainage)</v>
          </cell>
        </row>
        <row r="362">
          <cell r="H362">
            <v>35100</v>
          </cell>
          <cell r="R362">
            <v>35100</v>
          </cell>
        </row>
        <row r="363">
          <cell r="H363">
            <v>0</v>
          </cell>
          <cell r="R363">
            <v>992000</v>
          </cell>
        </row>
        <row r="364">
          <cell r="H364">
            <v>0</v>
          </cell>
          <cell r="R364">
            <v>0</v>
          </cell>
        </row>
        <row r="365">
          <cell r="H365">
            <v>0</v>
          </cell>
          <cell r="R365">
            <v>958312.5</v>
          </cell>
        </row>
        <row r="366">
          <cell r="H366">
            <v>0</v>
          </cell>
          <cell r="R366">
            <v>32462.5</v>
          </cell>
        </row>
        <row r="367">
          <cell r="H367">
            <v>0</v>
          </cell>
          <cell r="R367">
            <v>534750</v>
          </cell>
        </row>
        <row r="368">
          <cell r="H368">
            <v>0</v>
          </cell>
          <cell r="R368">
            <v>44940</v>
          </cell>
        </row>
        <row r="369">
          <cell r="H369">
            <v>0</v>
          </cell>
          <cell r="R369">
            <v>16200</v>
          </cell>
        </row>
        <row r="370">
          <cell r="H370">
            <v>0</v>
          </cell>
          <cell r="R370">
            <v>42000</v>
          </cell>
        </row>
        <row r="371">
          <cell r="H371">
            <v>0</v>
          </cell>
          <cell r="R371">
            <v>0</v>
          </cell>
        </row>
        <row r="372">
          <cell r="H372">
            <v>0</v>
          </cell>
          <cell r="R372">
            <v>1360000</v>
          </cell>
        </row>
        <row r="373">
          <cell r="H373">
            <v>0</v>
          </cell>
          <cell r="R373">
            <v>0</v>
          </cell>
        </row>
        <row r="374">
          <cell r="H374">
            <v>0</v>
          </cell>
          <cell r="R374">
            <v>0</v>
          </cell>
        </row>
        <row r="375">
          <cell r="H375">
            <v>0</v>
          </cell>
          <cell r="R375">
            <v>0</v>
          </cell>
        </row>
        <row r="376">
          <cell r="H376">
            <v>0</v>
          </cell>
          <cell r="R376">
            <v>0</v>
          </cell>
        </row>
        <row r="377">
          <cell r="H377">
            <v>0</v>
          </cell>
          <cell r="R377">
            <v>0</v>
          </cell>
        </row>
        <row r="378">
          <cell r="H378">
            <v>0</v>
          </cell>
          <cell r="R378">
            <v>0</v>
          </cell>
        </row>
        <row r="379">
          <cell r="H379">
            <v>0</v>
          </cell>
          <cell r="R379">
            <v>0</v>
          </cell>
        </row>
        <row r="380">
          <cell r="H380">
            <v>0</v>
          </cell>
          <cell r="R380">
            <v>0</v>
          </cell>
        </row>
        <row r="381">
          <cell r="H381">
            <v>0</v>
          </cell>
          <cell r="R381">
            <v>420210</v>
          </cell>
        </row>
        <row r="382">
          <cell r="H382">
            <v>0</v>
          </cell>
          <cell r="R382">
            <v>0</v>
          </cell>
        </row>
        <row r="383">
          <cell r="H383">
            <v>0</v>
          </cell>
          <cell r="R383">
            <v>150000</v>
          </cell>
        </row>
        <row r="384">
          <cell r="H384">
            <v>0</v>
          </cell>
          <cell r="R384">
            <v>95000</v>
          </cell>
        </row>
        <row r="385">
          <cell r="H385">
            <v>0</v>
          </cell>
          <cell r="R385">
            <v>50000</v>
          </cell>
        </row>
        <row r="386">
          <cell r="H386">
            <v>0</v>
          </cell>
          <cell r="R386">
            <v>200000</v>
          </cell>
        </row>
        <row r="387">
          <cell r="H387">
            <v>0</v>
          </cell>
          <cell r="R387">
            <v>0</v>
          </cell>
        </row>
        <row r="388">
          <cell r="H388">
            <v>0</v>
          </cell>
          <cell r="R388">
            <v>725550</v>
          </cell>
        </row>
        <row r="389">
          <cell r="H389">
            <v>0</v>
          </cell>
          <cell r="R389">
            <v>387600</v>
          </cell>
        </row>
        <row r="390">
          <cell r="H390">
            <v>0</v>
          </cell>
          <cell r="R390">
            <v>266700</v>
          </cell>
        </row>
        <row r="391">
          <cell r="H391">
            <v>0</v>
          </cell>
          <cell r="R391">
            <v>126000</v>
          </cell>
        </row>
        <row r="392">
          <cell r="H392">
            <v>0</v>
          </cell>
          <cell r="R392">
            <v>0</v>
          </cell>
          <cell r="Z392" t="str">
            <v>Approach</v>
          </cell>
        </row>
        <row r="393">
          <cell r="H393">
            <v>0</v>
          </cell>
          <cell r="R393">
            <v>0</v>
          </cell>
          <cell r="Z393" t="str">
            <v>Approach</v>
          </cell>
        </row>
        <row r="394">
          <cell r="H394">
            <v>283100</v>
          </cell>
          <cell r="R394">
            <v>283100</v>
          </cell>
          <cell r="Z394" t="str">
            <v>Approach</v>
          </cell>
        </row>
        <row r="395">
          <cell r="H395">
            <v>0</v>
          </cell>
          <cell r="R395">
            <v>0</v>
          </cell>
          <cell r="Z395" t="str">
            <v>Approach</v>
          </cell>
        </row>
        <row r="396">
          <cell r="H396">
            <v>0</v>
          </cell>
          <cell r="R396">
            <v>449416.79</v>
          </cell>
          <cell r="Z396" t="str">
            <v>Approach</v>
          </cell>
        </row>
        <row r="397">
          <cell r="H397">
            <v>0</v>
          </cell>
          <cell r="R397">
            <v>320000</v>
          </cell>
          <cell r="Z397" t="str">
            <v>Approach</v>
          </cell>
        </row>
        <row r="398">
          <cell r="H398">
            <v>0</v>
          </cell>
          <cell r="R398">
            <v>90000</v>
          </cell>
          <cell r="Z398" t="str">
            <v>Approach</v>
          </cell>
        </row>
        <row r="399">
          <cell r="H399">
            <v>0</v>
          </cell>
          <cell r="R399">
            <v>376541</v>
          </cell>
          <cell r="Z399" t="str">
            <v>Approach</v>
          </cell>
        </row>
        <row r="400">
          <cell r="H400">
            <v>0</v>
          </cell>
          <cell r="R400">
            <v>146160</v>
          </cell>
          <cell r="Z400" t="str">
            <v>Approach</v>
          </cell>
        </row>
        <row r="401">
          <cell r="H401">
            <v>0</v>
          </cell>
          <cell r="R401">
            <v>0</v>
          </cell>
          <cell r="Z401" t="str">
            <v>Approach</v>
          </cell>
        </row>
        <row r="402">
          <cell r="H402">
            <v>556000</v>
          </cell>
          <cell r="R402">
            <v>556000</v>
          </cell>
          <cell r="Z402" t="str">
            <v>Approach</v>
          </cell>
        </row>
        <row r="403">
          <cell r="H403">
            <v>26240</v>
          </cell>
          <cell r="R403">
            <v>26880</v>
          </cell>
          <cell r="Z403" t="str">
            <v>Approach</v>
          </cell>
        </row>
        <row r="404">
          <cell r="H404">
            <v>0</v>
          </cell>
          <cell r="R404">
            <v>106875</v>
          </cell>
          <cell r="Z404" t="str">
            <v>Approach</v>
          </cell>
        </row>
        <row r="405">
          <cell r="H405">
            <v>0</v>
          </cell>
          <cell r="R405">
            <v>4637.5</v>
          </cell>
          <cell r="Z405" t="str">
            <v>Approach</v>
          </cell>
        </row>
        <row r="406">
          <cell r="H406">
            <v>0</v>
          </cell>
          <cell r="R406">
            <v>77500</v>
          </cell>
          <cell r="Z406" t="str">
            <v>Approach</v>
          </cell>
        </row>
        <row r="407">
          <cell r="H407">
            <v>0</v>
          </cell>
          <cell r="R407">
            <v>1800</v>
          </cell>
          <cell r="Z407" t="str">
            <v>Approach</v>
          </cell>
        </row>
        <row r="408">
          <cell r="H408">
            <v>0</v>
          </cell>
          <cell r="R408">
            <v>5136</v>
          </cell>
          <cell r="Z408" t="str">
            <v>Approach</v>
          </cell>
        </row>
        <row r="409">
          <cell r="H409">
            <v>0</v>
          </cell>
          <cell r="R409">
            <v>121800</v>
          </cell>
          <cell r="Z409" t="str">
            <v>Approach</v>
          </cell>
        </row>
        <row r="410">
          <cell r="H410">
            <v>0</v>
          </cell>
          <cell r="R410">
            <v>149940</v>
          </cell>
          <cell r="Z410" t="str">
            <v>Transition</v>
          </cell>
        </row>
        <row r="411">
          <cell r="H411">
            <v>0</v>
          </cell>
          <cell r="R411">
            <v>0</v>
          </cell>
        </row>
        <row r="412">
          <cell r="H412">
            <v>0</v>
          </cell>
          <cell r="R412">
            <v>0</v>
          </cell>
          <cell r="Z412" t="str">
            <v>Approach</v>
          </cell>
        </row>
        <row r="413">
          <cell r="H413">
            <v>0</v>
          </cell>
          <cell r="R413">
            <v>0</v>
          </cell>
          <cell r="Z413" t="str">
            <v>Approach</v>
          </cell>
        </row>
        <row r="414">
          <cell r="H414">
            <v>0</v>
          </cell>
          <cell r="R414">
            <v>0</v>
          </cell>
          <cell r="Z414" t="str">
            <v>Approach</v>
          </cell>
        </row>
        <row r="415">
          <cell r="H415">
            <v>0</v>
          </cell>
          <cell r="R415">
            <v>194743.33</v>
          </cell>
          <cell r="Z415" t="str">
            <v>Approach</v>
          </cell>
        </row>
        <row r="416">
          <cell r="H416">
            <v>0</v>
          </cell>
          <cell r="R416">
            <v>80000</v>
          </cell>
          <cell r="Z416" t="str">
            <v>Approach</v>
          </cell>
        </row>
        <row r="417">
          <cell r="H417">
            <v>0</v>
          </cell>
          <cell r="R417">
            <v>90000</v>
          </cell>
          <cell r="Z417" t="str">
            <v>Approach</v>
          </cell>
        </row>
        <row r="418">
          <cell r="H418">
            <v>0</v>
          </cell>
          <cell r="R418">
            <v>176804</v>
          </cell>
          <cell r="Z418" t="str">
            <v>Approach</v>
          </cell>
        </row>
        <row r="419">
          <cell r="H419">
            <v>0</v>
          </cell>
          <cell r="R419">
            <v>36540</v>
          </cell>
          <cell r="Z419" t="str">
            <v>Approach</v>
          </cell>
        </row>
        <row r="420">
          <cell r="H420">
            <v>0</v>
          </cell>
          <cell r="R420">
            <v>0</v>
          </cell>
          <cell r="Z420" t="str">
            <v>Approach</v>
          </cell>
        </row>
        <row r="421">
          <cell r="H421">
            <v>6560</v>
          </cell>
          <cell r="R421">
            <v>6720</v>
          </cell>
          <cell r="Z421" t="str">
            <v>Approach</v>
          </cell>
        </row>
        <row r="422">
          <cell r="H422">
            <v>0</v>
          </cell>
          <cell r="R422">
            <v>28500</v>
          </cell>
          <cell r="Z422" t="str">
            <v>Approach</v>
          </cell>
        </row>
        <row r="423">
          <cell r="H423">
            <v>0</v>
          </cell>
          <cell r="R423">
            <v>0</v>
          </cell>
          <cell r="Z423" t="str">
            <v>Approach</v>
          </cell>
        </row>
        <row r="424">
          <cell r="H424">
            <v>0</v>
          </cell>
          <cell r="R424">
            <v>15500</v>
          </cell>
          <cell r="Z424" t="str">
            <v>Approach</v>
          </cell>
        </row>
        <row r="425">
          <cell r="H425">
            <v>0</v>
          </cell>
          <cell r="R425">
            <v>900</v>
          </cell>
          <cell r="Z425" t="str">
            <v>Approach</v>
          </cell>
        </row>
        <row r="426">
          <cell r="H426">
            <v>0</v>
          </cell>
          <cell r="R426">
            <v>1284</v>
          </cell>
          <cell r="Z426" t="str">
            <v>Approach</v>
          </cell>
        </row>
        <row r="427">
          <cell r="H427">
            <v>0</v>
          </cell>
          <cell r="R427">
            <v>0</v>
          </cell>
          <cell r="Z427" t="str">
            <v>Approach</v>
          </cell>
        </row>
        <row r="428">
          <cell r="H428">
            <v>0</v>
          </cell>
          <cell r="R428">
            <v>117600</v>
          </cell>
          <cell r="Z428" t="str">
            <v>Approach</v>
          </cell>
        </row>
        <row r="429">
          <cell r="H429">
            <v>0</v>
          </cell>
          <cell r="R429">
            <v>0</v>
          </cell>
          <cell r="Z429" t="str">
            <v>Approach</v>
          </cell>
        </row>
        <row r="430">
          <cell r="H430">
            <v>0</v>
          </cell>
          <cell r="R430">
            <v>1311907</v>
          </cell>
        </row>
        <row r="431">
          <cell r="H431">
            <v>103093</v>
          </cell>
          <cell r="R431">
            <v>203093</v>
          </cell>
        </row>
        <row r="432">
          <cell r="H432">
            <v>0</v>
          </cell>
          <cell r="R432">
            <v>0</v>
          </cell>
        </row>
        <row r="433">
          <cell r="H433">
            <v>0</v>
          </cell>
          <cell r="R433">
            <v>200000</v>
          </cell>
        </row>
        <row r="434">
          <cell r="H434">
            <v>0</v>
          </cell>
          <cell r="R434">
            <v>0</v>
          </cell>
        </row>
        <row r="435">
          <cell r="H435">
            <v>0</v>
          </cell>
          <cell r="R435">
            <v>0</v>
          </cell>
        </row>
        <row r="436">
          <cell r="H436">
            <v>0</v>
          </cell>
          <cell r="R436">
            <v>0</v>
          </cell>
        </row>
        <row r="437">
          <cell r="H437">
            <v>0</v>
          </cell>
          <cell r="R437">
            <v>100000</v>
          </cell>
        </row>
        <row r="438">
          <cell r="H438">
            <v>0</v>
          </cell>
          <cell r="R438">
            <v>0</v>
          </cell>
        </row>
        <row r="439">
          <cell r="H439">
            <v>0</v>
          </cell>
          <cell r="R439">
            <v>7134982.6600000001</v>
          </cell>
        </row>
        <row r="440">
          <cell r="H440">
            <v>539437.5</v>
          </cell>
          <cell r="R440">
            <v>539437.5</v>
          </cell>
        </row>
        <row r="441">
          <cell r="H441">
            <v>0</v>
          </cell>
          <cell r="R441">
            <v>1000.01</v>
          </cell>
        </row>
        <row r="442">
          <cell r="H442">
            <v>30000</v>
          </cell>
          <cell r="R442">
            <v>30000</v>
          </cell>
        </row>
        <row r="443">
          <cell r="H443">
            <v>0</v>
          </cell>
          <cell r="R443">
            <v>30635.4</v>
          </cell>
        </row>
        <row r="444">
          <cell r="H444">
            <v>11100</v>
          </cell>
          <cell r="R444">
            <v>19450</v>
          </cell>
        </row>
        <row r="445">
          <cell r="H445">
            <v>165693.57</v>
          </cell>
          <cell r="R445">
            <v>165693.57</v>
          </cell>
        </row>
        <row r="446">
          <cell r="H446">
            <v>0</v>
          </cell>
          <cell r="R446">
            <v>0</v>
          </cell>
        </row>
        <row r="447">
          <cell r="H447">
            <v>0</v>
          </cell>
          <cell r="R447">
            <v>354833.4</v>
          </cell>
        </row>
        <row r="448">
          <cell r="H448">
            <v>1947384.6</v>
          </cell>
          <cell r="R448">
            <v>1947384.6</v>
          </cell>
        </row>
        <row r="449">
          <cell r="H449">
            <v>147840</v>
          </cell>
          <cell r="R449">
            <v>221982</v>
          </cell>
        </row>
        <row r="450">
          <cell r="H450">
            <v>0</v>
          </cell>
          <cell r="R450">
            <v>0</v>
          </cell>
          <cell r="Z450" t="str">
            <v>Painting</v>
          </cell>
        </row>
        <row r="451">
          <cell r="H451">
            <v>430030</v>
          </cell>
          <cell r="R451">
            <v>430030</v>
          </cell>
          <cell r="Z451" t="str">
            <v>Blasting</v>
          </cell>
        </row>
        <row r="452">
          <cell r="H452">
            <v>860060</v>
          </cell>
          <cell r="R452">
            <v>860060</v>
          </cell>
          <cell r="Z452" t="str">
            <v>Painting</v>
          </cell>
        </row>
        <row r="453">
          <cell r="H453">
            <v>0</v>
          </cell>
          <cell r="R453">
            <v>0</v>
          </cell>
          <cell r="Z453" t="str">
            <v>Erection</v>
          </cell>
        </row>
        <row r="454">
          <cell r="H454">
            <v>2021664.96</v>
          </cell>
          <cell r="R454">
            <v>2021664.96</v>
          </cell>
          <cell r="Z454" t="str">
            <v>Erection</v>
          </cell>
        </row>
        <row r="455">
          <cell r="H455">
            <v>194745.01</v>
          </cell>
          <cell r="R455">
            <v>167906.77000000002</v>
          </cell>
          <cell r="Z455" t="str">
            <v>Trial Assembly</v>
          </cell>
        </row>
        <row r="456">
          <cell r="H456">
            <v>26838.240000000002</v>
          </cell>
          <cell r="R456">
            <v>26838.240000000002</v>
          </cell>
          <cell r="Z456" t="str">
            <v>Trial Assembly</v>
          </cell>
        </row>
        <row r="457">
          <cell r="H457">
            <v>92060</v>
          </cell>
          <cell r="R457">
            <v>92060</v>
          </cell>
        </row>
        <row r="458">
          <cell r="H458">
            <v>0</v>
          </cell>
          <cell r="R458">
            <v>0</v>
          </cell>
        </row>
        <row r="459">
          <cell r="H459">
            <v>0</v>
          </cell>
          <cell r="R459">
            <v>0</v>
          </cell>
        </row>
        <row r="460">
          <cell r="H460">
            <v>0</v>
          </cell>
          <cell r="R460">
            <v>0</v>
          </cell>
        </row>
        <row r="461">
          <cell r="H461">
            <v>150000</v>
          </cell>
          <cell r="R461">
            <v>150000</v>
          </cell>
        </row>
        <row r="462">
          <cell r="H462">
            <v>0</v>
          </cell>
          <cell r="R462">
            <v>0</v>
          </cell>
        </row>
        <row r="463">
          <cell r="H463">
            <v>0</v>
          </cell>
          <cell r="R463">
            <v>0</v>
          </cell>
        </row>
        <row r="464">
          <cell r="H464">
            <v>1482000</v>
          </cell>
          <cell r="R464">
            <v>1482000</v>
          </cell>
        </row>
        <row r="465">
          <cell r="H465">
            <v>0</v>
          </cell>
          <cell r="R465">
            <v>0</v>
          </cell>
        </row>
        <row r="466">
          <cell r="H466">
            <v>60000</v>
          </cell>
          <cell r="R466">
            <v>60000</v>
          </cell>
        </row>
        <row r="467">
          <cell r="H467">
            <v>0</v>
          </cell>
          <cell r="R467">
            <v>0</v>
          </cell>
        </row>
        <row r="468">
          <cell r="H468">
            <v>15840</v>
          </cell>
          <cell r="R468">
            <v>15840</v>
          </cell>
        </row>
        <row r="469">
          <cell r="H469">
            <v>0</v>
          </cell>
          <cell r="R469">
            <v>1411492.26</v>
          </cell>
        </row>
        <row r="470">
          <cell r="H470">
            <v>0</v>
          </cell>
          <cell r="R470">
            <v>1127508.92</v>
          </cell>
        </row>
        <row r="471">
          <cell r="H471">
            <v>0</v>
          </cell>
          <cell r="R471">
            <v>0</v>
          </cell>
        </row>
        <row r="472">
          <cell r="H472">
            <v>0</v>
          </cell>
          <cell r="R472">
            <v>1463701.9</v>
          </cell>
        </row>
        <row r="473">
          <cell r="H473">
            <v>0</v>
          </cell>
          <cell r="R473">
            <v>382745.7</v>
          </cell>
        </row>
        <row r="474">
          <cell r="H474">
            <v>0</v>
          </cell>
          <cell r="R474">
            <v>0</v>
          </cell>
        </row>
        <row r="475">
          <cell r="H475">
            <v>0</v>
          </cell>
          <cell r="R475">
            <v>0</v>
          </cell>
        </row>
        <row r="476">
          <cell r="H476">
            <v>0</v>
          </cell>
          <cell r="R476">
            <v>0</v>
          </cell>
        </row>
        <row r="477">
          <cell r="H477">
            <v>166056</v>
          </cell>
          <cell r="R477">
            <v>166056</v>
          </cell>
        </row>
        <row r="478">
          <cell r="H478">
            <v>0</v>
          </cell>
          <cell r="R478">
            <v>0</v>
          </cell>
        </row>
        <row r="479">
          <cell r="H479">
            <v>0</v>
          </cell>
          <cell r="R479">
            <v>0</v>
          </cell>
          <cell r="Z479" t="str">
            <v>Anchor Frame</v>
          </cell>
        </row>
        <row r="480">
          <cell r="H480">
            <v>98749.95</v>
          </cell>
          <cell r="R480">
            <v>98749.95</v>
          </cell>
          <cell r="Z480" t="str">
            <v>Anchor Frame</v>
          </cell>
        </row>
        <row r="481">
          <cell r="H481">
            <v>0</v>
          </cell>
          <cell r="R481">
            <v>0</v>
          </cell>
          <cell r="Z481" t="str">
            <v>Anchor Frame</v>
          </cell>
        </row>
        <row r="482">
          <cell r="H482">
            <v>0</v>
          </cell>
          <cell r="R482">
            <v>0</v>
          </cell>
          <cell r="Z482" t="str">
            <v>Anchor Frame</v>
          </cell>
        </row>
        <row r="483">
          <cell r="H483">
            <v>0</v>
          </cell>
          <cell r="R483">
            <v>0</v>
          </cell>
        </row>
        <row r="484">
          <cell r="H484">
            <v>0</v>
          </cell>
          <cell r="R484">
            <v>72000</v>
          </cell>
        </row>
        <row r="485">
          <cell r="H485">
            <v>0</v>
          </cell>
          <cell r="R485">
            <v>0</v>
          </cell>
          <cell r="Z485" t="str">
            <v>Column</v>
          </cell>
        </row>
        <row r="486">
          <cell r="H486">
            <v>53443.86</v>
          </cell>
          <cell r="R486">
            <v>53443.86</v>
          </cell>
          <cell r="Z486" t="str">
            <v>Column Modification 2</v>
          </cell>
        </row>
        <row r="487">
          <cell r="H487">
            <v>53349.54</v>
          </cell>
          <cell r="R487">
            <v>53349.54</v>
          </cell>
          <cell r="Z487" t="str">
            <v>Column Modification 2</v>
          </cell>
        </row>
        <row r="488">
          <cell r="H488">
            <v>341441.4</v>
          </cell>
          <cell r="R488">
            <v>341441.4</v>
          </cell>
          <cell r="Z488" t="str">
            <v>New Column</v>
          </cell>
        </row>
        <row r="489">
          <cell r="H489">
            <v>92969.46</v>
          </cell>
          <cell r="R489">
            <v>92969.46</v>
          </cell>
          <cell r="Z489" t="str">
            <v>New Column</v>
          </cell>
        </row>
        <row r="490">
          <cell r="H490">
            <v>0</v>
          </cell>
          <cell r="R490">
            <v>0</v>
          </cell>
          <cell r="Z490" t="str">
            <v>Cross Girder</v>
          </cell>
        </row>
        <row r="491">
          <cell r="H491">
            <v>390916.02</v>
          </cell>
          <cell r="R491">
            <v>390916.02</v>
          </cell>
          <cell r="Z491" t="str">
            <v>New Cross Girder</v>
          </cell>
        </row>
        <row r="492">
          <cell r="H492">
            <v>0</v>
          </cell>
          <cell r="R492">
            <v>0</v>
          </cell>
          <cell r="Z492" t="str">
            <v>Cross Girder</v>
          </cell>
        </row>
        <row r="493">
          <cell r="H493">
            <v>0</v>
          </cell>
          <cell r="R493">
            <v>0</v>
          </cell>
          <cell r="Z493" t="str">
            <v>Plate Girder</v>
          </cell>
        </row>
        <row r="494">
          <cell r="H494">
            <v>0</v>
          </cell>
          <cell r="R494">
            <v>0</v>
          </cell>
          <cell r="Z494" t="str">
            <v>Plate Girder</v>
          </cell>
        </row>
        <row r="495">
          <cell r="H495">
            <v>370824.56</v>
          </cell>
          <cell r="R495">
            <v>378014.97</v>
          </cell>
          <cell r="Z495" t="str">
            <v>25 m Girder Modification</v>
          </cell>
        </row>
        <row r="496">
          <cell r="H496">
            <v>360900.88</v>
          </cell>
          <cell r="R496">
            <v>360900.88</v>
          </cell>
          <cell r="Z496" t="str">
            <v>45 m Girder Modification</v>
          </cell>
        </row>
        <row r="497">
          <cell r="H497">
            <v>14662.46</v>
          </cell>
          <cell r="R497">
            <v>14662.5</v>
          </cell>
          <cell r="Z497" t="str">
            <v>Plate Girder</v>
          </cell>
        </row>
        <row r="498">
          <cell r="H498">
            <v>0</v>
          </cell>
          <cell r="R498">
            <v>0</v>
          </cell>
          <cell r="Z498" t="str">
            <v>Bracing</v>
          </cell>
        </row>
        <row r="499">
          <cell r="H499">
            <v>92023.93</v>
          </cell>
          <cell r="R499">
            <v>92023.93</v>
          </cell>
          <cell r="Z499" t="str">
            <v>Bracing modification 1</v>
          </cell>
        </row>
        <row r="500">
          <cell r="H500">
            <v>0</v>
          </cell>
          <cell r="R500">
            <v>0</v>
          </cell>
          <cell r="Z500" t="str">
            <v>Shoe</v>
          </cell>
        </row>
        <row r="501">
          <cell r="H501">
            <v>0</v>
          </cell>
          <cell r="R501">
            <v>0</v>
          </cell>
          <cell r="Z501" t="str">
            <v>Shoe</v>
          </cell>
        </row>
        <row r="502">
          <cell r="H502">
            <v>0</v>
          </cell>
          <cell r="R502">
            <v>0</v>
          </cell>
          <cell r="Z502" t="str">
            <v>Shoe</v>
          </cell>
        </row>
        <row r="503">
          <cell r="H503">
            <v>0</v>
          </cell>
          <cell r="R503">
            <v>0</v>
          </cell>
        </row>
        <row r="504">
          <cell r="H504">
            <v>27640</v>
          </cell>
          <cell r="R504">
            <v>347865</v>
          </cell>
          <cell r="Z504" t="str">
            <v>Blasting of stud (old)</v>
          </cell>
        </row>
        <row r="505">
          <cell r="H505">
            <v>13314.5</v>
          </cell>
          <cell r="R505">
            <v>13314.5</v>
          </cell>
          <cell r="Z505" t="str">
            <v>Stud Welding</v>
          </cell>
        </row>
        <row r="506">
          <cell r="H506">
            <v>0</v>
          </cell>
          <cell r="R506">
            <v>7735.66</v>
          </cell>
        </row>
        <row r="507">
          <cell r="H507">
            <v>0</v>
          </cell>
          <cell r="R507">
            <v>0</v>
          </cell>
        </row>
        <row r="508">
          <cell r="H508">
            <v>5824</v>
          </cell>
          <cell r="R508">
            <v>9389.52</v>
          </cell>
        </row>
        <row r="509">
          <cell r="H509">
            <v>239415.61</v>
          </cell>
          <cell r="R509">
            <v>240000</v>
          </cell>
        </row>
        <row r="510">
          <cell r="H510">
            <v>3808</v>
          </cell>
          <cell r="R510">
            <v>5997.6</v>
          </cell>
        </row>
        <row r="511">
          <cell r="H511">
            <v>39600</v>
          </cell>
          <cell r="R511">
            <v>39600</v>
          </cell>
        </row>
        <row r="512">
          <cell r="H512">
            <v>0</v>
          </cell>
          <cell r="R512">
            <v>0</v>
          </cell>
        </row>
        <row r="513">
          <cell r="H513">
            <v>142560</v>
          </cell>
          <cell r="R513">
            <v>188000</v>
          </cell>
        </row>
        <row r="514">
          <cell r="H514">
            <v>18800</v>
          </cell>
          <cell r="R514">
            <v>30000</v>
          </cell>
        </row>
        <row r="515">
          <cell r="H515">
            <v>12000</v>
          </cell>
          <cell r="R515">
            <v>14400</v>
          </cell>
        </row>
        <row r="516">
          <cell r="H516">
            <v>12000</v>
          </cell>
          <cell r="R516">
            <v>14400</v>
          </cell>
        </row>
        <row r="517">
          <cell r="H517">
            <v>1250</v>
          </cell>
          <cell r="R517">
            <v>1500</v>
          </cell>
        </row>
        <row r="518">
          <cell r="H518">
            <v>1250</v>
          </cell>
          <cell r="R518">
            <v>1500</v>
          </cell>
        </row>
        <row r="519">
          <cell r="H519">
            <v>0</v>
          </cell>
          <cell r="R519">
            <v>4269.68</v>
          </cell>
        </row>
        <row r="520">
          <cell r="H520">
            <v>0</v>
          </cell>
          <cell r="R520">
            <v>4415.96</v>
          </cell>
        </row>
        <row r="521">
          <cell r="H521">
            <v>0</v>
          </cell>
          <cell r="R521">
            <v>848.4</v>
          </cell>
        </row>
        <row r="522">
          <cell r="H522">
            <v>0</v>
          </cell>
          <cell r="R522">
            <v>0</v>
          </cell>
        </row>
        <row r="523">
          <cell r="H523">
            <v>0</v>
          </cell>
          <cell r="R523">
            <v>980490</v>
          </cell>
        </row>
        <row r="524">
          <cell r="H524">
            <v>0</v>
          </cell>
          <cell r="R524">
            <v>112056</v>
          </cell>
        </row>
        <row r="525">
          <cell r="H525">
            <v>0</v>
          </cell>
          <cell r="R525">
            <v>0</v>
          </cell>
        </row>
        <row r="526">
          <cell r="H526">
            <v>0</v>
          </cell>
          <cell r="R526">
            <v>2241120</v>
          </cell>
        </row>
        <row r="527">
          <cell r="H527">
            <v>0</v>
          </cell>
          <cell r="R527">
            <v>0</v>
          </cell>
        </row>
        <row r="528">
          <cell r="H528">
            <v>772800</v>
          </cell>
          <cell r="R528">
            <v>1120000</v>
          </cell>
        </row>
        <row r="529">
          <cell r="H529">
            <v>0</v>
          </cell>
          <cell r="R529">
            <v>0</v>
          </cell>
        </row>
        <row r="530">
          <cell r="H530">
            <v>0</v>
          </cell>
          <cell r="R530">
            <v>0</v>
          </cell>
        </row>
        <row r="531">
          <cell r="H531">
            <v>0</v>
          </cell>
          <cell r="R531">
            <v>536400</v>
          </cell>
        </row>
        <row r="532">
          <cell r="H532">
            <v>12600</v>
          </cell>
          <cell r="R532">
            <v>12600</v>
          </cell>
          <cell r="Z532" t="str">
            <v>Column Modification 4 (Demolition &amp; Install Drainage)</v>
          </cell>
        </row>
        <row r="533">
          <cell r="H533">
            <v>36000</v>
          </cell>
          <cell r="R533">
            <v>36000</v>
          </cell>
          <cell r="Z533" t="str">
            <v>Column Modification 3 (Install Drainage)</v>
          </cell>
        </row>
        <row r="534">
          <cell r="H534">
            <v>21600</v>
          </cell>
          <cell r="R534">
            <v>21600</v>
          </cell>
        </row>
        <row r="535">
          <cell r="H535">
            <v>0</v>
          </cell>
          <cell r="R535">
            <v>992000</v>
          </cell>
        </row>
        <row r="536">
          <cell r="H536">
            <v>0</v>
          </cell>
          <cell r="R536">
            <v>0</v>
          </cell>
        </row>
        <row r="537">
          <cell r="H537">
            <v>0</v>
          </cell>
          <cell r="R537">
            <v>933375</v>
          </cell>
        </row>
        <row r="538">
          <cell r="H538">
            <v>0</v>
          </cell>
          <cell r="R538">
            <v>32462.5</v>
          </cell>
        </row>
        <row r="539">
          <cell r="H539">
            <v>0</v>
          </cell>
          <cell r="R539">
            <v>534750</v>
          </cell>
        </row>
        <row r="540">
          <cell r="H540">
            <v>0</v>
          </cell>
          <cell r="R540">
            <v>44940</v>
          </cell>
        </row>
        <row r="541">
          <cell r="H541">
            <v>0</v>
          </cell>
          <cell r="R541">
            <v>16200</v>
          </cell>
        </row>
        <row r="542">
          <cell r="H542">
            <v>0</v>
          </cell>
          <cell r="R542">
            <v>42000</v>
          </cell>
        </row>
        <row r="543">
          <cell r="H543">
            <v>0</v>
          </cell>
          <cell r="R543">
            <v>0</v>
          </cell>
        </row>
        <row r="544">
          <cell r="H544">
            <v>0</v>
          </cell>
          <cell r="R544">
            <v>1530000</v>
          </cell>
        </row>
        <row r="545">
          <cell r="H545">
            <v>0</v>
          </cell>
          <cell r="R545">
            <v>0</v>
          </cell>
        </row>
        <row r="546">
          <cell r="H546">
            <v>0</v>
          </cell>
          <cell r="R546">
            <v>0</v>
          </cell>
        </row>
        <row r="547">
          <cell r="H547">
            <v>0</v>
          </cell>
          <cell r="R547">
            <v>0</v>
          </cell>
        </row>
        <row r="548">
          <cell r="H548">
            <v>0</v>
          </cell>
          <cell r="R548">
            <v>0</v>
          </cell>
        </row>
        <row r="549">
          <cell r="H549">
            <v>0</v>
          </cell>
          <cell r="R549">
            <v>0</v>
          </cell>
        </row>
        <row r="550">
          <cell r="H550">
            <v>0</v>
          </cell>
          <cell r="R550">
            <v>0</v>
          </cell>
        </row>
        <row r="551">
          <cell r="H551">
            <v>0</v>
          </cell>
          <cell r="R551">
            <v>0</v>
          </cell>
        </row>
        <row r="552">
          <cell r="H552">
            <v>0</v>
          </cell>
          <cell r="R552">
            <v>542010</v>
          </cell>
        </row>
        <row r="553">
          <cell r="H553">
            <v>0</v>
          </cell>
          <cell r="R553">
            <v>0</v>
          </cell>
        </row>
        <row r="554">
          <cell r="H554">
            <v>0</v>
          </cell>
          <cell r="R554">
            <v>150000</v>
          </cell>
        </row>
        <row r="555">
          <cell r="H555">
            <v>0</v>
          </cell>
          <cell r="R555">
            <v>95000</v>
          </cell>
        </row>
        <row r="556">
          <cell r="H556">
            <v>0</v>
          </cell>
          <cell r="R556">
            <v>50000</v>
          </cell>
        </row>
        <row r="557">
          <cell r="H557">
            <v>0</v>
          </cell>
          <cell r="R557">
            <v>200000</v>
          </cell>
        </row>
        <row r="558">
          <cell r="H558">
            <v>0</v>
          </cell>
          <cell r="R558">
            <v>0</v>
          </cell>
        </row>
        <row r="559">
          <cell r="H559">
            <v>0</v>
          </cell>
          <cell r="R559">
            <v>498050</v>
          </cell>
        </row>
        <row r="560">
          <cell r="H560">
            <v>0</v>
          </cell>
          <cell r="R560">
            <v>385200</v>
          </cell>
        </row>
        <row r="561">
          <cell r="H561">
            <v>0</v>
          </cell>
          <cell r="R561">
            <v>266700</v>
          </cell>
        </row>
        <row r="562">
          <cell r="H562">
            <v>0</v>
          </cell>
          <cell r="R562">
            <v>168000</v>
          </cell>
        </row>
        <row r="563">
          <cell r="H563">
            <v>0</v>
          </cell>
          <cell r="R563">
            <v>0</v>
          </cell>
          <cell r="Z563" t="str">
            <v>Approach</v>
          </cell>
        </row>
        <row r="564">
          <cell r="H564">
            <v>0</v>
          </cell>
          <cell r="R564">
            <v>0</v>
          </cell>
          <cell r="Z564" t="str">
            <v>Approach</v>
          </cell>
        </row>
        <row r="565">
          <cell r="H565">
            <v>444600</v>
          </cell>
          <cell r="R565">
            <v>444600</v>
          </cell>
          <cell r="Z565" t="str">
            <v>Approach</v>
          </cell>
        </row>
        <row r="566">
          <cell r="H566">
            <v>0</v>
          </cell>
          <cell r="R566">
            <v>0</v>
          </cell>
          <cell r="Z566" t="str">
            <v>Approach</v>
          </cell>
        </row>
        <row r="567">
          <cell r="H567">
            <v>0</v>
          </cell>
          <cell r="R567">
            <v>449416.8</v>
          </cell>
          <cell r="Z567" t="str">
            <v>Approach</v>
          </cell>
        </row>
        <row r="568">
          <cell r="H568">
            <v>0</v>
          </cell>
          <cell r="R568">
            <v>320000</v>
          </cell>
          <cell r="Z568" t="str">
            <v>Approach</v>
          </cell>
        </row>
        <row r="569">
          <cell r="H569">
            <v>0</v>
          </cell>
          <cell r="R569">
            <v>90000</v>
          </cell>
          <cell r="Z569" t="str">
            <v>Approach</v>
          </cell>
        </row>
        <row r="570">
          <cell r="H570">
            <v>0</v>
          </cell>
          <cell r="R570">
            <v>376541</v>
          </cell>
          <cell r="Z570" t="str">
            <v>Approach</v>
          </cell>
        </row>
        <row r="571">
          <cell r="H571">
            <v>0</v>
          </cell>
          <cell r="R571">
            <v>182700</v>
          </cell>
          <cell r="Z571" t="str">
            <v>Approach</v>
          </cell>
        </row>
        <row r="572">
          <cell r="H572">
            <v>0</v>
          </cell>
          <cell r="R572">
            <v>0</v>
          </cell>
          <cell r="Z572" t="str">
            <v>Approach</v>
          </cell>
        </row>
        <row r="573">
          <cell r="H573">
            <v>1235840</v>
          </cell>
          <cell r="R573">
            <v>1235840</v>
          </cell>
          <cell r="Z573" t="str">
            <v>Approach</v>
          </cell>
        </row>
        <row r="574">
          <cell r="H574">
            <v>26240</v>
          </cell>
          <cell r="R574">
            <v>26880</v>
          </cell>
          <cell r="Z574" t="str">
            <v>Approach</v>
          </cell>
        </row>
        <row r="575">
          <cell r="H575">
            <v>0</v>
          </cell>
          <cell r="R575">
            <v>138937.5</v>
          </cell>
          <cell r="Z575" t="str">
            <v>Approach</v>
          </cell>
        </row>
        <row r="576">
          <cell r="H576">
            <v>0</v>
          </cell>
          <cell r="R576">
            <v>4637.5</v>
          </cell>
          <cell r="Z576" t="str">
            <v>Approach</v>
          </cell>
        </row>
        <row r="577">
          <cell r="H577">
            <v>0</v>
          </cell>
          <cell r="R577">
            <v>77500</v>
          </cell>
          <cell r="Z577" t="str">
            <v>Approach</v>
          </cell>
        </row>
        <row r="578">
          <cell r="H578">
            <v>0</v>
          </cell>
          <cell r="R578">
            <v>2700</v>
          </cell>
          <cell r="Z578" t="str">
            <v>Approach</v>
          </cell>
        </row>
        <row r="579">
          <cell r="H579">
            <v>0</v>
          </cell>
          <cell r="R579">
            <v>6420</v>
          </cell>
          <cell r="Z579" t="str">
            <v>Approach</v>
          </cell>
        </row>
        <row r="580">
          <cell r="H580">
            <v>0</v>
          </cell>
          <cell r="R580">
            <v>121800</v>
          </cell>
          <cell r="Z580" t="str">
            <v>Approach</v>
          </cell>
        </row>
        <row r="581">
          <cell r="H581">
            <v>0</v>
          </cell>
          <cell r="R581">
            <v>326130</v>
          </cell>
          <cell r="Z581" t="str">
            <v>Transition</v>
          </cell>
        </row>
        <row r="582">
          <cell r="H582">
            <v>0</v>
          </cell>
          <cell r="R582">
            <v>100000</v>
          </cell>
        </row>
        <row r="583">
          <cell r="H583">
            <v>0</v>
          </cell>
          <cell r="R583">
            <v>0</v>
          </cell>
          <cell r="Z583" t="str">
            <v>Approach</v>
          </cell>
        </row>
        <row r="584">
          <cell r="H584">
            <v>0</v>
          </cell>
          <cell r="R584">
            <v>0</v>
          </cell>
          <cell r="Z584" t="str">
            <v>Approach</v>
          </cell>
        </row>
        <row r="585">
          <cell r="H585">
            <v>0</v>
          </cell>
          <cell r="R585">
            <v>0</v>
          </cell>
          <cell r="Z585" t="str">
            <v>Approach</v>
          </cell>
        </row>
        <row r="586">
          <cell r="H586">
            <v>0</v>
          </cell>
          <cell r="R586">
            <v>449416.8</v>
          </cell>
          <cell r="Z586" t="str">
            <v>Approach</v>
          </cell>
        </row>
        <row r="587">
          <cell r="H587">
            <v>0</v>
          </cell>
          <cell r="R587">
            <v>320000</v>
          </cell>
          <cell r="Z587" t="str">
            <v>Approach</v>
          </cell>
        </row>
        <row r="588">
          <cell r="H588">
            <v>0</v>
          </cell>
          <cell r="R588">
            <v>90000</v>
          </cell>
          <cell r="Z588" t="str">
            <v>Approach</v>
          </cell>
        </row>
        <row r="589">
          <cell r="H589">
            <v>0</v>
          </cell>
          <cell r="R589">
            <v>376541</v>
          </cell>
          <cell r="Z589" t="str">
            <v>Approach</v>
          </cell>
        </row>
        <row r="590">
          <cell r="H590">
            <v>0</v>
          </cell>
          <cell r="R590">
            <v>182700</v>
          </cell>
          <cell r="Z590" t="str">
            <v>Approach</v>
          </cell>
        </row>
        <row r="591">
          <cell r="H591">
            <v>0</v>
          </cell>
          <cell r="R591">
            <v>0</v>
          </cell>
          <cell r="Z591" t="str">
            <v>Approach</v>
          </cell>
        </row>
        <row r="592">
          <cell r="H592">
            <v>26240</v>
          </cell>
          <cell r="R592">
            <v>26880</v>
          </cell>
          <cell r="Z592" t="str">
            <v>Approach</v>
          </cell>
        </row>
        <row r="593">
          <cell r="H593">
            <v>0</v>
          </cell>
          <cell r="R593">
            <v>138937.5</v>
          </cell>
          <cell r="Z593" t="str">
            <v>Approach</v>
          </cell>
        </row>
        <row r="594">
          <cell r="H594">
            <v>0</v>
          </cell>
          <cell r="R594">
            <v>4637.5</v>
          </cell>
          <cell r="Z594" t="str">
            <v>Approach</v>
          </cell>
        </row>
        <row r="595">
          <cell r="H595">
            <v>0</v>
          </cell>
          <cell r="R595">
            <v>77500</v>
          </cell>
          <cell r="Z595" t="str">
            <v>Approach</v>
          </cell>
        </row>
        <row r="596">
          <cell r="H596">
            <v>0</v>
          </cell>
          <cell r="R596">
            <v>2700</v>
          </cell>
          <cell r="Z596" t="str">
            <v>Approach</v>
          </cell>
        </row>
        <row r="597">
          <cell r="H597">
            <v>0</v>
          </cell>
          <cell r="R597">
            <v>6420</v>
          </cell>
          <cell r="Z597" t="str">
            <v>Approach</v>
          </cell>
        </row>
        <row r="598">
          <cell r="H598">
            <v>0</v>
          </cell>
          <cell r="R598">
            <v>121800</v>
          </cell>
          <cell r="Z598" t="str">
            <v>Approach</v>
          </cell>
        </row>
        <row r="599">
          <cell r="H599">
            <v>0</v>
          </cell>
          <cell r="R599">
            <v>326130</v>
          </cell>
          <cell r="Z599" t="str">
            <v>Transition</v>
          </cell>
        </row>
        <row r="600">
          <cell r="H600">
            <v>0</v>
          </cell>
          <cell r="R600">
            <v>100000</v>
          </cell>
          <cell r="Z600" t="str">
            <v>Approach</v>
          </cell>
        </row>
        <row r="601">
          <cell r="H601">
            <v>0</v>
          </cell>
          <cell r="R601">
            <v>0</v>
          </cell>
        </row>
        <row r="602">
          <cell r="H602">
            <v>0</v>
          </cell>
          <cell r="R602">
            <v>150000</v>
          </cell>
        </row>
        <row r="603">
          <cell r="H603">
            <v>0</v>
          </cell>
          <cell r="R603">
            <v>0</v>
          </cell>
        </row>
        <row r="604">
          <cell r="H604">
            <v>0</v>
          </cell>
          <cell r="R604">
            <v>0</v>
          </cell>
        </row>
        <row r="605">
          <cell r="H605">
            <v>0</v>
          </cell>
          <cell r="R605">
            <v>0</v>
          </cell>
        </row>
        <row r="606">
          <cell r="H606">
            <v>0</v>
          </cell>
          <cell r="R606">
            <v>100000</v>
          </cell>
        </row>
        <row r="607">
          <cell r="H607">
            <v>0</v>
          </cell>
          <cell r="R607">
            <v>0</v>
          </cell>
        </row>
        <row r="608">
          <cell r="H608">
            <v>0</v>
          </cell>
          <cell r="R608">
            <v>7215544.6100000003</v>
          </cell>
        </row>
        <row r="609">
          <cell r="H609">
            <v>2003172.6</v>
          </cell>
          <cell r="R609">
            <v>2003175</v>
          </cell>
        </row>
        <row r="610">
          <cell r="H610">
            <v>0</v>
          </cell>
          <cell r="R610">
            <v>0</v>
          </cell>
        </row>
        <row r="611">
          <cell r="H611">
            <v>0</v>
          </cell>
          <cell r="R611">
            <v>593143.4</v>
          </cell>
        </row>
        <row r="612">
          <cell r="H612">
            <v>1683406.6</v>
          </cell>
          <cell r="R612">
            <v>1683406.6</v>
          </cell>
        </row>
        <row r="613">
          <cell r="H613">
            <v>214600</v>
          </cell>
          <cell r="R613">
            <v>297000</v>
          </cell>
        </row>
        <row r="614">
          <cell r="H614">
            <v>0</v>
          </cell>
          <cell r="R614">
            <v>0</v>
          </cell>
          <cell r="Z614" t="str">
            <v>Painting</v>
          </cell>
        </row>
        <row r="615">
          <cell r="H615">
            <v>422775.5</v>
          </cell>
          <cell r="R615">
            <v>422775.5</v>
          </cell>
          <cell r="Z615" t="str">
            <v>Blasting</v>
          </cell>
        </row>
        <row r="616">
          <cell r="H616">
            <v>845551</v>
          </cell>
          <cell r="R616">
            <v>845551</v>
          </cell>
          <cell r="Z616" t="str">
            <v>Painting</v>
          </cell>
        </row>
        <row r="617">
          <cell r="H617">
            <v>0</v>
          </cell>
          <cell r="R617">
            <v>0</v>
          </cell>
          <cell r="Z617" t="str">
            <v>Erection</v>
          </cell>
        </row>
        <row r="618">
          <cell r="H618">
            <v>1979857.38</v>
          </cell>
          <cell r="R618">
            <v>1979857.38</v>
          </cell>
          <cell r="Z618" t="str">
            <v>Erection</v>
          </cell>
        </row>
        <row r="619">
          <cell r="H619">
            <v>190074.05</v>
          </cell>
          <cell r="R619">
            <v>172797.19999999998</v>
          </cell>
          <cell r="Z619" t="str">
            <v>Trial Assembly</v>
          </cell>
        </row>
        <row r="620">
          <cell r="H620">
            <v>17276.849999999999</v>
          </cell>
          <cell r="R620">
            <v>17276.849999999999</v>
          </cell>
          <cell r="Z620" t="str">
            <v>Trial Assembly</v>
          </cell>
        </row>
        <row r="621">
          <cell r="H621">
            <v>0</v>
          </cell>
          <cell r="R621">
            <v>0</v>
          </cell>
        </row>
        <row r="622">
          <cell r="H622">
            <v>0</v>
          </cell>
          <cell r="R622">
            <v>0</v>
          </cell>
        </row>
        <row r="623">
          <cell r="H623">
            <v>10918620.939999999</v>
          </cell>
          <cell r="R623">
            <v>10918620.939999999</v>
          </cell>
          <cell r="Z623" t="str">
            <v>ประปา</v>
          </cell>
        </row>
        <row r="624">
          <cell r="H624">
            <v>3069167.18</v>
          </cell>
          <cell r="R624">
            <v>3069167.18</v>
          </cell>
          <cell r="Z624" t="str">
            <v>โทรศัพท์</v>
          </cell>
        </row>
        <row r="625">
          <cell r="H625">
            <v>17177728.510000002</v>
          </cell>
          <cell r="R625">
            <v>17177728.510000002</v>
          </cell>
          <cell r="Z625" t="str">
            <v>ประปา</v>
          </cell>
        </row>
        <row r="626">
          <cell r="H626">
            <v>9903650.5399999991</v>
          </cell>
          <cell r="R626">
            <v>9903650.5399999991</v>
          </cell>
          <cell r="Z626" t="str">
            <v>ไฟฟ้า</v>
          </cell>
        </row>
        <row r="627">
          <cell r="H627">
            <v>630832.81999999995</v>
          </cell>
          <cell r="R627">
            <v>630832.81999999995</v>
          </cell>
          <cell r="Z627" t="str">
            <v>การสื่อสาร</v>
          </cell>
        </row>
        <row r="628">
          <cell r="H628">
            <v>567200</v>
          </cell>
          <cell r="R628">
            <v>567200</v>
          </cell>
          <cell r="Z628" t="str">
            <v>การสื่อสาร</v>
          </cell>
        </row>
        <row r="629">
          <cell r="H629">
            <v>0</v>
          </cell>
        </row>
        <row r="630">
          <cell r="H630">
            <v>268248</v>
          </cell>
          <cell r="R630">
            <v>268248</v>
          </cell>
          <cell r="Z630" t="str">
            <v>การสื่อสาร</v>
          </cell>
        </row>
        <row r="631">
          <cell r="H631">
            <v>256432</v>
          </cell>
          <cell r="R631">
            <v>256432</v>
          </cell>
          <cell r="Z631" t="str">
            <v>การสื่อสาร</v>
          </cell>
        </row>
        <row r="632">
          <cell r="H632">
            <v>0</v>
          </cell>
          <cell r="R632">
            <v>0</v>
          </cell>
        </row>
        <row r="633">
          <cell r="H633">
            <v>0</v>
          </cell>
          <cell r="R633">
            <v>0</v>
          </cell>
        </row>
        <row r="634">
          <cell r="H634">
            <v>238840</v>
          </cell>
          <cell r="R634">
            <v>238840</v>
          </cell>
        </row>
        <row r="635">
          <cell r="H635">
            <v>0</v>
          </cell>
          <cell r="R635">
            <v>0</v>
          </cell>
        </row>
        <row r="636">
          <cell r="H636">
            <v>34524</v>
          </cell>
          <cell r="R636">
            <v>50000</v>
          </cell>
        </row>
        <row r="637">
          <cell r="H637">
            <v>486407.69</v>
          </cell>
          <cell r="R637">
            <v>544500</v>
          </cell>
        </row>
        <row r="638">
          <cell r="H638">
            <v>206016.46</v>
          </cell>
          <cell r="R638">
            <v>223500</v>
          </cell>
        </row>
        <row r="639">
          <cell r="H639">
            <v>23090</v>
          </cell>
          <cell r="R639">
            <v>35000</v>
          </cell>
        </row>
        <row r="640">
          <cell r="H640">
            <v>163396</v>
          </cell>
          <cell r="R640">
            <v>163500</v>
          </cell>
        </row>
        <row r="641">
          <cell r="H641">
            <v>0</v>
          </cell>
          <cell r="R641">
            <v>930000</v>
          </cell>
        </row>
        <row r="642">
          <cell r="H642">
            <v>62000</v>
          </cell>
          <cell r="R642">
            <v>65000</v>
          </cell>
        </row>
        <row r="643">
          <cell r="H643">
            <v>2524700</v>
          </cell>
          <cell r="R643">
            <v>2524700</v>
          </cell>
        </row>
        <row r="644">
          <cell r="H644">
            <v>446345.26</v>
          </cell>
          <cell r="R644">
            <v>455000</v>
          </cell>
        </row>
        <row r="645">
          <cell r="H645">
            <v>0</v>
          </cell>
          <cell r="R645">
            <v>60000</v>
          </cell>
        </row>
        <row r="646">
          <cell r="H646">
            <v>7400</v>
          </cell>
          <cell r="R646">
            <v>80000</v>
          </cell>
        </row>
        <row r="647">
          <cell r="H647">
            <v>0</v>
          </cell>
          <cell r="R647">
            <v>0</v>
          </cell>
        </row>
        <row r="648">
          <cell r="H648">
            <v>0</v>
          </cell>
          <cell r="R648">
            <v>2270000</v>
          </cell>
        </row>
        <row r="649">
          <cell r="H649">
            <v>0</v>
          </cell>
          <cell r="R649">
            <v>580000</v>
          </cell>
        </row>
        <row r="650">
          <cell r="H650">
            <v>0</v>
          </cell>
          <cell r="R650">
            <v>0</v>
          </cell>
        </row>
        <row r="651">
          <cell r="H651">
            <v>3282492</v>
          </cell>
          <cell r="R651">
            <v>3282492</v>
          </cell>
        </row>
        <row r="652">
          <cell r="H652">
            <v>0</v>
          </cell>
          <cell r="R652">
            <v>1336663.17</v>
          </cell>
        </row>
        <row r="653">
          <cell r="H653">
            <v>0</v>
          </cell>
          <cell r="R653">
            <v>0</v>
          </cell>
        </row>
        <row r="654">
          <cell r="H654">
            <v>270111.65999999997</v>
          </cell>
          <cell r="R654">
            <v>270111.65999999997</v>
          </cell>
          <cell r="Z654" t="str">
            <v>Cut old Cross Girder</v>
          </cell>
        </row>
        <row r="655">
          <cell r="H655">
            <v>8320.4699999999993</v>
          </cell>
          <cell r="R655">
            <v>8320.4700000000012</v>
          </cell>
          <cell r="Z655" t="str">
            <v>Mark-Cut (New)</v>
          </cell>
        </row>
        <row r="656">
          <cell r="H656">
            <v>149716.64000000001</v>
          </cell>
          <cell r="R656">
            <v>149716.64000000001</v>
          </cell>
          <cell r="Z656" t="str">
            <v>Mark-Cut (New)</v>
          </cell>
        </row>
        <row r="657">
          <cell r="H657">
            <v>2297.66</v>
          </cell>
          <cell r="R657">
            <v>2297.66</v>
          </cell>
          <cell r="Z657" t="str">
            <v>Mark-Cut (Old))</v>
          </cell>
        </row>
        <row r="658">
          <cell r="H658">
            <v>80998</v>
          </cell>
          <cell r="R658">
            <v>137524</v>
          </cell>
          <cell r="Z658" t="str">
            <v>Mark-Cut (Old))</v>
          </cell>
        </row>
        <row r="659">
          <cell r="H659">
            <v>48309.98</v>
          </cell>
          <cell r="R659">
            <v>48309.98</v>
          </cell>
          <cell r="Z659" t="str">
            <v>Bend Plate</v>
          </cell>
        </row>
        <row r="660">
          <cell r="H660">
            <v>50175</v>
          </cell>
          <cell r="R660">
            <v>50175</v>
          </cell>
          <cell r="Z660" t="str">
            <v>Bend Plate</v>
          </cell>
        </row>
        <row r="661">
          <cell r="H661">
            <v>27565.11</v>
          </cell>
          <cell r="R661">
            <v>27565.11</v>
          </cell>
          <cell r="Z661" t="str">
            <v>Rolling Plate</v>
          </cell>
        </row>
        <row r="662">
          <cell r="H662">
            <v>3517.4</v>
          </cell>
          <cell r="R662">
            <v>3517.4</v>
          </cell>
          <cell r="Z662" t="str">
            <v>Rolling (Dia.500)</v>
          </cell>
        </row>
        <row r="663">
          <cell r="H663">
            <v>0</v>
          </cell>
          <cell r="R663">
            <v>0</v>
          </cell>
          <cell r="Z663" t="str">
            <v>Transportation</v>
          </cell>
        </row>
        <row r="664">
          <cell r="H664">
            <v>1384973.4</v>
          </cell>
          <cell r="R664">
            <v>1384980</v>
          </cell>
          <cell r="Z664" t="str">
            <v>Transportation</v>
          </cell>
        </row>
        <row r="665">
          <cell r="H665">
            <v>0</v>
          </cell>
          <cell r="R665">
            <v>0</v>
          </cell>
          <cell r="Z665" t="str">
            <v>Testing</v>
          </cell>
        </row>
        <row r="666">
          <cell r="H666">
            <v>231100</v>
          </cell>
          <cell r="R666">
            <v>231100</v>
          </cell>
          <cell r="Z666" t="str">
            <v>NDT</v>
          </cell>
        </row>
        <row r="667">
          <cell r="H667">
            <v>0</v>
          </cell>
          <cell r="R667">
            <v>400000</v>
          </cell>
          <cell r="Z667" t="str">
            <v>Testing</v>
          </cell>
        </row>
        <row r="668">
          <cell r="H668">
            <v>0</v>
          </cell>
          <cell r="R668">
            <v>0</v>
          </cell>
        </row>
        <row r="669">
          <cell r="H669">
            <v>48000</v>
          </cell>
          <cell r="R669">
            <v>48000</v>
          </cell>
          <cell r="Z669" t="str">
            <v>Removal of concrete at column</v>
          </cell>
        </row>
        <row r="670">
          <cell r="H670">
            <v>40000</v>
          </cell>
          <cell r="R670">
            <v>40000</v>
          </cell>
          <cell r="Z670" t="str">
            <v>Finishing Top Flange of Plate Girder</v>
          </cell>
        </row>
        <row r="671">
          <cell r="H671">
            <v>37080</v>
          </cell>
          <cell r="R671">
            <v>37080</v>
          </cell>
          <cell r="Z671" t="str">
            <v xml:space="preserve">Straighten Pl. Cross Girder by Rolling </v>
          </cell>
        </row>
        <row r="672">
          <cell r="H672">
            <v>416000</v>
          </cell>
          <cell r="R672">
            <v>416000</v>
          </cell>
          <cell r="Z672" t="str">
            <v>Cut steel deck</v>
          </cell>
        </row>
        <row r="673">
          <cell r="H673">
            <v>47441.86</v>
          </cell>
          <cell r="R673">
            <v>47441.86</v>
          </cell>
          <cell r="Z673" t="str">
            <v>Cut steel deck</v>
          </cell>
        </row>
        <row r="674">
          <cell r="H674">
            <v>94050</v>
          </cell>
          <cell r="R674">
            <v>94050</v>
          </cell>
          <cell r="Z674" t="str">
            <v>Painting2</v>
          </cell>
        </row>
        <row r="675">
          <cell r="H675">
            <v>12600</v>
          </cell>
          <cell r="R675">
            <v>12600</v>
          </cell>
          <cell r="Z675" t="str">
            <v>Shop primer</v>
          </cell>
        </row>
        <row r="676">
          <cell r="H676">
            <v>28800</v>
          </cell>
          <cell r="R676">
            <v>28800</v>
          </cell>
          <cell r="Z676" t="str">
            <v>Blasting inside column (old)</v>
          </cell>
        </row>
        <row r="677">
          <cell r="H677">
            <v>9000</v>
          </cell>
          <cell r="R677">
            <v>9000</v>
          </cell>
        </row>
        <row r="678">
          <cell r="H678">
            <v>26600</v>
          </cell>
          <cell r="R678">
            <v>26600</v>
          </cell>
          <cell r="Z678" t="str">
            <v>Bracing modification (Butt weld C)</v>
          </cell>
        </row>
        <row r="679">
          <cell r="H679">
            <v>453500</v>
          </cell>
          <cell r="R679">
            <v>453500</v>
          </cell>
          <cell r="Z679" t="str">
            <v>Painting2</v>
          </cell>
        </row>
        <row r="680">
          <cell r="H680">
            <v>153300</v>
          </cell>
          <cell r="R680">
            <v>153300</v>
          </cell>
          <cell r="Z680" t="str">
            <v>Painting2</v>
          </cell>
        </row>
        <row r="681">
          <cell r="H681">
            <v>525000</v>
          </cell>
          <cell r="R681">
            <v>525000</v>
          </cell>
          <cell r="Z681" t="str">
            <v>Painting2</v>
          </cell>
        </row>
        <row r="682">
          <cell r="H682">
            <v>98000</v>
          </cell>
          <cell r="R682">
            <v>98000</v>
          </cell>
          <cell r="Z682" t="str">
            <v>Blasting (addition)</v>
          </cell>
        </row>
        <row r="683">
          <cell r="H683">
            <v>367599.46</v>
          </cell>
          <cell r="R683">
            <v>525000</v>
          </cell>
          <cell r="Z683" t="str">
            <v>Painting2</v>
          </cell>
        </row>
        <row r="684">
          <cell r="H684">
            <v>30000</v>
          </cell>
          <cell r="R684">
            <v>30000</v>
          </cell>
          <cell r="Z684" t="str">
            <v>Blasting (addition)</v>
          </cell>
        </row>
        <row r="685">
          <cell r="H685">
            <v>0</v>
          </cell>
          <cell r="R685">
            <v>0</v>
          </cell>
        </row>
        <row r="686">
          <cell r="H686">
            <v>0</v>
          </cell>
          <cell r="R686">
            <v>0</v>
          </cell>
        </row>
        <row r="687">
          <cell r="H687">
            <v>0</v>
          </cell>
          <cell r="R687">
            <v>50150</v>
          </cell>
        </row>
        <row r="688">
          <cell r="H688">
            <v>0</v>
          </cell>
          <cell r="R688">
            <v>1000000</v>
          </cell>
        </row>
        <row r="689">
          <cell r="H689">
            <v>0</v>
          </cell>
          <cell r="R689">
            <v>0</v>
          </cell>
        </row>
        <row r="690">
          <cell r="H690">
            <v>0</v>
          </cell>
          <cell r="R690">
            <v>4388304</v>
          </cell>
        </row>
        <row r="691">
          <cell r="H691">
            <v>0</v>
          </cell>
          <cell r="R691">
            <v>4123680.77</v>
          </cell>
        </row>
        <row r="692">
          <cell r="H692">
            <v>0</v>
          </cell>
          <cell r="R692">
            <v>0</v>
          </cell>
        </row>
        <row r="693">
          <cell r="H693">
            <v>0</v>
          </cell>
          <cell r="R693">
            <v>2400000</v>
          </cell>
        </row>
        <row r="694">
          <cell r="H694">
            <v>0</v>
          </cell>
          <cell r="R694">
            <v>0</v>
          </cell>
        </row>
        <row r="695">
          <cell r="H695">
            <v>0</v>
          </cell>
          <cell r="R695">
            <v>840000</v>
          </cell>
        </row>
        <row r="696">
          <cell r="H696">
            <v>0</v>
          </cell>
          <cell r="R696">
            <v>349000</v>
          </cell>
        </row>
        <row r="697">
          <cell r="H697">
            <v>0</v>
          </cell>
          <cell r="R697">
            <v>30000</v>
          </cell>
        </row>
        <row r="698">
          <cell r="H698">
            <v>0</v>
          </cell>
          <cell r="R698">
            <v>24000</v>
          </cell>
        </row>
        <row r="699">
          <cell r="H699">
            <v>0</v>
          </cell>
          <cell r="R699">
            <v>360000</v>
          </cell>
        </row>
        <row r="700">
          <cell r="H700">
            <v>0</v>
          </cell>
          <cell r="R700">
            <v>48000</v>
          </cell>
        </row>
        <row r="701">
          <cell r="H701">
            <v>0</v>
          </cell>
          <cell r="R701">
            <v>24000</v>
          </cell>
        </row>
        <row r="702">
          <cell r="H702">
            <v>0</v>
          </cell>
          <cell r="R702">
            <v>25000</v>
          </cell>
        </row>
        <row r="703">
          <cell r="H703">
            <v>0</v>
          </cell>
          <cell r="R703">
            <v>0</v>
          </cell>
        </row>
        <row r="704">
          <cell r="H704">
            <v>0</v>
          </cell>
          <cell r="R704">
            <v>0</v>
          </cell>
        </row>
        <row r="705">
          <cell r="H705">
            <v>1405875.89</v>
          </cell>
          <cell r="R705">
            <v>1408500</v>
          </cell>
        </row>
        <row r="706">
          <cell r="H706">
            <v>20345.419999999998</v>
          </cell>
          <cell r="R706">
            <v>98000</v>
          </cell>
        </row>
        <row r="707">
          <cell r="H707">
            <v>1500</v>
          </cell>
          <cell r="R707">
            <v>5000</v>
          </cell>
        </row>
        <row r="708">
          <cell r="H708">
            <v>0</v>
          </cell>
          <cell r="R708">
            <v>380000</v>
          </cell>
        </row>
        <row r="709">
          <cell r="H709">
            <v>0</v>
          </cell>
          <cell r="R709">
            <v>0</v>
          </cell>
        </row>
        <row r="710">
          <cell r="H710">
            <v>0</v>
          </cell>
          <cell r="R710">
            <v>84000</v>
          </cell>
        </row>
        <row r="711">
          <cell r="H711">
            <v>0</v>
          </cell>
          <cell r="R711">
            <v>0</v>
          </cell>
        </row>
        <row r="712">
          <cell r="H712">
            <v>0</v>
          </cell>
          <cell r="R712">
            <v>0</v>
          </cell>
        </row>
        <row r="713">
          <cell r="H713">
            <v>0</v>
          </cell>
          <cell r="R713">
            <v>0</v>
          </cell>
        </row>
        <row r="714">
          <cell r="H714">
            <v>0</v>
          </cell>
          <cell r="R714">
            <v>3700000</v>
          </cell>
        </row>
        <row r="715">
          <cell r="H715">
            <v>0</v>
          </cell>
          <cell r="R715">
            <v>1000000</v>
          </cell>
        </row>
        <row r="716">
          <cell r="H716">
            <v>0</v>
          </cell>
          <cell r="R716">
            <v>0</v>
          </cell>
        </row>
        <row r="717">
          <cell r="H717">
            <v>0</v>
          </cell>
          <cell r="R717">
            <v>106400</v>
          </cell>
        </row>
        <row r="718">
          <cell r="H718">
            <v>0</v>
          </cell>
          <cell r="R718">
            <v>428000</v>
          </cell>
        </row>
        <row r="719">
          <cell r="H719">
            <v>0</v>
          </cell>
          <cell r="R719">
            <v>316668.02</v>
          </cell>
        </row>
        <row r="720">
          <cell r="H720">
            <v>0</v>
          </cell>
          <cell r="R720">
            <v>100000</v>
          </cell>
        </row>
        <row r="721">
          <cell r="H721">
            <v>0</v>
          </cell>
          <cell r="R721">
            <v>0</v>
          </cell>
        </row>
        <row r="722">
          <cell r="H722">
            <v>390000</v>
          </cell>
          <cell r="R722">
            <v>500000</v>
          </cell>
        </row>
        <row r="723">
          <cell r="H723">
            <v>0</v>
          </cell>
          <cell r="R723">
            <v>0</v>
          </cell>
        </row>
        <row r="724">
          <cell r="H724">
            <v>9000</v>
          </cell>
          <cell r="R724">
            <v>300000</v>
          </cell>
        </row>
        <row r="725">
          <cell r="H725">
            <v>1170620</v>
          </cell>
          <cell r="R725">
            <v>1200000</v>
          </cell>
        </row>
        <row r="726">
          <cell r="H726">
            <v>2296768.35</v>
          </cell>
          <cell r="R726">
            <v>2375000</v>
          </cell>
        </row>
        <row r="727">
          <cell r="H727">
            <v>642989.25</v>
          </cell>
          <cell r="R727">
            <v>660000</v>
          </cell>
        </row>
        <row r="728">
          <cell r="H728">
            <v>328005.2</v>
          </cell>
          <cell r="R728">
            <v>335000</v>
          </cell>
        </row>
        <row r="729">
          <cell r="H729">
            <v>1914386.03</v>
          </cell>
          <cell r="R729">
            <v>2140000</v>
          </cell>
        </row>
        <row r="730">
          <cell r="H730">
            <v>427090</v>
          </cell>
          <cell r="R730">
            <v>440000</v>
          </cell>
        </row>
        <row r="731">
          <cell r="H731">
            <v>0</v>
          </cell>
          <cell r="R731">
            <v>500</v>
          </cell>
        </row>
        <row r="732">
          <cell r="H732">
            <v>1822256.14</v>
          </cell>
          <cell r="R732">
            <v>1850000</v>
          </cell>
        </row>
        <row r="733">
          <cell r="H733">
            <v>0</v>
          </cell>
          <cell r="R733">
            <v>10000</v>
          </cell>
        </row>
        <row r="734">
          <cell r="H734">
            <v>0</v>
          </cell>
          <cell r="R734">
            <v>10000</v>
          </cell>
        </row>
        <row r="735">
          <cell r="H735">
            <v>0</v>
          </cell>
          <cell r="R735">
            <v>5000</v>
          </cell>
        </row>
        <row r="736">
          <cell r="H736">
            <v>0</v>
          </cell>
          <cell r="R736">
            <v>0</v>
          </cell>
        </row>
        <row r="737">
          <cell r="H737">
            <v>187503.2</v>
          </cell>
          <cell r="R737">
            <v>300000</v>
          </cell>
        </row>
        <row r="738">
          <cell r="H738">
            <v>20817.599999999999</v>
          </cell>
          <cell r="R738">
            <v>50000</v>
          </cell>
        </row>
        <row r="739">
          <cell r="H739">
            <v>0</v>
          </cell>
          <cell r="R739">
            <v>0</v>
          </cell>
        </row>
        <row r="740">
          <cell r="H740">
            <v>0</v>
          </cell>
          <cell r="R740">
            <v>0</v>
          </cell>
        </row>
        <row r="741">
          <cell r="H741">
            <v>0</v>
          </cell>
          <cell r="R741">
            <v>0</v>
          </cell>
        </row>
        <row r="742">
          <cell r="H742">
            <v>0</v>
          </cell>
          <cell r="R742">
            <v>0</v>
          </cell>
        </row>
        <row r="743">
          <cell r="H743">
            <v>0</v>
          </cell>
          <cell r="R743">
            <v>0</v>
          </cell>
        </row>
        <row r="744">
          <cell r="H744">
            <v>0</v>
          </cell>
          <cell r="R744">
            <v>3385247.23</v>
          </cell>
        </row>
        <row r="745">
          <cell r="H745">
            <v>0</v>
          </cell>
          <cell r="R745">
            <v>11359120.16</v>
          </cell>
        </row>
        <row r="746">
          <cell r="H746">
            <v>0</v>
          </cell>
          <cell r="R746">
            <v>2290683.96</v>
          </cell>
        </row>
        <row r="747">
          <cell r="H747">
            <v>0</v>
          </cell>
          <cell r="R747">
            <v>16844492.16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10">
          <cell r="H10">
            <v>0</v>
          </cell>
        </row>
      </sheetData>
      <sheetData sheetId="59">
        <row r="10">
          <cell r="H10">
            <v>0</v>
          </cell>
        </row>
      </sheetData>
      <sheetData sheetId="60">
        <row r="10">
          <cell r="H10">
            <v>0</v>
          </cell>
        </row>
      </sheetData>
      <sheetData sheetId="61">
        <row r="10">
          <cell r="H10">
            <v>0</v>
          </cell>
        </row>
      </sheetData>
      <sheetData sheetId="62">
        <row r="10">
          <cell r="H10">
            <v>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>
        <row r="10">
          <cell r="H10">
            <v>0</v>
          </cell>
        </row>
      </sheetData>
      <sheetData sheetId="89"/>
      <sheetData sheetId="90"/>
      <sheetData sheetId="91"/>
      <sheetData sheetId="92"/>
      <sheetData sheetId="93"/>
      <sheetData sheetId="94">
        <row r="10">
          <cell r="H10">
            <v>0</v>
          </cell>
        </row>
      </sheetData>
      <sheetData sheetId="95">
        <row r="10">
          <cell r="H10">
            <v>0</v>
          </cell>
        </row>
      </sheetData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>
        <row r="10">
          <cell r="H10">
            <v>0</v>
          </cell>
        </row>
      </sheetData>
      <sheetData sheetId="136">
        <row r="10">
          <cell r="H10">
            <v>0</v>
          </cell>
        </row>
      </sheetData>
      <sheetData sheetId="137"/>
      <sheetData sheetId="138"/>
      <sheetData sheetId="139">
        <row r="10">
          <cell r="H10">
            <v>0</v>
          </cell>
        </row>
      </sheetData>
      <sheetData sheetId="140">
        <row r="10">
          <cell r="H10">
            <v>0</v>
          </cell>
        </row>
      </sheetData>
      <sheetData sheetId="141"/>
      <sheetData sheetId="142">
        <row r="10">
          <cell r="H10">
            <v>0</v>
          </cell>
        </row>
      </sheetData>
      <sheetData sheetId="143"/>
      <sheetData sheetId="144">
        <row r="10">
          <cell r="H10">
            <v>0</v>
          </cell>
        </row>
      </sheetData>
      <sheetData sheetId="145"/>
      <sheetData sheetId="146">
        <row r="10">
          <cell r="H10">
            <v>0</v>
          </cell>
        </row>
      </sheetData>
      <sheetData sheetId="147"/>
      <sheetData sheetId="148"/>
      <sheetData sheetId="149"/>
      <sheetData sheetId="150"/>
      <sheetData sheetId="151"/>
      <sheetData sheetId="152">
        <row r="10">
          <cell r="H10">
            <v>0</v>
          </cell>
        </row>
      </sheetData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>
        <row r="10">
          <cell r="H10">
            <v>0</v>
          </cell>
        </row>
      </sheetData>
      <sheetData sheetId="162">
        <row r="10">
          <cell r="H10">
            <v>0</v>
          </cell>
        </row>
      </sheetData>
      <sheetData sheetId="163"/>
      <sheetData sheetId="164">
        <row r="10">
          <cell r="H10">
            <v>0</v>
          </cell>
        </row>
      </sheetData>
      <sheetData sheetId="165"/>
      <sheetData sheetId="166"/>
      <sheetData sheetId="167">
        <row r="10">
          <cell r="H10">
            <v>0</v>
          </cell>
        </row>
      </sheetData>
      <sheetData sheetId="168">
        <row r="10">
          <cell r="H10">
            <v>0</v>
          </cell>
        </row>
      </sheetData>
      <sheetData sheetId="169"/>
      <sheetData sheetId="170"/>
      <sheetData sheetId="171"/>
      <sheetData sheetId="172">
        <row r="10">
          <cell r="H10">
            <v>0</v>
          </cell>
        </row>
      </sheetData>
      <sheetData sheetId="173"/>
      <sheetData sheetId="174"/>
      <sheetData sheetId="175"/>
      <sheetData sheetId="176"/>
      <sheetData sheetId="177"/>
      <sheetData sheetId="178">
        <row r="10">
          <cell r="H10">
            <v>0</v>
          </cell>
        </row>
      </sheetData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>
        <row r="10">
          <cell r="H10">
            <v>0</v>
          </cell>
        </row>
      </sheetData>
      <sheetData sheetId="189"/>
      <sheetData sheetId="190"/>
      <sheetData sheetId="191"/>
      <sheetData sheetId="192"/>
      <sheetData sheetId="193"/>
      <sheetData sheetId="194">
        <row r="10">
          <cell r="H10">
            <v>0</v>
          </cell>
        </row>
      </sheetData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 Dwg"/>
      <sheetName val="cov-estimate"/>
      <sheetName val="cov-tender"/>
      <sheetName val="cov-contract"/>
      <sheetName val="cov-final AC"/>
      <sheetName val="cov-contract 2"/>
      <sheetName val="content"/>
      <sheetName val="divider"/>
      <sheetName val="cov_estimate"/>
      <sheetName val="Package 3(Concourse)"/>
      <sheetName val="Package2 (MTB)"/>
      <sheetName val="Central Plant"/>
      <sheetName val="Comparison"/>
      <sheetName val="DETAIL "/>
      <sheetName val="Q3-13 "/>
      <sheetName val="MASTER"/>
      <sheetName val="SOR"/>
      <sheetName val="Update"/>
      <sheetName val="สระน้ำหลัง BO"/>
      <sheetName val="สระน้ำ(ด้านทิศใต้อาคาร B)"/>
      <sheetName val="ราคาF6"/>
      <sheetName val="8 consume"/>
      <sheetName val="Breakdown"/>
      <sheetName val="1 Labour"/>
      <sheetName val="2 staff"/>
      <sheetName val="6 - Misc. EP"/>
      <sheetName val="Q2-55"/>
      <sheetName val="Q3-55"/>
      <sheetName val="Q4-55"/>
      <sheetName val="Q1-13"/>
      <sheetName val="boq"/>
      <sheetName val="C-LOAD(L-FACTORY.)"/>
      <sheetName val="List"/>
      <sheetName val="Cost Data"/>
      <sheetName val="SH-A"/>
      <sheetName val="SH-B"/>
      <sheetName val="SH-D"/>
      <sheetName val="SH-E"/>
      <sheetName val="SH-F"/>
      <sheetName val="SH-G"/>
      <sheetName val="SH-C"/>
      <sheetName val="Assumptions"/>
      <sheetName val="AC"/>
      <sheetName val="data-Hilton"/>
      <sheetName val="BOX Cryostat Details"/>
      <sheetName val="Driver Linac Layout"/>
      <sheetName val="Inputs"/>
      <sheetName val="Magnet Details"/>
      <sheetName val="COA-17"/>
      <sheetName val="C-18"/>
      <sheetName val="CC1"/>
      <sheetName val="CC2"/>
      <sheetName val="CC3"/>
      <sheetName val="CC4"/>
      <sheetName val="CC5"/>
      <sheetName val="CC6"/>
      <sheetName val="CC7"/>
      <sheetName val="CC8"/>
      <sheetName val="CC9"/>
      <sheetName val="1.1.1Gen"/>
      <sheetName val="1.1.2vehicle"/>
      <sheetName val="1.1.3Demobilize"/>
      <sheetName val="1.2Traffic"/>
      <sheetName val="1.3Envi"/>
      <sheetName val="1.4.1Test"/>
      <sheetName val="1.4.2Report"/>
      <sheetName val="2.1MainLine"/>
      <sheetName val="2.2Station"/>
      <sheetName val="4.1.1Pile"/>
      <sheetName val="4.1.2TBlock"/>
      <sheetName val="4.2Pier"/>
      <sheetName val="4.3Portal"/>
      <sheetName val="4.4Pad"/>
      <sheetName val="5.2.1Produce"/>
      <sheetName val="5.2.2Install"/>
      <sheetName val="5.3AR"/>
      <sheetName val="5.4E&amp;M"/>
      <sheetName val="6.1Yard"/>
      <sheetName val="6.2.1Pile"/>
      <sheetName val="6.2.2Pile Cap"/>
      <sheetName val="6.3.1Pier"/>
      <sheetName val="6.3.2XBeam"/>
      <sheetName val="6.3.3I-Girder"/>
      <sheetName val="6.4.1Roof"/>
      <sheetName val="6.4.2Stair"/>
      <sheetName val="6.4.3Slab"/>
      <sheetName val="Cov_Dwg"/>
      <sheetName val="cov-final_AC"/>
      <sheetName val="cov-contract_2"/>
      <sheetName val="สระน้ำหลัง_BO"/>
      <sheetName val="สระน้ำ(ด้านทิศใต้อาคาร_B)"/>
      <sheetName val="7-consume"/>
      <sheetName val="6-Equipment"/>
      <sheetName val="4-Local transport"/>
      <sheetName val="3 - Material"/>
      <sheetName val="Backup"/>
      <sheetName val="Sum"/>
      <sheetName val="code0"/>
      <sheetName val="Cctmst"/>
      <sheetName val="Sheet3"/>
      <sheetName val="6-asso"/>
      <sheetName val="Package_3(Concourse)"/>
      <sheetName val="Package2_(MTB)"/>
      <sheetName val="Central_Plant"/>
      <sheetName val="DETAIL_"/>
      <sheetName val="Q3-13_"/>
      <sheetName val="Auto Monthly Inputs "/>
      <sheetName val="code"/>
      <sheetName val="Ceil_"/>
      <sheetName val="Roof"/>
      <sheetName val="SanFix"/>
      <sheetName val="Cov_Dwg1"/>
      <sheetName val="cov-final_AC1"/>
      <sheetName val="cov-contract_21"/>
      <sheetName val="สระน้ำหลัง_BO1"/>
      <sheetName val="สระน้ำ(ด้านทิศใต้อาคาร_B)1"/>
      <sheetName val="8_consume"/>
      <sheetName val="1_Labour"/>
      <sheetName val="2_staff"/>
      <sheetName val="6_-_Misc__EP"/>
      <sheetName val="C-LOAD(L-FACTORY_)"/>
      <sheetName val="Cost_Data"/>
      <sheetName val="BOX_Cryostat_Details"/>
      <sheetName val="Driver_Linac_Layout"/>
      <sheetName val="Magnet_Details"/>
      <sheetName val="1_1_1Gen"/>
      <sheetName val="1_1_2vehicle"/>
      <sheetName val="1_1_3Demobilize"/>
      <sheetName val="1_2Traffic"/>
      <sheetName val="1_3Envi"/>
      <sheetName val="1_4_1Test"/>
      <sheetName val="1_4_2Report"/>
      <sheetName val="2_1MainLine"/>
      <sheetName val="2_2Station"/>
      <sheetName val="4_1_1Pile"/>
      <sheetName val="4_1_2TBlock"/>
      <sheetName val="4_2Pier"/>
      <sheetName val="4_3Portal"/>
      <sheetName val="4_4Pad"/>
      <sheetName val="5_2_1Produce"/>
      <sheetName val="5_2_2Install"/>
      <sheetName val="5_3AR"/>
      <sheetName val="5_4E&amp;M"/>
      <sheetName val="6_1Yard"/>
      <sheetName val="6_2_1Pile"/>
      <sheetName val="6_2_2Pile_Cap"/>
      <sheetName val="6_3_1Pier"/>
      <sheetName val="6_3_2XBeam"/>
      <sheetName val="6_3_3I-Girder"/>
      <sheetName val="6_4_1Roof"/>
      <sheetName val="6_4_2Stair"/>
      <sheetName val="6_4_3Slab"/>
      <sheetName val="4-Local_transport"/>
      <sheetName val="3_-_Material"/>
      <sheetName val="Cov_Dwg2"/>
      <sheetName val="cov-final_AC2"/>
      <sheetName val="cov-contract_22"/>
      <sheetName val="DETAIL_1"/>
      <sheetName val="Q3-13_1"/>
      <sheetName val="Package_3(Concourse)1"/>
      <sheetName val="Package2_(MTB)1"/>
      <sheetName val="Central_Plant1"/>
      <sheetName val="สระน้ำหลัง_BO2"/>
      <sheetName val="สระน้ำ(ด้านทิศใต้อาคาร_B)2"/>
      <sheetName val="8_consume1"/>
      <sheetName val="1_Labour1"/>
      <sheetName val="2_staff1"/>
      <sheetName val="6_-_Misc__EP1"/>
      <sheetName val="C-LOAD(L-FACTORY_)1"/>
      <sheetName val="Cost_Data1"/>
      <sheetName val="BOX_Cryostat_Details1"/>
      <sheetName val="Driver_Linac_Layout1"/>
      <sheetName val="Magnet_Details1"/>
      <sheetName val="1_1_1Gen1"/>
      <sheetName val="1_1_2vehicle1"/>
      <sheetName val="1_1_3Demobilize1"/>
      <sheetName val="1_2Traffic1"/>
      <sheetName val="1_3Envi1"/>
      <sheetName val="1_4_1Test1"/>
      <sheetName val="1_4_2Report1"/>
      <sheetName val="2_1MainLine1"/>
      <sheetName val="2_2Station1"/>
      <sheetName val="4_1_1Pile1"/>
      <sheetName val="4_1_2TBlock1"/>
      <sheetName val="4_2Pier1"/>
      <sheetName val="4_3Portal1"/>
      <sheetName val="4_4Pad1"/>
      <sheetName val="5_2_1Produce1"/>
      <sheetName val="5_2_2Install1"/>
      <sheetName val="5_3AR1"/>
      <sheetName val="5_4E&amp;M1"/>
      <sheetName val="6_1Yard1"/>
      <sheetName val="6_2_1Pile1"/>
      <sheetName val="6_2_2Pile_Cap1"/>
      <sheetName val="6_3_1Pier1"/>
      <sheetName val="6_3_2XBeam1"/>
      <sheetName val="6_3_3I-Girder1"/>
      <sheetName val="6_4_1Roof1"/>
      <sheetName val="6_4_2Stair1"/>
      <sheetName val="6_4_3Slab1"/>
      <sheetName val="4-Local_transport1"/>
      <sheetName val="3_-_Material1"/>
      <sheetName val="งานไฟฟ้า"/>
      <sheetName val="เครื่องปรับอากาศ"/>
      <sheetName val="ประปา+ดับเพิลง"/>
      <sheetName val="1"/>
      <sheetName val="VP 1"/>
      <sheetName val="2"/>
      <sheetName val="VP 2"/>
      <sheetName val="3"/>
      <sheetName val="VP 3"/>
      <sheetName val="4"/>
      <sheetName val="VP 4"/>
      <sheetName val="SUM-5.1"/>
      <sheetName val="5"/>
      <sheetName val="VP 5"/>
      <sheetName val="6"/>
      <sheetName val="7"/>
      <sheetName val="VP 7"/>
      <sheetName val="8"/>
      <sheetName val="VP 8"/>
      <sheetName val="9"/>
      <sheetName val="VP 9"/>
      <sheetName val="10"/>
      <sheetName val="VP 10"/>
      <sheetName val="11"/>
      <sheetName val="VP 11"/>
      <sheetName val="12"/>
      <sheetName val="VP 12"/>
      <sheetName val="13 ชั้น 7"/>
      <sheetName val="13 ชั้น 8"/>
      <sheetName val="14"/>
      <sheetName val="แก้ไข"/>
      <sheetName val="15"/>
      <sheetName val="15-R"/>
      <sheetName val="VP 15"/>
      <sheetName val="16"/>
      <sheetName val="VP 16"/>
      <sheetName val="17"/>
      <sheetName val="VP 17"/>
      <sheetName val="18"/>
      <sheetName val="19"/>
      <sheetName val="20"/>
      <sheetName val="SUM-21 ชั้น1,7,9,41"/>
      <sheetName val="21"/>
      <sheetName val="21.1"/>
      <sheetName val="21.2"/>
      <sheetName val="22"/>
      <sheetName val="23"/>
      <sheetName val="24"/>
      <sheetName val="Sum-25 ชั้น1,7,8,41,43,ลานจอดรถ"/>
      <sheetName val="25.1"/>
      <sheetName val="25.2"/>
      <sheetName val="25.3"/>
      <sheetName val="25.4"/>
      <sheetName val="Sum-26 ชั้น 1,7,41"/>
      <sheetName val="26.1"/>
      <sheetName val="26.2"/>
      <sheetName val="26.3"/>
      <sheetName val="27"/>
      <sheetName val="28"/>
      <sheetName val="29"/>
      <sheetName val="30"/>
      <sheetName val="31"/>
      <sheetName val="32"/>
      <sheetName val="33"/>
      <sheetName val="34"/>
      <sheetName val="35"/>
      <sheetName val="sum-35"/>
      <sheetName val="36"/>
      <sheetName val="Sheet2"/>
      <sheetName val="MARGE"/>
      <sheetName val="Prod-1"/>
      <sheetName val="5a.)LTV_1002-4001"/>
      <sheetName val="Bill5-SUD"/>
      <sheetName val="Annex-Bill5"/>
      <sheetName val="Factor-G"/>
      <sheetName val="Ceil."/>
      <sheetName val="QUESTIONNAIRE"/>
      <sheetName val="ราคารวม"/>
      <sheetName val="หมวดงานเตรียมการ"/>
      <sheetName val="หมวดงานวิศวกรรมโครงสร้าง"/>
      <sheetName val="หมวดงานสถาปัตยกรรม"/>
      <sheetName val="หมวดงานภายนอก "/>
      <sheetName val="Provisional Sum"/>
      <sheetName val="Cost impact"/>
      <sheetName val="Unit Rate"/>
      <sheetName val="อัตราส่วนผสมคอนกรีต"/>
      <sheetName val="Purchase Order"/>
      <sheetName val="Customize Your Purchase Order"/>
      <sheetName val="งานภายนอก"/>
      <sheetName val="Wall"/>
      <sheetName val="Cost_Categories"/>
      <sheetName val="CommonItems"/>
      <sheetName val="สรุป"/>
      <sheetName val="Order List"/>
      <sheetName val="Paint."/>
      <sheetName val="Struc."/>
      <sheetName val="หมวด 6(2)"/>
      <sheetName val="หมวด 2"/>
      <sheetName val="ราคาวัสดุ"/>
      <sheetName val="Criteria"/>
      <sheetName val="ดัชนีราคา"/>
      <sheetName val="Cov_Dwg3"/>
      <sheetName val="cov-final_AC3"/>
      <sheetName val="cov-contract_23"/>
      <sheetName val="DETAIL_2"/>
      <sheetName val="C-LOAD(L-FACTORY_)2"/>
      <sheetName val="Package_3(Concourse)2"/>
      <sheetName val="Package2_(MTB)2"/>
      <sheetName val="Central_Plant2"/>
      <sheetName val="Q3-13_2"/>
      <sheetName val="สระน้ำหลัง_BO3"/>
      <sheetName val="สระน้ำ(ด้านทิศใต้อาคาร_B)3"/>
      <sheetName val="8_consume2"/>
      <sheetName val="1_Labour2"/>
      <sheetName val="2_staff2"/>
      <sheetName val="6_-_Misc__EP2"/>
      <sheetName val="Cost_Data2"/>
      <sheetName val="1_1_1Gen2"/>
      <sheetName val="1_1_2vehicle2"/>
      <sheetName val="1_1_3Demobilize2"/>
      <sheetName val="1_2Traffic2"/>
      <sheetName val="1_3Envi2"/>
      <sheetName val="1_4_1Test2"/>
      <sheetName val="1_4_2Report2"/>
      <sheetName val="2_1MainLine2"/>
      <sheetName val="2_2Station2"/>
      <sheetName val="4_1_1Pile2"/>
      <sheetName val="4_1_2TBlock2"/>
      <sheetName val="4_2Pier2"/>
      <sheetName val="4_3Portal2"/>
      <sheetName val="4_4Pad2"/>
      <sheetName val="5_2_1Produce2"/>
      <sheetName val="5_2_2Install2"/>
      <sheetName val="5_3AR2"/>
      <sheetName val="5_4E&amp;M2"/>
      <sheetName val="6_1Yard2"/>
      <sheetName val="6_2_1Pile2"/>
      <sheetName val="6_2_2Pile_Cap2"/>
      <sheetName val="6_3_1Pier2"/>
      <sheetName val="6_3_2XBeam2"/>
      <sheetName val="6_3_3I-Girder2"/>
      <sheetName val="6_4_1Roof2"/>
      <sheetName val="6_4_2Stair2"/>
      <sheetName val="6_4_3Slab2"/>
      <sheetName val="4-Local_transport2"/>
      <sheetName val="3_-_Material2"/>
      <sheetName val="BOX_Cryostat_Details2"/>
      <sheetName val="Driver_Linac_Layout2"/>
      <sheetName val="Magnet_Details2"/>
      <sheetName val="Auto_Monthly_Inputs_"/>
      <sheetName val="5a_)LTV_1002-4001"/>
      <sheetName val="VP_1"/>
      <sheetName val="VP_2"/>
      <sheetName val="VP_3"/>
      <sheetName val="VP_4"/>
      <sheetName val="SUM-5_1"/>
      <sheetName val="VP_5"/>
      <sheetName val="VP_7"/>
      <sheetName val="VP_8"/>
      <sheetName val="VP_9"/>
      <sheetName val="VP_10"/>
      <sheetName val="VP_11"/>
      <sheetName val="VP_12"/>
      <sheetName val="13_ชั้น_7"/>
      <sheetName val="13_ชั้น_8"/>
      <sheetName val="VP_15"/>
      <sheetName val="VP_16"/>
      <sheetName val="VP_17"/>
      <sheetName val="SUM-21_ชั้น1,7,9,41"/>
      <sheetName val="21_1"/>
      <sheetName val="21_2"/>
      <sheetName val="Sum-25_ชั้น1,7,8,41,43,ลานจอดรถ"/>
      <sheetName val="25_1"/>
      <sheetName val="25_2"/>
      <sheetName val="25_3"/>
      <sheetName val="25_4"/>
      <sheetName val="Sum-26_ชั้น_1,7,41"/>
      <sheetName val="26_1"/>
      <sheetName val="26_2"/>
      <sheetName val="26_3"/>
      <sheetName val="Cov_Dwg4"/>
      <sheetName val="cov-final_AC4"/>
      <sheetName val="cov-contract_24"/>
      <sheetName val="DETAIL_3"/>
      <sheetName val="C-LOAD(L-FACTORY_)3"/>
      <sheetName val="Package_3(Concourse)3"/>
      <sheetName val="Package2_(MTB)3"/>
      <sheetName val="Central_Plant3"/>
      <sheetName val="Q3-13_3"/>
      <sheetName val="สระน้ำหลัง_BO4"/>
      <sheetName val="สระน้ำ(ด้านทิศใต้อาคาร_B)4"/>
      <sheetName val="8_consume3"/>
      <sheetName val="1_Labour3"/>
      <sheetName val="2_staff3"/>
      <sheetName val="6_-_Misc__EP3"/>
      <sheetName val="Cost_Data3"/>
      <sheetName val="1_1_1Gen3"/>
      <sheetName val="1_1_2vehicle3"/>
      <sheetName val="1_1_3Demobilize3"/>
      <sheetName val="1_2Traffic3"/>
      <sheetName val="1_3Envi3"/>
      <sheetName val="1_4_1Test3"/>
      <sheetName val="1_4_2Report3"/>
      <sheetName val="2_1MainLine3"/>
      <sheetName val="2_2Station3"/>
      <sheetName val="4_1_1Pile3"/>
      <sheetName val="4_1_2TBlock3"/>
      <sheetName val="4_2Pier3"/>
      <sheetName val="4_3Portal3"/>
      <sheetName val="4_4Pad3"/>
      <sheetName val="5_2_1Produce3"/>
      <sheetName val="5_2_2Install3"/>
      <sheetName val="5_3AR3"/>
      <sheetName val="5_4E&amp;M3"/>
      <sheetName val="6_1Yard3"/>
      <sheetName val="6_2_1Pile3"/>
      <sheetName val="6_2_2Pile_Cap3"/>
      <sheetName val="6_3_1Pier3"/>
      <sheetName val="6_3_2XBeam3"/>
      <sheetName val="6_3_3I-Girder3"/>
      <sheetName val="6_4_1Roof3"/>
      <sheetName val="6_4_2Stair3"/>
      <sheetName val="6_4_3Slab3"/>
      <sheetName val="4-Local_transport3"/>
      <sheetName val="3_-_Material3"/>
      <sheetName val="BOX_Cryostat_Details3"/>
      <sheetName val="Driver_Linac_Layout3"/>
      <sheetName val="Magnet_Details3"/>
      <sheetName val="Auto_Monthly_Inputs_1"/>
      <sheetName val="5a_)LTV_1002-40011"/>
      <sheetName val="VP_13"/>
      <sheetName val="VP_21"/>
      <sheetName val="VP_31"/>
      <sheetName val="VP_41"/>
      <sheetName val="SUM-5_11"/>
      <sheetName val="VP_51"/>
      <sheetName val="VP_71"/>
      <sheetName val="VP_81"/>
      <sheetName val="VP_91"/>
      <sheetName val="VP_101"/>
      <sheetName val="VP_111"/>
      <sheetName val="VP_121"/>
      <sheetName val="13_ชั้น_71"/>
      <sheetName val="13_ชั้น_81"/>
      <sheetName val="VP_151"/>
      <sheetName val="VP_161"/>
      <sheetName val="VP_171"/>
      <sheetName val="SUM-21_ชั้น1,7,9,411"/>
      <sheetName val="21_11"/>
      <sheetName val="21_21"/>
      <sheetName val="Sum-25_ชั้น1,7,8,41,43,ลานจอดร1"/>
      <sheetName val="25_11"/>
      <sheetName val="25_21"/>
      <sheetName val="25_31"/>
      <sheetName val="25_41"/>
      <sheetName val="Sum-26_ชั้น_1,7,411"/>
      <sheetName val="26_11"/>
      <sheetName val="26_21"/>
      <sheetName val="26_31"/>
      <sheetName val="cover"/>
      <sheetName val="Final Summary - Base"/>
      <sheetName val="รถพ่วงขนส่ง"/>
      <sheetName val="ค่าวัสดุ"/>
      <sheetName val="ต้นทุน"/>
      <sheetName val="structure"/>
      <sheetName val="Factor F Data"/>
      <sheetName val="LpC"/>
      <sheetName val="SUM-AIR-Submit"/>
      <sheetName val="1_interior l1_l3"/>
      <sheetName val="Cov_Dwg5"/>
      <sheetName val="cov-final_AC5"/>
      <sheetName val="cov-contract_25"/>
      <sheetName val="DETAIL_4"/>
      <sheetName val="Q3-13_4"/>
      <sheetName val="Package_3(Concourse)4"/>
      <sheetName val="Package2_(MTB)4"/>
      <sheetName val="Central_Plant4"/>
      <sheetName val="สระน้ำหลัง_BO5"/>
      <sheetName val="สระน้ำ(ด้านทิศใต้อาคาร_B)5"/>
      <sheetName val="8_consume4"/>
      <sheetName val="1_Labour4"/>
      <sheetName val="2_staff4"/>
      <sheetName val="6_-_Misc__EP4"/>
      <sheetName val="C-LOAD(L-FACTORY_)4"/>
      <sheetName val="Cost_Data4"/>
      <sheetName val="BOX_Cryostat_Details4"/>
      <sheetName val="Driver_Linac_Layout4"/>
      <sheetName val="Magnet_Details4"/>
      <sheetName val="1_1_1Gen4"/>
      <sheetName val="1_1_2vehicle4"/>
      <sheetName val="1_1_3Demobilize4"/>
      <sheetName val="1_2Traffic4"/>
      <sheetName val="1_3Envi4"/>
      <sheetName val="1_4_1Test4"/>
      <sheetName val="1_4_2Report4"/>
      <sheetName val="2_1MainLine4"/>
      <sheetName val="2_2Station4"/>
      <sheetName val="4_1_1Pile4"/>
      <sheetName val="4_1_2TBlock4"/>
      <sheetName val="4_2Pier4"/>
      <sheetName val="4_3Portal4"/>
      <sheetName val="4_4Pad4"/>
      <sheetName val="5_2_1Produce4"/>
      <sheetName val="5_2_2Install4"/>
      <sheetName val="5_3AR4"/>
      <sheetName val="5_4E&amp;M4"/>
      <sheetName val="6_1Yard4"/>
      <sheetName val="6_2_1Pile4"/>
      <sheetName val="6_2_2Pile_Cap4"/>
      <sheetName val="6_3_1Pier4"/>
      <sheetName val="6_3_2XBeam4"/>
      <sheetName val="6_3_3I-Girder4"/>
      <sheetName val="6_4_1Roof4"/>
      <sheetName val="6_4_2Stair4"/>
      <sheetName val="6_4_3Slab4"/>
      <sheetName val="4-Local_transport4"/>
      <sheetName val="3_-_Material4"/>
      <sheetName val="Auto_Monthly_Inputs_2"/>
      <sheetName val="VP_14"/>
      <sheetName val="VP_22"/>
      <sheetName val="VP_32"/>
      <sheetName val="VP_42"/>
      <sheetName val="SUM-5_12"/>
      <sheetName val="VP_52"/>
      <sheetName val="VP_72"/>
      <sheetName val="VP_82"/>
      <sheetName val="VP_92"/>
      <sheetName val="VP_102"/>
      <sheetName val="VP_112"/>
      <sheetName val="VP_122"/>
      <sheetName val="13_ชั้น_72"/>
      <sheetName val="13_ชั้น_82"/>
      <sheetName val="VP_152"/>
      <sheetName val="VP_162"/>
      <sheetName val="VP_172"/>
      <sheetName val="SUM-21_ชั้น1,7,9,412"/>
      <sheetName val="21_12"/>
      <sheetName val="21_22"/>
      <sheetName val="Sum-25_ชั้น1,7,8,41,43,ลานจอดร2"/>
      <sheetName val="25_12"/>
      <sheetName val="25_22"/>
      <sheetName val="25_32"/>
      <sheetName val="25_42"/>
      <sheetName val="Sum-26_ชั้น_1,7,412"/>
      <sheetName val="26_12"/>
      <sheetName val="26_22"/>
      <sheetName val="26_32"/>
      <sheetName val="5a_)LTV_1002-40012"/>
      <sheetName val="Purchase_Order1"/>
      <sheetName val="Customize_Your_Purchase_Order1"/>
      <sheetName val="Purchase_Order"/>
      <sheetName val="Customize_Your_Purchase_Order"/>
      <sheetName val="企业表一"/>
      <sheetName val="#REF!"/>
      <sheetName val="M-5A"/>
      <sheetName val="M-5C"/>
      <sheetName val="SHT1-CONSOL"/>
      <sheetName val="WORK"/>
      <sheetName val="DuctWork Summary"/>
      <sheetName val="SOPMA DD"/>
      <sheetName val="SCH2"/>
      <sheetName val="SCH1"/>
      <sheetName val="SCH3"/>
      <sheetName val="S3 Architectural"/>
      <sheetName val="Main Summary"/>
      <sheetName val="Definition"/>
      <sheetName val="1.0"/>
      <sheetName val="磨煤加压"/>
      <sheetName val="BUR4-Rd"/>
      <sheetName val="BUR3-DrnRC"/>
      <sheetName val="A"/>
      <sheetName val="Extra"/>
      <sheetName val="Q2-13"/>
      <sheetName val="Database"/>
      <sheetName val="stair"/>
      <sheetName val="Discounted Cash Flow"/>
      <sheetName val="schedule4"/>
      <sheetName val="COST"/>
      <sheetName val="CERT"/>
      <sheetName val="ob_complete"/>
      <sheetName val="main page"/>
      <sheetName val="2Piling"/>
      <sheetName val="CONTRACTOR AEW"/>
      <sheetName val="Bill"/>
      <sheetName val="Settings"/>
      <sheetName val="summary1-3"/>
      <sheetName val="inWords"/>
      <sheetName val="HOSPI-01"/>
      <sheetName val="Equipment"/>
      <sheetName val="footing"/>
      <sheetName val="สรุปราคา (EMC)"/>
      <sheetName val="summary sn fp"/>
      <sheetName val="Data"/>
      <sheetName val="Construction cost assumption"/>
      <sheetName val="JLL Assumption"/>
      <sheetName val="Sheet1"/>
      <sheetName val="Retail Program&amp;Rev Assumption"/>
      <sheetName val="Cov_Dwg6"/>
      <sheetName val="cov-final_AC6"/>
      <sheetName val="cov-contract_26"/>
      <sheetName val="DETAIL_5"/>
      <sheetName val="Q3-13_5"/>
      <sheetName val="Package_3(Concourse)5"/>
      <sheetName val="Package2_(MTB)5"/>
      <sheetName val="Central_Plant5"/>
      <sheetName val="สระน้ำหลัง_BO6"/>
      <sheetName val="สระน้ำ(ด้านทิศใต้อาคาร_B)6"/>
      <sheetName val="8_consume5"/>
      <sheetName val="1_Labour5"/>
      <sheetName val="2_staff5"/>
      <sheetName val="6_-_Misc__EP5"/>
      <sheetName val="C-LOAD(L-FACTORY_)5"/>
      <sheetName val="Cost_Data5"/>
      <sheetName val="BOX_Cryostat_Details5"/>
      <sheetName val="Driver_Linac_Layout5"/>
      <sheetName val="Magnet_Details5"/>
      <sheetName val="1_1_1Gen5"/>
      <sheetName val="1_1_2vehicle5"/>
      <sheetName val="1_1_3Demobilize5"/>
      <sheetName val="1_2Traffic5"/>
      <sheetName val="1_3Envi5"/>
      <sheetName val="1_4_1Test5"/>
      <sheetName val="1_4_2Report5"/>
      <sheetName val="2_1MainLine5"/>
      <sheetName val="2_2Station5"/>
      <sheetName val="4_1_1Pile5"/>
      <sheetName val="4_1_2TBlock5"/>
      <sheetName val="4_2Pier5"/>
      <sheetName val="4_3Portal5"/>
      <sheetName val="4_4Pad5"/>
      <sheetName val="5_2_1Produce5"/>
      <sheetName val="5_2_2Install5"/>
      <sheetName val="5_3AR5"/>
      <sheetName val="5_4E&amp;M5"/>
      <sheetName val="6_1Yard5"/>
      <sheetName val="6_2_1Pile5"/>
      <sheetName val="6_2_2Pile_Cap5"/>
      <sheetName val="6_3_1Pier5"/>
      <sheetName val="6_3_2XBeam5"/>
      <sheetName val="6_3_3I-Girder5"/>
      <sheetName val="6_4_1Roof5"/>
      <sheetName val="6_4_2Stair5"/>
      <sheetName val="6_4_3Slab5"/>
      <sheetName val="4-Local_transport5"/>
      <sheetName val="3_-_Material5"/>
      <sheetName val="Auto_Monthly_Inputs_3"/>
      <sheetName val="VP_18"/>
      <sheetName val="VP_23"/>
      <sheetName val="VP_33"/>
      <sheetName val="VP_43"/>
      <sheetName val="SUM-5_13"/>
      <sheetName val="VP_53"/>
      <sheetName val="VP_73"/>
      <sheetName val="VP_83"/>
      <sheetName val="VP_93"/>
      <sheetName val="VP_103"/>
      <sheetName val="VP_113"/>
      <sheetName val="VP_123"/>
      <sheetName val="13_ชั้น_73"/>
      <sheetName val="13_ชั้น_83"/>
      <sheetName val="VP_153"/>
      <sheetName val="VP_163"/>
      <sheetName val="VP_173"/>
      <sheetName val="SUM-21_ชั้น1,7,9,413"/>
      <sheetName val="21_13"/>
      <sheetName val="21_23"/>
      <sheetName val="Sum-25_ชั้น1,7,8,41,43,ลานจอดร3"/>
      <sheetName val="25_13"/>
      <sheetName val="25_23"/>
      <sheetName val="25_33"/>
      <sheetName val="25_43"/>
      <sheetName val="Sum-26_ชั้น_1,7,413"/>
      <sheetName val="26_13"/>
      <sheetName val="26_23"/>
      <sheetName val="26_33"/>
      <sheetName val="5a_)LTV_1002-40013"/>
      <sheetName val="หมวดงานภายนอก_"/>
      <sheetName val="Provisional_Sum"/>
      <sheetName val="Cost_impact"/>
      <sheetName val="Unit_Rate"/>
      <sheetName val="Purchase_Order2"/>
      <sheetName val="Customize_Your_Purchase_Order2"/>
      <sheetName val="Ceil_1"/>
      <sheetName val="Paint_"/>
      <sheetName val="Struc_"/>
      <sheetName val="หมวด_6(2)"/>
      <sheetName val="หมวด_2"/>
      <sheetName val="Order_List"/>
      <sheetName val="Final_Summary_-_Base"/>
      <sheetName val="DuctWork_Summary"/>
      <sheetName val="SOPMA_DD"/>
      <sheetName val="1_interior_l1_l3"/>
      <sheetName val="Factor_F_Data"/>
      <sheetName val="Cov_Dwg7"/>
      <sheetName val="cov-final_AC7"/>
      <sheetName val="cov-contract_27"/>
      <sheetName val="Package_3(Concourse)6"/>
      <sheetName val="Package2_(MTB)6"/>
      <sheetName val="Central_Plant6"/>
      <sheetName val="DETAIL_6"/>
      <sheetName val="Q3-13_6"/>
      <sheetName val="สระน้ำหลัง_BO7"/>
      <sheetName val="สระน้ำ(ด้านทิศใต้อาคาร_B)7"/>
      <sheetName val="8_consume6"/>
      <sheetName val="1_Labour6"/>
      <sheetName val="2_staff6"/>
      <sheetName val="6_-_Misc__EP6"/>
      <sheetName val="C-LOAD(L-FACTORY_)6"/>
      <sheetName val="Cost_Data6"/>
      <sheetName val="1_1_1Gen6"/>
      <sheetName val="1_1_2vehicle6"/>
      <sheetName val="1_1_3Demobilize6"/>
      <sheetName val="1_2Traffic6"/>
      <sheetName val="1_3Envi6"/>
      <sheetName val="1_4_1Test6"/>
      <sheetName val="1_4_2Report6"/>
      <sheetName val="2_1MainLine6"/>
      <sheetName val="2_2Station6"/>
      <sheetName val="4_1_1Pile6"/>
      <sheetName val="4_1_2TBlock6"/>
      <sheetName val="4_2Pier6"/>
      <sheetName val="4_3Portal6"/>
      <sheetName val="4_4Pad6"/>
      <sheetName val="5_2_1Produce6"/>
      <sheetName val="5_2_2Install6"/>
      <sheetName val="5_3AR6"/>
      <sheetName val="5_4E&amp;M6"/>
      <sheetName val="6_1Yard6"/>
      <sheetName val="6_2_1Pile6"/>
      <sheetName val="6_2_2Pile_Cap6"/>
      <sheetName val="6_3_1Pier6"/>
      <sheetName val="6_3_2XBeam6"/>
      <sheetName val="6_3_3I-Girder6"/>
      <sheetName val="6_4_1Roof6"/>
      <sheetName val="6_4_2Stair6"/>
      <sheetName val="6_4_3Slab6"/>
      <sheetName val="4-Local_transport6"/>
      <sheetName val="3_-_Material6"/>
      <sheetName val="BOX_Cryostat_Details6"/>
      <sheetName val="Driver_Linac_Layout6"/>
      <sheetName val="Magnet_Details6"/>
      <sheetName val="Auto_Monthly_Inputs_4"/>
      <sheetName val="VP_19"/>
      <sheetName val="VP_24"/>
      <sheetName val="VP_34"/>
      <sheetName val="VP_44"/>
      <sheetName val="SUM-5_14"/>
      <sheetName val="VP_54"/>
      <sheetName val="VP_74"/>
      <sheetName val="VP_84"/>
      <sheetName val="VP_94"/>
      <sheetName val="VP_104"/>
      <sheetName val="VP_114"/>
      <sheetName val="VP_124"/>
      <sheetName val="13_ชั้น_74"/>
      <sheetName val="13_ชั้น_84"/>
      <sheetName val="VP_154"/>
      <sheetName val="VP_164"/>
      <sheetName val="VP_174"/>
      <sheetName val="SUM-21_ชั้น1,7,9,414"/>
      <sheetName val="21_14"/>
      <sheetName val="21_24"/>
      <sheetName val="Sum-25_ชั้น1,7,8,41,43,ลานจอดร4"/>
      <sheetName val="25_14"/>
      <sheetName val="25_24"/>
      <sheetName val="25_34"/>
      <sheetName val="25_44"/>
      <sheetName val="Sum-26_ชั้น_1,7,414"/>
      <sheetName val="26_14"/>
      <sheetName val="26_24"/>
      <sheetName val="26_34"/>
      <sheetName val="5a_)LTV_1002-40014"/>
      <sheetName val="Purchase_Order3"/>
      <sheetName val="Customize_Your_Purchase_Order3"/>
      <sheetName val="หมวดงานภายนอก_1"/>
      <sheetName val="Provisional_Sum1"/>
      <sheetName val="Cost_impact1"/>
      <sheetName val="Unit_Rate1"/>
      <sheetName val="Ceil_2"/>
      <sheetName val="Paint_1"/>
      <sheetName val="Struc_1"/>
      <sheetName val="หมวด_6(2)1"/>
      <sheetName val="หมวด_21"/>
      <sheetName val="Order_List1"/>
      <sheetName val="DuctWork_Summary1"/>
      <sheetName val="SOPMA_DD1"/>
      <sheetName val="Final_Summary_-_Base1"/>
      <sheetName val="Attendance配合费"/>
      <sheetName val="detail"/>
      <sheetName val="sch 2"/>
      <sheetName val="Unit rate Architecture"/>
      <sheetName val="DataSoi18"/>
      <sheetName val="dataSoi11"/>
      <sheetName val="dataSoi16"/>
      <sheetName val="dataSoi24"/>
      <sheetName val="dataSoi24P"/>
      <sheetName val="dataSoi8"/>
      <sheetName val="Revised-ProformaSoi18"/>
      <sheetName val="Revised-ProformaSoi24P"/>
      <sheetName val="SumP&amp;L current Sites"/>
      <sheetName val="Revised-ProformaSoi11"/>
      <sheetName val="Revised_ProformaSoi16"/>
      <sheetName val="Revised-ProformaSoi24"/>
      <sheetName val="Revised_ProformaSoi8"/>
      <sheetName val="Discount "/>
      <sheetName val="3.1 Piling"/>
      <sheetName val="fr"/>
      <sheetName val="Référentiel"/>
      <sheetName val="Book 1 Summary"/>
      <sheetName val="   合同台账  "/>
      <sheetName val="无合同工程及销费"/>
      <sheetName val="科目列表"/>
    </sheetNames>
    <sheetDataSet>
      <sheetData sheetId="0">
        <row r="4">
          <cell r="E4" t="str">
            <v>COST COMMENTARY REPORT</v>
          </cell>
        </row>
      </sheetData>
      <sheetData sheetId="1" refreshError="1">
        <row r="4">
          <cell r="E4" t="str">
            <v>COST COMMENTARY REPORT</v>
          </cell>
        </row>
        <row r="9">
          <cell r="E9" t="str">
            <v>on</v>
          </cell>
        </row>
        <row r="14">
          <cell r="E14" t="str">
            <v>GAYSORN PLAZA RENOVATION</v>
          </cell>
        </row>
        <row r="17">
          <cell r="E17"/>
        </row>
        <row r="20">
          <cell r="E20" t="str">
            <v>for</v>
          </cell>
        </row>
        <row r="25">
          <cell r="E25" t="str">
            <v>HONG KONG LAND</v>
          </cell>
        </row>
        <row r="31">
          <cell r="E31" t="str">
            <v>9 March 2001</v>
          </cell>
        </row>
        <row r="35">
          <cell r="E35"/>
        </row>
        <row r="36">
          <cell r="E36" t="str">
            <v>RIDER HUNT LEVETT &amp; BAILEY (THAILAND) LTD.</v>
          </cell>
        </row>
        <row r="37">
          <cell r="E37" t="str">
            <v>PITAK COURT, HOUSE NO. 29</v>
          </cell>
        </row>
        <row r="38">
          <cell r="E38" t="str">
            <v>43 SOI SATHORN 1, SOUTH SATHORN ROAD</v>
          </cell>
        </row>
        <row r="39">
          <cell r="E39" t="str">
            <v>TUNGMAHAMEAK, SATHORN, BANGKOK 10120 THAILAND</v>
          </cell>
        </row>
        <row r="41">
          <cell r="E41" t="str">
            <v>Tel: 286-0196-7          Fax: 286-0198</v>
          </cell>
        </row>
        <row r="44">
          <cell r="F44" t="str">
            <v>Ref. QS/W/181</v>
          </cell>
        </row>
        <row r="45">
          <cell r="E45"/>
          <cell r="F45" t="str">
            <v>E/0102</v>
          </cell>
        </row>
      </sheetData>
      <sheetData sheetId="2"/>
      <sheetData sheetId="3"/>
      <sheetData sheetId="4"/>
      <sheetData sheetId="5"/>
      <sheetData sheetId="6">
        <row r="1">
          <cell r="B1">
            <v>0</v>
          </cell>
        </row>
      </sheetData>
      <sheetData sheetId="7"/>
      <sheetData sheetId="8">
        <row r="4">
          <cell r="E4" t="str">
            <v>COST COMMENTARY REPORT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>
        <row r="1">
          <cell r="B1">
            <v>0</v>
          </cell>
        </row>
      </sheetData>
      <sheetData sheetId="112">
        <row r="1">
          <cell r="B1">
            <v>0</v>
          </cell>
        </row>
      </sheetData>
      <sheetData sheetId="113">
        <row r="1">
          <cell r="B1">
            <v>0</v>
          </cell>
        </row>
      </sheetData>
      <sheetData sheetId="114">
        <row r="1">
          <cell r="B1">
            <v>0</v>
          </cell>
        </row>
      </sheetData>
      <sheetData sheetId="115">
        <row r="1">
          <cell r="B1">
            <v>0</v>
          </cell>
        </row>
      </sheetData>
      <sheetData sheetId="116">
        <row r="1">
          <cell r="B1">
            <v>0</v>
          </cell>
        </row>
      </sheetData>
      <sheetData sheetId="117">
        <row r="1">
          <cell r="B1">
            <v>0</v>
          </cell>
        </row>
      </sheetData>
      <sheetData sheetId="118">
        <row r="1">
          <cell r="B1">
            <v>0</v>
          </cell>
        </row>
      </sheetData>
      <sheetData sheetId="119">
        <row r="1">
          <cell r="B1">
            <v>0</v>
          </cell>
        </row>
      </sheetData>
      <sheetData sheetId="120">
        <row r="1">
          <cell r="B1">
            <v>0</v>
          </cell>
        </row>
      </sheetData>
      <sheetData sheetId="121">
        <row r="1">
          <cell r="B1">
            <v>0</v>
          </cell>
        </row>
      </sheetData>
      <sheetData sheetId="122">
        <row r="1">
          <cell r="B1">
            <v>0</v>
          </cell>
        </row>
      </sheetData>
      <sheetData sheetId="123">
        <row r="1">
          <cell r="B1">
            <v>0</v>
          </cell>
        </row>
      </sheetData>
      <sheetData sheetId="124">
        <row r="1">
          <cell r="B1">
            <v>0</v>
          </cell>
        </row>
      </sheetData>
      <sheetData sheetId="125">
        <row r="1">
          <cell r="B1">
            <v>0</v>
          </cell>
        </row>
      </sheetData>
      <sheetData sheetId="126">
        <row r="1">
          <cell r="B1">
            <v>0</v>
          </cell>
        </row>
      </sheetData>
      <sheetData sheetId="127">
        <row r="1">
          <cell r="B1">
            <v>0</v>
          </cell>
        </row>
      </sheetData>
      <sheetData sheetId="128">
        <row r="1">
          <cell r="B1">
            <v>0</v>
          </cell>
        </row>
      </sheetData>
      <sheetData sheetId="129">
        <row r="1">
          <cell r="B1">
            <v>0</v>
          </cell>
        </row>
      </sheetData>
      <sheetData sheetId="130">
        <row r="1">
          <cell r="B1">
            <v>0</v>
          </cell>
        </row>
      </sheetData>
      <sheetData sheetId="131">
        <row r="1">
          <cell r="B1">
            <v>0</v>
          </cell>
        </row>
      </sheetData>
      <sheetData sheetId="132">
        <row r="1">
          <cell r="B1">
            <v>0</v>
          </cell>
        </row>
      </sheetData>
      <sheetData sheetId="133">
        <row r="1">
          <cell r="B1">
            <v>0</v>
          </cell>
        </row>
      </sheetData>
      <sheetData sheetId="134">
        <row r="1">
          <cell r="B1">
            <v>0</v>
          </cell>
        </row>
      </sheetData>
      <sheetData sheetId="135">
        <row r="1">
          <cell r="B1">
            <v>0</v>
          </cell>
        </row>
      </sheetData>
      <sheetData sheetId="136">
        <row r="1">
          <cell r="B1">
            <v>0</v>
          </cell>
        </row>
      </sheetData>
      <sheetData sheetId="137">
        <row r="1">
          <cell r="B1">
            <v>0</v>
          </cell>
        </row>
      </sheetData>
      <sheetData sheetId="138">
        <row r="1">
          <cell r="B1">
            <v>0</v>
          </cell>
        </row>
      </sheetData>
      <sheetData sheetId="139">
        <row r="1">
          <cell r="B1">
            <v>0</v>
          </cell>
        </row>
      </sheetData>
      <sheetData sheetId="140">
        <row r="4">
          <cell r="E4" t="str">
            <v>COST COMMENTARY REPORT</v>
          </cell>
        </row>
      </sheetData>
      <sheetData sheetId="141">
        <row r="4">
          <cell r="E4" t="str">
            <v>COST COMMENTARY REPORT</v>
          </cell>
        </row>
      </sheetData>
      <sheetData sheetId="142">
        <row r="4">
          <cell r="E4" t="str">
            <v>COST COMMENTARY REPORT</v>
          </cell>
        </row>
      </sheetData>
      <sheetData sheetId="143">
        <row r="4">
          <cell r="E4" t="str">
            <v>COST COMMENTARY REPORT</v>
          </cell>
        </row>
      </sheetData>
      <sheetData sheetId="144">
        <row r="4">
          <cell r="E4" t="str">
            <v>COST COMMENTARY REPORT</v>
          </cell>
        </row>
      </sheetData>
      <sheetData sheetId="145">
        <row r="4">
          <cell r="E4" t="str">
            <v>COST COMMENTARY REPORT</v>
          </cell>
        </row>
      </sheetData>
      <sheetData sheetId="146">
        <row r="1">
          <cell r="B1">
            <v>0</v>
          </cell>
        </row>
      </sheetData>
      <sheetData sheetId="147">
        <row r="4">
          <cell r="E4" t="str">
            <v>COST COMMENTARY REPORT</v>
          </cell>
        </row>
      </sheetData>
      <sheetData sheetId="148">
        <row r="4">
          <cell r="E4" t="str">
            <v>COST COMMENTARY REPORT</v>
          </cell>
        </row>
      </sheetData>
      <sheetData sheetId="149">
        <row r="4">
          <cell r="E4" t="str">
            <v>COST COMMENTARY REPORT</v>
          </cell>
        </row>
      </sheetData>
      <sheetData sheetId="150">
        <row r="1">
          <cell r="B1">
            <v>0</v>
          </cell>
        </row>
      </sheetData>
      <sheetData sheetId="151">
        <row r="4">
          <cell r="E4" t="str">
            <v>COST COMMENTARY REPORT</v>
          </cell>
        </row>
      </sheetData>
      <sheetData sheetId="152">
        <row r="4">
          <cell r="E4" t="str">
            <v>COST COMMENTARY REPORT</v>
          </cell>
        </row>
      </sheetData>
      <sheetData sheetId="153">
        <row r="4">
          <cell r="E4" t="str">
            <v>COST COMMENTARY REPORT</v>
          </cell>
        </row>
      </sheetData>
      <sheetData sheetId="154">
        <row r="4">
          <cell r="E4" t="str">
            <v>COST COMMENTARY REPORT</v>
          </cell>
        </row>
      </sheetData>
      <sheetData sheetId="155">
        <row r="4">
          <cell r="E4" t="str">
            <v>COST COMMENTARY REPORT</v>
          </cell>
        </row>
      </sheetData>
      <sheetData sheetId="156">
        <row r="4">
          <cell r="E4" t="str">
            <v>COST COMMENTARY REPORT</v>
          </cell>
        </row>
      </sheetData>
      <sheetData sheetId="157">
        <row r="4">
          <cell r="E4" t="str">
            <v>COST COMMENTARY REPORT</v>
          </cell>
        </row>
      </sheetData>
      <sheetData sheetId="158">
        <row r="4">
          <cell r="E4" t="str">
            <v>COST COMMENTARY REPORT</v>
          </cell>
        </row>
      </sheetData>
      <sheetData sheetId="159">
        <row r="4">
          <cell r="E4" t="str">
            <v>COST COMMENTARY REPORT</v>
          </cell>
        </row>
      </sheetData>
      <sheetData sheetId="160">
        <row r="4">
          <cell r="E4" t="str">
            <v>COST COMMENTARY REPORT</v>
          </cell>
        </row>
      </sheetData>
      <sheetData sheetId="161">
        <row r="4">
          <cell r="E4" t="str">
            <v>COST COMMENTARY REPORT</v>
          </cell>
        </row>
      </sheetData>
      <sheetData sheetId="162">
        <row r="4">
          <cell r="E4" t="str">
            <v>COST COMMENTARY REPORT</v>
          </cell>
        </row>
      </sheetData>
      <sheetData sheetId="163">
        <row r="4">
          <cell r="E4" t="str">
            <v>COST COMMENTARY REPORT</v>
          </cell>
        </row>
      </sheetData>
      <sheetData sheetId="164">
        <row r="4">
          <cell r="E4" t="str">
            <v>COST COMMENTARY REPORT</v>
          </cell>
        </row>
      </sheetData>
      <sheetData sheetId="165">
        <row r="4">
          <cell r="E4" t="str">
            <v>COST COMMENTARY REPORT</v>
          </cell>
        </row>
      </sheetData>
      <sheetData sheetId="166">
        <row r="4">
          <cell r="E4" t="str">
            <v>COST COMMENTARY REPORT</v>
          </cell>
        </row>
      </sheetData>
      <sheetData sheetId="167">
        <row r="4">
          <cell r="E4" t="str">
            <v>COST COMMENTARY REPORT</v>
          </cell>
        </row>
      </sheetData>
      <sheetData sheetId="168">
        <row r="4">
          <cell r="E4" t="str">
            <v>COST COMMENTARY REPORT</v>
          </cell>
        </row>
      </sheetData>
      <sheetData sheetId="169">
        <row r="4">
          <cell r="E4" t="str">
            <v>COST COMMENTARY REPORT</v>
          </cell>
        </row>
      </sheetData>
      <sheetData sheetId="170">
        <row r="4">
          <cell r="E4" t="str">
            <v>COST COMMENTARY REPORT</v>
          </cell>
        </row>
      </sheetData>
      <sheetData sheetId="171">
        <row r="4">
          <cell r="E4" t="str">
            <v>COST COMMENTARY REPORT</v>
          </cell>
        </row>
      </sheetData>
      <sheetData sheetId="172">
        <row r="4">
          <cell r="E4" t="str">
            <v>COST COMMENTARY REPORT</v>
          </cell>
        </row>
      </sheetData>
      <sheetData sheetId="173">
        <row r="4">
          <cell r="E4" t="str">
            <v>COST COMMENTARY REPORT</v>
          </cell>
        </row>
      </sheetData>
      <sheetData sheetId="174">
        <row r="4">
          <cell r="E4" t="str">
            <v>COST COMMENTARY REPORT</v>
          </cell>
        </row>
      </sheetData>
      <sheetData sheetId="175">
        <row r="4">
          <cell r="E4" t="str">
            <v>COST COMMENTARY REPORT</v>
          </cell>
        </row>
      </sheetData>
      <sheetData sheetId="176">
        <row r="4">
          <cell r="E4" t="str">
            <v>COST COMMENTARY REPORT</v>
          </cell>
        </row>
      </sheetData>
      <sheetData sheetId="177">
        <row r="4">
          <cell r="E4" t="str">
            <v>COST COMMENTARY REPORT</v>
          </cell>
        </row>
      </sheetData>
      <sheetData sheetId="178">
        <row r="4">
          <cell r="E4" t="str">
            <v>COST COMMENTARY REPORT</v>
          </cell>
        </row>
      </sheetData>
      <sheetData sheetId="179">
        <row r="4">
          <cell r="E4" t="str">
            <v>COST COMMENTARY REPORT</v>
          </cell>
        </row>
      </sheetData>
      <sheetData sheetId="180">
        <row r="1">
          <cell r="B1">
            <v>0</v>
          </cell>
        </row>
      </sheetData>
      <sheetData sheetId="181">
        <row r="1">
          <cell r="B1">
            <v>0</v>
          </cell>
        </row>
      </sheetData>
      <sheetData sheetId="182">
        <row r="1">
          <cell r="B1">
            <v>0</v>
          </cell>
        </row>
      </sheetData>
      <sheetData sheetId="183">
        <row r="1">
          <cell r="B1">
            <v>0</v>
          </cell>
        </row>
      </sheetData>
      <sheetData sheetId="184">
        <row r="1">
          <cell r="B1">
            <v>0</v>
          </cell>
        </row>
      </sheetData>
      <sheetData sheetId="185">
        <row r="1">
          <cell r="B1">
            <v>0</v>
          </cell>
        </row>
      </sheetData>
      <sheetData sheetId="186">
        <row r="1">
          <cell r="B1">
            <v>0</v>
          </cell>
        </row>
      </sheetData>
      <sheetData sheetId="187">
        <row r="1">
          <cell r="B1">
            <v>0</v>
          </cell>
        </row>
      </sheetData>
      <sheetData sheetId="188">
        <row r="1">
          <cell r="B1">
            <v>0</v>
          </cell>
        </row>
      </sheetData>
      <sheetData sheetId="189">
        <row r="1">
          <cell r="B1">
            <v>0</v>
          </cell>
        </row>
      </sheetData>
      <sheetData sheetId="190">
        <row r="1">
          <cell r="B1">
            <v>0</v>
          </cell>
        </row>
      </sheetData>
      <sheetData sheetId="191">
        <row r="1">
          <cell r="B1">
            <v>0</v>
          </cell>
        </row>
      </sheetData>
      <sheetData sheetId="192">
        <row r="1">
          <cell r="B1">
            <v>0</v>
          </cell>
        </row>
      </sheetData>
      <sheetData sheetId="193">
        <row r="1">
          <cell r="B1">
            <v>0</v>
          </cell>
        </row>
      </sheetData>
      <sheetData sheetId="194">
        <row r="1">
          <cell r="B1">
            <v>0</v>
          </cell>
        </row>
      </sheetData>
      <sheetData sheetId="195">
        <row r="1">
          <cell r="B1">
            <v>0</v>
          </cell>
        </row>
      </sheetData>
      <sheetData sheetId="196">
        <row r="1">
          <cell r="B1">
            <v>0</v>
          </cell>
        </row>
      </sheetData>
      <sheetData sheetId="197">
        <row r="1">
          <cell r="B1">
            <v>0</v>
          </cell>
        </row>
      </sheetData>
      <sheetData sheetId="198">
        <row r="1">
          <cell r="B1">
            <v>0</v>
          </cell>
        </row>
      </sheetData>
      <sheetData sheetId="199" refreshError="1"/>
      <sheetData sheetId="200" refreshError="1"/>
      <sheetData sheetId="201" refreshError="1"/>
      <sheetData sheetId="202">
        <row r="1">
          <cell r="B1">
            <v>0</v>
          </cell>
        </row>
      </sheetData>
      <sheetData sheetId="203">
        <row r="1">
          <cell r="B1">
            <v>0</v>
          </cell>
        </row>
      </sheetData>
      <sheetData sheetId="204">
        <row r="1">
          <cell r="B1">
            <v>0</v>
          </cell>
        </row>
      </sheetData>
      <sheetData sheetId="205">
        <row r="1">
          <cell r="B1">
            <v>0</v>
          </cell>
        </row>
      </sheetData>
      <sheetData sheetId="206">
        <row r="1">
          <cell r="B1">
            <v>0</v>
          </cell>
        </row>
      </sheetData>
      <sheetData sheetId="207">
        <row r="1">
          <cell r="B1">
            <v>0</v>
          </cell>
        </row>
      </sheetData>
      <sheetData sheetId="208">
        <row r="1">
          <cell r="B1">
            <v>0</v>
          </cell>
        </row>
      </sheetData>
      <sheetData sheetId="209">
        <row r="1">
          <cell r="B1">
            <v>0</v>
          </cell>
        </row>
      </sheetData>
      <sheetData sheetId="210">
        <row r="1">
          <cell r="B1">
            <v>0</v>
          </cell>
        </row>
      </sheetData>
      <sheetData sheetId="211">
        <row r="1">
          <cell r="B1">
            <v>0</v>
          </cell>
        </row>
      </sheetData>
      <sheetData sheetId="212">
        <row r="1">
          <cell r="B1">
            <v>0</v>
          </cell>
        </row>
      </sheetData>
      <sheetData sheetId="213">
        <row r="1">
          <cell r="B1">
            <v>0</v>
          </cell>
        </row>
      </sheetData>
      <sheetData sheetId="214">
        <row r="1">
          <cell r="B1">
            <v>0</v>
          </cell>
        </row>
      </sheetData>
      <sheetData sheetId="215">
        <row r="1">
          <cell r="B1">
            <v>0</v>
          </cell>
        </row>
      </sheetData>
      <sheetData sheetId="216">
        <row r="1">
          <cell r="B1">
            <v>0</v>
          </cell>
        </row>
      </sheetData>
      <sheetData sheetId="217">
        <row r="1">
          <cell r="B1">
            <v>0</v>
          </cell>
        </row>
      </sheetData>
      <sheetData sheetId="218">
        <row r="1">
          <cell r="B1">
            <v>0</v>
          </cell>
        </row>
      </sheetData>
      <sheetData sheetId="219">
        <row r="1">
          <cell r="B1">
            <v>0</v>
          </cell>
        </row>
      </sheetData>
      <sheetData sheetId="220">
        <row r="1">
          <cell r="B1">
            <v>0</v>
          </cell>
        </row>
      </sheetData>
      <sheetData sheetId="221">
        <row r="1">
          <cell r="B1">
            <v>0</v>
          </cell>
        </row>
      </sheetData>
      <sheetData sheetId="222">
        <row r="1">
          <cell r="B1">
            <v>0</v>
          </cell>
        </row>
      </sheetData>
      <sheetData sheetId="223">
        <row r="1">
          <cell r="B1">
            <v>0</v>
          </cell>
        </row>
      </sheetData>
      <sheetData sheetId="224">
        <row r="4">
          <cell r="E4" t="str">
            <v>COST COMMENTARY REPORT</v>
          </cell>
        </row>
      </sheetData>
      <sheetData sheetId="225">
        <row r="4">
          <cell r="E4" t="str">
            <v>COST COMMENTARY REPORT</v>
          </cell>
        </row>
      </sheetData>
      <sheetData sheetId="226">
        <row r="4">
          <cell r="E4" t="str">
            <v>COST COMMENTARY REPORT</v>
          </cell>
        </row>
      </sheetData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>
        <row r="4">
          <cell r="E4" t="str">
            <v>COST COMMENTARY REPORT</v>
          </cell>
        </row>
      </sheetData>
      <sheetData sheetId="238">
        <row r="4">
          <cell r="E4" t="str">
            <v>COST COMMENTARY REPORT</v>
          </cell>
        </row>
      </sheetData>
      <sheetData sheetId="239"/>
      <sheetData sheetId="240">
        <row r="4">
          <cell r="E4" t="str">
            <v>COST COMMENTARY REPORT</v>
          </cell>
        </row>
      </sheetData>
      <sheetData sheetId="241">
        <row r="4">
          <cell r="E4" t="str">
            <v>COST COMMENTARY REPORT</v>
          </cell>
        </row>
      </sheetData>
      <sheetData sheetId="242">
        <row r="4">
          <cell r="E4" t="str">
            <v>COST COMMENTARY REPORT</v>
          </cell>
        </row>
      </sheetData>
      <sheetData sheetId="243"/>
      <sheetData sheetId="244">
        <row r="4">
          <cell r="E4" t="str">
            <v>COST COMMENTARY REPORT</v>
          </cell>
        </row>
      </sheetData>
      <sheetData sheetId="245">
        <row r="4">
          <cell r="E4" t="str">
            <v>COST COMMENTARY REPORT</v>
          </cell>
        </row>
      </sheetData>
      <sheetData sheetId="246"/>
      <sheetData sheetId="247"/>
      <sheetData sheetId="248">
        <row r="4">
          <cell r="E4" t="str">
            <v>COST COMMENTARY REPORT</v>
          </cell>
        </row>
      </sheetData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>
        <row r="4">
          <cell r="E4" t="str">
            <v>COST COMMENTARY REPORT</v>
          </cell>
        </row>
      </sheetData>
      <sheetData sheetId="267"/>
      <sheetData sheetId="268"/>
      <sheetData sheetId="269">
        <row r="4">
          <cell r="E4" t="str">
            <v>COST COMMENTARY REPORT</v>
          </cell>
        </row>
      </sheetData>
      <sheetData sheetId="270"/>
      <sheetData sheetId="271">
        <row r="1">
          <cell r="B1">
            <v>0</v>
          </cell>
        </row>
      </sheetData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>
        <row r="1">
          <cell r="B1">
            <v>0</v>
          </cell>
        </row>
      </sheetData>
      <sheetData sheetId="280">
        <row r="1">
          <cell r="B1">
            <v>0</v>
          </cell>
        </row>
      </sheetData>
      <sheetData sheetId="281">
        <row r="1">
          <cell r="B1">
            <v>0</v>
          </cell>
        </row>
      </sheetData>
      <sheetData sheetId="282">
        <row r="1">
          <cell r="B1">
            <v>0</v>
          </cell>
        </row>
      </sheetData>
      <sheetData sheetId="283">
        <row r="1">
          <cell r="B1">
            <v>0</v>
          </cell>
        </row>
      </sheetData>
      <sheetData sheetId="284">
        <row r="1">
          <cell r="B1">
            <v>0</v>
          </cell>
        </row>
      </sheetData>
      <sheetData sheetId="285">
        <row r="1">
          <cell r="B1">
            <v>0</v>
          </cell>
        </row>
      </sheetData>
      <sheetData sheetId="286">
        <row r="1">
          <cell r="B1">
            <v>0</v>
          </cell>
        </row>
      </sheetData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4">
          <cell r="E4" t="str">
            <v>COST COMMENTARY REPORT</v>
          </cell>
        </row>
      </sheetData>
      <sheetData sheetId="303">
        <row r="1">
          <cell r="B1">
            <v>0</v>
          </cell>
        </row>
      </sheetData>
      <sheetData sheetId="304">
        <row r="1">
          <cell r="B1">
            <v>0</v>
          </cell>
        </row>
      </sheetData>
      <sheetData sheetId="305">
        <row r="1">
          <cell r="B1">
            <v>0</v>
          </cell>
        </row>
      </sheetData>
      <sheetData sheetId="306">
        <row r="1">
          <cell r="B1">
            <v>0</v>
          </cell>
        </row>
      </sheetData>
      <sheetData sheetId="307">
        <row r="1">
          <cell r="B1">
            <v>0</v>
          </cell>
        </row>
      </sheetData>
      <sheetData sheetId="308">
        <row r="1">
          <cell r="B1">
            <v>0</v>
          </cell>
        </row>
      </sheetData>
      <sheetData sheetId="309">
        <row r="1">
          <cell r="B1">
            <v>0</v>
          </cell>
        </row>
      </sheetData>
      <sheetData sheetId="310">
        <row r="1">
          <cell r="B1">
            <v>0</v>
          </cell>
        </row>
      </sheetData>
      <sheetData sheetId="311">
        <row r="1">
          <cell r="B1">
            <v>0</v>
          </cell>
        </row>
      </sheetData>
      <sheetData sheetId="312">
        <row r="1">
          <cell r="B1">
            <v>0</v>
          </cell>
        </row>
      </sheetData>
      <sheetData sheetId="313">
        <row r="1">
          <cell r="B1">
            <v>0</v>
          </cell>
        </row>
      </sheetData>
      <sheetData sheetId="314">
        <row r="1">
          <cell r="B1">
            <v>0</v>
          </cell>
        </row>
      </sheetData>
      <sheetData sheetId="315">
        <row r="1">
          <cell r="B1">
            <v>0</v>
          </cell>
        </row>
      </sheetData>
      <sheetData sheetId="316">
        <row r="1">
          <cell r="B1">
            <v>0</v>
          </cell>
        </row>
      </sheetData>
      <sheetData sheetId="317">
        <row r="1">
          <cell r="B1">
            <v>0</v>
          </cell>
        </row>
      </sheetData>
      <sheetData sheetId="318">
        <row r="1">
          <cell r="B1">
            <v>0</v>
          </cell>
        </row>
      </sheetData>
      <sheetData sheetId="319">
        <row r="1">
          <cell r="B1">
            <v>0</v>
          </cell>
        </row>
      </sheetData>
      <sheetData sheetId="320">
        <row r="1">
          <cell r="B1">
            <v>0</v>
          </cell>
        </row>
      </sheetData>
      <sheetData sheetId="321">
        <row r="1">
          <cell r="B1">
            <v>0</v>
          </cell>
        </row>
      </sheetData>
      <sheetData sheetId="322">
        <row r="1">
          <cell r="B1">
            <v>0</v>
          </cell>
        </row>
      </sheetData>
      <sheetData sheetId="323">
        <row r="1">
          <cell r="B1">
            <v>0</v>
          </cell>
        </row>
      </sheetData>
      <sheetData sheetId="324">
        <row r="1">
          <cell r="B1">
            <v>0</v>
          </cell>
        </row>
      </sheetData>
      <sheetData sheetId="325">
        <row r="1">
          <cell r="B1">
            <v>0</v>
          </cell>
        </row>
      </sheetData>
      <sheetData sheetId="326">
        <row r="1">
          <cell r="B1">
            <v>0</v>
          </cell>
        </row>
      </sheetData>
      <sheetData sheetId="327">
        <row r="1">
          <cell r="B1">
            <v>0</v>
          </cell>
        </row>
      </sheetData>
      <sheetData sheetId="328">
        <row r="1">
          <cell r="B1">
            <v>0</v>
          </cell>
        </row>
      </sheetData>
      <sheetData sheetId="329">
        <row r="1">
          <cell r="B1">
            <v>0</v>
          </cell>
        </row>
      </sheetData>
      <sheetData sheetId="330">
        <row r="1">
          <cell r="B1">
            <v>0</v>
          </cell>
        </row>
      </sheetData>
      <sheetData sheetId="331">
        <row r="1">
          <cell r="B1">
            <v>0</v>
          </cell>
        </row>
      </sheetData>
      <sheetData sheetId="332">
        <row r="1">
          <cell r="B1">
            <v>0</v>
          </cell>
        </row>
      </sheetData>
      <sheetData sheetId="333">
        <row r="1">
          <cell r="B1">
            <v>0</v>
          </cell>
        </row>
      </sheetData>
      <sheetData sheetId="334">
        <row r="1">
          <cell r="B1">
            <v>0</v>
          </cell>
        </row>
      </sheetData>
      <sheetData sheetId="335">
        <row r="1">
          <cell r="B1">
            <v>0</v>
          </cell>
        </row>
      </sheetData>
      <sheetData sheetId="336">
        <row r="1">
          <cell r="B1">
            <v>0</v>
          </cell>
        </row>
      </sheetData>
      <sheetData sheetId="337">
        <row r="1">
          <cell r="B1">
            <v>0</v>
          </cell>
        </row>
      </sheetData>
      <sheetData sheetId="338">
        <row r="1">
          <cell r="B1">
            <v>0</v>
          </cell>
        </row>
      </sheetData>
      <sheetData sheetId="339">
        <row r="1">
          <cell r="B1">
            <v>0</v>
          </cell>
        </row>
      </sheetData>
      <sheetData sheetId="340">
        <row r="1">
          <cell r="B1">
            <v>0</v>
          </cell>
        </row>
      </sheetData>
      <sheetData sheetId="341">
        <row r="1">
          <cell r="B1">
            <v>0</v>
          </cell>
        </row>
      </sheetData>
      <sheetData sheetId="342">
        <row r="1">
          <cell r="B1">
            <v>0</v>
          </cell>
        </row>
      </sheetData>
      <sheetData sheetId="343">
        <row r="1">
          <cell r="B1">
            <v>0</v>
          </cell>
        </row>
      </sheetData>
      <sheetData sheetId="344">
        <row r="1">
          <cell r="B1">
            <v>0</v>
          </cell>
        </row>
      </sheetData>
      <sheetData sheetId="345">
        <row r="1">
          <cell r="B1">
            <v>0</v>
          </cell>
        </row>
      </sheetData>
      <sheetData sheetId="346">
        <row r="1">
          <cell r="B1">
            <v>0</v>
          </cell>
        </row>
      </sheetData>
      <sheetData sheetId="347">
        <row r="1">
          <cell r="B1">
            <v>0</v>
          </cell>
        </row>
      </sheetData>
      <sheetData sheetId="348">
        <row r="1">
          <cell r="B1">
            <v>0</v>
          </cell>
        </row>
      </sheetData>
      <sheetData sheetId="349">
        <row r="1">
          <cell r="B1">
            <v>0</v>
          </cell>
        </row>
      </sheetData>
      <sheetData sheetId="350">
        <row r="1">
          <cell r="B1">
            <v>0</v>
          </cell>
        </row>
      </sheetData>
      <sheetData sheetId="351">
        <row r="1">
          <cell r="B1">
            <v>0</v>
          </cell>
        </row>
      </sheetData>
      <sheetData sheetId="352">
        <row r="1">
          <cell r="B1">
            <v>0</v>
          </cell>
        </row>
      </sheetData>
      <sheetData sheetId="353">
        <row r="1">
          <cell r="B1">
            <v>0</v>
          </cell>
        </row>
      </sheetData>
      <sheetData sheetId="354">
        <row r="1">
          <cell r="B1">
            <v>0</v>
          </cell>
        </row>
      </sheetData>
      <sheetData sheetId="355">
        <row r="1">
          <cell r="B1">
            <v>0</v>
          </cell>
        </row>
      </sheetData>
      <sheetData sheetId="356">
        <row r="1">
          <cell r="B1">
            <v>0</v>
          </cell>
        </row>
      </sheetData>
      <sheetData sheetId="357">
        <row r="1">
          <cell r="B1">
            <v>0</v>
          </cell>
        </row>
      </sheetData>
      <sheetData sheetId="358">
        <row r="1">
          <cell r="B1">
            <v>0</v>
          </cell>
        </row>
      </sheetData>
      <sheetData sheetId="359">
        <row r="1">
          <cell r="B1">
            <v>0</v>
          </cell>
        </row>
      </sheetData>
      <sheetData sheetId="360">
        <row r="1">
          <cell r="B1">
            <v>0</v>
          </cell>
        </row>
      </sheetData>
      <sheetData sheetId="361">
        <row r="1">
          <cell r="B1">
            <v>0</v>
          </cell>
        </row>
      </sheetData>
      <sheetData sheetId="362">
        <row r="1">
          <cell r="B1">
            <v>0</v>
          </cell>
        </row>
      </sheetData>
      <sheetData sheetId="363">
        <row r="1">
          <cell r="B1">
            <v>0</v>
          </cell>
        </row>
      </sheetData>
      <sheetData sheetId="364">
        <row r="1">
          <cell r="B1">
            <v>0</v>
          </cell>
        </row>
      </sheetData>
      <sheetData sheetId="365">
        <row r="1">
          <cell r="B1">
            <v>0</v>
          </cell>
        </row>
      </sheetData>
      <sheetData sheetId="366">
        <row r="1">
          <cell r="B1">
            <v>0</v>
          </cell>
        </row>
      </sheetData>
      <sheetData sheetId="367">
        <row r="1">
          <cell r="B1">
            <v>0</v>
          </cell>
        </row>
      </sheetData>
      <sheetData sheetId="368">
        <row r="1">
          <cell r="B1">
            <v>0</v>
          </cell>
        </row>
      </sheetData>
      <sheetData sheetId="369">
        <row r="1">
          <cell r="B1">
            <v>0</v>
          </cell>
        </row>
      </sheetData>
      <sheetData sheetId="370">
        <row r="1">
          <cell r="B1">
            <v>0</v>
          </cell>
        </row>
      </sheetData>
      <sheetData sheetId="371">
        <row r="1">
          <cell r="B1">
            <v>0</v>
          </cell>
        </row>
      </sheetData>
      <sheetData sheetId="372">
        <row r="1">
          <cell r="B1">
            <v>0</v>
          </cell>
        </row>
      </sheetData>
      <sheetData sheetId="373">
        <row r="1">
          <cell r="B1">
            <v>0</v>
          </cell>
        </row>
      </sheetData>
      <sheetData sheetId="374">
        <row r="1">
          <cell r="B1">
            <v>0</v>
          </cell>
        </row>
      </sheetData>
      <sheetData sheetId="375">
        <row r="1">
          <cell r="B1">
            <v>0</v>
          </cell>
        </row>
      </sheetData>
      <sheetData sheetId="376">
        <row r="1">
          <cell r="B1">
            <v>0</v>
          </cell>
        </row>
      </sheetData>
      <sheetData sheetId="377">
        <row r="1">
          <cell r="B1">
            <v>0</v>
          </cell>
        </row>
      </sheetData>
      <sheetData sheetId="378">
        <row r="1">
          <cell r="B1">
            <v>0</v>
          </cell>
        </row>
      </sheetData>
      <sheetData sheetId="379">
        <row r="1">
          <cell r="B1">
            <v>0</v>
          </cell>
        </row>
      </sheetData>
      <sheetData sheetId="380">
        <row r="1">
          <cell r="B1">
            <v>0</v>
          </cell>
        </row>
      </sheetData>
      <sheetData sheetId="381">
        <row r="1">
          <cell r="B1">
            <v>0</v>
          </cell>
        </row>
      </sheetData>
      <sheetData sheetId="382">
        <row r="1">
          <cell r="B1">
            <v>0</v>
          </cell>
        </row>
      </sheetData>
      <sheetData sheetId="383">
        <row r="1">
          <cell r="B1">
            <v>0</v>
          </cell>
        </row>
      </sheetData>
      <sheetData sheetId="384">
        <row r="1">
          <cell r="B1">
            <v>0</v>
          </cell>
        </row>
      </sheetData>
      <sheetData sheetId="385">
        <row r="1">
          <cell r="B1">
            <v>0</v>
          </cell>
        </row>
      </sheetData>
      <sheetData sheetId="386">
        <row r="1">
          <cell r="B1">
            <v>0</v>
          </cell>
        </row>
      </sheetData>
      <sheetData sheetId="387">
        <row r="1">
          <cell r="B1">
            <v>0</v>
          </cell>
        </row>
      </sheetData>
      <sheetData sheetId="388">
        <row r="1">
          <cell r="B1">
            <v>0</v>
          </cell>
        </row>
      </sheetData>
      <sheetData sheetId="389">
        <row r="1">
          <cell r="B1">
            <v>0</v>
          </cell>
        </row>
      </sheetData>
      <sheetData sheetId="390">
        <row r="1">
          <cell r="B1">
            <v>0</v>
          </cell>
        </row>
      </sheetData>
      <sheetData sheetId="391">
        <row r="1">
          <cell r="B1">
            <v>0</v>
          </cell>
        </row>
      </sheetData>
      <sheetData sheetId="392">
        <row r="1">
          <cell r="B1">
            <v>0</v>
          </cell>
        </row>
      </sheetData>
      <sheetData sheetId="393">
        <row r="1">
          <cell r="B1">
            <v>0</v>
          </cell>
        </row>
      </sheetData>
      <sheetData sheetId="394">
        <row r="1">
          <cell r="B1">
            <v>0</v>
          </cell>
        </row>
      </sheetData>
      <sheetData sheetId="395">
        <row r="1">
          <cell r="B1">
            <v>0</v>
          </cell>
        </row>
      </sheetData>
      <sheetData sheetId="396">
        <row r="1">
          <cell r="B1">
            <v>0</v>
          </cell>
        </row>
      </sheetData>
      <sheetData sheetId="397">
        <row r="1">
          <cell r="B1">
            <v>0</v>
          </cell>
        </row>
      </sheetData>
      <sheetData sheetId="398">
        <row r="1">
          <cell r="B1">
            <v>0</v>
          </cell>
        </row>
      </sheetData>
      <sheetData sheetId="399">
        <row r="1">
          <cell r="B1">
            <v>0</v>
          </cell>
        </row>
      </sheetData>
      <sheetData sheetId="400">
        <row r="1">
          <cell r="B1">
            <v>0</v>
          </cell>
        </row>
      </sheetData>
      <sheetData sheetId="401">
        <row r="1">
          <cell r="B1">
            <v>0</v>
          </cell>
        </row>
      </sheetData>
      <sheetData sheetId="402">
        <row r="1">
          <cell r="B1">
            <v>0</v>
          </cell>
        </row>
      </sheetData>
      <sheetData sheetId="403">
        <row r="1">
          <cell r="B1">
            <v>0</v>
          </cell>
        </row>
      </sheetData>
      <sheetData sheetId="404">
        <row r="1">
          <cell r="B1">
            <v>0</v>
          </cell>
        </row>
      </sheetData>
      <sheetData sheetId="405">
        <row r="1">
          <cell r="B1">
            <v>0</v>
          </cell>
        </row>
      </sheetData>
      <sheetData sheetId="406">
        <row r="1">
          <cell r="B1">
            <v>0</v>
          </cell>
        </row>
      </sheetData>
      <sheetData sheetId="407">
        <row r="1">
          <cell r="B1">
            <v>0</v>
          </cell>
        </row>
      </sheetData>
      <sheetData sheetId="408">
        <row r="1">
          <cell r="B1">
            <v>0</v>
          </cell>
        </row>
      </sheetData>
      <sheetData sheetId="409">
        <row r="1">
          <cell r="B1">
            <v>0</v>
          </cell>
        </row>
      </sheetData>
      <sheetData sheetId="410">
        <row r="1">
          <cell r="B1">
            <v>0</v>
          </cell>
        </row>
      </sheetData>
      <sheetData sheetId="411">
        <row r="1">
          <cell r="B1">
            <v>0</v>
          </cell>
        </row>
      </sheetData>
      <sheetData sheetId="412">
        <row r="1">
          <cell r="B1">
            <v>0</v>
          </cell>
        </row>
      </sheetData>
      <sheetData sheetId="413">
        <row r="1">
          <cell r="B1">
            <v>0</v>
          </cell>
        </row>
      </sheetData>
      <sheetData sheetId="414">
        <row r="1">
          <cell r="B1">
            <v>0</v>
          </cell>
        </row>
      </sheetData>
      <sheetData sheetId="415">
        <row r="1">
          <cell r="B1">
            <v>0</v>
          </cell>
        </row>
      </sheetData>
      <sheetData sheetId="416">
        <row r="1">
          <cell r="B1">
            <v>0</v>
          </cell>
        </row>
      </sheetData>
      <sheetData sheetId="417">
        <row r="1">
          <cell r="B1">
            <v>0</v>
          </cell>
        </row>
      </sheetData>
      <sheetData sheetId="418">
        <row r="1">
          <cell r="B1">
            <v>0</v>
          </cell>
        </row>
      </sheetData>
      <sheetData sheetId="419">
        <row r="1">
          <cell r="B1">
            <v>0</v>
          </cell>
        </row>
      </sheetData>
      <sheetData sheetId="420">
        <row r="1">
          <cell r="B1">
            <v>0</v>
          </cell>
        </row>
      </sheetData>
      <sheetData sheetId="421">
        <row r="1">
          <cell r="B1">
            <v>0</v>
          </cell>
        </row>
      </sheetData>
      <sheetData sheetId="422">
        <row r="1">
          <cell r="B1">
            <v>0</v>
          </cell>
        </row>
      </sheetData>
      <sheetData sheetId="423">
        <row r="1">
          <cell r="B1">
            <v>0</v>
          </cell>
        </row>
      </sheetData>
      <sheetData sheetId="424">
        <row r="1">
          <cell r="B1">
            <v>0</v>
          </cell>
        </row>
      </sheetData>
      <sheetData sheetId="425">
        <row r="1">
          <cell r="B1">
            <v>0</v>
          </cell>
        </row>
      </sheetData>
      <sheetData sheetId="426">
        <row r="1">
          <cell r="B1">
            <v>0</v>
          </cell>
        </row>
      </sheetData>
      <sheetData sheetId="427">
        <row r="1">
          <cell r="B1">
            <v>0</v>
          </cell>
        </row>
      </sheetData>
      <sheetData sheetId="428">
        <row r="1">
          <cell r="B1">
            <v>0</v>
          </cell>
        </row>
      </sheetData>
      <sheetData sheetId="429">
        <row r="1">
          <cell r="B1">
            <v>0</v>
          </cell>
        </row>
      </sheetData>
      <sheetData sheetId="430">
        <row r="1">
          <cell r="B1">
            <v>0</v>
          </cell>
        </row>
      </sheetData>
      <sheetData sheetId="431">
        <row r="1">
          <cell r="B1">
            <v>0</v>
          </cell>
        </row>
      </sheetData>
      <sheetData sheetId="432">
        <row r="1">
          <cell r="B1">
            <v>0</v>
          </cell>
        </row>
      </sheetData>
      <sheetData sheetId="433">
        <row r="1">
          <cell r="B1">
            <v>0</v>
          </cell>
        </row>
      </sheetData>
      <sheetData sheetId="434">
        <row r="1">
          <cell r="B1">
            <v>0</v>
          </cell>
        </row>
      </sheetData>
      <sheetData sheetId="435">
        <row r="1">
          <cell r="B1">
            <v>0</v>
          </cell>
        </row>
      </sheetData>
      <sheetData sheetId="436">
        <row r="1">
          <cell r="B1">
            <v>0</v>
          </cell>
        </row>
      </sheetData>
      <sheetData sheetId="437">
        <row r="1">
          <cell r="B1">
            <v>0</v>
          </cell>
        </row>
      </sheetData>
      <sheetData sheetId="438">
        <row r="1">
          <cell r="B1">
            <v>0</v>
          </cell>
        </row>
      </sheetData>
      <sheetData sheetId="439">
        <row r="1">
          <cell r="B1">
            <v>0</v>
          </cell>
        </row>
      </sheetData>
      <sheetData sheetId="440">
        <row r="1">
          <cell r="B1">
            <v>0</v>
          </cell>
        </row>
      </sheetData>
      <sheetData sheetId="441">
        <row r="1">
          <cell r="B1">
            <v>0</v>
          </cell>
        </row>
      </sheetData>
      <sheetData sheetId="442">
        <row r="1">
          <cell r="B1">
            <v>0</v>
          </cell>
        </row>
      </sheetData>
      <sheetData sheetId="443">
        <row r="1">
          <cell r="B1">
            <v>0</v>
          </cell>
        </row>
      </sheetData>
      <sheetData sheetId="444">
        <row r="1">
          <cell r="B1">
            <v>0</v>
          </cell>
        </row>
      </sheetData>
      <sheetData sheetId="445">
        <row r="1">
          <cell r="B1">
            <v>0</v>
          </cell>
        </row>
      </sheetData>
      <sheetData sheetId="446">
        <row r="1">
          <cell r="B1">
            <v>0</v>
          </cell>
        </row>
      </sheetData>
      <sheetData sheetId="447">
        <row r="1">
          <cell r="B1">
            <v>0</v>
          </cell>
        </row>
      </sheetData>
      <sheetData sheetId="448">
        <row r="1">
          <cell r="B1">
            <v>0</v>
          </cell>
        </row>
      </sheetData>
      <sheetData sheetId="449">
        <row r="1">
          <cell r="B1">
            <v>0</v>
          </cell>
        </row>
      </sheetData>
      <sheetData sheetId="450">
        <row r="1">
          <cell r="B1">
            <v>0</v>
          </cell>
        </row>
      </sheetData>
      <sheetData sheetId="451">
        <row r="1">
          <cell r="B1">
            <v>0</v>
          </cell>
        </row>
      </sheetData>
      <sheetData sheetId="452">
        <row r="1">
          <cell r="B1">
            <v>0</v>
          </cell>
        </row>
      </sheetData>
      <sheetData sheetId="453" refreshError="1"/>
      <sheetData sheetId="454">
        <row r="1">
          <cell r="B1">
            <v>0</v>
          </cell>
        </row>
      </sheetData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4">
          <cell r="E4" t="str">
            <v>COST COMMENTARY REPORT</v>
          </cell>
        </row>
      </sheetData>
      <sheetData sheetId="462" refreshError="1"/>
      <sheetData sheetId="463" refreshError="1"/>
      <sheetData sheetId="464" refreshError="1"/>
      <sheetData sheetId="465" refreshError="1"/>
      <sheetData sheetId="466">
        <row r="4">
          <cell r="E4" t="str">
            <v>COST COMMENTARY REPORT</v>
          </cell>
        </row>
      </sheetData>
      <sheetData sheetId="467">
        <row r="1">
          <cell r="B1">
            <v>0</v>
          </cell>
        </row>
      </sheetData>
      <sheetData sheetId="468"/>
      <sheetData sheetId="469"/>
      <sheetData sheetId="470" refreshError="1"/>
      <sheetData sheetId="471">
        <row r="1">
          <cell r="B1">
            <v>0</v>
          </cell>
        </row>
      </sheetData>
      <sheetData sheetId="472">
        <row r="1">
          <cell r="B1">
            <v>0</v>
          </cell>
        </row>
      </sheetData>
      <sheetData sheetId="473">
        <row r="1">
          <cell r="B1">
            <v>0</v>
          </cell>
        </row>
      </sheetData>
      <sheetData sheetId="474">
        <row r="1">
          <cell r="B1">
            <v>0</v>
          </cell>
        </row>
      </sheetData>
      <sheetData sheetId="475">
        <row r="1">
          <cell r="B1">
            <v>0</v>
          </cell>
        </row>
      </sheetData>
      <sheetData sheetId="476">
        <row r="1">
          <cell r="B1">
            <v>0</v>
          </cell>
        </row>
      </sheetData>
      <sheetData sheetId="477">
        <row r="1">
          <cell r="B1">
            <v>0</v>
          </cell>
        </row>
      </sheetData>
      <sheetData sheetId="478">
        <row r="1">
          <cell r="B1">
            <v>0</v>
          </cell>
        </row>
      </sheetData>
      <sheetData sheetId="479">
        <row r="1">
          <cell r="B1">
            <v>0</v>
          </cell>
        </row>
      </sheetData>
      <sheetData sheetId="480">
        <row r="1">
          <cell r="B1">
            <v>0</v>
          </cell>
        </row>
      </sheetData>
      <sheetData sheetId="481">
        <row r="1">
          <cell r="B1">
            <v>0</v>
          </cell>
        </row>
      </sheetData>
      <sheetData sheetId="482">
        <row r="1">
          <cell r="B1">
            <v>0</v>
          </cell>
        </row>
      </sheetData>
      <sheetData sheetId="483">
        <row r="1">
          <cell r="B1">
            <v>0</v>
          </cell>
        </row>
      </sheetData>
      <sheetData sheetId="484">
        <row r="1">
          <cell r="B1">
            <v>0</v>
          </cell>
        </row>
      </sheetData>
      <sheetData sheetId="485">
        <row r="1">
          <cell r="B1">
            <v>0</v>
          </cell>
        </row>
      </sheetData>
      <sheetData sheetId="486">
        <row r="1">
          <cell r="B1">
            <v>0</v>
          </cell>
        </row>
      </sheetData>
      <sheetData sheetId="487">
        <row r="1">
          <cell r="B1">
            <v>0</v>
          </cell>
        </row>
      </sheetData>
      <sheetData sheetId="488">
        <row r="1">
          <cell r="B1">
            <v>0</v>
          </cell>
        </row>
      </sheetData>
      <sheetData sheetId="489">
        <row r="1">
          <cell r="B1">
            <v>0</v>
          </cell>
        </row>
      </sheetData>
      <sheetData sheetId="490">
        <row r="1">
          <cell r="B1">
            <v>0</v>
          </cell>
        </row>
      </sheetData>
      <sheetData sheetId="491">
        <row r="1">
          <cell r="B1">
            <v>0</v>
          </cell>
        </row>
      </sheetData>
      <sheetData sheetId="492">
        <row r="1">
          <cell r="B1">
            <v>0</v>
          </cell>
        </row>
      </sheetData>
      <sheetData sheetId="493">
        <row r="1">
          <cell r="B1">
            <v>0</v>
          </cell>
        </row>
      </sheetData>
      <sheetData sheetId="494">
        <row r="1">
          <cell r="B1">
            <v>0</v>
          </cell>
        </row>
      </sheetData>
      <sheetData sheetId="495">
        <row r="1">
          <cell r="B1">
            <v>0</v>
          </cell>
        </row>
      </sheetData>
      <sheetData sheetId="496">
        <row r="1">
          <cell r="B1">
            <v>0</v>
          </cell>
        </row>
      </sheetData>
      <sheetData sheetId="497">
        <row r="1">
          <cell r="B1">
            <v>0</v>
          </cell>
        </row>
      </sheetData>
      <sheetData sheetId="498">
        <row r="1">
          <cell r="B1">
            <v>0</v>
          </cell>
        </row>
      </sheetData>
      <sheetData sheetId="499">
        <row r="1">
          <cell r="B1">
            <v>0</v>
          </cell>
        </row>
      </sheetData>
      <sheetData sheetId="500">
        <row r="1">
          <cell r="B1">
            <v>0</v>
          </cell>
        </row>
      </sheetData>
      <sheetData sheetId="501">
        <row r="1">
          <cell r="B1">
            <v>0</v>
          </cell>
        </row>
      </sheetData>
      <sheetData sheetId="502">
        <row r="1">
          <cell r="B1">
            <v>0</v>
          </cell>
        </row>
      </sheetData>
      <sheetData sheetId="503">
        <row r="1">
          <cell r="B1">
            <v>0</v>
          </cell>
        </row>
      </sheetData>
      <sheetData sheetId="504">
        <row r="1">
          <cell r="B1">
            <v>0</v>
          </cell>
        </row>
      </sheetData>
      <sheetData sheetId="505">
        <row r="1">
          <cell r="B1">
            <v>0</v>
          </cell>
        </row>
      </sheetData>
      <sheetData sheetId="506">
        <row r="1">
          <cell r="B1">
            <v>0</v>
          </cell>
        </row>
      </sheetData>
      <sheetData sheetId="507">
        <row r="1">
          <cell r="B1">
            <v>0</v>
          </cell>
        </row>
      </sheetData>
      <sheetData sheetId="508">
        <row r="1">
          <cell r="B1">
            <v>0</v>
          </cell>
        </row>
      </sheetData>
      <sheetData sheetId="509">
        <row r="1">
          <cell r="B1">
            <v>0</v>
          </cell>
        </row>
      </sheetData>
      <sheetData sheetId="510">
        <row r="1">
          <cell r="B1">
            <v>0</v>
          </cell>
        </row>
      </sheetData>
      <sheetData sheetId="511">
        <row r="1">
          <cell r="B1">
            <v>0</v>
          </cell>
        </row>
      </sheetData>
      <sheetData sheetId="512">
        <row r="1">
          <cell r="B1">
            <v>0</v>
          </cell>
        </row>
      </sheetData>
      <sheetData sheetId="513">
        <row r="1">
          <cell r="B1">
            <v>0</v>
          </cell>
        </row>
      </sheetData>
      <sheetData sheetId="514">
        <row r="1">
          <cell r="B1">
            <v>0</v>
          </cell>
        </row>
      </sheetData>
      <sheetData sheetId="515">
        <row r="1">
          <cell r="B1">
            <v>0</v>
          </cell>
        </row>
      </sheetData>
      <sheetData sheetId="516">
        <row r="1">
          <cell r="B1">
            <v>0</v>
          </cell>
        </row>
      </sheetData>
      <sheetData sheetId="517">
        <row r="1">
          <cell r="B1">
            <v>0</v>
          </cell>
        </row>
      </sheetData>
      <sheetData sheetId="518">
        <row r="1">
          <cell r="B1">
            <v>0</v>
          </cell>
        </row>
      </sheetData>
      <sheetData sheetId="519">
        <row r="1">
          <cell r="B1">
            <v>0</v>
          </cell>
        </row>
      </sheetData>
      <sheetData sheetId="520">
        <row r="1">
          <cell r="B1">
            <v>0</v>
          </cell>
        </row>
      </sheetData>
      <sheetData sheetId="521">
        <row r="1">
          <cell r="B1">
            <v>0</v>
          </cell>
        </row>
      </sheetData>
      <sheetData sheetId="522">
        <row r="1">
          <cell r="B1">
            <v>0</v>
          </cell>
        </row>
      </sheetData>
      <sheetData sheetId="523">
        <row r="1">
          <cell r="B1">
            <v>0</v>
          </cell>
        </row>
      </sheetData>
      <sheetData sheetId="524">
        <row r="1">
          <cell r="B1">
            <v>0</v>
          </cell>
        </row>
      </sheetData>
      <sheetData sheetId="525">
        <row r="1">
          <cell r="B1">
            <v>0</v>
          </cell>
        </row>
      </sheetData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/>
      <sheetData sheetId="559"/>
      <sheetData sheetId="560"/>
      <sheetData sheetId="56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>
        <row r="1">
          <cell r="B1">
            <v>0</v>
          </cell>
        </row>
      </sheetData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/>
      <sheetData sheetId="587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>
        <row r="4">
          <cell r="E4" t="str">
            <v>COST COMMENTARY REPORT</v>
          </cell>
        </row>
      </sheetData>
      <sheetData sheetId="616">
        <row r="4">
          <cell r="E4" t="str">
            <v>COST COMMENTARY REPORT</v>
          </cell>
        </row>
      </sheetData>
      <sheetData sheetId="617">
        <row r="4">
          <cell r="E4" t="str">
            <v>COST COMMENTARY REPORT</v>
          </cell>
        </row>
      </sheetData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>
        <row r="4">
          <cell r="E4" t="str">
            <v>COST COMMENTARY REPORT</v>
          </cell>
        </row>
      </sheetData>
      <sheetData sheetId="630">
        <row r="4">
          <cell r="E4" t="str">
            <v>COST COMMENTARY REPORT</v>
          </cell>
        </row>
      </sheetData>
      <sheetData sheetId="631">
        <row r="4">
          <cell r="E4" t="str">
            <v>COST COMMENTARY REPORT</v>
          </cell>
        </row>
      </sheetData>
      <sheetData sheetId="632">
        <row r="4">
          <cell r="E4" t="str">
            <v>COST COMMENTARY REPORT</v>
          </cell>
        </row>
      </sheetData>
      <sheetData sheetId="633">
        <row r="4">
          <cell r="E4" t="str">
            <v>COST COMMENTARY REPORT</v>
          </cell>
        </row>
      </sheetData>
      <sheetData sheetId="634">
        <row r="4">
          <cell r="E4" t="str">
            <v>COST COMMENTARY REPORT</v>
          </cell>
        </row>
      </sheetData>
      <sheetData sheetId="635">
        <row r="4">
          <cell r="E4" t="str">
            <v>COST COMMENTARY REPORT</v>
          </cell>
        </row>
      </sheetData>
      <sheetData sheetId="636">
        <row r="4">
          <cell r="E4" t="str">
            <v>COST COMMENTARY REPORT</v>
          </cell>
        </row>
      </sheetData>
      <sheetData sheetId="637">
        <row r="4">
          <cell r="E4" t="str">
            <v>COST COMMENTARY REPORT</v>
          </cell>
        </row>
      </sheetData>
      <sheetData sheetId="638">
        <row r="4">
          <cell r="E4" t="str">
            <v>COST COMMENTARY REPORT</v>
          </cell>
        </row>
      </sheetData>
      <sheetData sheetId="639"/>
      <sheetData sheetId="640"/>
      <sheetData sheetId="641"/>
      <sheetData sheetId="642">
        <row r="4">
          <cell r="E4" t="str">
            <v>COST COMMENTARY REPORT</v>
          </cell>
        </row>
      </sheetData>
      <sheetData sheetId="643">
        <row r="4">
          <cell r="E4" t="str">
            <v>COST COMMENTARY REPORT</v>
          </cell>
        </row>
      </sheetData>
      <sheetData sheetId="644">
        <row r="4">
          <cell r="E4" t="str">
            <v>COST COMMENTARY REPORT</v>
          </cell>
        </row>
      </sheetData>
      <sheetData sheetId="645">
        <row r="4">
          <cell r="E4" t="str">
            <v>COST COMMENTARY REPORT</v>
          </cell>
        </row>
      </sheetData>
      <sheetData sheetId="646">
        <row r="4">
          <cell r="E4" t="str">
            <v>COST COMMENTARY REPORT</v>
          </cell>
        </row>
      </sheetData>
      <sheetData sheetId="647">
        <row r="4">
          <cell r="E4" t="str">
            <v>COST COMMENTARY REPORT</v>
          </cell>
        </row>
      </sheetData>
      <sheetData sheetId="648">
        <row r="4">
          <cell r="E4" t="str">
            <v>COST COMMENTARY REPORT</v>
          </cell>
        </row>
      </sheetData>
      <sheetData sheetId="649">
        <row r="4">
          <cell r="E4" t="str">
            <v>COST COMMENTARY REPORT</v>
          </cell>
        </row>
      </sheetData>
      <sheetData sheetId="650">
        <row r="4">
          <cell r="E4" t="str">
            <v>COST COMMENTARY REPORT</v>
          </cell>
        </row>
      </sheetData>
      <sheetData sheetId="651">
        <row r="4">
          <cell r="E4" t="str">
            <v>COST COMMENTARY REPORT</v>
          </cell>
        </row>
      </sheetData>
      <sheetData sheetId="652">
        <row r="4">
          <cell r="E4" t="str">
            <v>COST COMMENTARY REPORT</v>
          </cell>
        </row>
      </sheetData>
      <sheetData sheetId="653">
        <row r="4">
          <cell r="E4" t="str">
            <v>COST COMMENTARY REPORT</v>
          </cell>
        </row>
      </sheetData>
      <sheetData sheetId="654">
        <row r="4">
          <cell r="E4" t="str">
            <v>COST COMMENTARY REPORT</v>
          </cell>
        </row>
      </sheetData>
      <sheetData sheetId="655">
        <row r="4">
          <cell r="E4" t="str">
            <v>COST COMMENTARY REPORT</v>
          </cell>
        </row>
      </sheetData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>
        <row r="4">
          <cell r="E4" t="str">
            <v>COST COMMENTARY REPORT</v>
          </cell>
        </row>
      </sheetData>
      <sheetData sheetId="678"/>
      <sheetData sheetId="679"/>
      <sheetData sheetId="680"/>
      <sheetData sheetId="681"/>
      <sheetData sheetId="682"/>
      <sheetData sheetId="683"/>
      <sheetData sheetId="684" refreshError="1"/>
      <sheetData sheetId="685">
        <row r="4">
          <cell r="E4" t="str">
            <v>COST COMMENTARY REPORT</v>
          </cell>
        </row>
      </sheetData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 refreshError="1"/>
      <sheetData sheetId="790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45-01"/>
      <sheetName val="ELEC45-02"/>
      <sheetName val="ELEC45-03"/>
      <sheetName val="ELEC45-04"/>
      <sheetName val="ELEC45-05"/>
      <sheetName val="ELEC45-06"/>
      <sheetName val="ELEC45-07"/>
      <sheetName val="ELEC46"/>
      <sheetName val="data"/>
      <sheetName val="TrialBalance Q3-2002"/>
      <sheetName val="ADJ - RATE"/>
      <sheetName val="K-4A"/>
      <sheetName val="K-4C"/>
      <sheetName val="K-4K"/>
      <sheetName val="K-4L"/>
      <sheetName val="K-4F"/>
      <sheetName val="K-4I"/>
      <sheetName val="K-4H"/>
      <sheetName val="K-4D"/>
      <sheetName val="K-4E"/>
      <sheetName val="K-4B"/>
      <sheetName val="K-4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 แสนสิริ"/>
      <sheetName val="Exp. tb plus"/>
      <sheetName val="TB plus Used"/>
      <sheetName val="Exp. tb TCH"/>
      <sheetName val="TB TCH Used"/>
      <sheetName val="Exp. tb SL"/>
      <sheetName val="TB SL Used"/>
      <sheetName val="Reclass"/>
      <sheetName val="total Sap"/>
      <sheetName val="Combine CASA"/>
      <sheetName val="Eliminate"/>
      <sheetName val="Statement  of  Income  Casa "/>
      <sheetName val="P&amp;L CASA"/>
      <sheetName val="Land 28101"/>
      <sheetName val="CASA From SAP"/>
      <sheetName val="4101 from SAP"/>
      <sheetName val="Intangible Asset"/>
      <sheetName val="5101"/>
      <sheetName val="ประมาณการหนี้สิน"/>
      <sheetName val="25351"/>
      <sheetName val="Current Portion"/>
      <sheetName val="21099"/>
      <sheetName val="จน. สรรพากร"/>
      <sheetName val="ที่ดินรอพัฒนา Sansiri"/>
      <sheetName val="35303"/>
      <sheetName val="10004"/>
      <sheetName val="ที่ดินแจ้งวัฒนะ"/>
      <sheetName val="Sep54"/>
      <sheetName val="มิย.5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Open Stub Data"/>
      <sheetName val="Customize Your Purchase Order"/>
      <sheetName val="Purchase Order"/>
      <sheetName val="Macros"/>
      <sheetName val="ATW"/>
      <sheetName val="Lock"/>
      <sheetName val="Intl Data Table"/>
      <sheetName val="TemplateInformation"/>
      <sheetName val="DETAIL "/>
      <sheetName val="SAN REDUCED 1"/>
      <sheetName val="List"/>
      <sheetName val="Boq(1)"/>
      <sheetName val="SH-D"/>
      <sheetName val="SH-G"/>
      <sheetName val="C-LOAD(L-FACTORY.)"/>
      <sheetName val="summary"/>
      <sheetName val="covere"/>
      <sheetName val="外気負荷"/>
      <sheetName val="ค่าวัสดุ"/>
      <sheetName val="SH-E"/>
      <sheetName val="SH-C"/>
      <sheetName val="Data"/>
      <sheetName val="Purchase Order1"/>
      <sheetName val="EXF"/>
      <sheetName val="A กลาง"/>
      <sheetName val="A กลาง เกสร"/>
      <sheetName val="A แฝด"/>
      <sheetName val="A ริม"/>
      <sheetName val="B กลาง"/>
      <sheetName val="B ริม"/>
      <sheetName val="B แฝด"/>
      <sheetName val="C กลาง"/>
      <sheetName val="C ริม"/>
      <sheetName val="C แฝด"/>
      <sheetName val="สรุป"/>
      <sheetName val="เอกสารแนบ"/>
      <sheetName val="SOR"/>
      <sheetName val="cov-estimate"/>
      <sheetName val="Defect Report(M&amp;E)"/>
      <sheetName val="Currency Rate"/>
      <sheetName val="BQ-E20-02(Rp)"/>
      <sheetName val="SILICATE"/>
      <sheetName val="040"/>
      <sheetName val="060"/>
      <sheetName val="Code"/>
      <sheetName val="Price per model"/>
      <sheetName val="建築代価"/>
      <sheetName val="Customize_Your_Purchase_Order"/>
      <sheetName val="Purchase_Order"/>
      <sheetName val="AutoOpen_Stub_Data"/>
      <sheetName val="Intl_Data_Table"/>
      <sheetName val="DETAIL_"/>
      <sheetName val="SAN_REDUCED_1"/>
      <sheetName val="C-LOAD(L-FACTORY_)"/>
      <sheetName val="Purchase_Order1"/>
      <sheetName val="Customize_Your_Purchase_Order1"/>
      <sheetName val="Purchase_Order2"/>
      <sheetName val="AutoOpen_Stub_Data1"/>
      <sheetName val="Intl_Data_Table1"/>
      <sheetName val="DETAIL_1"/>
      <sheetName val="SAN_REDUCED_11"/>
      <sheetName val="C-LOAD(L-FACTORY_)1"/>
      <sheetName val="Purchase_Order11"/>
      <sheetName val="TABLES"/>
      <sheetName val="Intro"/>
      <sheetName val="Template"/>
      <sheetName val="Variables"/>
      <sheetName val="SOURCE"/>
      <sheetName val="Total"/>
      <sheetName val="Report"/>
      <sheetName val="Customize_Your_Purchase_Order2"/>
      <sheetName val="AutoOpen_Stub_Data2"/>
      <sheetName val="Intl_Data_Table2"/>
      <sheetName val="SAN_REDUCED_12"/>
      <sheetName val="DETAIL_2"/>
      <sheetName val="C-LOAD(L-FACTORY_)2"/>
      <sheetName val="Book 1 Summary"/>
      <sheetName val="Invoice"/>
      <sheetName val="Sheet1 (3)"/>
      <sheetName val="APR'09"/>
      <sheetName val="COMMOND LINE"/>
      <sheetName val="sort2"/>
      <sheetName val="COMP"/>
      <sheetName val="cu_ผลรวม"/>
      <sheetName val="cu_รหัส"/>
      <sheetName val="cu_วัน"/>
      <sheetName val="COA-17"/>
      <sheetName val="C-18"/>
      <sheetName val="AC"/>
      <sheetName val="일위대가목차"/>
      <sheetName val="Sheet1"/>
      <sheetName val="CrEstimate"/>
      <sheetName val="Nov.'02"/>
      <sheetName val="Comsole"/>
      <sheetName val="797T輸入部品リスト"/>
      <sheetName val="data list"/>
      <sheetName val="Plate_Bumper"/>
      <sheetName val="CRITERIA1"/>
      <sheetName val="55435-0D060"/>
      <sheetName val="55436-0D060"/>
      <sheetName val="ConfigModel"/>
      <sheetName val="ResourceModel"/>
      <sheetName val="ＦＣ～FT"/>
      <sheetName val="New DYNA"/>
      <sheetName val="CRITERIA2"/>
      <sheetName val="PRODUCT MIX TRUCK"/>
      <sheetName val="BOM 043L,351L,299L"/>
      <sheetName val="DailyInput"/>
      <sheetName val="CODE,NAME"/>
      <sheetName val="Main Summary"/>
      <sheetName val="2.1.1Take pipe"/>
      <sheetName val="2.1.2Take Copper Pipe"/>
      <sheetName val="MASTER"/>
      <sheetName val="CUSTOMER"/>
      <sheetName val="PO(Thai)"/>
      <sheetName val="Order List"/>
      <sheetName val="Annual Production"/>
      <sheetName val="POV"/>
      <sheetName val="ＴＦ関連Ｐｒｊ日程表"/>
      <sheetName val="FC"/>
      <sheetName val="Customize_Your_Purchase_Order3"/>
      <sheetName val="Purchase_Order3"/>
      <sheetName val="Customize_Your_Purchase_Order4"/>
      <sheetName val="Purchase_Order4"/>
      <sheetName val="Evaluation"/>
      <sheetName val="Mat"/>
      <sheetName val="Construction cost assumption"/>
      <sheetName val="JLL Assumption"/>
      <sheetName val="Retail Program&amp;Rev Assumption"/>
      <sheetName val="AutoOpen_Stub_Data4"/>
      <sheetName val="Customize_Your_Purchase_Order5"/>
      <sheetName val="Purchase_Order5"/>
      <sheetName val="Intl_Data_Table4"/>
      <sheetName val="DETAIL_4"/>
      <sheetName val="AutoOpen_Stub_Data3"/>
      <sheetName val="Intl_Data_Table3"/>
      <sheetName val="DETAIL_3"/>
      <sheetName val="日程"/>
      <sheetName val="supp_name"/>
      <sheetName val="CST1198"/>
      <sheetName val="Purchases-April"/>
      <sheetName val="JobOrder"/>
      <sheetName val="ค่าโทรศัพท์ค้างจ่าย"/>
      <sheetName val=" ELECTRICAL ROOM CENTER.xlsx"/>
      <sheetName val="SH-F"/>
      <sheetName val="Income Statement"/>
      <sheetName val="Balance Sheet"/>
      <sheetName val="Fill this out first___"/>
      <sheetName val="電気設備表"/>
      <sheetName val="Cover"/>
      <sheetName val=""/>
      <sheetName val="ITB COST"/>
      <sheetName val="Direct Cost"/>
      <sheetName val="Rate"/>
      <sheetName val="Sheet1_(3)"/>
      <sheetName val="COMMOND_LINE"/>
      <sheetName val="Nov_'02"/>
      <sheetName val="data_list"/>
      <sheetName val="New_DYNA"/>
      <sheetName val="PRODUCT_MIX_TRUCK"/>
      <sheetName val="BOM_043L,351L,299L"/>
      <sheetName val="Defect_Report(M&amp;E)"/>
      <sheetName val="ARM 39C "/>
      <sheetName val="n"/>
      <sheetName val="Supplier Master IF"/>
      <sheetName val="IMV"/>
      <sheetName val="boq"/>
      <sheetName val="Buy vs. Lease Car"/>
      <sheetName val="gvl"/>
      <sheetName val="UP"/>
      <sheetName val="SUM"/>
      <sheetName val="Pipe"/>
      <sheetName val="Sh&amp;Hd"/>
      <sheetName val="Recovered_Sheet1"/>
      <sheetName val="ProductName"/>
      <sheetName val="FS(E)"/>
      <sheetName val="รายละเอียดเสาเข็มที่ใช้แต่ละแบบ"/>
      <sheetName val="SAN_REDUCED_13"/>
      <sheetName val="C-LOAD(L-FACTORY_)3"/>
      <sheetName val="Purchase_Order12"/>
      <sheetName val="A_กลาง"/>
      <sheetName val="A_กลาง_เกสร"/>
      <sheetName val="A_แฝด"/>
      <sheetName val="A_ริม"/>
      <sheetName val="B_กลาง"/>
      <sheetName val="B_ริม"/>
      <sheetName val="B_แฝด"/>
      <sheetName val="C_กลาง"/>
      <sheetName val="C_ริม"/>
      <sheetName val="C_แฝด"/>
      <sheetName val="Price_per_model"/>
      <sheetName val="Currency_Rate"/>
      <sheetName val="Book_1_Summary"/>
      <sheetName val="Main_Summary"/>
      <sheetName val="2_1_1Take_pipe"/>
      <sheetName val="2_1_2Take_Copper_Pipe"/>
      <sheetName val="Order_List"/>
      <sheetName val="Waterg"/>
      <sheetName val="Cost_Categories"/>
      <sheetName val="Cost Data"/>
      <sheetName val="Material"/>
      <sheetName val="main sum (hotel &amp; residences)"/>
      <sheetName val="ตารางส่วนลด EE."/>
      <sheetName val="bk unit rate"/>
      <sheetName val="STMspry"/>
      <sheetName val="PsychroData"/>
      <sheetName val="Customize Your Invoice"/>
      <sheetName val="Register_Local"/>
      <sheetName val="e_test_ผลรวม"/>
      <sheetName val="Fagor04-A3112e"/>
      <sheetName val="Database"/>
      <sheetName val="Output"/>
      <sheetName val="Sch  3"/>
      <sheetName val="Equipment"/>
      <sheetName val="unitcost"/>
      <sheetName val="노무비"/>
      <sheetName val="GAAP Pru"/>
      <sheetName val="รวมราคาทั้งสิ้น"/>
      <sheetName val="코드관리"/>
      <sheetName val="Interial"/>
      <sheetName val="EFR30696"/>
      <sheetName val="df_ผลรวม"/>
      <sheetName val="df_รหัส"/>
      <sheetName val="df_วัน"/>
      <sheetName val="Cu1_sample"/>
      <sheetName val="DF_sample"/>
      <sheetName val="MK_sample"/>
      <sheetName val="SM"/>
      <sheetName val="SM_sample"/>
      <sheetName val="v_cut_วัน"/>
      <sheetName val="試作台数"/>
      <sheetName val="dr_ผลรวม"/>
      <sheetName val="dr_รหัส"/>
      <sheetName val="dr_วัน"/>
      <sheetName val="e_test_รหัส"/>
      <sheetName val="e_test_วัน"/>
      <sheetName val="etching_ผลรวม"/>
      <sheetName val="etching_รหัส"/>
      <sheetName val="etching_วัน"/>
      <sheetName val="f_test_ผลรวม"/>
      <sheetName val="f_test_รหัส"/>
      <sheetName val="f_test_วัน"/>
      <sheetName val="fqc_ผลรวม"/>
      <sheetName val="fqc_รหัส"/>
      <sheetName val="fqc_วัน"/>
      <sheetName val="hl_ผลรวม"/>
      <sheetName val="hl_รหัส"/>
      <sheetName val="hl_วัน"/>
      <sheetName val="mk_ผลรวม"/>
      <sheetName val="mk_รหัส"/>
      <sheetName val="mk_วัน"/>
      <sheetName val="sm_ผลรวม"/>
      <sheetName val="sm_รหัส"/>
      <sheetName val="sm_วัน"/>
      <sheetName val="v_cut_ผลรวม"/>
      <sheetName val="v_cut_รหัส"/>
      <sheetName val="LOT_ACCP"/>
      <sheetName val="Jan"/>
      <sheetName val="Sample"/>
      <sheetName val=" Sample request (JC41-00834A) -"/>
      <sheetName val="Group"/>
      <sheetName val="MAN"/>
      <sheetName val="Manufacturability"/>
      <sheetName val="JE786"/>
      <sheetName val="A1.2"/>
      <sheetName val="DETAIL"/>
      <sheetName val="#REF"/>
      <sheetName val="BUR4-Rd"/>
      <sheetName val="BUR3-DrnRC"/>
      <sheetName val="SPT vs PHI"/>
      <sheetName val="Grand Summary"/>
      <sheetName val="Sub Summary"/>
      <sheetName val="Prelim"/>
      <sheetName val="Hotel A type A"/>
      <sheetName val="Hotel A type B"/>
      <sheetName val="Hotel A type C"/>
      <sheetName val="Hotel B type B"/>
      <sheetName val="Hotel B type C"/>
      <sheetName val="Hote C. type C"/>
      <sheetName val="Hotel A suite"/>
      <sheetName val="Bar&amp;Resturant"/>
      <sheetName val="Gyp Pavilion"/>
      <sheetName val="Reception Pavilion"/>
      <sheetName val="WC. Reception"/>
      <sheetName val="Corridor Hote A."/>
      <sheetName val="Corridor Hote B."/>
      <sheetName val="Corridor Hote C."/>
      <sheetName val="Currency"/>
      <sheetName val="402"/>
      <sheetName val="Ceil."/>
      <sheetName val="งานภายนอก"/>
      <sheetName val="Paint."/>
      <sheetName val="Roof"/>
      <sheetName val="Struc."/>
      <sheetName val="SanFix"/>
      <sheetName val="Wall"/>
      <sheetName val="Customize_Your_Purchase_Order6"/>
      <sheetName val="Purchase_Order6"/>
      <sheetName val="AutoOpen_Stub_Data6"/>
      <sheetName val="Customize_Your_Purchase_Order8"/>
      <sheetName val="Purchase_Order8"/>
      <sheetName val="Intl_Data_Table6"/>
      <sheetName val="DETAIL_6"/>
      <sheetName val="SAN_REDUCED_14"/>
      <sheetName val="C-LOAD(L-FACTORY_)4"/>
      <sheetName val="Purchase_Order13"/>
      <sheetName val="A_กลาง1"/>
      <sheetName val="A_กลาง_เกสร1"/>
      <sheetName val="A_แฝด1"/>
      <sheetName val="A_ริม1"/>
      <sheetName val="B_กลาง1"/>
      <sheetName val="B_ริม1"/>
      <sheetName val="B_แฝด1"/>
      <sheetName val="C_กลาง1"/>
      <sheetName val="C_ริม1"/>
      <sheetName val="C_แฝด1"/>
      <sheetName val="Defect_Report(M&amp;E)2"/>
      <sheetName val="Price_per_model1"/>
      <sheetName val="Currency_Rate1"/>
      <sheetName val="Book_1_Summary1"/>
      <sheetName val="Sheet1_(3)2"/>
      <sheetName val="COMMOND_LINE2"/>
      <sheetName val="2_1_1Take_pipe1"/>
      <sheetName val="2_1_2Take_Copper_Pipe1"/>
      <sheetName val="Main_Summary1"/>
      <sheetName val="Nov_'022"/>
      <sheetName val="data_list2"/>
      <sheetName val="New_DYNA2"/>
      <sheetName val="PRODUCT_MIX_TRUCK2"/>
      <sheetName val="BOM_043L,351L,299L2"/>
      <sheetName val="Order_List1"/>
      <sheetName val="Construction_cost_assumption1"/>
      <sheetName val="JLL_Assumption1"/>
      <sheetName val="Retail_Program&amp;Rev_Assumption1"/>
      <sheetName val="Annual_Production1"/>
      <sheetName val="Fill_this_out_first___1"/>
      <sheetName val="ITB_COST1"/>
      <sheetName val="Direct_Cost1"/>
      <sheetName val="_ELECTRICAL_ROOM_CENTER_xlsx1"/>
      <sheetName val="Income_Statement1"/>
      <sheetName val="Balance_Sheet1"/>
      <sheetName val="ARM_39C_1"/>
      <sheetName val="Supplier_Master_IF1"/>
      <sheetName val="Cost_Data1"/>
      <sheetName val="Buy_vs__Lease_Car1"/>
      <sheetName val="AutoOpen_Stub_Data5"/>
      <sheetName val="Customize_Your_Purchase_Order7"/>
      <sheetName val="Purchase_Order7"/>
      <sheetName val="Intl_Data_Table5"/>
      <sheetName val="DETAIL_5"/>
      <sheetName val="Defect_Report(M&amp;E)1"/>
      <sheetName val="Sheet1_(3)1"/>
      <sheetName val="COMMOND_LINE1"/>
      <sheetName val="Nov_'021"/>
      <sheetName val="data_list1"/>
      <sheetName val="New_DYNA1"/>
      <sheetName val="PRODUCT_MIX_TRUCK1"/>
      <sheetName val="BOM_043L,351L,299L1"/>
      <sheetName val="Construction_cost_assumption"/>
      <sheetName val="JLL_Assumption"/>
      <sheetName val="Retail_Program&amp;Rev_Assumption"/>
      <sheetName val="Annual_Production"/>
      <sheetName val="Fill_this_out_first___"/>
      <sheetName val="ITB_COST"/>
      <sheetName val="Direct_Cost"/>
      <sheetName val="_ELECTRICAL_ROOM_CENTER_xlsx"/>
      <sheetName val="Income_Statement"/>
      <sheetName val="Balance_Sheet"/>
      <sheetName val="ARM_39C_"/>
      <sheetName val="Supplier_Master_IF"/>
      <sheetName val="Cost_Data"/>
      <sheetName val="Buy_vs__Lease_Car"/>
      <sheetName val="21"/>
      <sheetName val="SH-A"/>
      <sheetName val="stair"/>
      <sheetName val="footing"/>
      <sheetName val="Manpower"/>
      <sheetName val="status"/>
      <sheetName val="ราคาต่ำสุด-721"/>
      <sheetName val="Attendance配合费"/>
      <sheetName val="inWords"/>
      <sheetName val="Assumptions"/>
      <sheetName val="sheetNO"/>
      <sheetName val="Cert1"/>
      <sheetName val="2nd"/>
      <sheetName val="A1_2"/>
      <sheetName val="_Sample_request_(JC41-00834A)_-"/>
      <sheetName val="GAAP_Pru"/>
      <sheetName val="Breakdown"/>
      <sheetName val="Consl"/>
      <sheetName val="Formula"/>
      <sheetName val="DuctWork Summary"/>
      <sheetName val="Branch"/>
      <sheetName val="Data Dep1"/>
      <sheetName val="Production info"/>
      <sheetName val="Profit_Budget"/>
      <sheetName val="Revised 021099"/>
      <sheetName val="ob_complete"/>
      <sheetName val="SCHEDULE_2"/>
      <sheetName val="QS-Payment"/>
      <sheetName val="full pot"/>
      <sheetName val="Project Data"/>
      <sheetName val="ｺｽﾄｾﾝﾀｰ別設備稼働費ﾚｰﾄ算出表"/>
      <sheetName val="基準ｲﾝﾌﾟｯﾄ"/>
      <sheetName val="bp bill"/>
      <sheetName val="A1_Summary"/>
      <sheetName val="A"/>
      <sheetName val="Discounted Cash Flow"/>
      <sheetName val="Data3"/>
      <sheetName val="วงเครดิต 3"/>
      <sheetName val="description"/>
      <sheetName val="SAN_REDUCED_15"/>
      <sheetName val="C-LOAD(L-FACTORY_)5"/>
      <sheetName val="Purchase_Order14"/>
      <sheetName val="A_กลาง2"/>
      <sheetName val="A_กลาง_เกสร2"/>
      <sheetName val="A_แฝด2"/>
      <sheetName val="A_ริม2"/>
      <sheetName val="B_กลาง2"/>
      <sheetName val="B_ริม2"/>
      <sheetName val="B_แฝด2"/>
      <sheetName val="C_กลาง2"/>
      <sheetName val="C_ริม2"/>
      <sheetName val="C_แฝด2"/>
      <sheetName val="Currency_Rate2"/>
      <sheetName val="Price_per_model2"/>
      <sheetName val="SAN_REDUCED_16"/>
      <sheetName val="C-LOAD(L-FACTORY_)6"/>
      <sheetName val="Purchase_Order15"/>
      <sheetName val="A_กลาง3"/>
      <sheetName val="A_กลาง_เกสร3"/>
      <sheetName val="A_แฝด3"/>
      <sheetName val="A_ริม3"/>
      <sheetName val="B_กลาง3"/>
      <sheetName val="B_ริม3"/>
      <sheetName val="B_แฝด3"/>
      <sheetName val="C_กลาง3"/>
      <sheetName val="C_ริม3"/>
      <sheetName val="C_แฝด3"/>
      <sheetName val="Defect_Report(M&amp;E)3"/>
      <sheetName val="Currency_Rate3"/>
      <sheetName val="Price_per_model3"/>
      <sheetName val="Weekly CHART"/>
      <sheetName val="เพิ่มข้อมูลe-Pro"/>
      <sheetName val="ข้อมูลรหัสลูกค้า-องค์กร"/>
      <sheetName val="ข้อมูลหน่วยงาน-เเผนก"/>
      <sheetName val="LpC"/>
      <sheetName val="Form"/>
      <sheetName val="Structure"/>
      <sheetName val="Artisan一类材料进度表-丽萍更新"/>
      <sheetName val="中日程"/>
      <sheetName val="Allocate96-98"/>
      <sheetName val="Loan Amortization Schedule"/>
      <sheetName val="JOB_FO"/>
      <sheetName val="Table Master"/>
      <sheetName val="ELIM"/>
      <sheetName val="HYO"/>
      <sheetName val="PASTE N CUT"/>
      <sheetName val="SEA"/>
      <sheetName val="Book_1_Summary2"/>
      <sheetName val="Main_Summary2"/>
      <sheetName val="2_1_1Take_pipe2"/>
      <sheetName val="2_1_2Take_Copper_Pipe2"/>
      <sheetName val="S"/>
      <sheetName val="Input"/>
      <sheetName val="ALLME"/>
      <sheetName val="P-200 Grid"/>
      <sheetName val="DATA BASE"/>
      <sheetName val="BG"/>
      <sheetName val="Level"/>
      <sheetName val="Loading"/>
      <sheetName val="Check C"/>
      <sheetName val="Sheet2"/>
      <sheetName val="FORM6"/>
      <sheetName val="FORM8(1)"/>
      <sheetName val="FORM1"/>
      <sheetName val="Employee"/>
      <sheetName val="table"/>
      <sheetName val="Sale 0407"/>
      <sheetName val="Account"/>
      <sheetName val="Sheet1 (2)"/>
      <sheetName val="Amortization Table"/>
      <sheetName val="Sheet1 _2_"/>
      <sheetName val="Sheet5"/>
      <sheetName val="Sheet3"/>
      <sheetName val="รวม"/>
      <sheetName val="HTP"/>
      <sheetName val="ExRates"/>
      <sheetName val="2006"/>
      <sheetName val="Customize_Your_Invoice"/>
      <sheetName val="Info"/>
      <sheetName val="nsc"/>
      <sheetName val="Warehouse"/>
      <sheetName val="3 Cost Summary with classes"/>
      <sheetName val="PRICE LIST"/>
      <sheetName val="DetEst"/>
      <sheetName val="labour"/>
      <sheetName val="GiaVL"/>
      <sheetName val="AutoOpen_Stub_Data7"/>
      <sheetName val="Customize_Your_Purchase_Order9"/>
      <sheetName val="Purchase_Order9"/>
      <sheetName val="Intl_Data_Table7"/>
      <sheetName val="DETAIL_7"/>
      <sheetName val="Sheet1_(3)3"/>
      <sheetName val="COMMOND_LINE3"/>
      <sheetName val="Order_List2"/>
      <sheetName val="Nov_'023"/>
      <sheetName val="data_list3"/>
      <sheetName val="New_DYNA3"/>
      <sheetName val="PRODUCT_MIX_TRUCK3"/>
      <sheetName val="BOM_043L,351L,299L3"/>
      <sheetName val="Construction_cost_assumption2"/>
      <sheetName val="JLL_Assumption2"/>
      <sheetName val="Retail_Program&amp;Rev_Assumption2"/>
      <sheetName val="Annual_Production2"/>
      <sheetName val="ARM_39C_2"/>
      <sheetName val="Supplier_Master_IF2"/>
      <sheetName val="Fill_this_out_first___2"/>
      <sheetName val="ITB_COST2"/>
      <sheetName val="_ELECTRICAL_ROOM_CENTER_xlsx2"/>
      <sheetName val="Buy_vs__Lease_Car2"/>
      <sheetName val="Direct_Cost2"/>
      <sheetName val="Income_Statement2"/>
      <sheetName val="Balance_Sheet2"/>
      <sheetName val="Cost_Data2"/>
      <sheetName val="Grand_Summary"/>
      <sheetName val="Sub_Summary"/>
      <sheetName val="Hotel_A_type_A"/>
      <sheetName val="Hotel_A_type_B"/>
      <sheetName val="Hotel_A_type_C"/>
      <sheetName val="Hotel_B_type_B"/>
      <sheetName val="Hotel_B_type_C"/>
      <sheetName val="Hote_C__type_C"/>
      <sheetName val="Hotel_A_suite"/>
      <sheetName val="Gyp_Pavilion"/>
      <sheetName val="Reception_Pavilion"/>
      <sheetName val="WC__Reception"/>
      <sheetName val="Corridor_Hote_A_"/>
      <sheetName val="Corridor_Hote_B_"/>
      <sheetName val="Corridor_Hote_C_"/>
      <sheetName val="SPT_vs_PHI"/>
      <sheetName val="main_sum_(hotel_&amp;_residences)"/>
      <sheetName val="ตารางส่วนลด_EE_"/>
      <sheetName val="bk_unit_rate"/>
      <sheetName val="Ceil_"/>
      <sheetName val="Paint_"/>
      <sheetName val="Struc_"/>
      <sheetName val="Sch__3"/>
      <sheetName val="AutoOpen_Stub_Data8"/>
      <sheetName val="Customize_Your_Purchase_Order10"/>
      <sheetName val="Purchase_Order10"/>
      <sheetName val="Intl_Data_Table8"/>
      <sheetName val="DETAIL_8"/>
      <sheetName val="Defect_Report(M&amp;E)4"/>
      <sheetName val="Book_1_Summary3"/>
      <sheetName val="Sheet1_(3)4"/>
      <sheetName val="COMMOND_LINE4"/>
      <sheetName val="Main_Summary3"/>
      <sheetName val="2_1_1Take_pipe3"/>
      <sheetName val="2_1_2Take_Copper_Pipe3"/>
      <sheetName val="Order_List3"/>
      <sheetName val="Nov_'024"/>
      <sheetName val="data_list4"/>
      <sheetName val="New_DYNA4"/>
      <sheetName val="PRODUCT_MIX_TRUCK4"/>
      <sheetName val="BOM_043L,351L,299L4"/>
      <sheetName val="Construction_cost_assumption3"/>
      <sheetName val="JLL_Assumption3"/>
      <sheetName val="Retail_Program&amp;Rev_Assumption3"/>
      <sheetName val="Annual_Production3"/>
      <sheetName val="Direct_Cost3"/>
      <sheetName val="_ELECTRICAL_ROOM_CENTER_xlsx3"/>
      <sheetName val="Fill_this_out_first___3"/>
      <sheetName val="ITB_COST3"/>
      <sheetName val="Buy_vs__Lease_Car3"/>
      <sheetName val="Income_Statement3"/>
      <sheetName val="Balance_Sheet3"/>
      <sheetName val="Cost_Data3"/>
      <sheetName val="ARM_39C_3"/>
      <sheetName val="Supplier_Master_IF3"/>
      <sheetName val="main_sum_(hotel_&amp;_residences)1"/>
      <sheetName val="ตารางส่วนลด_EE_1"/>
      <sheetName val="bk_unit_rate1"/>
      <sheetName val="GAAP_Pru1"/>
      <sheetName val="Sch__31"/>
      <sheetName val="_Sample_request_(JC41-00834A)_1"/>
      <sheetName val="A1_21"/>
      <sheetName val="Customize_Your_Invoice1"/>
      <sheetName val="SPT_vs_PHI1"/>
      <sheetName val="Grand_Summary1"/>
      <sheetName val="Sub_Summary1"/>
      <sheetName val="Hotel_A_type_A1"/>
      <sheetName val="Hotel_A_type_B1"/>
      <sheetName val="Hotel_A_type_C1"/>
      <sheetName val="Hotel_B_type_B1"/>
      <sheetName val="Hotel_B_type_C1"/>
      <sheetName val="Hote_C__type_C1"/>
      <sheetName val="Hotel_A_suite1"/>
      <sheetName val="Gyp_Pavilion1"/>
      <sheetName val="Reception_Pavilion1"/>
      <sheetName val="WC__Reception1"/>
      <sheetName val="Corridor_Hote_A_1"/>
      <sheetName val="Corridor_Hote_B_1"/>
      <sheetName val="Corridor_Hote_C_1"/>
      <sheetName val="Ceil_1"/>
      <sheetName val="Paint_1"/>
      <sheetName val="Struc_1"/>
      <sheetName val="iNDEX"/>
      <sheetName val="Bill No. 2 - Carpark"/>
      <sheetName val="Cctmst"/>
      <sheetName val="SAN_REDUCED_17"/>
      <sheetName val="C-LOAD(L-FACTORY_)7"/>
      <sheetName val="Purchase_Order16"/>
      <sheetName val="A_กลาง4"/>
      <sheetName val="A_กลาง_เกสร4"/>
      <sheetName val="A_แฝด4"/>
      <sheetName val="A_ริม4"/>
      <sheetName val="B_กลาง4"/>
      <sheetName val="B_ริม4"/>
      <sheetName val="B_แฝด4"/>
      <sheetName val="C_กลาง4"/>
      <sheetName val="C_ริม4"/>
      <sheetName val="C_แฝด4"/>
      <sheetName val="Currency_Rate4"/>
      <sheetName val="Price_per_model4"/>
      <sheetName val="SITE-E"/>
      <sheetName val="FF-3"/>
      <sheetName val="IP標時xls"/>
      <sheetName val="ภูมิทัศน์"/>
      <sheetName val="Material Cost"/>
      <sheetName val="Decking"/>
      <sheetName val="Transport"/>
      <sheetName val="Ridge Ventilation"/>
      <sheetName val="fr"/>
      <sheetName val="Drop_list"/>
      <sheetName val="MOULD"/>
      <sheetName val="IBM"/>
      <sheetName val="Status Plan"/>
      <sheetName val="P375-Ranger"/>
      <sheetName val="U375-Everest"/>
      <sheetName val="4A-Consume List Rev.6"/>
      <sheetName val="In-house assy TKD"/>
      <sheetName val="In-house assy TEC"/>
      <sheetName val="Loan_Amortization_Schedule"/>
      <sheetName val="bm"/>
      <sheetName val="DATA_BASE"/>
      <sheetName val="Table_Master"/>
      <sheetName val="PASTE_N_CUT"/>
      <sheetName val="DuctWork_Summary"/>
      <sheetName val="Data_Dep1"/>
      <sheetName val="Production_info"/>
      <sheetName val="Corp-Eng"/>
      <sheetName val="SthBank"/>
      <sheetName val="UGRNQ"/>
      <sheetName val="HK"/>
      <sheetName val="NZ"/>
      <sheetName val="MT"/>
      <sheetName val="Preston"/>
      <sheetName val="KMC"/>
      <sheetName val="Milperra"/>
      <sheetName val="RATES"/>
      <sheetName val="Project Status Overview"/>
      <sheetName val="Cover Page"/>
      <sheetName val=" ACE\Purchase Order1]AutoOpen S"/>
      <sheetName val=" ACE\Purchase Order1]Customize "/>
      <sheetName val=" ACE\Purchase Order1]Purchase O"/>
      <sheetName val=" ACE\Purchase Order1]Macros"/>
      <sheetName val=" ACE\Purchase Order1]ATW"/>
      <sheetName val=" ACE\Purchase Order1]Lock"/>
      <sheetName val=" ACE\Purchase Order1]Intl Data "/>
      <sheetName val=" ACE\Purchase Order1]TemplateIn"/>
      <sheetName val=" ACE\Purchase Order1]DETAIL "/>
      <sheetName val=" ACE\Purchase Order1]Data"/>
      <sheetName val=" ACE\Purchase Order1]SAN REDUCE"/>
      <sheetName val=" ACE\Purchase Order1]List"/>
      <sheetName val=" ACE\Purchase Order1]Boq(1)"/>
      <sheetName val=" ACE\Purchase Order1]SH-D"/>
      <sheetName val=" ACE\Purchase Order1]SH-G"/>
      <sheetName val=" ACE\Purchase Order1]外気負荷"/>
      <sheetName val=" ACE\Purchase Order1]ค่าวัสดุ"/>
      <sheetName val=" ACE\Purchase Order1]C-LOAD(L-F"/>
      <sheetName val=" ACE\Purchase Order1]SH-E"/>
      <sheetName val=" ACE\Purchase Order1]SH-C"/>
      <sheetName val=" ACE\Purchase Order1]summary"/>
      <sheetName val=" ACE\Purchase Order1]covere"/>
      <sheetName val=" ACE\Purchase Order1]SOR"/>
      <sheetName val=" ACE\Purchase Order1]040"/>
      <sheetName val=" ACE\Purchase Order1]060"/>
      <sheetName val=" ACE\Purchase Order1]SILICATE"/>
      <sheetName val=" ACE\Purchase Order1]Defect Rep"/>
      <sheetName val=" ACE\Purchase Order1]A กลาง"/>
      <sheetName val=" ACE\Purchase Order1]A กลาง เกส"/>
      <sheetName val=" ACE\Purchase Order1]A แฝด"/>
      <sheetName val=" ACE\Purchase Order1]A ริม"/>
      <sheetName val=" ACE\Purchase Order1]B กลาง"/>
      <sheetName val=" ACE\Purchase Order1]B ริม"/>
      <sheetName val=" ACE\Purchase Order1]B แฝด"/>
      <sheetName val=" ACE\Purchase Order1]C กลาง"/>
      <sheetName val=" ACE\Purchase Order1]C ริม"/>
      <sheetName val=" ACE\Purchase Order1]C แฝด"/>
      <sheetName val=" ACE\Purchase Order1]สรุป"/>
      <sheetName val=" ACE\Purchase Order1]เอกสารแนบ"/>
      <sheetName val=" ACE\Purchase Order1]cov-estima"/>
      <sheetName val=" ACE\Purchase Order1]EXF"/>
      <sheetName val=" ACE\Purchase Order1]CODE,NAME"/>
      <sheetName val=" ACE\Purchase Order1]CST1198"/>
      <sheetName val=" ACE\Purchase Order1]Currency R"/>
      <sheetName val=" ACE\Purchase Order1]BQ-E20-02("/>
      <sheetName val=" ACE\Purchase Order1]Code"/>
      <sheetName val=" ACE\Purchase Order1]Price per "/>
      <sheetName val=" ACE\Purchase Order1]建築代価"/>
      <sheetName val=" ACE\Purchase Order1]Intro"/>
      <sheetName val=" ACE\Purchase Order1]Template"/>
      <sheetName val=" ACE\Purchase Order1]Variables"/>
      <sheetName val=" ACE\Purchase Order1]Report"/>
      <sheetName val=" ACE\Purchase Order1]Customize_"/>
      <sheetName val=" ACE\Purchase Order1]Purchase_O"/>
      <sheetName val=" ACE\Purchase Order1]AutoOpen_S"/>
      <sheetName val=" ACE\Purchase Order1]Intl_Data_"/>
      <sheetName val=" ACE\Purchase Order1]DETAIL_"/>
      <sheetName val=" ACE\Purchase Order1]SAN_REDUCE"/>
      <sheetName val=" ACE\Purchase Order1]DETAIL_1"/>
      <sheetName val=" ACE\Purchase Order1]TABLES"/>
      <sheetName val=" ACE\Purchase Order1]SOURCE"/>
      <sheetName val=" ACE\Purchase Order1]Invoice"/>
      <sheetName val=" ACE\Purchase Order1]Sheet1 (3)"/>
      <sheetName val=" ACE\Purchase Order1]APR'09"/>
      <sheetName val=" ACE\Purchase Order1]COMMOND LI"/>
      <sheetName val=" ACE\Purchase Order1]CrEstimate"/>
      <sheetName val=" ACE\Purchase Order1]Nov.'02"/>
      <sheetName val=" ACE\Purchase Order1]Comsole"/>
      <sheetName val=" ACE\Purchase Order1]55435-0D06"/>
      <sheetName val=" ACE\Purchase Order1]55436-0D06"/>
      <sheetName val=" ACE\Purchase Order1]797T輸入部品リス"/>
      <sheetName val=" ACE\Purchase Order1]data list"/>
      <sheetName val=" ACE\Purchase Order1]Plate_Bump"/>
      <sheetName val=" ACE\Purchase Order1]CRITERIA1"/>
      <sheetName val=" ACE\Purchase Order1]ConfigMode"/>
      <sheetName val=" ACE\Purchase Order1]ResourceMo"/>
      <sheetName val=" ACE\Purchase Order1]ＦＣ～FT"/>
      <sheetName val=" ACE\Purchase Order1]New DYNA"/>
      <sheetName val=" ACE\Purchase Order1]CRITERIA2"/>
      <sheetName val=" ACE\Purchase Order1]PRODUCT MI"/>
      <sheetName val=" ACE\Purchase Order1]BOM 043L,3"/>
      <sheetName val=" ACE\Purchase Order1]DailyInput"/>
      <sheetName val=" ACE\Purchase Order1] ACE\Purch"/>
      <sheetName val="10150001"/>
      <sheetName val="ACTABLE"/>
      <sheetName val="COMMON"/>
      <sheetName val="งบการเงิน"/>
      <sheetName val="Parameters"/>
      <sheetName val="WConso YE19"/>
      <sheetName val="PT"/>
      <sheetName val="200-110"/>
    </sheetNames>
    <sheetDataSet>
      <sheetData sheetId="0" refreshError="1"/>
      <sheetData sheetId="1" refreshError="1">
        <row r="23">
          <cell r="F23" t="str">
            <v>State</v>
          </cell>
        </row>
        <row r="24">
          <cell r="F24">
            <v>0.05</v>
          </cell>
        </row>
        <row r="25">
          <cell r="E25" t="b">
            <v>1</v>
          </cell>
        </row>
      </sheetData>
      <sheetData sheetId="2" refreshError="1">
        <row r="23">
          <cell r="F23" t="str">
            <v>State</v>
          </cell>
        </row>
        <row r="40">
          <cell r="E40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>
        <row r="23">
          <cell r="F23" t="str">
            <v>State</v>
          </cell>
        </row>
      </sheetData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>
        <row r="23">
          <cell r="F23" t="str">
            <v>State</v>
          </cell>
        </row>
      </sheetData>
      <sheetData sheetId="178">
        <row r="23">
          <cell r="F23" t="str">
            <v>State</v>
          </cell>
        </row>
      </sheetData>
      <sheetData sheetId="179">
        <row r="23">
          <cell r="F23" t="str">
            <v>State</v>
          </cell>
        </row>
      </sheetData>
      <sheetData sheetId="180">
        <row r="23">
          <cell r="F23" t="str">
            <v>State</v>
          </cell>
        </row>
      </sheetData>
      <sheetData sheetId="181">
        <row r="23">
          <cell r="F23" t="str">
            <v>State</v>
          </cell>
        </row>
      </sheetData>
      <sheetData sheetId="182">
        <row r="23">
          <cell r="F23" t="str">
            <v>State</v>
          </cell>
        </row>
      </sheetData>
      <sheetData sheetId="183">
        <row r="23">
          <cell r="F23" t="str">
            <v>State</v>
          </cell>
        </row>
      </sheetData>
      <sheetData sheetId="184">
        <row r="23">
          <cell r="F23" t="str">
            <v>State</v>
          </cell>
        </row>
      </sheetData>
      <sheetData sheetId="185">
        <row r="23">
          <cell r="F23" t="str">
            <v>State</v>
          </cell>
        </row>
      </sheetData>
      <sheetData sheetId="186">
        <row r="23">
          <cell r="F23" t="str">
            <v>State</v>
          </cell>
        </row>
      </sheetData>
      <sheetData sheetId="187">
        <row r="23">
          <cell r="F23" t="str">
            <v>State</v>
          </cell>
        </row>
      </sheetData>
      <sheetData sheetId="188">
        <row r="23">
          <cell r="F23" t="str">
            <v>State</v>
          </cell>
        </row>
      </sheetData>
      <sheetData sheetId="189">
        <row r="23">
          <cell r="F23" t="str">
            <v>State</v>
          </cell>
        </row>
      </sheetData>
      <sheetData sheetId="190">
        <row r="23">
          <cell r="F23" t="str">
            <v>State</v>
          </cell>
        </row>
      </sheetData>
      <sheetData sheetId="191">
        <row r="23">
          <cell r="F23" t="str">
            <v>State</v>
          </cell>
        </row>
      </sheetData>
      <sheetData sheetId="192">
        <row r="23">
          <cell r="F23" t="str">
            <v>State</v>
          </cell>
        </row>
      </sheetData>
      <sheetData sheetId="193">
        <row r="23">
          <cell r="F23">
            <v>0</v>
          </cell>
        </row>
      </sheetData>
      <sheetData sheetId="194">
        <row r="23">
          <cell r="F23" t="str">
            <v>State</v>
          </cell>
        </row>
      </sheetData>
      <sheetData sheetId="195">
        <row r="23">
          <cell r="F23" t="str">
            <v>State</v>
          </cell>
        </row>
      </sheetData>
      <sheetData sheetId="196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>
        <row r="23">
          <cell r="F23" t="str">
            <v>State</v>
          </cell>
        </row>
      </sheetData>
      <sheetData sheetId="412">
        <row r="23">
          <cell r="F23" t="str">
            <v>State</v>
          </cell>
        </row>
      </sheetData>
      <sheetData sheetId="413">
        <row r="23">
          <cell r="F23" t="str">
            <v>State</v>
          </cell>
        </row>
      </sheetData>
      <sheetData sheetId="414">
        <row r="23">
          <cell r="F23" t="str">
            <v>State</v>
          </cell>
        </row>
      </sheetData>
      <sheetData sheetId="415">
        <row r="23">
          <cell r="F23" t="str">
            <v>State</v>
          </cell>
        </row>
      </sheetData>
      <sheetData sheetId="416">
        <row r="23">
          <cell r="F23" t="str">
            <v>State</v>
          </cell>
        </row>
      </sheetData>
      <sheetData sheetId="417">
        <row r="23">
          <cell r="F23" t="str">
            <v>State</v>
          </cell>
        </row>
      </sheetData>
      <sheetData sheetId="418">
        <row r="23">
          <cell r="F23" t="str">
            <v>State</v>
          </cell>
        </row>
      </sheetData>
      <sheetData sheetId="419">
        <row r="23">
          <cell r="F23" t="str">
            <v>State</v>
          </cell>
        </row>
      </sheetData>
      <sheetData sheetId="420">
        <row r="23">
          <cell r="F23" t="str">
            <v>State</v>
          </cell>
        </row>
      </sheetData>
      <sheetData sheetId="421">
        <row r="23">
          <cell r="F23" t="str">
            <v>State</v>
          </cell>
        </row>
      </sheetData>
      <sheetData sheetId="422">
        <row r="23">
          <cell r="F23" t="str">
            <v>State</v>
          </cell>
        </row>
      </sheetData>
      <sheetData sheetId="423">
        <row r="23">
          <cell r="F23" t="str">
            <v>State</v>
          </cell>
        </row>
      </sheetData>
      <sheetData sheetId="424"/>
      <sheetData sheetId="425"/>
      <sheetData sheetId="426">
        <row r="23">
          <cell r="F23" t="str">
            <v>State</v>
          </cell>
        </row>
      </sheetData>
      <sheetData sheetId="427">
        <row r="23">
          <cell r="F23" t="str">
            <v>State</v>
          </cell>
        </row>
      </sheetData>
      <sheetData sheetId="428">
        <row r="23">
          <cell r="F23" t="str">
            <v>State</v>
          </cell>
        </row>
      </sheetData>
      <sheetData sheetId="429">
        <row r="23">
          <cell r="F23" t="str">
            <v>State</v>
          </cell>
        </row>
      </sheetData>
      <sheetData sheetId="430">
        <row r="23">
          <cell r="F23" t="str">
            <v>State</v>
          </cell>
        </row>
      </sheetData>
      <sheetData sheetId="431"/>
      <sheetData sheetId="432">
        <row r="23">
          <cell r="F23" t="str">
            <v>State</v>
          </cell>
        </row>
      </sheetData>
      <sheetData sheetId="433">
        <row r="23">
          <cell r="F23" t="str">
            <v>State</v>
          </cell>
        </row>
      </sheetData>
      <sheetData sheetId="434">
        <row r="23">
          <cell r="F23" t="str">
            <v>State</v>
          </cell>
        </row>
      </sheetData>
      <sheetData sheetId="435">
        <row r="23">
          <cell r="F23" t="str">
            <v>State</v>
          </cell>
        </row>
      </sheetData>
      <sheetData sheetId="436"/>
      <sheetData sheetId="437">
        <row r="23">
          <cell r="F23" t="str">
            <v>State</v>
          </cell>
        </row>
      </sheetData>
      <sheetData sheetId="438">
        <row r="23">
          <cell r="F23" t="str">
            <v>State</v>
          </cell>
        </row>
      </sheetData>
      <sheetData sheetId="439">
        <row r="23">
          <cell r="F23" t="str">
            <v>State</v>
          </cell>
        </row>
      </sheetData>
      <sheetData sheetId="440">
        <row r="23">
          <cell r="F23" t="str">
            <v>State</v>
          </cell>
        </row>
      </sheetData>
      <sheetData sheetId="441">
        <row r="23">
          <cell r="F23" t="str">
            <v>State</v>
          </cell>
        </row>
      </sheetData>
      <sheetData sheetId="442" refreshError="1"/>
      <sheetData sheetId="443"/>
      <sheetData sheetId="444">
        <row r="23">
          <cell r="F23" t="str">
            <v>บริษัท มิลเลนเนียม ออโต้ จำกัด</v>
          </cell>
        </row>
      </sheetData>
      <sheetData sheetId="445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>
        <row r="23">
          <cell r="F23" t="str">
            <v>State</v>
          </cell>
        </row>
      </sheetData>
      <sheetData sheetId="490" refreshError="1"/>
      <sheetData sheetId="491" refreshError="1"/>
      <sheetData sheetId="492" refreshError="1"/>
      <sheetData sheetId="493">
        <row r="23">
          <cell r="F23" t="str">
            <v>State</v>
          </cell>
        </row>
      </sheetData>
      <sheetData sheetId="494" refreshError="1"/>
      <sheetData sheetId="495" refreshError="1"/>
      <sheetData sheetId="496" refreshError="1"/>
      <sheetData sheetId="497" refreshError="1"/>
      <sheetData sheetId="498">
        <row r="23">
          <cell r="F23" t="str">
            <v>State</v>
          </cell>
        </row>
      </sheetData>
      <sheetData sheetId="499">
        <row r="23">
          <cell r="F23" t="str">
            <v>State</v>
          </cell>
        </row>
      </sheetData>
      <sheetData sheetId="500">
        <row r="23">
          <cell r="F23" t="str">
            <v>State</v>
          </cell>
        </row>
      </sheetData>
      <sheetData sheetId="501">
        <row r="23">
          <cell r="F23" t="str">
            <v>State</v>
          </cell>
        </row>
      </sheetData>
      <sheetData sheetId="502">
        <row r="23">
          <cell r="F23" t="str">
            <v>State</v>
          </cell>
        </row>
      </sheetData>
      <sheetData sheetId="503">
        <row r="23">
          <cell r="F23" t="str">
            <v>State</v>
          </cell>
        </row>
      </sheetData>
      <sheetData sheetId="504">
        <row r="23">
          <cell r="F23" t="str">
            <v>State</v>
          </cell>
        </row>
      </sheetData>
      <sheetData sheetId="505">
        <row r="23">
          <cell r="F23" t="str">
            <v>State</v>
          </cell>
        </row>
      </sheetData>
      <sheetData sheetId="506">
        <row r="23">
          <cell r="F23" t="str">
            <v>State</v>
          </cell>
        </row>
      </sheetData>
      <sheetData sheetId="507">
        <row r="23">
          <cell r="F23" t="str">
            <v>State</v>
          </cell>
        </row>
      </sheetData>
      <sheetData sheetId="508">
        <row r="23">
          <cell r="F23" t="str">
            <v>State</v>
          </cell>
        </row>
      </sheetData>
      <sheetData sheetId="509">
        <row r="23">
          <cell r="F23" t="str">
            <v>State</v>
          </cell>
        </row>
      </sheetData>
      <sheetData sheetId="510">
        <row r="23">
          <cell r="F23" t="str">
            <v>State</v>
          </cell>
        </row>
      </sheetData>
      <sheetData sheetId="511">
        <row r="23">
          <cell r="F23" t="str">
            <v>State</v>
          </cell>
        </row>
      </sheetData>
      <sheetData sheetId="512">
        <row r="23">
          <cell r="F23" t="str">
            <v>State</v>
          </cell>
        </row>
      </sheetData>
      <sheetData sheetId="513">
        <row r="23">
          <cell r="F23" t="str">
            <v>State</v>
          </cell>
        </row>
      </sheetData>
      <sheetData sheetId="514">
        <row r="23">
          <cell r="F23" t="str">
            <v>State</v>
          </cell>
        </row>
      </sheetData>
      <sheetData sheetId="515">
        <row r="23">
          <cell r="F23" t="str">
            <v>State</v>
          </cell>
        </row>
      </sheetData>
      <sheetData sheetId="516">
        <row r="23">
          <cell r="F23" t="str">
            <v>State</v>
          </cell>
        </row>
      </sheetData>
      <sheetData sheetId="517">
        <row r="23">
          <cell r="F23" t="str">
            <v>State</v>
          </cell>
        </row>
      </sheetData>
      <sheetData sheetId="518">
        <row r="23">
          <cell r="F23" t="str">
            <v>State</v>
          </cell>
        </row>
      </sheetData>
      <sheetData sheetId="519">
        <row r="23">
          <cell r="F23" t="str">
            <v>State</v>
          </cell>
        </row>
      </sheetData>
      <sheetData sheetId="520">
        <row r="23">
          <cell r="F23" t="str">
            <v>State</v>
          </cell>
        </row>
      </sheetData>
      <sheetData sheetId="521">
        <row r="23">
          <cell r="F23" t="str">
            <v>State</v>
          </cell>
        </row>
      </sheetData>
      <sheetData sheetId="522">
        <row r="23">
          <cell r="F23" t="str">
            <v>State</v>
          </cell>
        </row>
      </sheetData>
      <sheetData sheetId="523">
        <row r="23">
          <cell r="F23" t="str">
            <v>State</v>
          </cell>
        </row>
      </sheetData>
      <sheetData sheetId="524">
        <row r="23">
          <cell r="F23" t="str">
            <v>State</v>
          </cell>
        </row>
      </sheetData>
      <sheetData sheetId="525">
        <row r="23">
          <cell r="F23" t="str">
            <v>State</v>
          </cell>
        </row>
      </sheetData>
      <sheetData sheetId="526">
        <row r="23">
          <cell r="F23" t="str">
            <v>State</v>
          </cell>
        </row>
      </sheetData>
      <sheetData sheetId="527">
        <row r="23">
          <cell r="F23" t="str">
            <v>State</v>
          </cell>
        </row>
      </sheetData>
      <sheetData sheetId="528">
        <row r="23">
          <cell r="F23" t="str">
            <v>State</v>
          </cell>
        </row>
      </sheetData>
      <sheetData sheetId="529">
        <row r="23">
          <cell r="F23" t="str">
            <v>State</v>
          </cell>
        </row>
      </sheetData>
      <sheetData sheetId="530">
        <row r="23">
          <cell r="F23" t="str">
            <v>State</v>
          </cell>
        </row>
      </sheetData>
      <sheetData sheetId="531">
        <row r="23">
          <cell r="F23" t="str">
            <v>State</v>
          </cell>
        </row>
      </sheetData>
      <sheetData sheetId="532">
        <row r="23">
          <cell r="F23" t="str">
            <v>State</v>
          </cell>
        </row>
      </sheetData>
      <sheetData sheetId="533">
        <row r="23">
          <cell r="F23" t="str">
            <v>State</v>
          </cell>
        </row>
      </sheetData>
      <sheetData sheetId="534">
        <row r="23">
          <cell r="F23" t="str">
            <v>State</v>
          </cell>
        </row>
      </sheetData>
      <sheetData sheetId="535">
        <row r="23">
          <cell r="F23" t="str">
            <v>State</v>
          </cell>
        </row>
      </sheetData>
      <sheetData sheetId="536">
        <row r="23">
          <cell r="F23" t="str">
            <v>State</v>
          </cell>
        </row>
      </sheetData>
      <sheetData sheetId="537">
        <row r="23">
          <cell r="F23" t="str">
            <v>State</v>
          </cell>
        </row>
      </sheetData>
      <sheetData sheetId="538">
        <row r="23">
          <cell r="F23" t="str">
            <v>State</v>
          </cell>
        </row>
      </sheetData>
      <sheetData sheetId="539">
        <row r="23">
          <cell r="F23" t="str">
            <v>State</v>
          </cell>
        </row>
      </sheetData>
      <sheetData sheetId="540">
        <row r="23">
          <cell r="F23" t="str">
            <v>State</v>
          </cell>
        </row>
      </sheetData>
      <sheetData sheetId="541">
        <row r="23">
          <cell r="F23" t="str">
            <v>State</v>
          </cell>
        </row>
      </sheetData>
      <sheetData sheetId="542">
        <row r="23">
          <cell r="F23" t="str">
            <v>State</v>
          </cell>
        </row>
      </sheetData>
      <sheetData sheetId="543">
        <row r="23">
          <cell r="F23" t="str">
            <v>State</v>
          </cell>
        </row>
      </sheetData>
      <sheetData sheetId="544">
        <row r="23">
          <cell r="F23" t="str">
            <v>State</v>
          </cell>
        </row>
      </sheetData>
      <sheetData sheetId="545">
        <row r="23">
          <cell r="F23" t="str">
            <v>State</v>
          </cell>
        </row>
      </sheetData>
      <sheetData sheetId="546">
        <row r="23">
          <cell r="F23" t="str">
            <v>State</v>
          </cell>
        </row>
      </sheetData>
      <sheetData sheetId="547">
        <row r="23">
          <cell r="F23" t="str">
            <v>State</v>
          </cell>
        </row>
      </sheetData>
      <sheetData sheetId="548">
        <row r="23">
          <cell r="F23" t="str">
            <v>State</v>
          </cell>
        </row>
      </sheetData>
      <sheetData sheetId="549">
        <row r="23">
          <cell r="F23" t="str">
            <v>State</v>
          </cell>
        </row>
      </sheetData>
      <sheetData sheetId="550">
        <row r="23">
          <cell r="F23" t="str">
            <v>State</v>
          </cell>
        </row>
      </sheetData>
      <sheetData sheetId="551">
        <row r="23">
          <cell r="F23" t="str">
            <v>State</v>
          </cell>
        </row>
      </sheetData>
      <sheetData sheetId="552">
        <row r="23">
          <cell r="F23" t="str">
            <v>State</v>
          </cell>
        </row>
      </sheetData>
      <sheetData sheetId="553">
        <row r="23">
          <cell r="F23" t="str">
            <v>State</v>
          </cell>
        </row>
      </sheetData>
      <sheetData sheetId="554">
        <row r="23">
          <cell r="F23" t="str">
            <v>State</v>
          </cell>
        </row>
      </sheetData>
      <sheetData sheetId="555">
        <row r="23">
          <cell r="F23" t="str">
            <v>State</v>
          </cell>
        </row>
      </sheetData>
      <sheetData sheetId="556">
        <row r="23">
          <cell r="F23" t="str">
            <v>State</v>
          </cell>
        </row>
      </sheetData>
      <sheetData sheetId="557">
        <row r="23">
          <cell r="F23" t="str">
            <v>State</v>
          </cell>
        </row>
      </sheetData>
      <sheetData sheetId="558">
        <row r="23">
          <cell r="F23" t="str">
            <v>State</v>
          </cell>
        </row>
      </sheetData>
      <sheetData sheetId="559">
        <row r="23">
          <cell r="F23" t="str">
            <v>State</v>
          </cell>
        </row>
      </sheetData>
      <sheetData sheetId="560">
        <row r="23">
          <cell r="F23" t="str">
            <v>State</v>
          </cell>
        </row>
      </sheetData>
      <sheetData sheetId="561">
        <row r="23">
          <cell r="F23" t="str">
            <v>State</v>
          </cell>
        </row>
      </sheetData>
      <sheetData sheetId="562">
        <row r="23">
          <cell r="F23" t="str">
            <v>State</v>
          </cell>
        </row>
      </sheetData>
      <sheetData sheetId="563">
        <row r="23">
          <cell r="F23" t="str">
            <v>State</v>
          </cell>
        </row>
      </sheetData>
      <sheetData sheetId="564">
        <row r="23">
          <cell r="F23" t="str">
            <v>State</v>
          </cell>
        </row>
      </sheetData>
      <sheetData sheetId="565">
        <row r="23">
          <cell r="F23" t="str">
            <v>State</v>
          </cell>
        </row>
      </sheetData>
      <sheetData sheetId="566">
        <row r="23">
          <cell r="F23" t="str">
            <v>State</v>
          </cell>
        </row>
      </sheetData>
      <sheetData sheetId="567">
        <row r="23">
          <cell r="F23" t="str">
            <v>State</v>
          </cell>
        </row>
      </sheetData>
      <sheetData sheetId="568">
        <row r="23">
          <cell r="F23" t="str">
            <v>State</v>
          </cell>
        </row>
      </sheetData>
      <sheetData sheetId="569">
        <row r="23">
          <cell r="F23" t="str">
            <v>State</v>
          </cell>
        </row>
      </sheetData>
      <sheetData sheetId="570">
        <row r="23">
          <cell r="F23" t="str">
            <v>State</v>
          </cell>
        </row>
      </sheetData>
      <sheetData sheetId="571">
        <row r="23">
          <cell r="F23" t="str">
            <v>State</v>
          </cell>
        </row>
      </sheetData>
      <sheetData sheetId="572">
        <row r="23">
          <cell r="F23" t="str">
            <v>State</v>
          </cell>
        </row>
      </sheetData>
      <sheetData sheetId="573">
        <row r="23">
          <cell r="F23" t="str">
            <v>State</v>
          </cell>
        </row>
      </sheetData>
      <sheetData sheetId="574">
        <row r="23">
          <cell r="F23" t="str">
            <v>State</v>
          </cell>
        </row>
      </sheetData>
      <sheetData sheetId="575">
        <row r="23">
          <cell r="F23" t="str">
            <v>State</v>
          </cell>
        </row>
      </sheetData>
      <sheetData sheetId="576">
        <row r="23">
          <cell r="F23" t="str">
            <v>State</v>
          </cell>
        </row>
      </sheetData>
      <sheetData sheetId="577">
        <row r="23">
          <cell r="F23" t="str">
            <v>State</v>
          </cell>
        </row>
      </sheetData>
      <sheetData sheetId="578">
        <row r="23">
          <cell r="F23" t="str">
            <v>State</v>
          </cell>
        </row>
      </sheetData>
      <sheetData sheetId="579">
        <row r="23">
          <cell r="F23" t="str">
            <v>State</v>
          </cell>
        </row>
      </sheetData>
      <sheetData sheetId="580">
        <row r="23">
          <cell r="F23" t="str">
            <v>State</v>
          </cell>
        </row>
      </sheetData>
      <sheetData sheetId="581">
        <row r="23">
          <cell r="F23" t="str">
            <v>State</v>
          </cell>
        </row>
      </sheetData>
      <sheetData sheetId="582">
        <row r="23">
          <cell r="F23" t="str">
            <v>State</v>
          </cell>
        </row>
      </sheetData>
      <sheetData sheetId="583">
        <row r="23">
          <cell r="F23" t="str">
            <v>State</v>
          </cell>
        </row>
      </sheetData>
      <sheetData sheetId="584">
        <row r="23">
          <cell r="F23" t="str">
            <v>State</v>
          </cell>
        </row>
      </sheetData>
      <sheetData sheetId="585">
        <row r="23">
          <cell r="F23" t="str">
            <v>State</v>
          </cell>
        </row>
      </sheetData>
      <sheetData sheetId="586">
        <row r="23">
          <cell r="F23" t="str">
            <v>State</v>
          </cell>
        </row>
      </sheetData>
      <sheetData sheetId="587">
        <row r="23">
          <cell r="F23" t="str">
            <v>State</v>
          </cell>
        </row>
      </sheetData>
      <sheetData sheetId="588">
        <row r="23">
          <cell r="F23" t="str">
            <v>State</v>
          </cell>
        </row>
      </sheetData>
      <sheetData sheetId="589">
        <row r="23">
          <cell r="F23" t="str">
            <v>State</v>
          </cell>
        </row>
      </sheetData>
      <sheetData sheetId="590">
        <row r="23">
          <cell r="F23" t="str">
            <v>State</v>
          </cell>
        </row>
      </sheetData>
      <sheetData sheetId="591">
        <row r="23">
          <cell r="F23" t="str">
            <v>State</v>
          </cell>
        </row>
      </sheetData>
      <sheetData sheetId="592">
        <row r="23">
          <cell r="F23" t="str">
            <v>State</v>
          </cell>
        </row>
      </sheetData>
      <sheetData sheetId="593">
        <row r="23">
          <cell r="F23" t="str">
            <v>State</v>
          </cell>
        </row>
      </sheetData>
      <sheetData sheetId="594">
        <row r="23">
          <cell r="F23" t="str">
            <v>State</v>
          </cell>
        </row>
      </sheetData>
      <sheetData sheetId="595">
        <row r="23">
          <cell r="F23" t="str">
            <v>State</v>
          </cell>
        </row>
      </sheetData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>
        <row r="23">
          <cell r="F23" t="str">
            <v>State</v>
          </cell>
        </row>
      </sheetData>
      <sheetData sheetId="619">
        <row r="23">
          <cell r="F23" t="str">
            <v>State</v>
          </cell>
        </row>
      </sheetData>
      <sheetData sheetId="620">
        <row r="23">
          <cell r="F23" t="str">
            <v>State</v>
          </cell>
        </row>
      </sheetData>
      <sheetData sheetId="621">
        <row r="23">
          <cell r="F23" t="str">
            <v>State</v>
          </cell>
        </row>
      </sheetData>
      <sheetData sheetId="622">
        <row r="23">
          <cell r="F23" t="str">
            <v>State</v>
          </cell>
        </row>
      </sheetData>
      <sheetData sheetId="623">
        <row r="23">
          <cell r="F23" t="str">
            <v>State</v>
          </cell>
        </row>
      </sheetData>
      <sheetData sheetId="624">
        <row r="23">
          <cell r="F23" t="str">
            <v>State</v>
          </cell>
        </row>
      </sheetData>
      <sheetData sheetId="625">
        <row r="23">
          <cell r="F23" t="str">
            <v>State</v>
          </cell>
        </row>
      </sheetData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/>
      <sheetData sheetId="638"/>
      <sheetData sheetId="639">
        <row r="23">
          <cell r="F23" t="str">
            <v>EB3B 3600 NJ3JPP</v>
          </cell>
        </row>
      </sheetData>
      <sheetData sheetId="640">
        <row r="40">
          <cell r="E40">
            <v>0</v>
          </cell>
        </row>
      </sheetData>
      <sheetData sheetId="641"/>
      <sheetData sheetId="642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ELEC45-01"/>
    </sheetNames>
    <sheetDataSet>
      <sheetData sheetId="0">
        <row r="1">
          <cell r="F1">
            <v>36525</v>
          </cell>
        </row>
      </sheetData>
      <sheetData sheetId="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K-5"/>
      <sheetName val="BUILD95"/>
      <sheetName val="Asset 31-12-47"/>
      <sheetName val="노무비"/>
      <sheetName val="ค่าวัสดุ"/>
      <sheetName val="เงินกู้ธนชาติ"/>
      <sheetName val="เงินกู้ MGC"/>
      <sheetName val="packing"/>
    </sheetNames>
    <sheetDataSet>
      <sheetData sheetId="0">
        <row r="1">
          <cell r="F1">
            <v>36525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ตั๋วเงินรับ"/>
      <sheetName val="Trial Balance"/>
      <sheetName val="Loan Data"/>
      <sheetName val="K-5"/>
      <sheetName val="ADJ - RATE"/>
      <sheetName val="database"/>
      <sheetName val="BMCT2003"/>
      <sheetName val="Allocate96-98"/>
      <sheetName val="ค่าวัสดุ"/>
      <sheetName val="K-5 YE"/>
      <sheetName val="Asset 31-12-47"/>
      <sheetName val="BUILD95"/>
      <sheetName val="CUSTOMER"/>
      <sheetName val="Invoice"/>
      <sheetName val="CODE"/>
      <sheetName val="Purchase Order"/>
      <sheetName val="Customize Your Purchase Order"/>
      <sheetName val="Customize Your Invoice"/>
      <sheetName val=" IB-PL-00-01 SUMMARY"/>
      <sheetName val="?????????????"/>
      <sheetName val="??????? MGC"/>
      <sheetName val="data"/>
      <sheetName val="เงินกู้_MGC"/>
      <sheetName val="Trial_Balance"/>
      <sheetName val="ADJ_-_RATE"/>
      <sheetName val="Loan_Data"/>
      <sheetName val="เงินกู้_MGC1"/>
      <sheetName val="Trial_Balance1"/>
      <sheetName val="ADJ_-_RATE1"/>
      <sheetName val="Loan_Data1"/>
      <sheetName val="N-4 Patent right"/>
      <sheetName val="TrialBalance Q3-2002"/>
      <sheetName val="Sheet1"/>
      <sheetName val="PA"/>
      <sheetName val="เงินกู้_MGC2"/>
      <sheetName val="ADJ_-_RATE2"/>
      <sheetName val="Trial_Balance2"/>
      <sheetName val="Loan_Data2"/>
      <sheetName val="K-5_YE"/>
      <sheetName val="Asset_31-12-47"/>
      <sheetName val="Purchase_Order"/>
      <sheetName val="Customize_Your_Purchase_Order"/>
      <sheetName val="Customize_Your_Invoice"/>
      <sheetName val="_IB-PL-00-01_SUMMARY"/>
      <sheetName val="???????_MGC"/>
      <sheetName val="TrialBalance_Q3-2002"/>
      <sheetName val="เงินกู้_MGC3"/>
      <sheetName val="ADJ_-_RATE3"/>
      <sheetName val="Trial_Balance3"/>
      <sheetName val="Loan_Data3"/>
      <sheetName val="K-5_YE1"/>
      <sheetName val="Asset_31-12-471"/>
      <sheetName val="Purchase_Order1"/>
      <sheetName val="Customize_Your_Purchase_Order1"/>
      <sheetName val="Customize_Your_Invoice1"/>
      <sheetName val="_IB-PL-00-01_SUMMARY1"/>
      <sheetName val="???????_MGC1"/>
      <sheetName val="TrialBalance_Q3-20021"/>
      <sheetName val="Parameters"/>
      <sheetName val="Database_PL"/>
      <sheetName val="Submit"/>
      <sheetName val="ADJ_-_RATE6"/>
      <sheetName val="Detail"/>
      <sheetName val="NL+Lcombine"/>
      <sheetName val="M-1-1"/>
      <sheetName val="ชื่อหุ้น"/>
      <sheetName val="B&amp;S 1999"/>
      <sheetName val="detail(sum)"/>
      <sheetName val="AP Interco."/>
      <sheetName val="Details for Keppel Sin"/>
      <sheetName val="Details for tri"/>
      <sheetName val="MajorAP"/>
      <sheetName val="Q1'04"/>
      <sheetName val="Q2'04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FX rates"/>
      <sheetName val="table"/>
      <sheetName val="LS매입채무"/>
      <sheetName val="외상매입금명세"/>
      <sheetName val="지급어음명세"/>
      <sheetName val="Standing Data"/>
      <sheetName val="Asset &amp; Liability"/>
      <sheetName val="Net asset value"/>
      <sheetName val="_x0000_"/>
      <sheetName val="2002"/>
      <sheetName val="PM-TE"/>
      <sheetName val=""/>
      <sheetName val="Register_Local"/>
      <sheetName val="112200-Y08"/>
      <sheetName val="PHSB-GL-TB"/>
      <sheetName val="Diffusion"/>
      <sheetName val="P&amp;L_Conso"/>
      <sheetName val="P&amp;L_Express"/>
      <sheetName val="P&amp;L_Hyper"/>
      <sheetName val="P&amp;L_Super"/>
      <sheetName val="P&amp;L_Value"/>
      <sheetName val="Other"/>
      <sheetName val="Control"/>
      <sheetName val="Record CR"/>
      <sheetName val="DATE CELL &amp; Unassigned-1"/>
      <sheetName val="ELEC45-01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._x0000_9_x0000_D_x0000_O_x0000_Z_x0000_e_x0000_p_x0000_{_x0000__x0000__x000a_"/>
      <sheetName val="MENU"/>
      <sheetName val="ADJ_-_RATE5"/>
      <sheetName val="เงินกู้MGC"/>
      <sheetName val="Variables"/>
      <sheetName val="Date"/>
      <sheetName val="10-cut"/>
      <sheetName val="10-1 Media"/>
      <sheetName val="เงินกู้_MGC4"/>
      <sheetName val="ADJ_-_RATE4"/>
      <sheetName val="Trial_Balance4"/>
      <sheetName val="Loan_Data4"/>
      <sheetName val="K-5_YE2"/>
      <sheetName val="Asset_31-12-472"/>
      <sheetName val="Purchase_Order2"/>
      <sheetName val="Customize_Your_Purchase_Order2"/>
      <sheetName val="Customize_Your_Invoice2"/>
      <sheetName val="_IB-PL-00-01_SUMMARY2"/>
      <sheetName val="???????_MGC2"/>
      <sheetName val="TrialBalance_Q3-20022"/>
      <sheetName val="N-4_Patent_right"/>
      <sheetName val="rough_work"/>
      <sheetName val="Data2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4">
          <cell r="B4">
            <v>8500000</v>
          </cell>
        </row>
      </sheetData>
      <sheetData sheetId="25" refreshError="1"/>
      <sheetData sheetId="26" refreshError="1"/>
      <sheetData sheetId="27" refreshError="1"/>
      <sheetData sheetId="28">
        <row r="4">
          <cell r="B4">
            <v>8500000</v>
          </cell>
        </row>
      </sheetData>
      <sheetData sheetId="29">
        <row r="4">
          <cell r="B4">
            <v>8500000</v>
          </cell>
        </row>
      </sheetData>
      <sheetData sheetId="30">
        <row r="4">
          <cell r="B4">
            <v>8500000</v>
          </cell>
        </row>
      </sheetData>
      <sheetData sheetId="31">
        <row r="4">
          <cell r="B4">
            <v>8500000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>
        <row r="4">
          <cell r="B4">
            <v>8500000</v>
          </cell>
        </row>
      </sheetData>
      <sheetData sheetId="37">
        <row r="4">
          <cell r="B4">
            <v>8500000</v>
          </cell>
        </row>
      </sheetData>
      <sheetData sheetId="38"/>
      <sheetData sheetId="39"/>
      <sheetData sheetId="40">
        <row r="4">
          <cell r="B4">
            <v>8500000</v>
          </cell>
        </row>
      </sheetData>
      <sheetData sheetId="41">
        <row r="4">
          <cell r="B4">
            <v>8500000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4">
          <cell r="B4">
            <v>8500000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เงินกู้ธนชาติ"/>
      <sheetName val="เงินกู้ MGC"/>
      <sheetName val="N-4 Patent right"/>
      <sheetName val="Newspaper"/>
      <sheetName val="AdFIF"/>
      <sheetName val="K-5"/>
      <sheetName val="Allocate96-98"/>
      <sheetName val="Invoice"/>
      <sheetName val="Customize Your Invoice"/>
      <sheetName val="เงินกู้_MGC"/>
      <sheetName val="N-4_Patent_right"/>
    </sheetNames>
    <sheetDataSet>
      <sheetData sheetId="0">
        <row r="1">
          <cell r="F1">
            <v>36525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2005 LOCATION as at 15MAR200"/>
      <sheetName val="data"/>
      <sheetName val="desc"/>
      <sheetName val="ADMIN52..."/>
      <sheetName val="type"/>
      <sheetName val="Pivot"/>
      <sheetName val="ตั๋วเงินรับ"/>
      <sheetName val="Soi 08"/>
    </sheetNames>
    <sheetDataSet>
      <sheetData sheetId="0"/>
      <sheetData sheetId="1"/>
      <sheetData sheetId="2">
        <row r="1">
          <cell r="A1" t="str">
            <v>รหัสบัญชี</v>
          </cell>
          <cell r="B1" t="str">
            <v>ชื่อบัญชี</v>
          </cell>
          <cell r="C1" t="str">
            <v>Desc</v>
          </cell>
        </row>
        <row r="2">
          <cell r="A2">
            <v>1111001</v>
          </cell>
          <cell r="B2" t="str">
            <v>เงินสด</v>
          </cell>
          <cell r="C2" t="str">
            <v>Cash</v>
          </cell>
        </row>
        <row r="3">
          <cell r="A3">
            <v>1111002</v>
          </cell>
          <cell r="B3" t="str">
            <v>เงินสดย่อย</v>
          </cell>
          <cell r="C3" t="str">
            <v>Cash</v>
          </cell>
        </row>
        <row r="4">
          <cell r="A4">
            <v>1111003</v>
          </cell>
          <cell r="B4" t="str">
            <v>บัญชีพักบัตรเครดิต</v>
          </cell>
          <cell r="C4" t="str">
            <v>Cash</v>
          </cell>
        </row>
        <row r="5">
          <cell r="A5">
            <v>1111004</v>
          </cell>
          <cell r="B5" t="str">
            <v>เช็คระหว่างทาง</v>
          </cell>
          <cell r="C5" t="str">
            <v>Cash</v>
          </cell>
        </row>
        <row r="6">
          <cell r="A6">
            <v>1111005</v>
          </cell>
          <cell r="B6" t="str">
            <v>เงินสดมัดจำจากคนไข้</v>
          </cell>
          <cell r="C6" t="str">
            <v>Cash</v>
          </cell>
        </row>
        <row r="7">
          <cell r="A7">
            <v>1111006</v>
          </cell>
          <cell r="B7" t="str">
            <v>บัญชีพักบัตรเครดิตมัดจำจากคนไข้</v>
          </cell>
          <cell r="C7" t="str">
            <v>Cash</v>
          </cell>
        </row>
        <row r="8">
          <cell r="A8">
            <v>1111007</v>
          </cell>
          <cell r="B8" t="str">
            <v>เช็คระหว่างทางมัดจำจากคนไข้</v>
          </cell>
          <cell r="C8" t="str">
            <v>Cash</v>
          </cell>
        </row>
        <row r="9">
          <cell r="A9">
            <v>1111008</v>
          </cell>
          <cell r="B9" t="str">
            <v>บัญชีพักคูปอง</v>
          </cell>
          <cell r="C9" t="str">
            <v>Cash</v>
          </cell>
        </row>
        <row r="10">
          <cell r="A10">
            <v>1112101</v>
          </cell>
          <cell r="B10" t="str">
            <v>ออมทรัพย์-ธ.กรุงเทพ ลาดพร้าว</v>
          </cell>
          <cell r="C10" t="str">
            <v>Cash</v>
          </cell>
        </row>
        <row r="11">
          <cell r="A11">
            <v>1112102</v>
          </cell>
          <cell r="B11" t="str">
            <v>ออมทรัพย์-ธ.กสิกรไทย ลาดพร้าว</v>
          </cell>
          <cell r="C11" t="str">
            <v>Cash</v>
          </cell>
        </row>
        <row r="12">
          <cell r="A12">
            <v>1112103</v>
          </cell>
          <cell r="B12" t="str">
            <v>ออมทรัพย์-ธ.กรุงไทย ศรีนครินทร์</v>
          </cell>
          <cell r="C12" t="str">
            <v>Cash</v>
          </cell>
        </row>
        <row r="13">
          <cell r="A13">
            <v>1112104</v>
          </cell>
          <cell r="B13" t="str">
            <v>ออมทรัพย์-ธ.ไทยพาณิชย์ ลาดพร้าว</v>
          </cell>
          <cell r="C13" t="str">
            <v>Cash</v>
          </cell>
        </row>
        <row r="14">
          <cell r="A14">
            <v>1112105</v>
          </cell>
          <cell r="B14" t="str">
            <v>ออมทรัพย์-ธ.กรุงไทย-ศรีนครินทร์ (cash control)</v>
          </cell>
          <cell r="C14" t="str">
            <v>Cash</v>
          </cell>
        </row>
        <row r="15">
          <cell r="A15">
            <v>1112106</v>
          </cell>
          <cell r="B15" t="str">
            <v>ออมทรัพย์-ธ.กรุงไทย ศรีนครินทร์ (reserve)</v>
          </cell>
          <cell r="C15" t="str">
            <v>Cash</v>
          </cell>
        </row>
        <row r="16">
          <cell r="A16">
            <v>1112107</v>
          </cell>
          <cell r="B16" t="str">
            <v>ออมทรัพย์-ธนาคารเพื่อการเกษตรและสหกรณ์การเกษตร</v>
          </cell>
          <cell r="C16" t="str">
            <v>Cash</v>
          </cell>
        </row>
        <row r="17">
          <cell r="A17">
            <v>1112108</v>
          </cell>
          <cell r="B17" t="str">
            <v>ออมทรัพย์-ธ.กรุงไทย-ศรีนครินทร์ (โครงการเทิดพระเกียรติ)</v>
          </cell>
          <cell r="C17" t="str">
            <v>Cash</v>
          </cell>
        </row>
        <row r="18">
          <cell r="A18">
            <v>1112109</v>
          </cell>
          <cell r="B18" t="str">
            <v>ออมทรัพย์-ธ.กรุงศรีอยุธยา-บางกะปิ</v>
          </cell>
          <cell r="C18" t="str">
            <v>Cash</v>
          </cell>
        </row>
        <row r="19">
          <cell r="A19">
            <v>1112110</v>
          </cell>
          <cell r="B19" t="str">
            <v>ออมทรัพย์-ธ.กรุงศรีอยุธยา-บางกะปิ (ค้ำประกัน ปกส)</v>
          </cell>
          <cell r="C19" t="str">
            <v>Cash</v>
          </cell>
        </row>
        <row r="20">
          <cell r="A20">
            <v>1112111</v>
          </cell>
          <cell r="B20" t="str">
            <v>ออมทรัพย์-ธ.ไทยพาณิชย์ ลาดพร้าว 111 (IDIS TRAINING)</v>
          </cell>
          <cell r="C20" t="str">
            <v>Cash</v>
          </cell>
        </row>
        <row r="21">
          <cell r="A21">
            <v>1112201</v>
          </cell>
          <cell r="B21" t="str">
            <v>กระแสรายวัน-ธ.กรุงไทย ศรีนครินทร์-061-6011113</v>
          </cell>
          <cell r="C21" t="str">
            <v>Cash</v>
          </cell>
        </row>
        <row r="22">
          <cell r="A22">
            <v>1112202</v>
          </cell>
          <cell r="B22" t="str">
            <v>กระแสรายวัน-ธ.กสิกรไทย ลาดพร้าว</v>
          </cell>
          <cell r="C22" t="str">
            <v>Cash</v>
          </cell>
        </row>
        <row r="23">
          <cell r="A23">
            <v>1112203</v>
          </cell>
          <cell r="B23" t="str">
            <v>กระแสรายวัน-ธ.กรุงไทย ศรีนครินทร์-061-6-01500-3</v>
          </cell>
          <cell r="C23" t="str">
            <v>Cash</v>
          </cell>
        </row>
        <row r="24">
          <cell r="A24">
            <v>1112204</v>
          </cell>
          <cell r="B24" t="str">
            <v>กระแสรายวัน-ธ.ไทยพาณิชย์ ลาดพร้าว</v>
          </cell>
          <cell r="C24" t="str">
            <v>Cash</v>
          </cell>
        </row>
        <row r="25">
          <cell r="A25">
            <v>1112205</v>
          </cell>
          <cell r="B25" t="str">
            <v>กระแสรายวัน-ธ.กรุงไทย-ศรีนครินทร์ (จองซื้อหุ้น)</v>
          </cell>
          <cell r="C25" t="str">
            <v>Cash</v>
          </cell>
        </row>
        <row r="26">
          <cell r="A26">
            <v>1112206</v>
          </cell>
          <cell r="B26" t="str">
            <v>กระแสรายวัน ธ.กรุงไทย-ศรีนครินทร์ (O/D-20)</v>
          </cell>
          <cell r="C26" t="str">
            <v>Bank O/D and ST Loans</v>
          </cell>
        </row>
        <row r="27">
          <cell r="A27">
            <v>1112207</v>
          </cell>
          <cell r="B27" t="str">
            <v>กระแสรายวัน ธ.กรุงเทพ-ลาดพร้าว</v>
          </cell>
          <cell r="C27" t="str">
            <v>Cash</v>
          </cell>
        </row>
        <row r="28">
          <cell r="A28">
            <v>1112208</v>
          </cell>
          <cell r="B28" t="str">
            <v>กระแสรายวัน-ธ.กรุงไทย ศรีนครินทร์ (โครงการข้อเข่าเสื่อม)</v>
          </cell>
          <cell r="C28" t="str">
            <v>Cash</v>
          </cell>
        </row>
        <row r="29">
          <cell r="A29">
            <v>1112209</v>
          </cell>
          <cell r="B29" t="str">
            <v>กระแสรายวัน-ธ.กรุงศรีอยุธยา-บางกะปิ</v>
          </cell>
          <cell r="C29" t="str">
            <v>Cash</v>
          </cell>
        </row>
        <row r="30">
          <cell r="A30">
            <v>1112210</v>
          </cell>
          <cell r="B30" t="str">
            <v>กระแสรายวัน-ธ.ไทยพาณิชย์ ลาดพร้าว 111 (IDIS TRAINING)</v>
          </cell>
          <cell r="C30" t="str">
            <v>Cash</v>
          </cell>
        </row>
        <row r="31">
          <cell r="A31">
            <v>1112301</v>
          </cell>
          <cell r="B31" t="str">
            <v>ฝากประจำ-ธ.ไทยพาณิชย์-ลาดพร้าว</v>
          </cell>
          <cell r="C31" t="str">
            <v>Fixed Deposit</v>
          </cell>
        </row>
        <row r="32">
          <cell r="A32">
            <v>1112302</v>
          </cell>
          <cell r="B32" t="str">
            <v>ฝากประจำ-ธ.นครหลวงไทย-สำนักงานใหญ่</v>
          </cell>
          <cell r="C32" t="str">
            <v>Fixed Deposit</v>
          </cell>
        </row>
        <row r="33">
          <cell r="A33">
            <v>1112303</v>
          </cell>
          <cell r="B33" t="str">
            <v>ฝากประจำ-ธ.กรุงไทย-ศรีนครินทร์</v>
          </cell>
          <cell r="C33" t="str">
            <v>Fixed Deposit</v>
          </cell>
        </row>
        <row r="34">
          <cell r="A34">
            <v>1121001</v>
          </cell>
          <cell r="B34" t="str">
            <v>ลูกหนี้ค่ารักษาพยาบาล (Patient)</v>
          </cell>
          <cell r="C34" t="str">
            <v>Account Receivable</v>
          </cell>
        </row>
        <row r="35">
          <cell r="A35">
            <v>1121002</v>
          </cell>
          <cell r="B35" t="str">
            <v>ลูกหนี้บริษัทประกัน</v>
          </cell>
          <cell r="C35" t="str">
            <v>Account Receivable</v>
          </cell>
        </row>
        <row r="36">
          <cell r="A36">
            <v>1121003</v>
          </cell>
          <cell r="B36" t="str">
            <v>ลูกหนี้บริษัทตามสัญญา</v>
          </cell>
          <cell r="C36" t="str">
            <v>Account Receivable</v>
          </cell>
        </row>
        <row r="37">
          <cell r="A37">
            <v>1121004</v>
          </cell>
          <cell r="B37" t="str">
            <v>ลูกหนี้พรบ.</v>
          </cell>
          <cell r="C37" t="str">
            <v>Account Receivable</v>
          </cell>
        </row>
        <row r="38">
          <cell r="A38">
            <v>1121005</v>
          </cell>
          <cell r="B38" t="str">
            <v>ลูกหนี้กองทุนทดแทน</v>
          </cell>
          <cell r="C38" t="str">
            <v>Account Receivable</v>
          </cell>
        </row>
        <row r="39">
          <cell r="A39">
            <v>1121998</v>
          </cell>
          <cell r="B39" t="str">
            <v>ลูกหนี้อื่น</v>
          </cell>
          <cell r="C39" t="str">
            <v>Account Receivable</v>
          </cell>
        </row>
        <row r="40">
          <cell r="A40">
            <v>1122001</v>
          </cell>
          <cell r="B40" t="str">
            <v>ค่าเผื่อหนี้สงสัยจะสูญ-คนไข้นอก</v>
          </cell>
          <cell r="C40" t="str">
            <v>Less Allowance for Bad Debt</v>
          </cell>
        </row>
        <row r="41">
          <cell r="A41">
            <v>1122002</v>
          </cell>
          <cell r="B41" t="str">
            <v>ค่าเผื่อหนี้สงสัยจะสูญ-คนไข้ใน</v>
          </cell>
          <cell r="C41" t="str">
            <v>Less Allowance for Bad Debt</v>
          </cell>
        </row>
        <row r="42">
          <cell r="A42">
            <v>1122003</v>
          </cell>
          <cell r="B42" t="str">
            <v>ค่าเผื่อหนี้สงสัยจะสูญ-คนไข้นอก-CONTRACT</v>
          </cell>
          <cell r="C42" t="str">
            <v>Less Allowance for Bad Debt</v>
          </cell>
        </row>
        <row r="43">
          <cell r="A43">
            <v>1122004</v>
          </cell>
          <cell r="B43" t="str">
            <v>ค่าเผื่อหนี้สงสัยจะสูญ-คนไข้ใน-CONTRACT</v>
          </cell>
          <cell r="C43" t="str">
            <v>Less Allowance for Bad Debt</v>
          </cell>
        </row>
        <row r="44">
          <cell r="A44">
            <v>1122009</v>
          </cell>
          <cell r="B44" t="str">
            <v>ค่าเผื่อหนี้สงสัยจะสูญอื่น</v>
          </cell>
          <cell r="C44" t="str">
            <v>Less Allowance for Bad Debt</v>
          </cell>
        </row>
        <row r="45">
          <cell r="A45">
            <v>1130001</v>
          </cell>
          <cell r="B45" t="str">
            <v>เวชภัณฑ์คงเหลือ</v>
          </cell>
          <cell r="C45" t="str">
            <v>Inventory</v>
          </cell>
        </row>
        <row r="46">
          <cell r="A46">
            <v>1130002</v>
          </cell>
          <cell r="B46" t="str">
            <v>พัสดุคงเหลือ</v>
          </cell>
          <cell r="C46" t="str">
            <v>Inventory</v>
          </cell>
        </row>
        <row r="47">
          <cell r="A47">
            <v>1130003</v>
          </cell>
          <cell r="B47" t="str">
            <v>ยาคงเหลือ</v>
          </cell>
          <cell r="C47" t="str">
            <v>Inventory</v>
          </cell>
        </row>
        <row r="48">
          <cell r="A48">
            <v>1130004</v>
          </cell>
          <cell r="B48" t="str">
            <v>ผ้า (แบบฟอร์ม) คงเหลือ</v>
          </cell>
          <cell r="C48" t="str">
            <v>Inventory</v>
          </cell>
        </row>
        <row r="49">
          <cell r="A49">
            <v>1130011</v>
          </cell>
          <cell r="B49" t="str">
            <v>เวชภัณฑ์ฝากขายคงเหลือ</v>
          </cell>
          <cell r="C49" t="str">
            <v>Inventory</v>
          </cell>
        </row>
        <row r="50">
          <cell r="A50">
            <v>1130013</v>
          </cell>
          <cell r="B50" t="str">
            <v>ยาฝากขายคงเหลือ</v>
          </cell>
          <cell r="C50" t="str">
            <v>Inventory</v>
          </cell>
        </row>
        <row r="51">
          <cell r="A51">
            <v>1139001</v>
          </cell>
          <cell r="B51" t="str">
            <v>Work in Process</v>
          </cell>
          <cell r="C51" t="str">
            <v>Inventory</v>
          </cell>
        </row>
        <row r="52">
          <cell r="A52">
            <v>1141001</v>
          </cell>
          <cell r="B52" t="str">
            <v>เบี้ยประกันจ่ายล่วงหน้า</v>
          </cell>
          <cell r="C52" t="str">
            <v>Deposit for Asset Purchased</v>
          </cell>
        </row>
        <row r="53">
          <cell r="A53">
            <v>1141002</v>
          </cell>
          <cell r="B53" t="str">
            <v>ภาษีเงินได้</v>
          </cell>
          <cell r="C53" t="str">
            <v>Other Non Current Asset</v>
          </cell>
        </row>
        <row r="54">
          <cell r="A54">
            <v>1141003</v>
          </cell>
          <cell r="B54" t="str">
            <v>ค่าใช้จ่ายจ่ายล่วงหน้าอื่นๆ</v>
          </cell>
          <cell r="C54" t="str">
            <v>Prepaid Expenses</v>
          </cell>
        </row>
        <row r="55">
          <cell r="A55">
            <v>1142001</v>
          </cell>
          <cell r="B55" t="str">
            <v>เงินมัดจำการค้า</v>
          </cell>
          <cell r="C55" t="str">
            <v>Deposit for Asset Purchased</v>
          </cell>
        </row>
        <row r="56">
          <cell r="A56">
            <v>1142002</v>
          </cell>
          <cell r="B56" t="str">
            <v>เงินประกันค่าไฟฟ้า</v>
          </cell>
          <cell r="C56" t="str">
            <v>Deposit for Asset Purchased</v>
          </cell>
        </row>
        <row r="57">
          <cell r="A57">
            <v>1142003</v>
          </cell>
          <cell r="B57" t="str">
            <v>เงินประกันค่าน้ำประปา</v>
          </cell>
          <cell r="C57" t="str">
            <v>Deposit for Asset Purchased</v>
          </cell>
        </row>
        <row r="58">
          <cell r="A58">
            <v>1142004</v>
          </cell>
          <cell r="B58" t="str">
            <v>เงินค้ำประกันโทรศัพท์</v>
          </cell>
          <cell r="C58" t="str">
            <v>Deposit for Asset Purchased</v>
          </cell>
        </row>
        <row r="59">
          <cell r="A59">
            <v>1142005</v>
          </cell>
          <cell r="B59" t="str">
            <v>เงินมัดจำอื่นๆ</v>
          </cell>
          <cell r="C59" t="str">
            <v>Deposit for Asset Purchased</v>
          </cell>
        </row>
        <row r="60">
          <cell r="A60">
            <v>1145001</v>
          </cell>
          <cell r="B60" t="str">
            <v>เงินทดรองผู้บริหาร</v>
          </cell>
          <cell r="C60" t="str">
            <v>Advance Payment</v>
          </cell>
        </row>
        <row r="61">
          <cell r="A61">
            <v>1145002</v>
          </cell>
          <cell r="B61" t="str">
            <v>เงินทดรองทั่วไป</v>
          </cell>
          <cell r="C61" t="str">
            <v>Advance Payment</v>
          </cell>
        </row>
        <row r="62">
          <cell r="A62">
            <v>1146001</v>
          </cell>
          <cell r="B62" t="str">
            <v>ดอกเบี้ยค้างรับ</v>
          </cell>
          <cell r="C62" t="str">
            <v>Accrued Revenue</v>
          </cell>
        </row>
        <row r="63">
          <cell r="A63">
            <v>1146002</v>
          </cell>
          <cell r="B63" t="str">
            <v>รายได้ค่ารักษาค้างรับ</v>
          </cell>
          <cell r="C63" t="str">
            <v>Accrued Revenue</v>
          </cell>
        </row>
        <row r="64">
          <cell r="A64">
            <v>1146003</v>
          </cell>
          <cell r="B64" t="str">
            <v>รายได้ค้างรับอื่นๆ</v>
          </cell>
          <cell r="C64" t="str">
            <v>Accrued Revenue</v>
          </cell>
        </row>
        <row r="65">
          <cell r="A65">
            <v>1149000</v>
          </cell>
          <cell r="B65" t="str">
            <v>บัญชีพักผลต่างจากการโอนยอด OB</v>
          </cell>
          <cell r="C65" t="str">
            <v>Accrued Revenue</v>
          </cell>
        </row>
        <row r="66">
          <cell r="A66">
            <v>1210001</v>
          </cell>
          <cell r="B66" t="str">
            <v>ที่ดิน</v>
          </cell>
          <cell r="C66" t="str">
            <v>Property, Plant and Equipments</v>
          </cell>
        </row>
        <row r="67">
          <cell r="A67">
            <v>1210002</v>
          </cell>
          <cell r="B67" t="str">
            <v>ส่วนปรับปรุงที่ดิน</v>
          </cell>
          <cell r="C67" t="str">
            <v>Property, Plant and Equipments</v>
          </cell>
        </row>
        <row r="68">
          <cell r="A68">
            <v>1210003</v>
          </cell>
          <cell r="B68" t="str">
            <v>อาคาร</v>
          </cell>
          <cell r="C68" t="str">
            <v>Property, Plant and Equipments</v>
          </cell>
        </row>
        <row r="69">
          <cell r="A69">
            <v>1210004</v>
          </cell>
          <cell r="B69" t="str">
            <v>ส่วนปรับปรุงอาคาร</v>
          </cell>
          <cell r="C69" t="str">
            <v>Property, Plant and Equipments</v>
          </cell>
        </row>
        <row r="70">
          <cell r="A70">
            <v>1220001</v>
          </cell>
          <cell r="B70" t="str">
            <v>งานระบบ</v>
          </cell>
          <cell r="C70" t="str">
            <v>Property, Plant and Equipments</v>
          </cell>
        </row>
        <row r="71">
          <cell r="A71">
            <v>1220002</v>
          </cell>
          <cell r="B71" t="str">
            <v>อุปกรณ์ (ชิ้นใหญ่)</v>
          </cell>
          <cell r="C71" t="str">
            <v>Property, Plant and Equipments</v>
          </cell>
        </row>
        <row r="72">
          <cell r="A72">
            <v>1220003</v>
          </cell>
          <cell r="B72" t="str">
            <v>อุปกรณ์ (ชิ้นเล็ก)</v>
          </cell>
          <cell r="C72" t="str">
            <v>Property, Plant and Equipments</v>
          </cell>
        </row>
        <row r="73">
          <cell r="A73">
            <v>1291001</v>
          </cell>
          <cell r="B73" t="str">
            <v>ค่าเสื่อมราคาสะสม-ส่วนปรับปรุงที่ดิน</v>
          </cell>
          <cell r="C73" t="str">
            <v>Less Accumulated Depre</v>
          </cell>
        </row>
        <row r="74">
          <cell r="A74">
            <v>1291002</v>
          </cell>
          <cell r="B74" t="str">
            <v>ค่าเสื่อมราคาสะสม-อาคารและส่วนปรับปรุงอาคาร</v>
          </cell>
          <cell r="C74" t="str">
            <v>Less Accumulated Depre</v>
          </cell>
        </row>
        <row r="75">
          <cell r="A75">
            <v>1291003</v>
          </cell>
          <cell r="B75" t="str">
            <v>ค่าเสื่อมราคาสะสม-งานระบบ</v>
          </cell>
          <cell r="C75" t="str">
            <v>Less Accumulated Depre</v>
          </cell>
        </row>
        <row r="76">
          <cell r="A76">
            <v>1291004</v>
          </cell>
          <cell r="B76" t="str">
            <v>ค่าเสื่อมราคาสะสม-อุปกรณ์ (ชิ้นใหญ่)</v>
          </cell>
          <cell r="C76" t="str">
            <v>Less Accumulated Depre</v>
          </cell>
        </row>
        <row r="77">
          <cell r="A77">
            <v>1291005</v>
          </cell>
          <cell r="B77" t="str">
            <v>ค่าเสื่อมราคาสะสม-อุปกรณ์ (ชิ้นเล็ก)</v>
          </cell>
          <cell r="C77" t="str">
            <v>Less Accumulated Depre</v>
          </cell>
        </row>
        <row r="78">
          <cell r="A78">
            <v>1292001</v>
          </cell>
          <cell r="B78" t="str">
            <v>ค่าเผื่อการด้อยค่าสะสม-ที่ดิน</v>
          </cell>
          <cell r="C78" t="str">
            <v>Less Accumulated Depre</v>
          </cell>
        </row>
        <row r="79">
          <cell r="A79">
            <v>1292002</v>
          </cell>
          <cell r="B79" t="str">
            <v>ค่าเผื่อการด้อยค่าสะสม-อาคาร</v>
          </cell>
          <cell r="C79" t="str">
            <v>Less Accumulated Depre</v>
          </cell>
        </row>
        <row r="80">
          <cell r="A80">
            <v>1310001</v>
          </cell>
          <cell r="B80" t="str">
            <v>สินทรัพย์รอตัดจ่าย</v>
          </cell>
          <cell r="C80" t="str">
            <v>Other Non Current Asset</v>
          </cell>
        </row>
        <row r="81">
          <cell r="A81">
            <v>2111001</v>
          </cell>
          <cell r="B81" t="str">
            <v>เงินเบิกเกินบัญชี-ธ.กรุงไทย ศรีนครินทร์</v>
          </cell>
          <cell r="C81" t="str">
            <v>Bank O/D and ST Loans</v>
          </cell>
        </row>
        <row r="82">
          <cell r="A82">
            <v>2111002</v>
          </cell>
          <cell r="B82" t="str">
            <v>เงินเบิกเกินบัญชี-ธ.ไทยพาณิชย์</v>
          </cell>
          <cell r="C82" t="str">
            <v>Bank O/D and ST Loans</v>
          </cell>
        </row>
        <row r="83">
          <cell r="A83">
            <v>2111003</v>
          </cell>
          <cell r="B83" t="str">
            <v>เงินเบิกเกินบัญชี-ธ.กรุงไทย ศรีนครินทร์ 061-6-01500-3</v>
          </cell>
          <cell r="C83" t="str">
            <v>Bank O/D and ST Loans</v>
          </cell>
        </row>
        <row r="84">
          <cell r="A84">
            <v>2112001</v>
          </cell>
          <cell r="B84" t="str">
            <v>เงินกู้และตั๋วเงินรับธ.กรุงไทย-ศรีนครินทร์</v>
          </cell>
          <cell r="C84" t="str">
            <v>Bank O/D and ST Loans</v>
          </cell>
        </row>
        <row r="85">
          <cell r="A85">
            <v>2112002</v>
          </cell>
          <cell r="B85" t="str">
            <v>ตั๋วเงินรับธ.นครหลวง-สนง.ใหญ่</v>
          </cell>
          <cell r="C85" t="str">
            <v>Bank O/D and ST Loans</v>
          </cell>
        </row>
        <row r="86">
          <cell r="A86">
            <v>2113001</v>
          </cell>
          <cell r="B86" t="str">
            <v>หนี้สินครบกำหนดระยะสั้น-ธ.นครหลวงไทย</v>
          </cell>
          <cell r="C86" t="str">
            <v>Long Term Loan - net of current portion</v>
          </cell>
        </row>
        <row r="87">
          <cell r="A87">
            <v>2113002</v>
          </cell>
          <cell r="B87" t="str">
            <v>หนี้สินครบกำหนดระยะสั้น-ธ.กรุงไทย</v>
          </cell>
          <cell r="C87" t="str">
            <v>Long Term Loan - net of current portion</v>
          </cell>
        </row>
        <row r="88">
          <cell r="A88">
            <v>2121001</v>
          </cell>
          <cell r="B88" t="str">
            <v>เจ้าหนี้การค้า-ค่ายา</v>
          </cell>
          <cell r="C88" t="str">
            <v>Account Payable</v>
          </cell>
        </row>
        <row r="89">
          <cell r="A89">
            <v>2121002</v>
          </cell>
          <cell r="B89" t="str">
            <v>เจ้าหนี้การค้า-เวชภัณฑ์</v>
          </cell>
          <cell r="C89" t="str">
            <v>Account Payable</v>
          </cell>
        </row>
        <row r="90">
          <cell r="A90">
            <v>2121003</v>
          </cell>
          <cell r="B90" t="str">
            <v>เจ้าหนี้การค้า-พัสดุ</v>
          </cell>
          <cell r="C90" t="str">
            <v>Account Payable</v>
          </cell>
        </row>
        <row r="91">
          <cell r="A91">
            <v>2121004</v>
          </cell>
          <cell r="B91" t="str">
            <v>เจ้าหนี้การค้า-ซื้อทรัพย์สิน</v>
          </cell>
          <cell r="C91" t="str">
            <v>Account Payable</v>
          </cell>
        </row>
        <row r="92">
          <cell r="A92">
            <v>2122001</v>
          </cell>
          <cell r="B92" t="str">
            <v>เจ้าหนี้ค่ารักษาพยาบาล</v>
          </cell>
          <cell r="C92" t="str">
            <v>Account Payable</v>
          </cell>
        </row>
        <row r="93">
          <cell r="A93">
            <v>2122002</v>
          </cell>
          <cell r="B93" t="str">
            <v>เจ้าหนี้ค่าตอบแทนแพทย์</v>
          </cell>
          <cell r="C93" t="str">
            <v>Account Payable - Doctor</v>
          </cell>
        </row>
        <row r="94">
          <cell r="A94">
            <v>2122003</v>
          </cell>
          <cell r="B94" t="str">
            <v>เจ้าหนี้อื่นๆ</v>
          </cell>
          <cell r="C94" t="str">
            <v>Account Payable</v>
          </cell>
        </row>
        <row r="95">
          <cell r="A95">
            <v>2122012</v>
          </cell>
          <cell r="B95" t="str">
            <v>เจ้าหนี้ค่าตอบแทนแพทย์ ระบบเก่า</v>
          </cell>
          <cell r="C95" t="str">
            <v>Account Payable - Doctor</v>
          </cell>
        </row>
        <row r="96">
          <cell r="A96">
            <v>2130001</v>
          </cell>
          <cell r="B96" t="str">
            <v>ภาษีหัก ณ ที่จ่าย</v>
          </cell>
          <cell r="C96" t="str">
            <v>Other Payable</v>
          </cell>
        </row>
        <row r="97">
          <cell r="A97">
            <v>2130002</v>
          </cell>
          <cell r="B97" t="str">
            <v>ดอกเบี้ยค้างจ่าย</v>
          </cell>
          <cell r="C97" t="str">
            <v>Accrued Interest Expenses</v>
          </cell>
        </row>
        <row r="98">
          <cell r="A98">
            <v>2130003</v>
          </cell>
          <cell r="B98" t="str">
            <v>ค่าภาษีโรงเรือนค้างจ่าย</v>
          </cell>
          <cell r="C98" t="str">
            <v>Other Accrued Expenses</v>
          </cell>
        </row>
        <row r="99">
          <cell r="A99">
            <v>2130004</v>
          </cell>
          <cell r="B99" t="str">
            <v>ค่าใช้จ่ายค้างจ่ายอื่นๆ</v>
          </cell>
          <cell r="C99" t="str">
            <v>Other Accrued Expenses</v>
          </cell>
        </row>
        <row r="100">
          <cell r="A100">
            <v>2130005</v>
          </cell>
          <cell r="B100" t="str">
            <v>ค่าตรวจสอบบัญชีค้างจ่าย</v>
          </cell>
          <cell r="C100" t="str">
            <v>Other Accrued Expenses</v>
          </cell>
        </row>
        <row r="101">
          <cell r="A101">
            <v>2130006</v>
          </cell>
          <cell r="B101" t="str">
            <v>ค่าโทรศัพท์ค้างจ่าย</v>
          </cell>
          <cell r="C101" t="str">
            <v>Other Accrued Expenses</v>
          </cell>
        </row>
        <row r="102">
          <cell r="A102">
            <v>2130007</v>
          </cell>
          <cell r="B102" t="str">
            <v>ค่าน้ำประปาค้างจ่าย</v>
          </cell>
          <cell r="C102" t="str">
            <v>Other Accrued Expenses</v>
          </cell>
        </row>
        <row r="103">
          <cell r="A103">
            <v>2130008</v>
          </cell>
          <cell r="B103" t="str">
            <v>ค่าไฟฟ้าค้างจ่าย</v>
          </cell>
          <cell r="C103" t="str">
            <v>Other Accrued Expenses</v>
          </cell>
        </row>
        <row r="104">
          <cell r="A104">
            <v>2130009</v>
          </cell>
          <cell r="B104" t="str">
            <v>ค่าประกันสังคมค้างจ่าย</v>
          </cell>
          <cell r="C104" t="str">
            <v>Other Accrued Expenses</v>
          </cell>
        </row>
        <row r="105">
          <cell r="A105">
            <v>2140001</v>
          </cell>
          <cell r="B105" t="str">
            <v>เงินมัดจำจากคนไข้</v>
          </cell>
          <cell r="C105" t="str">
            <v>Other Current Liabiblity</v>
          </cell>
        </row>
        <row r="106">
          <cell r="A106">
            <v>2140002</v>
          </cell>
          <cell r="B106" t="str">
            <v>เงินมัดจำร้านค้า, อื่นๆ</v>
          </cell>
          <cell r="C106" t="str">
            <v>Other Current Liabiblity</v>
          </cell>
        </row>
        <row r="107">
          <cell r="A107">
            <v>2150001</v>
          </cell>
          <cell r="B107" t="str">
            <v>เงินประกันผลงาน-กรีไทย</v>
          </cell>
          <cell r="C107" t="str">
            <v>Other Current Liabiblity</v>
          </cell>
        </row>
        <row r="108">
          <cell r="A108">
            <v>2150002</v>
          </cell>
          <cell r="B108" t="str">
            <v>เงินประกันผลงาน-จาร์ดีน</v>
          </cell>
          <cell r="C108" t="str">
            <v>Other Current Liabiblity</v>
          </cell>
        </row>
        <row r="109">
          <cell r="A109">
            <v>2150003</v>
          </cell>
          <cell r="B109" t="str">
            <v>ส่วนเกินอื่นๆ</v>
          </cell>
          <cell r="C109" t="str">
            <v>Other Current Liabiblity</v>
          </cell>
        </row>
        <row r="110">
          <cell r="A110">
            <v>2200001</v>
          </cell>
          <cell r="B110" t="str">
            <v>เงินกู้จากธ.นครหลวง-สำนักงานใหญ่</v>
          </cell>
          <cell r="C110" t="str">
            <v>Long Term Loan - net of current portion</v>
          </cell>
        </row>
        <row r="111">
          <cell r="A111">
            <v>2200002</v>
          </cell>
          <cell r="B111" t="str">
            <v>เงินกู้จากธ.กรุงไทย-ศรีนครินทร์</v>
          </cell>
          <cell r="C111" t="str">
            <v>Long Term Loan - net of current portion</v>
          </cell>
        </row>
        <row r="112">
          <cell r="A112">
            <v>3100001</v>
          </cell>
          <cell r="B112" t="str">
            <v>ทุน</v>
          </cell>
          <cell r="C112" t="str">
            <v>Share Capital - Issued and fully paid</v>
          </cell>
        </row>
        <row r="113">
          <cell r="A113">
            <v>3100002</v>
          </cell>
          <cell r="B113" t="str">
            <v>ส่วนเกินมูลค่าหุ้น</v>
          </cell>
          <cell r="C113" t="str">
            <v>Premium on share capital</v>
          </cell>
        </row>
        <row r="114">
          <cell r="A114">
            <v>3100003</v>
          </cell>
          <cell r="B114" t="str">
            <v>ส่วนเงินทุนจากการตีราคาเพิ่ม</v>
          </cell>
          <cell r="C114" t="str">
            <v>Revaluation of Property</v>
          </cell>
        </row>
        <row r="115">
          <cell r="A115">
            <v>3100004</v>
          </cell>
          <cell r="B115" t="str">
            <v>กำไร (ขาดทุน) สะสม</v>
          </cell>
          <cell r="C115" t="str">
            <v>Retained Earnings</v>
          </cell>
        </row>
        <row r="116">
          <cell r="A116" t="str">
            <v>3xxxxxxx</v>
          </cell>
          <cell r="B116" t="str">
            <v>Adjust R/E</v>
          </cell>
          <cell r="C116" t="str">
            <v>Retained Earnings</v>
          </cell>
        </row>
        <row r="117">
          <cell r="A117">
            <v>4100002</v>
          </cell>
          <cell r="B117" t="str">
            <v>รายได้ค่าห้องพัก SINGLE</v>
          </cell>
          <cell r="C117" t="str">
            <v>General Medical Revenue</v>
          </cell>
        </row>
        <row r="118">
          <cell r="A118">
            <v>4100003</v>
          </cell>
          <cell r="B118" t="str">
            <v>รายได้ค่าห้องพัก GRAND SINGLE</v>
          </cell>
          <cell r="C118" t="str">
            <v>General Medical Revenue</v>
          </cell>
        </row>
        <row r="119">
          <cell r="A119">
            <v>4100004</v>
          </cell>
          <cell r="B119" t="str">
            <v>รายได้ค่าห้องพัก SUITE</v>
          </cell>
          <cell r="C119" t="str">
            <v>General Medical Revenue</v>
          </cell>
        </row>
        <row r="120">
          <cell r="A120">
            <v>4100005</v>
          </cell>
          <cell r="B120" t="str">
            <v>รายได้ค่าห้องพัก VIP SUITE</v>
          </cell>
          <cell r="C120" t="str">
            <v>General Medical Revenue</v>
          </cell>
        </row>
        <row r="121">
          <cell r="A121">
            <v>4100006</v>
          </cell>
          <cell r="B121" t="str">
            <v>รายได้ค่าห้อง ICU</v>
          </cell>
          <cell r="C121" t="str">
            <v>General Medical Revenue</v>
          </cell>
        </row>
        <row r="122">
          <cell r="A122">
            <v>4100007</v>
          </cell>
          <cell r="B122" t="str">
            <v>รายได้ค่าห้องทารกแรกเกิด</v>
          </cell>
          <cell r="C122" t="str">
            <v>General Medical Revenue</v>
          </cell>
        </row>
        <row r="123">
          <cell r="A123">
            <v>4100008</v>
          </cell>
          <cell r="B123" t="str">
            <v>รายได้ค่าห้องผ่าตัด</v>
          </cell>
          <cell r="C123" t="str">
            <v>General Medical Revenue</v>
          </cell>
        </row>
        <row r="124">
          <cell r="A124">
            <v>4100009</v>
          </cell>
          <cell r="B124" t="str">
            <v>รายได้ค่าห้องคลอด</v>
          </cell>
          <cell r="C124" t="str">
            <v>General Medical Revenue</v>
          </cell>
        </row>
        <row r="125">
          <cell r="A125">
            <v>4109999</v>
          </cell>
          <cell r="B125" t="str">
            <v>รายได้ค่าห้องอื่นๆ</v>
          </cell>
          <cell r="C125" t="str">
            <v>General Medical Revenue</v>
          </cell>
        </row>
        <row r="126">
          <cell r="A126">
            <v>4200101</v>
          </cell>
          <cell r="B126" t="str">
            <v>รายได้ค่ารถพยาบาล</v>
          </cell>
          <cell r="C126" t="str">
            <v>General Medical Revenue</v>
          </cell>
        </row>
        <row r="127">
          <cell r="A127">
            <v>4200201</v>
          </cell>
          <cell r="B127" t="str">
            <v>รายได้คลีนิคทันตกรรม</v>
          </cell>
          <cell r="C127" t="str">
            <v>Dental Revenue</v>
          </cell>
        </row>
        <row r="128">
          <cell r="A128">
            <v>4200301</v>
          </cell>
          <cell r="B128" t="str">
            <v>รายได้ค่าเวชภัณฑ์ทันตกรรม</v>
          </cell>
          <cell r="C128" t="str">
            <v>Dental Revenue</v>
          </cell>
        </row>
        <row r="129">
          <cell r="A129">
            <v>4200501</v>
          </cell>
          <cell r="B129" t="str">
            <v>รายได้ค่ายา-Original</v>
          </cell>
          <cell r="C129" t="str">
            <v>General Medical Revenue</v>
          </cell>
        </row>
        <row r="130">
          <cell r="A130">
            <v>4200502</v>
          </cell>
          <cell r="B130" t="str">
            <v>รายได้ค่ายา Local</v>
          </cell>
          <cell r="C130" t="str">
            <v>General Medical Revenue</v>
          </cell>
        </row>
        <row r="131">
          <cell r="A131">
            <v>4200590</v>
          </cell>
          <cell r="B131" t="str">
            <v>รายได้ค่ายารวม OL</v>
          </cell>
          <cell r="C131" t="str">
            <v>General Medical Revenue</v>
          </cell>
        </row>
        <row r="132">
          <cell r="A132">
            <v>4200601</v>
          </cell>
          <cell r="B132" t="str">
            <v>รายได้ค่าเวชภัณฑ์ ประเภท1</v>
          </cell>
          <cell r="C132" t="str">
            <v>General Medical Revenue</v>
          </cell>
        </row>
        <row r="133">
          <cell r="A133">
            <v>4200602</v>
          </cell>
          <cell r="B133" t="str">
            <v>รายได้ค่าเวชภัณฑ์ ประเภท 2</v>
          </cell>
          <cell r="C133" t="str">
            <v>General Medical Revenue</v>
          </cell>
        </row>
        <row r="134">
          <cell r="A134">
            <v>4200603</v>
          </cell>
          <cell r="B134" t="str">
            <v>รายได้ค่าเวชภัณฑ์ ประเภท 3</v>
          </cell>
          <cell r="C134" t="str">
            <v>General Medical Revenue</v>
          </cell>
        </row>
        <row r="135">
          <cell r="A135">
            <v>4200604</v>
          </cell>
          <cell r="B135" t="str">
            <v>รายได้ค่าอาหารทางการแพทย์</v>
          </cell>
          <cell r="C135" t="str">
            <v>General Medical Revenue</v>
          </cell>
        </row>
        <row r="136">
          <cell r="A136">
            <v>4200701</v>
          </cell>
          <cell r="B136" t="str">
            <v>รายได้ค่าตรวจรักษา</v>
          </cell>
          <cell r="C136" t="str">
            <v>General Medical Revenue</v>
          </cell>
        </row>
        <row r="137">
          <cell r="A137">
            <v>4200801</v>
          </cell>
          <cell r="B137" t="str">
            <v>รายได้ค่าหัตถการ</v>
          </cell>
          <cell r="C137" t="str">
            <v>General Medical Revenue</v>
          </cell>
        </row>
        <row r="138">
          <cell r="A138">
            <v>4200901</v>
          </cell>
          <cell r="B138" t="str">
            <v>รายได้ค่าวิสัญญี</v>
          </cell>
          <cell r="C138" t="str">
            <v>General Medical Revenue</v>
          </cell>
        </row>
        <row r="139">
          <cell r="A139">
            <v>4201001</v>
          </cell>
          <cell r="B139" t="str">
            <v>รายได้ค่าบริการพยาบาล</v>
          </cell>
          <cell r="C139" t="str">
            <v>General Medical Revenue</v>
          </cell>
        </row>
        <row r="140">
          <cell r="A140">
            <v>4201101</v>
          </cell>
          <cell r="B140" t="str">
            <v>รายได้ค่าเครื่องมือแพทย์-ทั่วไป</v>
          </cell>
          <cell r="C140" t="str">
            <v>General Medical Revenue</v>
          </cell>
        </row>
        <row r="141">
          <cell r="A141">
            <v>4201102</v>
          </cell>
          <cell r="B141" t="str">
            <v>รายได้ค่าเครื่องมือแพทย์-ห้องผ่าตัด</v>
          </cell>
          <cell r="C141" t="str">
            <v>General Medical Revenue</v>
          </cell>
        </row>
        <row r="142">
          <cell r="A142">
            <v>4201201</v>
          </cell>
          <cell r="B142" t="str">
            <v>รายได้ค่าห้องวิจัยปฎิบัติการ</v>
          </cell>
          <cell r="C142" t="str">
            <v>General Medical Revenue</v>
          </cell>
        </row>
        <row r="143">
          <cell r="A143">
            <v>4201301</v>
          </cell>
          <cell r="B143" t="str">
            <v>รายได้จากการ X-RAY</v>
          </cell>
          <cell r="C143" t="str">
            <v>General Medical Revenue</v>
          </cell>
        </row>
        <row r="144">
          <cell r="A144">
            <v>4201302</v>
          </cell>
          <cell r="B144" t="str">
            <v>รายได้จากการตรวจวินิจฉัยโดยวิธีพิเศษอื่นๆ</v>
          </cell>
          <cell r="C144" t="str">
            <v>General Medical Revenue</v>
          </cell>
        </row>
        <row r="145">
          <cell r="A145">
            <v>4201401</v>
          </cell>
          <cell r="B145" t="str">
            <v>รายได้ค่ากายภาพ</v>
          </cell>
          <cell r="C145" t="str">
            <v>General Medical Revenue</v>
          </cell>
        </row>
        <row r="146">
          <cell r="A146">
            <v>4201601</v>
          </cell>
          <cell r="B146" t="str">
            <v>รายได้ค่าอาหารคนไข้</v>
          </cell>
          <cell r="C146" t="str">
            <v>General Medical Revenue</v>
          </cell>
        </row>
        <row r="147">
          <cell r="A147">
            <v>4201701</v>
          </cell>
          <cell r="B147" t="str">
            <v>รายได้จากชุดเหมาจ่าย</v>
          </cell>
          <cell r="C147" t="str">
            <v>General Medical Revenue</v>
          </cell>
        </row>
        <row r="148">
          <cell r="A148">
            <v>4201801</v>
          </cell>
          <cell r="B148" t="str">
            <v>รายได้ค่ารักษาผิวหนังและเลเซอร์</v>
          </cell>
          <cell r="C148" t="str">
            <v>General Medical Revenue</v>
          </cell>
        </row>
        <row r="149">
          <cell r="A149">
            <v>4209999</v>
          </cell>
          <cell r="B149" t="str">
            <v>รายได้เบ็ดเตล็ด</v>
          </cell>
          <cell r="C149" t="str">
            <v>General Medical Revenue</v>
          </cell>
        </row>
        <row r="150">
          <cell r="A150">
            <v>4210001</v>
          </cell>
          <cell r="B150" t="str">
            <v>รายได้เหมาจ่าย ปกส</v>
          </cell>
          <cell r="C150" t="str">
            <v>Social Revenue</v>
          </cell>
        </row>
        <row r="151">
          <cell r="A151">
            <v>4210002</v>
          </cell>
          <cell r="B151" t="str">
            <v>รายได้นอกเหนือเหมาจ่าย</v>
          </cell>
          <cell r="C151" t="str">
            <v>Social Revenue</v>
          </cell>
        </row>
        <row r="152">
          <cell r="A152">
            <v>4210003</v>
          </cell>
          <cell r="B152" t="str">
            <v>ค่าภาระเสี่ยง</v>
          </cell>
          <cell r="C152" t="str">
            <v>Social Revenue</v>
          </cell>
        </row>
        <row r="153">
          <cell r="A153">
            <v>4210004</v>
          </cell>
          <cell r="B153" t="str">
            <v>ค่า Percentile</v>
          </cell>
          <cell r="C153" t="str">
            <v>Social Revenue</v>
          </cell>
        </row>
        <row r="154">
          <cell r="A154">
            <v>4210005</v>
          </cell>
          <cell r="B154" t="str">
            <v>รายได้P&amp;P</v>
          </cell>
          <cell r="C154" t="str">
            <v>Social Revenue</v>
          </cell>
        </row>
        <row r="155">
          <cell r="A155">
            <v>4210006</v>
          </cell>
          <cell r="B155" t="str">
            <v>รายได้ส่วนเกินผู้ป่วยประกันสังคม</v>
          </cell>
          <cell r="C155" t="str">
            <v>Social Revenue</v>
          </cell>
        </row>
        <row r="156">
          <cell r="A156">
            <v>4210007</v>
          </cell>
          <cell r="B156" t="str">
            <v>รายได้จากการเปลี่ยนสิทธิ</v>
          </cell>
          <cell r="C156" t="str">
            <v>General Medical Revenue</v>
          </cell>
        </row>
        <row r="157">
          <cell r="A157">
            <v>4400001</v>
          </cell>
          <cell r="B157" t="str">
            <v>รายได้ดอกเบี้ยเงินฝาก</v>
          </cell>
          <cell r="C157" t="str">
            <v>Interest Income</v>
          </cell>
        </row>
        <row r="158">
          <cell r="A158">
            <v>4400002</v>
          </cell>
          <cell r="B158" t="str">
            <v>รายได้จากการบริจาด</v>
          </cell>
          <cell r="C158" t="str">
            <v>Other Income</v>
          </cell>
        </row>
        <row r="159">
          <cell r="A159">
            <v>4400005</v>
          </cell>
          <cell r="B159" t="str">
            <v>รายได้ค่าลงโฆษณา</v>
          </cell>
          <cell r="C159" t="str">
            <v>Other Income</v>
          </cell>
        </row>
        <row r="160">
          <cell r="A160">
            <v>4400006</v>
          </cell>
          <cell r="B160" t="str">
            <v>รายได้ค่าพื้นที่</v>
          </cell>
          <cell r="C160" t="str">
            <v>Other Income</v>
          </cell>
        </row>
        <row r="161">
          <cell r="A161">
            <v>4400007</v>
          </cell>
          <cell r="B161" t="str">
            <v>รายได้ค่าอบรม</v>
          </cell>
          <cell r="C161" t="str">
            <v>Other Income</v>
          </cell>
        </row>
        <row r="162">
          <cell r="A162">
            <v>4400008</v>
          </cell>
          <cell r="B162" t="str">
            <v>รายได้จากการออกหน่วย</v>
          </cell>
          <cell r="C162" t="str">
            <v>Other Income</v>
          </cell>
        </row>
        <row r="163">
          <cell r="A163">
            <v>4400009</v>
          </cell>
          <cell r="B163" t="str">
            <v>รายได้โครงการกิจกรรมพิเศษ</v>
          </cell>
          <cell r="C163" t="str">
            <v>Other Income</v>
          </cell>
        </row>
        <row r="164">
          <cell r="A164">
            <v>4400010</v>
          </cell>
          <cell r="B164" t="str">
            <v>รายได้อื่น</v>
          </cell>
          <cell r="C164" t="str">
            <v>Other Income</v>
          </cell>
        </row>
        <row r="165">
          <cell r="A165">
            <v>4400011</v>
          </cell>
          <cell r="B165" t="str">
            <v>รายได้จากการสนับสนุนด้านค่าใช้จ่าย</v>
          </cell>
          <cell r="C165" t="str">
            <v>Other Income</v>
          </cell>
        </row>
        <row r="166">
          <cell r="A166">
            <v>4409998</v>
          </cell>
          <cell r="B166" t="str">
            <v>รายได้จากการปรับปรุงยอดบัญชี</v>
          </cell>
          <cell r="C166" t="str">
            <v>Other Income</v>
          </cell>
        </row>
        <row r="167">
          <cell r="A167">
            <v>4510002</v>
          </cell>
          <cell r="B167" t="str">
            <v>ส่วนลดตามสัญญา</v>
          </cell>
          <cell r="C167" t="str">
            <v>Discount</v>
          </cell>
        </row>
        <row r="168">
          <cell r="A168">
            <v>4510004</v>
          </cell>
          <cell r="B168" t="str">
            <v>ส่วนลดตามนโยบาย</v>
          </cell>
          <cell r="C168" t="str">
            <v>Discount</v>
          </cell>
        </row>
        <row r="169">
          <cell r="A169">
            <v>4510005</v>
          </cell>
          <cell r="B169" t="str">
            <v>ส่วนลดจากการรับคืน</v>
          </cell>
          <cell r="C169" t="str">
            <v>Discount</v>
          </cell>
        </row>
        <row r="170">
          <cell r="A170">
            <v>4510006</v>
          </cell>
          <cell r="B170" t="str">
            <v>ส่วนลดค่ายา Original</v>
          </cell>
          <cell r="C170" t="str">
            <v>Discount</v>
          </cell>
        </row>
        <row r="171">
          <cell r="A171">
            <v>4510007</v>
          </cell>
          <cell r="B171" t="str">
            <v>ส่วนลดค่ายา Local</v>
          </cell>
          <cell r="C171" t="str">
            <v>Discount</v>
          </cell>
        </row>
        <row r="172">
          <cell r="A172">
            <v>4510008</v>
          </cell>
          <cell r="B172" t="str">
            <v>ส่วนลดค่าหัตถการทันตกรรม</v>
          </cell>
          <cell r="C172" t="str">
            <v>Discount</v>
          </cell>
        </row>
        <row r="173">
          <cell r="A173">
            <v>4510009</v>
          </cell>
          <cell r="B173" t="str">
            <v>ส่วนลดค่าบริการทันตกรรม</v>
          </cell>
          <cell r="C173" t="str">
            <v>Discount</v>
          </cell>
        </row>
        <row r="174">
          <cell r="A174">
            <v>4510010</v>
          </cell>
          <cell r="B174" t="str">
            <v>ส่วนลดค่าวิจัยปฏิบัติการ</v>
          </cell>
          <cell r="C174" t="str">
            <v>Discount</v>
          </cell>
        </row>
        <row r="175">
          <cell r="A175">
            <v>4510011</v>
          </cell>
          <cell r="B175" t="str">
            <v>ส่วนลดค่าบริการรังสีวิทยา</v>
          </cell>
          <cell r="C175" t="str">
            <v>Discount</v>
          </cell>
        </row>
        <row r="176">
          <cell r="A176">
            <v>4510012</v>
          </cell>
          <cell r="B176" t="str">
            <v>ส่วนลดค่าอุปกรณ์ทางการแพทย์</v>
          </cell>
          <cell r="C176" t="str">
            <v>Discount</v>
          </cell>
        </row>
        <row r="177">
          <cell r="A177">
            <v>4510013</v>
          </cell>
          <cell r="B177" t="str">
            <v>ส่วนลดค่ารักษาผิวหนังและเลเชอร์</v>
          </cell>
          <cell r="C177" t="str">
            <v>Discount</v>
          </cell>
        </row>
        <row r="178">
          <cell r="A178">
            <v>4510014</v>
          </cell>
          <cell r="B178" t="str">
            <v>ส่วนลดค่าห้อง</v>
          </cell>
          <cell r="C178" t="str">
            <v>Discount</v>
          </cell>
        </row>
        <row r="179">
          <cell r="A179">
            <v>4510015</v>
          </cell>
          <cell r="B179" t="str">
            <v>ส่วนลดค่ารถพยาบาล</v>
          </cell>
          <cell r="C179" t="str">
            <v>Discount</v>
          </cell>
        </row>
        <row r="180">
          <cell r="A180">
            <v>4510016</v>
          </cell>
          <cell r="B180" t="str">
            <v>ปรับปรุงเศษสตางค์</v>
          </cell>
          <cell r="C180" t="str">
            <v>Discount</v>
          </cell>
        </row>
        <row r="181">
          <cell r="A181">
            <v>4520001</v>
          </cell>
          <cell r="B181" t="str">
            <v>ส่วนลดจากคูปองตรวจสุขภาพ</v>
          </cell>
          <cell r="C181" t="str">
            <v>Discount</v>
          </cell>
        </row>
        <row r="182">
          <cell r="A182">
            <v>5110001</v>
          </cell>
          <cell r="B182" t="str">
            <v>ค่าแพทย์ประจำ</v>
          </cell>
          <cell r="C182" t="str">
            <v>Doctor &amp; Dental Fee</v>
          </cell>
        </row>
        <row r="183">
          <cell r="A183">
            <v>5110002</v>
          </cell>
          <cell r="B183" t="str">
            <v>ค่าแพทย์นอกเวลา</v>
          </cell>
          <cell r="C183" t="str">
            <v>Doctor &amp; Dental Fee</v>
          </cell>
        </row>
        <row r="184">
          <cell r="A184">
            <v>5110003</v>
          </cell>
          <cell r="B184" t="str">
            <v>ค่าแพทย์เวร</v>
          </cell>
          <cell r="C184" t="str">
            <v>Doctor &amp; Dental Fee</v>
          </cell>
        </row>
        <row r="185">
          <cell r="A185">
            <v>5121100</v>
          </cell>
          <cell r="B185" t="str">
            <v>ค่ายา-Original</v>
          </cell>
          <cell r="C185" t="str">
            <v>Drugs</v>
          </cell>
        </row>
        <row r="186">
          <cell r="A186">
            <v>5121200</v>
          </cell>
          <cell r="B186" t="str">
            <v>ค่ายา-Local</v>
          </cell>
          <cell r="C186" t="str">
            <v>Drugs</v>
          </cell>
        </row>
        <row r="187">
          <cell r="A187">
            <v>5121300</v>
          </cell>
          <cell r="B187" t="str">
            <v>ค่ายาเบิกใช้เพื่อคิดเงินขาย</v>
          </cell>
          <cell r="C187" t="str">
            <v>Drugs</v>
          </cell>
        </row>
        <row r="188">
          <cell r="A188">
            <v>5121900</v>
          </cell>
          <cell r="B188" t="str">
            <v>ค่ายา-ALL OL</v>
          </cell>
          <cell r="C188" t="str">
            <v>Drugs</v>
          </cell>
        </row>
        <row r="189">
          <cell r="A189">
            <v>5122100</v>
          </cell>
          <cell r="B189" t="str">
            <v>ค่าอุปกรณ์การรักษา1</v>
          </cell>
          <cell r="C189" t="str">
            <v>Medical Supplies</v>
          </cell>
        </row>
        <row r="190">
          <cell r="A190">
            <v>5122200</v>
          </cell>
          <cell r="B190" t="str">
            <v>ค่าอุปกรณ์การรักษา2</v>
          </cell>
          <cell r="C190" t="str">
            <v>Medical Supplies</v>
          </cell>
        </row>
        <row r="191">
          <cell r="A191">
            <v>5122300</v>
          </cell>
          <cell r="B191" t="str">
            <v>ค่าอุปกรณ์การรักษา3</v>
          </cell>
          <cell r="C191" t="str">
            <v>Medical Supplies</v>
          </cell>
        </row>
        <row r="192">
          <cell r="A192">
            <v>5122400</v>
          </cell>
          <cell r="B192" t="str">
            <v>ต้นทุนค่าอาหารทางการแพทย์</v>
          </cell>
          <cell r="C192" t="str">
            <v>Medical Supplies</v>
          </cell>
        </row>
        <row r="193">
          <cell r="A193">
            <v>5122401</v>
          </cell>
          <cell r="B193" t="str">
            <v>ต้นทุนค่าอาหารทั่วไป</v>
          </cell>
          <cell r="C193" t="str">
            <v>Medical Supplies</v>
          </cell>
        </row>
        <row r="194">
          <cell r="A194">
            <v>5122500</v>
          </cell>
          <cell r="B194" t="str">
            <v>ค่าเวชภัณฑ์เบิกใช้เพื่อคิดเงินขาย</v>
          </cell>
          <cell r="C194" t="str">
            <v>Medical Supplies</v>
          </cell>
        </row>
        <row r="195">
          <cell r="A195">
            <v>5122900</v>
          </cell>
          <cell r="B195" t="str">
            <v>ค่าอุปกรณ์การรักษา1-3</v>
          </cell>
          <cell r="C195" t="str">
            <v>Medical Supplies</v>
          </cell>
        </row>
        <row r="196">
          <cell r="A196">
            <v>5123100</v>
          </cell>
          <cell r="B196" t="str">
            <v>ค่าอุปกรณ์เครื่องมือชิ้นเล็กในการรักษา</v>
          </cell>
          <cell r="C196" t="str">
            <v>Medical Supplies</v>
          </cell>
        </row>
        <row r="197">
          <cell r="A197">
            <v>5124100</v>
          </cell>
          <cell r="B197" t="str">
            <v>วัสดุสิ้นเปลืองในการรักษา</v>
          </cell>
          <cell r="C197" t="str">
            <v>Medical Supplies</v>
          </cell>
        </row>
        <row r="198">
          <cell r="A198">
            <v>5125100</v>
          </cell>
          <cell r="B198" t="str">
            <v>ค่ารักษาพยาบาลจากการส่งต่อ</v>
          </cell>
          <cell r="C198" t="str">
            <v>Medical Supplies</v>
          </cell>
        </row>
        <row r="199">
          <cell r="A199">
            <v>0</v>
          </cell>
          <cell r="B199" t="str">
            <v>==รวมค่าใช้จ่ายในการขาย</v>
          </cell>
        </row>
        <row r="200">
          <cell r="A200">
            <v>0</v>
          </cell>
          <cell r="B200" t="str">
            <v>ค่าใช้จ่ายในการบริหาร</v>
          </cell>
        </row>
        <row r="201">
          <cell r="A201">
            <v>5210001</v>
          </cell>
          <cell r="B201" t="str">
            <v>เงินเดือนผู้บริหาร</v>
          </cell>
          <cell r="C201" t="str">
            <v>Salaries</v>
          </cell>
        </row>
        <row r="202">
          <cell r="A202">
            <v>5210002</v>
          </cell>
          <cell r="B202" t="str">
            <v>เงินเดือนเจ้าหน้าที่</v>
          </cell>
          <cell r="C202" t="str">
            <v>Salaries</v>
          </cell>
        </row>
        <row r="203">
          <cell r="A203">
            <v>5210003</v>
          </cell>
          <cell r="B203" t="str">
            <v>ค่าตำแหน่ง</v>
          </cell>
          <cell r="C203" t="str">
            <v>Salaries</v>
          </cell>
        </row>
        <row r="204">
          <cell r="A204">
            <v>5210004</v>
          </cell>
          <cell r="B204" t="str">
            <v>ค่าวิชาชีพ</v>
          </cell>
          <cell r="C204" t="str">
            <v>Salaries</v>
          </cell>
        </row>
        <row r="205">
          <cell r="A205">
            <v>5210005</v>
          </cell>
          <cell r="B205" t="str">
            <v>ค่าล่วงเวลา</v>
          </cell>
          <cell r="C205" t="str">
            <v>Salaries</v>
          </cell>
        </row>
        <row r="206">
          <cell r="A206">
            <v>5210006</v>
          </cell>
          <cell r="B206" t="str">
            <v>ค่าที่ปรึกษา</v>
          </cell>
          <cell r="C206" t="str">
            <v>Salaries</v>
          </cell>
        </row>
        <row r="207">
          <cell r="A207">
            <v>5210007</v>
          </cell>
          <cell r="B207" t="str">
            <v>ค่าออกหน่วย</v>
          </cell>
          <cell r="C207" t="str">
            <v>Salaries</v>
          </cell>
        </row>
        <row r="208">
          <cell r="A208">
            <v>5210008</v>
          </cell>
          <cell r="B208" t="str">
            <v>ค่าคอมมิชชั่น</v>
          </cell>
          <cell r="C208" t="str">
            <v>Salaries</v>
          </cell>
        </row>
        <row r="209">
          <cell r="A209">
            <v>5220001</v>
          </cell>
          <cell r="B209" t="str">
            <v>ยา</v>
          </cell>
          <cell r="C209" t="str">
            <v>Lab Expenses</v>
          </cell>
        </row>
        <row r="210">
          <cell r="A210">
            <v>5220002</v>
          </cell>
          <cell r="B210" t="str">
            <v>อุปกรณ์การรักษา</v>
          </cell>
          <cell r="C210" t="str">
            <v>Office Equipments Expenses</v>
          </cell>
        </row>
        <row r="211">
          <cell r="A211">
            <v>5220003</v>
          </cell>
          <cell r="B211" t="str">
            <v>เวชภัณฑ์ไม่เกี่ยวกับการรักษา</v>
          </cell>
          <cell r="C211" t="str">
            <v>Office Equipments Expenses</v>
          </cell>
        </row>
        <row r="212">
          <cell r="A212">
            <v>5220004</v>
          </cell>
          <cell r="B212" t="str">
            <v>ค่าวัสดุสำนักงานสิ้นเปลือง</v>
          </cell>
          <cell r="C212" t="str">
            <v>Office Equipments Expenses</v>
          </cell>
        </row>
        <row r="213">
          <cell r="A213">
            <v>5220005</v>
          </cell>
          <cell r="B213" t="str">
            <v>เครื่องเขียนและสิ่งพิมพ์</v>
          </cell>
          <cell r="C213" t="str">
            <v>Stationery</v>
          </cell>
        </row>
        <row r="214">
          <cell r="A214">
            <v>5220006</v>
          </cell>
          <cell r="B214" t="str">
            <v>ค่าเครื่องแบบพนักงาน</v>
          </cell>
          <cell r="C214" t="str">
            <v>Employee's benefit</v>
          </cell>
        </row>
        <row r="215">
          <cell r="A215">
            <v>5220007</v>
          </cell>
          <cell r="B215" t="str">
            <v>สวัสดิการพนักงาน</v>
          </cell>
          <cell r="C215" t="str">
            <v>Employee's benefit</v>
          </cell>
        </row>
        <row r="216">
          <cell r="A216">
            <v>5220008</v>
          </cell>
          <cell r="B216" t="str">
            <v>ค่าปรึกษาทางกฏหมาย</v>
          </cell>
          <cell r="C216" t="str">
            <v>Legal &amp; Consultant Fee</v>
          </cell>
        </row>
        <row r="217">
          <cell r="A217">
            <v>5220009</v>
          </cell>
          <cell r="B217" t="str">
            <v>ค่าซ่อมแซมและบำรุงรักษา</v>
          </cell>
          <cell r="C217" t="str">
            <v>Repair &amp; Maintenance</v>
          </cell>
        </row>
        <row r="218">
          <cell r="A218">
            <v>5220010</v>
          </cell>
          <cell r="B218" t="str">
            <v>ค่าปฏิบัติการวิจัย</v>
          </cell>
          <cell r="C218" t="str">
            <v>Lab Expenses</v>
          </cell>
        </row>
        <row r="219">
          <cell r="A219">
            <v>5220011</v>
          </cell>
          <cell r="B219" t="str">
            <v>ค่าบริการจ้างทำ</v>
          </cell>
          <cell r="C219" t="str">
            <v>Purchased Service</v>
          </cell>
        </row>
        <row r="220">
          <cell r="A220">
            <v>5220012</v>
          </cell>
          <cell r="B220" t="str">
            <v>ค่าภาษีโรงเรือน</v>
          </cell>
          <cell r="C220" t="str">
            <v>Property &amp; Signing Tax</v>
          </cell>
        </row>
        <row r="221">
          <cell r="A221">
            <v>5220013</v>
          </cell>
          <cell r="B221" t="str">
            <v>ค่าเช่า</v>
          </cell>
          <cell r="C221" t="str">
            <v>Rental &amp; Insurance</v>
          </cell>
        </row>
        <row r="222">
          <cell r="A222">
            <v>5220014</v>
          </cell>
          <cell r="B222" t="str">
            <v>ค่าเบี้ยประกัน</v>
          </cell>
          <cell r="C222" t="str">
            <v>Rental &amp; Insurance</v>
          </cell>
        </row>
        <row r="223">
          <cell r="A223">
            <v>5220015</v>
          </cell>
          <cell r="B223" t="str">
            <v>ค่าพาหนะและที่พัก</v>
          </cell>
          <cell r="C223" t="str">
            <v>Travelling expenses</v>
          </cell>
        </row>
        <row r="224">
          <cell r="A224">
            <v>5220016</v>
          </cell>
          <cell r="B224" t="str">
            <v>การกุศลและบริจาค</v>
          </cell>
          <cell r="C224" t="str">
            <v>Others Expenses</v>
          </cell>
        </row>
        <row r="225">
          <cell r="A225">
            <v>5220017</v>
          </cell>
          <cell r="B225" t="str">
            <v>ค่าโฆษณาและส่งเสริมการขาย</v>
          </cell>
          <cell r="C225" t="str">
            <v>Advertisment &amp; Promotion</v>
          </cell>
        </row>
        <row r="226">
          <cell r="A226">
            <v>5220018</v>
          </cell>
          <cell r="B226" t="str">
            <v>ค่ารับรอง</v>
          </cell>
          <cell r="C226" t="str">
            <v>Entertainment</v>
          </cell>
        </row>
        <row r="227">
          <cell r="A227">
            <v>5220019</v>
          </cell>
          <cell r="B227" t="str">
            <v>ค่าอบรมสัมนา</v>
          </cell>
          <cell r="C227" t="str">
            <v>Others Expenses</v>
          </cell>
        </row>
        <row r="228">
          <cell r="A228">
            <v>5220020</v>
          </cell>
          <cell r="B228" t="str">
            <v>ค่าเบี้ยปรับ</v>
          </cell>
          <cell r="C228" t="str">
            <v>Others Expenses</v>
          </cell>
        </row>
        <row r="229">
          <cell r="A229">
            <v>5220021</v>
          </cell>
          <cell r="B229" t="str">
            <v>ค่าดอกเบี้ย</v>
          </cell>
          <cell r="C229" t="str">
            <v>Interest Expenses</v>
          </cell>
        </row>
        <row r="230">
          <cell r="A230">
            <v>5220022</v>
          </cell>
          <cell r="B230" t="str">
            <v>ค่าภาษีประกันสังคม</v>
          </cell>
          <cell r="C230" t="str">
            <v>Social Security Expenses</v>
          </cell>
        </row>
        <row r="231">
          <cell r="A231">
            <v>5220023</v>
          </cell>
          <cell r="B231" t="str">
            <v>แสตม์, อากร, ค่าธรรมเนียม</v>
          </cell>
          <cell r="C231" t="str">
            <v>Others Expenses</v>
          </cell>
        </row>
        <row r="232">
          <cell r="A232">
            <v>5220024</v>
          </cell>
          <cell r="B232" t="str">
            <v>ค่าธรรมเนียมธนาคาร</v>
          </cell>
          <cell r="C232" t="str">
            <v>Bank Charge</v>
          </cell>
        </row>
        <row r="233">
          <cell r="A233">
            <v>5220025</v>
          </cell>
          <cell r="B233" t="str">
            <v>เงินสมทบกองทุนเงินทดแทน</v>
          </cell>
          <cell r="C233" t="str">
            <v>Others Expenses</v>
          </cell>
        </row>
        <row r="234">
          <cell r="A234">
            <v>5220026</v>
          </cell>
          <cell r="B234" t="str">
            <v>ค่าเบี้ยประชุม</v>
          </cell>
          <cell r="C234" t="str">
            <v>Others Expenses</v>
          </cell>
        </row>
        <row r="235">
          <cell r="A235">
            <v>5220027</v>
          </cell>
          <cell r="B235" t="str">
            <v>ค่าภาษีป้าย</v>
          </cell>
          <cell r="C235" t="str">
            <v>Property &amp; Signing Tax</v>
          </cell>
        </row>
        <row r="236">
          <cell r="A236">
            <v>5220028</v>
          </cell>
          <cell r="B236" t="str">
            <v>ค่าตรวจสอบบัญชี</v>
          </cell>
          <cell r="C236" t="str">
            <v>Legal &amp; Consultant Fee</v>
          </cell>
        </row>
        <row r="237">
          <cell r="A237">
            <v>5220029</v>
          </cell>
          <cell r="B237" t="str">
            <v>ค่านำส่งคนไข้</v>
          </cell>
          <cell r="C237" t="str">
            <v>Others Expenses</v>
          </cell>
        </row>
        <row r="238">
          <cell r="A238">
            <v>5220030</v>
          </cell>
          <cell r="B238" t="str">
            <v>ส่วนลดรับ</v>
          </cell>
          <cell r="C238" t="str">
            <v>Others Expenses</v>
          </cell>
        </row>
        <row r="239">
          <cell r="A239">
            <v>5220031</v>
          </cell>
          <cell r="B239" t="str">
            <v>ค่าไฟฟ้า</v>
          </cell>
          <cell r="C239" t="str">
            <v>Electricity</v>
          </cell>
        </row>
        <row r="240">
          <cell r="A240">
            <v>5220032</v>
          </cell>
          <cell r="B240" t="str">
            <v>ค่าโทรศัพท์</v>
          </cell>
          <cell r="C240" t="str">
            <v>Telephone</v>
          </cell>
        </row>
        <row r="241">
          <cell r="A241">
            <v>5220033</v>
          </cell>
          <cell r="B241" t="str">
            <v>ค่าน้ำประปา</v>
          </cell>
          <cell r="C241" t="str">
            <v>Water</v>
          </cell>
        </row>
        <row r="242">
          <cell r="A242">
            <v>5220034</v>
          </cell>
          <cell r="B242" t="str">
            <v>ค่ารักษาความปลอดภัย</v>
          </cell>
          <cell r="C242" t="str">
            <v>Security</v>
          </cell>
        </row>
        <row r="243">
          <cell r="A243">
            <v>5220035</v>
          </cell>
          <cell r="B243" t="str">
            <v>ขาดทุนจากอัตราแลกเปลี่ยน</v>
          </cell>
          <cell r="C243" t="str">
            <v>Others Expenses</v>
          </cell>
        </row>
        <row r="244">
          <cell r="A244">
            <v>5220037</v>
          </cell>
          <cell r="B244" t="str">
            <v>ตัดจำหน่ายสินทรัพย์</v>
          </cell>
          <cell r="C244" t="str">
            <v>Depre &amp; Amortize</v>
          </cell>
        </row>
        <row r="245">
          <cell r="A245">
            <v>5220039</v>
          </cell>
          <cell r="B245" t="str">
            <v>ค่าใช้จ่ายเบ็ดเตล็ด</v>
          </cell>
          <cell r="C245" t="str">
            <v>Others Expenses</v>
          </cell>
        </row>
        <row r="246">
          <cell r="A246">
            <v>5220040</v>
          </cell>
          <cell r="B246" t="str">
            <v>กำไรขาดทุนจากการตรวจนับสินค้า</v>
          </cell>
          <cell r="C246" t="str">
            <v>Others Expenses</v>
          </cell>
        </row>
        <row r="247">
          <cell r="A247">
            <v>5220041</v>
          </cell>
          <cell r="B247" t="str">
            <v>ขาดทุนจากยาหมดอายุ/เสื่อมสภาพ</v>
          </cell>
          <cell r="C247" t="str">
            <v>Others Expenses</v>
          </cell>
        </row>
        <row r="248">
          <cell r="A248">
            <v>5220043</v>
          </cell>
          <cell r="B248" t="str">
            <v>รายจ่ายฝ่ายรายได้</v>
          </cell>
          <cell r="C248" t="str">
            <v>Others Expenses</v>
          </cell>
        </row>
        <row r="249">
          <cell r="A249">
            <v>5220044</v>
          </cell>
          <cell r="B249" t="str">
            <v>ค่าส่วนต่างจากเศษสตางต์</v>
          </cell>
          <cell r="C249" t="str">
            <v>Others Expenses</v>
          </cell>
        </row>
        <row r="250">
          <cell r="A250">
            <v>5220045</v>
          </cell>
          <cell r="B250" t="str">
            <v>ค่าใช้จ่ายอื่นๆ</v>
          </cell>
          <cell r="C250" t="str">
            <v>Others Expenses</v>
          </cell>
        </row>
        <row r="251">
          <cell r="A251">
            <v>5230001</v>
          </cell>
          <cell r="B251" t="str">
            <v>ค่าเสื่อมราคา-ส่วนปรับปรุงที่ดิน</v>
          </cell>
          <cell r="C251" t="str">
            <v>Depre &amp; Amortize</v>
          </cell>
        </row>
        <row r="252">
          <cell r="A252">
            <v>5230002</v>
          </cell>
          <cell r="B252" t="str">
            <v>ค่าเสื่อมราคา-อาคารและส่วนปรับปรุงอาคาร</v>
          </cell>
          <cell r="C252" t="str">
            <v>Depre &amp; Amortize</v>
          </cell>
        </row>
        <row r="253">
          <cell r="A253">
            <v>5230003</v>
          </cell>
          <cell r="B253" t="str">
            <v>ค่าเสื่อมราคา-สินทรัพย์งานระบบ</v>
          </cell>
          <cell r="C253" t="str">
            <v>Depre &amp; Amortize</v>
          </cell>
        </row>
        <row r="254">
          <cell r="A254">
            <v>5230004</v>
          </cell>
          <cell r="B254" t="str">
            <v>ค่าเสื่อมราคา-เครื่องมือแพทย์, เครื่องใช้สำนักงานและอื่นๆ</v>
          </cell>
          <cell r="C254" t="str">
            <v>Depre &amp; Amortize</v>
          </cell>
        </row>
        <row r="255">
          <cell r="A255">
            <v>5230005</v>
          </cell>
          <cell r="B255" t="str">
            <v>ค่าเสื่อมราคา-อุปกรณ์ (ชิ้นเล็ก)</v>
          </cell>
          <cell r="C255" t="str">
            <v>Depre &amp; Amortize</v>
          </cell>
        </row>
      </sheetData>
      <sheetData sheetId="3"/>
      <sheetData sheetId="4">
        <row r="3">
          <cell r="A3" t="str">
            <v>LOCATION</v>
          </cell>
          <cell r="B3" t="str">
            <v>TYPE</v>
          </cell>
          <cell r="D3" t="str">
            <v>SALARY</v>
          </cell>
          <cell r="E3" t="str">
            <v>TYPE</v>
          </cell>
        </row>
        <row r="4">
          <cell r="A4" t="str">
            <v>7SOR</v>
          </cell>
          <cell r="B4" t="str">
            <v>ค่าใช้จ่ายบริหาร</v>
          </cell>
          <cell r="D4" t="str">
            <v>7SOR</v>
          </cell>
          <cell r="E4" t="str">
            <v>ค่าใช้จ่ายบริหาร</v>
          </cell>
        </row>
        <row r="5">
          <cell r="A5" t="str">
            <v>CENTRAL</v>
          </cell>
          <cell r="B5" t="str">
            <v>ค่าใช้จ่ายบริหาร</v>
          </cell>
          <cell r="D5" t="str">
            <v>CENTRAL</v>
          </cell>
          <cell r="E5" t="str">
            <v>ค่าใช้จ่ายบริหาร</v>
          </cell>
        </row>
        <row r="6">
          <cell r="A6" t="str">
            <v>CLN-LAB-LAB1</v>
          </cell>
          <cell r="B6" t="str">
            <v>ต้นทุนขาย</v>
          </cell>
          <cell r="D6" t="str">
            <v>CLN-LAB-LAB1</v>
          </cell>
          <cell r="E6" t="str">
            <v>ต้นทุนขาย</v>
          </cell>
        </row>
        <row r="7">
          <cell r="A7" t="str">
            <v>CLN-LAB-LAB3</v>
          </cell>
          <cell r="B7" t="str">
            <v>ต้นทุนขาย</v>
          </cell>
          <cell r="D7" t="str">
            <v>CLN-LAB-LAB3</v>
          </cell>
          <cell r="E7" t="str">
            <v>ต้นทุนขาย</v>
          </cell>
        </row>
        <row r="8">
          <cell r="A8" t="str">
            <v>CLN-MED</v>
          </cell>
          <cell r="B8" t="str">
            <v>ต้นทุนขาย</v>
          </cell>
          <cell r="D8" t="str">
            <v>CLN-MED</v>
          </cell>
          <cell r="E8" t="str">
            <v>ต้นทุนขาย</v>
          </cell>
        </row>
        <row r="9">
          <cell r="A9" t="str">
            <v>CLN-PHA-MAIN</v>
          </cell>
          <cell r="B9" t="str">
            <v>ต้นทุนขาย</v>
          </cell>
          <cell r="D9" t="str">
            <v>CLN-PHA-MAIN</v>
          </cell>
          <cell r="E9" t="str">
            <v>ต้นทุนขาย</v>
          </cell>
        </row>
        <row r="10">
          <cell r="A10" t="str">
            <v>CLN-PHA-PHA1</v>
          </cell>
          <cell r="B10" t="str">
            <v>ต้นทุนขาย</v>
          </cell>
          <cell r="D10" t="str">
            <v>CLN-PHA-PHA1</v>
          </cell>
          <cell r="E10" t="str">
            <v>ต้นทุนขาย</v>
          </cell>
        </row>
        <row r="11">
          <cell r="A11" t="str">
            <v>CLN-PHA-PHA2</v>
          </cell>
          <cell r="B11" t="str">
            <v>ต้นทุนขาย</v>
          </cell>
          <cell r="D11" t="str">
            <v>CLN-PHA-PHA2</v>
          </cell>
          <cell r="E11" t="str">
            <v>ต้นทุนขาย</v>
          </cell>
        </row>
        <row r="12">
          <cell r="A12" t="str">
            <v>CLN-PHA-PHA3</v>
          </cell>
          <cell r="B12" t="str">
            <v>ต้นทุนขาย</v>
          </cell>
          <cell r="D12" t="str">
            <v>CLN-PHA-PHA3</v>
          </cell>
          <cell r="E12" t="str">
            <v>ต้นทุนขาย</v>
          </cell>
        </row>
        <row r="13">
          <cell r="A13" t="str">
            <v>CLN-RAD</v>
          </cell>
          <cell r="B13" t="str">
            <v>ต้นทุนขาย</v>
          </cell>
          <cell r="D13" t="str">
            <v>CLN-RAD</v>
          </cell>
          <cell r="E13" t="str">
            <v>ต้นทุนขาย</v>
          </cell>
        </row>
        <row r="14">
          <cell r="A14" t="str">
            <v>CLN-REH</v>
          </cell>
          <cell r="B14" t="str">
            <v>ต้นทุนขาย</v>
          </cell>
          <cell r="D14" t="str">
            <v>CLN-REH</v>
          </cell>
          <cell r="E14" t="str">
            <v>ต้นทุนขาย</v>
          </cell>
        </row>
        <row r="15">
          <cell r="A15" t="str">
            <v>CLN-SOC-MED</v>
          </cell>
          <cell r="B15" t="str">
            <v>ต้นทุนขาย</v>
          </cell>
          <cell r="D15" t="str">
            <v>CLN-SOC-MED</v>
          </cell>
          <cell r="E15" t="str">
            <v>ต้นทุนขาย</v>
          </cell>
        </row>
        <row r="16">
          <cell r="A16" t="str">
            <v>COO-ADMIT</v>
          </cell>
          <cell r="B16" t="str">
            <v>ต้นทุนขาย</v>
          </cell>
          <cell r="D16" t="str">
            <v>COO-ADMIT</v>
          </cell>
          <cell r="E16" t="str">
            <v>ต้นทุนขาย</v>
          </cell>
        </row>
        <row r="17">
          <cell r="A17" t="str">
            <v>COO-CASH2</v>
          </cell>
          <cell r="B17" t="str">
            <v>ค่าใช้จ่ายบริหาร</v>
          </cell>
          <cell r="D17" t="str">
            <v>COO-CASH2</v>
          </cell>
          <cell r="E17" t="str">
            <v>ต้นทุนขาย</v>
          </cell>
        </row>
        <row r="18">
          <cell r="A18" t="str">
            <v>COO-CASH3</v>
          </cell>
          <cell r="B18" t="str">
            <v>ค่าใช้จ่ายบริหาร</v>
          </cell>
          <cell r="D18" t="str">
            <v>COO-CASH3</v>
          </cell>
          <cell r="E18" t="str">
            <v>ต้นทุนขาย</v>
          </cell>
        </row>
        <row r="19">
          <cell r="A19" t="str">
            <v>COO-CTP</v>
          </cell>
          <cell r="B19" t="str">
            <v>ต้นทุนขาย</v>
          </cell>
          <cell r="D19" t="str">
            <v>COO-CTP</v>
          </cell>
          <cell r="E19" t="str">
            <v>ต้นทุนขาย</v>
          </cell>
        </row>
        <row r="20">
          <cell r="A20" t="str">
            <v>COO-EHC</v>
          </cell>
          <cell r="B20" t="str">
            <v>ต้นทุนขาย</v>
          </cell>
          <cell r="D20" t="str">
            <v>COO-EHC</v>
          </cell>
          <cell r="E20" t="str">
            <v>ต้นทุนขาย</v>
          </cell>
        </row>
        <row r="21">
          <cell r="A21" t="str">
            <v>COO-SLC-COSM</v>
          </cell>
          <cell r="B21" t="str">
            <v>ต้นทุนขาย</v>
          </cell>
          <cell r="D21" t="str">
            <v>COO-SLC-COSM</v>
          </cell>
          <cell r="E21" t="str">
            <v>ต้นทุนขาย</v>
          </cell>
        </row>
        <row r="22">
          <cell r="A22" t="str">
            <v>COO-SLC-PLAS</v>
          </cell>
          <cell r="B22" t="str">
            <v>ต้นทุนขาย</v>
          </cell>
          <cell r="D22" t="str">
            <v>COO-SLC-PLAS</v>
          </cell>
          <cell r="E22" t="str">
            <v>ต้นทุนขาย</v>
          </cell>
        </row>
        <row r="23">
          <cell r="A23" t="str">
            <v>COO-SLC-SKIN</v>
          </cell>
          <cell r="B23" t="str">
            <v>ต้นทุนขาย</v>
          </cell>
          <cell r="D23" t="str">
            <v>COO-SLC-SKIN</v>
          </cell>
          <cell r="E23" t="str">
            <v>ต้นทุนขาย</v>
          </cell>
        </row>
        <row r="24">
          <cell r="A24" t="str">
            <v>FIN-ACC</v>
          </cell>
          <cell r="B24" t="str">
            <v>ค่าใช้จ่ายบริหาร</v>
          </cell>
          <cell r="D24" t="str">
            <v>FIN-ACC</v>
          </cell>
          <cell r="E24" t="str">
            <v>ค่าใช้จ่ายบริหาร</v>
          </cell>
        </row>
        <row r="25">
          <cell r="A25" t="str">
            <v>FIN-ACC-CASH</v>
          </cell>
          <cell r="B25" t="str">
            <v>ค่าใช้จ่ายบริหาร</v>
          </cell>
          <cell r="D25" t="str">
            <v>FIN-ACC-CASH</v>
          </cell>
          <cell r="E25" t="str">
            <v>ค่าใช้จ่ายบริหาร</v>
          </cell>
        </row>
        <row r="26">
          <cell r="A26" t="str">
            <v>FIN-HR-HRD</v>
          </cell>
          <cell r="B26" t="str">
            <v>ค่าใช้จ่ายบริหาร</v>
          </cell>
          <cell r="D26" t="str">
            <v>FIN-HR-HRD</v>
          </cell>
          <cell r="E26" t="str">
            <v>ค่าใช้จ่ายบริหาร</v>
          </cell>
        </row>
        <row r="27">
          <cell r="A27" t="str">
            <v>FIN-HR-HRM</v>
          </cell>
          <cell r="B27" t="str">
            <v>ค่าใช้จ่ายบริหาร</v>
          </cell>
          <cell r="D27" t="str">
            <v>FIN-HR-HRM</v>
          </cell>
          <cell r="E27" t="str">
            <v>ค่าใช้จ่ายบริหาร</v>
          </cell>
        </row>
        <row r="28">
          <cell r="A28" t="str">
            <v>FIN-MAT-MAIN</v>
          </cell>
          <cell r="B28" t="str">
            <v>ค่าใช้จ่ายบริหาร</v>
          </cell>
          <cell r="D28" t="str">
            <v>FIN-MAT-MAIN</v>
          </cell>
          <cell r="E28" t="str">
            <v>ต้นทุนขาย</v>
          </cell>
        </row>
        <row r="29">
          <cell r="A29" t="str">
            <v>FIN-MAT-OFF</v>
          </cell>
          <cell r="B29" t="str">
            <v>ค่าใช้จ่ายบริหาร</v>
          </cell>
          <cell r="D29" t="str">
            <v>FIN-MAT-OFF</v>
          </cell>
          <cell r="E29" t="str">
            <v>ต้นทุนขาย</v>
          </cell>
        </row>
        <row r="30">
          <cell r="A30" t="str">
            <v>FIN-MIS</v>
          </cell>
          <cell r="B30" t="str">
            <v>ค่าใช้จ่ายบริหาร</v>
          </cell>
          <cell r="D30" t="str">
            <v>FIN-MIS</v>
          </cell>
          <cell r="E30" t="str">
            <v>ค่าใช้จ่ายบริหาร</v>
          </cell>
        </row>
        <row r="31">
          <cell r="A31" t="str">
            <v>FIN-TREASURY</v>
          </cell>
          <cell r="B31" t="str">
            <v>ค่าใช้จ่ายบริหาร</v>
          </cell>
          <cell r="D31" t="str">
            <v>FIN-TREASURY</v>
          </cell>
          <cell r="E31" t="str">
            <v>ค่าใช้จ่ายบริหาร</v>
          </cell>
        </row>
        <row r="32">
          <cell r="A32" t="str">
            <v>HA</v>
          </cell>
          <cell r="B32" t="str">
            <v>ค่าใช้จ่ายบริหาร</v>
          </cell>
          <cell r="D32" t="str">
            <v>HA</v>
          </cell>
          <cell r="E32" t="str">
            <v>ค่าใช้จ่ายบริหาร</v>
          </cell>
        </row>
        <row r="33">
          <cell r="A33" t="str">
            <v>IDIS-CASHIER</v>
          </cell>
          <cell r="B33" t="str">
            <v>ต้นทุนขาย</v>
          </cell>
          <cell r="D33" t="str">
            <v>IDIS-CASHIER</v>
          </cell>
          <cell r="E33" t="str">
            <v>ต้นทุนขาย</v>
          </cell>
        </row>
        <row r="34">
          <cell r="A34" t="str">
            <v>IDIS-PATIENT</v>
          </cell>
          <cell r="B34" t="str">
            <v>ต้นทุนขาย</v>
          </cell>
          <cell r="D34" t="str">
            <v>IDIS-PATIENT</v>
          </cell>
          <cell r="E34" t="str">
            <v>ต้นทุนขาย</v>
          </cell>
        </row>
        <row r="35">
          <cell r="A35" t="str">
            <v>IDIS-SOCIAL</v>
          </cell>
          <cell r="B35" t="str">
            <v>ต้นทุนขาย</v>
          </cell>
          <cell r="D35" t="str">
            <v>IDIS-SOCIAL</v>
          </cell>
          <cell r="E35" t="str">
            <v>ต้นทุนขาย</v>
          </cell>
        </row>
        <row r="36">
          <cell r="A36" t="str">
            <v>IDIS-TRAIN</v>
          </cell>
          <cell r="B36" t="str">
            <v>ต้นทุนขาย</v>
          </cell>
          <cell r="D36" t="str">
            <v>IDIS-TRAIN</v>
          </cell>
          <cell r="E36" t="str">
            <v>ต้นทุนขาย</v>
          </cell>
        </row>
        <row r="37">
          <cell r="A37" t="str">
            <v>MAO-ADM</v>
          </cell>
          <cell r="B37" t="str">
            <v>ต้นทุนขาย</v>
          </cell>
          <cell r="D37" t="str">
            <v>MAO-ADM</v>
          </cell>
          <cell r="E37" t="str">
            <v>ต้นทุนขาย</v>
          </cell>
        </row>
        <row r="38">
          <cell r="A38" t="str">
            <v>MAO-CEN</v>
          </cell>
          <cell r="B38" t="str">
            <v>ค่าใช้จ่ายบริหาร</v>
          </cell>
          <cell r="D38" t="str">
            <v>MAO-CEN</v>
          </cell>
          <cell r="E38" t="str">
            <v>ต้นทุนขาย</v>
          </cell>
        </row>
        <row r="39">
          <cell r="A39" t="str">
            <v>MAO-CTP</v>
          </cell>
          <cell r="B39" t="str">
            <v>ต้นทุนขาย</v>
          </cell>
          <cell r="D39" t="str">
            <v>MAO-CTP</v>
          </cell>
          <cell r="E39" t="str">
            <v>ต้นทุนขาย</v>
          </cell>
        </row>
        <row r="40">
          <cell r="A40" t="str">
            <v>MDO-AUD</v>
          </cell>
          <cell r="B40" t="str">
            <v>ค่าใช้จ่ายบริหาร</v>
          </cell>
          <cell r="D40" t="str">
            <v>MDO-AUD</v>
          </cell>
          <cell r="E40" t="str">
            <v>ค่าใช้จ่ายบริหาร</v>
          </cell>
        </row>
        <row r="41">
          <cell r="A41" t="str">
            <v>MDO-CEN</v>
          </cell>
          <cell r="B41" t="str">
            <v>ค่าใช้จ่ายบริหาร</v>
          </cell>
          <cell r="D41" t="str">
            <v>MDO-CEN</v>
          </cell>
          <cell r="E41" t="str">
            <v>ค่าใช้จ่ายบริหาร</v>
          </cell>
        </row>
        <row r="42">
          <cell r="A42" t="str">
            <v>MDO-IC</v>
          </cell>
          <cell r="B42" t="str">
            <v>ค่าใช้จ่ายบริหาร</v>
          </cell>
          <cell r="D42" t="str">
            <v>MDO-IC</v>
          </cell>
          <cell r="E42" t="str">
            <v>ค่าใช้จ่ายบริหาร</v>
          </cell>
        </row>
        <row r="43">
          <cell r="A43" t="str">
            <v>MDO-QCD</v>
          </cell>
          <cell r="B43" t="str">
            <v>ค่าใช้จ่ายบริหาร</v>
          </cell>
          <cell r="D43" t="str">
            <v>MDO-QCD</v>
          </cell>
          <cell r="E43" t="str">
            <v>ค่าใช้จ่ายบริหาร</v>
          </cell>
        </row>
        <row r="44">
          <cell r="A44" t="str">
            <v>MINI MARATHON</v>
          </cell>
          <cell r="B44" t="str">
            <v>ค่าใช้จ่ายบริหาร</v>
          </cell>
          <cell r="D44" t="str">
            <v>MINI MARATHON</v>
          </cell>
          <cell r="E44" t="str">
            <v>ค่าใช้จ่ายบริหาร</v>
          </cell>
        </row>
        <row r="45">
          <cell r="A45" t="str">
            <v>MKT-CEN</v>
          </cell>
          <cell r="B45" t="str">
            <v>ค่าใช้จ่ายบริหาร</v>
          </cell>
          <cell r="D45" t="str">
            <v>MKT-CEN</v>
          </cell>
          <cell r="E45" t="str">
            <v>ค่าใช้จ่ายบริหาร</v>
          </cell>
        </row>
        <row r="46">
          <cell r="A46" t="str">
            <v>MKT-CRS-CRM</v>
          </cell>
          <cell r="B46" t="str">
            <v>ค่าใช้จ่ายบริหาร</v>
          </cell>
          <cell r="D46" t="str">
            <v>MKT-CRS-CRM</v>
          </cell>
          <cell r="E46" t="str">
            <v>ต้นทุนขาย</v>
          </cell>
        </row>
        <row r="47">
          <cell r="A47" t="str">
            <v>MKT-CRS-CSU</v>
          </cell>
          <cell r="B47" t="str">
            <v>ค่าใช้จ่ายบริหาร</v>
          </cell>
          <cell r="D47" t="str">
            <v>MKT-CRS-CSU</v>
          </cell>
          <cell r="E47" t="str">
            <v>ต้นทุนขาย</v>
          </cell>
        </row>
        <row r="48">
          <cell r="A48" t="str">
            <v>MKT-CRS-OCU</v>
          </cell>
          <cell r="B48" t="str">
            <v>ค่าใช้จ่ายบริหาร</v>
          </cell>
          <cell r="D48" t="str">
            <v>MKT-CRS-OCU</v>
          </cell>
          <cell r="E48" t="str">
            <v>ต้นทุนขาย</v>
          </cell>
        </row>
        <row r="49">
          <cell r="A49" t="str">
            <v>MKT-CRS-OUC</v>
          </cell>
          <cell r="B49" t="str">
            <v>ค่าใช้จ่ายบริหาร</v>
          </cell>
          <cell r="D49" t="str">
            <v>MKT-CRS-OUC</v>
          </cell>
          <cell r="E49" t="str">
            <v>ต้นทุนขาย</v>
          </cell>
        </row>
        <row r="50">
          <cell r="A50" t="str">
            <v>MKT-CRS-OUM</v>
          </cell>
          <cell r="B50" t="str">
            <v>ค่าใช้จ่ายบริหาร</v>
          </cell>
          <cell r="D50" t="str">
            <v>MKT-CRS-OUM</v>
          </cell>
          <cell r="E50" t="str">
            <v>ต้นทุนขาย</v>
          </cell>
        </row>
        <row r="51">
          <cell r="A51" t="str">
            <v>MKT-IMD</v>
          </cell>
          <cell r="B51" t="str">
            <v>ค่าใช้จ่ายบริหาร</v>
          </cell>
          <cell r="D51" t="str">
            <v>MKT-IMD</v>
          </cell>
          <cell r="E51" t="str">
            <v>ค่าใช้จ่ายบริหาร</v>
          </cell>
        </row>
        <row r="52">
          <cell r="A52" t="str">
            <v>MKT-MAC</v>
          </cell>
          <cell r="B52" t="str">
            <v>ค่าใช้จ่ายบริหาร</v>
          </cell>
          <cell r="D52" t="str">
            <v>MKT-MAC</v>
          </cell>
          <cell r="E52" t="str">
            <v>ค่าใช้จ่ายบริหาร</v>
          </cell>
        </row>
        <row r="53">
          <cell r="A53" t="str">
            <v>NSG-ALLERGY</v>
          </cell>
          <cell r="B53" t="str">
            <v>ต้นทุนขาย</v>
          </cell>
          <cell r="D53" t="str">
            <v>NSG-ALLERGY</v>
          </cell>
          <cell r="E53" t="str">
            <v>ต้นทุนขาย</v>
          </cell>
        </row>
        <row r="54">
          <cell r="A54" t="str">
            <v>NSG-ART</v>
          </cell>
          <cell r="B54" t="str">
            <v>ต้นทุนขาย</v>
          </cell>
          <cell r="D54" t="str">
            <v>NSG-ART</v>
          </cell>
          <cell r="E54" t="str">
            <v>ต้นทุนขาย</v>
          </cell>
        </row>
        <row r="55">
          <cell r="A55" t="str">
            <v>NSG-CEN</v>
          </cell>
          <cell r="B55" t="str">
            <v>ต้นทุนขาย</v>
          </cell>
          <cell r="D55" t="str">
            <v>NSG-CEN</v>
          </cell>
          <cell r="E55" t="str">
            <v>ต้นทุนขาย</v>
          </cell>
        </row>
        <row r="56">
          <cell r="A56" t="str">
            <v>NSG-CSS</v>
          </cell>
          <cell r="B56" t="str">
            <v>ต้นทุนขาย</v>
          </cell>
          <cell r="D56" t="str">
            <v>NSG-CSS</v>
          </cell>
          <cell r="E56" t="str">
            <v>ต้นทุนขาย</v>
          </cell>
        </row>
        <row r="57">
          <cell r="A57" t="str">
            <v>NSG-EHC</v>
          </cell>
          <cell r="B57" t="str">
            <v>ต้นทุนขาย</v>
          </cell>
          <cell r="D57" t="str">
            <v>NSG-EHC</v>
          </cell>
          <cell r="E57" t="str">
            <v>ต้นทุนขาย</v>
          </cell>
        </row>
        <row r="58">
          <cell r="A58" t="str">
            <v>NSG-ENT</v>
          </cell>
          <cell r="B58" t="str">
            <v>ต้นทุนขาย</v>
          </cell>
          <cell r="D58" t="str">
            <v>NSG-ENT</v>
          </cell>
          <cell r="E58" t="str">
            <v>ต้นทุนขาย</v>
          </cell>
        </row>
        <row r="59">
          <cell r="A59" t="str">
            <v>NSG-ER-ER</v>
          </cell>
          <cell r="B59" t="str">
            <v>ต้นทุนขาย</v>
          </cell>
          <cell r="D59" t="str">
            <v>NSG-ER-ER</v>
          </cell>
          <cell r="E59" t="str">
            <v>ต้นทุนขาย</v>
          </cell>
        </row>
        <row r="60">
          <cell r="A60" t="str">
            <v>NSG-ER-OPD</v>
          </cell>
          <cell r="B60" t="str">
            <v>ต้นทุนขาย</v>
          </cell>
          <cell r="D60" t="str">
            <v>NSG-ER-OPD</v>
          </cell>
          <cell r="E60" t="str">
            <v>ต้นทุนขาย</v>
          </cell>
        </row>
        <row r="61">
          <cell r="A61" t="str">
            <v>NSG-EYE</v>
          </cell>
          <cell r="B61" t="str">
            <v>ต้นทุนขาย</v>
          </cell>
          <cell r="D61" t="str">
            <v>NSG-EYE</v>
          </cell>
          <cell r="E61" t="str">
            <v>ต้นทุนขาย</v>
          </cell>
        </row>
        <row r="62">
          <cell r="A62" t="str">
            <v>NSG-GI</v>
          </cell>
          <cell r="B62" t="str">
            <v>ต้นทุนขาย</v>
          </cell>
          <cell r="D62" t="str">
            <v>NSG-GI</v>
          </cell>
          <cell r="E62" t="str">
            <v>ต้นทุนขาย</v>
          </cell>
        </row>
        <row r="63">
          <cell r="A63" t="str">
            <v>NSG-L&amp;D</v>
          </cell>
          <cell r="B63" t="str">
            <v>ต้นทุนขาย</v>
          </cell>
          <cell r="D63" t="str">
            <v>NSG-L&amp;D</v>
          </cell>
          <cell r="E63" t="str">
            <v>ต้นทุนขาย</v>
          </cell>
        </row>
        <row r="64">
          <cell r="A64" t="str">
            <v>NSG-MED</v>
          </cell>
          <cell r="B64" t="str">
            <v>ต้นทุนขาย</v>
          </cell>
          <cell r="D64" t="str">
            <v>NSG-MED</v>
          </cell>
          <cell r="E64" t="str">
            <v>ต้นทุนขาย</v>
          </cell>
        </row>
        <row r="65">
          <cell r="A65" t="str">
            <v>NSG-O&amp;R</v>
          </cell>
          <cell r="B65" t="str">
            <v>ต้นทุนขาย</v>
          </cell>
          <cell r="D65" t="str">
            <v>NSG-O&amp;R</v>
          </cell>
          <cell r="E65" t="str">
            <v>ต้นทุนขาย</v>
          </cell>
        </row>
        <row r="66">
          <cell r="A66" t="str">
            <v>NSG-OBG</v>
          </cell>
          <cell r="B66" t="str">
            <v>ต้นทุนขาย</v>
          </cell>
          <cell r="D66" t="str">
            <v>NSG-OBG</v>
          </cell>
          <cell r="E66" t="str">
            <v>ต้นทุนขาย</v>
          </cell>
        </row>
        <row r="67">
          <cell r="A67" t="str">
            <v>NSG-ORT</v>
          </cell>
          <cell r="B67" t="str">
            <v>ต้นทุนขาย</v>
          </cell>
          <cell r="D67" t="str">
            <v>NSG-ORT</v>
          </cell>
          <cell r="E67" t="str">
            <v>ต้นทุนขาย</v>
          </cell>
        </row>
        <row r="68">
          <cell r="A68" t="str">
            <v>NSG-P&amp;P</v>
          </cell>
          <cell r="B68" t="str">
            <v>ต้นทุนขาย</v>
          </cell>
          <cell r="D68" t="str">
            <v>NSG-P&amp;P</v>
          </cell>
          <cell r="E68" t="str">
            <v>ต้นทุนขาย</v>
          </cell>
        </row>
        <row r="69">
          <cell r="A69" t="str">
            <v>NSG-P&amp;P-CU</v>
          </cell>
          <cell r="B69" t="str">
            <v>ต้นทุนขาย</v>
          </cell>
          <cell r="D69" t="str">
            <v>NSG-P&amp;P-CU</v>
          </cell>
          <cell r="E69" t="str">
            <v>ต้นทุนขาย</v>
          </cell>
        </row>
        <row r="70">
          <cell r="A70" t="str">
            <v>NSG-PED</v>
          </cell>
          <cell r="B70" t="str">
            <v>ต้นทุนขาย</v>
          </cell>
          <cell r="D70" t="str">
            <v>NSG-PED</v>
          </cell>
          <cell r="E70" t="str">
            <v>ต้นทุนขาย</v>
          </cell>
        </row>
        <row r="71">
          <cell r="A71" t="str">
            <v>NSG-PSY-GEN</v>
          </cell>
          <cell r="B71" t="str">
            <v>ต้นทุนขาย</v>
          </cell>
          <cell r="D71" t="str">
            <v>NSG-PSY-GEN</v>
          </cell>
          <cell r="E71" t="str">
            <v>ต้นทุนขาย</v>
          </cell>
        </row>
        <row r="72">
          <cell r="A72" t="str">
            <v>NSG-PSY-PED</v>
          </cell>
          <cell r="B72" t="str">
            <v>ต้นทุนขาย</v>
          </cell>
          <cell r="D72" t="str">
            <v>NSG-PSY-PED</v>
          </cell>
          <cell r="E72" t="str">
            <v>ต้นทุนขาย</v>
          </cell>
        </row>
        <row r="73">
          <cell r="A73" t="str">
            <v>NSG-RED</v>
          </cell>
          <cell r="B73" t="str">
            <v>ต้นทุนขาย</v>
          </cell>
          <cell r="D73" t="str">
            <v>NSG-RED</v>
          </cell>
          <cell r="E73" t="str">
            <v>ต้นทุนขาย</v>
          </cell>
        </row>
        <row r="74">
          <cell r="A74" t="str">
            <v>NSG-SLC-COSM</v>
          </cell>
          <cell r="B74" t="str">
            <v>ต้นทุนขาย</v>
          </cell>
          <cell r="D74" t="str">
            <v>NSG-SLC-COSM</v>
          </cell>
          <cell r="E74" t="str">
            <v>ต้นทุนขาย</v>
          </cell>
        </row>
        <row r="75">
          <cell r="A75" t="str">
            <v>NSG-SLC-SKIN</v>
          </cell>
          <cell r="B75" t="str">
            <v>ต้นทุนขาย</v>
          </cell>
          <cell r="D75" t="str">
            <v>NSG-SLC-SKIN</v>
          </cell>
          <cell r="E75" t="str">
            <v>ต้นทุนขาย</v>
          </cell>
        </row>
        <row r="76">
          <cell r="A76" t="str">
            <v>NSG-SOC-CAR</v>
          </cell>
          <cell r="B76" t="str">
            <v>ต้นทุนขาย</v>
          </cell>
          <cell r="D76" t="str">
            <v>NSG-SOC-CAR</v>
          </cell>
          <cell r="E76" t="str">
            <v>ต้นทุนขาย</v>
          </cell>
        </row>
        <row r="77">
          <cell r="A77" t="str">
            <v>NSG-SOC-CEN</v>
          </cell>
          <cell r="B77" t="str">
            <v>ต้นทุนขาย</v>
          </cell>
          <cell r="D77" t="str">
            <v>NSG-SOC-CEN</v>
          </cell>
          <cell r="E77" t="str">
            <v>ต้นทุนขาย</v>
          </cell>
        </row>
        <row r="78">
          <cell r="A78" t="str">
            <v>NSG-SOC-CHES</v>
          </cell>
          <cell r="B78" t="str">
            <v>ต้นทุนขาย</v>
          </cell>
          <cell r="D78" t="str">
            <v>NSG-SOC-CHES</v>
          </cell>
          <cell r="E78" t="str">
            <v>ต้นทุนขาย</v>
          </cell>
        </row>
        <row r="79">
          <cell r="A79" t="str">
            <v>NSG-SOC-ENDO</v>
          </cell>
          <cell r="B79" t="str">
            <v>ต้นทุนขาย</v>
          </cell>
          <cell r="D79" t="str">
            <v>NSG-SOC-ENDO</v>
          </cell>
          <cell r="E79" t="str">
            <v>ต้นทุนขาย</v>
          </cell>
        </row>
        <row r="80">
          <cell r="A80" t="str">
            <v>NSG-SOC-ENT</v>
          </cell>
          <cell r="B80" t="str">
            <v>ต้นทุนขาย</v>
          </cell>
          <cell r="D80" t="str">
            <v>NSG-SOC-ENT</v>
          </cell>
          <cell r="E80" t="str">
            <v>ต้นทุนขาย</v>
          </cell>
        </row>
        <row r="81">
          <cell r="A81" t="str">
            <v>NSG-SOC-EYE</v>
          </cell>
          <cell r="B81" t="str">
            <v>ต้นทุนขาย</v>
          </cell>
          <cell r="D81" t="str">
            <v>NSG-SOC-EYE</v>
          </cell>
          <cell r="E81" t="str">
            <v>ต้นทุนขาย</v>
          </cell>
        </row>
        <row r="82">
          <cell r="A82" t="str">
            <v>NSG-SOC-GI</v>
          </cell>
          <cell r="B82" t="str">
            <v>ต้นทุนขาย</v>
          </cell>
          <cell r="D82" t="str">
            <v>NSG-SOC-GI</v>
          </cell>
          <cell r="E82" t="str">
            <v>ต้นทุนขาย</v>
          </cell>
        </row>
        <row r="83">
          <cell r="A83" t="str">
            <v>NSG-SOC-HEMA</v>
          </cell>
          <cell r="B83" t="str">
            <v>ต้นทุนขาย</v>
          </cell>
          <cell r="D83" t="str">
            <v>NSG-SOC-HEMA</v>
          </cell>
          <cell r="E83" t="str">
            <v>ต้นทุนขาย</v>
          </cell>
        </row>
        <row r="84">
          <cell r="A84" t="str">
            <v>NSG-SOC-INFE</v>
          </cell>
          <cell r="B84" t="str">
            <v>ต้นทุนขาย</v>
          </cell>
          <cell r="D84" t="str">
            <v>NSG-SOC-INFE</v>
          </cell>
          <cell r="E84" t="str">
            <v>ต้นทุนขาย</v>
          </cell>
        </row>
        <row r="85">
          <cell r="A85" t="str">
            <v>NSG-SOC-NEPH</v>
          </cell>
          <cell r="B85" t="str">
            <v>ต้นทุนขาย</v>
          </cell>
          <cell r="D85" t="str">
            <v>NSG-SOC-NEPH</v>
          </cell>
          <cell r="E85" t="str">
            <v>ต้นทุนขาย</v>
          </cell>
        </row>
        <row r="86">
          <cell r="A86" t="str">
            <v>NSG-SOC-NEU</v>
          </cell>
          <cell r="B86" t="str">
            <v>ต้นทุนขาย</v>
          </cell>
          <cell r="D86" t="str">
            <v>NSG-SOC-NEU</v>
          </cell>
          <cell r="E86" t="str">
            <v>ต้นทุนขาย</v>
          </cell>
        </row>
        <row r="87">
          <cell r="A87" t="str">
            <v>NSG-SOC-OBG</v>
          </cell>
          <cell r="B87" t="str">
            <v>ต้นทุนขาย</v>
          </cell>
          <cell r="D87" t="str">
            <v>NSG-SOC-OBG</v>
          </cell>
          <cell r="E87" t="str">
            <v>ต้นทุนขาย</v>
          </cell>
        </row>
        <row r="88">
          <cell r="A88" t="str">
            <v>NSG-SOC-ORT</v>
          </cell>
          <cell r="B88" t="str">
            <v>ต้นทุนขาย</v>
          </cell>
          <cell r="D88" t="str">
            <v>NSG-SOC-ORT</v>
          </cell>
          <cell r="E88" t="str">
            <v>ต้นทุนขาย</v>
          </cell>
        </row>
        <row r="89">
          <cell r="A89" t="str">
            <v>NSG-SOC-PLAS</v>
          </cell>
          <cell r="B89" t="str">
            <v>ต้นทุนขาย</v>
          </cell>
          <cell r="D89" t="str">
            <v>NSG-SOC-PLAS</v>
          </cell>
          <cell r="E89" t="str">
            <v>ต้นทุนขาย</v>
          </cell>
        </row>
        <row r="90">
          <cell r="A90" t="str">
            <v>NSG-SOC-REH</v>
          </cell>
          <cell r="B90" t="str">
            <v>ต้นทุนขาย</v>
          </cell>
          <cell r="D90" t="str">
            <v>NSG-SOC-REH</v>
          </cell>
          <cell r="E90" t="str">
            <v>ต้นทุนขาย</v>
          </cell>
        </row>
        <row r="91">
          <cell r="A91" t="str">
            <v>NSG-SOC-RHEU</v>
          </cell>
          <cell r="B91" t="str">
            <v>ต้นทุนขาย</v>
          </cell>
          <cell r="D91" t="str">
            <v>NSG-SOC-RHEU</v>
          </cell>
          <cell r="E91" t="str">
            <v>ต้นทุนขาย</v>
          </cell>
        </row>
        <row r="92">
          <cell r="A92" t="str">
            <v>NSG-SOC-SKIN</v>
          </cell>
          <cell r="B92" t="str">
            <v>ต้นทุนขาย</v>
          </cell>
          <cell r="D92" t="str">
            <v>NSG-SOC-SKIN</v>
          </cell>
          <cell r="E92" t="str">
            <v>ต้นทุนขาย</v>
          </cell>
        </row>
        <row r="93">
          <cell r="A93" t="str">
            <v>NSG-SOC-SPI</v>
          </cell>
          <cell r="B93" t="str">
            <v>ต้นทุนขาย</v>
          </cell>
          <cell r="D93" t="str">
            <v>NSG-SOC-SPI</v>
          </cell>
          <cell r="E93" t="str">
            <v>ต้นทุนขาย</v>
          </cell>
        </row>
        <row r="94">
          <cell r="A94" t="str">
            <v>NSG-SOC-SUR</v>
          </cell>
          <cell r="B94" t="str">
            <v>ต้นทุนขาย</v>
          </cell>
          <cell r="D94" t="str">
            <v>NSG-SOC-SUR</v>
          </cell>
          <cell r="E94" t="str">
            <v>ต้นทุนขาย</v>
          </cell>
        </row>
        <row r="95">
          <cell r="A95" t="str">
            <v>NSG-SOC-URO</v>
          </cell>
          <cell r="B95" t="str">
            <v>ต้นทุนขาย</v>
          </cell>
          <cell r="D95" t="str">
            <v>NSG-SOC-URO</v>
          </cell>
          <cell r="E95" t="str">
            <v>ต้นทุนขาย</v>
          </cell>
        </row>
        <row r="96">
          <cell r="A96" t="str">
            <v>NSG-SPI</v>
          </cell>
          <cell r="B96" t="str">
            <v>ต้นทุนขาย</v>
          </cell>
          <cell r="D96" t="str">
            <v>NSG-SPI</v>
          </cell>
          <cell r="E96" t="str">
            <v>ต้นทุนขาย</v>
          </cell>
        </row>
        <row r="97">
          <cell r="A97" t="str">
            <v>NSG-SUR</v>
          </cell>
          <cell r="B97" t="str">
            <v>ต้นทุนขาย</v>
          </cell>
          <cell r="D97" t="str">
            <v>NSG-SUR</v>
          </cell>
          <cell r="E97" t="str">
            <v>ต้นทุนขาย</v>
          </cell>
        </row>
        <row r="98">
          <cell r="A98" t="str">
            <v>NSG-TJR</v>
          </cell>
          <cell r="B98" t="str">
            <v>ต้นทุนขาย</v>
          </cell>
          <cell r="D98" t="str">
            <v>NSG-TJR</v>
          </cell>
          <cell r="E98" t="str">
            <v>ต้นทุนขาย</v>
          </cell>
        </row>
        <row r="99">
          <cell r="A99" t="str">
            <v>NSG-URO</v>
          </cell>
          <cell r="B99" t="str">
            <v>ต้นทุนขาย</v>
          </cell>
          <cell r="D99" t="str">
            <v>NSG-URO</v>
          </cell>
          <cell r="E99" t="str">
            <v>ต้นทุนขาย</v>
          </cell>
        </row>
        <row r="100">
          <cell r="A100" t="str">
            <v>NSG-W10C</v>
          </cell>
          <cell r="B100" t="str">
            <v>ต้นทุนขาย</v>
          </cell>
          <cell r="D100" t="str">
            <v>NSG-W10C</v>
          </cell>
          <cell r="E100" t="str">
            <v>ต้นทุนขาย</v>
          </cell>
        </row>
        <row r="101">
          <cell r="A101" t="str">
            <v>NSG-W11C</v>
          </cell>
          <cell r="B101" t="str">
            <v>ต้นทุนขาย</v>
          </cell>
          <cell r="D101" t="str">
            <v>NSG-W11C</v>
          </cell>
          <cell r="E101" t="str">
            <v>ต้นทุนขาย</v>
          </cell>
        </row>
        <row r="102">
          <cell r="A102" t="str">
            <v>NSG-W5A</v>
          </cell>
          <cell r="B102" t="str">
            <v>ต้นทุนขาย</v>
          </cell>
          <cell r="D102" t="str">
            <v>NSG-W5A</v>
          </cell>
          <cell r="E102" t="str">
            <v>ต้นทุนขาย</v>
          </cell>
        </row>
        <row r="103">
          <cell r="A103" t="str">
            <v>NSG-W6A</v>
          </cell>
          <cell r="B103" t="str">
            <v>ต้นทุนขาย</v>
          </cell>
          <cell r="D103" t="str">
            <v>NSG-W6A</v>
          </cell>
          <cell r="E103" t="str">
            <v>ต้นทุนขาย</v>
          </cell>
        </row>
        <row r="104">
          <cell r="A104" t="str">
            <v>NSG-W7A</v>
          </cell>
          <cell r="B104" t="str">
            <v>ต้นทุนขาย</v>
          </cell>
          <cell r="D104" t="str">
            <v>NSG-W7A</v>
          </cell>
          <cell r="E104" t="str">
            <v>ต้นทุนขาย</v>
          </cell>
        </row>
        <row r="105">
          <cell r="A105" t="str">
            <v>NSG-W7B</v>
          </cell>
          <cell r="B105" t="str">
            <v>ต้นทุนขาย</v>
          </cell>
          <cell r="D105" t="str">
            <v>NSG-W7B</v>
          </cell>
          <cell r="E105" t="str">
            <v>ต้นทุนขาย</v>
          </cell>
        </row>
        <row r="106">
          <cell r="A106" t="str">
            <v>NSG-W8A</v>
          </cell>
          <cell r="B106" t="str">
            <v>ต้นทุนขาย</v>
          </cell>
          <cell r="D106" t="str">
            <v>NSG-W8A</v>
          </cell>
          <cell r="E106" t="str">
            <v>ต้นทุนขาย</v>
          </cell>
        </row>
        <row r="107">
          <cell r="A107" t="str">
            <v>NSG-WEXGEN</v>
          </cell>
          <cell r="B107" t="str">
            <v>ต้นทุนขาย</v>
          </cell>
          <cell r="D107" t="str">
            <v>NSG-WEXGEN</v>
          </cell>
          <cell r="E107" t="str">
            <v>ต้นทุนขาย</v>
          </cell>
        </row>
        <row r="108">
          <cell r="A108" t="str">
            <v>NSG-WICU</v>
          </cell>
          <cell r="B108" t="str">
            <v>ต้นทุนขาย</v>
          </cell>
          <cell r="D108" t="str">
            <v>NSG-WICU</v>
          </cell>
          <cell r="E108" t="str">
            <v>ต้นทุนขาย</v>
          </cell>
        </row>
        <row r="109">
          <cell r="A109" t="str">
            <v>NSG-WMED</v>
          </cell>
          <cell r="B109" t="str">
            <v>ต้นทุนขาย</v>
          </cell>
          <cell r="D109" t="str">
            <v>NSG-WMED</v>
          </cell>
          <cell r="E109" t="str">
            <v>ต้นทุนขาย</v>
          </cell>
        </row>
        <row r="110">
          <cell r="A110" t="str">
            <v>NSG-WNSD</v>
          </cell>
          <cell r="B110" t="str">
            <v>ต้นทุนขาย</v>
          </cell>
          <cell r="D110" t="str">
            <v>NSG-WNSD</v>
          </cell>
          <cell r="E110" t="str">
            <v>ต้นทุนขาย</v>
          </cell>
        </row>
        <row r="111">
          <cell r="A111" t="str">
            <v>NSG-WOBG</v>
          </cell>
          <cell r="B111" t="str">
            <v>ต้นทุนขาย</v>
          </cell>
          <cell r="D111" t="str">
            <v>NSG-WOBG</v>
          </cell>
          <cell r="E111" t="str">
            <v>ต้นทุนขาย</v>
          </cell>
        </row>
        <row r="112">
          <cell r="A112" t="str">
            <v>NSG-WPED</v>
          </cell>
          <cell r="B112" t="str">
            <v>ต้นทุนขาย</v>
          </cell>
          <cell r="D112" t="str">
            <v>NSG-WPED</v>
          </cell>
          <cell r="E112" t="str">
            <v>ต้นทุนขาย</v>
          </cell>
        </row>
        <row r="113">
          <cell r="A113" t="str">
            <v>NSG-WSUR</v>
          </cell>
          <cell r="B113" t="str">
            <v>ต้นทุนขาย</v>
          </cell>
          <cell r="D113" t="str">
            <v>NSG-WSUR</v>
          </cell>
          <cell r="E113" t="str">
            <v>ต้นทุนขาย</v>
          </cell>
        </row>
        <row r="114">
          <cell r="A114" t="str">
            <v>SC</v>
          </cell>
          <cell r="B114" t="str">
            <v>ค่าใช้จ่ายบริหาร</v>
          </cell>
          <cell r="D114" t="str">
            <v>SC</v>
          </cell>
          <cell r="E114" t="str">
            <v>ค่าใช้จ่ายบริหาร</v>
          </cell>
        </row>
        <row r="115">
          <cell r="A115" t="str">
            <v>SSD-CASH</v>
          </cell>
          <cell r="B115" t="str">
            <v>ค่าใช้จ่ายบริหาร</v>
          </cell>
          <cell r="D115" t="str">
            <v>SSD-CASH</v>
          </cell>
          <cell r="E115" t="str">
            <v>ต้นทุนขาย</v>
          </cell>
        </row>
        <row r="116">
          <cell r="A116" t="str">
            <v>SSD-CEN</v>
          </cell>
          <cell r="B116" t="str">
            <v>ค่าใช้จ่ายบริหาร</v>
          </cell>
          <cell r="D116" t="str">
            <v>SSD-CEN</v>
          </cell>
          <cell r="E116" t="str">
            <v>ค่าใช้จ่ายบริหาร</v>
          </cell>
        </row>
        <row r="117">
          <cell r="A117" t="str">
            <v>SSD-DIET</v>
          </cell>
          <cell r="B117" t="str">
            <v>ต้นทุนขาย</v>
          </cell>
          <cell r="D117" t="str">
            <v>SSD-DIET</v>
          </cell>
          <cell r="E117" t="str">
            <v>ต้นทุนขาย</v>
          </cell>
        </row>
        <row r="118">
          <cell r="A118" t="str">
            <v>SSD-ENG</v>
          </cell>
          <cell r="B118" t="str">
            <v>ค่าใช้จ่ายบริหาร</v>
          </cell>
          <cell r="D118" t="str">
            <v>SSD-ENG</v>
          </cell>
          <cell r="E118" t="str">
            <v>ค่าใช้จ่ายบริหาร</v>
          </cell>
        </row>
        <row r="119">
          <cell r="A119" t="str">
            <v>SSD-GSD-AMB</v>
          </cell>
          <cell r="B119" t="str">
            <v>ต้นทุนขาย</v>
          </cell>
          <cell r="D119" t="str">
            <v>SSD-GSD-AMB</v>
          </cell>
          <cell r="E119" t="str">
            <v>ต้นทุนขาย</v>
          </cell>
        </row>
        <row r="120">
          <cell r="A120" t="str">
            <v>SSD-GSD-COM</v>
          </cell>
          <cell r="B120" t="str">
            <v>ค่าใช้จ่ายบริหาร</v>
          </cell>
          <cell r="D120" t="str">
            <v>SSD-GSD-COM</v>
          </cell>
          <cell r="E120" t="str">
            <v>ต้นทุนขาย</v>
          </cell>
        </row>
        <row r="121">
          <cell r="A121" t="str">
            <v>SSD-GSD-SEC</v>
          </cell>
          <cell r="B121" t="str">
            <v>ค่าใช้จ่ายบริหาร</v>
          </cell>
          <cell r="D121" t="str">
            <v>SSD-GSD-SEC</v>
          </cell>
          <cell r="E121" t="str">
            <v>ค่าใช้จ่ายบริหาร</v>
          </cell>
        </row>
        <row r="122">
          <cell r="A122" t="str">
            <v>SSD-GSD-TRN</v>
          </cell>
          <cell r="B122" t="str">
            <v>ต้นทุนขาย</v>
          </cell>
          <cell r="D122" t="str">
            <v>SSD-GSD-TRN</v>
          </cell>
          <cell r="E122" t="str">
            <v>ต้นทุนขาย</v>
          </cell>
        </row>
        <row r="123">
          <cell r="A123" t="str">
            <v>SSD-HK</v>
          </cell>
          <cell r="B123" t="str">
            <v>ค่าใช้จ่ายบริหาร</v>
          </cell>
          <cell r="D123" t="str">
            <v>SSD-HK</v>
          </cell>
          <cell r="E123" t="str">
            <v>ต้นทุนขาย</v>
          </cell>
        </row>
        <row r="124">
          <cell r="A124" t="str">
            <v>SSD-HKP</v>
          </cell>
          <cell r="B124" t="str">
            <v>ค่าใช้จ่ายบริหาร</v>
          </cell>
          <cell r="D124" t="str">
            <v>SSD-HKP</v>
          </cell>
          <cell r="E124" t="str">
            <v>ต้นทุนขาย</v>
          </cell>
        </row>
        <row r="125">
          <cell r="A125" t="str">
            <v>SSD-LDS</v>
          </cell>
          <cell r="B125" t="str">
            <v>ต้นทุนขาย</v>
          </cell>
          <cell r="D125" t="str">
            <v>SSD-LDS</v>
          </cell>
          <cell r="E125" t="str">
            <v>ต้นทุนขาย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-1"/>
      <sheetName val="C-3"/>
      <sheetName val="C-5"/>
      <sheetName val="C-11"/>
      <sheetName val="#REF"/>
      <sheetName val="TPP-C 2003"/>
      <sheetName val="ตั๋วเงินรับ"/>
      <sheetName val="CRITERIA2"/>
      <sheetName val="K120"/>
      <sheetName val="K-1A"/>
      <sheetName val="Trial Balance"/>
      <sheetName val="เงินกู้ธนชาติ"/>
      <sheetName val="TrialBalance Q3-2002"/>
      <sheetName val="PA"/>
      <sheetName val="FS_Projection"/>
    </sheetNames>
    <sheetDataSet>
      <sheetData sheetId="0">
        <row r="1">
          <cell r="F1" t="str">
            <v>Ref :-</v>
          </cell>
        </row>
      </sheetData>
      <sheetData sheetId="1">
        <row r="1">
          <cell r="F1" t="str">
            <v>Ref :-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Balance Q3_2002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desc"/>
      <sheetName val="type"/>
      <sheetName val="K-5"/>
      <sheetName val="เงินกู้ธนชาติ"/>
      <sheetName val="acc.depre-report-old"/>
      <sheetName val="Exp"/>
      <sheetName val="2002"/>
      <sheetName val="Trial Balance"/>
      <sheetName val="ELEC45-01"/>
      <sheetName val="ตั๋วเงินรับ"/>
      <sheetName val="SCB 1 - Current"/>
      <sheetName val="SCB 2 - Current"/>
      <sheetName val="เงินกู้ MGC"/>
      <sheetName val="ADJ - RATE"/>
      <sheetName val="03中"/>
      <sheetName val="TB MON VS Deloittle Grouping"/>
      <sheetName val="C-3"/>
      <sheetName val="EL1"/>
      <sheetName val="ExRate"/>
      <sheetName val="Orig Study for PPAP"/>
      <sheetName val="K-1A"/>
      <sheetName val="K-5 YE"/>
      <sheetName val="Sol-Other"/>
      <sheetName val="std.cost"/>
      <sheetName val="115円ﾍﾞｰｽ"/>
      <sheetName val="BS ATTACH"/>
      <sheetName val="CODE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New DYNA"/>
      <sheetName val="Seg-rent"/>
      <sheetName val="TB010307..310307"/>
      <sheetName val="TB-MAR07(NET)"/>
      <sheetName val="TB-2001-Apr'01"/>
      <sheetName val="BS-Q1'04"/>
      <sheetName val="AP-FAsb"/>
      <sheetName val="TB"/>
      <sheetName val="노무비"/>
      <sheetName val="7Long term liabilities"/>
      <sheetName val="ARTT"/>
      <sheetName val="set_"/>
      <sheetName val="สรุปรวม"/>
      <sheetName val="7 Jan 02"/>
      <sheetName val="PM-TE"/>
      <sheetName val="Exchange"/>
      <sheetName val=" APS  APS-DI ING"/>
      <sheetName val="CIPA"/>
      <sheetName val="ana u5"/>
      <sheetName val="key"/>
      <sheetName val="BS"/>
      <sheetName val="CRITERIA1"/>
      <sheetName val="Lead"/>
      <sheetName val="UTC Profit Consolidation"/>
      <sheetName val="Two Step Revenue Testing Master"/>
      <sheetName val="Mkt Dev 1291 ONL 1290 - 1010"/>
      <sheetName val="Sheet1"/>
      <sheetName val="LeadQ3_2002"/>
      <sheetName val="no.7"/>
      <sheetName val="REC GROUP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acc_depre-report-old1"/>
      <sheetName val="Trial_Balance1"/>
      <sheetName val="SCB_1_-_Current1"/>
      <sheetName val="SCB_2_-_Current1"/>
      <sheetName val="เงินกู้_MGC1"/>
      <sheetName val="ADJ_-_RATE1"/>
      <sheetName val="TB_MON_VS_Deloittle_Grouping"/>
      <sheetName val="K-5_YE"/>
      <sheetName val="TB010307__310307"/>
      <sheetName val="7Long_term_liabilities"/>
      <sheetName val="BS_ATTACH"/>
      <sheetName val="7_Jan_02"/>
      <sheetName val="_APS__APS-DI_ING"/>
      <sheetName val="ana_u5"/>
      <sheetName val="Orig_Study_for_PPAP"/>
      <sheetName val="UTC_Profit_Consolidation"/>
      <sheetName val="Two_Step_Revenue_Testing_Master"/>
      <sheetName val="Mkt_Dev_1291_ONL_1290_-_1010"/>
      <sheetName val="no_7"/>
      <sheetName val="REC_GROUP"/>
      <sheetName val="std_cost"/>
      <sheetName val="ALL"/>
      <sheetName val="Currencies"/>
      <sheetName val="New Code"/>
      <sheetName val="OT"/>
      <sheetName val="Summary_lead2"/>
      <sheetName val="Account_Receivable2"/>
      <sheetName val="Other_CA2"/>
      <sheetName val="Other_assets2"/>
      <sheetName val="Fixed_assets2"/>
      <sheetName val="Account_payable2"/>
      <sheetName val="Other_CL2"/>
      <sheetName val="Other_liabilities2"/>
      <sheetName val="Other_income2"/>
      <sheetName val="Cost_of_service2"/>
      <sheetName val="Selling_&amp;_admin2"/>
      <sheetName val="Interest_exp_2"/>
      <sheetName val="TrialBalance_Q3-20022"/>
      <sheetName val="TrialBalance_Q3_20022"/>
      <sheetName val="ADJ_-_RATE2"/>
      <sheetName val="acc_depre-report-old2"/>
      <sheetName val="Trial_Balance2"/>
      <sheetName val="TB_MON_VS_Deloittle_Grouping1"/>
      <sheetName val="เงินกู้_MGC2"/>
      <sheetName val="SCB_1_-_Current2"/>
      <sheetName val="SCB_2_-_Current2"/>
      <sheetName val="K-5_YE1"/>
      <sheetName val="TB010307__3103071"/>
      <sheetName val="7Long_term_liabilities1"/>
      <sheetName val="7_Jan_021"/>
      <sheetName val="BS_ATTACH1"/>
      <sheetName val="_APS__APS-DI_ING1"/>
      <sheetName val="ana_u51"/>
      <sheetName val="Orig_Study_for_PPAP1"/>
      <sheetName val="UTC_Profit_Consolidation1"/>
      <sheetName val="Two_Step_Revenue_Testing_Maste1"/>
      <sheetName val="Mkt_Dev_1291_ONL_1290_-_10101"/>
      <sheetName val="no_71"/>
      <sheetName val="REC_GROUP1"/>
      <sheetName val="std_cost1"/>
      <sheetName val="Sales"/>
      <sheetName val="Dep"/>
      <sheetName val="revenue"/>
      <sheetName val="งบทดลองปภพ 4-47"/>
      <sheetName val="pdc 31.3.58"/>
      <sheetName val="Master"/>
      <sheetName val="WAF + SSLO"/>
      <sheetName val="WAF"/>
      <sheetName val="SSLO"/>
      <sheetName val="Output"/>
      <sheetName val="New_DYNA"/>
      <sheetName val="New_Code"/>
      <sheetName val="New_DYNA1"/>
      <sheetName val="New_Code1"/>
      <sheetName val="Summary_lead3"/>
      <sheetName val="Account_Receivable3"/>
      <sheetName val="Other_CA3"/>
      <sheetName val="Other_assets3"/>
      <sheetName val="Fixed_assets3"/>
      <sheetName val="Account_payable3"/>
      <sheetName val="Other_CL3"/>
      <sheetName val="Other_liabilities3"/>
      <sheetName val="Other_income3"/>
      <sheetName val="Cost_of_service3"/>
      <sheetName val="Selling_&amp;_admin3"/>
      <sheetName val="Interest_exp_3"/>
      <sheetName val="TrialBalance_Q3-20023"/>
      <sheetName val="TrialBalance_Q3_20023"/>
      <sheetName val="Trial_Balance3"/>
      <sheetName val="acc_depre-report-old3"/>
      <sheetName val="SCB_1_-_Current3"/>
      <sheetName val="SCB_2_-_Current3"/>
      <sheetName val="เงินกู้_MGC3"/>
      <sheetName val="ADJ_-_RATE3"/>
      <sheetName val="Orig_Study_for_PPAP2"/>
      <sheetName val="TB_MON_VS_Deloittle_Grouping2"/>
      <sheetName val="K-5_YE2"/>
      <sheetName val="std_cost2"/>
      <sheetName val="BS_ATTACH2"/>
      <sheetName val="New_DYNA2"/>
      <sheetName val="TB010307__3103072"/>
      <sheetName val="7Long_term_liabilities2"/>
      <sheetName val="7_Jan_022"/>
      <sheetName val="_APS__APS-DI_ING2"/>
      <sheetName val="ana_u52"/>
      <sheetName val="New_Cod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>
        <row r="1">
          <cell r="A1" t="str">
            <v>รหัสบัญชี</v>
          </cell>
        </row>
      </sheetData>
      <sheetData sheetId="23" refreshError="1"/>
      <sheetData sheetId="24">
        <row r="1">
          <cell r="A1" t="str">
            <v>5/1/2009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1">
          <cell r="A1" t="str">
            <v>รหัสบัญชี</v>
          </cell>
        </row>
      </sheetData>
      <sheetData sheetId="73">
        <row r="1">
          <cell r="A1" t="str">
            <v>รหัสบัญชี</v>
          </cell>
        </row>
      </sheetData>
      <sheetData sheetId="74">
        <row r="1">
          <cell r="A1" t="str">
            <v>รหัสบัญชี</v>
          </cell>
        </row>
      </sheetData>
      <sheetData sheetId="75">
        <row r="1">
          <cell r="A1" t="str">
            <v>รหัสบัญชี</v>
          </cell>
        </row>
      </sheetData>
      <sheetData sheetId="76">
        <row r="1">
          <cell r="A1" t="str">
            <v>รหัสบัญชี</v>
          </cell>
        </row>
      </sheetData>
      <sheetData sheetId="77">
        <row r="1">
          <cell r="A1" t="str">
            <v>รหัสบัญชี</v>
          </cell>
        </row>
      </sheetData>
      <sheetData sheetId="78">
        <row r="1">
          <cell r="A1" t="str">
            <v>รหัสบัญชี</v>
          </cell>
        </row>
      </sheetData>
      <sheetData sheetId="79">
        <row r="1">
          <cell r="A1" t="str">
            <v>รหัสบัญชี</v>
          </cell>
        </row>
      </sheetData>
      <sheetData sheetId="80">
        <row r="1">
          <cell r="A1" t="str">
            <v>รหัสบัญชี</v>
          </cell>
        </row>
      </sheetData>
      <sheetData sheetId="81">
        <row r="1">
          <cell r="A1" t="str">
            <v>รหัสบัญชี</v>
          </cell>
        </row>
      </sheetData>
      <sheetData sheetId="82">
        <row r="1">
          <cell r="A1" t="str">
            <v>รหัสบัญชี</v>
          </cell>
        </row>
      </sheetData>
      <sheetData sheetId="83">
        <row r="1">
          <cell r="A1" t="str">
            <v>รหัสบัญชี</v>
          </cell>
        </row>
      </sheetData>
      <sheetData sheetId="84">
        <row r="1">
          <cell r="A1" t="str">
            <v>รหัสบัญชี</v>
          </cell>
        </row>
      </sheetData>
      <sheetData sheetId="85">
        <row r="1">
          <cell r="A1" t="str">
            <v>รหัสบัญชี</v>
          </cell>
        </row>
      </sheetData>
      <sheetData sheetId="86">
        <row r="1">
          <cell r="A1" t="str">
            <v>รหัสบัญชี</v>
          </cell>
        </row>
      </sheetData>
      <sheetData sheetId="87">
        <row r="1">
          <cell r="A1" t="str">
            <v>รหัสบัญชี</v>
          </cell>
        </row>
      </sheetData>
      <sheetData sheetId="88">
        <row r="1">
          <cell r="A1" t="str">
            <v>รหัสบัญชี</v>
          </cell>
        </row>
      </sheetData>
      <sheetData sheetId="89">
        <row r="1">
          <cell r="A1" t="str">
            <v>รหัสบัญชี</v>
          </cell>
        </row>
      </sheetData>
      <sheetData sheetId="90">
        <row r="1">
          <cell r="A1" t="str">
            <v>รหัสบัญชี</v>
          </cell>
        </row>
      </sheetData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1">
          <cell r="A1" t="str">
            <v>รหัสบัญชี</v>
          </cell>
        </row>
      </sheetData>
      <sheetData sheetId="133">
        <row r="1">
          <cell r="A1" t="str">
            <v>5/1/2009</v>
          </cell>
        </row>
      </sheetData>
      <sheetData sheetId="134">
        <row r="1">
          <cell r="A1" t="str">
            <v>รหัสบัญชี</v>
          </cell>
        </row>
      </sheetData>
      <sheetData sheetId="135">
        <row r="1">
          <cell r="A1" t="str">
            <v>5/1/2009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A1" t="str">
            <v>รหัสบัญชี</v>
          </cell>
        </row>
      </sheetData>
      <sheetData sheetId="172">
        <row r="1">
          <cell r="A1" t="str">
            <v>5/1/2009</v>
          </cell>
        </row>
      </sheetData>
      <sheetData sheetId="173">
        <row r="1">
          <cell r="A1" t="str">
            <v>รหัสบัญชี</v>
          </cell>
        </row>
      </sheetData>
      <sheetData sheetId="174">
        <row r="1">
          <cell r="A1" t="str">
            <v>5/1/2009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>
        <row r="1">
          <cell r="A1" t="str">
            <v>SSLO</v>
          </cell>
        </row>
      </sheetData>
      <sheetData sheetId="205" refreshError="1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>
        <row r="1">
          <cell r="A1" t="str">
            <v>รหัสบัญชี</v>
          </cell>
        </row>
      </sheetData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Open Stub Data"/>
      <sheetName val="Invoice"/>
      <sheetName val="Macros"/>
      <sheetName val="ATW"/>
      <sheetName val="Lock"/>
      <sheetName val="Intl Data Table"/>
      <sheetName val="TemplateInformation"/>
      <sheetName val="เงินกู้ธนชาติ"/>
      <sheetName val="K-5"/>
      <sheetName val="ตั๋วเงินรับ"/>
      <sheetName val="เงินกู้ MGC"/>
      <sheetName val="C-3"/>
      <sheetName val="VariableII  period"/>
      <sheetName val="Purchase Order"/>
      <sheetName val="Customize Your Purchase Order"/>
      <sheetName val="Main Sum (Hotel &amp; Residences)"/>
      <sheetName val="Cost Data"/>
      <sheetName val="Material"/>
      <sheetName val="2_3_1 อาคาร"/>
      <sheetName val="EXF"/>
      <sheetName val="Progress-All"/>
      <sheetName val="Cost_Categories"/>
      <sheetName val="สรุปราคา (EMC)"/>
      <sheetName val="C(1)"/>
      <sheetName val="D&amp;E(1)"/>
      <sheetName val="cov-estimate"/>
      <sheetName val="AutoOpen_Stub_Data"/>
      <sheetName val="Intl_Data_Table"/>
      <sheetName val="Purchase_Order"/>
      <sheetName val="Customize_Your_Purchase_Order"/>
      <sheetName val="SH-D"/>
      <sheetName val="basic rate"/>
      <sheetName val="HVAC"/>
      <sheetName val="ค่าวัสดุ"/>
      <sheetName val="Main_Sum_(Hotel_&amp;_Residences)"/>
      <sheetName val="Cost_Data"/>
      <sheetName val="2_3_1_อาคาร"/>
      <sheetName val="สรุปราคา_(EMC)"/>
      <sheetName val="Mat"/>
      <sheetName val="BOX Cryostat Details"/>
      <sheetName val="Driver Linac Layout"/>
      <sheetName val="Inputs"/>
      <sheetName val="Magnet Details"/>
      <sheetName val="List"/>
      <sheetName val="MASTER"/>
      <sheetName val="Assumption"/>
      <sheetName val="รายละเอียด"/>
      <sheetName val="Dec15"/>
      <sheetName val="DEC31"/>
      <sheetName val="Trial Balance"/>
      <sheetName val="Sol-Other"/>
      <sheetName val="TrialBalance Q3-2002"/>
      <sheetName val="10-1 Media"/>
      <sheetName val="10-cut"/>
      <sheetName val="INVOICEprototype1"/>
      <sheetName val="SH-G"/>
      <sheetName val="SH-C"/>
      <sheetName val="PRICE LIST"/>
      <sheetName val="AutoOpen_Stub_Data1"/>
      <sheetName val="Intl_Data_Table1"/>
      <sheetName val="Purchase_Order1"/>
      <sheetName val="Customize_Your_Purchase_Order1"/>
      <sheetName val="Cost_Data1"/>
      <sheetName val="basic_rate"/>
      <sheetName val=""/>
      <sheetName val="DETAIL "/>
      <sheetName val="SUM-AIR-Submit"/>
      <sheetName val="Construction cost assumption"/>
      <sheetName val="JLL Assumption"/>
      <sheetName val="Sheet1"/>
      <sheetName val="Retail Program&amp;Rev Assumption"/>
      <sheetName val="สรุป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jorAP"/>
      <sheetName val="Invoice"/>
    </sheetNames>
    <sheetDataSet>
      <sheetData sheetId="0" refreshError="1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 refreshError="1"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 Paper"/>
      <sheetName val="Balance Sheets"/>
      <sheetName val="VariableI BS"/>
      <sheetName val="Earning Statement ACC"/>
      <sheetName val="Earning Statement period"/>
      <sheetName val="VariableII ended"/>
      <sheetName val="VariableII  period"/>
      <sheetName val="Retained Earings"/>
      <sheetName val="Affiliated Company's TransAXN"/>
      <sheetName val="เงินกู้ธนชาติ"/>
      <sheetName val="เงินกู้ MGC"/>
      <sheetName val="Invoice"/>
      <sheetName val="ตั๋วเงินรับ"/>
      <sheetName val="Sheet1"/>
      <sheetName val="Working_Paper"/>
      <sheetName val="Balance_Sheets"/>
      <sheetName val="VariableI_BS"/>
      <sheetName val="Earning_Statement_ACC"/>
      <sheetName val="Earning_Statement_period"/>
      <sheetName val="VariableII_ended"/>
      <sheetName val="VariableII__period"/>
      <sheetName val="Retained_Earings"/>
      <sheetName val="Affiliated_Company's_TransAXN"/>
      <sheetName val="consolidated Financial Statemen"/>
      <sheetName val="C-3"/>
      <sheetName val="LC _ TR Listing"/>
      <sheetName val="Data"/>
      <sheetName val="DIRECT SELLING"/>
      <sheetName val="DISCOUNT"/>
      <sheetName val="GROSS SALES"/>
      <sheetName val="RESERVE"/>
      <sheetName val="WEIGHT"/>
      <sheetName val="VC"/>
      <sheetName val="Dec15"/>
      <sheetName val="DEC31"/>
      <sheetName val="??????? MGC"/>
      <sheetName val="?????????????"/>
      <sheetName val="เงินกู้_MGC"/>
      <sheetName val="consolidated_Financial_Statemen"/>
      <sheetName val="DAY"/>
      <sheetName val="TABLE"/>
      <sheetName val="Trial Balance"/>
      <sheetName val="BUILD95"/>
      <sheetName val="Control 1999"/>
      <sheetName val="Customize Your Invoice"/>
      <sheetName val="TB"/>
      <sheetName val="E"/>
      <sheetName val="L3"/>
      <sheetName val="M"/>
      <sheetName val="U4"/>
      <sheetName val="U2"/>
      <sheetName val="(13) EIE Benefit"/>
      <sheetName val="ADJ - RATE"/>
      <sheetName val="detail"/>
      <sheetName val="#¡REF"/>
      <sheetName val="DEC PIVOT"/>
      <sheetName val="Wht cur"/>
      <sheetName val="Op Plan Sales"/>
      <sheetName val="PTGTHANH1"/>
      <sheetName val="VariableII__period1"/>
      <sheetName val="Working_Paper1"/>
      <sheetName val="Balance_Sheets1"/>
      <sheetName val="VariableI_BS1"/>
      <sheetName val="Earning_Statement_ACC1"/>
      <sheetName val="Earning_Statement_period1"/>
      <sheetName val="VariableII_ended1"/>
      <sheetName val="Retained_Earings1"/>
      <sheetName val="Affiliated_Company's_TransAXN1"/>
      <sheetName val="DIRECT_SELLING"/>
      <sheetName val="GROSS_SALES"/>
      <sheetName val="Trial_Balance"/>
      <sheetName val="ADJ_-_RATE"/>
      <sheetName val="LC___TR_Listing"/>
      <sheetName val="เงินกู้_MGC1"/>
      <sheetName val="consolidated_Financial_Stateme1"/>
      <sheetName val="Working_Paper2"/>
      <sheetName val="Balance_Sheets2"/>
      <sheetName val="VariableI_BS2"/>
      <sheetName val="Earning_Statement_ACC2"/>
      <sheetName val="Earning_Statement_period2"/>
      <sheetName val="VariableII_ended2"/>
      <sheetName val="VariableII__period2"/>
      <sheetName val="Retained_Earings2"/>
      <sheetName val="Affiliated_Company's_TransAXN2"/>
      <sheetName val="เงินกู้_MGC2"/>
      <sheetName val="consolidated_Financial_Stateme2"/>
      <sheetName val="Working_Paper3"/>
      <sheetName val="Balance_Sheets3"/>
      <sheetName val="VariableI_BS3"/>
      <sheetName val="Earning_Statement_ACC3"/>
      <sheetName val="Earning_Statement_period3"/>
      <sheetName val="VariableII_ended3"/>
      <sheetName val="VariableII__period3"/>
      <sheetName val="Retained_Earings3"/>
      <sheetName val="Affiliated_Company's_TransAXN3"/>
      <sheetName val="เงินกู้_MGC3"/>
      <sheetName val="consolidated_Financial_Stateme3"/>
      <sheetName val="TrialBalance Q3-2002"/>
      <sheetName val="คชจ.ดำเนินงาน6-4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6">
          <cell r="E146">
            <v>0</v>
          </cell>
        </row>
        <row r="150">
          <cell r="E150">
            <v>-137130.09999999998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>
        <row r="146">
          <cell r="E146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LC _ TR Listing"/>
      <sheetName val="BALANCE SHEET "/>
      <sheetName val="BS ATTACH"/>
      <sheetName val="เขตการค้าย่อย"/>
      <sheetName val="VariableII  period"/>
      <sheetName val="Customize Your Invoice"/>
      <sheetName val="DIV186"/>
      <sheetName val="1"/>
      <sheetName val="Detail-Sep"/>
      <sheetName val="Stock Aging"/>
      <sheetName val="6"/>
      <sheetName val="9"/>
      <sheetName val="TR_AP"/>
      <sheetName val="TYPE"/>
      <sheetName val="CRITERIA1"/>
      <sheetName val="desc"/>
      <sheetName val="Dec 2001"/>
      <sheetName val="Sheet1 (2)"/>
      <sheetName val="Input"/>
      <sheetName val="MENU"/>
      <sheetName val="Data"/>
      <sheetName val="CF RECONCILE - 1"/>
      <sheetName val="Final"/>
      <sheetName val="Sal"/>
      <sheetName val="CIPA"/>
      <sheetName val="03中"/>
      <sheetName val="DEPT"/>
      <sheetName val="Currency"/>
      <sheetName val="K-5"/>
      <sheetName val="Cost Centers"/>
      <sheetName val="M_Maincomp"/>
      <sheetName val="Locations"/>
      <sheetName val=" IB-PL-00-01 SUMMARY"/>
      <sheetName val="Saptco00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DCF"/>
      <sheetName val="SKA"/>
      <sheetName val="Customize Your Purchase Order"/>
      <sheetName val="Budgets"/>
      <sheetName val="ﾕｰｻﾞｰ設定"/>
      <sheetName val="10-1 Media"/>
      <sheetName val="10-cut"/>
      <sheetName val="resumen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amily"/>
      <sheetName val="ALL KSFC RIGS EXCEPT R-5"/>
      <sheetName val="CONTROL"/>
      <sheetName val="SBM"/>
      <sheetName val="FP Friends Other"/>
      <sheetName val="163040 LC_TR"/>
      <sheetName val="CUSTOMER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ADJ_-_RATE1"/>
      <sheetName val="ADJ___RATE1"/>
      <sheetName val="SCB_1_-_Current1"/>
      <sheetName val="SCB_2_-_Current1"/>
      <sheetName val="BALANCE_SHEET_1"/>
      <sheetName val="BS_ATTACH1"/>
      <sheetName val="Sheet1_(2)1"/>
      <sheetName val="Header"/>
      <sheetName val="FF-3"/>
      <sheetName val="Cost_Centers"/>
      <sheetName val="_IB-PL-00-01_SUMMARY"/>
      <sheetName val="10-1_Media"/>
      <sheetName val="Customize_Your_Purchase_Order"/>
      <sheetName val="Disposal"/>
      <sheetName val="3645-9_1_96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PPR50"/>
      <sheetName val="CA Sheet"/>
      <sheetName val="MA"/>
      <sheetName val="Variance"/>
      <sheetName val="D190.2"/>
      <sheetName val="A6"/>
      <sheetName val="19"/>
      <sheetName val="???????????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Seg-rent"/>
      <sheetName val="INDEX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TrialBalance Q3-2002"/>
      <sheetName val="Workbook Inputs"/>
      <sheetName val="D"/>
      <sheetName val="163040 LC-TR"/>
      <sheetName val="F9 Parameters"/>
      <sheetName val="?????????????"/>
      <sheetName val="FY10-Loss"/>
      <sheetName val="Customize Your Loan Manager"/>
      <sheetName val="Inputs"/>
      <sheetName val="SWDV"/>
      <sheetName val="Model-Monthly"/>
      <sheetName val="Bang chiet tinh TBA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CA_Sheet1"/>
      <sheetName val="DI"/>
      <sheetName val="table"/>
      <sheetName val="Depr"/>
      <sheetName val="LC"/>
      <sheetName val="MD&amp;A"/>
      <sheetName val="input data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D190_2"/>
      <sheetName val="Bang_chiet_tinh_TBA"/>
      <sheetName val="Customize_Your_Loan_Manager"/>
      <sheetName val="Data Entry"/>
      <sheetName val="Valo DCF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Bloomberg"/>
      <sheetName val="Energy(update)"/>
      <sheetName val="List info"/>
      <sheetName val="By Person"/>
      <sheetName val="head Jan"/>
      <sheetName val="Asset41_42"/>
      <sheetName val="Sheet5"/>
      <sheetName val="Demand"/>
      <sheetName val="_____________"/>
      <sheetName val="Quote"/>
      <sheetName val="テーブル"/>
      <sheetName val="Sal07"/>
      <sheetName val="YSS31"/>
      <sheetName val="ELEC45-01"/>
      <sheetName val="FF_3"/>
      <sheetName val="Cover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Note"/>
      <sheetName val="Record CR"/>
      <sheetName val="LOOSECHKLIST"/>
      <sheetName val="Incident  NP 2017"/>
      <sheetName val="Parameter"/>
      <sheetName val="Co. Code"/>
      <sheetName val="BUDGET"/>
      <sheetName val="NOV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Cost center"/>
      <sheetName val="การหาผลรวม"/>
      <sheetName val="manreq"/>
      <sheetName val="CAN DOI - KET QUA"/>
      <sheetName val="Month v YTD"/>
      <sheetName val=" IB-PL-YTD"/>
      <sheetName val="datalist"/>
      <sheetName val="MAT"/>
      <sheetName val="F1771-2"/>
      <sheetName val="load"/>
      <sheetName val="สัญญาบริการอื่น"/>
      <sheetName val="ค่าที่ปรึกษา"/>
      <sheetName val="สัญญาเช่าสนง"/>
      <sheetName val="งบดุล"/>
      <sheetName val="Lead"/>
      <sheetName val="Links"/>
      <sheetName val="P&amp;L"/>
      <sheetName val="Delta"/>
      <sheetName val="Manpower"/>
      <sheetName val="Tabelas"/>
      <sheetName val="選酋表"/>
      <sheetName val="FF_4"/>
      <sheetName val="___________"/>
      <sheetName val="liste"/>
      <sheetName val="Database"/>
      <sheetName val="Manual"/>
      <sheetName val="Combine"/>
      <sheetName val="DAY"/>
      <sheetName val="Setup"/>
      <sheetName val="A"/>
      <sheetName val="PG7"/>
      <sheetName val="PG8"/>
      <sheetName val="4Q"/>
      <sheetName val="Documents"/>
      <sheetName val="BOI sum"/>
      <sheetName val="Update CIT_FY19"/>
      <sheetName val="TB_FY19"/>
      <sheetName val="Tax computation_BOI"/>
      <sheetName val="A) Provision schedule"/>
      <sheetName val="A2) 834 Inventory"/>
      <sheetName val="B1) 646 Retirement"/>
      <sheetName val="B2) 746 Retirement "/>
      <sheetName val="C1) 791-0000-20 Private exp."/>
      <sheetName val="TB (as of 31DEC)"/>
      <sheetName val="C2) 779-0000-20 Misc."/>
      <sheetName val="C1) 663 Car Lease"/>
      <sheetName val="C2) 758 Car Lease"/>
      <sheetName val="A)Entertainment"/>
      <sheetName val="D) Training"/>
      <sheetName val="WHT"/>
      <sheetName val="E) HY test_PwC"/>
      <sheetName val="F) RD 604"/>
      <sheetName val="G) RD 642"/>
      <sheetName val="Question"/>
      <sheetName val="CA"/>
      <sheetName val="Sheet"/>
      <sheetName val="Sales"/>
      <sheetName val="total"/>
      <sheetName val="ref"/>
      <sheetName val="TO - SP"/>
      <sheetName val="Company Info"/>
      <sheetName val="CA Comp"/>
      <sheetName val="BPR"/>
      <sheetName val="Newspaper"/>
      <sheetName val="cost4-47"/>
      <sheetName val="WT_Util 99 LE"/>
      <sheetName val="PTA P&amp;S"/>
      <sheetName val="Waste Treatment Variable "/>
      <sheetName val="Sep"/>
      <sheetName val="J&amp;Q"/>
      <sheetName val="ICM"/>
      <sheetName val="CIV"/>
      <sheetName val="เงินสดย่อย"/>
      <sheetName val="Bank CA&amp;SA"/>
      <sheetName val="เช็คฝากระหว่างทาง"/>
      <sheetName val="ลูกหนี้อื่นๆ"/>
      <sheetName val="AR -CID"/>
      <sheetName val="ดบ.ค้างรับ Tisco"/>
      <sheetName val="คชจ.ล่วงหน้า"/>
      <sheetName val="เงินทดรองจ่าย"/>
      <sheetName val="ก่อสร้าง.ล่วงหน้า"/>
      <sheetName val="ภาษีหัก ณ ที่จ่าย"/>
      <sheetName val="ลูกหนี้สรรพากร"/>
      <sheetName val="สินทรัพย์อื่น"/>
      <sheetName val="คชจ.รอเรียกเก็บ TDT"/>
      <sheetName val="อาคาร"/>
      <sheetName val="ค่าปรับปรุงอาคาร"/>
      <sheetName val="รถยนต์"/>
      <sheetName val="อุปกรณ์ฯ"/>
      <sheetName val="อุปกรณ์(หน่วยงาน) "/>
      <sheetName val="อุปกรณ์ตกแต่ง"/>
      <sheetName val="ลิขสิทธิ์"/>
      <sheetName val="เงินประกัน"/>
      <sheetName val="เงินมัดจำ,รับอื่นๆ"/>
      <sheetName val="สินค้าคงเหลือ(ซื้อคืน)"/>
      <sheetName val="ISV_Cost"/>
      <sheetName val="ICS_Budget&amp;Cost"/>
      <sheetName val="ICS_Cost by units"/>
      <sheetName val="ICM_Budget&amp;Cost Phase I"/>
      <sheetName val="ICM_Budget Cost Phase II"/>
      <sheetName val="ICm_Cost by units"/>
      <sheetName val="CIV_AP 2-131-00"/>
      <sheetName val="ICM_AP 2-131-00"/>
      <sheetName val="CIV_AP 2-133-00"/>
      <sheetName val="ICM_AP 2-133-00"/>
      <sheetName val="ICM_AP RPT"/>
      <sheetName val="CIV_AP RPT"/>
      <sheetName val="CHQระหว่างทาง.2-132-00"/>
      <sheetName val="ดอกผลเช่าชื้อ"/>
      <sheetName val="สรุปงวดผ่อนเช่าซื้อ"/>
      <sheetName val="ตั๋วเงินจ่าย"/>
      <sheetName val="ภาษีเงินได้หัก ณ ที่จ่าย"/>
      <sheetName val="ภาษีขาย"/>
      <sheetName val="เงินประกันสังคม"/>
      <sheetName val="ค่าใช้จ่ายค้างจ่าย"/>
      <sheetName val="ค้างจ่าย CID"/>
      <sheetName val="งานก่อสร้างค้างจ่าย"/>
      <sheetName val="เงินประกันก่อสร้าง"/>
      <sheetName val="เงินมัดจำอื่น"/>
      <sheetName val="เงินทดรองรับ 2-191-00"/>
      <sheetName val="เงินทดรองรับ 2-193-00"/>
      <sheetName val="เงินทดรองรับ 2-194-xx"/>
      <sheetName val="ดอกเบี้ยค้างจ่าย-ICM"/>
      <sheetName val="ดอกเบี้ยค้างจ่าย-ICS"/>
      <sheetName val="ดอกเบี้ยค้างจ่าย-TDT"/>
      <sheetName val="สรุปเงินมัดจำห้องชุด Agent"/>
      <sheetName val="Commission-Tiny (Chinese)"/>
      <sheetName val="Commission-Sky Pro (Thai)"/>
      <sheetName val="สรุปเงินมัดจำห้องชุด"/>
      <sheetName val="IV_เงินมัดจำ-ห้องชุด"/>
      <sheetName val="ICS_เงินมัดจำ-ห้องชุด"/>
      <sheetName val="ICM_เงินมัดจำ-ห้องชุด"/>
      <sheetName val="สำรองผลประโยชน์พนง."/>
      <sheetName val="รายได้ค่าเช่า"/>
      <sheetName val="รายได้ค่าบริการ"/>
      <sheetName val="รด.บริหาร"/>
      <sheetName val="รด.อื่น"/>
      <sheetName val="6-120-10 ค่าเช่า"/>
      <sheetName val="6-120-20 ค่าบริการ"/>
      <sheetName val="6-120-50 ค่าซ่อมแซม"/>
      <sheetName val="6-150-10 ค่าที่ปรึกษา"/>
      <sheetName val="6-130-20 ส่งเสริมการขาย"/>
      <sheetName val="6-130-30 คอมมิชชั่น-ICS"/>
      <sheetName val="6-130-30 คอมมิชชั่น-ICM"/>
      <sheetName val="ค่าธรรมเนียมโอน+ภาษีธุรกิจเฉพาะ"/>
      <sheetName val="#6-200-00 ดอกเบี้ยจ่าย"/>
      <sheetName val="รายละเอียดประกอบ"/>
      <sheetName val="งบค่าใช้จ่าย"/>
      <sheetName val="TB"/>
      <sheetName val="TB-CIV"/>
      <sheetName val="TB-ICM"/>
      <sheetName val="Drop down list"/>
      <sheetName val="Conso"/>
      <sheetName val="Write off"/>
      <sheetName val="Cost centre expenditure"/>
      <sheetName val="addl cost"/>
      <sheetName val="accumdeprn"/>
      <sheetName val="APCODE"/>
      <sheetName val="AA-1"/>
      <sheetName val="Cash Flow"/>
      <sheetName val="Co info"/>
      <sheetName val="Financial Summary"/>
      <sheetName val="Adj&amp;Rje(Z820) "/>
      <sheetName val="note_defect"/>
      <sheetName val="Spec 22104"/>
      <sheetName val="Balance Sheet"/>
      <sheetName val="unitcostรวม"/>
      <sheetName val="ค่าขนส่ง"/>
      <sheetName val="Record_CR"/>
      <sheetName val="ng_12"/>
      <sheetName val="Co__Code"/>
      <sheetName val="CAN_DOI_-_KET_QUA"/>
      <sheetName val="ADJ_-_RATE9"/>
      <sheetName val="ADJ___RATE9"/>
      <sheetName val="SCB_1_-_Current9"/>
      <sheetName val="SCB_2_-_Current9"/>
      <sheetName val="เงินกู้_MGC8"/>
      <sheetName val="BALANCE_SHEET_9"/>
      <sheetName val="BS_ATTACH9"/>
      <sheetName val="LC___TR_Listing8"/>
      <sheetName val="Customize_Your_Invoice8"/>
      <sheetName val="VariableII__period8"/>
      <sheetName val="Stock_Aging8"/>
      <sheetName val="Dec_20018"/>
      <sheetName val="Sheet1_(2)9"/>
      <sheetName val="CF_RECONCILE_-_18"/>
      <sheetName val="Cost_Centers6"/>
      <sheetName val="_IB-PL-00-01_SUMMARY6"/>
      <sheetName val="10-1_Media6"/>
      <sheetName val="ALL_KSFC_RIGS_EXCEPT_R-56"/>
      <sheetName val="Customize_Your_Purchase_Order6"/>
      <sheetName val="FP_Friends_Other6"/>
      <sheetName val="163040_LC_TR6"/>
      <sheetName val="Trial_Balance5"/>
      <sheetName val="_IBPL00015"/>
      <sheetName val="163040_LC-TR5"/>
      <sheetName val="CA_Sheet6"/>
      <sheetName val="D190_24"/>
      <sheetName val="F9_Parameters4"/>
      <sheetName val="TrialBalance_Q3-20025"/>
      <sheetName val="Workbook_Inputs5"/>
      <sheetName val="Total_Inventory5"/>
      <sheetName val="Semi_FG&amp;FG5"/>
      <sheetName val="Provision_NRV5"/>
      <sheetName val="forecast-sgd"/>
      <sheetName val="Y"/>
      <sheetName val="Customize_Your_Loan_Manager4"/>
      <sheetName val="Bang_chiet_tinh_TBA4"/>
      <sheetName val="Data_Entry2"/>
      <sheetName val="input_data2"/>
      <sheetName val="head_Jan2"/>
      <sheetName val="Valo_DCF2"/>
      <sheetName val="List_info2"/>
      <sheetName val="By_Person2"/>
      <sheetName val="DB_PPC_PSF2"/>
      <sheetName val="Incident__NP_2017"/>
      <sheetName val="ADJ_-_RATE10"/>
      <sheetName val="ADJ___RATE10"/>
      <sheetName val="SCB_1_-_Current10"/>
      <sheetName val="SCB_2_-_Current10"/>
      <sheetName val="เงินกู้_MGC9"/>
      <sheetName val="BALANCE_SHEET_10"/>
      <sheetName val="BS_ATTACH10"/>
      <sheetName val="LC___TR_Listing9"/>
      <sheetName val="Customize_Your_Invoice9"/>
      <sheetName val="VariableII__period9"/>
      <sheetName val="Stock_Aging9"/>
      <sheetName val="Dec_20019"/>
      <sheetName val="Sheet1_(2)10"/>
      <sheetName val="CF_RECONCILE_-_19"/>
      <sheetName val="Cost_Centers7"/>
      <sheetName val="_IB-PL-00-01_SUMMARY7"/>
      <sheetName val="10-1_Media7"/>
      <sheetName val="ALL_KSFC_RIGS_EXCEPT_R-57"/>
      <sheetName val="Customize_Your_Purchase_Order7"/>
      <sheetName val="FP_Friends_Other7"/>
      <sheetName val="163040_LC_TR7"/>
      <sheetName val="Trial_Balance6"/>
      <sheetName val="_IBPL00016"/>
      <sheetName val="163040_LC-TR6"/>
      <sheetName val="CA_Sheet7"/>
      <sheetName val="D190_25"/>
      <sheetName val="F9_Parameters5"/>
      <sheetName val="TrialBalance_Q3-20026"/>
      <sheetName val="Workbook_Inputs6"/>
      <sheetName val="Total_Inventory6"/>
      <sheetName val="Semi_FG&amp;FG6"/>
      <sheetName val="Provision_NRV6"/>
      <sheetName val="Customize_Your_Loan_Manager5"/>
      <sheetName val="Bang_chiet_tinh_TBA5"/>
      <sheetName val="Data_Entry3"/>
      <sheetName val="input_data3"/>
      <sheetName val="head_Jan3"/>
      <sheetName val="Valo_DCF3"/>
      <sheetName val="List_info3"/>
      <sheetName val="By_Person3"/>
      <sheetName val="DB_PPC_PSF3"/>
      <sheetName val="ng_121"/>
      <sheetName val="Record_CR1"/>
      <sheetName val="Incident__NP_20171"/>
      <sheetName val="Co__Code1"/>
      <sheetName val="ADJ_-_RATE11"/>
      <sheetName val="ADJ___RATE11"/>
      <sheetName val="SCB_1_-_Current11"/>
      <sheetName val="SCB_2_-_Current11"/>
      <sheetName val="เงินกู้_MGC10"/>
      <sheetName val="BALANCE_SHEET_11"/>
      <sheetName val="BS_ATTACH11"/>
      <sheetName val="LC___TR_Listing10"/>
      <sheetName val="Customize_Your_Invoice10"/>
      <sheetName val="VariableII__period10"/>
      <sheetName val="Stock_Aging10"/>
      <sheetName val="Dec_200110"/>
      <sheetName val="Sheet1_(2)11"/>
      <sheetName val="CF_RECONCILE_-_110"/>
      <sheetName val="Cost_Centers8"/>
      <sheetName val="_IB-PL-00-01_SUMMARY8"/>
      <sheetName val="10-1_Media8"/>
      <sheetName val="ALL_KSFC_RIGS_EXCEPT_R-58"/>
      <sheetName val="Customize_Your_Purchase_Order8"/>
      <sheetName val="FP_Friends_Other8"/>
      <sheetName val="163040_LC_TR8"/>
      <sheetName val="Trial_Balance7"/>
      <sheetName val="_IBPL00017"/>
      <sheetName val="163040_LC-TR7"/>
      <sheetName val="CA_Sheet8"/>
      <sheetName val="D190_26"/>
      <sheetName val="F9_Parameters6"/>
      <sheetName val="TrialBalance_Q3-20027"/>
      <sheetName val="Workbook_Inputs7"/>
      <sheetName val="Total_Inventory7"/>
      <sheetName val="Semi_FG&amp;FG7"/>
      <sheetName val="Provision_NRV7"/>
      <sheetName val="Customize_Your_Loan_Manager6"/>
      <sheetName val="Bang_chiet_tinh_TBA6"/>
      <sheetName val="Data_Entry4"/>
      <sheetName val="input_data4"/>
      <sheetName val="head_Jan4"/>
      <sheetName val="Valo_DCF4"/>
      <sheetName val="List_info4"/>
      <sheetName val="By_Person4"/>
      <sheetName val="DB_PPC_PSF4"/>
      <sheetName val="ng_122"/>
      <sheetName val="Record_CR2"/>
      <sheetName val="Incident__NP_20172"/>
      <sheetName val="Co__Code2"/>
      <sheetName val="ADJ_-_RATE12"/>
      <sheetName val="ADJ___RATE12"/>
      <sheetName val="SCB_1_-_Current12"/>
      <sheetName val="SCB_2_-_Current12"/>
      <sheetName val="เงินกู้_MGC11"/>
      <sheetName val="BALANCE_SHEET_12"/>
      <sheetName val="BS_ATTACH12"/>
      <sheetName val="LC___TR_Listing11"/>
      <sheetName val="Customize_Your_Invoice11"/>
      <sheetName val="VariableII__period11"/>
      <sheetName val="Stock_Aging11"/>
      <sheetName val="Dec_200111"/>
      <sheetName val="Sheet1_(2)12"/>
      <sheetName val="CF_RECONCILE_-_111"/>
      <sheetName val="Cost_Centers9"/>
      <sheetName val="_IB-PL-00-01_SUMMARY9"/>
      <sheetName val="10-1_Media9"/>
      <sheetName val="ALL_KSFC_RIGS_EXCEPT_R-59"/>
      <sheetName val="Customize_Your_Purchase_Order9"/>
      <sheetName val="FP_Friends_Other9"/>
      <sheetName val="163040_LC_TR9"/>
      <sheetName val="Trial_Balance8"/>
      <sheetName val="_IBPL00018"/>
      <sheetName val="163040_LC-TR8"/>
      <sheetName val="CA_Sheet9"/>
      <sheetName val="D190_27"/>
      <sheetName val="F9_Parameters7"/>
      <sheetName val="TrialBalance_Q3-20028"/>
      <sheetName val="Workbook_Inputs8"/>
      <sheetName val="Total_Inventory8"/>
      <sheetName val="Semi_FG&amp;FG8"/>
      <sheetName val="Provision_NRV8"/>
      <sheetName val="Customize_Your_Loan_Manager7"/>
      <sheetName val="Bang_chiet_tinh_TBA7"/>
      <sheetName val="Data_Entry5"/>
      <sheetName val="input_data5"/>
      <sheetName val="head_Jan5"/>
      <sheetName val="Valo_DCF5"/>
      <sheetName val="List_info5"/>
      <sheetName val="By_Person5"/>
      <sheetName val="DB_PPC_PSF5"/>
      <sheetName val="ng_123"/>
      <sheetName val="Record_CR3"/>
      <sheetName val="Incident__NP_20173"/>
      <sheetName val="Co__Code3"/>
      <sheetName val="ADJ_-_RATE13"/>
      <sheetName val="ADJ___RATE13"/>
      <sheetName val="SCB_1_-_Current13"/>
      <sheetName val="SCB_2_-_Current13"/>
      <sheetName val="เงินกู้_MGC12"/>
      <sheetName val="BALANCE_SHEET_13"/>
      <sheetName val="BS_ATTACH13"/>
      <sheetName val="LC___TR_Listing12"/>
      <sheetName val="Customize_Your_Invoice12"/>
      <sheetName val="VariableII__period12"/>
      <sheetName val="Stock_Aging12"/>
      <sheetName val="Dec_200112"/>
      <sheetName val="Sheet1_(2)13"/>
      <sheetName val="CF_RECONCILE_-_112"/>
      <sheetName val="Cost_Centers10"/>
      <sheetName val="_IB-PL-00-01_SUMMARY10"/>
      <sheetName val="10-1_Media10"/>
      <sheetName val="ALL_KSFC_RIGS_EXCEPT_R-510"/>
      <sheetName val="Customize_Your_Purchase_Order10"/>
      <sheetName val="FP_Friends_Other10"/>
      <sheetName val="163040_LC_TR10"/>
      <sheetName val="Trial_Balance9"/>
      <sheetName val="_IBPL00019"/>
      <sheetName val="163040_LC-TR9"/>
      <sheetName val="CA_Sheet10"/>
      <sheetName val="D190_28"/>
      <sheetName val="F9_Parameters8"/>
      <sheetName val="TrialBalance_Q3-20029"/>
      <sheetName val="Workbook_Inputs9"/>
      <sheetName val="Total_Inventory9"/>
      <sheetName val="Semi_FG&amp;FG9"/>
      <sheetName val="Provision_NRV9"/>
      <sheetName val="Customize_Your_Loan_Manager8"/>
      <sheetName val="Bang_chiet_tinh_TBA8"/>
      <sheetName val="Data_Entry6"/>
      <sheetName val="input_data6"/>
      <sheetName val="head_Jan6"/>
      <sheetName val="Valo_DCF6"/>
      <sheetName val="List_info6"/>
      <sheetName val="By_Person6"/>
      <sheetName val="DB_PPC_PSF6"/>
      <sheetName val="ng_124"/>
      <sheetName val="Record_CR4"/>
      <sheetName val="Incident__NP_20174"/>
      <sheetName val="Co__Code4"/>
      <sheetName val="ADJ_-_RATE14"/>
      <sheetName val="ADJ___RATE14"/>
      <sheetName val="SCB_1_-_Current14"/>
      <sheetName val="SCB_2_-_Current14"/>
      <sheetName val="เงินกู้_MGC13"/>
      <sheetName val="BALANCE_SHEET_14"/>
      <sheetName val="BS_ATTACH14"/>
      <sheetName val="LC___TR_Listing13"/>
      <sheetName val="Customize_Your_Invoice13"/>
      <sheetName val="VariableII__period13"/>
      <sheetName val="Stock_Aging13"/>
      <sheetName val="Dec_200113"/>
      <sheetName val="Sheet1_(2)14"/>
      <sheetName val="CF_RECONCILE_-_113"/>
      <sheetName val="Cost_Centers11"/>
      <sheetName val="_IB-PL-00-01_SUMMARY11"/>
      <sheetName val="10-1_Media11"/>
      <sheetName val="ALL_KSFC_RIGS_EXCEPT_R-511"/>
      <sheetName val="Customize_Your_Purchase_Order11"/>
      <sheetName val="FP_Friends_Other11"/>
      <sheetName val="163040_LC_TR11"/>
      <sheetName val="Trial_Balance10"/>
      <sheetName val="_IBPL000110"/>
      <sheetName val="163040_LC-TR10"/>
      <sheetName val="CA_Sheet11"/>
      <sheetName val="D190_29"/>
      <sheetName val="F9_Parameters9"/>
      <sheetName val="TrialBalance_Q3-200210"/>
      <sheetName val="Workbook_Inputs10"/>
      <sheetName val="Total_Inventory10"/>
      <sheetName val="Semi_FG&amp;FG10"/>
      <sheetName val="Provision_NRV10"/>
      <sheetName val="Customize_Your_Loan_Manager9"/>
      <sheetName val="Bang_chiet_tinh_TBA9"/>
      <sheetName val="Data_Entry7"/>
      <sheetName val="input_data7"/>
      <sheetName val="head_Jan7"/>
      <sheetName val="Valo_DCF7"/>
      <sheetName val="List_info7"/>
      <sheetName val="By_Person7"/>
      <sheetName val="DB_PPC_PSF7"/>
      <sheetName val="ng_125"/>
      <sheetName val="Record_CR5"/>
      <sheetName val="Incident__NP_20175"/>
      <sheetName val="Co__Code5"/>
      <sheetName val="MJFT"/>
      <sheetName val="Ass"/>
      <sheetName val="DISCOUNT (2)"/>
      <sheetName val="Wellhrs"/>
      <sheetName val="fs-ytd"/>
      <sheetName val="BudgetInput"/>
      <sheetName val="ADJ"/>
      <sheetName val="Haft year tax estimation 1"/>
      <sheetName val="Haft year tax estimation 2"/>
      <sheetName val="Haft year tax estimation (1)"/>
      <sheetName val="Haft year tax estimation (2)"/>
      <sheetName val="Taxcal 6 Month"/>
      <sheetName val="Data Last year"/>
      <sheetName val="FA_2019"/>
      <sheetName val="GL_2019"/>
      <sheetName val="แบบฟอร์มที่ 7 original"/>
      <sheetName val="แบบฟอร์มที่ 7 Project Base"/>
      <sheetName val="detailitems_159"/>
      <sheetName val="NL+Lcombine"/>
      <sheetName val="Instruction"/>
      <sheetName val="Datasheet"/>
      <sheetName val="OthCode"/>
      <sheetName val="PX"/>
      <sheetName val="PRODUCT"/>
      <sheetName val="All employee"/>
      <sheetName val="Plant_Overhead"/>
      <sheetName val="ZD300"/>
      <sheetName val="Tables"/>
      <sheetName val="n-4.4"/>
      <sheetName val="CAN_DOI_-_KET_QUA3"/>
      <sheetName val="CAN_DOI_-_KET_QUA1"/>
      <sheetName val="CAN_DOI_-_KET_QUA2"/>
      <sheetName val="7251-02000-02252"/>
      <sheetName val="7251-01xxxx"/>
      <sheetName val="10"/>
      <sheetName val="Cost_center"/>
      <sheetName val="Cost_center1"/>
      <sheetName val="Cost_center2"/>
      <sheetName val="Cost_center3"/>
      <sheetName val="Group"/>
      <sheetName val="WT_Util_99_LE"/>
      <sheetName val="PTA_P&amp;S"/>
      <sheetName val="Waste_Treatment_Variable_"/>
      <sheetName val="Cost_center4"/>
      <sheetName val="Standing_Data"/>
      <sheetName val="Asset_&amp;_Liability"/>
      <sheetName val="Net_asset_value"/>
      <sheetName val="Drop_List"/>
      <sheetName val="Bank_CA&amp;SA"/>
      <sheetName val="AR_-CID"/>
      <sheetName val="ดบ_ค้างรับ_Tisco"/>
      <sheetName val="คชจ_ล่วงหน้า"/>
      <sheetName val="ก่อสร้าง_ล่วงหน้า"/>
      <sheetName val="ภาษีหัก_ณ_ที่จ่าย"/>
      <sheetName val="คชจ_รอเรียกเก็บ_TDT"/>
      <sheetName val="อุปกรณ์(หน่วยงาน)_"/>
      <sheetName val="ICS_Cost_by_units"/>
      <sheetName val="ICM_Budget&amp;Cost_Phase_I"/>
      <sheetName val="ICM_Budget_Cost_Phase_II"/>
      <sheetName val="ICm_Cost_by_units"/>
      <sheetName val="CIV_AP_2-131-00"/>
      <sheetName val="ICM_AP_2-131-00"/>
      <sheetName val="CIV_AP_2-133-00"/>
      <sheetName val="ICM_AP_2-133-00"/>
      <sheetName val="ICM_AP_RPT"/>
      <sheetName val="CIV_AP_RPT"/>
      <sheetName val="CHQระหว่างทาง_2-132-00"/>
      <sheetName val="ภาษีเงินได้หัก_ณ_ที่จ่าย"/>
      <sheetName val="ค้างจ่าย_CID"/>
      <sheetName val="เงินทดรองรับ_2-191-00"/>
      <sheetName val="เงินทดรองรับ_2-193-00"/>
      <sheetName val="เงินทดรองรับ_2-194-xx"/>
      <sheetName val="สรุปเงินมัดจำห้องชุด_Agent"/>
      <sheetName val="Commission-Tiny_(Chinese)"/>
      <sheetName val="Commission-Sky_Pro_(Thai)"/>
      <sheetName val="สำรองผลประโยชน์พนง_"/>
      <sheetName val="รด_บริหาร"/>
      <sheetName val="รด_อื่น"/>
      <sheetName val="6-120-10_ค่าเช่า"/>
      <sheetName val="6-120-20_ค่าบริการ"/>
      <sheetName val="6-120-50_ค่าซ่อมแซม"/>
      <sheetName val="6-150-10_ค่าที่ปรึกษา"/>
      <sheetName val="6-130-20_ส่งเสริมการขาย"/>
      <sheetName val="6-130-30_คอมมิชชั่น-ICS"/>
      <sheetName val="6-130-30_คอมมิชชั่น-ICM"/>
      <sheetName val="#6-200-00_ดอกเบี้ยจ่าย"/>
      <sheetName val="TO_-_SP"/>
      <sheetName val="Company_Info"/>
      <sheetName val="CA_Comp"/>
      <sheetName val="All_employee"/>
      <sheetName val="ENG_SUM_SBM3_2007"/>
      <sheetName val="REV2_ENG-SUM_SBM2_FOR_AGM_CO"/>
      <sheetName val="Retire 2015-2017"/>
      <sheetName val="New Item"/>
      <sheetName val="Register Cal Mar_04_July_05 "/>
      <sheetName val="Machine2,3'04"/>
      <sheetName val="B131 "/>
      <sheetName val="summary_p2"/>
      <sheetName val="กระจายบอร์ด"/>
      <sheetName val="PUF"/>
      <sheetName val="frptolocal"/>
      <sheetName val="Disposition"/>
      <sheetName val="FORMC94"/>
      <sheetName val="Details"/>
      <sheetName val="BGT97STAFF"/>
      <sheetName val="GL CB"/>
      <sheetName val="GL M"/>
      <sheetName val="Gain Loss Calculation"/>
      <sheetName val="TB_55(6M)"/>
      <sheetName val="Deferred Charge"/>
      <sheetName val="Detail รายบุคคลปี 58"/>
      <sheetName val="F-3"/>
      <sheetName val="CST1198"/>
      <sheetName val="BAL42"/>
      <sheetName val="FF_2"/>
      <sheetName val="Val_Ind"/>
      <sheetName val="IFS"/>
      <sheetName val="UF"/>
      <sheetName val="HH"/>
      <sheetName val="boq"/>
      <sheetName val="Sale 0404"/>
      <sheetName val="Sale0311"/>
      <sheetName val="Sale0309"/>
      <sheetName val="IBA &lt;O3&gt;"/>
      <sheetName val="Loan Amortization Table"/>
      <sheetName val="Linkage Quote"/>
      <sheetName val="QR_4.1"/>
      <sheetName val="Weights"/>
      <sheetName val="_Lookup"/>
      <sheetName val="CODE,NAME"/>
      <sheetName val="RATE"/>
      <sheetName val="AFA"/>
      <sheetName val="คชจ.ดำเนินงาน6-43"/>
      <sheetName val="200-110"/>
      <sheetName val="Sale0402"/>
      <sheetName val="description"/>
      <sheetName val="Age311299TESP"/>
      <sheetName val="P4DDBFTESP"/>
      <sheetName val="IntDec00TespM&amp;B"/>
      <sheetName val="Norms SP"/>
      <sheetName val="Backup"/>
      <sheetName val="จันทร์"/>
      <sheetName val="gl"/>
      <sheetName val="SPARES"/>
      <sheetName val="BSI"/>
      <sheetName val="Defer_ร่วม"/>
      <sheetName val="CBO0497"/>
      <sheetName val="Seagate _share_in_units"/>
      <sheetName val="HP"/>
      <sheetName val="Run"/>
      <sheetName val="16jun12"/>
      <sheetName val="9jun12"/>
      <sheetName val="12jun12"/>
      <sheetName val="15jun12"/>
      <sheetName val="Month_v_YTD"/>
      <sheetName val="_IB-PL-YTD"/>
      <sheetName val="Customer(Farm)"/>
      <sheetName val="คีย์ข้อมูลรายละเอียดต่างๆ"/>
      <sheetName val="DIST"/>
      <sheetName val="PAYROLL"/>
      <sheetName val="Reimbursements"/>
      <sheetName val="3 P&amp;L "/>
      <sheetName val="9109"/>
      <sheetName val="Jul.02"/>
      <sheetName val="2.Conso"/>
      <sheetName val="bod"/>
      <sheetName val="Summary by Machine Type MAR"/>
      <sheetName val="AccpacTB"/>
      <sheetName val="stat local"/>
      <sheetName val="ORGANIZATION PLASTIC GROUP "/>
      <sheetName val="ORGANIZATION PLASTIC GROUP  2"/>
      <sheetName val="IMPROVE MAN POWER"/>
      <sheetName val="ฟอล์ม B2"/>
      <sheetName val="Man power SPEC"/>
      <sheetName val="Man power SPEC (2)"/>
      <sheetName val="Current ORG"/>
      <sheetName val="ปรับโครงสร้าง"/>
      <sheetName val="Blank ORG"/>
      <sheetName val="DLOT Calculate"/>
      <sheetName val="ประเมิน "/>
      <sheetName val="Improvement Plan"/>
      <sheetName val="รายชื่อพนักงาน "/>
      <sheetName val="Machine capacity"/>
      <sheetName val="DLOT Current"/>
      <sheetName val="ORG (2)"/>
      <sheetName val="Injection new"/>
      <sheetName val="Injection new "/>
      <sheetName val="A+B"/>
      <sheetName val="บังคับเป็น"/>
      <sheetName val="ปรับปรุง"/>
      <sheetName val="Non Movement"/>
      <sheetName val="Data 2"/>
      <sheetName val="FF_6"/>
      <sheetName val="FF-1"/>
      <sheetName val="SAME"/>
      <sheetName val="#Lookup"/>
      <sheetName val="InventTableModule_1-1"/>
      <sheetName val="สำนักงาน"/>
      <sheetName val="FF_2 _1_"/>
      <sheetName val="FSA"/>
      <sheetName val="B"/>
      <sheetName val="cal (2)"/>
      <sheetName val="B_Sheet"/>
      <sheetName val="Notes"/>
      <sheetName val="TBal"/>
      <sheetName val="Age311299TAS"/>
      <sheetName val="TASintDec00"/>
      <sheetName val="P4DDBFTAS"/>
      <sheetName val="FF_21_a_"/>
      <sheetName val="Non-Statistical Sampling Master"/>
      <sheetName val="Two Step Revenue Testing Master"/>
      <sheetName val="Global Data"/>
      <sheetName val="STart"/>
      <sheetName val="Scoping"/>
      <sheetName val="0100"/>
      <sheetName val="Expense Summary"/>
      <sheetName val="ดอกเบี้ยรับ"/>
      <sheetName val="SSW"/>
      <sheetName val="ชื่อหุ้น"/>
      <sheetName val="B&amp;S 1999"/>
      <sheetName val="อัตราค่าบรรทุก"/>
      <sheetName val="Control_BS"/>
      <sheetName val="BOS Commodity"/>
      <sheetName val="Macro1"/>
      <sheetName val="Dormants"/>
      <sheetName val="SSD Plant Incremental Projects"/>
      <sheetName val="BOS02TC"/>
      <sheetName val="ERP 7_06"/>
      <sheetName val="Consensus"/>
      <sheetName val="Variables"/>
      <sheetName val="Tbom-tot"/>
      <sheetName val="Pareto Top RPN"/>
      <sheetName val="FDR BUDGET 2001 EISENACH"/>
      <sheetName val="Cost Reduction Programs"/>
      <sheetName val="format"/>
      <sheetName val="LCQ"/>
      <sheetName val="analysis"/>
      <sheetName val="COMPARISON SHEET (1)"/>
      <sheetName val="January"/>
      <sheetName val="TON"/>
      <sheetName val="ADJ_-_RATE16"/>
      <sheetName val="ADJ___RATE16"/>
      <sheetName val="SCB_1_-_Current16"/>
      <sheetName val="SCB_2_-_Current16"/>
      <sheetName val="เงินกู้_MGC15"/>
      <sheetName val="BALANCE_SHEET_16"/>
      <sheetName val="BS_ATTACH16"/>
      <sheetName val="LC___TR_Listing15"/>
      <sheetName val="Stock_Aging15"/>
      <sheetName val="VariableII__period15"/>
      <sheetName val="Customize_Your_Invoice15"/>
      <sheetName val="Dec_200115"/>
      <sheetName val="Sheet1_(2)16"/>
      <sheetName val="CF_RECONCILE_-_115"/>
      <sheetName val="Cost_Centers13"/>
      <sheetName val="_IB-PL-00-01_SUMMARY13"/>
      <sheetName val="Customize_Your_Purchase_Order13"/>
      <sheetName val="10-1_Media13"/>
      <sheetName val="ALL_KSFC_RIGS_EXCEPT_R-513"/>
      <sheetName val="FP_Friends_Other13"/>
      <sheetName val="163040_LC_TR13"/>
      <sheetName val="Total_Inventory12"/>
      <sheetName val="Semi_FG&amp;FG12"/>
      <sheetName val="Provision_NRV12"/>
      <sheetName val="CA_Sheet13"/>
      <sheetName val="Trial_Balance12"/>
      <sheetName val="_IBPL000112"/>
      <sheetName val="163040_LC-TR12"/>
      <sheetName val="Workbook_Inputs12"/>
      <sheetName val="TrialBalance_Q3-200212"/>
      <sheetName val="F9_Parameters11"/>
      <sheetName val="D190_211"/>
      <sheetName val="Bang_chiet_tinh_TBA11"/>
      <sheetName val="Customize_Your_Loan_Manager11"/>
      <sheetName val="input_data9"/>
      <sheetName val="Data_Entry9"/>
      <sheetName val="Valo_DCF9"/>
      <sheetName val="head_Jan9"/>
      <sheetName val="List_info9"/>
      <sheetName val="By_Person9"/>
      <sheetName val="DB_PPC_PSF9"/>
      <sheetName val="Record_CR7"/>
      <sheetName val="ng_127"/>
      <sheetName val="Co__Code7"/>
      <sheetName val="CAN_DOI_-_KET_QUA5"/>
      <sheetName val="Incident__NP_20177"/>
      <sheetName val="WT_Util_99_LE1"/>
      <sheetName val="PTA_P&amp;S1"/>
      <sheetName val="Waste_Treatment_Variable_1"/>
      <sheetName val="Standing_Data1"/>
      <sheetName val="Asset_&amp;_Liability1"/>
      <sheetName val="Net_asset_value1"/>
      <sheetName val="Drop_List1"/>
      <sheetName val="Month_v_YTD1"/>
      <sheetName val="_IB-PL-YTD1"/>
      <sheetName val="Drop_down_list1"/>
      <sheetName val="Write_off1"/>
      <sheetName val="Cost_centre_expenditure1"/>
      <sheetName val="addl_cost1"/>
      <sheetName val="Cash_Flow1"/>
      <sheetName val="Co_info1"/>
      <sheetName val="Financial_Summary1"/>
      <sheetName val="Adj&amp;Rje(Z820)_1"/>
      <sheetName val="Spec_221041"/>
      <sheetName val="BOI_sum1"/>
      <sheetName val="Update_CIT_FY191"/>
      <sheetName val="Tax_computation_BOI1"/>
      <sheetName val="A)_Provision_schedule1"/>
      <sheetName val="A2)_834_Inventory1"/>
      <sheetName val="B1)_646_Retirement1"/>
      <sheetName val="B2)_746_Retirement_1"/>
      <sheetName val="C1)_791-0000-20_Private_exp_1"/>
      <sheetName val="TB_(as_of_31DEC)1"/>
      <sheetName val="C2)_779-0000-20_Misc_1"/>
      <sheetName val="C1)_663_Car_Lease1"/>
      <sheetName val="C2)_758_Car_Lease1"/>
      <sheetName val="D)_Training1"/>
      <sheetName val="E)_HY_test_PwC1"/>
      <sheetName val="F)_RD_6041"/>
      <sheetName val="G)_RD_6421"/>
      <sheetName val="TO_-_SP1"/>
      <sheetName val="Company_Info1"/>
      <sheetName val="CA_Comp1"/>
      <sheetName val="Balance_Sheet1"/>
      <sheetName val="ADJ_-_RATE15"/>
      <sheetName val="ADJ___RATE15"/>
      <sheetName val="SCB_1_-_Current15"/>
      <sheetName val="SCB_2_-_Current15"/>
      <sheetName val="เงินกู้_MGC14"/>
      <sheetName val="BALANCE_SHEET_15"/>
      <sheetName val="BS_ATTACH15"/>
      <sheetName val="LC___TR_Listing14"/>
      <sheetName val="Stock_Aging14"/>
      <sheetName val="VariableII__period14"/>
      <sheetName val="Customize_Your_Invoice14"/>
      <sheetName val="Dec_200114"/>
      <sheetName val="Sheet1_(2)15"/>
      <sheetName val="CF_RECONCILE_-_114"/>
      <sheetName val="Cost_Centers12"/>
      <sheetName val="_IB-PL-00-01_SUMMARY12"/>
      <sheetName val="Customize_Your_Purchase_Order12"/>
      <sheetName val="10-1_Media12"/>
      <sheetName val="ALL_KSFC_RIGS_EXCEPT_R-512"/>
      <sheetName val="FP_Friends_Other12"/>
      <sheetName val="163040_LC_TR12"/>
      <sheetName val="Total_Inventory11"/>
      <sheetName val="Semi_FG&amp;FG11"/>
      <sheetName val="Provision_NRV11"/>
      <sheetName val="CA_Sheet12"/>
      <sheetName val="Trial_Balance11"/>
      <sheetName val="_IBPL000111"/>
      <sheetName val="163040_LC-TR11"/>
      <sheetName val="Workbook_Inputs11"/>
      <sheetName val="TrialBalance_Q3-200211"/>
      <sheetName val="F9_Parameters10"/>
      <sheetName val="D190_210"/>
      <sheetName val="Bang_chiet_tinh_TBA10"/>
      <sheetName val="Customize_Your_Loan_Manager10"/>
      <sheetName val="input_data8"/>
      <sheetName val="Data_Entry8"/>
      <sheetName val="Valo_DCF8"/>
      <sheetName val="head_Jan8"/>
      <sheetName val="List_info8"/>
      <sheetName val="By_Person8"/>
      <sheetName val="DB_PPC_PSF8"/>
      <sheetName val="Record_CR6"/>
      <sheetName val="ng_126"/>
      <sheetName val="Co__Code6"/>
      <sheetName val="CAN_DOI_-_KET_QUA4"/>
      <sheetName val="Incident__NP_20176"/>
      <sheetName val="Drop_down_list"/>
      <sheetName val="Write_off"/>
      <sheetName val="Cost_centre_expenditure"/>
      <sheetName val="addl_cost"/>
      <sheetName val="Cash_Flow"/>
      <sheetName val="Co_info"/>
      <sheetName val="Financial_Summary"/>
      <sheetName val="Adj&amp;Rje(Z820)_"/>
      <sheetName val="Spec_22104"/>
      <sheetName val="BOI_sum"/>
      <sheetName val="Update_CIT_FY19"/>
      <sheetName val="Tax_computation_BOI"/>
      <sheetName val="A)_Provision_schedule"/>
      <sheetName val="A2)_834_Inventory"/>
      <sheetName val="B1)_646_Retirement"/>
      <sheetName val="B2)_746_Retirement_"/>
      <sheetName val="C1)_791-0000-20_Private_exp_"/>
      <sheetName val="TB_(as_of_31DEC)"/>
      <sheetName val="C2)_779-0000-20_Misc_"/>
      <sheetName val="C1)_663_Car_Lease"/>
      <sheetName val="C2)_758_Car_Lease"/>
      <sheetName val="D)_Training"/>
      <sheetName val="E)_HY_test_PwC"/>
      <sheetName val="F)_RD_604"/>
      <sheetName val="G)_RD_642"/>
      <sheetName val="Balance_Sheet"/>
      <sheetName val="ADJ_-_RATE17"/>
      <sheetName val="ADJ___RATE17"/>
      <sheetName val="SCB_1_-_Current17"/>
      <sheetName val="SCB_2_-_Current17"/>
      <sheetName val="เงินกู้_MGC16"/>
      <sheetName val="BALANCE_SHEET_17"/>
      <sheetName val="BS_ATTACH17"/>
      <sheetName val="LC___TR_Listing16"/>
      <sheetName val="Stock_Aging16"/>
      <sheetName val="VariableII__period16"/>
      <sheetName val="Customize_Your_Invoice16"/>
      <sheetName val="Dec_200116"/>
      <sheetName val="Sheet1_(2)17"/>
      <sheetName val="CF_RECONCILE_-_116"/>
      <sheetName val="Cost_Centers14"/>
      <sheetName val="_IB-PL-00-01_SUMMARY14"/>
      <sheetName val="Customize_Your_Purchase_Order14"/>
      <sheetName val="10-1_Media14"/>
      <sheetName val="ALL_KSFC_RIGS_EXCEPT_R-514"/>
      <sheetName val="FP_Friends_Other14"/>
      <sheetName val="163040_LC_TR14"/>
      <sheetName val="Total_Inventory13"/>
      <sheetName val="Semi_FG&amp;FG13"/>
      <sheetName val="Provision_NRV13"/>
      <sheetName val="CA_Sheet14"/>
      <sheetName val="Trial_Balance13"/>
      <sheetName val="_IBPL000113"/>
      <sheetName val="163040_LC-TR13"/>
      <sheetName val="Workbook_Inputs13"/>
      <sheetName val="TrialBalance_Q3-200213"/>
      <sheetName val="F9_Parameters12"/>
      <sheetName val="D190_212"/>
      <sheetName val="Bang_chiet_tinh_TBA12"/>
      <sheetName val="Customize_Your_Loan_Manager12"/>
      <sheetName val="input_data10"/>
      <sheetName val="Data_Entry10"/>
      <sheetName val="Valo_DCF10"/>
      <sheetName val="head_Jan10"/>
      <sheetName val="List_info10"/>
      <sheetName val="By_Person10"/>
      <sheetName val="DB_PPC_PSF10"/>
      <sheetName val="Record_CR8"/>
      <sheetName val="ng_128"/>
      <sheetName val="Co__Code8"/>
      <sheetName val="CAN_DOI_-_KET_QUA6"/>
      <sheetName val="Incident__NP_20178"/>
      <sheetName val="WT_Util_99_LE2"/>
      <sheetName val="PTA_P&amp;S2"/>
      <sheetName val="Waste_Treatment_Variable_2"/>
      <sheetName val="Standing_Data2"/>
      <sheetName val="Asset_&amp;_Liability2"/>
      <sheetName val="Net_asset_value2"/>
      <sheetName val="Drop_List2"/>
      <sheetName val="Month_v_YTD2"/>
      <sheetName val="_IB-PL-YTD2"/>
      <sheetName val="Drop_down_list2"/>
      <sheetName val="Write_off2"/>
      <sheetName val="Cost_centre_expenditure2"/>
      <sheetName val="addl_cost2"/>
      <sheetName val="Cash_Flow2"/>
      <sheetName val="Co_info2"/>
      <sheetName val="Financial_Summary2"/>
      <sheetName val="Adj&amp;Rje(Z820)_2"/>
      <sheetName val="Spec_221042"/>
      <sheetName val="BOI_sum2"/>
      <sheetName val="Update_CIT_FY192"/>
      <sheetName val="Tax_computation_BOI2"/>
      <sheetName val="A)_Provision_schedule2"/>
      <sheetName val="A2)_834_Inventory2"/>
      <sheetName val="B1)_646_Retirement2"/>
      <sheetName val="B2)_746_Retirement_2"/>
      <sheetName val="C1)_791-0000-20_Private_exp_2"/>
      <sheetName val="TB_(as_of_31DEC)2"/>
      <sheetName val="C2)_779-0000-20_Misc_2"/>
      <sheetName val="C1)_663_Car_Lease2"/>
      <sheetName val="C2)_758_Car_Lease2"/>
      <sheetName val="D)_Training2"/>
      <sheetName val="E)_HY_test_PwC2"/>
      <sheetName val="F)_RD_6042"/>
      <sheetName val="G)_RD_6422"/>
      <sheetName val="TO_-_SP2"/>
      <sheetName val="Company_Info2"/>
      <sheetName val="CA_Comp2"/>
      <sheetName val="Balance_Sheet2"/>
      <sheetName val="ADJ_-_RATE18"/>
      <sheetName val="ADJ___RATE18"/>
      <sheetName val="SCB_1_-_Current18"/>
      <sheetName val="SCB_2_-_Current18"/>
      <sheetName val="เงินกู้_MGC17"/>
      <sheetName val="BALANCE_SHEET_18"/>
      <sheetName val="BS_ATTACH18"/>
      <sheetName val="LC___TR_Listing17"/>
      <sheetName val="Stock_Aging17"/>
      <sheetName val="VariableII__period17"/>
      <sheetName val="Customize_Your_Invoice17"/>
      <sheetName val="Dec_200117"/>
      <sheetName val="Sheet1_(2)18"/>
      <sheetName val="CF_RECONCILE_-_117"/>
      <sheetName val="Cost_Centers15"/>
      <sheetName val="_IB-PL-00-01_SUMMARY15"/>
      <sheetName val="Customize_Your_Purchase_Order15"/>
      <sheetName val="10-1_Media15"/>
      <sheetName val="ALL_KSFC_RIGS_EXCEPT_R-515"/>
      <sheetName val="FP_Friends_Other15"/>
      <sheetName val="163040_LC_TR15"/>
      <sheetName val="Total_Inventory14"/>
      <sheetName val="Semi_FG&amp;FG14"/>
      <sheetName val="Provision_NRV14"/>
      <sheetName val="CA_Sheet15"/>
      <sheetName val="Trial_Balance14"/>
      <sheetName val="_IBPL000114"/>
      <sheetName val="163040_LC-TR14"/>
      <sheetName val="Workbook_Inputs14"/>
      <sheetName val="TrialBalance_Q3-200214"/>
      <sheetName val="F9_Parameters13"/>
      <sheetName val="D190_213"/>
      <sheetName val="Bang_chiet_tinh_TBA13"/>
      <sheetName val="Customize_Your_Loan_Manager13"/>
      <sheetName val="input_data11"/>
      <sheetName val="Data_Entry11"/>
      <sheetName val="Valo_DCF11"/>
      <sheetName val="head_Jan11"/>
      <sheetName val="List_info11"/>
      <sheetName val="By_Person11"/>
      <sheetName val="DB_PPC_PSF11"/>
      <sheetName val="Record_CR9"/>
      <sheetName val="ng_129"/>
      <sheetName val="Co__Code9"/>
      <sheetName val="CAN_DOI_-_KET_QUA7"/>
      <sheetName val="Incident__NP_20179"/>
      <sheetName val="WT_Util_99_LE3"/>
      <sheetName val="PTA_P&amp;S3"/>
      <sheetName val="Waste_Treatment_Variable_3"/>
      <sheetName val="Standing_Data3"/>
      <sheetName val="Asset_&amp;_Liability3"/>
      <sheetName val="Net_asset_value3"/>
      <sheetName val="Drop_List3"/>
      <sheetName val="Month_v_YTD3"/>
      <sheetName val="_IB-PL-YTD3"/>
      <sheetName val="Drop_down_list3"/>
      <sheetName val="Write_off3"/>
      <sheetName val="Cost_centre_expenditure3"/>
      <sheetName val="addl_cost3"/>
      <sheetName val="Cash_Flow3"/>
      <sheetName val="Co_info3"/>
      <sheetName val="Financial_Summary3"/>
      <sheetName val="Adj&amp;Rje(Z820)_3"/>
      <sheetName val="Spec_221043"/>
      <sheetName val="BOI_sum3"/>
      <sheetName val="Update_CIT_FY193"/>
      <sheetName val="Tax_computation_BOI3"/>
      <sheetName val="A)_Provision_schedule3"/>
      <sheetName val="A2)_834_Inventory3"/>
      <sheetName val="B1)_646_Retirement3"/>
      <sheetName val="B2)_746_Retirement_3"/>
      <sheetName val="C1)_791-0000-20_Private_exp_3"/>
      <sheetName val="TB_(as_of_31DEC)3"/>
      <sheetName val="C2)_779-0000-20_Misc_3"/>
      <sheetName val="C1)_663_Car_Lease3"/>
      <sheetName val="C2)_758_Car_Lease3"/>
      <sheetName val="D)_Training3"/>
      <sheetName val="E)_HY_test_PwC3"/>
      <sheetName val="F)_RD_6043"/>
      <sheetName val="G)_RD_6423"/>
      <sheetName val="TO_-_SP3"/>
      <sheetName val="Company_Info3"/>
      <sheetName val="CA_Comp3"/>
      <sheetName val="Balance_Sheet3"/>
      <sheetName val="ADJ_-_RATE19"/>
      <sheetName val="ADJ___RATE19"/>
      <sheetName val="SCB_1_-_Current19"/>
      <sheetName val="SCB_2_-_Current19"/>
      <sheetName val="เงินกู้_MGC18"/>
      <sheetName val="BALANCE_SHEET_19"/>
      <sheetName val="BS_ATTACH19"/>
      <sheetName val="LC___TR_Listing18"/>
      <sheetName val="Stock_Aging18"/>
      <sheetName val="VariableII__period18"/>
      <sheetName val="Customize_Your_Invoice18"/>
      <sheetName val="Dec_200118"/>
      <sheetName val="Sheet1_(2)19"/>
      <sheetName val="CF_RECONCILE_-_118"/>
      <sheetName val="Cost_Centers16"/>
      <sheetName val="_IB-PL-00-01_SUMMARY16"/>
      <sheetName val="Customize_Your_Purchase_Order16"/>
      <sheetName val="10-1_Media16"/>
      <sheetName val="ALL_KSFC_RIGS_EXCEPT_R-516"/>
      <sheetName val="FP_Friends_Other16"/>
      <sheetName val="163040_LC_TR16"/>
      <sheetName val="Total_Inventory15"/>
      <sheetName val="Semi_FG&amp;FG15"/>
      <sheetName val="Provision_NRV15"/>
      <sheetName val="CA_Sheet16"/>
      <sheetName val="Trial_Balance15"/>
      <sheetName val="_IBPL000115"/>
      <sheetName val="163040_LC-TR15"/>
      <sheetName val="Workbook_Inputs15"/>
      <sheetName val="TrialBalance_Q3-200215"/>
      <sheetName val="F9_Parameters14"/>
      <sheetName val="D190_214"/>
      <sheetName val="Bang_chiet_tinh_TBA14"/>
      <sheetName val="Customize_Your_Loan_Manager14"/>
      <sheetName val="input_data12"/>
      <sheetName val="Data_Entry12"/>
      <sheetName val="Valo_DCF12"/>
      <sheetName val="head_Jan12"/>
      <sheetName val="List_info12"/>
      <sheetName val="By_Person12"/>
      <sheetName val="DB_PPC_PSF12"/>
      <sheetName val="Record_CR10"/>
      <sheetName val="ng_1210"/>
      <sheetName val="Co__Code10"/>
      <sheetName val="CAN_DOI_-_KET_QUA8"/>
      <sheetName val="Incident__NP_201710"/>
      <sheetName val="WT_Util_99_LE4"/>
      <sheetName val="PTA_P&amp;S4"/>
      <sheetName val="Waste_Treatment_Variable_4"/>
      <sheetName val="Standing_Data4"/>
      <sheetName val="Asset_&amp;_Liability4"/>
      <sheetName val="Net_asset_value4"/>
      <sheetName val="Drop_List4"/>
      <sheetName val="Month_v_YTD4"/>
      <sheetName val="_IB-PL-YTD4"/>
      <sheetName val="Drop_down_list4"/>
      <sheetName val="Write_off4"/>
      <sheetName val="Cost_centre_expenditure4"/>
      <sheetName val="addl_cost4"/>
      <sheetName val="Cash_Flow4"/>
      <sheetName val="Co_info4"/>
      <sheetName val="Financial_Summary4"/>
      <sheetName val="Adj&amp;Rje(Z820)_4"/>
      <sheetName val="Spec_221044"/>
      <sheetName val="BOI_sum4"/>
      <sheetName val="Update_CIT_FY194"/>
      <sheetName val="Tax_computation_BOI4"/>
      <sheetName val="A)_Provision_schedule4"/>
      <sheetName val="A2)_834_Inventory4"/>
      <sheetName val="B1)_646_Retirement4"/>
      <sheetName val="B2)_746_Retirement_4"/>
      <sheetName val="C1)_791-0000-20_Private_exp_4"/>
      <sheetName val="TB_(as_of_31DEC)4"/>
      <sheetName val="C2)_779-0000-20_Misc_4"/>
      <sheetName val="C1)_663_Car_Lease4"/>
      <sheetName val="C2)_758_Car_Lease4"/>
      <sheetName val="D)_Training4"/>
      <sheetName val="E)_HY_test_PwC4"/>
      <sheetName val="F)_RD_6044"/>
      <sheetName val="G)_RD_6424"/>
      <sheetName val="TO_-_SP4"/>
      <sheetName val="Company_Info4"/>
      <sheetName val="CA_Comp4"/>
      <sheetName val="Balance_Sheet4"/>
      <sheetName val="ADJ_-_RATE20"/>
      <sheetName val="ADJ___RATE20"/>
      <sheetName val="SCB_1_-_Current20"/>
      <sheetName val="SCB_2_-_Current20"/>
      <sheetName val="เงินกู้_MGC19"/>
      <sheetName val="BALANCE_SHEET_20"/>
      <sheetName val="BS_ATTACH20"/>
      <sheetName val="LC___TR_Listing19"/>
      <sheetName val="Stock_Aging19"/>
      <sheetName val="VariableII__period19"/>
      <sheetName val="Customize_Your_Invoice19"/>
      <sheetName val="Dec_200119"/>
      <sheetName val="Sheet1_(2)20"/>
      <sheetName val="CF_RECONCILE_-_119"/>
      <sheetName val="Cost_Centers17"/>
      <sheetName val="_IB-PL-00-01_SUMMARY17"/>
      <sheetName val="Customize_Your_Purchase_Order17"/>
      <sheetName val="10-1_Media17"/>
      <sheetName val="ALL_KSFC_RIGS_EXCEPT_R-517"/>
      <sheetName val="FP_Friends_Other17"/>
      <sheetName val="163040_LC_TR17"/>
      <sheetName val="Total_Inventory16"/>
      <sheetName val="Semi_FG&amp;FG16"/>
      <sheetName val="Provision_NRV16"/>
      <sheetName val="CA_Sheet17"/>
      <sheetName val="Trial_Balance16"/>
      <sheetName val="_IBPL000116"/>
      <sheetName val="163040_LC-TR16"/>
      <sheetName val="Workbook_Inputs16"/>
      <sheetName val="TrialBalance_Q3-200216"/>
      <sheetName val="F9_Parameters15"/>
      <sheetName val="D190_215"/>
      <sheetName val="Bang_chiet_tinh_TBA15"/>
      <sheetName val="Customize_Your_Loan_Manager15"/>
      <sheetName val="input_data13"/>
      <sheetName val="Data_Entry13"/>
      <sheetName val="Valo_DCF13"/>
      <sheetName val="head_Jan13"/>
      <sheetName val="List_info13"/>
      <sheetName val="By_Person13"/>
      <sheetName val="DB_PPC_PSF13"/>
      <sheetName val="Record_CR11"/>
      <sheetName val="ng_1211"/>
      <sheetName val="Co__Code11"/>
      <sheetName val="CAN_DOI_-_KET_QUA9"/>
      <sheetName val="Incident__NP_201711"/>
      <sheetName val="WT_Util_99_LE5"/>
      <sheetName val="PTA_P&amp;S5"/>
      <sheetName val="Waste_Treatment_Variable_5"/>
      <sheetName val="Standing_Data5"/>
      <sheetName val="Asset_&amp;_Liability5"/>
      <sheetName val="Net_asset_value5"/>
      <sheetName val="Drop_List5"/>
      <sheetName val="Cost_center5"/>
      <sheetName val="Month_v_YTD5"/>
      <sheetName val="_IB-PL-YTD5"/>
      <sheetName val="Drop_down_list5"/>
      <sheetName val="Write_off5"/>
      <sheetName val="Cost_centre_expenditure5"/>
      <sheetName val="addl_cost5"/>
      <sheetName val="Cash_Flow5"/>
      <sheetName val="Co_info5"/>
      <sheetName val="Financial_Summary5"/>
      <sheetName val="Adj&amp;Rje(Z820)_5"/>
      <sheetName val="Spec_221045"/>
      <sheetName val="BOI_sum5"/>
      <sheetName val="Update_CIT_FY195"/>
      <sheetName val="Tax_computation_BOI5"/>
      <sheetName val="A)_Provision_schedule5"/>
      <sheetName val="A2)_834_Inventory5"/>
      <sheetName val="B1)_646_Retirement5"/>
      <sheetName val="B2)_746_Retirement_5"/>
      <sheetName val="C1)_791-0000-20_Private_exp_5"/>
      <sheetName val="TB_(as_of_31DEC)5"/>
      <sheetName val="C2)_779-0000-20_Misc_5"/>
      <sheetName val="C1)_663_Car_Lease5"/>
      <sheetName val="C2)_758_Car_Lease5"/>
      <sheetName val="D)_Training5"/>
      <sheetName val="E)_HY_test_PwC5"/>
      <sheetName val="F)_RD_6045"/>
      <sheetName val="G)_RD_6425"/>
      <sheetName val="TO_-_SP5"/>
      <sheetName val="Company_Info5"/>
      <sheetName val="CA_Comp5"/>
      <sheetName val="Balance_Sheet5"/>
      <sheetName val="ADJ_-_RATE21"/>
      <sheetName val="ADJ___RATE21"/>
      <sheetName val="SCB_1_-_Current21"/>
      <sheetName val="SCB_2_-_Current21"/>
      <sheetName val="เงินกู้_MGC20"/>
      <sheetName val="BALANCE_SHEET_21"/>
      <sheetName val="BS_ATTACH21"/>
      <sheetName val="LC___TR_Listing20"/>
      <sheetName val="Stock_Aging20"/>
      <sheetName val="VariableII__period20"/>
      <sheetName val="Customize_Your_Invoice20"/>
      <sheetName val="Dec_200120"/>
      <sheetName val="Sheet1_(2)21"/>
      <sheetName val="CF_RECONCILE_-_120"/>
      <sheetName val="Cost_Centers18"/>
      <sheetName val="_IB-PL-00-01_SUMMARY18"/>
      <sheetName val="Customize_Your_Purchase_Order18"/>
      <sheetName val="10-1_Media18"/>
      <sheetName val="ALL_KSFC_RIGS_EXCEPT_R-518"/>
      <sheetName val="FP_Friends_Other18"/>
      <sheetName val="163040_LC_TR18"/>
      <sheetName val="Total_Inventory17"/>
      <sheetName val="Semi_FG&amp;FG17"/>
      <sheetName val="Provision_NRV17"/>
      <sheetName val="CA_Sheet18"/>
      <sheetName val="Trial_Balance17"/>
      <sheetName val="_IBPL000117"/>
      <sheetName val="163040_LC-TR17"/>
      <sheetName val="Workbook_Inputs17"/>
      <sheetName val="TrialBalance_Q3-200217"/>
      <sheetName val="F9_Parameters16"/>
      <sheetName val="D190_216"/>
      <sheetName val="Bang_chiet_tinh_TBA16"/>
      <sheetName val="Customize_Your_Loan_Manager16"/>
      <sheetName val="input_data14"/>
      <sheetName val="Data_Entry14"/>
      <sheetName val="Valo_DCF14"/>
      <sheetName val="head_Jan14"/>
      <sheetName val="List_info14"/>
      <sheetName val="By_Person14"/>
      <sheetName val="DB_PPC_PSF14"/>
      <sheetName val="Record_CR12"/>
      <sheetName val="ng_1212"/>
      <sheetName val="Co__Code12"/>
      <sheetName val="CAN_DOI_-_KET_QUA10"/>
      <sheetName val="Incident__NP_201712"/>
      <sheetName val="WT_Util_99_LE6"/>
      <sheetName val="PTA_P&amp;S6"/>
      <sheetName val="Waste_Treatment_Variable_6"/>
      <sheetName val="Standing_Data6"/>
      <sheetName val="Asset_&amp;_Liability6"/>
      <sheetName val="Net_asset_value6"/>
      <sheetName val="Drop_List6"/>
      <sheetName val="Cost_center6"/>
      <sheetName val="Month_v_YTD6"/>
      <sheetName val="_IB-PL-YTD6"/>
      <sheetName val="Drop_down_list6"/>
      <sheetName val="Write_off6"/>
      <sheetName val="Cost_centre_expenditure6"/>
      <sheetName val="addl_cost6"/>
      <sheetName val="Cash_Flow6"/>
      <sheetName val="Co_info6"/>
      <sheetName val="Financial_Summary6"/>
      <sheetName val="Adj&amp;Rje(Z820)_6"/>
      <sheetName val="Spec_221046"/>
      <sheetName val="BOI_sum6"/>
      <sheetName val="Update_CIT_FY196"/>
      <sheetName val="Tax_computation_BOI6"/>
      <sheetName val="A)_Provision_schedule6"/>
      <sheetName val="A2)_834_Inventory6"/>
      <sheetName val="B1)_646_Retirement6"/>
      <sheetName val="B2)_746_Retirement_6"/>
      <sheetName val="C1)_791-0000-20_Private_exp_6"/>
      <sheetName val="TB_(as_of_31DEC)6"/>
      <sheetName val="C2)_779-0000-20_Misc_6"/>
      <sheetName val="C1)_663_Car_Lease6"/>
      <sheetName val="C2)_758_Car_Lease6"/>
      <sheetName val="D)_Training6"/>
      <sheetName val="E)_HY_test_PwC6"/>
      <sheetName val="F)_RD_6046"/>
      <sheetName val="G)_RD_6426"/>
      <sheetName val="TO_-_SP6"/>
      <sheetName val="Company_Info6"/>
      <sheetName val="CA_Comp6"/>
      <sheetName val="Balance_Sheet6"/>
      <sheetName val="ADJ_-_RATE22"/>
      <sheetName val="ADJ___RATE22"/>
      <sheetName val="SCB_1_-_Current22"/>
      <sheetName val="SCB_2_-_Current22"/>
      <sheetName val="เงินกู้_MGC21"/>
      <sheetName val="BALANCE_SHEET_22"/>
      <sheetName val="BS_ATTACH22"/>
      <sheetName val="LC___TR_Listing21"/>
      <sheetName val="Stock_Aging21"/>
      <sheetName val="VariableII__period21"/>
      <sheetName val="Customize_Your_Invoice21"/>
      <sheetName val="Dec_200121"/>
      <sheetName val="Sheet1_(2)22"/>
      <sheetName val="CF_RECONCILE_-_121"/>
      <sheetName val="Cost_Centers19"/>
      <sheetName val="_IB-PL-00-01_SUMMARY19"/>
      <sheetName val="Customize_Your_Purchase_Order19"/>
      <sheetName val="10-1_Media19"/>
      <sheetName val="ALL_KSFC_RIGS_EXCEPT_R-519"/>
      <sheetName val="FP_Friends_Other19"/>
      <sheetName val="163040_LC_TR19"/>
      <sheetName val="Total_Inventory18"/>
      <sheetName val="Semi_FG&amp;FG18"/>
      <sheetName val="Provision_NRV18"/>
      <sheetName val="CA_Sheet19"/>
      <sheetName val="Trial_Balance18"/>
      <sheetName val="_IBPL000118"/>
      <sheetName val="163040_LC-TR18"/>
      <sheetName val="Workbook_Inputs18"/>
      <sheetName val="TrialBalance_Q3-200218"/>
      <sheetName val="F9_Parameters17"/>
      <sheetName val="D190_217"/>
      <sheetName val="Bang_chiet_tinh_TBA17"/>
      <sheetName val="Customize_Your_Loan_Manager17"/>
      <sheetName val="input_data15"/>
      <sheetName val="Data_Entry15"/>
      <sheetName val="Valo_DCF15"/>
      <sheetName val="head_Jan15"/>
      <sheetName val="List_info15"/>
      <sheetName val="By_Person15"/>
      <sheetName val="DB_PPC_PSF15"/>
      <sheetName val="Record_CR13"/>
      <sheetName val="ng_1213"/>
      <sheetName val="Co__Code13"/>
      <sheetName val="CAN_DOI_-_KET_QUA11"/>
      <sheetName val="Incident__NP_201713"/>
      <sheetName val="WT_Util_99_LE7"/>
      <sheetName val="PTA_P&amp;S7"/>
      <sheetName val="Waste_Treatment_Variable_7"/>
      <sheetName val="Standing_Data7"/>
      <sheetName val="Asset_&amp;_Liability7"/>
      <sheetName val="Net_asset_value7"/>
      <sheetName val="Drop_List7"/>
      <sheetName val="Cost_center7"/>
      <sheetName val="Month_v_YTD7"/>
      <sheetName val="_IB-PL-YTD7"/>
      <sheetName val="Drop_down_list7"/>
      <sheetName val="Write_off7"/>
      <sheetName val="Cost_centre_expenditure7"/>
      <sheetName val="addl_cost7"/>
      <sheetName val="Cash_Flow7"/>
      <sheetName val="Co_info7"/>
      <sheetName val="Financial_Summary7"/>
      <sheetName val="Adj&amp;Rje(Z820)_7"/>
      <sheetName val="Spec_221047"/>
      <sheetName val="BOI_sum7"/>
      <sheetName val="Update_CIT_FY197"/>
      <sheetName val="Tax_computation_BOI7"/>
      <sheetName val="A)_Provision_schedule7"/>
      <sheetName val="A2)_834_Inventory7"/>
      <sheetName val="B1)_646_Retirement7"/>
      <sheetName val="B2)_746_Retirement_7"/>
      <sheetName val="C1)_791-0000-20_Private_exp_7"/>
      <sheetName val="TB_(as_of_31DEC)7"/>
      <sheetName val="C2)_779-0000-20_Misc_7"/>
      <sheetName val="C1)_663_Car_Lease7"/>
      <sheetName val="C2)_758_Car_Lease7"/>
      <sheetName val="D)_Training7"/>
      <sheetName val="E)_HY_test_PwC7"/>
      <sheetName val="F)_RD_6047"/>
      <sheetName val="G)_RD_6427"/>
      <sheetName val="TO_-_SP7"/>
      <sheetName val="Company_Info7"/>
      <sheetName val="CA_Comp7"/>
      <sheetName val="Balance_Sheet7"/>
      <sheetName val="ADJ_-_RATE23"/>
      <sheetName val="ADJ___RATE23"/>
      <sheetName val="SCB_1_-_Current23"/>
      <sheetName val="SCB_2_-_Current23"/>
      <sheetName val="เงินกู้_MGC22"/>
      <sheetName val="BALANCE_SHEET_23"/>
      <sheetName val="BS_ATTACH23"/>
      <sheetName val="LC___TR_Listing22"/>
      <sheetName val="Stock_Aging22"/>
      <sheetName val="VariableII__period22"/>
      <sheetName val="Customize_Your_Invoice22"/>
      <sheetName val="Dec_200122"/>
      <sheetName val="Sheet1_(2)23"/>
      <sheetName val="CF_RECONCILE_-_122"/>
      <sheetName val="Cost_Centers20"/>
      <sheetName val="_IB-PL-00-01_SUMMARY20"/>
      <sheetName val="Customize_Your_Purchase_Order20"/>
      <sheetName val="10-1_Media20"/>
      <sheetName val="ALL_KSFC_RIGS_EXCEPT_R-520"/>
      <sheetName val="FP_Friends_Other20"/>
      <sheetName val="163040_LC_TR20"/>
      <sheetName val="Total_Inventory19"/>
      <sheetName val="Semi_FG&amp;FG19"/>
      <sheetName val="Provision_NRV19"/>
      <sheetName val="CA_Sheet20"/>
      <sheetName val="Trial_Balance19"/>
      <sheetName val="_IBPL000119"/>
      <sheetName val="163040_LC-TR19"/>
      <sheetName val="Workbook_Inputs19"/>
      <sheetName val="TrialBalance_Q3-200219"/>
      <sheetName val="F9_Parameters18"/>
      <sheetName val="D190_218"/>
      <sheetName val="Bang_chiet_tinh_TBA18"/>
      <sheetName val="Customize_Your_Loan_Manager18"/>
      <sheetName val="input_data16"/>
      <sheetName val="Data_Entry16"/>
      <sheetName val="Valo_DCF16"/>
      <sheetName val="head_Jan16"/>
      <sheetName val="List_info16"/>
      <sheetName val="By_Person16"/>
      <sheetName val="DB_PPC_PSF16"/>
      <sheetName val="Record_CR14"/>
      <sheetName val="ng_1214"/>
      <sheetName val="Co__Code14"/>
      <sheetName val="CAN_DOI_-_KET_QUA12"/>
      <sheetName val="Incident__NP_201714"/>
      <sheetName val="WT_Util_99_LE8"/>
      <sheetName val="PTA_P&amp;S8"/>
      <sheetName val="Waste_Treatment_Variable_8"/>
      <sheetName val="Standing_Data8"/>
      <sheetName val="Asset_&amp;_Liability8"/>
      <sheetName val="Net_asset_value8"/>
      <sheetName val="Drop_List8"/>
      <sheetName val="Cost_center8"/>
      <sheetName val="Month_v_YTD8"/>
      <sheetName val="_IB-PL-YTD8"/>
      <sheetName val="Drop_down_list8"/>
      <sheetName val="Write_off8"/>
      <sheetName val="Cost_centre_expenditure8"/>
      <sheetName val="addl_cost8"/>
      <sheetName val="Cash_Flow8"/>
      <sheetName val="Co_info8"/>
      <sheetName val="Financial_Summary8"/>
      <sheetName val="Adj&amp;Rje(Z820)_8"/>
      <sheetName val="Spec_221048"/>
      <sheetName val="BOI_sum8"/>
      <sheetName val="Update_CIT_FY198"/>
      <sheetName val="Tax_computation_BOI8"/>
      <sheetName val="A)_Provision_schedule8"/>
      <sheetName val="A2)_834_Inventory8"/>
      <sheetName val="B1)_646_Retirement8"/>
      <sheetName val="B2)_746_Retirement_8"/>
      <sheetName val="C1)_791-0000-20_Private_exp_8"/>
      <sheetName val="TB_(as_of_31DEC)8"/>
      <sheetName val="C2)_779-0000-20_Misc_8"/>
      <sheetName val="C1)_663_Car_Lease8"/>
      <sheetName val="C2)_758_Car_Lease8"/>
      <sheetName val="D)_Training8"/>
      <sheetName val="E)_HY_test_PwC8"/>
      <sheetName val="F)_RD_6048"/>
      <sheetName val="G)_RD_6428"/>
      <sheetName val="TO_-_SP8"/>
      <sheetName val="Company_Info8"/>
      <sheetName val="CA_Comp8"/>
      <sheetName val="Balance_Sheet8"/>
      <sheetName val="K2"/>
      <sheetName val="OSM"/>
      <sheetName val="C.A.Add1 (App III)"/>
      <sheetName val="R&amp;M confirmation (App A)"/>
      <sheetName val="Marine insurance (App B)"/>
      <sheetName val="Reinvestment Allowance"/>
      <sheetName val="Q_Charts"/>
      <sheetName val="A_Charts"/>
      <sheetName val="Q_A1"/>
      <sheetName val="Q_A2"/>
      <sheetName val="Q_BS"/>
      <sheetName val="Q_CF"/>
      <sheetName val="Q_PL"/>
      <sheetName val="Text"/>
      <sheetName val="Calc"/>
      <sheetName val="M_C"/>
      <sheetName val="Q_PR"/>
      <sheetName val="45_A"/>
      <sheetName val="Quik"/>
      <sheetName val="Front"/>
      <sheetName val="Sens"/>
      <sheetName val="Upgrade"/>
      <sheetName val="Prod"/>
      <sheetName val="600"/>
      <sheetName val="TC"/>
      <sheetName val="ADD"/>
      <sheetName val="SCH"/>
      <sheetName val="Map"/>
      <sheetName val="INFO"/>
      <sheetName val="1 LeadSchedule"/>
      <sheetName val="Sch18-34"/>
      <sheetName val="U"/>
      <sheetName val="Validation"/>
      <sheetName val="CA99"/>
      <sheetName val="TC YA2000 cyb (R)"/>
      <sheetName val="TaxComp"/>
      <sheetName val="CA Sum"/>
      <sheetName val="Exempt"/>
      <sheetName val="ACCLIST"/>
      <sheetName val="Stat A"/>
      <sheetName val="Addition"/>
      <sheetName val="SSP HOURS"/>
      <sheetName val="C_A_Add1_(App_III)"/>
      <sheetName val="R&amp;M_confirmation_(App_A)"/>
      <sheetName val="Marine_insurance_(App_B)"/>
      <sheetName val="Reinvestment_Allowance"/>
      <sheetName val="MainComp"/>
      <sheetName val="MFA"/>
      <sheetName val="P_L"/>
      <sheetName val="structure"/>
      <sheetName val="income"/>
      <sheetName val="2.A2.L Fixed Assets"/>
      <sheetName val="C_A_Add1_(App_III)1"/>
      <sheetName val="R&amp;M_confirmation_(App_A)1"/>
      <sheetName val="Marine_insurance_(App_B)1"/>
      <sheetName val="Reinvestment_Allowance1"/>
      <sheetName val="kk"/>
      <sheetName val="#REF"/>
      <sheetName val="HEADCOUNT WORKSHEET"/>
      <sheetName val="ACLSHL96"/>
      <sheetName val="Mat'l Pareto"/>
      <sheetName val="Details_ACT"/>
      <sheetName val="AJE"/>
      <sheetName val="RJE"/>
      <sheetName val="A3"/>
      <sheetName val="C"/>
      <sheetName val="E"/>
      <sheetName val="E3"/>
      <sheetName val="F"/>
      <sheetName val="F1"/>
      <sheetName val="F2"/>
      <sheetName val="G"/>
      <sheetName val="K"/>
      <sheetName val="M"/>
      <sheetName val="M2"/>
      <sheetName val="N"/>
      <sheetName val="N2"/>
      <sheetName val="Q"/>
      <sheetName val="Q1"/>
      <sheetName val="U1"/>
      <sheetName val="U3"/>
      <sheetName val="U3-1"/>
      <sheetName val="U4"/>
      <sheetName val="U5"/>
      <sheetName val="U6"/>
      <sheetName val="U6-1"/>
      <sheetName val="U7"/>
      <sheetName val="U8"/>
      <sheetName val="Template"/>
      <sheetName val="tax-ss"/>
      <sheetName val="U3|1"/>
      <sheetName val="C4"/>
      <sheetName val="Inventory Valuation-detail- (2)"/>
      <sheetName val="price"/>
      <sheetName val="Tax"/>
      <sheetName val="FS"/>
      <sheetName val="BPCOR DETAILS"/>
      <sheetName val="BPMKT DETAILS"/>
      <sheetName val="JV"/>
      <sheetName val="ACT-MTH"/>
      <sheetName val="K4. F&amp;F"/>
      <sheetName val="Format (2)"/>
      <sheetName val="Riskk"/>
      <sheetName val="InterFund"/>
      <sheetName val="InTB"/>
      <sheetName val="Main"/>
      <sheetName val="NewUnit"/>
      <sheetName val="InStock"/>
      <sheetName val="Bal"/>
      <sheetName val="List"/>
      <sheetName val="Excess Calc"/>
      <sheetName val="TY"/>
      <sheetName val="PL3"/>
      <sheetName val="TC_YA2000_cyb_(R)"/>
      <sheetName val="F-1"/>
      <sheetName val="F-2"/>
      <sheetName val="F-4"/>
      <sheetName val="F-5"/>
      <sheetName val="F-11"/>
      <sheetName val="F-11a"/>
      <sheetName val="F-22"/>
      <sheetName val="B-40"/>
      <sheetName val="B-50"/>
      <sheetName val="U "/>
      <sheetName val="U-10"/>
      <sheetName val="U-30"/>
      <sheetName val="BB-30"/>
      <sheetName val="CC-30"/>
      <sheetName val="FF-2"/>
      <sheetName val="FF-4"/>
      <sheetName val="FF-4a"/>
      <sheetName val="FF-5"/>
      <sheetName val="FF-6"/>
      <sheetName val="FF-7"/>
      <sheetName val="FF-8"/>
      <sheetName val="11"/>
      <sheetName val="20"/>
      <sheetName val="21"/>
      <sheetName val="30"/>
      <sheetName val="40"/>
      <sheetName val="50"/>
      <sheetName val="DD-10"/>
      <sheetName val="IntDec00TespM_B"/>
      <sheetName val="JAN"/>
      <sheetName val="Criteria"/>
      <sheetName val="BB1-2(ss)"/>
      <sheetName val="BGI - Interco wkg"/>
      <sheetName val="FAMS Adj."/>
      <sheetName val="Client Adj.- BGI"/>
      <sheetName val="Client Adj.-BGM"/>
      <sheetName val="Breakdown"/>
      <sheetName val="BGM BS"/>
      <sheetName val="BGM STAT"/>
      <sheetName val="BGI BS"/>
      <sheetName val="BGI STAT"/>
      <sheetName val="TB_300605"/>
      <sheetName val="TB_311205"/>
      <sheetName val="Spliting Balance Sheet - 1204( "/>
      <sheetName val="01.0"/>
      <sheetName val="대차대조표-공시형"/>
      <sheetName val="BGI_-_Interco_wkg"/>
      <sheetName val="FAMS_Adj_"/>
      <sheetName val="Client_Adj_-_BGI"/>
      <sheetName val="Client_Adj_-BGM"/>
      <sheetName val="BGM_BS"/>
      <sheetName val="BGM_STAT"/>
      <sheetName val="BGI_BS"/>
      <sheetName val="BGI_STAT"/>
      <sheetName val="Spliting_Balance_Sheet_-_1204(_"/>
      <sheetName val="IntBS"/>
      <sheetName val="BalSht"/>
      <sheetName val="Cash (new)"/>
      <sheetName val="Equity"/>
      <sheetName val="Module1"/>
      <sheetName val="P&amp;L-sch1"/>
      <sheetName val="B1-2"/>
      <sheetName val="青岛海尔"/>
      <sheetName val="广州汉林"/>
      <sheetName val="Int-Sch5"/>
      <sheetName val="MCMD95"/>
      <sheetName val="MCMD95 (1)"/>
      <sheetName val="NAMD95"/>
      <sheetName val="NCSD95"/>
      <sheetName val="Cash_(new)"/>
      <sheetName val="TMS2000"/>
      <sheetName val="FF-2 (1)"/>
      <sheetName val="FF-21"/>
      <sheetName val="Register"/>
      <sheetName val="K5-1"/>
      <sheetName val="FB1 (2)"/>
      <sheetName val="BS (3)"/>
      <sheetName val="D1 (3)"/>
      <sheetName val="E1  (3)"/>
      <sheetName val="F1  (3)"/>
      <sheetName val="G1  (3)"/>
      <sheetName val="J1 (3)"/>
      <sheetName val="J3 (3)"/>
      <sheetName val="M1 (3)"/>
      <sheetName val="M1-1 (3)"/>
      <sheetName val="M1-2 (3)"/>
      <sheetName val="N1 (3)"/>
      <sheetName val="General info"/>
      <sheetName val="PBSE BS"/>
      <sheetName val="comp of re pack"/>
      <sheetName val="CF Statements"/>
      <sheetName val="Stmt of equity"/>
      <sheetName val="SUAD"/>
      <sheetName val="A5-1"/>
      <sheetName val="A13"/>
      <sheetName val="FB1"/>
      <sheetName val="FB2"/>
      <sheetName val="GP analysis"/>
      <sheetName val="FB3"/>
      <sheetName val="PBSE PL"/>
      <sheetName val="FB4 Sch9 Disclosure"/>
      <sheetName val="HCC1"/>
      <sheetName val="HCC4"/>
      <sheetName val="HCC5"/>
      <sheetName val="HHH1"/>
      <sheetName val="D1"/>
      <sheetName val="D1-1"/>
      <sheetName val="E1 "/>
      <sheetName val="FE3"/>
      <sheetName val="FE3-1"/>
      <sheetName val="HLL1"/>
      <sheetName val="E4"/>
      <sheetName val="HE1"/>
      <sheetName val="HE2-1"/>
      <sheetName val="HE2"/>
      <sheetName val="F1 "/>
      <sheetName val="G1 "/>
      <sheetName val="J1"/>
      <sheetName val="J3"/>
      <sheetName val="M1"/>
      <sheetName val="M1-1"/>
      <sheetName val="M1-2"/>
      <sheetName val="N1"/>
      <sheetName val="General info (2)"/>
      <sheetName val="BS (2)"/>
      <sheetName val="CF Statements (2)"/>
      <sheetName val="Stmt of equity (2)"/>
      <sheetName val="B1"/>
      <sheetName val="D1 (2)"/>
      <sheetName val="D1-1 (2)"/>
      <sheetName val="E1  (2)"/>
      <sheetName val="F1  (2)"/>
      <sheetName val="G1  (2)"/>
      <sheetName val="J1 (2)"/>
      <sheetName val="J3 (2)"/>
      <sheetName val="Tax (2)"/>
      <sheetName val="L1 (2)"/>
      <sheetName val="L1-1"/>
      <sheetName val="M1 (2)"/>
      <sheetName val="M1-1 (2)"/>
      <sheetName val="M1-2 (2)"/>
      <sheetName val="N1 (2)"/>
      <sheetName val="X Rates"/>
      <sheetName val="FA-LISTING"/>
      <sheetName val="(R&amp;D"/>
      <sheetName val="itc"/>
      <sheetName val="U101"/>
      <sheetName val="C101"/>
      <sheetName val="I101"/>
      <sheetName val="M101"/>
      <sheetName val="G101"/>
      <sheetName val="T101 "/>
      <sheetName val="WTB"/>
      <sheetName val="Adm97"/>
      <sheetName val="B7"/>
      <sheetName val="AP-PL"/>
      <sheetName val="AP-BS"/>
      <sheetName val="AA"/>
      <sheetName val="Reclassification"/>
      <sheetName val="G1"/>
      <sheetName val="G2"/>
      <sheetName val="G3"/>
      <sheetName val="G4"/>
      <sheetName val="G5"/>
      <sheetName val="G6"/>
      <sheetName val="G(GL)"/>
      <sheetName val="Posting entries"/>
      <sheetName val="H1"/>
      <sheetName val="H2"/>
      <sheetName val="J2"/>
      <sheetName val="J4"/>
      <sheetName val="K1"/>
      <sheetName val="K4"/>
      <sheetName val="L1"/>
      <sheetName val="O1"/>
      <sheetName val="P1"/>
      <sheetName val="P2"/>
      <sheetName val="P3"/>
      <sheetName val="R1"/>
      <sheetName val="R1-1"/>
      <sheetName val="RR2"/>
      <sheetName val="R3"/>
      <sheetName val="R7"/>
      <sheetName val="tec"/>
      <sheetName val="P3(Ameded"/>
      <sheetName val="P3(Sch)"/>
      <sheetName val="P4"/>
      <sheetName val="R2"/>
      <sheetName val="R4"/>
      <sheetName val="R5-1"/>
      <sheetName val="R6"/>
      <sheetName val="GL-Andy current ac"/>
      <sheetName val="S1"/>
      <sheetName val="S3"/>
      <sheetName val="S2"/>
      <sheetName val="S4"/>
      <sheetName val="S5"/>
      <sheetName val="T1"/>
      <sheetName val="T2"/>
      <sheetName val="6A CA"/>
      <sheetName val="C_A_Add1_(App_III)2"/>
      <sheetName val="R&amp;M_confirmation_(App_A)2"/>
      <sheetName val="Marine_insurance_(App_B)2"/>
      <sheetName val="Reinvestment_Allowance2"/>
      <sheetName val="F1.2"/>
      <sheetName val="Nhapxuat"/>
      <sheetName val="A3-1"/>
      <sheetName val="Q(HP)"/>
      <sheetName val="Q-HP-14"/>
      <sheetName val="Q-HP-31"/>
      <sheetName val="P101"/>
      <sheetName val="H101"/>
      <sheetName val="P501"/>
      <sheetName val=" Balance Sheet"/>
      <sheetName val=" Profit Projection sum"/>
      <sheetName val="DPLA"/>
      <sheetName val="Capacity"/>
      <sheetName val="Product segment"/>
      <sheetName val="TBCS-BS"/>
      <sheetName val="Profit &amp; Loss Yr 1"/>
      <sheetName val="Profit &amp; Loss Yr 2"/>
      <sheetName val="Profit &amp; Loss Yr 3"/>
      <sheetName val="Staff cost"/>
      <sheetName val="Calculations"/>
      <sheetName val="Fixed Assets Sum(2005)"/>
      <sheetName val="Fixed Assets Sum(2006)"/>
      <sheetName val="Fixed Assets Sum(2007)"/>
      <sheetName val="Cash Flow Yr 1"/>
      <sheetName val="Cash Flow Yr 2"/>
      <sheetName val="Cash Flow Yr 3"/>
      <sheetName val="Bal Sheet Yr 1"/>
      <sheetName val="Bal Sheet Yr 2"/>
      <sheetName val="Bal Sheet Yr 3"/>
      <sheetName val="TBS"/>
      <sheetName val="TPL"/>
      <sheetName val="TRecon"/>
      <sheetName val="Deferred taxation (1)"/>
      <sheetName val="Deferred taxation (2)"/>
      <sheetName val="Recon of FA"/>
      <sheetName val="Reasonableness test"/>
      <sheetName val="NQ Asset Summary"/>
      <sheetName val="Graphs"/>
      <sheetName val="UserDefined"/>
      <sheetName val="S.DEBTOR07"/>
      <sheetName val="S_DEBTOR07"/>
      <sheetName val="jubm-red"/>
      <sheetName val="C2"/>
      <sheetName val="chart 1"/>
      <sheetName val="TC_YA2000_cyb_(R)1"/>
      <sheetName val="SSP_HOURS"/>
      <sheetName val="Stat_A"/>
      <sheetName val="HEADCOUNT_WORKSHEET"/>
      <sheetName val="Mat'l_Pareto"/>
      <sheetName val="Inventory_Valuation-detail-_(2)"/>
      <sheetName val="BPCOR_DETAILS"/>
      <sheetName val="BPMKT_DETAILS"/>
      <sheetName val="1_LeadSchedule"/>
      <sheetName val="K4__F&amp;F"/>
      <sheetName val="Format_(2)"/>
      <sheetName val="Excess_Calc"/>
      <sheetName val="BGI_-_Interco_wkg1"/>
      <sheetName val="FAMS_Adj_1"/>
      <sheetName val="Client_Adj_-_BGI1"/>
      <sheetName val="Client_Adj_-BGM1"/>
      <sheetName val="BGM_BS1"/>
      <sheetName val="BGM_STAT1"/>
      <sheetName val="BGI_BS1"/>
      <sheetName val="BGI_STAT1"/>
      <sheetName val="Spliting_Balance_Sheet_-_1204(1"/>
      <sheetName val="01_0"/>
      <sheetName val="U_"/>
      <sheetName val="Expense_Summary"/>
      <sheetName val="FF-2_(1)"/>
      <sheetName val="_Balance_Sheet"/>
      <sheetName val="_Profit_Projection_sum"/>
      <sheetName val="Product_segment"/>
      <sheetName val="Profit_&amp;_Loss_Yr_1"/>
      <sheetName val="Profit_&amp;_Loss_Yr_2"/>
      <sheetName val="Profit_&amp;_Loss_Yr_3"/>
      <sheetName val="Staff_cost"/>
      <sheetName val="Fixed_Assets_Sum(2005)"/>
      <sheetName val="Fixed_Assets_Sum(2006)"/>
      <sheetName val="Fixed_Assets_Sum(2007)"/>
      <sheetName val="Cash_Flow_Yr_1"/>
      <sheetName val="Cash_Flow_Yr_2"/>
      <sheetName val="Cash_Flow_Yr_3"/>
      <sheetName val="Bal_Sheet_Yr_1"/>
      <sheetName val="Bal_Sheet_Yr_2"/>
      <sheetName val="Bal_Sheet_Yr_3"/>
      <sheetName val="Deferred_taxation_(1)"/>
      <sheetName val="Deferred_taxation_(2)"/>
      <sheetName val="Recon_of_FA"/>
      <sheetName val="Reasonableness_test"/>
      <sheetName val="NQ_Asset_Summary"/>
      <sheetName val="S_DEBTOR071"/>
      <sheetName val="FB1_(2)"/>
      <sheetName val="BS_(3)"/>
      <sheetName val="D1_(3)"/>
      <sheetName val="E1__(3)"/>
      <sheetName val="F1__(3)"/>
      <sheetName val="G1__(3)"/>
      <sheetName val="J1_(3)"/>
      <sheetName val="J3_(3)"/>
      <sheetName val="M1_(3)"/>
      <sheetName val="M1-1_(3)"/>
      <sheetName val="M1-2_(3)"/>
      <sheetName val="N1_(3)"/>
      <sheetName val="General_info"/>
      <sheetName val="PBSE_BS"/>
      <sheetName val="comp_of_re_pack"/>
      <sheetName val="CF_Statements"/>
      <sheetName val="Stmt_of_equity"/>
      <sheetName val="GP_analysis"/>
      <sheetName val="PBSE_PL"/>
      <sheetName val="FB4_Sch9_Disclosure"/>
      <sheetName val="E1_"/>
      <sheetName val="F1_"/>
      <sheetName val="G1_"/>
      <sheetName val="General_info_(2)"/>
      <sheetName val="BS_(2)"/>
      <sheetName val="CF_Statements_(2)"/>
      <sheetName val="Stmt_of_equity_(2)"/>
      <sheetName val="D1_(2)"/>
      <sheetName val="D1-1_(2)"/>
      <sheetName val="E1__(2)"/>
      <sheetName val="F1__(2)"/>
      <sheetName val="G1__(2)"/>
      <sheetName val="J1_(2)"/>
      <sheetName val="J3_(2)"/>
      <sheetName val="Tax_(2)"/>
      <sheetName val="L1_(2)"/>
      <sheetName val="M1_(2)"/>
      <sheetName val="M1-1_(2)"/>
      <sheetName val="M1-2_(2)"/>
      <sheetName val="N1_(2)"/>
      <sheetName val="X_Rates"/>
      <sheetName val="C_A_Add1_(App_III)3"/>
      <sheetName val="R&amp;M_confirmation_(App_A)3"/>
      <sheetName val="Marine_insurance_(App_B)3"/>
      <sheetName val="Reinvestment_Allowance3"/>
      <sheetName val="TC_YA2000_cyb_(R)2"/>
      <sheetName val="SSP_HOURS1"/>
      <sheetName val="Stat_A1"/>
      <sheetName val="HEADCOUNT_WORKSHEET1"/>
      <sheetName val="Mat'l_Pareto1"/>
      <sheetName val="Inventory_Valuation-detail-_(21"/>
      <sheetName val="BPCOR_DETAILS1"/>
      <sheetName val="BPMKT_DETAILS1"/>
      <sheetName val="1_LeadSchedule1"/>
      <sheetName val="K4__F&amp;F1"/>
      <sheetName val="Format_(2)1"/>
      <sheetName val="Excess_Calc1"/>
      <sheetName val="BGI_-_Interco_wkg2"/>
      <sheetName val="FAMS_Adj_2"/>
      <sheetName val="Client_Adj_-_BGI2"/>
      <sheetName val="Client_Adj_-BGM2"/>
      <sheetName val="BGM_BS2"/>
      <sheetName val="BGM_STAT2"/>
      <sheetName val="BGI_BS2"/>
      <sheetName val="BGI_STAT2"/>
      <sheetName val="Spliting_Balance_Sheet_-_1204(2"/>
      <sheetName val="01_01"/>
      <sheetName val="U_1"/>
      <sheetName val="Expense_Summary1"/>
      <sheetName val="FF-2_(1)1"/>
      <sheetName val="_Balance_Sheet1"/>
      <sheetName val="_Profit_Projection_sum1"/>
      <sheetName val="Product_segment1"/>
      <sheetName val="Profit_&amp;_Loss_Yr_11"/>
      <sheetName val="Profit_&amp;_Loss_Yr_21"/>
      <sheetName val="Profit_&amp;_Loss_Yr_31"/>
      <sheetName val="Staff_cost1"/>
      <sheetName val="Fixed_Assets_Sum(2005)1"/>
      <sheetName val="Fixed_Assets_Sum(2006)1"/>
      <sheetName val="Fixed_Assets_Sum(2007)1"/>
      <sheetName val="Cash_Flow_Yr_11"/>
      <sheetName val="Cash_Flow_Yr_21"/>
      <sheetName val="Cash_Flow_Yr_31"/>
      <sheetName val="Bal_Sheet_Yr_11"/>
      <sheetName val="Bal_Sheet_Yr_21"/>
      <sheetName val="Bal_Sheet_Yr_31"/>
      <sheetName val="Deferred_taxation_(1)1"/>
      <sheetName val="Deferred_taxation_(2)1"/>
      <sheetName val="Recon_of_FA1"/>
      <sheetName val="Reasonableness_test1"/>
      <sheetName val="NQ_Asset_Summary1"/>
      <sheetName val="S_DEBTOR072"/>
      <sheetName val="FB1_(2)1"/>
      <sheetName val="BS_(3)1"/>
      <sheetName val="D1_(3)1"/>
      <sheetName val="E1__(3)1"/>
      <sheetName val="F1__(3)1"/>
      <sheetName val="G1__(3)1"/>
      <sheetName val="J1_(3)1"/>
      <sheetName val="J3_(3)1"/>
      <sheetName val="M1_(3)1"/>
      <sheetName val="M1-1_(3)1"/>
      <sheetName val="M1-2_(3)1"/>
      <sheetName val="N1_(3)1"/>
      <sheetName val="General_info1"/>
      <sheetName val="PBSE_BS1"/>
      <sheetName val="comp_of_re_pack1"/>
      <sheetName val="CF_Statements1"/>
      <sheetName val="Stmt_of_equity1"/>
      <sheetName val="GP_analysis1"/>
      <sheetName val="PBSE_PL1"/>
      <sheetName val="FB4_Sch9_Disclosure1"/>
      <sheetName val="E1_1"/>
      <sheetName val="F1_1"/>
      <sheetName val="G1_1"/>
      <sheetName val="General_info_(2)1"/>
      <sheetName val="BS_(2)1"/>
      <sheetName val="CF_Statements_(2)1"/>
      <sheetName val="Stmt_of_equity_(2)1"/>
      <sheetName val="D1_(2)1"/>
      <sheetName val="D1-1_(2)1"/>
      <sheetName val="E1__(2)1"/>
      <sheetName val="F1__(2)1"/>
      <sheetName val="G1__(2)1"/>
      <sheetName val="J1_(2)1"/>
      <sheetName val="J3_(2)1"/>
      <sheetName val="Tax_(2)1"/>
      <sheetName val="L1_(2)1"/>
      <sheetName val="M1_(2)1"/>
      <sheetName val="M1-1_(2)1"/>
      <sheetName val="M1-2_(2)1"/>
      <sheetName val="N1_(2)1"/>
      <sheetName val="X_Rates1"/>
      <sheetName val="A2.02 Fixed Assets"/>
      <sheetName val=""/>
      <sheetName val="现金清单"/>
      <sheetName val="Acs"/>
      <sheetName val="Lenders_Ratios juneseptnov"/>
      <sheetName val="A1"/>
      <sheetName val="Arch"/>
      <sheetName val="Details 2002"/>
      <sheetName val="Sale Expectation (2)"/>
      <sheetName val="Capital"/>
      <sheetName val="Rawdata"/>
      <sheetName val="Sale 0407"/>
      <sheetName val="LE1(act3mth)"/>
      <sheetName val="LTX"/>
      <sheetName val="B- 1"/>
      <sheetName val="งบทดลอง - ต.ค.2547"/>
      <sheetName val="G-35-3"/>
      <sheetName val="Corp. sheet"/>
      <sheetName val="013 - การสั่งการ"/>
      <sheetName val="Job List1"/>
      <sheetName val="計画値"/>
      <sheetName val="_2__xls__2__xls_COV"/>
      <sheetName val="Listeverdier"/>
      <sheetName val="DaysInMonth"/>
      <sheetName val="CMM-AU_Validation-Dom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2">
          <cell r="B2" t="str">
            <v>Estimated TPT UT 2012 Selling Prices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2">
          <cell r="B2">
            <v>1.9678000000000001E-2</v>
          </cell>
        </row>
      </sheetData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>
        <row r="2">
          <cell r="B2">
            <v>1.9678000000000001E-2</v>
          </cell>
        </row>
      </sheetData>
      <sheetData sheetId="110">
        <row r="2">
          <cell r="B2">
            <v>1.9678000000000001E-2</v>
          </cell>
        </row>
      </sheetData>
      <sheetData sheetId="111">
        <row r="2">
          <cell r="B2">
            <v>1.9678000000000001E-2</v>
          </cell>
        </row>
      </sheetData>
      <sheetData sheetId="112">
        <row r="2">
          <cell r="B2">
            <v>1.9678000000000001E-2</v>
          </cell>
        </row>
      </sheetData>
      <sheetData sheetId="113">
        <row r="2">
          <cell r="B2">
            <v>1.9678000000000001E-2</v>
          </cell>
        </row>
      </sheetData>
      <sheetData sheetId="114">
        <row r="2">
          <cell r="B2">
            <v>1.9678000000000001E-2</v>
          </cell>
        </row>
      </sheetData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>
        <row r="2">
          <cell r="B2">
            <v>1.9678000000000001E-2</v>
          </cell>
        </row>
      </sheetData>
      <sheetData sheetId="124">
        <row r="2">
          <cell r="B2">
            <v>1.9678000000000001E-2</v>
          </cell>
        </row>
      </sheetData>
      <sheetData sheetId="125">
        <row r="2">
          <cell r="B2">
            <v>1.9678000000000001E-2</v>
          </cell>
        </row>
      </sheetData>
      <sheetData sheetId="126">
        <row r="2">
          <cell r="B2">
            <v>1.9678000000000001E-2</v>
          </cell>
        </row>
      </sheetData>
      <sheetData sheetId="127">
        <row r="2">
          <cell r="B2">
            <v>1.9678000000000001E-2</v>
          </cell>
        </row>
      </sheetData>
      <sheetData sheetId="128">
        <row r="2">
          <cell r="B2">
            <v>1.9678000000000001E-2</v>
          </cell>
        </row>
      </sheetData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>
        <row r="2">
          <cell r="B2">
            <v>1.9678000000000001E-2</v>
          </cell>
        </row>
      </sheetData>
      <sheetData sheetId="138">
        <row r="2">
          <cell r="B2">
            <v>1.9678000000000001E-2</v>
          </cell>
        </row>
      </sheetData>
      <sheetData sheetId="139">
        <row r="2">
          <cell r="B2">
            <v>1.9678000000000001E-2</v>
          </cell>
        </row>
      </sheetData>
      <sheetData sheetId="140">
        <row r="2">
          <cell r="B2">
            <v>1.9678000000000001E-2</v>
          </cell>
        </row>
      </sheetData>
      <sheetData sheetId="141">
        <row r="2">
          <cell r="B2">
            <v>1.9678000000000001E-2</v>
          </cell>
        </row>
      </sheetData>
      <sheetData sheetId="142">
        <row r="2">
          <cell r="B2">
            <v>1.9678000000000001E-2</v>
          </cell>
        </row>
      </sheetData>
      <sheetData sheetId="143">
        <row r="2">
          <cell r="B2">
            <v>1.9678000000000001E-2</v>
          </cell>
        </row>
      </sheetData>
      <sheetData sheetId="144">
        <row r="2">
          <cell r="B2">
            <v>1.9678000000000001E-2</v>
          </cell>
        </row>
      </sheetData>
      <sheetData sheetId="145">
        <row r="2">
          <cell r="B2">
            <v>1.9678000000000001E-2</v>
          </cell>
        </row>
      </sheetData>
      <sheetData sheetId="146">
        <row r="2">
          <cell r="B2">
            <v>1.9678000000000001E-2</v>
          </cell>
        </row>
      </sheetData>
      <sheetData sheetId="147">
        <row r="2">
          <cell r="B2">
            <v>1.9678000000000001E-2</v>
          </cell>
        </row>
      </sheetData>
      <sheetData sheetId="148">
        <row r="2">
          <cell r="B2">
            <v>1.9678000000000001E-2</v>
          </cell>
        </row>
      </sheetData>
      <sheetData sheetId="149">
        <row r="2">
          <cell r="B2">
            <v>1.9678000000000001E-2</v>
          </cell>
        </row>
      </sheetData>
      <sheetData sheetId="150">
        <row r="2">
          <cell r="B2">
            <v>1.9678000000000001E-2</v>
          </cell>
        </row>
      </sheetData>
      <sheetData sheetId="151">
        <row r="2">
          <cell r="B2">
            <v>1.9678000000000001E-2</v>
          </cell>
        </row>
      </sheetData>
      <sheetData sheetId="152">
        <row r="2">
          <cell r="B2">
            <v>1.9678000000000001E-2</v>
          </cell>
        </row>
      </sheetData>
      <sheetData sheetId="153">
        <row r="2">
          <cell r="B2">
            <v>1.9678000000000001E-2</v>
          </cell>
        </row>
      </sheetData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2">
          <cell r="B2">
            <v>1.9678000000000001E-2</v>
          </cell>
        </row>
      </sheetData>
      <sheetData sheetId="179">
        <row r="2">
          <cell r="B2">
            <v>1.9678000000000001E-2</v>
          </cell>
        </row>
      </sheetData>
      <sheetData sheetId="180">
        <row r="2">
          <cell r="B2">
            <v>1.9678000000000001E-2</v>
          </cell>
        </row>
      </sheetData>
      <sheetData sheetId="181">
        <row r="2">
          <cell r="B2">
            <v>1.9678000000000001E-2</v>
          </cell>
        </row>
      </sheetData>
      <sheetData sheetId="182">
        <row r="2">
          <cell r="B2">
            <v>1.9678000000000001E-2</v>
          </cell>
        </row>
      </sheetData>
      <sheetData sheetId="183">
        <row r="2">
          <cell r="B2">
            <v>1.9678000000000001E-2</v>
          </cell>
        </row>
      </sheetData>
      <sheetData sheetId="184">
        <row r="2">
          <cell r="B2">
            <v>1.9678000000000001E-2</v>
          </cell>
        </row>
      </sheetData>
      <sheetData sheetId="185">
        <row r="2">
          <cell r="B2">
            <v>1.9678000000000001E-2</v>
          </cell>
        </row>
      </sheetData>
      <sheetData sheetId="186">
        <row r="2">
          <cell r="B2">
            <v>1.9678000000000001E-2</v>
          </cell>
        </row>
      </sheetData>
      <sheetData sheetId="187">
        <row r="2">
          <cell r="B2">
            <v>1.9678000000000001E-2</v>
          </cell>
        </row>
      </sheetData>
      <sheetData sheetId="188">
        <row r="2">
          <cell r="B2">
            <v>1.9678000000000001E-2</v>
          </cell>
        </row>
      </sheetData>
      <sheetData sheetId="189">
        <row r="2">
          <cell r="B2">
            <v>1.9678000000000001E-2</v>
          </cell>
        </row>
      </sheetData>
      <sheetData sheetId="190">
        <row r="2">
          <cell r="B2">
            <v>1.9678000000000001E-2</v>
          </cell>
        </row>
      </sheetData>
      <sheetData sheetId="191">
        <row r="2">
          <cell r="B2">
            <v>1.9678000000000001E-2</v>
          </cell>
        </row>
      </sheetData>
      <sheetData sheetId="192">
        <row r="2">
          <cell r="B2">
            <v>1.9678000000000001E-2</v>
          </cell>
        </row>
      </sheetData>
      <sheetData sheetId="193">
        <row r="2">
          <cell r="B2">
            <v>1.9678000000000001E-2</v>
          </cell>
        </row>
      </sheetData>
      <sheetData sheetId="194">
        <row r="2">
          <cell r="B2">
            <v>1.9678000000000001E-2</v>
          </cell>
        </row>
      </sheetData>
      <sheetData sheetId="195">
        <row r="2">
          <cell r="B2">
            <v>1.9678000000000001E-2</v>
          </cell>
        </row>
      </sheetData>
      <sheetData sheetId="196">
        <row r="2">
          <cell r="B2">
            <v>1.9678000000000001E-2</v>
          </cell>
        </row>
      </sheetData>
      <sheetData sheetId="197">
        <row r="2">
          <cell r="B2">
            <v>1.9678000000000001E-2</v>
          </cell>
        </row>
      </sheetData>
      <sheetData sheetId="198">
        <row r="2">
          <cell r="B2">
            <v>1.9678000000000001E-2</v>
          </cell>
        </row>
      </sheetData>
      <sheetData sheetId="199">
        <row r="2">
          <cell r="B2">
            <v>1.9678000000000001E-2</v>
          </cell>
        </row>
      </sheetData>
      <sheetData sheetId="200">
        <row r="2">
          <cell r="B2">
            <v>1.9678000000000001E-2</v>
          </cell>
        </row>
      </sheetData>
      <sheetData sheetId="201">
        <row r="2">
          <cell r="B2">
            <v>1.9678000000000001E-2</v>
          </cell>
        </row>
      </sheetData>
      <sheetData sheetId="202">
        <row r="2">
          <cell r="B2">
            <v>1.9678000000000001E-2</v>
          </cell>
        </row>
      </sheetData>
      <sheetData sheetId="203">
        <row r="2">
          <cell r="B2">
            <v>1.9678000000000001E-2</v>
          </cell>
        </row>
      </sheetData>
      <sheetData sheetId="204">
        <row r="2">
          <cell r="B2">
            <v>1.9678000000000001E-2</v>
          </cell>
        </row>
      </sheetData>
      <sheetData sheetId="205">
        <row r="2">
          <cell r="B2">
            <v>1.9678000000000001E-2</v>
          </cell>
        </row>
      </sheetData>
      <sheetData sheetId="206">
        <row r="2">
          <cell r="B2">
            <v>1.9678000000000001E-2</v>
          </cell>
        </row>
      </sheetData>
      <sheetData sheetId="207">
        <row r="2">
          <cell r="B2">
            <v>1.9678000000000001E-2</v>
          </cell>
        </row>
      </sheetData>
      <sheetData sheetId="208">
        <row r="2">
          <cell r="B2">
            <v>1.9678000000000001E-2</v>
          </cell>
        </row>
      </sheetData>
      <sheetData sheetId="209">
        <row r="2">
          <cell r="B2">
            <v>1.9678000000000001E-2</v>
          </cell>
        </row>
      </sheetData>
      <sheetData sheetId="210" refreshError="1"/>
      <sheetData sheetId="211">
        <row r="2">
          <cell r="B2">
            <v>1.9678000000000001E-2</v>
          </cell>
        </row>
      </sheetData>
      <sheetData sheetId="212" refreshError="1"/>
      <sheetData sheetId="213" refreshError="1"/>
      <sheetData sheetId="214" refreshError="1"/>
      <sheetData sheetId="215" refreshError="1"/>
      <sheetData sheetId="216">
        <row r="2">
          <cell r="B2">
            <v>1.9678000000000001E-2</v>
          </cell>
        </row>
      </sheetData>
      <sheetData sheetId="217">
        <row r="2">
          <cell r="B2">
            <v>1.9678000000000001E-2</v>
          </cell>
        </row>
      </sheetData>
      <sheetData sheetId="218">
        <row r="2">
          <cell r="B2">
            <v>1.9678000000000001E-2</v>
          </cell>
        </row>
      </sheetData>
      <sheetData sheetId="219">
        <row r="2">
          <cell r="B2">
            <v>1.9678000000000001E-2</v>
          </cell>
        </row>
      </sheetData>
      <sheetData sheetId="220">
        <row r="2">
          <cell r="B2">
            <v>1.9678000000000001E-2</v>
          </cell>
        </row>
      </sheetData>
      <sheetData sheetId="221">
        <row r="2">
          <cell r="B2">
            <v>1.9678000000000001E-2</v>
          </cell>
        </row>
      </sheetData>
      <sheetData sheetId="222">
        <row r="2">
          <cell r="B2">
            <v>1.9678000000000001E-2</v>
          </cell>
        </row>
      </sheetData>
      <sheetData sheetId="223">
        <row r="2">
          <cell r="B2">
            <v>1.9678000000000001E-2</v>
          </cell>
        </row>
      </sheetData>
      <sheetData sheetId="224">
        <row r="2">
          <cell r="B2">
            <v>1.9678000000000001E-2</v>
          </cell>
        </row>
      </sheetData>
      <sheetData sheetId="225">
        <row r="2">
          <cell r="B2">
            <v>1.9678000000000001E-2</v>
          </cell>
        </row>
      </sheetData>
      <sheetData sheetId="226">
        <row r="2">
          <cell r="B2">
            <v>1.9678000000000001E-2</v>
          </cell>
        </row>
      </sheetData>
      <sheetData sheetId="227">
        <row r="2">
          <cell r="B2">
            <v>1.9678000000000001E-2</v>
          </cell>
        </row>
      </sheetData>
      <sheetData sheetId="228">
        <row r="2">
          <cell r="B2">
            <v>1.9678000000000001E-2</v>
          </cell>
        </row>
      </sheetData>
      <sheetData sheetId="229">
        <row r="2">
          <cell r="B2">
            <v>1.9678000000000001E-2</v>
          </cell>
        </row>
      </sheetData>
      <sheetData sheetId="230">
        <row r="2">
          <cell r="B2">
            <v>1.9678000000000001E-2</v>
          </cell>
        </row>
      </sheetData>
      <sheetData sheetId="231">
        <row r="2">
          <cell r="B2">
            <v>1.9678000000000001E-2</v>
          </cell>
        </row>
      </sheetData>
      <sheetData sheetId="232">
        <row r="2">
          <cell r="B2">
            <v>1.9678000000000001E-2</v>
          </cell>
        </row>
      </sheetData>
      <sheetData sheetId="233">
        <row r="2">
          <cell r="B2">
            <v>1.9678000000000001E-2</v>
          </cell>
        </row>
      </sheetData>
      <sheetData sheetId="234">
        <row r="2">
          <cell r="B2">
            <v>1.9678000000000001E-2</v>
          </cell>
        </row>
      </sheetData>
      <sheetData sheetId="235">
        <row r="2">
          <cell r="B2">
            <v>1.9678000000000001E-2</v>
          </cell>
        </row>
      </sheetData>
      <sheetData sheetId="236">
        <row r="2">
          <cell r="B2">
            <v>1.9678000000000001E-2</v>
          </cell>
        </row>
      </sheetData>
      <sheetData sheetId="237">
        <row r="2">
          <cell r="B2">
            <v>1.9678000000000001E-2</v>
          </cell>
        </row>
      </sheetData>
      <sheetData sheetId="238">
        <row r="2">
          <cell r="B2">
            <v>1.9678000000000001E-2</v>
          </cell>
        </row>
      </sheetData>
      <sheetData sheetId="239">
        <row r="2">
          <cell r="B2">
            <v>1.9678000000000001E-2</v>
          </cell>
        </row>
      </sheetData>
      <sheetData sheetId="240">
        <row r="2">
          <cell r="B2">
            <v>1.9678000000000001E-2</v>
          </cell>
        </row>
      </sheetData>
      <sheetData sheetId="241">
        <row r="2">
          <cell r="B2">
            <v>1.9678000000000001E-2</v>
          </cell>
        </row>
      </sheetData>
      <sheetData sheetId="242">
        <row r="2">
          <cell r="B2">
            <v>1.9678000000000001E-2</v>
          </cell>
        </row>
      </sheetData>
      <sheetData sheetId="243">
        <row r="2">
          <cell r="B2">
            <v>1.9678000000000001E-2</v>
          </cell>
        </row>
      </sheetData>
      <sheetData sheetId="244">
        <row r="2">
          <cell r="B2">
            <v>1.9678000000000001E-2</v>
          </cell>
        </row>
      </sheetData>
      <sheetData sheetId="245">
        <row r="2">
          <cell r="B2">
            <v>1.9678000000000001E-2</v>
          </cell>
        </row>
      </sheetData>
      <sheetData sheetId="246">
        <row r="2">
          <cell r="B2">
            <v>1.9678000000000001E-2</v>
          </cell>
        </row>
      </sheetData>
      <sheetData sheetId="247">
        <row r="2">
          <cell r="B2">
            <v>1.9678000000000001E-2</v>
          </cell>
        </row>
      </sheetData>
      <sheetData sheetId="248">
        <row r="2">
          <cell r="B2">
            <v>1.9678000000000001E-2</v>
          </cell>
        </row>
      </sheetData>
      <sheetData sheetId="249" refreshError="1"/>
      <sheetData sheetId="250" refreshError="1"/>
      <sheetData sheetId="251">
        <row r="2">
          <cell r="B2">
            <v>1.9678000000000001E-2</v>
          </cell>
        </row>
      </sheetData>
      <sheetData sheetId="252">
        <row r="2">
          <cell r="B2">
            <v>1.9678000000000001E-2</v>
          </cell>
        </row>
      </sheetData>
      <sheetData sheetId="253">
        <row r="2">
          <cell r="B2">
            <v>1.9678000000000001E-2</v>
          </cell>
        </row>
      </sheetData>
      <sheetData sheetId="254">
        <row r="2">
          <cell r="B2">
            <v>1.9678000000000001E-2</v>
          </cell>
        </row>
      </sheetData>
      <sheetData sheetId="255">
        <row r="2">
          <cell r="B2">
            <v>1.9678000000000001E-2</v>
          </cell>
        </row>
      </sheetData>
      <sheetData sheetId="256">
        <row r="2">
          <cell r="B2">
            <v>1.9678000000000001E-2</v>
          </cell>
        </row>
      </sheetData>
      <sheetData sheetId="257">
        <row r="2">
          <cell r="B2">
            <v>1.9678000000000001E-2</v>
          </cell>
        </row>
      </sheetData>
      <sheetData sheetId="258">
        <row r="2">
          <cell r="B2">
            <v>1.9678000000000001E-2</v>
          </cell>
        </row>
      </sheetData>
      <sheetData sheetId="259">
        <row r="2">
          <cell r="B2">
            <v>1.9678000000000001E-2</v>
          </cell>
        </row>
      </sheetData>
      <sheetData sheetId="260">
        <row r="2">
          <cell r="B2">
            <v>1.9678000000000001E-2</v>
          </cell>
        </row>
      </sheetData>
      <sheetData sheetId="261">
        <row r="2">
          <cell r="B2">
            <v>1.9678000000000001E-2</v>
          </cell>
        </row>
      </sheetData>
      <sheetData sheetId="262">
        <row r="2">
          <cell r="B2">
            <v>1.9678000000000001E-2</v>
          </cell>
        </row>
      </sheetData>
      <sheetData sheetId="263">
        <row r="2">
          <cell r="B2">
            <v>1.9678000000000001E-2</v>
          </cell>
        </row>
      </sheetData>
      <sheetData sheetId="264">
        <row r="2">
          <cell r="B2">
            <v>1.9678000000000001E-2</v>
          </cell>
        </row>
      </sheetData>
      <sheetData sheetId="265">
        <row r="2">
          <cell r="B2">
            <v>1.9678000000000001E-2</v>
          </cell>
        </row>
      </sheetData>
      <sheetData sheetId="266">
        <row r="2">
          <cell r="B2">
            <v>1.9678000000000001E-2</v>
          </cell>
        </row>
      </sheetData>
      <sheetData sheetId="267">
        <row r="2">
          <cell r="B2">
            <v>1.9678000000000001E-2</v>
          </cell>
        </row>
      </sheetData>
      <sheetData sheetId="268">
        <row r="2">
          <cell r="B2">
            <v>1.9678000000000001E-2</v>
          </cell>
        </row>
      </sheetData>
      <sheetData sheetId="269">
        <row r="2">
          <cell r="B2">
            <v>1.9678000000000001E-2</v>
          </cell>
        </row>
      </sheetData>
      <sheetData sheetId="270">
        <row r="2">
          <cell r="B2">
            <v>1.9678000000000001E-2</v>
          </cell>
        </row>
      </sheetData>
      <sheetData sheetId="271">
        <row r="2">
          <cell r="B2">
            <v>1.9678000000000001E-2</v>
          </cell>
        </row>
      </sheetData>
      <sheetData sheetId="272">
        <row r="2">
          <cell r="B2">
            <v>1.9678000000000001E-2</v>
          </cell>
        </row>
      </sheetData>
      <sheetData sheetId="273">
        <row r="2">
          <cell r="B2">
            <v>1.9678000000000001E-2</v>
          </cell>
        </row>
      </sheetData>
      <sheetData sheetId="274">
        <row r="2">
          <cell r="B2">
            <v>1.9678000000000001E-2</v>
          </cell>
        </row>
      </sheetData>
      <sheetData sheetId="275">
        <row r="2">
          <cell r="B2">
            <v>1.9678000000000001E-2</v>
          </cell>
        </row>
      </sheetData>
      <sheetData sheetId="276">
        <row r="2">
          <cell r="B2">
            <v>1.9678000000000001E-2</v>
          </cell>
        </row>
      </sheetData>
      <sheetData sheetId="277">
        <row r="2">
          <cell r="B2">
            <v>1.9678000000000001E-2</v>
          </cell>
        </row>
      </sheetData>
      <sheetData sheetId="278">
        <row r="2">
          <cell r="B2">
            <v>1.9678000000000001E-2</v>
          </cell>
        </row>
      </sheetData>
      <sheetData sheetId="279">
        <row r="2">
          <cell r="B2">
            <v>1.9678000000000001E-2</v>
          </cell>
        </row>
      </sheetData>
      <sheetData sheetId="280">
        <row r="2">
          <cell r="B2">
            <v>1.9678000000000001E-2</v>
          </cell>
        </row>
      </sheetData>
      <sheetData sheetId="281">
        <row r="2">
          <cell r="B2">
            <v>1.9678000000000001E-2</v>
          </cell>
        </row>
      </sheetData>
      <sheetData sheetId="282">
        <row r="2">
          <cell r="B2">
            <v>1.9678000000000001E-2</v>
          </cell>
        </row>
      </sheetData>
      <sheetData sheetId="283">
        <row r="2">
          <cell r="B2">
            <v>1.9678000000000001E-2</v>
          </cell>
        </row>
      </sheetData>
      <sheetData sheetId="284">
        <row r="2">
          <cell r="B2">
            <v>1.9678000000000001E-2</v>
          </cell>
        </row>
      </sheetData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 refreshError="1"/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>
        <row r="2">
          <cell r="B2">
            <v>1.9678000000000001E-2</v>
          </cell>
        </row>
      </sheetData>
      <sheetData sheetId="313">
        <row r="2">
          <cell r="B2">
            <v>1.9678000000000001E-2</v>
          </cell>
        </row>
      </sheetData>
      <sheetData sheetId="314">
        <row r="2">
          <cell r="B2">
            <v>1.9678000000000001E-2</v>
          </cell>
        </row>
      </sheetData>
      <sheetData sheetId="315">
        <row r="2">
          <cell r="B2">
            <v>1.9678000000000001E-2</v>
          </cell>
        </row>
      </sheetData>
      <sheetData sheetId="316">
        <row r="2">
          <cell r="B2">
            <v>1.9678000000000001E-2</v>
          </cell>
        </row>
      </sheetData>
      <sheetData sheetId="317">
        <row r="2">
          <cell r="B2">
            <v>1.9678000000000001E-2</v>
          </cell>
        </row>
      </sheetData>
      <sheetData sheetId="318">
        <row r="2">
          <cell r="B2">
            <v>1.9678000000000001E-2</v>
          </cell>
        </row>
      </sheetData>
      <sheetData sheetId="319">
        <row r="2">
          <cell r="B2">
            <v>1.9678000000000001E-2</v>
          </cell>
        </row>
      </sheetData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>
        <row r="2">
          <cell r="B2">
            <v>1.9678000000000001E-2</v>
          </cell>
        </row>
      </sheetData>
      <sheetData sheetId="342">
        <row r="2">
          <cell r="B2">
            <v>1.9678000000000001E-2</v>
          </cell>
        </row>
      </sheetData>
      <sheetData sheetId="343">
        <row r="2">
          <cell r="B2">
            <v>1.9678000000000001E-2</v>
          </cell>
        </row>
      </sheetData>
      <sheetData sheetId="344">
        <row r="2">
          <cell r="B2">
            <v>1.9678000000000001E-2</v>
          </cell>
        </row>
      </sheetData>
      <sheetData sheetId="345">
        <row r="2">
          <cell r="B2">
            <v>1.9678000000000001E-2</v>
          </cell>
        </row>
      </sheetData>
      <sheetData sheetId="346">
        <row r="2">
          <cell r="B2">
            <v>1.9678000000000001E-2</v>
          </cell>
        </row>
      </sheetData>
      <sheetData sheetId="347">
        <row r="2">
          <cell r="B2">
            <v>1.9678000000000001E-2</v>
          </cell>
        </row>
      </sheetData>
      <sheetData sheetId="348">
        <row r="2">
          <cell r="B2">
            <v>1.9678000000000001E-2</v>
          </cell>
        </row>
      </sheetData>
      <sheetData sheetId="349">
        <row r="2">
          <cell r="B2">
            <v>1.9678000000000001E-2</v>
          </cell>
        </row>
      </sheetData>
      <sheetData sheetId="350">
        <row r="2">
          <cell r="B2">
            <v>1.9678000000000001E-2</v>
          </cell>
        </row>
      </sheetData>
      <sheetData sheetId="351">
        <row r="2">
          <cell r="B2">
            <v>1.9678000000000001E-2</v>
          </cell>
        </row>
      </sheetData>
      <sheetData sheetId="352">
        <row r="2">
          <cell r="B2">
            <v>1.9678000000000001E-2</v>
          </cell>
        </row>
      </sheetData>
      <sheetData sheetId="353">
        <row r="2">
          <cell r="B2">
            <v>1.9678000000000001E-2</v>
          </cell>
        </row>
      </sheetData>
      <sheetData sheetId="354">
        <row r="2">
          <cell r="B2">
            <v>1.9678000000000001E-2</v>
          </cell>
        </row>
      </sheetData>
      <sheetData sheetId="355">
        <row r="2">
          <cell r="B2">
            <v>1.9678000000000001E-2</v>
          </cell>
        </row>
      </sheetData>
      <sheetData sheetId="356">
        <row r="2">
          <cell r="B2">
            <v>1.9678000000000001E-2</v>
          </cell>
        </row>
      </sheetData>
      <sheetData sheetId="357">
        <row r="2">
          <cell r="B2">
            <v>1.9678000000000001E-2</v>
          </cell>
        </row>
      </sheetData>
      <sheetData sheetId="358">
        <row r="2">
          <cell r="B2">
            <v>1.9678000000000001E-2</v>
          </cell>
        </row>
      </sheetData>
      <sheetData sheetId="359">
        <row r="2">
          <cell r="B2">
            <v>1.9678000000000001E-2</v>
          </cell>
        </row>
      </sheetData>
      <sheetData sheetId="360">
        <row r="2">
          <cell r="B2">
            <v>1.9678000000000001E-2</v>
          </cell>
        </row>
      </sheetData>
      <sheetData sheetId="361">
        <row r="2">
          <cell r="B2">
            <v>1.9678000000000001E-2</v>
          </cell>
        </row>
      </sheetData>
      <sheetData sheetId="362">
        <row r="2">
          <cell r="B2">
            <v>1.9678000000000001E-2</v>
          </cell>
        </row>
      </sheetData>
      <sheetData sheetId="363">
        <row r="2">
          <cell r="B2">
            <v>1.9678000000000001E-2</v>
          </cell>
        </row>
      </sheetData>
      <sheetData sheetId="364">
        <row r="2">
          <cell r="B2">
            <v>1.9678000000000001E-2</v>
          </cell>
        </row>
      </sheetData>
      <sheetData sheetId="365">
        <row r="2">
          <cell r="B2">
            <v>1.9678000000000001E-2</v>
          </cell>
        </row>
      </sheetData>
      <sheetData sheetId="366">
        <row r="2">
          <cell r="B2">
            <v>1.9678000000000001E-2</v>
          </cell>
        </row>
      </sheetData>
      <sheetData sheetId="367">
        <row r="2">
          <cell r="B2">
            <v>1.9678000000000001E-2</v>
          </cell>
        </row>
      </sheetData>
      <sheetData sheetId="368">
        <row r="2">
          <cell r="B2">
            <v>1.9678000000000001E-2</v>
          </cell>
        </row>
      </sheetData>
      <sheetData sheetId="369">
        <row r="2">
          <cell r="B2">
            <v>1.9678000000000001E-2</v>
          </cell>
        </row>
      </sheetData>
      <sheetData sheetId="370">
        <row r="2">
          <cell r="B2">
            <v>1.9678000000000001E-2</v>
          </cell>
        </row>
      </sheetData>
      <sheetData sheetId="371">
        <row r="2">
          <cell r="B2">
            <v>1.9678000000000001E-2</v>
          </cell>
        </row>
      </sheetData>
      <sheetData sheetId="372">
        <row r="2">
          <cell r="B2">
            <v>1.9678000000000001E-2</v>
          </cell>
        </row>
      </sheetData>
      <sheetData sheetId="373">
        <row r="2">
          <cell r="B2">
            <v>1.9678000000000001E-2</v>
          </cell>
        </row>
      </sheetData>
      <sheetData sheetId="374">
        <row r="2">
          <cell r="B2">
            <v>1.9678000000000001E-2</v>
          </cell>
        </row>
      </sheetData>
      <sheetData sheetId="375">
        <row r="2">
          <cell r="B2">
            <v>1.9678000000000001E-2</v>
          </cell>
        </row>
      </sheetData>
      <sheetData sheetId="376">
        <row r="2">
          <cell r="B2">
            <v>1.9678000000000001E-2</v>
          </cell>
        </row>
      </sheetData>
      <sheetData sheetId="377">
        <row r="2">
          <cell r="B2">
            <v>1.9678000000000001E-2</v>
          </cell>
        </row>
      </sheetData>
      <sheetData sheetId="378">
        <row r="2">
          <cell r="B2">
            <v>1.9678000000000001E-2</v>
          </cell>
        </row>
      </sheetData>
      <sheetData sheetId="379">
        <row r="2">
          <cell r="B2">
            <v>1.9678000000000001E-2</v>
          </cell>
        </row>
      </sheetData>
      <sheetData sheetId="380">
        <row r="2">
          <cell r="B2">
            <v>1.9678000000000001E-2</v>
          </cell>
        </row>
      </sheetData>
      <sheetData sheetId="381">
        <row r="2">
          <cell r="B2">
            <v>1.9678000000000001E-2</v>
          </cell>
        </row>
      </sheetData>
      <sheetData sheetId="382">
        <row r="2">
          <cell r="B2">
            <v>1.9678000000000001E-2</v>
          </cell>
        </row>
      </sheetData>
      <sheetData sheetId="383">
        <row r="2">
          <cell r="B2">
            <v>1.9678000000000001E-2</v>
          </cell>
        </row>
      </sheetData>
      <sheetData sheetId="384">
        <row r="2">
          <cell r="B2">
            <v>1.9678000000000001E-2</v>
          </cell>
        </row>
      </sheetData>
      <sheetData sheetId="385">
        <row r="2">
          <cell r="B2">
            <v>1.9678000000000001E-2</v>
          </cell>
        </row>
      </sheetData>
      <sheetData sheetId="386">
        <row r="2">
          <cell r="B2">
            <v>1.9678000000000001E-2</v>
          </cell>
        </row>
      </sheetData>
      <sheetData sheetId="387">
        <row r="2">
          <cell r="B2">
            <v>1.9678000000000001E-2</v>
          </cell>
        </row>
      </sheetData>
      <sheetData sheetId="388">
        <row r="2">
          <cell r="B2">
            <v>1.9678000000000001E-2</v>
          </cell>
        </row>
      </sheetData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>
        <row r="2">
          <cell r="B2">
            <v>0</v>
          </cell>
        </row>
      </sheetData>
      <sheetData sheetId="419">
        <row r="2">
          <cell r="B2">
            <v>0</v>
          </cell>
        </row>
      </sheetData>
      <sheetData sheetId="420">
        <row r="2">
          <cell r="B2">
            <v>0</v>
          </cell>
        </row>
      </sheetData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>
        <row r="2">
          <cell r="B2">
            <v>1.9678000000000001E-2</v>
          </cell>
        </row>
      </sheetData>
      <sheetData sheetId="441">
        <row r="2">
          <cell r="B2">
            <v>1.9678000000000001E-2</v>
          </cell>
        </row>
      </sheetData>
      <sheetData sheetId="442">
        <row r="2">
          <cell r="B2">
            <v>1.9678000000000001E-2</v>
          </cell>
        </row>
      </sheetData>
      <sheetData sheetId="443">
        <row r="2">
          <cell r="B2">
            <v>1.9678000000000001E-2</v>
          </cell>
        </row>
      </sheetData>
      <sheetData sheetId="444">
        <row r="2">
          <cell r="B2">
            <v>1.9678000000000001E-2</v>
          </cell>
        </row>
      </sheetData>
      <sheetData sheetId="445">
        <row r="2">
          <cell r="B2">
            <v>1.9678000000000001E-2</v>
          </cell>
        </row>
      </sheetData>
      <sheetData sheetId="446">
        <row r="2">
          <cell r="B2">
            <v>0</v>
          </cell>
        </row>
      </sheetData>
      <sheetData sheetId="447">
        <row r="2">
          <cell r="B2">
            <v>0</v>
          </cell>
        </row>
      </sheetData>
      <sheetData sheetId="448">
        <row r="2">
          <cell r="B2">
            <v>0</v>
          </cell>
        </row>
      </sheetData>
      <sheetData sheetId="449">
        <row r="2">
          <cell r="B2">
            <v>1.9678000000000001E-2</v>
          </cell>
        </row>
      </sheetData>
      <sheetData sheetId="450">
        <row r="2">
          <cell r="B2">
            <v>1.9678000000000001E-2</v>
          </cell>
        </row>
      </sheetData>
      <sheetData sheetId="451">
        <row r="2">
          <cell r="B2">
            <v>1.9678000000000001E-2</v>
          </cell>
        </row>
      </sheetData>
      <sheetData sheetId="452">
        <row r="2">
          <cell r="B2">
            <v>1.9678000000000001E-2</v>
          </cell>
        </row>
      </sheetData>
      <sheetData sheetId="453">
        <row r="2">
          <cell r="B2">
            <v>1.9678000000000001E-2</v>
          </cell>
        </row>
      </sheetData>
      <sheetData sheetId="454">
        <row r="2">
          <cell r="B2">
            <v>1.9678000000000001E-2</v>
          </cell>
        </row>
      </sheetData>
      <sheetData sheetId="455">
        <row r="2">
          <cell r="B2">
            <v>1.9678000000000001E-2</v>
          </cell>
        </row>
      </sheetData>
      <sheetData sheetId="456">
        <row r="2">
          <cell r="B2">
            <v>1.9678000000000001E-2</v>
          </cell>
        </row>
      </sheetData>
      <sheetData sheetId="457">
        <row r="2">
          <cell r="B2">
            <v>0</v>
          </cell>
        </row>
      </sheetData>
      <sheetData sheetId="458">
        <row r="2">
          <cell r="B2">
            <v>0</v>
          </cell>
        </row>
      </sheetData>
      <sheetData sheetId="459">
        <row r="2">
          <cell r="B2">
            <v>0</v>
          </cell>
        </row>
      </sheetData>
      <sheetData sheetId="460">
        <row r="2">
          <cell r="B2">
            <v>0</v>
          </cell>
        </row>
      </sheetData>
      <sheetData sheetId="461">
        <row r="2">
          <cell r="B2">
            <v>0</v>
          </cell>
        </row>
      </sheetData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>
        <row r="2">
          <cell r="B2">
            <v>1.9678000000000001E-2</v>
          </cell>
        </row>
      </sheetData>
      <sheetData sheetId="479">
        <row r="2">
          <cell r="B2">
            <v>0</v>
          </cell>
        </row>
      </sheetData>
      <sheetData sheetId="480">
        <row r="2">
          <cell r="B2">
            <v>0</v>
          </cell>
        </row>
      </sheetData>
      <sheetData sheetId="481">
        <row r="2">
          <cell r="B2">
            <v>1.9678000000000001E-2</v>
          </cell>
        </row>
      </sheetData>
      <sheetData sheetId="482">
        <row r="2">
          <cell r="B2">
            <v>0</v>
          </cell>
        </row>
      </sheetData>
      <sheetData sheetId="483">
        <row r="2">
          <cell r="B2">
            <v>0</v>
          </cell>
        </row>
      </sheetData>
      <sheetData sheetId="484">
        <row r="2">
          <cell r="B2">
            <v>0</v>
          </cell>
        </row>
      </sheetData>
      <sheetData sheetId="485">
        <row r="2">
          <cell r="B2">
            <v>0</v>
          </cell>
        </row>
      </sheetData>
      <sheetData sheetId="486">
        <row r="2">
          <cell r="B2">
            <v>1.9678000000000001E-2</v>
          </cell>
        </row>
      </sheetData>
      <sheetData sheetId="487">
        <row r="2">
          <cell r="B2">
            <v>0</v>
          </cell>
        </row>
      </sheetData>
      <sheetData sheetId="488">
        <row r="2">
          <cell r="B2">
            <v>0</v>
          </cell>
        </row>
      </sheetData>
      <sheetData sheetId="489">
        <row r="2">
          <cell r="B2">
            <v>1.9678000000000001E-2</v>
          </cell>
        </row>
      </sheetData>
      <sheetData sheetId="490">
        <row r="2">
          <cell r="B2">
            <v>0</v>
          </cell>
        </row>
      </sheetData>
      <sheetData sheetId="491">
        <row r="2">
          <cell r="B2">
            <v>0</v>
          </cell>
        </row>
      </sheetData>
      <sheetData sheetId="492">
        <row r="2">
          <cell r="B2">
            <v>0</v>
          </cell>
        </row>
      </sheetData>
      <sheetData sheetId="493">
        <row r="2">
          <cell r="B2">
            <v>0</v>
          </cell>
        </row>
      </sheetData>
      <sheetData sheetId="494">
        <row r="2">
          <cell r="B2">
            <v>0</v>
          </cell>
        </row>
      </sheetData>
      <sheetData sheetId="495">
        <row r="2">
          <cell r="B2">
            <v>0</v>
          </cell>
        </row>
      </sheetData>
      <sheetData sheetId="496">
        <row r="2">
          <cell r="B2">
            <v>0</v>
          </cell>
        </row>
      </sheetData>
      <sheetData sheetId="497">
        <row r="2">
          <cell r="B2">
            <v>1.9678000000000001E-2</v>
          </cell>
        </row>
      </sheetData>
      <sheetData sheetId="498">
        <row r="2">
          <cell r="B2">
            <v>0</v>
          </cell>
        </row>
      </sheetData>
      <sheetData sheetId="499">
        <row r="2">
          <cell r="B2">
            <v>0</v>
          </cell>
        </row>
      </sheetData>
      <sheetData sheetId="500">
        <row r="2">
          <cell r="B2">
            <v>1.9678000000000001E-2</v>
          </cell>
        </row>
      </sheetData>
      <sheetData sheetId="501">
        <row r="2">
          <cell r="B2">
            <v>0</v>
          </cell>
        </row>
      </sheetData>
      <sheetData sheetId="502">
        <row r="2">
          <cell r="B2">
            <v>0</v>
          </cell>
        </row>
      </sheetData>
      <sheetData sheetId="503">
        <row r="2">
          <cell r="B2">
            <v>1.9678000000000001E-2</v>
          </cell>
        </row>
      </sheetData>
      <sheetData sheetId="504">
        <row r="2">
          <cell r="B2">
            <v>0</v>
          </cell>
        </row>
      </sheetData>
      <sheetData sheetId="505">
        <row r="2">
          <cell r="B2">
            <v>0</v>
          </cell>
        </row>
      </sheetData>
      <sheetData sheetId="506">
        <row r="2">
          <cell r="B2">
            <v>0</v>
          </cell>
        </row>
      </sheetData>
      <sheetData sheetId="507">
        <row r="2">
          <cell r="B2">
            <v>0</v>
          </cell>
        </row>
      </sheetData>
      <sheetData sheetId="508">
        <row r="2">
          <cell r="B2">
            <v>1.9678000000000001E-2</v>
          </cell>
        </row>
      </sheetData>
      <sheetData sheetId="509">
        <row r="2">
          <cell r="B2">
            <v>0</v>
          </cell>
        </row>
      </sheetData>
      <sheetData sheetId="510">
        <row r="2">
          <cell r="B2">
            <v>0</v>
          </cell>
        </row>
      </sheetData>
      <sheetData sheetId="511">
        <row r="2">
          <cell r="B2">
            <v>1.9678000000000001E-2</v>
          </cell>
        </row>
      </sheetData>
      <sheetData sheetId="512">
        <row r="2">
          <cell r="B2">
            <v>0</v>
          </cell>
        </row>
      </sheetData>
      <sheetData sheetId="513">
        <row r="2">
          <cell r="B2">
            <v>0</v>
          </cell>
        </row>
      </sheetData>
      <sheetData sheetId="514">
        <row r="2">
          <cell r="B2">
            <v>1.9678000000000001E-2</v>
          </cell>
        </row>
      </sheetData>
      <sheetData sheetId="515">
        <row r="2">
          <cell r="B2">
            <v>0</v>
          </cell>
        </row>
      </sheetData>
      <sheetData sheetId="516">
        <row r="2">
          <cell r="B2">
            <v>0</v>
          </cell>
        </row>
      </sheetData>
      <sheetData sheetId="517">
        <row r="2">
          <cell r="B2">
            <v>0</v>
          </cell>
        </row>
      </sheetData>
      <sheetData sheetId="518">
        <row r="2">
          <cell r="B2">
            <v>0</v>
          </cell>
        </row>
      </sheetData>
      <sheetData sheetId="519">
        <row r="2">
          <cell r="B2">
            <v>1.9678000000000001E-2</v>
          </cell>
        </row>
      </sheetData>
      <sheetData sheetId="520">
        <row r="2">
          <cell r="B2">
            <v>0</v>
          </cell>
        </row>
      </sheetData>
      <sheetData sheetId="521">
        <row r="2">
          <cell r="B2">
            <v>0</v>
          </cell>
        </row>
      </sheetData>
      <sheetData sheetId="522">
        <row r="2">
          <cell r="B2">
            <v>1.9678000000000001E-2</v>
          </cell>
        </row>
      </sheetData>
      <sheetData sheetId="523">
        <row r="2">
          <cell r="B2">
            <v>0</v>
          </cell>
        </row>
      </sheetData>
      <sheetData sheetId="524">
        <row r="2">
          <cell r="B2">
            <v>1.9678000000000001E-2</v>
          </cell>
        </row>
      </sheetData>
      <sheetData sheetId="525">
        <row r="2">
          <cell r="B2">
            <v>1.9678000000000001E-2</v>
          </cell>
        </row>
      </sheetData>
      <sheetData sheetId="526">
        <row r="2">
          <cell r="B2">
            <v>0</v>
          </cell>
        </row>
      </sheetData>
      <sheetData sheetId="527">
        <row r="2">
          <cell r="B2">
            <v>1.9678000000000001E-2</v>
          </cell>
        </row>
      </sheetData>
      <sheetData sheetId="528">
        <row r="2">
          <cell r="B2">
            <v>0</v>
          </cell>
        </row>
      </sheetData>
      <sheetData sheetId="529">
        <row r="2">
          <cell r="B2">
            <v>1.9678000000000001E-2</v>
          </cell>
        </row>
      </sheetData>
      <sheetData sheetId="530">
        <row r="2">
          <cell r="B2">
            <v>1.9678000000000001E-2</v>
          </cell>
        </row>
      </sheetData>
      <sheetData sheetId="531">
        <row r="2">
          <cell r="B2">
            <v>1.9678000000000001E-2</v>
          </cell>
        </row>
      </sheetData>
      <sheetData sheetId="532">
        <row r="2">
          <cell r="B2">
            <v>0</v>
          </cell>
        </row>
      </sheetData>
      <sheetData sheetId="533">
        <row r="2">
          <cell r="B2">
            <v>1.9678000000000001E-2</v>
          </cell>
        </row>
      </sheetData>
      <sheetData sheetId="534">
        <row r="2">
          <cell r="B2">
            <v>1.9678000000000001E-2</v>
          </cell>
        </row>
      </sheetData>
      <sheetData sheetId="535">
        <row r="2">
          <cell r="B2">
            <v>1.9678000000000001E-2</v>
          </cell>
        </row>
      </sheetData>
      <sheetData sheetId="536">
        <row r="2">
          <cell r="B2">
            <v>1.9678000000000001E-2</v>
          </cell>
        </row>
      </sheetData>
      <sheetData sheetId="537">
        <row r="2">
          <cell r="B2">
            <v>0</v>
          </cell>
        </row>
      </sheetData>
      <sheetData sheetId="538">
        <row r="2">
          <cell r="B2">
            <v>1.9678000000000001E-2</v>
          </cell>
        </row>
      </sheetData>
      <sheetData sheetId="539">
        <row r="2">
          <cell r="B2">
            <v>0</v>
          </cell>
        </row>
      </sheetData>
      <sheetData sheetId="540">
        <row r="2">
          <cell r="B2">
            <v>1.9678000000000001E-2</v>
          </cell>
        </row>
      </sheetData>
      <sheetData sheetId="541">
        <row r="2">
          <cell r="B2">
            <v>1.9678000000000001E-2</v>
          </cell>
        </row>
      </sheetData>
      <sheetData sheetId="542">
        <row r="2">
          <cell r="B2">
            <v>1.9678000000000001E-2</v>
          </cell>
        </row>
      </sheetData>
      <sheetData sheetId="543">
        <row r="2">
          <cell r="B2">
            <v>1.9678000000000001E-2</v>
          </cell>
        </row>
      </sheetData>
      <sheetData sheetId="544">
        <row r="2">
          <cell r="B2">
            <v>1.9678000000000001E-2</v>
          </cell>
        </row>
      </sheetData>
      <sheetData sheetId="545">
        <row r="2">
          <cell r="B2">
            <v>0</v>
          </cell>
        </row>
      </sheetData>
      <sheetData sheetId="546">
        <row r="2">
          <cell r="B2">
            <v>1.9678000000000001E-2</v>
          </cell>
        </row>
      </sheetData>
      <sheetData sheetId="547">
        <row r="2">
          <cell r="B2">
            <v>1.9678000000000001E-2</v>
          </cell>
        </row>
      </sheetData>
      <sheetData sheetId="548">
        <row r="2">
          <cell r="B2">
            <v>1.9678000000000001E-2</v>
          </cell>
        </row>
      </sheetData>
      <sheetData sheetId="549">
        <row r="2">
          <cell r="B2">
            <v>1.9678000000000001E-2</v>
          </cell>
        </row>
      </sheetData>
      <sheetData sheetId="550">
        <row r="2">
          <cell r="B2">
            <v>1.9678000000000001E-2</v>
          </cell>
        </row>
      </sheetData>
      <sheetData sheetId="551">
        <row r="2">
          <cell r="B2">
            <v>1.9678000000000001E-2</v>
          </cell>
        </row>
      </sheetData>
      <sheetData sheetId="552">
        <row r="2">
          <cell r="B2">
            <v>1.9678000000000001E-2</v>
          </cell>
        </row>
      </sheetData>
      <sheetData sheetId="553">
        <row r="2">
          <cell r="B2">
            <v>1.9678000000000001E-2</v>
          </cell>
        </row>
      </sheetData>
      <sheetData sheetId="554">
        <row r="2">
          <cell r="B2">
            <v>1.9678000000000001E-2</v>
          </cell>
        </row>
      </sheetData>
      <sheetData sheetId="555">
        <row r="2">
          <cell r="B2">
            <v>1.9678000000000001E-2</v>
          </cell>
        </row>
      </sheetData>
      <sheetData sheetId="556">
        <row r="2">
          <cell r="B2">
            <v>0</v>
          </cell>
        </row>
      </sheetData>
      <sheetData sheetId="557">
        <row r="2">
          <cell r="B2">
            <v>1.9678000000000001E-2</v>
          </cell>
        </row>
      </sheetData>
      <sheetData sheetId="558">
        <row r="2">
          <cell r="B2">
            <v>1.9678000000000001E-2</v>
          </cell>
        </row>
      </sheetData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>
        <row r="2">
          <cell r="B2">
            <v>1.9678000000000001E-2</v>
          </cell>
        </row>
      </sheetData>
      <sheetData sheetId="577">
        <row r="2">
          <cell r="B2">
            <v>1.9678000000000001E-2</v>
          </cell>
        </row>
      </sheetData>
      <sheetData sheetId="578">
        <row r="2">
          <cell r="B2">
            <v>1.9678000000000001E-2</v>
          </cell>
        </row>
      </sheetData>
      <sheetData sheetId="579">
        <row r="2">
          <cell r="B2">
            <v>1.9678000000000001E-2</v>
          </cell>
        </row>
      </sheetData>
      <sheetData sheetId="580">
        <row r="2">
          <cell r="B2">
            <v>1.9678000000000001E-2</v>
          </cell>
        </row>
      </sheetData>
      <sheetData sheetId="581">
        <row r="2">
          <cell r="B2">
            <v>1.9678000000000001E-2</v>
          </cell>
        </row>
      </sheetData>
      <sheetData sheetId="582">
        <row r="2">
          <cell r="B2">
            <v>1.9678000000000001E-2</v>
          </cell>
        </row>
      </sheetData>
      <sheetData sheetId="583">
        <row r="2">
          <cell r="B2">
            <v>1.9678000000000001E-2</v>
          </cell>
        </row>
      </sheetData>
      <sheetData sheetId="584">
        <row r="2">
          <cell r="B2">
            <v>1.9678000000000001E-2</v>
          </cell>
        </row>
      </sheetData>
      <sheetData sheetId="585">
        <row r="2">
          <cell r="B2">
            <v>1.9678000000000001E-2</v>
          </cell>
        </row>
      </sheetData>
      <sheetData sheetId="586">
        <row r="2">
          <cell r="B2">
            <v>1.9678000000000001E-2</v>
          </cell>
        </row>
      </sheetData>
      <sheetData sheetId="587">
        <row r="2">
          <cell r="B2">
            <v>0</v>
          </cell>
        </row>
      </sheetData>
      <sheetData sheetId="588">
        <row r="2">
          <cell r="B2">
            <v>1.9678000000000001E-2</v>
          </cell>
        </row>
      </sheetData>
      <sheetData sheetId="589">
        <row r="2">
          <cell r="B2">
            <v>1.9678000000000001E-2</v>
          </cell>
        </row>
      </sheetData>
      <sheetData sheetId="590">
        <row r="2">
          <cell r="B2">
            <v>1.9678000000000001E-2</v>
          </cell>
        </row>
      </sheetData>
      <sheetData sheetId="591">
        <row r="2">
          <cell r="B2">
            <v>1.9678000000000001E-2</v>
          </cell>
        </row>
      </sheetData>
      <sheetData sheetId="592">
        <row r="2">
          <cell r="B2">
            <v>1.9678000000000001E-2</v>
          </cell>
        </row>
      </sheetData>
      <sheetData sheetId="593">
        <row r="2">
          <cell r="B2">
            <v>1.9678000000000001E-2</v>
          </cell>
        </row>
      </sheetData>
      <sheetData sheetId="594">
        <row r="2">
          <cell r="B2">
            <v>1.9678000000000001E-2</v>
          </cell>
        </row>
      </sheetData>
      <sheetData sheetId="595">
        <row r="2">
          <cell r="B2">
            <v>1.9678000000000001E-2</v>
          </cell>
        </row>
      </sheetData>
      <sheetData sheetId="596">
        <row r="2">
          <cell r="B2">
            <v>1.9678000000000001E-2</v>
          </cell>
        </row>
      </sheetData>
      <sheetData sheetId="597">
        <row r="2">
          <cell r="B2">
            <v>1.9678000000000001E-2</v>
          </cell>
        </row>
      </sheetData>
      <sheetData sheetId="598">
        <row r="2">
          <cell r="B2">
            <v>1.9678000000000001E-2</v>
          </cell>
        </row>
      </sheetData>
      <sheetData sheetId="599">
        <row r="2">
          <cell r="B2">
            <v>1.9678000000000001E-2</v>
          </cell>
        </row>
      </sheetData>
      <sheetData sheetId="600">
        <row r="2">
          <cell r="B2">
            <v>1.9678000000000001E-2</v>
          </cell>
        </row>
      </sheetData>
      <sheetData sheetId="601">
        <row r="2">
          <cell r="B2">
            <v>0</v>
          </cell>
        </row>
      </sheetData>
      <sheetData sheetId="602">
        <row r="2">
          <cell r="B2">
            <v>1.9678000000000001E-2</v>
          </cell>
        </row>
      </sheetData>
      <sheetData sheetId="603">
        <row r="2">
          <cell r="B2">
            <v>1.9678000000000001E-2</v>
          </cell>
        </row>
      </sheetData>
      <sheetData sheetId="604">
        <row r="2">
          <cell r="B2">
            <v>1.9678000000000001E-2</v>
          </cell>
        </row>
      </sheetData>
      <sheetData sheetId="605">
        <row r="2">
          <cell r="B2">
            <v>1.9678000000000001E-2</v>
          </cell>
        </row>
      </sheetData>
      <sheetData sheetId="606">
        <row r="2">
          <cell r="B2">
            <v>1.9678000000000001E-2</v>
          </cell>
        </row>
      </sheetData>
      <sheetData sheetId="607">
        <row r="2">
          <cell r="B2">
            <v>1.9678000000000001E-2</v>
          </cell>
        </row>
      </sheetData>
      <sheetData sheetId="608">
        <row r="2">
          <cell r="B2">
            <v>1.9678000000000001E-2</v>
          </cell>
        </row>
      </sheetData>
      <sheetData sheetId="609">
        <row r="2">
          <cell r="B2">
            <v>1.9678000000000001E-2</v>
          </cell>
        </row>
      </sheetData>
      <sheetData sheetId="610">
        <row r="2">
          <cell r="B2">
            <v>1.9678000000000001E-2</v>
          </cell>
        </row>
      </sheetData>
      <sheetData sheetId="611">
        <row r="2">
          <cell r="B2">
            <v>1.9678000000000001E-2</v>
          </cell>
        </row>
      </sheetData>
      <sheetData sheetId="612" refreshError="1"/>
      <sheetData sheetId="613" refreshError="1"/>
      <sheetData sheetId="614">
        <row r="2">
          <cell r="B2">
            <v>1.9678000000000001E-2</v>
          </cell>
        </row>
      </sheetData>
      <sheetData sheetId="615">
        <row r="2">
          <cell r="B2">
            <v>1.9678000000000001E-2</v>
          </cell>
        </row>
      </sheetData>
      <sheetData sheetId="616">
        <row r="2">
          <cell r="B2">
            <v>1.9678000000000001E-2</v>
          </cell>
        </row>
      </sheetData>
      <sheetData sheetId="617">
        <row r="2">
          <cell r="B2">
            <v>1.9678000000000001E-2</v>
          </cell>
        </row>
      </sheetData>
      <sheetData sheetId="618">
        <row r="2">
          <cell r="B2">
            <v>1.9678000000000001E-2</v>
          </cell>
        </row>
      </sheetData>
      <sheetData sheetId="619">
        <row r="2">
          <cell r="B2">
            <v>1.9678000000000001E-2</v>
          </cell>
        </row>
      </sheetData>
      <sheetData sheetId="620">
        <row r="2">
          <cell r="B2">
            <v>1.9678000000000001E-2</v>
          </cell>
        </row>
      </sheetData>
      <sheetData sheetId="621">
        <row r="2">
          <cell r="B2">
            <v>1.9678000000000001E-2</v>
          </cell>
        </row>
      </sheetData>
      <sheetData sheetId="622">
        <row r="2">
          <cell r="B2">
            <v>1.9678000000000001E-2</v>
          </cell>
        </row>
      </sheetData>
      <sheetData sheetId="623">
        <row r="2">
          <cell r="B2">
            <v>1.9678000000000001E-2</v>
          </cell>
        </row>
      </sheetData>
      <sheetData sheetId="624">
        <row r="2">
          <cell r="B2">
            <v>1.9678000000000001E-2</v>
          </cell>
        </row>
      </sheetData>
      <sheetData sheetId="625">
        <row r="2">
          <cell r="B2">
            <v>1.9678000000000001E-2</v>
          </cell>
        </row>
      </sheetData>
      <sheetData sheetId="626">
        <row r="2">
          <cell r="B2">
            <v>1.9678000000000001E-2</v>
          </cell>
        </row>
      </sheetData>
      <sheetData sheetId="627">
        <row r="2">
          <cell r="B2">
            <v>1.9678000000000001E-2</v>
          </cell>
        </row>
      </sheetData>
      <sheetData sheetId="628">
        <row r="2">
          <cell r="B2">
            <v>1.9678000000000001E-2</v>
          </cell>
        </row>
      </sheetData>
      <sheetData sheetId="629">
        <row r="2">
          <cell r="B2">
            <v>1.9678000000000001E-2</v>
          </cell>
        </row>
      </sheetData>
      <sheetData sheetId="630">
        <row r="2">
          <cell r="B2">
            <v>1.9678000000000001E-2</v>
          </cell>
        </row>
      </sheetData>
      <sheetData sheetId="631">
        <row r="2">
          <cell r="B2">
            <v>1.9678000000000001E-2</v>
          </cell>
        </row>
      </sheetData>
      <sheetData sheetId="632">
        <row r="2">
          <cell r="B2">
            <v>1.9678000000000001E-2</v>
          </cell>
        </row>
      </sheetData>
      <sheetData sheetId="633">
        <row r="2">
          <cell r="B2">
            <v>1.9678000000000001E-2</v>
          </cell>
        </row>
      </sheetData>
      <sheetData sheetId="634">
        <row r="2">
          <cell r="B2">
            <v>1.9678000000000001E-2</v>
          </cell>
        </row>
      </sheetData>
      <sheetData sheetId="635">
        <row r="2">
          <cell r="B2">
            <v>1.9678000000000001E-2</v>
          </cell>
        </row>
      </sheetData>
      <sheetData sheetId="636">
        <row r="2">
          <cell r="B2">
            <v>1.9678000000000001E-2</v>
          </cell>
        </row>
      </sheetData>
      <sheetData sheetId="637">
        <row r="2">
          <cell r="B2">
            <v>1.9678000000000001E-2</v>
          </cell>
        </row>
      </sheetData>
      <sheetData sheetId="638">
        <row r="2">
          <cell r="B2">
            <v>1.9678000000000001E-2</v>
          </cell>
        </row>
      </sheetData>
      <sheetData sheetId="639">
        <row r="2">
          <cell r="B2">
            <v>1.9678000000000001E-2</v>
          </cell>
        </row>
      </sheetData>
      <sheetData sheetId="640">
        <row r="2">
          <cell r="B2">
            <v>1.9678000000000001E-2</v>
          </cell>
        </row>
      </sheetData>
      <sheetData sheetId="641">
        <row r="2">
          <cell r="B2">
            <v>1.9678000000000001E-2</v>
          </cell>
        </row>
      </sheetData>
      <sheetData sheetId="642">
        <row r="2">
          <cell r="B2">
            <v>1.9678000000000001E-2</v>
          </cell>
        </row>
      </sheetData>
      <sheetData sheetId="643">
        <row r="2">
          <cell r="B2">
            <v>1.9678000000000001E-2</v>
          </cell>
        </row>
      </sheetData>
      <sheetData sheetId="644">
        <row r="2">
          <cell r="B2">
            <v>1.9678000000000001E-2</v>
          </cell>
        </row>
      </sheetData>
      <sheetData sheetId="645">
        <row r="2">
          <cell r="B2">
            <v>1.9678000000000001E-2</v>
          </cell>
        </row>
      </sheetData>
      <sheetData sheetId="646">
        <row r="2">
          <cell r="B2">
            <v>1.9678000000000001E-2</v>
          </cell>
        </row>
      </sheetData>
      <sheetData sheetId="647">
        <row r="2">
          <cell r="B2">
            <v>1.9678000000000001E-2</v>
          </cell>
        </row>
      </sheetData>
      <sheetData sheetId="648">
        <row r="2">
          <cell r="B2">
            <v>1.9678000000000001E-2</v>
          </cell>
        </row>
      </sheetData>
      <sheetData sheetId="649">
        <row r="2">
          <cell r="B2">
            <v>1.9678000000000001E-2</v>
          </cell>
        </row>
      </sheetData>
      <sheetData sheetId="650">
        <row r="2">
          <cell r="B2">
            <v>1.9678000000000001E-2</v>
          </cell>
        </row>
      </sheetData>
      <sheetData sheetId="651">
        <row r="2">
          <cell r="B2">
            <v>1.9678000000000001E-2</v>
          </cell>
        </row>
      </sheetData>
      <sheetData sheetId="652">
        <row r="2">
          <cell r="B2">
            <v>1.9678000000000001E-2</v>
          </cell>
        </row>
      </sheetData>
      <sheetData sheetId="653">
        <row r="2">
          <cell r="B2">
            <v>1.9678000000000001E-2</v>
          </cell>
        </row>
      </sheetData>
      <sheetData sheetId="654">
        <row r="2">
          <cell r="B2">
            <v>1.9678000000000001E-2</v>
          </cell>
        </row>
      </sheetData>
      <sheetData sheetId="655">
        <row r="2">
          <cell r="B2">
            <v>1.9678000000000001E-2</v>
          </cell>
        </row>
      </sheetData>
      <sheetData sheetId="656">
        <row r="2">
          <cell r="B2">
            <v>1.9678000000000001E-2</v>
          </cell>
        </row>
      </sheetData>
      <sheetData sheetId="657">
        <row r="2">
          <cell r="B2">
            <v>1.9678000000000001E-2</v>
          </cell>
        </row>
      </sheetData>
      <sheetData sheetId="658">
        <row r="2">
          <cell r="B2">
            <v>1.9678000000000001E-2</v>
          </cell>
        </row>
      </sheetData>
      <sheetData sheetId="659">
        <row r="2">
          <cell r="B2">
            <v>1.9678000000000001E-2</v>
          </cell>
        </row>
      </sheetData>
      <sheetData sheetId="660">
        <row r="2">
          <cell r="B2">
            <v>1.9678000000000001E-2</v>
          </cell>
        </row>
      </sheetData>
      <sheetData sheetId="661">
        <row r="2">
          <cell r="B2">
            <v>1.9678000000000001E-2</v>
          </cell>
        </row>
      </sheetData>
      <sheetData sheetId="662">
        <row r="2">
          <cell r="B2">
            <v>1.9678000000000001E-2</v>
          </cell>
        </row>
      </sheetData>
      <sheetData sheetId="663">
        <row r="2">
          <cell r="B2">
            <v>1.9678000000000001E-2</v>
          </cell>
        </row>
      </sheetData>
      <sheetData sheetId="664">
        <row r="2">
          <cell r="B2">
            <v>1.9678000000000001E-2</v>
          </cell>
        </row>
      </sheetData>
      <sheetData sheetId="665">
        <row r="2">
          <cell r="B2">
            <v>1.9678000000000001E-2</v>
          </cell>
        </row>
      </sheetData>
      <sheetData sheetId="666">
        <row r="2">
          <cell r="B2">
            <v>1.9678000000000001E-2</v>
          </cell>
        </row>
      </sheetData>
      <sheetData sheetId="667">
        <row r="2">
          <cell r="B2">
            <v>1.9678000000000001E-2</v>
          </cell>
        </row>
      </sheetData>
      <sheetData sheetId="668">
        <row r="2">
          <cell r="B2">
            <v>1.9678000000000001E-2</v>
          </cell>
        </row>
      </sheetData>
      <sheetData sheetId="669">
        <row r="2">
          <cell r="B2">
            <v>1.9678000000000001E-2</v>
          </cell>
        </row>
      </sheetData>
      <sheetData sheetId="670">
        <row r="2">
          <cell r="B2">
            <v>1.9678000000000001E-2</v>
          </cell>
        </row>
      </sheetData>
      <sheetData sheetId="671">
        <row r="2">
          <cell r="B2">
            <v>1.9678000000000001E-2</v>
          </cell>
        </row>
      </sheetData>
      <sheetData sheetId="672">
        <row r="2">
          <cell r="B2">
            <v>1.9678000000000001E-2</v>
          </cell>
        </row>
      </sheetData>
      <sheetData sheetId="673">
        <row r="2">
          <cell r="B2">
            <v>1.9678000000000001E-2</v>
          </cell>
        </row>
      </sheetData>
      <sheetData sheetId="674">
        <row r="2">
          <cell r="B2">
            <v>1.9678000000000001E-2</v>
          </cell>
        </row>
      </sheetData>
      <sheetData sheetId="675">
        <row r="2">
          <cell r="B2">
            <v>1.9678000000000001E-2</v>
          </cell>
        </row>
      </sheetData>
      <sheetData sheetId="676">
        <row r="2">
          <cell r="B2">
            <v>1.9678000000000001E-2</v>
          </cell>
        </row>
      </sheetData>
      <sheetData sheetId="677">
        <row r="2">
          <cell r="B2">
            <v>1.9678000000000001E-2</v>
          </cell>
        </row>
      </sheetData>
      <sheetData sheetId="678">
        <row r="2">
          <cell r="B2">
            <v>1.9678000000000001E-2</v>
          </cell>
        </row>
      </sheetData>
      <sheetData sheetId="679">
        <row r="2">
          <cell r="B2">
            <v>1.9678000000000001E-2</v>
          </cell>
        </row>
      </sheetData>
      <sheetData sheetId="680">
        <row r="2">
          <cell r="B2">
            <v>1.9678000000000001E-2</v>
          </cell>
        </row>
      </sheetData>
      <sheetData sheetId="681">
        <row r="2">
          <cell r="B2">
            <v>1.9678000000000001E-2</v>
          </cell>
        </row>
      </sheetData>
      <sheetData sheetId="682">
        <row r="2">
          <cell r="B2">
            <v>1.9678000000000001E-2</v>
          </cell>
        </row>
      </sheetData>
      <sheetData sheetId="683">
        <row r="2">
          <cell r="B2">
            <v>1.9678000000000001E-2</v>
          </cell>
        </row>
      </sheetData>
      <sheetData sheetId="684">
        <row r="2">
          <cell r="B2">
            <v>1.9678000000000001E-2</v>
          </cell>
        </row>
      </sheetData>
      <sheetData sheetId="685">
        <row r="2">
          <cell r="B2">
            <v>1.9678000000000001E-2</v>
          </cell>
        </row>
      </sheetData>
      <sheetData sheetId="686">
        <row r="2">
          <cell r="B2">
            <v>1.9678000000000001E-2</v>
          </cell>
        </row>
      </sheetData>
      <sheetData sheetId="687">
        <row r="2">
          <cell r="B2">
            <v>1.9678000000000001E-2</v>
          </cell>
        </row>
      </sheetData>
      <sheetData sheetId="688">
        <row r="2">
          <cell r="B2">
            <v>1.9678000000000001E-2</v>
          </cell>
        </row>
      </sheetData>
      <sheetData sheetId="689">
        <row r="2">
          <cell r="B2">
            <v>1.9678000000000001E-2</v>
          </cell>
        </row>
      </sheetData>
      <sheetData sheetId="690">
        <row r="2">
          <cell r="B2">
            <v>1.9678000000000001E-2</v>
          </cell>
        </row>
      </sheetData>
      <sheetData sheetId="691">
        <row r="2">
          <cell r="B2">
            <v>1.9678000000000001E-2</v>
          </cell>
        </row>
      </sheetData>
      <sheetData sheetId="692">
        <row r="2">
          <cell r="B2">
            <v>1.9678000000000001E-2</v>
          </cell>
        </row>
      </sheetData>
      <sheetData sheetId="693">
        <row r="2">
          <cell r="B2">
            <v>1.9678000000000001E-2</v>
          </cell>
        </row>
      </sheetData>
      <sheetData sheetId="694">
        <row r="2">
          <cell r="B2">
            <v>0</v>
          </cell>
        </row>
      </sheetData>
      <sheetData sheetId="695">
        <row r="2">
          <cell r="B2">
            <v>1.9678000000000001E-2</v>
          </cell>
        </row>
      </sheetData>
      <sheetData sheetId="696">
        <row r="2">
          <cell r="B2">
            <v>1.9678000000000001E-2</v>
          </cell>
        </row>
      </sheetData>
      <sheetData sheetId="697">
        <row r="2">
          <cell r="B2">
            <v>1.9678000000000001E-2</v>
          </cell>
        </row>
      </sheetData>
      <sheetData sheetId="698">
        <row r="2">
          <cell r="B2">
            <v>1.9678000000000001E-2</v>
          </cell>
        </row>
      </sheetData>
      <sheetData sheetId="699">
        <row r="2">
          <cell r="B2">
            <v>1.9678000000000001E-2</v>
          </cell>
        </row>
      </sheetData>
      <sheetData sheetId="700">
        <row r="2">
          <cell r="B2">
            <v>1.9678000000000001E-2</v>
          </cell>
        </row>
      </sheetData>
      <sheetData sheetId="701">
        <row r="2">
          <cell r="B2">
            <v>1.9678000000000001E-2</v>
          </cell>
        </row>
      </sheetData>
      <sheetData sheetId="702">
        <row r="2">
          <cell r="B2">
            <v>1.9678000000000001E-2</v>
          </cell>
        </row>
      </sheetData>
      <sheetData sheetId="703">
        <row r="2">
          <cell r="B2">
            <v>1.9678000000000001E-2</v>
          </cell>
        </row>
      </sheetData>
      <sheetData sheetId="704">
        <row r="2">
          <cell r="B2">
            <v>1.9678000000000001E-2</v>
          </cell>
        </row>
      </sheetData>
      <sheetData sheetId="705">
        <row r="2">
          <cell r="B2">
            <v>1.9678000000000001E-2</v>
          </cell>
        </row>
      </sheetData>
      <sheetData sheetId="706">
        <row r="2">
          <cell r="B2">
            <v>1.9678000000000001E-2</v>
          </cell>
        </row>
      </sheetData>
      <sheetData sheetId="707">
        <row r="2">
          <cell r="B2">
            <v>1.9678000000000001E-2</v>
          </cell>
        </row>
      </sheetData>
      <sheetData sheetId="708">
        <row r="2">
          <cell r="B2">
            <v>1.9678000000000001E-2</v>
          </cell>
        </row>
      </sheetData>
      <sheetData sheetId="709">
        <row r="2">
          <cell r="B2">
            <v>1.9678000000000001E-2</v>
          </cell>
        </row>
      </sheetData>
      <sheetData sheetId="710">
        <row r="2">
          <cell r="B2">
            <v>1.9678000000000001E-2</v>
          </cell>
        </row>
      </sheetData>
      <sheetData sheetId="711">
        <row r="2">
          <cell r="B2">
            <v>1.9678000000000001E-2</v>
          </cell>
        </row>
      </sheetData>
      <sheetData sheetId="712">
        <row r="2">
          <cell r="B2">
            <v>1.9678000000000001E-2</v>
          </cell>
        </row>
      </sheetData>
      <sheetData sheetId="713">
        <row r="2">
          <cell r="B2">
            <v>1.9678000000000001E-2</v>
          </cell>
        </row>
      </sheetData>
      <sheetData sheetId="714">
        <row r="2">
          <cell r="B2">
            <v>1.9678000000000001E-2</v>
          </cell>
        </row>
      </sheetData>
      <sheetData sheetId="715">
        <row r="2">
          <cell r="B2">
            <v>1.9678000000000001E-2</v>
          </cell>
        </row>
      </sheetData>
      <sheetData sheetId="716">
        <row r="2">
          <cell r="B2">
            <v>1.9678000000000001E-2</v>
          </cell>
        </row>
      </sheetData>
      <sheetData sheetId="717">
        <row r="2">
          <cell r="B2">
            <v>1.9678000000000001E-2</v>
          </cell>
        </row>
      </sheetData>
      <sheetData sheetId="718">
        <row r="2">
          <cell r="B2">
            <v>1.9678000000000001E-2</v>
          </cell>
        </row>
      </sheetData>
      <sheetData sheetId="719">
        <row r="2">
          <cell r="B2">
            <v>1.9678000000000001E-2</v>
          </cell>
        </row>
      </sheetData>
      <sheetData sheetId="720">
        <row r="2">
          <cell r="B2">
            <v>1.9678000000000001E-2</v>
          </cell>
        </row>
      </sheetData>
      <sheetData sheetId="721">
        <row r="2">
          <cell r="B2">
            <v>1.9678000000000001E-2</v>
          </cell>
        </row>
      </sheetData>
      <sheetData sheetId="722">
        <row r="2">
          <cell r="B2">
            <v>1.9678000000000001E-2</v>
          </cell>
        </row>
      </sheetData>
      <sheetData sheetId="723">
        <row r="2">
          <cell r="B2">
            <v>1.9678000000000001E-2</v>
          </cell>
        </row>
      </sheetData>
      <sheetData sheetId="724">
        <row r="2">
          <cell r="B2">
            <v>1.9678000000000001E-2</v>
          </cell>
        </row>
      </sheetData>
      <sheetData sheetId="725">
        <row r="2">
          <cell r="B2">
            <v>1.9678000000000001E-2</v>
          </cell>
        </row>
      </sheetData>
      <sheetData sheetId="726">
        <row r="2">
          <cell r="B2">
            <v>1.9678000000000001E-2</v>
          </cell>
        </row>
      </sheetData>
      <sheetData sheetId="727">
        <row r="2">
          <cell r="B2">
            <v>1.9678000000000001E-2</v>
          </cell>
        </row>
      </sheetData>
      <sheetData sheetId="728">
        <row r="2">
          <cell r="B2">
            <v>1.9678000000000001E-2</v>
          </cell>
        </row>
      </sheetData>
      <sheetData sheetId="729">
        <row r="2">
          <cell r="B2">
            <v>1.9678000000000001E-2</v>
          </cell>
        </row>
      </sheetData>
      <sheetData sheetId="730">
        <row r="2">
          <cell r="B2">
            <v>1.9678000000000001E-2</v>
          </cell>
        </row>
      </sheetData>
      <sheetData sheetId="731">
        <row r="2">
          <cell r="B2">
            <v>1.9678000000000001E-2</v>
          </cell>
        </row>
      </sheetData>
      <sheetData sheetId="732">
        <row r="2">
          <cell r="B2">
            <v>1.9678000000000001E-2</v>
          </cell>
        </row>
      </sheetData>
      <sheetData sheetId="733">
        <row r="2">
          <cell r="B2">
            <v>1.9678000000000001E-2</v>
          </cell>
        </row>
      </sheetData>
      <sheetData sheetId="734">
        <row r="2">
          <cell r="B2">
            <v>1.9678000000000001E-2</v>
          </cell>
        </row>
      </sheetData>
      <sheetData sheetId="735">
        <row r="2">
          <cell r="B2">
            <v>1.9678000000000001E-2</v>
          </cell>
        </row>
      </sheetData>
      <sheetData sheetId="736">
        <row r="2">
          <cell r="B2">
            <v>1.9678000000000001E-2</v>
          </cell>
        </row>
      </sheetData>
      <sheetData sheetId="737">
        <row r="2">
          <cell r="B2">
            <v>1.9678000000000001E-2</v>
          </cell>
        </row>
      </sheetData>
      <sheetData sheetId="738">
        <row r="2">
          <cell r="B2">
            <v>1.9678000000000001E-2</v>
          </cell>
        </row>
      </sheetData>
      <sheetData sheetId="739">
        <row r="2">
          <cell r="B2">
            <v>1.9678000000000001E-2</v>
          </cell>
        </row>
      </sheetData>
      <sheetData sheetId="740">
        <row r="2">
          <cell r="B2">
            <v>1.9678000000000001E-2</v>
          </cell>
        </row>
      </sheetData>
      <sheetData sheetId="741">
        <row r="2">
          <cell r="B2">
            <v>1.9678000000000001E-2</v>
          </cell>
        </row>
      </sheetData>
      <sheetData sheetId="742">
        <row r="2">
          <cell r="B2">
            <v>1.9678000000000001E-2</v>
          </cell>
        </row>
      </sheetData>
      <sheetData sheetId="743">
        <row r="2">
          <cell r="B2">
            <v>1.9678000000000001E-2</v>
          </cell>
        </row>
      </sheetData>
      <sheetData sheetId="744">
        <row r="2">
          <cell r="B2">
            <v>1.9678000000000001E-2</v>
          </cell>
        </row>
      </sheetData>
      <sheetData sheetId="745">
        <row r="2">
          <cell r="B2">
            <v>1.9678000000000001E-2</v>
          </cell>
        </row>
      </sheetData>
      <sheetData sheetId="746">
        <row r="2">
          <cell r="B2">
            <v>1.9678000000000001E-2</v>
          </cell>
        </row>
      </sheetData>
      <sheetData sheetId="747">
        <row r="2">
          <cell r="B2">
            <v>1.9678000000000001E-2</v>
          </cell>
        </row>
      </sheetData>
      <sheetData sheetId="748">
        <row r="2">
          <cell r="B2">
            <v>1.9678000000000001E-2</v>
          </cell>
        </row>
      </sheetData>
      <sheetData sheetId="749">
        <row r="2">
          <cell r="B2">
            <v>1.9678000000000001E-2</v>
          </cell>
        </row>
      </sheetData>
      <sheetData sheetId="750">
        <row r="2">
          <cell r="B2">
            <v>1.9678000000000001E-2</v>
          </cell>
        </row>
      </sheetData>
      <sheetData sheetId="751">
        <row r="2">
          <cell r="B2">
            <v>1.9678000000000001E-2</v>
          </cell>
        </row>
      </sheetData>
      <sheetData sheetId="752">
        <row r="2">
          <cell r="B2">
            <v>1.9678000000000001E-2</v>
          </cell>
        </row>
      </sheetData>
      <sheetData sheetId="753">
        <row r="2">
          <cell r="B2">
            <v>1.9678000000000001E-2</v>
          </cell>
        </row>
      </sheetData>
      <sheetData sheetId="754">
        <row r="2">
          <cell r="B2">
            <v>1.9678000000000001E-2</v>
          </cell>
        </row>
      </sheetData>
      <sheetData sheetId="755">
        <row r="2">
          <cell r="B2">
            <v>1.9678000000000001E-2</v>
          </cell>
        </row>
      </sheetData>
      <sheetData sheetId="756">
        <row r="2">
          <cell r="B2">
            <v>1.9678000000000001E-2</v>
          </cell>
        </row>
      </sheetData>
      <sheetData sheetId="757">
        <row r="2">
          <cell r="B2">
            <v>1.9678000000000001E-2</v>
          </cell>
        </row>
      </sheetData>
      <sheetData sheetId="758">
        <row r="2">
          <cell r="B2">
            <v>1.9678000000000001E-2</v>
          </cell>
        </row>
      </sheetData>
      <sheetData sheetId="759">
        <row r="2">
          <cell r="B2">
            <v>1.9678000000000001E-2</v>
          </cell>
        </row>
      </sheetData>
      <sheetData sheetId="760">
        <row r="2">
          <cell r="B2">
            <v>1.9678000000000001E-2</v>
          </cell>
        </row>
      </sheetData>
      <sheetData sheetId="761">
        <row r="2">
          <cell r="B2">
            <v>1.9678000000000001E-2</v>
          </cell>
        </row>
      </sheetData>
      <sheetData sheetId="762">
        <row r="2">
          <cell r="B2">
            <v>1.9678000000000001E-2</v>
          </cell>
        </row>
      </sheetData>
      <sheetData sheetId="763">
        <row r="2">
          <cell r="B2">
            <v>1.9678000000000001E-2</v>
          </cell>
        </row>
      </sheetData>
      <sheetData sheetId="764">
        <row r="2">
          <cell r="B2">
            <v>1.9678000000000001E-2</v>
          </cell>
        </row>
      </sheetData>
      <sheetData sheetId="765">
        <row r="2">
          <cell r="B2">
            <v>1.9678000000000001E-2</v>
          </cell>
        </row>
      </sheetData>
      <sheetData sheetId="766">
        <row r="2">
          <cell r="B2">
            <v>1.9678000000000001E-2</v>
          </cell>
        </row>
      </sheetData>
      <sheetData sheetId="767">
        <row r="2">
          <cell r="B2">
            <v>1.9678000000000001E-2</v>
          </cell>
        </row>
      </sheetData>
      <sheetData sheetId="768">
        <row r="2">
          <cell r="B2">
            <v>1.9678000000000001E-2</v>
          </cell>
        </row>
      </sheetData>
      <sheetData sheetId="769">
        <row r="2">
          <cell r="B2">
            <v>1.9678000000000001E-2</v>
          </cell>
        </row>
      </sheetData>
      <sheetData sheetId="770">
        <row r="2">
          <cell r="B2">
            <v>1.9678000000000001E-2</v>
          </cell>
        </row>
      </sheetData>
      <sheetData sheetId="771">
        <row r="2">
          <cell r="B2">
            <v>1.9678000000000001E-2</v>
          </cell>
        </row>
      </sheetData>
      <sheetData sheetId="772">
        <row r="2">
          <cell r="B2">
            <v>1.9678000000000001E-2</v>
          </cell>
        </row>
      </sheetData>
      <sheetData sheetId="773">
        <row r="2">
          <cell r="B2">
            <v>1.9678000000000001E-2</v>
          </cell>
        </row>
      </sheetData>
      <sheetData sheetId="774">
        <row r="2">
          <cell r="B2">
            <v>1.9678000000000001E-2</v>
          </cell>
        </row>
      </sheetData>
      <sheetData sheetId="775">
        <row r="2">
          <cell r="B2">
            <v>1.9678000000000001E-2</v>
          </cell>
        </row>
      </sheetData>
      <sheetData sheetId="776">
        <row r="2">
          <cell r="B2">
            <v>1.9678000000000001E-2</v>
          </cell>
        </row>
      </sheetData>
      <sheetData sheetId="777">
        <row r="2">
          <cell r="B2">
            <v>1.9678000000000001E-2</v>
          </cell>
        </row>
      </sheetData>
      <sheetData sheetId="778">
        <row r="2">
          <cell r="B2">
            <v>1.9678000000000001E-2</v>
          </cell>
        </row>
      </sheetData>
      <sheetData sheetId="779">
        <row r="2">
          <cell r="B2">
            <v>1.9678000000000001E-2</v>
          </cell>
        </row>
      </sheetData>
      <sheetData sheetId="780">
        <row r="2">
          <cell r="B2">
            <v>1.9678000000000001E-2</v>
          </cell>
        </row>
      </sheetData>
      <sheetData sheetId="781">
        <row r="2">
          <cell r="B2">
            <v>1.9678000000000001E-2</v>
          </cell>
        </row>
      </sheetData>
      <sheetData sheetId="782">
        <row r="2">
          <cell r="B2">
            <v>1.9678000000000001E-2</v>
          </cell>
        </row>
      </sheetData>
      <sheetData sheetId="783">
        <row r="2">
          <cell r="B2">
            <v>1.9678000000000001E-2</v>
          </cell>
        </row>
      </sheetData>
      <sheetData sheetId="784">
        <row r="2">
          <cell r="B2">
            <v>1.9678000000000001E-2</v>
          </cell>
        </row>
      </sheetData>
      <sheetData sheetId="785">
        <row r="2">
          <cell r="B2">
            <v>1.9678000000000001E-2</v>
          </cell>
        </row>
      </sheetData>
      <sheetData sheetId="786">
        <row r="2">
          <cell r="B2">
            <v>1.9678000000000001E-2</v>
          </cell>
        </row>
      </sheetData>
      <sheetData sheetId="787">
        <row r="2">
          <cell r="B2">
            <v>1.9678000000000001E-2</v>
          </cell>
        </row>
      </sheetData>
      <sheetData sheetId="788">
        <row r="2">
          <cell r="B2">
            <v>1.9678000000000001E-2</v>
          </cell>
        </row>
      </sheetData>
      <sheetData sheetId="789">
        <row r="2">
          <cell r="B2">
            <v>1.9678000000000001E-2</v>
          </cell>
        </row>
      </sheetData>
      <sheetData sheetId="790">
        <row r="2">
          <cell r="B2">
            <v>1.9678000000000001E-2</v>
          </cell>
        </row>
      </sheetData>
      <sheetData sheetId="791">
        <row r="2">
          <cell r="B2">
            <v>1.9678000000000001E-2</v>
          </cell>
        </row>
      </sheetData>
      <sheetData sheetId="792">
        <row r="2">
          <cell r="B2">
            <v>1.9678000000000001E-2</v>
          </cell>
        </row>
      </sheetData>
      <sheetData sheetId="793">
        <row r="2">
          <cell r="B2">
            <v>1.9678000000000001E-2</v>
          </cell>
        </row>
      </sheetData>
      <sheetData sheetId="794">
        <row r="2">
          <cell r="B2">
            <v>1.9678000000000001E-2</v>
          </cell>
        </row>
      </sheetData>
      <sheetData sheetId="795">
        <row r="2">
          <cell r="B2">
            <v>1.9678000000000001E-2</v>
          </cell>
        </row>
      </sheetData>
      <sheetData sheetId="796">
        <row r="2">
          <cell r="B2">
            <v>1.9678000000000001E-2</v>
          </cell>
        </row>
      </sheetData>
      <sheetData sheetId="797">
        <row r="2">
          <cell r="B2">
            <v>1.9678000000000001E-2</v>
          </cell>
        </row>
      </sheetData>
      <sheetData sheetId="798">
        <row r="2">
          <cell r="B2">
            <v>1.9678000000000001E-2</v>
          </cell>
        </row>
      </sheetData>
      <sheetData sheetId="799">
        <row r="2">
          <cell r="B2">
            <v>1.9678000000000001E-2</v>
          </cell>
        </row>
      </sheetData>
      <sheetData sheetId="800">
        <row r="2">
          <cell r="B2">
            <v>1.9678000000000001E-2</v>
          </cell>
        </row>
      </sheetData>
      <sheetData sheetId="801">
        <row r="2">
          <cell r="B2">
            <v>1.9678000000000001E-2</v>
          </cell>
        </row>
      </sheetData>
      <sheetData sheetId="802">
        <row r="2">
          <cell r="B2">
            <v>1.9678000000000001E-2</v>
          </cell>
        </row>
      </sheetData>
      <sheetData sheetId="803">
        <row r="2">
          <cell r="B2">
            <v>1.9678000000000001E-2</v>
          </cell>
        </row>
      </sheetData>
      <sheetData sheetId="804">
        <row r="2">
          <cell r="B2">
            <v>1.9678000000000001E-2</v>
          </cell>
        </row>
      </sheetData>
      <sheetData sheetId="805">
        <row r="2">
          <cell r="B2">
            <v>1.9678000000000001E-2</v>
          </cell>
        </row>
      </sheetData>
      <sheetData sheetId="806">
        <row r="2">
          <cell r="B2">
            <v>1.9678000000000001E-2</v>
          </cell>
        </row>
      </sheetData>
      <sheetData sheetId="807">
        <row r="2">
          <cell r="B2">
            <v>1.9678000000000001E-2</v>
          </cell>
        </row>
      </sheetData>
      <sheetData sheetId="808">
        <row r="2">
          <cell r="B2">
            <v>1.9678000000000001E-2</v>
          </cell>
        </row>
      </sheetData>
      <sheetData sheetId="809">
        <row r="2">
          <cell r="B2">
            <v>1.9678000000000001E-2</v>
          </cell>
        </row>
      </sheetData>
      <sheetData sheetId="810">
        <row r="2">
          <cell r="B2">
            <v>1.9678000000000001E-2</v>
          </cell>
        </row>
      </sheetData>
      <sheetData sheetId="811">
        <row r="2">
          <cell r="B2">
            <v>1.9678000000000001E-2</v>
          </cell>
        </row>
      </sheetData>
      <sheetData sheetId="812">
        <row r="2">
          <cell r="B2">
            <v>1.9678000000000001E-2</v>
          </cell>
        </row>
      </sheetData>
      <sheetData sheetId="813">
        <row r="2">
          <cell r="B2">
            <v>1.9678000000000001E-2</v>
          </cell>
        </row>
      </sheetData>
      <sheetData sheetId="814">
        <row r="2">
          <cell r="B2">
            <v>1.9678000000000001E-2</v>
          </cell>
        </row>
      </sheetData>
      <sheetData sheetId="815">
        <row r="2">
          <cell r="B2">
            <v>1.9678000000000001E-2</v>
          </cell>
        </row>
      </sheetData>
      <sheetData sheetId="816">
        <row r="2">
          <cell r="B2">
            <v>1.9678000000000001E-2</v>
          </cell>
        </row>
      </sheetData>
      <sheetData sheetId="817">
        <row r="2">
          <cell r="B2">
            <v>1.9678000000000001E-2</v>
          </cell>
        </row>
      </sheetData>
      <sheetData sheetId="818">
        <row r="2">
          <cell r="B2">
            <v>1.9678000000000001E-2</v>
          </cell>
        </row>
      </sheetData>
      <sheetData sheetId="819">
        <row r="2">
          <cell r="B2">
            <v>1.9678000000000001E-2</v>
          </cell>
        </row>
      </sheetData>
      <sheetData sheetId="820">
        <row r="2">
          <cell r="B2">
            <v>1.9678000000000001E-2</v>
          </cell>
        </row>
      </sheetData>
      <sheetData sheetId="821">
        <row r="2">
          <cell r="B2">
            <v>1.9678000000000001E-2</v>
          </cell>
        </row>
      </sheetData>
      <sheetData sheetId="822">
        <row r="2">
          <cell r="B2">
            <v>1.9678000000000001E-2</v>
          </cell>
        </row>
      </sheetData>
      <sheetData sheetId="823">
        <row r="2">
          <cell r="B2">
            <v>1.9678000000000001E-2</v>
          </cell>
        </row>
      </sheetData>
      <sheetData sheetId="824">
        <row r="2">
          <cell r="B2">
            <v>1.9678000000000001E-2</v>
          </cell>
        </row>
      </sheetData>
      <sheetData sheetId="825">
        <row r="2">
          <cell r="B2">
            <v>1.9678000000000001E-2</v>
          </cell>
        </row>
      </sheetData>
      <sheetData sheetId="826">
        <row r="2">
          <cell r="B2">
            <v>1.9678000000000001E-2</v>
          </cell>
        </row>
      </sheetData>
      <sheetData sheetId="827">
        <row r="2">
          <cell r="B2">
            <v>1.9678000000000001E-2</v>
          </cell>
        </row>
      </sheetData>
      <sheetData sheetId="828">
        <row r="2">
          <cell r="B2">
            <v>1.9678000000000001E-2</v>
          </cell>
        </row>
      </sheetData>
      <sheetData sheetId="829">
        <row r="2">
          <cell r="B2">
            <v>1.9678000000000001E-2</v>
          </cell>
        </row>
      </sheetData>
      <sheetData sheetId="830">
        <row r="2">
          <cell r="B2">
            <v>1.9678000000000001E-2</v>
          </cell>
        </row>
      </sheetData>
      <sheetData sheetId="831">
        <row r="2">
          <cell r="B2">
            <v>1.9678000000000001E-2</v>
          </cell>
        </row>
      </sheetData>
      <sheetData sheetId="832">
        <row r="2">
          <cell r="B2">
            <v>1.9678000000000001E-2</v>
          </cell>
        </row>
      </sheetData>
      <sheetData sheetId="833">
        <row r="2">
          <cell r="B2">
            <v>1.9678000000000001E-2</v>
          </cell>
        </row>
      </sheetData>
      <sheetData sheetId="834">
        <row r="2">
          <cell r="B2">
            <v>1.9678000000000001E-2</v>
          </cell>
        </row>
      </sheetData>
      <sheetData sheetId="835">
        <row r="2">
          <cell r="B2">
            <v>1.9678000000000001E-2</v>
          </cell>
        </row>
      </sheetData>
      <sheetData sheetId="836">
        <row r="2">
          <cell r="B2">
            <v>1.9678000000000001E-2</v>
          </cell>
        </row>
      </sheetData>
      <sheetData sheetId="837">
        <row r="2">
          <cell r="B2">
            <v>1.9678000000000001E-2</v>
          </cell>
        </row>
      </sheetData>
      <sheetData sheetId="838">
        <row r="2">
          <cell r="B2">
            <v>1.9678000000000001E-2</v>
          </cell>
        </row>
      </sheetData>
      <sheetData sheetId="839">
        <row r="2">
          <cell r="B2">
            <v>1.9678000000000001E-2</v>
          </cell>
        </row>
      </sheetData>
      <sheetData sheetId="840">
        <row r="2">
          <cell r="B2">
            <v>1.9678000000000001E-2</v>
          </cell>
        </row>
      </sheetData>
      <sheetData sheetId="841">
        <row r="2">
          <cell r="B2">
            <v>1.9678000000000001E-2</v>
          </cell>
        </row>
      </sheetData>
      <sheetData sheetId="842">
        <row r="2">
          <cell r="B2">
            <v>0</v>
          </cell>
        </row>
      </sheetData>
      <sheetData sheetId="843">
        <row r="2">
          <cell r="B2">
            <v>1.9678000000000001E-2</v>
          </cell>
        </row>
      </sheetData>
      <sheetData sheetId="844">
        <row r="2">
          <cell r="B2">
            <v>1.9678000000000001E-2</v>
          </cell>
        </row>
      </sheetData>
      <sheetData sheetId="845">
        <row r="2">
          <cell r="B2">
            <v>1.9678000000000001E-2</v>
          </cell>
        </row>
      </sheetData>
      <sheetData sheetId="846">
        <row r="2">
          <cell r="B2">
            <v>0</v>
          </cell>
        </row>
      </sheetData>
      <sheetData sheetId="847">
        <row r="2">
          <cell r="B2">
            <v>1.9678000000000001E-2</v>
          </cell>
        </row>
      </sheetData>
      <sheetData sheetId="848">
        <row r="2">
          <cell r="B2">
            <v>1.9678000000000001E-2</v>
          </cell>
        </row>
      </sheetData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>
        <row r="2">
          <cell r="B2">
            <v>1.9678000000000001E-2</v>
          </cell>
        </row>
      </sheetData>
      <sheetData sheetId="856">
        <row r="2">
          <cell r="B2">
            <v>0</v>
          </cell>
        </row>
      </sheetData>
      <sheetData sheetId="857">
        <row r="2">
          <cell r="B2">
            <v>0</v>
          </cell>
        </row>
      </sheetData>
      <sheetData sheetId="858">
        <row r="2">
          <cell r="B2">
            <v>0</v>
          </cell>
        </row>
      </sheetData>
      <sheetData sheetId="859">
        <row r="2">
          <cell r="B2">
            <v>0</v>
          </cell>
        </row>
      </sheetData>
      <sheetData sheetId="860">
        <row r="2">
          <cell r="B2">
            <v>0</v>
          </cell>
        </row>
      </sheetData>
      <sheetData sheetId="861">
        <row r="2">
          <cell r="B2">
            <v>0</v>
          </cell>
        </row>
      </sheetData>
      <sheetData sheetId="862">
        <row r="2">
          <cell r="B2">
            <v>0</v>
          </cell>
        </row>
      </sheetData>
      <sheetData sheetId="863">
        <row r="2">
          <cell r="B2">
            <v>0</v>
          </cell>
        </row>
      </sheetData>
      <sheetData sheetId="864">
        <row r="2">
          <cell r="B2"/>
        </row>
      </sheetData>
      <sheetData sheetId="865">
        <row r="2">
          <cell r="B2">
            <v>1.9678000000000001E-2</v>
          </cell>
        </row>
      </sheetData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>
        <row r="2">
          <cell r="B2">
            <v>1.9678000000000001E-2</v>
          </cell>
        </row>
      </sheetData>
      <sheetData sheetId="879">
        <row r="2">
          <cell r="B2">
            <v>0</v>
          </cell>
        </row>
      </sheetData>
      <sheetData sheetId="880">
        <row r="3">
          <cell r="B3" t="str">
            <v>Total</v>
          </cell>
        </row>
      </sheetData>
      <sheetData sheetId="881" refreshError="1"/>
      <sheetData sheetId="882" refreshError="1"/>
      <sheetData sheetId="883" refreshError="1"/>
      <sheetData sheetId="884">
        <row r="2">
          <cell r="B2">
            <v>1.9678000000000001E-2</v>
          </cell>
        </row>
      </sheetData>
      <sheetData sheetId="885">
        <row r="2">
          <cell r="B2">
            <v>0</v>
          </cell>
        </row>
      </sheetData>
      <sheetData sheetId="886">
        <row r="2">
          <cell r="B2">
            <v>1.9678000000000001E-2</v>
          </cell>
        </row>
      </sheetData>
      <sheetData sheetId="887">
        <row r="2">
          <cell r="B2">
            <v>0</v>
          </cell>
        </row>
      </sheetData>
      <sheetData sheetId="888" refreshError="1"/>
      <sheetData sheetId="889">
        <row r="2">
          <cell r="B2">
            <v>0</v>
          </cell>
        </row>
      </sheetData>
      <sheetData sheetId="890">
        <row r="2">
          <cell r="B2">
            <v>0</v>
          </cell>
        </row>
      </sheetData>
      <sheetData sheetId="891">
        <row r="2">
          <cell r="B2">
            <v>0</v>
          </cell>
        </row>
      </sheetData>
      <sheetData sheetId="892">
        <row r="2">
          <cell r="B2">
            <v>0</v>
          </cell>
        </row>
      </sheetData>
      <sheetData sheetId="893">
        <row r="2">
          <cell r="B2">
            <v>0</v>
          </cell>
        </row>
      </sheetData>
      <sheetData sheetId="894">
        <row r="2">
          <cell r="B2">
            <v>0</v>
          </cell>
        </row>
      </sheetData>
      <sheetData sheetId="895">
        <row r="2">
          <cell r="B2">
            <v>0</v>
          </cell>
        </row>
      </sheetData>
      <sheetData sheetId="896">
        <row r="2">
          <cell r="B2">
            <v>0</v>
          </cell>
        </row>
      </sheetData>
      <sheetData sheetId="897">
        <row r="2">
          <cell r="B2">
            <v>0</v>
          </cell>
        </row>
      </sheetData>
      <sheetData sheetId="898">
        <row r="2">
          <cell r="B2">
            <v>0</v>
          </cell>
        </row>
      </sheetData>
      <sheetData sheetId="899">
        <row r="2">
          <cell r="B2">
            <v>0</v>
          </cell>
        </row>
      </sheetData>
      <sheetData sheetId="900">
        <row r="2">
          <cell r="B2">
            <v>0</v>
          </cell>
        </row>
      </sheetData>
      <sheetData sheetId="901">
        <row r="2">
          <cell r="B2">
            <v>0</v>
          </cell>
        </row>
      </sheetData>
      <sheetData sheetId="902">
        <row r="2">
          <cell r="B2">
            <v>0</v>
          </cell>
        </row>
      </sheetData>
      <sheetData sheetId="903">
        <row r="2">
          <cell r="B2">
            <v>0</v>
          </cell>
        </row>
      </sheetData>
      <sheetData sheetId="904">
        <row r="2">
          <cell r="B2">
            <v>0</v>
          </cell>
        </row>
      </sheetData>
      <sheetData sheetId="905">
        <row r="2">
          <cell r="B2">
            <v>0</v>
          </cell>
        </row>
      </sheetData>
      <sheetData sheetId="906">
        <row r="2">
          <cell r="B2">
            <v>0</v>
          </cell>
        </row>
      </sheetData>
      <sheetData sheetId="907">
        <row r="2">
          <cell r="B2">
            <v>0</v>
          </cell>
        </row>
      </sheetData>
      <sheetData sheetId="908">
        <row r="2">
          <cell r="B2">
            <v>0</v>
          </cell>
        </row>
      </sheetData>
      <sheetData sheetId="909">
        <row r="2">
          <cell r="B2">
            <v>0</v>
          </cell>
        </row>
      </sheetData>
      <sheetData sheetId="910">
        <row r="2">
          <cell r="B2">
            <v>0</v>
          </cell>
        </row>
      </sheetData>
      <sheetData sheetId="911">
        <row r="2">
          <cell r="B2">
            <v>0</v>
          </cell>
        </row>
      </sheetData>
      <sheetData sheetId="912">
        <row r="2">
          <cell r="B2">
            <v>0</v>
          </cell>
        </row>
      </sheetData>
      <sheetData sheetId="913">
        <row r="2">
          <cell r="B2">
            <v>0</v>
          </cell>
        </row>
      </sheetData>
      <sheetData sheetId="914">
        <row r="2">
          <cell r="B2">
            <v>0</v>
          </cell>
        </row>
      </sheetData>
      <sheetData sheetId="915">
        <row r="2">
          <cell r="B2">
            <v>0</v>
          </cell>
        </row>
      </sheetData>
      <sheetData sheetId="916">
        <row r="2">
          <cell r="B2">
            <v>0</v>
          </cell>
        </row>
      </sheetData>
      <sheetData sheetId="917">
        <row r="2">
          <cell r="B2">
            <v>0</v>
          </cell>
        </row>
      </sheetData>
      <sheetData sheetId="918">
        <row r="2">
          <cell r="B2">
            <v>0</v>
          </cell>
        </row>
      </sheetData>
      <sheetData sheetId="919">
        <row r="2">
          <cell r="B2">
            <v>0</v>
          </cell>
        </row>
      </sheetData>
      <sheetData sheetId="920">
        <row r="2">
          <cell r="B2">
            <v>0</v>
          </cell>
        </row>
      </sheetData>
      <sheetData sheetId="921">
        <row r="2">
          <cell r="B2">
            <v>0</v>
          </cell>
        </row>
      </sheetData>
      <sheetData sheetId="922">
        <row r="2">
          <cell r="B2">
            <v>0</v>
          </cell>
        </row>
      </sheetData>
      <sheetData sheetId="923">
        <row r="2">
          <cell r="B2">
            <v>0</v>
          </cell>
        </row>
      </sheetData>
      <sheetData sheetId="924">
        <row r="2">
          <cell r="B2">
            <v>0</v>
          </cell>
        </row>
      </sheetData>
      <sheetData sheetId="925">
        <row r="2">
          <cell r="B2">
            <v>0</v>
          </cell>
        </row>
      </sheetData>
      <sheetData sheetId="926">
        <row r="2">
          <cell r="B2">
            <v>0</v>
          </cell>
        </row>
      </sheetData>
      <sheetData sheetId="927">
        <row r="2">
          <cell r="B2">
            <v>0</v>
          </cell>
        </row>
      </sheetData>
      <sheetData sheetId="928">
        <row r="2">
          <cell r="B2">
            <v>0</v>
          </cell>
        </row>
      </sheetData>
      <sheetData sheetId="929">
        <row r="2">
          <cell r="B2">
            <v>0</v>
          </cell>
        </row>
      </sheetData>
      <sheetData sheetId="930">
        <row r="2">
          <cell r="B2">
            <v>0</v>
          </cell>
        </row>
      </sheetData>
      <sheetData sheetId="931">
        <row r="2">
          <cell r="B2">
            <v>0</v>
          </cell>
        </row>
      </sheetData>
      <sheetData sheetId="932">
        <row r="2">
          <cell r="B2">
            <v>0</v>
          </cell>
        </row>
      </sheetData>
      <sheetData sheetId="933">
        <row r="2">
          <cell r="B2">
            <v>0</v>
          </cell>
        </row>
      </sheetData>
      <sheetData sheetId="934">
        <row r="2">
          <cell r="B2">
            <v>0</v>
          </cell>
        </row>
      </sheetData>
      <sheetData sheetId="935">
        <row r="2">
          <cell r="B2">
            <v>0</v>
          </cell>
        </row>
      </sheetData>
      <sheetData sheetId="936">
        <row r="2">
          <cell r="B2">
            <v>0</v>
          </cell>
        </row>
      </sheetData>
      <sheetData sheetId="937">
        <row r="2">
          <cell r="B2">
            <v>0</v>
          </cell>
        </row>
      </sheetData>
      <sheetData sheetId="938">
        <row r="2">
          <cell r="B2">
            <v>0</v>
          </cell>
        </row>
      </sheetData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>
        <row r="3">
          <cell r="B3" t="str">
            <v>Total</v>
          </cell>
        </row>
      </sheetData>
      <sheetData sheetId="1004">
        <row r="2">
          <cell r="B2">
            <v>0</v>
          </cell>
        </row>
      </sheetData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>
        <row r="2">
          <cell r="B2">
            <v>0</v>
          </cell>
        </row>
      </sheetData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/>
      <sheetData sheetId="1090">
        <row r="2">
          <cell r="B2">
            <v>1.9678000000000001E-2</v>
          </cell>
        </row>
      </sheetData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>
        <row r="2">
          <cell r="B2">
            <v>1.9678000000000001E-2</v>
          </cell>
        </row>
      </sheetData>
      <sheetData sheetId="1111">
        <row r="2">
          <cell r="B2">
            <v>1.9678000000000001E-2</v>
          </cell>
        </row>
      </sheetData>
      <sheetData sheetId="1112">
        <row r="2">
          <cell r="B2">
            <v>1.9678000000000001E-2</v>
          </cell>
        </row>
      </sheetData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>
        <row r="2">
          <cell r="B2">
            <v>1.9678000000000001E-2</v>
          </cell>
        </row>
      </sheetData>
      <sheetData sheetId="1174">
        <row r="2">
          <cell r="B2">
            <v>1.9678000000000001E-2</v>
          </cell>
        </row>
      </sheetData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>
        <row r="2">
          <cell r="B2">
            <v>1.9678000000000001E-2</v>
          </cell>
        </row>
      </sheetData>
      <sheetData sheetId="1195">
        <row r="2">
          <cell r="B2">
            <v>1.9678000000000001E-2</v>
          </cell>
        </row>
      </sheetData>
      <sheetData sheetId="1196">
        <row r="2">
          <cell r="B2">
            <v>1.9678000000000001E-2</v>
          </cell>
        </row>
      </sheetData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>
        <row r="2">
          <cell r="B2">
            <v>1.9678000000000001E-2</v>
          </cell>
        </row>
      </sheetData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>
        <row r="2">
          <cell r="B2">
            <v>1.9678000000000001E-2</v>
          </cell>
        </row>
      </sheetData>
      <sheetData sheetId="1267">
        <row r="2">
          <cell r="B2">
            <v>1.9678000000000001E-2</v>
          </cell>
        </row>
      </sheetData>
      <sheetData sheetId="1268">
        <row r="2">
          <cell r="B2">
            <v>1.9678000000000001E-2</v>
          </cell>
        </row>
      </sheetData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>
        <row r="2">
          <cell r="B2">
            <v>1.9678000000000001E-2</v>
          </cell>
        </row>
      </sheetData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>
        <row r="2">
          <cell r="B2">
            <v>1.9678000000000001E-2</v>
          </cell>
        </row>
      </sheetData>
      <sheetData sheetId="1351">
        <row r="2">
          <cell r="B2">
            <v>1.9678000000000001E-2</v>
          </cell>
        </row>
      </sheetData>
      <sheetData sheetId="1352">
        <row r="2">
          <cell r="B2">
            <v>1.9678000000000001E-2</v>
          </cell>
        </row>
      </sheetData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>
        <row r="2">
          <cell r="B2">
            <v>1.9678000000000001E-2</v>
          </cell>
        </row>
      </sheetData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>
        <row r="2">
          <cell r="B2">
            <v>1.9678000000000001E-2</v>
          </cell>
        </row>
      </sheetData>
      <sheetData sheetId="1435">
        <row r="2">
          <cell r="B2">
            <v>1.9678000000000001E-2</v>
          </cell>
        </row>
      </sheetData>
      <sheetData sheetId="1436">
        <row r="2">
          <cell r="B2">
            <v>1.9678000000000001E-2</v>
          </cell>
        </row>
      </sheetData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>
        <row r="2">
          <cell r="B2">
            <v>1.9678000000000001E-2</v>
          </cell>
        </row>
      </sheetData>
      <sheetData sheetId="1498">
        <row r="2">
          <cell r="B2">
            <v>1.9678000000000001E-2</v>
          </cell>
        </row>
      </sheetData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>
        <row r="2">
          <cell r="B2">
            <v>1.9678000000000001E-2</v>
          </cell>
        </row>
      </sheetData>
      <sheetData sheetId="1519">
        <row r="2">
          <cell r="B2">
            <v>1.9678000000000001E-2</v>
          </cell>
        </row>
      </sheetData>
      <sheetData sheetId="1520">
        <row r="2">
          <cell r="B2">
            <v>1.9678000000000001E-2</v>
          </cell>
        </row>
      </sheetData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>
        <row r="2">
          <cell r="B2">
            <v>1.9678000000000001E-2</v>
          </cell>
        </row>
      </sheetData>
      <sheetData sheetId="1583">
        <row r="2">
          <cell r="B2">
            <v>1.9678000000000001E-2</v>
          </cell>
        </row>
      </sheetData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>
        <row r="2">
          <cell r="B2">
            <v>1.9678000000000001E-2</v>
          </cell>
        </row>
      </sheetData>
      <sheetData sheetId="1604">
        <row r="2">
          <cell r="B2">
            <v>1.9678000000000001E-2</v>
          </cell>
        </row>
      </sheetData>
      <sheetData sheetId="1605">
        <row r="2">
          <cell r="B2">
            <v>1.9678000000000001E-2</v>
          </cell>
        </row>
      </sheetData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>
        <row r="2">
          <cell r="B2">
            <v>1.9678000000000001E-2</v>
          </cell>
        </row>
      </sheetData>
      <sheetData sheetId="1668">
        <row r="2">
          <cell r="B2">
            <v>1.9678000000000001E-2</v>
          </cell>
        </row>
      </sheetData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>
        <row r="2">
          <cell r="B2">
            <v>1.9678000000000001E-2</v>
          </cell>
        </row>
      </sheetData>
      <sheetData sheetId="1689">
        <row r="2">
          <cell r="B2">
            <v>1.9678000000000001E-2</v>
          </cell>
        </row>
      </sheetData>
      <sheetData sheetId="1690">
        <row r="2">
          <cell r="B2">
            <v>1.9678000000000001E-2</v>
          </cell>
        </row>
      </sheetData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>
        <row r="2">
          <cell r="B2">
            <v>1.9678000000000001E-2</v>
          </cell>
        </row>
      </sheetData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>
        <row r="2">
          <cell r="B2">
            <v>1.9678000000000001E-2</v>
          </cell>
        </row>
      </sheetData>
      <sheetData sheetId="1774">
        <row r="2">
          <cell r="B2">
            <v>1.9678000000000001E-2</v>
          </cell>
        </row>
      </sheetData>
      <sheetData sheetId="1775">
        <row r="2">
          <cell r="B2">
            <v>1.9678000000000001E-2</v>
          </cell>
        </row>
      </sheetData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 refreshError="1"/>
      <sheetData sheetId="1838"/>
      <sheetData sheetId="1839"/>
      <sheetData sheetId="1840"/>
      <sheetData sheetId="1841"/>
      <sheetData sheetId="1842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 refreshError="1"/>
      <sheetData sheetId="2151"/>
      <sheetData sheetId="2152"/>
      <sheetData sheetId="2153"/>
      <sheetData sheetId="2154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 Balance"/>
      <sheetName val="6289105-"/>
      <sheetName val="N-4 Patent right"/>
      <sheetName val="TrialBalance Q3-2002"/>
      <sheetName val="C-3"/>
    </sheetNames>
    <sheetDataSet>
      <sheetData sheetId="0">
        <row r="17">
          <cell r="E17">
            <v>2301291.9806534634</v>
          </cell>
        </row>
      </sheetData>
      <sheetData sheetId="1">
        <row r="4">
          <cell r="B4">
            <v>8500000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</sheetNames>
    <sheetDataSet>
      <sheetData sheetId="0">
        <row r="4">
          <cell r="B4">
            <v>4399427.8</v>
          </cell>
        </row>
        <row r="15">
          <cell r="F15">
            <v>2098135.8193465373</v>
          </cell>
        </row>
      </sheetData>
      <sheetData sheetId="1">
        <row r="4">
          <cell r="B4">
            <v>8500000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Equipment"/>
      <sheetName val="eq"/>
      <sheetName val="Sheet1"/>
      <sheetName val="eqtable"/>
      <sheetName val="Sheet2"/>
      <sheetName val="Sheet3"/>
      <sheetName val="DETAIL "/>
      <sheetName val="Factor F Data"/>
      <sheetName val="Q5434 EQ LIST"/>
      <sheetName val="motor power"/>
      <sheetName val="BK Unit Rate"/>
      <sheetName val="ประมาณการประตูหน้าต่าง "/>
      <sheetName val="BK_Unit_Rate"/>
      <sheetName val="DETAIL_"/>
      <sheetName val="Invoice"/>
      <sheetName val="List"/>
      <sheetName val="Sum_Arch"/>
      <sheetName val="Sum_M&amp;E"/>
      <sheetName val="Progress-All"/>
      <sheetName val="SH-D"/>
      <sheetName val="PRICE LIST"/>
      <sheetName val="SH-B"/>
      <sheetName val="SH-E"/>
      <sheetName val="SH-F"/>
      <sheetName val="SH-G"/>
      <sheetName val="SH-C"/>
      <sheetName val="Prod-1"/>
      <sheetName val="Cctmst"/>
      <sheetName val="Factor_F_Data"/>
      <sheetName val="สรุป"/>
      <sheetName val="DCH entree"/>
      <sheetName val="Hyp"/>
      <sheetName val="Data"/>
      <sheetName val="Material"/>
      <sheetName val="2_3_1 อาคาร"/>
      <sheetName val="EXF"/>
      <sheetName val="Construction cost assumption"/>
      <sheetName val="JLL Assumption"/>
      <sheetName val="Retail Program&amp;Rev Assumption"/>
      <sheetName val="iNDEX"/>
      <sheetName val="maj-eq"/>
      <sheetName val="Interial"/>
      <sheetName val="cover"/>
      <sheetName val="Mat_Source"/>
      <sheetName val="Unit_Div6"/>
      <sheetName val="SH-A"/>
      <sheetName val="schedule_1"/>
      <sheetName val="schedule_3"/>
      <sheetName val="schedule_2"/>
      <sheetName val="cov-estimate"/>
      <sheetName val="DETAIL_1"/>
      <sheetName val="Factor_F_Data1"/>
      <sheetName val="Q5434_EQ_LIST"/>
      <sheetName val="motor_power"/>
      <sheetName val="BK_Unit_Rate1"/>
      <sheetName val="PRICE_LIST"/>
      <sheetName val="ประมาณการประตูหน้าต่าง_"/>
      <sheetName val="DETAIL_2"/>
      <sheetName val="Factor_F_Data2"/>
      <sheetName val="Q5434_EQ_LIST1"/>
      <sheetName val="motor_power1"/>
      <sheetName val="BK_Unit_Rate2"/>
      <sheetName val="PRICE_LIST1"/>
      <sheetName val="ประมาณการประตูหน้าต่าง_1"/>
      <sheetName val="sheetNO"/>
      <sheetName val="Schedule"/>
      <sheetName val="STMspry"/>
      <sheetName val="PsychroData"/>
      <sheetName val="ตาราง E"/>
      <sheetName val="ตาราง G"/>
      <sheetName val="ตาราง F"/>
      <sheetName val="ตาราง H"/>
      <sheetName val="Summary"/>
      <sheetName val="box cryostat details"/>
      <sheetName val="driver linac layout"/>
      <sheetName val="Cost Assumption"/>
      <sheetName val="inputs"/>
      <sheetName val="magnet details"/>
      <sheetName val="6"/>
      <sheetName val="5-2"/>
      <sheetName val="REMOVAL"/>
      <sheetName val="Unit Cost"/>
      <sheetName val="DetEst"/>
      <sheetName val="labour"/>
      <sheetName val="S3 Architectural"/>
      <sheetName val="fr"/>
      <sheetName val="Area Code"/>
      <sheetName val="Brand"/>
      <sheetName val="Data Validation"/>
      <sheetName val="Master"/>
      <sheetName val="Item list"/>
      <sheetName val="Cost Data"/>
      <sheetName val="A_DW"/>
      <sheetName val="construction cost summary"/>
      <sheetName val="10. sturcture wall"/>
      <sheetName val="1.executive"/>
      <sheetName val="Unit rate Architecture"/>
      <sheetName val="Homagama Grounds-9.7.2013"/>
      <sheetName val="Data 1"/>
      <sheetName val="corbeldatail"/>
      <sheetName val="factor"/>
      <sheetName val="ค่าวัสดุ"/>
      <sheetName val="splinkler"/>
      <sheetName val="fs"/>
      <sheetName val="san reduced 1"/>
      <sheetName val="AC_A"/>
      <sheetName val="Boq(1)"/>
      <sheetName val="สรุปราคาค่าก่อสร้าง_EMC"/>
      <sheetName val="summary1-3"/>
      <sheetName val="bq"/>
      <sheetName val="Discounted Cash Flow"/>
    </sheetNames>
    <sheetDataSet>
      <sheetData sheetId="0" refreshError="1"/>
      <sheetData sheetId="1" refreshError="1">
        <row r="4">
          <cell r="C4" t="str">
            <v>Work</v>
          </cell>
          <cell r="D4" t="str">
            <v>Location</v>
          </cell>
          <cell r="E4" t="str">
            <v>Item</v>
          </cell>
          <cell r="F4" t="str">
            <v>Total</v>
          </cell>
        </row>
        <row r="8">
          <cell r="C8" t="str">
            <v>S2</v>
          </cell>
          <cell r="D8" t="str">
            <v>P</v>
          </cell>
          <cell r="E8" t="str">
            <v>E07</v>
          </cell>
          <cell r="F8">
            <v>1.7</v>
          </cell>
        </row>
        <row r="9">
          <cell r="C9" t="str">
            <v>S2</v>
          </cell>
          <cell r="D9" t="str">
            <v>P</v>
          </cell>
          <cell r="E9" t="str">
            <v>E07</v>
          </cell>
          <cell r="F9">
            <v>1.7</v>
          </cell>
        </row>
        <row r="10">
          <cell r="C10" t="str">
            <v>S2</v>
          </cell>
          <cell r="D10" t="str">
            <v>P</v>
          </cell>
          <cell r="E10" t="str">
            <v>E16</v>
          </cell>
          <cell r="F10">
            <v>6.78</v>
          </cell>
        </row>
        <row r="11">
          <cell r="C11" t="str">
            <v>S2</v>
          </cell>
          <cell r="D11" t="str">
            <v>P</v>
          </cell>
          <cell r="E11" t="str">
            <v>E37</v>
          </cell>
          <cell r="F11">
            <v>3.38</v>
          </cell>
        </row>
        <row r="13">
          <cell r="C13" t="str">
            <v>S3</v>
          </cell>
          <cell r="D13" t="str">
            <v>P</v>
          </cell>
          <cell r="E13" t="str">
            <v>E08</v>
          </cell>
          <cell r="F13">
            <v>2</v>
          </cell>
        </row>
        <row r="14">
          <cell r="C14" t="str">
            <v>S3</v>
          </cell>
          <cell r="D14" t="str">
            <v>P</v>
          </cell>
          <cell r="E14" t="str">
            <v>E35</v>
          </cell>
          <cell r="F14">
            <v>2</v>
          </cell>
        </row>
        <row r="15">
          <cell r="C15" t="str">
            <v>S3</v>
          </cell>
          <cell r="D15" t="str">
            <v>P</v>
          </cell>
          <cell r="E15" t="str">
            <v>E08</v>
          </cell>
          <cell r="F15">
            <v>4</v>
          </cell>
        </row>
        <row r="16">
          <cell r="C16" t="str">
            <v>S3</v>
          </cell>
          <cell r="D16" t="str">
            <v>P</v>
          </cell>
          <cell r="E16" t="str">
            <v>E02</v>
          </cell>
          <cell r="F16">
            <v>4</v>
          </cell>
        </row>
        <row r="17">
          <cell r="C17" t="str">
            <v>S3</v>
          </cell>
          <cell r="D17" t="str">
            <v>P</v>
          </cell>
          <cell r="E17" t="str">
            <v>E12</v>
          </cell>
          <cell r="F17">
            <v>4</v>
          </cell>
        </row>
        <row r="18">
          <cell r="C18" t="str">
            <v>S3</v>
          </cell>
          <cell r="D18" t="str">
            <v>P</v>
          </cell>
          <cell r="E18" t="str">
            <v>E36</v>
          </cell>
          <cell r="F18">
            <v>4</v>
          </cell>
        </row>
        <row r="19">
          <cell r="C19" t="str">
            <v>S3</v>
          </cell>
          <cell r="D19" t="str">
            <v>P</v>
          </cell>
          <cell r="E19" t="str">
            <v>E10</v>
          </cell>
          <cell r="F19">
            <v>4</v>
          </cell>
        </row>
        <row r="20">
          <cell r="C20" t="str">
            <v>S3</v>
          </cell>
          <cell r="D20" t="str">
            <v>P</v>
          </cell>
          <cell r="E20" t="str">
            <v>E16</v>
          </cell>
          <cell r="F20">
            <v>8</v>
          </cell>
        </row>
        <row r="24">
          <cell r="C24" t="str">
            <v>S4</v>
          </cell>
          <cell r="D24" t="str">
            <v>P</v>
          </cell>
          <cell r="E24" t="str">
            <v>E08</v>
          </cell>
          <cell r="F24">
            <v>27</v>
          </cell>
        </row>
        <row r="25">
          <cell r="C25" t="str">
            <v>S4</v>
          </cell>
          <cell r="D25" t="str">
            <v>P</v>
          </cell>
          <cell r="E25" t="str">
            <v>E16</v>
          </cell>
          <cell r="F25">
            <v>54</v>
          </cell>
        </row>
        <row r="26">
          <cell r="C26" t="str">
            <v>S4</v>
          </cell>
          <cell r="D26" t="str">
            <v>P</v>
          </cell>
          <cell r="E26" t="str">
            <v>E35</v>
          </cell>
          <cell r="F26">
            <v>3</v>
          </cell>
        </row>
        <row r="27">
          <cell r="C27" t="str">
            <v>S4</v>
          </cell>
          <cell r="D27" t="str">
            <v>P</v>
          </cell>
          <cell r="E27" t="str">
            <v>E19</v>
          </cell>
          <cell r="F27">
            <v>3</v>
          </cell>
        </row>
        <row r="28">
          <cell r="C28" t="str">
            <v>S4</v>
          </cell>
          <cell r="D28" t="str">
            <v>P</v>
          </cell>
          <cell r="E28" t="str">
            <v>E39</v>
          </cell>
          <cell r="F28">
            <v>1.5</v>
          </cell>
        </row>
        <row r="31">
          <cell r="C31" t="str">
            <v>S5</v>
          </cell>
          <cell r="D31" t="str">
            <v>P</v>
          </cell>
          <cell r="E31" t="str">
            <v>E11</v>
          </cell>
          <cell r="F31">
            <v>1</v>
          </cell>
        </row>
        <row r="32">
          <cell r="C32" t="str">
            <v>S5</v>
          </cell>
          <cell r="D32" t="str">
            <v>P</v>
          </cell>
          <cell r="E32" t="str">
            <v>E12</v>
          </cell>
          <cell r="F32">
            <v>1</v>
          </cell>
        </row>
        <row r="33">
          <cell r="C33" t="str">
            <v>S5</v>
          </cell>
          <cell r="D33" t="str">
            <v>P</v>
          </cell>
          <cell r="E33" t="str">
            <v>E35</v>
          </cell>
          <cell r="F33">
            <v>1</v>
          </cell>
        </row>
        <row r="34">
          <cell r="C34" t="str">
            <v>S5</v>
          </cell>
          <cell r="D34" t="str">
            <v>P</v>
          </cell>
          <cell r="E34" t="str">
            <v>E16</v>
          </cell>
          <cell r="F34">
            <v>1</v>
          </cell>
        </row>
        <row r="35">
          <cell r="C35" t="str">
            <v>S5</v>
          </cell>
          <cell r="D35" t="str">
            <v>P</v>
          </cell>
          <cell r="E35" t="str">
            <v>E07</v>
          </cell>
          <cell r="F35">
            <v>1</v>
          </cell>
        </row>
        <row r="36">
          <cell r="C36" t="str">
            <v>S5</v>
          </cell>
          <cell r="D36" t="str">
            <v>P</v>
          </cell>
          <cell r="E36" t="str">
            <v>E11</v>
          </cell>
          <cell r="F36">
            <v>1</v>
          </cell>
        </row>
        <row r="37">
          <cell r="C37" t="str">
            <v>S5</v>
          </cell>
          <cell r="D37" t="str">
            <v>P</v>
          </cell>
          <cell r="E37" t="str">
            <v>E12</v>
          </cell>
          <cell r="F37">
            <v>1</v>
          </cell>
        </row>
        <row r="38">
          <cell r="C38" t="str">
            <v>S5</v>
          </cell>
          <cell r="D38" t="str">
            <v>P</v>
          </cell>
          <cell r="E38" t="str">
            <v>E35</v>
          </cell>
          <cell r="F38">
            <v>1</v>
          </cell>
        </row>
        <row r="39">
          <cell r="C39" t="str">
            <v>S5</v>
          </cell>
          <cell r="D39" t="str">
            <v>P</v>
          </cell>
          <cell r="E39" t="str">
            <v>E16</v>
          </cell>
          <cell r="F39">
            <v>1</v>
          </cell>
        </row>
        <row r="40">
          <cell r="C40" t="str">
            <v>S5</v>
          </cell>
          <cell r="D40" t="str">
            <v>P</v>
          </cell>
          <cell r="E40" t="str">
            <v>E07</v>
          </cell>
          <cell r="F40">
            <v>1</v>
          </cell>
        </row>
        <row r="41">
          <cell r="C41" t="str">
            <v>S5</v>
          </cell>
          <cell r="D41" t="str">
            <v>P</v>
          </cell>
          <cell r="E41" t="str">
            <v>E11</v>
          </cell>
          <cell r="F41">
            <v>1</v>
          </cell>
        </row>
        <row r="42">
          <cell r="C42" t="str">
            <v>S5</v>
          </cell>
          <cell r="D42" t="str">
            <v>P</v>
          </cell>
          <cell r="E42" t="str">
            <v>E12</v>
          </cell>
          <cell r="F42">
            <v>1</v>
          </cell>
        </row>
        <row r="43">
          <cell r="C43" t="str">
            <v>S5</v>
          </cell>
          <cell r="D43" t="str">
            <v>P</v>
          </cell>
          <cell r="E43" t="str">
            <v>E35</v>
          </cell>
          <cell r="F43">
            <v>1</v>
          </cell>
        </row>
        <row r="44">
          <cell r="C44" t="str">
            <v>S5</v>
          </cell>
          <cell r="D44" t="str">
            <v>P</v>
          </cell>
          <cell r="E44" t="str">
            <v>E16</v>
          </cell>
          <cell r="F44">
            <v>1</v>
          </cell>
        </row>
        <row r="45">
          <cell r="C45" t="str">
            <v>S5</v>
          </cell>
          <cell r="D45" t="str">
            <v>P</v>
          </cell>
          <cell r="E45" t="str">
            <v>E07</v>
          </cell>
          <cell r="F45">
            <v>1</v>
          </cell>
        </row>
        <row r="54">
          <cell r="C54" t="str">
            <v>E1</v>
          </cell>
          <cell r="D54" t="str">
            <v>A</v>
          </cell>
          <cell r="E54" t="str">
            <v>E08</v>
          </cell>
          <cell r="F54">
            <v>2.96</v>
          </cell>
        </row>
        <row r="55">
          <cell r="C55" t="str">
            <v>E1</v>
          </cell>
          <cell r="D55" t="str">
            <v>A</v>
          </cell>
          <cell r="E55" t="str">
            <v>E16</v>
          </cell>
          <cell r="F55">
            <v>14.809999999999999</v>
          </cell>
        </row>
        <row r="56">
          <cell r="C56" t="str">
            <v>E1</v>
          </cell>
          <cell r="D56" t="str">
            <v>C</v>
          </cell>
          <cell r="E56" t="str">
            <v>E08</v>
          </cell>
          <cell r="F56">
            <v>5.9</v>
          </cell>
        </row>
        <row r="57">
          <cell r="C57" t="str">
            <v>E1</v>
          </cell>
          <cell r="D57" t="str">
            <v>C</v>
          </cell>
          <cell r="E57" t="str">
            <v>E16</v>
          </cell>
          <cell r="F57">
            <v>29.5</v>
          </cell>
        </row>
        <row r="58">
          <cell r="C58" t="str">
            <v>E1</v>
          </cell>
          <cell r="D58" t="str">
            <v>D</v>
          </cell>
          <cell r="E58" t="str">
            <v>E08</v>
          </cell>
          <cell r="F58">
            <v>1.07</v>
          </cell>
        </row>
        <row r="59">
          <cell r="C59" t="str">
            <v>E1</v>
          </cell>
          <cell r="D59" t="str">
            <v>D</v>
          </cell>
          <cell r="E59" t="str">
            <v>E16</v>
          </cell>
          <cell r="F59">
            <v>5.3599999999999994</v>
          </cell>
        </row>
        <row r="60">
          <cell r="C60" t="str">
            <v>E1</v>
          </cell>
          <cell r="D60" t="str">
            <v>E</v>
          </cell>
          <cell r="E60" t="str">
            <v>E08</v>
          </cell>
          <cell r="F60">
            <v>1.4100000000000004</v>
          </cell>
        </row>
        <row r="61">
          <cell r="C61" t="str">
            <v>E1</v>
          </cell>
          <cell r="D61" t="str">
            <v>E</v>
          </cell>
          <cell r="E61" t="str">
            <v>E16</v>
          </cell>
          <cell r="F61">
            <v>7.0699999999999985</v>
          </cell>
        </row>
        <row r="62">
          <cell r="C62" t="str">
            <v>E1</v>
          </cell>
          <cell r="D62" t="str">
            <v>F</v>
          </cell>
          <cell r="E62" t="str">
            <v>E08</v>
          </cell>
          <cell r="F62">
            <v>3.4099999999999993</v>
          </cell>
        </row>
        <row r="63">
          <cell r="C63" t="str">
            <v>E1</v>
          </cell>
          <cell r="D63" t="str">
            <v>F</v>
          </cell>
          <cell r="E63" t="str">
            <v>E16</v>
          </cell>
          <cell r="F63">
            <v>17.080000000000002</v>
          </cell>
        </row>
        <row r="64">
          <cell r="C64" t="str">
            <v>E1</v>
          </cell>
          <cell r="D64" t="str">
            <v>N</v>
          </cell>
          <cell r="E64" t="str">
            <v>E08</v>
          </cell>
          <cell r="F64">
            <v>0.01</v>
          </cell>
        </row>
        <row r="65">
          <cell r="C65" t="str">
            <v>E1</v>
          </cell>
          <cell r="D65" t="str">
            <v>N</v>
          </cell>
          <cell r="E65" t="str">
            <v>E16</v>
          </cell>
          <cell r="F65">
            <v>7.0000000000000007E-2</v>
          </cell>
        </row>
        <row r="66">
          <cell r="C66" t="str">
            <v>E1</v>
          </cell>
          <cell r="D66" t="str">
            <v>Q</v>
          </cell>
          <cell r="E66" t="str">
            <v>E08</v>
          </cell>
          <cell r="F66">
            <v>0.11</v>
          </cell>
        </row>
        <row r="67">
          <cell r="C67" t="str">
            <v>E1</v>
          </cell>
          <cell r="D67" t="str">
            <v>Q</v>
          </cell>
          <cell r="E67" t="str">
            <v>E16</v>
          </cell>
          <cell r="F67">
            <v>0.57000000000000006</v>
          </cell>
        </row>
        <row r="69">
          <cell r="C69" t="str">
            <v>E2</v>
          </cell>
          <cell r="D69" t="str">
            <v>A</v>
          </cell>
          <cell r="E69" t="str">
            <v>E12</v>
          </cell>
          <cell r="F69">
            <v>0.10700000000000001</v>
          </cell>
        </row>
        <row r="70">
          <cell r="C70" t="str">
            <v>E2</v>
          </cell>
          <cell r="D70" t="str">
            <v>A</v>
          </cell>
          <cell r="E70" t="str">
            <v>E36</v>
          </cell>
          <cell r="F70">
            <v>0.21300000000000002</v>
          </cell>
        </row>
        <row r="71">
          <cell r="C71" t="str">
            <v>E2</v>
          </cell>
          <cell r="D71" t="str">
            <v>A</v>
          </cell>
          <cell r="E71" t="str">
            <v>E11</v>
          </cell>
          <cell r="F71">
            <v>0.10700000000000001</v>
          </cell>
        </row>
        <row r="72">
          <cell r="C72" t="str">
            <v>E2</v>
          </cell>
          <cell r="D72" t="str">
            <v>C</v>
          </cell>
          <cell r="E72" t="str">
            <v>E12</v>
          </cell>
          <cell r="F72">
            <v>0.48199999999999998</v>
          </cell>
        </row>
        <row r="73">
          <cell r="C73" t="str">
            <v>E2</v>
          </cell>
          <cell r="D73" t="str">
            <v>C</v>
          </cell>
          <cell r="E73" t="str">
            <v>E36</v>
          </cell>
          <cell r="F73">
            <v>0.96499999999999997</v>
          </cell>
        </row>
        <row r="74">
          <cell r="C74" t="str">
            <v>E2</v>
          </cell>
          <cell r="D74" t="str">
            <v>C</v>
          </cell>
          <cell r="E74" t="str">
            <v>E11</v>
          </cell>
          <cell r="F74">
            <v>0.48199999999999998</v>
          </cell>
        </row>
        <row r="75">
          <cell r="C75" t="str">
            <v>E2</v>
          </cell>
          <cell r="D75" t="str">
            <v>D</v>
          </cell>
          <cell r="E75" t="str">
            <v>E12</v>
          </cell>
          <cell r="F75">
            <v>0.158</v>
          </cell>
        </row>
        <row r="76">
          <cell r="C76" t="str">
            <v>E2</v>
          </cell>
          <cell r="D76" t="str">
            <v>D</v>
          </cell>
          <cell r="E76" t="str">
            <v>E36</v>
          </cell>
          <cell r="F76">
            <v>0.36099999999999999</v>
          </cell>
        </row>
        <row r="77">
          <cell r="C77" t="str">
            <v>E2</v>
          </cell>
          <cell r="D77" t="str">
            <v>D</v>
          </cell>
          <cell r="E77" t="str">
            <v>E11</v>
          </cell>
          <cell r="F77">
            <v>0.158</v>
          </cell>
        </row>
        <row r="78">
          <cell r="C78" t="str">
            <v>E2</v>
          </cell>
          <cell r="D78" t="str">
            <v>E</v>
          </cell>
          <cell r="E78" t="str">
            <v>E12</v>
          </cell>
          <cell r="F78">
            <v>9.9720000000000013</v>
          </cell>
        </row>
        <row r="79">
          <cell r="C79" t="str">
            <v>E2</v>
          </cell>
          <cell r="D79" t="str">
            <v>E</v>
          </cell>
          <cell r="E79" t="str">
            <v>E36</v>
          </cell>
          <cell r="F79">
            <v>19.863000000000007</v>
          </cell>
        </row>
        <row r="80">
          <cell r="C80" t="str">
            <v>E2</v>
          </cell>
          <cell r="D80" t="str">
            <v>E</v>
          </cell>
          <cell r="E80" t="str">
            <v>E11</v>
          </cell>
          <cell r="F80">
            <v>9.9720000000000013</v>
          </cell>
        </row>
        <row r="81">
          <cell r="C81" t="str">
            <v>E2</v>
          </cell>
          <cell r="D81" t="str">
            <v>N</v>
          </cell>
          <cell r="E81" t="str">
            <v>E12</v>
          </cell>
          <cell r="F81">
            <v>0.03</v>
          </cell>
        </row>
        <row r="82">
          <cell r="C82" t="str">
            <v>E2</v>
          </cell>
          <cell r="D82" t="str">
            <v>N</v>
          </cell>
          <cell r="E82" t="str">
            <v>E36</v>
          </cell>
          <cell r="F82">
            <v>5.8999999999999997E-2</v>
          </cell>
        </row>
        <row r="83">
          <cell r="C83" t="str">
            <v>E2</v>
          </cell>
          <cell r="D83" t="str">
            <v>N</v>
          </cell>
          <cell r="E83" t="str">
            <v>E11</v>
          </cell>
          <cell r="F83">
            <v>0.03</v>
          </cell>
        </row>
        <row r="84">
          <cell r="C84" t="str">
            <v>E2</v>
          </cell>
          <cell r="D84" t="str">
            <v>Q</v>
          </cell>
          <cell r="E84" t="str">
            <v>E12</v>
          </cell>
          <cell r="F84">
            <v>0.223</v>
          </cell>
        </row>
        <row r="85">
          <cell r="C85" t="str">
            <v>E2</v>
          </cell>
          <cell r="D85" t="str">
            <v>Q</v>
          </cell>
          <cell r="E85" t="str">
            <v>E36</v>
          </cell>
          <cell r="F85">
            <v>0.44600000000000001</v>
          </cell>
        </row>
        <row r="86">
          <cell r="C86" t="str">
            <v>E2</v>
          </cell>
          <cell r="D86" t="str">
            <v>Q</v>
          </cell>
          <cell r="E86" t="str">
            <v>E11</v>
          </cell>
          <cell r="F86">
            <v>0.223</v>
          </cell>
        </row>
        <row r="98">
          <cell r="C98" t="str">
            <v>E9</v>
          </cell>
          <cell r="D98" t="str">
            <v>A</v>
          </cell>
          <cell r="E98" t="str">
            <v>E07</v>
          </cell>
          <cell r="F98">
            <v>0.26</v>
          </cell>
        </row>
        <row r="99">
          <cell r="C99" t="str">
            <v>E9</v>
          </cell>
          <cell r="D99" t="str">
            <v>A</v>
          </cell>
          <cell r="E99" t="str">
            <v>E16</v>
          </cell>
          <cell r="F99">
            <v>2.3E-2</v>
          </cell>
        </row>
        <row r="100">
          <cell r="C100" t="str">
            <v>E9</v>
          </cell>
          <cell r="D100" t="str">
            <v>A</v>
          </cell>
          <cell r="E100" t="str">
            <v>E35</v>
          </cell>
          <cell r="F100">
            <v>0.23</v>
          </cell>
        </row>
        <row r="101">
          <cell r="C101" t="str">
            <v>E9</v>
          </cell>
          <cell r="D101" t="str">
            <v>A</v>
          </cell>
          <cell r="E101" t="str">
            <v>E49</v>
          </cell>
          <cell r="F101">
            <v>0.23</v>
          </cell>
        </row>
        <row r="102">
          <cell r="C102" t="str">
            <v>E9</v>
          </cell>
          <cell r="D102" t="str">
            <v>A</v>
          </cell>
          <cell r="E102" t="str">
            <v>E07</v>
          </cell>
          <cell r="F102">
            <v>0.56700000000000006</v>
          </cell>
        </row>
        <row r="103">
          <cell r="C103" t="str">
            <v>E9</v>
          </cell>
          <cell r="D103" t="str">
            <v>A</v>
          </cell>
          <cell r="E103" t="str">
            <v>E16</v>
          </cell>
          <cell r="F103">
            <v>6.7000000000000004E-2</v>
          </cell>
        </row>
        <row r="104">
          <cell r="C104" t="str">
            <v>E9</v>
          </cell>
          <cell r="D104" t="str">
            <v>A</v>
          </cell>
          <cell r="E104" t="str">
            <v>E35</v>
          </cell>
          <cell r="F104">
            <v>0.67</v>
          </cell>
        </row>
        <row r="105">
          <cell r="C105" t="str">
            <v>E9</v>
          </cell>
          <cell r="D105" t="str">
            <v>A</v>
          </cell>
          <cell r="E105" t="str">
            <v>E49</v>
          </cell>
          <cell r="F105">
            <v>0.67</v>
          </cell>
        </row>
        <row r="106">
          <cell r="C106" t="str">
            <v>E9</v>
          </cell>
          <cell r="D106" t="str">
            <v>C</v>
          </cell>
          <cell r="E106" t="str">
            <v>E07</v>
          </cell>
          <cell r="F106">
            <v>0.14700000000000002</v>
          </cell>
        </row>
        <row r="107">
          <cell r="C107" t="str">
            <v>E9</v>
          </cell>
          <cell r="D107" t="str">
            <v>C</v>
          </cell>
          <cell r="E107" t="str">
            <v>E16</v>
          </cell>
          <cell r="F107">
            <v>0.14700000000000002</v>
          </cell>
        </row>
        <row r="108">
          <cell r="C108" t="str">
            <v>E9</v>
          </cell>
          <cell r="D108" t="str">
            <v>C</v>
          </cell>
          <cell r="E108" t="str">
            <v>E35</v>
          </cell>
          <cell r="F108">
            <v>1.47</v>
          </cell>
        </row>
        <row r="109">
          <cell r="C109" t="str">
            <v>E9</v>
          </cell>
          <cell r="D109" t="str">
            <v>C</v>
          </cell>
          <cell r="E109" t="str">
            <v>E49</v>
          </cell>
          <cell r="F109">
            <v>1.47</v>
          </cell>
        </row>
        <row r="110">
          <cell r="C110" t="str">
            <v>E9</v>
          </cell>
          <cell r="D110" t="str">
            <v>C</v>
          </cell>
          <cell r="E110" t="str">
            <v>E07</v>
          </cell>
          <cell r="F110">
            <v>1.84</v>
          </cell>
        </row>
        <row r="111">
          <cell r="C111" t="str">
            <v>E9</v>
          </cell>
          <cell r="D111" t="str">
            <v>C</v>
          </cell>
          <cell r="E111" t="str">
            <v>E16</v>
          </cell>
          <cell r="F111">
            <v>0.30300000000000005</v>
          </cell>
        </row>
        <row r="112">
          <cell r="C112" t="str">
            <v>E9</v>
          </cell>
          <cell r="D112" t="str">
            <v>C</v>
          </cell>
          <cell r="E112" t="str">
            <v>E35</v>
          </cell>
          <cell r="F112">
            <v>3.0300000000000002</v>
          </cell>
        </row>
        <row r="113">
          <cell r="C113" t="str">
            <v>E9</v>
          </cell>
          <cell r="D113" t="str">
            <v>C</v>
          </cell>
          <cell r="E113" t="str">
            <v>E49</v>
          </cell>
          <cell r="F113">
            <v>3.0300000000000002</v>
          </cell>
        </row>
        <row r="114">
          <cell r="C114" t="str">
            <v>E9</v>
          </cell>
          <cell r="D114" t="str">
            <v>D</v>
          </cell>
          <cell r="E114" t="str">
            <v>E07</v>
          </cell>
          <cell r="F114">
            <v>0.96000000000000008</v>
          </cell>
        </row>
        <row r="115">
          <cell r="C115" t="str">
            <v>E9</v>
          </cell>
          <cell r="D115" t="str">
            <v>D</v>
          </cell>
          <cell r="E115" t="str">
            <v>E16</v>
          </cell>
          <cell r="F115">
            <v>0.123</v>
          </cell>
        </row>
        <row r="116">
          <cell r="C116" t="str">
            <v>E9</v>
          </cell>
          <cell r="D116" t="str">
            <v>D</v>
          </cell>
          <cell r="E116" t="str">
            <v>E35</v>
          </cell>
          <cell r="F116">
            <v>1.23</v>
          </cell>
        </row>
        <row r="117">
          <cell r="C117" t="str">
            <v>E9</v>
          </cell>
          <cell r="D117" t="str">
            <v>D</v>
          </cell>
          <cell r="E117" t="str">
            <v>E49</v>
          </cell>
          <cell r="F117">
            <v>1.23</v>
          </cell>
        </row>
        <row r="118">
          <cell r="C118" t="str">
            <v>E9</v>
          </cell>
          <cell r="D118" t="str">
            <v>E</v>
          </cell>
          <cell r="E118" t="str">
            <v>E07</v>
          </cell>
          <cell r="F118">
            <v>0.21299999999999999</v>
          </cell>
        </row>
        <row r="119">
          <cell r="C119" t="str">
            <v>E9</v>
          </cell>
          <cell r="D119" t="str">
            <v>E</v>
          </cell>
          <cell r="E119" t="str">
            <v>E16</v>
          </cell>
          <cell r="F119">
            <v>0.21299999999999999</v>
          </cell>
        </row>
        <row r="120">
          <cell r="C120" t="str">
            <v>E9</v>
          </cell>
          <cell r="D120" t="str">
            <v>E</v>
          </cell>
          <cell r="E120" t="str">
            <v>E35</v>
          </cell>
          <cell r="F120">
            <v>2.13</v>
          </cell>
        </row>
        <row r="121">
          <cell r="C121" t="str">
            <v>E9</v>
          </cell>
          <cell r="D121" t="str">
            <v>E</v>
          </cell>
          <cell r="E121" t="str">
            <v>E49</v>
          </cell>
          <cell r="F121">
            <v>2.13</v>
          </cell>
        </row>
        <row r="122">
          <cell r="C122" t="str">
            <v>E9</v>
          </cell>
          <cell r="D122" t="str">
            <v>E</v>
          </cell>
          <cell r="E122" t="str">
            <v>E07</v>
          </cell>
          <cell r="F122">
            <v>0.193</v>
          </cell>
        </row>
        <row r="123">
          <cell r="C123" t="str">
            <v>E9</v>
          </cell>
          <cell r="D123" t="str">
            <v>E</v>
          </cell>
          <cell r="E123" t="str">
            <v>E16</v>
          </cell>
          <cell r="F123">
            <v>0.193</v>
          </cell>
        </row>
        <row r="124">
          <cell r="C124" t="str">
            <v>E9</v>
          </cell>
          <cell r="D124" t="str">
            <v>E</v>
          </cell>
          <cell r="E124" t="str">
            <v>E35</v>
          </cell>
          <cell r="F124">
            <v>1.9299999999999997</v>
          </cell>
        </row>
        <row r="125">
          <cell r="C125" t="str">
            <v>E9</v>
          </cell>
          <cell r="D125" t="str">
            <v>E</v>
          </cell>
          <cell r="E125" t="str">
            <v>E49</v>
          </cell>
          <cell r="F125">
            <v>1.9299999999999997</v>
          </cell>
        </row>
        <row r="126">
          <cell r="C126" t="str">
            <v>E9</v>
          </cell>
          <cell r="D126" t="str">
            <v>F</v>
          </cell>
          <cell r="E126" t="str">
            <v>E07</v>
          </cell>
          <cell r="F126">
            <v>0.123</v>
          </cell>
        </row>
        <row r="127">
          <cell r="C127" t="str">
            <v>E9</v>
          </cell>
          <cell r="D127" t="str">
            <v>F</v>
          </cell>
          <cell r="E127" t="str">
            <v>E16</v>
          </cell>
          <cell r="F127">
            <v>0.123</v>
          </cell>
        </row>
        <row r="128">
          <cell r="C128" t="str">
            <v>E9</v>
          </cell>
          <cell r="D128" t="str">
            <v>F</v>
          </cell>
          <cell r="E128" t="str">
            <v>E35</v>
          </cell>
          <cell r="F128">
            <v>1.23</v>
          </cell>
        </row>
        <row r="129">
          <cell r="C129" t="str">
            <v>E9</v>
          </cell>
          <cell r="D129" t="str">
            <v>F</v>
          </cell>
          <cell r="E129" t="str">
            <v>E49</v>
          </cell>
          <cell r="F129">
            <v>1.23</v>
          </cell>
        </row>
        <row r="130">
          <cell r="C130" t="str">
            <v>E9</v>
          </cell>
          <cell r="D130" t="str">
            <v>F</v>
          </cell>
          <cell r="E130" t="str">
            <v>E07</v>
          </cell>
          <cell r="F130">
            <v>0.23399999999999999</v>
          </cell>
        </row>
        <row r="131">
          <cell r="C131" t="str">
            <v>E9</v>
          </cell>
          <cell r="D131" t="str">
            <v>F</v>
          </cell>
          <cell r="E131" t="str">
            <v>E16</v>
          </cell>
          <cell r="F131">
            <v>0.23399999999999999</v>
          </cell>
        </row>
        <row r="132">
          <cell r="C132" t="str">
            <v>E9</v>
          </cell>
          <cell r="D132" t="str">
            <v>F</v>
          </cell>
          <cell r="E132" t="str">
            <v>E35</v>
          </cell>
          <cell r="F132">
            <v>2.34</v>
          </cell>
        </row>
        <row r="133">
          <cell r="C133" t="str">
            <v>E9</v>
          </cell>
          <cell r="D133" t="str">
            <v>F</v>
          </cell>
          <cell r="E133" t="str">
            <v>E49</v>
          </cell>
          <cell r="F133">
            <v>2.34</v>
          </cell>
        </row>
        <row r="134">
          <cell r="C134" t="str">
            <v>E9</v>
          </cell>
          <cell r="D134" t="str">
            <v>Q</v>
          </cell>
          <cell r="E134" t="str">
            <v>E07</v>
          </cell>
          <cell r="F134">
            <v>3.3000000000000002E-2</v>
          </cell>
        </row>
        <row r="135">
          <cell r="C135" t="str">
            <v>E9</v>
          </cell>
          <cell r="D135" t="str">
            <v>Q</v>
          </cell>
          <cell r="E135" t="str">
            <v>E16</v>
          </cell>
          <cell r="F135">
            <v>3.3000000000000002E-2</v>
          </cell>
        </row>
        <row r="136">
          <cell r="C136" t="str">
            <v>E9</v>
          </cell>
          <cell r="D136" t="str">
            <v>Q</v>
          </cell>
          <cell r="E136" t="str">
            <v>E35</v>
          </cell>
          <cell r="F136">
            <v>0.33</v>
          </cell>
        </row>
        <row r="137">
          <cell r="C137" t="str">
            <v>E9</v>
          </cell>
          <cell r="D137" t="str">
            <v>Q</v>
          </cell>
          <cell r="E137" t="str">
            <v>E49</v>
          </cell>
          <cell r="F137">
            <v>0.33</v>
          </cell>
        </row>
        <row r="138">
          <cell r="C138" t="str">
            <v>E9</v>
          </cell>
          <cell r="D138" t="str">
            <v>N</v>
          </cell>
          <cell r="E138" t="str">
            <v>E07</v>
          </cell>
          <cell r="F138">
            <v>0.01</v>
          </cell>
        </row>
        <row r="139">
          <cell r="C139" t="str">
            <v>E9</v>
          </cell>
          <cell r="D139" t="str">
            <v>N</v>
          </cell>
          <cell r="E139" t="str">
            <v>E16</v>
          </cell>
          <cell r="F139">
            <v>0.01</v>
          </cell>
        </row>
        <row r="140">
          <cell r="C140" t="str">
            <v>E9</v>
          </cell>
          <cell r="D140" t="str">
            <v>N</v>
          </cell>
          <cell r="E140" t="str">
            <v>E35</v>
          </cell>
          <cell r="F140">
            <v>0.1</v>
          </cell>
        </row>
        <row r="141">
          <cell r="C141" t="str">
            <v>E9</v>
          </cell>
          <cell r="D141" t="str">
            <v>N</v>
          </cell>
          <cell r="E141" t="str">
            <v>E49</v>
          </cell>
          <cell r="F141">
            <v>0.1</v>
          </cell>
        </row>
        <row r="144">
          <cell r="C144" t="str">
            <v>BF1</v>
          </cell>
          <cell r="D144" t="str">
            <v>K</v>
          </cell>
          <cell r="E144" t="str">
            <v>E07</v>
          </cell>
          <cell r="F144">
            <v>1.5</v>
          </cell>
        </row>
        <row r="145">
          <cell r="C145" t="str">
            <v>BF1</v>
          </cell>
          <cell r="D145" t="str">
            <v>K</v>
          </cell>
          <cell r="E145" t="str">
            <v>E20</v>
          </cell>
          <cell r="F145">
            <v>6</v>
          </cell>
        </row>
        <row r="147">
          <cell r="C147" t="str">
            <v>BF2</v>
          </cell>
          <cell r="D147" t="str">
            <v>B</v>
          </cell>
          <cell r="E147" t="str">
            <v>E16</v>
          </cell>
          <cell r="F147">
            <v>4.1999999999999993</v>
          </cell>
        </row>
        <row r="148">
          <cell r="C148" t="str">
            <v>BF2</v>
          </cell>
          <cell r="D148" t="str">
            <v>B</v>
          </cell>
          <cell r="E148" t="str">
            <v>E19</v>
          </cell>
          <cell r="F148">
            <v>8.3999999999999986</v>
          </cell>
        </row>
        <row r="149">
          <cell r="C149" t="str">
            <v>BF2</v>
          </cell>
          <cell r="D149" t="str">
            <v>B</v>
          </cell>
          <cell r="E149" t="str">
            <v>E21</v>
          </cell>
          <cell r="F149">
            <v>0.42</v>
          </cell>
        </row>
        <row r="150">
          <cell r="C150" t="str">
            <v>BF2</v>
          </cell>
          <cell r="D150" t="str">
            <v>B</v>
          </cell>
          <cell r="E150" t="str">
            <v>E35</v>
          </cell>
          <cell r="F150">
            <v>8.3999999999999986</v>
          </cell>
        </row>
        <row r="151">
          <cell r="C151" t="str">
            <v>BF2</v>
          </cell>
          <cell r="D151" t="str">
            <v>B</v>
          </cell>
          <cell r="E151" t="str">
            <v>E36</v>
          </cell>
          <cell r="F151">
            <v>0.42</v>
          </cell>
        </row>
        <row r="152">
          <cell r="C152" t="str">
            <v>BF2</v>
          </cell>
          <cell r="D152" t="str">
            <v>B</v>
          </cell>
          <cell r="E152" t="str">
            <v>E37</v>
          </cell>
          <cell r="F152">
            <v>1.75</v>
          </cell>
        </row>
        <row r="153">
          <cell r="C153" t="str">
            <v>BF2</v>
          </cell>
          <cell r="D153" t="str">
            <v>B</v>
          </cell>
          <cell r="E153" t="str">
            <v>E44</v>
          </cell>
          <cell r="F153">
            <v>8.3999999999999986</v>
          </cell>
        </row>
        <row r="154">
          <cell r="C154" t="str">
            <v>BF2</v>
          </cell>
          <cell r="D154" t="str">
            <v>B</v>
          </cell>
          <cell r="E154" t="str">
            <v>E46</v>
          </cell>
          <cell r="F154">
            <v>8.3999999999999986</v>
          </cell>
        </row>
        <row r="155">
          <cell r="C155" t="str">
            <v>BF2</v>
          </cell>
          <cell r="D155" t="str">
            <v>B</v>
          </cell>
          <cell r="E155" t="str">
            <v>E29</v>
          </cell>
          <cell r="F155">
            <v>1.0499999999999998</v>
          </cell>
        </row>
        <row r="156">
          <cell r="C156" t="str">
            <v>BF2</v>
          </cell>
          <cell r="D156" t="str">
            <v>B</v>
          </cell>
          <cell r="E156" t="str">
            <v>E19</v>
          </cell>
          <cell r="F156">
            <v>16.799999999999997</v>
          </cell>
        </row>
        <row r="157">
          <cell r="C157" t="str">
            <v>BF2</v>
          </cell>
          <cell r="D157" t="str">
            <v>B</v>
          </cell>
          <cell r="E157" t="str">
            <v>E49</v>
          </cell>
          <cell r="F157">
            <v>3.5</v>
          </cell>
        </row>
        <row r="158">
          <cell r="C158" t="str">
            <v>BF2</v>
          </cell>
          <cell r="D158" t="str">
            <v>D</v>
          </cell>
          <cell r="E158" t="str">
            <v>E16</v>
          </cell>
          <cell r="F158">
            <v>1.94</v>
          </cell>
        </row>
        <row r="159">
          <cell r="C159" t="str">
            <v>BF2</v>
          </cell>
          <cell r="D159" t="str">
            <v>D</v>
          </cell>
          <cell r="E159" t="str">
            <v>E19</v>
          </cell>
          <cell r="F159">
            <v>9.6</v>
          </cell>
        </row>
        <row r="160">
          <cell r="C160" t="str">
            <v>BF2</v>
          </cell>
          <cell r="D160" t="str">
            <v>D</v>
          </cell>
          <cell r="E160" t="str">
            <v>E21</v>
          </cell>
          <cell r="F160">
            <v>0.48</v>
          </cell>
        </row>
        <row r="161">
          <cell r="C161" t="str">
            <v>BF2</v>
          </cell>
          <cell r="D161" t="str">
            <v>D</v>
          </cell>
          <cell r="E161" t="str">
            <v>E35</v>
          </cell>
          <cell r="F161">
            <v>9.6</v>
          </cell>
        </row>
        <row r="162">
          <cell r="C162" t="str">
            <v>BF2</v>
          </cell>
          <cell r="D162" t="str">
            <v>D</v>
          </cell>
          <cell r="E162" t="str">
            <v>E36</v>
          </cell>
          <cell r="F162">
            <v>0.48</v>
          </cell>
        </row>
        <row r="163">
          <cell r="C163" t="str">
            <v>BF2</v>
          </cell>
          <cell r="D163" t="str">
            <v>D</v>
          </cell>
          <cell r="E163" t="str">
            <v>E37</v>
          </cell>
          <cell r="F163">
            <v>2</v>
          </cell>
        </row>
        <row r="164">
          <cell r="C164" t="str">
            <v>BF2</v>
          </cell>
          <cell r="D164" t="str">
            <v>D</v>
          </cell>
          <cell r="E164" t="str">
            <v>E44</v>
          </cell>
          <cell r="F164">
            <v>9.6</v>
          </cell>
        </row>
        <row r="165">
          <cell r="C165" t="str">
            <v>BF2</v>
          </cell>
          <cell r="D165" t="str">
            <v>D</v>
          </cell>
          <cell r="E165" t="str">
            <v>E46</v>
          </cell>
          <cell r="F165">
            <v>9.6</v>
          </cell>
        </row>
        <row r="166">
          <cell r="C166" t="str">
            <v>BF2</v>
          </cell>
          <cell r="D166" t="str">
            <v>D</v>
          </cell>
          <cell r="E166" t="str">
            <v>E29</v>
          </cell>
          <cell r="F166">
            <v>1.2</v>
          </cell>
        </row>
        <row r="167">
          <cell r="C167" t="str">
            <v>BF2</v>
          </cell>
          <cell r="D167" t="str">
            <v>D</v>
          </cell>
          <cell r="E167" t="str">
            <v>E19</v>
          </cell>
          <cell r="F167">
            <v>19</v>
          </cell>
        </row>
        <row r="168">
          <cell r="C168" t="str">
            <v>BF2</v>
          </cell>
          <cell r="D168" t="str">
            <v>D</v>
          </cell>
          <cell r="E168" t="str">
            <v>E49</v>
          </cell>
          <cell r="F168">
            <v>4</v>
          </cell>
        </row>
        <row r="169">
          <cell r="C169" t="str">
            <v>BF2</v>
          </cell>
          <cell r="D169" t="str">
            <v>H</v>
          </cell>
          <cell r="E169" t="str">
            <v>E16</v>
          </cell>
          <cell r="F169">
            <v>0.64</v>
          </cell>
        </row>
        <row r="170">
          <cell r="C170" t="str">
            <v>BF2</v>
          </cell>
          <cell r="D170" t="str">
            <v>H</v>
          </cell>
          <cell r="E170" t="str">
            <v>E19</v>
          </cell>
          <cell r="F170">
            <v>3.1999999999999997</v>
          </cell>
        </row>
        <row r="171">
          <cell r="C171" t="str">
            <v>BF2</v>
          </cell>
          <cell r="D171" t="str">
            <v>H</v>
          </cell>
          <cell r="E171" t="str">
            <v>E21</v>
          </cell>
          <cell r="F171">
            <v>0.16</v>
          </cell>
        </row>
        <row r="172">
          <cell r="C172" t="str">
            <v>BF2</v>
          </cell>
          <cell r="D172" t="str">
            <v>H</v>
          </cell>
          <cell r="E172" t="str">
            <v>E35</v>
          </cell>
          <cell r="F172">
            <v>3.1999999999999997</v>
          </cell>
        </row>
        <row r="173">
          <cell r="C173" t="str">
            <v>BF2</v>
          </cell>
          <cell r="D173" t="str">
            <v>H</v>
          </cell>
          <cell r="E173" t="str">
            <v>E36</v>
          </cell>
          <cell r="F173">
            <v>0.16</v>
          </cell>
        </row>
        <row r="174">
          <cell r="C174" t="str">
            <v>BF2</v>
          </cell>
          <cell r="D174" t="str">
            <v>H</v>
          </cell>
          <cell r="E174" t="str">
            <v>E37</v>
          </cell>
          <cell r="F174">
            <v>0.69000000000000006</v>
          </cell>
        </row>
        <row r="175">
          <cell r="C175" t="str">
            <v>BF2</v>
          </cell>
          <cell r="D175" t="str">
            <v>H</v>
          </cell>
          <cell r="E175" t="str">
            <v>E44</v>
          </cell>
          <cell r="F175">
            <v>3.1999999999999997</v>
          </cell>
        </row>
        <row r="176">
          <cell r="C176" t="str">
            <v>BF2</v>
          </cell>
          <cell r="D176" t="str">
            <v>H</v>
          </cell>
          <cell r="E176" t="str">
            <v>E46</v>
          </cell>
          <cell r="F176">
            <v>3.1999999999999997</v>
          </cell>
        </row>
        <row r="177">
          <cell r="C177" t="str">
            <v>BF2</v>
          </cell>
          <cell r="D177" t="str">
            <v>H</v>
          </cell>
          <cell r="E177" t="str">
            <v>E29</v>
          </cell>
          <cell r="F177">
            <v>0.39999999999999997</v>
          </cell>
        </row>
        <row r="178">
          <cell r="C178" t="str">
            <v>BF2</v>
          </cell>
          <cell r="D178" t="str">
            <v>H</v>
          </cell>
          <cell r="E178" t="str">
            <v>E07</v>
          </cell>
          <cell r="F178">
            <v>1.04</v>
          </cell>
        </row>
        <row r="179">
          <cell r="C179" t="str">
            <v>BF2</v>
          </cell>
          <cell r="D179" t="str">
            <v>H</v>
          </cell>
          <cell r="E179" t="str">
            <v>E49</v>
          </cell>
          <cell r="F179">
            <v>4</v>
          </cell>
        </row>
        <row r="180">
          <cell r="C180" t="str">
            <v>BF2</v>
          </cell>
          <cell r="D180" t="str">
            <v>H</v>
          </cell>
          <cell r="E180" t="str">
            <v>E16</v>
          </cell>
          <cell r="F180">
            <v>0.75</v>
          </cell>
        </row>
        <row r="181">
          <cell r="C181" t="str">
            <v>BF2</v>
          </cell>
          <cell r="D181" t="str">
            <v>H</v>
          </cell>
          <cell r="E181" t="str">
            <v>E19</v>
          </cell>
          <cell r="F181">
            <v>3.5999999999999996</v>
          </cell>
        </row>
        <row r="182">
          <cell r="C182" t="str">
            <v>BF2</v>
          </cell>
          <cell r="D182" t="str">
            <v>H</v>
          </cell>
          <cell r="E182" t="str">
            <v>E21</v>
          </cell>
          <cell r="F182">
            <v>0.30000000000000004</v>
          </cell>
        </row>
        <row r="183">
          <cell r="C183" t="str">
            <v>BF2</v>
          </cell>
          <cell r="D183" t="str">
            <v>H</v>
          </cell>
          <cell r="E183" t="str">
            <v>E35</v>
          </cell>
          <cell r="F183">
            <v>3.5999999999999996</v>
          </cell>
        </row>
        <row r="184">
          <cell r="C184" t="str">
            <v>BF2</v>
          </cell>
          <cell r="D184" t="str">
            <v>H</v>
          </cell>
          <cell r="E184" t="str">
            <v>E36</v>
          </cell>
          <cell r="F184">
            <v>0.18</v>
          </cell>
        </row>
        <row r="185">
          <cell r="C185" t="str">
            <v>BF2</v>
          </cell>
          <cell r="D185" t="str">
            <v>H</v>
          </cell>
          <cell r="E185" t="str">
            <v>E37</v>
          </cell>
          <cell r="F185">
            <v>0.75</v>
          </cell>
        </row>
        <row r="186">
          <cell r="C186" t="str">
            <v>BF2</v>
          </cell>
          <cell r="D186" t="str">
            <v>H</v>
          </cell>
          <cell r="E186" t="str">
            <v>E44</v>
          </cell>
          <cell r="F186">
            <v>3.5999999999999996</v>
          </cell>
        </row>
        <row r="187">
          <cell r="C187" t="str">
            <v>BF2</v>
          </cell>
          <cell r="D187" t="str">
            <v>H</v>
          </cell>
          <cell r="E187" t="str">
            <v>E46</v>
          </cell>
          <cell r="F187">
            <v>3.5999999999999996</v>
          </cell>
        </row>
        <row r="188">
          <cell r="C188" t="str">
            <v>BF2</v>
          </cell>
          <cell r="D188" t="str">
            <v>H</v>
          </cell>
          <cell r="E188" t="str">
            <v>E29</v>
          </cell>
          <cell r="F188">
            <v>0.44999999999999996</v>
          </cell>
        </row>
        <row r="189">
          <cell r="C189" t="str">
            <v>BF2</v>
          </cell>
          <cell r="D189" t="str">
            <v>H</v>
          </cell>
          <cell r="E189" t="str">
            <v>E07</v>
          </cell>
          <cell r="F189">
            <v>1.1499999999999999</v>
          </cell>
        </row>
        <row r="190">
          <cell r="C190" t="str">
            <v>BF2</v>
          </cell>
          <cell r="D190" t="str">
            <v>H</v>
          </cell>
          <cell r="E190" t="str">
            <v>E49</v>
          </cell>
          <cell r="F190">
            <v>1.5</v>
          </cell>
        </row>
        <row r="191">
          <cell r="C191" t="str">
            <v>BF2</v>
          </cell>
          <cell r="D191" t="str">
            <v>J</v>
          </cell>
          <cell r="E191" t="str">
            <v>E16</v>
          </cell>
          <cell r="F191">
            <v>1.25</v>
          </cell>
        </row>
        <row r="192">
          <cell r="C192" t="str">
            <v>BF2</v>
          </cell>
          <cell r="D192" t="str">
            <v>J</v>
          </cell>
          <cell r="E192" t="str">
            <v>E19</v>
          </cell>
          <cell r="F192">
            <v>5.76</v>
          </cell>
        </row>
        <row r="193">
          <cell r="C193" t="str">
            <v>BF2</v>
          </cell>
          <cell r="D193" t="str">
            <v>J</v>
          </cell>
          <cell r="E193" t="str">
            <v>E21</v>
          </cell>
          <cell r="F193">
            <v>0.32</v>
          </cell>
        </row>
        <row r="194">
          <cell r="C194" t="str">
            <v>BF2</v>
          </cell>
          <cell r="D194" t="str">
            <v>J</v>
          </cell>
          <cell r="E194" t="str">
            <v>E35</v>
          </cell>
          <cell r="F194">
            <v>5.9899999999999993</v>
          </cell>
        </row>
        <row r="195">
          <cell r="C195" t="str">
            <v>BF2</v>
          </cell>
          <cell r="D195" t="str">
            <v>J</v>
          </cell>
          <cell r="E195" t="str">
            <v>E36</v>
          </cell>
          <cell r="F195">
            <v>0.30000000000000004</v>
          </cell>
        </row>
        <row r="196">
          <cell r="C196" t="str">
            <v>BF2</v>
          </cell>
          <cell r="D196" t="str">
            <v>J</v>
          </cell>
          <cell r="E196" t="str">
            <v>E37</v>
          </cell>
          <cell r="F196">
            <v>1.3900000000000001</v>
          </cell>
        </row>
        <row r="197">
          <cell r="C197" t="str">
            <v>BF2</v>
          </cell>
          <cell r="D197" t="str">
            <v>J</v>
          </cell>
          <cell r="E197" t="str">
            <v>E44</v>
          </cell>
          <cell r="F197">
            <v>6.3699999999999992</v>
          </cell>
        </row>
        <row r="198">
          <cell r="C198" t="str">
            <v>BF2</v>
          </cell>
          <cell r="D198" t="str">
            <v>J</v>
          </cell>
          <cell r="E198" t="str">
            <v>E46</v>
          </cell>
          <cell r="F198">
            <v>5.67</v>
          </cell>
        </row>
        <row r="199">
          <cell r="C199" t="str">
            <v>BF2</v>
          </cell>
          <cell r="D199" t="str">
            <v>J</v>
          </cell>
          <cell r="E199" t="str">
            <v>E29</v>
          </cell>
          <cell r="F199">
            <v>1.1499999999999999</v>
          </cell>
        </row>
        <row r="200">
          <cell r="C200" t="str">
            <v>BF2</v>
          </cell>
          <cell r="D200" t="str">
            <v>J</v>
          </cell>
          <cell r="E200" t="str">
            <v>E07</v>
          </cell>
          <cell r="F200">
            <v>2.0499999999999998</v>
          </cell>
        </row>
        <row r="201">
          <cell r="C201" t="str">
            <v>BF2</v>
          </cell>
          <cell r="D201" t="str">
            <v>J</v>
          </cell>
          <cell r="E201" t="str">
            <v>E49</v>
          </cell>
          <cell r="F201">
            <v>2.67</v>
          </cell>
        </row>
        <row r="202">
          <cell r="C202" t="str">
            <v>BF2</v>
          </cell>
          <cell r="D202" t="str">
            <v>L</v>
          </cell>
          <cell r="E202" t="str">
            <v>E16</v>
          </cell>
          <cell r="F202">
            <v>0.75</v>
          </cell>
        </row>
        <row r="203">
          <cell r="C203" t="str">
            <v>BF2</v>
          </cell>
          <cell r="D203" t="str">
            <v>L</v>
          </cell>
          <cell r="E203" t="str">
            <v>E19</v>
          </cell>
          <cell r="F203">
            <v>3.5999999999999996</v>
          </cell>
        </row>
        <row r="204">
          <cell r="C204" t="str">
            <v>BF2</v>
          </cell>
          <cell r="D204" t="str">
            <v>L</v>
          </cell>
          <cell r="E204" t="str">
            <v>E21</v>
          </cell>
          <cell r="F204">
            <v>0.18</v>
          </cell>
        </row>
        <row r="205">
          <cell r="C205" t="str">
            <v>BF2</v>
          </cell>
          <cell r="D205" t="str">
            <v>L</v>
          </cell>
          <cell r="E205" t="str">
            <v>E35</v>
          </cell>
          <cell r="F205">
            <v>2.4000000000000004</v>
          </cell>
        </row>
        <row r="206">
          <cell r="C206" t="str">
            <v>BF2</v>
          </cell>
          <cell r="D206" t="str">
            <v>L</v>
          </cell>
          <cell r="E206" t="str">
            <v>E36</v>
          </cell>
          <cell r="F206">
            <v>0.18</v>
          </cell>
        </row>
        <row r="207">
          <cell r="C207" t="str">
            <v>BF2</v>
          </cell>
          <cell r="D207" t="str">
            <v>L</v>
          </cell>
          <cell r="E207" t="str">
            <v>E37</v>
          </cell>
          <cell r="F207">
            <v>0.75</v>
          </cell>
        </row>
        <row r="208">
          <cell r="C208" t="str">
            <v>BF2</v>
          </cell>
          <cell r="D208" t="str">
            <v>L</v>
          </cell>
          <cell r="E208" t="str">
            <v>E44</v>
          </cell>
          <cell r="F208">
            <v>3.5999999999999996</v>
          </cell>
        </row>
        <row r="209">
          <cell r="C209" t="str">
            <v>BF2</v>
          </cell>
          <cell r="D209" t="str">
            <v>L</v>
          </cell>
          <cell r="E209" t="str">
            <v>E46</v>
          </cell>
          <cell r="F209">
            <v>3.5999999999999996</v>
          </cell>
        </row>
        <row r="210">
          <cell r="C210" t="str">
            <v>BF2</v>
          </cell>
          <cell r="D210" t="str">
            <v>L</v>
          </cell>
          <cell r="E210" t="str">
            <v>E29</v>
          </cell>
          <cell r="F210">
            <v>0.44999999999999996</v>
          </cell>
        </row>
        <row r="211">
          <cell r="C211" t="str">
            <v>BF2</v>
          </cell>
          <cell r="D211" t="str">
            <v>L</v>
          </cell>
          <cell r="E211" t="str">
            <v>E07</v>
          </cell>
          <cell r="F211">
            <v>1.1499999999999999</v>
          </cell>
        </row>
        <row r="212">
          <cell r="C212" t="str">
            <v>BF2</v>
          </cell>
          <cell r="D212" t="str">
            <v>L</v>
          </cell>
          <cell r="E212" t="str">
            <v>E49</v>
          </cell>
          <cell r="F212">
            <v>1.5</v>
          </cell>
        </row>
        <row r="213">
          <cell r="C213" t="str">
            <v>BF2</v>
          </cell>
          <cell r="D213" t="str">
            <v>Q</v>
          </cell>
          <cell r="E213" t="str">
            <v>E16</v>
          </cell>
          <cell r="F213">
            <v>0.92999999999999994</v>
          </cell>
        </row>
        <row r="214">
          <cell r="C214" t="str">
            <v>BF2</v>
          </cell>
          <cell r="D214" t="str">
            <v>Q</v>
          </cell>
          <cell r="E214" t="str">
            <v>E19</v>
          </cell>
          <cell r="F214">
            <v>4.8</v>
          </cell>
        </row>
        <row r="215">
          <cell r="C215" t="str">
            <v>BF2</v>
          </cell>
          <cell r="D215" t="str">
            <v>Q</v>
          </cell>
          <cell r="E215" t="str">
            <v>E21</v>
          </cell>
          <cell r="F215">
            <v>0.24</v>
          </cell>
        </row>
        <row r="216">
          <cell r="C216" t="str">
            <v>BF2</v>
          </cell>
          <cell r="D216" t="str">
            <v>Q</v>
          </cell>
          <cell r="E216" t="str">
            <v>E35</v>
          </cell>
          <cell r="F216">
            <v>4.8</v>
          </cell>
        </row>
        <row r="217">
          <cell r="C217" t="str">
            <v>BF2</v>
          </cell>
          <cell r="D217" t="str">
            <v>Q</v>
          </cell>
          <cell r="E217" t="str">
            <v>E36</v>
          </cell>
          <cell r="F217">
            <v>0.24</v>
          </cell>
        </row>
        <row r="218">
          <cell r="C218" t="str">
            <v>BF2</v>
          </cell>
          <cell r="D218" t="str">
            <v>Q</v>
          </cell>
          <cell r="E218" t="str">
            <v>E37</v>
          </cell>
          <cell r="F218">
            <v>1</v>
          </cell>
        </row>
        <row r="219">
          <cell r="C219" t="str">
            <v>BF2</v>
          </cell>
          <cell r="D219" t="str">
            <v>Q</v>
          </cell>
          <cell r="E219" t="str">
            <v>E44</v>
          </cell>
          <cell r="F219">
            <v>4.8</v>
          </cell>
        </row>
        <row r="220">
          <cell r="C220" t="str">
            <v>BF2</v>
          </cell>
          <cell r="D220" t="str">
            <v>Q</v>
          </cell>
          <cell r="E220" t="str">
            <v>E46</v>
          </cell>
          <cell r="F220">
            <v>4.8</v>
          </cell>
        </row>
        <row r="221">
          <cell r="C221" t="str">
            <v>BF2</v>
          </cell>
          <cell r="D221" t="str">
            <v>Q</v>
          </cell>
          <cell r="E221" t="str">
            <v>E29</v>
          </cell>
          <cell r="F221">
            <v>0.6</v>
          </cell>
        </row>
        <row r="222">
          <cell r="C222" t="str">
            <v>BF2</v>
          </cell>
          <cell r="D222" t="str">
            <v>Q</v>
          </cell>
          <cell r="E222" t="str">
            <v>E07</v>
          </cell>
          <cell r="F222">
            <v>1.5299999999999998</v>
          </cell>
        </row>
        <row r="223">
          <cell r="C223" t="str">
            <v>BF2</v>
          </cell>
          <cell r="D223" t="str">
            <v>Q</v>
          </cell>
          <cell r="E223" t="str">
            <v>E49</v>
          </cell>
          <cell r="F223">
            <v>2</v>
          </cell>
        </row>
        <row r="224">
          <cell r="C224" t="str">
            <v>BF2</v>
          </cell>
          <cell r="D224" t="str">
            <v>Q</v>
          </cell>
          <cell r="E224" t="str">
            <v>E16</v>
          </cell>
          <cell r="F224">
            <v>1.17</v>
          </cell>
        </row>
        <row r="225">
          <cell r="C225" t="str">
            <v>BF2</v>
          </cell>
          <cell r="D225" t="str">
            <v>Q</v>
          </cell>
          <cell r="E225" t="str">
            <v>E19</v>
          </cell>
          <cell r="F225">
            <v>6</v>
          </cell>
        </row>
        <row r="226">
          <cell r="C226" t="str">
            <v>BF2</v>
          </cell>
          <cell r="D226" t="str">
            <v>Q</v>
          </cell>
          <cell r="E226" t="str">
            <v>E21</v>
          </cell>
          <cell r="F226">
            <v>0.3</v>
          </cell>
        </row>
        <row r="227">
          <cell r="C227" t="str">
            <v>BF2</v>
          </cell>
          <cell r="D227" t="str">
            <v>Q</v>
          </cell>
          <cell r="E227" t="str">
            <v>E35</v>
          </cell>
          <cell r="F227">
            <v>6</v>
          </cell>
        </row>
        <row r="228">
          <cell r="C228" t="str">
            <v>BF2</v>
          </cell>
          <cell r="D228" t="str">
            <v>Q</v>
          </cell>
          <cell r="E228" t="str">
            <v>E36</v>
          </cell>
          <cell r="F228">
            <v>0.3</v>
          </cell>
        </row>
        <row r="229">
          <cell r="C229" t="str">
            <v>BF2</v>
          </cell>
          <cell r="D229" t="str">
            <v>Q</v>
          </cell>
          <cell r="E229" t="str">
            <v>E37</v>
          </cell>
          <cell r="F229">
            <v>1.25</v>
          </cell>
        </row>
        <row r="230">
          <cell r="C230" t="str">
            <v>BF2</v>
          </cell>
          <cell r="D230" t="str">
            <v>Q</v>
          </cell>
          <cell r="E230" t="str">
            <v>E44</v>
          </cell>
          <cell r="F230">
            <v>6</v>
          </cell>
        </row>
        <row r="231">
          <cell r="C231" t="str">
            <v>BF2</v>
          </cell>
          <cell r="D231" t="str">
            <v>Q</v>
          </cell>
          <cell r="E231" t="str">
            <v>E46</v>
          </cell>
          <cell r="F231">
            <v>6</v>
          </cell>
        </row>
        <row r="232">
          <cell r="C232" t="str">
            <v>BF2</v>
          </cell>
          <cell r="D232" t="str">
            <v>Q</v>
          </cell>
          <cell r="E232" t="str">
            <v>E29</v>
          </cell>
          <cell r="F232">
            <v>0.75</v>
          </cell>
        </row>
        <row r="233">
          <cell r="C233" t="str">
            <v>BF2</v>
          </cell>
          <cell r="D233" t="str">
            <v>Q</v>
          </cell>
          <cell r="E233" t="str">
            <v>E07</v>
          </cell>
          <cell r="F233">
            <v>1.92</v>
          </cell>
        </row>
        <row r="234">
          <cell r="C234" t="str">
            <v>BF2</v>
          </cell>
          <cell r="D234" t="str">
            <v>Q</v>
          </cell>
          <cell r="E234" t="str">
            <v>E49</v>
          </cell>
          <cell r="F234">
            <v>2.5</v>
          </cell>
        </row>
        <row r="235">
          <cell r="C235" t="str">
            <v>BF2</v>
          </cell>
          <cell r="D235" t="str">
            <v>N</v>
          </cell>
          <cell r="E235" t="str">
            <v>E16</v>
          </cell>
          <cell r="F235">
            <v>1.06</v>
          </cell>
        </row>
        <row r="236">
          <cell r="C236" t="str">
            <v>BF2</v>
          </cell>
          <cell r="D236" t="str">
            <v>N</v>
          </cell>
          <cell r="E236" t="str">
            <v>E19</v>
          </cell>
          <cell r="F236">
            <v>5.3999999999999995</v>
          </cell>
        </row>
        <row r="237">
          <cell r="C237" t="str">
            <v>BF2</v>
          </cell>
          <cell r="D237" t="str">
            <v>N</v>
          </cell>
          <cell r="E237" t="str">
            <v>E21</v>
          </cell>
          <cell r="F237">
            <v>0.54</v>
          </cell>
        </row>
        <row r="238">
          <cell r="C238" t="str">
            <v>BF2</v>
          </cell>
          <cell r="D238" t="str">
            <v>N</v>
          </cell>
          <cell r="E238" t="str">
            <v>E35</v>
          </cell>
          <cell r="F238">
            <v>5.3999999999999995</v>
          </cell>
        </row>
        <row r="239">
          <cell r="C239" t="str">
            <v>BF2</v>
          </cell>
          <cell r="D239" t="str">
            <v>N</v>
          </cell>
          <cell r="E239" t="str">
            <v>E36</v>
          </cell>
          <cell r="F239">
            <v>0.27</v>
          </cell>
        </row>
        <row r="240">
          <cell r="C240" t="str">
            <v>BF2</v>
          </cell>
          <cell r="D240" t="str">
            <v>N</v>
          </cell>
          <cell r="E240" t="str">
            <v>E37</v>
          </cell>
          <cell r="F240">
            <v>1.1299999999999999</v>
          </cell>
        </row>
        <row r="241">
          <cell r="C241" t="str">
            <v>BF2</v>
          </cell>
          <cell r="D241" t="str">
            <v>N</v>
          </cell>
          <cell r="E241" t="str">
            <v>E44</v>
          </cell>
          <cell r="F241">
            <v>5.3999999999999995</v>
          </cell>
        </row>
        <row r="242">
          <cell r="C242" t="str">
            <v>BF2</v>
          </cell>
          <cell r="D242" t="str">
            <v>N</v>
          </cell>
          <cell r="E242" t="str">
            <v>E46</v>
          </cell>
          <cell r="F242">
            <v>5.3999999999999995</v>
          </cell>
        </row>
        <row r="243">
          <cell r="C243" t="str">
            <v>BF2</v>
          </cell>
          <cell r="D243" t="str">
            <v>N</v>
          </cell>
          <cell r="E243" t="str">
            <v>E29</v>
          </cell>
          <cell r="F243">
            <v>0.67999999999999994</v>
          </cell>
        </row>
        <row r="244">
          <cell r="C244" t="str">
            <v>BF2</v>
          </cell>
          <cell r="D244" t="str">
            <v>N</v>
          </cell>
          <cell r="E244" t="str">
            <v>E07</v>
          </cell>
          <cell r="F244">
            <v>1.74</v>
          </cell>
        </row>
        <row r="245">
          <cell r="C245" t="str">
            <v>BF2</v>
          </cell>
          <cell r="D245" t="str">
            <v>N</v>
          </cell>
          <cell r="E245" t="str">
            <v>E49</v>
          </cell>
          <cell r="F245">
            <v>2.25</v>
          </cell>
        </row>
        <row r="246">
          <cell r="C246" t="str">
            <v>BF2</v>
          </cell>
          <cell r="D246" t="str">
            <v>N</v>
          </cell>
          <cell r="E246" t="str">
            <v>E16</v>
          </cell>
          <cell r="F246">
            <v>0.7</v>
          </cell>
        </row>
        <row r="247">
          <cell r="C247" t="str">
            <v>BF2</v>
          </cell>
          <cell r="D247" t="str">
            <v>N</v>
          </cell>
          <cell r="E247" t="str">
            <v>E19</v>
          </cell>
          <cell r="F247">
            <v>3.5999999999999996</v>
          </cell>
        </row>
        <row r="248">
          <cell r="C248" t="str">
            <v>BF2</v>
          </cell>
          <cell r="D248" t="str">
            <v>N</v>
          </cell>
          <cell r="E248" t="str">
            <v>E21</v>
          </cell>
          <cell r="F248">
            <v>0.18</v>
          </cell>
        </row>
        <row r="249">
          <cell r="C249" t="str">
            <v>BF2</v>
          </cell>
          <cell r="D249" t="str">
            <v>N</v>
          </cell>
          <cell r="E249" t="str">
            <v>E35</v>
          </cell>
          <cell r="F249">
            <v>3.5999999999999996</v>
          </cell>
        </row>
        <row r="250">
          <cell r="C250" t="str">
            <v>BF2</v>
          </cell>
          <cell r="D250" t="str">
            <v>N</v>
          </cell>
          <cell r="E250" t="str">
            <v>E36</v>
          </cell>
          <cell r="F250">
            <v>0.18</v>
          </cell>
        </row>
        <row r="251">
          <cell r="C251" t="str">
            <v>BF2</v>
          </cell>
          <cell r="D251" t="str">
            <v>N</v>
          </cell>
          <cell r="E251" t="str">
            <v>E37</v>
          </cell>
          <cell r="F251">
            <v>0.75</v>
          </cell>
        </row>
        <row r="252">
          <cell r="C252" t="str">
            <v>BF2</v>
          </cell>
          <cell r="D252" t="str">
            <v>N</v>
          </cell>
          <cell r="E252" t="str">
            <v>E44</v>
          </cell>
          <cell r="F252">
            <v>3.5999999999999996</v>
          </cell>
        </row>
        <row r="253">
          <cell r="C253" t="str">
            <v>BF2</v>
          </cell>
          <cell r="D253" t="str">
            <v>N</v>
          </cell>
          <cell r="E253" t="str">
            <v>E46</v>
          </cell>
          <cell r="F253">
            <v>3.5999999999999996</v>
          </cell>
        </row>
        <row r="254">
          <cell r="C254" t="str">
            <v>BF2</v>
          </cell>
          <cell r="D254" t="str">
            <v>N</v>
          </cell>
          <cell r="E254" t="str">
            <v>E29</v>
          </cell>
          <cell r="F254">
            <v>0.44999999999999996</v>
          </cell>
        </row>
        <row r="255">
          <cell r="C255" t="str">
            <v>BF2</v>
          </cell>
          <cell r="D255" t="str">
            <v>N</v>
          </cell>
          <cell r="E255" t="str">
            <v>E07</v>
          </cell>
          <cell r="F255">
            <v>1.1499999999999999</v>
          </cell>
        </row>
        <row r="256">
          <cell r="C256" t="str">
            <v>BF2</v>
          </cell>
          <cell r="D256" t="str">
            <v>N</v>
          </cell>
          <cell r="E256" t="str">
            <v>E19</v>
          </cell>
          <cell r="F256">
            <v>3.5999999999999996</v>
          </cell>
        </row>
        <row r="257">
          <cell r="C257" t="str">
            <v>BF2</v>
          </cell>
          <cell r="D257" t="str">
            <v>N</v>
          </cell>
          <cell r="E257" t="str">
            <v>E49</v>
          </cell>
          <cell r="F257">
            <v>1.5</v>
          </cell>
        </row>
        <row r="258">
          <cell r="C258" t="str">
            <v>BF2</v>
          </cell>
          <cell r="D258" t="str">
            <v>N</v>
          </cell>
          <cell r="E258" t="str">
            <v>E16</v>
          </cell>
          <cell r="F258">
            <v>0.7</v>
          </cell>
        </row>
        <row r="259">
          <cell r="C259" t="str">
            <v>BF2</v>
          </cell>
          <cell r="D259" t="str">
            <v>N</v>
          </cell>
          <cell r="E259" t="str">
            <v>E19</v>
          </cell>
          <cell r="F259">
            <v>3.5999999999999996</v>
          </cell>
        </row>
        <row r="260">
          <cell r="C260" t="str">
            <v>BF2</v>
          </cell>
          <cell r="D260" t="str">
            <v>N</v>
          </cell>
          <cell r="E260" t="str">
            <v>E21</v>
          </cell>
          <cell r="F260">
            <v>0.18</v>
          </cell>
        </row>
        <row r="261">
          <cell r="C261" t="str">
            <v>BF2</v>
          </cell>
          <cell r="D261" t="str">
            <v>N</v>
          </cell>
          <cell r="E261" t="str">
            <v>E35</v>
          </cell>
          <cell r="F261">
            <v>3.5999999999999996</v>
          </cell>
        </row>
        <row r="262">
          <cell r="C262" t="str">
            <v>BF2</v>
          </cell>
          <cell r="D262" t="str">
            <v>N</v>
          </cell>
          <cell r="E262" t="str">
            <v>E36</v>
          </cell>
          <cell r="F262">
            <v>0.18</v>
          </cell>
        </row>
        <row r="263">
          <cell r="C263" t="str">
            <v>BF2</v>
          </cell>
          <cell r="D263" t="str">
            <v>N</v>
          </cell>
          <cell r="E263" t="str">
            <v>E37</v>
          </cell>
          <cell r="F263">
            <v>0.75</v>
          </cell>
        </row>
        <row r="264">
          <cell r="C264" t="str">
            <v>BF2</v>
          </cell>
          <cell r="D264" t="str">
            <v>N</v>
          </cell>
          <cell r="E264" t="str">
            <v>E44</v>
          </cell>
          <cell r="F264">
            <v>3.5999999999999996</v>
          </cell>
        </row>
        <row r="265">
          <cell r="C265" t="str">
            <v>BF2</v>
          </cell>
          <cell r="D265" t="str">
            <v>N</v>
          </cell>
          <cell r="E265" t="str">
            <v>E46</v>
          </cell>
          <cell r="F265">
            <v>3.5999999999999996</v>
          </cell>
        </row>
        <row r="266">
          <cell r="C266" t="str">
            <v>BF2</v>
          </cell>
          <cell r="D266" t="str">
            <v>N</v>
          </cell>
          <cell r="E266" t="str">
            <v>E29</v>
          </cell>
          <cell r="F266">
            <v>0.44999999999999996</v>
          </cell>
        </row>
        <row r="267">
          <cell r="C267" t="str">
            <v>BF2</v>
          </cell>
          <cell r="D267" t="str">
            <v>N</v>
          </cell>
          <cell r="E267" t="str">
            <v>E07</v>
          </cell>
          <cell r="F267">
            <v>1.1499999999999999</v>
          </cell>
        </row>
        <row r="268">
          <cell r="C268" t="str">
            <v>BF2</v>
          </cell>
          <cell r="D268" t="str">
            <v>N</v>
          </cell>
          <cell r="E268" t="str">
            <v>E19</v>
          </cell>
          <cell r="F268">
            <v>3.5999999999999996</v>
          </cell>
        </row>
        <row r="269">
          <cell r="C269" t="str">
            <v>BF2</v>
          </cell>
          <cell r="D269" t="str">
            <v>N</v>
          </cell>
          <cell r="E269" t="str">
            <v>E49</v>
          </cell>
          <cell r="F269">
            <v>1.5</v>
          </cell>
        </row>
        <row r="270">
          <cell r="C270" t="str">
            <v>BF2</v>
          </cell>
          <cell r="D270" t="str">
            <v>K</v>
          </cell>
          <cell r="E270" t="str">
            <v>E07</v>
          </cell>
          <cell r="F270">
            <v>1</v>
          </cell>
        </row>
        <row r="271">
          <cell r="C271" t="str">
            <v>BF2</v>
          </cell>
          <cell r="D271" t="str">
            <v>K</v>
          </cell>
          <cell r="E271" t="str">
            <v>E10</v>
          </cell>
          <cell r="F271">
            <v>0.12</v>
          </cell>
        </row>
        <row r="272">
          <cell r="C272" t="str">
            <v>BF2</v>
          </cell>
          <cell r="D272" t="str">
            <v>K</v>
          </cell>
          <cell r="E272" t="str">
            <v>E17</v>
          </cell>
          <cell r="F272">
            <v>2</v>
          </cell>
        </row>
        <row r="274">
          <cell r="C274" t="str">
            <v>BF3</v>
          </cell>
          <cell r="D274" t="str">
            <v>A</v>
          </cell>
          <cell r="E274" t="str">
            <v>E19</v>
          </cell>
          <cell r="F274">
            <v>4.8</v>
          </cell>
        </row>
        <row r="275">
          <cell r="C275" t="str">
            <v>BF3</v>
          </cell>
          <cell r="D275" t="str">
            <v>A</v>
          </cell>
          <cell r="E275" t="str">
            <v>E21</v>
          </cell>
          <cell r="F275">
            <v>0.24</v>
          </cell>
        </row>
        <row r="276">
          <cell r="C276" t="str">
            <v>BF3</v>
          </cell>
          <cell r="D276" t="str">
            <v>A</v>
          </cell>
          <cell r="E276" t="str">
            <v>E35</v>
          </cell>
          <cell r="F276">
            <v>4.8</v>
          </cell>
        </row>
        <row r="277">
          <cell r="C277" t="str">
            <v>BF3</v>
          </cell>
          <cell r="D277" t="str">
            <v>A</v>
          </cell>
          <cell r="E277" t="str">
            <v>E36</v>
          </cell>
          <cell r="F277">
            <v>0.24</v>
          </cell>
        </row>
        <row r="278">
          <cell r="C278" t="str">
            <v>BF3</v>
          </cell>
          <cell r="D278" t="str">
            <v>A</v>
          </cell>
          <cell r="E278" t="str">
            <v>E37</v>
          </cell>
          <cell r="F278">
            <v>1</v>
          </cell>
        </row>
        <row r="279">
          <cell r="C279" t="str">
            <v>BF3</v>
          </cell>
          <cell r="D279" t="str">
            <v>A</v>
          </cell>
          <cell r="E279" t="str">
            <v>E39</v>
          </cell>
          <cell r="F279">
            <v>0.24</v>
          </cell>
        </row>
        <row r="280">
          <cell r="C280" t="str">
            <v>BF3</v>
          </cell>
          <cell r="D280" t="str">
            <v>A</v>
          </cell>
          <cell r="E280" t="str">
            <v>E44</v>
          </cell>
          <cell r="F280">
            <v>4.8</v>
          </cell>
        </row>
        <row r="281">
          <cell r="C281" t="str">
            <v>BF3</v>
          </cell>
          <cell r="D281" t="str">
            <v>A</v>
          </cell>
          <cell r="E281" t="str">
            <v>E46</v>
          </cell>
          <cell r="F281">
            <v>4.8</v>
          </cell>
        </row>
        <row r="282">
          <cell r="C282" t="str">
            <v>BF3</v>
          </cell>
          <cell r="D282" t="str">
            <v>A</v>
          </cell>
          <cell r="E282" t="str">
            <v>E29</v>
          </cell>
          <cell r="F282">
            <v>0.6</v>
          </cell>
        </row>
        <row r="283">
          <cell r="C283" t="str">
            <v>BF3</v>
          </cell>
          <cell r="D283" t="str">
            <v>A</v>
          </cell>
          <cell r="E283" t="str">
            <v>E19</v>
          </cell>
          <cell r="F283">
            <v>33.599999999999994</v>
          </cell>
        </row>
        <row r="284">
          <cell r="C284" t="str">
            <v>BF3</v>
          </cell>
          <cell r="D284" t="str">
            <v>A</v>
          </cell>
          <cell r="E284" t="str">
            <v>E21</v>
          </cell>
          <cell r="F284">
            <v>1.6800000000000006</v>
          </cell>
        </row>
        <row r="285">
          <cell r="C285" t="str">
            <v>BF3</v>
          </cell>
          <cell r="D285" t="str">
            <v>A</v>
          </cell>
          <cell r="E285" t="str">
            <v>E35</v>
          </cell>
          <cell r="F285">
            <v>33.599999999999994</v>
          </cell>
        </row>
        <row r="286">
          <cell r="C286" t="str">
            <v>BF3</v>
          </cell>
          <cell r="D286" t="str">
            <v>A</v>
          </cell>
          <cell r="E286" t="str">
            <v>E36</v>
          </cell>
          <cell r="F286">
            <v>1.6800000000000006</v>
          </cell>
        </row>
        <row r="287">
          <cell r="C287" t="str">
            <v>BF3</v>
          </cell>
          <cell r="D287" t="str">
            <v>A</v>
          </cell>
          <cell r="E287" t="str">
            <v>E37</v>
          </cell>
          <cell r="F287">
            <v>7</v>
          </cell>
        </row>
        <row r="288">
          <cell r="C288" t="str">
            <v>BF3</v>
          </cell>
          <cell r="D288" t="str">
            <v>A</v>
          </cell>
          <cell r="E288" t="str">
            <v>E39</v>
          </cell>
          <cell r="F288">
            <v>1.6800000000000006</v>
          </cell>
        </row>
        <row r="289">
          <cell r="C289" t="str">
            <v>BF3</v>
          </cell>
          <cell r="D289" t="str">
            <v>A</v>
          </cell>
          <cell r="E289" t="str">
            <v>E44</v>
          </cell>
          <cell r="F289">
            <v>33.599999999999994</v>
          </cell>
        </row>
        <row r="290">
          <cell r="C290" t="str">
            <v>BF3</v>
          </cell>
          <cell r="D290" t="str">
            <v>A</v>
          </cell>
          <cell r="E290" t="str">
            <v>E46</v>
          </cell>
          <cell r="F290">
            <v>33.599999999999994</v>
          </cell>
        </row>
        <row r="291">
          <cell r="C291" t="str">
            <v>BF3</v>
          </cell>
          <cell r="D291" t="str">
            <v>A</v>
          </cell>
          <cell r="E291" t="str">
            <v>E29</v>
          </cell>
          <cell r="F291">
            <v>4.1999999999999993</v>
          </cell>
        </row>
        <row r="292">
          <cell r="C292" t="str">
            <v>BF3</v>
          </cell>
          <cell r="D292" t="str">
            <v>A</v>
          </cell>
          <cell r="E292" t="str">
            <v>E49</v>
          </cell>
          <cell r="F292">
            <v>14</v>
          </cell>
        </row>
        <row r="293">
          <cell r="C293" t="str">
            <v>BF3</v>
          </cell>
          <cell r="D293" t="str">
            <v>B</v>
          </cell>
          <cell r="E293" t="str">
            <v>E19</v>
          </cell>
          <cell r="F293">
            <v>19.32</v>
          </cell>
        </row>
        <row r="294">
          <cell r="C294" t="str">
            <v>BF3</v>
          </cell>
          <cell r="D294" t="str">
            <v>B</v>
          </cell>
          <cell r="E294" t="str">
            <v>E21</v>
          </cell>
          <cell r="F294">
            <v>1.02</v>
          </cell>
        </row>
        <row r="295">
          <cell r="C295" t="str">
            <v>BF3</v>
          </cell>
          <cell r="D295" t="str">
            <v>B</v>
          </cell>
          <cell r="E295" t="str">
            <v>E35</v>
          </cell>
          <cell r="F295">
            <v>20.399999999999999</v>
          </cell>
        </row>
        <row r="296">
          <cell r="C296" t="str">
            <v>BF3</v>
          </cell>
          <cell r="D296" t="str">
            <v>B</v>
          </cell>
          <cell r="E296" t="str">
            <v>E36</v>
          </cell>
          <cell r="F296">
            <v>1.02</v>
          </cell>
        </row>
        <row r="297">
          <cell r="C297" t="str">
            <v>BF3</v>
          </cell>
          <cell r="D297" t="str">
            <v>B</v>
          </cell>
          <cell r="E297" t="str">
            <v>E37</v>
          </cell>
          <cell r="F297">
            <v>4.25</v>
          </cell>
        </row>
        <row r="298">
          <cell r="C298" t="str">
            <v>BF3</v>
          </cell>
          <cell r="D298" t="str">
            <v>B</v>
          </cell>
          <cell r="E298" t="str">
            <v>E39</v>
          </cell>
          <cell r="F298">
            <v>1.02</v>
          </cell>
        </row>
        <row r="299">
          <cell r="C299" t="str">
            <v>BF3</v>
          </cell>
          <cell r="D299" t="str">
            <v>B</v>
          </cell>
          <cell r="E299" t="str">
            <v>E44</v>
          </cell>
          <cell r="F299">
            <v>20.399999999999999</v>
          </cell>
        </row>
        <row r="300">
          <cell r="C300" t="str">
            <v>BF3</v>
          </cell>
          <cell r="D300" t="str">
            <v>B</v>
          </cell>
          <cell r="E300" t="str">
            <v>E46</v>
          </cell>
          <cell r="F300">
            <v>20.399999999999999</v>
          </cell>
        </row>
        <row r="301">
          <cell r="C301" t="str">
            <v>BF3</v>
          </cell>
          <cell r="D301" t="str">
            <v>B</v>
          </cell>
          <cell r="E301" t="str">
            <v>E29</v>
          </cell>
          <cell r="F301">
            <v>2.5499999999999998</v>
          </cell>
        </row>
        <row r="302">
          <cell r="C302" t="str">
            <v>BF3</v>
          </cell>
          <cell r="D302" t="str">
            <v>B</v>
          </cell>
          <cell r="E302" t="str">
            <v>E49</v>
          </cell>
          <cell r="F302">
            <v>9</v>
          </cell>
        </row>
        <row r="303">
          <cell r="C303" t="str">
            <v>BF3</v>
          </cell>
          <cell r="D303" t="str">
            <v>B</v>
          </cell>
          <cell r="E303" t="str">
            <v>E19</v>
          </cell>
          <cell r="F303">
            <v>10.200000000000001</v>
          </cell>
        </row>
        <row r="304">
          <cell r="C304" t="str">
            <v>BF3</v>
          </cell>
          <cell r="D304" t="str">
            <v>B</v>
          </cell>
          <cell r="E304" t="str">
            <v>E21</v>
          </cell>
          <cell r="F304">
            <v>0.51</v>
          </cell>
        </row>
        <row r="305">
          <cell r="C305" t="str">
            <v>BF3</v>
          </cell>
          <cell r="D305" t="str">
            <v>B</v>
          </cell>
          <cell r="E305" t="str">
            <v>E35</v>
          </cell>
          <cell r="F305">
            <v>10.200000000000001</v>
          </cell>
        </row>
        <row r="306">
          <cell r="C306" t="str">
            <v>BF3</v>
          </cell>
          <cell r="D306" t="str">
            <v>B</v>
          </cell>
          <cell r="E306" t="str">
            <v>E36</v>
          </cell>
          <cell r="F306">
            <v>0.51</v>
          </cell>
        </row>
        <row r="307">
          <cell r="C307" t="str">
            <v>BF3</v>
          </cell>
          <cell r="D307" t="str">
            <v>B</v>
          </cell>
          <cell r="E307" t="str">
            <v>E37</v>
          </cell>
          <cell r="F307">
            <v>2.125</v>
          </cell>
        </row>
        <row r="308">
          <cell r="C308" t="str">
            <v>BF3</v>
          </cell>
          <cell r="D308" t="str">
            <v>B</v>
          </cell>
          <cell r="E308" t="str">
            <v>E39</v>
          </cell>
          <cell r="F308">
            <v>0.51</v>
          </cell>
        </row>
        <row r="309">
          <cell r="C309" t="str">
            <v>BF3</v>
          </cell>
          <cell r="D309" t="str">
            <v>B</v>
          </cell>
          <cell r="E309" t="str">
            <v>E44</v>
          </cell>
          <cell r="F309">
            <v>10.200000000000001</v>
          </cell>
        </row>
        <row r="310">
          <cell r="C310" t="str">
            <v>BF3</v>
          </cell>
          <cell r="D310" t="str">
            <v>B</v>
          </cell>
          <cell r="E310" t="str">
            <v>E46</v>
          </cell>
          <cell r="F310">
            <v>10.200000000000001</v>
          </cell>
        </row>
        <row r="311">
          <cell r="C311" t="str">
            <v>BF3</v>
          </cell>
          <cell r="D311" t="str">
            <v>B</v>
          </cell>
          <cell r="E311" t="str">
            <v>E29</v>
          </cell>
          <cell r="F311">
            <v>1.2750000000000001</v>
          </cell>
        </row>
        <row r="312">
          <cell r="C312" t="str">
            <v>BF3</v>
          </cell>
          <cell r="D312" t="str">
            <v>C</v>
          </cell>
          <cell r="E312" t="str">
            <v>E19</v>
          </cell>
          <cell r="F312">
            <v>13.44</v>
          </cell>
        </row>
        <row r="313">
          <cell r="C313" t="str">
            <v>BF3</v>
          </cell>
          <cell r="D313" t="str">
            <v>C</v>
          </cell>
          <cell r="E313" t="str">
            <v>E21</v>
          </cell>
          <cell r="F313">
            <v>0.67199999999999993</v>
          </cell>
        </row>
        <row r="314">
          <cell r="C314" t="str">
            <v>BF3</v>
          </cell>
          <cell r="D314" t="str">
            <v>C</v>
          </cell>
          <cell r="E314" t="str">
            <v>E35</v>
          </cell>
          <cell r="F314">
            <v>13.44</v>
          </cell>
        </row>
        <row r="315">
          <cell r="C315" t="str">
            <v>BF3</v>
          </cell>
          <cell r="D315" t="str">
            <v>C</v>
          </cell>
          <cell r="E315" t="str">
            <v>E36</v>
          </cell>
          <cell r="F315">
            <v>0.67199999999999993</v>
          </cell>
        </row>
        <row r="316">
          <cell r="C316" t="str">
            <v>BF3</v>
          </cell>
          <cell r="D316" t="str">
            <v>C</v>
          </cell>
          <cell r="E316" t="str">
            <v>E37</v>
          </cell>
          <cell r="F316">
            <v>2.8</v>
          </cell>
        </row>
        <row r="317">
          <cell r="C317" t="str">
            <v>BF3</v>
          </cell>
          <cell r="D317" t="str">
            <v>C</v>
          </cell>
          <cell r="E317" t="str">
            <v>E39</v>
          </cell>
          <cell r="F317">
            <v>0.67199999999999993</v>
          </cell>
        </row>
        <row r="318">
          <cell r="C318" t="str">
            <v>BF3</v>
          </cell>
          <cell r="D318" t="str">
            <v>C</v>
          </cell>
          <cell r="E318" t="str">
            <v>E44</v>
          </cell>
          <cell r="F318">
            <v>13.44</v>
          </cell>
        </row>
        <row r="319">
          <cell r="C319" t="str">
            <v>BF3</v>
          </cell>
          <cell r="D319" t="str">
            <v>C</v>
          </cell>
          <cell r="E319" t="str">
            <v>E46</v>
          </cell>
          <cell r="F319">
            <v>13.44</v>
          </cell>
        </row>
        <row r="320">
          <cell r="C320" t="str">
            <v>BF3</v>
          </cell>
          <cell r="D320" t="str">
            <v>C</v>
          </cell>
          <cell r="E320" t="str">
            <v>E29</v>
          </cell>
          <cell r="F320">
            <v>1.68</v>
          </cell>
        </row>
        <row r="321">
          <cell r="C321" t="str">
            <v>BF3</v>
          </cell>
          <cell r="D321" t="str">
            <v>C</v>
          </cell>
          <cell r="E321" t="str">
            <v>E49</v>
          </cell>
          <cell r="F321">
            <v>6</v>
          </cell>
        </row>
        <row r="322">
          <cell r="C322" t="str">
            <v>BF3</v>
          </cell>
          <cell r="D322" t="str">
            <v>C</v>
          </cell>
          <cell r="E322" t="str">
            <v>E19</v>
          </cell>
          <cell r="F322">
            <v>8.16</v>
          </cell>
        </row>
        <row r="323">
          <cell r="C323" t="str">
            <v>BF3</v>
          </cell>
          <cell r="D323" t="str">
            <v>C</v>
          </cell>
          <cell r="E323" t="str">
            <v>E21</v>
          </cell>
          <cell r="F323">
            <v>0.40799999999999997</v>
          </cell>
        </row>
        <row r="324">
          <cell r="C324" t="str">
            <v>BF3</v>
          </cell>
          <cell r="D324" t="str">
            <v>C</v>
          </cell>
          <cell r="E324" t="str">
            <v>E35</v>
          </cell>
          <cell r="F324">
            <v>8.16</v>
          </cell>
        </row>
        <row r="325">
          <cell r="C325" t="str">
            <v>BF3</v>
          </cell>
          <cell r="D325" t="str">
            <v>C</v>
          </cell>
          <cell r="E325" t="str">
            <v>E36</v>
          </cell>
          <cell r="F325">
            <v>0.40799999999999997</v>
          </cell>
        </row>
        <row r="326">
          <cell r="C326" t="str">
            <v>BF3</v>
          </cell>
          <cell r="D326" t="str">
            <v>C</v>
          </cell>
          <cell r="E326" t="str">
            <v>E37</v>
          </cell>
          <cell r="F326">
            <v>1.7</v>
          </cell>
        </row>
        <row r="327">
          <cell r="C327" t="str">
            <v>BF3</v>
          </cell>
          <cell r="D327" t="str">
            <v>C</v>
          </cell>
          <cell r="E327" t="str">
            <v>E39</v>
          </cell>
          <cell r="F327">
            <v>0.40799999999999997</v>
          </cell>
        </row>
        <row r="328">
          <cell r="C328" t="str">
            <v>BF3</v>
          </cell>
          <cell r="D328" t="str">
            <v>C</v>
          </cell>
          <cell r="E328" t="str">
            <v>E44</v>
          </cell>
          <cell r="F328">
            <v>8.16</v>
          </cell>
        </row>
        <row r="329">
          <cell r="C329" t="str">
            <v>BF3</v>
          </cell>
          <cell r="D329" t="str">
            <v>C</v>
          </cell>
          <cell r="E329" t="str">
            <v>E46</v>
          </cell>
          <cell r="F329">
            <v>8.16</v>
          </cell>
        </row>
        <row r="330">
          <cell r="C330" t="str">
            <v>BF3</v>
          </cell>
          <cell r="D330" t="str">
            <v>C</v>
          </cell>
          <cell r="E330" t="str">
            <v>E29</v>
          </cell>
          <cell r="F330">
            <v>1.02</v>
          </cell>
        </row>
        <row r="331">
          <cell r="C331" t="str">
            <v>BF3</v>
          </cell>
          <cell r="D331" t="str">
            <v>C</v>
          </cell>
          <cell r="E331" t="str">
            <v>E19</v>
          </cell>
          <cell r="F331">
            <v>6.24</v>
          </cell>
        </row>
        <row r="332">
          <cell r="C332" t="str">
            <v>BF3</v>
          </cell>
          <cell r="D332" t="str">
            <v>C</v>
          </cell>
          <cell r="E332" t="str">
            <v>E21</v>
          </cell>
          <cell r="F332">
            <v>0.312</v>
          </cell>
        </row>
        <row r="333">
          <cell r="C333" t="str">
            <v>BF3</v>
          </cell>
          <cell r="D333" t="str">
            <v>C</v>
          </cell>
          <cell r="E333" t="str">
            <v>E35</v>
          </cell>
          <cell r="F333">
            <v>6.24</v>
          </cell>
        </row>
        <row r="334">
          <cell r="C334" t="str">
            <v>BF3</v>
          </cell>
          <cell r="D334" t="str">
            <v>C</v>
          </cell>
          <cell r="E334" t="str">
            <v>E36</v>
          </cell>
          <cell r="F334">
            <v>0.312</v>
          </cell>
        </row>
        <row r="335">
          <cell r="C335" t="str">
            <v>BF3</v>
          </cell>
          <cell r="D335" t="str">
            <v>C</v>
          </cell>
          <cell r="E335" t="str">
            <v>E37</v>
          </cell>
          <cell r="F335">
            <v>1.3</v>
          </cell>
        </row>
        <row r="336">
          <cell r="C336" t="str">
            <v>BF3</v>
          </cell>
          <cell r="D336" t="str">
            <v>C</v>
          </cell>
          <cell r="E336" t="str">
            <v>E39</v>
          </cell>
          <cell r="F336">
            <v>0.312</v>
          </cell>
        </row>
        <row r="337">
          <cell r="C337" t="str">
            <v>BF3</v>
          </cell>
          <cell r="D337" t="str">
            <v>C</v>
          </cell>
          <cell r="E337" t="str">
            <v>E44</v>
          </cell>
          <cell r="F337">
            <v>6.24</v>
          </cell>
        </row>
        <row r="338">
          <cell r="C338" t="str">
            <v>BF3</v>
          </cell>
          <cell r="D338" t="str">
            <v>C</v>
          </cell>
          <cell r="E338" t="str">
            <v>E46</v>
          </cell>
          <cell r="F338">
            <v>6.24</v>
          </cell>
        </row>
        <row r="339">
          <cell r="C339" t="str">
            <v>BF3</v>
          </cell>
          <cell r="D339" t="str">
            <v>C</v>
          </cell>
          <cell r="E339" t="str">
            <v>E29</v>
          </cell>
          <cell r="F339">
            <v>0.78</v>
          </cell>
        </row>
        <row r="340">
          <cell r="C340" t="str">
            <v>BF3</v>
          </cell>
          <cell r="D340" t="str">
            <v>D</v>
          </cell>
          <cell r="E340" t="str">
            <v>E19</v>
          </cell>
          <cell r="F340">
            <v>22.2</v>
          </cell>
        </row>
        <row r="341">
          <cell r="C341" t="str">
            <v>BF3</v>
          </cell>
          <cell r="D341" t="str">
            <v>D</v>
          </cell>
          <cell r="E341" t="str">
            <v>E21</v>
          </cell>
          <cell r="F341">
            <v>1.1100000000000001</v>
          </cell>
        </row>
        <row r="342">
          <cell r="C342" t="str">
            <v>BF3</v>
          </cell>
          <cell r="D342" t="str">
            <v>D</v>
          </cell>
          <cell r="E342" t="str">
            <v>E35</v>
          </cell>
          <cell r="F342">
            <v>22.2</v>
          </cell>
        </row>
        <row r="343">
          <cell r="C343" t="str">
            <v>BF3</v>
          </cell>
          <cell r="D343" t="str">
            <v>D</v>
          </cell>
          <cell r="E343" t="str">
            <v>E36</v>
          </cell>
          <cell r="F343">
            <v>1.1100000000000001</v>
          </cell>
        </row>
        <row r="344">
          <cell r="C344" t="str">
            <v>BF3</v>
          </cell>
          <cell r="D344" t="str">
            <v>D</v>
          </cell>
          <cell r="E344" t="str">
            <v>E37</v>
          </cell>
          <cell r="F344">
            <v>4.625</v>
          </cell>
        </row>
        <row r="345">
          <cell r="C345" t="str">
            <v>BF3</v>
          </cell>
          <cell r="D345" t="str">
            <v>D</v>
          </cell>
          <cell r="E345" t="str">
            <v>E39</v>
          </cell>
          <cell r="F345">
            <v>1.1100000000000001</v>
          </cell>
        </row>
        <row r="346">
          <cell r="C346" t="str">
            <v>BF3</v>
          </cell>
          <cell r="D346" t="str">
            <v>D</v>
          </cell>
          <cell r="E346" t="str">
            <v>E44</v>
          </cell>
          <cell r="F346">
            <v>22.2</v>
          </cell>
        </row>
        <row r="347">
          <cell r="C347" t="str">
            <v>BF3</v>
          </cell>
          <cell r="D347" t="str">
            <v>D</v>
          </cell>
          <cell r="E347" t="str">
            <v>E46</v>
          </cell>
          <cell r="F347">
            <v>22.2</v>
          </cell>
        </row>
        <row r="348">
          <cell r="C348" t="str">
            <v>BF3</v>
          </cell>
          <cell r="D348" t="str">
            <v>D</v>
          </cell>
          <cell r="E348" t="str">
            <v>E29</v>
          </cell>
          <cell r="F348">
            <v>2.7749999999999999</v>
          </cell>
        </row>
        <row r="349">
          <cell r="C349" t="str">
            <v>BF3</v>
          </cell>
          <cell r="D349" t="str">
            <v>D</v>
          </cell>
          <cell r="E349" t="str">
            <v>E49</v>
          </cell>
          <cell r="F349">
            <v>10</v>
          </cell>
        </row>
        <row r="350">
          <cell r="C350" t="str">
            <v>BF3</v>
          </cell>
          <cell r="D350" t="str">
            <v>E</v>
          </cell>
          <cell r="E350" t="str">
            <v>E19</v>
          </cell>
          <cell r="F350">
            <v>0.24</v>
          </cell>
        </row>
        <row r="351">
          <cell r="C351" t="str">
            <v>BF3</v>
          </cell>
          <cell r="D351" t="str">
            <v>E</v>
          </cell>
          <cell r="E351" t="str">
            <v>E21</v>
          </cell>
          <cell r="F351">
            <v>0.12</v>
          </cell>
        </row>
        <row r="352">
          <cell r="C352" t="str">
            <v>BF3</v>
          </cell>
          <cell r="D352" t="str">
            <v>E</v>
          </cell>
          <cell r="E352" t="str">
            <v>E35</v>
          </cell>
          <cell r="F352">
            <v>2.4</v>
          </cell>
        </row>
        <row r="353">
          <cell r="C353" t="str">
            <v>BF3</v>
          </cell>
          <cell r="D353" t="str">
            <v>E</v>
          </cell>
          <cell r="E353" t="str">
            <v>E36</v>
          </cell>
          <cell r="F353">
            <v>0.12</v>
          </cell>
        </row>
        <row r="354">
          <cell r="C354" t="str">
            <v>BF3</v>
          </cell>
          <cell r="D354" t="str">
            <v>E</v>
          </cell>
          <cell r="E354" t="str">
            <v>E37</v>
          </cell>
          <cell r="F354">
            <v>0.5</v>
          </cell>
        </row>
        <row r="355">
          <cell r="C355" t="str">
            <v>BF3</v>
          </cell>
          <cell r="D355" t="str">
            <v>E</v>
          </cell>
          <cell r="E355" t="str">
            <v>E39</v>
          </cell>
          <cell r="F355">
            <v>0.12</v>
          </cell>
        </row>
        <row r="356">
          <cell r="C356" t="str">
            <v>BF3</v>
          </cell>
          <cell r="D356" t="str">
            <v>E</v>
          </cell>
          <cell r="E356" t="str">
            <v>E44</v>
          </cell>
          <cell r="F356">
            <v>2.4</v>
          </cell>
        </row>
        <row r="357">
          <cell r="C357" t="str">
            <v>BF3</v>
          </cell>
          <cell r="D357" t="str">
            <v>E</v>
          </cell>
          <cell r="E357" t="str">
            <v>E46</v>
          </cell>
          <cell r="F357">
            <v>2.4</v>
          </cell>
        </row>
        <row r="358">
          <cell r="C358" t="str">
            <v>BF3</v>
          </cell>
          <cell r="D358" t="str">
            <v>E</v>
          </cell>
          <cell r="E358" t="str">
            <v>E29</v>
          </cell>
          <cell r="F358">
            <v>0.3</v>
          </cell>
        </row>
        <row r="359">
          <cell r="C359" t="str">
            <v>BF3</v>
          </cell>
          <cell r="D359" t="str">
            <v>G</v>
          </cell>
          <cell r="E359" t="str">
            <v>E19</v>
          </cell>
          <cell r="F359">
            <v>40.79999999999999</v>
          </cell>
        </row>
        <row r="360">
          <cell r="C360" t="str">
            <v>BF3</v>
          </cell>
          <cell r="D360" t="str">
            <v>G</v>
          </cell>
          <cell r="E360" t="str">
            <v>E21</v>
          </cell>
          <cell r="F360">
            <v>2.0400000000000009</v>
          </cell>
        </row>
        <row r="361">
          <cell r="C361" t="str">
            <v>BF3</v>
          </cell>
          <cell r="D361" t="str">
            <v>G</v>
          </cell>
          <cell r="E361" t="str">
            <v>E35</v>
          </cell>
          <cell r="F361">
            <v>40.79999999999999</v>
          </cell>
        </row>
        <row r="362">
          <cell r="C362" t="str">
            <v>BF3</v>
          </cell>
          <cell r="D362" t="str">
            <v>G</v>
          </cell>
          <cell r="E362" t="str">
            <v>E36</v>
          </cell>
          <cell r="F362">
            <v>2.0400000000000009</v>
          </cell>
        </row>
        <row r="363">
          <cell r="C363" t="str">
            <v>BF3</v>
          </cell>
          <cell r="D363" t="str">
            <v>G</v>
          </cell>
          <cell r="E363" t="str">
            <v>E37</v>
          </cell>
          <cell r="F363">
            <v>8.5</v>
          </cell>
        </row>
        <row r="364">
          <cell r="C364" t="str">
            <v>BF3</v>
          </cell>
          <cell r="D364" t="str">
            <v>G</v>
          </cell>
          <cell r="E364" t="str">
            <v>E39</v>
          </cell>
          <cell r="F364">
            <v>2.0400000000000009</v>
          </cell>
        </row>
        <row r="365">
          <cell r="C365" t="str">
            <v>BF3</v>
          </cell>
          <cell r="D365" t="str">
            <v>G</v>
          </cell>
          <cell r="E365" t="str">
            <v>E44</v>
          </cell>
          <cell r="F365">
            <v>40.79999999999999</v>
          </cell>
        </row>
        <row r="366">
          <cell r="C366" t="str">
            <v>BF3</v>
          </cell>
          <cell r="D366" t="str">
            <v>G</v>
          </cell>
          <cell r="E366" t="str">
            <v>E46</v>
          </cell>
          <cell r="F366">
            <v>40.79999999999999</v>
          </cell>
        </row>
        <row r="367">
          <cell r="C367" t="str">
            <v>BF3</v>
          </cell>
          <cell r="D367" t="str">
            <v>G</v>
          </cell>
          <cell r="E367" t="str">
            <v>E29</v>
          </cell>
          <cell r="F367">
            <v>5.0999999999999988</v>
          </cell>
        </row>
        <row r="368">
          <cell r="C368" t="str">
            <v>BF3</v>
          </cell>
          <cell r="D368" t="str">
            <v>G</v>
          </cell>
          <cell r="E368" t="str">
            <v>E49</v>
          </cell>
          <cell r="F368">
            <v>17</v>
          </cell>
        </row>
        <row r="369">
          <cell r="C369" t="str">
            <v>BF3</v>
          </cell>
          <cell r="D369" t="str">
            <v>H</v>
          </cell>
          <cell r="E369" t="str">
            <v>E19</v>
          </cell>
          <cell r="F369">
            <v>23.999999999999996</v>
          </cell>
        </row>
        <row r="370">
          <cell r="C370" t="str">
            <v>BF3</v>
          </cell>
          <cell r="D370" t="str">
            <v>H</v>
          </cell>
          <cell r="E370" t="str">
            <v>E21</v>
          </cell>
          <cell r="F370">
            <v>1.2000000000000002</v>
          </cell>
        </row>
        <row r="371">
          <cell r="C371" t="str">
            <v>BF3</v>
          </cell>
          <cell r="D371" t="str">
            <v>H</v>
          </cell>
          <cell r="E371" t="str">
            <v>E35</v>
          </cell>
          <cell r="F371">
            <v>23.999999999999996</v>
          </cell>
        </row>
        <row r="372">
          <cell r="C372" t="str">
            <v>BF3</v>
          </cell>
          <cell r="D372" t="str">
            <v>H</v>
          </cell>
          <cell r="E372" t="str">
            <v>E36</v>
          </cell>
          <cell r="F372">
            <v>1.2000000000000002</v>
          </cell>
        </row>
        <row r="373">
          <cell r="C373" t="str">
            <v>BF3</v>
          </cell>
          <cell r="D373" t="str">
            <v>H</v>
          </cell>
          <cell r="E373" t="str">
            <v>E37</v>
          </cell>
          <cell r="F373">
            <v>5</v>
          </cell>
        </row>
        <row r="374">
          <cell r="C374" t="str">
            <v>BF3</v>
          </cell>
          <cell r="D374" t="str">
            <v>H</v>
          </cell>
          <cell r="E374" t="str">
            <v>E39</v>
          </cell>
          <cell r="F374">
            <v>1.2000000000000002</v>
          </cell>
        </row>
        <row r="375">
          <cell r="C375" t="str">
            <v>BF3</v>
          </cell>
          <cell r="D375" t="str">
            <v>H</v>
          </cell>
          <cell r="E375" t="str">
            <v>E44</v>
          </cell>
          <cell r="F375">
            <v>23.999999999999996</v>
          </cell>
        </row>
        <row r="376">
          <cell r="C376" t="str">
            <v>BF3</v>
          </cell>
          <cell r="D376" t="str">
            <v>H</v>
          </cell>
          <cell r="E376" t="str">
            <v>E46</v>
          </cell>
          <cell r="F376">
            <v>23.999999999999996</v>
          </cell>
        </row>
        <row r="377">
          <cell r="C377" t="str">
            <v>BF3</v>
          </cell>
          <cell r="D377" t="str">
            <v>H</v>
          </cell>
          <cell r="E377" t="str">
            <v>E29</v>
          </cell>
          <cell r="F377">
            <v>2.9999999999999996</v>
          </cell>
        </row>
        <row r="378">
          <cell r="C378" t="str">
            <v>BF3</v>
          </cell>
          <cell r="D378" t="str">
            <v>H</v>
          </cell>
          <cell r="E378" t="str">
            <v>E19</v>
          </cell>
          <cell r="F378">
            <v>9.6</v>
          </cell>
        </row>
        <row r="379">
          <cell r="C379" t="str">
            <v>BF3</v>
          </cell>
          <cell r="D379" t="str">
            <v>H</v>
          </cell>
          <cell r="E379" t="str">
            <v>E21</v>
          </cell>
          <cell r="F379">
            <v>0.48</v>
          </cell>
        </row>
        <row r="380">
          <cell r="C380" t="str">
            <v>BF3</v>
          </cell>
          <cell r="D380" t="str">
            <v>H</v>
          </cell>
          <cell r="E380" t="str">
            <v>E35</v>
          </cell>
          <cell r="F380">
            <v>9.6</v>
          </cell>
        </row>
        <row r="381">
          <cell r="C381" t="str">
            <v>BF3</v>
          </cell>
          <cell r="D381" t="str">
            <v>H</v>
          </cell>
          <cell r="E381" t="str">
            <v>E36</v>
          </cell>
          <cell r="F381">
            <v>0.48</v>
          </cell>
        </row>
        <row r="382">
          <cell r="C382" t="str">
            <v>BF3</v>
          </cell>
          <cell r="D382" t="str">
            <v>H</v>
          </cell>
          <cell r="E382" t="str">
            <v>E37</v>
          </cell>
          <cell r="F382">
            <v>2</v>
          </cell>
        </row>
        <row r="383">
          <cell r="C383" t="str">
            <v>BF3</v>
          </cell>
          <cell r="D383" t="str">
            <v>H</v>
          </cell>
          <cell r="E383" t="str">
            <v>E39</v>
          </cell>
          <cell r="F383">
            <v>0.48</v>
          </cell>
        </row>
        <row r="384">
          <cell r="C384" t="str">
            <v>BF3</v>
          </cell>
          <cell r="D384" t="str">
            <v>H</v>
          </cell>
          <cell r="E384" t="str">
            <v>E44</v>
          </cell>
          <cell r="F384">
            <v>9.6</v>
          </cell>
        </row>
        <row r="385">
          <cell r="C385" t="str">
            <v>BF3</v>
          </cell>
          <cell r="D385" t="str">
            <v>H</v>
          </cell>
          <cell r="E385" t="str">
            <v>E46</v>
          </cell>
          <cell r="F385">
            <v>9.6</v>
          </cell>
        </row>
        <row r="386">
          <cell r="C386" t="str">
            <v>BF3</v>
          </cell>
          <cell r="D386" t="str">
            <v>H</v>
          </cell>
          <cell r="E386" t="str">
            <v>E29</v>
          </cell>
          <cell r="F386">
            <v>1.2</v>
          </cell>
        </row>
        <row r="387">
          <cell r="C387" t="str">
            <v>BF3</v>
          </cell>
          <cell r="D387" t="str">
            <v>H</v>
          </cell>
          <cell r="E387" t="str">
            <v>E49</v>
          </cell>
          <cell r="F387">
            <v>4</v>
          </cell>
        </row>
        <row r="388">
          <cell r="C388" t="str">
            <v>BF3</v>
          </cell>
          <cell r="D388" t="str">
            <v>J</v>
          </cell>
          <cell r="E388" t="str">
            <v>E19</v>
          </cell>
          <cell r="F388">
            <v>15</v>
          </cell>
        </row>
        <row r="389">
          <cell r="C389" t="str">
            <v>BF3</v>
          </cell>
          <cell r="D389" t="str">
            <v>J</v>
          </cell>
          <cell r="E389" t="str">
            <v>E21</v>
          </cell>
          <cell r="F389">
            <v>0.75</v>
          </cell>
        </row>
        <row r="390">
          <cell r="C390" t="str">
            <v>BF3</v>
          </cell>
          <cell r="D390" t="str">
            <v>J</v>
          </cell>
          <cell r="E390" t="str">
            <v>E35</v>
          </cell>
          <cell r="F390">
            <v>15</v>
          </cell>
        </row>
        <row r="391">
          <cell r="C391" t="str">
            <v>BF3</v>
          </cell>
          <cell r="D391" t="str">
            <v>J</v>
          </cell>
          <cell r="E391" t="str">
            <v>E36</v>
          </cell>
          <cell r="F391">
            <v>0.75</v>
          </cell>
        </row>
        <row r="392">
          <cell r="C392" t="str">
            <v>BF3</v>
          </cell>
          <cell r="D392" t="str">
            <v>J</v>
          </cell>
          <cell r="E392" t="str">
            <v>E37</v>
          </cell>
          <cell r="F392">
            <v>3.125</v>
          </cell>
        </row>
        <row r="393">
          <cell r="C393" t="str">
            <v>BF3</v>
          </cell>
          <cell r="D393" t="str">
            <v>J</v>
          </cell>
          <cell r="E393" t="str">
            <v>E39</v>
          </cell>
          <cell r="F393">
            <v>0.75</v>
          </cell>
        </row>
        <row r="394">
          <cell r="C394" t="str">
            <v>BF3</v>
          </cell>
          <cell r="D394" t="str">
            <v>J</v>
          </cell>
          <cell r="E394" t="str">
            <v>E44</v>
          </cell>
          <cell r="F394">
            <v>15</v>
          </cell>
        </row>
        <row r="395">
          <cell r="C395" t="str">
            <v>BF3</v>
          </cell>
          <cell r="D395" t="str">
            <v>J</v>
          </cell>
          <cell r="E395" t="str">
            <v>E46</v>
          </cell>
          <cell r="F395">
            <v>15</v>
          </cell>
        </row>
        <row r="396">
          <cell r="C396" t="str">
            <v>BF3</v>
          </cell>
          <cell r="D396" t="str">
            <v>J</v>
          </cell>
          <cell r="E396" t="str">
            <v>E29</v>
          </cell>
          <cell r="F396">
            <v>1.875</v>
          </cell>
        </row>
        <row r="397">
          <cell r="C397" t="str">
            <v>BF3</v>
          </cell>
          <cell r="D397" t="str">
            <v>J</v>
          </cell>
          <cell r="E397" t="str">
            <v>E19</v>
          </cell>
          <cell r="F397">
            <v>8.3999999999999986</v>
          </cell>
        </row>
        <row r="398">
          <cell r="C398" t="str">
            <v>BF3</v>
          </cell>
          <cell r="D398" t="str">
            <v>J</v>
          </cell>
          <cell r="E398" t="str">
            <v>E21</v>
          </cell>
          <cell r="F398">
            <v>0.42</v>
          </cell>
        </row>
        <row r="399">
          <cell r="C399" t="str">
            <v>BF3</v>
          </cell>
          <cell r="D399" t="str">
            <v>J</v>
          </cell>
          <cell r="E399" t="str">
            <v>E35</v>
          </cell>
          <cell r="F399">
            <v>8.3999999999999986</v>
          </cell>
        </row>
        <row r="400">
          <cell r="C400" t="str">
            <v>BF3</v>
          </cell>
          <cell r="D400" t="str">
            <v>J</v>
          </cell>
          <cell r="E400" t="str">
            <v>E36</v>
          </cell>
          <cell r="F400">
            <v>0.42</v>
          </cell>
        </row>
        <row r="401">
          <cell r="C401" t="str">
            <v>BF3</v>
          </cell>
          <cell r="D401" t="str">
            <v>J</v>
          </cell>
          <cell r="E401" t="str">
            <v>E37</v>
          </cell>
          <cell r="F401">
            <v>1.75</v>
          </cell>
        </row>
        <row r="402">
          <cell r="C402" t="str">
            <v>BF3</v>
          </cell>
          <cell r="D402" t="str">
            <v>J</v>
          </cell>
          <cell r="E402" t="str">
            <v>E39</v>
          </cell>
          <cell r="F402">
            <v>0.42</v>
          </cell>
        </row>
        <row r="403">
          <cell r="C403" t="str">
            <v>BF3</v>
          </cell>
          <cell r="D403" t="str">
            <v>J</v>
          </cell>
          <cell r="E403" t="str">
            <v>E44</v>
          </cell>
          <cell r="F403">
            <v>8.3999999999999986</v>
          </cell>
        </row>
        <row r="404">
          <cell r="C404" t="str">
            <v>BF3</v>
          </cell>
          <cell r="D404" t="str">
            <v>J</v>
          </cell>
          <cell r="E404" t="str">
            <v>E46</v>
          </cell>
          <cell r="F404">
            <v>8.3999999999999986</v>
          </cell>
        </row>
        <row r="405">
          <cell r="C405" t="str">
            <v>BF3</v>
          </cell>
          <cell r="D405" t="str">
            <v>J</v>
          </cell>
          <cell r="E405" t="str">
            <v>E29</v>
          </cell>
          <cell r="F405">
            <v>1.0499999999999998</v>
          </cell>
        </row>
        <row r="406">
          <cell r="C406" t="str">
            <v>BF3</v>
          </cell>
          <cell r="D406" t="str">
            <v>J</v>
          </cell>
          <cell r="E406" t="str">
            <v>E49</v>
          </cell>
          <cell r="F406">
            <v>4</v>
          </cell>
        </row>
        <row r="407">
          <cell r="C407" t="str">
            <v>BF3</v>
          </cell>
          <cell r="D407" t="str">
            <v>J</v>
          </cell>
          <cell r="E407" t="str">
            <v>E19</v>
          </cell>
          <cell r="F407">
            <v>9.6</v>
          </cell>
        </row>
        <row r="408">
          <cell r="C408" t="str">
            <v>BF3</v>
          </cell>
          <cell r="D408" t="str">
            <v>J</v>
          </cell>
          <cell r="E408" t="str">
            <v>E21</v>
          </cell>
          <cell r="F408">
            <v>0.48</v>
          </cell>
        </row>
        <row r="409">
          <cell r="C409" t="str">
            <v>BF3</v>
          </cell>
          <cell r="D409" t="str">
            <v>J</v>
          </cell>
          <cell r="E409" t="str">
            <v>E35</v>
          </cell>
          <cell r="F409">
            <v>9.6</v>
          </cell>
        </row>
        <row r="410">
          <cell r="C410" t="str">
            <v>BF3</v>
          </cell>
          <cell r="D410" t="str">
            <v>J</v>
          </cell>
          <cell r="E410" t="str">
            <v>E36</v>
          </cell>
          <cell r="F410">
            <v>0.48</v>
          </cell>
        </row>
        <row r="411">
          <cell r="C411" t="str">
            <v>BF3</v>
          </cell>
          <cell r="D411" t="str">
            <v>J</v>
          </cell>
          <cell r="E411" t="str">
            <v>E37</v>
          </cell>
          <cell r="F411">
            <v>2.0049999999999999</v>
          </cell>
        </row>
        <row r="412">
          <cell r="C412" t="str">
            <v>BF3</v>
          </cell>
          <cell r="D412" t="str">
            <v>J</v>
          </cell>
          <cell r="E412" t="str">
            <v>E39</v>
          </cell>
          <cell r="F412">
            <v>0.48</v>
          </cell>
        </row>
        <row r="413">
          <cell r="C413" t="str">
            <v>BF3</v>
          </cell>
          <cell r="D413" t="str">
            <v>J</v>
          </cell>
          <cell r="E413" t="str">
            <v>E44</v>
          </cell>
          <cell r="F413">
            <v>9.6</v>
          </cell>
        </row>
        <row r="414">
          <cell r="C414" t="str">
            <v>BF3</v>
          </cell>
          <cell r="D414" t="str">
            <v>J</v>
          </cell>
          <cell r="E414" t="str">
            <v>E46</v>
          </cell>
          <cell r="F414">
            <v>9.6</v>
          </cell>
        </row>
        <row r="415">
          <cell r="C415" t="str">
            <v>BF3</v>
          </cell>
          <cell r="D415" t="str">
            <v>J</v>
          </cell>
          <cell r="E415" t="str">
            <v>E29</v>
          </cell>
          <cell r="F415">
            <v>1.2</v>
          </cell>
        </row>
        <row r="416">
          <cell r="C416" t="str">
            <v>BF3</v>
          </cell>
          <cell r="D416" t="str">
            <v>L</v>
          </cell>
          <cell r="E416" t="str">
            <v>E19</v>
          </cell>
          <cell r="F416">
            <v>9.6</v>
          </cell>
        </row>
        <row r="417">
          <cell r="C417" t="str">
            <v>BF3</v>
          </cell>
          <cell r="D417" t="str">
            <v>L</v>
          </cell>
          <cell r="E417" t="str">
            <v>E21</v>
          </cell>
          <cell r="F417">
            <v>0.48</v>
          </cell>
        </row>
        <row r="418">
          <cell r="C418" t="str">
            <v>BF3</v>
          </cell>
          <cell r="D418" t="str">
            <v>L</v>
          </cell>
          <cell r="E418" t="str">
            <v>E35</v>
          </cell>
          <cell r="F418">
            <v>9.6</v>
          </cell>
        </row>
        <row r="419">
          <cell r="C419" t="str">
            <v>BF3</v>
          </cell>
          <cell r="D419" t="str">
            <v>L</v>
          </cell>
          <cell r="E419" t="str">
            <v>E36</v>
          </cell>
          <cell r="F419">
            <v>0.48</v>
          </cell>
        </row>
        <row r="420">
          <cell r="C420" t="str">
            <v>BF3</v>
          </cell>
          <cell r="D420" t="str">
            <v>L</v>
          </cell>
          <cell r="E420" t="str">
            <v>E37</v>
          </cell>
          <cell r="F420">
            <v>2</v>
          </cell>
        </row>
        <row r="421">
          <cell r="C421" t="str">
            <v>BF3</v>
          </cell>
          <cell r="D421" t="str">
            <v>L</v>
          </cell>
          <cell r="E421" t="str">
            <v>E39</v>
          </cell>
          <cell r="F421">
            <v>0.48</v>
          </cell>
        </row>
        <row r="422">
          <cell r="C422" t="str">
            <v>BF3</v>
          </cell>
          <cell r="D422" t="str">
            <v>L</v>
          </cell>
          <cell r="E422" t="str">
            <v>E44</v>
          </cell>
          <cell r="F422">
            <v>9.6</v>
          </cell>
        </row>
        <row r="423">
          <cell r="C423" t="str">
            <v>BF3</v>
          </cell>
          <cell r="D423" t="str">
            <v>L</v>
          </cell>
          <cell r="E423" t="str">
            <v>E46</v>
          </cell>
          <cell r="F423">
            <v>9.6</v>
          </cell>
        </row>
        <row r="424">
          <cell r="C424" t="str">
            <v>BF3</v>
          </cell>
          <cell r="D424" t="str">
            <v>L</v>
          </cell>
          <cell r="E424" t="str">
            <v>E29</v>
          </cell>
          <cell r="F424">
            <v>1.2</v>
          </cell>
        </row>
        <row r="425">
          <cell r="C425" t="str">
            <v>BF3</v>
          </cell>
          <cell r="D425" t="str">
            <v>L</v>
          </cell>
          <cell r="E425" t="str">
            <v>E19</v>
          </cell>
          <cell r="F425">
            <v>6.6</v>
          </cell>
        </row>
        <row r="426">
          <cell r="C426" t="str">
            <v>BF3</v>
          </cell>
          <cell r="D426" t="str">
            <v>L</v>
          </cell>
          <cell r="E426" t="str">
            <v>E21</v>
          </cell>
          <cell r="F426">
            <v>2.4900000000000002</v>
          </cell>
        </row>
        <row r="427">
          <cell r="C427" t="str">
            <v>BF3</v>
          </cell>
          <cell r="D427" t="str">
            <v>L</v>
          </cell>
          <cell r="E427" t="str">
            <v>E35</v>
          </cell>
          <cell r="F427">
            <v>6.6</v>
          </cell>
        </row>
        <row r="428">
          <cell r="C428" t="str">
            <v>BF3</v>
          </cell>
          <cell r="D428" t="str">
            <v>L</v>
          </cell>
          <cell r="E428" t="str">
            <v>E36</v>
          </cell>
          <cell r="F428">
            <v>2.4900000000000002</v>
          </cell>
        </row>
        <row r="429">
          <cell r="C429" t="str">
            <v>BF3</v>
          </cell>
          <cell r="D429" t="str">
            <v>L</v>
          </cell>
          <cell r="E429" t="str">
            <v>E37</v>
          </cell>
          <cell r="F429">
            <v>1.375</v>
          </cell>
        </row>
        <row r="430">
          <cell r="C430" t="str">
            <v>BF3</v>
          </cell>
          <cell r="D430" t="str">
            <v>L</v>
          </cell>
          <cell r="E430" t="str">
            <v>E39</v>
          </cell>
          <cell r="F430">
            <v>2.4900000000000002</v>
          </cell>
        </row>
        <row r="431">
          <cell r="C431" t="str">
            <v>BF3</v>
          </cell>
          <cell r="D431" t="str">
            <v>L</v>
          </cell>
          <cell r="E431" t="str">
            <v>E44</v>
          </cell>
          <cell r="F431">
            <v>6.6</v>
          </cell>
        </row>
        <row r="432">
          <cell r="C432" t="str">
            <v>BF3</v>
          </cell>
          <cell r="D432" t="str">
            <v>L</v>
          </cell>
          <cell r="E432" t="str">
            <v>E46</v>
          </cell>
          <cell r="F432">
            <v>6.6</v>
          </cell>
        </row>
        <row r="433">
          <cell r="C433" t="str">
            <v>BF3</v>
          </cell>
          <cell r="D433" t="str">
            <v>L</v>
          </cell>
          <cell r="E433" t="str">
            <v>E29</v>
          </cell>
          <cell r="F433">
            <v>0.83000000000000007</v>
          </cell>
        </row>
        <row r="434">
          <cell r="C434" t="str">
            <v>BF3</v>
          </cell>
          <cell r="D434" t="str">
            <v>L</v>
          </cell>
          <cell r="E434" t="str">
            <v>E49</v>
          </cell>
          <cell r="F434">
            <v>3</v>
          </cell>
        </row>
        <row r="435">
          <cell r="C435" t="str">
            <v>BF3</v>
          </cell>
          <cell r="D435" t="str">
            <v>L</v>
          </cell>
          <cell r="E435" t="str">
            <v>E19</v>
          </cell>
          <cell r="F435">
            <v>30.599999999999994</v>
          </cell>
        </row>
        <row r="436">
          <cell r="C436" t="str">
            <v>BF3</v>
          </cell>
          <cell r="D436" t="str">
            <v>L</v>
          </cell>
          <cell r="E436" t="str">
            <v>E21</v>
          </cell>
          <cell r="F436">
            <v>1.8000000000000007</v>
          </cell>
        </row>
        <row r="437">
          <cell r="C437" t="str">
            <v>BF3</v>
          </cell>
          <cell r="D437" t="str">
            <v>L</v>
          </cell>
          <cell r="E437" t="str">
            <v>E35</v>
          </cell>
          <cell r="F437">
            <v>30.599999999999994</v>
          </cell>
        </row>
        <row r="438">
          <cell r="C438" t="str">
            <v>BF3</v>
          </cell>
          <cell r="D438" t="str">
            <v>L</v>
          </cell>
          <cell r="E438" t="str">
            <v>E36</v>
          </cell>
          <cell r="F438">
            <v>1.8000000000000007</v>
          </cell>
        </row>
        <row r="439">
          <cell r="C439" t="str">
            <v>BF3</v>
          </cell>
          <cell r="D439" t="str">
            <v>L</v>
          </cell>
          <cell r="E439" t="str">
            <v>E37</v>
          </cell>
          <cell r="F439">
            <v>6.375</v>
          </cell>
        </row>
        <row r="440">
          <cell r="C440" t="str">
            <v>BF3</v>
          </cell>
          <cell r="D440" t="str">
            <v>L</v>
          </cell>
          <cell r="E440" t="str">
            <v>E39</v>
          </cell>
          <cell r="F440">
            <v>1.5300000000000002</v>
          </cell>
        </row>
        <row r="441">
          <cell r="C441" t="str">
            <v>BF3</v>
          </cell>
          <cell r="D441" t="str">
            <v>L</v>
          </cell>
          <cell r="E441" t="str">
            <v>E44</v>
          </cell>
          <cell r="F441">
            <v>30.599999999999994</v>
          </cell>
        </row>
        <row r="442">
          <cell r="C442" t="str">
            <v>BF3</v>
          </cell>
          <cell r="D442" t="str">
            <v>L</v>
          </cell>
          <cell r="E442" t="str">
            <v>E46</v>
          </cell>
          <cell r="F442">
            <v>30.599999999999994</v>
          </cell>
        </row>
        <row r="443">
          <cell r="C443" t="str">
            <v>BF3</v>
          </cell>
          <cell r="D443" t="str">
            <v>L</v>
          </cell>
          <cell r="E443" t="str">
            <v>E29</v>
          </cell>
          <cell r="F443">
            <v>3.8249999999999993</v>
          </cell>
        </row>
        <row r="444">
          <cell r="C444" t="str">
            <v>BF3</v>
          </cell>
          <cell r="D444" t="str">
            <v>M</v>
          </cell>
          <cell r="E444" t="str">
            <v>E19</v>
          </cell>
          <cell r="F444">
            <v>7.1999999999999993</v>
          </cell>
        </row>
        <row r="445">
          <cell r="C445" t="str">
            <v>BF3</v>
          </cell>
          <cell r="D445" t="str">
            <v>M</v>
          </cell>
          <cell r="E445" t="str">
            <v>E21</v>
          </cell>
          <cell r="F445">
            <v>0.36</v>
          </cell>
        </row>
        <row r="446">
          <cell r="C446" t="str">
            <v>BF3</v>
          </cell>
          <cell r="D446" t="str">
            <v>M</v>
          </cell>
          <cell r="E446" t="str">
            <v>E35</v>
          </cell>
          <cell r="F446">
            <v>7.1999999999999993</v>
          </cell>
        </row>
        <row r="447">
          <cell r="C447" t="str">
            <v>BF3</v>
          </cell>
          <cell r="D447" t="str">
            <v>M</v>
          </cell>
          <cell r="E447" t="str">
            <v>E36</v>
          </cell>
          <cell r="F447">
            <v>0.36</v>
          </cell>
        </row>
        <row r="448">
          <cell r="C448" t="str">
            <v>BF3</v>
          </cell>
          <cell r="D448" t="str">
            <v>M</v>
          </cell>
          <cell r="E448" t="str">
            <v>E37</v>
          </cell>
          <cell r="F448">
            <v>1.5</v>
          </cell>
        </row>
        <row r="449">
          <cell r="C449" t="str">
            <v>BF3</v>
          </cell>
          <cell r="D449" t="str">
            <v>M</v>
          </cell>
          <cell r="E449" t="str">
            <v>E44</v>
          </cell>
          <cell r="F449">
            <v>7.1999999999999993</v>
          </cell>
        </row>
        <row r="450">
          <cell r="C450" t="str">
            <v>BF3</v>
          </cell>
          <cell r="D450" t="str">
            <v>M</v>
          </cell>
          <cell r="E450" t="str">
            <v>E46</v>
          </cell>
          <cell r="F450">
            <v>7.1999999999999993</v>
          </cell>
        </row>
        <row r="451">
          <cell r="C451" t="str">
            <v>BF3</v>
          </cell>
          <cell r="D451" t="str">
            <v>M</v>
          </cell>
          <cell r="E451" t="str">
            <v>E29</v>
          </cell>
          <cell r="F451">
            <v>0.89999999999999991</v>
          </cell>
        </row>
        <row r="452">
          <cell r="C452" t="str">
            <v>BF3</v>
          </cell>
          <cell r="D452" t="str">
            <v>M</v>
          </cell>
          <cell r="E452" t="str">
            <v>E49</v>
          </cell>
          <cell r="F452">
            <v>3</v>
          </cell>
        </row>
        <row r="453">
          <cell r="C453" t="str">
            <v>BF3</v>
          </cell>
          <cell r="D453" t="str">
            <v>M</v>
          </cell>
          <cell r="E453" t="str">
            <v>E19</v>
          </cell>
          <cell r="F453">
            <v>4.8</v>
          </cell>
        </row>
        <row r="454">
          <cell r="C454" t="str">
            <v>BF3</v>
          </cell>
          <cell r="D454" t="str">
            <v>M</v>
          </cell>
          <cell r="E454" t="str">
            <v>E21</v>
          </cell>
          <cell r="F454">
            <v>0.24</v>
          </cell>
        </row>
        <row r="455">
          <cell r="C455" t="str">
            <v>BF3</v>
          </cell>
          <cell r="D455" t="str">
            <v>M</v>
          </cell>
          <cell r="E455" t="str">
            <v>E35</v>
          </cell>
          <cell r="F455">
            <v>4.8</v>
          </cell>
        </row>
        <row r="456">
          <cell r="C456" t="str">
            <v>BF3</v>
          </cell>
          <cell r="D456" t="str">
            <v>M</v>
          </cell>
          <cell r="E456" t="str">
            <v>E36</v>
          </cell>
          <cell r="F456">
            <v>0.24</v>
          </cell>
        </row>
        <row r="457">
          <cell r="C457" t="str">
            <v>BF3</v>
          </cell>
          <cell r="D457" t="str">
            <v>M</v>
          </cell>
          <cell r="E457" t="str">
            <v>E37</v>
          </cell>
          <cell r="F457">
            <v>1</v>
          </cell>
        </row>
        <row r="458">
          <cell r="C458" t="str">
            <v>BF3</v>
          </cell>
          <cell r="D458" t="str">
            <v>M</v>
          </cell>
          <cell r="E458" t="str">
            <v>E44</v>
          </cell>
          <cell r="F458">
            <v>4.8</v>
          </cell>
        </row>
        <row r="459">
          <cell r="C459" t="str">
            <v>BF3</v>
          </cell>
          <cell r="D459" t="str">
            <v>M</v>
          </cell>
          <cell r="E459" t="str">
            <v>E46</v>
          </cell>
          <cell r="F459">
            <v>4.8</v>
          </cell>
        </row>
        <row r="460">
          <cell r="C460" t="str">
            <v>BF3</v>
          </cell>
          <cell r="D460" t="str">
            <v>M</v>
          </cell>
          <cell r="E460" t="str">
            <v>E29</v>
          </cell>
          <cell r="F460">
            <v>0.6</v>
          </cell>
        </row>
        <row r="461">
          <cell r="C461" t="str">
            <v>BF3</v>
          </cell>
          <cell r="D461" t="str">
            <v>N</v>
          </cell>
          <cell r="E461" t="str">
            <v>E19</v>
          </cell>
          <cell r="F461">
            <v>6</v>
          </cell>
        </row>
        <row r="462">
          <cell r="C462" t="str">
            <v>BF3</v>
          </cell>
          <cell r="D462" t="str">
            <v>N</v>
          </cell>
          <cell r="E462" t="str">
            <v>E21</v>
          </cell>
          <cell r="F462">
            <v>0.3</v>
          </cell>
        </row>
        <row r="463">
          <cell r="C463" t="str">
            <v>BF3</v>
          </cell>
          <cell r="D463" t="str">
            <v>N</v>
          </cell>
          <cell r="E463" t="str">
            <v>E35</v>
          </cell>
          <cell r="F463">
            <v>6</v>
          </cell>
        </row>
        <row r="464">
          <cell r="C464" t="str">
            <v>BF3</v>
          </cell>
          <cell r="D464" t="str">
            <v>N</v>
          </cell>
          <cell r="E464" t="str">
            <v>E36</v>
          </cell>
          <cell r="F464">
            <v>0.3</v>
          </cell>
        </row>
        <row r="465">
          <cell r="C465" t="str">
            <v>BF3</v>
          </cell>
          <cell r="D465" t="str">
            <v>N</v>
          </cell>
          <cell r="E465" t="str">
            <v>E37</v>
          </cell>
          <cell r="F465">
            <v>1.25</v>
          </cell>
        </row>
        <row r="466">
          <cell r="C466" t="str">
            <v>BF3</v>
          </cell>
          <cell r="D466" t="str">
            <v>N</v>
          </cell>
          <cell r="E466" t="str">
            <v>E44</v>
          </cell>
          <cell r="F466">
            <v>6</v>
          </cell>
        </row>
        <row r="467">
          <cell r="C467" t="str">
            <v>BF3</v>
          </cell>
          <cell r="D467" t="str">
            <v>N</v>
          </cell>
          <cell r="E467" t="str">
            <v>E46</v>
          </cell>
          <cell r="F467">
            <v>6</v>
          </cell>
        </row>
        <row r="468">
          <cell r="C468" t="str">
            <v>BF3</v>
          </cell>
          <cell r="D468" t="str">
            <v>N</v>
          </cell>
          <cell r="E468" t="str">
            <v>E29</v>
          </cell>
          <cell r="F468">
            <v>0.75</v>
          </cell>
        </row>
        <row r="469">
          <cell r="C469" t="str">
            <v>BF3</v>
          </cell>
          <cell r="D469" t="str">
            <v>Q</v>
          </cell>
          <cell r="E469" t="str">
            <v>E19</v>
          </cell>
          <cell r="F469">
            <v>8.3999999999999986</v>
          </cell>
        </row>
        <row r="470">
          <cell r="C470" t="str">
            <v>BF3</v>
          </cell>
          <cell r="D470" t="str">
            <v>Q</v>
          </cell>
          <cell r="E470" t="str">
            <v>E21</v>
          </cell>
          <cell r="F470">
            <v>0.42</v>
          </cell>
        </row>
        <row r="471">
          <cell r="C471" t="str">
            <v>BF3</v>
          </cell>
          <cell r="D471" t="str">
            <v>Q</v>
          </cell>
          <cell r="E471" t="str">
            <v>E35</v>
          </cell>
          <cell r="F471">
            <v>8.3999999999999986</v>
          </cell>
        </row>
        <row r="472">
          <cell r="C472" t="str">
            <v>BF3</v>
          </cell>
          <cell r="D472" t="str">
            <v>Q</v>
          </cell>
          <cell r="E472" t="str">
            <v>E36</v>
          </cell>
          <cell r="F472">
            <v>0.42</v>
          </cell>
        </row>
        <row r="473">
          <cell r="C473" t="str">
            <v>BF3</v>
          </cell>
          <cell r="D473" t="str">
            <v>Q</v>
          </cell>
          <cell r="E473" t="str">
            <v>E37</v>
          </cell>
          <cell r="F473">
            <v>1.75</v>
          </cell>
        </row>
        <row r="474">
          <cell r="C474" t="str">
            <v>BF3</v>
          </cell>
          <cell r="D474" t="str">
            <v>Q</v>
          </cell>
          <cell r="E474" t="str">
            <v>E39</v>
          </cell>
          <cell r="F474">
            <v>0.42</v>
          </cell>
        </row>
        <row r="475">
          <cell r="C475" t="str">
            <v>BF3</v>
          </cell>
          <cell r="D475" t="str">
            <v>Q</v>
          </cell>
          <cell r="E475" t="str">
            <v>E44</v>
          </cell>
          <cell r="F475">
            <v>8.3999999999999986</v>
          </cell>
        </row>
        <row r="476">
          <cell r="C476" t="str">
            <v>BF3</v>
          </cell>
          <cell r="D476" t="str">
            <v>Q</v>
          </cell>
          <cell r="E476" t="str">
            <v>E46</v>
          </cell>
          <cell r="F476">
            <v>8.3999999999999986</v>
          </cell>
        </row>
        <row r="477">
          <cell r="C477" t="str">
            <v>BF3</v>
          </cell>
          <cell r="D477" t="str">
            <v>Q</v>
          </cell>
          <cell r="E477" t="str">
            <v>E29</v>
          </cell>
          <cell r="F477">
            <v>1.0499999999999998</v>
          </cell>
        </row>
        <row r="478">
          <cell r="C478" t="str">
            <v>BF3</v>
          </cell>
          <cell r="D478" t="str">
            <v>Q</v>
          </cell>
          <cell r="E478" t="str">
            <v>E19</v>
          </cell>
          <cell r="F478">
            <v>4.8</v>
          </cell>
        </row>
        <row r="479">
          <cell r="C479" t="str">
            <v>BF3</v>
          </cell>
          <cell r="D479" t="str">
            <v>Q</v>
          </cell>
          <cell r="E479" t="str">
            <v>E21</v>
          </cell>
          <cell r="F479">
            <v>0.24</v>
          </cell>
        </row>
        <row r="480">
          <cell r="C480" t="str">
            <v>BF3</v>
          </cell>
          <cell r="D480" t="str">
            <v>Q</v>
          </cell>
          <cell r="E480" t="str">
            <v>E35</v>
          </cell>
          <cell r="F480">
            <v>4.8</v>
          </cell>
        </row>
        <row r="481">
          <cell r="C481" t="str">
            <v>BF3</v>
          </cell>
          <cell r="D481" t="str">
            <v>Q</v>
          </cell>
          <cell r="E481" t="str">
            <v>E36</v>
          </cell>
          <cell r="F481">
            <v>0.24</v>
          </cell>
        </row>
        <row r="482">
          <cell r="C482" t="str">
            <v>BF3</v>
          </cell>
          <cell r="D482" t="str">
            <v>Q</v>
          </cell>
          <cell r="E482" t="str">
            <v>E37</v>
          </cell>
          <cell r="F482">
            <v>1</v>
          </cell>
        </row>
        <row r="483">
          <cell r="C483" t="str">
            <v>BF3</v>
          </cell>
          <cell r="D483" t="str">
            <v>Q</v>
          </cell>
          <cell r="E483" t="str">
            <v>E39</v>
          </cell>
          <cell r="F483">
            <v>0.24</v>
          </cell>
        </row>
        <row r="484">
          <cell r="C484" t="str">
            <v>BF3</v>
          </cell>
          <cell r="D484" t="str">
            <v>Q</v>
          </cell>
          <cell r="E484" t="str">
            <v>E44</v>
          </cell>
          <cell r="F484">
            <v>4.8</v>
          </cell>
        </row>
        <row r="485">
          <cell r="C485" t="str">
            <v>BF3</v>
          </cell>
          <cell r="D485" t="str">
            <v>Q</v>
          </cell>
          <cell r="E485" t="str">
            <v>E46</v>
          </cell>
          <cell r="F485">
            <v>4.8</v>
          </cell>
        </row>
        <row r="486">
          <cell r="C486" t="str">
            <v>BF3</v>
          </cell>
          <cell r="D486" t="str">
            <v>Q</v>
          </cell>
          <cell r="E486" t="str">
            <v>E29</v>
          </cell>
          <cell r="F486">
            <v>0.6</v>
          </cell>
        </row>
        <row r="487">
          <cell r="C487" t="str">
            <v>BF3</v>
          </cell>
          <cell r="D487" t="str">
            <v>N</v>
          </cell>
          <cell r="E487" t="str">
            <v>E19</v>
          </cell>
          <cell r="F487">
            <v>4.8</v>
          </cell>
        </row>
        <row r="488">
          <cell r="C488" t="str">
            <v>BF3</v>
          </cell>
          <cell r="D488" t="str">
            <v>N</v>
          </cell>
          <cell r="E488" t="str">
            <v>E21</v>
          </cell>
          <cell r="F488">
            <v>0.24</v>
          </cell>
        </row>
        <row r="489">
          <cell r="C489" t="str">
            <v>BF3</v>
          </cell>
          <cell r="D489" t="str">
            <v>N</v>
          </cell>
          <cell r="E489" t="str">
            <v>E35</v>
          </cell>
          <cell r="F489">
            <v>4.8</v>
          </cell>
        </row>
        <row r="490">
          <cell r="C490" t="str">
            <v>BF3</v>
          </cell>
          <cell r="D490" t="str">
            <v>N</v>
          </cell>
          <cell r="E490" t="str">
            <v>E36</v>
          </cell>
          <cell r="F490">
            <v>0.24</v>
          </cell>
        </row>
        <row r="491">
          <cell r="C491" t="str">
            <v>BF3</v>
          </cell>
          <cell r="D491" t="str">
            <v>N</v>
          </cell>
          <cell r="E491" t="str">
            <v>E37</v>
          </cell>
          <cell r="F491">
            <v>1</v>
          </cell>
        </row>
        <row r="492">
          <cell r="C492" t="str">
            <v>BF3</v>
          </cell>
          <cell r="D492" t="str">
            <v>N</v>
          </cell>
          <cell r="E492" t="str">
            <v>E39</v>
          </cell>
          <cell r="F492">
            <v>0.24</v>
          </cell>
        </row>
        <row r="493">
          <cell r="C493" t="str">
            <v>BF3</v>
          </cell>
          <cell r="D493" t="str">
            <v>N</v>
          </cell>
          <cell r="E493" t="str">
            <v>E44</v>
          </cell>
          <cell r="F493">
            <v>4.8</v>
          </cell>
        </row>
        <row r="494">
          <cell r="C494" t="str">
            <v>BF3</v>
          </cell>
          <cell r="D494" t="str">
            <v>N</v>
          </cell>
          <cell r="E494" t="str">
            <v>E46</v>
          </cell>
          <cell r="F494">
            <v>4.8</v>
          </cell>
        </row>
        <row r="495">
          <cell r="C495" t="str">
            <v>BF3</v>
          </cell>
          <cell r="D495" t="str">
            <v>N</v>
          </cell>
          <cell r="E495" t="str">
            <v>E29</v>
          </cell>
          <cell r="F495">
            <v>0.6</v>
          </cell>
        </row>
        <row r="496">
          <cell r="C496" t="str">
            <v>BF3</v>
          </cell>
          <cell r="D496" t="str">
            <v>N</v>
          </cell>
          <cell r="E496" t="str">
            <v>E19</v>
          </cell>
          <cell r="F496">
            <v>3.5999999999999996</v>
          </cell>
        </row>
        <row r="497">
          <cell r="C497" t="str">
            <v>BF3</v>
          </cell>
          <cell r="D497" t="str">
            <v>N</v>
          </cell>
          <cell r="E497" t="str">
            <v>E21</v>
          </cell>
          <cell r="F497">
            <v>0.18</v>
          </cell>
        </row>
        <row r="498">
          <cell r="C498" t="str">
            <v>BF3</v>
          </cell>
          <cell r="D498" t="str">
            <v>N</v>
          </cell>
          <cell r="E498" t="str">
            <v>E35</v>
          </cell>
          <cell r="F498">
            <v>3.5999999999999996</v>
          </cell>
        </row>
        <row r="499">
          <cell r="C499" t="str">
            <v>BF3</v>
          </cell>
          <cell r="D499" t="str">
            <v>N</v>
          </cell>
          <cell r="E499" t="str">
            <v>E36</v>
          </cell>
          <cell r="F499">
            <v>0.18</v>
          </cell>
        </row>
        <row r="500">
          <cell r="C500" t="str">
            <v>BF3</v>
          </cell>
          <cell r="D500" t="str">
            <v>N</v>
          </cell>
          <cell r="E500" t="str">
            <v>E37</v>
          </cell>
          <cell r="F500">
            <v>0.75</v>
          </cell>
        </row>
        <row r="501">
          <cell r="C501" t="str">
            <v>BF3</v>
          </cell>
          <cell r="D501" t="str">
            <v>N</v>
          </cell>
          <cell r="E501" t="str">
            <v>E39</v>
          </cell>
          <cell r="F501">
            <v>0.18</v>
          </cell>
        </row>
        <row r="502">
          <cell r="C502" t="str">
            <v>BF3</v>
          </cell>
          <cell r="D502" t="str">
            <v>N</v>
          </cell>
          <cell r="E502" t="str">
            <v>E44</v>
          </cell>
          <cell r="F502">
            <v>3.5999999999999996</v>
          </cell>
        </row>
        <row r="503">
          <cell r="C503" t="str">
            <v>BF3</v>
          </cell>
          <cell r="D503" t="str">
            <v>N</v>
          </cell>
          <cell r="E503" t="str">
            <v>E46</v>
          </cell>
          <cell r="F503">
            <v>3.5999999999999996</v>
          </cell>
        </row>
        <row r="504">
          <cell r="C504" t="str">
            <v>BF3</v>
          </cell>
          <cell r="D504" t="str">
            <v>N</v>
          </cell>
          <cell r="E504" t="str">
            <v>E29</v>
          </cell>
          <cell r="F504">
            <v>0.44999999999999996</v>
          </cell>
        </row>
        <row r="505">
          <cell r="C505" t="str">
            <v>BF3</v>
          </cell>
          <cell r="D505" t="str">
            <v>N</v>
          </cell>
          <cell r="E505" t="str">
            <v>E19</v>
          </cell>
          <cell r="F505">
            <v>8.3999999999999986</v>
          </cell>
        </row>
        <row r="506">
          <cell r="C506" t="str">
            <v>BF3</v>
          </cell>
          <cell r="D506" t="str">
            <v>N</v>
          </cell>
          <cell r="E506" t="str">
            <v>E21</v>
          </cell>
          <cell r="F506">
            <v>0.42</v>
          </cell>
        </row>
        <row r="507">
          <cell r="C507" t="str">
            <v>BF3</v>
          </cell>
          <cell r="D507" t="str">
            <v>N</v>
          </cell>
          <cell r="E507" t="str">
            <v>E35</v>
          </cell>
          <cell r="F507">
            <v>8.3999999999999986</v>
          </cell>
        </row>
        <row r="508">
          <cell r="C508" t="str">
            <v>BF3</v>
          </cell>
          <cell r="D508" t="str">
            <v>N</v>
          </cell>
          <cell r="E508" t="str">
            <v>E36</v>
          </cell>
          <cell r="F508">
            <v>0.42</v>
          </cell>
        </row>
        <row r="509">
          <cell r="C509" t="str">
            <v>BF3</v>
          </cell>
          <cell r="D509" t="str">
            <v>N</v>
          </cell>
          <cell r="E509" t="str">
            <v>E37</v>
          </cell>
          <cell r="F509">
            <v>1.75</v>
          </cell>
        </row>
        <row r="510">
          <cell r="C510" t="str">
            <v>BF3</v>
          </cell>
          <cell r="D510" t="str">
            <v>N</v>
          </cell>
          <cell r="E510" t="str">
            <v>E39</v>
          </cell>
          <cell r="F510">
            <v>0.42</v>
          </cell>
        </row>
        <row r="511">
          <cell r="C511" t="str">
            <v>BF3</v>
          </cell>
          <cell r="D511" t="str">
            <v>N</v>
          </cell>
          <cell r="E511" t="str">
            <v>E44</v>
          </cell>
          <cell r="F511">
            <v>8.3999999999999986</v>
          </cell>
        </row>
        <row r="512">
          <cell r="C512" t="str">
            <v>BF3</v>
          </cell>
          <cell r="D512" t="str">
            <v>N</v>
          </cell>
          <cell r="E512" t="str">
            <v>E46</v>
          </cell>
          <cell r="F512">
            <v>8.3999999999999986</v>
          </cell>
        </row>
        <row r="513">
          <cell r="C513" t="str">
            <v>BF3</v>
          </cell>
          <cell r="D513" t="str">
            <v>N</v>
          </cell>
          <cell r="E513" t="str">
            <v>E29</v>
          </cell>
          <cell r="F513">
            <v>1.0499999999999998</v>
          </cell>
        </row>
        <row r="516">
          <cell r="C516" t="str">
            <v>BF6</v>
          </cell>
          <cell r="D516" t="str">
            <v>A</v>
          </cell>
          <cell r="E516" t="str">
            <v>E08</v>
          </cell>
          <cell r="F516">
            <v>4.7730000000000024</v>
          </cell>
        </row>
        <row r="517">
          <cell r="C517" t="str">
            <v>BF6</v>
          </cell>
          <cell r="D517" t="str">
            <v>A</v>
          </cell>
          <cell r="E517" t="str">
            <v>E16</v>
          </cell>
          <cell r="F517">
            <v>23.864999999999995</v>
          </cell>
        </row>
        <row r="518">
          <cell r="C518" t="str">
            <v>BF6</v>
          </cell>
          <cell r="D518" t="str">
            <v>B</v>
          </cell>
          <cell r="E518" t="str">
            <v>E08</v>
          </cell>
          <cell r="F518">
            <v>5.3889999999999993</v>
          </cell>
        </row>
        <row r="519">
          <cell r="C519" t="str">
            <v>BF6</v>
          </cell>
          <cell r="D519" t="str">
            <v>B</v>
          </cell>
          <cell r="E519" t="str">
            <v>E16</v>
          </cell>
          <cell r="F519">
            <v>26.94700000000001</v>
          </cell>
        </row>
        <row r="520">
          <cell r="C520" t="str">
            <v>BF6</v>
          </cell>
          <cell r="D520" t="str">
            <v>C</v>
          </cell>
          <cell r="E520" t="str">
            <v>E08</v>
          </cell>
          <cell r="F520">
            <v>3.8460000000000001</v>
          </cell>
        </row>
        <row r="521">
          <cell r="C521" t="str">
            <v>BF6</v>
          </cell>
          <cell r="D521" t="str">
            <v>C</v>
          </cell>
          <cell r="E521" t="str">
            <v>E16</v>
          </cell>
          <cell r="F521">
            <v>19.228000000000002</v>
          </cell>
        </row>
        <row r="522">
          <cell r="C522" t="str">
            <v>BF6</v>
          </cell>
          <cell r="D522" t="str">
            <v>D</v>
          </cell>
          <cell r="E522" t="str">
            <v>E08</v>
          </cell>
          <cell r="F522">
            <v>4.8640000000000008</v>
          </cell>
        </row>
        <row r="523">
          <cell r="C523" t="str">
            <v>BF6</v>
          </cell>
          <cell r="D523" t="str">
            <v>D</v>
          </cell>
          <cell r="E523" t="str">
            <v>E16</v>
          </cell>
          <cell r="F523">
            <v>24.319000000000003</v>
          </cell>
        </row>
        <row r="524">
          <cell r="C524" t="str">
            <v>BF6</v>
          </cell>
          <cell r="D524" t="str">
            <v>E</v>
          </cell>
          <cell r="E524" t="str">
            <v>E08</v>
          </cell>
          <cell r="F524">
            <v>0.13</v>
          </cell>
        </row>
        <row r="525">
          <cell r="C525" t="str">
            <v>BF6</v>
          </cell>
          <cell r="D525" t="str">
            <v>E</v>
          </cell>
          <cell r="E525" t="str">
            <v>E16</v>
          </cell>
          <cell r="F525">
            <v>0.65</v>
          </cell>
        </row>
        <row r="526">
          <cell r="C526" t="str">
            <v>E1</v>
          </cell>
          <cell r="D526" t="str">
            <v>F</v>
          </cell>
          <cell r="E526" t="str">
            <v>E08</v>
          </cell>
          <cell r="F526">
            <v>12.08</v>
          </cell>
        </row>
        <row r="527">
          <cell r="C527" t="str">
            <v>E1</v>
          </cell>
          <cell r="D527" t="str">
            <v>F</v>
          </cell>
          <cell r="E527" t="str">
            <v>E16</v>
          </cell>
          <cell r="F527">
            <v>60.399000000000001</v>
          </cell>
        </row>
        <row r="528">
          <cell r="C528" t="str">
            <v>BF6</v>
          </cell>
          <cell r="D528" t="str">
            <v>G</v>
          </cell>
          <cell r="E528" t="str">
            <v>E08</v>
          </cell>
          <cell r="F528">
            <v>5.4490000000000016</v>
          </cell>
        </row>
        <row r="529">
          <cell r="C529" t="str">
            <v>BF6</v>
          </cell>
          <cell r="D529" t="str">
            <v>G</v>
          </cell>
          <cell r="E529" t="str">
            <v>E16</v>
          </cell>
          <cell r="F529">
            <v>27.247</v>
          </cell>
        </row>
        <row r="530">
          <cell r="C530" t="str">
            <v>BF6</v>
          </cell>
          <cell r="D530" t="str">
            <v>H</v>
          </cell>
          <cell r="E530" t="str">
            <v>E08</v>
          </cell>
          <cell r="F530">
            <v>4.3130000000000006</v>
          </cell>
        </row>
        <row r="531">
          <cell r="C531" t="str">
            <v>BF6</v>
          </cell>
          <cell r="D531" t="str">
            <v>H</v>
          </cell>
          <cell r="E531" t="str">
            <v>E16</v>
          </cell>
          <cell r="F531">
            <v>21.565999999999995</v>
          </cell>
        </row>
        <row r="532">
          <cell r="C532" t="str">
            <v>BF6</v>
          </cell>
          <cell r="D532" t="str">
            <v>J</v>
          </cell>
          <cell r="E532" t="str">
            <v>E08</v>
          </cell>
          <cell r="F532">
            <v>5.7059999999999995</v>
          </cell>
        </row>
        <row r="533">
          <cell r="C533" t="str">
            <v>BF6</v>
          </cell>
          <cell r="D533" t="str">
            <v>J</v>
          </cell>
          <cell r="E533" t="str">
            <v>E16</v>
          </cell>
          <cell r="F533">
            <v>28.529000000000003</v>
          </cell>
        </row>
        <row r="534">
          <cell r="C534" t="str">
            <v>BF6</v>
          </cell>
          <cell r="D534" t="str">
            <v>K</v>
          </cell>
          <cell r="E534" t="str">
            <v>E08</v>
          </cell>
          <cell r="F534">
            <v>0.33899999999999997</v>
          </cell>
        </row>
        <row r="535">
          <cell r="C535" t="str">
            <v>BF6</v>
          </cell>
          <cell r="D535" t="str">
            <v>K</v>
          </cell>
          <cell r="E535" t="str">
            <v>E16</v>
          </cell>
          <cell r="F535">
            <v>1.9969999999999994</v>
          </cell>
        </row>
        <row r="536">
          <cell r="C536" t="str">
            <v>BF6</v>
          </cell>
          <cell r="D536" t="str">
            <v>L</v>
          </cell>
          <cell r="E536" t="str">
            <v>E08</v>
          </cell>
          <cell r="F536">
            <v>7.0179999999999998</v>
          </cell>
        </row>
        <row r="537">
          <cell r="C537" t="str">
            <v>BF6</v>
          </cell>
          <cell r="D537" t="str">
            <v>L</v>
          </cell>
          <cell r="E537" t="str">
            <v>E16</v>
          </cell>
          <cell r="F537">
            <v>35.088999999999999</v>
          </cell>
        </row>
        <row r="538">
          <cell r="C538" t="str">
            <v>BF6</v>
          </cell>
          <cell r="D538" t="str">
            <v>M</v>
          </cell>
          <cell r="E538" t="str">
            <v>E08</v>
          </cell>
          <cell r="F538">
            <v>0.21899999999999997</v>
          </cell>
        </row>
        <row r="539">
          <cell r="C539" t="str">
            <v>BF6</v>
          </cell>
          <cell r="D539" t="str">
            <v>M</v>
          </cell>
          <cell r="E539" t="str">
            <v>E16</v>
          </cell>
          <cell r="F539">
            <v>1.0960000000000001</v>
          </cell>
        </row>
        <row r="540">
          <cell r="C540" t="str">
            <v>BF6</v>
          </cell>
          <cell r="D540" t="str">
            <v>M</v>
          </cell>
          <cell r="E540" t="str">
            <v>E08</v>
          </cell>
          <cell r="F540">
            <v>2.544</v>
          </cell>
        </row>
        <row r="541">
          <cell r="C541" t="str">
            <v>BF6</v>
          </cell>
          <cell r="D541" t="str">
            <v>M</v>
          </cell>
          <cell r="E541" t="str">
            <v>E16</v>
          </cell>
          <cell r="F541">
            <v>12.722</v>
          </cell>
        </row>
        <row r="542">
          <cell r="C542" t="str">
            <v>BF6</v>
          </cell>
          <cell r="D542" t="str">
            <v>N</v>
          </cell>
          <cell r="E542" t="str">
            <v>E08</v>
          </cell>
          <cell r="F542">
            <v>8.6069999999999993</v>
          </cell>
        </row>
        <row r="543">
          <cell r="C543" t="str">
            <v>BF6</v>
          </cell>
          <cell r="D543" t="str">
            <v>N</v>
          </cell>
          <cell r="E543" t="str">
            <v>E16</v>
          </cell>
          <cell r="F543">
            <v>43.033000000000001</v>
          </cell>
        </row>
        <row r="544">
          <cell r="C544" t="str">
            <v>BF6</v>
          </cell>
          <cell r="D544" t="str">
            <v>Q</v>
          </cell>
          <cell r="E544" t="str">
            <v>E08</v>
          </cell>
          <cell r="F544">
            <v>4.7829999999999995</v>
          </cell>
        </row>
        <row r="545">
          <cell r="C545" t="str">
            <v>BF6</v>
          </cell>
          <cell r="D545" t="str">
            <v>Q</v>
          </cell>
          <cell r="E545" t="str">
            <v>E16</v>
          </cell>
          <cell r="F545">
            <v>23.912999999999997</v>
          </cell>
        </row>
        <row r="548">
          <cell r="C548" t="str">
            <v>BF7</v>
          </cell>
          <cell r="D548" t="str">
            <v>A</v>
          </cell>
          <cell r="E548" t="str">
            <v>E10</v>
          </cell>
          <cell r="F548">
            <v>2.8199999999999994</v>
          </cell>
        </row>
        <row r="549">
          <cell r="C549" t="str">
            <v>BF7</v>
          </cell>
          <cell r="D549" t="str">
            <v>A</v>
          </cell>
          <cell r="E549" t="str">
            <v>E36</v>
          </cell>
          <cell r="F549">
            <v>14.096999999999998</v>
          </cell>
        </row>
        <row r="550">
          <cell r="C550" t="str">
            <v>BF7</v>
          </cell>
          <cell r="D550" t="str">
            <v>B</v>
          </cell>
          <cell r="E550" t="str">
            <v>E10</v>
          </cell>
          <cell r="F550">
            <v>2.9</v>
          </cell>
        </row>
        <row r="551">
          <cell r="C551" t="str">
            <v>BF7</v>
          </cell>
          <cell r="D551" t="str">
            <v>B</v>
          </cell>
          <cell r="E551" t="str">
            <v>E36</v>
          </cell>
          <cell r="F551">
            <v>14.539999999999997</v>
          </cell>
        </row>
        <row r="552">
          <cell r="C552" t="str">
            <v>BF7</v>
          </cell>
          <cell r="D552" t="str">
            <v>C</v>
          </cell>
          <cell r="E552" t="str">
            <v>E10</v>
          </cell>
          <cell r="F552">
            <v>2.1899999999999995</v>
          </cell>
        </row>
        <row r="553">
          <cell r="C553" t="str">
            <v>BF7</v>
          </cell>
          <cell r="D553" t="str">
            <v>C</v>
          </cell>
          <cell r="E553" t="str">
            <v>E36</v>
          </cell>
          <cell r="F553">
            <v>10.95</v>
          </cell>
        </row>
        <row r="554">
          <cell r="C554" t="str">
            <v>BF7</v>
          </cell>
          <cell r="D554" t="str">
            <v>D</v>
          </cell>
          <cell r="E554" t="str">
            <v>E10</v>
          </cell>
          <cell r="F554">
            <v>2.552</v>
          </cell>
        </row>
        <row r="555">
          <cell r="C555" t="str">
            <v>BF7</v>
          </cell>
          <cell r="D555" t="str">
            <v>D</v>
          </cell>
          <cell r="E555" t="str">
            <v>E36</v>
          </cell>
          <cell r="F555">
            <v>12.759999999999998</v>
          </cell>
        </row>
        <row r="556">
          <cell r="C556" t="str">
            <v>BF7</v>
          </cell>
          <cell r="D556" t="str">
            <v>E</v>
          </cell>
          <cell r="E556" t="str">
            <v>E10</v>
          </cell>
          <cell r="F556">
            <v>0.08</v>
          </cell>
        </row>
        <row r="557">
          <cell r="C557" t="str">
            <v>BF7</v>
          </cell>
          <cell r="D557" t="str">
            <v>E</v>
          </cell>
          <cell r="E557" t="str">
            <v>E36</v>
          </cell>
          <cell r="F557">
            <v>0.4</v>
          </cell>
        </row>
        <row r="558">
          <cell r="C558" t="str">
            <v>E2</v>
          </cell>
          <cell r="D558" t="str">
            <v>F</v>
          </cell>
          <cell r="E558" t="str">
            <v>E10</v>
          </cell>
          <cell r="F558">
            <v>6.6999999999999993</v>
          </cell>
        </row>
        <row r="559">
          <cell r="C559" t="str">
            <v>E2</v>
          </cell>
          <cell r="D559" t="str">
            <v>F</v>
          </cell>
          <cell r="E559" t="str">
            <v>E36</v>
          </cell>
          <cell r="F559">
            <v>33.499999999999993</v>
          </cell>
        </row>
        <row r="560">
          <cell r="C560" t="str">
            <v>BF7</v>
          </cell>
          <cell r="D560" t="str">
            <v>G</v>
          </cell>
          <cell r="E560" t="str">
            <v>E10</v>
          </cell>
          <cell r="F560">
            <v>3.198</v>
          </cell>
        </row>
        <row r="561">
          <cell r="C561" t="str">
            <v>BF7</v>
          </cell>
          <cell r="D561" t="str">
            <v>G</v>
          </cell>
          <cell r="E561" t="str">
            <v>E36</v>
          </cell>
          <cell r="F561">
            <v>15.989999999999998</v>
          </cell>
        </row>
        <row r="562">
          <cell r="C562" t="str">
            <v>BF7</v>
          </cell>
          <cell r="D562" t="str">
            <v>H</v>
          </cell>
          <cell r="E562" t="str">
            <v>E10</v>
          </cell>
          <cell r="F562">
            <v>2.5</v>
          </cell>
        </row>
        <row r="563">
          <cell r="C563" t="str">
            <v>BF7</v>
          </cell>
          <cell r="D563" t="str">
            <v>H</v>
          </cell>
          <cell r="E563" t="str">
            <v>E36</v>
          </cell>
          <cell r="F563">
            <v>12.52</v>
          </cell>
        </row>
        <row r="564">
          <cell r="C564" t="str">
            <v>BF7</v>
          </cell>
          <cell r="D564" t="str">
            <v>J</v>
          </cell>
          <cell r="E564" t="str">
            <v>E10</v>
          </cell>
          <cell r="F564">
            <v>2.95</v>
          </cell>
        </row>
        <row r="565">
          <cell r="C565" t="str">
            <v>BF7</v>
          </cell>
          <cell r="D565" t="str">
            <v>J</v>
          </cell>
          <cell r="E565" t="str">
            <v>E36</v>
          </cell>
          <cell r="F565">
            <v>14.739999999999998</v>
          </cell>
        </row>
        <row r="566">
          <cell r="C566" t="str">
            <v>BF7</v>
          </cell>
          <cell r="D566" t="str">
            <v>K</v>
          </cell>
          <cell r="E566" t="str">
            <v>E10</v>
          </cell>
          <cell r="F566">
            <v>0.25800000000000012</v>
          </cell>
        </row>
        <row r="567">
          <cell r="C567" t="str">
            <v>BF7</v>
          </cell>
          <cell r="D567" t="str">
            <v>K</v>
          </cell>
          <cell r="E567" t="str">
            <v>E36</v>
          </cell>
          <cell r="F567">
            <v>1.29</v>
          </cell>
        </row>
        <row r="568">
          <cell r="C568" t="str">
            <v>BF7</v>
          </cell>
          <cell r="D568" t="str">
            <v>L</v>
          </cell>
          <cell r="E568" t="str">
            <v>E10</v>
          </cell>
          <cell r="F568">
            <v>3.9780000000000011</v>
          </cell>
        </row>
        <row r="569">
          <cell r="C569" t="str">
            <v>BF7</v>
          </cell>
          <cell r="D569" t="str">
            <v>L</v>
          </cell>
          <cell r="E569" t="str">
            <v>E36</v>
          </cell>
          <cell r="F569">
            <v>19.890000000000004</v>
          </cell>
        </row>
        <row r="570">
          <cell r="C570" t="str">
            <v>BF7</v>
          </cell>
          <cell r="D570" t="str">
            <v>M</v>
          </cell>
          <cell r="E570" t="str">
            <v>E10</v>
          </cell>
          <cell r="F570">
            <v>0.13100000000000001</v>
          </cell>
        </row>
        <row r="571">
          <cell r="C571" t="str">
            <v>BF7</v>
          </cell>
          <cell r="D571" t="str">
            <v>M</v>
          </cell>
          <cell r="E571" t="str">
            <v>E36</v>
          </cell>
          <cell r="F571">
            <v>0.65500000000000003</v>
          </cell>
        </row>
        <row r="572">
          <cell r="C572" t="str">
            <v>BF7</v>
          </cell>
          <cell r="D572" t="str">
            <v>M</v>
          </cell>
          <cell r="E572" t="str">
            <v>E10</v>
          </cell>
          <cell r="F572">
            <v>1.3159999999999998</v>
          </cell>
        </row>
        <row r="573">
          <cell r="C573" t="str">
            <v>BF7</v>
          </cell>
          <cell r="D573" t="str">
            <v>M</v>
          </cell>
          <cell r="E573" t="str">
            <v>E36</v>
          </cell>
          <cell r="F573">
            <v>6.58</v>
          </cell>
        </row>
        <row r="574">
          <cell r="C574" t="str">
            <v>BF7</v>
          </cell>
          <cell r="D574" t="str">
            <v>N</v>
          </cell>
          <cell r="E574" t="str">
            <v>E10</v>
          </cell>
          <cell r="F574">
            <v>3.8679999999999994</v>
          </cell>
        </row>
        <row r="575">
          <cell r="C575" t="str">
            <v>BF7</v>
          </cell>
          <cell r="D575" t="str">
            <v>N</v>
          </cell>
          <cell r="E575" t="str">
            <v>E36</v>
          </cell>
          <cell r="F575">
            <v>19.34</v>
          </cell>
        </row>
        <row r="576">
          <cell r="C576" t="str">
            <v>BF7</v>
          </cell>
          <cell r="D576" t="str">
            <v>Q</v>
          </cell>
          <cell r="E576" t="str">
            <v>E10</v>
          </cell>
          <cell r="F576">
            <v>2.2890000000000001</v>
          </cell>
        </row>
        <row r="577">
          <cell r="C577" t="str">
            <v>BF7</v>
          </cell>
          <cell r="D577" t="str">
            <v>Q</v>
          </cell>
          <cell r="E577" t="str">
            <v>E36</v>
          </cell>
          <cell r="F577">
            <v>11.442999999999998</v>
          </cell>
        </row>
        <row r="581">
          <cell r="C581" t="str">
            <v>BC1</v>
          </cell>
          <cell r="D581" t="str">
            <v>A</v>
          </cell>
          <cell r="E581" t="str">
            <v>E19</v>
          </cell>
          <cell r="F581">
            <v>1.323</v>
          </cell>
        </row>
        <row r="582">
          <cell r="C582" t="str">
            <v>BC1</v>
          </cell>
          <cell r="D582" t="str">
            <v>A</v>
          </cell>
          <cell r="E582" t="str">
            <v>E35</v>
          </cell>
          <cell r="F582">
            <v>0.20700000000000002</v>
          </cell>
        </row>
        <row r="583">
          <cell r="C583" t="str">
            <v>BC1</v>
          </cell>
          <cell r="D583" t="str">
            <v>A</v>
          </cell>
          <cell r="E583" t="str">
            <v>E36</v>
          </cell>
          <cell r="F583">
            <v>5.2000000000000005E-2</v>
          </cell>
        </row>
        <row r="584">
          <cell r="C584" t="str">
            <v>BC1</v>
          </cell>
          <cell r="D584" t="str">
            <v>A</v>
          </cell>
          <cell r="E584" t="str">
            <v>E37</v>
          </cell>
          <cell r="F584">
            <v>0.14500000000000002</v>
          </cell>
        </row>
        <row r="585">
          <cell r="C585" t="str">
            <v>BC1</v>
          </cell>
          <cell r="D585" t="str">
            <v>A</v>
          </cell>
          <cell r="E585" t="str">
            <v>E10</v>
          </cell>
          <cell r="F585">
            <v>0.10299999999999999</v>
          </cell>
        </row>
        <row r="586">
          <cell r="C586" t="str">
            <v>BC1</v>
          </cell>
          <cell r="D586" t="str">
            <v>A</v>
          </cell>
          <cell r="E586" t="str">
            <v>E44</v>
          </cell>
          <cell r="F586">
            <v>2.4020000000000001</v>
          </cell>
        </row>
        <row r="587">
          <cell r="C587" t="str">
            <v>BC1</v>
          </cell>
          <cell r="D587" t="str">
            <v>A</v>
          </cell>
          <cell r="E587" t="str">
            <v>E46</v>
          </cell>
          <cell r="F587">
            <v>2.4020000000000001</v>
          </cell>
        </row>
        <row r="588">
          <cell r="C588" t="str">
            <v>BC1</v>
          </cell>
          <cell r="D588" t="str">
            <v>A</v>
          </cell>
          <cell r="E588" t="str">
            <v>E49</v>
          </cell>
          <cell r="F588">
            <v>1.5</v>
          </cell>
        </row>
        <row r="589">
          <cell r="C589" t="str">
            <v>BC1</v>
          </cell>
          <cell r="D589" t="str">
            <v>A</v>
          </cell>
          <cell r="E589" t="str">
            <v>E19</v>
          </cell>
          <cell r="F589">
            <v>21.841000000000001</v>
          </cell>
        </row>
        <row r="590">
          <cell r="C590" t="str">
            <v>BC1</v>
          </cell>
          <cell r="D590" t="str">
            <v>A</v>
          </cell>
          <cell r="E590" t="str">
            <v>E35</v>
          </cell>
          <cell r="F590">
            <v>3.2670000000000008</v>
          </cell>
        </row>
        <row r="591">
          <cell r="C591" t="str">
            <v>BC1</v>
          </cell>
          <cell r="D591" t="str">
            <v>A</v>
          </cell>
          <cell r="E591" t="str">
            <v>E36</v>
          </cell>
          <cell r="F591">
            <v>0.81700000000000028</v>
          </cell>
        </row>
        <row r="592">
          <cell r="C592" t="str">
            <v>BC1</v>
          </cell>
          <cell r="D592" t="str">
            <v>A</v>
          </cell>
          <cell r="E592" t="str">
            <v>E37</v>
          </cell>
          <cell r="F592">
            <v>2.44</v>
          </cell>
        </row>
        <row r="593">
          <cell r="C593" t="str">
            <v>BC1</v>
          </cell>
          <cell r="D593" t="str">
            <v>A</v>
          </cell>
          <cell r="E593" t="str">
            <v>E10</v>
          </cell>
          <cell r="F593">
            <v>1.6330000000000005</v>
          </cell>
        </row>
        <row r="594">
          <cell r="C594" t="str">
            <v>BC1</v>
          </cell>
          <cell r="D594" t="str">
            <v>A</v>
          </cell>
          <cell r="E594" t="str">
            <v>E44</v>
          </cell>
          <cell r="F594">
            <v>33.052999999999997</v>
          </cell>
        </row>
        <row r="595">
          <cell r="C595" t="str">
            <v>BC1</v>
          </cell>
          <cell r="D595" t="str">
            <v>A</v>
          </cell>
          <cell r="E595" t="str">
            <v>E46</v>
          </cell>
          <cell r="F595">
            <v>33.052999999999997</v>
          </cell>
        </row>
        <row r="596">
          <cell r="C596" t="str">
            <v>BC1</v>
          </cell>
          <cell r="D596" t="str">
            <v>A</v>
          </cell>
          <cell r="E596" t="str">
            <v>E49</v>
          </cell>
          <cell r="F596">
            <v>13.75</v>
          </cell>
        </row>
        <row r="597">
          <cell r="C597" t="str">
            <v>BC1</v>
          </cell>
          <cell r="D597" t="str">
            <v>B</v>
          </cell>
          <cell r="E597" t="str">
            <v>E19</v>
          </cell>
          <cell r="F597">
            <v>12.913999999999998</v>
          </cell>
        </row>
        <row r="598">
          <cell r="C598" t="str">
            <v>BC1</v>
          </cell>
          <cell r="D598" t="str">
            <v>B</v>
          </cell>
          <cell r="E598" t="str">
            <v>E35</v>
          </cell>
          <cell r="F598">
            <v>1.9470000000000001</v>
          </cell>
        </row>
        <row r="599">
          <cell r="C599" t="str">
            <v>BC1</v>
          </cell>
          <cell r="D599" t="str">
            <v>B</v>
          </cell>
          <cell r="E599" t="str">
            <v>E36</v>
          </cell>
          <cell r="F599">
            <v>0.48699999999999999</v>
          </cell>
        </row>
        <row r="600">
          <cell r="C600" t="str">
            <v>BC1</v>
          </cell>
          <cell r="D600" t="str">
            <v>B</v>
          </cell>
          <cell r="E600" t="str">
            <v>E37</v>
          </cell>
          <cell r="F600">
            <v>1.4499999999999997</v>
          </cell>
        </row>
        <row r="601">
          <cell r="C601" t="str">
            <v>BC1</v>
          </cell>
          <cell r="D601" t="str">
            <v>B</v>
          </cell>
          <cell r="E601" t="str">
            <v>E10</v>
          </cell>
          <cell r="F601">
            <v>1.0089999999999999</v>
          </cell>
        </row>
        <row r="602">
          <cell r="C602" t="str">
            <v>BC1</v>
          </cell>
          <cell r="D602" t="str">
            <v>B</v>
          </cell>
          <cell r="E602" t="str">
            <v>E44</v>
          </cell>
          <cell r="F602">
            <v>19.830999999999996</v>
          </cell>
        </row>
        <row r="603">
          <cell r="C603" t="str">
            <v>BC1</v>
          </cell>
          <cell r="D603" t="str">
            <v>B</v>
          </cell>
          <cell r="E603" t="str">
            <v>E46</v>
          </cell>
          <cell r="F603">
            <v>19.830999999999996</v>
          </cell>
        </row>
        <row r="604">
          <cell r="C604" t="str">
            <v>BC1</v>
          </cell>
          <cell r="D604" t="str">
            <v>B</v>
          </cell>
          <cell r="E604" t="str">
            <v>E49</v>
          </cell>
          <cell r="F604">
            <v>8.25</v>
          </cell>
        </row>
        <row r="605">
          <cell r="C605" t="str">
            <v>BC1</v>
          </cell>
          <cell r="D605" t="str">
            <v>B</v>
          </cell>
          <cell r="E605" t="str">
            <v>E20</v>
          </cell>
          <cell r="F605">
            <v>1.206</v>
          </cell>
        </row>
        <row r="606">
          <cell r="C606" t="str">
            <v>BC1</v>
          </cell>
          <cell r="D606" t="str">
            <v>B</v>
          </cell>
          <cell r="E606" t="str">
            <v>E19</v>
          </cell>
          <cell r="F606">
            <v>10.282</v>
          </cell>
        </row>
        <row r="607">
          <cell r="C607" t="str">
            <v>BC1</v>
          </cell>
          <cell r="D607" t="str">
            <v>B</v>
          </cell>
          <cell r="E607" t="str">
            <v>E35</v>
          </cell>
          <cell r="F607">
            <v>1.6549999999999998</v>
          </cell>
        </row>
        <row r="608">
          <cell r="C608" t="str">
            <v>BC1</v>
          </cell>
          <cell r="D608" t="str">
            <v>B</v>
          </cell>
          <cell r="E608" t="str">
            <v>E36</v>
          </cell>
          <cell r="F608">
            <v>0.40499999999999997</v>
          </cell>
        </row>
        <row r="609">
          <cell r="C609" t="str">
            <v>BC1</v>
          </cell>
          <cell r="D609" t="str">
            <v>B</v>
          </cell>
          <cell r="E609" t="str">
            <v>E37</v>
          </cell>
          <cell r="F609">
            <v>1.454</v>
          </cell>
        </row>
        <row r="610">
          <cell r="C610" t="str">
            <v>BC1</v>
          </cell>
          <cell r="D610" t="str">
            <v>B</v>
          </cell>
          <cell r="E610" t="str">
            <v>E10</v>
          </cell>
          <cell r="F610">
            <v>0.39100000000000001</v>
          </cell>
        </row>
        <row r="611">
          <cell r="C611" t="str">
            <v>BC1</v>
          </cell>
          <cell r="D611" t="str">
            <v>B</v>
          </cell>
          <cell r="E611" t="str">
            <v>E44</v>
          </cell>
          <cell r="F611">
            <v>8.4139999999999997</v>
          </cell>
        </row>
        <row r="612">
          <cell r="C612" t="str">
            <v>BC1</v>
          </cell>
          <cell r="D612" t="str">
            <v>B</v>
          </cell>
          <cell r="E612" t="str">
            <v>E46</v>
          </cell>
          <cell r="F612">
            <v>8.4139999999999997</v>
          </cell>
        </row>
        <row r="613">
          <cell r="C613" t="str">
            <v>BC1</v>
          </cell>
          <cell r="D613" t="str">
            <v>B</v>
          </cell>
          <cell r="E613" t="str">
            <v>E49</v>
          </cell>
          <cell r="F613">
            <v>3.5</v>
          </cell>
        </row>
        <row r="614">
          <cell r="C614" t="str">
            <v>BC1</v>
          </cell>
          <cell r="D614" t="str">
            <v>B</v>
          </cell>
          <cell r="E614" t="str">
            <v>E21</v>
          </cell>
          <cell r="F614">
            <v>1.488</v>
          </cell>
        </row>
        <row r="615">
          <cell r="C615" t="str">
            <v>BC1</v>
          </cell>
          <cell r="D615" t="str">
            <v>B</v>
          </cell>
          <cell r="E615" t="str">
            <v>E20</v>
          </cell>
          <cell r="F615">
            <v>4.0209999999999999</v>
          </cell>
        </row>
        <row r="616">
          <cell r="C616" t="str">
            <v>BC1</v>
          </cell>
          <cell r="D616" t="str">
            <v>B</v>
          </cell>
          <cell r="E616" t="str">
            <v>E19</v>
          </cell>
          <cell r="F616">
            <v>10.429</v>
          </cell>
        </row>
        <row r="617">
          <cell r="C617" t="str">
            <v>BC1</v>
          </cell>
          <cell r="D617" t="str">
            <v>B</v>
          </cell>
          <cell r="E617" t="str">
            <v>E29</v>
          </cell>
          <cell r="F617">
            <v>1.0879999999999999</v>
          </cell>
        </row>
        <row r="618">
          <cell r="C618" t="str">
            <v>BC1</v>
          </cell>
          <cell r="D618" t="str">
            <v>B</v>
          </cell>
          <cell r="E618" t="str">
            <v>E35</v>
          </cell>
          <cell r="F618">
            <v>4.9180000000000001</v>
          </cell>
        </row>
        <row r="619">
          <cell r="C619" t="str">
            <v>BC1</v>
          </cell>
          <cell r="D619" t="str">
            <v>B</v>
          </cell>
          <cell r="E619" t="str">
            <v>E36</v>
          </cell>
          <cell r="F619">
            <v>0.54899999999999993</v>
          </cell>
        </row>
        <row r="620">
          <cell r="C620" t="str">
            <v>BC1</v>
          </cell>
          <cell r="D620" t="str">
            <v>B</v>
          </cell>
          <cell r="E620" t="str">
            <v>E37</v>
          </cell>
          <cell r="F620">
            <v>2.19</v>
          </cell>
        </row>
        <row r="621">
          <cell r="C621" t="str">
            <v>BC1</v>
          </cell>
          <cell r="D621" t="str">
            <v>B</v>
          </cell>
          <cell r="E621" t="str">
            <v>E10</v>
          </cell>
          <cell r="F621">
            <v>0.36199999999999999</v>
          </cell>
        </row>
        <row r="622">
          <cell r="C622" t="str">
            <v>BC1</v>
          </cell>
          <cell r="D622" t="str">
            <v>B</v>
          </cell>
          <cell r="E622" t="str">
            <v>E44</v>
          </cell>
          <cell r="F622">
            <v>15.625999999999999</v>
          </cell>
        </row>
        <row r="623">
          <cell r="C623" t="str">
            <v>BC1</v>
          </cell>
          <cell r="D623" t="str">
            <v>B</v>
          </cell>
          <cell r="E623" t="str">
            <v>E46</v>
          </cell>
          <cell r="F623">
            <v>15.625999999999999</v>
          </cell>
        </row>
        <row r="624">
          <cell r="C624" t="str">
            <v>BC1</v>
          </cell>
          <cell r="D624" t="str">
            <v>B</v>
          </cell>
          <cell r="E624" t="str">
            <v>E49</v>
          </cell>
          <cell r="F624">
            <v>6.5</v>
          </cell>
        </row>
        <row r="625">
          <cell r="C625" t="str">
            <v>BC1</v>
          </cell>
          <cell r="D625" t="str">
            <v>C</v>
          </cell>
          <cell r="E625" t="str">
            <v>E21</v>
          </cell>
          <cell r="F625">
            <v>3.47</v>
          </cell>
        </row>
        <row r="626">
          <cell r="C626" t="str">
            <v>BC1</v>
          </cell>
          <cell r="D626" t="str">
            <v>C</v>
          </cell>
          <cell r="E626" t="str">
            <v>E20</v>
          </cell>
          <cell r="F626">
            <v>4.0609999999999999</v>
          </cell>
        </row>
        <row r="627">
          <cell r="C627" t="str">
            <v>BC1</v>
          </cell>
          <cell r="D627" t="str">
            <v>C</v>
          </cell>
          <cell r="E627" t="str">
            <v>E19</v>
          </cell>
          <cell r="F627">
            <v>1.7470000000000001</v>
          </cell>
        </row>
        <row r="628">
          <cell r="C628" t="str">
            <v>BC1</v>
          </cell>
          <cell r="D628" t="str">
            <v>C</v>
          </cell>
          <cell r="E628" t="str">
            <v>E29</v>
          </cell>
          <cell r="F628">
            <v>0.64399999999999991</v>
          </cell>
        </row>
        <row r="629">
          <cell r="C629" t="str">
            <v>BC1</v>
          </cell>
          <cell r="D629" t="str">
            <v>C</v>
          </cell>
          <cell r="E629" t="str">
            <v>E35</v>
          </cell>
          <cell r="F629">
            <v>0.30199999999999999</v>
          </cell>
        </row>
        <row r="630">
          <cell r="C630" t="str">
            <v>BC1</v>
          </cell>
          <cell r="D630" t="str">
            <v>C</v>
          </cell>
          <cell r="E630" t="str">
            <v>E36</v>
          </cell>
          <cell r="F630">
            <v>0.37000000000000005</v>
          </cell>
        </row>
        <row r="631">
          <cell r="C631" t="str">
            <v>BC1</v>
          </cell>
          <cell r="D631" t="str">
            <v>C</v>
          </cell>
          <cell r="E631" t="str">
            <v>E37</v>
          </cell>
          <cell r="F631">
            <v>1.653</v>
          </cell>
        </row>
        <row r="632">
          <cell r="C632" t="str">
            <v>BC1</v>
          </cell>
          <cell r="D632" t="str">
            <v>C</v>
          </cell>
          <cell r="E632" t="str">
            <v>E10</v>
          </cell>
          <cell r="F632">
            <v>6.1999999999999993E-2</v>
          </cell>
        </row>
        <row r="633">
          <cell r="C633" t="str">
            <v>BC1</v>
          </cell>
          <cell r="D633" t="str">
            <v>C</v>
          </cell>
          <cell r="E633" t="str">
            <v>E44</v>
          </cell>
          <cell r="F633">
            <v>9.6760000000000002</v>
          </cell>
        </row>
        <row r="634">
          <cell r="C634" t="str">
            <v>BC1</v>
          </cell>
          <cell r="D634" t="str">
            <v>C</v>
          </cell>
          <cell r="E634" t="str">
            <v>E46</v>
          </cell>
          <cell r="F634">
            <v>9.6760000000000002</v>
          </cell>
        </row>
        <row r="635">
          <cell r="C635" t="str">
            <v>BC1</v>
          </cell>
          <cell r="D635" t="str">
            <v>C</v>
          </cell>
          <cell r="E635" t="str">
            <v>E49</v>
          </cell>
          <cell r="F635">
            <v>4.25</v>
          </cell>
        </row>
        <row r="636">
          <cell r="C636" t="str">
            <v>BC1</v>
          </cell>
          <cell r="D636" t="str">
            <v>C</v>
          </cell>
          <cell r="E636" t="str">
            <v>E19</v>
          </cell>
          <cell r="F636">
            <v>6.2640000000000002</v>
          </cell>
        </row>
        <row r="637">
          <cell r="C637" t="str">
            <v>BC1</v>
          </cell>
          <cell r="D637" t="str">
            <v>C</v>
          </cell>
          <cell r="E637" t="str">
            <v>E35</v>
          </cell>
          <cell r="F637">
            <v>0.92700000000000005</v>
          </cell>
        </row>
        <row r="638">
          <cell r="C638" t="str">
            <v>BC1</v>
          </cell>
          <cell r="D638" t="str">
            <v>C</v>
          </cell>
          <cell r="E638" t="str">
            <v>E36</v>
          </cell>
          <cell r="F638">
            <v>0.23200000000000001</v>
          </cell>
        </row>
        <row r="639">
          <cell r="C639" t="str">
            <v>BC1</v>
          </cell>
          <cell r="D639" t="str">
            <v>C</v>
          </cell>
          <cell r="E639" t="str">
            <v>E37</v>
          </cell>
          <cell r="F639">
            <v>0.68499999999999994</v>
          </cell>
        </row>
        <row r="640">
          <cell r="C640" t="str">
            <v>BC1</v>
          </cell>
          <cell r="D640" t="str">
            <v>C</v>
          </cell>
          <cell r="E640" t="str">
            <v>E10</v>
          </cell>
          <cell r="F640">
            <v>0.46299999999999997</v>
          </cell>
        </row>
        <row r="641">
          <cell r="C641" t="str">
            <v>BC1</v>
          </cell>
          <cell r="D641" t="str">
            <v>C</v>
          </cell>
          <cell r="E641" t="str">
            <v>E44</v>
          </cell>
          <cell r="F641">
            <v>9.0739999999999998</v>
          </cell>
        </row>
        <row r="642">
          <cell r="C642" t="str">
            <v>BC1</v>
          </cell>
          <cell r="D642" t="str">
            <v>C</v>
          </cell>
          <cell r="E642" t="str">
            <v>E46</v>
          </cell>
          <cell r="F642">
            <v>9.0739999999999998</v>
          </cell>
        </row>
        <row r="643">
          <cell r="C643" t="str">
            <v>BC1</v>
          </cell>
          <cell r="D643" t="str">
            <v>C</v>
          </cell>
          <cell r="E643" t="str">
            <v>E49</v>
          </cell>
          <cell r="F643">
            <v>4</v>
          </cell>
        </row>
        <row r="644">
          <cell r="C644" t="str">
            <v>BC1</v>
          </cell>
          <cell r="D644" t="str">
            <v>C</v>
          </cell>
          <cell r="E644" t="str">
            <v>E20</v>
          </cell>
          <cell r="F644">
            <v>1.0289999999999999</v>
          </cell>
        </row>
        <row r="645">
          <cell r="C645" t="str">
            <v>BC1</v>
          </cell>
          <cell r="D645" t="str">
            <v>C</v>
          </cell>
          <cell r="E645" t="str">
            <v>E19</v>
          </cell>
          <cell r="F645">
            <v>9.1890000000000001</v>
          </cell>
        </row>
        <row r="646">
          <cell r="C646" t="str">
            <v>BC1</v>
          </cell>
          <cell r="D646" t="str">
            <v>C</v>
          </cell>
          <cell r="E646" t="str">
            <v>E35</v>
          </cell>
          <cell r="F646">
            <v>1.448</v>
          </cell>
        </row>
        <row r="647">
          <cell r="C647" t="str">
            <v>BC1</v>
          </cell>
          <cell r="D647" t="str">
            <v>C</v>
          </cell>
          <cell r="E647" t="str">
            <v>E36</v>
          </cell>
          <cell r="F647">
            <v>0.36</v>
          </cell>
        </row>
        <row r="648">
          <cell r="C648" t="str">
            <v>BC1</v>
          </cell>
          <cell r="D648" t="str">
            <v>C</v>
          </cell>
          <cell r="E648" t="str">
            <v>E37</v>
          </cell>
          <cell r="F648">
            <v>1.2669999999999999</v>
          </cell>
        </row>
        <row r="649">
          <cell r="C649" t="str">
            <v>BC1</v>
          </cell>
          <cell r="D649" t="str">
            <v>C</v>
          </cell>
          <cell r="E649" t="str">
            <v>E10</v>
          </cell>
          <cell r="F649">
            <v>0.36299999999999999</v>
          </cell>
        </row>
        <row r="650">
          <cell r="C650" t="str">
            <v>BC1</v>
          </cell>
          <cell r="D650" t="str">
            <v>C</v>
          </cell>
          <cell r="E650" t="str">
            <v>E44</v>
          </cell>
          <cell r="F650">
            <v>7.8129999999999997</v>
          </cell>
        </row>
        <row r="651">
          <cell r="C651" t="str">
            <v>BC1</v>
          </cell>
          <cell r="D651" t="str">
            <v>C</v>
          </cell>
          <cell r="E651" t="str">
            <v>E46</v>
          </cell>
          <cell r="F651">
            <v>7.8129999999999997</v>
          </cell>
        </row>
        <row r="652">
          <cell r="C652" t="str">
            <v>BC1</v>
          </cell>
          <cell r="D652" t="str">
            <v>C</v>
          </cell>
          <cell r="E652" t="str">
            <v>E49</v>
          </cell>
          <cell r="F652">
            <v>3.25</v>
          </cell>
        </row>
        <row r="653">
          <cell r="C653" t="str">
            <v>BC1</v>
          </cell>
          <cell r="D653" t="str">
            <v>C</v>
          </cell>
          <cell r="E653" t="str">
            <v>E19</v>
          </cell>
          <cell r="F653">
            <v>3.423</v>
          </cell>
        </row>
        <row r="654">
          <cell r="C654" t="str">
            <v>BC1</v>
          </cell>
          <cell r="D654" t="str">
            <v>C</v>
          </cell>
          <cell r="E654" t="str">
            <v>E35</v>
          </cell>
          <cell r="F654">
            <v>0.50600000000000001</v>
          </cell>
        </row>
        <row r="655">
          <cell r="C655" t="str">
            <v>BC1</v>
          </cell>
          <cell r="D655" t="str">
            <v>C</v>
          </cell>
          <cell r="E655" t="str">
            <v>E36</v>
          </cell>
          <cell r="F655">
            <v>0.127</v>
          </cell>
        </row>
        <row r="656">
          <cell r="C656" t="str">
            <v>BC1</v>
          </cell>
          <cell r="D656" t="str">
            <v>C</v>
          </cell>
          <cell r="E656" t="str">
            <v>E37</v>
          </cell>
          <cell r="F656">
            <v>0.37</v>
          </cell>
        </row>
        <row r="657">
          <cell r="C657" t="str">
            <v>BC1</v>
          </cell>
          <cell r="D657" t="str">
            <v>C</v>
          </cell>
          <cell r="E657" t="str">
            <v>E10</v>
          </cell>
          <cell r="F657">
            <v>0.253</v>
          </cell>
        </row>
        <row r="658">
          <cell r="C658" t="str">
            <v>BC1</v>
          </cell>
          <cell r="D658" t="str">
            <v>C</v>
          </cell>
          <cell r="E658" t="str">
            <v>E44</v>
          </cell>
          <cell r="F658">
            <v>5.407</v>
          </cell>
        </row>
        <row r="659">
          <cell r="C659" t="str">
            <v>BC1</v>
          </cell>
          <cell r="D659" t="str">
            <v>C</v>
          </cell>
          <cell r="E659" t="str">
            <v>E46</v>
          </cell>
          <cell r="F659">
            <v>5.407</v>
          </cell>
        </row>
        <row r="660">
          <cell r="C660" t="str">
            <v>BC1</v>
          </cell>
          <cell r="D660" t="str">
            <v>C</v>
          </cell>
          <cell r="E660" t="str">
            <v>E49</v>
          </cell>
          <cell r="F660">
            <v>2.25</v>
          </cell>
        </row>
        <row r="661">
          <cell r="C661" t="str">
            <v>BC1</v>
          </cell>
          <cell r="D661" t="str">
            <v>D</v>
          </cell>
          <cell r="E661" t="str">
            <v>E20</v>
          </cell>
          <cell r="F661">
            <v>3.1939999999999995</v>
          </cell>
        </row>
        <row r="662">
          <cell r="C662" t="str">
            <v>BC1</v>
          </cell>
          <cell r="D662" t="str">
            <v>D</v>
          </cell>
          <cell r="E662" t="str">
            <v>E19</v>
          </cell>
          <cell r="F662">
            <v>27.578000000000003</v>
          </cell>
        </row>
        <row r="663">
          <cell r="C663" t="str">
            <v>BC1</v>
          </cell>
          <cell r="D663" t="str">
            <v>D</v>
          </cell>
          <cell r="E663" t="str">
            <v>E35</v>
          </cell>
          <cell r="F663">
            <v>4.3339999999999987</v>
          </cell>
        </row>
        <row r="664">
          <cell r="C664" t="str">
            <v>BC1</v>
          </cell>
          <cell r="D664" t="str">
            <v>D</v>
          </cell>
          <cell r="E664" t="str">
            <v>E36</v>
          </cell>
          <cell r="F664">
            <v>1.08</v>
          </cell>
        </row>
        <row r="665">
          <cell r="C665" t="str">
            <v>BC1</v>
          </cell>
          <cell r="D665" t="str">
            <v>D</v>
          </cell>
          <cell r="E665" t="str">
            <v>E37</v>
          </cell>
          <cell r="F665">
            <v>3.7929999999999993</v>
          </cell>
        </row>
        <row r="666">
          <cell r="C666" t="str">
            <v>BC1</v>
          </cell>
          <cell r="D666" t="str">
            <v>D</v>
          </cell>
          <cell r="E666" t="str">
            <v>E10</v>
          </cell>
          <cell r="F666">
            <v>1.081</v>
          </cell>
        </row>
        <row r="667">
          <cell r="C667" t="str">
            <v>BC1</v>
          </cell>
          <cell r="D667" t="str">
            <v>D</v>
          </cell>
          <cell r="E667" t="str">
            <v>E44</v>
          </cell>
          <cell r="F667">
            <v>22.236999999999998</v>
          </cell>
        </row>
        <row r="668">
          <cell r="C668" t="str">
            <v>BC1</v>
          </cell>
          <cell r="D668" t="str">
            <v>D</v>
          </cell>
          <cell r="E668" t="str">
            <v>E46</v>
          </cell>
          <cell r="F668">
            <v>22.236999999999998</v>
          </cell>
        </row>
        <row r="669">
          <cell r="C669" t="str">
            <v>BC1</v>
          </cell>
          <cell r="D669" t="str">
            <v>D</v>
          </cell>
          <cell r="E669" t="str">
            <v>E49</v>
          </cell>
          <cell r="F669">
            <v>9.25</v>
          </cell>
        </row>
        <row r="670">
          <cell r="C670" t="str">
            <v>BC1</v>
          </cell>
          <cell r="D670" t="str">
            <v>D</v>
          </cell>
          <cell r="E670" t="str">
            <v>E20</v>
          </cell>
          <cell r="F670">
            <v>1.1160000000000001</v>
          </cell>
        </row>
        <row r="671">
          <cell r="C671" t="str">
            <v>BC1</v>
          </cell>
          <cell r="D671" t="str">
            <v>D</v>
          </cell>
          <cell r="E671" t="str">
            <v>E19</v>
          </cell>
          <cell r="F671">
            <v>9.516</v>
          </cell>
        </row>
        <row r="672">
          <cell r="C672" t="str">
            <v>BC1</v>
          </cell>
          <cell r="D672" t="str">
            <v>D</v>
          </cell>
          <cell r="E672" t="str">
            <v>E35</v>
          </cell>
          <cell r="F672">
            <v>1.5339999999999998</v>
          </cell>
        </row>
        <row r="673">
          <cell r="C673" t="str">
            <v>BC1</v>
          </cell>
          <cell r="D673" t="str">
            <v>D</v>
          </cell>
          <cell r="E673" t="str">
            <v>E36</v>
          </cell>
          <cell r="F673">
            <v>0.375</v>
          </cell>
        </row>
        <row r="674">
          <cell r="C674" t="str">
            <v>BC1</v>
          </cell>
          <cell r="D674" t="str">
            <v>D</v>
          </cell>
          <cell r="E674" t="str">
            <v>E37</v>
          </cell>
          <cell r="F674">
            <v>1.349</v>
          </cell>
        </row>
        <row r="675">
          <cell r="C675" t="str">
            <v>BC1</v>
          </cell>
          <cell r="D675" t="str">
            <v>D</v>
          </cell>
          <cell r="E675" t="str">
            <v>E10</v>
          </cell>
          <cell r="F675">
            <v>0.36099999999999999</v>
          </cell>
        </row>
        <row r="676">
          <cell r="C676" t="str">
            <v>BC1</v>
          </cell>
          <cell r="D676" t="str">
            <v>D</v>
          </cell>
          <cell r="E676" t="str">
            <v>E44</v>
          </cell>
          <cell r="F676">
            <v>7.8129999999999997</v>
          </cell>
        </row>
        <row r="677">
          <cell r="C677" t="str">
            <v>BC1</v>
          </cell>
          <cell r="D677" t="str">
            <v>D</v>
          </cell>
          <cell r="E677" t="str">
            <v>E46</v>
          </cell>
          <cell r="F677">
            <v>7.8129999999999997</v>
          </cell>
        </row>
        <row r="678">
          <cell r="C678" t="str">
            <v>BC1</v>
          </cell>
          <cell r="D678" t="str">
            <v>D</v>
          </cell>
          <cell r="E678" t="str">
            <v>E49</v>
          </cell>
          <cell r="F678">
            <v>3.25</v>
          </cell>
        </row>
        <row r="679">
          <cell r="C679" t="str">
            <v>BC1</v>
          </cell>
          <cell r="D679" t="str">
            <v>D</v>
          </cell>
          <cell r="E679" t="str">
            <v>E20</v>
          </cell>
          <cell r="F679">
            <v>0.307</v>
          </cell>
        </row>
        <row r="680">
          <cell r="C680" t="str">
            <v>BC1</v>
          </cell>
          <cell r="D680" t="str">
            <v>D</v>
          </cell>
          <cell r="E680" t="str">
            <v>E19</v>
          </cell>
          <cell r="F680">
            <v>3.0580000000000003</v>
          </cell>
        </row>
        <row r="681">
          <cell r="C681" t="str">
            <v>BC1</v>
          </cell>
          <cell r="D681" t="str">
            <v>D</v>
          </cell>
          <cell r="E681" t="str">
            <v>E35</v>
          </cell>
          <cell r="F681">
            <v>0.48699999999999999</v>
          </cell>
        </row>
        <row r="682">
          <cell r="C682" t="str">
            <v>BC1</v>
          </cell>
          <cell r="D682" t="str">
            <v>D</v>
          </cell>
          <cell r="E682" t="str">
            <v>E36</v>
          </cell>
          <cell r="F682">
            <v>0.12</v>
          </cell>
        </row>
        <row r="683">
          <cell r="C683" t="str">
            <v>BC1</v>
          </cell>
          <cell r="D683" t="str">
            <v>D</v>
          </cell>
          <cell r="E683" t="str">
            <v>E37</v>
          </cell>
          <cell r="F683">
            <v>0.42500000000000004</v>
          </cell>
        </row>
        <row r="684">
          <cell r="C684" t="str">
            <v>BC1</v>
          </cell>
          <cell r="D684" t="str">
            <v>D</v>
          </cell>
          <cell r="E684" t="str">
            <v>E10</v>
          </cell>
          <cell r="F684">
            <v>0.121</v>
          </cell>
        </row>
        <row r="685">
          <cell r="C685" t="str">
            <v>BC1</v>
          </cell>
          <cell r="D685" t="str">
            <v>D</v>
          </cell>
          <cell r="E685" t="str">
            <v>E44</v>
          </cell>
          <cell r="F685">
            <v>3.0049999999999999</v>
          </cell>
        </row>
        <row r="686">
          <cell r="C686" t="str">
            <v>BC1</v>
          </cell>
          <cell r="D686" t="str">
            <v>D</v>
          </cell>
          <cell r="E686" t="str">
            <v>E46</v>
          </cell>
          <cell r="F686">
            <v>3.0049999999999999</v>
          </cell>
        </row>
        <row r="687">
          <cell r="C687" t="str">
            <v>BC1</v>
          </cell>
          <cell r="D687" t="str">
            <v>D</v>
          </cell>
          <cell r="E687" t="str">
            <v>E49</v>
          </cell>
          <cell r="F687">
            <v>1.25</v>
          </cell>
        </row>
        <row r="688">
          <cell r="C688" t="str">
            <v>BC1</v>
          </cell>
          <cell r="D688" t="str">
            <v>E</v>
          </cell>
          <cell r="E688" t="str">
            <v>E20</v>
          </cell>
          <cell r="F688">
            <v>0.127</v>
          </cell>
        </row>
        <row r="689">
          <cell r="C689" t="str">
            <v>BC1</v>
          </cell>
          <cell r="D689" t="str">
            <v>E</v>
          </cell>
          <cell r="E689" t="str">
            <v>E19</v>
          </cell>
          <cell r="F689">
            <v>1.5269999999999999</v>
          </cell>
        </row>
        <row r="690">
          <cell r="C690" t="str">
            <v>BC1</v>
          </cell>
          <cell r="D690" t="str">
            <v>E</v>
          </cell>
          <cell r="E690" t="str">
            <v>E35</v>
          </cell>
          <cell r="F690">
            <v>0.246</v>
          </cell>
        </row>
        <row r="691">
          <cell r="C691" t="str">
            <v>BC1</v>
          </cell>
          <cell r="D691" t="str">
            <v>E</v>
          </cell>
          <cell r="E691" t="str">
            <v>E36</v>
          </cell>
          <cell r="F691">
            <v>0.06</v>
          </cell>
        </row>
        <row r="692">
          <cell r="C692" t="str">
            <v>BC1</v>
          </cell>
          <cell r="D692" t="str">
            <v>E</v>
          </cell>
          <cell r="E692" t="str">
            <v>E37</v>
          </cell>
          <cell r="F692">
            <v>0.214</v>
          </cell>
        </row>
        <row r="693">
          <cell r="C693" t="str">
            <v>BC1</v>
          </cell>
          <cell r="D693" t="str">
            <v>E</v>
          </cell>
          <cell r="E693" t="str">
            <v>E10</v>
          </cell>
          <cell r="F693">
            <v>6.3E-2</v>
          </cell>
        </row>
        <row r="694">
          <cell r="C694" t="str">
            <v>BC1</v>
          </cell>
          <cell r="D694" t="str">
            <v>E</v>
          </cell>
          <cell r="E694" t="str">
            <v>E44</v>
          </cell>
          <cell r="F694">
            <v>1.8029999999999999</v>
          </cell>
        </row>
        <row r="695">
          <cell r="C695" t="str">
            <v>BC1</v>
          </cell>
          <cell r="D695" t="str">
            <v>E</v>
          </cell>
          <cell r="E695" t="str">
            <v>E46</v>
          </cell>
          <cell r="F695">
            <v>1.8029999999999999</v>
          </cell>
        </row>
        <row r="696">
          <cell r="C696" t="str">
            <v>BC1</v>
          </cell>
          <cell r="D696" t="str">
            <v>E</v>
          </cell>
          <cell r="E696" t="str">
            <v>E49</v>
          </cell>
          <cell r="F696">
            <v>0.75</v>
          </cell>
        </row>
        <row r="697">
          <cell r="C697" t="str">
            <v>BC1</v>
          </cell>
          <cell r="D697" t="str">
            <v>G</v>
          </cell>
          <cell r="E697" t="str">
            <v>E19</v>
          </cell>
          <cell r="F697">
            <v>27.523000000000003</v>
          </cell>
        </row>
        <row r="698">
          <cell r="C698" t="str">
            <v>BC1</v>
          </cell>
          <cell r="D698" t="str">
            <v>G</v>
          </cell>
          <cell r="E698" t="str">
            <v>E35</v>
          </cell>
          <cell r="F698">
            <v>4.1070000000000011</v>
          </cell>
        </row>
        <row r="699">
          <cell r="C699" t="str">
            <v>BC1</v>
          </cell>
          <cell r="D699" t="str">
            <v>G</v>
          </cell>
          <cell r="E699" t="str">
            <v>E36</v>
          </cell>
          <cell r="F699">
            <v>1.0270000000000004</v>
          </cell>
        </row>
        <row r="700">
          <cell r="C700" t="str">
            <v>BC1</v>
          </cell>
          <cell r="D700" t="str">
            <v>G</v>
          </cell>
          <cell r="E700" t="str">
            <v>E37</v>
          </cell>
          <cell r="F700">
            <v>3.0700000000000007</v>
          </cell>
        </row>
        <row r="701">
          <cell r="C701" t="str">
            <v>BC1</v>
          </cell>
          <cell r="D701" t="str">
            <v>G</v>
          </cell>
          <cell r="E701" t="str">
            <v>E10</v>
          </cell>
          <cell r="F701">
            <v>2.0890000000000009</v>
          </cell>
        </row>
        <row r="702">
          <cell r="C702" t="str">
            <v>BC1</v>
          </cell>
          <cell r="D702" t="str">
            <v>G</v>
          </cell>
          <cell r="E702" t="str">
            <v>E44</v>
          </cell>
          <cell r="F702">
            <v>41.466999999999992</v>
          </cell>
        </row>
        <row r="703">
          <cell r="C703" t="str">
            <v>BC1</v>
          </cell>
          <cell r="D703" t="str">
            <v>G</v>
          </cell>
          <cell r="E703" t="str">
            <v>E46</v>
          </cell>
          <cell r="F703">
            <v>41.466999999999992</v>
          </cell>
        </row>
        <row r="704">
          <cell r="C704" t="str">
            <v>BC1</v>
          </cell>
          <cell r="D704" t="str">
            <v>G</v>
          </cell>
          <cell r="E704" t="str">
            <v>E49</v>
          </cell>
          <cell r="F704">
            <v>17.25</v>
          </cell>
        </row>
        <row r="705">
          <cell r="C705" t="str">
            <v>BC1</v>
          </cell>
          <cell r="D705" t="str">
            <v>H</v>
          </cell>
          <cell r="E705" t="str">
            <v>E19</v>
          </cell>
          <cell r="F705">
            <v>16.812999999999999</v>
          </cell>
        </row>
        <row r="706">
          <cell r="C706" t="str">
            <v>BC1</v>
          </cell>
          <cell r="D706" t="str">
            <v>H</v>
          </cell>
          <cell r="E706" t="str">
            <v>E35</v>
          </cell>
          <cell r="F706">
            <v>2.4870000000000001</v>
          </cell>
        </row>
        <row r="707">
          <cell r="C707" t="str">
            <v>BC1</v>
          </cell>
          <cell r="D707" t="str">
            <v>H</v>
          </cell>
          <cell r="E707" t="str">
            <v>E36</v>
          </cell>
          <cell r="F707">
            <v>0.622</v>
          </cell>
        </row>
        <row r="708">
          <cell r="C708" t="str">
            <v>BC1</v>
          </cell>
          <cell r="D708" t="str">
            <v>H</v>
          </cell>
          <cell r="E708" t="str">
            <v>E37</v>
          </cell>
          <cell r="F708">
            <v>1.8539999999999996</v>
          </cell>
        </row>
        <row r="709">
          <cell r="C709" t="str">
            <v>BC1</v>
          </cell>
          <cell r="D709" t="str">
            <v>H</v>
          </cell>
          <cell r="E709" t="str">
            <v>E10</v>
          </cell>
          <cell r="F709">
            <v>1.2789999999999997</v>
          </cell>
        </row>
        <row r="710">
          <cell r="C710" t="str">
            <v>BC1</v>
          </cell>
          <cell r="D710" t="str">
            <v>H</v>
          </cell>
          <cell r="E710" t="str">
            <v>E44</v>
          </cell>
          <cell r="F710">
            <v>25.24</v>
          </cell>
        </row>
        <row r="711">
          <cell r="C711" t="str">
            <v>BC1</v>
          </cell>
          <cell r="D711" t="str">
            <v>H</v>
          </cell>
          <cell r="E711" t="str">
            <v>E46</v>
          </cell>
          <cell r="F711">
            <v>25.24</v>
          </cell>
        </row>
        <row r="712">
          <cell r="C712" t="str">
            <v>BC1</v>
          </cell>
          <cell r="D712" t="str">
            <v>H</v>
          </cell>
          <cell r="E712" t="str">
            <v>E49</v>
          </cell>
          <cell r="F712">
            <v>10.5</v>
          </cell>
        </row>
        <row r="713">
          <cell r="C713" t="str">
            <v>BC1</v>
          </cell>
          <cell r="D713" t="str">
            <v>H</v>
          </cell>
          <cell r="E713" t="str">
            <v>E19</v>
          </cell>
          <cell r="F713">
            <v>5.6109999999999998</v>
          </cell>
        </row>
        <row r="714">
          <cell r="C714" t="str">
            <v>BC1</v>
          </cell>
          <cell r="D714" t="str">
            <v>H</v>
          </cell>
          <cell r="E714" t="str">
            <v>E35</v>
          </cell>
          <cell r="F714">
            <v>0.86699999999999999</v>
          </cell>
        </row>
        <row r="715">
          <cell r="C715" t="str">
            <v>BC1</v>
          </cell>
          <cell r="D715" t="str">
            <v>H</v>
          </cell>
          <cell r="E715" t="str">
            <v>E36</v>
          </cell>
          <cell r="F715">
            <v>0.217</v>
          </cell>
        </row>
        <row r="716">
          <cell r="C716" t="str">
            <v>BC1</v>
          </cell>
          <cell r="D716" t="str">
            <v>H</v>
          </cell>
          <cell r="E716" t="str">
            <v>E37</v>
          </cell>
          <cell r="F716">
            <v>0.64000000000000012</v>
          </cell>
        </row>
        <row r="717">
          <cell r="C717" t="str">
            <v>BC1</v>
          </cell>
          <cell r="D717" t="str">
            <v>H</v>
          </cell>
          <cell r="E717" t="str">
            <v>E10</v>
          </cell>
          <cell r="F717">
            <v>0.433</v>
          </cell>
        </row>
        <row r="718">
          <cell r="C718" t="str">
            <v>BC1</v>
          </cell>
          <cell r="D718" t="str">
            <v>H</v>
          </cell>
          <cell r="E718" t="str">
            <v>E44</v>
          </cell>
          <cell r="F718">
            <v>9.0129999999999999</v>
          </cell>
        </row>
        <row r="719">
          <cell r="C719" t="str">
            <v>BC1</v>
          </cell>
          <cell r="D719" t="str">
            <v>H</v>
          </cell>
          <cell r="E719" t="str">
            <v>E46</v>
          </cell>
          <cell r="F719">
            <v>9.0129999999999999</v>
          </cell>
        </row>
        <row r="720">
          <cell r="C720" t="str">
            <v>BC1</v>
          </cell>
          <cell r="D720" t="str">
            <v>H</v>
          </cell>
          <cell r="E720" t="str">
            <v>E49</v>
          </cell>
          <cell r="F720">
            <v>3.75</v>
          </cell>
        </row>
        <row r="721">
          <cell r="C721" t="str">
            <v>BC1</v>
          </cell>
          <cell r="D721" t="str">
            <v>J</v>
          </cell>
          <cell r="E721" t="str">
            <v>E19</v>
          </cell>
          <cell r="F721">
            <v>10.654999999999999</v>
          </cell>
        </row>
        <row r="722">
          <cell r="C722" t="str">
            <v>BC1</v>
          </cell>
          <cell r="D722" t="str">
            <v>J</v>
          </cell>
          <cell r="E722" t="str">
            <v>E35</v>
          </cell>
          <cell r="F722">
            <v>1.587</v>
          </cell>
        </row>
        <row r="723">
          <cell r="C723" t="str">
            <v>BC1</v>
          </cell>
          <cell r="D723" t="str">
            <v>J</v>
          </cell>
          <cell r="E723" t="str">
            <v>E36</v>
          </cell>
          <cell r="F723">
            <v>0.39700000000000002</v>
          </cell>
        </row>
        <row r="724">
          <cell r="C724" t="str">
            <v>BC1</v>
          </cell>
          <cell r="D724" t="str">
            <v>J</v>
          </cell>
          <cell r="E724" t="str">
            <v>E37</v>
          </cell>
          <cell r="F724">
            <v>1.1799999999999997</v>
          </cell>
        </row>
        <row r="725">
          <cell r="C725" t="str">
            <v>BC1</v>
          </cell>
          <cell r="D725" t="str">
            <v>J</v>
          </cell>
          <cell r="E725" t="str">
            <v>E10</v>
          </cell>
          <cell r="F725">
            <v>0.79299999999999993</v>
          </cell>
        </row>
        <row r="726">
          <cell r="C726" t="str">
            <v>BC1</v>
          </cell>
          <cell r="D726" t="str">
            <v>J</v>
          </cell>
          <cell r="E726" t="str">
            <v>E44</v>
          </cell>
          <cell r="F726">
            <v>15.685</v>
          </cell>
        </row>
        <row r="727">
          <cell r="C727" t="str">
            <v>BC1</v>
          </cell>
          <cell r="D727" t="str">
            <v>J</v>
          </cell>
          <cell r="E727" t="str">
            <v>E46</v>
          </cell>
          <cell r="F727">
            <v>15.685</v>
          </cell>
        </row>
        <row r="728">
          <cell r="C728" t="str">
            <v>BC1</v>
          </cell>
          <cell r="D728" t="str">
            <v>J</v>
          </cell>
          <cell r="E728" t="str">
            <v>E49</v>
          </cell>
          <cell r="F728">
            <v>7</v>
          </cell>
        </row>
        <row r="729">
          <cell r="C729" t="str">
            <v>BC1</v>
          </cell>
          <cell r="D729" t="str">
            <v>J</v>
          </cell>
          <cell r="E729" t="str">
            <v>E19</v>
          </cell>
          <cell r="F729">
            <v>3.0180000000000002</v>
          </cell>
        </row>
        <row r="730">
          <cell r="C730" t="str">
            <v>BC1</v>
          </cell>
          <cell r="D730" t="str">
            <v>J</v>
          </cell>
          <cell r="E730" t="str">
            <v>E35</v>
          </cell>
          <cell r="F730">
            <v>0.44900000000000001</v>
          </cell>
        </row>
        <row r="731">
          <cell r="C731" t="str">
            <v>BC1</v>
          </cell>
          <cell r="D731" t="str">
            <v>J</v>
          </cell>
          <cell r="E731" t="str">
            <v>E36</v>
          </cell>
          <cell r="F731">
            <v>0.112</v>
          </cell>
        </row>
        <row r="732">
          <cell r="C732" t="str">
            <v>BC1</v>
          </cell>
          <cell r="D732" t="str">
            <v>J</v>
          </cell>
          <cell r="E732" t="str">
            <v>E37</v>
          </cell>
          <cell r="F732">
            <v>0.32500000000000001</v>
          </cell>
        </row>
        <row r="733">
          <cell r="C733" t="str">
            <v>BC1</v>
          </cell>
          <cell r="D733" t="str">
            <v>J</v>
          </cell>
          <cell r="E733" t="str">
            <v>E10</v>
          </cell>
          <cell r="F733">
            <v>0.223</v>
          </cell>
        </row>
        <row r="734">
          <cell r="C734" t="str">
            <v>BC1</v>
          </cell>
          <cell r="D734" t="str">
            <v>J</v>
          </cell>
          <cell r="E734" t="str">
            <v>E44</v>
          </cell>
          <cell r="F734">
            <v>4.2659999999999991</v>
          </cell>
        </row>
        <row r="735">
          <cell r="C735" t="str">
            <v>BC1</v>
          </cell>
          <cell r="D735" t="str">
            <v>J</v>
          </cell>
          <cell r="E735" t="str">
            <v>E46</v>
          </cell>
          <cell r="F735">
            <v>4.2659999999999991</v>
          </cell>
        </row>
        <row r="736">
          <cell r="C736" t="str">
            <v>BC1</v>
          </cell>
          <cell r="D736" t="str">
            <v>J</v>
          </cell>
          <cell r="E736" t="str">
            <v>E49</v>
          </cell>
          <cell r="F736">
            <v>2</v>
          </cell>
        </row>
        <row r="737">
          <cell r="C737" t="str">
            <v>BC1</v>
          </cell>
          <cell r="D737" t="str">
            <v>J</v>
          </cell>
          <cell r="E737" t="str">
            <v>E19</v>
          </cell>
          <cell r="F737">
            <v>4.9740000000000002</v>
          </cell>
        </row>
        <row r="738">
          <cell r="C738" t="str">
            <v>BC1</v>
          </cell>
          <cell r="D738" t="str">
            <v>J</v>
          </cell>
          <cell r="E738" t="str">
            <v>E35</v>
          </cell>
          <cell r="F738">
            <v>0.746</v>
          </cell>
        </row>
        <row r="739">
          <cell r="C739" t="str">
            <v>BC1</v>
          </cell>
          <cell r="D739" t="str">
            <v>J</v>
          </cell>
          <cell r="E739" t="str">
            <v>E36</v>
          </cell>
          <cell r="F739">
            <v>0.187</v>
          </cell>
        </row>
        <row r="740">
          <cell r="C740" t="str">
            <v>BC1</v>
          </cell>
          <cell r="D740" t="str">
            <v>J</v>
          </cell>
          <cell r="E740" t="str">
            <v>E37</v>
          </cell>
          <cell r="F740">
            <v>0.55000000000000004</v>
          </cell>
        </row>
        <row r="741">
          <cell r="C741" t="str">
            <v>BC1</v>
          </cell>
          <cell r="D741" t="str">
            <v>J</v>
          </cell>
          <cell r="E741" t="str">
            <v>E10</v>
          </cell>
          <cell r="F741">
            <v>0.373</v>
          </cell>
        </row>
        <row r="742">
          <cell r="C742" t="str">
            <v>BC1</v>
          </cell>
          <cell r="D742" t="str">
            <v>J</v>
          </cell>
          <cell r="E742" t="str">
            <v>E44</v>
          </cell>
          <cell r="F742">
            <v>7.8109999999999999</v>
          </cell>
        </row>
        <row r="743">
          <cell r="C743" t="str">
            <v>BC1</v>
          </cell>
          <cell r="D743" t="str">
            <v>J</v>
          </cell>
          <cell r="E743" t="str">
            <v>E46</v>
          </cell>
          <cell r="F743">
            <v>7.8109999999999999</v>
          </cell>
        </row>
        <row r="744">
          <cell r="C744" t="str">
            <v>BC1</v>
          </cell>
          <cell r="D744" t="str">
            <v>J</v>
          </cell>
          <cell r="E744" t="str">
            <v>E49</v>
          </cell>
          <cell r="F744">
            <v>3.25</v>
          </cell>
        </row>
        <row r="745">
          <cell r="C745" t="str">
            <v>BC1</v>
          </cell>
          <cell r="D745" t="str">
            <v>J</v>
          </cell>
          <cell r="E745" t="str">
            <v>E19</v>
          </cell>
          <cell r="F745">
            <v>5.8579999999999997</v>
          </cell>
        </row>
        <row r="746">
          <cell r="C746" t="str">
            <v>BC1</v>
          </cell>
          <cell r="D746" t="str">
            <v>J</v>
          </cell>
          <cell r="E746" t="str">
            <v>E35</v>
          </cell>
          <cell r="F746">
            <v>0.86699999999999999</v>
          </cell>
        </row>
        <row r="747">
          <cell r="C747" t="str">
            <v>BC1</v>
          </cell>
          <cell r="D747" t="str">
            <v>J</v>
          </cell>
          <cell r="E747" t="str">
            <v>E36</v>
          </cell>
          <cell r="F747">
            <v>0.217</v>
          </cell>
        </row>
        <row r="748">
          <cell r="C748" t="str">
            <v>BC1</v>
          </cell>
          <cell r="D748" t="str">
            <v>J</v>
          </cell>
          <cell r="E748" t="str">
            <v>E37</v>
          </cell>
          <cell r="F748">
            <v>0.64</v>
          </cell>
        </row>
        <row r="749">
          <cell r="C749" t="str">
            <v>BC1</v>
          </cell>
          <cell r="D749" t="str">
            <v>J</v>
          </cell>
          <cell r="E749" t="str">
            <v>E10</v>
          </cell>
          <cell r="F749">
            <v>0.46899999999999997</v>
          </cell>
        </row>
        <row r="750">
          <cell r="C750" t="str">
            <v>BC1</v>
          </cell>
          <cell r="D750" t="str">
            <v>J</v>
          </cell>
          <cell r="E750" t="str">
            <v>E44</v>
          </cell>
          <cell r="F750">
            <v>9.0129999999999999</v>
          </cell>
        </row>
        <row r="751">
          <cell r="C751" t="str">
            <v>BC1</v>
          </cell>
          <cell r="D751" t="str">
            <v>J</v>
          </cell>
          <cell r="E751" t="str">
            <v>E46</v>
          </cell>
          <cell r="F751">
            <v>9.0129999999999999</v>
          </cell>
        </row>
        <row r="752">
          <cell r="C752" t="str">
            <v>BC1</v>
          </cell>
          <cell r="D752" t="str">
            <v>J</v>
          </cell>
          <cell r="E752" t="str">
            <v>E49</v>
          </cell>
          <cell r="F752">
            <v>3.75</v>
          </cell>
        </row>
        <row r="753">
          <cell r="C753" t="str">
            <v>BC1</v>
          </cell>
          <cell r="D753" t="str">
            <v>L</v>
          </cell>
          <cell r="E753" t="str">
            <v>E20</v>
          </cell>
          <cell r="F753">
            <v>0.75900000000000001</v>
          </cell>
        </row>
        <row r="754">
          <cell r="C754" t="str">
            <v>BC1</v>
          </cell>
          <cell r="D754" t="str">
            <v>L</v>
          </cell>
          <cell r="E754" t="str">
            <v>E19</v>
          </cell>
          <cell r="F754">
            <v>6.8910000000000009</v>
          </cell>
        </row>
        <row r="755">
          <cell r="C755" t="str">
            <v>BC1</v>
          </cell>
          <cell r="D755" t="str">
            <v>L</v>
          </cell>
          <cell r="E755" t="str">
            <v>E35</v>
          </cell>
          <cell r="F755">
            <v>1.0879999999999999</v>
          </cell>
        </row>
        <row r="756">
          <cell r="C756" t="str">
            <v>BC1</v>
          </cell>
          <cell r="D756" t="str">
            <v>L</v>
          </cell>
          <cell r="E756" t="str">
            <v>E36</v>
          </cell>
          <cell r="F756">
            <v>0.27</v>
          </cell>
        </row>
        <row r="757">
          <cell r="C757" t="str">
            <v>BC1</v>
          </cell>
          <cell r="D757" t="str">
            <v>L</v>
          </cell>
          <cell r="E757" t="str">
            <v>E37</v>
          </cell>
          <cell r="F757">
            <v>0.95099999999999996</v>
          </cell>
        </row>
        <row r="758">
          <cell r="C758" t="str">
            <v>BC1</v>
          </cell>
          <cell r="D758" t="str">
            <v>L</v>
          </cell>
          <cell r="E758" t="str">
            <v>E10</v>
          </cell>
          <cell r="F758">
            <v>0.27100000000000002</v>
          </cell>
        </row>
        <row r="759">
          <cell r="C759" t="str">
            <v>BC1</v>
          </cell>
          <cell r="D759" t="str">
            <v>L</v>
          </cell>
          <cell r="E759" t="str">
            <v>E44</v>
          </cell>
          <cell r="F759">
            <v>6.01</v>
          </cell>
        </row>
        <row r="760">
          <cell r="C760" t="str">
            <v>BC1</v>
          </cell>
          <cell r="D760" t="str">
            <v>L</v>
          </cell>
          <cell r="E760" t="str">
            <v>E46</v>
          </cell>
          <cell r="F760">
            <v>6.01</v>
          </cell>
        </row>
        <row r="761">
          <cell r="C761" t="str">
            <v>BC1</v>
          </cell>
          <cell r="D761" t="str">
            <v>L</v>
          </cell>
          <cell r="E761" t="str">
            <v>E49</v>
          </cell>
          <cell r="F761">
            <v>2.5</v>
          </cell>
        </row>
        <row r="762">
          <cell r="C762" t="str">
            <v>BC1</v>
          </cell>
          <cell r="D762" t="str">
            <v>L</v>
          </cell>
          <cell r="E762" t="str">
            <v>E20</v>
          </cell>
          <cell r="F762">
            <v>0.307</v>
          </cell>
        </row>
        <row r="763">
          <cell r="C763" t="str">
            <v>BC1</v>
          </cell>
          <cell r="D763" t="str">
            <v>L</v>
          </cell>
          <cell r="E763" t="str">
            <v>E19</v>
          </cell>
          <cell r="F763">
            <v>3.0590000000000002</v>
          </cell>
        </row>
        <row r="764">
          <cell r="C764" t="str">
            <v>BC1</v>
          </cell>
          <cell r="D764" t="str">
            <v>L</v>
          </cell>
          <cell r="E764" t="str">
            <v>E35</v>
          </cell>
          <cell r="F764">
            <v>0.48699999999999999</v>
          </cell>
        </row>
        <row r="765">
          <cell r="C765" t="str">
            <v>BC1</v>
          </cell>
          <cell r="D765" t="str">
            <v>L</v>
          </cell>
          <cell r="E765" t="str">
            <v>E36</v>
          </cell>
          <cell r="F765">
            <v>0.12</v>
          </cell>
        </row>
        <row r="766">
          <cell r="C766" t="str">
            <v>BC1</v>
          </cell>
          <cell r="D766" t="str">
            <v>L</v>
          </cell>
          <cell r="E766" t="str">
            <v>E37</v>
          </cell>
          <cell r="F766">
            <v>0.42500000000000004</v>
          </cell>
        </row>
        <row r="767">
          <cell r="C767" t="str">
            <v>BC1</v>
          </cell>
          <cell r="D767" t="str">
            <v>L</v>
          </cell>
          <cell r="E767" t="str">
            <v>E10</v>
          </cell>
          <cell r="F767">
            <v>0.121</v>
          </cell>
        </row>
        <row r="768">
          <cell r="C768" t="str">
            <v>BC1</v>
          </cell>
          <cell r="D768" t="str">
            <v>L</v>
          </cell>
          <cell r="E768" t="str">
            <v>E44</v>
          </cell>
          <cell r="F768">
            <v>3.0049999999999999</v>
          </cell>
        </row>
        <row r="769">
          <cell r="C769" t="str">
            <v>BC1</v>
          </cell>
          <cell r="D769" t="str">
            <v>L</v>
          </cell>
          <cell r="E769" t="str">
            <v>E46</v>
          </cell>
          <cell r="F769">
            <v>3.0049999999999999</v>
          </cell>
        </row>
        <row r="770">
          <cell r="C770" t="str">
            <v>BC1</v>
          </cell>
          <cell r="D770" t="str">
            <v>L</v>
          </cell>
          <cell r="E770" t="str">
            <v>E49</v>
          </cell>
          <cell r="F770">
            <v>1.25</v>
          </cell>
        </row>
        <row r="771">
          <cell r="C771" t="str">
            <v>BC1</v>
          </cell>
          <cell r="D771" t="str">
            <v>L</v>
          </cell>
          <cell r="E771" t="str">
            <v>E20</v>
          </cell>
          <cell r="F771">
            <v>0.21299999999999999</v>
          </cell>
        </row>
        <row r="772">
          <cell r="C772" t="str">
            <v>BC1</v>
          </cell>
          <cell r="D772" t="str">
            <v>L</v>
          </cell>
          <cell r="E772" t="str">
            <v>E19</v>
          </cell>
          <cell r="F772">
            <v>2.262</v>
          </cell>
        </row>
        <row r="773">
          <cell r="C773" t="str">
            <v>BC1</v>
          </cell>
          <cell r="D773" t="str">
            <v>L</v>
          </cell>
          <cell r="E773" t="str">
            <v>E35</v>
          </cell>
          <cell r="F773">
            <v>0.36100000000000004</v>
          </cell>
        </row>
        <row r="774">
          <cell r="C774" t="str">
            <v>BC1</v>
          </cell>
          <cell r="D774" t="str">
            <v>L</v>
          </cell>
          <cell r="E774" t="str">
            <v>E36</v>
          </cell>
          <cell r="F774">
            <v>8.8999999999999996E-2</v>
          </cell>
        </row>
        <row r="775">
          <cell r="C775" t="str">
            <v>BC1</v>
          </cell>
          <cell r="D775" t="str">
            <v>L</v>
          </cell>
          <cell r="E775" t="str">
            <v>E37</v>
          </cell>
          <cell r="F775">
            <v>0.316</v>
          </cell>
        </row>
        <row r="776">
          <cell r="C776" t="str">
            <v>BC1</v>
          </cell>
          <cell r="D776" t="str">
            <v>L</v>
          </cell>
          <cell r="E776" t="str">
            <v>E10</v>
          </cell>
          <cell r="F776">
            <v>0.09</v>
          </cell>
        </row>
        <row r="777">
          <cell r="C777" t="str">
            <v>BC1</v>
          </cell>
          <cell r="D777" t="str">
            <v>L</v>
          </cell>
          <cell r="E777" t="str">
            <v>E44</v>
          </cell>
          <cell r="F777">
            <v>2.38</v>
          </cell>
        </row>
        <row r="778">
          <cell r="C778" t="str">
            <v>BC1</v>
          </cell>
          <cell r="D778" t="str">
            <v>L</v>
          </cell>
          <cell r="E778" t="str">
            <v>E46</v>
          </cell>
          <cell r="F778">
            <v>2.38</v>
          </cell>
        </row>
        <row r="779">
          <cell r="C779" t="str">
            <v>BC1</v>
          </cell>
          <cell r="D779" t="str">
            <v>L</v>
          </cell>
          <cell r="E779" t="str">
            <v>E49</v>
          </cell>
          <cell r="F779">
            <v>1.75</v>
          </cell>
        </row>
        <row r="780">
          <cell r="C780" t="str">
            <v>BC1</v>
          </cell>
          <cell r="D780" t="str">
            <v>L</v>
          </cell>
          <cell r="E780" t="str">
            <v>E20</v>
          </cell>
          <cell r="F780">
            <v>0.75900000000000001</v>
          </cell>
        </row>
        <row r="781">
          <cell r="C781" t="str">
            <v>BC1</v>
          </cell>
          <cell r="D781" t="str">
            <v>L</v>
          </cell>
          <cell r="E781" t="str">
            <v>E19</v>
          </cell>
          <cell r="F781">
            <v>6.8910000000000009</v>
          </cell>
        </row>
        <row r="782">
          <cell r="C782" t="str">
            <v>BC1</v>
          </cell>
          <cell r="D782" t="str">
            <v>L</v>
          </cell>
          <cell r="E782" t="str">
            <v>E35</v>
          </cell>
          <cell r="F782">
            <v>1.0879999999999999</v>
          </cell>
        </row>
        <row r="783">
          <cell r="C783" t="str">
            <v>BC1</v>
          </cell>
          <cell r="D783" t="str">
            <v>L</v>
          </cell>
          <cell r="E783" t="str">
            <v>E36</v>
          </cell>
          <cell r="F783">
            <v>0.27</v>
          </cell>
        </row>
        <row r="784">
          <cell r="C784" t="str">
            <v>BC1</v>
          </cell>
          <cell r="D784" t="str">
            <v>L</v>
          </cell>
          <cell r="E784" t="str">
            <v>E37</v>
          </cell>
          <cell r="F784">
            <v>0.95099999999999996</v>
          </cell>
        </row>
        <row r="785">
          <cell r="C785" t="str">
            <v>BC1</v>
          </cell>
          <cell r="D785" t="str">
            <v>L</v>
          </cell>
          <cell r="E785" t="str">
            <v>E10</v>
          </cell>
          <cell r="F785">
            <v>0.27100000000000002</v>
          </cell>
        </row>
        <row r="786">
          <cell r="C786" t="str">
            <v>BC1</v>
          </cell>
          <cell r="D786" t="str">
            <v>L</v>
          </cell>
          <cell r="E786" t="str">
            <v>E44</v>
          </cell>
          <cell r="F786">
            <v>6.01</v>
          </cell>
        </row>
        <row r="787">
          <cell r="C787" t="str">
            <v>BC1</v>
          </cell>
          <cell r="D787" t="str">
            <v>L</v>
          </cell>
          <cell r="E787" t="str">
            <v>E46</v>
          </cell>
          <cell r="F787">
            <v>6.01</v>
          </cell>
        </row>
        <row r="788">
          <cell r="C788" t="str">
            <v>BC1</v>
          </cell>
          <cell r="D788" t="str">
            <v>L</v>
          </cell>
          <cell r="E788" t="str">
            <v>E49</v>
          </cell>
          <cell r="F788">
            <v>2.5</v>
          </cell>
        </row>
        <row r="789">
          <cell r="C789" t="str">
            <v>BC1</v>
          </cell>
          <cell r="D789" t="str">
            <v>L</v>
          </cell>
          <cell r="E789" t="str">
            <v>E19</v>
          </cell>
          <cell r="F789">
            <v>20.623999999999999</v>
          </cell>
        </row>
        <row r="790">
          <cell r="C790" t="str">
            <v>BC1</v>
          </cell>
          <cell r="D790" t="str">
            <v>L</v>
          </cell>
          <cell r="E790" t="str">
            <v>E35</v>
          </cell>
          <cell r="F790">
            <v>3.0870000000000002</v>
          </cell>
        </row>
        <row r="791">
          <cell r="C791" t="str">
            <v>BC1</v>
          </cell>
          <cell r="D791" t="str">
            <v>L</v>
          </cell>
          <cell r="E791" t="str">
            <v>E36</v>
          </cell>
          <cell r="F791">
            <v>0.77200000000000024</v>
          </cell>
        </row>
        <row r="792">
          <cell r="C792" t="str">
            <v>BC1</v>
          </cell>
          <cell r="D792" t="str">
            <v>L</v>
          </cell>
          <cell r="E792" t="str">
            <v>E37</v>
          </cell>
          <cell r="F792">
            <v>2.3050000000000002</v>
          </cell>
        </row>
        <row r="793">
          <cell r="C793" t="str">
            <v>BC1</v>
          </cell>
          <cell r="D793" t="str">
            <v>L</v>
          </cell>
          <cell r="E793" t="str">
            <v>E10</v>
          </cell>
          <cell r="F793">
            <v>1.5430000000000004</v>
          </cell>
        </row>
        <row r="794">
          <cell r="C794" t="str">
            <v>BC1</v>
          </cell>
          <cell r="D794" t="str">
            <v>L</v>
          </cell>
          <cell r="E794" t="str">
            <v>E44</v>
          </cell>
          <cell r="F794">
            <v>31.249999999999996</v>
          </cell>
        </row>
        <row r="795">
          <cell r="C795" t="str">
            <v>BC1</v>
          </cell>
          <cell r="D795" t="str">
            <v>L</v>
          </cell>
          <cell r="E795" t="str">
            <v>E46</v>
          </cell>
          <cell r="F795">
            <v>31.249999999999996</v>
          </cell>
        </row>
        <row r="796">
          <cell r="C796" t="str">
            <v>BC1</v>
          </cell>
          <cell r="D796" t="str">
            <v>L</v>
          </cell>
          <cell r="E796" t="str">
            <v>E49</v>
          </cell>
          <cell r="F796">
            <v>13</v>
          </cell>
        </row>
        <row r="797">
          <cell r="C797" t="str">
            <v>BC1</v>
          </cell>
          <cell r="D797" t="str">
            <v>M</v>
          </cell>
          <cell r="E797" t="str">
            <v>E20</v>
          </cell>
          <cell r="F797">
            <v>1.2669999999999999</v>
          </cell>
        </row>
        <row r="798">
          <cell r="C798" t="str">
            <v>BC1</v>
          </cell>
          <cell r="D798" t="str">
            <v>M</v>
          </cell>
          <cell r="E798" t="str">
            <v>E19</v>
          </cell>
          <cell r="F798">
            <v>11.167</v>
          </cell>
        </row>
        <row r="799">
          <cell r="C799" t="str">
            <v>BC1</v>
          </cell>
          <cell r="D799" t="str">
            <v>M</v>
          </cell>
          <cell r="E799" t="str">
            <v>E35</v>
          </cell>
          <cell r="F799">
            <v>1.7170000000000001</v>
          </cell>
        </row>
        <row r="800">
          <cell r="C800" t="str">
            <v>BC1</v>
          </cell>
          <cell r="D800" t="str">
            <v>M</v>
          </cell>
          <cell r="E800" t="str">
            <v>E36</v>
          </cell>
          <cell r="F800">
            <v>0.435</v>
          </cell>
        </row>
        <row r="801">
          <cell r="C801" t="str">
            <v>BC1</v>
          </cell>
          <cell r="D801" t="str">
            <v>M</v>
          </cell>
          <cell r="E801" t="str">
            <v>E37</v>
          </cell>
          <cell r="F801">
            <v>1.4969999999999999</v>
          </cell>
        </row>
        <row r="802">
          <cell r="C802" t="str">
            <v>BC1</v>
          </cell>
          <cell r="D802" t="str">
            <v>M</v>
          </cell>
          <cell r="E802" t="str">
            <v>E10</v>
          </cell>
          <cell r="F802">
            <v>0.44999999999999996</v>
          </cell>
        </row>
        <row r="803">
          <cell r="C803" t="str">
            <v>BC1</v>
          </cell>
          <cell r="D803" t="str">
            <v>M</v>
          </cell>
          <cell r="E803" t="str">
            <v>E44</v>
          </cell>
          <cell r="F803">
            <v>9.0150000000000006</v>
          </cell>
        </row>
        <row r="804">
          <cell r="C804" t="str">
            <v>BC1</v>
          </cell>
          <cell r="D804" t="str">
            <v>M</v>
          </cell>
          <cell r="E804" t="str">
            <v>E46</v>
          </cell>
          <cell r="F804">
            <v>9.0150000000000006</v>
          </cell>
        </row>
        <row r="805">
          <cell r="C805" t="str">
            <v>BC1</v>
          </cell>
          <cell r="D805" t="str">
            <v>M</v>
          </cell>
          <cell r="E805" t="str">
            <v>E49</v>
          </cell>
          <cell r="F805">
            <v>3.75</v>
          </cell>
        </row>
        <row r="806">
          <cell r="C806" t="str">
            <v>BC1</v>
          </cell>
          <cell r="D806" t="str">
            <v>M</v>
          </cell>
          <cell r="E806" t="str">
            <v>E20</v>
          </cell>
          <cell r="F806">
            <v>1.5699999999999998</v>
          </cell>
        </row>
        <row r="807">
          <cell r="C807" t="str">
            <v>BC1</v>
          </cell>
          <cell r="D807" t="str">
            <v>M</v>
          </cell>
          <cell r="E807" t="str">
            <v>E19</v>
          </cell>
          <cell r="F807">
            <v>13.786</v>
          </cell>
        </row>
        <row r="808">
          <cell r="C808" t="str">
            <v>BC1</v>
          </cell>
          <cell r="D808" t="str">
            <v>M</v>
          </cell>
          <cell r="E808" t="str">
            <v>E35</v>
          </cell>
          <cell r="F808">
            <v>2.17</v>
          </cell>
        </row>
        <row r="809">
          <cell r="C809" t="str">
            <v>BC1</v>
          </cell>
          <cell r="D809" t="str">
            <v>M</v>
          </cell>
          <cell r="E809" t="str">
            <v>E36</v>
          </cell>
          <cell r="F809">
            <v>0.54</v>
          </cell>
        </row>
        <row r="810">
          <cell r="C810" t="str">
            <v>BC1</v>
          </cell>
          <cell r="D810" t="str">
            <v>M</v>
          </cell>
          <cell r="E810" t="str">
            <v>E37</v>
          </cell>
          <cell r="F810">
            <v>1.899</v>
          </cell>
        </row>
        <row r="811">
          <cell r="C811" t="str">
            <v>BC1</v>
          </cell>
          <cell r="D811" t="str">
            <v>M</v>
          </cell>
          <cell r="E811" t="str">
            <v>E10</v>
          </cell>
          <cell r="F811">
            <v>0.54099999999999993</v>
          </cell>
        </row>
        <row r="812">
          <cell r="C812" t="str">
            <v>BC1</v>
          </cell>
          <cell r="D812" t="str">
            <v>M</v>
          </cell>
          <cell r="E812" t="str">
            <v>E44</v>
          </cell>
          <cell r="F812">
            <v>11.419</v>
          </cell>
        </row>
        <row r="813">
          <cell r="C813" t="str">
            <v>BC1</v>
          </cell>
          <cell r="D813" t="str">
            <v>M</v>
          </cell>
          <cell r="E813" t="str">
            <v>E46</v>
          </cell>
          <cell r="F813">
            <v>11.419</v>
          </cell>
        </row>
        <row r="814">
          <cell r="C814" t="str">
            <v>BC1</v>
          </cell>
          <cell r="D814" t="str">
            <v>M</v>
          </cell>
          <cell r="E814" t="str">
            <v>E49</v>
          </cell>
          <cell r="F814">
            <v>4.75</v>
          </cell>
        </row>
        <row r="815">
          <cell r="C815" t="str">
            <v>BC1</v>
          </cell>
          <cell r="D815" t="str">
            <v>N</v>
          </cell>
          <cell r="E815" t="str">
            <v>E21</v>
          </cell>
          <cell r="F815">
            <v>1.548</v>
          </cell>
        </row>
        <row r="816">
          <cell r="C816" t="str">
            <v>BC1</v>
          </cell>
          <cell r="D816" t="str">
            <v>N</v>
          </cell>
          <cell r="E816" t="str">
            <v>E20</v>
          </cell>
          <cell r="F816">
            <v>4.1870000000000003</v>
          </cell>
        </row>
        <row r="817">
          <cell r="C817" t="str">
            <v>BC1</v>
          </cell>
          <cell r="D817" t="str">
            <v>N</v>
          </cell>
          <cell r="E817" t="str">
            <v>E19</v>
          </cell>
          <cell r="F817">
            <v>10.857000000000001</v>
          </cell>
        </row>
        <row r="818">
          <cell r="C818" t="str">
            <v>BC1</v>
          </cell>
          <cell r="D818" t="str">
            <v>N</v>
          </cell>
          <cell r="E818" t="str">
            <v>E29</v>
          </cell>
          <cell r="F818">
            <v>1.1329999999999998</v>
          </cell>
        </row>
        <row r="819">
          <cell r="C819" t="str">
            <v>BC1</v>
          </cell>
          <cell r="D819" t="str">
            <v>N</v>
          </cell>
          <cell r="E819" t="str">
            <v>E35</v>
          </cell>
          <cell r="F819">
            <v>5.1210000000000004</v>
          </cell>
        </row>
        <row r="820">
          <cell r="C820" t="str">
            <v>BC1</v>
          </cell>
          <cell r="D820" t="str">
            <v>N</v>
          </cell>
          <cell r="E820" t="str">
            <v>E36</v>
          </cell>
          <cell r="F820">
            <v>0.57099999999999995</v>
          </cell>
        </row>
        <row r="821">
          <cell r="C821" t="str">
            <v>BC1</v>
          </cell>
          <cell r="D821" t="str">
            <v>N</v>
          </cell>
          <cell r="E821" t="str">
            <v>E37</v>
          </cell>
          <cell r="F821">
            <v>2.2809999999999997</v>
          </cell>
        </row>
        <row r="822">
          <cell r="C822" t="str">
            <v>BC1</v>
          </cell>
          <cell r="D822" t="str">
            <v>N</v>
          </cell>
          <cell r="E822" t="str">
            <v>E10</v>
          </cell>
          <cell r="F822">
            <v>0.377</v>
          </cell>
        </row>
        <row r="823">
          <cell r="C823" t="str">
            <v>BC1</v>
          </cell>
          <cell r="D823" t="str">
            <v>N</v>
          </cell>
          <cell r="E823" t="str">
            <v>E44</v>
          </cell>
          <cell r="F823">
            <v>16.227</v>
          </cell>
        </row>
        <row r="824">
          <cell r="C824" t="str">
            <v>BC1</v>
          </cell>
          <cell r="D824" t="str">
            <v>N</v>
          </cell>
          <cell r="E824" t="str">
            <v>E46</v>
          </cell>
          <cell r="F824">
            <v>16.227</v>
          </cell>
        </row>
        <row r="825">
          <cell r="C825" t="str">
            <v>BC1</v>
          </cell>
          <cell r="D825" t="str">
            <v>N</v>
          </cell>
          <cell r="E825" t="str">
            <v>E49</v>
          </cell>
          <cell r="F825">
            <v>6.25</v>
          </cell>
        </row>
        <row r="826">
          <cell r="C826" t="str">
            <v>BC1</v>
          </cell>
          <cell r="D826" t="str">
            <v>N</v>
          </cell>
          <cell r="E826" t="str">
            <v>E21</v>
          </cell>
          <cell r="F826">
            <v>0.94799999999999995</v>
          </cell>
        </row>
        <row r="827">
          <cell r="C827" t="str">
            <v>BC1</v>
          </cell>
          <cell r="D827" t="str">
            <v>N</v>
          </cell>
          <cell r="E827" t="str">
            <v>E20</v>
          </cell>
          <cell r="F827">
            <v>2.5340000000000003</v>
          </cell>
        </row>
        <row r="828">
          <cell r="C828" t="str">
            <v>BC1</v>
          </cell>
          <cell r="D828" t="str">
            <v>N</v>
          </cell>
          <cell r="E828" t="str">
            <v>E19</v>
          </cell>
          <cell r="F828">
            <v>6.5739999999999998</v>
          </cell>
        </row>
        <row r="829">
          <cell r="C829" t="str">
            <v>BC1</v>
          </cell>
          <cell r="D829" t="str">
            <v>N</v>
          </cell>
          <cell r="E829" t="str">
            <v>E29</v>
          </cell>
          <cell r="F829">
            <v>0.68299999999999994</v>
          </cell>
        </row>
        <row r="830">
          <cell r="C830" t="str">
            <v>BC1</v>
          </cell>
          <cell r="D830" t="str">
            <v>N</v>
          </cell>
          <cell r="E830" t="str">
            <v>E35</v>
          </cell>
          <cell r="F830">
            <v>3.093</v>
          </cell>
        </row>
        <row r="831">
          <cell r="C831" t="str">
            <v>BC1</v>
          </cell>
          <cell r="D831" t="str">
            <v>N</v>
          </cell>
          <cell r="E831" t="str">
            <v>E36</v>
          </cell>
          <cell r="F831">
            <v>0.34600000000000003</v>
          </cell>
        </row>
        <row r="832">
          <cell r="C832" t="str">
            <v>BC1</v>
          </cell>
          <cell r="D832" t="str">
            <v>N</v>
          </cell>
          <cell r="E832" t="str">
            <v>E37</v>
          </cell>
          <cell r="F832">
            <v>1.3779999999999999</v>
          </cell>
        </row>
        <row r="833">
          <cell r="C833" t="str">
            <v>BC1</v>
          </cell>
          <cell r="D833" t="str">
            <v>N</v>
          </cell>
          <cell r="E833" t="str">
            <v>E10</v>
          </cell>
          <cell r="F833">
            <v>0.22700000000000001</v>
          </cell>
        </row>
        <row r="834">
          <cell r="C834" t="str">
            <v>BC1</v>
          </cell>
          <cell r="D834" t="str">
            <v>N</v>
          </cell>
          <cell r="E834" t="str">
            <v>E44</v>
          </cell>
          <cell r="F834">
            <v>10.216999999999999</v>
          </cell>
        </row>
        <row r="835">
          <cell r="C835" t="str">
            <v>BC1</v>
          </cell>
          <cell r="D835" t="str">
            <v>N</v>
          </cell>
          <cell r="E835" t="str">
            <v>E46</v>
          </cell>
          <cell r="F835">
            <v>10.216999999999999</v>
          </cell>
        </row>
        <row r="836">
          <cell r="C836" t="str">
            <v>BC1</v>
          </cell>
          <cell r="D836" t="str">
            <v>N</v>
          </cell>
          <cell r="E836" t="str">
            <v>E49</v>
          </cell>
          <cell r="F836">
            <v>4.25</v>
          </cell>
        </row>
        <row r="837">
          <cell r="C837" t="str">
            <v>BC1</v>
          </cell>
          <cell r="D837" t="str">
            <v>N</v>
          </cell>
          <cell r="E837" t="str">
            <v>E21</v>
          </cell>
          <cell r="F837">
            <v>0.70799999999999996</v>
          </cell>
        </row>
        <row r="838">
          <cell r="C838" t="str">
            <v>BC1</v>
          </cell>
          <cell r="D838" t="str">
            <v>Q</v>
          </cell>
          <cell r="E838" t="str">
            <v>E20</v>
          </cell>
          <cell r="F838">
            <v>1.8720000000000001</v>
          </cell>
        </row>
        <row r="839">
          <cell r="C839" t="str">
            <v>BC1</v>
          </cell>
          <cell r="D839" t="str">
            <v>Q</v>
          </cell>
          <cell r="E839" t="str">
            <v>E19</v>
          </cell>
          <cell r="F839">
            <v>4.8620000000000001</v>
          </cell>
        </row>
        <row r="840">
          <cell r="C840" t="str">
            <v>BC1</v>
          </cell>
          <cell r="D840" t="str">
            <v>Q</v>
          </cell>
          <cell r="E840" t="str">
            <v>E29</v>
          </cell>
          <cell r="F840">
            <v>0.503</v>
          </cell>
        </row>
        <row r="841">
          <cell r="C841" t="str">
            <v>BC1</v>
          </cell>
          <cell r="D841" t="str">
            <v>Q</v>
          </cell>
          <cell r="E841" t="str">
            <v>E35</v>
          </cell>
          <cell r="F841">
            <v>2.282</v>
          </cell>
        </row>
        <row r="842">
          <cell r="C842" t="str">
            <v>BC1</v>
          </cell>
          <cell r="D842" t="str">
            <v>Q</v>
          </cell>
          <cell r="E842" t="str">
            <v>E36</v>
          </cell>
          <cell r="F842">
            <v>0.25600000000000001</v>
          </cell>
        </row>
        <row r="843">
          <cell r="C843" t="str">
            <v>BC1</v>
          </cell>
          <cell r="D843" t="str">
            <v>Q</v>
          </cell>
          <cell r="E843" t="str">
            <v>E37</v>
          </cell>
          <cell r="F843">
            <v>1.016</v>
          </cell>
        </row>
        <row r="844">
          <cell r="C844" t="str">
            <v>BC1</v>
          </cell>
          <cell r="D844" t="str">
            <v>Q</v>
          </cell>
          <cell r="E844" t="str">
            <v>E10</v>
          </cell>
          <cell r="F844">
            <v>0.16700000000000001</v>
          </cell>
        </row>
        <row r="845">
          <cell r="C845" t="str">
            <v>BC1</v>
          </cell>
          <cell r="D845" t="str">
            <v>Q</v>
          </cell>
          <cell r="E845" t="str">
            <v>E44</v>
          </cell>
          <cell r="F845">
            <v>7.8129999999999997</v>
          </cell>
        </row>
        <row r="846">
          <cell r="C846" t="str">
            <v>BC1</v>
          </cell>
          <cell r="D846" t="str">
            <v>Q</v>
          </cell>
          <cell r="E846" t="str">
            <v>E46</v>
          </cell>
          <cell r="F846">
            <v>7.8129999999999997</v>
          </cell>
        </row>
        <row r="847">
          <cell r="C847" t="str">
            <v>BC1</v>
          </cell>
          <cell r="D847" t="str">
            <v>Q</v>
          </cell>
          <cell r="E847" t="str">
            <v>E49</v>
          </cell>
          <cell r="F847">
            <v>3.25</v>
          </cell>
        </row>
        <row r="848">
          <cell r="C848" t="str">
            <v>BC1</v>
          </cell>
          <cell r="D848" t="str">
            <v>Q</v>
          </cell>
          <cell r="E848" t="str">
            <v>E21</v>
          </cell>
          <cell r="F848">
            <v>1.008</v>
          </cell>
        </row>
        <row r="849">
          <cell r="C849" t="str">
            <v>BC1</v>
          </cell>
          <cell r="D849" t="str">
            <v>Q</v>
          </cell>
          <cell r="E849" t="str">
            <v>E20</v>
          </cell>
          <cell r="F849">
            <v>2.6989999999999998</v>
          </cell>
        </row>
        <row r="850">
          <cell r="C850" t="str">
            <v>BC1</v>
          </cell>
          <cell r="D850" t="str">
            <v>Q</v>
          </cell>
          <cell r="E850" t="str">
            <v>E19</v>
          </cell>
          <cell r="F850">
            <v>7.0030000000000001</v>
          </cell>
        </row>
        <row r="851">
          <cell r="C851" t="str">
            <v>BC1</v>
          </cell>
          <cell r="D851" t="str">
            <v>Q</v>
          </cell>
          <cell r="E851" t="str">
            <v>E29</v>
          </cell>
          <cell r="F851">
            <v>0.72799999999999998</v>
          </cell>
        </row>
        <row r="852">
          <cell r="C852" t="str">
            <v>BC1</v>
          </cell>
          <cell r="D852" t="str">
            <v>Q</v>
          </cell>
          <cell r="E852" t="str">
            <v>E35</v>
          </cell>
          <cell r="F852">
            <v>3.2959999999999998</v>
          </cell>
        </row>
        <row r="853">
          <cell r="C853" t="str">
            <v>BC1</v>
          </cell>
          <cell r="D853" t="str">
            <v>Q</v>
          </cell>
          <cell r="E853" t="str">
            <v>E36</v>
          </cell>
          <cell r="F853">
            <v>0.36899999999999999</v>
          </cell>
        </row>
        <row r="854">
          <cell r="C854" t="str">
            <v>BC1</v>
          </cell>
          <cell r="D854" t="str">
            <v>Q</v>
          </cell>
          <cell r="E854" t="str">
            <v>E37</v>
          </cell>
          <cell r="F854">
            <v>1.468</v>
          </cell>
        </row>
        <row r="855">
          <cell r="C855" t="str">
            <v>BC1</v>
          </cell>
          <cell r="D855" t="str">
            <v>Q</v>
          </cell>
          <cell r="E855" t="str">
            <v>E10</v>
          </cell>
          <cell r="F855">
            <v>0.24199999999999999</v>
          </cell>
        </row>
        <row r="856">
          <cell r="C856" t="str">
            <v>BC1</v>
          </cell>
          <cell r="D856" t="str">
            <v>Q</v>
          </cell>
          <cell r="E856" t="str">
            <v>E44</v>
          </cell>
          <cell r="F856">
            <v>10.818</v>
          </cell>
        </row>
        <row r="857">
          <cell r="C857" t="str">
            <v>BC1</v>
          </cell>
          <cell r="D857" t="str">
            <v>Q</v>
          </cell>
          <cell r="E857" t="str">
            <v>E46</v>
          </cell>
          <cell r="F857">
            <v>10.818</v>
          </cell>
        </row>
        <row r="858">
          <cell r="C858" t="str">
            <v>BC1</v>
          </cell>
          <cell r="D858" t="str">
            <v>Q</v>
          </cell>
          <cell r="E858" t="str">
            <v>E49</v>
          </cell>
          <cell r="F858">
            <v>4.5</v>
          </cell>
        </row>
        <row r="859">
          <cell r="C859" t="str">
            <v>BC1</v>
          </cell>
          <cell r="D859" t="str">
            <v>Q</v>
          </cell>
          <cell r="E859" t="str">
            <v>E20</v>
          </cell>
          <cell r="F859">
            <v>1.0289999999999999</v>
          </cell>
        </row>
        <row r="860">
          <cell r="C860" t="str">
            <v>BC1</v>
          </cell>
          <cell r="D860" t="str">
            <v>Q</v>
          </cell>
          <cell r="E860" t="str">
            <v>E19</v>
          </cell>
          <cell r="F860">
            <v>9.1890000000000001</v>
          </cell>
        </row>
        <row r="861">
          <cell r="C861" t="str">
            <v>BC1</v>
          </cell>
          <cell r="D861" t="str">
            <v>Q</v>
          </cell>
          <cell r="E861" t="str">
            <v>E35</v>
          </cell>
          <cell r="F861">
            <v>1.4489999999999998</v>
          </cell>
        </row>
        <row r="862">
          <cell r="C862" t="str">
            <v>BC1</v>
          </cell>
          <cell r="D862" t="str">
            <v>Q</v>
          </cell>
          <cell r="E862" t="str">
            <v>E36</v>
          </cell>
          <cell r="F862">
            <v>0.36</v>
          </cell>
        </row>
        <row r="863">
          <cell r="C863" t="str">
            <v>BC1</v>
          </cell>
          <cell r="D863" t="str">
            <v>Q</v>
          </cell>
          <cell r="E863" t="str">
            <v>E37</v>
          </cell>
          <cell r="F863">
            <v>1.2669999999999999</v>
          </cell>
        </row>
        <row r="864">
          <cell r="C864" t="str">
            <v>BC1</v>
          </cell>
          <cell r="D864" t="str">
            <v>Q</v>
          </cell>
          <cell r="E864" t="str">
            <v>E10</v>
          </cell>
          <cell r="F864">
            <v>0.36099999999999999</v>
          </cell>
        </row>
        <row r="865">
          <cell r="C865" t="str">
            <v>BC1</v>
          </cell>
          <cell r="D865" t="str">
            <v>Q</v>
          </cell>
          <cell r="E865" t="str">
            <v>E44</v>
          </cell>
          <cell r="F865">
            <v>7.8129999999999997</v>
          </cell>
        </row>
        <row r="866">
          <cell r="C866" t="str">
            <v>BC1</v>
          </cell>
          <cell r="D866" t="str">
            <v>Q</v>
          </cell>
          <cell r="E866" t="str">
            <v>E46</v>
          </cell>
          <cell r="F866">
            <v>7.8129999999999997</v>
          </cell>
        </row>
        <row r="867">
          <cell r="C867" t="str">
            <v>BC1</v>
          </cell>
          <cell r="D867" t="str">
            <v>Q</v>
          </cell>
          <cell r="E867" t="str">
            <v>E49</v>
          </cell>
          <cell r="F867">
            <v>3.25</v>
          </cell>
        </row>
        <row r="868">
          <cell r="C868" t="str">
            <v>BC1</v>
          </cell>
          <cell r="D868" t="str">
            <v>Q</v>
          </cell>
          <cell r="E868" t="str">
            <v>E20</v>
          </cell>
          <cell r="F868">
            <v>0.48699999999999999</v>
          </cell>
        </row>
        <row r="869">
          <cell r="C869" t="str">
            <v>BC1</v>
          </cell>
          <cell r="D869" t="str">
            <v>Q</v>
          </cell>
          <cell r="E869" t="str">
            <v>E19</v>
          </cell>
          <cell r="F869">
            <v>4.5910000000000002</v>
          </cell>
        </row>
        <row r="870">
          <cell r="C870" t="str">
            <v>BC1</v>
          </cell>
          <cell r="D870" t="str">
            <v>Q</v>
          </cell>
          <cell r="E870" t="str">
            <v>E35</v>
          </cell>
          <cell r="F870">
            <v>0.72700000000000009</v>
          </cell>
        </row>
        <row r="871">
          <cell r="C871" t="str">
            <v>BC1</v>
          </cell>
          <cell r="D871" t="str">
            <v>Q</v>
          </cell>
          <cell r="E871" t="str">
            <v>E36</v>
          </cell>
          <cell r="F871">
            <v>0.18</v>
          </cell>
        </row>
        <row r="872">
          <cell r="C872" t="str">
            <v>BC1</v>
          </cell>
          <cell r="D872" t="str">
            <v>Q</v>
          </cell>
          <cell r="E872" t="str">
            <v>E37</v>
          </cell>
          <cell r="F872">
            <v>0.63600000000000001</v>
          </cell>
        </row>
        <row r="873">
          <cell r="C873" t="str">
            <v>BC1</v>
          </cell>
          <cell r="D873" t="str">
            <v>Q</v>
          </cell>
          <cell r="E873" t="str">
            <v>E10</v>
          </cell>
          <cell r="F873">
            <v>0.18099999999999999</v>
          </cell>
        </row>
        <row r="874">
          <cell r="C874" t="str">
            <v>BC1</v>
          </cell>
          <cell r="D874" t="str">
            <v>Q</v>
          </cell>
          <cell r="E874" t="str">
            <v>E44</v>
          </cell>
          <cell r="F874">
            <v>4.2069999999999999</v>
          </cell>
        </row>
        <row r="875">
          <cell r="C875" t="str">
            <v>BC1</v>
          </cell>
          <cell r="D875" t="str">
            <v>Q</v>
          </cell>
          <cell r="E875" t="str">
            <v>E46</v>
          </cell>
          <cell r="F875">
            <v>4.2069999999999999</v>
          </cell>
        </row>
        <row r="876">
          <cell r="C876" t="str">
            <v>BC1</v>
          </cell>
          <cell r="D876" t="str">
            <v>Q</v>
          </cell>
          <cell r="E876" t="str">
            <v>E49</v>
          </cell>
          <cell r="F876">
            <v>1.75</v>
          </cell>
        </row>
        <row r="877">
          <cell r="C877" t="str">
            <v>BC1</v>
          </cell>
          <cell r="D877" t="str">
            <v>N</v>
          </cell>
          <cell r="E877" t="str">
            <v>E21</v>
          </cell>
          <cell r="F877">
            <v>0.64800000000000002</v>
          </cell>
        </row>
        <row r="878">
          <cell r="C878" t="str">
            <v>BC1</v>
          </cell>
          <cell r="D878" t="str">
            <v>N</v>
          </cell>
          <cell r="E878" t="str">
            <v>E20</v>
          </cell>
          <cell r="F878">
            <v>1.7070000000000001</v>
          </cell>
        </row>
        <row r="879">
          <cell r="C879" t="str">
            <v>BC1</v>
          </cell>
          <cell r="D879" t="str">
            <v>N</v>
          </cell>
          <cell r="E879" t="str">
            <v>E19</v>
          </cell>
          <cell r="F879">
            <v>4.4329999999999998</v>
          </cell>
        </row>
        <row r="880">
          <cell r="C880" t="str">
            <v>BC1</v>
          </cell>
          <cell r="D880" t="str">
            <v>N</v>
          </cell>
          <cell r="E880" t="str">
            <v>E29</v>
          </cell>
          <cell r="F880">
            <v>0.45799999999999996</v>
          </cell>
        </row>
        <row r="881">
          <cell r="C881" t="str">
            <v>BC1</v>
          </cell>
          <cell r="D881" t="str">
            <v>N</v>
          </cell>
          <cell r="E881" t="str">
            <v>E35</v>
          </cell>
          <cell r="F881">
            <v>2.0789999999999997</v>
          </cell>
        </row>
        <row r="882">
          <cell r="C882" t="str">
            <v>BC1</v>
          </cell>
          <cell r="D882" t="str">
            <v>N</v>
          </cell>
          <cell r="E882" t="str">
            <v>E36</v>
          </cell>
          <cell r="F882">
            <v>0.23400000000000001</v>
          </cell>
        </row>
        <row r="883">
          <cell r="C883" t="str">
            <v>BC1</v>
          </cell>
          <cell r="D883" t="str">
            <v>N</v>
          </cell>
          <cell r="E883" t="str">
            <v>E37</v>
          </cell>
          <cell r="F883">
            <v>0.92600000000000005</v>
          </cell>
        </row>
        <row r="884">
          <cell r="C884" t="str">
            <v>BC1</v>
          </cell>
          <cell r="D884" t="str">
            <v>N</v>
          </cell>
          <cell r="E884" t="str">
            <v>E10</v>
          </cell>
          <cell r="F884">
            <v>0.15200000000000002</v>
          </cell>
        </row>
        <row r="885">
          <cell r="C885" t="str">
            <v>BC1</v>
          </cell>
          <cell r="D885" t="str">
            <v>N</v>
          </cell>
          <cell r="E885" t="str">
            <v>E44</v>
          </cell>
          <cell r="F885">
            <v>7.2119999999999997</v>
          </cell>
        </row>
        <row r="886">
          <cell r="C886" t="str">
            <v>BC1</v>
          </cell>
          <cell r="D886" t="str">
            <v>N</v>
          </cell>
          <cell r="E886" t="str">
            <v>E46</v>
          </cell>
          <cell r="F886">
            <v>7.2119999999999997</v>
          </cell>
        </row>
        <row r="887">
          <cell r="C887" t="str">
            <v>BC1</v>
          </cell>
          <cell r="D887" t="str">
            <v>N</v>
          </cell>
          <cell r="E887" t="str">
            <v>E49</v>
          </cell>
          <cell r="F887">
            <v>3</v>
          </cell>
        </row>
        <row r="888">
          <cell r="C888" t="str">
            <v>BC1</v>
          </cell>
          <cell r="D888" t="str">
            <v>N</v>
          </cell>
          <cell r="E888" t="str">
            <v>E21</v>
          </cell>
          <cell r="F888">
            <v>0.52800000000000002</v>
          </cell>
        </row>
        <row r="889">
          <cell r="C889" t="str">
            <v>BC1</v>
          </cell>
          <cell r="D889" t="str">
            <v>N</v>
          </cell>
          <cell r="E889" t="str">
            <v>E20</v>
          </cell>
          <cell r="F889">
            <v>1.377</v>
          </cell>
        </row>
        <row r="890">
          <cell r="C890" t="str">
            <v>BC1</v>
          </cell>
          <cell r="D890" t="str">
            <v>N</v>
          </cell>
          <cell r="E890" t="str">
            <v>E19</v>
          </cell>
          <cell r="F890">
            <v>3.5759999999999996</v>
          </cell>
        </row>
        <row r="891">
          <cell r="C891" t="str">
            <v>BC1</v>
          </cell>
          <cell r="D891" t="str">
            <v>N</v>
          </cell>
          <cell r="E891" t="str">
            <v>E29</v>
          </cell>
          <cell r="F891">
            <v>0.36799999999999999</v>
          </cell>
        </row>
        <row r="892">
          <cell r="C892" t="str">
            <v>BC1</v>
          </cell>
          <cell r="D892" t="str">
            <v>N</v>
          </cell>
          <cell r="E892" t="str">
            <v>E35</v>
          </cell>
          <cell r="F892">
            <v>1.6739999999999999</v>
          </cell>
        </row>
        <row r="893">
          <cell r="C893" t="str">
            <v>BC1</v>
          </cell>
          <cell r="D893" t="str">
            <v>N</v>
          </cell>
          <cell r="E893" t="str">
            <v>E36</v>
          </cell>
          <cell r="F893">
            <v>0.189</v>
          </cell>
        </row>
        <row r="894">
          <cell r="C894" t="str">
            <v>BC1</v>
          </cell>
          <cell r="D894" t="str">
            <v>N</v>
          </cell>
          <cell r="E894" t="str">
            <v>E37</v>
          </cell>
          <cell r="F894">
            <v>0.746</v>
          </cell>
        </row>
        <row r="895">
          <cell r="C895" t="str">
            <v>BC1</v>
          </cell>
          <cell r="D895" t="str">
            <v>N</v>
          </cell>
          <cell r="E895" t="str">
            <v>E10</v>
          </cell>
          <cell r="F895">
            <v>0.122</v>
          </cell>
        </row>
        <row r="896">
          <cell r="C896" t="str">
            <v>BC1</v>
          </cell>
          <cell r="D896" t="str">
            <v>N</v>
          </cell>
          <cell r="E896" t="str">
            <v>E44</v>
          </cell>
          <cell r="F896">
            <v>6.01</v>
          </cell>
        </row>
        <row r="897">
          <cell r="C897" t="str">
            <v>BC1</v>
          </cell>
          <cell r="D897" t="str">
            <v>N</v>
          </cell>
          <cell r="E897" t="str">
            <v>E46</v>
          </cell>
          <cell r="F897">
            <v>6.01</v>
          </cell>
        </row>
        <row r="898">
          <cell r="C898" t="str">
            <v>BC1</v>
          </cell>
          <cell r="D898" t="str">
            <v>N</v>
          </cell>
          <cell r="E898" t="str">
            <v>E49</v>
          </cell>
          <cell r="F898">
            <v>2.5</v>
          </cell>
        </row>
        <row r="899">
          <cell r="C899" t="str">
            <v>BC1</v>
          </cell>
          <cell r="D899" t="str">
            <v>N</v>
          </cell>
          <cell r="E899" t="str">
            <v>E20</v>
          </cell>
          <cell r="F899">
            <v>0.307</v>
          </cell>
        </row>
        <row r="900">
          <cell r="C900" t="str">
            <v>BC1</v>
          </cell>
          <cell r="D900" t="str">
            <v>N</v>
          </cell>
          <cell r="E900" t="str">
            <v>E19</v>
          </cell>
          <cell r="F900">
            <v>3.0590000000000002</v>
          </cell>
        </row>
        <row r="901">
          <cell r="C901" t="str">
            <v>BC1</v>
          </cell>
          <cell r="D901" t="str">
            <v>N</v>
          </cell>
          <cell r="E901" t="str">
            <v>E35</v>
          </cell>
          <cell r="F901">
            <v>0.48699999999999999</v>
          </cell>
        </row>
        <row r="902">
          <cell r="C902" t="str">
            <v>BC1</v>
          </cell>
          <cell r="D902" t="str">
            <v>N</v>
          </cell>
          <cell r="E902" t="str">
            <v>E36</v>
          </cell>
          <cell r="F902">
            <v>0.12</v>
          </cell>
        </row>
        <row r="903">
          <cell r="C903" t="str">
            <v>BC1</v>
          </cell>
          <cell r="D903" t="str">
            <v>N</v>
          </cell>
          <cell r="E903" t="str">
            <v>E37</v>
          </cell>
          <cell r="F903">
            <v>0.42500000000000004</v>
          </cell>
        </row>
        <row r="904">
          <cell r="C904" t="str">
            <v>BC1</v>
          </cell>
          <cell r="D904" t="str">
            <v>N</v>
          </cell>
          <cell r="E904" t="str">
            <v>E10</v>
          </cell>
          <cell r="F904">
            <v>0.121</v>
          </cell>
        </row>
        <row r="905">
          <cell r="C905" t="str">
            <v>BC1</v>
          </cell>
          <cell r="D905" t="str">
            <v>N</v>
          </cell>
          <cell r="E905" t="str">
            <v>E44</v>
          </cell>
          <cell r="F905">
            <v>3.0049999999999999</v>
          </cell>
        </row>
        <row r="906">
          <cell r="C906" t="str">
            <v>BC1</v>
          </cell>
          <cell r="D906" t="str">
            <v>N</v>
          </cell>
          <cell r="E906" t="str">
            <v>E46</v>
          </cell>
          <cell r="F906">
            <v>3.0049999999999999</v>
          </cell>
        </row>
        <row r="907">
          <cell r="C907" t="str">
            <v>BC1</v>
          </cell>
          <cell r="D907" t="str">
            <v>N</v>
          </cell>
          <cell r="E907" t="str">
            <v>E49</v>
          </cell>
          <cell r="F907">
            <v>1.25</v>
          </cell>
        </row>
        <row r="908">
          <cell r="C908" t="str">
            <v>BC1</v>
          </cell>
          <cell r="D908" t="str">
            <v>N</v>
          </cell>
          <cell r="E908" t="str">
            <v>E20</v>
          </cell>
          <cell r="F908">
            <v>0.39700000000000002</v>
          </cell>
        </row>
        <row r="909">
          <cell r="C909" t="str">
            <v>BC1</v>
          </cell>
          <cell r="D909" t="str">
            <v>N</v>
          </cell>
          <cell r="E909" t="str">
            <v>E19</v>
          </cell>
          <cell r="F909">
            <v>3.8250000000000002</v>
          </cell>
        </row>
        <row r="910">
          <cell r="C910" t="str">
            <v>BC1</v>
          </cell>
          <cell r="D910" t="str">
            <v>N</v>
          </cell>
          <cell r="E910" t="str">
            <v>E35</v>
          </cell>
          <cell r="F910">
            <v>0.60600000000000009</v>
          </cell>
        </row>
        <row r="911">
          <cell r="C911" t="str">
            <v>BC1</v>
          </cell>
          <cell r="D911" t="str">
            <v>N</v>
          </cell>
          <cell r="E911" t="str">
            <v>E36</v>
          </cell>
          <cell r="F911">
            <v>0.15</v>
          </cell>
        </row>
        <row r="912">
          <cell r="C912" t="str">
            <v>BC1</v>
          </cell>
          <cell r="D912" t="str">
            <v>N</v>
          </cell>
          <cell r="E912" t="str">
            <v>E37</v>
          </cell>
          <cell r="F912">
            <v>0.53100000000000003</v>
          </cell>
        </row>
        <row r="913">
          <cell r="C913" t="str">
            <v>BC1</v>
          </cell>
          <cell r="D913" t="str">
            <v>N</v>
          </cell>
          <cell r="E913" t="str">
            <v>E10</v>
          </cell>
          <cell r="F913">
            <v>0.151</v>
          </cell>
        </row>
        <row r="914">
          <cell r="C914" t="str">
            <v>BC1</v>
          </cell>
          <cell r="D914" t="str">
            <v>N</v>
          </cell>
          <cell r="E914" t="str">
            <v>E44</v>
          </cell>
          <cell r="F914">
            <v>3.6059999999999999</v>
          </cell>
        </row>
        <row r="915">
          <cell r="C915" t="str">
            <v>BC1</v>
          </cell>
          <cell r="D915" t="str">
            <v>N</v>
          </cell>
          <cell r="E915" t="str">
            <v>E46</v>
          </cell>
          <cell r="F915">
            <v>3.6059999999999999</v>
          </cell>
        </row>
        <row r="916">
          <cell r="C916" t="str">
            <v>BC1</v>
          </cell>
          <cell r="D916" t="str">
            <v>N</v>
          </cell>
          <cell r="E916" t="str">
            <v>E49</v>
          </cell>
          <cell r="F916">
            <v>1.5</v>
          </cell>
        </row>
        <row r="917">
          <cell r="C917" t="str">
            <v>BC1</v>
          </cell>
          <cell r="D917" t="str">
            <v>N</v>
          </cell>
          <cell r="E917" t="str">
            <v>E19</v>
          </cell>
          <cell r="F917">
            <v>5.4530000000000003</v>
          </cell>
        </row>
        <row r="918">
          <cell r="C918" t="str">
            <v>BC1</v>
          </cell>
          <cell r="D918" t="str">
            <v>N</v>
          </cell>
          <cell r="E918" t="str">
            <v>E35</v>
          </cell>
          <cell r="F918">
            <v>0.80699999999999994</v>
          </cell>
        </row>
        <row r="919">
          <cell r="C919" t="str">
            <v>BC1</v>
          </cell>
          <cell r="D919" t="str">
            <v>N</v>
          </cell>
          <cell r="E919" t="str">
            <v>E36</v>
          </cell>
          <cell r="F919">
            <v>0.20199999999999999</v>
          </cell>
        </row>
        <row r="920">
          <cell r="C920" t="str">
            <v>BC1</v>
          </cell>
          <cell r="D920" t="str">
            <v>N</v>
          </cell>
          <cell r="E920" t="str">
            <v>E37</v>
          </cell>
          <cell r="F920">
            <v>0.59499999999999997</v>
          </cell>
        </row>
        <row r="921">
          <cell r="C921" t="str">
            <v>BC1</v>
          </cell>
          <cell r="D921" t="str">
            <v>N</v>
          </cell>
          <cell r="E921" t="str">
            <v>E10</v>
          </cell>
          <cell r="F921">
            <v>0.40299999999999997</v>
          </cell>
        </row>
        <row r="922">
          <cell r="C922" t="str">
            <v>BC1</v>
          </cell>
          <cell r="D922" t="str">
            <v>N</v>
          </cell>
          <cell r="E922" t="str">
            <v>E44</v>
          </cell>
          <cell r="F922">
            <v>8.4120000000000008</v>
          </cell>
        </row>
        <row r="923">
          <cell r="C923" t="str">
            <v>BC1</v>
          </cell>
          <cell r="D923" t="str">
            <v>N</v>
          </cell>
          <cell r="E923" t="str">
            <v>E46</v>
          </cell>
          <cell r="F923">
            <v>8.4120000000000008</v>
          </cell>
        </row>
        <row r="924">
          <cell r="C924" t="str">
            <v>BC1</v>
          </cell>
          <cell r="D924" t="str">
            <v>N</v>
          </cell>
          <cell r="E924" t="str">
            <v>E49</v>
          </cell>
          <cell r="F924">
            <v>3.5</v>
          </cell>
        </row>
        <row r="928">
          <cell r="C928" t="str">
            <v>BC2</v>
          </cell>
          <cell r="D928" t="str">
            <v>K</v>
          </cell>
          <cell r="E928" t="str">
            <v>E17</v>
          </cell>
          <cell r="F928">
            <v>0.92</v>
          </cell>
        </row>
        <row r="929">
          <cell r="C929" t="str">
            <v>BC2</v>
          </cell>
          <cell r="D929" t="str">
            <v>K</v>
          </cell>
          <cell r="E929" t="str">
            <v>E20</v>
          </cell>
          <cell r="F929">
            <v>0.35</v>
          </cell>
        </row>
        <row r="930">
          <cell r="C930" t="str">
            <v>BC2</v>
          </cell>
          <cell r="D930" t="str">
            <v>K</v>
          </cell>
          <cell r="E930" t="str">
            <v>E21</v>
          </cell>
          <cell r="F930">
            <v>0.16</v>
          </cell>
        </row>
        <row r="931">
          <cell r="C931" t="str">
            <v>BC2</v>
          </cell>
          <cell r="D931" t="str">
            <v>K</v>
          </cell>
          <cell r="E931" t="str">
            <v>E35</v>
          </cell>
          <cell r="F931">
            <v>0.97</v>
          </cell>
        </row>
        <row r="932">
          <cell r="C932" t="str">
            <v>BC2</v>
          </cell>
          <cell r="D932" t="str">
            <v>K</v>
          </cell>
          <cell r="E932" t="str">
            <v>E29</v>
          </cell>
          <cell r="F932">
            <v>0.51</v>
          </cell>
        </row>
        <row r="933">
          <cell r="C933" t="str">
            <v>BC2</v>
          </cell>
          <cell r="D933" t="str">
            <v>K</v>
          </cell>
          <cell r="E933" t="str">
            <v>E37</v>
          </cell>
          <cell r="F933">
            <v>1.0499999999999998</v>
          </cell>
        </row>
        <row r="934">
          <cell r="C934" t="str">
            <v>BC2</v>
          </cell>
          <cell r="D934" t="str">
            <v>K</v>
          </cell>
          <cell r="E934" t="str">
            <v>E39</v>
          </cell>
          <cell r="F934">
            <v>0.51</v>
          </cell>
        </row>
        <row r="936">
          <cell r="C936" t="str">
            <v>BC3</v>
          </cell>
          <cell r="D936" t="str">
            <v>A</v>
          </cell>
          <cell r="E936" t="str">
            <v>E35</v>
          </cell>
          <cell r="F936">
            <v>2.69</v>
          </cell>
        </row>
        <row r="937">
          <cell r="C937" t="str">
            <v>BC3</v>
          </cell>
          <cell r="D937" t="str">
            <v>A</v>
          </cell>
          <cell r="E937" t="str">
            <v>E16</v>
          </cell>
          <cell r="F937">
            <v>1.3800000000000001</v>
          </cell>
        </row>
        <row r="938">
          <cell r="C938" t="str">
            <v>BC3</v>
          </cell>
          <cell r="D938" t="str">
            <v>A</v>
          </cell>
          <cell r="E938" t="str">
            <v>E49</v>
          </cell>
          <cell r="F938">
            <v>3.34</v>
          </cell>
        </row>
        <row r="939">
          <cell r="C939" t="str">
            <v>BC3</v>
          </cell>
          <cell r="D939" t="str">
            <v>A</v>
          </cell>
          <cell r="E939" t="str">
            <v>E19</v>
          </cell>
          <cell r="F939">
            <v>2.23</v>
          </cell>
        </row>
        <row r="940">
          <cell r="C940" t="str">
            <v>BC3</v>
          </cell>
          <cell r="D940" t="str">
            <v>A</v>
          </cell>
          <cell r="E940" t="str">
            <v>E44</v>
          </cell>
          <cell r="F940">
            <v>3.2</v>
          </cell>
        </row>
        <row r="941">
          <cell r="C941" t="str">
            <v>BC3</v>
          </cell>
          <cell r="D941" t="str">
            <v>A</v>
          </cell>
          <cell r="E941" t="str">
            <v>E48</v>
          </cell>
          <cell r="F941">
            <v>2.0699999999999998</v>
          </cell>
        </row>
        <row r="942">
          <cell r="C942" t="str">
            <v>BC3</v>
          </cell>
          <cell r="D942" t="str">
            <v>A</v>
          </cell>
          <cell r="E942" t="str">
            <v>E31</v>
          </cell>
          <cell r="F942">
            <v>1.0099999999999998</v>
          </cell>
        </row>
        <row r="943">
          <cell r="C943" t="str">
            <v>BC3</v>
          </cell>
          <cell r="D943" t="str">
            <v>A</v>
          </cell>
          <cell r="E943" t="str">
            <v>E29</v>
          </cell>
          <cell r="F943">
            <v>0.77</v>
          </cell>
        </row>
        <row r="944">
          <cell r="C944" t="str">
            <v>BC3</v>
          </cell>
          <cell r="D944" t="str">
            <v>C</v>
          </cell>
          <cell r="E944" t="str">
            <v>E35</v>
          </cell>
          <cell r="F944">
            <v>3.08</v>
          </cell>
        </row>
        <row r="945">
          <cell r="C945" t="str">
            <v>BC3</v>
          </cell>
          <cell r="D945" t="str">
            <v>C</v>
          </cell>
          <cell r="E945" t="str">
            <v>E16</v>
          </cell>
          <cell r="F945">
            <v>1.52</v>
          </cell>
        </row>
        <row r="946">
          <cell r="C946" t="str">
            <v>BC3</v>
          </cell>
          <cell r="D946" t="str">
            <v>C</v>
          </cell>
          <cell r="E946" t="str">
            <v>E49</v>
          </cell>
          <cell r="F946">
            <v>3.68</v>
          </cell>
        </row>
        <row r="947">
          <cell r="C947" t="str">
            <v>BC3</v>
          </cell>
          <cell r="D947" t="str">
            <v>C</v>
          </cell>
          <cell r="E947" t="str">
            <v>E19</v>
          </cell>
          <cell r="F947">
            <v>2.6</v>
          </cell>
        </row>
        <row r="948">
          <cell r="C948" t="str">
            <v>BC3</v>
          </cell>
          <cell r="D948" t="str">
            <v>C</v>
          </cell>
          <cell r="E948" t="str">
            <v>E44</v>
          </cell>
          <cell r="F948">
            <v>3.52</v>
          </cell>
        </row>
        <row r="949">
          <cell r="C949" t="str">
            <v>BC3</v>
          </cell>
          <cell r="D949" t="str">
            <v>C</v>
          </cell>
          <cell r="E949" t="str">
            <v>E48</v>
          </cell>
          <cell r="F949">
            <v>2.48</v>
          </cell>
        </row>
        <row r="950">
          <cell r="C950" t="str">
            <v>BC3</v>
          </cell>
          <cell r="D950" t="str">
            <v>C</v>
          </cell>
          <cell r="E950" t="str">
            <v>E31</v>
          </cell>
          <cell r="F950">
            <v>1.24</v>
          </cell>
        </row>
        <row r="951">
          <cell r="C951" t="str">
            <v>BC3</v>
          </cell>
          <cell r="D951" t="str">
            <v>C</v>
          </cell>
          <cell r="E951" t="str">
            <v>E29</v>
          </cell>
          <cell r="F951">
            <v>0.92</v>
          </cell>
        </row>
        <row r="952">
          <cell r="C952" t="str">
            <v>BC3</v>
          </cell>
          <cell r="D952" t="str">
            <v>D</v>
          </cell>
          <cell r="E952" t="str">
            <v>E35</v>
          </cell>
          <cell r="F952">
            <v>1.62</v>
          </cell>
        </row>
        <row r="953">
          <cell r="C953" t="str">
            <v>BC3</v>
          </cell>
          <cell r="D953" t="str">
            <v>D</v>
          </cell>
          <cell r="E953" t="str">
            <v>E16</v>
          </cell>
          <cell r="F953">
            <v>0.84000000000000008</v>
          </cell>
        </row>
        <row r="954">
          <cell r="C954" t="str">
            <v>BC3</v>
          </cell>
          <cell r="D954" t="str">
            <v>D</v>
          </cell>
          <cell r="E954" t="str">
            <v>E49</v>
          </cell>
          <cell r="F954">
            <v>1.96</v>
          </cell>
        </row>
        <row r="955">
          <cell r="C955" t="str">
            <v>BC3</v>
          </cell>
          <cell r="D955" t="str">
            <v>D</v>
          </cell>
          <cell r="E955" t="str">
            <v>E19</v>
          </cell>
          <cell r="F955">
            <v>1.3399999999999999</v>
          </cell>
        </row>
        <row r="956">
          <cell r="C956" t="str">
            <v>BC3</v>
          </cell>
          <cell r="D956" t="str">
            <v>D</v>
          </cell>
          <cell r="E956" t="str">
            <v>E44</v>
          </cell>
          <cell r="F956">
            <v>1.8399999999999999</v>
          </cell>
        </row>
        <row r="957">
          <cell r="C957" t="str">
            <v>BC3</v>
          </cell>
          <cell r="D957" t="str">
            <v>D</v>
          </cell>
          <cell r="E957" t="str">
            <v>E48</v>
          </cell>
          <cell r="F957">
            <v>1.27</v>
          </cell>
        </row>
        <row r="958">
          <cell r="C958" t="str">
            <v>BC3</v>
          </cell>
          <cell r="D958" t="str">
            <v>D</v>
          </cell>
          <cell r="E958" t="str">
            <v>E31</v>
          </cell>
          <cell r="F958">
            <v>0.65999999999999992</v>
          </cell>
        </row>
        <row r="959">
          <cell r="C959" t="str">
            <v>BC3</v>
          </cell>
          <cell r="D959" t="str">
            <v>D</v>
          </cell>
          <cell r="E959" t="str">
            <v>E29</v>
          </cell>
          <cell r="F959">
            <v>0.46</v>
          </cell>
        </row>
        <row r="960">
          <cell r="C960" t="str">
            <v>BC3</v>
          </cell>
          <cell r="D960" t="str">
            <v>E</v>
          </cell>
          <cell r="E960" t="str">
            <v>E35</v>
          </cell>
          <cell r="F960">
            <v>2.7600000000000002</v>
          </cell>
        </row>
        <row r="961">
          <cell r="C961" t="str">
            <v>BC3</v>
          </cell>
          <cell r="D961" t="str">
            <v>E</v>
          </cell>
          <cell r="E961" t="str">
            <v>E16</v>
          </cell>
          <cell r="F961">
            <v>1.3800000000000001</v>
          </cell>
        </row>
        <row r="962">
          <cell r="C962" t="str">
            <v>BC3</v>
          </cell>
          <cell r="D962" t="str">
            <v>E</v>
          </cell>
          <cell r="E962" t="str">
            <v>E49</v>
          </cell>
          <cell r="F962">
            <v>3.4499999999999997</v>
          </cell>
        </row>
        <row r="963">
          <cell r="C963" t="str">
            <v>BC3</v>
          </cell>
          <cell r="D963" t="str">
            <v>E</v>
          </cell>
          <cell r="E963" t="str">
            <v>E19</v>
          </cell>
          <cell r="F963">
            <v>2.31</v>
          </cell>
        </row>
        <row r="964">
          <cell r="C964" t="str">
            <v>BC3</v>
          </cell>
          <cell r="D964" t="str">
            <v>E</v>
          </cell>
          <cell r="E964" t="str">
            <v>E44</v>
          </cell>
          <cell r="F964">
            <v>3.3600000000000003</v>
          </cell>
        </row>
        <row r="965">
          <cell r="C965" t="str">
            <v>BC3</v>
          </cell>
          <cell r="D965" t="str">
            <v>E</v>
          </cell>
          <cell r="E965" t="str">
            <v>E48</v>
          </cell>
          <cell r="F965">
            <v>2.0699999999999998</v>
          </cell>
        </row>
        <row r="966">
          <cell r="C966" t="str">
            <v>BC3</v>
          </cell>
          <cell r="D966" t="str">
            <v>E</v>
          </cell>
          <cell r="E966" t="str">
            <v>E31</v>
          </cell>
          <cell r="F966">
            <v>0.92999999999999994</v>
          </cell>
        </row>
        <row r="967">
          <cell r="C967" t="str">
            <v>BC3</v>
          </cell>
          <cell r="D967" t="str">
            <v>E</v>
          </cell>
          <cell r="E967" t="str">
            <v>E29</v>
          </cell>
          <cell r="F967">
            <v>0.81</v>
          </cell>
        </row>
        <row r="968">
          <cell r="C968" t="str">
            <v>BC3</v>
          </cell>
          <cell r="D968" t="str">
            <v>G</v>
          </cell>
          <cell r="E968" t="str">
            <v>E35</v>
          </cell>
          <cell r="F968">
            <v>0.69</v>
          </cell>
        </row>
        <row r="969">
          <cell r="C969" t="str">
            <v>BC3</v>
          </cell>
          <cell r="D969" t="str">
            <v>G</v>
          </cell>
          <cell r="E969" t="str">
            <v>E16</v>
          </cell>
          <cell r="F969">
            <v>0.38</v>
          </cell>
        </row>
        <row r="970">
          <cell r="C970" t="str">
            <v>BC3</v>
          </cell>
          <cell r="D970" t="str">
            <v>G</v>
          </cell>
          <cell r="E970" t="str">
            <v>E49</v>
          </cell>
          <cell r="F970">
            <v>0.85</v>
          </cell>
        </row>
        <row r="971">
          <cell r="C971" t="str">
            <v>BC3</v>
          </cell>
          <cell r="D971" t="str">
            <v>G</v>
          </cell>
          <cell r="E971" t="str">
            <v>E19</v>
          </cell>
          <cell r="F971">
            <v>0.65</v>
          </cell>
        </row>
        <row r="972">
          <cell r="C972" t="str">
            <v>BC3</v>
          </cell>
          <cell r="D972" t="str">
            <v>G</v>
          </cell>
          <cell r="E972" t="str">
            <v>E44</v>
          </cell>
          <cell r="F972">
            <v>0.81</v>
          </cell>
        </row>
        <row r="973">
          <cell r="C973" t="str">
            <v>BC3</v>
          </cell>
          <cell r="D973" t="str">
            <v>G</v>
          </cell>
          <cell r="E973" t="str">
            <v>E48</v>
          </cell>
          <cell r="F973">
            <v>0.54</v>
          </cell>
        </row>
        <row r="974">
          <cell r="C974" t="str">
            <v>BC3</v>
          </cell>
          <cell r="D974" t="str">
            <v>G</v>
          </cell>
          <cell r="E974" t="str">
            <v>E31</v>
          </cell>
          <cell r="F974">
            <v>0.31</v>
          </cell>
        </row>
        <row r="975">
          <cell r="C975" t="str">
            <v>BC3</v>
          </cell>
          <cell r="D975" t="str">
            <v>G</v>
          </cell>
          <cell r="E975" t="str">
            <v>E29</v>
          </cell>
          <cell r="F975">
            <v>0.23</v>
          </cell>
        </row>
        <row r="976">
          <cell r="C976" t="str">
            <v>BC3</v>
          </cell>
          <cell r="D976" t="str">
            <v>Q</v>
          </cell>
          <cell r="E976" t="str">
            <v>E35</v>
          </cell>
          <cell r="F976">
            <v>0.69</v>
          </cell>
        </row>
        <row r="977">
          <cell r="C977" t="str">
            <v>BC3</v>
          </cell>
          <cell r="D977" t="str">
            <v>Q</v>
          </cell>
          <cell r="E977" t="str">
            <v>E16</v>
          </cell>
          <cell r="F977">
            <v>0.38</v>
          </cell>
        </row>
        <row r="978">
          <cell r="C978" t="str">
            <v>BC3</v>
          </cell>
          <cell r="D978" t="str">
            <v>Q</v>
          </cell>
          <cell r="E978" t="str">
            <v>E49</v>
          </cell>
          <cell r="F978">
            <v>0.85</v>
          </cell>
        </row>
        <row r="979">
          <cell r="C979" t="str">
            <v>BC3</v>
          </cell>
          <cell r="D979" t="str">
            <v>Q</v>
          </cell>
          <cell r="E979" t="str">
            <v>E19</v>
          </cell>
          <cell r="F979">
            <v>0.65</v>
          </cell>
        </row>
        <row r="980">
          <cell r="C980" t="str">
            <v>BC3</v>
          </cell>
          <cell r="D980" t="str">
            <v>Q</v>
          </cell>
          <cell r="E980" t="str">
            <v>E44</v>
          </cell>
          <cell r="F980">
            <v>0.81</v>
          </cell>
        </row>
        <row r="981">
          <cell r="C981" t="str">
            <v>BC3</v>
          </cell>
          <cell r="D981" t="str">
            <v>Q</v>
          </cell>
          <cell r="E981" t="str">
            <v>E48</v>
          </cell>
          <cell r="F981">
            <v>0.54</v>
          </cell>
        </row>
        <row r="982">
          <cell r="C982" t="str">
            <v>BC3</v>
          </cell>
          <cell r="D982" t="str">
            <v>Q</v>
          </cell>
          <cell r="E982" t="str">
            <v>E31</v>
          </cell>
          <cell r="F982">
            <v>0.31</v>
          </cell>
        </row>
        <row r="983">
          <cell r="C983" t="str">
            <v>BC3</v>
          </cell>
          <cell r="D983" t="str">
            <v>Q</v>
          </cell>
          <cell r="E983" t="str">
            <v>E29</v>
          </cell>
          <cell r="F983">
            <v>0.23</v>
          </cell>
        </row>
        <row r="984">
          <cell r="C984" t="str">
            <v>BC3</v>
          </cell>
          <cell r="D984" t="str">
            <v>N</v>
          </cell>
          <cell r="E984" t="str">
            <v>E35</v>
          </cell>
          <cell r="F984">
            <v>0.92</v>
          </cell>
        </row>
        <row r="985">
          <cell r="C985" t="str">
            <v>BC3</v>
          </cell>
          <cell r="D985" t="str">
            <v>N</v>
          </cell>
          <cell r="E985" t="str">
            <v>E16</v>
          </cell>
          <cell r="F985">
            <v>0.46</v>
          </cell>
        </row>
        <row r="986">
          <cell r="C986" t="str">
            <v>BC3</v>
          </cell>
          <cell r="D986" t="str">
            <v>N</v>
          </cell>
          <cell r="E986" t="str">
            <v>E49</v>
          </cell>
          <cell r="F986">
            <v>1.1499999999999999</v>
          </cell>
        </row>
        <row r="987">
          <cell r="C987" t="str">
            <v>BC3</v>
          </cell>
          <cell r="D987" t="str">
            <v>N</v>
          </cell>
          <cell r="E987" t="str">
            <v>E19</v>
          </cell>
          <cell r="F987">
            <v>0.77</v>
          </cell>
        </row>
        <row r="988">
          <cell r="C988" t="str">
            <v>BC3</v>
          </cell>
          <cell r="D988" t="str">
            <v>N</v>
          </cell>
          <cell r="E988" t="str">
            <v>E44</v>
          </cell>
          <cell r="F988">
            <v>1.1200000000000001</v>
          </cell>
        </row>
        <row r="989">
          <cell r="C989" t="str">
            <v>BC3</v>
          </cell>
          <cell r="D989" t="str">
            <v>N</v>
          </cell>
          <cell r="E989" t="str">
            <v>E48</v>
          </cell>
          <cell r="F989">
            <v>0.69</v>
          </cell>
        </row>
        <row r="990">
          <cell r="C990" t="str">
            <v>BC3</v>
          </cell>
          <cell r="D990" t="str">
            <v>N</v>
          </cell>
          <cell r="E990" t="str">
            <v>E31</v>
          </cell>
          <cell r="F990">
            <v>0.31</v>
          </cell>
        </row>
        <row r="991">
          <cell r="C991" t="str">
            <v>BC3</v>
          </cell>
          <cell r="D991" t="str">
            <v>N</v>
          </cell>
          <cell r="E991" t="str">
            <v>E29</v>
          </cell>
          <cell r="F991">
            <v>0.27</v>
          </cell>
        </row>
        <row r="993">
          <cell r="C993" t="str">
            <v>BS1</v>
          </cell>
          <cell r="D993" t="str">
            <v>A</v>
          </cell>
          <cell r="E993" t="str">
            <v>E21</v>
          </cell>
          <cell r="F993">
            <v>3</v>
          </cell>
        </row>
        <row r="994">
          <cell r="C994" t="str">
            <v>BS1</v>
          </cell>
          <cell r="D994" t="str">
            <v>A</v>
          </cell>
          <cell r="E994" t="str">
            <v>E21</v>
          </cell>
          <cell r="F994">
            <v>3</v>
          </cell>
        </row>
        <row r="995">
          <cell r="C995" t="str">
            <v>BS1</v>
          </cell>
          <cell r="D995" t="str">
            <v>B</v>
          </cell>
          <cell r="E995" t="str">
            <v>E21</v>
          </cell>
          <cell r="F995">
            <v>4.5</v>
          </cell>
        </row>
        <row r="996">
          <cell r="C996" t="str">
            <v>BS1</v>
          </cell>
          <cell r="D996" t="str">
            <v>C</v>
          </cell>
          <cell r="E996" t="str">
            <v>E21</v>
          </cell>
          <cell r="F996">
            <v>3</v>
          </cell>
        </row>
        <row r="997">
          <cell r="C997" t="str">
            <v>BS1</v>
          </cell>
          <cell r="D997" t="str">
            <v>C</v>
          </cell>
          <cell r="E997" t="str">
            <v>E21</v>
          </cell>
          <cell r="F997">
            <v>2</v>
          </cell>
        </row>
        <row r="998">
          <cell r="C998" t="str">
            <v>BS1</v>
          </cell>
          <cell r="D998" t="str">
            <v>C</v>
          </cell>
          <cell r="E998" t="str">
            <v>E21</v>
          </cell>
          <cell r="F998">
            <v>2</v>
          </cell>
        </row>
        <row r="999">
          <cell r="C999" t="str">
            <v>BS1</v>
          </cell>
          <cell r="D999" t="str">
            <v>D</v>
          </cell>
          <cell r="E999" t="str">
            <v>E21</v>
          </cell>
          <cell r="F999">
            <v>3</v>
          </cell>
        </row>
        <row r="1000">
          <cell r="C1000" t="str">
            <v>BS1</v>
          </cell>
          <cell r="D1000" t="str">
            <v>D</v>
          </cell>
          <cell r="E1000" t="str">
            <v>E21</v>
          </cell>
          <cell r="F1000">
            <v>3</v>
          </cell>
        </row>
        <row r="1001">
          <cell r="C1001" t="str">
            <v>BS1</v>
          </cell>
          <cell r="D1001" t="str">
            <v>G</v>
          </cell>
          <cell r="E1001" t="str">
            <v>E21</v>
          </cell>
          <cell r="F1001">
            <v>4.5</v>
          </cell>
        </row>
        <row r="1002">
          <cell r="C1002" t="str">
            <v>BS1</v>
          </cell>
          <cell r="D1002" t="str">
            <v>H</v>
          </cell>
          <cell r="E1002" t="str">
            <v>E21</v>
          </cell>
          <cell r="F1002">
            <v>4</v>
          </cell>
        </row>
        <row r="1003">
          <cell r="C1003" t="str">
            <v>BS1</v>
          </cell>
          <cell r="D1003" t="str">
            <v>J</v>
          </cell>
          <cell r="E1003" t="str">
            <v>E21</v>
          </cell>
          <cell r="F1003">
            <v>4</v>
          </cell>
        </row>
        <row r="1004">
          <cell r="C1004" t="str">
            <v>BS1</v>
          </cell>
          <cell r="D1004" t="str">
            <v>L</v>
          </cell>
          <cell r="E1004" t="str">
            <v>E21</v>
          </cell>
          <cell r="F1004">
            <v>4</v>
          </cell>
        </row>
        <row r="1005">
          <cell r="C1005" t="str">
            <v>BS1</v>
          </cell>
          <cell r="D1005" t="str">
            <v>L</v>
          </cell>
          <cell r="E1005" t="str">
            <v>E21</v>
          </cell>
          <cell r="F1005">
            <v>3</v>
          </cell>
        </row>
        <row r="1006">
          <cell r="C1006" t="str">
            <v>BS1</v>
          </cell>
          <cell r="D1006" t="str">
            <v>Q</v>
          </cell>
          <cell r="E1006" t="str">
            <v>E21</v>
          </cell>
          <cell r="F1006">
            <v>3</v>
          </cell>
        </row>
        <row r="1007">
          <cell r="C1007" t="str">
            <v>BS1</v>
          </cell>
          <cell r="D1007" t="str">
            <v>N</v>
          </cell>
          <cell r="E1007" t="str">
            <v>E21</v>
          </cell>
          <cell r="F1007">
            <v>3</v>
          </cell>
        </row>
        <row r="1008">
          <cell r="C1008" t="str">
            <v>BS1</v>
          </cell>
          <cell r="D1008" t="str">
            <v>M</v>
          </cell>
          <cell r="E1008" t="str">
            <v>E21</v>
          </cell>
          <cell r="F1008">
            <v>4</v>
          </cell>
        </row>
        <row r="1009">
          <cell r="C1009" t="str">
            <v>BS1</v>
          </cell>
          <cell r="D1009" t="str">
            <v>N</v>
          </cell>
          <cell r="E1009" t="str">
            <v>E21</v>
          </cell>
          <cell r="F1009">
            <v>3</v>
          </cell>
        </row>
        <row r="1010">
          <cell r="C1010" t="str">
            <v>BS1</v>
          </cell>
          <cell r="D1010" t="str">
            <v>N</v>
          </cell>
          <cell r="E1010" t="str">
            <v>E21</v>
          </cell>
          <cell r="F1010">
            <v>2</v>
          </cell>
        </row>
        <row r="1011">
          <cell r="C1011" t="str">
            <v>BS1</v>
          </cell>
          <cell r="D1011" t="str">
            <v>N</v>
          </cell>
          <cell r="E1011" t="str">
            <v>E21</v>
          </cell>
          <cell r="F1011">
            <v>2</v>
          </cell>
        </row>
        <row r="1012">
          <cell r="C1012" t="str">
            <v>BS1</v>
          </cell>
          <cell r="D1012" t="str">
            <v>N</v>
          </cell>
          <cell r="E1012" t="str">
            <v>E21</v>
          </cell>
          <cell r="F1012">
            <v>3</v>
          </cell>
        </row>
        <row r="1013">
          <cell r="C1013" t="str">
            <v>BS1</v>
          </cell>
          <cell r="D1013" t="str">
            <v>A</v>
          </cell>
          <cell r="E1013" t="str">
            <v>E39</v>
          </cell>
          <cell r="F1013">
            <v>3</v>
          </cell>
        </row>
        <row r="1014">
          <cell r="C1014" t="str">
            <v>BS1</v>
          </cell>
          <cell r="D1014" t="str">
            <v>A</v>
          </cell>
          <cell r="E1014" t="str">
            <v>E39</v>
          </cell>
          <cell r="F1014">
            <v>3</v>
          </cell>
        </row>
        <row r="1015">
          <cell r="C1015" t="str">
            <v>BS1</v>
          </cell>
          <cell r="D1015" t="str">
            <v>B</v>
          </cell>
          <cell r="E1015" t="str">
            <v>E39</v>
          </cell>
          <cell r="F1015">
            <v>4.5</v>
          </cell>
        </row>
        <row r="1016">
          <cell r="C1016" t="str">
            <v>BS1</v>
          </cell>
          <cell r="D1016" t="str">
            <v>C</v>
          </cell>
          <cell r="E1016" t="str">
            <v>E39</v>
          </cell>
          <cell r="F1016">
            <v>3</v>
          </cell>
        </row>
        <row r="1017">
          <cell r="C1017" t="str">
            <v>BS1</v>
          </cell>
          <cell r="D1017" t="str">
            <v>C</v>
          </cell>
          <cell r="E1017" t="str">
            <v>E39</v>
          </cell>
          <cell r="F1017">
            <v>2</v>
          </cell>
        </row>
        <row r="1018">
          <cell r="C1018" t="str">
            <v>BS1</v>
          </cell>
          <cell r="D1018" t="str">
            <v>C</v>
          </cell>
          <cell r="E1018" t="str">
            <v>E39</v>
          </cell>
          <cell r="F1018">
            <v>2</v>
          </cell>
        </row>
        <row r="1019">
          <cell r="C1019" t="str">
            <v>BS1</v>
          </cell>
          <cell r="D1019" t="str">
            <v>D</v>
          </cell>
          <cell r="E1019" t="str">
            <v>E39</v>
          </cell>
          <cell r="F1019">
            <v>3</v>
          </cell>
        </row>
        <row r="1020">
          <cell r="C1020" t="str">
            <v>BS1</v>
          </cell>
          <cell r="D1020" t="str">
            <v>D</v>
          </cell>
          <cell r="E1020" t="str">
            <v>E39</v>
          </cell>
          <cell r="F1020">
            <v>3</v>
          </cell>
        </row>
        <row r="1021">
          <cell r="C1021" t="str">
            <v>BS1</v>
          </cell>
          <cell r="D1021" t="str">
            <v>G</v>
          </cell>
          <cell r="E1021" t="str">
            <v>E39</v>
          </cell>
          <cell r="F1021">
            <v>4.5</v>
          </cell>
        </row>
        <row r="1022">
          <cell r="C1022" t="str">
            <v>BS1</v>
          </cell>
          <cell r="D1022" t="str">
            <v>H</v>
          </cell>
          <cell r="E1022" t="str">
            <v>E39</v>
          </cell>
          <cell r="F1022">
            <v>4</v>
          </cell>
        </row>
        <row r="1023">
          <cell r="C1023" t="str">
            <v>BS1</v>
          </cell>
          <cell r="D1023" t="str">
            <v>J</v>
          </cell>
          <cell r="E1023" t="str">
            <v>E39</v>
          </cell>
          <cell r="F1023">
            <v>4</v>
          </cell>
        </row>
        <row r="1024">
          <cell r="C1024" t="str">
            <v>BS1</v>
          </cell>
          <cell r="D1024" t="str">
            <v>L</v>
          </cell>
          <cell r="E1024" t="str">
            <v>E39</v>
          </cell>
          <cell r="F1024">
            <v>4</v>
          </cell>
        </row>
        <row r="1025">
          <cell r="C1025" t="str">
            <v>BS1</v>
          </cell>
          <cell r="D1025" t="str">
            <v>L</v>
          </cell>
          <cell r="E1025" t="str">
            <v>E39</v>
          </cell>
          <cell r="F1025">
            <v>3</v>
          </cell>
        </row>
        <row r="1026">
          <cell r="C1026" t="str">
            <v>BS1</v>
          </cell>
          <cell r="D1026" t="str">
            <v>Q</v>
          </cell>
          <cell r="E1026" t="str">
            <v>E39</v>
          </cell>
          <cell r="F1026">
            <v>3</v>
          </cell>
        </row>
        <row r="1027">
          <cell r="C1027" t="str">
            <v>BS1</v>
          </cell>
          <cell r="D1027" t="str">
            <v>N</v>
          </cell>
          <cell r="E1027" t="str">
            <v>E39</v>
          </cell>
          <cell r="F1027">
            <v>3</v>
          </cell>
        </row>
        <row r="1028">
          <cell r="C1028" t="str">
            <v>BS1</v>
          </cell>
          <cell r="D1028" t="str">
            <v>M</v>
          </cell>
          <cell r="E1028" t="str">
            <v>E39</v>
          </cell>
          <cell r="F1028">
            <v>4</v>
          </cell>
        </row>
        <row r="1029">
          <cell r="C1029" t="str">
            <v>BS1</v>
          </cell>
          <cell r="D1029" t="str">
            <v>N</v>
          </cell>
          <cell r="E1029" t="str">
            <v>E39</v>
          </cell>
          <cell r="F1029">
            <v>3</v>
          </cell>
        </row>
        <row r="1030">
          <cell r="C1030" t="str">
            <v>BS1</v>
          </cell>
          <cell r="D1030" t="str">
            <v>N</v>
          </cell>
          <cell r="E1030" t="str">
            <v>E39</v>
          </cell>
          <cell r="F1030">
            <v>2</v>
          </cell>
        </row>
        <row r="1031">
          <cell r="C1031" t="str">
            <v>BS1</v>
          </cell>
          <cell r="D1031" t="str">
            <v>N</v>
          </cell>
          <cell r="E1031" t="str">
            <v>E39</v>
          </cell>
          <cell r="F1031">
            <v>2</v>
          </cell>
        </row>
        <row r="1032">
          <cell r="C1032" t="str">
            <v>BS1</v>
          </cell>
          <cell r="D1032" t="str">
            <v>N</v>
          </cell>
          <cell r="E1032" t="str">
            <v>E39</v>
          </cell>
          <cell r="F1032">
            <v>3</v>
          </cell>
        </row>
        <row r="1033">
          <cell r="C1033" t="str">
            <v>BS1</v>
          </cell>
          <cell r="D1033" t="str">
            <v>A</v>
          </cell>
          <cell r="E1033" t="str">
            <v>E19</v>
          </cell>
          <cell r="F1033">
            <v>3.5</v>
          </cell>
        </row>
        <row r="1034">
          <cell r="C1034" t="str">
            <v>BS1</v>
          </cell>
          <cell r="D1034" t="str">
            <v>A</v>
          </cell>
          <cell r="E1034" t="str">
            <v>E19</v>
          </cell>
          <cell r="F1034">
            <v>21.8</v>
          </cell>
        </row>
        <row r="1035">
          <cell r="C1035" t="str">
            <v>BS1</v>
          </cell>
          <cell r="D1035" t="str">
            <v>B</v>
          </cell>
          <cell r="E1035" t="str">
            <v>E19</v>
          </cell>
          <cell r="F1035">
            <v>22.5</v>
          </cell>
        </row>
        <row r="1036">
          <cell r="C1036" t="str">
            <v>BS1</v>
          </cell>
          <cell r="D1036" t="str">
            <v>C</v>
          </cell>
          <cell r="E1036" t="str">
            <v>E19</v>
          </cell>
          <cell r="F1036">
            <v>9.75</v>
          </cell>
        </row>
        <row r="1037">
          <cell r="C1037" t="str">
            <v>BS1</v>
          </cell>
          <cell r="D1037" t="str">
            <v>C</v>
          </cell>
          <cell r="E1037" t="str">
            <v>E19</v>
          </cell>
          <cell r="F1037">
            <v>5</v>
          </cell>
        </row>
        <row r="1038">
          <cell r="C1038" t="str">
            <v>BS1</v>
          </cell>
          <cell r="D1038" t="str">
            <v>C</v>
          </cell>
          <cell r="E1038" t="str">
            <v>E19</v>
          </cell>
          <cell r="F1038">
            <v>4</v>
          </cell>
        </row>
        <row r="1039">
          <cell r="C1039" t="str">
            <v>BS1</v>
          </cell>
          <cell r="D1039" t="str">
            <v>D</v>
          </cell>
          <cell r="E1039" t="str">
            <v>E19</v>
          </cell>
          <cell r="F1039">
            <v>14.75</v>
          </cell>
        </row>
        <row r="1040">
          <cell r="C1040" t="str">
            <v>BS1</v>
          </cell>
          <cell r="D1040" t="str">
            <v>D</v>
          </cell>
          <cell r="E1040" t="str">
            <v>E19</v>
          </cell>
          <cell r="F1040">
            <v>7</v>
          </cell>
        </row>
        <row r="1041">
          <cell r="C1041" t="str">
            <v>BS1</v>
          </cell>
          <cell r="D1041" t="str">
            <v>G</v>
          </cell>
          <cell r="E1041" t="str">
            <v>E19</v>
          </cell>
          <cell r="F1041">
            <v>25.5</v>
          </cell>
        </row>
        <row r="1042">
          <cell r="C1042" t="str">
            <v>BS1</v>
          </cell>
          <cell r="D1042" t="str">
            <v>H</v>
          </cell>
          <cell r="E1042" t="str">
            <v>E19</v>
          </cell>
          <cell r="F1042">
            <v>22</v>
          </cell>
        </row>
        <row r="1043">
          <cell r="C1043" t="str">
            <v>BS1</v>
          </cell>
          <cell r="D1043" t="str">
            <v>J</v>
          </cell>
          <cell r="E1043" t="str">
            <v>E19</v>
          </cell>
          <cell r="F1043">
            <v>20.5</v>
          </cell>
        </row>
        <row r="1044">
          <cell r="C1044" t="str">
            <v>BS1</v>
          </cell>
          <cell r="D1044" t="str">
            <v>L</v>
          </cell>
          <cell r="E1044" t="str">
            <v>E19</v>
          </cell>
          <cell r="F1044">
            <v>25.75</v>
          </cell>
        </row>
        <row r="1045">
          <cell r="C1045" t="str">
            <v>BS1</v>
          </cell>
          <cell r="D1045" t="str">
            <v>L</v>
          </cell>
          <cell r="E1045" t="str">
            <v>E19</v>
          </cell>
          <cell r="F1045">
            <v>5.5</v>
          </cell>
        </row>
        <row r="1046">
          <cell r="C1046" t="str">
            <v>BS1</v>
          </cell>
          <cell r="D1046" t="str">
            <v>Q</v>
          </cell>
          <cell r="E1046" t="str">
            <v>E19</v>
          </cell>
          <cell r="F1046">
            <v>18.25</v>
          </cell>
        </row>
        <row r="1047">
          <cell r="C1047" t="str">
            <v>BS1</v>
          </cell>
          <cell r="D1047" t="str">
            <v>N</v>
          </cell>
          <cell r="E1047" t="str">
            <v>E19</v>
          </cell>
          <cell r="F1047">
            <v>5.5</v>
          </cell>
        </row>
        <row r="1048">
          <cell r="C1048" t="str">
            <v>BS1</v>
          </cell>
          <cell r="D1048" t="str">
            <v>M</v>
          </cell>
          <cell r="E1048" t="str">
            <v>E19</v>
          </cell>
          <cell r="F1048">
            <v>17.75</v>
          </cell>
        </row>
        <row r="1049">
          <cell r="C1049" t="str">
            <v>BS1</v>
          </cell>
          <cell r="D1049" t="str">
            <v>N</v>
          </cell>
          <cell r="E1049" t="str">
            <v>E19</v>
          </cell>
          <cell r="F1049">
            <v>6.2</v>
          </cell>
        </row>
        <row r="1050">
          <cell r="C1050" t="str">
            <v>BS1</v>
          </cell>
          <cell r="D1050" t="str">
            <v>N</v>
          </cell>
          <cell r="E1050" t="str">
            <v>E19</v>
          </cell>
          <cell r="F1050">
            <v>4.75</v>
          </cell>
        </row>
        <row r="1051">
          <cell r="C1051" t="str">
            <v>BS1</v>
          </cell>
          <cell r="D1051" t="str">
            <v>N</v>
          </cell>
          <cell r="E1051" t="str">
            <v>E19</v>
          </cell>
          <cell r="F1051">
            <v>3.75</v>
          </cell>
        </row>
        <row r="1052">
          <cell r="C1052" t="str">
            <v>BS1</v>
          </cell>
          <cell r="D1052" t="str">
            <v>N</v>
          </cell>
          <cell r="E1052" t="str">
            <v>E19</v>
          </cell>
          <cell r="F1052">
            <v>3</v>
          </cell>
        </row>
        <row r="1053">
          <cell r="C1053" t="str">
            <v>BS1</v>
          </cell>
          <cell r="D1053" t="str">
            <v>A</v>
          </cell>
          <cell r="E1053" t="str">
            <v>E37</v>
          </cell>
          <cell r="F1053">
            <v>4.25</v>
          </cell>
        </row>
        <row r="1054">
          <cell r="C1054" t="str">
            <v>BS1</v>
          </cell>
          <cell r="D1054" t="str">
            <v>A</v>
          </cell>
          <cell r="E1054" t="str">
            <v>E37</v>
          </cell>
          <cell r="F1054">
            <v>29</v>
          </cell>
        </row>
        <row r="1055">
          <cell r="C1055" t="str">
            <v>BS1</v>
          </cell>
          <cell r="D1055" t="str">
            <v>B</v>
          </cell>
          <cell r="E1055" t="str">
            <v>E37</v>
          </cell>
          <cell r="F1055">
            <v>29.75</v>
          </cell>
        </row>
        <row r="1056">
          <cell r="C1056" t="str">
            <v>BS1</v>
          </cell>
          <cell r="D1056" t="str">
            <v>C</v>
          </cell>
          <cell r="E1056" t="str">
            <v>E37</v>
          </cell>
          <cell r="F1056">
            <v>13</v>
          </cell>
        </row>
        <row r="1057">
          <cell r="C1057" t="str">
            <v>BS1</v>
          </cell>
          <cell r="D1057" t="str">
            <v>C</v>
          </cell>
          <cell r="E1057" t="str">
            <v>E37</v>
          </cell>
          <cell r="F1057">
            <v>6.5</v>
          </cell>
        </row>
        <row r="1058">
          <cell r="C1058" t="str">
            <v>BS1</v>
          </cell>
          <cell r="D1058" t="str">
            <v>C</v>
          </cell>
          <cell r="E1058" t="str">
            <v>E37</v>
          </cell>
          <cell r="F1058">
            <v>5</v>
          </cell>
        </row>
        <row r="1059">
          <cell r="C1059" t="str">
            <v>BS1</v>
          </cell>
          <cell r="D1059" t="str">
            <v>D</v>
          </cell>
          <cell r="E1059" t="str">
            <v>E37</v>
          </cell>
          <cell r="F1059">
            <v>19.25</v>
          </cell>
        </row>
        <row r="1060">
          <cell r="C1060" t="str">
            <v>BS1</v>
          </cell>
          <cell r="D1060" t="str">
            <v>D</v>
          </cell>
          <cell r="E1060" t="str">
            <v>E37</v>
          </cell>
          <cell r="F1060">
            <v>9</v>
          </cell>
        </row>
        <row r="1061">
          <cell r="C1061" t="str">
            <v>BS1</v>
          </cell>
          <cell r="D1061" t="str">
            <v>G</v>
          </cell>
          <cell r="E1061" t="str">
            <v>E37</v>
          </cell>
          <cell r="F1061">
            <v>34</v>
          </cell>
        </row>
        <row r="1062">
          <cell r="C1062" t="str">
            <v>BS1</v>
          </cell>
          <cell r="D1062" t="str">
            <v>H</v>
          </cell>
          <cell r="E1062" t="str">
            <v>E37</v>
          </cell>
          <cell r="F1062">
            <v>29.5</v>
          </cell>
        </row>
        <row r="1063">
          <cell r="C1063" t="str">
            <v>BS1</v>
          </cell>
          <cell r="D1063" t="str">
            <v>J</v>
          </cell>
          <cell r="E1063" t="str">
            <v>E37</v>
          </cell>
          <cell r="F1063">
            <v>27.25</v>
          </cell>
        </row>
        <row r="1064">
          <cell r="C1064" t="str">
            <v>BS1</v>
          </cell>
          <cell r="D1064" t="str">
            <v>L</v>
          </cell>
          <cell r="E1064" t="str">
            <v>E37</v>
          </cell>
          <cell r="F1064">
            <v>34</v>
          </cell>
        </row>
        <row r="1065">
          <cell r="C1065" t="str">
            <v>BS1</v>
          </cell>
          <cell r="D1065" t="str">
            <v>L</v>
          </cell>
          <cell r="E1065" t="str">
            <v>E37</v>
          </cell>
          <cell r="F1065">
            <v>7</v>
          </cell>
        </row>
        <row r="1066">
          <cell r="C1066" t="str">
            <v>BS1</v>
          </cell>
          <cell r="D1066" t="str">
            <v>Q</v>
          </cell>
          <cell r="E1066" t="str">
            <v>E37</v>
          </cell>
          <cell r="F1066">
            <v>24.25</v>
          </cell>
        </row>
        <row r="1067">
          <cell r="C1067" t="str">
            <v>BS1</v>
          </cell>
          <cell r="D1067" t="str">
            <v>N</v>
          </cell>
          <cell r="E1067" t="str">
            <v>E37</v>
          </cell>
          <cell r="F1067">
            <v>7</v>
          </cell>
        </row>
        <row r="1068">
          <cell r="C1068" t="str">
            <v>BS1</v>
          </cell>
          <cell r="D1068" t="str">
            <v>M</v>
          </cell>
          <cell r="E1068" t="str">
            <v>E37</v>
          </cell>
          <cell r="F1068">
            <v>23.75</v>
          </cell>
        </row>
        <row r="1069">
          <cell r="C1069" t="str">
            <v>BS1</v>
          </cell>
          <cell r="D1069" t="str">
            <v>N</v>
          </cell>
          <cell r="E1069" t="str">
            <v>E37</v>
          </cell>
          <cell r="F1069">
            <v>8.25</v>
          </cell>
        </row>
        <row r="1070">
          <cell r="C1070" t="str">
            <v>BS1</v>
          </cell>
          <cell r="D1070" t="str">
            <v>N</v>
          </cell>
          <cell r="E1070" t="str">
            <v>E37</v>
          </cell>
          <cell r="F1070">
            <v>6</v>
          </cell>
        </row>
        <row r="1071">
          <cell r="C1071" t="str">
            <v>BS1</v>
          </cell>
          <cell r="D1071" t="str">
            <v>N</v>
          </cell>
          <cell r="E1071" t="str">
            <v>E37</v>
          </cell>
          <cell r="F1071">
            <v>4.5</v>
          </cell>
        </row>
        <row r="1072">
          <cell r="C1072" t="str">
            <v>BS1</v>
          </cell>
          <cell r="D1072" t="str">
            <v>N</v>
          </cell>
          <cell r="E1072" t="str">
            <v>E37</v>
          </cell>
          <cell r="F1072">
            <v>3.75</v>
          </cell>
        </row>
        <row r="1073">
          <cell r="C1073" t="str">
            <v>BS1</v>
          </cell>
          <cell r="D1073" t="str">
            <v>A</v>
          </cell>
          <cell r="E1073" t="str">
            <v>E35</v>
          </cell>
          <cell r="F1073">
            <v>4.25</v>
          </cell>
        </row>
        <row r="1074">
          <cell r="C1074" t="str">
            <v>BS1</v>
          </cell>
          <cell r="D1074" t="str">
            <v>A</v>
          </cell>
          <cell r="E1074" t="str">
            <v>E35</v>
          </cell>
          <cell r="F1074">
            <v>29</v>
          </cell>
        </row>
        <row r="1075">
          <cell r="C1075" t="str">
            <v>BS1</v>
          </cell>
          <cell r="D1075" t="str">
            <v>B</v>
          </cell>
          <cell r="E1075" t="str">
            <v>E35</v>
          </cell>
          <cell r="F1075">
            <v>30</v>
          </cell>
        </row>
        <row r="1076">
          <cell r="C1076" t="str">
            <v>BS1</v>
          </cell>
          <cell r="D1076" t="str">
            <v>C</v>
          </cell>
          <cell r="E1076" t="str">
            <v>E35</v>
          </cell>
          <cell r="F1076">
            <v>13</v>
          </cell>
        </row>
        <row r="1077">
          <cell r="C1077" t="str">
            <v>BS1</v>
          </cell>
          <cell r="D1077" t="str">
            <v>C</v>
          </cell>
          <cell r="E1077" t="str">
            <v>E35</v>
          </cell>
          <cell r="F1077">
            <v>6.5</v>
          </cell>
        </row>
        <row r="1078">
          <cell r="C1078" t="str">
            <v>BS1</v>
          </cell>
          <cell r="D1078" t="str">
            <v>C</v>
          </cell>
          <cell r="E1078" t="str">
            <v>E35</v>
          </cell>
          <cell r="F1078">
            <v>5</v>
          </cell>
        </row>
        <row r="1079">
          <cell r="C1079" t="str">
            <v>BS1</v>
          </cell>
          <cell r="D1079" t="str">
            <v>D</v>
          </cell>
          <cell r="E1079" t="str">
            <v>E35</v>
          </cell>
          <cell r="F1079">
            <v>19.5</v>
          </cell>
        </row>
        <row r="1080">
          <cell r="C1080" t="str">
            <v>BS1</v>
          </cell>
          <cell r="D1080" t="str">
            <v>D</v>
          </cell>
          <cell r="E1080" t="str">
            <v>E35</v>
          </cell>
          <cell r="F1080">
            <v>9</v>
          </cell>
        </row>
        <row r="1081">
          <cell r="C1081" t="str">
            <v>BS1</v>
          </cell>
          <cell r="D1081" t="str">
            <v>G</v>
          </cell>
          <cell r="E1081" t="str">
            <v>E35</v>
          </cell>
          <cell r="F1081">
            <v>34</v>
          </cell>
        </row>
        <row r="1082">
          <cell r="C1082" t="str">
            <v>BS1</v>
          </cell>
          <cell r="D1082" t="str">
            <v>H</v>
          </cell>
          <cell r="E1082" t="str">
            <v>E35</v>
          </cell>
          <cell r="F1082">
            <v>29.5</v>
          </cell>
        </row>
        <row r="1083">
          <cell r="C1083" t="str">
            <v>BS1</v>
          </cell>
          <cell r="D1083" t="str">
            <v>J</v>
          </cell>
          <cell r="E1083" t="str">
            <v>E35</v>
          </cell>
          <cell r="F1083">
            <v>27.25</v>
          </cell>
        </row>
        <row r="1084">
          <cell r="C1084" t="str">
            <v>BS1</v>
          </cell>
          <cell r="D1084" t="str">
            <v>L</v>
          </cell>
          <cell r="E1084" t="str">
            <v>E35</v>
          </cell>
          <cell r="F1084">
            <v>34</v>
          </cell>
        </row>
        <row r="1085">
          <cell r="C1085" t="str">
            <v>BS1</v>
          </cell>
          <cell r="D1085" t="str">
            <v>L</v>
          </cell>
          <cell r="E1085" t="str">
            <v>E35</v>
          </cell>
          <cell r="F1085">
            <v>7</v>
          </cell>
        </row>
        <row r="1086">
          <cell r="C1086" t="str">
            <v>BS1</v>
          </cell>
          <cell r="D1086" t="str">
            <v>Q</v>
          </cell>
          <cell r="E1086" t="str">
            <v>E35</v>
          </cell>
          <cell r="F1086">
            <v>24.25</v>
          </cell>
        </row>
        <row r="1087">
          <cell r="C1087" t="str">
            <v>BS1</v>
          </cell>
          <cell r="D1087" t="str">
            <v>N</v>
          </cell>
          <cell r="E1087" t="str">
            <v>E35</v>
          </cell>
          <cell r="F1087">
            <v>7</v>
          </cell>
        </row>
        <row r="1088">
          <cell r="C1088" t="str">
            <v>BS1</v>
          </cell>
          <cell r="D1088" t="str">
            <v>M</v>
          </cell>
          <cell r="E1088" t="str">
            <v>E35</v>
          </cell>
          <cell r="F1088">
            <v>23.75</v>
          </cell>
        </row>
        <row r="1089">
          <cell r="C1089" t="str">
            <v>BS1</v>
          </cell>
          <cell r="D1089" t="str">
            <v>N</v>
          </cell>
          <cell r="E1089" t="str">
            <v>E35</v>
          </cell>
          <cell r="F1089">
            <v>8.25</v>
          </cell>
        </row>
        <row r="1090">
          <cell r="C1090" t="str">
            <v>BS1</v>
          </cell>
          <cell r="D1090" t="str">
            <v>N</v>
          </cell>
          <cell r="E1090" t="str">
            <v>E35</v>
          </cell>
          <cell r="F1090">
            <v>6</v>
          </cell>
        </row>
        <row r="1091">
          <cell r="C1091" t="str">
            <v>BS1</v>
          </cell>
          <cell r="D1091" t="str">
            <v>N</v>
          </cell>
          <cell r="E1091" t="str">
            <v>E35</v>
          </cell>
          <cell r="F1091">
            <v>4.5</v>
          </cell>
        </row>
        <row r="1092">
          <cell r="C1092" t="str">
            <v>BS1</v>
          </cell>
          <cell r="D1092" t="str">
            <v>N</v>
          </cell>
          <cell r="E1092" t="str">
            <v>E35</v>
          </cell>
          <cell r="F1092">
            <v>3.75</v>
          </cell>
        </row>
        <row r="1093">
          <cell r="C1093" t="str">
            <v>BS1</v>
          </cell>
          <cell r="D1093" t="str">
            <v>A</v>
          </cell>
          <cell r="E1093" t="str">
            <v>E15</v>
          </cell>
          <cell r="F1093">
            <v>0.85000000000000009</v>
          </cell>
        </row>
        <row r="1094">
          <cell r="C1094" t="str">
            <v>BS1</v>
          </cell>
          <cell r="D1094" t="str">
            <v>A</v>
          </cell>
          <cell r="E1094" t="str">
            <v>E15</v>
          </cell>
          <cell r="F1094">
            <v>5.8500000000000032</v>
          </cell>
        </row>
        <row r="1095">
          <cell r="C1095" t="str">
            <v>BS1</v>
          </cell>
          <cell r="D1095" t="str">
            <v>B</v>
          </cell>
          <cell r="E1095" t="str">
            <v>E15</v>
          </cell>
          <cell r="F1095">
            <v>6.0000000000000027</v>
          </cell>
        </row>
        <row r="1096">
          <cell r="C1096" t="str">
            <v>BS1</v>
          </cell>
          <cell r="D1096" t="str">
            <v>C</v>
          </cell>
          <cell r="E1096" t="str">
            <v>E15</v>
          </cell>
          <cell r="F1096">
            <v>2.6</v>
          </cell>
        </row>
        <row r="1097">
          <cell r="C1097" t="str">
            <v>BS1</v>
          </cell>
          <cell r="D1097" t="str">
            <v>C</v>
          </cell>
          <cell r="E1097" t="str">
            <v>E15</v>
          </cell>
          <cell r="F1097">
            <v>1.3</v>
          </cell>
        </row>
        <row r="1098">
          <cell r="C1098" t="str">
            <v>BS1</v>
          </cell>
          <cell r="D1098" t="str">
            <v>C</v>
          </cell>
          <cell r="E1098" t="str">
            <v>E15</v>
          </cell>
          <cell r="F1098">
            <v>0.99999999999999989</v>
          </cell>
        </row>
        <row r="1099">
          <cell r="C1099" t="str">
            <v>BS1</v>
          </cell>
          <cell r="D1099" t="str">
            <v>D</v>
          </cell>
          <cell r="E1099" t="str">
            <v>E15</v>
          </cell>
          <cell r="F1099">
            <v>3.9000000000000012</v>
          </cell>
        </row>
        <row r="1100">
          <cell r="C1100" t="str">
            <v>BS1</v>
          </cell>
          <cell r="D1100" t="str">
            <v>D</v>
          </cell>
          <cell r="E1100" t="str">
            <v>E15</v>
          </cell>
          <cell r="F1100">
            <v>1.7999999999999998</v>
          </cell>
        </row>
        <row r="1101">
          <cell r="C1101" t="str">
            <v>BS1</v>
          </cell>
          <cell r="D1101" t="str">
            <v>G</v>
          </cell>
          <cell r="E1101" t="str">
            <v>E15</v>
          </cell>
          <cell r="F1101">
            <v>6.8000000000000034</v>
          </cell>
        </row>
        <row r="1102">
          <cell r="C1102" t="str">
            <v>BS1</v>
          </cell>
          <cell r="D1102" t="str">
            <v>H</v>
          </cell>
          <cell r="E1102" t="str">
            <v>E15</v>
          </cell>
          <cell r="F1102">
            <v>5.900000000000003</v>
          </cell>
        </row>
        <row r="1103">
          <cell r="C1103" t="str">
            <v>BS1</v>
          </cell>
          <cell r="D1103" t="str">
            <v>J</v>
          </cell>
          <cell r="E1103" t="str">
            <v>E15</v>
          </cell>
          <cell r="F1103">
            <v>5.4500000000000028</v>
          </cell>
        </row>
        <row r="1104">
          <cell r="C1104" t="str">
            <v>BS1</v>
          </cell>
          <cell r="D1104" t="str">
            <v>L</v>
          </cell>
          <cell r="E1104" t="str">
            <v>E15</v>
          </cell>
          <cell r="F1104">
            <v>6.8000000000000043</v>
          </cell>
        </row>
        <row r="1105">
          <cell r="C1105" t="str">
            <v>BS1</v>
          </cell>
          <cell r="D1105" t="str">
            <v>L</v>
          </cell>
          <cell r="E1105" t="str">
            <v>E15</v>
          </cell>
          <cell r="F1105">
            <v>1.4</v>
          </cell>
        </row>
        <row r="1106">
          <cell r="C1106" t="str">
            <v>BS1</v>
          </cell>
          <cell r="D1106" t="str">
            <v>Q</v>
          </cell>
          <cell r="E1106" t="str">
            <v>E15</v>
          </cell>
          <cell r="F1106">
            <v>4.8500000000000023</v>
          </cell>
        </row>
        <row r="1107">
          <cell r="C1107" t="str">
            <v>BS1</v>
          </cell>
          <cell r="D1107" t="str">
            <v>N</v>
          </cell>
          <cell r="E1107" t="str">
            <v>E15</v>
          </cell>
          <cell r="F1107">
            <v>1.43</v>
          </cell>
        </row>
        <row r="1108">
          <cell r="C1108" t="str">
            <v>BS1</v>
          </cell>
          <cell r="D1108" t="str">
            <v>M</v>
          </cell>
          <cell r="E1108" t="str">
            <v>E15</v>
          </cell>
          <cell r="F1108">
            <v>4.7500000000000018</v>
          </cell>
        </row>
        <row r="1109">
          <cell r="C1109" t="str">
            <v>BS1</v>
          </cell>
          <cell r="D1109" t="str">
            <v>N</v>
          </cell>
          <cell r="E1109" t="str">
            <v>E15</v>
          </cell>
          <cell r="F1109">
            <v>1.65</v>
          </cell>
        </row>
        <row r="1110">
          <cell r="C1110" t="str">
            <v>BS1</v>
          </cell>
          <cell r="D1110" t="str">
            <v>N</v>
          </cell>
          <cell r="E1110" t="str">
            <v>E15</v>
          </cell>
          <cell r="F1110">
            <v>1.2</v>
          </cell>
        </row>
        <row r="1111">
          <cell r="C1111" t="str">
            <v>BS1</v>
          </cell>
          <cell r="D1111" t="str">
            <v>N</v>
          </cell>
          <cell r="E1111" t="str">
            <v>E15</v>
          </cell>
          <cell r="F1111">
            <v>0.9</v>
          </cell>
        </row>
        <row r="1112">
          <cell r="C1112" t="str">
            <v>BS1</v>
          </cell>
          <cell r="D1112" t="str">
            <v>N</v>
          </cell>
          <cell r="E1112" t="str">
            <v>E15</v>
          </cell>
          <cell r="F1112">
            <v>0.75</v>
          </cell>
        </row>
        <row r="1113">
          <cell r="C1113" t="str">
            <v>BS1</v>
          </cell>
          <cell r="D1113" t="str">
            <v>A</v>
          </cell>
          <cell r="E1113" t="str">
            <v>E10</v>
          </cell>
          <cell r="F1113">
            <v>0.85000000000000009</v>
          </cell>
        </row>
        <row r="1114">
          <cell r="C1114" t="str">
            <v>BS1</v>
          </cell>
          <cell r="D1114" t="str">
            <v>A</v>
          </cell>
          <cell r="E1114" t="str">
            <v>E10</v>
          </cell>
          <cell r="F1114">
            <v>5.8500000000000032</v>
          </cell>
        </row>
        <row r="1115">
          <cell r="C1115" t="str">
            <v>BS1</v>
          </cell>
          <cell r="D1115" t="str">
            <v>B</v>
          </cell>
          <cell r="E1115" t="str">
            <v>E10</v>
          </cell>
          <cell r="F1115">
            <v>6.0000000000000027</v>
          </cell>
        </row>
        <row r="1116">
          <cell r="C1116" t="str">
            <v>BS1</v>
          </cell>
          <cell r="D1116" t="str">
            <v>C</v>
          </cell>
          <cell r="E1116" t="str">
            <v>E10</v>
          </cell>
          <cell r="F1116">
            <v>2.6</v>
          </cell>
        </row>
        <row r="1117">
          <cell r="C1117" t="str">
            <v>BS1</v>
          </cell>
          <cell r="D1117" t="str">
            <v>C</v>
          </cell>
          <cell r="E1117" t="str">
            <v>E10</v>
          </cell>
          <cell r="F1117">
            <v>1.3</v>
          </cell>
        </row>
        <row r="1118">
          <cell r="C1118" t="str">
            <v>BS1</v>
          </cell>
          <cell r="D1118" t="str">
            <v>C</v>
          </cell>
          <cell r="E1118" t="str">
            <v>E10</v>
          </cell>
          <cell r="F1118">
            <v>0.99999999999999989</v>
          </cell>
        </row>
        <row r="1119">
          <cell r="C1119" t="str">
            <v>BS1</v>
          </cell>
          <cell r="D1119" t="str">
            <v>D</v>
          </cell>
          <cell r="E1119" t="str">
            <v>E10</v>
          </cell>
          <cell r="F1119">
            <v>3.9000000000000012</v>
          </cell>
        </row>
        <row r="1120">
          <cell r="C1120" t="str">
            <v>BS1</v>
          </cell>
          <cell r="D1120" t="str">
            <v>D</v>
          </cell>
          <cell r="E1120" t="str">
            <v>E10</v>
          </cell>
          <cell r="F1120">
            <v>1.7999999999999998</v>
          </cell>
        </row>
        <row r="1121">
          <cell r="C1121" t="str">
            <v>BS1</v>
          </cell>
          <cell r="D1121" t="str">
            <v>G</v>
          </cell>
          <cell r="E1121" t="str">
            <v>E10</v>
          </cell>
          <cell r="F1121">
            <v>6.8000000000000034</v>
          </cell>
        </row>
        <row r="1122">
          <cell r="C1122" t="str">
            <v>BS1</v>
          </cell>
          <cell r="D1122" t="str">
            <v>H</v>
          </cell>
          <cell r="E1122" t="str">
            <v>E10</v>
          </cell>
          <cell r="F1122">
            <v>5.900000000000003</v>
          </cell>
        </row>
        <row r="1123">
          <cell r="C1123" t="str">
            <v>BS1</v>
          </cell>
          <cell r="D1123" t="str">
            <v>J</v>
          </cell>
          <cell r="E1123" t="str">
            <v>E10</v>
          </cell>
          <cell r="F1123">
            <v>5.4500000000000028</v>
          </cell>
        </row>
        <row r="1124">
          <cell r="C1124" t="str">
            <v>BS1</v>
          </cell>
          <cell r="D1124" t="str">
            <v>L</v>
          </cell>
          <cell r="E1124" t="str">
            <v>E10</v>
          </cell>
          <cell r="F1124">
            <v>6.8000000000000043</v>
          </cell>
        </row>
        <row r="1125">
          <cell r="C1125" t="str">
            <v>BS1</v>
          </cell>
          <cell r="D1125" t="str">
            <v>L</v>
          </cell>
          <cell r="E1125" t="str">
            <v>E10</v>
          </cell>
          <cell r="F1125">
            <v>1.4</v>
          </cell>
        </row>
        <row r="1126">
          <cell r="C1126" t="str">
            <v>BS1</v>
          </cell>
          <cell r="D1126" t="str">
            <v>Q</v>
          </cell>
          <cell r="E1126" t="str">
            <v>E10</v>
          </cell>
          <cell r="F1126">
            <v>4.8500000000000023</v>
          </cell>
        </row>
        <row r="1127">
          <cell r="C1127" t="str">
            <v>BS1</v>
          </cell>
          <cell r="D1127" t="str">
            <v>N</v>
          </cell>
          <cell r="E1127" t="str">
            <v>E10</v>
          </cell>
          <cell r="F1127">
            <v>1.43</v>
          </cell>
        </row>
        <row r="1128">
          <cell r="C1128" t="str">
            <v>BS1</v>
          </cell>
          <cell r="D1128" t="str">
            <v>M</v>
          </cell>
          <cell r="E1128" t="str">
            <v>E10</v>
          </cell>
          <cell r="F1128">
            <v>4.7500000000000018</v>
          </cell>
        </row>
        <row r="1129">
          <cell r="C1129" t="str">
            <v>BS1</v>
          </cell>
          <cell r="D1129" t="str">
            <v>N</v>
          </cell>
          <cell r="E1129" t="str">
            <v>E10</v>
          </cell>
          <cell r="F1129">
            <v>1.65</v>
          </cell>
        </row>
        <row r="1130">
          <cell r="C1130" t="str">
            <v>BS1</v>
          </cell>
          <cell r="D1130" t="str">
            <v>N</v>
          </cell>
          <cell r="E1130" t="str">
            <v>E10</v>
          </cell>
          <cell r="F1130">
            <v>1.2</v>
          </cell>
        </row>
        <row r="1131">
          <cell r="C1131" t="str">
            <v>BS1</v>
          </cell>
          <cell r="D1131" t="str">
            <v>N</v>
          </cell>
          <cell r="E1131" t="str">
            <v>E10</v>
          </cell>
          <cell r="F1131">
            <v>0.9</v>
          </cell>
        </row>
        <row r="1132">
          <cell r="C1132" t="str">
            <v>BS1</v>
          </cell>
          <cell r="D1132" t="str">
            <v>N</v>
          </cell>
          <cell r="E1132" t="str">
            <v>E10</v>
          </cell>
          <cell r="F1132">
            <v>0.75</v>
          </cell>
        </row>
        <row r="1133">
          <cell r="C1133" t="str">
            <v>BS1</v>
          </cell>
          <cell r="D1133" t="str">
            <v>A</v>
          </cell>
          <cell r="E1133" t="str">
            <v>E29</v>
          </cell>
          <cell r="F1133">
            <v>1.3</v>
          </cell>
        </row>
        <row r="1134">
          <cell r="C1134" t="str">
            <v>BS1</v>
          </cell>
          <cell r="D1134" t="str">
            <v>A</v>
          </cell>
          <cell r="E1134" t="str">
            <v>E29</v>
          </cell>
          <cell r="F1134">
            <v>13.4</v>
          </cell>
        </row>
        <row r="1135">
          <cell r="C1135" t="str">
            <v>BS1</v>
          </cell>
          <cell r="D1135" t="str">
            <v>B</v>
          </cell>
          <cell r="E1135" t="str">
            <v>E29</v>
          </cell>
          <cell r="F1135">
            <v>13.6</v>
          </cell>
        </row>
        <row r="1136">
          <cell r="C1136" t="str">
            <v>BS1</v>
          </cell>
          <cell r="D1136" t="str">
            <v>C</v>
          </cell>
          <cell r="E1136" t="str">
            <v>E29</v>
          </cell>
          <cell r="F1136">
            <v>5.5</v>
          </cell>
        </row>
        <row r="1137">
          <cell r="C1137" t="str">
            <v>BS1</v>
          </cell>
          <cell r="D1137" t="str">
            <v>C</v>
          </cell>
          <cell r="E1137" t="str">
            <v>E29</v>
          </cell>
          <cell r="F1137">
            <v>2.75</v>
          </cell>
        </row>
        <row r="1138">
          <cell r="C1138" t="str">
            <v>BS1</v>
          </cell>
          <cell r="D1138" t="str">
            <v>C</v>
          </cell>
          <cell r="E1138" t="str">
            <v>E29</v>
          </cell>
          <cell r="F1138">
            <v>2</v>
          </cell>
        </row>
        <row r="1139">
          <cell r="C1139" t="str">
            <v>BS1</v>
          </cell>
          <cell r="D1139" t="str">
            <v>D</v>
          </cell>
          <cell r="E1139" t="str">
            <v>E29</v>
          </cell>
          <cell r="F1139">
            <v>8.6999999999999993</v>
          </cell>
        </row>
        <row r="1140">
          <cell r="C1140" t="str">
            <v>BS1</v>
          </cell>
          <cell r="D1140" t="str">
            <v>D</v>
          </cell>
          <cell r="E1140" t="str">
            <v>E29</v>
          </cell>
          <cell r="F1140">
            <v>3.5999999999999996</v>
          </cell>
        </row>
        <row r="1141">
          <cell r="C1141" t="str">
            <v>BS1</v>
          </cell>
          <cell r="D1141" t="str">
            <v>G</v>
          </cell>
          <cell r="E1141" t="str">
            <v>E29</v>
          </cell>
          <cell r="F1141">
            <v>15.7</v>
          </cell>
        </row>
        <row r="1142">
          <cell r="C1142" t="str">
            <v>BS1</v>
          </cell>
          <cell r="D1142" t="str">
            <v>H</v>
          </cell>
          <cell r="E1142" t="str">
            <v>E29</v>
          </cell>
          <cell r="F1142">
            <v>13.4</v>
          </cell>
        </row>
        <row r="1143">
          <cell r="C1143" t="str">
            <v>BS1</v>
          </cell>
          <cell r="D1143" t="str">
            <v>J</v>
          </cell>
          <cell r="E1143" t="str">
            <v>E29</v>
          </cell>
          <cell r="F1143">
            <v>12.3</v>
          </cell>
        </row>
        <row r="1144">
          <cell r="C1144" t="str">
            <v>BS1</v>
          </cell>
          <cell r="D1144" t="str">
            <v>L</v>
          </cell>
          <cell r="E1144" t="str">
            <v>E29</v>
          </cell>
          <cell r="F1144">
            <v>15.600000000000001</v>
          </cell>
        </row>
        <row r="1145">
          <cell r="C1145" t="str">
            <v>BS1</v>
          </cell>
          <cell r="D1145" t="str">
            <v>L</v>
          </cell>
          <cell r="E1145" t="str">
            <v>E29</v>
          </cell>
          <cell r="F1145">
            <v>2.75</v>
          </cell>
        </row>
        <row r="1146">
          <cell r="C1146" t="str">
            <v>BS1</v>
          </cell>
          <cell r="D1146" t="str">
            <v>Q</v>
          </cell>
          <cell r="E1146" t="str">
            <v>E29</v>
          </cell>
          <cell r="F1146">
            <v>11.1</v>
          </cell>
        </row>
        <row r="1147">
          <cell r="C1147" t="str">
            <v>BS1</v>
          </cell>
          <cell r="D1147" t="str">
            <v>N</v>
          </cell>
          <cell r="E1147" t="str">
            <v>E29</v>
          </cell>
          <cell r="F1147">
            <v>2.5999999999999996</v>
          </cell>
        </row>
        <row r="1148">
          <cell r="C1148" t="str">
            <v>BS1</v>
          </cell>
          <cell r="D1148" t="str">
            <v>M</v>
          </cell>
          <cell r="E1148" t="str">
            <v>E29</v>
          </cell>
          <cell r="F1148">
            <v>10.6</v>
          </cell>
        </row>
        <row r="1149">
          <cell r="C1149" t="str">
            <v>BS1</v>
          </cell>
          <cell r="D1149" t="str">
            <v>N</v>
          </cell>
          <cell r="E1149" t="str">
            <v>E29</v>
          </cell>
          <cell r="F1149">
            <v>2.75</v>
          </cell>
        </row>
        <row r="1150">
          <cell r="C1150" t="str">
            <v>BS1</v>
          </cell>
          <cell r="D1150" t="str">
            <v>N</v>
          </cell>
          <cell r="E1150" t="str">
            <v>E29</v>
          </cell>
          <cell r="F1150">
            <v>2.4</v>
          </cell>
        </row>
        <row r="1151">
          <cell r="C1151" t="str">
            <v>BS1</v>
          </cell>
          <cell r="D1151" t="str">
            <v>N</v>
          </cell>
          <cell r="E1151" t="str">
            <v>E29</v>
          </cell>
          <cell r="F1151">
            <v>1.7000000000000002</v>
          </cell>
        </row>
        <row r="1152">
          <cell r="C1152" t="str">
            <v>BS1</v>
          </cell>
          <cell r="D1152" t="str">
            <v>N</v>
          </cell>
          <cell r="E1152" t="str">
            <v>E29</v>
          </cell>
          <cell r="F1152">
            <v>0.8</v>
          </cell>
        </row>
        <row r="1153">
          <cell r="C1153" t="str">
            <v>BS1</v>
          </cell>
          <cell r="D1153" t="str">
            <v>A</v>
          </cell>
          <cell r="E1153" t="str">
            <v>E45</v>
          </cell>
          <cell r="F1153">
            <v>4.25</v>
          </cell>
        </row>
        <row r="1154">
          <cell r="C1154" t="str">
            <v>BS1</v>
          </cell>
          <cell r="D1154" t="str">
            <v>A</v>
          </cell>
          <cell r="E1154" t="str">
            <v>E45</v>
          </cell>
          <cell r="F1154">
            <v>29</v>
          </cell>
        </row>
        <row r="1155">
          <cell r="C1155" t="str">
            <v>BS1</v>
          </cell>
          <cell r="D1155" t="str">
            <v>B</v>
          </cell>
          <cell r="E1155" t="str">
            <v>E45</v>
          </cell>
          <cell r="F1155">
            <v>30</v>
          </cell>
        </row>
        <row r="1156">
          <cell r="C1156" t="str">
            <v>BS1</v>
          </cell>
          <cell r="D1156" t="str">
            <v>C</v>
          </cell>
          <cell r="E1156" t="str">
            <v>E45</v>
          </cell>
          <cell r="F1156">
            <v>13</v>
          </cell>
        </row>
        <row r="1157">
          <cell r="C1157" t="str">
            <v>BS1</v>
          </cell>
          <cell r="D1157" t="str">
            <v>C</v>
          </cell>
          <cell r="E1157" t="str">
            <v>E45</v>
          </cell>
          <cell r="F1157">
            <v>6.5</v>
          </cell>
        </row>
        <row r="1158">
          <cell r="C1158" t="str">
            <v>BS1</v>
          </cell>
          <cell r="D1158" t="str">
            <v>C</v>
          </cell>
          <cell r="E1158" t="str">
            <v>E45</v>
          </cell>
          <cell r="F1158">
            <v>5</v>
          </cell>
        </row>
        <row r="1159">
          <cell r="C1159" t="str">
            <v>BS1</v>
          </cell>
          <cell r="D1159" t="str">
            <v>D</v>
          </cell>
          <cell r="E1159" t="str">
            <v>E45</v>
          </cell>
          <cell r="F1159">
            <v>19.5</v>
          </cell>
        </row>
        <row r="1160">
          <cell r="C1160" t="str">
            <v>BS1</v>
          </cell>
          <cell r="D1160" t="str">
            <v>D</v>
          </cell>
          <cell r="E1160" t="str">
            <v>E45</v>
          </cell>
          <cell r="F1160">
            <v>9</v>
          </cell>
        </row>
        <row r="1161">
          <cell r="C1161" t="str">
            <v>BS1</v>
          </cell>
          <cell r="D1161" t="str">
            <v>G</v>
          </cell>
          <cell r="E1161" t="str">
            <v>E45</v>
          </cell>
          <cell r="F1161">
            <v>34</v>
          </cell>
        </row>
        <row r="1162">
          <cell r="C1162" t="str">
            <v>BS1</v>
          </cell>
          <cell r="D1162" t="str">
            <v>H</v>
          </cell>
          <cell r="E1162" t="str">
            <v>E45</v>
          </cell>
          <cell r="F1162">
            <v>29.5</v>
          </cell>
        </row>
        <row r="1163">
          <cell r="C1163" t="str">
            <v>BS1</v>
          </cell>
          <cell r="D1163" t="str">
            <v>J</v>
          </cell>
          <cell r="E1163" t="str">
            <v>E45</v>
          </cell>
          <cell r="F1163">
            <v>27.25</v>
          </cell>
        </row>
        <row r="1164">
          <cell r="C1164" t="str">
            <v>BS1</v>
          </cell>
          <cell r="D1164" t="str">
            <v>L</v>
          </cell>
          <cell r="E1164" t="str">
            <v>E45</v>
          </cell>
          <cell r="F1164">
            <v>34</v>
          </cell>
        </row>
        <row r="1165">
          <cell r="C1165" t="str">
            <v>BS1</v>
          </cell>
          <cell r="D1165" t="str">
            <v>L</v>
          </cell>
          <cell r="E1165" t="str">
            <v>E45</v>
          </cell>
          <cell r="F1165">
            <v>7</v>
          </cell>
        </row>
        <row r="1166">
          <cell r="C1166" t="str">
            <v>BS1</v>
          </cell>
          <cell r="D1166" t="str">
            <v>Q</v>
          </cell>
          <cell r="E1166" t="str">
            <v>E45</v>
          </cell>
          <cell r="F1166">
            <v>24.25</v>
          </cell>
        </row>
        <row r="1167">
          <cell r="C1167" t="str">
            <v>BS1</v>
          </cell>
          <cell r="D1167" t="str">
            <v>N</v>
          </cell>
          <cell r="E1167" t="str">
            <v>E45</v>
          </cell>
          <cell r="F1167">
            <v>7</v>
          </cell>
        </row>
        <row r="1168">
          <cell r="C1168" t="str">
            <v>BS1</v>
          </cell>
          <cell r="D1168" t="str">
            <v>M</v>
          </cell>
          <cell r="E1168" t="str">
            <v>E45</v>
          </cell>
          <cell r="F1168">
            <v>23.75</v>
          </cell>
        </row>
        <row r="1169">
          <cell r="C1169" t="str">
            <v>BS1</v>
          </cell>
          <cell r="D1169" t="str">
            <v>N</v>
          </cell>
          <cell r="E1169" t="str">
            <v>E45</v>
          </cell>
          <cell r="F1169">
            <v>8.25</v>
          </cell>
        </row>
        <row r="1170">
          <cell r="C1170" t="str">
            <v>BS1</v>
          </cell>
          <cell r="D1170" t="str">
            <v>N</v>
          </cell>
          <cell r="E1170" t="str">
            <v>E45</v>
          </cell>
          <cell r="F1170">
            <v>6</v>
          </cell>
        </row>
        <row r="1171">
          <cell r="C1171" t="str">
            <v>BS1</v>
          </cell>
          <cell r="D1171" t="str">
            <v>N</v>
          </cell>
          <cell r="E1171" t="str">
            <v>E45</v>
          </cell>
          <cell r="F1171">
            <v>4.5</v>
          </cell>
        </row>
        <row r="1172">
          <cell r="C1172" t="str">
            <v>BS1</v>
          </cell>
          <cell r="D1172" t="str">
            <v>N</v>
          </cell>
          <cell r="E1172" t="str">
            <v>E45</v>
          </cell>
          <cell r="F1172">
            <v>3.25</v>
          </cell>
        </row>
        <row r="1173">
          <cell r="C1173" t="str">
            <v>BS1</v>
          </cell>
          <cell r="D1173" t="str">
            <v>A</v>
          </cell>
          <cell r="E1173" t="str">
            <v>E46</v>
          </cell>
          <cell r="F1173">
            <v>3.25</v>
          </cell>
        </row>
        <row r="1174">
          <cell r="C1174" t="str">
            <v>BS1</v>
          </cell>
          <cell r="D1174" t="str">
            <v>A</v>
          </cell>
          <cell r="E1174" t="str">
            <v>E46</v>
          </cell>
          <cell r="F1174">
            <v>27.5</v>
          </cell>
        </row>
        <row r="1175">
          <cell r="C1175" t="str">
            <v>BS1</v>
          </cell>
          <cell r="D1175" t="str">
            <v>B</v>
          </cell>
          <cell r="E1175" t="str">
            <v>E46</v>
          </cell>
          <cell r="F1175">
            <v>27.5</v>
          </cell>
        </row>
        <row r="1176">
          <cell r="C1176" t="str">
            <v>BS1</v>
          </cell>
          <cell r="D1176" t="str">
            <v>C</v>
          </cell>
          <cell r="E1176" t="str">
            <v>E46</v>
          </cell>
          <cell r="F1176">
            <v>11.5</v>
          </cell>
        </row>
        <row r="1177">
          <cell r="C1177" t="str">
            <v>BS1</v>
          </cell>
          <cell r="D1177" t="str">
            <v>C</v>
          </cell>
          <cell r="E1177" t="str">
            <v>E46</v>
          </cell>
          <cell r="F1177">
            <v>6.5</v>
          </cell>
        </row>
        <row r="1178">
          <cell r="C1178" t="str">
            <v>BS1</v>
          </cell>
          <cell r="D1178" t="str">
            <v>C</v>
          </cell>
          <cell r="E1178" t="str">
            <v>E46</v>
          </cell>
          <cell r="F1178">
            <v>5</v>
          </cell>
        </row>
        <row r="1179">
          <cell r="C1179" t="str">
            <v>BS1</v>
          </cell>
          <cell r="D1179" t="str">
            <v>D</v>
          </cell>
          <cell r="E1179" t="str">
            <v>E46</v>
          </cell>
          <cell r="F1179">
            <v>18</v>
          </cell>
        </row>
        <row r="1180">
          <cell r="C1180" t="str">
            <v>BS1</v>
          </cell>
          <cell r="D1180" t="str">
            <v>D</v>
          </cell>
          <cell r="E1180" t="str">
            <v>E46</v>
          </cell>
          <cell r="F1180">
            <v>8</v>
          </cell>
        </row>
        <row r="1181">
          <cell r="C1181" t="str">
            <v>BS1</v>
          </cell>
          <cell r="D1181" t="str">
            <v>G</v>
          </cell>
          <cell r="E1181" t="str">
            <v>E46</v>
          </cell>
          <cell r="F1181">
            <v>31.5</v>
          </cell>
        </row>
        <row r="1182">
          <cell r="C1182" t="str">
            <v>BS1</v>
          </cell>
          <cell r="D1182" t="str">
            <v>H</v>
          </cell>
          <cell r="E1182" t="str">
            <v>E46</v>
          </cell>
          <cell r="F1182">
            <v>27</v>
          </cell>
        </row>
        <row r="1183">
          <cell r="C1183" t="str">
            <v>BS1</v>
          </cell>
          <cell r="D1183" t="str">
            <v>J</v>
          </cell>
          <cell r="E1183" t="str">
            <v>E46</v>
          </cell>
          <cell r="F1183">
            <v>24.75</v>
          </cell>
        </row>
        <row r="1184">
          <cell r="C1184" t="str">
            <v>BS1</v>
          </cell>
          <cell r="D1184" t="str">
            <v>L</v>
          </cell>
          <cell r="E1184" t="str">
            <v>E46</v>
          </cell>
          <cell r="F1184">
            <v>31.5</v>
          </cell>
        </row>
        <row r="1185">
          <cell r="C1185" t="str">
            <v>BS1</v>
          </cell>
          <cell r="D1185" t="str">
            <v>L</v>
          </cell>
          <cell r="E1185" t="str">
            <v>E46</v>
          </cell>
          <cell r="F1185">
            <v>6</v>
          </cell>
        </row>
        <row r="1186">
          <cell r="C1186" t="str">
            <v>BS1</v>
          </cell>
          <cell r="D1186" t="str">
            <v>Q</v>
          </cell>
          <cell r="E1186" t="str">
            <v>E46</v>
          </cell>
          <cell r="F1186">
            <v>22.75</v>
          </cell>
        </row>
        <row r="1187">
          <cell r="C1187" t="str">
            <v>BS1</v>
          </cell>
          <cell r="D1187" t="str">
            <v>N</v>
          </cell>
          <cell r="E1187" t="str">
            <v>E46</v>
          </cell>
          <cell r="F1187">
            <v>6</v>
          </cell>
        </row>
        <row r="1188">
          <cell r="C1188" t="str">
            <v>BS1</v>
          </cell>
          <cell r="D1188" t="str">
            <v>M</v>
          </cell>
          <cell r="E1188" t="str">
            <v>E46</v>
          </cell>
          <cell r="F1188">
            <v>21.25</v>
          </cell>
        </row>
        <row r="1189">
          <cell r="C1189" t="str">
            <v>BS1</v>
          </cell>
          <cell r="D1189" t="str">
            <v>N</v>
          </cell>
          <cell r="E1189" t="str">
            <v>E46</v>
          </cell>
          <cell r="F1189">
            <v>6.75</v>
          </cell>
        </row>
        <row r="1190">
          <cell r="C1190" t="str">
            <v>BS1</v>
          </cell>
          <cell r="D1190" t="str">
            <v>N</v>
          </cell>
          <cell r="E1190" t="str">
            <v>E46</v>
          </cell>
          <cell r="F1190">
            <v>6</v>
          </cell>
        </row>
        <row r="1191">
          <cell r="C1191" t="str">
            <v>BS1</v>
          </cell>
          <cell r="D1191" t="str">
            <v>N</v>
          </cell>
          <cell r="E1191" t="str">
            <v>E46</v>
          </cell>
          <cell r="F1191">
            <v>4.5</v>
          </cell>
        </row>
        <row r="1192">
          <cell r="C1192" t="str">
            <v>BS1</v>
          </cell>
          <cell r="D1192" t="str">
            <v>N</v>
          </cell>
          <cell r="E1192" t="str">
            <v>E46</v>
          </cell>
          <cell r="F1192">
            <v>2.75</v>
          </cell>
        </row>
        <row r="1193">
          <cell r="C1193" t="str">
            <v>BS1</v>
          </cell>
          <cell r="D1193" t="str">
            <v>A</v>
          </cell>
          <cell r="E1193" t="str">
            <v>E36</v>
          </cell>
          <cell r="F1193">
            <v>0.85000000000000009</v>
          </cell>
        </row>
        <row r="1194">
          <cell r="C1194" t="str">
            <v>BS1</v>
          </cell>
          <cell r="D1194" t="str">
            <v>A</v>
          </cell>
          <cell r="E1194" t="str">
            <v>E36</v>
          </cell>
          <cell r="F1194">
            <v>5.8500000000000032</v>
          </cell>
        </row>
        <row r="1195">
          <cell r="C1195" t="str">
            <v>BS1</v>
          </cell>
          <cell r="D1195" t="str">
            <v>B</v>
          </cell>
          <cell r="E1195" t="str">
            <v>E36</v>
          </cell>
          <cell r="F1195">
            <v>6.0000000000000027</v>
          </cell>
        </row>
        <row r="1196">
          <cell r="C1196" t="str">
            <v>BS1</v>
          </cell>
          <cell r="D1196" t="str">
            <v>C</v>
          </cell>
          <cell r="E1196" t="str">
            <v>E36</v>
          </cell>
          <cell r="F1196">
            <v>2.6</v>
          </cell>
        </row>
        <row r="1197">
          <cell r="C1197" t="str">
            <v>BS1</v>
          </cell>
          <cell r="D1197" t="str">
            <v>C</v>
          </cell>
          <cell r="E1197" t="str">
            <v>E36</v>
          </cell>
          <cell r="F1197">
            <v>1.3</v>
          </cell>
        </row>
        <row r="1198">
          <cell r="C1198" t="str">
            <v>BS1</v>
          </cell>
          <cell r="D1198" t="str">
            <v>C</v>
          </cell>
          <cell r="E1198" t="str">
            <v>E36</v>
          </cell>
          <cell r="F1198">
            <v>0.99999999999999989</v>
          </cell>
        </row>
        <row r="1199">
          <cell r="C1199" t="str">
            <v>BS1</v>
          </cell>
          <cell r="D1199" t="str">
            <v>D</v>
          </cell>
          <cell r="E1199" t="str">
            <v>E36</v>
          </cell>
          <cell r="F1199">
            <v>3.9000000000000012</v>
          </cell>
        </row>
        <row r="1200">
          <cell r="C1200" t="str">
            <v>BS1</v>
          </cell>
          <cell r="D1200" t="str">
            <v>D</v>
          </cell>
          <cell r="E1200" t="str">
            <v>E36</v>
          </cell>
          <cell r="F1200">
            <v>1.7999999999999998</v>
          </cell>
        </row>
        <row r="1201">
          <cell r="C1201" t="str">
            <v>BS1</v>
          </cell>
          <cell r="D1201" t="str">
            <v>G</v>
          </cell>
          <cell r="E1201" t="str">
            <v>E36</v>
          </cell>
          <cell r="F1201">
            <v>6.8000000000000034</v>
          </cell>
        </row>
        <row r="1202">
          <cell r="C1202" t="str">
            <v>BS1</v>
          </cell>
          <cell r="D1202" t="str">
            <v>H</v>
          </cell>
          <cell r="E1202" t="str">
            <v>E36</v>
          </cell>
          <cell r="F1202">
            <v>5.900000000000003</v>
          </cell>
        </row>
        <row r="1203">
          <cell r="C1203" t="str">
            <v>BS1</v>
          </cell>
          <cell r="D1203" t="str">
            <v>J</v>
          </cell>
          <cell r="E1203" t="str">
            <v>E36</v>
          </cell>
          <cell r="F1203">
            <v>5.4500000000000028</v>
          </cell>
        </row>
        <row r="1204">
          <cell r="C1204" t="str">
            <v>BS1</v>
          </cell>
          <cell r="D1204" t="str">
            <v>L</v>
          </cell>
          <cell r="E1204" t="str">
            <v>E36</v>
          </cell>
          <cell r="F1204">
            <v>6.8000000000000043</v>
          </cell>
        </row>
        <row r="1205">
          <cell r="C1205" t="str">
            <v>BS1</v>
          </cell>
          <cell r="D1205" t="str">
            <v>L</v>
          </cell>
          <cell r="E1205" t="str">
            <v>E36</v>
          </cell>
          <cell r="F1205">
            <v>1.4</v>
          </cell>
        </row>
        <row r="1206">
          <cell r="C1206" t="str">
            <v>BS1</v>
          </cell>
          <cell r="D1206" t="str">
            <v>Q</v>
          </cell>
          <cell r="E1206" t="str">
            <v>E36</v>
          </cell>
          <cell r="F1206">
            <v>4.8500000000000023</v>
          </cell>
        </row>
        <row r="1207">
          <cell r="C1207" t="str">
            <v>BS1</v>
          </cell>
          <cell r="D1207" t="str">
            <v>N</v>
          </cell>
          <cell r="E1207" t="str">
            <v>E36</v>
          </cell>
          <cell r="F1207">
            <v>1.43</v>
          </cell>
        </row>
        <row r="1208">
          <cell r="C1208" t="str">
            <v>BS1</v>
          </cell>
          <cell r="D1208" t="str">
            <v>M</v>
          </cell>
          <cell r="E1208" t="str">
            <v>E36</v>
          </cell>
          <cell r="F1208">
            <v>4.7500000000000018</v>
          </cell>
        </row>
        <row r="1209">
          <cell r="C1209" t="str">
            <v>BS1</v>
          </cell>
          <cell r="D1209" t="str">
            <v>N</v>
          </cell>
          <cell r="E1209" t="str">
            <v>E36</v>
          </cell>
          <cell r="F1209">
            <v>1.65</v>
          </cell>
        </row>
        <row r="1210">
          <cell r="C1210" t="str">
            <v>BS1</v>
          </cell>
          <cell r="D1210" t="str">
            <v>N</v>
          </cell>
          <cell r="E1210" t="str">
            <v>E36</v>
          </cell>
          <cell r="F1210">
            <v>1.2</v>
          </cell>
        </row>
        <row r="1211">
          <cell r="C1211" t="str">
            <v>BS1</v>
          </cell>
          <cell r="D1211" t="str">
            <v>N</v>
          </cell>
          <cell r="E1211" t="str">
            <v>E36</v>
          </cell>
          <cell r="F1211">
            <v>0.9</v>
          </cell>
        </row>
        <row r="1212">
          <cell r="C1212" t="str">
            <v>BS1</v>
          </cell>
          <cell r="D1212" t="str">
            <v>N</v>
          </cell>
          <cell r="E1212" t="str">
            <v>E36</v>
          </cell>
          <cell r="F1212">
            <v>0.75</v>
          </cell>
        </row>
        <row r="1214">
          <cell r="C1214" t="str">
            <v>BS2</v>
          </cell>
          <cell r="D1214" t="str">
            <v>E</v>
          </cell>
          <cell r="E1214" t="str">
            <v>E21</v>
          </cell>
          <cell r="F1214">
            <v>1.03</v>
          </cell>
        </row>
        <row r="1215">
          <cell r="C1215" t="str">
            <v>BS2</v>
          </cell>
          <cell r="D1215" t="str">
            <v>E</v>
          </cell>
          <cell r="E1215" t="str">
            <v>E19</v>
          </cell>
          <cell r="F1215">
            <v>10</v>
          </cell>
        </row>
        <row r="1216">
          <cell r="C1216" t="str">
            <v>BS2</v>
          </cell>
          <cell r="D1216" t="str">
            <v>E</v>
          </cell>
          <cell r="E1216" t="str">
            <v>E35</v>
          </cell>
          <cell r="F1216">
            <v>6.84</v>
          </cell>
        </row>
        <row r="1217">
          <cell r="C1217" t="str">
            <v>BS2</v>
          </cell>
          <cell r="D1217" t="str">
            <v>E</v>
          </cell>
          <cell r="E1217" t="str">
            <v>E46</v>
          </cell>
          <cell r="F1217">
            <v>0.52</v>
          </cell>
        </row>
        <row r="1218">
          <cell r="C1218" t="str">
            <v>BS2</v>
          </cell>
          <cell r="D1218" t="str">
            <v>E</v>
          </cell>
          <cell r="E1218" t="str">
            <v>E48</v>
          </cell>
          <cell r="F1218">
            <v>20</v>
          </cell>
        </row>
        <row r="1219">
          <cell r="C1219" t="str">
            <v>BS2</v>
          </cell>
          <cell r="D1219" t="str">
            <v>E</v>
          </cell>
          <cell r="E1219" t="str">
            <v>E36</v>
          </cell>
          <cell r="F1219">
            <v>0.34</v>
          </cell>
        </row>
        <row r="1220">
          <cell r="C1220" t="str">
            <v>BS2</v>
          </cell>
          <cell r="D1220" t="str">
            <v>E</v>
          </cell>
          <cell r="E1220" t="str">
            <v>E29</v>
          </cell>
          <cell r="F1220">
            <v>0.34</v>
          </cell>
        </row>
        <row r="1221">
          <cell r="C1221" t="str">
            <v>BS2</v>
          </cell>
          <cell r="D1221" t="str">
            <v>E</v>
          </cell>
          <cell r="E1221" t="str">
            <v>E49</v>
          </cell>
          <cell r="F1221">
            <v>6.77</v>
          </cell>
        </row>
        <row r="1222">
          <cell r="C1222" t="str">
            <v>BS2</v>
          </cell>
          <cell r="D1222" t="str">
            <v>E</v>
          </cell>
          <cell r="E1222" t="str">
            <v>E33</v>
          </cell>
          <cell r="F1222">
            <v>1</v>
          </cell>
        </row>
        <row r="1223">
          <cell r="C1223" t="str">
            <v>BS2</v>
          </cell>
          <cell r="D1223" t="str">
            <v>G</v>
          </cell>
          <cell r="E1223" t="str">
            <v>E21</v>
          </cell>
          <cell r="F1223">
            <v>0</v>
          </cell>
        </row>
        <row r="1224">
          <cell r="C1224" t="str">
            <v>BS2</v>
          </cell>
          <cell r="D1224" t="str">
            <v>G</v>
          </cell>
          <cell r="E1224" t="str">
            <v>E19</v>
          </cell>
          <cell r="F1224">
            <v>3</v>
          </cell>
        </row>
        <row r="1225">
          <cell r="C1225" t="str">
            <v>BS2</v>
          </cell>
          <cell r="D1225" t="str">
            <v>G</v>
          </cell>
          <cell r="E1225" t="str">
            <v>E35</v>
          </cell>
          <cell r="F1225">
            <v>1.5</v>
          </cell>
        </row>
        <row r="1226">
          <cell r="C1226" t="str">
            <v>BS2</v>
          </cell>
          <cell r="D1226" t="str">
            <v>G</v>
          </cell>
          <cell r="E1226" t="str">
            <v>E46</v>
          </cell>
          <cell r="F1226">
            <v>7.0000000000000007E-2</v>
          </cell>
        </row>
        <row r="1227">
          <cell r="C1227" t="str">
            <v>BS2</v>
          </cell>
          <cell r="D1227" t="str">
            <v>G</v>
          </cell>
          <cell r="E1227" t="str">
            <v>E48</v>
          </cell>
          <cell r="F1227">
            <v>6</v>
          </cell>
        </row>
        <row r="1228">
          <cell r="C1228" t="str">
            <v>BS2</v>
          </cell>
          <cell r="D1228" t="str">
            <v>G</v>
          </cell>
          <cell r="E1228" t="str">
            <v>E36</v>
          </cell>
          <cell r="F1228">
            <v>7.0000000000000007E-2</v>
          </cell>
        </row>
        <row r="1229">
          <cell r="C1229" t="str">
            <v>BS2</v>
          </cell>
          <cell r="D1229" t="str">
            <v>G</v>
          </cell>
          <cell r="E1229" t="str">
            <v>E29</v>
          </cell>
          <cell r="F1229">
            <v>7.0000000000000007E-2</v>
          </cell>
        </row>
        <row r="1230">
          <cell r="C1230" t="str">
            <v>BS2</v>
          </cell>
          <cell r="D1230" t="str">
            <v>G</v>
          </cell>
          <cell r="E1230" t="str">
            <v>E49</v>
          </cell>
          <cell r="F1230">
            <v>1.5</v>
          </cell>
        </row>
        <row r="1231">
          <cell r="C1231" t="str">
            <v>BS2</v>
          </cell>
          <cell r="D1231" t="str">
            <v>G</v>
          </cell>
          <cell r="E1231" t="str">
            <v>E33</v>
          </cell>
          <cell r="F1231">
            <v>0.25</v>
          </cell>
        </row>
        <row r="1232">
          <cell r="C1232" t="str">
            <v>BS2</v>
          </cell>
          <cell r="D1232" t="str">
            <v>K</v>
          </cell>
          <cell r="E1232" t="str">
            <v>E21</v>
          </cell>
          <cell r="F1232">
            <v>1.65</v>
          </cell>
        </row>
        <row r="1233">
          <cell r="C1233" t="str">
            <v>BS2</v>
          </cell>
          <cell r="D1233" t="str">
            <v>K</v>
          </cell>
          <cell r="E1233" t="str">
            <v>E19</v>
          </cell>
          <cell r="F1233">
            <v>14</v>
          </cell>
        </row>
        <row r="1234">
          <cell r="C1234" t="str">
            <v>BS2</v>
          </cell>
          <cell r="D1234" t="str">
            <v>K</v>
          </cell>
          <cell r="E1234" t="str">
            <v>E35</v>
          </cell>
          <cell r="F1234">
            <v>11.66</v>
          </cell>
        </row>
        <row r="1235">
          <cell r="C1235" t="str">
            <v>BS2</v>
          </cell>
          <cell r="D1235" t="str">
            <v>K</v>
          </cell>
          <cell r="E1235" t="str">
            <v>E46</v>
          </cell>
          <cell r="F1235">
            <v>0.42000000000000004</v>
          </cell>
        </row>
        <row r="1236">
          <cell r="C1236" t="str">
            <v>BS2</v>
          </cell>
          <cell r="D1236" t="str">
            <v>K</v>
          </cell>
          <cell r="E1236" t="str">
            <v>E48</v>
          </cell>
          <cell r="F1236">
            <v>14</v>
          </cell>
        </row>
        <row r="1237">
          <cell r="C1237" t="str">
            <v>BS2</v>
          </cell>
          <cell r="D1237" t="str">
            <v>K</v>
          </cell>
          <cell r="E1237" t="str">
            <v>E36</v>
          </cell>
          <cell r="F1237">
            <v>0.42000000000000004</v>
          </cell>
        </row>
        <row r="1238">
          <cell r="C1238" t="str">
            <v>BS2</v>
          </cell>
          <cell r="D1238" t="str">
            <v>K</v>
          </cell>
          <cell r="E1238" t="str">
            <v>E29</v>
          </cell>
          <cell r="F1238">
            <v>0.42000000000000004</v>
          </cell>
        </row>
        <row r="1239">
          <cell r="C1239" t="str">
            <v>BS2</v>
          </cell>
          <cell r="D1239" t="str">
            <v>K</v>
          </cell>
          <cell r="E1239" t="str">
            <v>E49</v>
          </cell>
          <cell r="F1239">
            <v>11.73</v>
          </cell>
        </row>
        <row r="1240">
          <cell r="C1240" t="str">
            <v>BS2</v>
          </cell>
          <cell r="D1240" t="str">
            <v>K</v>
          </cell>
          <cell r="E1240" t="str">
            <v>E33</v>
          </cell>
          <cell r="F1240">
            <v>1.5</v>
          </cell>
        </row>
        <row r="1241">
          <cell r="C1241" t="str">
            <v>BS2</v>
          </cell>
          <cell r="D1241" t="str">
            <v>N</v>
          </cell>
          <cell r="E1241" t="str">
            <v>E21</v>
          </cell>
          <cell r="F1241">
            <v>3.5199999999999996</v>
          </cell>
        </row>
        <row r="1242">
          <cell r="C1242" t="str">
            <v>BS2</v>
          </cell>
          <cell r="D1242" t="str">
            <v>N</v>
          </cell>
          <cell r="E1242" t="str">
            <v>E19</v>
          </cell>
          <cell r="F1242">
            <v>26</v>
          </cell>
        </row>
        <row r="1243">
          <cell r="C1243" t="str">
            <v>BS2</v>
          </cell>
          <cell r="D1243" t="str">
            <v>N</v>
          </cell>
          <cell r="E1243" t="str">
            <v>E35</v>
          </cell>
          <cell r="F1243">
            <v>30</v>
          </cell>
        </row>
        <row r="1244">
          <cell r="C1244" t="str">
            <v>BS2</v>
          </cell>
          <cell r="D1244" t="str">
            <v>N</v>
          </cell>
          <cell r="E1244" t="str">
            <v>E46</v>
          </cell>
          <cell r="F1244">
            <v>0.42000000000000004</v>
          </cell>
        </row>
        <row r="1245">
          <cell r="C1245" t="str">
            <v>BS2</v>
          </cell>
          <cell r="D1245" t="str">
            <v>N</v>
          </cell>
          <cell r="E1245" t="str">
            <v>E48</v>
          </cell>
          <cell r="F1245">
            <v>31</v>
          </cell>
        </row>
        <row r="1246">
          <cell r="C1246" t="str">
            <v>BS2</v>
          </cell>
          <cell r="D1246" t="str">
            <v>N</v>
          </cell>
          <cell r="E1246" t="str">
            <v>E36</v>
          </cell>
          <cell r="F1246">
            <v>0.42000000000000004</v>
          </cell>
        </row>
        <row r="1247">
          <cell r="C1247" t="str">
            <v>BS2</v>
          </cell>
          <cell r="D1247" t="str">
            <v>N</v>
          </cell>
          <cell r="E1247" t="str">
            <v>E29</v>
          </cell>
          <cell r="F1247">
            <v>0.42000000000000004</v>
          </cell>
        </row>
        <row r="1248">
          <cell r="C1248" t="str">
            <v>BS2</v>
          </cell>
          <cell r="D1248" t="str">
            <v>N</v>
          </cell>
          <cell r="E1248" t="str">
            <v>E49</v>
          </cell>
          <cell r="F1248">
            <v>22.66</v>
          </cell>
        </row>
        <row r="1249">
          <cell r="C1249" t="str">
            <v>BS2</v>
          </cell>
          <cell r="D1249" t="str">
            <v>N</v>
          </cell>
          <cell r="E1249" t="str">
            <v>E33</v>
          </cell>
          <cell r="F1249">
            <v>2</v>
          </cell>
        </row>
        <row r="1250">
          <cell r="C1250" t="str">
            <v>BS2</v>
          </cell>
          <cell r="D1250" t="str">
            <v>Q</v>
          </cell>
          <cell r="E1250" t="str">
            <v>E21</v>
          </cell>
          <cell r="F1250">
            <v>0.26</v>
          </cell>
        </row>
        <row r="1251">
          <cell r="C1251" t="str">
            <v>BS2</v>
          </cell>
          <cell r="D1251" t="str">
            <v>Q</v>
          </cell>
          <cell r="E1251" t="str">
            <v>E19</v>
          </cell>
          <cell r="F1251">
            <v>2</v>
          </cell>
        </row>
        <row r="1252">
          <cell r="C1252" t="str">
            <v>BS2</v>
          </cell>
          <cell r="D1252" t="str">
            <v>Q</v>
          </cell>
          <cell r="E1252" t="str">
            <v>E35</v>
          </cell>
          <cell r="F1252">
            <v>2</v>
          </cell>
        </row>
        <row r="1253">
          <cell r="C1253" t="str">
            <v>BS2</v>
          </cell>
          <cell r="D1253" t="str">
            <v>Q</v>
          </cell>
          <cell r="E1253" t="str">
            <v>E46</v>
          </cell>
          <cell r="F1253">
            <v>7.0000000000000007E-2</v>
          </cell>
        </row>
        <row r="1254">
          <cell r="C1254" t="str">
            <v>BS2</v>
          </cell>
          <cell r="D1254" t="str">
            <v>Q</v>
          </cell>
          <cell r="E1254" t="str">
            <v>E48</v>
          </cell>
          <cell r="F1254">
            <v>2</v>
          </cell>
        </row>
        <row r="1255">
          <cell r="C1255" t="str">
            <v>BS2</v>
          </cell>
          <cell r="D1255" t="str">
            <v>Q</v>
          </cell>
          <cell r="E1255" t="str">
            <v>E36</v>
          </cell>
          <cell r="F1255">
            <v>7.0000000000000007E-2</v>
          </cell>
        </row>
        <row r="1256">
          <cell r="C1256" t="str">
            <v>BS2</v>
          </cell>
          <cell r="D1256" t="str">
            <v>Q</v>
          </cell>
          <cell r="E1256" t="str">
            <v>E29</v>
          </cell>
          <cell r="F1256">
            <v>7.0000000000000007E-2</v>
          </cell>
        </row>
        <row r="1257">
          <cell r="C1257" t="str">
            <v>BS2</v>
          </cell>
          <cell r="D1257" t="str">
            <v>Q</v>
          </cell>
          <cell r="E1257" t="str">
            <v>E49</v>
          </cell>
          <cell r="F1257">
            <v>1.34</v>
          </cell>
        </row>
        <row r="1258">
          <cell r="C1258" t="str">
            <v>BS2</v>
          </cell>
          <cell r="D1258" t="str">
            <v>Q</v>
          </cell>
          <cell r="E1258" t="str">
            <v>E33</v>
          </cell>
          <cell r="F1258">
            <v>0.5</v>
          </cell>
        </row>
        <row r="1260">
          <cell r="C1260" t="str">
            <v>BS3.1</v>
          </cell>
          <cell r="D1260" t="str">
            <v>G1</v>
          </cell>
          <cell r="E1260" t="str">
            <v>E20</v>
          </cell>
          <cell r="F1260">
            <v>0.4</v>
          </cell>
        </row>
        <row r="1261">
          <cell r="C1261" t="str">
            <v>BS3.1</v>
          </cell>
          <cell r="D1261" t="str">
            <v>G1</v>
          </cell>
          <cell r="E1261" t="str">
            <v>E20</v>
          </cell>
          <cell r="F1261">
            <v>0.4</v>
          </cell>
        </row>
        <row r="1262">
          <cell r="C1262" t="str">
            <v>BS3.1</v>
          </cell>
          <cell r="D1262" t="str">
            <v>G1</v>
          </cell>
          <cell r="E1262" t="str">
            <v>E18</v>
          </cell>
          <cell r="F1262">
            <v>7.47</v>
          </cell>
        </row>
        <row r="1263">
          <cell r="C1263" t="str">
            <v>BS3.1</v>
          </cell>
          <cell r="D1263" t="str">
            <v>G1</v>
          </cell>
          <cell r="E1263" t="str">
            <v>E35</v>
          </cell>
          <cell r="F1263">
            <v>7.47</v>
          </cell>
        </row>
        <row r="1264">
          <cell r="C1264" t="str">
            <v>BS3.1</v>
          </cell>
          <cell r="D1264" t="str">
            <v>G1</v>
          </cell>
          <cell r="E1264" t="str">
            <v>E29</v>
          </cell>
          <cell r="F1264">
            <v>0.32</v>
          </cell>
        </row>
        <row r="1265">
          <cell r="C1265" t="str">
            <v>BS3.1</v>
          </cell>
          <cell r="D1265" t="str">
            <v>G1</v>
          </cell>
          <cell r="E1265" t="str">
            <v>E46</v>
          </cell>
          <cell r="F1265">
            <v>7.47</v>
          </cell>
        </row>
        <row r="1266">
          <cell r="C1266" t="str">
            <v>BS3.1</v>
          </cell>
          <cell r="D1266" t="str">
            <v>G1</v>
          </cell>
          <cell r="E1266" t="str">
            <v>E44</v>
          </cell>
          <cell r="F1266">
            <v>7.47</v>
          </cell>
        </row>
        <row r="1267">
          <cell r="C1267" t="str">
            <v>BS3.1</v>
          </cell>
          <cell r="D1267" t="str">
            <v>G1</v>
          </cell>
          <cell r="E1267" t="str">
            <v>E34</v>
          </cell>
          <cell r="F1267">
            <v>7.47</v>
          </cell>
        </row>
        <row r="1268">
          <cell r="C1268" t="str">
            <v>BS3.1</v>
          </cell>
          <cell r="D1268" t="str">
            <v>G1</v>
          </cell>
          <cell r="E1268" t="str">
            <v>E20</v>
          </cell>
          <cell r="F1268">
            <v>0.4</v>
          </cell>
        </row>
        <row r="1269">
          <cell r="C1269" t="str">
            <v>BS3.1</v>
          </cell>
          <cell r="D1269" t="str">
            <v>G1</v>
          </cell>
          <cell r="E1269" t="str">
            <v>E20</v>
          </cell>
          <cell r="F1269">
            <v>0.4</v>
          </cell>
        </row>
        <row r="1270">
          <cell r="C1270" t="str">
            <v>BS3.1</v>
          </cell>
          <cell r="D1270" t="str">
            <v>G1</v>
          </cell>
          <cell r="E1270" t="str">
            <v>E18</v>
          </cell>
          <cell r="F1270">
            <v>7.47</v>
          </cell>
        </row>
        <row r="1271">
          <cell r="C1271" t="str">
            <v>BS3.1</v>
          </cell>
          <cell r="D1271" t="str">
            <v>G1</v>
          </cell>
          <cell r="E1271" t="str">
            <v>E35</v>
          </cell>
          <cell r="F1271">
            <v>7.47</v>
          </cell>
        </row>
        <row r="1272">
          <cell r="C1272" t="str">
            <v>BS3.1</v>
          </cell>
          <cell r="D1272" t="str">
            <v>G1</v>
          </cell>
          <cell r="E1272" t="str">
            <v>E29</v>
          </cell>
          <cell r="F1272">
            <v>0.31000000000000005</v>
          </cell>
        </row>
        <row r="1273">
          <cell r="C1273" t="str">
            <v>BS3.1</v>
          </cell>
          <cell r="D1273" t="str">
            <v>G1</v>
          </cell>
          <cell r="E1273" t="str">
            <v>E46</v>
          </cell>
          <cell r="F1273">
            <v>7.47</v>
          </cell>
        </row>
        <row r="1274">
          <cell r="C1274" t="str">
            <v>BS3.1</v>
          </cell>
          <cell r="D1274" t="str">
            <v>G1</v>
          </cell>
          <cell r="E1274" t="str">
            <v>E44</v>
          </cell>
          <cell r="F1274">
            <v>7.47</v>
          </cell>
        </row>
        <row r="1275">
          <cell r="C1275" t="str">
            <v>BS3.1</v>
          </cell>
          <cell r="D1275" t="str">
            <v>G1</v>
          </cell>
          <cell r="E1275" t="str">
            <v>E34</v>
          </cell>
          <cell r="F1275">
            <v>7.47</v>
          </cell>
        </row>
        <row r="1276">
          <cell r="C1276" t="str">
            <v>BS3.1</v>
          </cell>
          <cell r="D1276" t="str">
            <v>G1</v>
          </cell>
          <cell r="E1276" t="str">
            <v>E20</v>
          </cell>
          <cell r="F1276">
            <v>0.4</v>
          </cell>
        </row>
        <row r="1277">
          <cell r="C1277" t="str">
            <v>BS3.1</v>
          </cell>
          <cell r="D1277" t="str">
            <v>G1</v>
          </cell>
          <cell r="E1277" t="str">
            <v>E20</v>
          </cell>
          <cell r="F1277">
            <v>0.4</v>
          </cell>
        </row>
        <row r="1278">
          <cell r="C1278" t="str">
            <v>BS3.1</v>
          </cell>
          <cell r="D1278" t="str">
            <v>G1</v>
          </cell>
          <cell r="E1278" t="str">
            <v>E18</v>
          </cell>
          <cell r="F1278">
            <v>7.47</v>
          </cell>
        </row>
        <row r="1279">
          <cell r="C1279" t="str">
            <v>BS3.1</v>
          </cell>
          <cell r="D1279" t="str">
            <v>G1</v>
          </cell>
          <cell r="E1279" t="str">
            <v>E35</v>
          </cell>
          <cell r="F1279">
            <v>7.47</v>
          </cell>
        </row>
        <row r="1280">
          <cell r="C1280" t="str">
            <v>BS3.1</v>
          </cell>
          <cell r="D1280" t="str">
            <v>G1</v>
          </cell>
          <cell r="E1280" t="str">
            <v>E29</v>
          </cell>
          <cell r="F1280">
            <v>0.32</v>
          </cell>
        </row>
        <row r="1281">
          <cell r="C1281" t="str">
            <v>BS3.1</v>
          </cell>
          <cell r="D1281" t="str">
            <v>G1</v>
          </cell>
          <cell r="E1281" t="str">
            <v>E46</v>
          </cell>
          <cell r="F1281">
            <v>7.47</v>
          </cell>
        </row>
        <row r="1282">
          <cell r="C1282" t="str">
            <v>BS3.1</v>
          </cell>
          <cell r="D1282" t="str">
            <v>G1</v>
          </cell>
          <cell r="E1282" t="str">
            <v>E44</v>
          </cell>
          <cell r="F1282">
            <v>7.47</v>
          </cell>
        </row>
        <row r="1283">
          <cell r="C1283" t="str">
            <v>BS3.1</v>
          </cell>
          <cell r="D1283" t="str">
            <v>G1</v>
          </cell>
          <cell r="E1283" t="str">
            <v>E34</v>
          </cell>
          <cell r="F1283">
            <v>7.47</v>
          </cell>
        </row>
        <row r="1284">
          <cell r="C1284" t="str">
            <v>BS3.1</v>
          </cell>
          <cell r="D1284" t="str">
            <v>G1</v>
          </cell>
          <cell r="E1284" t="str">
            <v>E20</v>
          </cell>
          <cell r="F1284">
            <v>0.40000000000000008</v>
          </cell>
        </row>
        <row r="1285">
          <cell r="C1285" t="str">
            <v>BS3.1</v>
          </cell>
          <cell r="D1285" t="str">
            <v>G1</v>
          </cell>
          <cell r="E1285" t="str">
            <v>E20</v>
          </cell>
          <cell r="F1285">
            <v>0.40000000000000008</v>
          </cell>
        </row>
        <row r="1286">
          <cell r="C1286" t="str">
            <v>BS3.1</v>
          </cell>
          <cell r="D1286" t="str">
            <v>G1</v>
          </cell>
          <cell r="E1286" t="str">
            <v>E18</v>
          </cell>
          <cell r="F1286">
            <v>7.4700000000000006</v>
          </cell>
        </row>
        <row r="1287">
          <cell r="C1287" t="str">
            <v>BS3.1</v>
          </cell>
          <cell r="D1287" t="str">
            <v>G1</v>
          </cell>
          <cell r="E1287" t="str">
            <v>E35</v>
          </cell>
          <cell r="F1287">
            <v>7.4700000000000006</v>
          </cell>
        </row>
        <row r="1288">
          <cell r="C1288" t="str">
            <v>BS3.1</v>
          </cell>
          <cell r="D1288" t="str">
            <v>G1</v>
          </cell>
          <cell r="E1288" t="str">
            <v>E29</v>
          </cell>
          <cell r="F1288">
            <v>0.32000000000000006</v>
          </cell>
        </row>
        <row r="1289">
          <cell r="C1289" t="str">
            <v>BS3.1</v>
          </cell>
          <cell r="D1289" t="str">
            <v>G1</v>
          </cell>
          <cell r="E1289" t="str">
            <v>E46</v>
          </cell>
          <cell r="F1289">
            <v>7.4700000000000006</v>
          </cell>
        </row>
        <row r="1290">
          <cell r="C1290" t="str">
            <v>BS3.1</v>
          </cell>
          <cell r="D1290" t="str">
            <v>G1</v>
          </cell>
          <cell r="E1290" t="str">
            <v>E44</v>
          </cell>
          <cell r="F1290">
            <v>7.4700000000000006</v>
          </cell>
        </row>
        <row r="1291">
          <cell r="C1291" t="str">
            <v>BS3.1</v>
          </cell>
          <cell r="D1291" t="str">
            <v>G1</v>
          </cell>
          <cell r="E1291" t="str">
            <v>E34</v>
          </cell>
          <cell r="F1291">
            <v>7.4700000000000006</v>
          </cell>
        </row>
        <row r="1292">
          <cell r="C1292" t="str">
            <v>BS3.1</v>
          </cell>
          <cell r="D1292" t="str">
            <v>G1</v>
          </cell>
          <cell r="E1292" t="str">
            <v>E20</v>
          </cell>
          <cell r="F1292">
            <v>0.4</v>
          </cell>
        </row>
        <row r="1293">
          <cell r="C1293" t="str">
            <v>BS3.1</v>
          </cell>
          <cell r="D1293" t="str">
            <v>G1</v>
          </cell>
          <cell r="E1293" t="str">
            <v>E20</v>
          </cell>
          <cell r="F1293">
            <v>0.4</v>
          </cell>
        </row>
        <row r="1294">
          <cell r="C1294" t="str">
            <v>BS3.1</v>
          </cell>
          <cell r="D1294" t="str">
            <v>G1</v>
          </cell>
          <cell r="E1294" t="str">
            <v>E18</v>
          </cell>
          <cell r="F1294">
            <v>7.47</v>
          </cell>
        </row>
        <row r="1295">
          <cell r="C1295" t="str">
            <v>BS3.1</v>
          </cell>
          <cell r="D1295" t="str">
            <v>G1</v>
          </cell>
          <cell r="E1295" t="str">
            <v>E35</v>
          </cell>
          <cell r="F1295">
            <v>7.47</v>
          </cell>
        </row>
        <row r="1296">
          <cell r="C1296" t="str">
            <v>BS3.1</v>
          </cell>
          <cell r="D1296" t="str">
            <v>G1</v>
          </cell>
          <cell r="E1296" t="str">
            <v>E29</v>
          </cell>
          <cell r="F1296">
            <v>0.31000000000000005</v>
          </cell>
        </row>
        <row r="1297">
          <cell r="C1297" t="str">
            <v>BS3.1</v>
          </cell>
          <cell r="D1297" t="str">
            <v>G1</v>
          </cell>
          <cell r="E1297" t="str">
            <v>E46</v>
          </cell>
          <cell r="F1297">
            <v>7.47</v>
          </cell>
        </row>
        <row r="1298">
          <cell r="C1298" t="str">
            <v>BS3.1</v>
          </cell>
          <cell r="D1298" t="str">
            <v>G1</v>
          </cell>
          <cell r="E1298" t="str">
            <v>E44</v>
          </cell>
          <cell r="F1298">
            <v>7.47</v>
          </cell>
        </row>
        <row r="1299">
          <cell r="C1299" t="str">
            <v>BS3.1</v>
          </cell>
          <cell r="D1299" t="str">
            <v>G1</v>
          </cell>
          <cell r="E1299" t="str">
            <v>E34</v>
          </cell>
          <cell r="F1299">
            <v>7.47</v>
          </cell>
        </row>
        <row r="1300">
          <cell r="C1300" t="str">
            <v>BS3.1</v>
          </cell>
          <cell r="D1300" t="str">
            <v>G1</v>
          </cell>
          <cell r="E1300" t="str">
            <v>E20</v>
          </cell>
          <cell r="F1300">
            <v>0.4</v>
          </cell>
        </row>
        <row r="1301">
          <cell r="C1301" t="str">
            <v>BS3.1</v>
          </cell>
          <cell r="D1301" t="str">
            <v>G1</v>
          </cell>
          <cell r="E1301" t="str">
            <v>E20</v>
          </cell>
          <cell r="F1301">
            <v>0.4</v>
          </cell>
        </row>
        <row r="1302">
          <cell r="C1302" t="str">
            <v>BS3.1</v>
          </cell>
          <cell r="D1302" t="str">
            <v>G1</v>
          </cell>
          <cell r="E1302" t="str">
            <v>E18</v>
          </cell>
          <cell r="F1302">
            <v>7.47</v>
          </cell>
        </row>
        <row r="1303">
          <cell r="C1303" t="str">
            <v>BS3.1</v>
          </cell>
          <cell r="D1303" t="str">
            <v>G1</v>
          </cell>
          <cell r="E1303" t="str">
            <v>E35</v>
          </cell>
          <cell r="F1303">
            <v>7.47</v>
          </cell>
        </row>
        <row r="1304">
          <cell r="C1304" t="str">
            <v>BS3.1</v>
          </cell>
          <cell r="D1304" t="str">
            <v>G1</v>
          </cell>
          <cell r="E1304" t="str">
            <v>E29</v>
          </cell>
          <cell r="F1304">
            <v>0.31000000000000005</v>
          </cell>
        </row>
        <row r="1305">
          <cell r="C1305" t="str">
            <v>BS3.1</v>
          </cell>
          <cell r="D1305" t="str">
            <v>G1</v>
          </cell>
          <cell r="E1305" t="str">
            <v>E46</v>
          </cell>
          <cell r="F1305">
            <v>7.47</v>
          </cell>
        </row>
        <row r="1306">
          <cell r="C1306" t="str">
            <v>BS3.1</v>
          </cell>
          <cell r="D1306" t="str">
            <v>G1</v>
          </cell>
          <cell r="E1306" t="str">
            <v>E44</v>
          </cell>
          <cell r="F1306">
            <v>7.47</v>
          </cell>
        </row>
        <row r="1307">
          <cell r="C1307" t="str">
            <v>BS3.1</v>
          </cell>
          <cell r="D1307" t="str">
            <v>G1</v>
          </cell>
          <cell r="E1307" t="str">
            <v>E34</v>
          </cell>
          <cell r="F1307">
            <v>7.47</v>
          </cell>
        </row>
        <row r="1308">
          <cell r="C1308" t="str">
            <v>BS3.2</v>
          </cell>
          <cell r="D1308" t="str">
            <v>G2</v>
          </cell>
          <cell r="E1308" t="str">
            <v>E20</v>
          </cell>
          <cell r="F1308">
            <v>0.4</v>
          </cell>
        </row>
        <row r="1309">
          <cell r="C1309" t="str">
            <v>BS3.2</v>
          </cell>
          <cell r="D1309" t="str">
            <v>G2</v>
          </cell>
          <cell r="E1309" t="str">
            <v>E20</v>
          </cell>
          <cell r="F1309">
            <v>0.4</v>
          </cell>
        </row>
        <row r="1310">
          <cell r="C1310" t="str">
            <v>BS3.2</v>
          </cell>
          <cell r="D1310" t="str">
            <v>G2</v>
          </cell>
          <cell r="E1310" t="str">
            <v>E18</v>
          </cell>
          <cell r="F1310">
            <v>7.9300000000000006</v>
          </cell>
        </row>
        <row r="1311">
          <cell r="C1311" t="str">
            <v>BS3.2</v>
          </cell>
          <cell r="D1311" t="str">
            <v>G2</v>
          </cell>
          <cell r="E1311" t="str">
            <v>E35</v>
          </cell>
          <cell r="F1311">
            <v>7.9300000000000006</v>
          </cell>
        </row>
        <row r="1312">
          <cell r="C1312" t="str">
            <v>BS3.2</v>
          </cell>
          <cell r="D1312" t="str">
            <v>G2</v>
          </cell>
          <cell r="E1312" t="str">
            <v>E29</v>
          </cell>
          <cell r="F1312">
            <v>0.33</v>
          </cell>
        </row>
        <row r="1313">
          <cell r="C1313" t="str">
            <v>BS3.2</v>
          </cell>
          <cell r="D1313" t="str">
            <v>G2</v>
          </cell>
          <cell r="E1313" t="str">
            <v>E46</v>
          </cell>
          <cell r="F1313">
            <v>7.9300000000000006</v>
          </cell>
        </row>
        <row r="1314">
          <cell r="C1314" t="str">
            <v>BS3.2</v>
          </cell>
          <cell r="D1314" t="str">
            <v>G2</v>
          </cell>
          <cell r="E1314" t="str">
            <v>E44</v>
          </cell>
          <cell r="F1314">
            <v>7.9300000000000006</v>
          </cell>
        </row>
        <row r="1315">
          <cell r="C1315" t="str">
            <v>BS3.2</v>
          </cell>
          <cell r="D1315" t="str">
            <v>G2</v>
          </cell>
          <cell r="E1315" t="str">
            <v>E34</v>
          </cell>
          <cell r="F1315">
            <v>7.9300000000000006</v>
          </cell>
        </row>
        <row r="1316">
          <cell r="C1316" t="str">
            <v>BS3.2</v>
          </cell>
          <cell r="D1316" t="str">
            <v>G2</v>
          </cell>
          <cell r="E1316" t="str">
            <v>E20</v>
          </cell>
          <cell r="F1316">
            <v>0.4</v>
          </cell>
        </row>
        <row r="1317">
          <cell r="C1317" t="str">
            <v>BS3.2</v>
          </cell>
          <cell r="D1317" t="str">
            <v>G2</v>
          </cell>
          <cell r="E1317" t="str">
            <v>E20</v>
          </cell>
          <cell r="F1317">
            <v>0.4</v>
          </cell>
        </row>
        <row r="1318">
          <cell r="C1318" t="str">
            <v>BS3.2</v>
          </cell>
          <cell r="D1318" t="str">
            <v>G2</v>
          </cell>
          <cell r="E1318" t="str">
            <v>E18</v>
          </cell>
          <cell r="F1318">
            <v>7.93</v>
          </cell>
        </row>
        <row r="1319">
          <cell r="C1319" t="str">
            <v>BS3.2</v>
          </cell>
          <cell r="D1319" t="str">
            <v>G2</v>
          </cell>
          <cell r="E1319" t="str">
            <v>E35</v>
          </cell>
          <cell r="F1319">
            <v>7.93</v>
          </cell>
        </row>
        <row r="1320">
          <cell r="C1320" t="str">
            <v>BS3.2</v>
          </cell>
          <cell r="D1320" t="str">
            <v>G2</v>
          </cell>
          <cell r="E1320" t="str">
            <v>E29</v>
          </cell>
          <cell r="F1320">
            <v>0.31</v>
          </cell>
        </row>
        <row r="1321">
          <cell r="C1321" t="str">
            <v>BS3.2</v>
          </cell>
          <cell r="D1321" t="str">
            <v>G2</v>
          </cell>
          <cell r="E1321" t="str">
            <v>E46</v>
          </cell>
          <cell r="F1321">
            <v>7.93</v>
          </cell>
        </row>
        <row r="1322">
          <cell r="C1322" t="str">
            <v>BS3.2</v>
          </cell>
          <cell r="D1322" t="str">
            <v>G2</v>
          </cell>
          <cell r="E1322" t="str">
            <v>E44</v>
          </cell>
          <cell r="F1322">
            <v>7.93</v>
          </cell>
        </row>
        <row r="1323">
          <cell r="C1323" t="str">
            <v>BS3.2</v>
          </cell>
          <cell r="D1323" t="str">
            <v>G2</v>
          </cell>
          <cell r="E1323" t="str">
            <v>E34</v>
          </cell>
          <cell r="F1323">
            <v>7.93</v>
          </cell>
        </row>
        <row r="1324">
          <cell r="C1324" t="str">
            <v>BS3.2</v>
          </cell>
          <cell r="D1324" t="str">
            <v>G2</v>
          </cell>
          <cell r="E1324" t="str">
            <v>E20</v>
          </cell>
          <cell r="F1324">
            <v>0.4</v>
          </cell>
        </row>
        <row r="1325">
          <cell r="C1325" t="str">
            <v>BS3.2</v>
          </cell>
          <cell r="D1325" t="str">
            <v>G2</v>
          </cell>
          <cell r="E1325" t="str">
            <v>E20</v>
          </cell>
          <cell r="F1325">
            <v>0.4</v>
          </cell>
        </row>
        <row r="1326">
          <cell r="C1326" t="str">
            <v>BS3.2</v>
          </cell>
          <cell r="D1326" t="str">
            <v>G2</v>
          </cell>
          <cell r="E1326" t="str">
            <v>E18</v>
          </cell>
          <cell r="F1326">
            <v>7.93</v>
          </cell>
        </row>
        <row r="1327">
          <cell r="C1327" t="str">
            <v>BS3.2</v>
          </cell>
          <cell r="D1327" t="str">
            <v>G2</v>
          </cell>
          <cell r="E1327" t="str">
            <v>E35</v>
          </cell>
          <cell r="F1327">
            <v>7.93</v>
          </cell>
        </row>
        <row r="1328">
          <cell r="C1328" t="str">
            <v>BS3.2</v>
          </cell>
          <cell r="D1328" t="str">
            <v>G2</v>
          </cell>
          <cell r="E1328" t="str">
            <v>E29</v>
          </cell>
          <cell r="F1328">
            <v>0.31</v>
          </cell>
        </row>
        <row r="1329">
          <cell r="C1329" t="str">
            <v>BS3.2</v>
          </cell>
          <cell r="D1329" t="str">
            <v>G2</v>
          </cell>
          <cell r="E1329" t="str">
            <v>E46</v>
          </cell>
          <cell r="F1329">
            <v>7.93</v>
          </cell>
        </row>
        <row r="1330">
          <cell r="C1330" t="str">
            <v>BS3.2</v>
          </cell>
          <cell r="D1330" t="str">
            <v>G2</v>
          </cell>
          <cell r="E1330" t="str">
            <v>E44</v>
          </cell>
          <cell r="F1330">
            <v>7.93</v>
          </cell>
        </row>
        <row r="1331">
          <cell r="C1331" t="str">
            <v>BS3.2</v>
          </cell>
          <cell r="D1331" t="str">
            <v>G2</v>
          </cell>
          <cell r="E1331" t="str">
            <v>E34</v>
          </cell>
          <cell r="F1331">
            <v>7.93</v>
          </cell>
        </row>
        <row r="1332">
          <cell r="C1332" t="str">
            <v>BS3.2</v>
          </cell>
          <cell r="D1332" t="str">
            <v>G2</v>
          </cell>
          <cell r="E1332" t="str">
            <v>E20</v>
          </cell>
          <cell r="F1332">
            <v>0.4</v>
          </cell>
        </row>
        <row r="1333">
          <cell r="C1333" t="str">
            <v>BS3.2</v>
          </cell>
          <cell r="D1333" t="str">
            <v>G2</v>
          </cell>
          <cell r="E1333" t="str">
            <v>E20</v>
          </cell>
          <cell r="F1333">
            <v>0.4</v>
          </cell>
        </row>
        <row r="1334">
          <cell r="C1334" t="str">
            <v>BS3.2</v>
          </cell>
          <cell r="D1334" t="str">
            <v>G2</v>
          </cell>
          <cell r="E1334" t="str">
            <v>E18</v>
          </cell>
          <cell r="F1334">
            <v>7.9300000000000006</v>
          </cell>
        </row>
        <row r="1335">
          <cell r="C1335" t="str">
            <v>BS3.2</v>
          </cell>
          <cell r="D1335" t="str">
            <v>G2</v>
          </cell>
          <cell r="E1335" t="str">
            <v>E35</v>
          </cell>
          <cell r="F1335">
            <v>7.9300000000000006</v>
          </cell>
        </row>
        <row r="1336">
          <cell r="C1336" t="str">
            <v>BS3.2</v>
          </cell>
          <cell r="D1336" t="str">
            <v>G2</v>
          </cell>
          <cell r="E1336" t="str">
            <v>E29</v>
          </cell>
          <cell r="F1336">
            <v>0.33</v>
          </cell>
        </row>
        <row r="1337">
          <cell r="C1337" t="str">
            <v>BS3.2</v>
          </cell>
          <cell r="D1337" t="str">
            <v>G2</v>
          </cell>
          <cell r="E1337" t="str">
            <v>E46</v>
          </cell>
          <cell r="F1337">
            <v>7.9300000000000006</v>
          </cell>
        </row>
        <row r="1338">
          <cell r="C1338" t="str">
            <v>BS3.2</v>
          </cell>
          <cell r="D1338" t="str">
            <v>G2</v>
          </cell>
          <cell r="E1338" t="str">
            <v>E44</v>
          </cell>
          <cell r="F1338">
            <v>7.9300000000000006</v>
          </cell>
        </row>
        <row r="1339">
          <cell r="C1339" t="str">
            <v>BS3.2</v>
          </cell>
          <cell r="D1339" t="str">
            <v>G2</v>
          </cell>
          <cell r="E1339" t="str">
            <v>E34</v>
          </cell>
          <cell r="F1339">
            <v>7.9300000000000006</v>
          </cell>
        </row>
        <row r="1340">
          <cell r="C1340" t="str">
            <v>BS3.3</v>
          </cell>
          <cell r="D1340" t="str">
            <v>G3</v>
          </cell>
          <cell r="E1340" t="str">
            <v>E20</v>
          </cell>
          <cell r="F1340">
            <v>0.4</v>
          </cell>
        </row>
        <row r="1341">
          <cell r="C1341" t="str">
            <v>BS3.3</v>
          </cell>
          <cell r="D1341" t="str">
            <v>G3</v>
          </cell>
          <cell r="E1341" t="str">
            <v>E20</v>
          </cell>
          <cell r="F1341">
            <v>0.4</v>
          </cell>
        </row>
        <row r="1342">
          <cell r="C1342" t="str">
            <v>BS3.3</v>
          </cell>
          <cell r="D1342" t="str">
            <v>G3</v>
          </cell>
          <cell r="E1342" t="str">
            <v>E18</v>
          </cell>
          <cell r="F1342">
            <v>7.9300000000000006</v>
          </cell>
        </row>
        <row r="1343">
          <cell r="C1343" t="str">
            <v>BS3.3</v>
          </cell>
          <cell r="D1343" t="str">
            <v>G3</v>
          </cell>
          <cell r="E1343" t="str">
            <v>E35</v>
          </cell>
          <cell r="F1343">
            <v>7.9300000000000006</v>
          </cell>
        </row>
        <row r="1344">
          <cell r="C1344" t="str">
            <v>BS3.3</v>
          </cell>
          <cell r="D1344" t="str">
            <v>G3</v>
          </cell>
          <cell r="E1344" t="str">
            <v>E29</v>
          </cell>
          <cell r="F1344">
            <v>0.33</v>
          </cell>
        </row>
        <row r="1345">
          <cell r="C1345" t="str">
            <v>BS3.3</v>
          </cell>
          <cell r="D1345" t="str">
            <v>G3</v>
          </cell>
          <cell r="E1345" t="str">
            <v>E46</v>
          </cell>
          <cell r="F1345">
            <v>7.9300000000000006</v>
          </cell>
        </row>
        <row r="1346">
          <cell r="C1346" t="str">
            <v>BS3.3</v>
          </cell>
          <cell r="D1346" t="str">
            <v>G3</v>
          </cell>
          <cell r="E1346" t="str">
            <v>E44</v>
          </cell>
          <cell r="F1346">
            <v>7.9300000000000006</v>
          </cell>
        </row>
        <row r="1347">
          <cell r="C1347" t="str">
            <v>BS3.3</v>
          </cell>
          <cell r="D1347" t="str">
            <v>G3</v>
          </cell>
          <cell r="E1347" t="str">
            <v>E34</v>
          </cell>
          <cell r="F1347">
            <v>7.9300000000000006</v>
          </cell>
        </row>
        <row r="1348">
          <cell r="C1348" t="str">
            <v>BS3.3</v>
          </cell>
          <cell r="D1348" t="str">
            <v>G3</v>
          </cell>
          <cell r="E1348" t="str">
            <v>E20</v>
          </cell>
          <cell r="F1348">
            <v>0.4</v>
          </cell>
        </row>
        <row r="1349">
          <cell r="C1349" t="str">
            <v>BS3.3</v>
          </cell>
          <cell r="D1349" t="str">
            <v>G3</v>
          </cell>
          <cell r="E1349" t="str">
            <v>E20</v>
          </cell>
          <cell r="F1349">
            <v>0.4</v>
          </cell>
        </row>
        <row r="1350">
          <cell r="C1350" t="str">
            <v>BS3.3</v>
          </cell>
          <cell r="D1350" t="str">
            <v>G3</v>
          </cell>
          <cell r="E1350" t="str">
            <v>E18</v>
          </cell>
          <cell r="F1350">
            <v>7.9300000000000006</v>
          </cell>
        </row>
        <row r="1351">
          <cell r="C1351" t="str">
            <v>BS3.3</v>
          </cell>
          <cell r="D1351" t="str">
            <v>G3</v>
          </cell>
          <cell r="E1351" t="str">
            <v>E35</v>
          </cell>
          <cell r="F1351">
            <v>7.9300000000000006</v>
          </cell>
        </row>
        <row r="1352">
          <cell r="C1352" t="str">
            <v>BS3.3</v>
          </cell>
          <cell r="D1352" t="str">
            <v>G3</v>
          </cell>
          <cell r="E1352" t="str">
            <v>E29</v>
          </cell>
          <cell r="F1352">
            <v>0.33</v>
          </cell>
        </row>
        <row r="1353">
          <cell r="C1353" t="str">
            <v>BS3.3</v>
          </cell>
          <cell r="D1353" t="str">
            <v>G3</v>
          </cell>
          <cell r="E1353" t="str">
            <v>E46</v>
          </cell>
          <cell r="F1353">
            <v>7.9300000000000006</v>
          </cell>
        </row>
        <row r="1354">
          <cell r="C1354" t="str">
            <v>BS3.3</v>
          </cell>
          <cell r="D1354" t="str">
            <v>G3</v>
          </cell>
          <cell r="E1354" t="str">
            <v>E44</v>
          </cell>
          <cell r="F1354">
            <v>7.9300000000000006</v>
          </cell>
        </row>
        <row r="1355">
          <cell r="C1355" t="str">
            <v>BS3.3</v>
          </cell>
          <cell r="D1355" t="str">
            <v>G3</v>
          </cell>
          <cell r="E1355" t="str">
            <v>E34</v>
          </cell>
          <cell r="F1355">
            <v>7.9300000000000006</v>
          </cell>
        </row>
        <row r="1356">
          <cell r="C1356" t="str">
            <v>BS3.3</v>
          </cell>
          <cell r="D1356" t="str">
            <v>G3</v>
          </cell>
          <cell r="E1356" t="str">
            <v>E20</v>
          </cell>
          <cell r="F1356">
            <v>0.4</v>
          </cell>
        </row>
        <row r="1357">
          <cell r="C1357" t="str">
            <v>BS3.3</v>
          </cell>
          <cell r="D1357" t="str">
            <v>G3</v>
          </cell>
          <cell r="E1357" t="str">
            <v>E20</v>
          </cell>
          <cell r="F1357">
            <v>0.4</v>
          </cell>
        </row>
        <row r="1358">
          <cell r="C1358" t="str">
            <v>BS3.3</v>
          </cell>
          <cell r="D1358" t="str">
            <v>G3</v>
          </cell>
          <cell r="E1358" t="str">
            <v>E18</v>
          </cell>
          <cell r="F1358">
            <v>7.93</v>
          </cell>
        </row>
        <row r="1359">
          <cell r="C1359" t="str">
            <v>BS3.3</v>
          </cell>
          <cell r="D1359" t="str">
            <v>G3</v>
          </cell>
          <cell r="E1359" t="str">
            <v>E35</v>
          </cell>
          <cell r="F1359">
            <v>7.93</v>
          </cell>
        </row>
        <row r="1360">
          <cell r="C1360" t="str">
            <v>BS3.3</v>
          </cell>
          <cell r="D1360" t="str">
            <v>G3</v>
          </cell>
          <cell r="E1360" t="str">
            <v>E29</v>
          </cell>
          <cell r="F1360">
            <v>0.37</v>
          </cell>
        </row>
        <row r="1361">
          <cell r="C1361" t="str">
            <v>BS3.3</v>
          </cell>
          <cell r="D1361" t="str">
            <v>G3</v>
          </cell>
          <cell r="E1361" t="str">
            <v>E46</v>
          </cell>
          <cell r="F1361">
            <v>7.93</v>
          </cell>
        </row>
        <row r="1362">
          <cell r="C1362" t="str">
            <v>BS3.3</v>
          </cell>
          <cell r="D1362" t="str">
            <v>G3</v>
          </cell>
          <cell r="E1362" t="str">
            <v>E44</v>
          </cell>
          <cell r="F1362">
            <v>7.93</v>
          </cell>
        </row>
        <row r="1363">
          <cell r="C1363" t="str">
            <v>BS3.3</v>
          </cell>
          <cell r="D1363" t="str">
            <v>G3</v>
          </cell>
          <cell r="E1363" t="str">
            <v>E34</v>
          </cell>
          <cell r="F1363">
            <v>7.93</v>
          </cell>
        </row>
        <row r="1364">
          <cell r="C1364" t="str">
            <v>BS3.3</v>
          </cell>
          <cell r="D1364" t="str">
            <v>G3</v>
          </cell>
          <cell r="E1364" t="str">
            <v>E20</v>
          </cell>
          <cell r="F1364">
            <v>0.39999999999999997</v>
          </cell>
        </row>
        <row r="1365">
          <cell r="C1365" t="str">
            <v>BS3.3</v>
          </cell>
          <cell r="D1365" t="str">
            <v>G3</v>
          </cell>
          <cell r="E1365" t="str">
            <v>E20</v>
          </cell>
          <cell r="F1365">
            <v>0.39999999999999997</v>
          </cell>
        </row>
        <row r="1366">
          <cell r="C1366" t="str">
            <v>BS3.3</v>
          </cell>
          <cell r="D1366" t="str">
            <v>G3</v>
          </cell>
          <cell r="E1366" t="str">
            <v>E18</v>
          </cell>
          <cell r="F1366">
            <v>7.93</v>
          </cell>
        </row>
        <row r="1367">
          <cell r="C1367" t="str">
            <v>BS3.3</v>
          </cell>
          <cell r="D1367" t="str">
            <v>G3</v>
          </cell>
          <cell r="E1367" t="str">
            <v>E35</v>
          </cell>
          <cell r="F1367">
            <v>7.93</v>
          </cell>
        </row>
        <row r="1368">
          <cell r="C1368" t="str">
            <v>BS3.3</v>
          </cell>
          <cell r="D1368" t="str">
            <v>G3</v>
          </cell>
          <cell r="E1368" t="str">
            <v>E29</v>
          </cell>
          <cell r="F1368">
            <v>0.37</v>
          </cell>
        </row>
        <row r="1369">
          <cell r="C1369" t="str">
            <v>BS3.3</v>
          </cell>
          <cell r="D1369" t="str">
            <v>G3</v>
          </cell>
          <cell r="E1369" t="str">
            <v>E46</v>
          </cell>
          <cell r="F1369">
            <v>7.93</v>
          </cell>
        </row>
        <row r="1370">
          <cell r="C1370" t="str">
            <v>BS3.3</v>
          </cell>
          <cell r="D1370" t="str">
            <v>G3</v>
          </cell>
          <cell r="E1370" t="str">
            <v>E44</v>
          </cell>
          <cell r="F1370">
            <v>7.93</v>
          </cell>
        </row>
        <row r="1371">
          <cell r="C1371" t="str">
            <v>BS3.3</v>
          </cell>
          <cell r="D1371" t="str">
            <v>G3</v>
          </cell>
          <cell r="E1371" t="str">
            <v>E34</v>
          </cell>
          <cell r="F1371">
            <v>7.93</v>
          </cell>
        </row>
        <row r="1372">
          <cell r="C1372" t="str">
            <v>BS3.4</v>
          </cell>
          <cell r="D1372" t="str">
            <v>G4</v>
          </cell>
          <cell r="E1372" t="str">
            <v>E20</v>
          </cell>
          <cell r="F1372">
            <v>0.4</v>
          </cell>
        </row>
        <row r="1373">
          <cell r="C1373" t="str">
            <v>BS3.4</v>
          </cell>
          <cell r="D1373" t="str">
            <v>G4</v>
          </cell>
          <cell r="E1373" t="str">
            <v>E20</v>
          </cell>
          <cell r="F1373">
            <v>0.4</v>
          </cell>
        </row>
        <row r="1374">
          <cell r="C1374" t="str">
            <v>BS3.4</v>
          </cell>
          <cell r="D1374" t="str">
            <v>G4</v>
          </cell>
          <cell r="E1374" t="str">
            <v>E18</v>
          </cell>
          <cell r="F1374">
            <v>7.47</v>
          </cell>
        </row>
        <row r="1375">
          <cell r="C1375" t="str">
            <v>BS3.4</v>
          </cell>
          <cell r="D1375" t="str">
            <v>G4</v>
          </cell>
          <cell r="E1375" t="str">
            <v>E35</v>
          </cell>
          <cell r="F1375">
            <v>7.47</v>
          </cell>
        </row>
        <row r="1376">
          <cell r="C1376" t="str">
            <v>BS3.4</v>
          </cell>
          <cell r="D1376" t="str">
            <v>G4</v>
          </cell>
          <cell r="E1376" t="str">
            <v>E29</v>
          </cell>
          <cell r="F1376">
            <v>0.31000000000000005</v>
          </cell>
        </row>
        <row r="1377">
          <cell r="C1377" t="str">
            <v>BS3.4</v>
          </cell>
          <cell r="D1377" t="str">
            <v>G4</v>
          </cell>
          <cell r="E1377" t="str">
            <v>E46</v>
          </cell>
          <cell r="F1377">
            <v>7.47</v>
          </cell>
        </row>
        <row r="1378">
          <cell r="C1378" t="str">
            <v>BS3.4</v>
          </cell>
          <cell r="D1378" t="str">
            <v>G4</v>
          </cell>
          <cell r="E1378" t="str">
            <v>E44</v>
          </cell>
          <cell r="F1378">
            <v>7.47</v>
          </cell>
        </row>
        <row r="1379">
          <cell r="C1379" t="str">
            <v>BS3.4</v>
          </cell>
          <cell r="D1379" t="str">
            <v>G4</v>
          </cell>
          <cell r="E1379" t="str">
            <v>E34</v>
          </cell>
          <cell r="F1379">
            <v>7.47</v>
          </cell>
        </row>
        <row r="1380">
          <cell r="C1380" t="str">
            <v>BS3.4</v>
          </cell>
          <cell r="D1380" t="str">
            <v>G4</v>
          </cell>
          <cell r="E1380" t="str">
            <v>E20</v>
          </cell>
          <cell r="F1380">
            <v>0.4</v>
          </cell>
        </row>
        <row r="1381">
          <cell r="C1381" t="str">
            <v>BS3.4</v>
          </cell>
          <cell r="D1381" t="str">
            <v>G4</v>
          </cell>
          <cell r="E1381" t="str">
            <v>E20</v>
          </cell>
          <cell r="F1381">
            <v>0.4</v>
          </cell>
        </row>
        <row r="1382">
          <cell r="C1382" t="str">
            <v>BS3.4</v>
          </cell>
          <cell r="D1382" t="str">
            <v>G4</v>
          </cell>
          <cell r="E1382" t="str">
            <v>E18</v>
          </cell>
          <cell r="F1382">
            <v>7.47</v>
          </cell>
        </row>
        <row r="1383">
          <cell r="C1383" t="str">
            <v>BS3.4</v>
          </cell>
          <cell r="D1383" t="str">
            <v>G4</v>
          </cell>
          <cell r="E1383" t="str">
            <v>E35</v>
          </cell>
          <cell r="F1383">
            <v>7.47</v>
          </cell>
        </row>
        <row r="1384">
          <cell r="C1384" t="str">
            <v>BS3.4</v>
          </cell>
          <cell r="D1384" t="str">
            <v>G4</v>
          </cell>
          <cell r="E1384" t="str">
            <v>E29</v>
          </cell>
          <cell r="F1384">
            <v>0.33</v>
          </cell>
        </row>
        <row r="1385">
          <cell r="C1385" t="str">
            <v>BS3.4</v>
          </cell>
          <cell r="D1385" t="str">
            <v>G4</v>
          </cell>
          <cell r="E1385" t="str">
            <v>E46</v>
          </cell>
          <cell r="F1385">
            <v>7.47</v>
          </cell>
        </row>
        <row r="1386">
          <cell r="C1386" t="str">
            <v>BS3.4</v>
          </cell>
          <cell r="D1386" t="str">
            <v>G4</v>
          </cell>
          <cell r="E1386" t="str">
            <v>E44</v>
          </cell>
          <cell r="F1386">
            <v>7.47</v>
          </cell>
        </row>
        <row r="1387">
          <cell r="C1387" t="str">
            <v>BS3.4</v>
          </cell>
          <cell r="D1387" t="str">
            <v>G4</v>
          </cell>
          <cell r="E1387" t="str">
            <v>E34</v>
          </cell>
          <cell r="F1387">
            <v>7.47</v>
          </cell>
        </row>
        <row r="1388">
          <cell r="C1388" t="str">
            <v>BS3.4</v>
          </cell>
          <cell r="D1388" t="str">
            <v>G4</v>
          </cell>
          <cell r="E1388" t="str">
            <v>E20</v>
          </cell>
          <cell r="F1388">
            <v>0.4</v>
          </cell>
        </row>
        <row r="1389">
          <cell r="C1389" t="str">
            <v>BS3.4</v>
          </cell>
          <cell r="D1389" t="str">
            <v>G4</v>
          </cell>
          <cell r="E1389" t="str">
            <v>E20</v>
          </cell>
          <cell r="F1389">
            <v>0.4</v>
          </cell>
        </row>
        <row r="1390">
          <cell r="C1390" t="str">
            <v>BS3.4</v>
          </cell>
          <cell r="D1390" t="str">
            <v>G4</v>
          </cell>
          <cell r="E1390" t="str">
            <v>E18</v>
          </cell>
          <cell r="F1390">
            <v>7.47</v>
          </cell>
        </row>
        <row r="1391">
          <cell r="C1391" t="str">
            <v>BS3.4</v>
          </cell>
          <cell r="D1391" t="str">
            <v>G4</v>
          </cell>
          <cell r="E1391" t="str">
            <v>E35</v>
          </cell>
          <cell r="F1391">
            <v>7.47</v>
          </cell>
        </row>
        <row r="1392">
          <cell r="C1392" t="str">
            <v>BS3.4</v>
          </cell>
          <cell r="D1392" t="str">
            <v>G4</v>
          </cell>
          <cell r="E1392" t="str">
            <v>E29</v>
          </cell>
          <cell r="F1392">
            <v>0.31000000000000005</v>
          </cell>
        </row>
        <row r="1393">
          <cell r="C1393" t="str">
            <v>BS3.4</v>
          </cell>
          <cell r="D1393" t="str">
            <v>G4</v>
          </cell>
          <cell r="E1393" t="str">
            <v>E46</v>
          </cell>
          <cell r="F1393">
            <v>7.47</v>
          </cell>
        </row>
        <row r="1394">
          <cell r="C1394" t="str">
            <v>BS3.4</v>
          </cell>
          <cell r="D1394" t="str">
            <v>G4</v>
          </cell>
          <cell r="E1394" t="str">
            <v>E44</v>
          </cell>
          <cell r="F1394">
            <v>7.47</v>
          </cell>
        </row>
        <row r="1395">
          <cell r="C1395" t="str">
            <v>BS3.4</v>
          </cell>
          <cell r="D1395" t="str">
            <v>G4</v>
          </cell>
          <cell r="E1395" t="str">
            <v>E34</v>
          </cell>
          <cell r="F1395">
            <v>7.47</v>
          </cell>
        </row>
        <row r="1396">
          <cell r="C1396" t="str">
            <v>BS3.4</v>
          </cell>
          <cell r="D1396" t="str">
            <v>G4</v>
          </cell>
          <cell r="E1396" t="str">
            <v>E20</v>
          </cell>
          <cell r="F1396">
            <v>0.39999999999999997</v>
          </cell>
        </row>
        <row r="1397">
          <cell r="C1397" t="str">
            <v>BS3.4</v>
          </cell>
          <cell r="D1397" t="str">
            <v>G4</v>
          </cell>
          <cell r="E1397" t="str">
            <v>E20</v>
          </cell>
          <cell r="F1397">
            <v>0.39999999999999997</v>
          </cell>
        </row>
        <row r="1398">
          <cell r="C1398" t="str">
            <v>BS3.4</v>
          </cell>
          <cell r="D1398" t="str">
            <v>G4</v>
          </cell>
          <cell r="E1398" t="str">
            <v>E18</v>
          </cell>
          <cell r="F1398">
            <v>7.47</v>
          </cell>
        </row>
        <row r="1399">
          <cell r="C1399" t="str">
            <v>BS3.4</v>
          </cell>
          <cell r="D1399" t="str">
            <v>G4</v>
          </cell>
          <cell r="E1399" t="str">
            <v>E35</v>
          </cell>
          <cell r="F1399">
            <v>7.47</v>
          </cell>
        </row>
        <row r="1400">
          <cell r="C1400" t="str">
            <v>BS3.4</v>
          </cell>
          <cell r="D1400" t="str">
            <v>G4</v>
          </cell>
          <cell r="E1400" t="str">
            <v>E29</v>
          </cell>
          <cell r="F1400">
            <v>0.33</v>
          </cell>
        </row>
        <row r="1401">
          <cell r="C1401" t="str">
            <v>BS3.4</v>
          </cell>
          <cell r="D1401" t="str">
            <v>G4</v>
          </cell>
          <cell r="E1401" t="str">
            <v>E46</v>
          </cell>
          <cell r="F1401">
            <v>7.47</v>
          </cell>
        </row>
        <row r="1402">
          <cell r="C1402" t="str">
            <v>BS3.4</v>
          </cell>
          <cell r="D1402" t="str">
            <v>G4</v>
          </cell>
          <cell r="E1402" t="str">
            <v>E44</v>
          </cell>
          <cell r="F1402">
            <v>7.47</v>
          </cell>
        </row>
        <row r="1403">
          <cell r="C1403" t="str">
            <v>BS3.4</v>
          </cell>
          <cell r="D1403" t="str">
            <v>G4</v>
          </cell>
          <cell r="E1403" t="str">
            <v>E34</v>
          </cell>
          <cell r="F1403">
            <v>7.47</v>
          </cell>
        </row>
        <row r="1404">
          <cell r="C1404" t="str">
            <v>BS3.4</v>
          </cell>
          <cell r="D1404" t="str">
            <v>G4</v>
          </cell>
          <cell r="E1404" t="str">
            <v>E20</v>
          </cell>
          <cell r="F1404">
            <v>0.4</v>
          </cell>
        </row>
        <row r="1405">
          <cell r="C1405" t="str">
            <v>BS3.4</v>
          </cell>
          <cell r="D1405" t="str">
            <v>G4</v>
          </cell>
          <cell r="E1405" t="str">
            <v>E20</v>
          </cell>
          <cell r="F1405">
            <v>0.4</v>
          </cell>
        </row>
        <row r="1406">
          <cell r="C1406" t="str">
            <v>BS3.4</v>
          </cell>
          <cell r="D1406" t="str">
            <v>G4</v>
          </cell>
          <cell r="E1406" t="str">
            <v>E18</v>
          </cell>
          <cell r="F1406">
            <v>7.93</v>
          </cell>
        </row>
        <row r="1407">
          <cell r="C1407" t="str">
            <v>BS3.4</v>
          </cell>
          <cell r="D1407" t="str">
            <v>G4</v>
          </cell>
          <cell r="E1407" t="str">
            <v>E35</v>
          </cell>
          <cell r="F1407">
            <v>7.93</v>
          </cell>
        </row>
        <row r="1408">
          <cell r="C1408" t="str">
            <v>BS3.4</v>
          </cell>
          <cell r="D1408" t="str">
            <v>G4</v>
          </cell>
          <cell r="E1408" t="str">
            <v>E29</v>
          </cell>
          <cell r="F1408">
            <v>0.37</v>
          </cell>
        </row>
        <row r="1409">
          <cell r="C1409" t="str">
            <v>BS3.4</v>
          </cell>
          <cell r="D1409" t="str">
            <v>G4</v>
          </cell>
          <cell r="E1409" t="str">
            <v>E46</v>
          </cell>
          <cell r="F1409">
            <v>7.93</v>
          </cell>
        </row>
        <row r="1410">
          <cell r="C1410" t="str">
            <v>BS3.4</v>
          </cell>
          <cell r="D1410" t="str">
            <v>G4</v>
          </cell>
          <cell r="E1410" t="str">
            <v>E44</v>
          </cell>
          <cell r="F1410">
            <v>7.93</v>
          </cell>
        </row>
        <row r="1411">
          <cell r="C1411" t="str">
            <v>BS3.4</v>
          </cell>
          <cell r="D1411" t="str">
            <v>G4</v>
          </cell>
          <cell r="E1411" t="str">
            <v>E34</v>
          </cell>
          <cell r="F1411">
            <v>7.93</v>
          </cell>
        </row>
        <row r="1412">
          <cell r="C1412" t="str">
            <v>BS3.5</v>
          </cell>
          <cell r="D1412" t="str">
            <v>G5</v>
          </cell>
          <cell r="E1412" t="str">
            <v>E20</v>
          </cell>
          <cell r="F1412">
            <v>0.39999999999999997</v>
          </cell>
        </row>
        <row r="1413">
          <cell r="C1413" t="str">
            <v>BS3.5</v>
          </cell>
          <cell r="D1413" t="str">
            <v>G5</v>
          </cell>
          <cell r="E1413" t="str">
            <v>E20</v>
          </cell>
          <cell r="F1413">
            <v>0.39999999999999997</v>
          </cell>
        </row>
        <row r="1414">
          <cell r="C1414" t="str">
            <v>BS3.5</v>
          </cell>
          <cell r="D1414" t="str">
            <v>G5</v>
          </cell>
          <cell r="E1414" t="str">
            <v>E18</v>
          </cell>
          <cell r="F1414">
            <v>7.9300000000000006</v>
          </cell>
        </row>
        <row r="1415">
          <cell r="C1415" t="str">
            <v>BS3.5</v>
          </cell>
          <cell r="D1415" t="str">
            <v>G5</v>
          </cell>
          <cell r="E1415" t="str">
            <v>E35</v>
          </cell>
          <cell r="F1415">
            <v>7.9300000000000006</v>
          </cell>
        </row>
        <row r="1416">
          <cell r="C1416" t="str">
            <v>BS3.5</v>
          </cell>
          <cell r="D1416" t="str">
            <v>G5</v>
          </cell>
          <cell r="E1416" t="str">
            <v>E29</v>
          </cell>
          <cell r="F1416">
            <v>0.37</v>
          </cell>
        </row>
        <row r="1417">
          <cell r="C1417" t="str">
            <v>BS3.5</v>
          </cell>
          <cell r="D1417" t="str">
            <v>G5</v>
          </cell>
          <cell r="E1417" t="str">
            <v>E46</v>
          </cell>
          <cell r="F1417">
            <v>7.9300000000000006</v>
          </cell>
        </row>
        <row r="1418">
          <cell r="C1418" t="str">
            <v>BS3.5</v>
          </cell>
          <cell r="D1418" t="str">
            <v>G5</v>
          </cell>
          <cell r="E1418" t="str">
            <v>E44</v>
          </cell>
          <cell r="F1418">
            <v>7.9300000000000006</v>
          </cell>
        </row>
        <row r="1419">
          <cell r="C1419" t="str">
            <v>BS3.5</v>
          </cell>
          <cell r="D1419" t="str">
            <v>G5</v>
          </cell>
          <cell r="E1419" t="str">
            <v>E34</v>
          </cell>
          <cell r="F1419">
            <v>7.9300000000000006</v>
          </cell>
        </row>
        <row r="1420">
          <cell r="C1420" t="str">
            <v>BS3.5</v>
          </cell>
          <cell r="D1420" t="str">
            <v>G5</v>
          </cell>
          <cell r="E1420" t="str">
            <v>E20</v>
          </cell>
          <cell r="F1420">
            <v>0.39999999999999997</v>
          </cell>
        </row>
        <row r="1421">
          <cell r="C1421" t="str">
            <v>BS3.5</v>
          </cell>
          <cell r="D1421" t="str">
            <v>G5</v>
          </cell>
          <cell r="E1421" t="str">
            <v>E20</v>
          </cell>
          <cell r="F1421">
            <v>0.39999999999999997</v>
          </cell>
        </row>
        <row r="1422">
          <cell r="C1422" t="str">
            <v>BS3.5</v>
          </cell>
          <cell r="D1422" t="str">
            <v>G5</v>
          </cell>
          <cell r="E1422" t="str">
            <v>E18</v>
          </cell>
          <cell r="F1422">
            <v>7.4700000000000006</v>
          </cell>
        </row>
        <row r="1423">
          <cell r="C1423" t="str">
            <v>BS3.5</v>
          </cell>
          <cell r="D1423" t="str">
            <v>G5</v>
          </cell>
          <cell r="E1423" t="str">
            <v>E35</v>
          </cell>
          <cell r="F1423">
            <v>7.4700000000000006</v>
          </cell>
        </row>
        <row r="1424">
          <cell r="C1424" t="str">
            <v>BS3.5</v>
          </cell>
          <cell r="D1424" t="str">
            <v>G5</v>
          </cell>
          <cell r="E1424" t="str">
            <v>E29</v>
          </cell>
          <cell r="F1424">
            <v>0.32999999999999996</v>
          </cell>
        </row>
        <row r="1425">
          <cell r="C1425" t="str">
            <v>BS3.5</v>
          </cell>
          <cell r="D1425" t="str">
            <v>G5</v>
          </cell>
          <cell r="E1425" t="str">
            <v>E46</v>
          </cell>
          <cell r="F1425">
            <v>7.4700000000000006</v>
          </cell>
        </row>
        <row r="1426">
          <cell r="C1426" t="str">
            <v>BS3.5</v>
          </cell>
          <cell r="D1426" t="str">
            <v>G5</v>
          </cell>
          <cell r="E1426" t="str">
            <v>E44</v>
          </cell>
          <cell r="F1426">
            <v>7.4700000000000006</v>
          </cell>
        </row>
        <row r="1427">
          <cell r="C1427" t="str">
            <v>BS3.5</v>
          </cell>
          <cell r="D1427" t="str">
            <v>G5</v>
          </cell>
          <cell r="E1427" t="str">
            <v>E34</v>
          </cell>
          <cell r="F1427">
            <v>7.4700000000000006</v>
          </cell>
        </row>
        <row r="1428">
          <cell r="C1428" t="str">
            <v>BS3.5</v>
          </cell>
          <cell r="D1428" t="str">
            <v>G5</v>
          </cell>
          <cell r="E1428" t="str">
            <v>E20</v>
          </cell>
          <cell r="F1428">
            <v>0.4</v>
          </cell>
        </row>
        <row r="1429">
          <cell r="C1429" t="str">
            <v>BS3.5</v>
          </cell>
          <cell r="D1429" t="str">
            <v>G5</v>
          </cell>
          <cell r="E1429" t="str">
            <v>E20</v>
          </cell>
          <cell r="F1429">
            <v>0.4</v>
          </cell>
        </row>
        <row r="1430">
          <cell r="C1430" t="str">
            <v>BS3.5</v>
          </cell>
          <cell r="D1430" t="str">
            <v>G5</v>
          </cell>
          <cell r="E1430" t="str">
            <v>E18</v>
          </cell>
          <cell r="F1430">
            <v>7.47</v>
          </cell>
        </row>
        <row r="1431">
          <cell r="C1431" t="str">
            <v>BS3.5</v>
          </cell>
          <cell r="D1431" t="str">
            <v>G5</v>
          </cell>
          <cell r="E1431" t="str">
            <v>E35</v>
          </cell>
          <cell r="F1431">
            <v>7.47</v>
          </cell>
        </row>
        <row r="1432">
          <cell r="C1432" t="str">
            <v>BS3.5</v>
          </cell>
          <cell r="D1432" t="str">
            <v>G5</v>
          </cell>
          <cell r="E1432" t="str">
            <v>E29</v>
          </cell>
          <cell r="F1432">
            <v>0.33</v>
          </cell>
        </row>
        <row r="1433">
          <cell r="C1433" t="str">
            <v>BS3.5</v>
          </cell>
          <cell r="D1433" t="str">
            <v>G5</v>
          </cell>
          <cell r="E1433" t="str">
            <v>E46</v>
          </cell>
          <cell r="F1433">
            <v>7.47</v>
          </cell>
        </row>
        <row r="1434">
          <cell r="C1434" t="str">
            <v>BS3.5</v>
          </cell>
          <cell r="D1434" t="str">
            <v>G5</v>
          </cell>
          <cell r="E1434" t="str">
            <v>E44</v>
          </cell>
          <cell r="F1434">
            <v>7.47</v>
          </cell>
        </row>
        <row r="1435">
          <cell r="C1435" t="str">
            <v>BS3.5</v>
          </cell>
          <cell r="D1435" t="str">
            <v>G5</v>
          </cell>
          <cell r="E1435" t="str">
            <v>E34</v>
          </cell>
          <cell r="F1435">
            <v>7.47</v>
          </cell>
        </row>
        <row r="1436">
          <cell r="C1436" t="str">
            <v>BS3.5</v>
          </cell>
          <cell r="D1436" t="str">
            <v>G5</v>
          </cell>
          <cell r="E1436" t="str">
            <v>E20</v>
          </cell>
          <cell r="F1436">
            <v>0.39999999999999997</v>
          </cell>
        </row>
        <row r="1437">
          <cell r="C1437" t="str">
            <v>BS3.5</v>
          </cell>
          <cell r="D1437" t="str">
            <v>G5</v>
          </cell>
          <cell r="E1437" t="str">
            <v>E20</v>
          </cell>
          <cell r="F1437">
            <v>0.39999999999999997</v>
          </cell>
        </row>
        <row r="1438">
          <cell r="C1438" t="str">
            <v>BS3.5</v>
          </cell>
          <cell r="D1438" t="str">
            <v>G5</v>
          </cell>
          <cell r="E1438" t="str">
            <v>E18</v>
          </cell>
          <cell r="F1438">
            <v>6.48</v>
          </cell>
        </row>
        <row r="1439">
          <cell r="C1439" t="str">
            <v>BS3.5</v>
          </cell>
          <cell r="D1439" t="str">
            <v>G5</v>
          </cell>
          <cell r="E1439" t="str">
            <v>E35</v>
          </cell>
          <cell r="F1439">
            <v>6.48</v>
          </cell>
        </row>
        <row r="1440">
          <cell r="C1440" t="str">
            <v>BS3.5</v>
          </cell>
          <cell r="D1440" t="str">
            <v>G5</v>
          </cell>
          <cell r="E1440" t="str">
            <v>E29</v>
          </cell>
          <cell r="F1440">
            <v>0.33</v>
          </cell>
        </row>
        <row r="1441">
          <cell r="C1441" t="str">
            <v>BS3.5</v>
          </cell>
          <cell r="D1441" t="str">
            <v>G5</v>
          </cell>
          <cell r="E1441" t="str">
            <v>E46</v>
          </cell>
          <cell r="F1441">
            <v>6.48</v>
          </cell>
        </row>
        <row r="1442">
          <cell r="C1442" t="str">
            <v>BS3.5</v>
          </cell>
          <cell r="D1442" t="str">
            <v>G5</v>
          </cell>
          <cell r="E1442" t="str">
            <v>E44</v>
          </cell>
          <cell r="F1442">
            <v>6.48</v>
          </cell>
        </row>
        <row r="1443">
          <cell r="C1443" t="str">
            <v>BS3.5</v>
          </cell>
          <cell r="D1443" t="str">
            <v>G5</v>
          </cell>
          <cell r="E1443" t="str">
            <v>E34</v>
          </cell>
          <cell r="F1443">
            <v>6.48</v>
          </cell>
        </row>
        <row r="1454">
          <cell r="C1454" t="str">
            <v>ST1.1.2</v>
          </cell>
          <cell r="D1454" t="str">
            <v>N</v>
          </cell>
          <cell r="E1454" t="str">
            <v>E07</v>
          </cell>
          <cell r="F1454">
            <v>7.08</v>
          </cell>
        </row>
        <row r="1455">
          <cell r="C1455" t="str">
            <v>ST1.1.2</v>
          </cell>
          <cell r="D1455" t="str">
            <v>N</v>
          </cell>
          <cell r="E1455" t="str">
            <v>E16</v>
          </cell>
          <cell r="F1455">
            <v>4.41</v>
          </cell>
        </row>
        <row r="1456">
          <cell r="C1456" t="str">
            <v>ST1.1.2</v>
          </cell>
          <cell r="D1456" t="str">
            <v>N</v>
          </cell>
          <cell r="E1456" t="str">
            <v>E20</v>
          </cell>
          <cell r="F1456">
            <v>8</v>
          </cell>
        </row>
        <row r="1457">
          <cell r="C1457" t="str">
            <v>ST1.1.2</v>
          </cell>
          <cell r="D1457" t="str">
            <v>N</v>
          </cell>
          <cell r="E1457" t="str">
            <v>E19</v>
          </cell>
          <cell r="F1457">
            <v>15.12</v>
          </cell>
        </row>
        <row r="1458">
          <cell r="C1458" t="str">
            <v>ST1.1.2</v>
          </cell>
          <cell r="D1458" t="str">
            <v>N</v>
          </cell>
          <cell r="E1458" t="str">
            <v>E35</v>
          </cell>
          <cell r="F1458">
            <v>10.4</v>
          </cell>
        </row>
        <row r="1459">
          <cell r="C1459" t="str">
            <v>ST1.1.2</v>
          </cell>
          <cell r="D1459" t="str">
            <v>N</v>
          </cell>
          <cell r="E1459" t="str">
            <v>E36</v>
          </cell>
          <cell r="F1459">
            <v>0.08</v>
          </cell>
        </row>
        <row r="1460">
          <cell r="C1460" t="str">
            <v>ST1.1.2</v>
          </cell>
          <cell r="D1460" t="str">
            <v>N</v>
          </cell>
          <cell r="E1460" t="str">
            <v>E37</v>
          </cell>
          <cell r="F1460">
            <v>4.41</v>
          </cell>
        </row>
        <row r="1461">
          <cell r="C1461" t="str">
            <v>ST1.1.2</v>
          </cell>
          <cell r="D1461" t="str">
            <v>N</v>
          </cell>
          <cell r="E1461" t="str">
            <v>E39</v>
          </cell>
          <cell r="F1461">
            <v>4.4000000000000004</v>
          </cell>
        </row>
        <row r="1462">
          <cell r="C1462" t="str">
            <v>ST1.1.2</v>
          </cell>
          <cell r="D1462" t="str">
            <v>N</v>
          </cell>
          <cell r="E1462" t="str">
            <v>E44</v>
          </cell>
          <cell r="F1462">
            <v>20.43</v>
          </cell>
        </row>
        <row r="1463">
          <cell r="C1463" t="str">
            <v>ST1.1.2</v>
          </cell>
          <cell r="D1463" t="str">
            <v>N</v>
          </cell>
          <cell r="E1463" t="str">
            <v>E46</v>
          </cell>
          <cell r="F1463">
            <v>12.4</v>
          </cell>
        </row>
        <row r="1464">
          <cell r="C1464" t="str">
            <v>ST1.1.2</v>
          </cell>
          <cell r="D1464" t="str">
            <v>N</v>
          </cell>
          <cell r="E1464" t="str">
            <v>E29</v>
          </cell>
          <cell r="F1464">
            <v>3.3200000000000003</v>
          </cell>
        </row>
        <row r="1465">
          <cell r="C1465" t="str">
            <v>ST1.1.2</v>
          </cell>
          <cell r="D1465" t="str">
            <v>N</v>
          </cell>
          <cell r="E1465" t="str">
            <v>E49</v>
          </cell>
          <cell r="F1465">
            <v>18</v>
          </cell>
        </row>
        <row r="1467">
          <cell r="C1467" t="str">
            <v>ST1.1.3</v>
          </cell>
          <cell r="D1467" t="str">
            <v>N</v>
          </cell>
          <cell r="E1467" t="str">
            <v>E20</v>
          </cell>
          <cell r="F1467">
            <v>0.22</v>
          </cell>
        </row>
        <row r="1468">
          <cell r="C1468" t="str">
            <v>ST1.1.3</v>
          </cell>
          <cell r="D1468" t="str">
            <v>N</v>
          </cell>
          <cell r="E1468" t="str">
            <v>E35</v>
          </cell>
          <cell r="F1468">
            <v>2.88</v>
          </cell>
        </row>
        <row r="1469">
          <cell r="C1469" t="str">
            <v>ST1.1.3</v>
          </cell>
          <cell r="D1469" t="str">
            <v>N</v>
          </cell>
          <cell r="E1469" t="str">
            <v>E36</v>
          </cell>
          <cell r="F1469">
            <v>0.36</v>
          </cell>
        </row>
        <row r="1470">
          <cell r="C1470" t="str">
            <v>ST1.1.3</v>
          </cell>
          <cell r="D1470" t="str">
            <v>N</v>
          </cell>
          <cell r="E1470" t="str">
            <v>E37</v>
          </cell>
          <cell r="F1470">
            <v>0.21000000000000002</v>
          </cell>
        </row>
        <row r="1471">
          <cell r="C1471" t="str">
            <v>ST1.1.3</v>
          </cell>
          <cell r="D1471" t="str">
            <v>N</v>
          </cell>
          <cell r="E1471" t="str">
            <v>E44</v>
          </cell>
          <cell r="F1471">
            <v>2.78</v>
          </cell>
        </row>
        <row r="1472">
          <cell r="C1472" t="str">
            <v>ST1.1.3</v>
          </cell>
          <cell r="D1472" t="str">
            <v>N</v>
          </cell>
          <cell r="E1472" t="str">
            <v>E46</v>
          </cell>
          <cell r="F1472">
            <v>0.03</v>
          </cell>
        </row>
        <row r="1473">
          <cell r="C1473" t="str">
            <v>ST1.1.3</v>
          </cell>
          <cell r="D1473" t="str">
            <v>N</v>
          </cell>
          <cell r="E1473" t="str">
            <v>E19</v>
          </cell>
          <cell r="F1473">
            <v>0.39</v>
          </cell>
        </row>
        <row r="1474">
          <cell r="C1474" t="str">
            <v>ST1.1.3</v>
          </cell>
          <cell r="D1474" t="str">
            <v>M</v>
          </cell>
          <cell r="E1474" t="str">
            <v>E19</v>
          </cell>
          <cell r="F1474">
            <v>2.4</v>
          </cell>
        </row>
        <row r="1475">
          <cell r="C1475" t="str">
            <v>ST1.1.3</v>
          </cell>
          <cell r="D1475" t="str">
            <v>M</v>
          </cell>
          <cell r="E1475" t="str">
            <v>E21</v>
          </cell>
          <cell r="F1475">
            <v>0.12</v>
          </cell>
        </row>
        <row r="1476">
          <cell r="C1476" t="str">
            <v>ST1.1.3</v>
          </cell>
          <cell r="D1476" t="str">
            <v>M</v>
          </cell>
          <cell r="E1476" t="str">
            <v>E35</v>
          </cell>
          <cell r="F1476">
            <v>2.4</v>
          </cell>
        </row>
        <row r="1477">
          <cell r="C1477" t="str">
            <v>ST1.1.3</v>
          </cell>
          <cell r="D1477" t="str">
            <v>M</v>
          </cell>
          <cell r="E1477" t="str">
            <v>E36</v>
          </cell>
          <cell r="F1477">
            <v>0.12</v>
          </cell>
        </row>
        <row r="1478">
          <cell r="C1478" t="str">
            <v>ST1.1.3</v>
          </cell>
          <cell r="D1478" t="str">
            <v>M</v>
          </cell>
          <cell r="E1478" t="str">
            <v>E37</v>
          </cell>
          <cell r="F1478">
            <v>0.5</v>
          </cell>
        </row>
        <row r="1479">
          <cell r="C1479" t="str">
            <v>ST1.1.3</v>
          </cell>
          <cell r="D1479" t="str">
            <v>M</v>
          </cell>
          <cell r="E1479" t="str">
            <v>E44</v>
          </cell>
          <cell r="F1479">
            <v>2.4</v>
          </cell>
        </row>
        <row r="1480">
          <cell r="C1480" t="str">
            <v>ST1.1.3</v>
          </cell>
          <cell r="D1480" t="str">
            <v>M</v>
          </cell>
          <cell r="E1480" t="str">
            <v>E46</v>
          </cell>
          <cell r="F1480">
            <v>2.4</v>
          </cell>
        </row>
        <row r="1481">
          <cell r="C1481" t="str">
            <v>ST1.1.3</v>
          </cell>
          <cell r="D1481" t="str">
            <v>M</v>
          </cell>
          <cell r="E1481" t="str">
            <v>E49</v>
          </cell>
          <cell r="F1481">
            <v>1</v>
          </cell>
        </row>
        <row r="1484">
          <cell r="C1484" t="str">
            <v>ST1.2</v>
          </cell>
          <cell r="D1484" t="str">
            <v>M</v>
          </cell>
          <cell r="E1484" t="str">
            <v>E20</v>
          </cell>
          <cell r="F1484">
            <v>0.39400000000000002</v>
          </cell>
        </row>
        <row r="1485">
          <cell r="C1485" t="str">
            <v>ST1.2</v>
          </cell>
          <cell r="D1485" t="str">
            <v>M</v>
          </cell>
          <cell r="E1485" t="str">
            <v>E19</v>
          </cell>
          <cell r="F1485">
            <v>3.3860000000000001</v>
          </cell>
        </row>
        <row r="1486">
          <cell r="C1486" t="str">
            <v>ST1.2</v>
          </cell>
          <cell r="D1486" t="str">
            <v>M</v>
          </cell>
          <cell r="E1486" t="str">
            <v>E35</v>
          </cell>
          <cell r="F1486">
            <v>0.57299999999999995</v>
          </cell>
        </row>
        <row r="1487">
          <cell r="C1487" t="str">
            <v>ST1.2</v>
          </cell>
          <cell r="D1487" t="str">
            <v>M</v>
          </cell>
          <cell r="E1487" t="str">
            <v>E36</v>
          </cell>
          <cell r="F1487">
            <v>0.13500000000000001</v>
          </cell>
        </row>
        <row r="1488">
          <cell r="C1488" t="str">
            <v>ST1.2</v>
          </cell>
          <cell r="D1488" t="str">
            <v>M</v>
          </cell>
          <cell r="E1488" t="str">
            <v>E37</v>
          </cell>
          <cell r="F1488">
            <v>0.50700000000000001</v>
          </cell>
        </row>
        <row r="1489">
          <cell r="C1489" t="str">
            <v>ST1.2</v>
          </cell>
          <cell r="D1489" t="str">
            <v>M</v>
          </cell>
          <cell r="E1489" t="str">
            <v>E10</v>
          </cell>
          <cell r="F1489">
            <v>0.121</v>
          </cell>
        </row>
        <row r="1490">
          <cell r="C1490" t="str">
            <v>ST1.2</v>
          </cell>
          <cell r="D1490" t="str">
            <v>M</v>
          </cell>
          <cell r="E1490" t="str">
            <v>E44</v>
          </cell>
          <cell r="F1490">
            <v>3.0049999999999999</v>
          </cell>
        </row>
        <row r="1491">
          <cell r="C1491" t="str">
            <v>ST1.2</v>
          </cell>
          <cell r="D1491" t="str">
            <v>M</v>
          </cell>
          <cell r="E1491" t="str">
            <v>E46</v>
          </cell>
          <cell r="F1491">
            <v>3.0049999999999999</v>
          </cell>
        </row>
        <row r="1492">
          <cell r="C1492" t="str">
            <v>ST1.2</v>
          </cell>
          <cell r="D1492" t="str">
            <v>M</v>
          </cell>
          <cell r="E1492" t="str">
            <v>E49</v>
          </cell>
          <cell r="F1492">
            <v>2</v>
          </cell>
        </row>
        <row r="1493">
          <cell r="C1493" t="str">
            <v>ST1.2</v>
          </cell>
          <cell r="D1493" t="str">
            <v>N</v>
          </cell>
          <cell r="E1493" t="str">
            <v>E20</v>
          </cell>
          <cell r="F1493">
            <v>1.4580000000000002</v>
          </cell>
        </row>
        <row r="1494">
          <cell r="C1494" t="str">
            <v>ST1.2</v>
          </cell>
          <cell r="D1494" t="str">
            <v>N</v>
          </cell>
          <cell r="E1494" t="str">
            <v>E19</v>
          </cell>
          <cell r="F1494">
            <v>13.227</v>
          </cell>
        </row>
        <row r="1495">
          <cell r="C1495" t="str">
            <v>ST1.2</v>
          </cell>
          <cell r="D1495" t="str">
            <v>N</v>
          </cell>
          <cell r="E1495" t="str">
            <v>E29</v>
          </cell>
          <cell r="F1495">
            <v>0.62000000000000011</v>
          </cell>
        </row>
        <row r="1496">
          <cell r="C1496" t="str">
            <v>ST1.2</v>
          </cell>
          <cell r="D1496" t="str">
            <v>N</v>
          </cell>
          <cell r="E1496" t="str">
            <v>E35</v>
          </cell>
          <cell r="F1496">
            <v>1.9309999999999996</v>
          </cell>
        </row>
        <row r="1497">
          <cell r="C1497" t="str">
            <v>ST1.2</v>
          </cell>
          <cell r="D1497" t="str">
            <v>N</v>
          </cell>
          <cell r="E1497" t="str">
            <v>E36</v>
          </cell>
          <cell r="F1497">
            <v>0.35399999999999998</v>
          </cell>
        </row>
        <row r="1498">
          <cell r="C1498" t="str">
            <v>ST1.2</v>
          </cell>
          <cell r="D1498" t="str">
            <v>N</v>
          </cell>
          <cell r="E1498" t="str">
            <v>E37</v>
          </cell>
          <cell r="F1498">
            <v>2.286</v>
          </cell>
        </row>
        <row r="1499">
          <cell r="C1499" t="str">
            <v>ST1.2</v>
          </cell>
          <cell r="D1499" t="str">
            <v>N</v>
          </cell>
          <cell r="E1499" t="str">
            <v>E10</v>
          </cell>
          <cell r="F1499">
            <v>0.33099999999999996</v>
          </cell>
        </row>
        <row r="1500">
          <cell r="C1500" t="str">
            <v>ST1.2</v>
          </cell>
          <cell r="D1500" t="str">
            <v>N</v>
          </cell>
          <cell r="E1500" t="str">
            <v>E44</v>
          </cell>
          <cell r="F1500">
            <v>14.626000000000003</v>
          </cell>
        </row>
        <row r="1501">
          <cell r="C1501" t="str">
            <v>ST1.2</v>
          </cell>
          <cell r="D1501" t="str">
            <v>N</v>
          </cell>
          <cell r="E1501" t="str">
            <v>E46</v>
          </cell>
          <cell r="F1501">
            <v>14.626000000000003</v>
          </cell>
        </row>
        <row r="1502">
          <cell r="C1502" t="str">
            <v>ST1.2</v>
          </cell>
          <cell r="D1502" t="str">
            <v>N</v>
          </cell>
          <cell r="E1502" t="str">
            <v>E49</v>
          </cell>
          <cell r="F1502">
            <v>7</v>
          </cell>
        </row>
        <row r="1506">
          <cell r="C1506" t="str">
            <v>ST1.4</v>
          </cell>
          <cell r="D1506" t="str">
            <v>D</v>
          </cell>
          <cell r="E1506" t="str">
            <v>E17</v>
          </cell>
          <cell r="F1506">
            <v>1</v>
          </cell>
        </row>
        <row r="1507">
          <cell r="C1507" t="str">
            <v>ST1.4</v>
          </cell>
          <cell r="D1507" t="str">
            <v>D</v>
          </cell>
          <cell r="E1507" t="str">
            <v>E34</v>
          </cell>
          <cell r="F1507">
            <v>0</v>
          </cell>
        </row>
        <row r="1508">
          <cell r="C1508" t="str">
            <v>ST1.4</v>
          </cell>
          <cell r="D1508" t="str">
            <v>D</v>
          </cell>
          <cell r="E1508" t="str">
            <v>E46</v>
          </cell>
          <cell r="F1508">
            <v>0.25</v>
          </cell>
        </row>
        <row r="1509">
          <cell r="C1509" t="str">
            <v>ST1.4</v>
          </cell>
          <cell r="D1509" t="str">
            <v>D</v>
          </cell>
          <cell r="E1509" t="str">
            <v>E48</v>
          </cell>
          <cell r="F1509">
            <v>2</v>
          </cell>
        </row>
        <row r="1510">
          <cell r="C1510" t="str">
            <v>ST1.4</v>
          </cell>
          <cell r="D1510" t="str">
            <v>D</v>
          </cell>
          <cell r="E1510" t="str">
            <v>E36</v>
          </cell>
          <cell r="F1510">
            <v>0</v>
          </cell>
        </row>
        <row r="1511">
          <cell r="C1511" t="str">
            <v>ST1.4</v>
          </cell>
          <cell r="D1511" t="str">
            <v>D</v>
          </cell>
          <cell r="E1511" t="str">
            <v>E29</v>
          </cell>
          <cell r="F1511">
            <v>0.12</v>
          </cell>
        </row>
        <row r="1512">
          <cell r="C1512" t="str">
            <v>ST1.4</v>
          </cell>
          <cell r="D1512" t="str">
            <v>D</v>
          </cell>
          <cell r="E1512" t="str">
            <v>E49</v>
          </cell>
          <cell r="F1512">
            <v>0.22</v>
          </cell>
        </row>
        <row r="1513">
          <cell r="C1513" t="str">
            <v>ST1.4</v>
          </cell>
          <cell r="D1513" t="str">
            <v>M</v>
          </cell>
          <cell r="E1513" t="str">
            <v>E17</v>
          </cell>
          <cell r="F1513">
            <v>0.5</v>
          </cell>
        </row>
        <row r="1514">
          <cell r="C1514" t="str">
            <v>ST1.4</v>
          </cell>
          <cell r="D1514" t="str">
            <v>M</v>
          </cell>
          <cell r="E1514" t="str">
            <v>E34</v>
          </cell>
          <cell r="F1514">
            <v>0</v>
          </cell>
        </row>
        <row r="1515">
          <cell r="C1515" t="str">
            <v>ST1.4</v>
          </cell>
          <cell r="D1515" t="str">
            <v>M</v>
          </cell>
          <cell r="E1515" t="str">
            <v>E46</v>
          </cell>
          <cell r="F1515">
            <v>0.125</v>
          </cell>
        </row>
        <row r="1516">
          <cell r="C1516" t="str">
            <v>ST1.4</v>
          </cell>
          <cell r="D1516" t="str">
            <v>M</v>
          </cell>
          <cell r="E1516" t="str">
            <v>E48</v>
          </cell>
          <cell r="F1516">
            <v>1</v>
          </cell>
        </row>
        <row r="1517">
          <cell r="C1517" t="str">
            <v>ST1.4</v>
          </cell>
          <cell r="D1517" t="str">
            <v>M</v>
          </cell>
          <cell r="E1517" t="str">
            <v>E36</v>
          </cell>
          <cell r="F1517">
            <v>0</v>
          </cell>
        </row>
        <row r="1518">
          <cell r="C1518" t="str">
            <v>ST1.4</v>
          </cell>
          <cell r="D1518" t="str">
            <v>M</v>
          </cell>
          <cell r="E1518" t="str">
            <v>E29</v>
          </cell>
          <cell r="F1518">
            <v>0.1</v>
          </cell>
        </row>
        <row r="1519">
          <cell r="C1519" t="str">
            <v>ST1.4</v>
          </cell>
          <cell r="D1519" t="str">
            <v>M</v>
          </cell>
          <cell r="E1519" t="str">
            <v>E49</v>
          </cell>
          <cell r="F1519">
            <v>0.11</v>
          </cell>
        </row>
        <row r="1520">
          <cell r="C1520" t="str">
            <v>ST1.4</v>
          </cell>
          <cell r="D1520" t="str">
            <v>N</v>
          </cell>
          <cell r="E1520" t="str">
            <v>E17</v>
          </cell>
          <cell r="F1520">
            <v>3</v>
          </cell>
        </row>
        <row r="1521">
          <cell r="C1521" t="str">
            <v>ST1.4</v>
          </cell>
          <cell r="D1521" t="str">
            <v>N</v>
          </cell>
          <cell r="E1521" t="str">
            <v>E34</v>
          </cell>
          <cell r="F1521">
            <v>0</v>
          </cell>
        </row>
        <row r="1522">
          <cell r="C1522" t="str">
            <v>ST1.4</v>
          </cell>
          <cell r="D1522" t="str">
            <v>N</v>
          </cell>
          <cell r="E1522" t="str">
            <v>E46</v>
          </cell>
          <cell r="F1522">
            <v>0.625</v>
          </cell>
        </row>
        <row r="1523">
          <cell r="C1523" t="str">
            <v>ST1.4</v>
          </cell>
          <cell r="D1523" t="str">
            <v>N</v>
          </cell>
          <cell r="E1523" t="str">
            <v>E48</v>
          </cell>
          <cell r="F1523">
            <v>6</v>
          </cell>
        </row>
        <row r="1524">
          <cell r="C1524" t="str">
            <v>ST1.4</v>
          </cell>
          <cell r="D1524" t="str">
            <v>N</v>
          </cell>
          <cell r="E1524" t="str">
            <v>E36</v>
          </cell>
          <cell r="F1524">
            <v>0</v>
          </cell>
        </row>
        <row r="1525">
          <cell r="C1525" t="str">
            <v>ST1.4</v>
          </cell>
          <cell r="D1525" t="str">
            <v>N</v>
          </cell>
          <cell r="E1525" t="str">
            <v>E29</v>
          </cell>
          <cell r="F1525">
            <v>0.6</v>
          </cell>
        </row>
        <row r="1526">
          <cell r="C1526" t="str">
            <v>ST1.4</v>
          </cell>
          <cell r="D1526" t="str">
            <v>N</v>
          </cell>
          <cell r="E1526" t="str">
            <v>E49</v>
          </cell>
          <cell r="F1526">
            <v>0.66</v>
          </cell>
        </row>
        <row r="1532">
          <cell r="C1532" t="str">
            <v>CT3</v>
          </cell>
          <cell r="D1532" t="str">
            <v>F</v>
          </cell>
          <cell r="E1532" t="str">
            <v>E29</v>
          </cell>
          <cell r="F1532">
            <v>11</v>
          </cell>
        </row>
        <row r="1533">
          <cell r="C1533" t="str">
            <v>CT3</v>
          </cell>
          <cell r="D1533" t="str">
            <v>F</v>
          </cell>
          <cell r="E1533" t="str">
            <v>E46</v>
          </cell>
          <cell r="F1533">
            <v>13.4</v>
          </cell>
        </row>
        <row r="1534">
          <cell r="C1534" t="str">
            <v>CT3</v>
          </cell>
          <cell r="D1534" t="str">
            <v>F</v>
          </cell>
          <cell r="E1534" t="str">
            <v>E45</v>
          </cell>
          <cell r="F1534">
            <v>32.5</v>
          </cell>
        </row>
        <row r="1535">
          <cell r="C1535" t="str">
            <v>CT3</v>
          </cell>
          <cell r="D1535" t="str">
            <v>F</v>
          </cell>
          <cell r="E1535" t="str">
            <v>E35</v>
          </cell>
          <cell r="F1535">
            <v>17.5</v>
          </cell>
        </row>
        <row r="1536">
          <cell r="C1536" t="str">
            <v>CT3</v>
          </cell>
          <cell r="D1536" t="str">
            <v>F</v>
          </cell>
          <cell r="E1536" t="str">
            <v>E49</v>
          </cell>
          <cell r="F1536">
            <v>17.5</v>
          </cell>
        </row>
        <row r="1540">
          <cell r="C1540" t="str">
            <v>AC1</v>
          </cell>
          <cell r="D1540" t="str">
            <v>P</v>
          </cell>
          <cell r="E1540" t="str">
            <v>E07</v>
          </cell>
          <cell r="F1540">
            <v>4.2600000000000007</v>
          </cell>
        </row>
        <row r="1541">
          <cell r="C1541" t="str">
            <v>AC1</v>
          </cell>
          <cell r="D1541" t="str">
            <v>P</v>
          </cell>
          <cell r="E1541" t="str">
            <v>E11</v>
          </cell>
          <cell r="F1541">
            <v>3.7</v>
          </cell>
        </row>
        <row r="1542">
          <cell r="C1542" t="str">
            <v>AC1</v>
          </cell>
          <cell r="D1542" t="str">
            <v>P</v>
          </cell>
          <cell r="E1542" t="str">
            <v>E13</v>
          </cell>
          <cell r="F1542">
            <v>0</v>
          </cell>
        </row>
        <row r="1543">
          <cell r="C1543" t="str">
            <v>AC1</v>
          </cell>
          <cell r="D1543" t="str">
            <v>P</v>
          </cell>
          <cell r="E1543" t="str">
            <v>E16</v>
          </cell>
          <cell r="F1543">
            <v>11.299999999999995</v>
          </cell>
        </row>
        <row r="1544">
          <cell r="C1544" t="str">
            <v>AC1</v>
          </cell>
          <cell r="D1544" t="str">
            <v>P</v>
          </cell>
          <cell r="E1544" t="str">
            <v>E17</v>
          </cell>
          <cell r="F1544">
            <v>16.399999999999999</v>
          </cell>
        </row>
        <row r="1545">
          <cell r="C1545" t="str">
            <v>AC1</v>
          </cell>
          <cell r="D1545" t="str">
            <v>P</v>
          </cell>
          <cell r="E1545" t="str">
            <v>E19</v>
          </cell>
          <cell r="F1545">
            <v>7.5</v>
          </cell>
        </row>
        <row r="1546">
          <cell r="C1546" t="str">
            <v>AC1</v>
          </cell>
          <cell r="D1546" t="str">
            <v>P</v>
          </cell>
          <cell r="E1546" t="str">
            <v>E29</v>
          </cell>
          <cell r="F1546">
            <v>1.9000000000000001</v>
          </cell>
        </row>
        <row r="1547">
          <cell r="C1547" t="str">
            <v>AC1</v>
          </cell>
          <cell r="D1547" t="str">
            <v>P</v>
          </cell>
          <cell r="E1547" t="str">
            <v>E35</v>
          </cell>
          <cell r="F1547">
            <v>24.1</v>
          </cell>
        </row>
        <row r="1548">
          <cell r="C1548" t="str">
            <v>AC1</v>
          </cell>
          <cell r="D1548" t="str">
            <v>P</v>
          </cell>
          <cell r="E1548" t="str">
            <v>E36</v>
          </cell>
          <cell r="F1548">
            <v>3.7</v>
          </cell>
        </row>
        <row r="1549">
          <cell r="C1549" t="str">
            <v>AC1</v>
          </cell>
          <cell r="D1549" t="str">
            <v>P</v>
          </cell>
          <cell r="E1549" t="str">
            <v>E44</v>
          </cell>
          <cell r="F1549">
            <v>24.1</v>
          </cell>
        </row>
        <row r="1550">
          <cell r="C1550" t="str">
            <v>AC1</v>
          </cell>
          <cell r="D1550" t="str">
            <v>P</v>
          </cell>
          <cell r="E1550" t="str">
            <v>E46</v>
          </cell>
          <cell r="F1550">
            <v>24.1</v>
          </cell>
        </row>
        <row r="1551">
          <cell r="C1551" t="str">
            <v>AC1</v>
          </cell>
          <cell r="D1551" t="str">
            <v>P</v>
          </cell>
          <cell r="E1551" t="str">
            <v>E48</v>
          </cell>
          <cell r="F1551">
            <v>39.1</v>
          </cell>
        </row>
        <row r="1552">
          <cell r="C1552" t="str">
            <v>AC1</v>
          </cell>
          <cell r="D1552" t="str">
            <v>P</v>
          </cell>
          <cell r="E1552" t="str">
            <v>E49</v>
          </cell>
          <cell r="F1552">
            <v>26.4</v>
          </cell>
        </row>
        <row r="1554">
          <cell r="C1554" t="str">
            <v>AC2</v>
          </cell>
          <cell r="D1554" t="str">
            <v>P</v>
          </cell>
          <cell r="E1554" t="str">
            <v>E02</v>
          </cell>
          <cell r="F1554">
            <v>0.73</v>
          </cell>
        </row>
        <row r="1555">
          <cell r="C1555" t="str">
            <v>AC2</v>
          </cell>
          <cell r="D1555" t="str">
            <v>P</v>
          </cell>
          <cell r="E1555" t="str">
            <v>E08</v>
          </cell>
          <cell r="F1555">
            <v>2</v>
          </cell>
        </row>
        <row r="1556">
          <cell r="C1556" t="str">
            <v>AC2</v>
          </cell>
          <cell r="D1556" t="str">
            <v>P</v>
          </cell>
          <cell r="E1556" t="str">
            <v>E07</v>
          </cell>
          <cell r="F1556">
            <v>3</v>
          </cell>
        </row>
        <row r="1557">
          <cell r="C1557" t="str">
            <v>AC2</v>
          </cell>
          <cell r="D1557" t="str">
            <v>P</v>
          </cell>
          <cell r="E1557" t="str">
            <v>E11</v>
          </cell>
          <cell r="F1557">
            <v>0.73</v>
          </cell>
        </row>
        <row r="1558">
          <cell r="C1558" t="str">
            <v>AC2</v>
          </cell>
          <cell r="D1558" t="str">
            <v>P</v>
          </cell>
          <cell r="E1558" t="str">
            <v>E12</v>
          </cell>
          <cell r="F1558">
            <v>0.73</v>
          </cell>
        </row>
        <row r="1559">
          <cell r="C1559" t="str">
            <v>AC2</v>
          </cell>
          <cell r="D1559" t="str">
            <v>P</v>
          </cell>
          <cell r="E1559" t="str">
            <v>E13</v>
          </cell>
          <cell r="F1559">
            <v>0</v>
          </cell>
        </row>
        <row r="1560">
          <cell r="C1560" t="str">
            <v>AC2</v>
          </cell>
          <cell r="D1560" t="str">
            <v>P</v>
          </cell>
          <cell r="E1560" t="str">
            <v>E14</v>
          </cell>
          <cell r="F1560">
            <v>0</v>
          </cell>
        </row>
        <row r="1561">
          <cell r="C1561" t="str">
            <v>AC2</v>
          </cell>
          <cell r="D1561" t="str">
            <v>P</v>
          </cell>
          <cell r="E1561" t="str">
            <v>E16</v>
          </cell>
          <cell r="F1561">
            <v>3.33</v>
          </cell>
        </row>
        <row r="1562">
          <cell r="C1562" t="str">
            <v>AC2</v>
          </cell>
          <cell r="D1562" t="str">
            <v>P</v>
          </cell>
          <cell r="E1562" t="str">
            <v>E19</v>
          </cell>
          <cell r="F1562">
            <v>3.33</v>
          </cell>
        </row>
        <row r="1563">
          <cell r="C1563" t="str">
            <v>AC2</v>
          </cell>
          <cell r="D1563" t="str">
            <v>P</v>
          </cell>
          <cell r="E1563" t="str">
            <v>E21</v>
          </cell>
          <cell r="F1563">
            <v>0.56999999999999995</v>
          </cell>
        </row>
        <row r="1564">
          <cell r="C1564" t="str">
            <v>AC2</v>
          </cell>
          <cell r="D1564" t="str">
            <v>P</v>
          </cell>
          <cell r="E1564" t="str">
            <v>E29</v>
          </cell>
          <cell r="F1564">
            <v>1.63</v>
          </cell>
        </row>
        <row r="1565">
          <cell r="C1565" t="str">
            <v>AC2</v>
          </cell>
          <cell r="D1565" t="str">
            <v>P</v>
          </cell>
          <cell r="E1565" t="str">
            <v>E35</v>
          </cell>
          <cell r="F1565">
            <v>3.33</v>
          </cell>
        </row>
        <row r="1566">
          <cell r="C1566" t="str">
            <v>AC2</v>
          </cell>
          <cell r="D1566" t="str">
            <v>P</v>
          </cell>
          <cell r="E1566" t="str">
            <v>E36</v>
          </cell>
          <cell r="F1566">
            <v>9.9600000000000009</v>
          </cell>
        </row>
        <row r="1567">
          <cell r="C1567" t="str">
            <v>AC2</v>
          </cell>
          <cell r="D1567" t="str">
            <v>P</v>
          </cell>
          <cell r="E1567" t="str">
            <v>E44</v>
          </cell>
          <cell r="F1567">
            <v>3.33</v>
          </cell>
        </row>
        <row r="1569">
          <cell r="C1569" t="str">
            <v>AC3</v>
          </cell>
          <cell r="D1569" t="str">
            <v>P</v>
          </cell>
          <cell r="E1569" t="str">
            <v>E35</v>
          </cell>
          <cell r="F1569">
            <v>9.6000000000000014</v>
          </cell>
        </row>
        <row r="1570">
          <cell r="C1570" t="str">
            <v>AC3</v>
          </cell>
          <cell r="D1570" t="str">
            <v>P</v>
          </cell>
          <cell r="E1570" t="str">
            <v>E44</v>
          </cell>
          <cell r="F1570">
            <v>13.600000000000001</v>
          </cell>
        </row>
        <row r="1571">
          <cell r="C1571" t="str">
            <v>AC3</v>
          </cell>
          <cell r="D1571" t="str">
            <v>P</v>
          </cell>
          <cell r="E1571" t="str">
            <v>E49</v>
          </cell>
          <cell r="F1571">
            <v>13.600000000000001</v>
          </cell>
        </row>
        <row r="1572">
          <cell r="C1572" t="str">
            <v>AC3</v>
          </cell>
          <cell r="D1572" t="str">
            <v>P</v>
          </cell>
          <cell r="E1572" t="str">
            <v>E36</v>
          </cell>
          <cell r="F1572">
            <v>6.39</v>
          </cell>
        </row>
        <row r="1574">
          <cell r="C1574" t="str">
            <v>AC4</v>
          </cell>
          <cell r="D1574" t="str">
            <v>P</v>
          </cell>
          <cell r="E1574" t="str">
            <v>E49</v>
          </cell>
          <cell r="F1574">
            <v>10</v>
          </cell>
        </row>
        <row r="1575">
          <cell r="C1575" t="str">
            <v>AC4</v>
          </cell>
          <cell r="D1575" t="str">
            <v>P</v>
          </cell>
          <cell r="E1575" t="str">
            <v>E36</v>
          </cell>
          <cell r="F1575">
            <v>40</v>
          </cell>
        </row>
        <row r="1576">
          <cell r="C1576" t="str">
            <v>AC4</v>
          </cell>
          <cell r="D1576" t="str">
            <v>P</v>
          </cell>
          <cell r="E1576" t="str">
            <v>E32</v>
          </cell>
          <cell r="F1576">
            <v>10</v>
          </cell>
        </row>
        <row r="1579">
          <cell r="C1579" t="str">
            <v>AC5</v>
          </cell>
          <cell r="D1579" t="str">
            <v>P</v>
          </cell>
          <cell r="E1579" t="str">
            <v>E35</v>
          </cell>
          <cell r="F1579">
            <v>0.23</v>
          </cell>
        </row>
        <row r="1580">
          <cell r="C1580" t="str">
            <v>AC5</v>
          </cell>
          <cell r="D1580" t="str">
            <v>P</v>
          </cell>
          <cell r="E1580" t="str">
            <v>E49</v>
          </cell>
          <cell r="F1580">
            <v>0.23</v>
          </cell>
        </row>
        <row r="1581">
          <cell r="C1581" t="str">
            <v>AC5</v>
          </cell>
          <cell r="D1581" t="str">
            <v>P</v>
          </cell>
          <cell r="E1581" t="str">
            <v>E44</v>
          </cell>
          <cell r="F1581">
            <v>0.23</v>
          </cell>
        </row>
        <row r="1582">
          <cell r="C1582" t="str">
            <v>AC5</v>
          </cell>
          <cell r="D1582" t="str">
            <v>P</v>
          </cell>
          <cell r="E1582" t="str">
            <v>E48</v>
          </cell>
          <cell r="F1582">
            <v>0.23</v>
          </cell>
        </row>
        <row r="1583">
          <cell r="C1583" t="str">
            <v>AC5</v>
          </cell>
          <cell r="D1583" t="str">
            <v>P</v>
          </cell>
          <cell r="E1583" t="str">
            <v>E35</v>
          </cell>
          <cell r="F1583">
            <v>0.62</v>
          </cell>
        </row>
        <row r="1584">
          <cell r="C1584" t="str">
            <v>AC5</v>
          </cell>
          <cell r="D1584" t="str">
            <v>P</v>
          </cell>
          <cell r="E1584" t="str">
            <v>E49</v>
          </cell>
          <cell r="F1584">
            <v>0.62</v>
          </cell>
        </row>
        <row r="1585">
          <cell r="C1585" t="str">
            <v>AC5</v>
          </cell>
          <cell r="D1585" t="str">
            <v>P</v>
          </cell>
          <cell r="E1585" t="str">
            <v>E44</v>
          </cell>
          <cell r="F1585">
            <v>0.62</v>
          </cell>
        </row>
        <row r="1586">
          <cell r="C1586" t="str">
            <v>AC5</v>
          </cell>
          <cell r="D1586" t="str">
            <v>P</v>
          </cell>
          <cell r="E1586" t="str">
            <v>E48</v>
          </cell>
          <cell r="F1586">
            <v>0.62</v>
          </cell>
        </row>
        <row r="1587">
          <cell r="C1587" t="str">
            <v>AC5</v>
          </cell>
          <cell r="D1587" t="str">
            <v>P</v>
          </cell>
          <cell r="E1587" t="str">
            <v>E35</v>
          </cell>
          <cell r="F1587">
            <v>0.19</v>
          </cell>
        </row>
        <row r="1588">
          <cell r="C1588" t="str">
            <v>AC5</v>
          </cell>
          <cell r="D1588" t="str">
            <v>P</v>
          </cell>
          <cell r="E1588" t="str">
            <v>E49</v>
          </cell>
          <cell r="F1588">
            <v>0.19</v>
          </cell>
        </row>
        <row r="1589">
          <cell r="C1589" t="str">
            <v>AC5</v>
          </cell>
          <cell r="D1589" t="str">
            <v>P</v>
          </cell>
          <cell r="E1589" t="str">
            <v>E44</v>
          </cell>
          <cell r="F1589">
            <v>0.19</v>
          </cell>
        </row>
        <row r="1590">
          <cell r="C1590" t="str">
            <v>AC5</v>
          </cell>
          <cell r="D1590" t="str">
            <v>P</v>
          </cell>
          <cell r="E1590" t="str">
            <v>E48</v>
          </cell>
          <cell r="F1590">
            <v>0.19</v>
          </cell>
        </row>
        <row r="1591">
          <cell r="C1591" t="str">
            <v>AC5</v>
          </cell>
          <cell r="D1591" t="str">
            <v>P</v>
          </cell>
          <cell r="E1591" t="str">
            <v>E35</v>
          </cell>
          <cell r="F1591">
            <v>0.15</v>
          </cell>
        </row>
        <row r="1592">
          <cell r="C1592" t="str">
            <v>AC5</v>
          </cell>
          <cell r="D1592" t="str">
            <v>P</v>
          </cell>
          <cell r="E1592" t="str">
            <v>E49</v>
          </cell>
          <cell r="F1592">
            <v>0.15</v>
          </cell>
        </row>
        <row r="1593">
          <cell r="C1593" t="str">
            <v>AC5</v>
          </cell>
          <cell r="D1593" t="str">
            <v>P</v>
          </cell>
          <cell r="E1593" t="str">
            <v>E44</v>
          </cell>
          <cell r="F1593">
            <v>0.15</v>
          </cell>
        </row>
        <row r="1594">
          <cell r="C1594" t="str">
            <v>AC5</v>
          </cell>
          <cell r="D1594" t="str">
            <v>P</v>
          </cell>
          <cell r="E1594" t="str">
            <v>E48</v>
          </cell>
          <cell r="F1594">
            <v>0.15</v>
          </cell>
        </row>
        <row r="1595">
          <cell r="C1595" t="str">
            <v>AC5</v>
          </cell>
          <cell r="D1595" t="str">
            <v>P</v>
          </cell>
          <cell r="E1595" t="str">
            <v>E35</v>
          </cell>
          <cell r="F1595">
            <v>0.31</v>
          </cell>
        </row>
        <row r="1596">
          <cell r="C1596" t="str">
            <v>AC5</v>
          </cell>
          <cell r="D1596" t="str">
            <v>P</v>
          </cell>
          <cell r="E1596" t="str">
            <v>E49</v>
          </cell>
          <cell r="F1596">
            <v>0.31</v>
          </cell>
        </row>
        <row r="1597">
          <cell r="C1597" t="str">
            <v>AC5</v>
          </cell>
          <cell r="D1597" t="str">
            <v>P</v>
          </cell>
          <cell r="E1597" t="str">
            <v>E44</v>
          </cell>
          <cell r="F1597">
            <v>0.31</v>
          </cell>
        </row>
        <row r="1598">
          <cell r="C1598" t="str">
            <v>AC5</v>
          </cell>
          <cell r="D1598" t="str">
            <v>P</v>
          </cell>
          <cell r="E1598" t="str">
            <v>E48</v>
          </cell>
          <cell r="F1598">
            <v>0.31</v>
          </cell>
        </row>
        <row r="1599">
          <cell r="C1599" t="str">
            <v>AC5</v>
          </cell>
          <cell r="D1599" t="str">
            <v>P</v>
          </cell>
          <cell r="E1599" t="str">
            <v>E35</v>
          </cell>
          <cell r="F1599">
            <v>0.19</v>
          </cell>
        </row>
        <row r="1600">
          <cell r="C1600" t="str">
            <v>AC5</v>
          </cell>
          <cell r="D1600" t="str">
            <v>P</v>
          </cell>
          <cell r="E1600" t="str">
            <v>E49</v>
          </cell>
          <cell r="F1600">
            <v>0.19</v>
          </cell>
        </row>
        <row r="1601">
          <cell r="C1601" t="str">
            <v>AC5</v>
          </cell>
          <cell r="D1601" t="str">
            <v>P</v>
          </cell>
          <cell r="E1601" t="str">
            <v>E44</v>
          </cell>
          <cell r="F1601">
            <v>0.19</v>
          </cell>
        </row>
        <row r="1602">
          <cell r="C1602" t="str">
            <v>AC5</v>
          </cell>
          <cell r="D1602" t="str">
            <v>P</v>
          </cell>
          <cell r="E1602" t="str">
            <v>E48</v>
          </cell>
          <cell r="F1602">
            <v>0.19</v>
          </cell>
        </row>
        <row r="1603">
          <cell r="C1603" t="str">
            <v>AC5</v>
          </cell>
          <cell r="D1603" t="str">
            <v>P</v>
          </cell>
          <cell r="E1603" t="str">
            <v>E35</v>
          </cell>
          <cell r="F1603">
            <v>0.19</v>
          </cell>
        </row>
        <row r="1604">
          <cell r="C1604" t="str">
            <v>AC5</v>
          </cell>
          <cell r="D1604" t="str">
            <v>P</v>
          </cell>
          <cell r="E1604" t="str">
            <v>E49</v>
          </cell>
          <cell r="F1604">
            <v>0.19</v>
          </cell>
        </row>
        <row r="1605">
          <cell r="C1605" t="str">
            <v>AC5</v>
          </cell>
          <cell r="D1605" t="str">
            <v>P</v>
          </cell>
          <cell r="E1605" t="str">
            <v>E44</v>
          </cell>
          <cell r="F1605">
            <v>0.19</v>
          </cell>
        </row>
        <row r="1606">
          <cell r="C1606" t="str">
            <v>AC5</v>
          </cell>
          <cell r="D1606" t="str">
            <v>P</v>
          </cell>
          <cell r="E1606" t="str">
            <v>E48</v>
          </cell>
          <cell r="F1606">
            <v>0.19</v>
          </cell>
        </row>
        <row r="1607">
          <cell r="C1607" t="str">
            <v>AC5</v>
          </cell>
          <cell r="D1607" t="str">
            <v>P</v>
          </cell>
          <cell r="E1607" t="str">
            <v>E35</v>
          </cell>
          <cell r="F1607">
            <v>0.15</v>
          </cell>
        </row>
        <row r="1608">
          <cell r="C1608" t="str">
            <v>AC5</v>
          </cell>
          <cell r="D1608" t="str">
            <v>P</v>
          </cell>
          <cell r="E1608" t="str">
            <v>E49</v>
          </cell>
          <cell r="F1608">
            <v>0.15</v>
          </cell>
        </row>
        <row r="1609">
          <cell r="C1609" t="str">
            <v>AC5</v>
          </cell>
          <cell r="D1609" t="str">
            <v>P</v>
          </cell>
          <cell r="E1609" t="str">
            <v>E44</v>
          </cell>
          <cell r="F1609">
            <v>0.15</v>
          </cell>
        </row>
        <row r="1610">
          <cell r="C1610" t="str">
            <v>AC5</v>
          </cell>
          <cell r="D1610" t="str">
            <v>P</v>
          </cell>
          <cell r="E1610" t="str">
            <v>E48</v>
          </cell>
          <cell r="F1610">
            <v>0.15</v>
          </cell>
        </row>
        <row r="1611">
          <cell r="C1611" t="str">
            <v>AC5</v>
          </cell>
          <cell r="D1611" t="str">
            <v>P</v>
          </cell>
          <cell r="E1611" t="str">
            <v>E35</v>
          </cell>
          <cell r="F1611">
            <v>0.19</v>
          </cell>
        </row>
        <row r="1612">
          <cell r="C1612" t="str">
            <v>AC5</v>
          </cell>
          <cell r="D1612" t="str">
            <v>P</v>
          </cell>
          <cell r="E1612" t="str">
            <v>E49</v>
          </cell>
          <cell r="F1612">
            <v>0.19</v>
          </cell>
        </row>
        <row r="1613">
          <cell r="C1613" t="str">
            <v>AC5</v>
          </cell>
          <cell r="D1613" t="str">
            <v>P</v>
          </cell>
          <cell r="E1613" t="str">
            <v>E44</v>
          </cell>
          <cell r="F1613">
            <v>0.19</v>
          </cell>
        </row>
        <row r="1614">
          <cell r="C1614" t="str">
            <v>AC5</v>
          </cell>
          <cell r="D1614" t="str">
            <v>P</v>
          </cell>
          <cell r="E1614" t="str">
            <v>E48</v>
          </cell>
          <cell r="F1614">
            <v>0.19</v>
          </cell>
        </row>
        <row r="1615">
          <cell r="C1615" t="str">
            <v>AC5</v>
          </cell>
          <cell r="D1615" t="str">
            <v>P</v>
          </cell>
          <cell r="E1615" t="str">
            <v>E35</v>
          </cell>
          <cell r="F1615">
            <v>1.19</v>
          </cell>
        </row>
        <row r="1616">
          <cell r="C1616" t="str">
            <v>AC5</v>
          </cell>
          <cell r="D1616" t="str">
            <v>P</v>
          </cell>
          <cell r="E1616" t="str">
            <v>E49</v>
          </cell>
          <cell r="F1616">
            <v>1.19</v>
          </cell>
        </row>
        <row r="1617">
          <cell r="C1617" t="str">
            <v>AC5</v>
          </cell>
          <cell r="D1617" t="str">
            <v>P</v>
          </cell>
          <cell r="E1617" t="str">
            <v>E44</v>
          </cell>
          <cell r="F1617">
            <v>1.19</v>
          </cell>
        </row>
        <row r="1618">
          <cell r="C1618" t="str">
            <v>AC5</v>
          </cell>
          <cell r="D1618" t="str">
            <v>P</v>
          </cell>
          <cell r="E1618" t="str">
            <v>E48</v>
          </cell>
          <cell r="F1618">
            <v>1.19</v>
          </cell>
        </row>
        <row r="1619">
          <cell r="C1619" t="str">
            <v>AC5</v>
          </cell>
          <cell r="D1619" t="str">
            <v>P</v>
          </cell>
          <cell r="E1619" t="str">
            <v>E35</v>
          </cell>
          <cell r="F1619">
            <v>1.23</v>
          </cell>
        </row>
        <row r="1620">
          <cell r="C1620" t="str">
            <v>AC5</v>
          </cell>
          <cell r="D1620" t="str">
            <v>P</v>
          </cell>
          <cell r="E1620" t="str">
            <v>E49</v>
          </cell>
          <cell r="F1620">
            <v>1.23</v>
          </cell>
        </row>
        <row r="1621">
          <cell r="C1621" t="str">
            <v>AC5</v>
          </cell>
          <cell r="D1621" t="str">
            <v>P</v>
          </cell>
          <cell r="E1621" t="str">
            <v>E44</v>
          </cell>
          <cell r="F1621">
            <v>1.23</v>
          </cell>
        </row>
        <row r="1622">
          <cell r="C1622" t="str">
            <v>AC5</v>
          </cell>
          <cell r="D1622" t="str">
            <v>P</v>
          </cell>
          <cell r="E1622" t="str">
            <v>E48</v>
          </cell>
          <cell r="F1622">
            <v>1.23</v>
          </cell>
        </row>
        <row r="1623">
          <cell r="C1623" t="str">
            <v>AC5</v>
          </cell>
          <cell r="D1623" t="str">
            <v>P</v>
          </cell>
          <cell r="E1623" t="str">
            <v>E35</v>
          </cell>
          <cell r="F1623">
            <v>0.19</v>
          </cell>
        </row>
        <row r="1624">
          <cell r="C1624" t="str">
            <v>AC5</v>
          </cell>
          <cell r="D1624" t="str">
            <v>P</v>
          </cell>
          <cell r="E1624" t="str">
            <v>E49</v>
          </cell>
          <cell r="F1624">
            <v>0.19</v>
          </cell>
        </row>
        <row r="1625">
          <cell r="C1625" t="str">
            <v>AC5</v>
          </cell>
          <cell r="D1625" t="str">
            <v>P</v>
          </cell>
          <cell r="E1625" t="str">
            <v>E44</v>
          </cell>
          <cell r="F1625">
            <v>0.19</v>
          </cell>
        </row>
        <row r="1626">
          <cell r="C1626" t="str">
            <v>AC5</v>
          </cell>
          <cell r="D1626" t="str">
            <v>P</v>
          </cell>
          <cell r="E1626" t="str">
            <v>E48</v>
          </cell>
          <cell r="F1626">
            <v>0.19</v>
          </cell>
        </row>
        <row r="1627">
          <cell r="C1627" t="str">
            <v>AC5</v>
          </cell>
          <cell r="D1627" t="str">
            <v>P</v>
          </cell>
          <cell r="E1627" t="str">
            <v>E35</v>
          </cell>
          <cell r="F1627">
            <v>0.15</v>
          </cell>
        </row>
        <row r="1628">
          <cell r="C1628" t="str">
            <v>AC5</v>
          </cell>
          <cell r="D1628" t="str">
            <v>P</v>
          </cell>
          <cell r="E1628" t="str">
            <v>E49</v>
          </cell>
          <cell r="F1628">
            <v>0.15</v>
          </cell>
        </row>
        <row r="1629">
          <cell r="C1629" t="str">
            <v>AC5</v>
          </cell>
          <cell r="D1629" t="str">
            <v>P</v>
          </cell>
          <cell r="E1629" t="str">
            <v>E44</v>
          </cell>
          <cell r="F1629">
            <v>0.15</v>
          </cell>
        </row>
        <row r="1630">
          <cell r="C1630" t="str">
            <v>AC5</v>
          </cell>
          <cell r="D1630" t="str">
            <v>P</v>
          </cell>
          <cell r="E1630" t="str">
            <v>E48</v>
          </cell>
          <cell r="F1630">
            <v>0.15</v>
          </cell>
        </row>
        <row r="1631">
          <cell r="C1631" t="str">
            <v>AC5</v>
          </cell>
          <cell r="D1631" t="str">
            <v>P</v>
          </cell>
          <cell r="E1631" t="str">
            <v>E35</v>
          </cell>
          <cell r="F1631">
            <v>0.19</v>
          </cell>
        </row>
        <row r="1632">
          <cell r="C1632" t="str">
            <v>AC5</v>
          </cell>
          <cell r="D1632" t="str">
            <v>P</v>
          </cell>
          <cell r="E1632" t="str">
            <v>E49</v>
          </cell>
          <cell r="F1632">
            <v>0.19</v>
          </cell>
        </row>
        <row r="1633">
          <cell r="C1633" t="str">
            <v>AC5</v>
          </cell>
          <cell r="D1633" t="str">
            <v>P</v>
          </cell>
          <cell r="E1633" t="str">
            <v>E44</v>
          </cell>
          <cell r="F1633">
            <v>0.19</v>
          </cell>
        </row>
        <row r="1634">
          <cell r="C1634" t="str">
            <v>AC5</v>
          </cell>
          <cell r="D1634" t="str">
            <v>P</v>
          </cell>
          <cell r="E1634" t="str">
            <v>E48</v>
          </cell>
          <cell r="F1634">
            <v>0.19</v>
          </cell>
        </row>
        <row r="1635">
          <cell r="C1635" t="str">
            <v>AC5</v>
          </cell>
          <cell r="D1635" t="str">
            <v>P</v>
          </cell>
          <cell r="E1635" t="str">
            <v>E35</v>
          </cell>
          <cell r="F1635">
            <v>0.19</v>
          </cell>
        </row>
        <row r="1636">
          <cell r="C1636" t="str">
            <v>AC5</v>
          </cell>
          <cell r="D1636" t="str">
            <v>P</v>
          </cell>
          <cell r="E1636" t="str">
            <v>E49</v>
          </cell>
          <cell r="F1636">
            <v>0.19</v>
          </cell>
        </row>
        <row r="1637">
          <cell r="C1637" t="str">
            <v>AC5</v>
          </cell>
          <cell r="D1637" t="str">
            <v>P</v>
          </cell>
          <cell r="E1637" t="str">
            <v>E44</v>
          </cell>
          <cell r="F1637">
            <v>0.19</v>
          </cell>
        </row>
        <row r="1638">
          <cell r="C1638" t="str">
            <v>AC5</v>
          </cell>
          <cell r="D1638" t="str">
            <v>P</v>
          </cell>
          <cell r="E1638" t="str">
            <v>E48</v>
          </cell>
          <cell r="F1638">
            <v>0.19</v>
          </cell>
        </row>
        <row r="1639">
          <cell r="C1639" t="str">
            <v>AC5</v>
          </cell>
          <cell r="D1639" t="str">
            <v>P</v>
          </cell>
          <cell r="E1639" t="str">
            <v>E35</v>
          </cell>
          <cell r="F1639">
            <v>1.08</v>
          </cell>
        </row>
        <row r="1640">
          <cell r="C1640" t="str">
            <v>AC5</v>
          </cell>
          <cell r="D1640" t="str">
            <v>P</v>
          </cell>
          <cell r="E1640" t="str">
            <v>E49</v>
          </cell>
          <cell r="F1640">
            <v>1.08</v>
          </cell>
        </row>
        <row r="1641">
          <cell r="C1641" t="str">
            <v>AC5</v>
          </cell>
          <cell r="D1641" t="str">
            <v>P</v>
          </cell>
          <cell r="E1641" t="str">
            <v>E44</v>
          </cell>
          <cell r="F1641">
            <v>1.08</v>
          </cell>
        </row>
        <row r="1642">
          <cell r="C1642" t="str">
            <v>AC5</v>
          </cell>
          <cell r="D1642" t="str">
            <v>P</v>
          </cell>
          <cell r="E1642" t="str">
            <v>E48</v>
          </cell>
          <cell r="F1642">
            <v>1.08</v>
          </cell>
        </row>
        <row r="1643">
          <cell r="C1643" t="str">
            <v>AC5</v>
          </cell>
          <cell r="D1643" t="str">
            <v>P</v>
          </cell>
          <cell r="E1643" t="str">
            <v>E35</v>
          </cell>
          <cell r="F1643">
            <v>1.31</v>
          </cell>
        </row>
        <row r="1644">
          <cell r="C1644" t="str">
            <v>AC5</v>
          </cell>
          <cell r="D1644" t="str">
            <v>P</v>
          </cell>
          <cell r="E1644" t="str">
            <v>E49</v>
          </cell>
          <cell r="F1644">
            <v>1.31</v>
          </cell>
        </row>
        <row r="1645">
          <cell r="C1645" t="str">
            <v>AC5</v>
          </cell>
          <cell r="D1645" t="str">
            <v>P</v>
          </cell>
          <cell r="E1645" t="str">
            <v>E44</v>
          </cell>
          <cell r="F1645">
            <v>1.31</v>
          </cell>
        </row>
        <row r="1646">
          <cell r="C1646" t="str">
            <v>AC5</v>
          </cell>
          <cell r="D1646" t="str">
            <v>P</v>
          </cell>
          <cell r="E1646" t="str">
            <v>E48</v>
          </cell>
          <cell r="F1646">
            <v>1.31</v>
          </cell>
        </row>
        <row r="1647">
          <cell r="C1647" t="str">
            <v>AC5</v>
          </cell>
          <cell r="D1647" t="str">
            <v>P</v>
          </cell>
          <cell r="E1647" t="str">
            <v>E35</v>
          </cell>
          <cell r="F1647">
            <v>1.23</v>
          </cell>
        </row>
        <row r="1648">
          <cell r="C1648" t="str">
            <v>AC5</v>
          </cell>
          <cell r="D1648" t="str">
            <v>P</v>
          </cell>
          <cell r="E1648" t="str">
            <v>E49</v>
          </cell>
          <cell r="F1648">
            <v>1.23</v>
          </cell>
        </row>
        <row r="1649">
          <cell r="C1649" t="str">
            <v>AC5</v>
          </cell>
          <cell r="D1649" t="str">
            <v>P</v>
          </cell>
          <cell r="E1649" t="str">
            <v>E44</v>
          </cell>
          <cell r="F1649">
            <v>1.23</v>
          </cell>
        </row>
        <row r="1650">
          <cell r="C1650" t="str">
            <v>AC5</v>
          </cell>
          <cell r="D1650" t="str">
            <v>P</v>
          </cell>
          <cell r="E1650" t="str">
            <v>E48</v>
          </cell>
          <cell r="F1650">
            <v>1.23</v>
          </cell>
        </row>
        <row r="1651">
          <cell r="C1651" t="str">
            <v>AC5</v>
          </cell>
          <cell r="D1651" t="str">
            <v>P</v>
          </cell>
          <cell r="E1651" t="str">
            <v>E35</v>
          </cell>
          <cell r="F1651">
            <v>1.77</v>
          </cell>
        </row>
        <row r="1652">
          <cell r="C1652" t="str">
            <v>AC5</v>
          </cell>
          <cell r="D1652" t="str">
            <v>P</v>
          </cell>
          <cell r="E1652" t="str">
            <v>E49</v>
          </cell>
          <cell r="F1652">
            <v>1.77</v>
          </cell>
        </row>
        <row r="1653">
          <cell r="C1653" t="str">
            <v>AC5</v>
          </cell>
          <cell r="D1653" t="str">
            <v>P</v>
          </cell>
          <cell r="E1653" t="str">
            <v>E44</v>
          </cell>
          <cell r="F1653">
            <v>1.77</v>
          </cell>
        </row>
        <row r="1654">
          <cell r="C1654" t="str">
            <v>AC5</v>
          </cell>
          <cell r="D1654" t="str">
            <v>P</v>
          </cell>
          <cell r="E1654" t="str">
            <v>E48</v>
          </cell>
          <cell r="F1654">
            <v>1.77</v>
          </cell>
        </row>
        <row r="1655">
          <cell r="C1655" t="str">
            <v>AC5</v>
          </cell>
          <cell r="D1655" t="str">
            <v>P</v>
          </cell>
          <cell r="E1655" t="str">
            <v>E35</v>
          </cell>
          <cell r="F1655">
            <v>0.19</v>
          </cell>
        </row>
        <row r="1656">
          <cell r="C1656" t="str">
            <v>AC5</v>
          </cell>
          <cell r="D1656" t="str">
            <v>P</v>
          </cell>
          <cell r="E1656" t="str">
            <v>E49</v>
          </cell>
          <cell r="F1656">
            <v>0.19</v>
          </cell>
        </row>
        <row r="1657">
          <cell r="C1657" t="str">
            <v>AC5</v>
          </cell>
          <cell r="D1657" t="str">
            <v>P</v>
          </cell>
          <cell r="E1657" t="str">
            <v>E44</v>
          </cell>
          <cell r="F1657">
            <v>0.19</v>
          </cell>
        </row>
        <row r="1658">
          <cell r="C1658" t="str">
            <v>AC5</v>
          </cell>
          <cell r="D1658" t="str">
            <v>P</v>
          </cell>
          <cell r="E1658" t="str">
            <v>E48</v>
          </cell>
          <cell r="F1658">
            <v>0.19</v>
          </cell>
        </row>
        <row r="1659">
          <cell r="C1659" t="str">
            <v>AC5</v>
          </cell>
          <cell r="D1659" t="str">
            <v>P</v>
          </cell>
          <cell r="E1659" t="str">
            <v>E35</v>
          </cell>
          <cell r="F1659">
            <v>0.19</v>
          </cell>
        </row>
        <row r="1660">
          <cell r="C1660" t="str">
            <v>AC5</v>
          </cell>
          <cell r="D1660" t="str">
            <v>P</v>
          </cell>
          <cell r="E1660" t="str">
            <v>E49</v>
          </cell>
          <cell r="F1660">
            <v>0.19</v>
          </cell>
        </row>
        <row r="1661">
          <cell r="C1661" t="str">
            <v>AC5</v>
          </cell>
          <cell r="D1661" t="str">
            <v>P</v>
          </cell>
          <cell r="E1661" t="str">
            <v>E44</v>
          </cell>
          <cell r="F1661">
            <v>0.19</v>
          </cell>
        </row>
        <row r="1662">
          <cell r="C1662" t="str">
            <v>AC5</v>
          </cell>
          <cell r="D1662" t="str">
            <v>P</v>
          </cell>
          <cell r="E1662" t="str">
            <v>E48</v>
          </cell>
          <cell r="F1662">
            <v>0.19</v>
          </cell>
        </row>
        <row r="1663">
          <cell r="C1663" t="str">
            <v>AC5</v>
          </cell>
          <cell r="D1663" t="str">
            <v>P</v>
          </cell>
          <cell r="E1663" t="str">
            <v>E35</v>
          </cell>
          <cell r="F1663">
            <v>0.15</v>
          </cell>
        </row>
        <row r="1664">
          <cell r="C1664" t="str">
            <v>AC5</v>
          </cell>
          <cell r="D1664" t="str">
            <v>P</v>
          </cell>
          <cell r="E1664" t="str">
            <v>E49</v>
          </cell>
          <cell r="F1664">
            <v>0.15</v>
          </cell>
        </row>
        <row r="1665">
          <cell r="C1665" t="str">
            <v>AC5</v>
          </cell>
          <cell r="D1665" t="str">
            <v>P</v>
          </cell>
          <cell r="E1665" t="str">
            <v>E44</v>
          </cell>
          <cell r="F1665">
            <v>0.15</v>
          </cell>
        </row>
        <row r="1666">
          <cell r="C1666" t="str">
            <v>AC5</v>
          </cell>
          <cell r="D1666" t="str">
            <v>P</v>
          </cell>
          <cell r="E1666" t="str">
            <v>E48</v>
          </cell>
          <cell r="F1666">
            <v>0.15</v>
          </cell>
        </row>
        <row r="1667">
          <cell r="C1667" t="str">
            <v>AC5</v>
          </cell>
          <cell r="D1667" t="str">
            <v>P</v>
          </cell>
          <cell r="E1667" t="str">
            <v>E35</v>
          </cell>
          <cell r="F1667">
            <v>0.19</v>
          </cell>
        </row>
        <row r="1668">
          <cell r="C1668" t="str">
            <v>AC5</v>
          </cell>
          <cell r="D1668" t="str">
            <v>P</v>
          </cell>
          <cell r="E1668" t="str">
            <v>E49</v>
          </cell>
          <cell r="F1668">
            <v>0.19</v>
          </cell>
        </row>
        <row r="1669">
          <cell r="C1669" t="str">
            <v>AC5</v>
          </cell>
          <cell r="D1669" t="str">
            <v>P</v>
          </cell>
          <cell r="E1669" t="str">
            <v>E44</v>
          </cell>
          <cell r="F1669">
            <v>0.19</v>
          </cell>
        </row>
        <row r="1670">
          <cell r="C1670" t="str">
            <v>AC5</v>
          </cell>
          <cell r="D1670" t="str">
            <v>P</v>
          </cell>
          <cell r="E1670" t="str">
            <v>E48</v>
          </cell>
          <cell r="F1670">
            <v>0.19</v>
          </cell>
        </row>
        <row r="1671">
          <cell r="C1671" t="str">
            <v>AC5</v>
          </cell>
          <cell r="D1671" t="str">
            <v>P</v>
          </cell>
          <cell r="E1671" t="str">
            <v>E35</v>
          </cell>
          <cell r="F1671">
            <v>0.19</v>
          </cell>
        </row>
        <row r="1672">
          <cell r="C1672" t="str">
            <v>AC5</v>
          </cell>
          <cell r="D1672" t="str">
            <v>P</v>
          </cell>
          <cell r="E1672" t="str">
            <v>E49</v>
          </cell>
          <cell r="F1672">
            <v>0.19</v>
          </cell>
        </row>
        <row r="1673">
          <cell r="C1673" t="str">
            <v>AC5</v>
          </cell>
          <cell r="D1673" t="str">
            <v>P</v>
          </cell>
          <cell r="E1673" t="str">
            <v>E44</v>
          </cell>
          <cell r="F1673">
            <v>0.19</v>
          </cell>
        </row>
        <row r="1674">
          <cell r="C1674" t="str">
            <v>AC5</v>
          </cell>
          <cell r="D1674" t="str">
            <v>P</v>
          </cell>
          <cell r="E1674" t="str">
            <v>E48</v>
          </cell>
          <cell r="F1674">
            <v>0.19</v>
          </cell>
        </row>
        <row r="1675">
          <cell r="C1675" t="str">
            <v>AC5</v>
          </cell>
          <cell r="D1675" t="str">
            <v>P</v>
          </cell>
          <cell r="E1675" t="str">
            <v>E35</v>
          </cell>
          <cell r="F1675">
            <v>0.19</v>
          </cell>
        </row>
        <row r="1676">
          <cell r="C1676" t="str">
            <v>AC5</v>
          </cell>
          <cell r="D1676" t="str">
            <v>P</v>
          </cell>
          <cell r="E1676" t="str">
            <v>E49</v>
          </cell>
          <cell r="F1676">
            <v>0.19</v>
          </cell>
        </row>
        <row r="1677">
          <cell r="C1677" t="str">
            <v>AC5</v>
          </cell>
          <cell r="D1677" t="str">
            <v>P</v>
          </cell>
          <cell r="E1677" t="str">
            <v>E44</v>
          </cell>
          <cell r="F1677">
            <v>0.19</v>
          </cell>
        </row>
        <row r="1678">
          <cell r="C1678" t="str">
            <v>AC5</v>
          </cell>
          <cell r="D1678" t="str">
            <v>P</v>
          </cell>
          <cell r="E1678" t="str">
            <v>E48</v>
          </cell>
          <cell r="F1678">
            <v>0.19</v>
          </cell>
        </row>
        <row r="1679">
          <cell r="C1679" t="str">
            <v>AC5</v>
          </cell>
          <cell r="D1679" t="str">
            <v>P</v>
          </cell>
          <cell r="E1679" t="str">
            <v>E35</v>
          </cell>
          <cell r="F1679">
            <v>0.38</v>
          </cell>
        </row>
        <row r="1680">
          <cell r="C1680" t="str">
            <v>AC5</v>
          </cell>
          <cell r="D1680" t="str">
            <v>P</v>
          </cell>
          <cell r="E1680" t="str">
            <v>E49</v>
          </cell>
          <cell r="F1680">
            <v>0.38</v>
          </cell>
        </row>
        <row r="1681">
          <cell r="C1681" t="str">
            <v>AC5</v>
          </cell>
          <cell r="D1681" t="str">
            <v>P</v>
          </cell>
          <cell r="E1681" t="str">
            <v>E44</v>
          </cell>
          <cell r="F1681">
            <v>0.38</v>
          </cell>
        </row>
        <row r="1682">
          <cell r="C1682" t="str">
            <v>AC5</v>
          </cell>
          <cell r="D1682" t="str">
            <v>P</v>
          </cell>
          <cell r="E1682" t="str">
            <v>E48</v>
          </cell>
          <cell r="F1682">
            <v>0.38</v>
          </cell>
        </row>
        <row r="1683">
          <cell r="C1683" t="str">
            <v>AC5</v>
          </cell>
          <cell r="D1683" t="str">
            <v>P</v>
          </cell>
          <cell r="E1683" t="str">
            <v>E35</v>
          </cell>
          <cell r="F1683">
            <v>0.27</v>
          </cell>
        </row>
        <row r="1684">
          <cell r="C1684" t="str">
            <v>AC5</v>
          </cell>
          <cell r="D1684" t="str">
            <v>P</v>
          </cell>
          <cell r="E1684" t="str">
            <v>E49</v>
          </cell>
          <cell r="F1684">
            <v>0.27</v>
          </cell>
        </row>
        <row r="1685">
          <cell r="C1685" t="str">
            <v>AC5</v>
          </cell>
          <cell r="D1685" t="str">
            <v>P</v>
          </cell>
          <cell r="E1685" t="str">
            <v>E44</v>
          </cell>
          <cell r="F1685">
            <v>0.27</v>
          </cell>
        </row>
        <row r="1686">
          <cell r="C1686" t="str">
            <v>AC5</v>
          </cell>
          <cell r="D1686" t="str">
            <v>P</v>
          </cell>
          <cell r="E1686" t="str">
            <v>E48</v>
          </cell>
          <cell r="F1686">
            <v>0.27</v>
          </cell>
        </row>
        <row r="1687">
          <cell r="C1687" t="str">
            <v>AC5</v>
          </cell>
          <cell r="D1687" t="str">
            <v>P</v>
          </cell>
          <cell r="E1687" t="str">
            <v>E35</v>
          </cell>
          <cell r="F1687">
            <v>0.15</v>
          </cell>
        </row>
        <row r="1688">
          <cell r="C1688" t="str">
            <v>AC5</v>
          </cell>
          <cell r="D1688" t="str">
            <v>P</v>
          </cell>
          <cell r="E1688" t="str">
            <v>E49</v>
          </cell>
          <cell r="F1688">
            <v>0.15</v>
          </cell>
        </row>
        <row r="1689">
          <cell r="C1689" t="str">
            <v>AC5</v>
          </cell>
          <cell r="D1689" t="str">
            <v>P</v>
          </cell>
          <cell r="E1689" t="str">
            <v>E44</v>
          </cell>
          <cell r="F1689">
            <v>0.15</v>
          </cell>
        </row>
        <row r="1690">
          <cell r="C1690" t="str">
            <v>AC5</v>
          </cell>
          <cell r="D1690" t="str">
            <v>P</v>
          </cell>
          <cell r="E1690" t="str">
            <v>E48</v>
          </cell>
          <cell r="F1690">
            <v>0.15</v>
          </cell>
        </row>
        <row r="1691">
          <cell r="C1691" t="str">
            <v>AC5</v>
          </cell>
          <cell r="D1691" t="str">
            <v>P</v>
          </cell>
          <cell r="E1691" t="str">
            <v>E35</v>
          </cell>
          <cell r="F1691">
            <v>0.27</v>
          </cell>
        </row>
        <row r="1692">
          <cell r="C1692" t="str">
            <v>AC5</v>
          </cell>
          <cell r="D1692" t="str">
            <v>P</v>
          </cell>
          <cell r="E1692" t="str">
            <v>E49</v>
          </cell>
          <cell r="F1692">
            <v>0.27</v>
          </cell>
        </row>
        <row r="1693">
          <cell r="C1693" t="str">
            <v>AC5</v>
          </cell>
          <cell r="D1693" t="str">
            <v>P</v>
          </cell>
          <cell r="E1693" t="str">
            <v>E44</v>
          </cell>
          <cell r="F1693">
            <v>0.27</v>
          </cell>
        </row>
        <row r="1694">
          <cell r="C1694" t="str">
            <v>AC5</v>
          </cell>
          <cell r="D1694" t="str">
            <v>P</v>
          </cell>
          <cell r="E1694" t="str">
            <v>E48</v>
          </cell>
          <cell r="F1694">
            <v>0.27</v>
          </cell>
        </row>
        <row r="1695">
          <cell r="C1695" t="str">
            <v>AC5</v>
          </cell>
          <cell r="D1695" t="str">
            <v>P</v>
          </cell>
          <cell r="E1695" t="str">
            <v>E35</v>
          </cell>
          <cell r="F1695">
            <v>0.23</v>
          </cell>
        </row>
        <row r="1696">
          <cell r="C1696" t="str">
            <v>AC5</v>
          </cell>
          <cell r="D1696" t="str">
            <v>P</v>
          </cell>
          <cell r="E1696" t="str">
            <v>E49</v>
          </cell>
          <cell r="F1696">
            <v>0.23</v>
          </cell>
        </row>
        <row r="1697">
          <cell r="C1697" t="str">
            <v>AC5</v>
          </cell>
          <cell r="D1697" t="str">
            <v>P</v>
          </cell>
          <cell r="E1697" t="str">
            <v>E44</v>
          </cell>
          <cell r="F1697">
            <v>0.23</v>
          </cell>
        </row>
        <row r="1698">
          <cell r="C1698" t="str">
            <v>AC5</v>
          </cell>
          <cell r="D1698" t="str">
            <v>P</v>
          </cell>
          <cell r="E1698" t="str">
            <v>E48</v>
          </cell>
          <cell r="F1698">
            <v>0.23</v>
          </cell>
        </row>
        <row r="1699">
          <cell r="C1699" t="str">
            <v>AC5</v>
          </cell>
          <cell r="D1699" t="str">
            <v>P</v>
          </cell>
          <cell r="E1699" t="str">
            <v>E35</v>
          </cell>
          <cell r="F1699">
            <v>0.19</v>
          </cell>
        </row>
        <row r="1700">
          <cell r="C1700" t="str">
            <v>AC5</v>
          </cell>
          <cell r="D1700" t="str">
            <v>P</v>
          </cell>
          <cell r="E1700" t="str">
            <v>E49</v>
          </cell>
          <cell r="F1700">
            <v>0.19</v>
          </cell>
        </row>
        <row r="1701">
          <cell r="C1701" t="str">
            <v>AC5</v>
          </cell>
          <cell r="D1701" t="str">
            <v>P</v>
          </cell>
          <cell r="E1701" t="str">
            <v>E44</v>
          </cell>
          <cell r="F1701">
            <v>0.19</v>
          </cell>
        </row>
        <row r="1702">
          <cell r="C1702" t="str">
            <v>AC5</v>
          </cell>
          <cell r="D1702" t="str">
            <v>P</v>
          </cell>
          <cell r="E1702" t="str">
            <v>E48</v>
          </cell>
          <cell r="F1702">
            <v>0.19</v>
          </cell>
        </row>
        <row r="1703">
          <cell r="C1703" t="str">
            <v>AC5</v>
          </cell>
          <cell r="D1703" t="str">
            <v>P</v>
          </cell>
          <cell r="E1703" t="str">
            <v>E35</v>
          </cell>
          <cell r="F1703">
            <v>0.27</v>
          </cell>
        </row>
        <row r="1704">
          <cell r="C1704" t="str">
            <v>AC5</v>
          </cell>
          <cell r="D1704" t="str">
            <v>P</v>
          </cell>
          <cell r="E1704" t="str">
            <v>E49</v>
          </cell>
          <cell r="F1704">
            <v>0.27</v>
          </cell>
        </row>
        <row r="1705">
          <cell r="C1705" t="str">
            <v>AC5</v>
          </cell>
          <cell r="D1705" t="str">
            <v>P</v>
          </cell>
          <cell r="E1705" t="str">
            <v>E44</v>
          </cell>
          <cell r="F1705">
            <v>0.27</v>
          </cell>
        </row>
        <row r="1706">
          <cell r="C1706" t="str">
            <v>AC5</v>
          </cell>
          <cell r="D1706" t="str">
            <v>P</v>
          </cell>
          <cell r="E1706" t="str">
            <v>E48</v>
          </cell>
          <cell r="F1706">
            <v>0.27</v>
          </cell>
        </row>
        <row r="1707">
          <cell r="C1707" t="str">
            <v>AC5</v>
          </cell>
          <cell r="D1707" t="str">
            <v>P</v>
          </cell>
          <cell r="E1707" t="str">
            <v>E35</v>
          </cell>
          <cell r="F1707">
            <v>0.54</v>
          </cell>
        </row>
        <row r="1708">
          <cell r="C1708" t="str">
            <v>AC5</v>
          </cell>
          <cell r="D1708" t="str">
            <v>P</v>
          </cell>
          <cell r="E1708" t="str">
            <v>E49</v>
          </cell>
          <cell r="F1708">
            <v>0.54</v>
          </cell>
        </row>
        <row r="1709">
          <cell r="C1709" t="str">
            <v>AC5</v>
          </cell>
          <cell r="D1709" t="str">
            <v>P</v>
          </cell>
          <cell r="E1709" t="str">
            <v>E44</v>
          </cell>
          <cell r="F1709">
            <v>0.54</v>
          </cell>
        </row>
        <row r="1710">
          <cell r="C1710" t="str">
            <v>AC5</v>
          </cell>
          <cell r="D1710" t="str">
            <v>P</v>
          </cell>
          <cell r="E1710" t="str">
            <v>E48</v>
          </cell>
          <cell r="F1710">
            <v>0.54</v>
          </cell>
        </row>
        <row r="1711">
          <cell r="C1711" t="str">
            <v>AC5</v>
          </cell>
          <cell r="D1711" t="str">
            <v>P</v>
          </cell>
          <cell r="E1711" t="str">
            <v>E35</v>
          </cell>
          <cell r="F1711">
            <v>0.23</v>
          </cell>
        </row>
        <row r="1712">
          <cell r="C1712" t="str">
            <v>AC5</v>
          </cell>
          <cell r="D1712" t="str">
            <v>P</v>
          </cell>
          <cell r="E1712" t="str">
            <v>E49</v>
          </cell>
          <cell r="F1712">
            <v>0.23</v>
          </cell>
        </row>
        <row r="1713">
          <cell r="C1713" t="str">
            <v>AC5</v>
          </cell>
          <cell r="D1713" t="str">
            <v>P</v>
          </cell>
          <cell r="E1713" t="str">
            <v>E44</v>
          </cell>
          <cell r="F1713">
            <v>0.23</v>
          </cell>
        </row>
        <row r="1714">
          <cell r="C1714" t="str">
            <v>AC5</v>
          </cell>
          <cell r="D1714" t="str">
            <v>P</v>
          </cell>
          <cell r="E1714" t="str">
            <v>E48</v>
          </cell>
          <cell r="F1714">
            <v>0.23</v>
          </cell>
        </row>
        <row r="1715">
          <cell r="C1715" t="str">
            <v>AC5</v>
          </cell>
          <cell r="D1715" t="str">
            <v>P</v>
          </cell>
          <cell r="E1715" t="str">
            <v>E35</v>
          </cell>
          <cell r="F1715">
            <v>0.19</v>
          </cell>
        </row>
        <row r="1716">
          <cell r="C1716" t="str">
            <v>AC5</v>
          </cell>
          <cell r="D1716" t="str">
            <v>P</v>
          </cell>
          <cell r="E1716" t="str">
            <v>E49</v>
          </cell>
          <cell r="F1716">
            <v>0.19</v>
          </cell>
        </row>
        <row r="1717">
          <cell r="C1717" t="str">
            <v>AC5</v>
          </cell>
          <cell r="D1717" t="str">
            <v>P</v>
          </cell>
          <cell r="E1717" t="str">
            <v>E44</v>
          </cell>
          <cell r="F1717">
            <v>0.19</v>
          </cell>
        </row>
        <row r="1718">
          <cell r="C1718" t="str">
            <v>AC5</v>
          </cell>
          <cell r="D1718" t="str">
            <v>P</v>
          </cell>
          <cell r="E1718" t="str">
            <v>E48</v>
          </cell>
          <cell r="F1718">
            <v>0.19</v>
          </cell>
        </row>
        <row r="1719">
          <cell r="C1719" t="str">
            <v>AC5</v>
          </cell>
          <cell r="D1719" t="str">
            <v>P</v>
          </cell>
          <cell r="E1719" t="str">
            <v>E35</v>
          </cell>
          <cell r="F1719">
            <v>0.23</v>
          </cell>
        </row>
        <row r="1720">
          <cell r="C1720" t="str">
            <v>AC5</v>
          </cell>
          <cell r="D1720" t="str">
            <v>P</v>
          </cell>
          <cell r="E1720" t="str">
            <v>E49</v>
          </cell>
          <cell r="F1720">
            <v>0.23</v>
          </cell>
        </row>
        <row r="1721">
          <cell r="C1721" t="str">
            <v>AC5</v>
          </cell>
          <cell r="D1721" t="str">
            <v>P</v>
          </cell>
          <cell r="E1721" t="str">
            <v>E44</v>
          </cell>
          <cell r="F1721">
            <v>0.23</v>
          </cell>
        </row>
        <row r="1722">
          <cell r="C1722" t="str">
            <v>AC5</v>
          </cell>
          <cell r="D1722" t="str">
            <v>P</v>
          </cell>
          <cell r="E1722" t="str">
            <v>E48</v>
          </cell>
          <cell r="F1722">
            <v>0.23</v>
          </cell>
        </row>
        <row r="1723">
          <cell r="C1723" t="str">
            <v>AC5</v>
          </cell>
          <cell r="D1723" t="str">
            <v>P</v>
          </cell>
          <cell r="E1723" t="str">
            <v>E35</v>
          </cell>
          <cell r="F1723">
            <v>0.46</v>
          </cell>
        </row>
        <row r="1724">
          <cell r="C1724" t="str">
            <v>AC5</v>
          </cell>
          <cell r="D1724" t="str">
            <v>P</v>
          </cell>
          <cell r="E1724" t="str">
            <v>E49</v>
          </cell>
          <cell r="F1724">
            <v>0.46</v>
          </cell>
        </row>
        <row r="1725">
          <cell r="C1725" t="str">
            <v>AC5</v>
          </cell>
          <cell r="D1725" t="str">
            <v>P</v>
          </cell>
          <cell r="E1725" t="str">
            <v>E44</v>
          </cell>
          <cell r="F1725">
            <v>0.46</v>
          </cell>
        </row>
        <row r="1726">
          <cell r="C1726" t="str">
            <v>AC5</v>
          </cell>
          <cell r="D1726" t="str">
            <v>P</v>
          </cell>
          <cell r="E1726" t="str">
            <v>E48</v>
          </cell>
          <cell r="F1726">
            <v>0.46</v>
          </cell>
        </row>
        <row r="1728">
          <cell r="C1728" t="str">
            <v>AC6</v>
          </cell>
          <cell r="D1728" t="str">
            <v>P</v>
          </cell>
          <cell r="E1728" t="str">
            <v>E32</v>
          </cell>
          <cell r="F1728">
            <v>11.000000000000004</v>
          </cell>
        </row>
        <row r="1729">
          <cell r="C1729" t="str">
            <v>AC6</v>
          </cell>
          <cell r="D1729" t="str">
            <v>P</v>
          </cell>
          <cell r="E1729" t="str">
            <v>E17</v>
          </cell>
          <cell r="F1729">
            <v>9.73</v>
          </cell>
        </row>
        <row r="1730">
          <cell r="C1730" t="str">
            <v>AC6</v>
          </cell>
          <cell r="D1730" t="str">
            <v>P</v>
          </cell>
          <cell r="E1730" t="str">
            <v>E34</v>
          </cell>
          <cell r="F1730">
            <v>1.0000000000000007</v>
          </cell>
        </row>
        <row r="1733">
          <cell r="C1733" t="str">
            <v>AC7</v>
          </cell>
          <cell r="D1733" t="str">
            <v>P</v>
          </cell>
          <cell r="E1733" t="str">
            <v>E18</v>
          </cell>
          <cell r="F1733">
            <v>0.433336</v>
          </cell>
        </row>
        <row r="1734">
          <cell r="C1734" t="str">
            <v>AC7</v>
          </cell>
          <cell r="D1734" t="str">
            <v>P</v>
          </cell>
          <cell r="E1734" t="str">
            <v>E08</v>
          </cell>
          <cell r="F1734">
            <v>1.667</v>
          </cell>
        </row>
        <row r="1735">
          <cell r="C1735" t="str">
            <v>AC7</v>
          </cell>
          <cell r="D1735" t="str">
            <v>P</v>
          </cell>
          <cell r="E1735" t="str">
            <v>E08</v>
          </cell>
          <cell r="F1735">
            <v>1.3333333333333335</v>
          </cell>
        </row>
        <row r="1736">
          <cell r="C1736" t="str">
            <v>AC7</v>
          </cell>
          <cell r="D1736" t="str">
            <v>P</v>
          </cell>
          <cell r="E1736" t="str">
            <v>E16</v>
          </cell>
          <cell r="F1736">
            <v>4.5670000000000002</v>
          </cell>
        </row>
        <row r="1737">
          <cell r="C1737" t="str">
            <v>AC7</v>
          </cell>
          <cell r="D1737" t="str">
            <v>P</v>
          </cell>
          <cell r="E1737" t="str">
            <v>E02</v>
          </cell>
          <cell r="F1737">
            <v>0.13300000000000001</v>
          </cell>
        </row>
        <row r="1738">
          <cell r="C1738" t="str">
            <v>AC7</v>
          </cell>
          <cell r="D1738" t="str">
            <v>P</v>
          </cell>
          <cell r="E1738" t="str">
            <v>E19</v>
          </cell>
          <cell r="F1738">
            <v>0.5</v>
          </cell>
        </row>
        <row r="1739">
          <cell r="C1739" t="str">
            <v>AC7</v>
          </cell>
          <cell r="D1739" t="str">
            <v>P</v>
          </cell>
          <cell r="E1739" t="str">
            <v>E08</v>
          </cell>
          <cell r="F1739">
            <v>1.5329999999999999</v>
          </cell>
        </row>
        <row r="1740">
          <cell r="C1740" t="str">
            <v>AC7</v>
          </cell>
          <cell r="D1740" t="str">
            <v>P</v>
          </cell>
          <cell r="E1740" t="str">
            <v>E33</v>
          </cell>
          <cell r="F1740">
            <v>0.7330000000000001</v>
          </cell>
        </row>
        <row r="1741">
          <cell r="C1741" t="str">
            <v>AC7</v>
          </cell>
          <cell r="D1741" t="str">
            <v>P</v>
          </cell>
          <cell r="E1741" t="str">
            <v>E35</v>
          </cell>
          <cell r="F1741">
            <v>0.63300000000000001</v>
          </cell>
        </row>
        <row r="1742">
          <cell r="C1742" t="str">
            <v>AC7</v>
          </cell>
          <cell r="D1742" t="str">
            <v>P</v>
          </cell>
          <cell r="E1742" t="str">
            <v>E16</v>
          </cell>
          <cell r="F1742">
            <v>2.5</v>
          </cell>
        </row>
        <row r="1743">
          <cell r="C1743" t="str">
            <v>AC7</v>
          </cell>
          <cell r="D1743" t="str">
            <v>P</v>
          </cell>
          <cell r="E1743" t="str">
            <v>E02</v>
          </cell>
          <cell r="F1743">
            <v>0.36699999999999999</v>
          </cell>
        </row>
        <row r="1744">
          <cell r="C1744" t="str">
            <v>AC7</v>
          </cell>
          <cell r="D1744" t="str">
            <v>P</v>
          </cell>
          <cell r="E1744" t="str">
            <v>E49</v>
          </cell>
          <cell r="F1744">
            <v>1.8660000000000001</v>
          </cell>
        </row>
        <row r="1745">
          <cell r="C1745" t="str">
            <v>AC7</v>
          </cell>
          <cell r="D1745" t="str">
            <v>P</v>
          </cell>
          <cell r="E1745" t="str">
            <v>E18</v>
          </cell>
          <cell r="F1745">
            <v>3.34</v>
          </cell>
        </row>
        <row r="1746">
          <cell r="C1746" t="str">
            <v>AC7</v>
          </cell>
          <cell r="D1746" t="str">
            <v>P</v>
          </cell>
          <cell r="E1746" t="str">
            <v>E08</v>
          </cell>
          <cell r="F1746">
            <v>1.1299999999999999</v>
          </cell>
        </row>
        <row r="1747">
          <cell r="C1747" t="str">
            <v>AC7</v>
          </cell>
          <cell r="D1747" t="str">
            <v>P</v>
          </cell>
          <cell r="E1747" t="str">
            <v>E08</v>
          </cell>
          <cell r="F1747">
            <v>0.7433333333333334</v>
          </cell>
        </row>
        <row r="1748">
          <cell r="C1748" t="str">
            <v>AC7</v>
          </cell>
          <cell r="D1748" t="str">
            <v>P</v>
          </cell>
          <cell r="E1748" t="str">
            <v>E16</v>
          </cell>
          <cell r="F1748">
            <v>3.07</v>
          </cell>
        </row>
        <row r="1749">
          <cell r="C1749" t="str">
            <v>AC7</v>
          </cell>
          <cell r="D1749" t="str">
            <v>P</v>
          </cell>
          <cell r="E1749" t="str">
            <v>E02</v>
          </cell>
          <cell r="F1749">
            <v>0.13</v>
          </cell>
        </row>
        <row r="1750">
          <cell r="C1750" t="str">
            <v>AC7</v>
          </cell>
          <cell r="D1750" t="str">
            <v>P</v>
          </cell>
          <cell r="E1750" t="str">
            <v>E19</v>
          </cell>
          <cell r="F1750">
            <v>0.4</v>
          </cell>
        </row>
        <row r="1751">
          <cell r="C1751" t="str">
            <v>AC7</v>
          </cell>
          <cell r="D1751" t="str">
            <v>P</v>
          </cell>
          <cell r="E1751" t="str">
            <v>E08</v>
          </cell>
          <cell r="F1751">
            <v>0.8</v>
          </cell>
        </row>
        <row r="1752">
          <cell r="C1752" t="str">
            <v>AC7</v>
          </cell>
          <cell r="D1752" t="str">
            <v>P</v>
          </cell>
          <cell r="E1752" t="str">
            <v>E33</v>
          </cell>
          <cell r="F1752">
            <v>0.53</v>
          </cell>
        </row>
        <row r="1753">
          <cell r="C1753" t="str">
            <v>AC7</v>
          </cell>
          <cell r="D1753" t="str">
            <v>P</v>
          </cell>
          <cell r="E1753" t="str">
            <v>E35</v>
          </cell>
          <cell r="F1753">
            <v>0.53</v>
          </cell>
        </row>
        <row r="1754">
          <cell r="C1754" t="str">
            <v>AC7</v>
          </cell>
          <cell r="D1754" t="str">
            <v>P</v>
          </cell>
          <cell r="E1754" t="str">
            <v>E16</v>
          </cell>
          <cell r="F1754">
            <v>1.1000000000000001</v>
          </cell>
        </row>
        <row r="1755">
          <cell r="C1755" t="str">
            <v>AC7</v>
          </cell>
          <cell r="D1755" t="str">
            <v>P</v>
          </cell>
          <cell r="E1755" t="str">
            <v>E02</v>
          </cell>
          <cell r="F1755">
            <v>0.17</v>
          </cell>
        </row>
        <row r="1756">
          <cell r="C1756" t="str">
            <v>AC7</v>
          </cell>
          <cell r="D1756" t="str">
            <v>P</v>
          </cell>
          <cell r="E1756" t="str">
            <v>E49</v>
          </cell>
          <cell r="F1756">
            <v>1.5</v>
          </cell>
        </row>
        <row r="1757">
          <cell r="C1757" t="str">
            <v>AC7</v>
          </cell>
          <cell r="D1757" t="str">
            <v>P</v>
          </cell>
          <cell r="E1757" t="str">
            <v>E18</v>
          </cell>
          <cell r="F1757">
            <v>0.7</v>
          </cell>
        </row>
        <row r="1758">
          <cell r="C1758" t="str">
            <v>AC7</v>
          </cell>
          <cell r="D1758" t="str">
            <v>P</v>
          </cell>
          <cell r="E1758" t="str">
            <v>E08</v>
          </cell>
          <cell r="F1758">
            <v>3.133</v>
          </cell>
        </row>
        <row r="1759">
          <cell r="C1759" t="str">
            <v>AC7</v>
          </cell>
          <cell r="D1759" t="str">
            <v>P</v>
          </cell>
          <cell r="E1759" t="str">
            <v>E08</v>
          </cell>
          <cell r="F1759">
            <v>2.3883333333333336</v>
          </cell>
        </row>
        <row r="1760">
          <cell r="C1760" t="str">
            <v>AC7</v>
          </cell>
          <cell r="D1760" t="str">
            <v>P</v>
          </cell>
          <cell r="E1760" t="str">
            <v>E16</v>
          </cell>
          <cell r="F1760">
            <v>8.7330000000000005</v>
          </cell>
        </row>
        <row r="1761">
          <cell r="C1761" t="str">
            <v>AC7</v>
          </cell>
          <cell r="D1761" t="str">
            <v>P</v>
          </cell>
          <cell r="E1761" t="str">
            <v>E02</v>
          </cell>
          <cell r="F1761">
            <v>0.3</v>
          </cell>
        </row>
        <row r="1762">
          <cell r="C1762" t="str">
            <v>AC7</v>
          </cell>
          <cell r="D1762" t="str">
            <v>P</v>
          </cell>
          <cell r="E1762" t="str">
            <v>E19</v>
          </cell>
          <cell r="F1762">
            <v>0.8</v>
          </cell>
        </row>
        <row r="1763">
          <cell r="C1763" t="str">
            <v>AC7</v>
          </cell>
          <cell r="D1763" t="str">
            <v>P</v>
          </cell>
          <cell r="E1763" t="str">
            <v>E08</v>
          </cell>
          <cell r="F1763">
            <v>2.4670000000000001</v>
          </cell>
        </row>
        <row r="1764">
          <cell r="C1764" t="str">
            <v>AC7</v>
          </cell>
          <cell r="D1764" t="str">
            <v>P</v>
          </cell>
          <cell r="E1764" t="str">
            <v>E33</v>
          </cell>
          <cell r="F1764">
            <v>1.1999999999999997</v>
          </cell>
        </row>
        <row r="1765">
          <cell r="C1765" t="str">
            <v>AC7</v>
          </cell>
          <cell r="D1765" t="str">
            <v>P</v>
          </cell>
          <cell r="E1765" t="str">
            <v>E35</v>
          </cell>
          <cell r="F1765">
            <v>1</v>
          </cell>
        </row>
        <row r="1766">
          <cell r="C1766" t="str">
            <v>AC7</v>
          </cell>
          <cell r="D1766" t="str">
            <v>P</v>
          </cell>
          <cell r="E1766" t="str">
            <v>E16</v>
          </cell>
          <cell r="F1766">
            <v>4</v>
          </cell>
        </row>
        <row r="1767">
          <cell r="C1767" t="str">
            <v>AC7</v>
          </cell>
          <cell r="D1767" t="str">
            <v>P</v>
          </cell>
          <cell r="E1767" t="str">
            <v>E02</v>
          </cell>
          <cell r="F1767">
            <v>0.53300000000000003</v>
          </cell>
        </row>
        <row r="1768">
          <cell r="C1768" t="str">
            <v>AC7</v>
          </cell>
          <cell r="D1768" t="str">
            <v>P</v>
          </cell>
          <cell r="E1768" t="str">
            <v>E49</v>
          </cell>
          <cell r="F1768">
            <v>3.16</v>
          </cell>
        </row>
        <row r="1769">
          <cell r="C1769" t="str">
            <v>AC7</v>
          </cell>
          <cell r="D1769" t="str">
            <v>P</v>
          </cell>
          <cell r="E1769" t="str">
            <v>E18</v>
          </cell>
          <cell r="F1769">
            <v>1.4</v>
          </cell>
        </row>
        <row r="1770">
          <cell r="C1770" t="str">
            <v>AC7</v>
          </cell>
          <cell r="D1770" t="str">
            <v>P</v>
          </cell>
          <cell r="E1770" t="str">
            <v>E08</v>
          </cell>
          <cell r="F1770">
            <v>5.2</v>
          </cell>
        </row>
        <row r="1771">
          <cell r="C1771" t="str">
            <v>AC7</v>
          </cell>
          <cell r="D1771" t="str">
            <v>P</v>
          </cell>
          <cell r="E1771" t="str">
            <v>E08</v>
          </cell>
          <cell r="F1771">
            <v>1.8833333333333333</v>
          </cell>
        </row>
        <row r="1772">
          <cell r="C1772" t="str">
            <v>AC7</v>
          </cell>
          <cell r="D1772" t="str">
            <v>P</v>
          </cell>
          <cell r="E1772" t="str">
            <v>E16</v>
          </cell>
          <cell r="F1772">
            <v>10.23</v>
          </cell>
        </row>
        <row r="1773">
          <cell r="C1773" t="str">
            <v>AC7</v>
          </cell>
          <cell r="D1773" t="str">
            <v>P</v>
          </cell>
          <cell r="E1773" t="str">
            <v>E02</v>
          </cell>
          <cell r="F1773">
            <v>0.34</v>
          </cell>
        </row>
        <row r="1774">
          <cell r="C1774" t="str">
            <v>AC7</v>
          </cell>
          <cell r="D1774" t="str">
            <v>P</v>
          </cell>
          <cell r="E1774" t="str">
            <v>E19</v>
          </cell>
          <cell r="F1774">
            <v>0.4</v>
          </cell>
        </row>
        <row r="1775">
          <cell r="C1775" t="str">
            <v>AC7</v>
          </cell>
          <cell r="D1775" t="str">
            <v>P</v>
          </cell>
          <cell r="E1775" t="str">
            <v>E08</v>
          </cell>
          <cell r="F1775">
            <v>0.94</v>
          </cell>
        </row>
        <row r="1776">
          <cell r="C1776" t="str">
            <v>AC7</v>
          </cell>
          <cell r="D1776" t="str">
            <v>P</v>
          </cell>
          <cell r="E1776" t="str">
            <v>E33</v>
          </cell>
          <cell r="F1776">
            <v>0.60000000000000009</v>
          </cell>
        </row>
        <row r="1777">
          <cell r="C1777" t="str">
            <v>AC7</v>
          </cell>
          <cell r="D1777" t="str">
            <v>P</v>
          </cell>
          <cell r="E1777" t="str">
            <v>E35</v>
          </cell>
          <cell r="F1777">
            <v>0.54</v>
          </cell>
        </row>
        <row r="1778">
          <cell r="C1778" t="str">
            <v>AC7</v>
          </cell>
          <cell r="D1778" t="str">
            <v>P</v>
          </cell>
          <cell r="E1778" t="str">
            <v>E16</v>
          </cell>
          <cell r="F1778">
            <v>1.4</v>
          </cell>
        </row>
        <row r="1779">
          <cell r="C1779" t="str">
            <v>AC7</v>
          </cell>
          <cell r="D1779" t="str">
            <v>P</v>
          </cell>
          <cell r="E1779" t="str">
            <v>E02</v>
          </cell>
          <cell r="F1779">
            <v>0.2</v>
          </cell>
        </row>
        <row r="1780">
          <cell r="C1780" t="str">
            <v>AC7</v>
          </cell>
          <cell r="D1780" t="str">
            <v>P</v>
          </cell>
          <cell r="E1780" t="str">
            <v>E49</v>
          </cell>
          <cell r="F1780">
            <v>2.23</v>
          </cell>
        </row>
        <row r="1784">
          <cell r="C1784" t="str">
            <v>AC8</v>
          </cell>
          <cell r="D1784" t="str">
            <v>P</v>
          </cell>
          <cell r="E1784" t="str">
            <v>E35</v>
          </cell>
          <cell r="F1784">
            <v>69</v>
          </cell>
        </row>
        <row r="1785">
          <cell r="C1785" t="str">
            <v>AC8</v>
          </cell>
          <cell r="D1785" t="str">
            <v>P</v>
          </cell>
          <cell r="E1785" t="str">
            <v>E44</v>
          </cell>
          <cell r="F1785">
            <v>11.47</v>
          </cell>
        </row>
        <row r="1786">
          <cell r="C1786" t="str">
            <v>AC8</v>
          </cell>
          <cell r="D1786" t="str">
            <v>P</v>
          </cell>
          <cell r="E1786" t="str">
            <v>E49</v>
          </cell>
          <cell r="F1786">
            <v>11.47</v>
          </cell>
        </row>
        <row r="1787">
          <cell r="C1787" t="str">
            <v>AC8</v>
          </cell>
          <cell r="D1787" t="str">
            <v>P</v>
          </cell>
          <cell r="E1787" t="str">
            <v>E35</v>
          </cell>
          <cell r="F1787">
            <v>69</v>
          </cell>
        </row>
        <row r="1788">
          <cell r="C1788" t="str">
            <v>AC8</v>
          </cell>
          <cell r="D1788" t="str">
            <v>P</v>
          </cell>
          <cell r="E1788" t="str">
            <v>E44</v>
          </cell>
          <cell r="F1788">
            <v>11.47</v>
          </cell>
        </row>
        <row r="1789">
          <cell r="C1789" t="str">
            <v>AC8</v>
          </cell>
          <cell r="D1789" t="str">
            <v>P</v>
          </cell>
          <cell r="E1789" t="str">
            <v>E49</v>
          </cell>
          <cell r="F1789">
            <v>11.47</v>
          </cell>
        </row>
        <row r="1790">
          <cell r="C1790" t="str">
            <v>AC8</v>
          </cell>
          <cell r="D1790" t="str">
            <v>P</v>
          </cell>
          <cell r="E1790" t="str">
            <v>E44</v>
          </cell>
          <cell r="F1790">
            <v>11.47</v>
          </cell>
        </row>
        <row r="1791">
          <cell r="C1791" t="str">
            <v>AC8</v>
          </cell>
          <cell r="D1791" t="str">
            <v>P</v>
          </cell>
          <cell r="E1791" t="str">
            <v>E29</v>
          </cell>
          <cell r="F1791">
            <v>69</v>
          </cell>
        </row>
        <row r="1792">
          <cell r="C1792" t="str">
            <v>AC8</v>
          </cell>
          <cell r="D1792" t="str">
            <v>P</v>
          </cell>
          <cell r="E1792" t="str">
            <v>E49</v>
          </cell>
          <cell r="F1792">
            <v>11.47</v>
          </cell>
        </row>
        <row r="1793">
          <cell r="C1793" t="str">
            <v>AC8</v>
          </cell>
          <cell r="D1793" t="str">
            <v>P</v>
          </cell>
          <cell r="E1793" t="str">
            <v>E44</v>
          </cell>
          <cell r="F1793">
            <v>8.0299999999999994</v>
          </cell>
        </row>
        <row r="1794">
          <cell r="C1794" t="str">
            <v>AC8</v>
          </cell>
          <cell r="D1794" t="str">
            <v>P</v>
          </cell>
          <cell r="E1794" t="str">
            <v>E49</v>
          </cell>
          <cell r="F1794">
            <v>8.0299999999999994</v>
          </cell>
        </row>
        <row r="1795">
          <cell r="C1795" t="str">
            <v>AC8</v>
          </cell>
          <cell r="D1795" t="str">
            <v>P</v>
          </cell>
          <cell r="E1795" t="str">
            <v>E44</v>
          </cell>
          <cell r="F1795">
            <v>11.47</v>
          </cell>
        </row>
        <row r="1796">
          <cell r="C1796" t="str">
            <v>AC8</v>
          </cell>
          <cell r="D1796" t="str">
            <v>P</v>
          </cell>
          <cell r="E1796" t="str">
            <v>E49</v>
          </cell>
          <cell r="F1796">
            <v>11.47</v>
          </cell>
        </row>
        <row r="1797">
          <cell r="C1797" t="str">
            <v>AC8</v>
          </cell>
          <cell r="D1797" t="str">
            <v>P</v>
          </cell>
          <cell r="E1797" t="str">
            <v>E44</v>
          </cell>
          <cell r="F1797">
            <v>11.47</v>
          </cell>
        </row>
        <row r="1798">
          <cell r="C1798" t="str">
            <v>AC8</v>
          </cell>
          <cell r="D1798" t="str">
            <v>P</v>
          </cell>
          <cell r="E1798" t="str">
            <v>E49</v>
          </cell>
          <cell r="F1798">
            <v>11.47</v>
          </cell>
        </row>
        <row r="1799">
          <cell r="C1799" t="str">
            <v>AC8</v>
          </cell>
          <cell r="D1799" t="str">
            <v>P</v>
          </cell>
          <cell r="E1799" t="str">
            <v>E49</v>
          </cell>
          <cell r="F1799">
            <v>26</v>
          </cell>
        </row>
        <row r="1800">
          <cell r="C1800" t="str">
            <v>AC8</v>
          </cell>
          <cell r="D1800" t="str">
            <v>P</v>
          </cell>
          <cell r="E1800" t="str">
            <v>E35</v>
          </cell>
          <cell r="F1800">
            <v>26</v>
          </cell>
        </row>
        <row r="1801">
          <cell r="C1801" t="str">
            <v>AC8</v>
          </cell>
          <cell r="D1801" t="str">
            <v>P</v>
          </cell>
          <cell r="E1801" t="str">
            <v>E35</v>
          </cell>
          <cell r="F1801">
            <v>112</v>
          </cell>
        </row>
        <row r="1802">
          <cell r="C1802" t="str">
            <v>AC8</v>
          </cell>
          <cell r="D1802" t="str">
            <v>P</v>
          </cell>
          <cell r="E1802" t="str">
            <v>E48</v>
          </cell>
          <cell r="F1802">
            <v>33</v>
          </cell>
        </row>
        <row r="1803">
          <cell r="C1803" t="str">
            <v>AC8</v>
          </cell>
          <cell r="D1803" t="str">
            <v>P</v>
          </cell>
          <cell r="E1803" t="str">
            <v>E49</v>
          </cell>
          <cell r="F1803">
            <v>33</v>
          </cell>
        </row>
        <row r="1804">
          <cell r="C1804" t="str">
            <v>AC8</v>
          </cell>
          <cell r="D1804" t="str">
            <v>P</v>
          </cell>
          <cell r="E1804" t="str">
            <v>E33</v>
          </cell>
          <cell r="F1804">
            <v>69</v>
          </cell>
        </row>
        <row r="1806">
          <cell r="C1806" t="str">
            <v>AC9</v>
          </cell>
          <cell r="D1806" t="str">
            <v>P</v>
          </cell>
          <cell r="E1806" t="str">
            <v>E49</v>
          </cell>
          <cell r="F1806">
            <v>93</v>
          </cell>
        </row>
        <row r="1810">
          <cell r="C1810" t="str">
            <v>BP1</v>
          </cell>
          <cell r="D1810" t="str">
            <v>P</v>
          </cell>
          <cell r="E1810" t="str">
            <v>E35</v>
          </cell>
          <cell r="F1810">
            <v>2</v>
          </cell>
        </row>
        <row r="1811">
          <cell r="C1811" t="str">
            <v>BP1</v>
          </cell>
          <cell r="D1811" t="str">
            <v>P</v>
          </cell>
          <cell r="E1811" t="str">
            <v>E36</v>
          </cell>
          <cell r="F1811">
            <v>0.8</v>
          </cell>
        </row>
        <row r="1812">
          <cell r="C1812" t="str">
            <v>BP1</v>
          </cell>
          <cell r="D1812" t="str">
            <v>P</v>
          </cell>
          <cell r="E1812" t="str">
            <v>E44</v>
          </cell>
          <cell r="F1812">
            <v>2</v>
          </cell>
        </row>
        <row r="1813">
          <cell r="C1813" t="str">
            <v>BP1</v>
          </cell>
          <cell r="D1813" t="str">
            <v>P</v>
          </cell>
          <cell r="E1813" t="str">
            <v>E45</v>
          </cell>
          <cell r="F1813">
            <v>2</v>
          </cell>
        </row>
        <row r="1814">
          <cell r="C1814" t="str">
            <v>BP2</v>
          </cell>
          <cell r="D1814" t="str">
            <v>P</v>
          </cell>
          <cell r="E1814" t="str">
            <v>E35</v>
          </cell>
          <cell r="F1814">
            <v>6</v>
          </cell>
        </row>
        <row r="1815">
          <cell r="C1815" t="str">
            <v>BP2</v>
          </cell>
          <cell r="D1815" t="str">
            <v>P</v>
          </cell>
          <cell r="E1815" t="str">
            <v>E36</v>
          </cell>
          <cell r="F1815">
            <v>2.4</v>
          </cell>
        </row>
        <row r="1816">
          <cell r="C1816" t="str">
            <v>BP2</v>
          </cell>
          <cell r="D1816" t="str">
            <v>P</v>
          </cell>
          <cell r="E1816" t="str">
            <v>E44</v>
          </cell>
          <cell r="F1816">
            <v>6</v>
          </cell>
        </row>
        <row r="1817">
          <cell r="C1817" t="str">
            <v>BP2</v>
          </cell>
          <cell r="D1817" t="str">
            <v>P</v>
          </cell>
          <cell r="E1817" t="str">
            <v>E45</v>
          </cell>
          <cell r="F1817">
            <v>6</v>
          </cell>
        </row>
        <row r="1819">
          <cell r="C1819" t="str">
            <v>BP4</v>
          </cell>
          <cell r="D1819" t="str">
            <v>P</v>
          </cell>
          <cell r="E1819" t="str">
            <v>E35</v>
          </cell>
          <cell r="F1819">
            <v>0.79999999999999993</v>
          </cell>
        </row>
        <row r="1820">
          <cell r="C1820" t="str">
            <v>BP4</v>
          </cell>
          <cell r="D1820" t="str">
            <v>P</v>
          </cell>
          <cell r="E1820" t="str">
            <v>E35</v>
          </cell>
          <cell r="F1820">
            <v>0.79999999999999993</v>
          </cell>
        </row>
        <row r="1821">
          <cell r="C1821" t="str">
            <v>BP4</v>
          </cell>
          <cell r="D1821" t="str">
            <v>P</v>
          </cell>
          <cell r="E1821" t="str">
            <v>E35</v>
          </cell>
          <cell r="F1821">
            <v>4</v>
          </cell>
        </row>
        <row r="1822">
          <cell r="C1822" t="str">
            <v>BP4</v>
          </cell>
          <cell r="D1822" t="str">
            <v>P</v>
          </cell>
          <cell r="E1822" t="str">
            <v>E35</v>
          </cell>
          <cell r="F1822">
            <v>2.4</v>
          </cell>
        </row>
        <row r="1823">
          <cell r="C1823" t="str">
            <v>BP4</v>
          </cell>
          <cell r="D1823" t="str">
            <v>P</v>
          </cell>
          <cell r="E1823" t="str">
            <v>E35</v>
          </cell>
          <cell r="F1823">
            <v>8</v>
          </cell>
        </row>
        <row r="1824">
          <cell r="C1824" t="str">
            <v>BP4</v>
          </cell>
          <cell r="D1824" t="str">
            <v>P</v>
          </cell>
          <cell r="E1824" t="str">
            <v>E35</v>
          </cell>
          <cell r="F1824">
            <v>0.79999999999999993</v>
          </cell>
        </row>
        <row r="1829">
          <cell r="C1829" t="str">
            <v>SB1</v>
          </cell>
          <cell r="D1829" t="str">
            <v>P</v>
          </cell>
          <cell r="E1829" t="str">
            <v>E35</v>
          </cell>
          <cell r="F1829">
            <v>8</v>
          </cell>
        </row>
        <row r="1830">
          <cell r="C1830" t="str">
            <v>SB1</v>
          </cell>
          <cell r="D1830" t="str">
            <v>P</v>
          </cell>
          <cell r="E1830" t="str">
            <v>E36</v>
          </cell>
          <cell r="F1830">
            <v>3.1999999999999997</v>
          </cell>
        </row>
        <row r="1831">
          <cell r="C1831" t="str">
            <v>SB1</v>
          </cell>
          <cell r="D1831" t="str">
            <v>P</v>
          </cell>
          <cell r="E1831" t="str">
            <v>E44</v>
          </cell>
          <cell r="F1831">
            <v>8</v>
          </cell>
        </row>
        <row r="1833">
          <cell r="C1833" t="str">
            <v>SB2</v>
          </cell>
          <cell r="D1833" t="str">
            <v>P</v>
          </cell>
          <cell r="E1833" t="str">
            <v>E35</v>
          </cell>
          <cell r="F1833">
            <v>0.85</v>
          </cell>
        </row>
        <row r="1834">
          <cell r="C1834" t="str">
            <v>SB2</v>
          </cell>
          <cell r="D1834" t="str">
            <v>P</v>
          </cell>
          <cell r="E1834" t="str">
            <v>E36</v>
          </cell>
          <cell r="F1834">
            <v>0.4</v>
          </cell>
        </row>
        <row r="1835">
          <cell r="C1835" t="str">
            <v>SB2</v>
          </cell>
          <cell r="D1835" t="str">
            <v>P</v>
          </cell>
          <cell r="E1835" t="str">
            <v>E44</v>
          </cell>
          <cell r="F1835">
            <v>1.5</v>
          </cell>
        </row>
        <row r="1837">
          <cell r="C1837" t="str">
            <v>SB3</v>
          </cell>
          <cell r="D1837" t="str">
            <v>P</v>
          </cell>
          <cell r="E1837" t="str">
            <v>E35</v>
          </cell>
          <cell r="F1837">
            <v>10</v>
          </cell>
        </row>
        <row r="1838">
          <cell r="C1838" t="str">
            <v>SB3</v>
          </cell>
          <cell r="D1838" t="str">
            <v>P</v>
          </cell>
          <cell r="E1838" t="str">
            <v>E36</v>
          </cell>
          <cell r="F1838">
            <v>3.9999999999999996</v>
          </cell>
        </row>
        <row r="1839">
          <cell r="C1839" t="str">
            <v>SB3</v>
          </cell>
          <cell r="D1839" t="str">
            <v>P</v>
          </cell>
          <cell r="E1839" t="str">
            <v>E44</v>
          </cell>
          <cell r="F1839">
            <v>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Equ"/>
      <sheetName val="Inves"/>
      <sheetName val="Inven"/>
      <sheetName val="Unearned"/>
      <sheetName val="Cost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  <sheetName val="PL (2)"/>
      <sheetName val="Cos"/>
      <sheetName val="p***"/>
      <sheetName val="Invo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C1" t="str">
            <v>บริษัท  แลนด์แอนด์เฮ้าส์  จำกัด</v>
          </cell>
        </row>
        <row r="2">
          <cell r="I2" t="str">
            <v>มค.-มิย.</v>
          </cell>
          <cell r="O2" t="str">
            <v>เมย.-มิย.</v>
          </cell>
        </row>
        <row r="3">
          <cell r="C3" t="str">
            <v>รายละเอียดค่าใช้จ่ายในการขายและบริหาร</v>
          </cell>
          <cell r="G3">
            <v>2545</v>
          </cell>
          <cell r="I3">
            <v>2544</v>
          </cell>
          <cell r="K3">
            <v>2543</v>
          </cell>
          <cell r="M3">
            <v>2545</v>
          </cell>
          <cell r="O3">
            <v>2544</v>
          </cell>
          <cell r="Q3">
            <v>2543</v>
          </cell>
        </row>
        <row r="4">
          <cell r="D4" t="str">
            <v>ยอดขาย</v>
          </cell>
          <cell r="G4">
            <v>6536</v>
          </cell>
          <cell r="H4">
            <v>1</v>
          </cell>
          <cell r="I4">
            <v>4218</v>
          </cell>
          <cell r="J4">
            <v>1</v>
          </cell>
          <cell r="K4">
            <v>2413</v>
          </cell>
          <cell r="L4">
            <v>1</v>
          </cell>
          <cell r="M4">
            <v>3467</v>
          </cell>
          <cell r="N4">
            <v>1</v>
          </cell>
          <cell r="O4">
            <v>2173</v>
          </cell>
          <cell r="P4">
            <v>1</v>
          </cell>
          <cell r="Q4">
            <v>1633</v>
          </cell>
          <cell r="R4">
            <v>1</v>
          </cell>
        </row>
        <row r="6">
          <cell r="B6">
            <v>1</v>
          </cell>
          <cell r="D6" t="str">
            <v>เงินเดือนและค่าล่วงเวลา</v>
          </cell>
          <cell r="G6">
            <v>87</v>
          </cell>
          <cell r="H6">
            <v>1.3310893512851897E-2</v>
          </cell>
          <cell r="I6">
            <v>82</v>
          </cell>
          <cell r="J6">
            <v>1.944049312470365E-2</v>
          </cell>
          <cell r="K6">
            <v>72</v>
          </cell>
          <cell r="L6">
            <v>2.9838375466224618E-2</v>
          </cell>
          <cell r="M6">
            <v>43</v>
          </cell>
          <cell r="N6">
            <v>1.2402653591000866E-2</v>
          </cell>
          <cell r="O6">
            <v>41</v>
          </cell>
          <cell r="P6">
            <v>1.8867924528301886E-2</v>
          </cell>
          <cell r="Q6">
            <v>37</v>
          </cell>
          <cell r="R6">
            <v>2.2657685241886098E-2</v>
          </cell>
        </row>
        <row r="7">
          <cell r="B7">
            <v>2</v>
          </cell>
          <cell r="D7" t="str">
            <v>โบนัส</v>
          </cell>
          <cell r="G7">
            <v>44</v>
          </cell>
          <cell r="H7">
            <v>6.7319461444308448E-3</v>
          </cell>
          <cell r="I7">
            <v>23</v>
          </cell>
          <cell r="J7">
            <v>5.4528212422949264E-3</v>
          </cell>
          <cell r="K7">
            <v>0</v>
          </cell>
          <cell r="L7">
            <v>0</v>
          </cell>
          <cell r="M7">
            <v>29</v>
          </cell>
          <cell r="N7">
            <v>8.3645803288145363E-3</v>
          </cell>
          <cell r="O7">
            <v>10</v>
          </cell>
          <cell r="P7">
            <v>4.6019328117809476E-3</v>
          </cell>
          <cell r="Q7">
            <v>0</v>
          </cell>
          <cell r="R7">
            <v>0</v>
          </cell>
        </row>
        <row r="8">
          <cell r="B8">
            <v>3</v>
          </cell>
          <cell r="D8" t="str">
            <v>ผลตอบแทนพนักงาน</v>
          </cell>
          <cell r="G8">
            <v>13</v>
          </cell>
          <cell r="H8">
            <v>1.988984088127295E-3</v>
          </cell>
          <cell r="I8">
            <v>9</v>
          </cell>
          <cell r="J8">
            <v>2.1337126600284497E-3</v>
          </cell>
          <cell r="K8">
            <v>6</v>
          </cell>
          <cell r="L8">
            <v>2.4865312888520514E-3</v>
          </cell>
          <cell r="M8">
            <v>7</v>
          </cell>
          <cell r="N8">
            <v>2.0190366310931639E-3</v>
          </cell>
          <cell r="O8">
            <v>5</v>
          </cell>
          <cell r="P8">
            <v>2.3009664058904738E-3</v>
          </cell>
          <cell r="Q8">
            <v>3</v>
          </cell>
          <cell r="R8">
            <v>1.837109614206981E-3</v>
          </cell>
        </row>
        <row r="9">
          <cell r="B9">
            <v>4</v>
          </cell>
          <cell r="D9" t="str">
            <v>ค่าโฆษณาและส่งเสริมการขาย</v>
          </cell>
          <cell r="G9">
            <v>79</v>
          </cell>
          <cell r="H9">
            <v>1.2086903304773562E-2</v>
          </cell>
          <cell r="I9">
            <v>94</v>
          </cell>
          <cell r="J9">
            <v>2.2285443338074917E-2</v>
          </cell>
          <cell r="K9">
            <v>48</v>
          </cell>
          <cell r="L9">
            <v>1.9892250310816411E-2</v>
          </cell>
          <cell r="M9">
            <v>41</v>
          </cell>
          <cell r="N9">
            <v>1.1825785982117105E-2</v>
          </cell>
          <cell r="O9">
            <v>46</v>
          </cell>
          <cell r="P9">
            <v>2.1168890934192362E-2</v>
          </cell>
          <cell r="Q9">
            <v>21</v>
          </cell>
          <cell r="R9">
            <v>1.2859767299448868E-2</v>
          </cell>
        </row>
        <row r="10">
          <cell r="B10">
            <v>5</v>
          </cell>
          <cell r="D10" t="str">
            <v>ค่าเสื่อมราคา</v>
          </cell>
          <cell r="G10">
            <v>49</v>
          </cell>
          <cell r="H10">
            <v>7.4969400244798041E-3</v>
          </cell>
          <cell r="I10">
            <v>48</v>
          </cell>
          <cell r="J10">
            <v>1.1379800853485065E-2</v>
          </cell>
          <cell r="K10">
            <v>45</v>
          </cell>
          <cell r="L10">
            <v>1.8648984666390384E-2</v>
          </cell>
          <cell r="M10">
            <v>29</v>
          </cell>
          <cell r="N10">
            <v>8.3645803288145363E-3</v>
          </cell>
          <cell r="O10">
            <v>21</v>
          </cell>
          <cell r="P10">
            <v>9.6640589047399909E-3</v>
          </cell>
          <cell r="Q10">
            <v>24</v>
          </cell>
          <cell r="R10">
            <v>1.4696876913655848E-2</v>
          </cell>
        </row>
        <row r="11">
          <cell r="B11">
            <v>6</v>
          </cell>
          <cell r="D11" t="str">
            <v>ค่าเช่า (สำนักงาน,ที่ดิน,เครื่องจักร)</v>
          </cell>
          <cell r="G11">
            <v>13</v>
          </cell>
          <cell r="H11">
            <v>1.988984088127295E-3</v>
          </cell>
          <cell r="I11">
            <v>11</v>
          </cell>
          <cell r="J11">
            <v>2.6078710289236607E-3</v>
          </cell>
          <cell r="K11">
            <v>9</v>
          </cell>
          <cell r="L11">
            <v>3.7297969332780773E-3</v>
          </cell>
          <cell r="M11">
            <v>7</v>
          </cell>
          <cell r="N11">
            <v>2.0190366310931639E-3</v>
          </cell>
          <cell r="O11">
            <v>6</v>
          </cell>
          <cell r="P11">
            <v>2.7611596870685687E-3</v>
          </cell>
          <cell r="Q11">
            <v>5</v>
          </cell>
          <cell r="R11">
            <v>3.0618493570116348E-3</v>
          </cell>
        </row>
        <row r="12">
          <cell r="B12">
            <v>7</v>
          </cell>
          <cell r="D12" t="str">
            <v>ค่าซ่อมบ้านหลังการขายและสาธารณูปโภค</v>
          </cell>
          <cell r="G12">
            <v>45</v>
          </cell>
          <cell r="H12">
            <v>6.8849449204406365E-3</v>
          </cell>
          <cell r="I12">
            <v>12</v>
          </cell>
          <cell r="J12">
            <v>2.8449502133712661E-3</v>
          </cell>
          <cell r="K12">
            <v>8</v>
          </cell>
          <cell r="L12">
            <v>3.315375051802735E-3</v>
          </cell>
          <cell r="M12">
            <v>38</v>
          </cell>
          <cell r="N12">
            <v>1.0960484568791463E-2</v>
          </cell>
          <cell r="O12">
            <v>5</v>
          </cell>
          <cell r="P12">
            <v>2.3009664058904738E-3</v>
          </cell>
          <cell r="Q12">
            <v>4</v>
          </cell>
          <cell r="R12">
            <v>2.449479485609308E-3</v>
          </cell>
        </row>
        <row r="13">
          <cell r="B13">
            <v>8</v>
          </cell>
          <cell r="D13" t="str">
            <v>ค่าซ่อมแซมอื่น</v>
          </cell>
          <cell r="G13">
            <v>10</v>
          </cell>
          <cell r="H13">
            <v>1.5299877600979193E-3</v>
          </cell>
          <cell r="I13">
            <v>7</v>
          </cell>
          <cell r="J13">
            <v>1.6595542911332385E-3</v>
          </cell>
          <cell r="K13">
            <v>7</v>
          </cell>
          <cell r="L13">
            <v>2.9009531703273932E-3</v>
          </cell>
          <cell r="M13">
            <v>5</v>
          </cell>
          <cell r="N13">
            <v>1.442169022209403E-3</v>
          </cell>
          <cell r="O13">
            <v>3</v>
          </cell>
          <cell r="P13">
            <v>1.3805798435342844E-3</v>
          </cell>
          <cell r="Q13">
            <v>3</v>
          </cell>
          <cell r="R13">
            <v>1.837109614206981E-3</v>
          </cell>
        </row>
        <row r="14">
          <cell r="B14">
            <v>9</v>
          </cell>
          <cell r="D14" t="str">
            <v>ค่าใช้จ่ายสาธารณูปโภค - ลูกบ้าน *</v>
          </cell>
          <cell r="G14">
            <v>33</v>
          </cell>
          <cell r="H14">
            <v>5.0489596083231336E-3</v>
          </cell>
          <cell r="I14">
            <v>32</v>
          </cell>
          <cell r="J14">
            <v>7.5865339023233761E-3</v>
          </cell>
          <cell r="K14">
            <v>29</v>
          </cell>
          <cell r="L14">
            <v>1.2018234562784915E-2</v>
          </cell>
          <cell r="M14">
            <v>17</v>
          </cell>
          <cell r="N14">
            <v>4.9033746755119704E-3</v>
          </cell>
          <cell r="O14">
            <v>17</v>
          </cell>
          <cell r="P14">
            <v>7.8232857800276112E-3</v>
          </cell>
          <cell r="Q14">
            <v>16</v>
          </cell>
          <cell r="R14">
            <v>9.7979179424372322E-3</v>
          </cell>
        </row>
        <row r="15">
          <cell r="B15">
            <v>10</v>
          </cell>
          <cell r="D15" t="str">
            <v>ค่าใช้จ่ายสาธารณูปโภค - บริษัท</v>
          </cell>
          <cell r="G15">
            <v>24</v>
          </cell>
          <cell r="H15">
            <v>3.6719706242350062E-3</v>
          </cell>
          <cell r="I15">
            <v>23</v>
          </cell>
          <cell r="J15">
            <v>5.4528212422949264E-3</v>
          </cell>
          <cell r="K15">
            <v>15</v>
          </cell>
          <cell r="L15">
            <v>6.2163282221301287E-3</v>
          </cell>
          <cell r="M15">
            <v>12</v>
          </cell>
          <cell r="N15">
            <v>3.4612056533025672E-3</v>
          </cell>
          <cell r="O15">
            <v>11</v>
          </cell>
          <cell r="P15">
            <v>5.0621260929590425E-3</v>
          </cell>
          <cell r="Q15">
            <v>8</v>
          </cell>
          <cell r="R15">
            <v>4.8989589712186161E-3</v>
          </cell>
        </row>
        <row r="16">
          <cell r="B16">
            <v>11</v>
          </cell>
          <cell r="D16" t="str">
            <v>ค่าใช้จ่ายสำนักงาน</v>
          </cell>
          <cell r="G16">
            <v>14</v>
          </cell>
          <cell r="H16">
            <v>2.1419828641370867E-3</v>
          </cell>
          <cell r="I16">
            <v>13</v>
          </cell>
          <cell r="J16">
            <v>3.0820293978188716E-3</v>
          </cell>
          <cell r="K16">
            <v>11</v>
          </cell>
          <cell r="L16">
            <v>4.5586406962287605E-3</v>
          </cell>
          <cell r="M16">
            <v>7</v>
          </cell>
          <cell r="N16">
            <v>2.0190366310931639E-3</v>
          </cell>
          <cell r="O16">
            <v>7</v>
          </cell>
          <cell r="P16">
            <v>3.2213529682466636E-3</v>
          </cell>
          <cell r="Q16">
            <v>6</v>
          </cell>
          <cell r="R16">
            <v>3.6742192284139621E-3</v>
          </cell>
        </row>
        <row r="17">
          <cell r="B17">
            <v>12</v>
          </cell>
          <cell r="D17" t="str">
            <v>ค่าที่ปรึกษาและวิชาชีพอิสระ</v>
          </cell>
          <cell r="G17">
            <v>13</v>
          </cell>
          <cell r="H17">
            <v>1.988984088127295E-3</v>
          </cell>
          <cell r="I17">
            <v>11</v>
          </cell>
          <cell r="J17">
            <v>2.6078710289236607E-3</v>
          </cell>
          <cell r="K17">
            <v>11</v>
          </cell>
          <cell r="L17">
            <v>4.5586406962287605E-3</v>
          </cell>
          <cell r="M17">
            <v>8</v>
          </cell>
          <cell r="N17">
            <v>2.3074704355350445E-3</v>
          </cell>
          <cell r="O17">
            <v>6</v>
          </cell>
          <cell r="P17">
            <v>2.7611596870685687E-3</v>
          </cell>
          <cell r="Q17">
            <v>9</v>
          </cell>
          <cell r="R17">
            <v>5.5113288426209429E-3</v>
          </cell>
        </row>
        <row r="18">
          <cell r="B18">
            <v>13</v>
          </cell>
          <cell r="D18" t="str">
            <v>ค่าธรรมเนียมอื่น</v>
          </cell>
          <cell r="G18">
            <v>15</v>
          </cell>
          <cell r="H18">
            <v>2.2949816401468788E-3</v>
          </cell>
          <cell r="I18">
            <v>6</v>
          </cell>
          <cell r="J18">
            <v>1.4224751066856331E-3</v>
          </cell>
          <cell r="K18">
            <v>10</v>
          </cell>
          <cell r="L18">
            <v>4.1442188147534191E-3</v>
          </cell>
          <cell r="M18">
            <v>6</v>
          </cell>
          <cell r="N18">
            <v>1.7306028266512836E-3</v>
          </cell>
          <cell r="O18">
            <v>2</v>
          </cell>
          <cell r="P18">
            <v>9.2038656235618964E-4</v>
          </cell>
          <cell r="Q18">
            <v>5</v>
          </cell>
          <cell r="R18">
            <v>3.0618493570116348E-3</v>
          </cell>
        </row>
        <row r="19">
          <cell r="B19">
            <v>14</v>
          </cell>
          <cell r="D19" t="str">
            <v>ค่าธรรมเนียมธนาคาร</v>
          </cell>
          <cell r="G19">
            <v>7</v>
          </cell>
          <cell r="H19">
            <v>1.0709914320685434E-3</v>
          </cell>
          <cell r="I19">
            <v>6</v>
          </cell>
          <cell r="J19">
            <v>1.4224751066856331E-3</v>
          </cell>
          <cell r="K19">
            <v>4</v>
          </cell>
          <cell r="L19">
            <v>1.6576875259013675E-3</v>
          </cell>
          <cell r="M19">
            <v>4</v>
          </cell>
          <cell r="N19">
            <v>1.1537352177675222E-3</v>
          </cell>
          <cell r="O19">
            <v>4</v>
          </cell>
          <cell r="P19">
            <v>1.8407731247123793E-3</v>
          </cell>
          <cell r="Q19">
            <v>2</v>
          </cell>
          <cell r="R19">
            <v>1.224739742804654E-3</v>
          </cell>
        </row>
        <row r="20">
          <cell r="B20">
            <v>15</v>
          </cell>
          <cell r="D20" t="str">
            <v>ค่าเบี้ยปรับและเงินเพิ่มทางภาษี</v>
          </cell>
          <cell r="G20">
            <v>24</v>
          </cell>
          <cell r="H20">
            <v>3.6719706242350062E-3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16</v>
          </cell>
          <cell r="D21" t="str">
            <v>ภาษีอื่น</v>
          </cell>
          <cell r="G21">
            <v>1</v>
          </cell>
          <cell r="H21">
            <v>1.5299877600979191E-4</v>
          </cell>
          <cell r="I21">
            <v>1</v>
          </cell>
          <cell r="J21">
            <v>2.370791844476055E-4</v>
          </cell>
          <cell r="K21">
            <v>1</v>
          </cell>
          <cell r="L21">
            <v>4.1442188147534188E-4</v>
          </cell>
          <cell r="M21">
            <v>1</v>
          </cell>
          <cell r="N21">
            <v>2.8843380444188056E-4</v>
          </cell>
          <cell r="O21">
            <v>1</v>
          </cell>
          <cell r="P21">
            <v>4.6019328117809482E-4</v>
          </cell>
          <cell r="Q21">
            <v>0</v>
          </cell>
          <cell r="R21">
            <v>0</v>
          </cell>
        </row>
        <row r="22">
          <cell r="B22">
            <v>17</v>
          </cell>
          <cell r="D22" t="str">
            <v>ผลเสียหายจากการก่อสร้าง</v>
          </cell>
          <cell r="G22">
            <v>3</v>
          </cell>
          <cell r="H22">
            <v>4.5899632802937578E-4</v>
          </cell>
          <cell r="I22">
            <v>9</v>
          </cell>
          <cell r="J22">
            <v>2.1337126600284497E-3</v>
          </cell>
          <cell r="K22">
            <v>55</v>
          </cell>
          <cell r="L22">
            <v>2.2793203481143803E-2</v>
          </cell>
          <cell r="M22">
            <v>1</v>
          </cell>
          <cell r="N22">
            <v>2.8843380444188056E-4</v>
          </cell>
          <cell r="O22">
            <v>5</v>
          </cell>
          <cell r="P22">
            <v>2.3009664058904738E-3</v>
          </cell>
          <cell r="Q22">
            <v>53</v>
          </cell>
          <cell r="R22">
            <v>3.2455603184323334E-2</v>
          </cell>
        </row>
        <row r="23">
          <cell r="B23">
            <v>18</v>
          </cell>
          <cell r="D23" t="str">
            <v>ค่าใช้จ่ายอื่น</v>
          </cell>
          <cell r="G23">
            <v>9</v>
          </cell>
          <cell r="H23">
            <v>1.3769889840881274E-3</v>
          </cell>
          <cell r="I23">
            <v>8</v>
          </cell>
          <cell r="J23">
            <v>1.896633475580844E-3</v>
          </cell>
          <cell r="K23">
            <v>6</v>
          </cell>
          <cell r="L23">
            <v>2.4865312888520514E-3</v>
          </cell>
          <cell r="M23">
            <v>5</v>
          </cell>
          <cell r="N23">
            <v>1.442169022209403E-3</v>
          </cell>
          <cell r="O23">
            <v>4</v>
          </cell>
          <cell r="P23">
            <v>1.8407731247123793E-3</v>
          </cell>
          <cell r="Q23">
            <v>3</v>
          </cell>
          <cell r="R23">
            <v>1.837109614206981E-3</v>
          </cell>
        </row>
        <row r="24">
          <cell r="B24">
            <v>19</v>
          </cell>
          <cell r="D24" t="str">
            <v>ค่ารับรองพิเศษ</v>
          </cell>
          <cell r="G24">
            <v>7</v>
          </cell>
          <cell r="H24">
            <v>1.0709914320685434E-3</v>
          </cell>
          <cell r="I24">
            <v>4</v>
          </cell>
          <cell r="J24">
            <v>9.4831673779042201E-4</v>
          </cell>
          <cell r="K24">
            <v>3</v>
          </cell>
          <cell r="L24">
            <v>1.2432656444260257E-3</v>
          </cell>
          <cell r="M24">
            <v>4</v>
          </cell>
          <cell r="N24">
            <v>1.1537352177675222E-3</v>
          </cell>
          <cell r="O24">
            <v>2</v>
          </cell>
          <cell r="P24">
            <v>9.2038656235618964E-4</v>
          </cell>
          <cell r="Q24">
            <v>2</v>
          </cell>
          <cell r="R24">
            <v>1.224739742804654E-3</v>
          </cell>
        </row>
        <row r="25">
          <cell r="D25" t="str">
            <v>รวม</v>
          </cell>
          <cell r="G25">
            <v>490</v>
          </cell>
          <cell r="H25">
            <v>7.4969400244798048E-2</v>
          </cell>
          <cell r="I25">
            <v>399</v>
          </cell>
          <cell r="J25">
            <v>9.45945945945946E-2</v>
          </cell>
          <cell r="K25">
            <v>340</v>
          </cell>
          <cell r="L25">
            <v>0.14090343970161626</v>
          </cell>
          <cell r="M25">
            <v>264</v>
          </cell>
          <cell r="N25">
            <v>7.6146524372656482E-2</v>
          </cell>
          <cell r="O25">
            <v>196</v>
          </cell>
          <cell r="P25">
            <v>9.0197883110906582E-2</v>
          </cell>
          <cell r="Q25">
            <v>201</v>
          </cell>
          <cell r="R25">
            <v>0.12308634415186773</v>
          </cell>
        </row>
        <row r="27">
          <cell r="D27" t="str">
            <v>* รายได้ค่าสาธารณูปโภค</v>
          </cell>
          <cell r="G27">
            <v>35</v>
          </cell>
          <cell r="I27">
            <v>25</v>
          </cell>
          <cell r="K27">
            <v>23</v>
          </cell>
          <cell r="M27">
            <v>23</v>
          </cell>
          <cell r="O27">
            <v>14</v>
          </cell>
          <cell r="Q27">
            <v>12</v>
          </cell>
        </row>
      </sheetData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  "/>
      <sheetName val="เงื่อนไขการเสนอราคา"/>
      <sheetName val="Summary"/>
      <sheetName val="EE"/>
      <sheetName val="AC"/>
      <sheetName val="S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xp"/>
      <sheetName val="ADJ - RATE"/>
      <sheetName val="2002"/>
    </sheetNames>
    <sheetDataSet>
      <sheetData sheetId="0">
        <row r="4">
          <cell r="B4">
            <v>4399427.8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)เปรียบเทียบ BS PL 53-52"/>
      <sheetName val="2)รายละเอียดประกอบงบ"/>
      <sheetName val="GL as 30 Jun 53"/>
      <sheetName val="2.1)รายละเอียดที่ดิน "/>
      <sheetName val="3.1)ใบหลุม 31.08.53"/>
      <sheetName val="3.2)ใบหลุม 30.06.53"/>
      <sheetName val="4)WHT"/>
      <sheetName val="5)ภงด.50"/>
      <sheetName val="ขออนุมัติงบ IT2"/>
      <sheetName val="เงินกู้ธนชาติ"/>
      <sheetName val="Drop List"/>
    </sheetNames>
    <definedNames>
      <definedName name="fdafdas" refersTo="#REF!"/>
      <definedName name="HiperCC" refersTo="#REF!"/>
      <definedName name="main" refersTo="#REF!"/>
      <definedName name="mnet" refersTo="#REF!"/>
      <definedName name="ppt" refersTo="#REF!"/>
      <definedName name="pt" refersTo="#REF!"/>
      <definedName name="qqqa" refersTo="#REF!"/>
      <definedName name="RTE" refersTo="#REF!"/>
      <definedName name="zzz" refersTo="#REF!"/>
      <definedName name="랴ㅗㅁ" refersTo="#REF!"/>
      <definedName name="뭐지?" refersTo="#REF!"/>
      <definedName name="뭐지??" refersTo="#REF!"/>
      <definedName name="스핀브러" refersTo="#REF!"/>
      <definedName name="스핀브러쉬" refersTo="#REF!"/>
      <definedName name="ㅇㅀㅇㅁㅀㅁㅀ" refersTo="#REF!"/>
      <definedName name="온" refersTo="#REF!"/>
      <definedName name="온스타일" refersTo="#REF!"/>
      <definedName name="위스퍼그린" refersTo="#REF!"/>
      <definedName name="위스퍼그린2" refersTo="#REF!"/>
      <definedName name="ㅏ우" refersTo="#REF!"/>
      <definedName name="ㅑ롬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-1D"/>
      <sheetName val="RECONCILIATION TSD"/>
      <sheetName val="Exp"/>
      <sheetName val="เงินกู้ธนชาติ"/>
      <sheetName val="2002"/>
      <sheetName val="TrialBalance Q3-2002"/>
      <sheetName val="U-5.2"/>
      <sheetName val="เงินกู้ MGC"/>
      <sheetName val="Newspaper"/>
      <sheetName val="Trial Balance"/>
      <sheetName val="US007"/>
      <sheetName val="Sheet3"/>
      <sheetName val="AccpacT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Analytical"/>
      <sheetName val="BS-Q1'04"/>
      <sheetName val="PL-Q1'04"/>
      <sheetName val="PA"/>
      <sheetName val="PM&amp;TE"/>
      <sheetName val="SUM-LEAD"/>
      <sheetName val="C-1"/>
      <sheetName val="Review Bank Rec-PA"/>
      <sheetName val="G-1"/>
      <sheetName val="H-1"/>
      <sheetName val="I-1"/>
      <sheetName val="I-2RPT receivable and loan"/>
      <sheetName val="I-3 RPT payable and loan-"/>
      <sheetName val="summary provision"/>
      <sheetName val="J-1"/>
      <sheetName val="K-1"/>
      <sheetName val="K-1 (2)"/>
      <sheetName val="M-1"/>
      <sheetName val="N-1"/>
      <sheetName val="Q-1"/>
      <sheetName val="T-1"/>
      <sheetName val="U-1"/>
      <sheetName val="U-2"/>
      <sheetName val="U-2.1Int Inc."/>
      <sheetName val="U-3"/>
      <sheetName val="U-4"/>
      <sheetName val="U-4.1 Int expense"/>
      <sheetName val="U-4.1 Int Exp"/>
      <sheetName val="เงินกู้ธนชาติ"/>
      <sheetName val="เงินกู้ MGC"/>
      <sheetName val="Cashflow"/>
      <sheetName val="E-1D"/>
      <sheetName val="Total Revenue"/>
      <sheetName val="SH-E"/>
      <sheetName val="SH-C"/>
      <sheetName val="BS ATTACH"/>
      <sheetName val="2002"/>
    </sheetNames>
    <sheetDataSet>
      <sheetData sheetId="0" refreshError="1"/>
      <sheetData sheetId="1" refreshError="1"/>
      <sheetData sheetId="2"/>
      <sheetData sheetId="3" refreshError="1"/>
      <sheetData sheetId="4">
        <row r="1">
          <cell r="A1" t="str">
            <v>STATEMENT OF INCOME AND UNAPPROPRIATED RETAINED EARNINGS</v>
          </cell>
        </row>
        <row r="2">
          <cell r="A2" t="str">
            <v>FOR 6  MONTHS ENDED 30  JUNE  2004</v>
          </cell>
        </row>
        <row r="3">
          <cell r="A3" t="str">
            <v>COMPANY :</v>
          </cell>
          <cell r="B3" t="str">
            <v>PACIFIC ASSETS PUBLIC COMPANY LIMITED</v>
          </cell>
        </row>
        <row r="6">
          <cell r="C6" t="str">
            <v>3 MTHS</v>
          </cell>
        </row>
        <row r="7">
          <cell r="C7" t="str">
            <v>Q2/2003</v>
          </cell>
          <cell r="D7">
            <v>37987</v>
          </cell>
          <cell r="E7">
            <v>38018</v>
          </cell>
          <cell r="F7">
            <v>38047</v>
          </cell>
        </row>
        <row r="8">
          <cell r="C8" t="str">
            <v>-</v>
          </cell>
          <cell r="D8" t="str">
            <v>-</v>
          </cell>
          <cell r="E8" t="str">
            <v>-</v>
          </cell>
          <cell r="F8" t="str">
            <v>-</v>
          </cell>
        </row>
        <row r="9">
          <cell r="A9" t="str">
            <v>REVENUES:</v>
          </cell>
        </row>
        <row r="10">
          <cell r="A10" t="str">
            <v>Hotel Income</v>
          </cell>
          <cell r="C10">
            <v>0</v>
          </cell>
        </row>
        <row r="11">
          <cell r="A11" t="str">
            <v>Property Income</v>
          </cell>
          <cell r="C11">
            <v>0</v>
          </cell>
        </row>
        <row r="12">
          <cell r="A12" t="str">
            <v>Property Trading Income</v>
          </cell>
          <cell r="C12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"/>
      <sheetName val="B sum 1-4"/>
      <sheetName val="A1.1-2 sum 1-4"/>
      <sheetName val="E sum 1-4"/>
      <sheetName val="D sum 1-4"/>
      <sheetName val="C sum 1-4"/>
      <sheetName val="งานบริหารโครงสร้างและดำเนินการ"/>
      <sheetName val="วัดใต้"/>
      <sheetName val="Invoice"/>
      <sheetName val="주관사업"/>
      <sheetName val="Main Sum (Hotel &amp; Residences)"/>
      <sheetName val="cov-estimate"/>
      <sheetName val="ลูกค้า"/>
      <sheetName val="SH-A"/>
      <sheetName val="SH-B"/>
      <sheetName val="SH-D"/>
      <sheetName val="SH-E"/>
      <sheetName val="SH-F"/>
      <sheetName val="SH-G"/>
      <sheetName val="SH-C"/>
      <sheetName val="PL"/>
      <sheetName val="일위대가목차"/>
      <sheetName val="Sch3"/>
      <sheetName val="SOURCE"/>
      <sheetName val="Sheet1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56"/>
      <sheetName val="29"/>
      <sheetName val="30"/>
      <sheetName val="31"/>
      <sheetName val="32"/>
      <sheetName val="33"/>
      <sheetName val="34"/>
      <sheetName val="35"/>
      <sheetName val="Factor F Data"/>
      <sheetName val="S1"/>
      <sheetName val="Database"/>
      <sheetName val="Output"/>
      <sheetName val="CashFlow"/>
      <sheetName val="Equipment"/>
      <sheetName val="รวมราคาทั้งสิ้น"/>
      <sheetName val="Fl"/>
      <sheetName val="F&amp;S"/>
      <sheetName val="DATA"/>
      <sheetName val="สรุป"/>
      <sheetName val="SCHEDULE_6"/>
      <sheetName val="SCHEDULE_4"/>
      <sheetName val="SCHEDULE_1"/>
      <sheetName val="SCHEDULE_2"/>
      <sheetName val="SCHEDULE_3"/>
      <sheetName val="Discounted Cash Flow"/>
      <sheetName val="splinkler"/>
      <sheetName val="Cost Data"/>
      <sheetName val="Material"/>
      <sheetName val="misc"/>
      <sheetName val="LEVEL 2"/>
      <sheetName val="LEVEL 4"/>
      <sheetName val="HANGERS"/>
      <sheetName val="PIPE"/>
      <sheetName val="REX"/>
      <sheetName val="Topsheet"/>
      <sheetName val="FB50"/>
      <sheetName val="Supervision"/>
      <sheetName val="staff"/>
      <sheetName val="Concrete"/>
      <sheetName val="LABOUR"/>
      <sheetName val="Indirect forcast"/>
      <sheetName val="ข้อมูล"/>
      <sheetName val="Form"/>
      <sheetName val="Structure"/>
      <sheetName val="Cost "/>
      <sheetName val="B_sum_1-4"/>
      <sheetName val="A1_1-2_sum_1-4"/>
      <sheetName val="E_sum_1-4"/>
      <sheetName val="D_sum_1-4"/>
      <sheetName val="C_sum_1-4"/>
      <sheetName val="Main_Sum_(Hotel_&amp;_Residences)"/>
      <sheetName val="B_sum_1-42"/>
      <sheetName val="A1_1-2_sum_1-42"/>
      <sheetName val="E_sum_1-42"/>
      <sheetName val="D_sum_1-42"/>
      <sheetName val="C_sum_1-42"/>
      <sheetName val="Main_Sum_(Hotel_&amp;_Residences)2"/>
      <sheetName val="B_sum_1-41"/>
      <sheetName val="A1_1-2_sum_1-41"/>
      <sheetName val="E_sum_1-41"/>
      <sheetName val="D_sum_1-41"/>
      <sheetName val="C_sum_1-41"/>
      <sheetName val="Main_Sum_(Hotel_&amp;_Residences)1"/>
      <sheetName val="A1.2"/>
      <sheetName val="หา FACTOR 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E-1D"/>
      <sheetName val="Summary Comparison SGD"/>
      <sheetName val="Setup"/>
      <sheetName val="AC"/>
    </sheetNames>
    <sheetDataSet>
      <sheetData sheetId="0">
        <row r="2">
          <cell r="G2">
            <v>36525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Data"/>
    </sheetNames>
    <sheetDataSet>
      <sheetData sheetId="0" refreshError="1"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 refreshError="1"/>
      <sheetData sheetId="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Sheet1"/>
      <sheetName val="AP Interco."/>
      <sheetName val="Details for Keppel Sin"/>
      <sheetName val="Details for tri"/>
      <sheetName val="MajorAP"/>
      <sheetName val="Q1'04"/>
      <sheetName val="Q2'04"/>
      <sheetName val="M-1-1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database"/>
      <sheetName val="FX rates"/>
      <sheetName val="table"/>
      <sheetName val="LS매입채무"/>
      <sheetName val="외상매입금명세"/>
      <sheetName val="지급어음명세"/>
      <sheetName val="ADJ - RATE"/>
      <sheetName val="Standing Data"/>
      <sheetName val="Asset &amp; Liability"/>
      <sheetName val="Net asset value"/>
      <sheetName val="_x0000_"/>
      <sheetName val="XREF"/>
      <sheetName val="외상매출금현황-수정분 A2"/>
      <sheetName val="Data Sources"/>
      <sheetName val="Parameters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?????????????"/>
      <sheetName val="??????? MGC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INFORM"/>
      <sheetName val="Master Updated(517)"/>
      <sheetName val="Master"/>
      <sheetName val="Tooling list T lite"/>
      <sheetName val="เงินกู้_MGC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ADJ_-_RATE"/>
      <sheetName val="Standing_Data"/>
      <sheetName val="Asset_&amp;_Liability"/>
      <sheetName val="Net_asset_value"/>
      <sheetName val="AFEMAI"/>
      <sheetName val=" IB-PL-00-01 SUMMARY"/>
      <sheetName val="Call Down Data OLD"/>
      <sheetName val="Assumption Data"/>
      <sheetName val="CANADA"/>
      <sheetName val="GL"/>
      <sheetName val="Links"/>
      <sheetName val="Lead"/>
      <sheetName val="BL - GL - RJ"/>
      <sheetName val="1020 FF"/>
      <sheetName val="T&amp;E GL"/>
      <sheetName val="T&amp;E System"/>
      <sheetName val="BRAZIL"/>
      <sheetName val="RFC-GRE"/>
      <sheetName val=" IBPL0001"/>
      <sheetName val="PHSB-GL-TB"/>
      <sheetName val="BS"/>
      <sheetName val="FY02 Fcst"/>
      <sheetName val="Consolidated"/>
      <sheetName val="Reest_Budget"/>
      <sheetName val="Product_Category_Input"/>
      <sheetName val="Drop Down Lists"/>
      <sheetName val="CAPEX Import"/>
      <sheetName val="Disposal"/>
      <sheetName val="ตั๋วเงินรับ"/>
      <sheetName val="IR66N"/>
      <sheetName val="Rates Table"/>
      <sheetName val="Value"/>
      <sheetName val="Data"/>
      <sheetName val="type"/>
      <sheetName val="lgth adj fine"/>
      <sheetName val="Gauge Accuracy"/>
      <sheetName val="PARAMETER"/>
      <sheetName val="PG8"/>
      <sheetName val="PG7"/>
      <sheetName val="Drop Down"/>
      <sheetName val="Lookups"/>
      <sheetName val="legal_h"/>
      <sheetName val="Variables"/>
      <sheetName val="P&amp;L-RT"/>
      <sheetName val="Pkg"/>
      <sheetName val="Raw Mat"/>
      <sheetName val="AUDIT FEE"/>
      <sheetName val="Download"/>
      <sheetName val="99年度原単位"/>
      <sheetName val="Thai better foods"/>
      <sheetName val="Cross Ref"/>
      <sheetName val="VData"/>
      <sheetName val="STD_RESERVE"/>
      <sheetName val="10-1 Media"/>
      <sheetName val="10-cut"/>
      <sheetName val="CST1198"/>
      <sheetName val="U-3"/>
      <sheetName val="FY04 budget vol"/>
      <sheetName val="Base Rental"/>
      <sheetName val="เครื่องตกแต่ง"/>
      <sheetName val="อาคาร"/>
      <sheetName val="เครื่องมือ"/>
      <sheetName val="DEP C2001"/>
      <sheetName val="list"/>
      <sheetName val="เงินกู้_MGC1"/>
      <sheetName val="AP_Interco_1"/>
      <sheetName val="Details_for_Keppel_Sin1"/>
      <sheetName val="Details_for_tri1"/>
      <sheetName val="เง_นก___MGC1"/>
      <sheetName val="6_weeks_rolling_forecast1"/>
      <sheetName val="FX_rates1"/>
      <sheetName val="ADJ_-_RATE1"/>
      <sheetName val="Standing_Data1"/>
      <sheetName val="Asset_&amp;_Liability1"/>
      <sheetName val="Net_asset_value1"/>
      <sheetName val="Data_Sources"/>
      <sheetName val="외상매출금현황-수정분_A2"/>
      <sheetName val="Master_Updated(517)"/>
      <sheetName val="_9DOZep{"/>
      <sheetName val="???????_MGC"/>
      <sheetName val="_"/>
      <sheetName val="?_?????????9?D?????O?Z?e?p?{??"/>
      <sheetName val="_?9?D?O?Z?e?p?{??_x000a_"/>
      <sheetName val="________MGC"/>
      <sheetName val="Tooling_list_T_lite"/>
      <sheetName val="_9DOZep{_x000a_"/>
      <sheetName val="10-1_Media"/>
      <sheetName val="FY04_budget_vol"/>
      <sheetName val="_IB-PL-00-01_SUMMARY"/>
      <sheetName val="Call_Down_Data_OLD"/>
      <sheetName val="Assumption_Data"/>
      <sheetName val="BL_-_GL_-_RJ"/>
      <sheetName val="1020_FF"/>
      <sheetName val="T&amp;E_GL"/>
      <sheetName val="T&amp;E_System"/>
      <sheetName val="_IBPL0001"/>
      <sheetName val="FY02_Fcst"/>
      <sheetName val="Drop_Down_Lists"/>
      <sheetName val="CAPEX_Import"/>
      <sheetName val="Rates_Table"/>
      <sheetName val="lgth_adj_fine"/>
      <sheetName val="Gauge_Accuracy"/>
      <sheetName val="Drop_Down"/>
      <sheetName val="Raw_Mat"/>
      <sheetName val="AUDIT_FEE"/>
      <sheetName val="Thai_better_foods"/>
      <sheetName val="Cross_Ref"/>
      <sheetName val="Base_Rental"/>
      <sheetName val="DEP_C2001"/>
      <sheetName val="เงินกู้_MGC2"/>
      <sheetName val="AP_Interco_2"/>
      <sheetName val="Details_for_Keppel_Sin2"/>
      <sheetName val="Details_for_tri2"/>
      <sheetName val="เง_นก___MGC2"/>
      <sheetName val="6_weeks_rolling_forecast2"/>
      <sheetName val="FX_rates2"/>
      <sheetName val="ADJ_-_RATE2"/>
      <sheetName val="Standing_Data2"/>
      <sheetName val="Asset_&amp;_Liability2"/>
      <sheetName val="Net_asset_value2"/>
      <sheetName val="Data_Sources1"/>
      <sheetName val="외상매출금현황-수정분_A21"/>
      <sheetName val="Master_Updated(517)1"/>
      <sheetName val="???????_MGC1"/>
      <sheetName val="_1"/>
      <sheetName val="?_?????????9?D?????O?Z?e?p?{?1"/>
      <sheetName val="_?9?D?O?Z?e?p?{??_x000a_1"/>
      <sheetName val="________MGC1"/>
      <sheetName val="Tooling_list_T_lite1"/>
      <sheetName val="10-1_Media1"/>
      <sheetName val="FY04_budget_vol1"/>
      <sheetName val="_IB-PL-00-01_SUMMARY1"/>
      <sheetName val="Call_Down_Data_OLD1"/>
      <sheetName val="Assumption_Data1"/>
      <sheetName val="BL_-_GL_-_RJ1"/>
      <sheetName val="1020_FF1"/>
      <sheetName val="T&amp;E_GL1"/>
      <sheetName val="T&amp;E_System1"/>
      <sheetName val="_IBPL00011"/>
      <sheetName val="FY02_Fcst1"/>
      <sheetName val="Drop_Down_Lists1"/>
      <sheetName val="CAPEX_Import1"/>
      <sheetName val="Rates_Table1"/>
      <sheetName val="lgth_adj_fine1"/>
      <sheetName val="Gauge_Accuracy1"/>
      <sheetName val="Drop_Down1"/>
      <sheetName val="Raw_Mat1"/>
      <sheetName val="AUDIT_FEE1"/>
      <sheetName val="Thai_better_foods1"/>
      <sheetName val="Cross_Ref1"/>
      <sheetName val="Base_Rental1"/>
      <sheetName val="DEP_C20011"/>
      <sheetName val="CRITERIA1"/>
      <sheetName val="VariableII  period"/>
      <sheetName val="Download Grp Branch"/>
      <sheetName val="Download Lcl Branch"/>
      <sheetName val="Std 06"/>
      <sheetName val="Supporting Tool"/>
      <sheetName val="Invoice"/>
      <sheetName val="Customize Your Invoice"/>
      <sheetName val="MENU"/>
      <sheetName val="TB"/>
      <sheetName val="E"/>
      <sheetName val="L3"/>
      <sheetName val="M"/>
      <sheetName val="U4"/>
      <sheetName val="U2"/>
      <sheetName val="PL"/>
      <sheetName val="Cover"/>
      <sheetName val="PM-TE"/>
      <sheetName val="Plant_Overhead"/>
      <sheetName val="Jung step down (60)"/>
      <sheetName val="BASIC"/>
      <sheetName val="Actual"/>
      <sheetName val="Parameters2"/>
      <sheetName val="E-1D"/>
      <sheetName val="Market Segment"/>
      <sheetName val="Owner Unit"/>
      <sheetName val="vendor name"/>
      <sheetName val="HQ"/>
      <sheetName val="MasterSheet"/>
      <sheetName val="INDEX"/>
      <sheetName val="Sheet10"/>
      <sheetName val="Content Page"/>
      <sheetName val="Basic_Information"/>
      <sheetName val="Setup"/>
      <sheetName val="PU+MSS+ESS"/>
      <sheetName val="PLSUMM"/>
      <sheetName val="Elim Seg LM"/>
      <sheetName val="Elim Seg BM"/>
      <sheetName val="Elim Seg AM"/>
      <sheetName val="Table Array"/>
      <sheetName val="2002"/>
      <sheetName val="Setup 2008"/>
      <sheetName val="TrialBalance Q3-2002"/>
      <sheetName val="Output"/>
      <sheetName val="Exp"/>
      <sheetName val="C-1"/>
      <sheetName val="Content"/>
      <sheetName val="Summary"/>
      <sheetName val="GMI"/>
      <sheetName val="p***"/>
      <sheetName val="detail(sum)"/>
      <sheetName val="ELEC45-01"/>
      <sheetName val="Setup 2009"/>
      <sheetName val="EBANOV96"/>
      <sheetName val="f&amp;b (2)"/>
      <sheetName val="P&amp;LSUM"/>
      <sheetName val="K-5"/>
      <sheetName val="Trial Balance"/>
      <sheetName val="Template"/>
      <sheetName val="K-1A"/>
      <sheetName val="0506合并附注"/>
      <sheetName val="2动力设备"/>
      <sheetName val="Heads"/>
      <sheetName val="TB-2001-Apr'01"/>
      <sheetName val="TH00_12080000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GROUP1"/>
      <sheetName val="1"/>
      <sheetName val="7251-06540"/>
      <sheetName val="Asset41_42"/>
      <sheetName val="Casual2003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ER"/>
      <sheetName val="???"/>
      <sheetName val="ADJ _ RATE"/>
      <sheetName val="fxrates"/>
      <sheetName val="HR"/>
      <sheetName val="Aging"/>
      <sheetName val="P13-R"/>
      <sheetName val="Operational Plan"/>
      <sheetName val="Summary Comparison SGD"/>
      <sheetName val="인원계획-미화"/>
      <sheetName val="U-5"/>
      <sheetName val="U-7.1"/>
      <sheetName val="anaysis_sheet"/>
      <sheetName val="Ratchada"/>
      <sheetName val="N-4.4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グラフデータ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ain Menu"/>
      <sheetName val="AOP Summary-2"/>
      <sheetName val="Header"/>
      <sheetName val="Thailand"/>
      <sheetName val="stockทุน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PRODUCT"/>
      <sheetName val="CASA-PLAN"/>
      <sheetName val="Accure"/>
      <sheetName val="V303"/>
      <sheetName val="W-현원가"/>
      <sheetName val="S8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Jung_step_down_(60)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Wkgs_BS Lead"/>
      <sheetName val="STart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desc"/>
      <sheetName val="p___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acc.depre-report-old"/>
      <sheetName val="FC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B Data base"/>
      <sheetName val="PL12M"/>
      <sheetName val="N-2"/>
      <sheetName val="Co.26 Unfinished P&amp;E"/>
      <sheetName val=""/>
      <sheetName val="AC"/>
      <sheetName val="Record CR"/>
      <sheetName val="CUSTOM"/>
      <sheetName val="CustList"/>
      <sheetName val="Stock Aging"/>
      <sheetName val="Detail"/>
      <sheetName val="deals above 20k"/>
      <sheetName val="CAPEX and HO"/>
      <sheetName val="CASH GRAPHS"/>
      <sheetName val="EBIT GRAPHS"/>
      <sheetName val="Dollar DOI"/>
      <sheetName val="Safety"/>
      <sheetName val="cho"/>
      <sheetName val="fac"/>
      <sheetName val="HOF"/>
      <sheetName val="mal"/>
      <sheetName val="mang"/>
      <sheetName val="04.06.07_NO VENCIDO"/>
      <sheetName val="TO - SP"/>
      <sheetName val="Vol del"/>
      <sheetName val="CPC form"/>
      <sheetName val="Dec 2001"/>
      <sheetName val="SKA"/>
      <sheetName val="H"/>
      <sheetName val="CF (Company only)"/>
      <sheetName val="Projection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Trial_Balance1"/>
      <sheetName val="Loan_Data1"/>
      <sheetName val="DataLookups"/>
      <sheetName val=" IB-PL-YTD"/>
      <sheetName val="recon"/>
      <sheetName val="Account List"/>
      <sheetName val="Company codes"/>
      <sheetName val="conso46"/>
      <sheetName val="JV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DAY"/>
      <sheetName val="Control"/>
      <sheetName val="สัญญา A"/>
      <sheetName val="standard cost "/>
      <sheetName val="K-1"/>
      <sheetName val="ภาระผูกพันตามโครงการผลประโยชน์"/>
      <sheetName val="211901_คชจ.ค้างจ่าย"/>
      <sheetName val="BAX Export 25mar07 - 31mar07"/>
      <sheetName val="Operational_Plan"/>
      <sheetName val="AOP_Summary-2"/>
      <sheetName val="Burden_exp"/>
      <sheetName val="GL Code"/>
      <sheetName val="A-4Sum Lead "/>
      <sheetName val="Pivot_BS"/>
      <sheetName val="K001"/>
      <sheetName val="คชจ.ดำเนินงาน6-43"/>
      <sheetName val="11_เงินลงทุน"/>
      <sheetName val="รายการกับบริษัทในเครือ "/>
      <sheetName val="ARAC99"/>
      <sheetName val="selling mec+msc"/>
      <sheetName val="DEC08"/>
      <sheetName val="Invoice Summary-Ops"/>
      <sheetName val="Chlorination"/>
      <sheetName val="Compounding"/>
      <sheetName val="Forming"/>
      <sheetName val="Packaging"/>
      <sheetName val="_x005f_x0000_"/>
      <sheetName val="_x005f_x0000_._x005f_x0000__x005f_x0000__x005f_x0000__x"/>
      <sheetName val="._x005f_x0000_9_x005f_x0000_D_x005f_x0000_O_x0000"/>
      <sheetName val=".?9?D?O?Z?e?p?{??_x005f_x000a_"/>
      <sheetName val="Equipment"/>
      <sheetName val="Assumption"/>
      <sheetName val="Front"/>
      <sheetName val="LR23-986460-02"/>
      <sheetName val="_._________9_D_____O_Z_e_p_{__"/>
      <sheetName val="._9_D_O_Z_e_p_{___"/>
      <sheetName val="공사비 내역 (가)"/>
      <sheetName val="FRECEFECBAILEYS"/>
      <sheetName val="Twelve Month Cash Flow"/>
      <sheetName val="S33"/>
      <sheetName val="당초"/>
      <sheetName val="계정코드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Int.2010"/>
      <sheetName val="ALL"/>
      <sheetName val="Land 28101"/>
      <sheetName val="งบบริหาร PL-report"/>
      <sheetName val="เวลา"/>
      <sheetName val="OreType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ARP-U301"/>
      <sheetName val="U411"/>
      <sheetName val="_____"/>
      <sheetName val="____-__"/>
      <sheetName val="___"/>
      <sheetName val="Pln Pdt"/>
      <sheetName val="SPCSheet"/>
      <sheetName val="LOOKUP_FY04"/>
      <sheetName val="Original"/>
      <sheetName val="เงินกู้_MGC4"/>
      <sheetName val="AP_Interco_4"/>
      <sheetName val="Details_for_Keppel_Sin4"/>
      <sheetName val="Details_for_tri4"/>
      <sheetName val="6_weeks_rolling_forecast4"/>
      <sheetName val="เง_นก___MGC4"/>
      <sheetName val="FX_rates4"/>
      <sheetName val="ADJ_-_RATE4"/>
      <sheetName val="Standing_Data4"/>
      <sheetName val="Asset_&amp;_Liability4"/>
      <sheetName val="Net_asset_value4"/>
      <sheetName val="외상매출금현황-수정분_A23"/>
      <sheetName val="Data_Sources3"/>
      <sheetName val="Master_Updated(517)3"/>
      <sheetName val="???????_MGC3"/>
      <sheetName val="_3"/>
      <sheetName val="?_?????????9?D?????O?Z?e?p?{?3"/>
      <sheetName val="_?9?D?O?Z?e?p?{??_x000a_3"/>
      <sheetName val="________MGC3"/>
      <sheetName val="_IB-PL-00-01_SUMMARY3"/>
      <sheetName val="Call_Down_Data_OLD3"/>
      <sheetName val="Assumption_Data3"/>
      <sheetName val="BL_-_GL_-_RJ3"/>
      <sheetName val="1020_FF3"/>
      <sheetName val="T&amp;E_GL3"/>
      <sheetName val="T&amp;E_System3"/>
      <sheetName val="_IBPL00013"/>
      <sheetName val="FY02_Fcst3"/>
      <sheetName val="Drop_Down_Lists3"/>
      <sheetName val="CAPEX_Import3"/>
      <sheetName val="Rates_Table3"/>
      <sheetName val="lgth_adj_fine3"/>
      <sheetName val="Gauge_Accuracy3"/>
      <sheetName val="Drop_Down3"/>
      <sheetName val="Raw_Mat3"/>
      <sheetName val="AUDIT_FEE3"/>
      <sheetName val="Thai_better_foods3"/>
      <sheetName val="Cross_Ref3"/>
      <sheetName val="Tooling_list_T_lite3"/>
      <sheetName val="10-1_Media3"/>
      <sheetName val="Base_Rental3"/>
      <sheetName val="FY04_budget_vol3"/>
      <sheetName val="DEP_C20013"/>
      <sheetName val="เงินกู้_MGC3"/>
      <sheetName val="AP_Interco_3"/>
      <sheetName val="Details_for_Keppel_Sin3"/>
      <sheetName val="Details_for_tri3"/>
      <sheetName val="6_weeks_rolling_forecast3"/>
      <sheetName val="เง_นก___MGC3"/>
      <sheetName val="FX_rates3"/>
      <sheetName val="ADJ_-_RATE3"/>
      <sheetName val="Standing_Data3"/>
      <sheetName val="Asset_&amp;_Liability3"/>
      <sheetName val="Net_asset_value3"/>
      <sheetName val="외상매출금현황-수정분_A22"/>
      <sheetName val="Data_Sources2"/>
      <sheetName val="Master_Updated(517)2"/>
      <sheetName val="???????_MGC2"/>
      <sheetName val="_2"/>
      <sheetName val="?_?????????9?D?????O?Z?e?p?{?2"/>
      <sheetName val="_?9?D?O?Z?e?p?{??_x000a_2"/>
      <sheetName val="________MGC2"/>
      <sheetName val="_IB-PL-00-01_SUMMARY2"/>
      <sheetName val="Call_Down_Data_OLD2"/>
      <sheetName val="Assumption_Data2"/>
      <sheetName val="BL_-_GL_-_RJ2"/>
      <sheetName val="1020_FF2"/>
      <sheetName val="T&amp;E_GL2"/>
      <sheetName val="T&amp;E_System2"/>
      <sheetName val="_IBPL00012"/>
      <sheetName val="FY02_Fcst2"/>
      <sheetName val="Drop_Down_Lists2"/>
      <sheetName val="CAPEX_Import2"/>
      <sheetName val="Rates_Table2"/>
      <sheetName val="lgth_adj_fine2"/>
      <sheetName val="Gauge_Accuracy2"/>
      <sheetName val="Drop_Down2"/>
      <sheetName val="Raw_Mat2"/>
      <sheetName val="AUDIT_FEE2"/>
      <sheetName val="Thai_better_foods2"/>
      <sheetName val="Cross_Ref2"/>
      <sheetName val="Tooling_list_T_lite2"/>
      <sheetName val="10-1_Media2"/>
      <sheetName val="Base_Rental2"/>
      <sheetName val="FY04_budget_vol2"/>
      <sheetName val="DEP_C20012"/>
      <sheetName val="เงินกู้_MGC6"/>
      <sheetName val="AP_Interco_6"/>
      <sheetName val="Details_for_Keppel_Sin6"/>
      <sheetName val="Details_for_tri6"/>
      <sheetName val="6_weeks_rolling_forecast6"/>
      <sheetName val="เง_นก___MGC6"/>
      <sheetName val="FX_rates6"/>
      <sheetName val="ADJ_-_RATE6"/>
      <sheetName val="Standing_Data6"/>
      <sheetName val="Asset_&amp;_Liability6"/>
      <sheetName val="Net_asset_value6"/>
      <sheetName val="외상매출금현황-수정분_A25"/>
      <sheetName val="Data_Sources5"/>
      <sheetName val="Master_Updated(517)5"/>
      <sheetName val="???????_MGC5"/>
      <sheetName val="_5"/>
      <sheetName val="?_?????????9?D?????O?Z?e?p?{?5"/>
      <sheetName val="_?9?D?O?Z?e?p?{??_x000a_5"/>
      <sheetName val="________MGC5"/>
      <sheetName val="_IB-PL-00-01_SUMMARY5"/>
      <sheetName val="Call_Down_Data_OLD5"/>
      <sheetName val="Assumption_Data5"/>
      <sheetName val="BL_-_GL_-_RJ5"/>
      <sheetName val="1020_FF5"/>
      <sheetName val="T&amp;E_GL5"/>
      <sheetName val="T&amp;E_System5"/>
      <sheetName val="_IBPL00015"/>
      <sheetName val="FY02_Fcst5"/>
      <sheetName val="Drop_Down_Lists5"/>
      <sheetName val="CAPEX_Import5"/>
      <sheetName val="Rates_Table5"/>
      <sheetName val="lgth_adj_fine5"/>
      <sheetName val="Gauge_Accuracy5"/>
      <sheetName val="Drop_Down5"/>
      <sheetName val="Raw_Mat5"/>
      <sheetName val="AUDIT_FEE5"/>
      <sheetName val="Thai_better_foods5"/>
      <sheetName val="Cross_Ref5"/>
      <sheetName val="Tooling_list_T_lite5"/>
      <sheetName val="10-1_Media5"/>
      <sheetName val="Base_Rental5"/>
      <sheetName val="FY04_budget_vol5"/>
      <sheetName val="DEP_C20015"/>
      <sheetName val="B&amp;S_19991"/>
      <sheetName val="เงินกู้_MGC5"/>
      <sheetName val="AP_Interco_5"/>
      <sheetName val="Details_for_Keppel_Sin5"/>
      <sheetName val="Details_for_tri5"/>
      <sheetName val="6_weeks_rolling_forecast5"/>
      <sheetName val="เง_นก___MGC5"/>
      <sheetName val="FX_rates5"/>
      <sheetName val="ADJ_-_RATE5"/>
      <sheetName val="Standing_Data5"/>
      <sheetName val="Asset_&amp;_Liability5"/>
      <sheetName val="Net_asset_value5"/>
      <sheetName val="외상매출금현황-수정분_A24"/>
      <sheetName val="Data_Sources4"/>
      <sheetName val="Master_Updated(517)4"/>
      <sheetName val="???????_MGC4"/>
      <sheetName val="_4"/>
      <sheetName val="?_?????????9?D?????O?Z?e?p?{?4"/>
      <sheetName val="_?9?D?O?Z?e?p?{??_x000a_4"/>
      <sheetName val="________MGC4"/>
      <sheetName val="_IB-PL-00-01_SUMMARY4"/>
      <sheetName val="Call_Down_Data_OLD4"/>
      <sheetName val="Assumption_Data4"/>
      <sheetName val="BL_-_GL_-_RJ4"/>
      <sheetName val="1020_FF4"/>
      <sheetName val="T&amp;E_GL4"/>
      <sheetName val="T&amp;E_System4"/>
      <sheetName val="_IBPL00014"/>
      <sheetName val="FY02_Fcst4"/>
      <sheetName val="Drop_Down_Lists4"/>
      <sheetName val="CAPEX_Import4"/>
      <sheetName val="Rates_Table4"/>
      <sheetName val="lgth_adj_fine4"/>
      <sheetName val="Gauge_Accuracy4"/>
      <sheetName val="Drop_Down4"/>
      <sheetName val="Raw_Mat4"/>
      <sheetName val="AUDIT_FEE4"/>
      <sheetName val="Thai_better_foods4"/>
      <sheetName val="Cross_Ref4"/>
      <sheetName val="Tooling_list_T_lite4"/>
      <sheetName val="10-1_Media4"/>
      <sheetName val="Base_Rental4"/>
      <sheetName val="FY04_budget_vol4"/>
      <sheetName val="DEP_C20014"/>
      <sheetName val="B&amp;S_1999"/>
      <sheetName val="เงินกู้_MGC7"/>
      <sheetName val="AP_Interco_7"/>
      <sheetName val="Details_for_Keppel_Sin7"/>
      <sheetName val="Details_for_tri7"/>
      <sheetName val="6_weeks_rolling_forecast7"/>
      <sheetName val="เง_นก___MGC7"/>
      <sheetName val="FX_rates7"/>
      <sheetName val="ADJ_-_RATE7"/>
      <sheetName val="Standing_Data7"/>
      <sheetName val="Asset_&amp;_Liability7"/>
      <sheetName val="Net_asset_value7"/>
      <sheetName val="외상매출금현황-수정분_A26"/>
      <sheetName val="Data_Sources6"/>
      <sheetName val="Master_Updated(517)6"/>
      <sheetName val="???????_MGC6"/>
      <sheetName val="_6"/>
      <sheetName val="?_?????????9?D?????O?Z?e?p?{?6"/>
      <sheetName val="_?9?D?O?Z?e?p?{??_x000a_6"/>
      <sheetName val="________MGC6"/>
      <sheetName val="_IB-PL-00-01_SUMMARY6"/>
      <sheetName val="Call_Down_Data_OLD6"/>
      <sheetName val="Assumption_Data6"/>
      <sheetName val="BL_-_GL_-_RJ6"/>
      <sheetName val="1020_FF6"/>
      <sheetName val="T&amp;E_GL6"/>
      <sheetName val="T&amp;E_System6"/>
      <sheetName val="_IBPL00016"/>
      <sheetName val="FY02_Fcst6"/>
      <sheetName val="Drop_Down_Lists6"/>
      <sheetName val="CAPEX_Import6"/>
      <sheetName val="Rates_Table6"/>
      <sheetName val="lgth_adj_fine6"/>
      <sheetName val="Gauge_Accuracy6"/>
      <sheetName val="Drop_Down6"/>
      <sheetName val="Raw_Mat6"/>
      <sheetName val="AUDIT_FEE6"/>
      <sheetName val="Thai_better_foods6"/>
      <sheetName val="Cross_Ref6"/>
      <sheetName val="Tooling_list_T_lite6"/>
      <sheetName val="10-1_Media6"/>
      <sheetName val="Base_Rental6"/>
      <sheetName val="FY04_budget_vol6"/>
      <sheetName val="DEP_C20016"/>
      <sheetName val="B&amp;S_19992"/>
      <sheetName val="Trial_Balance2"/>
      <sheetName val="TrialBalance_Q3-20022"/>
      <sheetName val="เงินกู้_MGC8"/>
      <sheetName val="AP_Interco_8"/>
      <sheetName val="Details_for_Keppel_Sin8"/>
      <sheetName val="Details_for_tri8"/>
      <sheetName val="6_weeks_rolling_forecast8"/>
      <sheetName val="เง_นก___MGC8"/>
      <sheetName val="FX_rates8"/>
      <sheetName val="ADJ_-_RATE8"/>
      <sheetName val="Standing_Data8"/>
      <sheetName val="Asset_&amp;_Liability8"/>
      <sheetName val="Net_asset_value8"/>
      <sheetName val="외상매출금현황-수정분_A27"/>
      <sheetName val="Data_Sources7"/>
      <sheetName val="Master_Updated(517)7"/>
      <sheetName val="???????_MGC7"/>
      <sheetName val="_7"/>
      <sheetName val="?_?????????9?D?????O?Z?e?p?{?7"/>
      <sheetName val="_?9?D?O?Z?e?p?{??_x000a_7"/>
      <sheetName val="________MGC7"/>
      <sheetName val="_IB-PL-00-01_SUMMARY7"/>
      <sheetName val="Call_Down_Data_OLD7"/>
      <sheetName val="Assumption_Data7"/>
      <sheetName val="BL_-_GL_-_RJ7"/>
      <sheetName val="1020_FF7"/>
      <sheetName val="T&amp;E_GL7"/>
      <sheetName val="T&amp;E_System7"/>
      <sheetName val="_IBPL00017"/>
      <sheetName val="FY02_Fcst7"/>
      <sheetName val="Drop_Down_Lists7"/>
      <sheetName val="CAPEX_Import7"/>
      <sheetName val="Rates_Table7"/>
      <sheetName val="lgth_adj_fine7"/>
      <sheetName val="Gauge_Accuracy7"/>
      <sheetName val="Drop_Down7"/>
      <sheetName val="Raw_Mat7"/>
      <sheetName val="AUDIT_FEE7"/>
      <sheetName val="Thai_better_foods7"/>
      <sheetName val="Cross_Ref7"/>
      <sheetName val="Tooling_list_T_lite7"/>
      <sheetName val="10-1_Media7"/>
      <sheetName val="Base_Rental7"/>
      <sheetName val="FY04_budget_vol7"/>
      <sheetName val="DEP_C20017"/>
      <sheetName val="B&amp;S_19993"/>
      <sheetName val="Trial_Balance3"/>
      <sheetName val="TrialBalance_Q3-20023"/>
      <sheetName val="เงินกู้_MGC9"/>
      <sheetName val="AP_Interco_9"/>
      <sheetName val="Details_for_Keppel_Sin9"/>
      <sheetName val="Details_for_tri9"/>
      <sheetName val="6_weeks_rolling_forecast9"/>
      <sheetName val="เง_นก___MGC9"/>
      <sheetName val="FX_rates9"/>
      <sheetName val="ADJ_-_RATE9"/>
      <sheetName val="Standing_Data9"/>
      <sheetName val="Asset_&amp;_Liability9"/>
      <sheetName val="Net_asset_value9"/>
      <sheetName val="외상매출금현황-수정분_A28"/>
      <sheetName val="Data_Sources8"/>
      <sheetName val="Master_Updated(517)8"/>
      <sheetName val="???????_MGC8"/>
      <sheetName val="_8"/>
      <sheetName val="?_?????????9?D?????O?Z?e?p?{?8"/>
      <sheetName val="_?9?D?O?Z?e?p?{??_x000a_8"/>
      <sheetName val="________MGC8"/>
      <sheetName val="_IB-PL-00-01_SUMMARY8"/>
      <sheetName val="Call_Down_Data_OLD8"/>
      <sheetName val="Assumption_Data8"/>
      <sheetName val="BL_-_GL_-_RJ8"/>
      <sheetName val="1020_FF8"/>
      <sheetName val="T&amp;E_GL8"/>
      <sheetName val="T&amp;E_System8"/>
      <sheetName val="_IBPL00018"/>
      <sheetName val="FY02_Fcst8"/>
      <sheetName val="Drop_Down_Lists8"/>
      <sheetName val="CAPEX_Import8"/>
      <sheetName val="Rates_Table8"/>
      <sheetName val="lgth_adj_fine8"/>
      <sheetName val="Gauge_Accuracy8"/>
      <sheetName val="Drop_Down8"/>
      <sheetName val="Raw_Mat8"/>
      <sheetName val="AUDIT_FEE8"/>
      <sheetName val="Thai_better_foods8"/>
      <sheetName val="Cross_Ref8"/>
      <sheetName val="Tooling_list_T_lite8"/>
      <sheetName val="10-1_Media8"/>
      <sheetName val="Base_Rental8"/>
      <sheetName val="FY04_budget_vol8"/>
      <sheetName val="DEP_C20018"/>
      <sheetName val="B&amp;S_19994"/>
      <sheetName val="Trial_Balance4"/>
      <sheetName val="TrialBalance_Q3-20024"/>
      <sheetName val="เงินกู้_MGC10"/>
      <sheetName val="AP_Interco_10"/>
      <sheetName val="Details_for_Keppel_Sin10"/>
      <sheetName val="Details_for_tri10"/>
      <sheetName val="6_weeks_rolling_forecast10"/>
      <sheetName val="เง_นก___MGC10"/>
      <sheetName val="FX_rates10"/>
      <sheetName val="ADJ_-_RATE10"/>
      <sheetName val="Standing_Data10"/>
      <sheetName val="Asset_&amp;_Liability10"/>
      <sheetName val="Net_asset_value10"/>
      <sheetName val="외상매출금현황-수정분_A29"/>
      <sheetName val="Data_Sources9"/>
      <sheetName val="Master_Updated(517)9"/>
      <sheetName val="???????_MGC9"/>
      <sheetName val="_9"/>
      <sheetName val="?_?????????9?D?????O?Z?e?p?{?9"/>
      <sheetName val="_?9?D?O?Z?e?p?{??_x000a_9"/>
      <sheetName val="________MGC9"/>
      <sheetName val="_IB-PL-00-01_SUMMARY9"/>
      <sheetName val="Call_Down_Data_OLD9"/>
      <sheetName val="Assumption_Data9"/>
      <sheetName val="BL_-_GL_-_RJ9"/>
      <sheetName val="1020_FF9"/>
      <sheetName val="T&amp;E_GL9"/>
      <sheetName val="T&amp;E_System9"/>
      <sheetName val="_IBPL00019"/>
      <sheetName val="FY02_Fcst9"/>
      <sheetName val="Drop_Down_Lists9"/>
      <sheetName val="CAPEX_Import9"/>
      <sheetName val="Rates_Table9"/>
      <sheetName val="lgth_adj_fine9"/>
      <sheetName val="Gauge_Accuracy9"/>
      <sheetName val="Drop_Down9"/>
      <sheetName val="Raw_Mat9"/>
      <sheetName val="AUDIT_FEE9"/>
      <sheetName val="Thai_better_foods9"/>
      <sheetName val="Cross_Ref9"/>
      <sheetName val="Tooling_list_T_lite9"/>
      <sheetName val="10-1_Media9"/>
      <sheetName val="Base_Rental9"/>
      <sheetName val="FY04_budget_vol9"/>
      <sheetName val="DEP_C20019"/>
      <sheetName val="B&amp;S_19995"/>
      <sheetName val="Trial_Balance5"/>
      <sheetName val="TrialBalance_Q3-20025"/>
      <sheetName val="เงินกู้_MGC11"/>
      <sheetName val="AP_Interco_11"/>
      <sheetName val="Details_for_Keppel_Sin11"/>
      <sheetName val="Details_for_tri11"/>
      <sheetName val="6_weeks_rolling_forecast11"/>
      <sheetName val="เง_นก___MGC11"/>
      <sheetName val="FX_rates11"/>
      <sheetName val="ADJ_-_RATE11"/>
      <sheetName val="Standing_Data11"/>
      <sheetName val="Asset_&amp;_Liability11"/>
      <sheetName val="Net_asset_value11"/>
      <sheetName val="외상매출금현황-수정분_A210"/>
      <sheetName val="Data_Sources10"/>
      <sheetName val="Master_Updated(517)10"/>
      <sheetName val="???????_MGC10"/>
      <sheetName val="_10"/>
      <sheetName val="?_?????????9?D?????O?Z?e?p?{?10"/>
      <sheetName val="_?9?D?O?Z?e?p?{??_x000a_10"/>
      <sheetName val="________MGC10"/>
      <sheetName val="_IB-PL-00-01_SUMMARY10"/>
      <sheetName val="Call_Down_Data_OLD10"/>
      <sheetName val="Assumption_Data10"/>
      <sheetName val="BL_-_GL_-_RJ10"/>
      <sheetName val="1020_FF10"/>
      <sheetName val="T&amp;E_GL10"/>
      <sheetName val="T&amp;E_System10"/>
      <sheetName val="_IBPL000110"/>
      <sheetName val="FY02_Fcst10"/>
      <sheetName val="Drop_Down_Lists10"/>
      <sheetName val="CAPEX_Import10"/>
      <sheetName val="Rates_Table10"/>
      <sheetName val="lgth_adj_fine10"/>
      <sheetName val="Gauge_Accuracy10"/>
      <sheetName val="Drop_Down10"/>
      <sheetName val="Raw_Mat10"/>
      <sheetName val="AUDIT_FEE10"/>
      <sheetName val="Thai_better_foods10"/>
      <sheetName val="Cross_Ref10"/>
      <sheetName val="Tooling_list_T_lite10"/>
      <sheetName val="10-1_Media10"/>
      <sheetName val="Base_Rental10"/>
      <sheetName val="FY04_budget_vol10"/>
      <sheetName val="DEP_C200110"/>
      <sheetName val="B&amp;S_19996"/>
      <sheetName val="Trial_Balance6"/>
      <sheetName val="TrialBalance_Q3-20026"/>
      <sheetName val="เงินกู้_MGC12"/>
      <sheetName val="AP_Interco_12"/>
      <sheetName val="Details_for_Keppel_Sin12"/>
      <sheetName val="Details_for_tri12"/>
      <sheetName val="6_weeks_rolling_forecast12"/>
      <sheetName val="เง_นก___MGC12"/>
      <sheetName val="FX_rates12"/>
      <sheetName val="ADJ_-_RATE12"/>
      <sheetName val="Standing_Data12"/>
      <sheetName val="Asset_&amp;_Liability12"/>
      <sheetName val="Net_asset_value12"/>
      <sheetName val="외상매출금현황-수정분_A211"/>
      <sheetName val="Data_Sources11"/>
      <sheetName val="Master_Updated(517)11"/>
      <sheetName val="???????_MGC11"/>
      <sheetName val="_11"/>
      <sheetName val="?_?????????9?D?????O?Z?e?p?{?11"/>
      <sheetName val="_?9?D?O?Z?e?p?{??_x000a_11"/>
      <sheetName val="________MGC11"/>
      <sheetName val="_IB-PL-00-01_SUMMARY11"/>
      <sheetName val="Call_Down_Data_OLD11"/>
      <sheetName val="Assumption_Data11"/>
      <sheetName val="BL_-_GL_-_RJ11"/>
      <sheetName val="1020_FF11"/>
      <sheetName val="T&amp;E_GL11"/>
      <sheetName val="T&amp;E_System11"/>
      <sheetName val="_IBPL000111"/>
      <sheetName val="FY02_Fcst11"/>
      <sheetName val="Drop_Down_Lists11"/>
      <sheetName val="CAPEX_Import11"/>
      <sheetName val="Rates_Table11"/>
      <sheetName val="lgth_adj_fine11"/>
      <sheetName val="Gauge_Accuracy11"/>
      <sheetName val="Drop_Down11"/>
      <sheetName val="Raw_Mat11"/>
      <sheetName val="AUDIT_FEE11"/>
      <sheetName val="Thai_better_foods11"/>
      <sheetName val="Cross_Ref11"/>
      <sheetName val="Tooling_list_T_lite11"/>
      <sheetName val="10-1_Media11"/>
      <sheetName val="Base_Rental11"/>
      <sheetName val="FY04_budget_vol11"/>
      <sheetName val="DEP_C200111"/>
      <sheetName val="B&amp;S_19997"/>
      <sheetName val="Trial_Balance7"/>
      <sheetName val="TrialBalance_Q3-20027"/>
      <sheetName val="เงินกู้_MGC13"/>
      <sheetName val="AP_Interco_13"/>
      <sheetName val="Details_for_Keppel_Sin13"/>
      <sheetName val="Details_for_tri13"/>
      <sheetName val="6_weeks_rolling_forecast13"/>
      <sheetName val="เง_นก___MGC13"/>
      <sheetName val="FX_rates13"/>
      <sheetName val="ADJ_-_RATE13"/>
      <sheetName val="Standing_Data13"/>
      <sheetName val="Asset_&amp;_Liability13"/>
      <sheetName val="Net_asset_value13"/>
      <sheetName val="외상매출금현황-수정분_A212"/>
      <sheetName val="Data_Sources12"/>
      <sheetName val="Master_Updated(517)12"/>
      <sheetName val="???????_MGC12"/>
      <sheetName val="_12"/>
      <sheetName val="?_?????????9?D?????O?Z?e?p?{?12"/>
      <sheetName val="_?9?D?O?Z?e?p?{??_x000a_12"/>
      <sheetName val="________MGC12"/>
      <sheetName val="_IB-PL-00-01_SUMMARY12"/>
      <sheetName val="Call_Down_Data_OLD12"/>
      <sheetName val="Assumption_Data12"/>
      <sheetName val="BL_-_GL_-_RJ12"/>
      <sheetName val="1020_FF12"/>
      <sheetName val="T&amp;E_GL12"/>
      <sheetName val="T&amp;E_System12"/>
      <sheetName val="_IBPL000112"/>
      <sheetName val="FY02_Fcst12"/>
      <sheetName val="Drop_Down_Lists12"/>
      <sheetName val="CAPEX_Import12"/>
      <sheetName val="Rates_Table12"/>
      <sheetName val="lgth_adj_fine12"/>
      <sheetName val="Gauge_Accuracy12"/>
      <sheetName val="Drop_Down12"/>
      <sheetName val="Raw_Mat12"/>
      <sheetName val="AUDIT_FEE12"/>
      <sheetName val="Thai_better_foods12"/>
      <sheetName val="Cross_Ref12"/>
      <sheetName val="Tooling_list_T_lite12"/>
      <sheetName val="10-1_Media12"/>
      <sheetName val="Base_Rental12"/>
      <sheetName val="FY04_budget_vol12"/>
      <sheetName val="DEP_C200112"/>
      <sheetName val="B&amp;S_19998"/>
      <sheetName val="Trial_Balance8"/>
      <sheetName val="TrialBalance_Q3-20028"/>
      <sheetName val="INSTR"/>
      <sheetName val="Business Model"/>
      <sheetName val="Tariff"/>
      <sheetName val="page1"/>
      <sheetName val="Insurance"/>
      <sheetName val="CD-08"/>
      <sheetName val="PR"/>
      <sheetName val="Bonds"/>
      <sheetName val="A-General"/>
      <sheetName val="Download_Grp_Branch"/>
      <sheetName val="Download_Lcl_Branch"/>
      <sheetName val="Std_06"/>
      <sheetName val="Supporting_Tool"/>
      <sheetName val="Customize_Your_Invoice"/>
      <sheetName val="Jung_step_down_(60)1"/>
      <sheetName val="Setup_2008"/>
      <sheetName val="Setup_2009"/>
      <sheetName val="@RISK_Correlations"/>
      <sheetName val="NEW_ZEALAND"/>
      <sheetName val="Master_table"/>
      <sheetName val="7Long_term_liabilities"/>
      <sheetName val="Nominal_Wizard"/>
      <sheetName val="Jan_05"/>
      <sheetName val="FCT_2008_-_HM_ok"/>
      <sheetName val="LJ_Assumptions"/>
      <sheetName val="LJ_Cost"/>
      <sheetName val="LJ_His_CF"/>
      <sheetName val="YS_Loan_"/>
      <sheetName val="YS_Hotel_Budget"/>
      <sheetName val="YS_Assumptions"/>
      <sheetName val="YS_Cost_"/>
      <sheetName val="YS_His_CF"/>
      <sheetName val="new_IFS_format"/>
      <sheetName val="TMF_Draft"/>
      <sheetName val="Fill_this_out_first___"/>
      <sheetName val="FE-1770_P1"/>
      <sheetName val="K-5_YE"/>
      <sheetName val="Asset_31-12-47"/>
      <sheetName val="Purchase_Order"/>
      <sheetName val="Customize_Your_Purchase_Order"/>
      <sheetName val="ADJ___RATE"/>
      <sheetName val="Summary_Comparison_SGD"/>
      <sheetName val="U-7_1"/>
      <sheetName val="Mkt_Dev_1291_ONL_1290_-_1010"/>
      <sheetName val="GAAP_Pru"/>
      <sheetName val="31_12_04"/>
      <sheetName val="Bill_No__2_-_Carpark"/>
      <sheetName val="FDR-Jan-99_"/>
      <sheetName val="sum_to_LRH"/>
      <sheetName val="Appendix_E"/>
      <sheetName val="Submission_Form"/>
      <sheetName val="interest_income"/>
      <sheetName val="Tax_Formulas"/>
      <sheetName val="Setup_Sheet"/>
      <sheetName val="K101_FA_Lead"/>
      <sheetName val="COST_(ACC_ขาย10-2005)"/>
      <sheetName val="Book_1_Summary"/>
      <sheetName val="Global_Cover"/>
      <sheetName val="Anniversary_at_Multi_Group"/>
      <sheetName val="Main_Menu"/>
      <sheetName val="ALL_KSFC_RIGS_EXCEPT_R-5"/>
      <sheetName val="Entity_List"/>
      <sheetName val="Link_data"/>
      <sheetName val="Drop_down_list"/>
      <sheetName val="Tax_Calculation"/>
      <sheetName val="RIG_134-ASSETS_APR_97"/>
      <sheetName val="RIG_027-ASSETS-AFTER_30_JUN_97"/>
      <sheetName val="Home_Page"/>
      <sheetName val="Interest_Rate_Projection"/>
      <sheetName val="Table_LL13"/>
      <sheetName val="BALANCE_SHEET_"/>
      <sheetName val="New_Hire_Input_&amp;_Calc"/>
      <sheetName val="On_Board_Headcount_Changes"/>
      <sheetName val="Permanent_info"/>
      <sheetName val="Wkgs_BS_Lead"/>
      <sheetName val="SAP_COMPANY_CODES"/>
      <sheetName val="ana_u5"/>
      <sheetName val="Genetica_Molecular_'07"/>
      <sheetName val="A_TODDI_&amp;_B_TODDI"/>
      <sheetName val="SUM_RV-November"/>
      <sheetName val="MCS_P&amp;L_By_Sub__USD"/>
      <sheetName val="lab_paced"/>
      <sheetName val="Cost_Center"/>
      <sheetName val="21_Ocl"/>
      <sheetName val="acc_depre-report-old"/>
      <sheetName val="Debt_Info"/>
      <sheetName val="Investment_Database"/>
      <sheetName val="CF_RECONCILE_-_1"/>
      <sheetName val="N-4_Patent_right"/>
      <sheetName val="TB_Data_base"/>
      <sheetName val="Loan_Data2"/>
      <sheetName val="Ex Hyp"/>
      <sheetName val="Loan_Data3"/>
      <sheetName val="K-5_YE1"/>
      <sheetName val="Asset_31-12-471"/>
      <sheetName val="Purchase_Order1"/>
      <sheetName val="Customize_Your_Purchase_Order1"/>
      <sheetName val="Customize_Your_Invoice1"/>
      <sheetName val="Database_PL"/>
      <sheetName val="Submit"/>
      <sheetName val="เวลาห้องชั่ง-ห้องชั่ง"/>
      <sheetName val="ลูกค้า"/>
    </sheetNames>
    <sheetDataSet>
      <sheetData sheetId="0" refreshError="1">
        <row r="2">
          <cell r="G2">
            <v>36525</v>
          </cell>
        </row>
        <row r="4">
          <cell r="B4">
            <v>4399427.8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4">
          <cell r="B4" t="str">
            <v>กรุงเทพฯ</v>
          </cell>
        </row>
      </sheetData>
      <sheetData sheetId="6" refreshError="1"/>
      <sheetData sheetId="7" refreshError="1"/>
      <sheetData sheetId="8">
        <row r="4">
          <cell r="B4" t="str">
            <v>กรุงเทพฯ</v>
          </cell>
        </row>
      </sheetData>
      <sheetData sheetId="9">
        <row r="4">
          <cell r="B4" t="str">
            <v>กรุงเทพฯ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4">
          <cell r="B4" t="str">
            <v>กรุงเทพฯ</v>
          </cell>
        </row>
      </sheetData>
      <sheetData sheetId="17">
        <row r="4">
          <cell r="B4" t="str">
            <v>กรุงเทพฯ</v>
          </cell>
        </row>
      </sheetData>
      <sheetData sheetId="18">
        <row r="4">
          <cell r="B4" t="str">
            <v>กรุงเทพฯ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4">
          <cell r="B4">
            <v>8500000</v>
          </cell>
        </row>
      </sheetData>
      <sheetData sheetId="43" refreshError="1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4">
          <cell r="B4">
            <v>8500000</v>
          </cell>
        </row>
      </sheetData>
      <sheetData sheetId="55">
        <row r="4">
          <cell r="B4">
            <v>8500000</v>
          </cell>
        </row>
      </sheetData>
      <sheetData sheetId="56">
        <row r="4">
          <cell r="B4">
            <v>8500000</v>
          </cell>
        </row>
      </sheetData>
      <sheetData sheetId="57">
        <row r="4">
          <cell r="B4">
            <v>8500000</v>
          </cell>
        </row>
      </sheetData>
      <sheetData sheetId="58">
        <row r="4">
          <cell r="B4">
            <v>8500000</v>
          </cell>
        </row>
      </sheetData>
      <sheetData sheetId="59">
        <row r="4">
          <cell r="B4">
            <v>8500000</v>
          </cell>
        </row>
      </sheetData>
      <sheetData sheetId="60">
        <row r="4">
          <cell r="B4">
            <v>8500000</v>
          </cell>
        </row>
      </sheetData>
      <sheetData sheetId="61">
        <row r="4">
          <cell r="B4">
            <v>8500000</v>
          </cell>
        </row>
      </sheetData>
      <sheetData sheetId="62">
        <row r="4">
          <cell r="B4">
            <v>8500000</v>
          </cell>
        </row>
      </sheetData>
      <sheetData sheetId="63">
        <row r="4">
          <cell r="B4">
            <v>8500000</v>
          </cell>
        </row>
      </sheetData>
      <sheetData sheetId="64">
        <row r="4">
          <cell r="B4">
            <v>8500000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>
        <row r="2">
          <cell r="G2">
            <v>36525</v>
          </cell>
        </row>
      </sheetData>
      <sheetData sheetId="126">
        <row r="2">
          <cell r="G2">
            <v>36525</v>
          </cell>
        </row>
      </sheetData>
      <sheetData sheetId="127">
        <row r="4">
          <cell r="B4">
            <v>8500000</v>
          </cell>
        </row>
      </sheetData>
      <sheetData sheetId="128">
        <row r="4">
          <cell r="B4">
            <v>8500000</v>
          </cell>
        </row>
      </sheetData>
      <sheetData sheetId="129"/>
      <sheetData sheetId="130"/>
      <sheetData sheetId="131">
        <row r="4">
          <cell r="B4">
            <v>8500000</v>
          </cell>
        </row>
      </sheetData>
      <sheetData sheetId="132">
        <row r="4">
          <cell r="B4">
            <v>8500000</v>
          </cell>
        </row>
      </sheetData>
      <sheetData sheetId="133"/>
      <sheetData sheetId="134"/>
      <sheetData sheetId="135">
        <row r="4">
          <cell r="B4">
            <v>8500000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>
        <row r="4">
          <cell r="B4">
            <v>8500000</v>
          </cell>
        </row>
      </sheetData>
      <sheetData sheetId="143"/>
      <sheetData sheetId="144">
        <row r="4">
          <cell r="B4">
            <v>8500000</v>
          </cell>
        </row>
      </sheetData>
      <sheetData sheetId="145">
        <row r="2">
          <cell r="G2">
            <v>36525</v>
          </cell>
        </row>
      </sheetData>
      <sheetData sheetId="146">
        <row r="2">
          <cell r="G2">
            <v>36525</v>
          </cell>
        </row>
      </sheetData>
      <sheetData sheetId="147">
        <row r="2">
          <cell r="G2">
            <v>36525</v>
          </cell>
        </row>
      </sheetData>
      <sheetData sheetId="148"/>
      <sheetData sheetId="149"/>
      <sheetData sheetId="150"/>
      <sheetData sheetId="151"/>
      <sheetData sheetId="152"/>
      <sheetData sheetId="153">
        <row r="4">
          <cell r="B4">
            <v>8500000</v>
          </cell>
        </row>
      </sheetData>
      <sheetData sheetId="154">
        <row r="4">
          <cell r="B4">
            <v>8500000</v>
          </cell>
        </row>
      </sheetData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>
        <row r="4">
          <cell r="B4">
            <v>8500000</v>
          </cell>
        </row>
      </sheetData>
      <sheetData sheetId="171"/>
      <sheetData sheetId="172">
        <row r="4">
          <cell r="B4">
            <v>8500000</v>
          </cell>
        </row>
      </sheetData>
      <sheetData sheetId="173">
        <row r="4">
          <cell r="B4">
            <v>8500000</v>
          </cell>
        </row>
      </sheetData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>
        <row r="3">
          <cell r="A3" t="str">
            <v>CLIENT</v>
          </cell>
        </row>
      </sheetData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>
        <row r="2">
          <cell r="G2">
            <v>36525</v>
          </cell>
        </row>
      </sheetData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>
        <row r="2">
          <cell r="G2">
            <v>36525</v>
          </cell>
        </row>
      </sheetData>
      <sheetData sheetId="534"/>
      <sheetData sheetId="535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/>
      <sheetData sheetId="586" refreshError="1"/>
      <sheetData sheetId="587" refreshError="1"/>
      <sheetData sheetId="588" refreshError="1"/>
      <sheetData sheetId="589" refreshError="1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>
        <row r="4">
          <cell r="B4">
            <v>8500000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4">
          <cell r="B4" t="str">
            <v>กรุงเทพฯ</v>
          </cell>
        </row>
      </sheetData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>
        <row r="4">
          <cell r="B4">
            <v>8500000</v>
          </cell>
        </row>
      </sheetData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>
        <row r="4">
          <cell r="B4">
            <v>8500000</v>
          </cell>
        </row>
      </sheetData>
      <sheetData sheetId="810">
        <row r="4">
          <cell r="B4" t="str">
            <v>กรุงเทพฯ</v>
          </cell>
        </row>
      </sheetData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>
        <row r="4">
          <cell r="B4">
            <v>8500000</v>
          </cell>
        </row>
      </sheetData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>
        <row r="4">
          <cell r="B4">
            <v>8500000</v>
          </cell>
        </row>
      </sheetData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>
        <row r="4">
          <cell r="B4">
            <v>8500000</v>
          </cell>
        </row>
      </sheetData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>
            <v>8500000</v>
          </cell>
        </row>
      </sheetData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>
        <row r="4">
          <cell r="B4">
            <v>8500000</v>
          </cell>
        </row>
      </sheetData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>
        <row r="4">
          <cell r="B4">
            <v>8500000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>
        <row r="4">
          <cell r="B4">
            <v>8500000</v>
          </cell>
        </row>
      </sheetData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>
        <row r="4">
          <cell r="B4">
            <v>8500000</v>
          </cell>
        </row>
      </sheetData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>
        <row r="4">
          <cell r="B4">
            <v>8500000</v>
          </cell>
        </row>
      </sheetData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>
        <row r="4">
          <cell r="B4">
            <v>8500000</v>
          </cell>
        </row>
      </sheetData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>
        <row r="4">
          <cell r="B4">
            <v>8500000</v>
          </cell>
        </row>
      </sheetData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 refreshError="1"/>
      <sheetData sheetId="1267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nusL"/>
      <sheetName val="BOQ"/>
      <sheetName val="Civil-Arch Work"/>
      <sheetName val="BK.Eq&amp;Labour"/>
      <sheetName val="BK Unit Rate"/>
      <sheetName val="ปริมาณวัสดุ"/>
      <sheetName val="ปริมาณรวม"/>
      <sheetName val="LITF"/>
      <sheetName val="Book 1 Summary"/>
      <sheetName val="Factor F Data"/>
      <sheetName val="Equipment"/>
      <sheetName val="QUANTITY COMPARISON"/>
      <sheetName val="B1P2 Cover"/>
      <sheetName val="Preliminaries"/>
      <sheetName val="Design"/>
      <sheetName val="Warranties Rate Only"/>
      <sheetName val="List"/>
      <sheetName val="B1 P2 BQ Book 01 Summary etcPTC"/>
      <sheetName val="RC.footing"/>
      <sheetName val="EXF"/>
      <sheetName val="Manpower"/>
      <sheetName val="FORM-VAR"/>
      <sheetName val="Civil-Arch_Work"/>
      <sheetName val="BK_Eq&amp;Labour"/>
      <sheetName val="BK_Unit_Rate"/>
      <sheetName val="Factor_F_Data"/>
      <sheetName val="Book_1_Summary"/>
      <sheetName val="DETAIL "/>
      <sheetName val="cov-estimate"/>
      <sheetName val="Bill No. 2 - Carpark"/>
      <sheetName val="B1P2_Cover"/>
      <sheetName val="Warranties_Rate_Only"/>
      <sheetName val="RC_footing"/>
      <sheetName val="B1P2_Cover2"/>
      <sheetName val="Book_1_Summary2"/>
      <sheetName val="Warranties_Rate_Only2"/>
      <sheetName val="RC_footing2"/>
      <sheetName val="B1P2_Cover1"/>
      <sheetName val="Book_1_Summary1"/>
      <sheetName val="Warranties_Rate_Only1"/>
      <sheetName val="RC_footing1"/>
      <sheetName val="(2)AIR"/>
      <sheetName val="Architectural works"/>
      <sheetName val="Mock up "/>
      <sheetName val="Main Sum (Hotel &amp; Residences)"/>
      <sheetName val="AC"/>
      <sheetName val="splinkler"/>
      <sheetName val="Commun"/>
      <sheetName val="Invoice"/>
      <sheetName val="NEW-PANEL"/>
      <sheetName val="TRANSFER"/>
      <sheetName val="Interial"/>
      <sheetName val="STRUCTURE"/>
      <sheetName val="Detail"/>
      <sheetName val="Purchase Order"/>
      <sheetName val="Customize Your Purchase Order"/>
      <sheetName val="EE-SIMC"/>
      <sheetName val="Sch 5"/>
      <sheetName val="1B"/>
      <sheetName val="Trial Balance"/>
      <sheetName val="Store"/>
      <sheetName val="rate"/>
      <sheetName val="Cost Data"/>
      <sheetName val="F&amp;S"/>
      <sheetName val="DATA"/>
      <sheetName val="LIST 2005"/>
      <sheetName val="一発シート"/>
      <sheetName val="SEPWKSHT"/>
      <sheetName val="SH-E"/>
      <sheetName val="Civil-Arch_Work1"/>
      <sheetName val="BK_Eq&amp;Labour1"/>
      <sheetName val="BK_Unit_Rate1"/>
      <sheetName val="Book_1_Summary3"/>
      <sheetName val="B1_P2_BQ_Book_01_Summary_etcPTC"/>
      <sheetName val="Factor_F_Data1"/>
      <sheetName val="B1P2_Cover3"/>
      <sheetName val="Warranties_Rate_Only3"/>
      <sheetName val="RC_footing3"/>
      <sheetName val="QUANTITY_COMPARISON"/>
      <sheetName val="DETAIL_"/>
      <sheetName val="Bill_No__2_-_Carpark"/>
      <sheetName val="Architectural_works"/>
      <sheetName val="Mock_up_"/>
      <sheetName val="Main_Sum_(Hotel_&amp;_Residences)"/>
      <sheetName val="calc_menu_déroulant"/>
      <sheetName val="HVAC"/>
      <sheetName val="PL"/>
      <sheetName val="Cavity Inputs"/>
      <sheetName val="3 - MATERIAL"/>
      <sheetName val="1-LABOUR"/>
      <sheetName val="Budget (Jun 07)"/>
      <sheetName val="Sheet3"/>
      <sheetName val="BQ"/>
      <sheetName val="Sheet1"/>
      <sheetName val="Grand_Sum"/>
      <sheetName val="หน้า ปมก"/>
      <sheetName val="HOSPI-01"/>
      <sheetName val="Exchange Rate"/>
      <sheetName val="EST-FOOTING (G)"/>
      <sheetName val="CashFlow"/>
      <sheetName val="B1P2_Cover4"/>
      <sheetName val="Book_1_Summary4"/>
      <sheetName val="Warranties_Rate_Only4"/>
      <sheetName val="B1P2_Cover5"/>
      <sheetName val="Book_1_Summary5"/>
      <sheetName val="Warranties_Rate_Only5"/>
      <sheetName val="B1P2_Cover6"/>
      <sheetName val="Book_1_Summary6"/>
      <sheetName val="Warranties_Rate_Only6"/>
      <sheetName val="B1P2_Cover7"/>
      <sheetName val="Book_1_Summary7"/>
      <sheetName val="Warranties_Rate_Only7"/>
      <sheetName val="B1P2_Cover8"/>
      <sheetName val="Book_1_Summary8"/>
      <sheetName val="Warranties_Rate_Only8"/>
      <sheetName val="B1P2_Cover9"/>
      <sheetName val="Book_1_Summary9"/>
      <sheetName val="Warranties_Rate_Only9"/>
      <sheetName val="B1P2_Cover10"/>
      <sheetName val="Book_1_Summary10"/>
      <sheetName val="Warranties_Rate_Only10"/>
      <sheetName val="B1P2_Cover11"/>
      <sheetName val="Book_1_Summary11"/>
      <sheetName val="Warranties_Rate_Only11"/>
      <sheetName val="B1P2_Cover12"/>
      <sheetName val="Book_1_Summary12"/>
      <sheetName val="Warranties_Rate_Only12"/>
      <sheetName val="B1P2_Cover13"/>
      <sheetName val="Book_1_Summary13"/>
      <sheetName val="Warranties_Rate_Only13"/>
      <sheetName val="B1P2_Cover14"/>
      <sheetName val="Book_1_Summary14"/>
      <sheetName val="Warranties_Rate_Only14"/>
      <sheetName val="Sch  3"/>
      <sheetName val="Civil-Arch_Work2"/>
      <sheetName val="BK_Eq&amp;Labour2"/>
      <sheetName val="BK_Unit_Rate2"/>
      <sheetName val="B1_P2_BQ_Book_01_Summary_etcPT1"/>
      <sheetName val="Factor_F_Data2"/>
      <sheetName val="QUANTITY_COMPARISON1"/>
      <sheetName val="RC_footing4"/>
      <sheetName val="DETAIL_1"/>
      <sheetName val="Bill_No__2_-_Carpark1"/>
      <sheetName val="Architectural_works1"/>
      <sheetName val="Mock_up_1"/>
      <sheetName val="Main_Sum_(Hotel_&amp;_Residences)1"/>
      <sheetName val="Purchase_Order"/>
      <sheetName val="Customize_Your_Purchase_Order"/>
      <sheetName val="Sch_5"/>
      <sheetName val="Trial_Balance"/>
      <sheetName val="Cavity_Inputs"/>
      <sheetName val="Cost_Data"/>
      <sheetName val="LIST_2005"/>
      <sheetName val="3_-_MATERIAL"/>
      <sheetName val="Budget_(Jun_07)"/>
      <sheetName val="Civil-Arch_Work3"/>
      <sheetName val="BK_Eq&amp;Labour3"/>
      <sheetName val="BK_Unit_Rate3"/>
      <sheetName val="B1_P2_BQ_Book_01_Summary_etcPT2"/>
      <sheetName val="Factor_F_Data3"/>
      <sheetName val="QUANTITY_COMPARISON2"/>
      <sheetName val="RC_footing5"/>
      <sheetName val="DETAIL_2"/>
      <sheetName val="Bill_No__2_-_Carpark2"/>
      <sheetName val="Architectural_works2"/>
      <sheetName val="Mock_up_2"/>
      <sheetName val="Main_Sum_(Hotel_&amp;_Residences)2"/>
      <sheetName val="Purchase_Order1"/>
      <sheetName val="Customize_Your_Purchase_Order1"/>
      <sheetName val="Sch_51"/>
      <sheetName val="Trial_Balance1"/>
      <sheetName val="Cavity_Inputs1"/>
      <sheetName val="Cost_Data1"/>
      <sheetName val="LIST_20051"/>
      <sheetName val="3_-_MATERIAL1"/>
      <sheetName val="Budget_(Jun_07)1"/>
      <sheetName val="Civil-Arch_Work4"/>
      <sheetName val="BK_Eq&amp;Labour4"/>
      <sheetName val="BK_Unit_Rate4"/>
      <sheetName val="B1_P2_BQ_Book_01_Summary_etcPT3"/>
      <sheetName val="Factor_F_Data4"/>
      <sheetName val="QUANTITY_COMPARISON3"/>
      <sheetName val="RC_footing6"/>
      <sheetName val="DETAIL_3"/>
      <sheetName val="Bill_No__2_-_Carpark3"/>
      <sheetName val="Architectural_works3"/>
      <sheetName val="Mock_up_3"/>
      <sheetName val="Main_Sum_(Hotel_&amp;_Residences)3"/>
      <sheetName val="Purchase_Order2"/>
      <sheetName val="Customize_Your_Purchase_Order2"/>
      <sheetName val="Sch_52"/>
      <sheetName val="Trial_Balance2"/>
      <sheetName val="Cavity_Inputs2"/>
      <sheetName val="Cost_Data2"/>
      <sheetName val="LIST_20052"/>
      <sheetName val="3_-_MATERIAL2"/>
      <sheetName val="Budget_(Jun_07)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</sheetNames>
    <sheetDataSet>
      <sheetData sheetId="0" refreshError="1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 refreshError="1"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노무비"/>
      <sheetName val="E-1D"/>
      <sheetName val=" IB-PL-00-01 SUMMARY"/>
      <sheetName val="ADJ - RATE"/>
      <sheetName val="GL"/>
      <sheetName val="Parameters"/>
      <sheetName val="Call Down Data OLD"/>
      <sheetName val="CANADA"/>
      <sheetName val="Assumption Data"/>
      <sheetName val="table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Sheet1"/>
      <sheetName val="BS"/>
      <sheetName val="FY02 Fcst"/>
      <sheetName val="Variables"/>
      <sheetName val="?????????????"/>
      <sheetName val="??????? MGC"/>
      <sheetName val="fxrates"/>
      <sheetName val="HR"/>
      <sheetName val="Aging"/>
      <sheetName val="SCB 1 - Current"/>
      <sheetName val="SCB 2 - Current"/>
      <sheetName val="P13-R"/>
      <sheetName val="Operational Plan"/>
      <sheetName val="CRITERIA1"/>
      <sheetName val="เงินกู้_MGC"/>
      <sheetName val="_IB-PL-00-01_SUMMARY"/>
      <sheetName val="ADJ_-_RATE"/>
      <sheetName val="Call_Down_Data_OLD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???????_MGC"/>
      <sheetName val="SCB_1_-_Current"/>
      <sheetName val="SCB_2_-_Current"/>
      <sheetName val="Operational_Plan"/>
      <sheetName val="เงินกู้_MGC1"/>
      <sheetName val="_IB-PL-00-01_SUMMARY1"/>
      <sheetName val="ADJ_-_RATE1"/>
      <sheetName val="Call_Down_Data_OLD1"/>
      <sheetName val="Assumption_Data1"/>
      <sheetName val="BL_-_GL_-_RJ1"/>
      <sheetName val="T&amp;E_GL1"/>
      <sheetName val="T&amp;E_System1"/>
      <sheetName val="1020_FF1"/>
      <sheetName val="_IBPL00011"/>
      <sheetName val="FY02_Fcst1"/>
      <sheetName val="???????_MGC1"/>
      <sheetName val="SCB_1_-_Current1"/>
      <sheetName val="SCB_2_-_Current1"/>
      <sheetName val="Operational_Plan1"/>
      <sheetName val="BUILD95"/>
    </sheetNames>
    <sheetDataSet>
      <sheetData sheetId="0" refreshError="1">
        <row r="2">
          <cell r="G2">
            <v>36525</v>
          </cell>
        </row>
        <row r="4">
          <cell r="B4">
            <v>4399427.8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4">
          <cell r="B4">
            <v>8500000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XXX0"/>
      <sheetName val="XXX1"/>
      <sheetName val="Bud-Act Sales"/>
      <sheetName val="Total Sales Apr'02-Sep'02"/>
      <sheetName val="Export"/>
      <sheetName val="Domestic"/>
      <sheetName val="Under Mentioned Shows"/>
      <sheetName val="Detail-Sep"/>
      <sheetName val="INVOICE"/>
      <sheetName val="PROJECT"/>
      <sheetName val="COUNTRY"/>
      <sheetName val="เงินกู้ MGC"/>
      <sheetName val="เงินกู้ธนชาติ"/>
      <sheetName val="detail_profit&amp;lo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-A"/>
      <sheetName val="SH-B"/>
      <sheetName val="SH-C"/>
      <sheetName val="SH-D"/>
      <sheetName val="SH-E"/>
      <sheetName val="SH-F"/>
      <sheetName val="SH-G"/>
      <sheetName val="SH_A"/>
      <sheetName val="SH_B"/>
      <sheetName val="SH_C"/>
      <sheetName val="SH_D"/>
      <sheetName val="SH_E"/>
      <sheetName val="SH_F"/>
      <sheetName val="SH_G"/>
      <sheetName val="정부노임단가"/>
      <sheetName val="2000전체분"/>
      <sheetName val="2000년1차"/>
      <sheetName val="차액보증"/>
      <sheetName val="Book 1 Summary"/>
      <sheetName val="Equipment"/>
      <sheetName val="PL"/>
      <sheetName val="ประมาณการประตูหน้าต่าง "/>
      <sheetName val="電気設備表"/>
      <sheetName val="บทสรุปผู้บริหาร"/>
      <sheetName val="Store"/>
      <sheetName val="ประมาณการประตูหน้าต่าง_1"/>
      <sheetName val="ประมาณการประตูหน้าต่าง_"/>
      <sheetName val="รวมราคาทั้งสิ้น"/>
      <sheetName val="ตารางวันหยุด"/>
      <sheetName val="Main Sum (Hotel &amp; Residences)"/>
      <sheetName val="detail"/>
      <sheetName val="Book_1_Summary"/>
      <sheetName val="ราคาบ้านแต่ละไตรมาส"/>
      <sheetName val="Summary POL Equip"/>
      <sheetName val="Equipment Rental Price"/>
      <sheetName val="Quotation"/>
      <sheetName val="BK Unit Rate"/>
      <sheetName val="Doc"/>
      <sheetName val="EXF"/>
      <sheetName val="Sheet1"/>
      <sheetName val="ค่าวัสดุ"/>
      <sheetName val="BOQ1 (2)"/>
      <sheetName val="e4"/>
      <sheetName val="boq"/>
      <sheetName val="Sum_EMC"/>
      <sheetName val="EST-FOOTING (G)"/>
      <sheetName val="QUANTITY COMPARISON"/>
      <sheetName val="แบบเดิม"/>
      <sheetName val="Bill No. 2 - Carpark"/>
      <sheetName val="ประมาณการประตูหน้าต่าง_2"/>
      <sheetName val="งานระบบไฟฟ้าและสื่อสาร"/>
      <sheetName val="ราคาอ้างอิง"/>
      <sheetName val="code"/>
      <sheetName val="ยานพาหนะ"/>
      <sheetName val="인원계획-미화"/>
      <sheetName val="ประม_x0000__x0000__x0001__x0000__x0001_ࠀЉ_x0000_쪊疒_xddef__x0000__xdd00__x0000_Ͽ_x0000_ï_x0000_孔I"/>
      <sheetName val="AC"/>
      <sheetName val="ราคาต่ำสุด-721"/>
      <sheetName val="S-5"/>
      <sheetName val="Book_1_Summary1"/>
      <sheetName val="ประมาณการประตูหน้าต่าง_3"/>
      <sheetName val="Main_Sum_(Hotel_&amp;_Residences)"/>
      <sheetName val="Summary_POL_Equip"/>
      <sheetName val="Equipment_Rental_Price"/>
      <sheetName val="BK_Unit_Rate"/>
      <sheetName val="BOQ1_(2)"/>
      <sheetName val="EST-FOOTING_(G)"/>
      <sheetName val="QUANTITY_COMPARISON"/>
      <sheetName val="Bill_No__2_-_Carpark"/>
      <sheetName val="ประมࠀЉ쪊疒Ͽï孔I"/>
      <sheetName val="ประม??_x0001_?_x0001_ࠀЉ?쪊疒_xddef_?_xdd00_?Ͽ?ï?孔I"/>
      <sheetName val="DETAIL "/>
      <sheetName val="splinkler"/>
      <sheetName val="建築代価"/>
      <sheetName val="Replacement Cost "/>
      <sheetName val="เงินกู้ธนชาติ"/>
      <sheetName val="เงินกู้ MGC"/>
      <sheetName val="ht"/>
      <sheetName val="FAB별"/>
      <sheetName val="Factor F Data"/>
      <sheetName val="สรุปราคา (EMC)"/>
      <sheetName val="Cavity Inputs"/>
      <sheetName val="SAN REDUCED 1"/>
      <sheetName val="ประม"/>
      <sheetName val="ประม___x0001___x0001_ࠀЉ_쪊疒_xddef___xdd00__Ͽ_ï_孔I"/>
      <sheetName val="LpC"/>
      <sheetName val="ประมาณการประตูหน้าต่าง_4"/>
      <sheetName val="Book_1_Summary2"/>
      <sheetName val="BOQ1_(2)1"/>
      <sheetName val="EST-FOOTING_(G)1"/>
      <sheetName val="QUANTITY_COMPARISON1"/>
      <sheetName val="Bill_No__2_-_Carpark1"/>
      <sheetName val="Main_Sum_(Hotel_&amp;_Residences)1"/>
      <sheetName val="Summary_POL_Equip1"/>
      <sheetName val="Equipment_Rental_Price1"/>
      <sheetName val="BK_Unit_Rate1"/>
      <sheetName val="ประมาณการประตูหน้าต่าง_5"/>
      <sheetName val="เอกอุดร"/>
      <sheetName val="สรุปราคาค่าก่อสร้าง_EMC"/>
      <sheetName val="ประม??_x0001_?_x0001_ࠀЉ?쪊疒??Ͽ?ï?孔I"/>
      <sheetName val="ประม_x0000__x0000__x0001__x0000__x0001_ࠀЉ_x0000_쪊疒�_x0000_�_x0000_Ͽ_x0000_ï_x0000_孔I"/>
      <sheetName val=" Cover 090EPY"/>
      <sheetName val="EPY Jan 60"/>
      <sheetName val="schedule "/>
      <sheetName val="A-Sum"/>
      <sheetName val="D-สรุป Plaza"/>
      <sheetName val="E-Share Parking"/>
      <sheetName val="F-Landscape"/>
      <sheetName val="I-Soft Cost"/>
      <sheetName val="I-Detail Soft"/>
      <sheetName val="H-Share M&amp;E"/>
      <sheetName val="Present-ex"/>
      <sheetName val="ตารางส่วนลด EE."/>
      <sheetName val="Cavity_Inputs"/>
      <sheetName val="SITE OFFICE"/>
      <sheetName val="Cover"/>
      <sheetName val="งานโครงสร้าง"/>
      <sheetName val="Customize Your Purchase Order"/>
      <sheetName val="ประม___x0001___x0001_ࠀЉ_쪊疒�_�_Ͽ_ï_孔I"/>
      <sheetName val="Cavity_Inputs1"/>
      <sheetName val="21"/>
      <sheetName val="mapping"/>
      <sheetName val="vendor list"/>
      <sheetName val="s-curve"/>
      <sheetName val="covert (2)"/>
      <sheetName val="SUM-AIR-Submit"/>
    </sheetNames>
    <sheetDataSet>
      <sheetData sheetId="0" refreshError="1">
        <row r="3">
          <cell r="C3" t="str">
            <v>N0.</v>
          </cell>
          <cell r="D3" t="str">
            <v>DESCRIPTION</v>
          </cell>
          <cell r="E3" t="str">
            <v xml:space="preserve">UNIT  </v>
          </cell>
          <cell r="F3" t="str">
            <v xml:space="preserve">LABOUR </v>
          </cell>
          <cell r="G3" t="str">
            <v>UNIT</v>
          </cell>
        </row>
        <row r="4">
          <cell r="E4" t="str">
            <v>COST</v>
          </cell>
          <cell r="F4" t="str">
            <v>COST</v>
          </cell>
        </row>
        <row r="5">
          <cell r="C5">
            <v>0</v>
          </cell>
          <cell r="D5" t="str">
            <v>TRANSFORMER , GENERATOR AND HIGH-VOLTAGE EQUIPMENT</v>
          </cell>
        </row>
        <row r="6">
          <cell r="C6">
            <v>1</v>
          </cell>
          <cell r="D6" t="str">
            <v>OIL IMMERSED TRANSFORMER</v>
          </cell>
        </row>
        <row r="7">
          <cell r="C7">
            <v>101</v>
          </cell>
          <cell r="D7" t="str">
            <v>33 KV. OIL IMMERSED TRANS</v>
          </cell>
          <cell r="E7">
            <v>1200</v>
          </cell>
          <cell r="F7">
            <v>0</v>
          </cell>
          <cell r="G7" t="str">
            <v>EA.</v>
          </cell>
        </row>
        <row r="8">
          <cell r="C8">
            <v>101</v>
          </cell>
          <cell r="D8" t="str">
            <v>-  OIL IMMERSED TRANS. 100 KVA.</v>
          </cell>
          <cell r="E8">
            <v>137000</v>
          </cell>
          <cell r="F8">
            <v>2500</v>
          </cell>
          <cell r="G8" t="str">
            <v>SET</v>
          </cell>
        </row>
        <row r="9">
          <cell r="C9">
            <v>102</v>
          </cell>
          <cell r="D9" t="str">
            <v>-  OIL IMMERSED TRANS. 160 KVA.</v>
          </cell>
          <cell r="E9">
            <v>148000</v>
          </cell>
          <cell r="F9">
            <v>2500</v>
          </cell>
          <cell r="G9" t="str">
            <v>SET</v>
          </cell>
        </row>
        <row r="10">
          <cell r="C10">
            <v>103</v>
          </cell>
          <cell r="D10" t="str">
            <v>-  OIL IMMERSED TRANS. 250 KVA.</v>
          </cell>
          <cell r="E10">
            <v>193000</v>
          </cell>
          <cell r="F10">
            <v>2500</v>
          </cell>
          <cell r="G10" t="str">
            <v>SET</v>
          </cell>
        </row>
        <row r="11">
          <cell r="C11">
            <v>104</v>
          </cell>
          <cell r="D11" t="str">
            <v>-  OIL IMMERSED TRANS. 315 KVA.</v>
          </cell>
          <cell r="E11">
            <v>262000</v>
          </cell>
          <cell r="F11">
            <v>3000</v>
          </cell>
          <cell r="G11" t="str">
            <v>SET</v>
          </cell>
        </row>
        <row r="12">
          <cell r="C12">
            <v>105</v>
          </cell>
          <cell r="D12" t="str">
            <v>-  OIL IMMERSED TRANS. 400 KVA.</v>
          </cell>
          <cell r="E12">
            <v>297500</v>
          </cell>
          <cell r="F12">
            <v>3000</v>
          </cell>
          <cell r="G12" t="str">
            <v>SET</v>
          </cell>
        </row>
        <row r="13">
          <cell r="C13">
            <v>106</v>
          </cell>
          <cell r="D13" t="str">
            <v>-  OIL IMMERSED TRANS. 500 KVA.</v>
          </cell>
          <cell r="E13">
            <v>323000</v>
          </cell>
          <cell r="F13">
            <v>3000</v>
          </cell>
          <cell r="G13" t="str">
            <v>SET</v>
          </cell>
        </row>
        <row r="14">
          <cell r="C14">
            <v>107</v>
          </cell>
          <cell r="D14" t="str">
            <v>-  OIL IMMERSED TRANS. 630 KVA.</v>
          </cell>
          <cell r="E14">
            <v>359000</v>
          </cell>
          <cell r="F14">
            <v>5000</v>
          </cell>
          <cell r="G14" t="str">
            <v>SET</v>
          </cell>
        </row>
        <row r="15">
          <cell r="C15">
            <v>108</v>
          </cell>
          <cell r="D15" t="str">
            <v>-  OIL IMMERSED TRANS. 800 KVA.</v>
          </cell>
          <cell r="E15">
            <v>446000</v>
          </cell>
          <cell r="F15">
            <v>5000</v>
          </cell>
          <cell r="G15" t="str">
            <v>SET</v>
          </cell>
        </row>
        <row r="16">
          <cell r="C16">
            <v>109</v>
          </cell>
          <cell r="D16" t="str">
            <v>-  OIL IMMERSED TRANS. 1,000 KVA.</v>
          </cell>
          <cell r="E16">
            <v>542000</v>
          </cell>
          <cell r="F16">
            <v>6000</v>
          </cell>
          <cell r="G16" t="str">
            <v>SET</v>
          </cell>
        </row>
        <row r="17">
          <cell r="C17">
            <v>110</v>
          </cell>
          <cell r="D17" t="str">
            <v>-  OIL IMMERSED TRANS. 1,250 KVA.</v>
          </cell>
          <cell r="E17">
            <v>595000</v>
          </cell>
          <cell r="F17">
            <v>6000</v>
          </cell>
          <cell r="G17" t="str">
            <v>SET</v>
          </cell>
        </row>
        <row r="18">
          <cell r="C18">
            <v>111</v>
          </cell>
          <cell r="D18" t="str">
            <v>-  OIL IMMERSED TRANS. 1,500 KVA.</v>
          </cell>
          <cell r="E18">
            <v>680000</v>
          </cell>
          <cell r="F18">
            <v>6500</v>
          </cell>
          <cell r="G18" t="str">
            <v>SET</v>
          </cell>
        </row>
        <row r="19">
          <cell r="C19">
            <v>112</v>
          </cell>
          <cell r="D19" t="str">
            <v>-  OIL IMMERSED TRANS. 2,000 KVA.</v>
          </cell>
          <cell r="E19">
            <v>855000</v>
          </cell>
          <cell r="F19">
            <v>7000</v>
          </cell>
          <cell r="G19" t="str">
            <v>SET</v>
          </cell>
        </row>
        <row r="20">
          <cell r="C20">
            <v>113</v>
          </cell>
          <cell r="D20" t="str">
            <v>-  OIL IMMERSED TRANS. 2,500 KVA.</v>
          </cell>
          <cell r="E20">
            <v>1046000</v>
          </cell>
          <cell r="F20">
            <v>7500</v>
          </cell>
          <cell r="G20" t="str">
            <v>SET</v>
          </cell>
        </row>
        <row r="21">
          <cell r="C21">
            <v>114</v>
          </cell>
          <cell r="D21" t="str">
            <v>-  OIL IMMERSED TRANS. 3,000 KVA.</v>
          </cell>
          <cell r="E21">
            <v>1256000</v>
          </cell>
          <cell r="F21">
            <v>8500</v>
          </cell>
          <cell r="G21" t="str">
            <v>SET</v>
          </cell>
        </row>
        <row r="22">
          <cell r="C22">
            <v>122</v>
          </cell>
          <cell r="D22" t="str">
            <v>22 - 24 KV หรือ 11 - 12 KV. OIL IMMERSED TRANS</v>
          </cell>
          <cell r="E22">
            <v>38000</v>
          </cell>
          <cell r="F22">
            <v>0</v>
          </cell>
          <cell r="G22" t="str">
            <v>EA.</v>
          </cell>
        </row>
        <row r="23">
          <cell r="C23">
            <v>115</v>
          </cell>
          <cell r="D23" t="str">
            <v>-  OIL IMMERSED TRANS. 100 KVA.</v>
          </cell>
          <cell r="E23">
            <v>104000</v>
          </cell>
          <cell r="F23">
            <v>2500</v>
          </cell>
          <cell r="G23" t="str">
            <v>SET</v>
          </cell>
        </row>
        <row r="24">
          <cell r="C24">
            <v>116</v>
          </cell>
          <cell r="D24" t="str">
            <v>-  OIL IMMERSED TRANS. 160 KVA.</v>
          </cell>
          <cell r="E24">
            <v>131000</v>
          </cell>
          <cell r="F24">
            <v>2500</v>
          </cell>
          <cell r="G24" t="str">
            <v>SET</v>
          </cell>
        </row>
        <row r="25">
          <cell r="C25">
            <v>117</v>
          </cell>
          <cell r="D25" t="str">
            <v>-  OIL IMMERSED TRANS. 200 KVA.</v>
          </cell>
          <cell r="E25">
            <v>154000</v>
          </cell>
          <cell r="F25">
            <v>2500</v>
          </cell>
          <cell r="G25" t="str">
            <v>SET</v>
          </cell>
        </row>
        <row r="26">
          <cell r="C26">
            <v>118</v>
          </cell>
          <cell r="D26" t="str">
            <v>-  OIL IMMERSED TRANS. 250 KVA.</v>
          </cell>
          <cell r="E26">
            <v>171000</v>
          </cell>
          <cell r="F26">
            <v>3000</v>
          </cell>
          <cell r="G26" t="str">
            <v>SET</v>
          </cell>
        </row>
        <row r="27">
          <cell r="C27">
            <v>119</v>
          </cell>
          <cell r="D27" t="str">
            <v>-  OIL IMMERSED TRANS. 315 KVA.</v>
          </cell>
          <cell r="E27">
            <v>227500</v>
          </cell>
          <cell r="F27">
            <v>3000</v>
          </cell>
          <cell r="G27" t="str">
            <v>SET</v>
          </cell>
        </row>
        <row r="28">
          <cell r="C28">
            <v>120</v>
          </cell>
          <cell r="D28" t="str">
            <v>-  OIL IMMERSED TRANS. 400 KVA.</v>
          </cell>
          <cell r="E28">
            <v>262000</v>
          </cell>
          <cell r="F28">
            <v>3000</v>
          </cell>
          <cell r="G28" t="str">
            <v>SET</v>
          </cell>
        </row>
        <row r="29">
          <cell r="C29">
            <v>121</v>
          </cell>
          <cell r="D29" t="str">
            <v>-  OIL IMMERSED TRANS. 500 KVA.</v>
          </cell>
          <cell r="E29">
            <v>289000</v>
          </cell>
          <cell r="F29">
            <v>3000</v>
          </cell>
          <cell r="G29" t="str">
            <v>SET</v>
          </cell>
        </row>
        <row r="30">
          <cell r="C30">
            <v>122</v>
          </cell>
          <cell r="D30" t="str">
            <v>-  OIL IMMERSED TRANS. 630 KVA.</v>
          </cell>
          <cell r="E30">
            <v>323000</v>
          </cell>
          <cell r="F30">
            <v>5000</v>
          </cell>
          <cell r="G30" t="str">
            <v>SET</v>
          </cell>
        </row>
        <row r="31">
          <cell r="C31">
            <v>123</v>
          </cell>
          <cell r="D31" t="str">
            <v>-  OIL IMMERSED TRANS. 800 KVA.</v>
          </cell>
          <cell r="E31">
            <v>402000</v>
          </cell>
          <cell r="F31">
            <v>5000</v>
          </cell>
          <cell r="G31" t="str">
            <v>SET</v>
          </cell>
        </row>
        <row r="32">
          <cell r="C32">
            <v>124</v>
          </cell>
          <cell r="D32" t="str">
            <v>-  OIL IMMERSED TRANS. 1,000 KVA.</v>
          </cell>
          <cell r="E32">
            <v>480000</v>
          </cell>
          <cell r="F32">
            <v>6000</v>
          </cell>
          <cell r="G32" t="str">
            <v>SET</v>
          </cell>
        </row>
        <row r="33">
          <cell r="C33">
            <v>125</v>
          </cell>
          <cell r="D33" t="str">
            <v>-  OIL IMMERSED TRANS. 1,250 KVA.</v>
          </cell>
          <cell r="E33">
            <v>542000</v>
          </cell>
          <cell r="F33">
            <v>6000</v>
          </cell>
          <cell r="G33" t="str">
            <v>SET</v>
          </cell>
        </row>
        <row r="34">
          <cell r="C34">
            <v>126</v>
          </cell>
          <cell r="D34" t="str">
            <v>-  OIL IMMERSED TRANS. 1,600 KVA.</v>
          </cell>
          <cell r="E34">
            <v>629000</v>
          </cell>
          <cell r="F34">
            <v>6000</v>
          </cell>
          <cell r="G34" t="str">
            <v>SET</v>
          </cell>
        </row>
        <row r="35">
          <cell r="C35">
            <v>127</v>
          </cell>
          <cell r="D35" t="str">
            <v>-  OIL IMMERSED TRANS. 2,000 KVA.</v>
          </cell>
          <cell r="E35">
            <v>785000</v>
          </cell>
          <cell r="F35">
            <v>7000</v>
          </cell>
          <cell r="G35" t="str">
            <v>SET</v>
          </cell>
        </row>
        <row r="36">
          <cell r="C36">
            <v>128</v>
          </cell>
          <cell r="D36" t="str">
            <v>-  OIL IMMERSED TRANS. 2,500 KVA.</v>
          </cell>
          <cell r="E36">
            <v>959000</v>
          </cell>
          <cell r="F36">
            <v>7000</v>
          </cell>
          <cell r="G36" t="str">
            <v>SET</v>
          </cell>
        </row>
        <row r="37">
          <cell r="C37">
            <v>129</v>
          </cell>
          <cell r="D37" t="str">
            <v>-  OIL IMMERSED TRANS. 3,150 KVA.</v>
          </cell>
          <cell r="E37">
            <v>1133000</v>
          </cell>
          <cell r="F37">
            <v>8000</v>
          </cell>
          <cell r="G37" t="str">
            <v>SET</v>
          </cell>
        </row>
        <row r="38">
          <cell r="C38">
            <v>2</v>
          </cell>
          <cell r="D38" t="str">
            <v>DRY TYPE CAST RESIN TRANSFORMER</v>
          </cell>
          <cell r="E38">
            <v>70000</v>
          </cell>
          <cell r="F38">
            <v>0</v>
          </cell>
          <cell r="G38" t="str">
            <v>EA.</v>
          </cell>
        </row>
        <row r="39">
          <cell r="C39">
            <v>145</v>
          </cell>
          <cell r="D39" t="str">
            <v>22 - 24 KV OR 11 - 12 KV.  CAST RESIN TRANS</v>
          </cell>
          <cell r="E39">
            <v>80000</v>
          </cell>
          <cell r="F39">
            <v>0</v>
          </cell>
          <cell r="G39" t="str">
            <v>EA.</v>
          </cell>
        </row>
        <row r="40">
          <cell r="C40">
            <v>201</v>
          </cell>
          <cell r="D40" t="str">
            <v>-  CAST RESIN TRANS. 100 KVA.</v>
          </cell>
          <cell r="E40">
            <v>180000</v>
          </cell>
          <cell r="F40">
            <v>7000</v>
          </cell>
          <cell r="G40" t="str">
            <v>SET</v>
          </cell>
        </row>
        <row r="41">
          <cell r="C41">
            <v>202</v>
          </cell>
          <cell r="D41" t="str">
            <v>-  CAST RESIN TRANS. 160 KVA.</v>
          </cell>
          <cell r="E41">
            <v>243000</v>
          </cell>
          <cell r="F41">
            <v>7000</v>
          </cell>
          <cell r="G41" t="str">
            <v>SET</v>
          </cell>
        </row>
        <row r="42">
          <cell r="C42">
            <v>203</v>
          </cell>
          <cell r="D42" t="str">
            <v>-  CAST RESIN TRANS. 250 KVA.</v>
          </cell>
          <cell r="E42">
            <v>304000</v>
          </cell>
          <cell r="F42">
            <v>8000</v>
          </cell>
          <cell r="G42" t="str">
            <v>SET</v>
          </cell>
        </row>
        <row r="43">
          <cell r="C43">
            <v>204</v>
          </cell>
          <cell r="D43" t="str">
            <v>-  CAST RESIN TRANS. 315 KVA.</v>
          </cell>
          <cell r="E43">
            <v>342000</v>
          </cell>
          <cell r="F43">
            <v>8000</v>
          </cell>
          <cell r="G43" t="str">
            <v>SET</v>
          </cell>
        </row>
        <row r="44">
          <cell r="C44">
            <v>205</v>
          </cell>
          <cell r="D44" t="str">
            <v>-  CAST RESIN TRANS. 400 KVA.</v>
          </cell>
          <cell r="E44">
            <v>410000</v>
          </cell>
          <cell r="F44">
            <v>10000</v>
          </cell>
          <cell r="G44" t="str">
            <v>SET</v>
          </cell>
        </row>
        <row r="45">
          <cell r="C45">
            <v>206</v>
          </cell>
          <cell r="D45" t="str">
            <v>-  CAST RESIN TRANS. 500 KVA.</v>
          </cell>
          <cell r="E45">
            <v>486000</v>
          </cell>
          <cell r="F45">
            <v>10000</v>
          </cell>
          <cell r="G45" t="str">
            <v>SET</v>
          </cell>
        </row>
        <row r="46">
          <cell r="C46">
            <v>207</v>
          </cell>
          <cell r="D46" t="str">
            <v>-  CAST RESIN TRANS. 630 KVA.</v>
          </cell>
          <cell r="E46">
            <v>574000</v>
          </cell>
          <cell r="F46">
            <v>12000</v>
          </cell>
          <cell r="G46" t="str">
            <v>SET</v>
          </cell>
        </row>
        <row r="47">
          <cell r="C47">
            <v>208</v>
          </cell>
          <cell r="D47" t="str">
            <v>-  CAST RESIN TRANS. 800 KVA.</v>
          </cell>
          <cell r="E47">
            <v>673000</v>
          </cell>
          <cell r="F47">
            <v>12000</v>
          </cell>
          <cell r="G47" t="str">
            <v>SET</v>
          </cell>
        </row>
        <row r="48">
          <cell r="C48">
            <v>209</v>
          </cell>
          <cell r="D48" t="str">
            <v>-  CAST RESIN TRANS. 1,000 KVA.</v>
          </cell>
          <cell r="E48">
            <v>830000</v>
          </cell>
          <cell r="F48">
            <v>15000</v>
          </cell>
          <cell r="G48" t="str">
            <v>SET</v>
          </cell>
        </row>
        <row r="49">
          <cell r="C49">
            <v>210</v>
          </cell>
          <cell r="D49" t="str">
            <v>-  CAST RESIN TRANS. 1,250 KVA.</v>
          </cell>
          <cell r="E49">
            <v>991000</v>
          </cell>
          <cell r="F49">
            <v>15000</v>
          </cell>
          <cell r="G49" t="str">
            <v>SET</v>
          </cell>
        </row>
        <row r="50">
          <cell r="C50">
            <v>211</v>
          </cell>
          <cell r="D50" t="str">
            <v>-  CAST RESIN TRANS. 1,600 KVA.</v>
          </cell>
          <cell r="E50">
            <v>1137000</v>
          </cell>
          <cell r="F50">
            <v>15000</v>
          </cell>
          <cell r="G50" t="str">
            <v>SET</v>
          </cell>
        </row>
        <row r="51">
          <cell r="C51">
            <v>212</v>
          </cell>
          <cell r="D51" t="str">
            <v>-  CAST RESIN TRANS. 2,000 KVA.</v>
          </cell>
          <cell r="E51">
            <v>1425000</v>
          </cell>
          <cell r="F51">
            <v>18000</v>
          </cell>
          <cell r="G51" t="str">
            <v>SET</v>
          </cell>
        </row>
        <row r="52">
          <cell r="C52">
            <v>213</v>
          </cell>
          <cell r="D52" t="str">
            <v>-  CAST RESIN TRANS. 2,500 KVA.</v>
          </cell>
          <cell r="E52">
            <v>1700000</v>
          </cell>
          <cell r="F52">
            <v>20000</v>
          </cell>
          <cell r="G52" t="str">
            <v>SET</v>
          </cell>
        </row>
        <row r="53">
          <cell r="C53">
            <v>214</v>
          </cell>
          <cell r="D53" t="str">
            <v>-  CAST RESIN TRANS. 3,000 KVA.</v>
          </cell>
          <cell r="E53">
            <v>1902000</v>
          </cell>
          <cell r="F53">
            <v>22000</v>
          </cell>
          <cell r="G53" t="str">
            <v>SET</v>
          </cell>
        </row>
        <row r="54">
          <cell r="C54">
            <v>307</v>
          </cell>
          <cell r="D54" t="str">
            <v>SPACE</v>
          </cell>
          <cell r="E54">
            <v>300000</v>
          </cell>
          <cell r="F54">
            <v>0</v>
          </cell>
          <cell r="G54" t="str">
            <v>EA.</v>
          </cell>
        </row>
        <row r="55">
          <cell r="C55">
            <v>3</v>
          </cell>
          <cell r="D55" t="str">
            <v>PAD MOUNTED TRANSFORMER</v>
          </cell>
          <cell r="E55">
            <v>300000</v>
          </cell>
          <cell r="F55">
            <v>0</v>
          </cell>
          <cell r="G55" t="str">
            <v>EA.</v>
          </cell>
        </row>
        <row r="56">
          <cell r="C56">
            <v>309</v>
          </cell>
          <cell r="D56" t="str">
            <v>11 - 12 OR 22 - 24 KA. PAD MOUNTED TRANS</v>
          </cell>
          <cell r="E56">
            <v>300000</v>
          </cell>
          <cell r="F56">
            <v>0</v>
          </cell>
          <cell r="G56" t="str">
            <v>EA.</v>
          </cell>
        </row>
        <row r="57">
          <cell r="C57">
            <v>301</v>
          </cell>
          <cell r="D57" t="str">
            <v>-  PAD MOUNTED TRANS. 100 KVA.</v>
          </cell>
          <cell r="E57">
            <v>100000</v>
          </cell>
          <cell r="F57">
            <v>2500</v>
          </cell>
          <cell r="G57" t="str">
            <v>SET</v>
          </cell>
        </row>
        <row r="58">
          <cell r="C58">
            <v>302</v>
          </cell>
          <cell r="D58" t="str">
            <v>-  PAD MOUNTED TRANS. 160 KVA.</v>
          </cell>
          <cell r="E58">
            <v>131000</v>
          </cell>
          <cell r="F58">
            <v>2500</v>
          </cell>
          <cell r="G58" t="str">
            <v>SET</v>
          </cell>
        </row>
        <row r="59">
          <cell r="C59">
            <v>303</v>
          </cell>
          <cell r="D59" t="str">
            <v>-  PAD MOUNTED TRANS. 250 KVA.</v>
          </cell>
          <cell r="E59">
            <v>165000</v>
          </cell>
          <cell r="F59">
            <v>2500</v>
          </cell>
          <cell r="G59" t="str">
            <v>SET</v>
          </cell>
        </row>
        <row r="60">
          <cell r="C60">
            <v>304</v>
          </cell>
          <cell r="D60" t="str">
            <v>-  PAD MOUNTED TRANS. 315 KVA.</v>
          </cell>
          <cell r="E60">
            <v>185000</v>
          </cell>
          <cell r="F60">
            <v>3000</v>
          </cell>
          <cell r="G60" t="str">
            <v>SET</v>
          </cell>
        </row>
        <row r="61">
          <cell r="C61">
            <v>305</v>
          </cell>
          <cell r="D61" t="str">
            <v>-  PAD MOUNTED TRANS. 400 KVA.</v>
          </cell>
          <cell r="E61">
            <v>222000</v>
          </cell>
          <cell r="F61">
            <v>3000</v>
          </cell>
          <cell r="G61" t="str">
            <v>SET</v>
          </cell>
        </row>
        <row r="62">
          <cell r="C62">
            <v>306</v>
          </cell>
          <cell r="D62" t="str">
            <v>-  PAD MOUNTED TRANS. 500 KVA.</v>
          </cell>
          <cell r="E62">
            <v>263000</v>
          </cell>
          <cell r="F62">
            <v>3000</v>
          </cell>
          <cell r="G62" t="str">
            <v>SET</v>
          </cell>
        </row>
        <row r="63">
          <cell r="C63">
            <v>307</v>
          </cell>
          <cell r="D63" t="str">
            <v>-  PAD MOUNTED TRANS. 630 KVA.</v>
          </cell>
          <cell r="E63">
            <v>311000</v>
          </cell>
          <cell r="F63">
            <v>5000</v>
          </cell>
          <cell r="G63" t="str">
            <v>SET</v>
          </cell>
        </row>
        <row r="64">
          <cell r="C64">
            <v>308</v>
          </cell>
          <cell r="D64" t="str">
            <v>-  PAD MOUNTED TRANS. 800 KVA.</v>
          </cell>
          <cell r="E64">
            <v>364000</v>
          </cell>
          <cell r="F64">
            <v>5000</v>
          </cell>
          <cell r="G64" t="str">
            <v>SET</v>
          </cell>
        </row>
        <row r="65">
          <cell r="C65">
            <v>309</v>
          </cell>
          <cell r="D65" t="str">
            <v>-  PAD MOUNTED TRANS. 1,000 KVA.</v>
          </cell>
          <cell r="E65">
            <v>450000</v>
          </cell>
          <cell r="F65">
            <v>6000</v>
          </cell>
          <cell r="G65" t="str">
            <v>SET</v>
          </cell>
        </row>
        <row r="66">
          <cell r="C66">
            <v>310</v>
          </cell>
          <cell r="D66" t="str">
            <v>-  PAD MOUNTED TRANS. 1,250 KVA.</v>
          </cell>
          <cell r="E66">
            <v>537000</v>
          </cell>
          <cell r="F66">
            <v>6000</v>
          </cell>
          <cell r="G66" t="str">
            <v>SET</v>
          </cell>
        </row>
        <row r="67">
          <cell r="C67">
            <v>311</v>
          </cell>
          <cell r="D67" t="str">
            <v>-  PAD MOUNTED TRANS. 1,500 KVA.</v>
          </cell>
          <cell r="E67">
            <v>616000</v>
          </cell>
          <cell r="F67">
            <v>6000</v>
          </cell>
          <cell r="G67" t="str">
            <v>SET</v>
          </cell>
        </row>
        <row r="68">
          <cell r="C68">
            <v>312</v>
          </cell>
          <cell r="D68" t="str">
            <v>-  PAD MOUNTED TRANS. 2,000 KVA.</v>
          </cell>
          <cell r="E68">
            <v>772000</v>
          </cell>
          <cell r="F68">
            <v>7000</v>
          </cell>
          <cell r="G68" t="str">
            <v>SET</v>
          </cell>
        </row>
        <row r="69">
          <cell r="C69">
            <v>313</v>
          </cell>
          <cell r="D69" t="str">
            <v>-  PAD MOUNTED TRANS. 2,500 KVA.</v>
          </cell>
          <cell r="E69">
            <v>921000</v>
          </cell>
          <cell r="F69">
            <v>7000</v>
          </cell>
          <cell r="G69" t="str">
            <v>SET</v>
          </cell>
        </row>
        <row r="70">
          <cell r="C70">
            <v>314</v>
          </cell>
          <cell r="D70" t="str">
            <v>-  PAD MOUNTED TRANS. 3,000 KVA.</v>
          </cell>
          <cell r="E70">
            <v>1030000</v>
          </cell>
          <cell r="F70">
            <v>8000</v>
          </cell>
          <cell r="G70" t="str">
            <v>SET</v>
          </cell>
        </row>
        <row r="71">
          <cell r="C71">
            <v>332</v>
          </cell>
          <cell r="D71" t="str">
            <v>OIL IMMERSED TRANSFORMER</v>
          </cell>
          <cell r="E71">
            <v>440000</v>
          </cell>
          <cell r="F71">
            <v>0</v>
          </cell>
          <cell r="G71" t="str">
            <v>EA.</v>
          </cell>
        </row>
        <row r="72">
          <cell r="C72">
            <v>333</v>
          </cell>
          <cell r="D72" t="str">
            <v>33 KA. PAD MOUNTED TRANS</v>
          </cell>
          <cell r="E72">
            <v>1000000</v>
          </cell>
          <cell r="F72">
            <v>0</v>
          </cell>
          <cell r="G72" t="str">
            <v>EA.</v>
          </cell>
        </row>
        <row r="73">
          <cell r="C73">
            <v>315</v>
          </cell>
          <cell r="D73" t="str">
            <v>-  PAD MOUNTED TRANS. 100 KVA.</v>
          </cell>
          <cell r="E73">
            <v>106000</v>
          </cell>
          <cell r="F73">
            <v>2500</v>
          </cell>
          <cell r="G73" t="str">
            <v>SET</v>
          </cell>
        </row>
        <row r="74">
          <cell r="C74">
            <v>316</v>
          </cell>
          <cell r="D74" t="str">
            <v>-  PAD MOUNTED TRANS. 160 KVA.</v>
          </cell>
          <cell r="E74">
            <v>139000</v>
          </cell>
          <cell r="F74">
            <v>2500</v>
          </cell>
          <cell r="G74" t="str">
            <v>SET</v>
          </cell>
        </row>
        <row r="75">
          <cell r="C75">
            <v>317</v>
          </cell>
          <cell r="D75" t="str">
            <v>-  PAD MOUNTED TRANS. 250 KVA.</v>
          </cell>
          <cell r="E75">
            <v>176000</v>
          </cell>
          <cell r="F75">
            <v>2500</v>
          </cell>
          <cell r="G75" t="str">
            <v>SET</v>
          </cell>
        </row>
        <row r="76">
          <cell r="C76">
            <v>318</v>
          </cell>
          <cell r="D76" t="str">
            <v>-  PAD MOUNTED TRANS. 315 KVA.</v>
          </cell>
          <cell r="E76">
            <v>197000</v>
          </cell>
          <cell r="F76">
            <v>3000</v>
          </cell>
          <cell r="G76" t="str">
            <v>SET</v>
          </cell>
        </row>
        <row r="77">
          <cell r="C77">
            <v>319</v>
          </cell>
          <cell r="D77" t="str">
            <v>-  PAD MOUNTED TRANS. 400 KVA.</v>
          </cell>
          <cell r="E77">
            <v>237000</v>
          </cell>
          <cell r="F77">
            <v>3000</v>
          </cell>
          <cell r="G77" t="str">
            <v>SET</v>
          </cell>
        </row>
        <row r="78">
          <cell r="C78">
            <v>320</v>
          </cell>
          <cell r="D78" t="str">
            <v>-  PAD MOUNTED TRANS. 500 KVA.</v>
          </cell>
          <cell r="E78">
            <v>280000</v>
          </cell>
          <cell r="F78">
            <v>3000</v>
          </cell>
          <cell r="G78" t="str">
            <v>SET</v>
          </cell>
        </row>
        <row r="79">
          <cell r="C79">
            <v>321</v>
          </cell>
          <cell r="D79" t="str">
            <v>-  PAD MOUNTED TRANS. 630 KVA.</v>
          </cell>
          <cell r="E79">
            <v>331000</v>
          </cell>
          <cell r="F79">
            <v>5000</v>
          </cell>
          <cell r="G79" t="str">
            <v>SET</v>
          </cell>
        </row>
        <row r="80">
          <cell r="C80">
            <v>322</v>
          </cell>
          <cell r="D80" t="str">
            <v>-  PAD MOUNTED TRANS. 800 KVA.</v>
          </cell>
          <cell r="E80">
            <v>388000</v>
          </cell>
          <cell r="F80">
            <v>5000</v>
          </cell>
          <cell r="G80" t="str">
            <v>SET</v>
          </cell>
        </row>
        <row r="81">
          <cell r="C81">
            <v>323</v>
          </cell>
          <cell r="D81" t="str">
            <v>-  PAD MOUNTED TRANS. 1,000 KVA.</v>
          </cell>
          <cell r="E81">
            <v>480000</v>
          </cell>
          <cell r="F81">
            <v>6000</v>
          </cell>
          <cell r="G81" t="str">
            <v>SET</v>
          </cell>
        </row>
        <row r="82">
          <cell r="C82">
            <v>324</v>
          </cell>
          <cell r="D82" t="str">
            <v>-  PAD MOUNTED TRANS. 1,250 KVA.</v>
          </cell>
          <cell r="E82">
            <v>572000</v>
          </cell>
          <cell r="F82">
            <v>6000</v>
          </cell>
          <cell r="G82" t="str">
            <v>SET</v>
          </cell>
        </row>
        <row r="83">
          <cell r="C83">
            <v>325</v>
          </cell>
          <cell r="D83" t="str">
            <v>-  PAD MOUNTED TRANS. 1,500 KVA.</v>
          </cell>
          <cell r="E83">
            <v>657000</v>
          </cell>
          <cell r="F83">
            <v>6500</v>
          </cell>
          <cell r="G83" t="str">
            <v>SET</v>
          </cell>
        </row>
        <row r="84">
          <cell r="C84">
            <v>326</v>
          </cell>
          <cell r="D84" t="str">
            <v>-  PAD MOUNTED TRANS. 2,000 KVA.</v>
          </cell>
          <cell r="E84">
            <v>823000</v>
          </cell>
          <cell r="F84">
            <v>7000</v>
          </cell>
          <cell r="G84" t="str">
            <v>SET</v>
          </cell>
        </row>
        <row r="85">
          <cell r="C85">
            <v>327</v>
          </cell>
          <cell r="D85" t="str">
            <v>-  PAD MOUNTED TRANS. 2,500 KVA.</v>
          </cell>
          <cell r="E85">
            <v>982000</v>
          </cell>
          <cell r="F85">
            <v>7500</v>
          </cell>
          <cell r="G85" t="str">
            <v>SET</v>
          </cell>
        </row>
        <row r="86">
          <cell r="C86">
            <v>328</v>
          </cell>
          <cell r="D86" t="str">
            <v>-  PAD MOUNTED TRANS. 3,000 KVA.</v>
          </cell>
          <cell r="E86">
            <v>1110000</v>
          </cell>
          <cell r="F86">
            <v>8500</v>
          </cell>
          <cell r="G86" t="str">
            <v>SET</v>
          </cell>
        </row>
        <row r="87">
          <cell r="C87">
            <v>4</v>
          </cell>
          <cell r="D87" t="str">
            <v>GENERATOR SET</v>
          </cell>
          <cell r="E87">
            <v>2800</v>
          </cell>
          <cell r="F87">
            <v>0</v>
          </cell>
          <cell r="G87" t="str">
            <v>EA.</v>
          </cell>
        </row>
        <row r="88">
          <cell r="C88">
            <v>401</v>
          </cell>
          <cell r="D88" t="str">
            <v>-  GEN. SET 35 KVA. (PRIME)</v>
          </cell>
          <cell r="E88">
            <v>456000</v>
          </cell>
          <cell r="F88">
            <v>8000</v>
          </cell>
          <cell r="G88" t="str">
            <v>SET</v>
          </cell>
        </row>
        <row r="89">
          <cell r="C89">
            <v>402</v>
          </cell>
          <cell r="D89" t="str">
            <v>-  GEN. SET 50 KVA. (PRIME)</v>
          </cell>
          <cell r="E89">
            <v>546000</v>
          </cell>
          <cell r="F89">
            <v>8000</v>
          </cell>
          <cell r="G89" t="str">
            <v>SET</v>
          </cell>
        </row>
        <row r="90">
          <cell r="C90">
            <v>403</v>
          </cell>
          <cell r="D90" t="str">
            <v>-  GEN. SET 60 KVA. (PRIME)</v>
          </cell>
          <cell r="E90">
            <v>592000</v>
          </cell>
          <cell r="F90">
            <v>1000</v>
          </cell>
          <cell r="G90" t="str">
            <v>SET</v>
          </cell>
        </row>
        <row r="91">
          <cell r="C91">
            <v>404</v>
          </cell>
          <cell r="D91" t="str">
            <v>-  GEN. SET 80 KVA. (PRIME)</v>
          </cell>
          <cell r="E91">
            <v>600000</v>
          </cell>
          <cell r="F91">
            <v>1000</v>
          </cell>
          <cell r="G91" t="str">
            <v>SET</v>
          </cell>
        </row>
        <row r="92">
          <cell r="C92">
            <v>405</v>
          </cell>
          <cell r="D92" t="str">
            <v>-  GEN. SET 100 KVA. (PRIME)</v>
          </cell>
          <cell r="E92">
            <v>683000</v>
          </cell>
          <cell r="F92">
            <v>15000</v>
          </cell>
          <cell r="G92" t="str">
            <v>SET</v>
          </cell>
        </row>
        <row r="93">
          <cell r="C93">
            <v>406</v>
          </cell>
          <cell r="D93" t="str">
            <v>-  GEN. SET 130 KVA. (PRIME)</v>
          </cell>
          <cell r="E93">
            <v>900000</v>
          </cell>
          <cell r="F93">
            <v>15000</v>
          </cell>
          <cell r="G93" t="str">
            <v>SET</v>
          </cell>
        </row>
        <row r="94">
          <cell r="C94">
            <v>407</v>
          </cell>
          <cell r="D94" t="str">
            <v>-  GEN. SET 170 KVA. (PRIME)</v>
          </cell>
          <cell r="E94">
            <v>1100000</v>
          </cell>
          <cell r="F94">
            <v>20000</v>
          </cell>
          <cell r="G94" t="str">
            <v>SET</v>
          </cell>
        </row>
        <row r="95">
          <cell r="C95">
            <v>408</v>
          </cell>
          <cell r="D95" t="str">
            <v>-  GEN. SET 200 KVA. (PRIME)</v>
          </cell>
          <cell r="E95">
            <v>1200000</v>
          </cell>
          <cell r="F95">
            <v>20000</v>
          </cell>
          <cell r="G95" t="str">
            <v>SET</v>
          </cell>
        </row>
        <row r="96">
          <cell r="C96">
            <v>409</v>
          </cell>
          <cell r="D96" t="str">
            <v>-  GEN. SET 230 KVA. (PRIME)</v>
          </cell>
          <cell r="E96">
            <v>1350000</v>
          </cell>
          <cell r="F96">
            <v>20000</v>
          </cell>
          <cell r="G96" t="str">
            <v>SET</v>
          </cell>
        </row>
        <row r="97">
          <cell r="C97">
            <v>410</v>
          </cell>
          <cell r="D97" t="str">
            <v>-  GEN. SET 250 KVA. (PRIME)</v>
          </cell>
          <cell r="E97">
            <v>1350000</v>
          </cell>
          <cell r="F97">
            <v>25000</v>
          </cell>
          <cell r="G97" t="str">
            <v>SET</v>
          </cell>
        </row>
        <row r="98">
          <cell r="C98">
            <v>411</v>
          </cell>
          <cell r="D98" t="str">
            <v>-  GEN. SET 300 KVA. (PRIME)</v>
          </cell>
          <cell r="E98">
            <v>1514000</v>
          </cell>
          <cell r="F98">
            <v>25000</v>
          </cell>
          <cell r="G98" t="str">
            <v>SET</v>
          </cell>
        </row>
        <row r="99">
          <cell r="C99">
            <v>412</v>
          </cell>
          <cell r="D99" t="str">
            <v>-  GEN. SET 320 KVA. (PRIME)</v>
          </cell>
          <cell r="E99">
            <v>1600000</v>
          </cell>
          <cell r="F99">
            <v>25000</v>
          </cell>
          <cell r="G99" t="str">
            <v>SET</v>
          </cell>
        </row>
        <row r="100">
          <cell r="C100">
            <v>413</v>
          </cell>
          <cell r="D100" t="str">
            <v>-  GEN. SET 360 KVA. (PRIME)</v>
          </cell>
          <cell r="E100">
            <v>1884000</v>
          </cell>
          <cell r="F100">
            <v>25000</v>
          </cell>
          <cell r="G100" t="str">
            <v>SET</v>
          </cell>
        </row>
        <row r="101">
          <cell r="C101">
            <v>414</v>
          </cell>
          <cell r="D101" t="str">
            <v>-  GEN. SET 380 KVA. (PRIME)</v>
          </cell>
          <cell r="E101">
            <v>1950000</v>
          </cell>
          <cell r="F101">
            <v>25000</v>
          </cell>
          <cell r="G101" t="str">
            <v>SET</v>
          </cell>
        </row>
        <row r="102">
          <cell r="C102">
            <v>415</v>
          </cell>
          <cell r="D102" t="str">
            <v>-  GEN. SET 450 KVA. (PRIME)</v>
          </cell>
          <cell r="E102">
            <v>2000000</v>
          </cell>
          <cell r="F102">
            <v>30000</v>
          </cell>
          <cell r="G102" t="str">
            <v>SET</v>
          </cell>
        </row>
        <row r="103">
          <cell r="C103">
            <v>416</v>
          </cell>
          <cell r="D103" t="str">
            <v>-  GEN. SET 500 KVA. (PRIME)</v>
          </cell>
          <cell r="E103">
            <v>2190000</v>
          </cell>
          <cell r="F103">
            <v>30000</v>
          </cell>
          <cell r="G103" t="str">
            <v>SET</v>
          </cell>
        </row>
        <row r="104">
          <cell r="C104">
            <v>417</v>
          </cell>
          <cell r="D104" t="str">
            <v>-  GEN. SET 650 KVA. (PRIME)</v>
          </cell>
          <cell r="E104">
            <v>2897000</v>
          </cell>
          <cell r="F104">
            <v>30000</v>
          </cell>
          <cell r="G104" t="str">
            <v>SET</v>
          </cell>
        </row>
        <row r="105">
          <cell r="C105">
            <v>418</v>
          </cell>
          <cell r="D105" t="str">
            <v>-  GEN. SET 720 KVA. (PRIME)</v>
          </cell>
          <cell r="E105">
            <v>3200000</v>
          </cell>
          <cell r="F105">
            <v>35000</v>
          </cell>
          <cell r="G105" t="str">
            <v>SET</v>
          </cell>
        </row>
        <row r="106">
          <cell r="C106">
            <v>419</v>
          </cell>
          <cell r="D106" t="str">
            <v>-  GEN. SET 760 KVA. (PRIME)</v>
          </cell>
          <cell r="E106">
            <v>3700000</v>
          </cell>
          <cell r="F106">
            <v>35000</v>
          </cell>
          <cell r="G106" t="str">
            <v>SET</v>
          </cell>
        </row>
        <row r="107">
          <cell r="C107">
            <v>420</v>
          </cell>
          <cell r="D107" t="str">
            <v>-  GEN. SET 720 KVA. (PRIME)</v>
          </cell>
          <cell r="E107">
            <v>3963000</v>
          </cell>
          <cell r="F107">
            <v>40000</v>
          </cell>
          <cell r="G107" t="str">
            <v>SET</v>
          </cell>
        </row>
        <row r="108">
          <cell r="C108">
            <v>421</v>
          </cell>
          <cell r="D108" t="str">
            <v>-  GEN. SET 1,000 KVA. (PRIME)</v>
          </cell>
          <cell r="E108">
            <v>4683000</v>
          </cell>
          <cell r="F108">
            <v>45000</v>
          </cell>
          <cell r="G108" t="str">
            <v>SET</v>
          </cell>
        </row>
        <row r="109">
          <cell r="C109">
            <v>422</v>
          </cell>
          <cell r="D109" t="str">
            <v>-  GEN. SET 1,250 KVA. (PRIME)</v>
          </cell>
          <cell r="E109">
            <v>5400000</v>
          </cell>
          <cell r="F109">
            <v>50000</v>
          </cell>
          <cell r="G109" t="str">
            <v>SET</v>
          </cell>
        </row>
        <row r="110">
          <cell r="C110">
            <v>423</v>
          </cell>
          <cell r="D110" t="str">
            <v>-  GEN. SET 1,375 KVA. (PRIME)</v>
          </cell>
          <cell r="E110">
            <v>6330000</v>
          </cell>
          <cell r="F110">
            <v>50000</v>
          </cell>
          <cell r="G110" t="str">
            <v>SET</v>
          </cell>
        </row>
        <row r="111">
          <cell r="C111">
            <v>605</v>
          </cell>
          <cell r="D111" t="str">
            <v>SPACE</v>
          </cell>
          <cell r="E111">
            <v>130000</v>
          </cell>
          <cell r="F111">
            <v>0</v>
          </cell>
          <cell r="G111" t="str">
            <v>EA.</v>
          </cell>
        </row>
        <row r="112">
          <cell r="C112">
            <v>431</v>
          </cell>
          <cell r="D112" t="str">
            <v>-  GEN. SET 30 KVA. (STAND-BY)</v>
          </cell>
          <cell r="E112">
            <v>411000</v>
          </cell>
          <cell r="F112">
            <v>6000</v>
          </cell>
          <cell r="G112" t="str">
            <v>SET</v>
          </cell>
        </row>
        <row r="113">
          <cell r="C113">
            <v>432</v>
          </cell>
          <cell r="D113" t="str">
            <v>-  GEN. SET 45 KVA. (STAND-BY)</v>
          </cell>
          <cell r="E113">
            <v>456000</v>
          </cell>
          <cell r="F113">
            <v>6000</v>
          </cell>
          <cell r="G113" t="str">
            <v>SET</v>
          </cell>
        </row>
        <row r="114">
          <cell r="C114">
            <v>433</v>
          </cell>
          <cell r="D114" t="str">
            <v>-  GEN. SET 50 KVA. (STAND-BY)</v>
          </cell>
          <cell r="E114">
            <v>546000</v>
          </cell>
          <cell r="F114">
            <v>8000</v>
          </cell>
          <cell r="G114" t="str">
            <v>SET</v>
          </cell>
        </row>
        <row r="115">
          <cell r="C115">
            <v>434</v>
          </cell>
          <cell r="D115" t="str">
            <v>-  GEN. SET 70 KVA. (STAND-BY)</v>
          </cell>
          <cell r="E115">
            <v>570000</v>
          </cell>
          <cell r="F115">
            <v>8000</v>
          </cell>
          <cell r="G115" t="str">
            <v>SET</v>
          </cell>
        </row>
        <row r="116">
          <cell r="C116">
            <v>435</v>
          </cell>
          <cell r="D116" t="str">
            <v>-  GEN. SET 90 KVA. (STAND-BY)</v>
          </cell>
          <cell r="E116">
            <v>590000</v>
          </cell>
          <cell r="F116">
            <v>10000</v>
          </cell>
          <cell r="G116" t="str">
            <v>SET</v>
          </cell>
        </row>
        <row r="117">
          <cell r="C117">
            <v>436</v>
          </cell>
          <cell r="D117" t="str">
            <v>-  GEN. SET 110 KVA. (STAND-BY)</v>
          </cell>
          <cell r="E117">
            <v>670000</v>
          </cell>
          <cell r="F117">
            <v>10000</v>
          </cell>
          <cell r="G117" t="str">
            <v>SET</v>
          </cell>
        </row>
        <row r="118">
          <cell r="C118">
            <v>437</v>
          </cell>
          <cell r="D118" t="str">
            <v>-  GEN. SET 150 KVA. (STAND-BY)</v>
          </cell>
          <cell r="E118">
            <v>900000</v>
          </cell>
          <cell r="F118">
            <v>15000</v>
          </cell>
          <cell r="G118" t="str">
            <v>SET</v>
          </cell>
        </row>
        <row r="119">
          <cell r="C119">
            <v>438</v>
          </cell>
          <cell r="D119" t="str">
            <v>-  GEN. SET 190 KVA. (STAND-BY)</v>
          </cell>
          <cell r="E119">
            <v>920000</v>
          </cell>
          <cell r="F119">
            <v>15000</v>
          </cell>
          <cell r="G119" t="str">
            <v>SET</v>
          </cell>
        </row>
        <row r="120">
          <cell r="C120">
            <v>439</v>
          </cell>
          <cell r="D120" t="str">
            <v>-  GEN. SET 210 KVA. (STAND-BY)</v>
          </cell>
          <cell r="E120">
            <v>1100000</v>
          </cell>
          <cell r="F120">
            <v>20000</v>
          </cell>
          <cell r="G120" t="str">
            <v>SET</v>
          </cell>
        </row>
        <row r="121">
          <cell r="C121">
            <v>440</v>
          </cell>
          <cell r="D121" t="str">
            <v>-  GEN. SET 250 KVA. (STAND-BY)</v>
          </cell>
          <cell r="E121">
            <v>1214000</v>
          </cell>
          <cell r="F121">
            <v>20000</v>
          </cell>
          <cell r="G121" t="str">
            <v>SET</v>
          </cell>
        </row>
        <row r="122">
          <cell r="C122">
            <v>441</v>
          </cell>
          <cell r="D122" t="str">
            <v>-  GEN. SET 280 KVA. (STAND-BY)</v>
          </cell>
          <cell r="E122">
            <v>1350000</v>
          </cell>
          <cell r="F122">
            <v>20000</v>
          </cell>
          <cell r="G122" t="str">
            <v>SET</v>
          </cell>
        </row>
        <row r="123">
          <cell r="C123">
            <v>442</v>
          </cell>
          <cell r="D123" t="str">
            <v>-  GEN. SET 310 KVA. (STAND-BY)</v>
          </cell>
          <cell r="E123">
            <v>1510000</v>
          </cell>
          <cell r="F123">
            <v>25000</v>
          </cell>
          <cell r="G123" t="str">
            <v>SET</v>
          </cell>
        </row>
        <row r="124">
          <cell r="C124">
            <v>443</v>
          </cell>
          <cell r="D124" t="str">
            <v>-  GEN. SET 330 KVA. (STAND-BY)</v>
          </cell>
          <cell r="E124">
            <v>1550000</v>
          </cell>
          <cell r="F124">
            <v>25000</v>
          </cell>
          <cell r="G124" t="str">
            <v>SET</v>
          </cell>
        </row>
        <row r="125">
          <cell r="C125">
            <v>444</v>
          </cell>
          <cell r="D125" t="str">
            <v>-  GEN. SET 345 KVA. (STAND-BY)</v>
          </cell>
          <cell r="E125">
            <v>1600000</v>
          </cell>
          <cell r="F125">
            <v>25000</v>
          </cell>
          <cell r="G125" t="str">
            <v>SET</v>
          </cell>
        </row>
        <row r="126">
          <cell r="C126">
            <v>445</v>
          </cell>
          <cell r="D126" t="str">
            <v>-  GEN. SET 390 KVA. (STAND-BY)</v>
          </cell>
          <cell r="E126">
            <v>1884000</v>
          </cell>
          <cell r="F126">
            <v>25000</v>
          </cell>
          <cell r="G126" t="str">
            <v>SET</v>
          </cell>
        </row>
        <row r="127">
          <cell r="C127">
            <v>446</v>
          </cell>
          <cell r="D127" t="str">
            <v>-  GEN. SET 415 KVA. (STAND-BY)</v>
          </cell>
          <cell r="E127">
            <v>1900000</v>
          </cell>
          <cell r="F127">
            <v>25000</v>
          </cell>
          <cell r="G127" t="str">
            <v>SET</v>
          </cell>
        </row>
        <row r="128">
          <cell r="C128">
            <v>447</v>
          </cell>
          <cell r="D128" t="str">
            <v>-  GEN. SET 500 KVA. (STAND-BY)</v>
          </cell>
          <cell r="E128">
            <v>2063000</v>
          </cell>
          <cell r="F128">
            <v>25000</v>
          </cell>
          <cell r="G128" t="str">
            <v>SET</v>
          </cell>
        </row>
        <row r="129">
          <cell r="C129">
            <v>448</v>
          </cell>
          <cell r="D129" t="str">
            <v>-  GEN. SET 560 KVA. (STAND-BY)</v>
          </cell>
          <cell r="E129">
            <v>2195000</v>
          </cell>
          <cell r="F129">
            <v>30000</v>
          </cell>
          <cell r="G129" t="str">
            <v>SET</v>
          </cell>
        </row>
        <row r="130">
          <cell r="C130">
            <v>449</v>
          </cell>
          <cell r="D130" t="str">
            <v>-  GEN. SET 700 KVA. (STAND-BY)</v>
          </cell>
          <cell r="E130">
            <v>2897000</v>
          </cell>
          <cell r="F130">
            <v>30000</v>
          </cell>
          <cell r="G130" t="str">
            <v>SET</v>
          </cell>
        </row>
        <row r="131">
          <cell r="C131">
            <v>450</v>
          </cell>
          <cell r="D131" t="str">
            <v>-  GEN. SET 800 KVA. (STAND-BY)</v>
          </cell>
          <cell r="E131">
            <v>3664000</v>
          </cell>
          <cell r="F131">
            <v>30000</v>
          </cell>
          <cell r="G131" t="str">
            <v>SET</v>
          </cell>
        </row>
        <row r="132">
          <cell r="C132">
            <v>451</v>
          </cell>
          <cell r="D132" t="str">
            <v>-  GEN. SET 830 KVA. (STAND-BY)</v>
          </cell>
          <cell r="E132">
            <v>3826000</v>
          </cell>
          <cell r="F132">
            <v>35000</v>
          </cell>
          <cell r="G132" t="str">
            <v>SET</v>
          </cell>
        </row>
        <row r="133">
          <cell r="C133">
            <v>452</v>
          </cell>
          <cell r="D133" t="str">
            <v>-  GEN. SET 1,000 KVA. (STAND-BY)</v>
          </cell>
          <cell r="E133">
            <v>3963000</v>
          </cell>
          <cell r="F133">
            <v>35000</v>
          </cell>
          <cell r="G133" t="str">
            <v>SET</v>
          </cell>
        </row>
        <row r="134">
          <cell r="C134">
            <v>453</v>
          </cell>
          <cell r="D134" t="str">
            <v>-  GEN. SET 1,125 KVA. (STAND-BY)</v>
          </cell>
          <cell r="E134">
            <v>4683000</v>
          </cell>
          <cell r="F134">
            <v>40000</v>
          </cell>
          <cell r="G134" t="str">
            <v>SET</v>
          </cell>
        </row>
        <row r="135">
          <cell r="C135">
            <v>454</v>
          </cell>
          <cell r="D135" t="str">
            <v>-  GEN. SET 1,400 KVA. (STAND-BY)</v>
          </cell>
          <cell r="E135">
            <v>5400000</v>
          </cell>
          <cell r="F135">
            <v>45000</v>
          </cell>
          <cell r="G135" t="str">
            <v>SET</v>
          </cell>
        </row>
        <row r="136">
          <cell r="C136">
            <v>455</v>
          </cell>
          <cell r="D136" t="str">
            <v>-  GEN. SET 1,550 KVA. (STAND-BY)</v>
          </cell>
          <cell r="E136">
            <v>6330000</v>
          </cell>
          <cell r="F136">
            <v>50000</v>
          </cell>
          <cell r="G136" t="str">
            <v>SET</v>
          </cell>
        </row>
        <row r="137">
          <cell r="C137">
            <v>456</v>
          </cell>
          <cell r="D137" t="str">
            <v>-  GEN. SET 1,600 KVA. (STAND-BY)</v>
          </cell>
          <cell r="E137">
            <v>7000000</v>
          </cell>
          <cell r="F137">
            <v>50000</v>
          </cell>
          <cell r="G137" t="str">
            <v>SET</v>
          </cell>
        </row>
        <row r="138">
          <cell r="C138">
            <v>802</v>
          </cell>
          <cell r="D138" t="str">
            <v>SPACE</v>
          </cell>
          <cell r="E138">
            <v>11000</v>
          </cell>
          <cell r="F138">
            <v>500</v>
          </cell>
          <cell r="G138" t="str">
            <v>M.</v>
          </cell>
        </row>
        <row r="139">
          <cell r="C139">
            <v>5</v>
          </cell>
          <cell r="D139" t="str">
            <v>HIGH-VOLTAGE EQUIPMENT</v>
          </cell>
          <cell r="E139">
            <v>12000</v>
          </cell>
          <cell r="F139">
            <v>700</v>
          </cell>
          <cell r="G139" t="str">
            <v>M.</v>
          </cell>
        </row>
        <row r="140">
          <cell r="C140">
            <v>501</v>
          </cell>
          <cell r="D140" t="str">
            <v>-  LIGHTNING ARRESTER 21 KV. 5 KA.</v>
          </cell>
          <cell r="E140">
            <v>3000</v>
          </cell>
          <cell r="F140">
            <v>200</v>
          </cell>
          <cell r="G140" t="str">
            <v>EA.</v>
          </cell>
        </row>
        <row r="141">
          <cell r="C141">
            <v>502</v>
          </cell>
          <cell r="D141" t="str">
            <v>-  LIGHTNING ARRESTER 24 KV. 5 KA.</v>
          </cell>
          <cell r="E141">
            <v>3000</v>
          </cell>
          <cell r="F141">
            <v>200</v>
          </cell>
          <cell r="G141" t="str">
            <v>EA.</v>
          </cell>
        </row>
        <row r="142">
          <cell r="C142">
            <v>503</v>
          </cell>
          <cell r="D142" t="str">
            <v>-  LIGHTNING ARRESTER 30 KV. 5 KA.</v>
          </cell>
          <cell r="E142">
            <v>5800</v>
          </cell>
          <cell r="F142">
            <v>200</v>
          </cell>
          <cell r="G142" t="str">
            <v>EA.</v>
          </cell>
        </row>
        <row r="143">
          <cell r="C143">
            <v>504</v>
          </cell>
          <cell r="D143" t="str">
            <v>-  LIGHTNING ARRESTER 20 KV. 10 KA.</v>
          </cell>
          <cell r="E143">
            <v>6000</v>
          </cell>
          <cell r="F143">
            <v>200</v>
          </cell>
          <cell r="G143" t="str">
            <v>EA.</v>
          </cell>
        </row>
        <row r="144">
          <cell r="C144">
            <v>505</v>
          </cell>
          <cell r="D144" t="str">
            <v>-  LIGHTNING ARRESTER 24 KV. 10 KA.</v>
          </cell>
          <cell r="E144">
            <v>6000</v>
          </cell>
          <cell r="F144">
            <v>200</v>
          </cell>
          <cell r="G144" t="str">
            <v>EA.</v>
          </cell>
        </row>
        <row r="145">
          <cell r="C145">
            <v>506</v>
          </cell>
          <cell r="D145" t="str">
            <v>-  LIGHTNING ARRESTER 30 KV. 10 KA.</v>
          </cell>
          <cell r="E145">
            <v>7500</v>
          </cell>
          <cell r="F145">
            <v>200</v>
          </cell>
          <cell r="G145" t="str">
            <v>EA.</v>
          </cell>
        </row>
        <row r="146">
          <cell r="C146">
            <v>507</v>
          </cell>
          <cell r="D146" t="str">
            <v>-  CURRENT TRANSFORMER 24 KV.</v>
          </cell>
          <cell r="E146">
            <v>22000</v>
          </cell>
          <cell r="F146">
            <v>0</v>
          </cell>
          <cell r="G146" t="str">
            <v>EA.</v>
          </cell>
        </row>
        <row r="147">
          <cell r="C147">
            <v>508</v>
          </cell>
          <cell r="D147" t="str">
            <v>-  CURRENT TRANSFORMER 36 KV.</v>
          </cell>
          <cell r="E147">
            <v>25000</v>
          </cell>
          <cell r="F147">
            <v>0</v>
          </cell>
          <cell r="G147" t="str">
            <v>EA.</v>
          </cell>
        </row>
        <row r="148">
          <cell r="C148">
            <v>509</v>
          </cell>
          <cell r="D148" t="str">
            <v>-  VOLTAGE TRANSFORMER 24 KV.</v>
          </cell>
          <cell r="E148">
            <v>32000</v>
          </cell>
          <cell r="F148">
            <v>0</v>
          </cell>
          <cell r="G148" t="str">
            <v>EA.</v>
          </cell>
        </row>
        <row r="149">
          <cell r="C149">
            <v>510</v>
          </cell>
          <cell r="D149" t="str">
            <v>-  VOLTAGE TRANSFORMER 36 KV.</v>
          </cell>
          <cell r="E149">
            <v>50000</v>
          </cell>
          <cell r="F149">
            <v>0</v>
          </cell>
          <cell r="G149" t="str">
            <v>EA.</v>
          </cell>
        </row>
        <row r="150">
          <cell r="C150">
            <v>511</v>
          </cell>
          <cell r="D150" t="str">
            <v>-  35 SQ.MM. TERMINATOR 24 KV. INDOOR TYPE</v>
          </cell>
          <cell r="E150">
            <v>1750</v>
          </cell>
          <cell r="F150">
            <v>1000</v>
          </cell>
          <cell r="G150" t="str">
            <v>SET</v>
          </cell>
        </row>
        <row r="151">
          <cell r="C151">
            <v>512</v>
          </cell>
          <cell r="D151" t="str">
            <v>-  70 SQ.MM. TERMINATOR 24 KV. INDOOR TYPE</v>
          </cell>
          <cell r="E151">
            <v>1850</v>
          </cell>
          <cell r="F151">
            <v>1000</v>
          </cell>
          <cell r="G151" t="str">
            <v>SET</v>
          </cell>
        </row>
        <row r="152">
          <cell r="C152">
            <v>513</v>
          </cell>
          <cell r="D152" t="str">
            <v>-  185 SQ.MM. TERMINATOR 24 KV. INDOOR TYPE</v>
          </cell>
          <cell r="E152">
            <v>2100</v>
          </cell>
          <cell r="F152">
            <v>1000</v>
          </cell>
          <cell r="G152" t="str">
            <v>SET</v>
          </cell>
        </row>
        <row r="153">
          <cell r="C153">
            <v>514</v>
          </cell>
          <cell r="D153" t="str">
            <v>-  400 SQ.MM. TERMINATOR 24 KV. INDOOR TYPE</v>
          </cell>
          <cell r="E153">
            <v>2380</v>
          </cell>
          <cell r="F153">
            <v>1000</v>
          </cell>
          <cell r="G153" t="str">
            <v>SET</v>
          </cell>
        </row>
        <row r="154">
          <cell r="C154">
            <v>515</v>
          </cell>
          <cell r="D154" t="str">
            <v>-  50 SQ.MM. TERMINATOR 36 KV. INDOOR TYPE</v>
          </cell>
          <cell r="E154">
            <v>2750</v>
          </cell>
          <cell r="F154">
            <v>1000</v>
          </cell>
          <cell r="G154" t="str">
            <v>SET</v>
          </cell>
        </row>
        <row r="155">
          <cell r="C155">
            <v>516</v>
          </cell>
          <cell r="D155" t="str">
            <v>-  120 SQ.MM. TERMINATOR 36 KV. INDOOR TYPE</v>
          </cell>
          <cell r="E155">
            <v>3150</v>
          </cell>
          <cell r="F155">
            <v>1000</v>
          </cell>
          <cell r="G155" t="str">
            <v>SET</v>
          </cell>
        </row>
        <row r="156">
          <cell r="C156">
            <v>517</v>
          </cell>
          <cell r="D156" t="str">
            <v>-  185 SQ.MM. TERMINATOR 36 KV. INDOOR TYPE</v>
          </cell>
          <cell r="E156">
            <v>3380</v>
          </cell>
          <cell r="F156">
            <v>1000</v>
          </cell>
          <cell r="G156" t="str">
            <v>SET</v>
          </cell>
        </row>
        <row r="157">
          <cell r="C157">
            <v>518</v>
          </cell>
          <cell r="D157" t="str">
            <v>-  500 SQ.MM. TERMINATOR 36 KV. INDOOR TYPE</v>
          </cell>
          <cell r="E157">
            <v>3800</v>
          </cell>
          <cell r="F157">
            <v>1000</v>
          </cell>
          <cell r="G157" t="str">
            <v>SET</v>
          </cell>
        </row>
        <row r="158">
          <cell r="C158">
            <v>519</v>
          </cell>
          <cell r="D158" t="str">
            <v>-  35 SQ.MM. TERMINATOR 24 KV. OUTDOOR TYPE</v>
          </cell>
          <cell r="E158">
            <v>4400</v>
          </cell>
          <cell r="F158">
            <v>1000</v>
          </cell>
          <cell r="G158" t="str">
            <v>SET</v>
          </cell>
        </row>
        <row r="159">
          <cell r="C159">
            <v>520</v>
          </cell>
          <cell r="D159" t="str">
            <v>-  70 SQ.MM. TERMINATOR 24 KV. OUTDOOR TYPE</v>
          </cell>
          <cell r="E159">
            <v>4600</v>
          </cell>
          <cell r="F159">
            <v>1000</v>
          </cell>
          <cell r="G159" t="str">
            <v>SET</v>
          </cell>
        </row>
        <row r="160">
          <cell r="C160">
            <v>521</v>
          </cell>
          <cell r="D160" t="str">
            <v>-  185 SQ.MM. TERMINATOR 24 KV. OUTDOOR TYPE</v>
          </cell>
          <cell r="E160">
            <v>4950</v>
          </cell>
          <cell r="F160">
            <v>1200</v>
          </cell>
          <cell r="G160" t="str">
            <v>SET</v>
          </cell>
        </row>
        <row r="161">
          <cell r="C161">
            <v>522</v>
          </cell>
          <cell r="D161" t="str">
            <v>-  400 SQ.MM. TERMINATOR 24 KV. OUTDOOR TYPE</v>
          </cell>
          <cell r="E161">
            <v>5400</v>
          </cell>
          <cell r="F161">
            <v>1200</v>
          </cell>
          <cell r="G161" t="str">
            <v>SET</v>
          </cell>
        </row>
        <row r="162">
          <cell r="C162">
            <v>523</v>
          </cell>
          <cell r="D162" t="str">
            <v>-  50 SQ.MM. TERMINATOR 36 KV. OUTDOOR TYPE</v>
          </cell>
          <cell r="E162">
            <v>6300</v>
          </cell>
          <cell r="F162">
            <v>1000</v>
          </cell>
          <cell r="G162" t="str">
            <v>SET</v>
          </cell>
        </row>
        <row r="163">
          <cell r="C163">
            <v>524</v>
          </cell>
          <cell r="D163" t="str">
            <v>-  120 SQ.MM. TERMINATOR 36 KV. OUTDOOR TYPE</v>
          </cell>
          <cell r="E163">
            <v>6800</v>
          </cell>
          <cell r="F163">
            <v>1000</v>
          </cell>
          <cell r="G163" t="str">
            <v>SET</v>
          </cell>
        </row>
        <row r="164">
          <cell r="C164">
            <v>525</v>
          </cell>
          <cell r="D164" t="str">
            <v>-  185 SQ.MM. TERMINATOR 36 KV. OUTDOOR TYPE</v>
          </cell>
          <cell r="E164">
            <v>7600</v>
          </cell>
          <cell r="F164">
            <v>1200</v>
          </cell>
          <cell r="G164" t="str">
            <v>SET</v>
          </cell>
        </row>
        <row r="165">
          <cell r="C165">
            <v>526</v>
          </cell>
          <cell r="D165" t="str">
            <v>-  500 SQ.MM. TERMINATOR 36 KV. OUTDOOR TYPE</v>
          </cell>
          <cell r="E165">
            <v>8000</v>
          </cell>
          <cell r="F165">
            <v>1200</v>
          </cell>
          <cell r="G165" t="str">
            <v>SET</v>
          </cell>
        </row>
        <row r="166">
          <cell r="C166">
            <v>829</v>
          </cell>
          <cell r="D166" t="str">
            <v>SPACE</v>
          </cell>
          <cell r="E166">
            <v>28000</v>
          </cell>
          <cell r="F166">
            <v>800</v>
          </cell>
          <cell r="G166" t="str">
            <v>M.</v>
          </cell>
        </row>
        <row r="167">
          <cell r="C167">
            <v>830</v>
          </cell>
          <cell r="D167" t="str">
            <v>MANHOLE</v>
          </cell>
          <cell r="E167">
            <v>30000</v>
          </cell>
          <cell r="F167">
            <v>1000</v>
          </cell>
          <cell r="G167" t="str">
            <v>M.</v>
          </cell>
        </row>
        <row r="168">
          <cell r="C168">
            <v>551</v>
          </cell>
          <cell r="D168" t="str">
            <v>-  MANHOLE TYPE C</v>
          </cell>
          <cell r="E168">
            <v>15000</v>
          </cell>
          <cell r="F168">
            <v>5000</v>
          </cell>
          <cell r="G168" t="str">
            <v>LOT</v>
          </cell>
        </row>
        <row r="169">
          <cell r="C169">
            <v>552</v>
          </cell>
          <cell r="D169" t="str">
            <v>-  MANHOLE TYPE C - 1</v>
          </cell>
          <cell r="E169">
            <v>19000</v>
          </cell>
          <cell r="F169">
            <v>5000</v>
          </cell>
          <cell r="G169" t="str">
            <v>LOT</v>
          </cell>
        </row>
        <row r="170">
          <cell r="C170">
            <v>553</v>
          </cell>
          <cell r="D170" t="str">
            <v>-  MANHOLE TYPE C - 2</v>
          </cell>
          <cell r="E170">
            <v>14000</v>
          </cell>
          <cell r="F170">
            <v>5000</v>
          </cell>
          <cell r="G170" t="str">
            <v>LOT</v>
          </cell>
        </row>
        <row r="171">
          <cell r="C171">
            <v>554</v>
          </cell>
          <cell r="D171" t="str">
            <v>-  MANHOLE TYPE C - 3</v>
          </cell>
          <cell r="E171">
            <v>15000</v>
          </cell>
          <cell r="F171">
            <v>5000</v>
          </cell>
          <cell r="G171" t="str">
            <v>LOT</v>
          </cell>
        </row>
        <row r="172">
          <cell r="C172">
            <v>555</v>
          </cell>
          <cell r="D172" t="str">
            <v>-  MANHOLE TYPE A - 1</v>
          </cell>
          <cell r="E172">
            <v>40000</v>
          </cell>
          <cell r="F172">
            <v>25000</v>
          </cell>
          <cell r="G172" t="str">
            <v>LOT</v>
          </cell>
        </row>
        <row r="173">
          <cell r="C173">
            <v>556</v>
          </cell>
          <cell r="D173" t="str">
            <v>-  MANHOLE TYPE A - 1/1</v>
          </cell>
          <cell r="E173">
            <v>60000</v>
          </cell>
          <cell r="F173">
            <v>25000</v>
          </cell>
          <cell r="G173" t="str">
            <v>LOT</v>
          </cell>
        </row>
        <row r="174">
          <cell r="C174">
            <v>557</v>
          </cell>
          <cell r="D174" t="str">
            <v>-  MANHOLE TYPE A - 1/2</v>
          </cell>
          <cell r="E174">
            <v>54000</v>
          </cell>
          <cell r="F174">
            <v>22000</v>
          </cell>
          <cell r="G174" t="str">
            <v>LOT</v>
          </cell>
        </row>
        <row r="175">
          <cell r="C175">
            <v>558</v>
          </cell>
          <cell r="D175" t="str">
            <v>-  MANHOLE TYPE A - 1/3</v>
          </cell>
          <cell r="E175">
            <v>54000</v>
          </cell>
          <cell r="F175">
            <v>22000</v>
          </cell>
          <cell r="G175" t="str">
            <v>LOT</v>
          </cell>
        </row>
        <row r="176">
          <cell r="C176">
            <v>559</v>
          </cell>
          <cell r="D176" t="str">
            <v>-  MANHOLE TYPE A - 2</v>
          </cell>
          <cell r="E176">
            <v>49000</v>
          </cell>
          <cell r="F176">
            <v>17000</v>
          </cell>
          <cell r="G176" t="str">
            <v>LOT</v>
          </cell>
        </row>
        <row r="177">
          <cell r="C177">
            <v>560</v>
          </cell>
          <cell r="D177" t="str">
            <v>-  MANHOLE TYPE A - 2/1</v>
          </cell>
          <cell r="E177">
            <v>50000</v>
          </cell>
          <cell r="F177">
            <v>17000</v>
          </cell>
          <cell r="G177" t="str">
            <v>LOT</v>
          </cell>
        </row>
        <row r="178">
          <cell r="C178">
            <v>561</v>
          </cell>
          <cell r="D178" t="str">
            <v>-  MANHOLE TYPE A - 3</v>
          </cell>
          <cell r="E178">
            <v>42000</v>
          </cell>
          <cell r="F178">
            <v>15000</v>
          </cell>
          <cell r="G178" t="str">
            <v>LOT</v>
          </cell>
        </row>
        <row r="179">
          <cell r="C179">
            <v>562</v>
          </cell>
          <cell r="D179" t="str">
            <v>-  MANHOLE TYPE A - 3/1</v>
          </cell>
          <cell r="E179">
            <v>43000</v>
          </cell>
          <cell r="F179">
            <v>16000</v>
          </cell>
          <cell r="G179" t="str">
            <v>LOT</v>
          </cell>
        </row>
        <row r="180">
          <cell r="C180">
            <v>563</v>
          </cell>
          <cell r="D180" t="str">
            <v>-  MANHOLE TYPE A - 4/1</v>
          </cell>
          <cell r="E180">
            <v>60000</v>
          </cell>
          <cell r="F180">
            <v>20000</v>
          </cell>
          <cell r="G180" t="str">
            <v>LOT</v>
          </cell>
        </row>
        <row r="181">
          <cell r="C181">
            <v>564</v>
          </cell>
          <cell r="D181" t="str">
            <v>-  MANHOLE TYPE B - 3/1</v>
          </cell>
          <cell r="E181">
            <v>165000</v>
          </cell>
          <cell r="F181">
            <v>33000</v>
          </cell>
          <cell r="G181" t="str">
            <v>LOT</v>
          </cell>
        </row>
        <row r="182">
          <cell r="C182">
            <v>565</v>
          </cell>
          <cell r="D182" t="str">
            <v>-  MANHOLE TYPE B - 3/15</v>
          </cell>
          <cell r="E182">
            <v>144000</v>
          </cell>
          <cell r="F182">
            <v>46000</v>
          </cell>
          <cell r="G182" t="str">
            <v>LOT</v>
          </cell>
        </row>
        <row r="183">
          <cell r="C183">
            <v>566</v>
          </cell>
          <cell r="D183" t="str">
            <v>-  MANHOLE TYPE B - 3/3</v>
          </cell>
          <cell r="E183">
            <v>110000</v>
          </cell>
          <cell r="F183">
            <v>39000</v>
          </cell>
          <cell r="G183" t="str">
            <v>LOT</v>
          </cell>
        </row>
        <row r="184">
          <cell r="C184">
            <v>567</v>
          </cell>
          <cell r="D184" t="str">
            <v>-  MANHOLE TYPE B - 3/4</v>
          </cell>
          <cell r="E184">
            <v>136000</v>
          </cell>
          <cell r="F184">
            <v>37000</v>
          </cell>
          <cell r="G184" t="str">
            <v>LOT</v>
          </cell>
        </row>
        <row r="185">
          <cell r="C185">
            <v>568</v>
          </cell>
          <cell r="D185" t="str">
            <v>-  MANHOLE TYPE B - 4/1</v>
          </cell>
          <cell r="E185">
            <v>93000</v>
          </cell>
          <cell r="F185">
            <v>29000</v>
          </cell>
          <cell r="G185" t="str">
            <v>LOT</v>
          </cell>
        </row>
        <row r="186">
          <cell r="C186">
            <v>6</v>
          </cell>
          <cell r="D186" t="str">
            <v>HIGH-VOLTAGE SWITCHING EQUIPMENT</v>
          </cell>
          <cell r="E186">
            <v>14000</v>
          </cell>
          <cell r="F186">
            <v>500</v>
          </cell>
          <cell r="G186" t="str">
            <v>M.</v>
          </cell>
        </row>
        <row r="187">
          <cell r="C187">
            <v>853</v>
          </cell>
          <cell r="D187" t="str">
            <v>DROPOUT FUSE CUTOUT</v>
          </cell>
          <cell r="E187">
            <v>14000</v>
          </cell>
          <cell r="F187">
            <v>700</v>
          </cell>
          <cell r="G187" t="str">
            <v>M.</v>
          </cell>
        </row>
        <row r="188">
          <cell r="C188">
            <v>601</v>
          </cell>
          <cell r="D188" t="str">
            <v>-  DROPOUT FUSE CUTOUT 24 KV. 100A. 10 KA.</v>
          </cell>
          <cell r="E188">
            <v>6000</v>
          </cell>
          <cell r="F188">
            <v>500</v>
          </cell>
          <cell r="G188" t="str">
            <v>EA.</v>
          </cell>
        </row>
        <row r="189">
          <cell r="C189">
            <v>602</v>
          </cell>
          <cell r="D189" t="str">
            <v>-  DROPOUT FUSE CUTOUT 24 KV. 200A. 10 KA.</v>
          </cell>
          <cell r="E189">
            <v>7500</v>
          </cell>
          <cell r="F189">
            <v>500</v>
          </cell>
          <cell r="G189" t="str">
            <v>EA.</v>
          </cell>
        </row>
        <row r="190">
          <cell r="C190">
            <v>603</v>
          </cell>
          <cell r="D190" t="str">
            <v>-  DROPOUT FUSE CUTOUT 36 KV. 100A. 10 KA.</v>
          </cell>
          <cell r="E190">
            <v>6000</v>
          </cell>
          <cell r="F190">
            <v>500</v>
          </cell>
          <cell r="G190" t="str">
            <v>EA.</v>
          </cell>
        </row>
        <row r="191">
          <cell r="C191">
            <v>604</v>
          </cell>
          <cell r="D191" t="str">
            <v>-  DROPOUT FUSE CUTOUT 36 KV. 200A. 10 KA.</v>
          </cell>
          <cell r="E191">
            <v>14000</v>
          </cell>
          <cell r="F191">
            <v>500</v>
          </cell>
          <cell r="G191" t="str">
            <v>EA.</v>
          </cell>
        </row>
        <row r="192">
          <cell r="C192">
            <v>858</v>
          </cell>
          <cell r="D192" t="str">
            <v>SPACE</v>
          </cell>
          <cell r="E192">
            <v>34000</v>
          </cell>
          <cell r="F192">
            <v>1000</v>
          </cell>
          <cell r="G192" t="str">
            <v>M.</v>
          </cell>
        </row>
        <row r="193">
          <cell r="C193">
            <v>859</v>
          </cell>
          <cell r="D193" t="str">
            <v>LOAD BREAK  (POLE MOUNTED)</v>
          </cell>
          <cell r="E193">
            <v>40000</v>
          </cell>
          <cell r="F193">
            <v>1000</v>
          </cell>
          <cell r="G193" t="str">
            <v>M.</v>
          </cell>
        </row>
        <row r="194">
          <cell r="C194">
            <v>611</v>
          </cell>
          <cell r="D194" t="str">
            <v>-  LOAD BREAK SWITCH 25 KV. 600A.</v>
          </cell>
          <cell r="E194">
            <v>200000</v>
          </cell>
          <cell r="F194">
            <v>5000</v>
          </cell>
          <cell r="G194" t="str">
            <v>EA.</v>
          </cell>
        </row>
        <row r="195">
          <cell r="C195">
            <v>612</v>
          </cell>
          <cell r="D195" t="str">
            <v>-  LOAD BREAK SWITCH 35 KV. 600A.</v>
          </cell>
          <cell r="E195">
            <v>288000</v>
          </cell>
          <cell r="F195">
            <v>5000</v>
          </cell>
          <cell r="G195" t="str">
            <v>EA.</v>
          </cell>
        </row>
        <row r="196">
          <cell r="C196">
            <v>613</v>
          </cell>
          <cell r="D196" t="str">
            <v>-  SF6. LOAD BREAK SWITCH 25 KV. 400A. MANUAL OPERATE</v>
          </cell>
          <cell r="E196">
            <v>300000</v>
          </cell>
          <cell r="F196">
            <v>7000</v>
          </cell>
          <cell r="G196" t="str">
            <v>EA.</v>
          </cell>
        </row>
        <row r="197">
          <cell r="C197">
            <v>614</v>
          </cell>
          <cell r="D197" t="str">
            <v>-  SF6. LOAD BREAK SWITCH 25 KV. 400A. MANUAL AND ELECTRIC OPERATE</v>
          </cell>
          <cell r="E197">
            <v>380000</v>
          </cell>
          <cell r="F197">
            <v>7000</v>
          </cell>
          <cell r="G197" t="str">
            <v>EA.</v>
          </cell>
        </row>
        <row r="198">
          <cell r="C198">
            <v>864</v>
          </cell>
          <cell r="D198" t="str">
            <v>SPACE</v>
          </cell>
          <cell r="E198">
            <v>22000</v>
          </cell>
          <cell r="F198">
            <v>800</v>
          </cell>
          <cell r="G198" t="str">
            <v>M.</v>
          </cell>
        </row>
        <row r="199">
          <cell r="C199">
            <v>865</v>
          </cell>
          <cell r="D199" t="str">
            <v>DISCONNECTING SWITCH</v>
          </cell>
          <cell r="E199">
            <v>26000</v>
          </cell>
          <cell r="F199">
            <v>800</v>
          </cell>
          <cell r="G199" t="str">
            <v>M.</v>
          </cell>
        </row>
        <row r="200">
          <cell r="C200">
            <v>616</v>
          </cell>
          <cell r="D200" t="str">
            <v>-  DISCONNECTING SWITCH 24 KV. 600A.</v>
          </cell>
          <cell r="E200">
            <v>11000</v>
          </cell>
          <cell r="F200">
            <v>1500</v>
          </cell>
          <cell r="G200" t="str">
            <v>EA.</v>
          </cell>
        </row>
        <row r="201">
          <cell r="C201">
            <v>617</v>
          </cell>
          <cell r="D201" t="str">
            <v>-  DISCONNECTING SWITCH 36 KV. 600A.</v>
          </cell>
          <cell r="E201">
            <v>25000</v>
          </cell>
          <cell r="F201">
            <v>1500</v>
          </cell>
          <cell r="G201" t="str">
            <v>EA.</v>
          </cell>
        </row>
        <row r="202">
          <cell r="C202">
            <v>618</v>
          </cell>
          <cell r="D202" t="str">
            <v>-  DISCONNECTING SWITCH 24 KV. 1,200A.</v>
          </cell>
          <cell r="E202">
            <v>25000</v>
          </cell>
          <cell r="F202">
            <v>1500</v>
          </cell>
          <cell r="G202" t="str">
            <v>EA.</v>
          </cell>
        </row>
        <row r="203">
          <cell r="C203">
            <v>619</v>
          </cell>
          <cell r="D203" t="str">
            <v>-  DISCONNECTING SWITCH 36 KV. 1,200A.</v>
          </cell>
          <cell r="E203">
            <v>35000</v>
          </cell>
          <cell r="F203">
            <v>1500</v>
          </cell>
          <cell r="G203" t="str">
            <v>EA.</v>
          </cell>
        </row>
        <row r="204">
          <cell r="C204">
            <v>298</v>
          </cell>
          <cell r="D204" t="str">
            <v>SPACE</v>
          </cell>
          <cell r="E204">
            <v>55</v>
          </cell>
          <cell r="F204">
            <v>8</v>
          </cell>
          <cell r="G204" t="str">
            <v>M.</v>
          </cell>
        </row>
        <row r="205">
          <cell r="C205">
            <v>299</v>
          </cell>
          <cell r="D205" t="str">
            <v>LOAD BREAK SWITCH  (INDOOR)</v>
          </cell>
          <cell r="E205">
            <v>74</v>
          </cell>
          <cell r="F205">
            <v>11</v>
          </cell>
          <cell r="G205" t="str">
            <v>M.</v>
          </cell>
        </row>
        <row r="206">
          <cell r="C206">
            <v>626</v>
          </cell>
          <cell r="D206" t="str">
            <v>-  LOAD BREAK SWITCH 24 KV. 630A. (NONFUSE)</v>
          </cell>
          <cell r="E206">
            <v>70000</v>
          </cell>
          <cell r="F206">
            <v>0</v>
          </cell>
          <cell r="G206" t="str">
            <v>EA.</v>
          </cell>
        </row>
        <row r="207">
          <cell r="C207">
            <v>627</v>
          </cell>
          <cell r="D207" t="str">
            <v>-  LOAD BREAK SWITCH 36 KV. 630A. (NONFUSE)</v>
          </cell>
          <cell r="E207">
            <v>85000</v>
          </cell>
          <cell r="F207">
            <v>0</v>
          </cell>
          <cell r="G207" t="str">
            <v>EA.</v>
          </cell>
        </row>
        <row r="208">
          <cell r="C208">
            <v>628</v>
          </cell>
          <cell r="D208" t="str">
            <v>-  LOAD BREAK SWITCH 24 KV. 630A. (W./FUSE)</v>
          </cell>
          <cell r="E208">
            <v>86000</v>
          </cell>
          <cell r="F208">
            <v>0</v>
          </cell>
          <cell r="G208" t="str">
            <v>EA.</v>
          </cell>
        </row>
        <row r="209">
          <cell r="C209">
            <v>629</v>
          </cell>
          <cell r="D209" t="str">
            <v>-  LOAD BREAK SWITCH 36 KV. 630A. (W./FUSE)</v>
          </cell>
          <cell r="E209">
            <v>115000</v>
          </cell>
          <cell r="F209">
            <v>0</v>
          </cell>
          <cell r="G209" t="str">
            <v>EA.</v>
          </cell>
        </row>
        <row r="210">
          <cell r="C210">
            <v>875</v>
          </cell>
          <cell r="D210" t="str">
            <v>SPACE</v>
          </cell>
          <cell r="E210">
            <v>24000</v>
          </cell>
          <cell r="F210">
            <v>800</v>
          </cell>
          <cell r="G210" t="str">
            <v>M.</v>
          </cell>
        </row>
        <row r="211">
          <cell r="C211">
            <v>636</v>
          </cell>
          <cell r="D211" t="str">
            <v xml:space="preserve">-  LOAD BREAK SWITCH 24 KV. 200A. </v>
          </cell>
          <cell r="E211">
            <v>514000</v>
          </cell>
          <cell r="F211">
            <v>8000</v>
          </cell>
          <cell r="G211" t="str">
            <v>EA.</v>
          </cell>
        </row>
        <row r="212">
          <cell r="C212">
            <v>637</v>
          </cell>
          <cell r="D212" t="str">
            <v xml:space="preserve">-  LOAD BREAK SWITCH 24 KV. 200A. </v>
          </cell>
          <cell r="E212">
            <v>819000</v>
          </cell>
          <cell r="F212">
            <v>10000</v>
          </cell>
          <cell r="G212" t="str">
            <v>EA.</v>
          </cell>
        </row>
        <row r="213">
          <cell r="C213">
            <v>638</v>
          </cell>
          <cell r="D213" t="str">
            <v xml:space="preserve">-  LOAD BREAK SWITCH 24 KV. 200A. </v>
          </cell>
          <cell r="E213">
            <v>1123000</v>
          </cell>
          <cell r="F213">
            <v>15000</v>
          </cell>
          <cell r="G213" t="str">
            <v>EA.</v>
          </cell>
        </row>
        <row r="214">
          <cell r="C214">
            <v>639</v>
          </cell>
          <cell r="D214" t="str">
            <v xml:space="preserve">-  LOAD BREAK SWITCH 24 KV. 200A. </v>
          </cell>
          <cell r="E214">
            <v>1224000</v>
          </cell>
          <cell r="F214">
            <v>10000</v>
          </cell>
          <cell r="G214" t="str">
            <v>EA.</v>
          </cell>
        </row>
        <row r="215">
          <cell r="C215">
            <v>640</v>
          </cell>
          <cell r="D215" t="str">
            <v xml:space="preserve">-  LOAD BREAK SWITCH 24 KV. 200A. </v>
          </cell>
          <cell r="E215">
            <v>2238000</v>
          </cell>
          <cell r="F215">
            <v>15000</v>
          </cell>
          <cell r="G215" t="str">
            <v>EA.</v>
          </cell>
        </row>
        <row r="216">
          <cell r="C216">
            <v>641</v>
          </cell>
          <cell r="D216" t="str">
            <v xml:space="preserve">-  LOAD BREAK SWITCH 24 KV. 200A. </v>
          </cell>
          <cell r="E216">
            <v>3252000</v>
          </cell>
          <cell r="F216">
            <v>18000</v>
          </cell>
          <cell r="G216" t="str">
            <v>EA.</v>
          </cell>
        </row>
        <row r="217">
          <cell r="C217">
            <v>882</v>
          </cell>
          <cell r="D217" t="str">
            <v>SPACE</v>
          </cell>
          <cell r="E217">
            <v>28000</v>
          </cell>
          <cell r="F217">
            <v>700</v>
          </cell>
          <cell r="G217" t="str">
            <v>M.</v>
          </cell>
        </row>
        <row r="218">
          <cell r="C218">
            <v>883</v>
          </cell>
          <cell r="D218" t="str">
            <v>RING MAIN UNIT (SF6)</v>
          </cell>
          <cell r="E218">
            <v>30000</v>
          </cell>
          <cell r="F218">
            <v>700</v>
          </cell>
          <cell r="G218" t="str">
            <v>M.</v>
          </cell>
        </row>
        <row r="219">
          <cell r="C219">
            <v>651</v>
          </cell>
          <cell r="D219" t="str">
            <v>-  3 FUNC 400A. RING MAIN UNIT (DISCONNECTING SWITCH)</v>
          </cell>
          <cell r="E219">
            <v>702000</v>
          </cell>
          <cell r="F219">
            <v>10000</v>
          </cell>
          <cell r="G219" t="str">
            <v>SET</v>
          </cell>
        </row>
        <row r="220">
          <cell r="C220">
            <v>652</v>
          </cell>
          <cell r="D220" t="str">
            <v>-  3 FUNC 400A. RING MAIN UNIT (CIRCUIT BREAKER))</v>
          </cell>
          <cell r="E220">
            <v>702000</v>
          </cell>
          <cell r="F220">
            <v>10000</v>
          </cell>
          <cell r="G220" t="str">
            <v>SET</v>
          </cell>
        </row>
        <row r="221">
          <cell r="C221">
            <v>653</v>
          </cell>
          <cell r="D221" t="str">
            <v>-  4 FUNC 400A. RING MAIN UNIT (DISCONNECTING SWITCH)</v>
          </cell>
          <cell r="E221">
            <v>1014000</v>
          </cell>
          <cell r="F221">
            <v>12000</v>
          </cell>
          <cell r="G221" t="str">
            <v>SET</v>
          </cell>
        </row>
        <row r="222">
          <cell r="C222">
            <v>654</v>
          </cell>
          <cell r="D222" t="str">
            <v>-  4 FUNC 400A. RING MAIN UNIT (CIRCUIT BREAKER))</v>
          </cell>
          <cell r="E222">
            <v>1014000</v>
          </cell>
          <cell r="F222">
            <v>12000</v>
          </cell>
          <cell r="G222" t="str">
            <v>SET</v>
          </cell>
        </row>
        <row r="223">
          <cell r="C223">
            <v>655</v>
          </cell>
          <cell r="D223" t="str">
            <v>-  3 FUNC 600A. RING MAIN UNIT (DISCONNECTING SWITCH)</v>
          </cell>
          <cell r="E223">
            <v>819000</v>
          </cell>
          <cell r="F223">
            <v>12000</v>
          </cell>
          <cell r="G223" t="str">
            <v>SET</v>
          </cell>
        </row>
        <row r="224">
          <cell r="C224">
            <v>656</v>
          </cell>
          <cell r="D224" t="str">
            <v>-  3 FUNC 600A. RING MAIN UNIT (CIRCUIT BREAKER))</v>
          </cell>
          <cell r="E224">
            <v>819000</v>
          </cell>
          <cell r="F224">
            <v>12000</v>
          </cell>
          <cell r="G224" t="str">
            <v>SET</v>
          </cell>
        </row>
        <row r="225">
          <cell r="C225">
            <v>657</v>
          </cell>
          <cell r="D225" t="str">
            <v>-  4 FUNC 600A. RING MAIN UNIT (DISCONNECTING SWITCH)</v>
          </cell>
          <cell r="E225">
            <v>1131000</v>
          </cell>
          <cell r="F225">
            <v>15000</v>
          </cell>
          <cell r="G225" t="str">
            <v>SET</v>
          </cell>
        </row>
        <row r="226">
          <cell r="C226">
            <v>658</v>
          </cell>
          <cell r="D226" t="str">
            <v>-  4 FUNC 600A. RING MAIN UNIT (CIRCUIT BREAKER))</v>
          </cell>
          <cell r="E226">
            <v>1131000</v>
          </cell>
          <cell r="F226">
            <v>15000</v>
          </cell>
          <cell r="G226" t="str">
            <v>SET</v>
          </cell>
        </row>
        <row r="227">
          <cell r="C227">
            <v>326</v>
          </cell>
          <cell r="D227" t="str">
            <v>SPACE</v>
          </cell>
          <cell r="E227">
            <v>1832</v>
          </cell>
          <cell r="F227">
            <v>130</v>
          </cell>
          <cell r="G227" t="str">
            <v>M.</v>
          </cell>
        </row>
        <row r="228">
          <cell r="C228">
            <v>327</v>
          </cell>
          <cell r="D228" t="str">
            <v>-  3/C - 185 SQ.MM. 12/20(24) KVCV</v>
          </cell>
          <cell r="E228">
            <v>2131</v>
          </cell>
          <cell r="F228">
            <v>140</v>
          </cell>
          <cell r="G228" t="str">
            <v>M.</v>
          </cell>
        </row>
        <row r="229">
          <cell r="C229">
            <v>328</v>
          </cell>
          <cell r="D229" t="str">
            <v>-  3/C - 240 SQ.MM. 12/20(24) KVCV</v>
          </cell>
          <cell r="E229">
            <v>2566</v>
          </cell>
          <cell r="F229">
            <v>160</v>
          </cell>
          <cell r="G229" t="str">
            <v>M.</v>
          </cell>
        </row>
        <row r="230">
          <cell r="C230">
            <v>329</v>
          </cell>
          <cell r="D230" t="str">
            <v>-  3/C - 300 SQ.MM. 12/20(24) KVCV</v>
          </cell>
          <cell r="E230">
            <v>3084</v>
          </cell>
          <cell r="F230">
            <v>180</v>
          </cell>
          <cell r="G230" t="str">
            <v>M.</v>
          </cell>
        </row>
        <row r="231">
          <cell r="C231">
            <v>330</v>
          </cell>
          <cell r="D231" t="str">
            <v>-  3/C - 400 SQ.MM. 12/20(24) KVCV</v>
          </cell>
          <cell r="E231">
            <v>3712</v>
          </cell>
          <cell r="F231">
            <v>200</v>
          </cell>
          <cell r="G231" t="str">
            <v>M.</v>
          </cell>
        </row>
        <row r="232">
          <cell r="C232">
            <v>331</v>
          </cell>
          <cell r="D232" t="str">
            <v>-  1/C - 35 SQ.MM. 18/30(36) KVCV</v>
          </cell>
          <cell r="E232">
            <v>260</v>
          </cell>
          <cell r="F232">
            <v>60</v>
          </cell>
          <cell r="G232" t="str">
            <v>M.</v>
          </cell>
        </row>
        <row r="233">
          <cell r="C233">
            <v>332</v>
          </cell>
          <cell r="D233" t="str">
            <v>-  1/C - 50 SQ.MM. 18/30(36) KVCV</v>
          </cell>
          <cell r="E233">
            <v>281</v>
          </cell>
          <cell r="F233">
            <v>70</v>
          </cell>
          <cell r="G233" t="str">
            <v>M.</v>
          </cell>
        </row>
        <row r="234">
          <cell r="C234">
            <v>333</v>
          </cell>
          <cell r="D234" t="str">
            <v>-  1/C - 70 SQ.MM. 18/30(36) KVCV</v>
          </cell>
          <cell r="E234">
            <v>325</v>
          </cell>
          <cell r="F234">
            <v>75</v>
          </cell>
          <cell r="G234" t="str">
            <v>M.</v>
          </cell>
        </row>
        <row r="235">
          <cell r="C235">
            <v>334</v>
          </cell>
          <cell r="D235" t="str">
            <v>-  1/C - 95 SQ.MM. 18/30(36) KVCV</v>
          </cell>
          <cell r="E235">
            <v>396</v>
          </cell>
          <cell r="F235">
            <v>80</v>
          </cell>
          <cell r="G235" t="str">
            <v>M.</v>
          </cell>
        </row>
        <row r="236">
          <cell r="C236">
            <v>335</v>
          </cell>
          <cell r="D236" t="str">
            <v>-  1/C - 120 SQ.MM. 18/30(36) KVCV</v>
          </cell>
          <cell r="E236">
            <v>490</v>
          </cell>
          <cell r="F236">
            <v>85</v>
          </cell>
          <cell r="G236" t="str">
            <v>M.</v>
          </cell>
        </row>
        <row r="237">
          <cell r="C237">
            <v>336</v>
          </cell>
          <cell r="D237" t="str">
            <v>-  1/C - 150 SQ.MM. 18/30(36) KVCV</v>
          </cell>
          <cell r="E237">
            <v>560</v>
          </cell>
          <cell r="F237">
            <v>90</v>
          </cell>
          <cell r="G237" t="str">
            <v>M.</v>
          </cell>
        </row>
        <row r="238">
          <cell r="C238">
            <v>337</v>
          </cell>
          <cell r="D238" t="str">
            <v>-  1/C - 185 SQ.MM. 18/30(36) KVCV</v>
          </cell>
          <cell r="E238">
            <v>654</v>
          </cell>
          <cell r="F238">
            <v>100</v>
          </cell>
          <cell r="G238" t="str">
            <v>M.</v>
          </cell>
        </row>
        <row r="239">
          <cell r="C239">
            <v>338</v>
          </cell>
          <cell r="D239" t="str">
            <v>-  1/C - 240 SQ.MM. 18/30(36) KVCV</v>
          </cell>
          <cell r="E239">
            <v>802</v>
          </cell>
          <cell r="F239">
            <v>110</v>
          </cell>
          <cell r="G239" t="str">
            <v>M.</v>
          </cell>
        </row>
        <row r="240">
          <cell r="C240">
            <v>339</v>
          </cell>
          <cell r="D240" t="str">
            <v>-  1/C - 300 SQ.MM. 18/30(36) KVCV</v>
          </cell>
          <cell r="E240">
            <v>962</v>
          </cell>
          <cell r="F240">
            <v>130</v>
          </cell>
          <cell r="G240" t="str">
            <v>M.</v>
          </cell>
        </row>
        <row r="241">
          <cell r="C241">
            <v>340</v>
          </cell>
          <cell r="D241" t="str">
            <v>-  1/C - 400 SQ.MM. 18/30(36) KVCV</v>
          </cell>
          <cell r="E241">
            <v>1158</v>
          </cell>
          <cell r="F241">
            <v>150</v>
          </cell>
          <cell r="G241" t="str">
            <v>M.</v>
          </cell>
        </row>
        <row r="242">
          <cell r="C242">
            <v>341</v>
          </cell>
          <cell r="D242" t="str">
            <v>-  3/C - 50 SQ.MM. 18/30(36) KVCV</v>
          </cell>
          <cell r="E242">
            <v>930</v>
          </cell>
          <cell r="F242">
            <v>100</v>
          </cell>
          <cell r="G242" t="str">
            <v>M.</v>
          </cell>
        </row>
        <row r="243">
          <cell r="C243">
            <v>342</v>
          </cell>
          <cell r="D243" t="str">
            <v>-  3/C - 70 SQ.MM. 18/30(36) KVCV</v>
          </cell>
          <cell r="E243">
            <v>1088</v>
          </cell>
          <cell r="F243">
            <v>110</v>
          </cell>
          <cell r="G243" t="str">
            <v>M.</v>
          </cell>
        </row>
        <row r="244">
          <cell r="C244">
            <v>343</v>
          </cell>
          <cell r="D244" t="str">
            <v>-  3/C - 95 SQ.MM. 18/30(36) KVCV</v>
          </cell>
          <cell r="E244">
            <v>1303</v>
          </cell>
          <cell r="F244">
            <v>130</v>
          </cell>
          <cell r="G244" t="str">
            <v>M.</v>
          </cell>
        </row>
        <row r="245">
          <cell r="C245">
            <v>344</v>
          </cell>
          <cell r="D245" t="str">
            <v>-  3/C - 120 SQ.MM. 18/30(36) KVCV</v>
          </cell>
          <cell r="E245">
            <v>1670</v>
          </cell>
          <cell r="F245">
            <v>150</v>
          </cell>
          <cell r="G245" t="str">
            <v>M.</v>
          </cell>
        </row>
        <row r="246">
          <cell r="C246">
            <v>345</v>
          </cell>
          <cell r="D246" t="str">
            <v>-  3/C - 150 SQ.MM. 18/30(36) KVCV</v>
          </cell>
          <cell r="E246">
            <v>1897</v>
          </cell>
          <cell r="F246">
            <v>170</v>
          </cell>
          <cell r="G246" t="str">
            <v>M.</v>
          </cell>
        </row>
        <row r="247">
          <cell r="C247">
            <v>346</v>
          </cell>
          <cell r="D247" t="str">
            <v>-  3/C - 185 SQ.MM. 18/30(36) KVCV</v>
          </cell>
          <cell r="E247">
            <v>2206</v>
          </cell>
          <cell r="F247">
            <v>180</v>
          </cell>
          <cell r="G247" t="str">
            <v>M.</v>
          </cell>
        </row>
        <row r="248">
          <cell r="C248">
            <v>347</v>
          </cell>
          <cell r="D248" t="str">
            <v>-  3/C - 240 SQ.MM. 18/30(36) KVCV</v>
          </cell>
          <cell r="E248">
            <v>2660</v>
          </cell>
          <cell r="F248">
            <v>200</v>
          </cell>
          <cell r="G248" t="str">
            <v>M.</v>
          </cell>
        </row>
        <row r="249">
          <cell r="C249">
            <v>348</v>
          </cell>
          <cell r="D249" t="str">
            <v>-  3/C - 300 SQ.MM. 18/30(36) KVCV</v>
          </cell>
          <cell r="E249">
            <v>3166</v>
          </cell>
          <cell r="F249">
            <v>220</v>
          </cell>
          <cell r="G249" t="str">
            <v>M.</v>
          </cell>
        </row>
        <row r="250">
          <cell r="C250">
            <v>349</v>
          </cell>
          <cell r="D250" t="str">
            <v>-  3/C - 400 SQ.MM. 18/30(36) KVCV</v>
          </cell>
          <cell r="E250">
            <v>3709</v>
          </cell>
          <cell r="F250">
            <v>240</v>
          </cell>
          <cell r="G250" t="str">
            <v>M.</v>
          </cell>
        </row>
        <row r="251">
          <cell r="C251">
            <v>501</v>
          </cell>
          <cell r="D251" t="str">
            <v>SPACE</v>
          </cell>
          <cell r="E251">
            <v>23000</v>
          </cell>
          <cell r="F251">
            <v>2000</v>
          </cell>
          <cell r="G251" t="str">
            <v>SET</v>
          </cell>
        </row>
        <row r="252">
          <cell r="C252">
            <v>351</v>
          </cell>
          <cell r="D252" t="str">
            <v>-  1/C - 25 SQ.MM. 25 KV.XLPE</v>
          </cell>
          <cell r="E252">
            <v>0</v>
          </cell>
          <cell r="F252">
            <v>0</v>
          </cell>
          <cell r="G252" t="str">
            <v>M.</v>
          </cell>
        </row>
        <row r="253">
          <cell r="C253">
            <v>352</v>
          </cell>
          <cell r="D253" t="str">
            <v>-  1/C - 35 SQ.MM. 25 KV.XLPE</v>
          </cell>
          <cell r="E253">
            <v>305</v>
          </cell>
          <cell r="F253">
            <v>35</v>
          </cell>
          <cell r="G253" t="str">
            <v>M.</v>
          </cell>
        </row>
        <row r="254">
          <cell r="C254">
            <v>353</v>
          </cell>
          <cell r="D254" t="str">
            <v>-  1/C - 50 SQ.MM. 25 KV.XLPE</v>
          </cell>
          <cell r="E254">
            <v>345</v>
          </cell>
          <cell r="F254">
            <v>40</v>
          </cell>
          <cell r="G254" t="str">
            <v>M.</v>
          </cell>
        </row>
        <row r="255">
          <cell r="C255">
            <v>354</v>
          </cell>
          <cell r="D255" t="str">
            <v>-  1/C - 70 SQ.MM. 25 KV.XLPE</v>
          </cell>
          <cell r="E255">
            <v>415</v>
          </cell>
          <cell r="F255">
            <v>60</v>
          </cell>
          <cell r="G255" t="str">
            <v>M.</v>
          </cell>
        </row>
        <row r="256">
          <cell r="C256">
            <v>355</v>
          </cell>
          <cell r="D256" t="str">
            <v>-  1/C - 95 SQ.MM. 25 KV.XLPE</v>
          </cell>
          <cell r="E256">
            <v>515</v>
          </cell>
          <cell r="F256">
            <v>70</v>
          </cell>
          <cell r="G256" t="str">
            <v>M.</v>
          </cell>
        </row>
        <row r="257">
          <cell r="C257">
            <v>356</v>
          </cell>
          <cell r="D257" t="str">
            <v>-  1/C - 120 SQ.MM. 25 KV.XLPE</v>
          </cell>
          <cell r="E257">
            <v>605</v>
          </cell>
          <cell r="F257">
            <v>75</v>
          </cell>
          <cell r="G257" t="str">
            <v>M.</v>
          </cell>
        </row>
        <row r="258">
          <cell r="C258">
            <v>357</v>
          </cell>
          <cell r="D258" t="str">
            <v>-  1/C - 150 SQ.MM. 25 KV.XLPE</v>
          </cell>
          <cell r="E258">
            <v>705</v>
          </cell>
          <cell r="F258">
            <v>80</v>
          </cell>
          <cell r="G258" t="str">
            <v>M.</v>
          </cell>
        </row>
        <row r="259">
          <cell r="C259">
            <v>358</v>
          </cell>
          <cell r="D259" t="str">
            <v>-  1/C - 185 SQ.MM. 25 KV.XLPE</v>
          </cell>
          <cell r="E259">
            <v>835</v>
          </cell>
          <cell r="F259">
            <v>85</v>
          </cell>
          <cell r="G259" t="str">
            <v>M.</v>
          </cell>
        </row>
        <row r="260">
          <cell r="C260">
            <v>359</v>
          </cell>
          <cell r="D260" t="str">
            <v>-  1/C - 240 SQ.MM. 25 KV.XLPE</v>
          </cell>
          <cell r="E260">
            <v>995</v>
          </cell>
          <cell r="F260">
            <v>90</v>
          </cell>
          <cell r="G260" t="str">
            <v>M.</v>
          </cell>
        </row>
        <row r="261">
          <cell r="C261">
            <v>360</v>
          </cell>
          <cell r="D261" t="str">
            <v>-  1/C - 35 SQ.MM. 35 KV.XLPE</v>
          </cell>
          <cell r="E261">
            <v>0</v>
          </cell>
          <cell r="F261">
            <v>60</v>
          </cell>
          <cell r="G261" t="str">
            <v>M.</v>
          </cell>
        </row>
        <row r="262">
          <cell r="C262">
            <v>361</v>
          </cell>
          <cell r="D262" t="str">
            <v>-  1/C - 50 SQ.MM. 35 KV.XLPE</v>
          </cell>
          <cell r="E262">
            <v>0</v>
          </cell>
          <cell r="F262">
            <v>70</v>
          </cell>
          <cell r="G262" t="str">
            <v>M.</v>
          </cell>
        </row>
        <row r="263">
          <cell r="C263">
            <v>362</v>
          </cell>
          <cell r="D263" t="str">
            <v>-  1/C - 70 SQ.MM. 35 KV.XLPE</v>
          </cell>
          <cell r="E263">
            <v>0</v>
          </cell>
          <cell r="F263">
            <v>75</v>
          </cell>
          <cell r="G263" t="str">
            <v>M.</v>
          </cell>
        </row>
        <row r="264">
          <cell r="C264">
            <v>363</v>
          </cell>
          <cell r="D264" t="str">
            <v>-  1/C - 95 SQ.MM. 35 KV.XLPE</v>
          </cell>
          <cell r="E264">
            <v>0</v>
          </cell>
          <cell r="F264">
            <v>80</v>
          </cell>
          <cell r="G264" t="str">
            <v>M.</v>
          </cell>
        </row>
        <row r="265">
          <cell r="C265">
            <v>364</v>
          </cell>
          <cell r="D265" t="str">
            <v>-  1/C - 120 SQ.MM. 35 KV.XLPE</v>
          </cell>
          <cell r="E265">
            <v>0</v>
          </cell>
          <cell r="F265">
            <v>85</v>
          </cell>
          <cell r="G265" t="str">
            <v>M.</v>
          </cell>
        </row>
        <row r="266">
          <cell r="C266">
            <v>365</v>
          </cell>
          <cell r="D266" t="str">
            <v>-  1/C - 150 SQ.MM. 35 KV.XLPE</v>
          </cell>
          <cell r="E266">
            <v>0</v>
          </cell>
          <cell r="F266">
            <v>90</v>
          </cell>
          <cell r="G266" t="str">
            <v>M.</v>
          </cell>
        </row>
        <row r="267">
          <cell r="C267">
            <v>366</v>
          </cell>
          <cell r="D267" t="str">
            <v>-  1/C - 185 SQ.MM. 35 KV.XLPE</v>
          </cell>
          <cell r="E267">
            <v>0</v>
          </cell>
          <cell r="F267">
            <v>100</v>
          </cell>
          <cell r="G267" t="str">
            <v>M.</v>
          </cell>
        </row>
        <row r="268">
          <cell r="C268">
            <v>367</v>
          </cell>
          <cell r="D268" t="str">
            <v>-  1/C - 240 SQ.MM. 35 KV.XLPE</v>
          </cell>
          <cell r="E268">
            <v>0</v>
          </cell>
          <cell r="F268">
            <v>110</v>
          </cell>
          <cell r="G268" t="str">
            <v>M.</v>
          </cell>
        </row>
        <row r="269">
          <cell r="D269" t="str">
            <v>SPACE</v>
          </cell>
        </row>
        <row r="270">
          <cell r="C270">
            <v>369</v>
          </cell>
          <cell r="D270" t="str">
            <v>-  1/C - 35 SQ.MM. 25 KV.PIC</v>
          </cell>
          <cell r="E270">
            <v>108</v>
          </cell>
          <cell r="F270">
            <v>20</v>
          </cell>
          <cell r="G270" t="str">
            <v>M.</v>
          </cell>
        </row>
        <row r="271">
          <cell r="C271">
            <v>370</v>
          </cell>
          <cell r="D271" t="str">
            <v>-  1/C - 50 SQ.MM. 25 KV.PIC</v>
          </cell>
          <cell r="E271">
            <v>128</v>
          </cell>
          <cell r="F271">
            <v>25</v>
          </cell>
          <cell r="G271" t="str">
            <v>M.</v>
          </cell>
        </row>
        <row r="272">
          <cell r="C272">
            <v>371</v>
          </cell>
          <cell r="D272" t="str">
            <v>-  1/C - 70 SQ.MM. 25 KV.PIC</v>
          </cell>
          <cell r="E272">
            <v>148</v>
          </cell>
          <cell r="F272">
            <v>30</v>
          </cell>
          <cell r="G272" t="str">
            <v>M.</v>
          </cell>
        </row>
        <row r="273">
          <cell r="C273">
            <v>372</v>
          </cell>
          <cell r="D273" t="str">
            <v>-  1/C - 95 SQ.MM. 25 KV.PIC</v>
          </cell>
          <cell r="E273">
            <v>178</v>
          </cell>
          <cell r="F273">
            <v>35</v>
          </cell>
          <cell r="G273" t="str">
            <v>M.</v>
          </cell>
        </row>
        <row r="274">
          <cell r="C274">
            <v>373</v>
          </cell>
          <cell r="D274" t="str">
            <v>-  1/C - 120 SQ.MM. 25 KV.PIC</v>
          </cell>
          <cell r="E274">
            <v>208</v>
          </cell>
          <cell r="F274">
            <v>40</v>
          </cell>
          <cell r="G274" t="str">
            <v>M.</v>
          </cell>
        </row>
        <row r="275">
          <cell r="C275">
            <v>374</v>
          </cell>
          <cell r="D275" t="str">
            <v>-  1/C - 150 SQ.MM. 25 KV.PIC</v>
          </cell>
          <cell r="E275">
            <v>248</v>
          </cell>
          <cell r="F275">
            <v>60</v>
          </cell>
          <cell r="G275" t="str">
            <v>M.</v>
          </cell>
        </row>
        <row r="276">
          <cell r="C276">
            <v>375</v>
          </cell>
          <cell r="D276" t="str">
            <v>-  1/C - 185 SQ.MM. 25 KV.PIC</v>
          </cell>
          <cell r="E276">
            <v>288</v>
          </cell>
          <cell r="F276">
            <v>70</v>
          </cell>
          <cell r="G276" t="str">
            <v>M.</v>
          </cell>
        </row>
        <row r="277">
          <cell r="C277">
            <v>376</v>
          </cell>
          <cell r="D277" t="str">
            <v>-  1/C - 240 SQ.MM. 25 KV.PIC</v>
          </cell>
          <cell r="E277">
            <v>348</v>
          </cell>
          <cell r="F277">
            <v>75</v>
          </cell>
          <cell r="G277" t="str">
            <v>M.</v>
          </cell>
        </row>
        <row r="278">
          <cell r="C278">
            <v>377</v>
          </cell>
          <cell r="D278" t="str">
            <v>-  1/C - 35 SQ.MM. 35 KV.PIC</v>
          </cell>
          <cell r="E278">
            <v>0</v>
          </cell>
          <cell r="F278">
            <v>30</v>
          </cell>
          <cell r="G278" t="str">
            <v>M.</v>
          </cell>
        </row>
        <row r="279">
          <cell r="C279">
            <v>378</v>
          </cell>
          <cell r="D279" t="str">
            <v>-  1/C - 50 SQ.MM. 35 KV.PIC</v>
          </cell>
          <cell r="E279">
            <v>0</v>
          </cell>
          <cell r="F279">
            <v>35</v>
          </cell>
          <cell r="G279" t="str">
            <v>M.</v>
          </cell>
        </row>
        <row r="280">
          <cell r="C280">
            <v>379</v>
          </cell>
          <cell r="D280" t="str">
            <v>-  1/C - 70 SQ.MM. 35 KV.PIC</v>
          </cell>
          <cell r="E280">
            <v>0</v>
          </cell>
          <cell r="F280">
            <v>40</v>
          </cell>
          <cell r="G280" t="str">
            <v>M.</v>
          </cell>
        </row>
        <row r="281">
          <cell r="C281">
            <v>380</v>
          </cell>
          <cell r="D281" t="str">
            <v>-  1/C - 95 SQ.MM. 35 KV.PIC</v>
          </cell>
          <cell r="E281">
            <v>0</v>
          </cell>
          <cell r="F281">
            <v>60</v>
          </cell>
          <cell r="G281" t="str">
            <v>M.</v>
          </cell>
        </row>
        <row r="282">
          <cell r="C282">
            <v>381</v>
          </cell>
          <cell r="D282" t="str">
            <v>-  1/C - 120 SQ.MM. 35 KV.PIC</v>
          </cell>
          <cell r="E282">
            <v>0</v>
          </cell>
          <cell r="F282">
            <v>70</v>
          </cell>
          <cell r="G282" t="str">
            <v>M.</v>
          </cell>
        </row>
        <row r="283">
          <cell r="C283">
            <v>382</v>
          </cell>
          <cell r="D283" t="str">
            <v>-  1/C - 150 SQ.MM. 35 KV.PIC</v>
          </cell>
          <cell r="E283">
            <v>0</v>
          </cell>
          <cell r="F283">
            <v>75</v>
          </cell>
          <cell r="G283" t="str">
            <v>M.</v>
          </cell>
        </row>
        <row r="284">
          <cell r="C284">
            <v>383</v>
          </cell>
          <cell r="D284" t="str">
            <v>-  1/C - 185 SQ.MM. 35 KV.PIC</v>
          </cell>
          <cell r="E284">
            <v>0</v>
          </cell>
          <cell r="F284">
            <v>80</v>
          </cell>
          <cell r="G284" t="str">
            <v>M.</v>
          </cell>
        </row>
        <row r="285">
          <cell r="C285">
            <v>384</v>
          </cell>
          <cell r="D285" t="str">
            <v>-  1/C - 240 SQ.MM. 35 KV.PIC</v>
          </cell>
          <cell r="E285">
            <v>0</v>
          </cell>
          <cell r="F285">
            <v>85</v>
          </cell>
          <cell r="G285" t="str">
            <v>M.</v>
          </cell>
        </row>
        <row r="286">
          <cell r="D286" t="str">
            <v>SPACE</v>
          </cell>
        </row>
        <row r="287">
          <cell r="C287">
            <v>386</v>
          </cell>
          <cell r="D287" t="str">
            <v>-  1/C - 35 SQ.MM. 25 KV.SPACED AERIAL</v>
          </cell>
          <cell r="E287">
            <v>160</v>
          </cell>
          <cell r="F287">
            <v>25</v>
          </cell>
          <cell r="G287" t="str">
            <v>M.</v>
          </cell>
        </row>
        <row r="288">
          <cell r="C288">
            <v>387</v>
          </cell>
          <cell r="D288" t="str">
            <v>-  1/C - 50 SQ.MM. 25 KV.SPACED AERIAL</v>
          </cell>
          <cell r="E288">
            <v>190</v>
          </cell>
          <cell r="F288">
            <v>30</v>
          </cell>
          <cell r="G288" t="str">
            <v>M.</v>
          </cell>
        </row>
        <row r="289">
          <cell r="C289">
            <v>388</v>
          </cell>
          <cell r="D289" t="str">
            <v>-  1/C - 70 SQ.MM. 25 KV.SPACED AERIAL</v>
          </cell>
          <cell r="E289">
            <v>220</v>
          </cell>
          <cell r="F289">
            <v>35</v>
          </cell>
          <cell r="G289" t="str">
            <v>M.</v>
          </cell>
        </row>
        <row r="290">
          <cell r="C290">
            <v>389</v>
          </cell>
          <cell r="D290" t="str">
            <v>-  1/C - 95 SQ.MM. 25 KV.SPACED AERIAL</v>
          </cell>
          <cell r="E290">
            <v>260</v>
          </cell>
          <cell r="F290">
            <v>40</v>
          </cell>
          <cell r="G290" t="str">
            <v>M.</v>
          </cell>
        </row>
        <row r="291">
          <cell r="C291">
            <v>390</v>
          </cell>
          <cell r="D291" t="str">
            <v>-  1/C - 120 SQ.MM. 25 KV.SPACED AERIAL</v>
          </cell>
          <cell r="E291">
            <v>300</v>
          </cell>
          <cell r="F291">
            <v>60</v>
          </cell>
          <cell r="G291" t="str">
            <v>M.</v>
          </cell>
        </row>
        <row r="292">
          <cell r="C292">
            <v>391</v>
          </cell>
          <cell r="D292" t="str">
            <v>-  1/C - 150 SQ.MM. 25 KV.SPACED AERIAL</v>
          </cell>
          <cell r="E292">
            <v>340</v>
          </cell>
          <cell r="F292">
            <v>70</v>
          </cell>
          <cell r="G292" t="str">
            <v>M.</v>
          </cell>
        </row>
        <row r="293">
          <cell r="C293">
            <v>392</v>
          </cell>
          <cell r="D293" t="str">
            <v>-  1/C - 185 SQ.MM. 25 KV.SPACED AERIAL</v>
          </cell>
          <cell r="E293">
            <v>390</v>
          </cell>
          <cell r="F293">
            <v>75</v>
          </cell>
          <cell r="G293" t="str">
            <v>M.</v>
          </cell>
        </row>
        <row r="294">
          <cell r="C294">
            <v>393</v>
          </cell>
          <cell r="D294" t="str">
            <v>-  1/C - 240 SQ.MM. 25 KV.SPACED AERIAL</v>
          </cell>
          <cell r="E294">
            <v>470</v>
          </cell>
          <cell r="F294">
            <v>80</v>
          </cell>
          <cell r="G294" t="str">
            <v>M.</v>
          </cell>
        </row>
        <row r="295">
          <cell r="C295">
            <v>394</v>
          </cell>
          <cell r="D295" t="str">
            <v>-  1/C - 35 SQ.MM. 35 KV.SPACED AERIAL</v>
          </cell>
          <cell r="E295">
            <v>0</v>
          </cell>
          <cell r="F295">
            <v>75</v>
          </cell>
          <cell r="G295" t="str">
            <v>M.</v>
          </cell>
        </row>
        <row r="296">
          <cell r="C296">
            <v>395</v>
          </cell>
          <cell r="D296" t="str">
            <v>-  1/C - 50 SQ.MM. 35 KV.SPACED AERIAL</v>
          </cell>
          <cell r="E296">
            <v>0</v>
          </cell>
          <cell r="F296">
            <v>89</v>
          </cell>
          <cell r="G296" t="str">
            <v>M.</v>
          </cell>
        </row>
        <row r="297">
          <cell r="C297">
            <v>396</v>
          </cell>
          <cell r="D297" t="str">
            <v>-  1/C - 70 SQ.MM. 35 KV.SPACED AERIAL</v>
          </cell>
          <cell r="E297">
            <v>0</v>
          </cell>
          <cell r="F297">
            <v>85</v>
          </cell>
          <cell r="G297" t="str">
            <v>M.</v>
          </cell>
        </row>
        <row r="298">
          <cell r="C298">
            <v>397</v>
          </cell>
          <cell r="D298" t="str">
            <v>-  1/C - 95 SQ.MM. 35 KV.SPACED AERIAL</v>
          </cell>
          <cell r="E298">
            <v>0</v>
          </cell>
          <cell r="F298">
            <v>90</v>
          </cell>
          <cell r="G298" t="str">
            <v>M.</v>
          </cell>
        </row>
        <row r="299">
          <cell r="C299">
            <v>398</v>
          </cell>
          <cell r="D299" t="str">
            <v>-  1/C - 120 SQ.MM. 35 KV.SPACED AERIAL</v>
          </cell>
          <cell r="E299">
            <v>0</v>
          </cell>
          <cell r="F299">
            <v>100</v>
          </cell>
          <cell r="G299" t="str">
            <v>M.</v>
          </cell>
        </row>
        <row r="300">
          <cell r="C300">
            <v>399</v>
          </cell>
          <cell r="D300" t="str">
            <v>-  1/C - 150 SQ.MM. 35 KV.SPACED AERIAL</v>
          </cell>
          <cell r="E300">
            <v>0</v>
          </cell>
          <cell r="F300">
            <v>110</v>
          </cell>
          <cell r="G300" t="str">
            <v>M.</v>
          </cell>
        </row>
        <row r="301">
          <cell r="C301">
            <v>400</v>
          </cell>
          <cell r="D301" t="str">
            <v>-  1/C - 185 SQ.MM. 35 KV.SPACED AERIAL</v>
          </cell>
          <cell r="E301">
            <v>0</v>
          </cell>
          <cell r="F301">
            <v>120</v>
          </cell>
          <cell r="G301" t="str">
            <v>M.</v>
          </cell>
        </row>
        <row r="302">
          <cell r="C302">
            <v>401</v>
          </cell>
          <cell r="D302" t="str">
            <v>-  1/C - 240 SQ.MM. 35 KV.SPACED AERIAL</v>
          </cell>
          <cell r="E302">
            <v>0</v>
          </cell>
          <cell r="F302">
            <v>140</v>
          </cell>
          <cell r="G302" t="str">
            <v>M.</v>
          </cell>
        </row>
        <row r="303">
          <cell r="C303">
            <v>402</v>
          </cell>
          <cell r="D303" t="str">
            <v>-  25 SQ.MM. ALL ALUMINIUM CABLE</v>
          </cell>
          <cell r="E303">
            <v>9</v>
          </cell>
          <cell r="F303">
            <v>5</v>
          </cell>
          <cell r="G303" t="str">
            <v>M.</v>
          </cell>
        </row>
        <row r="304">
          <cell r="C304">
            <v>403</v>
          </cell>
          <cell r="D304" t="str">
            <v>-  35 SQ.MM. ALL ALUMINIUM CABLE</v>
          </cell>
          <cell r="E304">
            <v>13</v>
          </cell>
          <cell r="F304">
            <v>6</v>
          </cell>
          <cell r="G304" t="str">
            <v>M.</v>
          </cell>
        </row>
        <row r="305">
          <cell r="C305">
            <v>404</v>
          </cell>
          <cell r="D305" t="str">
            <v>-  50 SQ.MM. ALL ALUMINIUM CABLE</v>
          </cell>
          <cell r="E305">
            <v>18</v>
          </cell>
          <cell r="F305">
            <v>8</v>
          </cell>
          <cell r="G305" t="str">
            <v>M.</v>
          </cell>
        </row>
        <row r="306">
          <cell r="C306">
            <v>405</v>
          </cell>
          <cell r="D306" t="str">
            <v>-  70 SQ.MM. ALL ALUMINIUM CABLE</v>
          </cell>
          <cell r="E306">
            <v>26</v>
          </cell>
          <cell r="F306">
            <v>11</v>
          </cell>
          <cell r="G306" t="str">
            <v>M.</v>
          </cell>
        </row>
        <row r="307">
          <cell r="C307">
            <v>406</v>
          </cell>
          <cell r="D307" t="str">
            <v>-  95 SQ.MM. ALL ALUMINIUM CABLE</v>
          </cell>
          <cell r="E307">
            <v>36</v>
          </cell>
          <cell r="F307">
            <v>16</v>
          </cell>
          <cell r="G307" t="str">
            <v>M.</v>
          </cell>
        </row>
        <row r="308">
          <cell r="C308">
            <v>407</v>
          </cell>
          <cell r="D308" t="str">
            <v>-  120 SQ.MM. ALL ALUMINIUM CABLE</v>
          </cell>
          <cell r="E308">
            <v>46</v>
          </cell>
          <cell r="F308">
            <v>20</v>
          </cell>
          <cell r="G308" t="str">
            <v>M.</v>
          </cell>
        </row>
        <row r="309">
          <cell r="C309">
            <v>408</v>
          </cell>
          <cell r="D309" t="str">
            <v>-  150 SQ.MM. ALL ALUMINIUM CABLE</v>
          </cell>
          <cell r="E309">
            <v>56</v>
          </cell>
          <cell r="F309">
            <v>25</v>
          </cell>
          <cell r="G309" t="str">
            <v>M.</v>
          </cell>
        </row>
        <row r="310">
          <cell r="C310">
            <v>409</v>
          </cell>
          <cell r="D310" t="str">
            <v>-  185 SQ.MM. ALL ALUMINIUM CABLE</v>
          </cell>
          <cell r="E310">
            <v>64</v>
          </cell>
          <cell r="F310">
            <v>30</v>
          </cell>
          <cell r="G310" t="str">
            <v>M.</v>
          </cell>
        </row>
        <row r="311">
          <cell r="C311">
            <v>410</v>
          </cell>
          <cell r="D311" t="str">
            <v>-  25 SQ.MM. ACSR</v>
          </cell>
          <cell r="E311">
            <v>11</v>
          </cell>
          <cell r="F311">
            <v>5</v>
          </cell>
          <cell r="G311" t="str">
            <v>M.</v>
          </cell>
        </row>
        <row r="312">
          <cell r="C312">
            <v>411</v>
          </cell>
          <cell r="D312" t="str">
            <v>-  35 SQ.MM. ACSR</v>
          </cell>
          <cell r="E312">
            <v>15</v>
          </cell>
          <cell r="F312">
            <v>6</v>
          </cell>
          <cell r="G312" t="str">
            <v>M.</v>
          </cell>
        </row>
        <row r="313">
          <cell r="C313">
            <v>412</v>
          </cell>
          <cell r="D313" t="str">
            <v>-  50 SQ.MM. ACSR</v>
          </cell>
          <cell r="E313">
            <v>21</v>
          </cell>
          <cell r="F313">
            <v>8</v>
          </cell>
          <cell r="G313" t="str">
            <v>M.</v>
          </cell>
        </row>
        <row r="314">
          <cell r="C314">
            <v>413</v>
          </cell>
          <cell r="D314" t="str">
            <v>-  70 SQ.MM. ACSR</v>
          </cell>
          <cell r="E314">
            <v>30</v>
          </cell>
          <cell r="F314">
            <v>11</v>
          </cell>
          <cell r="G314" t="str">
            <v>M.</v>
          </cell>
        </row>
        <row r="315">
          <cell r="C315">
            <v>414</v>
          </cell>
          <cell r="D315" t="str">
            <v>-  95 SQ.MM. ACSR</v>
          </cell>
          <cell r="E315">
            <v>42</v>
          </cell>
          <cell r="F315">
            <v>16</v>
          </cell>
          <cell r="G315" t="str">
            <v>M.</v>
          </cell>
        </row>
        <row r="316">
          <cell r="C316">
            <v>415</v>
          </cell>
          <cell r="D316" t="str">
            <v>-  120 SQ.MM. ACSR</v>
          </cell>
          <cell r="E316">
            <v>54</v>
          </cell>
          <cell r="F316">
            <v>20</v>
          </cell>
          <cell r="G316" t="str">
            <v>M.</v>
          </cell>
        </row>
        <row r="317">
          <cell r="C317">
            <v>416</v>
          </cell>
          <cell r="D317" t="str">
            <v>-  150 SQ.MM. ACSR</v>
          </cell>
          <cell r="E317">
            <v>83</v>
          </cell>
          <cell r="F317">
            <v>25</v>
          </cell>
          <cell r="G317" t="str">
            <v>M.</v>
          </cell>
        </row>
        <row r="318">
          <cell r="C318">
            <v>417</v>
          </cell>
          <cell r="D318" t="str">
            <v>-  185 SQ.MM. ACSR</v>
          </cell>
          <cell r="E318">
            <v>0</v>
          </cell>
          <cell r="F318">
            <v>0</v>
          </cell>
          <cell r="G318" t="str">
            <v>M.</v>
          </cell>
        </row>
        <row r="319">
          <cell r="D319" t="str">
            <v>SPACE</v>
          </cell>
        </row>
        <row r="320">
          <cell r="C320">
            <v>45</v>
          </cell>
          <cell r="D320" t="str">
            <v>FIRE - RESISTANT CABLE</v>
          </cell>
        </row>
        <row r="321">
          <cell r="C321">
            <v>451</v>
          </cell>
          <cell r="D321" t="str">
            <v>-  1/C - 0.75 SQ.MM. FR.</v>
          </cell>
          <cell r="E321">
            <v>17</v>
          </cell>
          <cell r="F321">
            <v>1</v>
          </cell>
          <cell r="G321" t="str">
            <v>M.</v>
          </cell>
        </row>
        <row r="322">
          <cell r="C322">
            <v>452</v>
          </cell>
          <cell r="D322" t="str">
            <v>-  1/C - 1.0 SQ.MM. FR.</v>
          </cell>
          <cell r="E322">
            <v>19</v>
          </cell>
          <cell r="F322">
            <v>1</v>
          </cell>
          <cell r="G322" t="str">
            <v>M.</v>
          </cell>
        </row>
        <row r="323">
          <cell r="C323">
            <v>453</v>
          </cell>
          <cell r="D323" t="str">
            <v>-  1/C - 1.5 SQ.MM. FR.</v>
          </cell>
          <cell r="E323">
            <v>20</v>
          </cell>
          <cell r="F323">
            <v>1</v>
          </cell>
          <cell r="G323" t="str">
            <v>M.</v>
          </cell>
        </row>
        <row r="324">
          <cell r="C324">
            <v>454</v>
          </cell>
          <cell r="D324" t="str">
            <v>-  1/C - 2.5 SQ.MM. FR.</v>
          </cell>
          <cell r="E324">
            <v>26</v>
          </cell>
          <cell r="F324">
            <v>2</v>
          </cell>
          <cell r="G324" t="str">
            <v>M.</v>
          </cell>
        </row>
        <row r="325">
          <cell r="C325">
            <v>455</v>
          </cell>
          <cell r="D325" t="str">
            <v>-  1/C - 4 SQ.MM. FR.</v>
          </cell>
          <cell r="E325">
            <v>36</v>
          </cell>
          <cell r="F325">
            <v>2</v>
          </cell>
          <cell r="G325" t="str">
            <v>M.</v>
          </cell>
        </row>
        <row r="326">
          <cell r="C326">
            <v>456</v>
          </cell>
          <cell r="D326" t="str">
            <v>-  1/C - 6 SQ.MM. FR.</v>
          </cell>
          <cell r="E326">
            <v>60</v>
          </cell>
          <cell r="F326">
            <v>3</v>
          </cell>
          <cell r="G326" t="str">
            <v>M.</v>
          </cell>
        </row>
        <row r="327">
          <cell r="C327">
            <v>457</v>
          </cell>
          <cell r="D327" t="str">
            <v>-  1/C - 10 SQ.MM. FR.</v>
          </cell>
          <cell r="E327">
            <v>82</v>
          </cell>
          <cell r="F327">
            <v>5</v>
          </cell>
          <cell r="G327" t="str">
            <v>M.</v>
          </cell>
        </row>
        <row r="328">
          <cell r="C328">
            <v>458</v>
          </cell>
          <cell r="D328" t="str">
            <v>-  1/C - 16 SQ.MM. FR.</v>
          </cell>
          <cell r="E328">
            <v>96</v>
          </cell>
          <cell r="F328">
            <v>6</v>
          </cell>
          <cell r="G328" t="str">
            <v>M.</v>
          </cell>
        </row>
        <row r="329">
          <cell r="C329">
            <v>459</v>
          </cell>
          <cell r="D329" t="str">
            <v>-  1/C - 25 SQ.MM. FR.</v>
          </cell>
          <cell r="E329">
            <v>130</v>
          </cell>
          <cell r="F329">
            <v>8</v>
          </cell>
          <cell r="G329" t="str">
            <v>M.</v>
          </cell>
        </row>
        <row r="330">
          <cell r="C330">
            <v>460</v>
          </cell>
          <cell r="D330" t="str">
            <v>-  1/C - 35 SQ.MM. FR.</v>
          </cell>
          <cell r="E330">
            <v>184</v>
          </cell>
          <cell r="F330">
            <v>11</v>
          </cell>
          <cell r="G330" t="str">
            <v>M.</v>
          </cell>
        </row>
        <row r="331">
          <cell r="C331">
            <v>461</v>
          </cell>
          <cell r="D331" t="str">
            <v>-  1/C - 50 SQ.MM. FR.</v>
          </cell>
          <cell r="E331">
            <v>264</v>
          </cell>
          <cell r="F331">
            <v>16</v>
          </cell>
          <cell r="G331" t="str">
            <v>M.</v>
          </cell>
        </row>
        <row r="332">
          <cell r="C332">
            <v>462</v>
          </cell>
          <cell r="D332" t="str">
            <v>-  1/C - 70 SQ.MM. FR.</v>
          </cell>
          <cell r="E332">
            <v>330</v>
          </cell>
          <cell r="F332">
            <v>20</v>
          </cell>
          <cell r="G332" t="str">
            <v>M.</v>
          </cell>
        </row>
        <row r="333">
          <cell r="C333">
            <v>463</v>
          </cell>
          <cell r="D333" t="str">
            <v>-  1/C - 95 SQ.MM. FR.</v>
          </cell>
          <cell r="E333">
            <v>396</v>
          </cell>
          <cell r="F333">
            <v>25</v>
          </cell>
          <cell r="G333" t="str">
            <v>M.</v>
          </cell>
        </row>
        <row r="334">
          <cell r="C334">
            <v>464</v>
          </cell>
          <cell r="D334" t="str">
            <v>-  1/C - 120 SQ.MM. FR.</v>
          </cell>
          <cell r="E334">
            <v>488</v>
          </cell>
          <cell r="F334">
            <v>30</v>
          </cell>
          <cell r="G334" t="str">
            <v>M.</v>
          </cell>
        </row>
        <row r="335">
          <cell r="C335">
            <v>465</v>
          </cell>
          <cell r="D335" t="str">
            <v>-  1/C - 150 SQ.MM. FR.</v>
          </cell>
          <cell r="E335">
            <v>589</v>
          </cell>
          <cell r="F335">
            <v>35</v>
          </cell>
          <cell r="G335" t="str">
            <v>M.</v>
          </cell>
        </row>
        <row r="336">
          <cell r="C336">
            <v>466</v>
          </cell>
          <cell r="D336" t="str">
            <v>-  1/C - 185 SQ.MM. FR.</v>
          </cell>
          <cell r="E336">
            <v>688</v>
          </cell>
          <cell r="F336">
            <v>40</v>
          </cell>
          <cell r="G336" t="str">
            <v>M.</v>
          </cell>
        </row>
        <row r="337">
          <cell r="C337">
            <v>467</v>
          </cell>
          <cell r="D337" t="str">
            <v>-  1/C - 240 SQ.MM. FR.</v>
          </cell>
          <cell r="E337">
            <v>852</v>
          </cell>
          <cell r="F337">
            <v>50</v>
          </cell>
          <cell r="G337" t="str">
            <v>M.</v>
          </cell>
        </row>
        <row r="338">
          <cell r="C338">
            <v>468</v>
          </cell>
          <cell r="D338" t="str">
            <v>-  1/C - 300 SQ.MM. FR.</v>
          </cell>
          <cell r="E338">
            <v>1088</v>
          </cell>
          <cell r="F338">
            <v>60</v>
          </cell>
          <cell r="G338" t="str">
            <v>M.</v>
          </cell>
        </row>
        <row r="339">
          <cell r="C339">
            <v>469</v>
          </cell>
          <cell r="D339" t="str">
            <v>-  1/C - 400 SQ.MM. FR.</v>
          </cell>
          <cell r="E339">
            <v>1308</v>
          </cell>
          <cell r="F339">
            <v>70</v>
          </cell>
          <cell r="G339" t="str">
            <v>M.</v>
          </cell>
        </row>
        <row r="340">
          <cell r="C340">
            <v>470</v>
          </cell>
          <cell r="D340" t="str">
            <v>-  1/C - 500 SQ.MM. FR.</v>
          </cell>
          <cell r="E340">
            <v>1548</v>
          </cell>
          <cell r="F340">
            <v>90</v>
          </cell>
          <cell r="G340" t="str">
            <v>M.</v>
          </cell>
        </row>
        <row r="341">
          <cell r="C341">
            <v>471</v>
          </cell>
          <cell r="D341" t="str">
            <v>-  1/C - 630 SQ.MM. FR.</v>
          </cell>
          <cell r="E341">
            <v>1904</v>
          </cell>
          <cell r="F341">
            <v>105</v>
          </cell>
          <cell r="G341" t="str">
            <v>M.</v>
          </cell>
        </row>
        <row r="342">
          <cell r="C342">
            <v>472</v>
          </cell>
          <cell r="D342" t="str">
            <v>-  1/C - 2.5 SQ.MM. FR. W./SHEET</v>
          </cell>
          <cell r="E342">
            <v>44</v>
          </cell>
          <cell r="F342">
            <v>2</v>
          </cell>
          <cell r="G342" t="str">
            <v>M.</v>
          </cell>
        </row>
        <row r="343">
          <cell r="C343">
            <v>473</v>
          </cell>
          <cell r="D343" t="str">
            <v>-  1/C - 4 SQ.MM. FR. W./SHEET</v>
          </cell>
          <cell r="E343">
            <v>58</v>
          </cell>
          <cell r="F343">
            <v>3</v>
          </cell>
          <cell r="G343" t="str">
            <v>M.</v>
          </cell>
        </row>
        <row r="344">
          <cell r="C344">
            <v>474</v>
          </cell>
          <cell r="D344" t="str">
            <v>-  1/C - 6 SQ.MM. FR. W./SHEET</v>
          </cell>
          <cell r="E344">
            <v>71</v>
          </cell>
          <cell r="F344">
            <v>5</v>
          </cell>
          <cell r="G344" t="str">
            <v>M.</v>
          </cell>
        </row>
        <row r="345">
          <cell r="C345">
            <v>475</v>
          </cell>
          <cell r="D345" t="str">
            <v>-  1/C - 10 SQ.MM. FR. W./SHEET</v>
          </cell>
          <cell r="E345">
            <v>97</v>
          </cell>
          <cell r="F345">
            <v>6</v>
          </cell>
          <cell r="G345" t="str">
            <v>M.</v>
          </cell>
        </row>
        <row r="346">
          <cell r="C346">
            <v>476</v>
          </cell>
          <cell r="D346" t="str">
            <v>-  1/C - 16 SQ.MM. FR. W./SHEET</v>
          </cell>
          <cell r="E346">
            <v>112</v>
          </cell>
          <cell r="F346">
            <v>8</v>
          </cell>
          <cell r="G346" t="str">
            <v>M.</v>
          </cell>
        </row>
        <row r="347">
          <cell r="C347">
            <v>477</v>
          </cell>
          <cell r="D347" t="str">
            <v>-  1/C - 25 SQ.MM. FR. W./SHEET</v>
          </cell>
          <cell r="E347">
            <v>154</v>
          </cell>
          <cell r="F347">
            <v>11</v>
          </cell>
          <cell r="G347" t="str">
            <v>M.</v>
          </cell>
        </row>
        <row r="348">
          <cell r="C348">
            <v>478</v>
          </cell>
          <cell r="D348" t="str">
            <v>-  1/C - 35 SQ.MM. FR. W./SHEET</v>
          </cell>
          <cell r="E348">
            <v>211</v>
          </cell>
          <cell r="F348">
            <v>16</v>
          </cell>
          <cell r="G348" t="str">
            <v>M.</v>
          </cell>
        </row>
        <row r="349">
          <cell r="C349">
            <v>479</v>
          </cell>
          <cell r="D349" t="str">
            <v>-  1/C - 50 SQ.MM. FR. W./SHEET</v>
          </cell>
          <cell r="E349">
            <v>303</v>
          </cell>
          <cell r="F349">
            <v>20</v>
          </cell>
          <cell r="G349" t="str">
            <v>M.</v>
          </cell>
        </row>
        <row r="350">
          <cell r="C350">
            <v>480</v>
          </cell>
          <cell r="D350" t="str">
            <v>-  1/C - 70 SQ.MM. FR. W./SHEET</v>
          </cell>
          <cell r="E350">
            <v>389</v>
          </cell>
          <cell r="F350">
            <v>25</v>
          </cell>
          <cell r="G350" t="str">
            <v>M.</v>
          </cell>
        </row>
        <row r="351">
          <cell r="C351">
            <v>481</v>
          </cell>
          <cell r="D351" t="str">
            <v>-  1/C - 95 SQ.MM. FR. W./SHEET</v>
          </cell>
          <cell r="E351">
            <v>470</v>
          </cell>
          <cell r="F351">
            <v>30</v>
          </cell>
          <cell r="G351" t="str">
            <v>M.</v>
          </cell>
        </row>
        <row r="352">
          <cell r="C352">
            <v>482</v>
          </cell>
          <cell r="D352" t="str">
            <v>-  1/C - 120 SQ.MM. FR. W./SHEET</v>
          </cell>
          <cell r="E352">
            <v>570</v>
          </cell>
          <cell r="F352">
            <v>35</v>
          </cell>
          <cell r="G352" t="str">
            <v>M.</v>
          </cell>
        </row>
        <row r="353">
          <cell r="C353">
            <v>483</v>
          </cell>
          <cell r="D353" t="str">
            <v>-  1/C - 150 SQ.MM. FR. W./SHEET</v>
          </cell>
          <cell r="E353">
            <v>716</v>
          </cell>
          <cell r="F353">
            <v>40</v>
          </cell>
          <cell r="G353" t="str">
            <v>M.</v>
          </cell>
        </row>
        <row r="354">
          <cell r="C354">
            <v>484</v>
          </cell>
          <cell r="D354" t="str">
            <v>-  1/C - 185 SQ.MM. FR. W./SHEET</v>
          </cell>
          <cell r="E354">
            <v>835</v>
          </cell>
          <cell r="F354">
            <v>50</v>
          </cell>
          <cell r="G354" t="str">
            <v>M.</v>
          </cell>
        </row>
        <row r="355">
          <cell r="C355">
            <v>485</v>
          </cell>
          <cell r="D355" t="str">
            <v>-  1/C - 240 SQ.MM. FR. W./SHEET</v>
          </cell>
          <cell r="E355">
            <v>1051</v>
          </cell>
          <cell r="F355">
            <v>60</v>
          </cell>
          <cell r="G355" t="str">
            <v>M.</v>
          </cell>
        </row>
        <row r="356">
          <cell r="C356">
            <v>486</v>
          </cell>
          <cell r="D356" t="str">
            <v>-  1/C - 300 SQ.MM. FR. W./SHEET</v>
          </cell>
          <cell r="E356">
            <v>1390</v>
          </cell>
          <cell r="F356">
            <v>70</v>
          </cell>
          <cell r="G356" t="str">
            <v>M.</v>
          </cell>
        </row>
        <row r="357">
          <cell r="C357">
            <v>487</v>
          </cell>
          <cell r="D357" t="str">
            <v>-  1/C - 400 SQ.MM. FR. W./SHEET</v>
          </cell>
          <cell r="E357">
            <v>1679</v>
          </cell>
          <cell r="F357">
            <v>90</v>
          </cell>
          <cell r="G357" t="str">
            <v>M.</v>
          </cell>
        </row>
        <row r="358">
          <cell r="C358">
            <v>488</v>
          </cell>
          <cell r="D358" t="str">
            <v>-  1/C - 500 SQ.MM. FR. W./SHEET</v>
          </cell>
          <cell r="E358">
            <v>1818</v>
          </cell>
          <cell r="F358">
            <v>105</v>
          </cell>
          <cell r="G358" t="str">
            <v>M.</v>
          </cell>
        </row>
        <row r="359">
          <cell r="C359">
            <v>489</v>
          </cell>
          <cell r="D359" t="str">
            <v>-  1/C - 630 SQ.MM. FR. W./SHEET</v>
          </cell>
          <cell r="E359">
            <v>2183</v>
          </cell>
          <cell r="F359">
            <v>120</v>
          </cell>
          <cell r="G359" t="str">
            <v>M.</v>
          </cell>
        </row>
        <row r="360">
          <cell r="C360">
            <v>5</v>
          </cell>
          <cell r="D360" t="str">
            <v>CABLE RACEWAY</v>
          </cell>
        </row>
        <row r="361">
          <cell r="C361">
            <v>501</v>
          </cell>
          <cell r="D361" t="str">
            <v>-  DIA. 1/2" EMT</v>
          </cell>
          <cell r="E361">
            <v>23</v>
          </cell>
          <cell r="F361">
            <v>10</v>
          </cell>
          <cell r="G361" t="str">
            <v>M.</v>
          </cell>
        </row>
        <row r="362">
          <cell r="C362">
            <v>502</v>
          </cell>
          <cell r="D362" t="str">
            <v>-  DIA. 3/4" EMT</v>
          </cell>
          <cell r="E362">
            <v>34</v>
          </cell>
          <cell r="F362">
            <v>15</v>
          </cell>
          <cell r="G362" t="str">
            <v>M.</v>
          </cell>
        </row>
        <row r="363">
          <cell r="C363">
            <v>503</v>
          </cell>
          <cell r="D363" t="str">
            <v>-  DIA. 1" EMT</v>
          </cell>
          <cell r="E363">
            <v>48</v>
          </cell>
          <cell r="F363">
            <v>18</v>
          </cell>
          <cell r="G363" t="str">
            <v>M.</v>
          </cell>
        </row>
        <row r="364">
          <cell r="C364">
            <v>504</v>
          </cell>
          <cell r="D364" t="str">
            <v>-  DIA. 1 1/4" EMT</v>
          </cell>
          <cell r="E364">
            <v>79</v>
          </cell>
          <cell r="F364">
            <v>25</v>
          </cell>
          <cell r="G364" t="str">
            <v>M.</v>
          </cell>
        </row>
        <row r="365">
          <cell r="C365">
            <v>505</v>
          </cell>
          <cell r="D365" t="str">
            <v>-  DIA. 1 1/2" EMT</v>
          </cell>
          <cell r="E365">
            <v>92</v>
          </cell>
          <cell r="F365">
            <v>30</v>
          </cell>
          <cell r="G365" t="str">
            <v>M.</v>
          </cell>
        </row>
        <row r="366">
          <cell r="C366">
            <v>506</v>
          </cell>
          <cell r="D366" t="str">
            <v>-  DIA. 2" EMT</v>
          </cell>
          <cell r="E366">
            <v>114</v>
          </cell>
          <cell r="F366">
            <v>40</v>
          </cell>
          <cell r="G366" t="str">
            <v>M.</v>
          </cell>
        </row>
        <row r="367">
          <cell r="C367">
            <v>507</v>
          </cell>
          <cell r="D367" t="str">
            <v>-  DIA. 1/2" IMC</v>
          </cell>
          <cell r="E367">
            <v>45</v>
          </cell>
          <cell r="F367">
            <v>13</v>
          </cell>
          <cell r="G367" t="str">
            <v>M.</v>
          </cell>
        </row>
        <row r="368">
          <cell r="C368">
            <v>508</v>
          </cell>
          <cell r="D368" t="str">
            <v>-  DIA. 3/4" IMC</v>
          </cell>
          <cell r="E368">
            <v>61</v>
          </cell>
          <cell r="F368">
            <v>15</v>
          </cell>
          <cell r="G368" t="str">
            <v>M.</v>
          </cell>
        </row>
        <row r="369">
          <cell r="C369">
            <v>509</v>
          </cell>
          <cell r="D369" t="str">
            <v>-  DIA. 1" IMC</v>
          </cell>
          <cell r="E369">
            <v>82</v>
          </cell>
          <cell r="F369">
            <v>20</v>
          </cell>
          <cell r="G369" t="str">
            <v>M.</v>
          </cell>
        </row>
        <row r="370">
          <cell r="C370">
            <v>510</v>
          </cell>
          <cell r="D370" t="str">
            <v>-  DIA. 1 1/4" IMC</v>
          </cell>
          <cell r="E370">
            <v>105</v>
          </cell>
          <cell r="F370">
            <v>25</v>
          </cell>
          <cell r="G370" t="str">
            <v>M.</v>
          </cell>
        </row>
        <row r="371">
          <cell r="C371">
            <v>511</v>
          </cell>
          <cell r="D371" t="str">
            <v>-  DIA. 1 1/2" IMC</v>
          </cell>
          <cell r="E371">
            <v>130</v>
          </cell>
          <cell r="F371">
            <v>30</v>
          </cell>
          <cell r="G371" t="str">
            <v>M.</v>
          </cell>
        </row>
        <row r="372">
          <cell r="C372">
            <v>512</v>
          </cell>
          <cell r="D372" t="str">
            <v>-  DIA. 2" IMC</v>
          </cell>
          <cell r="E372">
            <v>174</v>
          </cell>
          <cell r="F372">
            <v>35</v>
          </cell>
          <cell r="G372" t="str">
            <v>M.</v>
          </cell>
        </row>
        <row r="373">
          <cell r="C373">
            <v>513</v>
          </cell>
          <cell r="D373" t="str">
            <v>-  DIA. 2 1/2" IMC</v>
          </cell>
          <cell r="E373">
            <v>282</v>
          </cell>
          <cell r="F373">
            <v>45</v>
          </cell>
          <cell r="G373" t="str">
            <v>M.</v>
          </cell>
        </row>
        <row r="374">
          <cell r="C374">
            <v>514</v>
          </cell>
          <cell r="D374" t="str">
            <v>-  DIA. 3" IMC</v>
          </cell>
          <cell r="E374">
            <v>342</v>
          </cell>
          <cell r="F374">
            <v>50</v>
          </cell>
          <cell r="G374" t="str">
            <v>M.</v>
          </cell>
        </row>
        <row r="375">
          <cell r="C375">
            <v>515</v>
          </cell>
          <cell r="D375" t="str">
            <v>-  DIA. 3 1/2" IMC</v>
          </cell>
          <cell r="E375">
            <v>397</v>
          </cell>
          <cell r="F375">
            <v>55</v>
          </cell>
          <cell r="G375" t="str">
            <v>M.</v>
          </cell>
        </row>
        <row r="376">
          <cell r="C376">
            <v>516</v>
          </cell>
          <cell r="D376" t="str">
            <v>-  DIA. 4" IMC</v>
          </cell>
          <cell r="E376">
            <v>433</v>
          </cell>
          <cell r="F376">
            <v>60</v>
          </cell>
          <cell r="G376" t="str">
            <v>M.</v>
          </cell>
        </row>
        <row r="377">
          <cell r="C377">
            <v>517</v>
          </cell>
          <cell r="D377" t="str">
            <v>-  DIA. 5" IMC</v>
          </cell>
          <cell r="E377">
            <v>747</v>
          </cell>
          <cell r="F377">
            <v>70</v>
          </cell>
          <cell r="G377" t="str">
            <v>M.</v>
          </cell>
        </row>
        <row r="378">
          <cell r="C378">
            <v>518</v>
          </cell>
          <cell r="D378" t="str">
            <v>-  DIA. 1/2" RSC</v>
          </cell>
          <cell r="E378">
            <v>64</v>
          </cell>
          <cell r="F378">
            <v>15</v>
          </cell>
          <cell r="G378" t="str">
            <v>M.</v>
          </cell>
        </row>
        <row r="379">
          <cell r="C379">
            <v>519</v>
          </cell>
          <cell r="D379" t="str">
            <v>-  DIA. 3/4" RSC</v>
          </cell>
          <cell r="E379">
            <v>82</v>
          </cell>
          <cell r="F379">
            <v>20</v>
          </cell>
          <cell r="G379" t="str">
            <v>M.</v>
          </cell>
        </row>
        <row r="380">
          <cell r="C380">
            <v>520</v>
          </cell>
          <cell r="D380" t="str">
            <v>-  DIA. 1" RSC</v>
          </cell>
          <cell r="E380">
            <v>120</v>
          </cell>
          <cell r="F380">
            <v>25</v>
          </cell>
          <cell r="G380" t="str">
            <v>M.</v>
          </cell>
        </row>
        <row r="381">
          <cell r="C381">
            <v>521</v>
          </cell>
          <cell r="D381" t="str">
            <v>-  DIA. 1 1/4" RSC</v>
          </cell>
          <cell r="E381">
            <v>153</v>
          </cell>
          <cell r="F381">
            <v>35</v>
          </cell>
          <cell r="G381" t="str">
            <v>M.</v>
          </cell>
        </row>
        <row r="382">
          <cell r="C382">
            <v>522</v>
          </cell>
          <cell r="D382" t="str">
            <v>-  DIA. 1 1/2" RSC</v>
          </cell>
          <cell r="E382">
            <v>182</v>
          </cell>
          <cell r="F382">
            <v>45</v>
          </cell>
          <cell r="G382" t="str">
            <v>M.</v>
          </cell>
        </row>
        <row r="383">
          <cell r="C383">
            <v>523</v>
          </cell>
          <cell r="D383" t="str">
            <v>-  DIA. 2" RSC</v>
          </cell>
          <cell r="E383">
            <v>243</v>
          </cell>
          <cell r="F383">
            <v>55</v>
          </cell>
          <cell r="G383" t="str">
            <v>M.</v>
          </cell>
        </row>
        <row r="384">
          <cell r="C384">
            <v>524</v>
          </cell>
          <cell r="D384" t="str">
            <v>-  DIA. 2 1/2" RSC</v>
          </cell>
          <cell r="E384">
            <v>373</v>
          </cell>
          <cell r="F384">
            <v>80</v>
          </cell>
          <cell r="G384" t="str">
            <v>M.</v>
          </cell>
        </row>
        <row r="385">
          <cell r="C385">
            <v>525</v>
          </cell>
          <cell r="D385" t="str">
            <v>-  DIA. 3" RSC</v>
          </cell>
          <cell r="E385">
            <v>480</v>
          </cell>
          <cell r="F385">
            <v>90</v>
          </cell>
          <cell r="G385" t="str">
            <v>M.</v>
          </cell>
        </row>
        <row r="386">
          <cell r="C386">
            <v>526</v>
          </cell>
          <cell r="D386" t="str">
            <v>-  DIA. 3 1/2" RSC</v>
          </cell>
          <cell r="E386">
            <v>606</v>
          </cell>
          <cell r="F386">
            <v>100</v>
          </cell>
          <cell r="G386" t="str">
            <v>M.</v>
          </cell>
        </row>
        <row r="387">
          <cell r="C387">
            <v>527</v>
          </cell>
          <cell r="D387" t="str">
            <v>-  DIA. 4" RSC</v>
          </cell>
          <cell r="E387">
            <v>706</v>
          </cell>
          <cell r="F387">
            <v>125</v>
          </cell>
          <cell r="G387" t="str">
            <v>M.</v>
          </cell>
        </row>
        <row r="388">
          <cell r="C388">
            <v>528</v>
          </cell>
          <cell r="D388" t="str">
            <v>-  DIA. 5" RSC</v>
          </cell>
          <cell r="E388">
            <v>1016</v>
          </cell>
          <cell r="F388">
            <v>140</v>
          </cell>
          <cell r="G388" t="str">
            <v>M.</v>
          </cell>
        </row>
        <row r="389">
          <cell r="D389" t="str">
            <v>SPACE</v>
          </cell>
        </row>
        <row r="390">
          <cell r="C390">
            <v>530</v>
          </cell>
          <cell r="D390" t="str">
            <v>-  DIA. 25 MM. HDPE-PN4</v>
          </cell>
          <cell r="E390">
            <v>20</v>
          </cell>
          <cell r="F390">
            <v>10</v>
          </cell>
          <cell r="G390" t="str">
            <v>M.</v>
          </cell>
        </row>
        <row r="391">
          <cell r="C391">
            <v>531</v>
          </cell>
          <cell r="D391" t="str">
            <v>-  DIA. 32 MM. HDPE-PN4</v>
          </cell>
          <cell r="E391">
            <v>25</v>
          </cell>
          <cell r="F391">
            <v>15</v>
          </cell>
          <cell r="G391" t="str">
            <v>M.</v>
          </cell>
        </row>
        <row r="392">
          <cell r="C392">
            <v>532</v>
          </cell>
          <cell r="D392" t="str">
            <v>-  DIA. 40 MM. HDPE-PN4</v>
          </cell>
          <cell r="E392">
            <v>34</v>
          </cell>
          <cell r="F392">
            <v>18</v>
          </cell>
          <cell r="G392" t="str">
            <v>M.</v>
          </cell>
        </row>
        <row r="393">
          <cell r="C393">
            <v>533</v>
          </cell>
          <cell r="D393" t="str">
            <v>-  DIA. 50 MM. HDPE-PN4</v>
          </cell>
          <cell r="E393">
            <v>38</v>
          </cell>
          <cell r="F393">
            <v>25</v>
          </cell>
          <cell r="G393" t="str">
            <v>M.</v>
          </cell>
        </row>
        <row r="394">
          <cell r="C394">
            <v>534</v>
          </cell>
          <cell r="D394" t="str">
            <v>-  DIA. 63 MM. HDPE-PN4</v>
          </cell>
          <cell r="E394">
            <v>56</v>
          </cell>
          <cell r="F394">
            <v>30</v>
          </cell>
          <cell r="G394" t="str">
            <v>M.</v>
          </cell>
        </row>
        <row r="395">
          <cell r="C395">
            <v>535</v>
          </cell>
          <cell r="D395" t="str">
            <v>-  DIA. 75 MM. HDPE-PN4</v>
          </cell>
          <cell r="E395">
            <v>81</v>
          </cell>
          <cell r="F395">
            <v>40</v>
          </cell>
          <cell r="G395" t="str">
            <v>M.</v>
          </cell>
        </row>
        <row r="396">
          <cell r="C396">
            <v>536</v>
          </cell>
          <cell r="D396" t="str">
            <v>-  DIA. 90 MM. HDPE-PN4</v>
          </cell>
          <cell r="E396">
            <v>116</v>
          </cell>
          <cell r="F396">
            <v>47</v>
          </cell>
          <cell r="G396" t="str">
            <v>M.</v>
          </cell>
        </row>
        <row r="397">
          <cell r="C397">
            <v>537</v>
          </cell>
          <cell r="D397" t="str">
            <v>-  DIA. 110 MM. HDPE-PN4</v>
          </cell>
          <cell r="E397">
            <v>170</v>
          </cell>
          <cell r="F397">
            <v>55</v>
          </cell>
          <cell r="G397" t="str">
            <v>M.</v>
          </cell>
        </row>
        <row r="398">
          <cell r="C398">
            <v>538</v>
          </cell>
          <cell r="D398" t="str">
            <v>-  DIA. 125 MM. HDPE-PN4</v>
          </cell>
          <cell r="E398">
            <v>220</v>
          </cell>
          <cell r="F398">
            <v>65</v>
          </cell>
          <cell r="G398" t="str">
            <v>M.</v>
          </cell>
        </row>
        <row r="399">
          <cell r="C399">
            <v>539</v>
          </cell>
          <cell r="D399" t="str">
            <v>-  DIA. 140 MM. HDPE-PN4</v>
          </cell>
          <cell r="E399">
            <v>278</v>
          </cell>
          <cell r="F399">
            <v>70</v>
          </cell>
          <cell r="G399" t="str">
            <v>M.</v>
          </cell>
        </row>
        <row r="400">
          <cell r="C400">
            <v>540</v>
          </cell>
          <cell r="D400" t="str">
            <v>-  DIA. 160 MM. HDPE-PN4</v>
          </cell>
          <cell r="E400">
            <v>363</v>
          </cell>
          <cell r="F400">
            <v>75</v>
          </cell>
          <cell r="G400" t="str">
            <v>M.</v>
          </cell>
        </row>
        <row r="401">
          <cell r="C401">
            <v>541</v>
          </cell>
          <cell r="D401" t="str">
            <v>-  DIA. 180 MM. HDPE-PN4</v>
          </cell>
          <cell r="E401">
            <v>462</v>
          </cell>
          <cell r="F401">
            <v>80</v>
          </cell>
          <cell r="G401" t="str">
            <v>M.</v>
          </cell>
        </row>
        <row r="402">
          <cell r="D402" t="str">
            <v>SPACE</v>
          </cell>
        </row>
        <row r="403">
          <cell r="C403">
            <v>546</v>
          </cell>
          <cell r="D403" t="str">
            <v>-  DIA. 25 MM. HDPE-PN6</v>
          </cell>
          <cell r="E403">
            <v>20</v>
          </cell>
          <cell r="F403">
            <v>10</v>
          </cell>
          <cell r="G403" t="str">
            <v>M.</v>
          </cell>
        </row>
        <row r="404">
          <cell r="C404">
            <v>547</v>
          </cell>
          <cell r="D404" t="str">
            <v>-  DIA. 32 MM. HDPE-PN6</v>
          </cell>
          <cell r="E404">
            <v>25</v>
          </cell>
          <cell r="F404">
            <v>15</v>
          </cell>
          <cell r="G404" t="str">
            <v>M.</v>
          </cell>
        </row>
        <row r="405">
          <cell r="C405">
            <v>548</v>
          </cell>
          <cell r="D405" t="str">
            <v>-  DIA. 40 MM. HDPE-PN6</v>
          </cell>
          <cell r="E405">
            <v>34</v>
          </cell>
          <cell r="F405">
            <v>18</v>
          </cell>
          <cell r="G405" t="str">
            <v>M.</v>
          </cell>
        </row>
        <row r="406">
          <cell r="C406">
            <v>549</v>
          </cell>
          <cell r="D406" t="str">
            <v>-  DIA. 50 MM. HDPE-PN6</v>
          </cell>
          <cell r="E406">
            <v>53</v>
          </cell>
          <cell r="F406">
            <v>25</v>
          </cell>
          <cell r="G406" t="str">
            <v>M.</v>
          </cell>
        </row>
        <row r="407">
          <cell r="C407">
            <v>550</v>
          </cell>
          <cell r="D407" t="str">
            <v>-  DIA. 63 MM. HDPE-PN6</v>
          </cell>
          <cell r="E407">
            <v>83</v>
          </cell>
          <cell r="F407">
            <v>30</v>
          </cell>
          <cell r="G407" t="str">
            <v>M.</v>
          </cell>
        </row>
        <row r="408">
          <cell r="C408">
            <v>551</v>
          </cell>
          <cell r="D408" t="str">
            <v>-  DIA. 75 MM. HDPE-PN6</v>
          </cell>
          <cell r="E408">
            <v>116</v>
          </cell>
          <cell r="F408">
            <v>40</v>
          </cell>
          <cell r="G408" t="str">
            <v>M.</v>
          </cell>
        </row>
        <row r="409">
          <cell r="C409">
            <v>552</v>
          </cell>
          <cell r="D409" t="str">
            <v>-  DIA. 90 MM. HDPE-PN6</v>
          </cell>
          <cell r="E409">
            <v>166</v>
          </cell>
          <cell r="F409">
            <v>47</v>
          </cell>
          <cell r="G409" t="str">
            <v>M.</v>
          </cell>
        </row>
        <row r="410">
          <cell r="C410">
            <v>553</v>
          </cell>
          <cell r="D410" t="str">
            <v>-  DIA. 110 MM. HDPE-PN6</v>
          </cell>
          <cell r="E410">
            <v>248</v>
          </cell>
          <cell r="F410">
            <v>55</v>
          </cell>
          <cell r="G410" t="str">
            <v>M.</v>
          </cell>
        </row>
        <row r="411">
          <cell r="C411">
            <v>554</v>
          </cell>
          <cell r="D411" t="str">
            <v>-  DIA. 125 MM. HDPE-PN6</v>
          </cell>
          <cell r="E411">
            <v>318</v>
          </cell>
          <cell r="F411">
            <v>65</v>
          </cell>
          <cell r="G411" t="str">
            <v>M.</v>
          </cell>
        </row>
        <row r="412">
          <cell r="C412">
            <v>555</v>
          </cell>
          <cell r="D412" t="str">
            <v>-  DIA. 140 MM. HDPE-PN6</v>
          </cell>
          <cell r="E412">
            <v>399</v>
          </cell>
          <cell r="F412">
            <v>70</v>
          </cell>
          <cell r="G412" t="str">
            <v>M.</v>
          </cell>
        </row>
        <row r="413">
          <cell r="C413">
            <v>556</v>
          </cell>
          <cell r="D413" t="str">
            <v>-  DIA. 160 MM. HDPE-PN6</v>
          </cell>
          <cell r="E413">
            <v>520</v>
          </cell>
          <cell r="F413">
            <v>75</v>
          </cell>
          <cell r="G413" t="str">
            <v>M.</v>
          </cell>
        </row>
        <row r="414">
          <cell r="C414">
            <v>557</v>
          </cell>
          <cell r="D414" t="str">
            <v>-  DIA. 180 MM. HDPE-PN6</v>
          </cell>
          <cell r="E414">
            <v>655</v>
          </cell>
          <cell r="F414">
            <v>80</v>
          </cell>
          <cell r="G414" t="str">
            <v>M.</v>
          </cell>
        </row>
        <row r="415">
          <cell r="D415" t="str">
            <v>SPACE</v>
          </cell>
        </row>
        <row r="416">
          <cell r="C416">
            <v>561</v>
          </cell>
          <cell r="D416" t="str">
            <v>-  DIA. 2" FRE</v>
          </cell>
          <cell r="E416">
            <v>380</v>
          </cell>
          <cell r="F416">
            <v>50</v>
          </cell>
          <cell r="G416" t="str">
            <v>M.</v>
          </cell>
        </row>
        <row r="417">
          <cell r="C417">
            <v>562</v>
          </cell>
          <cell r="D417" t="str">
            <v>-  DIA. 2 1/2" FRE</v>
          </cell>
          <cell r="E417">
            <v>430</v>
          </cell>
          <cell r="F417">
            <v>60</v>
          </cell>
          <cell r="G417" t="str">
            <v>M.</v>
          </cell>
        </row>
        <row r="418">
          <cell r="C418">
            <v>563</v>
          </cell>
          <cell r="D418" t="str">
            <v>-  DIA. 3" FRE</v>
          </cell>
          <cell r="E418">
            <v>490</v>
          </cell>
          <cell r="F418">
            <v>70</v>
          </cell>
          <cell r="G418" t="str">
            <v>M.</v>
          </cell>
        </row>
        <row r="419">
          <cell r="C419">
            <v>564</v>
          </cell>
          <cell r="D419" t="str">
            <v>-  DIA. 4" FRE</v>
          </cell>
          <cell r="E419">
            <v>550</v>
          </cell>
          <cell r="F419">
            <v>70</v>
          </cell>
          <cell r="G419" t="str">
            <v>M.</v>
          </cell>
        </row>
        <row r="420">
          <cell r="C420">
            <v>565</v>
          </cell>
          <cell r="D420" t="str">
            <v>-  DIA. 5" FRE</v>
          </cell>
          <cell r="E420">
            <v>830</v>
          </cell>
          <cell r="F420">
            <v>100</v>
          </cell>
          <cell r="G420" t="str">
            <v>M.</v>
          </cell>
        </row>
        <row r="421">
          <cell r="C421">
            <v>566</v>
          </cell>
          <cell r="D421" t="str">
            <v>-  DIA. 6" FRE</v>
          </cell>
          <cell r="E421">
            <v>1330</v>
          </cell>
          <cell r="F421">
            <v>150</v>
          </cell>
          <cell r="G421" t="str">
            <v>M.</v>
          </cell>
        </row>
        <row r="422">
          <cell r="D422" t="str">
            <v>SPACE</v>
          </cell>
        </row>
        <row r="423">
          <cell r="D423" t="str">
            <v>5"CONDUIT IN DUCT BANK</v>
          </cell>
        </row>
        <row r="424">
          <cell r="C424">
            <v>571</v>
          </cell>
          <cell r="D424" t="str">
            <v xml:space="preserve">-  DIA. 125 MM. HDPE-PN6 (2x1) DUCT BANK </v>
          </cell>
          <cell r="E424">
            <v>1480</v>
          </cell>
          <cell r="F424">
            <v>600</v>
          </cell>
          <cell r="G424" t="str">
            <v>M.</v>
          </cell>
        </row>
        <row r="425">
          <cell r="C425">
            <v>572</v>
          </cell>
          <cell r="D425" t="str">
            <v xml:space="preserve">-  DIA. 125 MM. HDPE-PN6 (2x2) DUCT BANK </v>
          </cell>
          <cell r="E425">
            <v>2420</v>
          </cell>
          <cell r="F425">
            <v>800</v>
          </cell>
          <cell r="G425" t="str">
            <v>M.</v>
          </cell>
        </row>
        <row r="426">
          <cell r="C426">
            <v>573</v>
          </cell>
          <cell r="D426" t="str">
            <v xml:space="preserve">-  DIA. 125 MM. HDPE-PN6 (2x3) DUCT BANK </v>
          </cell>
          <cell r="E426">
            <v>3400</v>
          </cell>
          <cell r="F426">
            <v>1000</v>
          </cell>
          <cell r="G426" t="str">
            <v>M.</v>
          </cell>
        </row>
        <row r="427">
          <cell r="D427" t="str">
            <v>SPACE</v>
          </cell>
        </row>
        <row r="428">
          <cell r="C428">
            <v>576</v>
          </cell>
          <cell r="D428" t="str">
            <v xml:space="preserve">-  DIA. 5" FRE (2x1) CONDUIT </v>
          </cell>
          <cell r="E428">
            <v>1480</v>
          </cell>
          <cell r="F428">
            <v>300</v>
          </cell>
          <cell r="G428" t="str">
            <v>M.</v>
          </cell>
        </row>
        <row r="429">
          <cell r="C429">
            <v>577</v>
          </cell>
          <cell r="D429" t="str">
            <v xml:space="preserve">-  DIA. 5" FRE (2x2) CONDUIT </v>
          </cell>
          <cell r="E429">
            <v>2830</v>
          </cell>
          <cell r="F429">
            <v>400</v>
          </cell>
          <cell r="G429" t="str">
            <v>M.</v>
          </cell>
        </row>
        <row r="430">
          <cell r="C430">
            <v>578</v>
          </cell>
          <cell r="D430" t="str">
            <v xml:space="preserve">-  DIA. 5" FRE (2x3) CONDUIT </v>
          </cell>
          <cell r="E430">
            <v>3970</v>
          </cell>
          <cell r="F430">
            <v>600</v>
          </cell>
          <cell r="G430" t="str">
            <v>M.</v>
          </cell>
        </row>
        <row r="431">
          <cell r="D431" t="str">
            <v>SPACE</v>
          </cell>
        </row>
        <row r="432">
          <cell r="C432">
            <v>591</v>
          </cell>
          <cell r="D432" t="str">
            <v>-  DIA. 1/2" PVC-CLASS2</v>
          </cell>
          <cell r="E432">
            <v>11</v>
          </cell>
          <cell r="F432">
            <v>5</v>
          </cell>
          <cell r="G432" t="str">
            <v>M.</v>
          </cell>
        </row>
        <row r="433">
          <cell r="C433">
            <v>592</v>
          </cell>
          <cell r="D433" t="str">
            <v>-  DIA. 3/4" PVC-CLASS2</v>
          </cell>
          <cell r="E433">
            <v>13</v>
          </cell>
          <cell r="F433">
            <v>8</v>
          </cell>
          <cell r="G433" t="str">
            <v>M.</v>
          </cell>
        </row>
        <row r="434">
          <cell r="C434">
            <v>593</v>
          </cell>
          <cell r="D434" t="str">
            <v>-  DIA. 1" PVC-CLASS2</v>
          </cell>
          <cell r="E434">
            <v>24</v>
          </cell>
          <cell r="F434">
            <v>12</v>
          </cell>
          <cell r="G434" t="str">
            <v>M.</v>
          </cell>
        </row>
        <row r="435">
          <cell r="C435">
            <v>594</v>
          </cell>
          <cell r="D435" t="str">
            <v>-  DIA. 1 1/4" PVC-CLASS2</v>
          </cell>
          <cell r="E435">
            <v>34</v>
          </cell>
          <cell r="F435">
            <v>18</v>
          </cell>
          <cell r="G435" t="str">
            <v>M.</v>
          </cell>
        </row>
        <row r="436">
          <cell r="C436">
            <v>595</v>
          </cell>
          <cell r="D436" t="str">
            <v>-  DIA. 1 1/2" PVC-CLASS2</v>
          </cell>
          <cell r="E436">
            <v>44</v>
          </cell>
          <cell r="F436">
            <v>20</v>
          </cell>
          <cell r="G436" t="str">
            <v>M.</v>
          </cell>
        </row>
        <row r="437">
          <cell r="C437">
            <v>596</v>
          </cell>
          <cell r="D437" t="str">
            <v>-  DIA. 2" PVC-CLASS2</v>
          </cell>
          <cell r="E437">
            <v>62</v>
          </cell>
          <cell r="F437">
            <v>24</v>
          </cell>
          <cell r="G437" t="str">
            <v>M.</v>
          </cell>
        </row>
        <row r="438">
          <cell r="C438">
            <v>597</v>
          </cell>
          <cell r="D438" t="str">
            <v>-  DIA. 2 1/2" PVC-CLASS3</v>
          </cell>
          <cell r="E438">
            <v>80</v>
          </cell>
          <cell r="F438">
            <v>30</v>
          </cell>
          <cell r="G438" t="str">
            <v>M.</v>
          </cell>
        </row>
        <row r="439">
          <cell r="C439">
            <v>598</v>
          </cell>
          <cell r="D439" t="str">
            <v>-  DIA. 3" PVC-CLASS2</v>
          </cell>
          <cell r="E439">
            <v>126</v>
          </cell>
          <cell r="F439">
            <v>35</v>
          </cell>
          <cell r="G439" t="str">
            <v>M.</v>
          </cell>
        </row>
        <row r="440">
          <cell r="C440">
            <v>599</v>
          </cell>
          <cell r="D440" t="str">
            <v>-  DIA. 4" PVC-CLASS2</v>
          </cell>
          <cell r="E440">
            <v>192</v>
          </cell>
          <cell r="F440">
            <v>40</v>
          </cell>
          <cell r="G440" t="str">
            <v>M.</v>
          </cell>
        </row>
        <row r="441">
          <cell r="D441" t="str">
            <v>SPACE</v>
          </cell>
        </row>
        <row r="442">
          <cell r="C442">
            <v>6</v>
          </cell>
          <cell r="D442" t="str">
            <v>WIRE WAY (1.6 mm.THICK)</v>
          </cell>
        </row>
        <row r="443">
          <cell r="C443">
            <v>601</v>
          </cell>
          <cell r="D443" t="str">
            <v>-  50 mm.x50 mm. WIRE WAY</v>
          </cell>
          <cell r="E443">
            <v>192</v>
          </cell>
          <cell r="F443">
            <v>11</v>
          </cell>
          <cell r="G443" t="str">
            <v>M.</v>
          </cell>
        </row>
        <row r="444">
          <cell r="C444">
            <v>602</v>
          </cell>
          <cell r="D444" t="str">
            <v>-  50 mm.x75 mm. WIRE WAY</v>
          </cell>
          <cell r="E444">
            <v>230</v>
          </cell>
          <cell r="F444">
            <v>14</v>
          </cell>
          <cell r="G444" t="str">
            <v>M.</v>
          </cell>
        </row>
        <row r="445">
          <cell r="C445">
            <v>603</v>
          </cell>
          <cell r="D445" t="str">
            <v>-  50 mm.x100 mm. WIRE WAY</v>
          </cell>
          <cell r="E445">
            <v>263</v>
          </cell>
          <cell r="F445">
            <v>17</v>
          </cell>
          <cell r="G445" t="str">
            <v>M.</v>
          </cell>
        </row>
        <row r="446">
          <cell r="C446">
            <v>604</v>
          </cell>
          <cell r="D446" t="str">
            <v>-  50 mm.x125 mm. WIRE WAY</v>
          </cell>
          <cell r="E446">
            <v>300</v>
          </cell>
          <cell r="F446">
            <v>20</v>
          </cell>
          <cell r="G446" t="str">
            <v>M.</v>
          </cell>
        </row>
        <row r="447">
          <cell r="C447">
            <v>605</v>
          </cell>
          <cell r="D447" t="str">
            <v>-  50 mm.x150 mm. WIRE WAY</v>
          </cell>
          <cell r="E447">
            <v>340</v>
          </cell>
          <cell r="F447">
            <v>23</v>
          </cell>
          <cell r="G447" t="str">
            <v>M.</v>
          </cell>
        </row>
        <row r="448">
          <cell r="C448">
            <v>606</v>
          </cell>
          <cell r="D448" t="str">
            <v>-  50 mm.x200 mm. WIRE WAY</v>
          </cell>
          <cell r="E448">
            <v>400</v>
          </cell>
          <cell r="F448">
            <v>26</v>
          </cell>
          <cell r="G448" t="str">
            <v>M.</v>
          </cell>
        </row>
        <row r="449">
          <cell r="C449">
            <v>607</v>
          </cell>
          <cell r="D449" t="str">
            <v>-  50 mm.x250 mm. WIRE WAY</v>
          </cell>
          <cell r="E449">
            <v>483</v>
          </cell>
          <cell r="F449">
            <v>29</v>
          </cell>
          <cell r="G449" t="str">
            <v>M.</v>
          </cell>
        </row>
        <row r="450">
          <cell r="C450">
            <v>608</v>
          </cell>
          <cell r="D450" t="str">
            <v>-  75 mm.x100 mm. WIRE WAY</v>
          </cell>
          <cell r="E450">
            <v>300</v>
          </cell>
          <cell r="F450">
            <v>20</v>
          </cell>
          <cell r="G450" t="str">
            <v>M.</v>
          </cell>
        </row>
        <row r="451">
          <cell r="C451">
            <v>609</v>
          </cell>
          <cell r="D451" t="str">
            <v>-  75 mm.x150 mm. WIRE WAY</v>
          </cell>
          <cell r="E451">
            <v>375</v>
          </cell>
          <cell r="F451">
            <v>25</v>
          </cell>
          <cell r="G451" t="str">
            <v>M.</v>
          </cell>
        </row>
        <row r="452">
          <cell r="C452">
            <v>610</v>
          </cell>
          <cell r="D452" t="str">
            <v>-  75 mm.x200 mm. WIRE WAY</v>
          </cell>
          <cell r="E452">
            <v>446</v>
          </cell>
          <cell r="F452">
            <v>28</v>
          </cell>
          <cell r="G452" t="str">
            <v>M.</v>
          </cell>
        </row>
        <row r="453">
          <cell r="C453">
            <v>611</v>
          </cell>
          <cell r="D453" t="str">
            <v>-  75 mm.x250 mm. WIRE WAY</v>
          </cell>
          <cell r="E453">
            <v>520</v>
          </cell>
          <cell r="F453">
            <v>32</v>
          </cell>
          <cell r="G453" t="str">
            <v>M.</v>
          </cell>
        </row>
        <row r="454">
          <cell r="C454">
            <v>612</v>
          </cell>
          <cell r="D454" t="str">
            <v>-  75 mm.x300 mm. WIRE WAY</v>
          </cell>
          <cell r="E454">
            <v>590</v>
          </cell>
          <cell r="F454">
            <v>35</v>
          </cell>
          <cell r="G454" t="str">
            <v>M.</v>
          </cell>
        </row>
        <row r="455">
          <cell r="C455">
            <v>613</v>
          </cell>
          <cell r="D455" t="str">
            <v>-  100 mm.x100 mm. WIRE WAY</v>
          </cell>
          <cell r="E455">
            <v>340</v>
          </cell>
          <cell r="F455">
            <v>23</v>
          </cell>
          <cell r="G455" t="str">
            <v>M.</v>
          </cell>
        </row>
        <row r="456">
          <cell r="C456">
            <v>614</v>
          </cell>
          <cell r="D456" t="str">
            <v>-  100 mm.x150 mm. WIRE WAY</v>
          </cell>
          <cell r="E456">
            <v>400</v>
          </cell>
          <cell r="F456">
            <v>26</v>
          </cell>
          <cell r="G456" t="str">
            <v>M.</v>
          </cell>
        </row>
        <row r="457">
          <cell r="C457">
            <v>615</v>
          </cell>
          <cell r="D457" t="str">
            <v>-  100 mm.x200 mm. WIRE WAY</v>
          </cell>
          <cell r="E457">
            <v>483</v>
          </cell>
          <cell r="F457">
            <v>29</v>
          </cell>
          <cell r="G457" t="str">
            <v>M.</v>
          </cell>
        </row>
        <row r="458">
          <cell r="C458">
            <v>616</v>
          </cell>
          <cell r="D458" t="str">
            <v>-  100 mm.x250 mm. WIRE WAY</v>
          </cell>
          <cell r="E458">
            <v>550</v>
          </cell>
          <cell r="F458">
            <v>34</v>
          </cell>
          <cell r="G458" t="str">
            <v>M.</v>
          </cell>
        </row>
        <row r="459">
          <cell r="C459">
            <v>617</v>
          </cell>
          <cell r="D459" t="str">
            <v>-  100 mm.x300 mm. WIRE WAY</v>
          </cell>
          <cell r="E459">
            <v>630</v>
          </cell>
          <cell r="F459">
            <v>37</v>
          </cell>
          <cell r="G459" t="str">
            <v>M.</v>
          </cell>
        </row>
        <row r="460">
          <cell r="C460">
            <v>618</v>
          </cell>
          <cell r="D460" t="str">
            <v>-  100 mm.x350 mm. WIRE WAY</v>
          </cell>
          <cell r="E460">
            <v>700</v>
          </cell>
          <cell r="F460">
            <v>40</v>
          </cell>
          <cell r="G460" t="str">
            <v>M.</v>
          </cell>
        </row>
        <row r="461">
          <cell r="C461">
            <v>619</v>
          </cell>
          <cell r="D461" t="str">
            <v>-  150 mm.x150 mm. WIRE WAY</v>
          </cell>
          <cell r="E461">
            <v>483</v>
          </cell>
          <cell r="F461">
            <v>29</v>
          </cell>
          <cell r="G461" t="str">
            <v>M.</v>
          </cell>
        </row>
        <row r="462">
          <cell r="C462">
            <v>620</v>
          </cell>
          <cell r="D462" t="str">
            <v>-  150 mm.x200 mm. WIRE WAY</v>
          </cell>
          <cell r="E462">
            <v>550</v>
          </cell>
          <cell r="F462">
            <v>34</v>
          </cell>
          <cell r="G462" t="str">
            <v>M.</v>
          </cell>
        </row>
        <row r="463">
          <cell r="C463">
            <v>621</v>
          </cell>
          <cell r="D463" t="str">
            <v>-  150 mm.x250 mm. WIRE WAY</v>
          </cell>
          <cell r="E463">
            <v>630</v>
          </cell>
          <cell r="F463">
            <v>37</v>
          </cell>
          <cell r="G463" t="str">
            <v>M.</v>
          </cell>
        </row>
        <row r="464">
          <cell r="C464">
            <v>622</v>
          </cell>
          <cell r="D464" t="str">
            <v>-  150 mm.x300 mm. WIRE WAY</v>
          </cell>
          <cell r="E464">
            <v>700</v>
          </cell>
          <cell r="F464">
            <v>40</v>
          </cell>
          <cell r="G464" t="str">
            <v>M.</v>
          </cell>
        </row>
        <row r="465">
          <cell r="C465">
            <v>623</v>
          </cell>
          <cell r="D465" t="str">
            <v>-  150 mm.x350 mm. WIRE WAY</v>
          </cell>
          <cell r="E465">
            <v>775</v>
          </cell>
          <cell r="F465">
            <v>45</v>
          </cell>
          <cell r="G465" t="str">
            <v>M.</v>
          </cell>
        </row>
        <row r="466">
          <cell r="C466">
            <v>624</v>
          </cell>
          <cell r="D466" t="str">
            <v>-  150 mm.x400 mm. WIRE WAY</v>
          </cell>
          <cell r="E466">
            <v>846</v>
          </cell>
          <cell r="F466">
            <v>48</v>
          </cell>
          <cell r="G466" t="str">
            <v>M.</v>
          </cell>
        </row>
        <row r="467">
          <cell r="C467">
            <v>625</v>
          </cell>
          <cell r="D467" t="str">
            <v>-  200 mm.x200 mm. WIRE WAY</v>
          </cell>
          <cell r="E467">
            <v>500</v>
          </cell>
          <cell r="F467">
            <v>31</v>
          </cell>
          <cell r="G467" t="str">
            <v>M.</v>
          </cell>
        </row>
        <row r="468">
          <cell r="C468">
            <v>626</v>
          </cell>
          <cell r="D468" t="str">
            <v>-  200 mm.x250 mm. WIRE WAY</v>
          </cell>
          <cell r="E468">
            <v>575</v>
          </cell>
          <cell r="F468">
            <v>35</v>
          </cell>
          <cell r="G468" t="str">
            <v>M.</v>
          </cell>
        </row>
        <row r="469">
          <cell r="C469">
            <v>627</v>
          </cell>
          <cell r="D469" t="str">
            <v>-  200 mm.x300 mm. WIRE WAY</v>
          </cell>
          <cell r="E469">
            <v>775</v>
          </cell>
          <cell r="F469">
            <v>45</v>
          </cell>
          <cell r="G469" t="str">
            <v>M.</v>
          </cell>
        </row>
        <row r="470">
          <cell r="C470">
            <v>628</v>
          </cell>
          <cell r="D470" t="str">
            <v>-  200 mm.x350 mm. WIRE WAY</v>
          </cell>
          <cell r="E470">
            <v>846</v>
          </cell>
          <cell r="F470">
            <v>48</v>
          </cell>
          <cell r="G470" t="str">
            <v>M.</v>
          </cell>
        </row>
        <row r="471">
          <cell r="C471">
            <v>629</v>
          </cell>
          <cell r="D471" t="str">
            <v>-  200 mm.x400 mm. WIRE WAY</v>
          </cell>
          <cell r="E471">
            <v>920</v>
          </cell>
          <cell r="F471">
            <v>53</v>
          </cell>
          <cell r="G471" t="str">
            <v>M.</v>
          </cell>
        </row>
        <row r="472">
          <cell r="C472">
            <v>630</v>
          </cell>
          <cell r="D472" t="str">
            <v>-  200 mm.x450 mm. WIRE WAY</v>
          </cell>
          <cell r="E472">
            <v>990</v>
          </cell>
          <cell r="F472">
            <v>56</v>
          </cell>
          <cell r="G472" t="str">
            <v>M.</v>
          </cell>
        </row>
        <row r="473">
          <cell r="C473">
            <v>631</v>
          </cell>
          <cell r="D473" t="str">
            <v>-  250 mm.x250 mm. WIRE WAY</v>
          </cell>
          <cell r="E473">
            <v>775</v>
          </cell>
          <cell r="F473">
            <v>45</v>
          </cell>
          <cell r="G473" t="str">
            <v>M.</v>
          </cell>
        </row>
        <row r="474">
          <cell r="C474">
            <v>632</v>
          </cell>
          <cell r="D474" t="str">
            <v>-  250 mm.x300 mm. WIRE WAY</v>
          </cell>
          <cell r="E474">
            <v>846</v>
          </cell>
          <cell r="F474">
            <v>48</v>
          </cell>
          <cell r="G474" t="str">
            <v>M.</v>
          </cell>
        </row>
        <row r="475">
          <cell r="C475">
            <v>633</v>
          </cell>
          <cell r="D475" t="str">
            <v>-  250 mm.x350 mm. WIRE WAY</v>
          </cell>
          <cell r="E475">
            <v>920</v>
          </cell>
          <cell r="F475">
            <v>53</v>
          </cell>
          <cell r="G475" t="str">
            <v>M.</v>
          </cell>
        </row>
        <row r="476">
          <cell r="C476">
            <v>634</v>
          </cell>
          <cell r="D476" t="str">
            <v>-  250 mm.x400 mm. WIRE WAY</v>
          </cell>
          <cell r="E476">
            <v>990</v>
          </cell>
          <cell r="F476">
            <v>56</v>
          </cell>
          <cell r="G476" t="str">
            <v>M.</v>
          </cell>
        </row>
        <row r="477">
          <cell r="C477">
            <v>635</v>
          </cell>
          <cell r="D477" t="str">
            <v>-  250 mm.x450 mm. WIRE WAY</v>
          </cell>
          <cell r="E477">
            <v>1066</v>
          </cell>
          <cell r="F477">
            <v>60</v>
          </cell>
          <cell r="G477" t="str">
            <v>M.</v>
          </cell>
        </row>
        <row r="478">
          <cell r="C478">
            <v>636</v>
          </cell>
          <cell r="D478" t="str">
            <v>-  250 mm.x500 mm. WIRE WAY</v>
          </cell>
          <cell r="E478">
            <v>1138</v>
          </cell>
          <cell r="F478">
            <v>64</v>
          </cell>
          <cell r="G478" t="str">
            <v>M.</v>
          </cell>
        </row>
        <row r="479">
          <cell r="C479">
            <v>637</v>
          </cell>
          <cell r="D479" t="str">
            <v>-  250 mm.x550 mm. WIRE WAY</v>
          </cell>
          <cell r="E479">
            <v>1213</v>
          </cell>
          <cell r="F479">
            <v>70</v>
          </cell>
          <cell r="G479" t="str">
            <v>M.</v>
          </cell>
        </row>
        <row r="480">
          <cell r="D480">
            <v>70</v>
          </cell>
        </row>
        <row r="481">
          <cell r="C481">
            <v>64</v>
          </cell>
          <cell r="D481" t="str">
            <v>CABLE TRAY ; ( 2.0 mm. THICK)</v>
          </cell>
        </row>
        <row r="482">
          <cell r="C482">
            <v>641</v>
          </cell>
          <cell r="D482" t="str">
            <v>-  100 mm. CABLE TRAY</v>
          </cell>
          <cell r="E482">
            <v>423</v>
          </cell>
          <cell r="F482">
            <v>29</v>
          </cell>
          <cell r="G482" t="str">
            <v>M.</v>
          </cell>
        </row>
        <row r="483">
          <cell r="C483">
            <v>642</v>
          </cell>
          <cell r="D483" t="str">
            <v>-  200 mm. CABLE TRAY</v>
          </cell>
          <cell r="E483">
            <v>533</v>
          </cell>
          <cell r="F483">
            <v>32</v>
          </cell>
          <cell r="G483" t="str">
            <v>M.</v>
          </cell>
        </row>
        <row r="484">
          <cell r="C484">
            <v>643</v>
          </cell>
          <cell r="D484" t="str">
            <v>-  300 mm. CABLE TRAY</v>
          </cell>
          <cell r="E484">
            <v>640</v>
          </cell>
          <cell r="F484">
            <v>35</v>
          </cell>
          <cell r="G484" t="str">
            <v>M.</v>
          </cell>
        </row>
        <row r="485">
          <cell r="C485">
            <v>644</v>
          </cell>
          <cell r="D485" t="str">
            <v>-  400 mm. CABLE TRAY</v>
          </cell>
          <cell r="E485">
            <v>747</v>
          </cell>
          <cell r="F485">
            <v>42</v>
          </cell>
          <cell r="G485" t="str">
            <v>M.</v>
          </cell>
        </row>
        <row r="486">
          <cell r="C486">
            <v>645</v>
          </cell>
          <cell r="D486" t="str">
            <v>-  500 mm. CABLE TRAY</v>
          </cell>
          <cell r="E486">
            <v>877</v>
          </cell>
          <cell r="F486">
            <v>50</v>
          </cell>
          <cell r="G486" t="str">
            <v>M.</v>
          </cell>
        </row>
        <row r="487">
          <cell r="C487">
            <v>646</v>
          </cell>
          <cell r="D487" t="str">
            <v>-  600 mm. CABLE TRAY</v>
          </cell>
          <cell r="E487">
            <v>986</v>
          </cell>
          <cell r="F487">
            <v>55</v>
          </cell>
          <cell r="G487" t="str">
            <v>M.</v>
          </cell>
        </row>
        <row r="488">
          <cell r="C488">
            <v>647</v>
          </cell>
          <cell r="D488" t="str">
            <v>-  700 mm. CABLE TRAY</v>
          </cell>
          <cell r="E488">
            <v>1094</v>
          </cell>
          <cell r="F488">
            <v>61</v>
          </cell>
          <cell r="G488" t="str">
            <v>M.</v>
          </cell>
        </row>
        <row r="489">
          <cell r="C489">
            <v>648</v>
          </cell>
          <cell r="D489" t="str">
            <v>-  800 mm. CABLE TRAY</v>
          </cell>
          <cell r="E489">
            <v>1200</v>
          </cell>
          <cell r="F489">
            <v>70</v>
          </cell>
          <cell r="G489" t="str">
            <v>M.</v>
          </cell>
        </row>
        <row r="490">
          <cell r="C490">
            <v>649</v>
          </cell>
          <cell r="D490" t="str">
            <v>-  900 mm. CABLE TRAY</v>
          </cell>
          <cell r="E490">
            <v>1320</v>
          </cell>
          <cell r="F490">
            <v>78</v>
          </cell>
          <cell r="G490" t="str">
            <v>M.</v>
          </cell>
        </row>
        <row r="491">
          <cell r="C491">
            <v>650</v>
          </cell>
          <cell r="D491" t="str">
            <v>-  1,000 mm. CABLE TRAY</v>
          </cell>
          <cell r="E491">
            <v>1440</v>
          </cell>
          <cell r="F491">
            <v>82</v>
          </cell>
          <cell r="G491" t="str">
            <v>M.</v>
          </cell>
        </row>
        <row r="492">
          <cell r="C492">
            <v>65</v>
          </cell>
          <cell r="D492" t="str">
            <v>CABLE LADDER ; ( 2.0 mm. THICK)</v>
          </cell>
        </row>
        <row r="493">
          <cell r="C493">
            <v>651</v>
          </cell>
          <cell r="D493" t="str">
            <v>-  100 mm. CABLE LADDER</v>
          </cell>
          <cell r="E493">
            <v>563</v>
          </cell>
          <cell r="F493">
            <v>34</v>
          </cell>
          <cell r="G493" t="str">
            <v>M.</v>
          </cell>
        </row>
        <row r="494">
          <cell r="C494">
            <v>652</v>
          </cell>
          <cell r="D494" t="str">
            <v>-  200 mm. CABLE LADDER</v>
          </cell>
          <cell r="E494">
            <v>600</v>
          </cell>
          <cell r="F494">
            <v>36</v>
          </cell>
          <cell r="G494" t="str">
            <v>M.</v>
          </cell>
        </row>
        <row r="495">
          <cell r="C495">
            <v>653</v>
          </cell>
          <cell r="D495" t="str">
            <v>-  300 mm. CABLE LADDER</v>
          </cell>
          <cell r="E495">
            <v>650</v>
          </cell>
          <cell r="F495">
            <v>39</v>
          </cell>
          <cell r="G495" t="str">
            <v>M.</v>
          </cell>
        </row>
        <row r="496">
          <cell r="C496">
            <v>654</v>
          </cell>
          <cell r="D496" t="str">
            <v>-  400 mm. CABLE LADDER</v>
          </cell>
          <cell r="E496">
            <v>690</v>
          </cell>
          <cell r="F496">
            <v>41</v>
          </cell>
          <cell r="G496" t="str">
            <v>M.</v>
          </cell>
        </row>
        <row r="497">
          <cell r="C497">
            <v>655</v>
          </cell>
          <cell r="D497" t="str">
            <v>-  500 mm. CABLE LADDER</v>
          </cell>
          <cell r="E497">
            <v>740</v>
          </cell>
          <cell r="F497">
            <v>43</v>
          </cell>
          <cell r="G497" t="str">
            <v>M.</v>
          </cell>
        </row>
        <row r="498">
          <cell r="C498">
            <v>656</v>
          </cell>
          <cell r="D498" t="str">
            <v>-  600 mm. CABLE LADDER</v>
          </cell>
          <cell r="E498">
            <v>785</v>
          </cell>
          <cell r="F498">
            <v>45</v>
          </cell>
          <cell r="G498" t="str">
            <v>M.</v>
          </cell>
        </row>
        <row r="499">
          <cell r="C499">
            <v>657</v>
          </cell>
          <cell r="D499" t="str">
            <v>-  700 mm. CABLE LADDER</v>
          </cell>
          <cell r="E499">
            <v>830</v>
          </cell>
          <cell r="F499">
            <v>48</v>
          </cell>
          <cell r="G499" t="str">
            <v>M.</v>
          </cell>
        </row>
        <row r="500">
          <cell r="C500">
            <v>658</v>
          </cell>
          <cell r="D500" t="str">
            <v>-  800 mm. CABLE LADDER</v>
          </cell>
          <cell r="E500">
            <v>877</v>
          </cell>
          <cell r="F500">
            <v>50</v>
          </cell>
          <cell r="G500" t="str">
            <v>M.</v>
          </cell>
        </row>
        <row r="501">
          <cell r="C501">
            <v>659</v>
          </cell>
          <cell r="D501" t="str">
            <v>-  900 mm. CABLE LADDER</v>
          </cell>
          <cell r="E501">
            <v>920</v>
          </cell>
          <cell r="F501">
            <v>53</v>
          </cell>
          <cell r="G501" t="str">
            <v>M.</v>
          </cell>
        </row>
        <row r="502">
          <cell r="C502">
            <v>660</v>
          </cell>
          <cell r="D502" t="str">
            <v>-  1,000 mm. CABLE LADDER</v>
          </cell>
          <cell r="E502">
            <v>963</v>
          </cell>
          <cell r="F502">
            <v>56</v>
          </cell>
          <cell r="G502" t="str">
            <v>M.</v>
          </cell>
        </row>
      </sheetData>
      <sheetData sheetId="1" refreshError="1"/>
      <sheetData sheetId="2" refreshError="1">
        <row r="3">
          <cell r="C3" t="str">
            <v>N0.</v>
          </cell>
          <cell r="D3" t="str">
            <v>DESCRIPTION</v>
          </cell>
          <cell r="E3" t="str">
            <v xml:space="preserve">UNIT  </v>
          </cell>
          <cell r="F3" t="str">
            <v xml:space="preserve">LABOUR </v>
          </cell>
          <cell r="G3" t="str">
            <v>UNIT</v>
          </cell>
        </row>
        <row r="4">
          <cell r="E4" t="str">
            <v>COST</v>
          </cell>
          <cell r="F4" t="str">
            <v>COST</v>
          </cell>
        </row>
        <row r="5">
          <cell r="C5">
            <v>15000</v>
          </cell>
          <cell r="D5" t="str">
            <v>CIRCUIT BREAKER &amp; BUSDUCT</v>
          </cell>
        </row>
        <row r="6">
          <cell r="C6">
            <v>1</v>
          </cell>
          <cell r="D6" t="str">
            <v>MOLDED CASE CIRCUIT BREAKER</v>
          </cell>
        </row>
        <row r="7">
          <cell r="C7">
            <v>101</v>
          </cell>
          <cell r="D7" t="str">
            <v>-  CB 1P 100 AF ; IC 10 KA.</v>
          </cell>
          <cell r="E7">
            <v>1200</v>
          </cell>
          <cell r="F7">
            <v>0</v>
          </cell>
          <cell r="G7" t="str">
            <v>EA.</v>
          </cell>
        </row>
        <row r="8">
          <cell r="C8">
            <v>102</v>
          </cell>
          <cell r="D8" t="str">
            <v>-  CB 1P 100 AF ; IC 18 KA.</v>
          </cell>
          <cell r="E8">
            <v>1500</v>
          </cell>
          <cell r="F8">
            <v>0</v>
          </cell>
          <cell r="G8" t="str">
            <v>EA.</v>
          </cell>
        </row>
        <row r="9">
          <cell r="C9">
            <v>103</v>
          </cell>
          <cell r="D9" t="str">
            <v>-  CB 1P 100 AF ; IC 25 KA.</v>
          </cell>
          <cell r="E9">
            <v>1600</v>
          </cell>
          <cell r="F9">
            <v>0</v>
          </cell>
          <cell r="G9" t="str">
            <v>EA.</v>
          </cell>
        </row>
        <row r="10">
          <cell r="C10">
            <v>103</v>
          </cell>
          <cell r="D10" t="str">
            <v>SPACE</v>
          </cell>
          <cell r="E10">
            <v>193000</v>
          </cell>
          <cell r="F10">
            <v>2500</v>
          </cell>
          <cell r="G10" t="str">
            <v>SET</v>
          </cell>
        </row>
        <row r="11">
          <cell r="C11">
            <v>111</v>
          </cell>
          <cell r="D11" t="str">
            <v>-  CB 2P 100 AF ; IC 10 KA.</v>
          </cell>
          <cell r="E11">
            <v>2200</v>
          </cell>
          <cell r="F11">
            <v>0</v>
          </cell>
          <cell r="G11" t="str">
            <v>EA.</v>
          </cell>
        </row>
        <row r="12">
          <cell r="C12">
            <v>112</v>
          </cell>
          <cell r="D12" t="str">
            <v>-  CB 2P 100 AF ; IC 18 KA.</v>
          </cell>
          <cell r="E12">
            <v>2200</v>
          </cell>
          <cell r="F12">
            <v>0</v>
          </cell>
          <cell r="G12" t="str">
            <v>EA.</v>
          </cell>
        </row>
        <row r="13">
          <cell r="C13">
            <v>113</v>
          </cell>
          <cell r="D13" t="str">
            <v>-  CB 2P 100 AF ; IC 25 KA.</v>
          </cell>
          <cell r="E13">
            <v>2500</v>
          </cell>
          <cell r="F13">
            <v>0</v>
          </cell>
          <cell r="G13" t="str">
            <v>EA.</v>
          </cell>
        </row>
        <row r="14">
          <cell r="C14">
            <v>114</v>
          </cell>
          <cell r="D14" t="str">
            <v>-  CB 2P 100 AF ; IC 50 KA.</v>
          </cell>
          <cell r="E14">
            <v>3900</v>
          </cell>
          <cell r="F14">
            <v>0</v>
          </cell>
          <cell r="G14" t="str">
            <v>EA.</v>
          </cell>
        </row>
        <row r="15">
          <cell r="C15">
            <v>115</v>
          </cell>
          <cell r="D15" t="str">
            <v>-  CB 2P 250 AF ; IC 25 KA.</v>
          </cell>
          <cell r="E15">
            <v>6000</v>
          </cell>
          <cell r="F15">
            <v>0</v>
          </cell>
          <cell r="G15" t="str">
            <v>EA.</v>
          </cell>
        </row>
        <row r="16">
          <cell r="C16">
            <v>116</v>
          </cell>
          <cell r="D16" t="str">
            <v>-  CB 2P 250 AF ; IC 35 KA.</v>
          </cell>
          <cell r="E16">
            <v>7000</v>
          </cell>
          <cell r="F16">
            <v>0</v>
          </cell>
          <cell r="G16" t="str">
            <v>EA.</v>
          </cell>
        </row>
        <row r="17">
          <cell r="C17">
            <v>117</v>
          </cell>
          <cell r="D17" t="str">
            <v>-  CB 2P 250 AF ; IC 50 KA.</v>
          </cell>
          <cell r="E17">
            <v>11000</v>
          </cell>
          <cell r="F17">
            <v>0</v>
          </cell>
          <cell r="G17" t="str">
            <v>EA.</v>
          </cell>
        </row>
        <row r="18">
          <cell r="C18">
            <v>118</v>
          </cell>
          <cell r="D18" t="str">
            <v>-  CB 2P 400 AF ; IC 30 KA.</v>
          </cell>
          <cell r="E18">
            <v>12000</v>
          </cell>
          <cell r="F18">
            <v>0</v>
          </cell>
          <cell r="G18" t="str">
            <v>EA.</v>
          </cell>
        </row>
        <row r="19">
          <cell r="C19">
            <v>119</v>
          </cell>
          <cell r="D19" t="str">
            <v>-  CB 2P 400 AF ; IC 35 KA.</v>
          </cell>
          <cell r="E19">
            <v>13000</v>
          </cell>
          <cell r="F19">
            <v>0</v>
          </cell>
          <cell r="G19" t="str">
            <v>EA.</v>
          </cell>
        </row>
        <row r="20">
          <cell r="C20">
            <v>120</v>
          </cell>
          <cell r="D20" t="str">
            <v>-  CB 2P 600 AF ; IC 50 KA.</v>
          </cell>
          <cell r="E20">
            <v>27000</v>
          </cell>
          <cell r="F20">
            <v>0</v>
          </cell>
          <cell r="G20" t="str">
            <v>EA.</v>
          </cell>
        </row>
        <row r="21">
          <cell r="C21">
            <v>121</v>
          </cell>
          <cell r="D21" t="str">
            <v>-  CB 2P 1,000 AF ; IC 30 KA.</v>
          </cell>
          <cell r="E21">
            <v>34000</v>
          </cell>
          <cell r="F21">
            <v>0</v>
          </cell>
          <cell r="G21" t="str">
            <v>EA.</v>
          </cell>
        </row>
        <row r="22">
          <cell r="C22">
            <v>122</v>
          </cell>
          <cell r="D22" t="str">
            <v>-  CB 2P 1,000 AF ; IC 50 KA.</v>
          </cell>
          <cell r="E22">
            <v>38000</v>
          </cell>
          <cell r="F22">
            <v>0</v>
          </cell>
          <cell r="G22" t="str">
            <v>EA.</v>
          </cell>
        </row>
        <row r="23">
          <cell r="C23">
            <v>123</v>
          </cell>
          <cell r="D23" t="str">
            <v>-  CB 2P 1,200 AF ; IC 50 KA.</v>
          </cell>
          <cell r="E23">
            <v>70000</v>
          </cell>
          <cell r="F23">
            <v>0</v>
          </cell>
          <cell r="G23" t="str">
            <v>EA.</v>
          </cell>
        </row>
        <row r="24">
          <cell r="C24">
            <v>116</v>
          </cell>
          <cell r="D24" t="str">
            <v>SPACE</v>
          </cell>
          <cell r="E24">
            <v>131000</v>
          </cell>
          <cell r="F24">
            <v>2500</v>
          </cell>
          <cell r="G24" t="str">
            <v>SET</v>
          </cell>
        </row>
        <row r="25">
          <cell r="C25">
            <v>131</v>
          </cell>
          <cell r="D25" t="str">
            <v>-  CB 3P 100 AF ; IC 10 KA.</v>
          </cell>
          <cell r="E25">
            <v>2500</v>
          </cell>
          <cell r="F25">
            <v>0</v>
          </cell>
          <cell r="G25" t="str">
            <v>EA.</v>
          </cell>
        </row>
        <row r="26">
          <cell r="C26">
            <v>132</v>
          </cell>
          <cell r="D26" t="str">
            <v>-  CB 3P 100 AF ; IC 18 KA.</v>
          </cell>
          <cell r="E26">
            <v>2500</v>
          </cell>
          <cell r="F26">
            <v>0</v>
          </cell>
          <cell r="G26" t="str">
            <v>EA.</v>
          </cell>
        </row>
        <row r="27">
          <cell r="C27">
            <v>133</v>
          </cell>
          <cell r="D27" t="str">
            <v>-  CB 3P 100 AF ; IC 25 KA.</v>
          </cell>
          <cell r="E27">
            <v>2900</v>
          </cell>
          <cell r="F27">
            <v>0</v>
          </cell>
          <cell r="G27" t="str">
            <v>EA.</v>
          </cell>
        </row>
        <row r="28">
          <cell r="C28">
            <v>134</v>
          </cell>
          <cell r="D28" t="str">
            <v>-  CB 3P 100 AF ; IC 50 KA.</v>
          </cell>
          <cell r="E28">
            <v>5200</v>
          </cell>
          <cell r="F28">
            <v>0</v>
          </cell>
          <cell r="G28" t="str">
            <v>EA.</v>
          </cell>
        </row>
        <row r="29">
          <cell r="C29">
            <v>135</v>
          </cell>
          <cell r="D29" t="str">
            <v>-  CB 3P 250 AF ; IC 25 KA.</v>
          </cell>
          <cell r="E29">
            <v>7000</v>
          </cell>
          <cell r="F29">
            <v>0</v>
          </cell>
          <cell r="G29" t="str">
            <v>EA.</v>
          </cell>
        </row>
        <row r="30">
          <cell r="C30">
            <v>136</v>
          </cell>
          <cell r="D30" t="str">
            <v>-  CB 3P 250 AF ; IC 35 KA.</v>
          </cell>
          <cell r="E30">
            <v>8000</v>
          </cell>
          <cell r="F30">
            <v>0</v>
          </cell>
          <cell r="G30" t="str">
            <v>EA.</v>
          </cell>
        </row>
        <row r="31">
          <cell r="C31">
            <v>137</v>
          </cell>
          <cell r="D31" t="str">
            <v>-  CB 3P 250 AF ; IC 50 KA.</v>
          </cell>
          <cell r="E31">
            <v>13000</v>
          </cell>
          <cell r="F31">
            <v>0</v>
          </cell>
          <cell r="G31" t="str">
            <v>EA.</v>
          </cell>
        </row>
        <row r="32">
          <cell r="C32">
            <v>138</v>
          </cell>
          <cell r="D32" t="str">
            <v>-  CB 3P 400 AF ; IC 30 KA.</v>
          </cell>
          <cell r="E32">
            <v>12000</v>
          </cell>
          <cell r="F32">
            <v>0</v>
          </cell>
          <cell r="G32" t="str">
            <v>EA.</v>
          </cell>
        </row>
        <row r="33">
          <cell r="C33">
            <v>139</v>
          </cell>
          <cell r="D33" t="str">
            <v>-  CB 3P 400 AF ; IC 35 KA.</v>
          </cell>
          <cell r="E33">
            <v>13000</v>
          </cell>
          <cell r="F33">
            <v>0</v>
          </cell>
          <cell r="G33" t="str">
            <v>EA.</v>
          </cell>
        </row>
        <row r="34">
          <cell r="C34">
            <v>140</v>
          </cell>
          <cell r="D34" t="str">
            <v>-  CB 3P 600 AF ; IC 50 KA.</v>
          </cell>
          <cell r="E34">
            <v>27000</v>
          </cell>
          <cell r="F34">
            <v>0</v>
          </cell>
          <cell r="G34" t="str">
            <v>EA.</v>
          </cell>
        </row>
        <row r="35">
          <cell r="C35">
            <v>141</v>
          </cell>
          <cell r="D35" t="str">
            <v>-  CB 3P 1,000 AF ; IC 30 KA.</v>
          </cell>
          <cell r="E35">
            <v>34000</v>
          </cell>
          <cell r="F35">
            <v>0</v>
          </cell>
          <cell r="G35" t="str">
            <v>EA.</v>
          </cell>
        </row>
        <row r="36">
          <cell r="C36">
            <v>142</v>
          </cell>
          <cell r="D36" t="str">
            <v>-  CB 3P 1,000 AF ; IC 50 KA.</v>
          </cell>
          <cell r="E36">
            <v>38000</v>
          </cell>
          <cell r="F36">
            <v>0</v>
          </cell>
          <cell r="G36" t="str">
            <v>EA.</v>
          </cell>
        </row>
        <row r="37">
          <cell r="C37">
            <v>143</v>
          </cell>
          <cell r="D37" t="str">
            <v>-  CB 3P 1,200 AF ; IC 50 KA.</v>
          </cell>
          <cell r="E37">
            <v>70000</v>
          </cell>
          <cell r="F37">
            <v>0</v>
          </cell>
          <cell r="G37" t="str">
            <v>EA.</v>
          </cell>
        </row>
        <row r="38">
          <cell r="C38">
            <v>144</v>
          </cell>
          <cell r="D38" t="str">
            <v>-  CB 3P 2,000 AF ; IC 50 KA.</v>
          </cell>
          <cell r="E38">
            <v>70000</v>
          </cell>
          <cell r="F38">
            <v>0</v>
          </cell>
          <cell r="G38" t="str">
            <v>EA.</v>
          </cell>
        </row>
        <row r="39">
          <cell r="C39">
            <v>145</v>
          </cell>
          <cell r="D39" t="str">
            <v>-  CB 3P 2,000 AF ; IC 100 KA.</v>
          </cell>
          <cell r="E39">
            <v>80000</v>
          </cell>
          <cell r="F39">
            <v>0</v>
          </cell>
          <cell r="G39" t="str">
            <v>EA.</v>
          </cell>
        </row>
        <row r="40">
          <cell r="C40">
            <v>146</v>
          </cell>
          <cell r="D40" t="str">
            <v>-  CB 3P 2,500 AF ; IC 50 KA.</v>
          </cell>
          <cell r="E40">
            <v>100000</v>
          </cell>
          <cell r="F40">
            <v>0</v>
          </cell>
          <cell r="G40" t="str">
            <v>EA.</v>
          </cell>
        </row>
        <row r="41">
          <cell r="C41">
            <v>202</v>
          </cell>
          <cell r="D41" t="str">
            <v>SPACE</v>
          </cell>
          <cell r="E41">
            <v>243000</v>
          </cell>
          <cell r="F41">
            <v>7000</v>
          </cell>
          <cell r="G41" t="str">
            <v>SET</v>
          </cell>
        </row>
        <row r="42">
          <cell r="C42">
            <v>2</v>
          </cell>
          <cell r="D42" t="str">
            <v>ELECTRONIC TRIP MCCB</v>
          </cell>
          <cell r="E42">
            <v>304000</v>
          </cell>
          <cell r="F42">
            <v>8000</v>
          </cell>
          <cell r="G42" t="str">
            <v>SET</v>
          </cell>
        </row>
        <row r="43">
          <cell r="C43">
            <v>201</v>
          </cell>
          <cell r="D43" t="str">
            <v>-  ECB 3P 800 AF ; IC 65 KA.</v>
          </cell>
          <cell r="E43">
            <v>75000</v>
          </cell>
          <cell r="F43">
            <v>0</v>
          </cell>
          <cell r="G43" t="str">
            <v>EA.</v>
          </cell>
        </row>
        <row r="44">
          <cell r="C44">
            <v>202</v>
          </cell>
          <cell r="D44" t="str">
            <v>-  ECB 3P 1,200 AF ; IC 100 KA.</v>
          </cell>
          <cell r="E44">
            <v>110000</v>
          </cell>
          <cell r="F44">
            <v>0</v>
          </cell>
          <cell r="G44" t="str">
            <v>EA.</v>
          </cell>
        </row>
        <row r="45">
          <cell r="C45">
            <v>203</v>
          </cell>
          <cell r="D45" t="str">
            <v>-  ECB 3P 2,500 AF ; IC 100 KA.</v>
          </cell>
          <cell r="E45">
            <v>130000</v>
          </cell>
          <cell r="F45">
            <v>0</v>
          </cell>
          <cell r="G45" t="str">
            <v>EA.</v>
          </cell>
        </row>
        <row r="46">
          <cell r="C46">
            <v>207</v>
          </cell>
          <cell r="D46" t="str">
            <v>SPACE</v>
          </cell>
          <cell r="E46">
            <v>574000</v>
          </cell>
          <cell r="F46">
            <v>12000</v>
          </cell>
          <cell r="G46" t="str">
            <v>SET</v>
          </cell>
        </row>
        <row r="47">
          <cell r="C47">
            <v>3</v>
          </cell>
          <cell r="D47" t="str">
            <v>POWER AIR CIRCUIT BREAKER</v>
          </cell>
          <cell r="E47">
            <v>673000</v>
          </cell>
          <cell r="F47">
            <v>12000</v>
          </cell>
          <cell r="G47" t="str">
            <v>SET</v>
          </cell>
        </row>
        <row r="48">
          <cell r="C48">
            <v>301</v>
          </cell>
          <cell r="D48" t="str">
            <v>-  ACB 3P 200/800 AF ; IC 65 KA.</v>
          </cell>
          <cell r="E48">
            <v>167000</v>
          </cell>
          <cell r="F48">
            <v>0</v>
          </cell>
          <cell r="G48" t="str">
            <v>EA.</v>
          </cell>
        </row>
        <row r="49">
          <cell r="C49">
            <v>302</v>
          </cell>
          <cell r="D49" t="str">
            <v>-  ACB 3P 400/800 AF ; IC 65 KA.</v>
          </cell>
          <cell r="E49">
            <v>167000</v>
          </cell>
          <cell r="F49">
            <v>0</v>
          </cell>
          <cell r="G49" t="str">
            <v>EA.</v>
          </cell>
        </row>
        <row r="50">
          <cell r="C50">
            <v>303</v>
          </cell>
          <cell r="D50" t="str">
            <v>-  ACB 3P 800/800 AF ; IC 65 KA.</v>
          </cell>
          <cell r="E50">
            <v>167000</v>
          </cell>
          <cell r="F50">
            <v>0</v>
          </cell>
          <cell r="G50" t="str">
            <v>EA.</v>
          </cell>
        </row>
        <row r="51">
          <cell r="C51">
            <v>304</v>
          </cell>
          <cell r="D51" t="str">
            <v>-  ACB 3P 1,000/1,600 AF ; IC 65 KA.</v>
          </cell>
          <cell r="E51">
            <v>200000</v>
          </cell>
          <cell r="F51">
            <v>0</v>
          </cell>
          <cell r="G51" t="str">
            <v>EA.</v>
          </cell>
        </row>
        <row r="52">
          <cell r="C52">
            <v>305</v>
          </cell>
          <cell r="D52" t="str">
            <v>-  ACB 3P 1,600/1,600 AF ; IC 65 KA.</v>
          </cell>
          <cell r="E52">
            <v>200000</v>
          </cell>
          <cell r="F52">
            <v>0</v>
          </cell>
          <cell r="G52" t="str">
            <v>EA.</v>
          </cell>
        </row>
        <row r="53">
          <cell r="C53">
            <v>306</v>
          </cell>
          <cell r="D53" t="str">
            <v>-  ACB 3P 2,000/2,000 AF ; IC 65 KA.</v>
          </cell>
          <cell r="E53">
            <v>240000</v>
          </cell>
          <cell r="F53">
            <v>0</v>
          </cell>
          <cell r="G53" t="str">
            <v>EA.</v>
          </cell>
        </row>
        <row r="54">
          <cell r="C54">
            <v>307</v>
          </cell>
          <cell r="D54" t="str">
            <v>-  ACB 3P 1,000/2,500 AF ; IC 65 KA.</v>
          </cell>
          <cell r="E54">
            <v>300000</v>
          </cell>
          <cell r="F54">
            <v>0</v>
          </cell>
          <cell r="G54" t="str">
            <v>EA.</v>
          </cell>
        </row>
        <row r="55">
          <cell r="C55">
            <v>308</v>
          </cell>
          <cell r="D55" t="str">
            <v>-  ACB 3P 2,000/2,500 AF ; IC 65 KA.</v>
          </cell>
          <cell r="E55">
            <v>300000</v>
          </cell>
          <cell r="F55">
            <v>0</v>
          </cell>
          <cell r="G55" t="str">
            <v>EA.</v>
          </cell>
        </row>
        <row r="56">
          <cell r="C56">
            <v>309</v>
          </cell>
          <cell r="D56" t="str">
            <v>-  ACB 3P 2,500/2,500 AF ; IC 65 KA.</v>
          </cell>
          <cell r="E56">
            <v>300000</v>
          </cell>
          <cell r="F56">
            <v>0</v>
          </cell>
          <cell r="G56" t="str">
            <v>EA.</v>
          </cell>
        </row>
        <row r="57">
          <cell r="C57">
            <v>310</v>
          </cell>
          <cell r="D57" t="str">
            <v>-  ACB 3P 3,000/3,000 AF ; IC 65 KA.</v>
          </cell>
          <cell r="E57">
            <v>340000</v>
          </cell>
          <cell r="F57">
            <v>0</v>
          </cell>
          <cell r="G57" t="str">
            <v>EA.</v>
          </cell>
        </row>
        <row r="58">
          <cell r="C58">
            <v>311</v>
          </cell>
          <cell r="D58" t="str">
            <v>-  ACB 3P 4,000/4,000 AF ; IC 65 KA.</v>
          </cell>
          <cell r="E58">
            <v>440000</v>
          </cell>
          <cell r="F58">
            <v>0</v>
          </cell>
          <cell r="G58" t="str">
            <v>EA.</v>
          </cell>
        </row>
        <row r="59">
          <cell r="C59">
            <v>303</v>
          </cell>
          <cell r="D59" t="str">
            <v>SPACE</v>
          </cell>
          <cell r="E59">
            <v>165000</v>
          </cell>
          <cell r="F59">
            <v>2500</v>
          </cell>
          <cell r="G59" t="str">
            <v>SET</v>
          </cell>
        </row>
        <row r="60">
          <cell r="C60">
            <v>321</v>
          </cell>
          <cell r="D60" t="str">
            <v>-  ACB 3P 800/1,200 AF ; IC 65 KA.</v>
          </cell>
          <cell r="E60">
            <v>180000</v>
          </cell>
          <cell r="F60">
            <v>0</v>
          </cell>
          <cell r="G60" t="str">
            <v>EA.</v>
          </cell>
        </row>
        <row r="61">
          <cell r="C61">
            <v>322</v>
          </cell>
          <cell r="D61" t="str">
            <v>-  ACB 3P 1,200/1,200 AF ; IC 65 KA.</v>
          </cell>
          <cell r="E61">
            <v>180000</v>
          </cell>
          <cell r="F61">
            <v>0</v>
          </cell>
          <cell r="G61" t="str">
            <v>EA.</v>
          </cell>
        </row>
        <row r="62">
          <cell r="C62">
            <v>323</v>
          </cell>
          <cell r="D62" t="str">
            <v>-  ACB 3P 1,200/1,600 AF ; IC 65 KA.</v>
          </cell>
          <cell r="E62">
            <v>200000</v>
          </cell>
          <cell r="F62">
            <v>0</v>
          </cell>
          <cell r="G62" t="str">
            <v>EA.</v>
          </cell>
        </row>
        <row r="63">
          <cell r="C63">
            <v>324</v>
          </cell>
          <cell r="D63" t="str">
            <v>-  ACB 3P 1,600/1,600 AF ; IC 65 KA.</v>
          </cell>
          <cell r="E63">
            <v>200000</v>
          </cell>
          <cell r="F63">
            <v>0</v>
          </cell>
          <cell r="G63" t="str">
            <v>EA.</v>
          </cell>
        </row>
        <row r="64">
          <cell r="C64">
            <v>325</v>
          </cell>
          <cell r="D64" t="str">
            <v>-  ACB 3P 1,600/2,000 AF ; IC 65 KA.</v>
          </cell>
          <cell r="E64">
            <v>240000</v>
          </cell>
          <cell r="F64">
            <v>0</v>
          </cell>
          <cell r="G64" t="str">
            <v>EA.</v>
          </cell>
        </row>
        <row r="65">
          <cell r="C65">
            <v>326</v>
          </cell>
          <cell r="D65" t="str">
            <v>-  ACB 3P 2,000/2,000 AF ; IC 65 KA.</v>
          </cell>
          <cell r="E65">
            <v>240000</v>
          </cell>
          <cell r="F65">
            <v>0</v>
          </cell>
          <cell r="G65" t="str">
            <v>EA.</v>
          </cell>
        </row>
        <row r="66">
          <cell r="C66">
            <v>327</v>
          </cell>
          <cell r="D66" t="str">
            <v>-  ACB 3P 2,000/2,500 AF ; IC 65 KA.</v>
          </cell>
          <cell r="E66">
            <v>300000</v>
          </cell>
          <cell r="F66">
            <v>0</v>
          </cell>
          <cell r="G66" t="str">
            <v>EA.</v>
          </cell>
        </row>
        <row r="67">
          <cell r="C67">
            <v>328</v>
          </cell>
          <cell r="D67" t="str">
            <v>-  ACB 3P 2,500/2,500 AF ; IC 65 KA.</v>
          </cell>
          <cell r="E67">
            <v>300000</v>
          </cell>
          <cell r="F67">
            <v>0</v>
          </cell>
          <cell r="G67" t="str">
            <v>EA.</v>
          </cell>
        </row>
        <row r="68">
          <cell r="C68">
            <v>329</v>
          </cell>
          <cell r="D68" t="str">
            <v>-  ACB 3P 2,500/3,000 AF ; IC 65 KA.</v>
          </cell>
          <cell r="E68">
            <v>340000</v>
          </cell>
          <cell r="F68">
            <v>0</v>
          </cell>
          <cell r="G68" t="str">
            <v>EA.</v>
          </cell>
        </row>
        <row r="69">
          <cell r="C69">
            <v>330</v>
          </cell>
          <cell r="D69" t="str">
            <v>-  ACB 3P 3,000/3,500 AF ; IC 65 KA.</v>
          </cell>
          <cell r="E69">
            <v>340000</v>
          </cell>
          <cell r="F69">
            <v>0</v>
          </cell>
          <cell r="G69" t="str">
            <v>EA.</v>
          </cell>
        </row>
        <row r="70">
          <cell r="C70">
            <v>331</v>
          </cell>
          <cell r="D70" t="str">
            <v>-  ACB 3P 3,500/4,000 AF ; IC 65 KA.</v>
          </cell>
          <cell r="E70">
            <v>440000</v>
          </cell>
          <cell r="F70">
            <v>0</v>
          </cell>
          <cell r="G70" t="str">
            <v>EA.</v>
          </cell>
        </row>
        <row r="71">
          <cell r="C71">
            <v>332</v>
          </cell>
          <cell r="D71" t="str">
            <v>-  ACB 3P 4,000/4,000 AF ; IC 65 KA.</v>
          </cell>
          <cell r="E71">
            <v>440000</v>
          </cell>
          <cell r="F71">
            <v>0</v>
          </cell>
          <cell r="G71" t="str">
            <v>EA.</v>
          </cell>
        </row>
        <row r="72">
          <cell r="C72">
            <v>333</v>
          </cell>
          <cell r="D72" t="str">
            <v>-  ACB 3P 4,000/5,000 AF ; IC 65 KA.</v>
          </cell>
          <cell r="E72">
            <v>1000000</v>
          </cell>
          <cell r="F72">
            <v>0</v>
          </cell>
          <cell r="G72" t="str">
            <v>EA.</v>
          </cell>
        </row>
        <row r="73">
          <cell r="C73">
            <v>334</v>
          </cell>
          <cell r="D73" t="str">
            <v>-  ACB 3P 5,000/5,000 AF ; IC 65 KA.</v>
          </cell>
          <cell r="E73">
            <v>1000000</v>
          </cell>
          <cell r="F73">
            <v>0</v>
          </cell>
          <cell r="G73" t="str">
            <v>EA.</v>
          </cell>
        </row>
        <row r="74">
          <cell r="C74">
            <v>335</v>
          </cell>
          <cell r="D74" t="str">
            <v>-  ACB 3P 5,000/6,300 AF ; IC 65 KA.</v>
          </cell>
          <cell r="E74">
            <v>1200000</v>
          </cell>
          <cell r="F74">
            <v>0</v>
          </cell>
          <cell r="G74" t="str">
            <v>EA.</v>
          </cell>
        </row>
        <row r="75">
          <cell r="C75">
            <v>336</v>
          </cell>
          <cell r="D75" t="str">
            <v>-  ACB 3P 6,300/6,300 AF ; IC 65 KA.</v>
          </cell>
          <cell r="E75">
            <v>1200000</v>
          </cell>
          <cell r="F75">
            <v>0</v>
          </cell>
          <cell r="G75" t="str">
            <v>EA.</v>
          </cell>
        </row>
        <row r="76">
          <cell r="C76">
            <v>318</v>
          </cell>
          <cell r="D76" t="str">
            <v>SPACE</v>
          </cell>
          <cell r="E76">
            <v>197000</v>
          </cell>
          <cell r="F76">
            <v>3000</v>
          </cell>
          <cell r="G76" t="str">
            <v>SET</v>
          </cell>
        </row>
        <row r="77">
          <cell r="C77">
            <v>4</v>
          </cell>
          <cell r="D77" t="str">
            <v>EARTH LEAKAGE CB</v>
          </cell>
          <cell r="E77">
            <v>237000</v>
          </cell>
          <cell r="F77">
            <v>3000</v>
          </cell>
          <cell r="G77" t="str">
            <v>SET</v>
          </cell>
        </row>
        <row r="78">
          <cell r="C78">
            <v>401</v>
          </cell>
          <cell r="D78" t="str">
            <v>-  RCD 1P 10 AT 10 mA. ; 5 KA.</v>
          </cell>
          <cell r="E78">
            <v>1500</v>
          </cell>
          <cell r="F78">
            <v>0</v>
          </cell>
          <cell r="G78" t="str">
            <v>EA.</v>
          </cell>
        </row>
        <row r="79">
          <cell r="C79">
            <v>402</v>
          </cell>
          <cell r="D79" t="str">
            <v>-  RCD 1P 16 AT 10 mA. ; 5 KA.</v>
          </cell>
          <cell r="E79">
            <v>1500</v>
          </cell>
          <cell r="F79">
            <v>0</v>
          </cell>
          <cell r="G79" t="str">
            <v>EA.</v>
          </cell>
        </row>
        <row r="80">
          <cell r="C80">
            <v>403</v>
          </cell>
          <cell r="D80" t="str">
            <v>-  RCD 1P 20 AT 10 mA. ; 5 KA.</v>
          </cell>
          <cell r="E80">
            <v>1500</v>
          </cell>
          <cell r="F80">
            <v>0</v>
          </cell>
          <cell r="G80" t="str">
            <v>EA.</v>
          </cell>
        </row>
        <row r="81">
          <cell r="C81">
            <v>404</v>
          </cell>
          <cell r="D81" t="str">
            <v>-  RCD 1P 32 AT 10 mA. ; 5 KA.</v>
          </cell>
          <cell r="E81">
            <v>1500</v>
          </cell>
          <cell r="F81">
            <v>0</v>
          </cell>
          <cell r="G81" t="str">
            <v>EA.</v>
          </cell>
        </row>
        <row r="82">
          <cell r="C82">
            <v>405</v>
          </cell>
          <cell r="D82" t="str">
            <v>-  RCD 1P 40 AT 10 mA. ; 10 KA.</v>
          </cell>
          <cell r="E82">
            <v>2400</v>
          </cell>
          <cell r="F82">
            <v>0</v>
          </cell>
          <cell r="G82" t="str">
            <v>EA.</v>
          </cell>
        </row>
        <row r="83">
          <cell r="C83">
            <v>406</v>
          </cell>
          <cell r="D83" t="str">
            <v>-  RCD 1P 16 AT 10 mA. ; 10 KA.</v>
          </cell>
          <cell r="E83">
            <v>2800</v>
          </cell>
          <cell r="F83">
            <v>0</v>
          </cell>
          <cell r="G83" t="str">
            <v>EA.</v>
          </cell>
        </row>
        <row r="84">
          <cell r="C84">
            <v>407</v>
          </cell>
          <cell r="D84" t="str">
            <v>-  RCD 1P 20 AT 10 mA. ; 10 KA.</v>
          </cell>
          <cell r="E84">
            <v>2800</v>
          </cell>
          <cell r="F84">
            <v>0</v>
          </cell>
          <cell r="G84" t="str">
            <v>EA.</v>
          </cell>
        </row>
        <row r="85">
          <cell r="C85">
            <v>408</v>
          </cell>
          <cell r="D85" t="str">
            <v>-  RCD 1P 32 AT 10 mA. ; 10 KA.</v>
          </cell>
          <cell r="E85">
            <v>2800</v>
          </cell>
          <cell r="F85">
            <v>0</v>
          </cell>
          <cell r="G85" t="str">
            <v>EA.</v>
          </cell>
        </row>
        <row r="86">
          <cell r="C86">
            <v>409</v>
          </cell>
          <cell r="D86" t="str">
            <v>-  RCD 1P 45 AT 10 mA. ; 10 KA.</v>
          </cell>
          <cell r="E86">
            <v>2800</v>
          </cell>
          <cell r="F86">
            <v>0</v>
          </cell>
          <cell r="G86" t="str">
            <v>EA.</v>
          </cell>
        </row>
        <row r="87">
          <cell r="C87">
            <v>410</v>
          </cell>
          <cell r="D87" t="str">
            <v>-  RCD 1P 63 AT 10 mA. ; 10 KA.</v>
          </cell>
          <cell r="E87">
            <v>2800</v>
          </cell>
          <cell r="F87">
            <v>0</v>
          </cell>
          <cell r="G87" t="str">
            <v>EA.</v>
          </cell>
        </row>
        <row r="88">
          <cell r="C88">
            <v>411</v>
          </cell>
          <cell r="D88" t="str">
            <v>-  RCD 4P 16 AT 10 mA. ; 5 KA.</v>
          </cell>
          <cell r="E88">
            <v>10000</v>
          </cell>
          <cell r="F88">
            <v>0</v>
          </cell>
          <cell r="G88" t="str">
            <v>EA.</v>
          </cell>
        </row>
        <row r="89">
          <cell r="C89">
            <v>412</v>
          </cell>
          <cell r="D89" t="str">
            <v>-  RCD 4P 20 AT 10 mA. ; 5 KA.</v>
          </cell>
          <cell r="E89">
            <v>10000</v>
          </cell>
          <cell r="F89">
            <v>0</v>
          </cell>
          <cell r="G89" t="str">
            <v>EA.</v>
          </cell>
        </row>
        <row r="90">
          <cell r="C90">
            <v>413</v>
          </cell>
          <cell r="D90" t="str">
            <v>-  RCD 4P 32 AT 10 mA. ; 5 KA.</v>
          </cell>
          <cell r="E90">
            <v>10000</v>
          </cell>
          <cell r="F90">
            <v>0</v>
          </cell>
          <cell r="G90" t="str">
            <v>EA.</v>
          </cell>
        </row>
        <row r="91">
          <cell r="C91">
            <v>414</v>
          </cell>
          <cell r="D91" t="str">
            <v>-  RCD 4P 40 AT 10 mA. ; 10 KA.</v>
          </cell>
          <cell r="E91">
            <v>10000</v>
          </cell>
          <cell r="F91">
            <v>0</v>
          </cell>
          <cell r="G91" t="str">
            <v>EA.</v>
          </cell>
        </row>
        <row r="92">
          <cell r="C92">
            <v>415</v>
          </cell>
          <cell r="D92" t="str">
            <v>-  RCD 4P 50 AT 10 mA. ; 10 KA.</v>
          </cell>
          <cell r="E92">
            <v>10000</v>
          </cell>
          <cell r="F92">
            <v>0</v>
          </cell>
          <cell r="G92" t="str">
            <v>EA.</v>
          </cell>
        </row>
        <row r="93">
          <cell r="C93">
            <v>416</v>
          </cell>
          <cell r="D93" t="str">
            <v>-  RCD 4P 63 AT 10 mA. ; 10 KA.</v>
          </cell>
          <cell r="E93">
            <v>10000</v>
          </cell>
          <cell r="F93">
            <v>0</v>
          </cell>
          <cell r="G93" t="str">
            <v>EA.</v>
          </cell>
        </row>
        <row r="94">
          <cell r="C94">
            <v>417</v>
          </cell>
          <cell r="D94" t="str">
            <v>-  RCD 4P 80 AT 10 mA. ; 10 KA.</v>
          </cell>
          <cell r="E94">
            <v>10000</v>
          </cell>
          <cell r="F94">
            <v>0</v>
          </cell>
          <cell r="G94" t="str">
            <v>EA.</v>
          </cell>
        </row>
        <row r="95">
          <cell r="C95">
            <v>418</v>
          </cell>
          <cell r="D95" t="str">
            <v>-  RCD 4P 100 AT 10 mA. ; 10 KA.</v>
          </cell>
          <cell r="E95">
            <v>10000</v>
          </cell>
          <cell r="F95">
            <v>0</v>
          </cell>
          <cell r="G95" t="str">
            <v>EA.</v>
          </cell>
        </row>
        <row r="96">
          <cell r="C96">
            <v>409</v>
          </cell>
          <cell r="D96" t="str">
            <v>SPACE</v>
          </cell>
          <cell r="E96">
            <v>1350000</v>
          </cell>
          <cell r="F96">
            <v>20000</v>
          </cell>
          <cell r="G96" t="str">
            <v>SET</v>
          </cell>
        </row>
        <row r="97">
          <cell r="C97">
            <v>5</v>
          </cell>
          <cell r="D97" t="str">
            <v>ACCESSORIES OF CB</v>
          </cell>
          <cell r="E97">
            <v>1350000</v>
          </cell>
          <cell r="F97">
            <v>25000</v>
          </cell>
          <cell r="G97" t="str">
            <v>SET</v>
          </cell>
        </row>
        <row r="98">
          <cell r="C98">
            <v>501</v>
          </cell>
          <cell r="D98" t="str">
            <v>-  GROUND FAULT RELAY</v>
          </cell>
          <cell r="E98">
            <v>12000</v>
          </cell>
          <cell r="F98">
            <v>0</v>
          </cell>
          <cell r="G98" t="str">
            <v>EA.</v>
          </cell>
        </row>
        <row r="99">
          <cell r="C99">
            <v>502</v>
          </cell>
          <cell r="D99" t="str">
            <v>-  SHUNT TRIP</v>
          </cell>
          <cell r="E99">
            <v>12000</v>
          </cell>
          <cell r="F99">
            <v>0</v>
          </cell>
          <cell r="G99" t="str">
            <v>EA.</v>
          </cell>
        </row>
        <row r="100">
          <cell r="C100">
            <v>503</v>
          </cell>
          <cell r="D100" t="str">
            <v>-  UNDER VOLTAGE RELAY</v>
          </cell>
          <cell r="E100">
            <v>6000</v>
          </cell>
          <cell r="F100">
            <v>0</v>
          </cell>
          <cell r="G100" t="str">
            <v>EA.</v>
          </cell>
        </row>
        <row r="101">
          <cell r="C101">
            <v>504</v>
          </cell>
          <cell r="D101" t="str">
            <v>-  PHASE SEQUENCE RELAY</v>
          </cell>
          <cell r="E101">
            <v>6000</v>
          </cell>
          <cell r="F101">
            <v>0</v>
          </cell>
          <cell r="G101" t="str">
            <v>EA.</v>
          </cell>
        </row>
        <row r="102">
          <cell r="C102">
            <v>505</v>
          </cell>
          <cell r="D102" t="str">
            <v>-  AUXILIARY SWITCHES</v>
          </cell>
          <cell r="E102">
            <v>3400</v>
          </cell>
          <cell r="F102">
            <v>0</v>
          </cell>
          <cell r="G102" t="str">
            <v>EA.</v>
          </cell>
        </row>
        <row r="103">
          <cell r="C103">
            <v>506</v>
          </cell>
          <cell r="D103" t="str">
            <v>-  SPRING CHARGING MOTOR</v>
          </cell>
          <cell r="E103">
            <v>30000</v>
          </cell>
          <cell r="F103">
            <v>0</v>
          </cell>
          <cell r="G103" t="str">
            <v>EA.</v>
          </cell>
        </row>
        <row r="104">
          <cell r="C104">
            <v>507</v>
          </cell>
          <cell r="D104" t="str">
            <v>-  KEY INTERLOCK</v>
          </cell>
          <cell r="E104">
            <v>15000</v>
          </cell>
          <cell r="F104">
            <v>0</v>
          </cell>
          <cell r="G104" t="str">
            <v>EA.</v>
          </cell>
        </row>
        <row r="105">
          <cell r="C105">
            <v>418</v>
          </cell>
          <cell r="D105" t="str">
            <v>SPACE</v>
          </cell>
          <cell r="E105">
            <v>3200000</v>
          </cell>
          <cell r="F105">
            <v>35000</v>
          </cell>
          <cell r="G105" t="str">
            <v>SET</v>
          </cell>
        </row>
        <row r="106">
          <cell r="C106">
            <v>6</v>
          </cell>
          <cell r="D106" t="str">
            <v>ATS</v>
          </cell>
          <cell r="E106">
            <v>3700000</v>
          </cell>
          <cell r="F106">
            <v>35000</v>
          </cell>
          <cell r="G106" t="str">
            <v>SET</v>
          </cell>
        </row>
        <row r="107">
          <cell r="C107">
            <v>601</v>
          </cell>
          <cell r="D107" t="str">
            <v>-  ATS 3P 100 AF 50 KA.</v>
          </cell>
          <cell r="E107">
            <v>87000</v>
          </cell>
          <cell r="F107">
            <v>0</v>
          </cell>
          <cell r="G107" t="str">
            <v>EA.</v>
          </cell>
        </row>
        <row r="108">
          <cell r="C108">
            <v>602</v>
          </cell>
          <cell r="D108" t="str">
            <v>-  ATS 3P 250 AF 35 KA.</v>
          </cell>
          <cell r="E108">
            <v>92000</v>
          </cell>
          <cell r="F108">
            <v>0</v>
          </cell>
          <cell r="G108" t="str">
            <v>EA.</v>
          </cell>
        </row>
        <row r="109">
          <cell r="C109">
            <v>603</v>
          </cell>
          <cell r="D109" t="str">
            <v>-  ATS 3P 250 AF 50 KA.</v>
          </cell>
          <cell r="E109">
            <v>102000</v>
          </cell>
          <cell r="F109">
            <v>0</v>
          </cell>
          <cell r="G109" t="str">
            <v>EA.</v>
          </cell>
        </row>
        <row r="110">
          <cell r="C110">
            <v>604</v>
          </cell>
          <cell r="D110" t="str">
            <v>-  ATS 3P 400 AF 35 KA.</v>
          </cell>
          <cell r="E110">
            <v>102000</v>
          </cell>
          <cell r="F110">
            <v>0</v>
          </cell>
          <cell r="G110" t="str">
            <v>EA.</v>
          </cell>
        </row>
        <row r="111">
          <cell r="C111">
            <v>605</v>
          </cell>
          <cell r="D111" t="str">
            <v>-  ATS 3P 600 AF 50 KA.</v>
          </cell>
          <cell r="E111">
            <v>130000</v>
          </cell>
          <cell r="F111">
            <v>0</v>
          </cell>
          <cell r="G111" t="str">
            <v>EA.</v>
          </cell>
        </row>
        <row r="112">
          <cell r="C112">
            <v>606</v>
          </cell>
          <cell r="D112" t="str">
            <v>-  ATS 3P 1,000 AF 50 KA.</v>
          </cell>
          <cell r="E112">
            <v>152000</v>
          </cell>
          <cell r="F112">
            <v>0</v>
          </cell>
          <cell r="G112" t="str">
            <v>EA.</v>
          </cell>
        </row>
        <row r="113">
          <cell r="C113">
            <v>607</v>
          </cell>
          <cell r="D113" t="str">
            <v>-  ATS 3P 1,600 AF 65 KA.</v>
          </cell>
          <cell r="E113">
            <v>467000</v>
          </cell>
          <cell r="F113">
            <v>0</v>
          </cell>
          <cell r="G113" t="str">
            <v>EA.</v>
          </cell>
        </row>
        <row r="114">
          <cell r="C114">
            <v>608</v>
          </cell>
          <cell r="D114" t="str">
            <v>-  ATS 3P 2,000 AF 65 KA.</v>
          </cell>
          <cell r="E114">
            <v>547000</v>
          </cell>
          <cell r="F114">
            <v>0</v>
          </cell>
          <cell r="G114" t="str">
            <v>EA.</v>
          </cell>
        </row>
        <row r="115">
          <cell r="C115">
            <v>609</v>
          </cell>
          <cell r="D115" t="str">
            <v>-  ATS 3P 2,500 AF 65 KA.</v>
          </cell>
          <cell r="E115">
            <v>667000</v>
          </cell>
          <cell r="F115">
            <v>0</v>
          </cell>
          <cell r="G115" t="str">
            <v>EA.</v>
          </cell>
        </row>
        <row r="116">
          <cell r="C116">
            <v>610</v>
          </cell>
          <cell r="D116" t="str">
            <v>-  ATS 3P 3,000 AF 65 KA.</v>
          </cell>
          <cell r="E116">
            <v>747000</v>
          </cell>
          <cell r="F116">
            <v>0</v>
          </cell>
          <cell r="G116" t="str">
            <v>EA.</v>
          </cell>
        </row>
        <row r="117">
          <cell r="C117">
            <v>436</v>
          </cell>
          <cell r="D117" t="str">
            <v>SPACE</v>
          </cell>
          <cell r="E117">
            <v>670000</v>
          </cell>
          <cell r="F117">
            <v>10000</v>
          </cell>
          <cell r="G117" t="str">
            <v>SET</v>
          </cell>
        </row>
        <row r="118">
          <cell r="C118">
            <v>7</v>
          </cell>
          <cell r="D118" t="str">
            <v>PLUG IN CB</v>
          </cell>
          <cell r="E118">
            <v>900000</v>
          </cell>
          <cell r="F118">
            <v>15000</v>
          </cell>
          <cell r="G118" t="str">
            <v>SET</v>
          </cell>
        </row>
        <row r="119">
          <cell r="C119">
            <v>701</v>
          </cell>
          <cell r="D119" t="str">
            <v>-  CB 3P 100 AF 10 KA.  (PLUG-IN)</v>
          </cell>
          <cell r="E119">
            <v>10000</v>
          </cell>
          <cell r="F119">
            <v>500</v>
          </cell>
          <cell r="G119" t="str">
            <v>EA.</v>
          </cell>
        </row>
        <row r="120">
          <cell r="C120">
            <v>702</v>
          </cell>
          <cell r="D120" t="str">
            <v>-  CB 3P 100 AF 25 KA.  (PLUG-IN)</v>
          </cell>
          <cell r="E120">
            <v>11000</v>
          </cell>
          <cell r="F120">
            <v>500</v>
          </cell>
          <cell r="G120" t="str">
            <v>EA.</v>
          </cell>
        </row>
        <row r="121">
          <cell r="C121">
            <v>703</v>
          </cell>
          <cell r="D121" t="str">
            <v>-  CB 3P 100 AF 65 KA.  (PLUG-IN)</v>
          </cell>
          <cell r="E121">
            <v>14000</v>
          </cell>
          <cell r="F121">
            <v>500</v>
          </cell>
          <cell r="G121" t="str">
            <v>EA.</v>
          </cell>
        </row>
        <row r="122">
          <cell r="C122">
            <v>704</v>
          </cell>
          <cell r="D122" t="str">
            <v>-  CB 3P 250 AF 25 KA.  (PLUG-IN)</v>
          </cell>
          <cell r="E122">
            <v>15000</v>
          </cell>
          <cell r="F122">
            <v>500</v>
          </cell>
          <cell r="G122" t="str">
            <v>EA.</v>
          </cell>
        </row>
        <row r="123">
          <cell r="C123">
            <v>705</v>
          </cell>
          <cell r="D123" t="str">
            <v>-  CB 3P 250 AF 35 KA.  (PLUG-IN)</v>
          </cell>
          <cell r="E123">
            <v>16000</v>
          </cell>
          <cell r="F123">
            <v>500</v>
          </cell>
          <cell r="G123" t="str">
            <v>EA.</v>
          </cell>
        </row>
        <row r="124">
          <cell r="C124">
            <v>706</v>
          </cell>
          <cell r="D124" t="str">
            <v>-  CB 3P 250 AF 65 KA.  (PLUG-IN)</v>
          </cell>
          <cell r="E124">
            <v>22000</v>
          </cell>
          <cell r="F124">
            <v>500</v>
          </cell>
          <cell r="G124" t="str">
            <v>EA.</v>
          </cell>
        </row>
        <row r="125">
          <cell r="C125">
            <v>707</v>
          </cell>
          <cell r="D125" t="str">
            <v>-  CB 3P 400 AF 30 KA.  (PLUG-IN)</v>
          </cell>
          <cell r="E125">
            <v>38000</v>
          </cell>
          <cell r="F125">
            <v>500</v>
          </cell>
          <cell r="G125" t="str">
            <v>EA.</v>
          </cell>
        </row>
        <row r="126">
          <cell r="C126">
            <v>708</v>
          </cell>
          <cell r="D126" t="str">
            <v>-  CB 3P 400 AF 35 KA.  (PLUG-IN)</v>
          </cell>
          <cell r="E126">
            <v>40000</v>
          </cell>
          <cell r="F126">
            <v>500</v>
          </cell>
          <cell r="G126" t="str">
            <v>EA.</v>
          </cell>
        </row>
        <row r="127">
          <cell r="C127">
            <v>709</v>
          </cell>
          <cell r="D127" t="str">
            <v>-  CB 3P 600 AF 65 KA.  (PLUG-IN)</v>
          </cell>
          <cell r="E127">
            <v>120000</v>
          </cell>
          <cell r="F127">
            <v>600</v>
          </cell>
          <cell r="G127" t="str">
            <v>EA.</v>
          </cell>
        </row>
        <row r="128">
          <cell r="C128">
            <v>710</v>
          </cell>
          <cell r="D128" t="str">
            <v>-  CB 3P 800 AF 30 KA.  (PLUG-IN)</v>
          </cell>
          <cell r="E128">
            <v>92000</v>
          </cell>
          <cell r="F128">
            <v>600</v>
          </cell>
          <cell r="G128" t="str">
            <v>EA.</v>
          </cell>
        </row>
        <row r="129">
          <cell r="C129">
            <v>711</v>
          </cell>
          <cell r="D129" t="str">
            <v>-  CB 3P 800 AF 65 KA.  (PLUG-IN)</v>
          </cell>
          <cell r="E129">
            <v>94000</v>
          </cell>
          <cell r="F129">
            <v>600</v>
          </cell>
          <cell r="G129" t="str">
            <v>EA.</v>
          </cell>
        </row>
        <row r="130">
          <cell r="C130">
            <v>712</v>
          </cell>
          <cell r="D130" t="str">
            <v>-  CB 3P 1,000 AF 30 KA.  (PLUG-IN)</v>
          </cell>
          <cell r="E130">
            <v>100000</v>
          </cell>
          <cell r="F130">
            <v>600</v>
          </cell>
          <cell r="G130" t="str">
            <v>EA.</v>
          </cell>
        </row>
        <row r="131">
          <cell r="C131">
            <v>713</v>
          </cell>
          <cell r="D131" t="str">
            <v>-  CB 3P 1,00 AF 65 KA.  (PLUG-IN)</v>
          </cell>
          <cell r="E131">
            <v>120000</v>
          </cell>
          <cell r="F131">
            <v>600</v>
          </cell>
          <cell r="G131" t="str">
            <v>EA.</v>
          </cell>
        </row>
        <row r="132">
          <cell r="C132">
            <v>714</v>
          </cell>
          <cell r="D132" t="str">
            <v>-  CB 3P 1,600 AF 50 KA.  (PLUG-IN)</v>
          </cell>
          <cell r="E132">
            <v>160000</v>
          </cell>
          <cell r="F132">
            <v>600</v>
          </cell>
          <cell r="G132" t="str">
            <v>EA.</v>
          </cell>
        </row>
        <row r="133">
          <cell r="C133">
            <v>715</v>
          </cell>
          <cell r="D133" t="str">
            <v>-  CB 3P 1,600 AF 100 KA.  (PLUG-IN)</v>
          </cell>
          <cell r="E133">
            <v>170000</v>
          </cell>
          <cell r="F133">
            <v>600</v>
          </cell>
          <cell r="G133" t="str">
            <v>EA.</v>
          </cell>
        </row>
        <row r="134">
          <cell r="C134">
            <v>453</v>
          </cell>
          <cell r="D134" t="str">
            <v>SPACE</v>
          </cell>
          <cell r="E134">
            <v>4683000</v>
          </cell>
          <cell r="F134">
            <v>40000</v>
          </cell>
          <cell r="G134" t="str">
            <v>SET</v>
          </cell>
        </row>
        <row r="135">
          <cell r="C135">
            <v>8</v>
          </cell>
          <cell r="D135" t="str">
            <v>BUSDUCT</v>
          </cell>
          <cell r="E135">
            <v>5400000</v>
          </cell>
          <cell r="F135">
            <v>45000</v>
          </cell>
          <cell r="G135" t="str">
            <v>SET</v>
          </cell>
        </row>
        <row r="136">
          <cell r="C136">
            <v>455</v>
          </cell>
          <cell r="D136" t="str">
            <v>FEEDER BUSDUCT</v>
          </cell>
          <cell r="E136">
            <v>6330000</v>
          </cell>
          <cell r="F136">
            <v>50000</v>
          </cell>
          <cell r="G136" t="str">
            <v>SET</v>
          </cell>
        </row>
        <row r="137">
          <cell r="C137">
            <v>801</v>
          </cell>
          <cell r="D137" t="str">
            <v>-  AL. FEEDER BUSDUCT 800 A.</v>
          </cell>
          <cell r="E137">
            <v>10000</v>
          </cell>
          <cell r="F137">
            <v>500</v>
          </cell>
          <cell r="G137" t="str">
            <v>M.</v>
          </cell>
        </row>
        <row r="138">
          <cell r="C138">
            <v>802</v>
          </cell>
          <cell r="D138" t="str">
            <v>-  AL. FEEDER BUSDUCT 1,000 A.</v>
          </cell>
          <cell r="E138">
            <v>11000</v>
          </cell>
          <cell r="F138">
            <v>500</v>
          </cell>
          <cell r="G138" t="str">
            <v>M.</v>
          </cell>
        </row>
        <row r="139">
          <cell r="C139">
            <v>803</v>
          </cell>
          <cell r="D139" t="str">
            <v>-  AL. FEEDER BUSDUCT 1,200 A.</v>
          </cell>
          <cell r="E139">
            <v>12000</v>
          </cell>
          <cell r="F139">
            <v>700</v>
          </cell>
          <cell r="G139" t="str">
            <v>M.</v>
          </cell>
        </row>
        <row r="140">
          <cell r="C140">
            <v>804</v>
          </cell>
          <cell r="D140" t="str">
            <v>-  AL. FEEDER BUSDUCT 1,350 A.</v>
          </cell>
          <cell r="E140">
            <v>14000</v>
          </cell>
          <cell r="F140">
            <v>700</v>
          </cell>
          <cell r="G140" t="str">
            <v>M.</v>
          </cell>
        </row>
        <row r="141">
          <cell r="C141">
            <v>805</v>
          </cell>
          <cell r="D141" t="str">
            <v>-  AL. FEEDER BUSDUCT 1,600 A.</v>
          </cell>
          <cell r="E141">
            <v>15000</v>
          </cell>
          <cell r="F141">
            <v>800</v>
          </cell>
          <cell r="G141" t="str">
            <v>M.</v>
          </cell>
        </row>
        <row r="142">
          <cell r="C142">
            <v>806</v>
          </cell>
          <cell r="D142" t="str">
            <v>-  AL. FEEDER BUSDUCT 2,000 A.</v>
          </cell>
          <cell r="E142">
            <v>207000</v>
          </cell>
          <cell r="F142">
            <v>800</v>
          </cell>
          <cell r="G142" t="str">
            <v>M.</v>
          </cell>
        </row>
        <row r="143">
          <cell r="C143">
            <v>807</v>
          </cell>
          <cell r="D143" t="str">
            <v>-  AL. FEEDER BUSDUCT 2,500 A.</v>
          </cell>
          <cell r="E143">
            <v>23000</v>
          </cell>
          <cell r="F143">
            <v>1000</v>
          </cell>
          <cell r="G143" t="str">
            <v>M.</v>
          </cell>
        </row>
        <row r="144">
          <cell r="C144">
            <v>808</v>
          </cell>
          <cell r="D144" t="str">
            <v>-  AL. FEEDER BUSDUCT 3,000 A.</v>
          </cell>
          <cell r="E144">
            <v>27000</v>
          </cell>
          <cell r="F144">
            <v>1000</v>
          </cell>
          <cell r="G144" t="str">
            <v>M.</v>
          </cell>
        </row>
        <row r="145">
          <cell r="C145">
            <v>809</v>
          </cell>
          <cell r="D145" t="str">
            <v>-  AL. FEEDER BUSDUCT 4,000 A.</v>
          </cell>
          <cell r="E145">
            <v>34000</v>
          </cell>
          <cell r="F145">
            <v>1000</v>
          </cell>
          <cell r="G145" t="str">
            <v>M.</v>
          </cell>
        </row>
        <row r="146">
          <cell r="C146">
            <v>810</v>
          </cell>
          <cell r="D146" t="str">
            <v>-  CU. FEEDER BUSDUCT 800 A.</v>
          </cell>
          <cell r="E146">
            <v>14000</v>
          </cell>
          <cell r="F146">
            <v>500</v>
          </cell>
          <cell r="G146" t="str">
            <v>M.</v>
          </cell>
        </row>
        <row r="147">
          <cell r="C147">
            <v>811</v>
          </cell>
          <cell r="D147" t="str">
            <v>-  CU. FEEDER BUSDUCT 1,000 A.</v>
          </cell>
          <cell r="E147">
            <v>15000</v>
          </cell>
          <cell r="F147">
            <v>500</v>
          </cell>
          <cell r="G147" t="str">
            <v>M.</v>
          </cell>
        </row>
        <row r="148">
          <cell r="C148">
            <v>812</v>
          </cell>
          <cell r="D148" t="str">
            <v>-  CU. FEEDER BUSDUCT 1,200 A.</v>
          </cell>
          <cell r="E148">
            <v>18000</v>
          </cell>
          <cell r="F148">
            <v>700</v>
          </cell>
          <cell r="G148" t="str">
            <v>M.</v>
          </cell>
        </row>
        <row r="149">
          <cell r="C149">
            <v>813</v>
          </cell>
          <cell r="D149" t="str">
            <v>-  CU. FEEDER BUSDUCT 1,350 A.</v>
          </cell>
          <cell r="E149">
            <v>19000</v>
          </cell>
          <cell r="F149">
            <v>700</v>
          </cell>
          <cell r="G149" t="str">
            <v>M.</v>
          </cell>
        </row>
        <row r="150">
          <cell r="C150">
            <v>814</v>
          </cell>
          <cell r="D150" t="str">
            <v>-  CU. FEEDER BUSDUCT 1,600 A.</v>
          </cell>
          <cell r="E150">
            <v>21000</v>
          </cell>
          <cell r="F150">
            <v>800</v>
          </cell>
          <cell r="G150" t="str">
            <v>M.</v>
          </cell>
        </row>
        <row r="151">
          <cell r="C151">
            <v>815</v>
          </cell>
          <cell r="D151" t="str">
            <v>-  CU. FEEDER BUSDUCT 2,000 A.</v>
          </cell>
          <cell r="E151">
            <v>24000</v>
          </cell>
          <cell r="F151">
            <v>800</v>
          </cell>
          <cell r="G151" t="str">
            <v>M.</v>
          </cell>
        </row>
        <row r="152">
          <cell r="C152">
            <v>816</v>
          </cell>
          <cell r="D152" t="str">
            <v>-  CU. FEEDER BUSDUCT 2,500 A.</v>
          </cell>
          <cell r="E152">
            <v>34000</v>
          </cell>
          <cell r="F152">
            <v>1000</v>
          </cell>
          <cell r="G152" t="str">
            <v>M.</v>
          </cell>
        </row>
        <row r="153">
          <cell r="C153">
            <v>817</v>
          </cell>
          <cell r="D153" t="str">
            <v>-  CU. FEEDER BUSDUCT 3,000 A.</v>
          </cell>
          <cell r="E153">
            <v>40000</v>
          </cell>
          <cell r="F153">
            <v>1000</v>
          </cell>
          <cell r="G153" t="str">
            <v>M.</v>
          </cell>
        </row>
        <row r="154">
          <cell r="C154">
            <v>818</v>
          </cell>
          <cell r="D154" t="str">
            <v>-  CU. FEEDER BUSDUCT 4,000 A.</v>
          </cell>
          <cell r="E154">
            <v>50000</v>
          </cell>
          <cell r="F154">
            <v>1000</v>
          </cell>
          <cell r="G154" t="str">
            <v>M.</v>
          </cell>
        </row>
        <row r="155">
          <cell r="C155">
            <v>819</v>
          </cell>
          <cell r="D155" t="str">
            <v>-  CU. FEEDER BUSDUCT 5,000 A.</v>
          </cell>
          <cell r="E155">
            <v>60000</v>
          </cell>
          <cell r="F155">
            <v>1000</v>
          </cell>
          <cell r="G155" t="str">
            <v>M.</v>
          </cell>
        </row>
        <row r="156">
          <cell r="C156">
            <v>517</v>
          </cell>
          <cell r="D156" t="str">
            <v>SPACE</v>
          </cell>
          <cell r="E156">
            <v>0</v>
          </cell>
          <cell r="F156">
            <v>1000</v>
          </cell>
          <cell r="G156" t="str">
            <v>SET</v>
          </cell>
        </row>
        <row r="157">
          <cell r="C157">
            <v>518</v>
          </cell>
          <cell r="D157" t="str">
            <v>PLUG-IN BUSDUCT</v>
          </cell>
          <cell r="E157">
            <v>0</v>
          </cell>
          <cell r="F157">
            <v>1000</v>
          </cell>
          <cell r="G157" t="str">
            <v>SET</v>
          </cell>
        </row>
        <row r="158">
          <cell r="C158">
            <v>821</v>
          </cell>
          <cell r="D158" t="str">
            <v>-  AL. PLUG-IN BUSDUCT 225 A.</v>
          </cell>
          <cell r="E158">
            <v>8000</v>
          </cell>
          <cell r="F158">
            <v>500</v>
          </cell>
          <cell r="G158" t="str">
            <v>M.</v>
          </cell>
        </row>
        <row r="159">
          <cell r="C159">
            <v>822</v>
          </cell>
          <cell r="D159" t="str">
            <v>-  AL. PLUG-IN BUSDUCT 400 A.</v>
          </cell>
          <cell r="E159">
            <v>8800</v>
          </cell>
          <cell r="F159">
            <v>500</v>
          </cell>
          <cell r="G159" t="str">
            <v>M.</v>
          </cell>
        </row>
        <row r="160">
          <cell r="C160">
            <v>823</v>
          </cell>
          <cell r="D160" t="str">
            <v>-  AL. PLUG-IN BUSDUCT 600 A.</v>
          </cell>
          <cell r="E160">
            <v>10000</v>
          </cell>
          <cell r="F160">
            <v>500</v>
          </cell>
          <cell r="G160" t="str">
            <v>M.</v>
          </cell>
        </row>
        <row r="161">
          <cell r="C161">
            <v>824</v>
          </cell>
          <cell r="D161" t="str">
            <v>-  AL. PLUG-IN BUSDUCT 800 A.</v>
          </cell>
          <cell r="E161">
            <v>14000</v>
          </cell>
          <cell r="F161">
            <v>500</v>
          </cell>
          <cell r="G161" t="str">
            <v>M.</v>
          </cell>
        </row>
        <row r="162">
          <cell r="C162">
            <v>825</v>
          </cell>
          <cell r="D162" t="str">
            <v>-  AL. PLUG-IN BUSDUCT 1,000 A.</v>
          </cell>
          <cell r="E162">
            <v>14800</v>
          </cell>
          <cell r="F162">
            <v>500</v>
          </cell>
          <cell r="G162" t="str">
            <v>M.</v>
          </cell>
        </row>
        <row r="163">
          <cell r="C163">
            <v>826</v>
          </cell>
          <cell r="D163" t="str">
            <v>-  AL. PLUG-IN BUSDUCT 1,200 A.</v>
          </cell>
          <cell r="E163">
            <v>15500</v>
          </cell>
          <cell r="F163">
            <v>700</v>
          </cell>
          <cell r="G163" t="str">
            <v>M.</v>
          </cell>
        </row>
        <row r="164">
          <cell r="C164">
            <v>827</v>
          </cell>
          <cell r="D164" t="str">
            <v>-  AL. PLUG-IN BUSDUCT 1,350 A.</v>
          </cell>
          <cell r="E164">
            <v>17000</v>
          </cell>
          <cell r="F164">
            <v>700</v>
          </cell>
          <cell r="G164" t="str">
            <v>M.</v>
          </cell>
        </row>
        <row r="165">
          <cell r="C165">
            <v>828</v>
          </cell>
          <cell r="D165" t="str">
            <v>-  AL. PLUG-IN BUSDUCT 1,600 A.</v>
          </cell>
          <cell r="E165">
            <v>18000</v>
          </cell>
          <cell r="F165">
            <v>800</v>
          </cell>
          <cell r="G165" t="str">
            <v>M.</v>
          </cell>
        </row>
        <row r="166">
          <cell r="C166">
            <v>829</v>
          </cell>
          <cell r="D166" t="str">
            <v>-  AL. PLUG-IN BUSDUCT 2,000 A.</v>
          </cell>
          <cell r="E166">
            <v>28000</v>
          </cell>
          <cell r="F166">
            <v>800</v>
          </cell>
          <cell r="G166" t="str">
            <v>M.</v>
          </cell>
        </row>
        <row r="167">
          <cell r="C167">
            <v>830</v>
          </cell>
          <cell r="D167" t="str">
            <v>-  AL. PLUG-IN BUSDUCT 2,500 A.</v>
          </cell>
          <cell r="E167">
            <v>30000</v>
          </cell>
          <cell r="F167">
            <v>1000</v>
          </cell>
          <cell r="G167" t="str">
            <v>M.</v>
          </cell>
        </row>
        <row r="168">
          <cell r="C168">
            <v>831</v>
          </cell>
          <cell r="D168" t="str">
            <v>-  AL. PLUG-IN BUSDUCT 3,000 A.</v>
          </cell>
          <cell r="E168">
            <v>37000</v>
          </cell>
          <cell r="F168">
            <v>1000</v>
          </cell>
          <cell r="G168" t="str">
            <v>M.</v>
          </cell>
        </row>
        <row r="169">
          <cell r="C169">
            <v>832</v>
          </cell>
          <cell r="D169" t="str">
            <v>-  AL. PLUG-IN BUSDUCT 4,000 A.</v>
          </cell>
          <cell r="E169">
            <v>44000</v>
          </cell>
          <cell r="F169">
            <v>1000</v>
          </cell>
          <cell r="G169" t="str">
            <v>M.</v>
          </cell>
        </row>
        <row r="170">
          <cell r="C170">
            <v>833</v>
          </cell>
          <cell r="D170" t="str">
            <v>-  CU. PLUG-IN BUSDUCT 225 A.</v>
          </cell>
          <cell r="E170">
            <v>10000</v>
          </cell>
          <cell r="F170">
            <v>500</v>
          </cell>
          <cell r="G170" t="str">
            <v>M.</v>
          </cell>
        </row>
        <row r="171">
          <cell r="C171">
            <v>834</v>
          </cell>
          <cell r="D171" t="str">
            <v>-  CU PLUG-IN BUSDUCT 400 A.</v>
          </cell>
          <cell r="E171">
            <v>11000</v>
          </cell>
          <cell r="F171">
            <v>500</v>
          </cell>
          <cell r="G171" t="str">
            <v>M.</v>
          </cell>
        </row>
        <row r="172">
          <cell r="C172">
            <v>835</v>
          </cell>
          <cell r="D172" t="str">
            <v>-  CU. PLUG-IN BUSDUCT 600 A.</v>
          </cell>
          <cell r="E172">
            <v>12000</v>
          </cell>
          <cell r="F172">
            <v>500</v>
          </cell>
          <cell r="G172" t="str">
            <v>M.</v>
          </cell>
        </row>
        <row r="173">
          <cell r="C173">
            <v>836</v>
          </cell>
          <cell r="D173" t="str">
            <v>-  CU. PLUG-IN BUSDUCT 800 A.</v>
          </cell>
          <cell r="E173">
            <v>18000</v>
          </cell>
          <cell r="F173">
            <v>500</v>
          </cell>
          <cell r="G173" t="str">
            <v>M.</v>
          </cell>
        </row>
        <row r="174">
          <cell r="C174">
            <v>837</v>
          </cell>
          <cell r="D174" t="str">
            <v>-  CU. PLUG-IN BUSDUCT 1,000 A.</v>
          </cell>
          <cell r="E174">
            <v>19300</v>
          </cell>
          <cell r="F174">
            <v>500</v>
          </cell>
          <cell r="G174" t="str">
            <v>M.</v>
          </cell>
        </row>
        <row r="175">
          <cell r="C175">
            <v>838</v>
          </cell>
          <cell r="D175" t="str">
            <v>-  CU. PLUG-IN BUSDUCT 1,200 A.</v>
          </cell>
          <cell r="E175">
            <v>22000</v>
          </cell>
          <cell r="F175">
            <v>700</v>
          </cell>
          <cell r="G175" t="str">
            <v>M.</v>
          </cell>
        </row>
        <row r="176">
          <cell r="C176">
            <v>839</v>
          </cell>
          <cell r="D176" t="str">
            <v>-  CU. PLUG-IN BUSDUCT 1,350 A.</v>
          </cell>
          <cell r="E176">
            <v>23000</v>
          </cell>
          <cell r="F176">
            <v>700</v>
          </cell>
          <cell r="G176" t="str">
            <v>M.</v>
          </cell>
        </row>
        <row r="177">
          <cell r="C177">
            <v>840</v>
          </cell>
          <cell r="D177" t="str">
            <v>-  CU. PLUG-IN BUSDUCT 1,600 A.</v>
          </cell>
          <cell r="E177">
            <v>25000</v>
          </cell>
          <cell r="F177">
            <v>800</v>
          </cell>
          <cell r="G177" t="str">
            <v>M.</v>
          </cell>
        </row>
        <row r="178">
          <cell r="C178">
            <v>841</v>
          </cell>
          <cell r="D178" t="str">
            <v>-  CU. PLUG-IN BUSDUCT 2,000 A.</v>
          </cell>
          <cell r="E178">
            <v>28000</v>
          </cell>
          <cell r="F178">
            <v>800</v>
          </cell>
          <cell r="G178" t="str">
            <v>M.</v>
          </cell>
        </row>
        <row r="179">
          <cell r="C179">
            <v>842</v>
          </cell>
          <cell r="D179" t="str">
            <v>-  CU. PLUG-IN BUSDUCT 2,500 A.</v>
          </cell>
          <cell r="E179">
            <v>44000</v>
          </cell>
          <cell r="F179">
            <v>1000</v>
          </cell>
          <cell r="G179" t="str">
            <v>M.</v>
          </cell>
        </row>
        <row r="180">
          <cell r="C180">
            <v>843</v>
          </cell>
          <cell r="D180" t="str">
            <v>-  CU. PLUG-IN BUSDUCT 3,000 A.</v>
          </cell>
          <cell r="E180">
            <v>50000</v>
          </cell>
          <cell r="F180">
            <v>1000</v>
          </cell>
          <cell r="G180" t="str">
            <v>M.</v>
          </cell>
        </row>
        <row r="181">
          <cell r="C181">
            <v>844</v>
          </cell>
          <cell r="D181" t="str">
            <v>-  CU. PLUG-IN BUSDUCT 4,000 A.</v>
          </cell>
          <cell r="E181">
            <v>67000</v>
          </cell>
          <cell r="F181">
            <v>1000</v>
          </cell>
          <cell r="G181" t="str">
            <v>M.</v>
          </cell>
        </row>
        <row r="182">
          <cell r="C182">
            <v>845</v>
          </cell>
          <cell r="D182" t="str">
            <v>-  CU. PLUG-IN BUSDUCT 5,000 A.</v>
          </cell>
          <cell r="E182">
            <v>74000</v>
          </cell>
          <cell r="F182">
            <v>1000</v>
          </cell>
          <cell r="G182" t="str">
            <v>M.</v>
          </cell>
        </row>
        <row r="183">
          <cell r="C183">
            <v>566</v>
          </cell>
          <cell r="D183" t="str">
            <v>SPACE</v>
          </cell>
          <cell r="E183">
            <v>110000</v>
          </cell>
          <cell r="F183">
            <v>39000</v>
          </cell>
          <cell r="G183" t="str">
            <v>LOT</v>
          </cell>
        </row>
        <row r="184">
          <cell r="C184">
            <v>567</v>
          </cell>
          <cell r="D184" t="str">
            <v>RISER BUSDUCT</v>
          </cell>
          <cell r="E184">
            <v>136000</v>
          </cell>
          <cell r="F184">
            <v>37000</v>
          </cell>
          <cell r="G184" t="str">
            <v>LOT</v>
          </cell>
        </row>
        <row r="185">
          <cell r="C185">
            <v>851</v>
          </cell>
          <cell r="D185" t="str">
            <v>-  AL. RISER BUSDUCT 800 A.</v>
          </cell>
          <cell r="E185">
            <v>13000</v>
          </cell>
          <cell r="F185">
            <v>500</v>
          </cell>
          <cell r="G185" t="str">
            <v>M.</v>
          </cell>
        </row>
        <row r="186">
          <cell r="C186">
            <v>852</v>
          </cell>
          <cell r="D186" t="str">
            <v>-  AL. RISER BUSDUCT 1,000 A.</v>
          </cell>
          <cell r="E186">
            <v>14000</v>
          </cell>
          <cell r="F186">
            <v>500</v>
          </cell>
          <cell r="G186" t="str">
            <v>M.</v>
          </cell>
        </row>
        <row r="187">
          <cell r="C187">
            <v>853</v>
          </cell>
          <cell r="D187" t="str">
            <v>-  AL. RISER BUSDUCT 1,200 A.</v>
          </cell>
          <cell r="E187">
            <v>14000</v>
          </cell>
          <cell r="F187">
            <v>700</v>
          </cell>
          <cell r="G187" t="str">
            <v>M.</v>
          </cell>
        </row>
        <row r="188">
          <cell r="C188">
            <v>854</v>
          </cell>
          <cell r="D188" t="str">
            <v>-  AL. RISER BUSDUCT 1,350 A.</v>
          </cell>
          <cell r="E188">
            <v>15000</v>
          </cell>
          <cell r="F188">
            <v>700</v>
          </cell>
          <cell r="G188" t="str">
            <v>M.</v>
          </cell>
        </row>
        <row r="189">
          <cell r="C189">
            <v>855</v>
          </cell>
          <cell r="D189" t="str">
            <v>-  AL. RISER BUSDUCT 1,600 A.</v>
          </cell>
          <cell r="E189">
            <v>16000</v>
          </cell>
          <cell r="F189">
            <v>800</v>
          </cell>
          <cell r="G189" t="str">
            <v>M.</v>
          </cell>
        </row>
        <row r="190">
          <cell r="C190">
            <v>856</v>
          </cell>
          <cell r="D190" t="str">
            <v>-  AL. RISER BUSDUCT 2,000 A.</v>
          </cell>
          <cell r="E190">
            <v>25000</v>
          </cell>
          <cell r="F190">
            <v>800</v>
          </cell>
          <cell r="G190" t="str">
            <v>M.</v>
          </cell>
        </row>
        <row r="191">
          <cell r="C191">
            <v>857</v>
          </cell>
          <cell r="D191" t="str">
            <v>-  AL. RISER BUSDUCT 2,500 A.</v>
          </cell>
          <cell r="E191">
            <v>26600</v>
          </cell>
          <cell r="F191">
            <v>1000</v>
          </cell>
          <cell r="G191" t="str">
            <v>M.</v>
          </cell>
        </row>
        <row r="192">
          <cell r="C192">
            <v>858</v>
          </cell>
          <cell r="D192" t="str">
            <v>-  AL. RISER BUSDUCT 3,000 A.</v>
          </cell>
          <cell r="E192">
            <v>34000</v>
          </cell>
          <cell r="F192">
            <v>1000</v>
          </cell>
          <cell r="G192" t="str">
            <v>M.</v>
          </cell>
        </row>
        <row r="193">
          <cell r="C193">
            <v>859</v>
          </cell>
          <cell r="D193" t="str">
            <v>-  AL. RISER BUSDUCT 4,000 A.</v>
          </cell>
          <cell r="E193">
            <v>40000</v>
          </cell>
          <cell r="F193">
            <v>1000</v>
          </cell>
          <cell r="G193" t="str">
            <v>M.</v>
          </cell>
        </row>
        <row r="194">
          <cell r="C194">
            <v>860</v>
          </cell>
          <cell r="D194" t="str">
            <v>-  CU. RISER BUSDUCT 800 A.</v>
          </cell>
          <cell r="E194">
            <v>16000</v>
          </cell>
          <cell r="F194">
            <v>500</v>
          </cell>
          <cell r="G194" t="str">
            <v>M.</v>
          </cell>
        </row>
        <row r="195">
          <cell r="C195">
            <v>861</v>
          </cell>
          <cell r="D195" t="str">
            <v>-  CU. RISER BUSDUCT 1,000 A.</v>
          </cell>
          <cell r="E195">
            <v>17300</v>
          </cell>
          <cell r="F195">
            <v>500</v>
          </cell>
          <cell r="G195" t="str">
            <v>M.</v>
          </cell>
        </row>
        <row r="196">
          <cell r="C196">
            <v>862</v>
          </cell>
          <cell r="D196" t="str">
            <v>-  CU. RISER BUSDUCT 1,200 A.</v>
          </cell>
          <cell r="E196">
            <v>19300</v>
          </cell>
          <cell r="F196">
            <v>700</v>
          </cell>
          <cell r="G196" t="str">
            <v>M.</v>
          </cell>
        </row>
        <row r="197">
          <cell r="C197">
            <v>863</v>
          </cell>
          <cell r="D197" t="str">
            <v>-  CU. RISER BUSDUCT 1,350 A.</v>
          </cell>
          <cell r="E197">
            <v>21000</v>
          </cell>
          <cell r="F197">
            <v>700</v>
          </cell>
          <cell r="G197" t="str">
            <v>M.</v>
          </cell>
        </row>
        <row r="198">
          <cell r="C198">
            <v>864</v>
          </cell>
          <cell r="D198" t="str">
            <v>-  CU. RISER BUSDUCT 1,600 A.</v>
          </cell>
          <cell r="E198">
            <v>22000</v>
          </cell>
          <cell r="F198">
            <v>800</v>
          </cell>
          <cell r="G198" t="str">
            <v>M.</v>
          </cell>
        </row>
        <row r="199">
          <cell r="C199">
            <v>865</v>
          </cell>
          <cell r="D199" t="str">
            <v>-  CU. RISER BUSDUCT 2,000 A.</v>
          </cell>
          <cell r="E199">
            <v>26000</v>
          </cell>
          <cell r="F199">
            <v>800</v>
          </cell>
          <cell r="G199" t="str">
            <v>M.</v>
          </cell>
        </row>
        <row r="200">
          <cell r="C200">
            <v>866</v>
          </cell>
          <cell r="D200" t="str">
            <v>-  CU. RISER BUSDUCT 2,500 A.</v>
          </cell>
          <cell r="E200">
            <v>40000</v>
          </cell>
          <cell r="F200">
            <v>1000</v>
          </cell>
          <cell r="G200" t="str">
            <v>M.</v>
          </cell>
        </row>
        <row r="201">
          <cell r="C201">
            <v>867</v>
          </cell>
          <cell r="D201" t="str">
            <v>-  CU. RISER BUSDUCT 3,000 A.</v>
          </cell>
          <cell r="E201">
            <v>46600</v>
          </cell>
          <cell r="F201">
            <v>1000</v>
          </cell>
          <cell r="G201" t="str">
            <v>M.</v>
          </cell>
        </row>
        <row r="202">
          <cell r="C202">
            <v>868</v>
          </cell>
          <cell r="D202" t="str">
            <v>-  CU. RISER BUSDUCT 4,000 A.</v>
          </cell>
          <cell r="E202">
            <v>60000</v>
          </cell>
          <cell r="F202">
            <v>1000</v>
          </cell>
          <cell r="G202" t="str">
            <v>M.</v>
          </cell>
        </row>
        <row r="203">
          <cell r="C203">
            <v>869</v>
          </cell>
          <cell r="D203" t="str">
            <v>-  CU. RISER BUSDUCT 5,000 A.</v>
          </cell>
          <cell r="E203">
            <v>67000</v>
          </cell>
          <cell r="F203">
            <v>1000</v>
          </cell>
          <cell r="G203" t="str">
            <v>M.</v>
          </cell>
        </row>
        <row r="204">
          <cell r="C204">
            <v>298</v>
          </cell>
          <cell r="D204" t="str">
            <v>SPACE</v>
          </cell>
          <cell r="E204">
            <v>55</v>
          </cell>
          <cell r="F204">
            <v>8</v>
          </cell>
          <cell r="G204" t="str">
            <v>M.</v>
          </cell>
        </row>
        <row r="205">
          <cell r="C205">
            <v>299</v>
          </cell>
          <cell r="D205" t="str">
            <v>OUTDOOR BUSDUCT</v>
          </cell>
          <cell r="E205">
            <v>74</v>
          </cell>
          <cell r="F205">
            <v>11</v>
          </cell>
          <cell r="G205" t="str">
            <v>M.</v>
          </cell>
        </row>
        <row r="206">
          <cell r="C206">
            <v>871</v>
          </cell>
          <cell r="D206" t="str">
            <v>-  AL. BUSDUCT (OUTDOOR) 800 A.</v>
          </cell>
          <cell r="E206">
            <v>18000</v>
          </cell>
          <cell r="F206">
            <v>500</v>
          </cell>
          <cell r="G206" t="str">
            <v>M.</v>
          </cell>
        </row>
        <row r="207">
          <cell r="C207">
            <v>872</v>
          </cell>
          <cell r="D207" t="str">
            <v>-  AL. BUSDUCT (OUTDOOR) 1,000 A.</v>
          </cell>
          <cell r="E207">
            <v>20000</v>
          </cell>
          <cell r="F207">
            <v>500</v>
          </cell>
          <cell r="G207" t="str">
            <v>M.</v>
          </cell>
        </row>
        <row r="208">
          <cell r="C208">
            <v>873</v>
          </cell>
          <cell r="D208" t="str">
            <v>-  AL. BUSDUCT (OUTDOOR) 1,200 A.</v>
          </cell>
          <cell r="E208">
            <v>21000</v>
          </cell>
          <cell r="F208">
            <v>700</v>
          </cell>
          <cell r="G208" t="str">
            <v>M.</v>
          </cell>
        </row>
        <row r="209">
          <cell r="C209">
            <v>874</v>
          </cell>
          <cell r="D209" t="str">
            <v>-  AL. BUSDUCT (OUTDOOR) 1,350 A.</v>
          </cell>
          <cell r="E209">
            <v>22000</v>
          </cell>
          <cell r="F209">
            <v>700</v>
          </cell>
          <cell r="G209" t="str">
            <v>M.</v>
          </cell>
        </row>
        <row r="210">
          <cell r="C210">
            <v>875</v>
          </cell>
          <cell r="D210" t="str">
            <v>-  AL. BUSDUCT (OUTDOOR) 1,600 A.</v>
          </cell>
          <cell r="E210">
            <v>24000</v>
          </cell>
          <cell r="F210">
            <v>800</v>
          </cell>
          <cell r="G210" t="str">
            <v>M.</v>
          </cell>
        </row>
        <row r="211">
          <cell r="C211">
            <v>876</v>
          </cell>
          <cell r="D211" t="str">
            <v>-  AL. BUSDUCT (OUTDOOR) 2,000 A.</v>
          </cell>
          <cell r="E211">
            <v>30000</v>
          </cell>
          <cell r="F211">
            <v>800</v>
          </cell>
          <cell r="G211" t="str">
            <v>M.</v>
          </cell>
        </row>
        <row r="212">
          <cell r="C212">
            <v>877</v>
          </cell>
          <cell r="D212" t="str">
            <v>-  AL. BUSDUCT (OUTDOOR) 2,500 A.</v>
          </cell>
          <cell r="E212">
            <v>33000</v>
          </cell>
          <cell r="F212">
            <v>1000</v>
          </cell>
          <cell r="G212" t="str">
            <v>M.</v>
          </cell>
        </row>
        <row r="213">
          <cell r="C213">
            <v>878</v>
          </cell>
          <cell r="D213" t="str">
            <v>-  AL. BUSDUCT (OUTDOOR) 3,000 A.</v>
          </cell>
          <cell r="E213">
            <v>40000</v>
          </cell>
          <cell r="F213">
            <v>1000</v>
          </cell>
          <cell r="G213" t="str">
            <v>M.</v>
          </cell>
        </row>
        <row r="214">
          <cell r="C214">
            <v>879</v>
          </cell>
          <cell r="D214" t="str">
            <v>-  AL. BUSDUCT (OUTDOOR) 4,000 A.</v>
          </cell>
          <cell r="E214">
            <v>53000</v>
          </cell>
          <cell r="F214">
            <v>1000</v>
          </cell>
          <cell r="G214" t="str">
            <v>M.</v>
          </cell>
        </row>
        <row r="215">
          <cell r="C215">
            <v>880</v>
          </cell>
          <cell r="D215" t="str">
            <v>-  CU BUSDUCT (OUTDOOR) 800 A.</v>
          </cell>
          <cell r="E215">
            <v>22000</v>
          </cell>
          <cell r="F215">
            <v>500</v>
          </cell>
          <cell r="G215" t="str">
            <v>M.</v>
          </cell>
        </row>
        <row r="216">
          <cell r="C216">
            <v>881</v>
          </cell>
          <cell r="D216" t="str">
            <v>-  CU. BUSDUCT (OUTDOOR) 1,000 A.</v>
          </cell>
          <cell r="E216">
            <v>24000</v>
          </cell>
          <cell r="F216">
            <v>500</v>
          </cell>
          <cell r="G216" t="str">
            <v>M.</v>
          </cell>
        </row>
        <row r="217">
          <cell r="C217">
            <v>882</v>
          </cell>
          <cell r="D217" t="str">
            <v>-  CU. BUSDUCT (OUTDOOR) 1,200 A.</v>
          </cell>
          <cell r="E217">
            <v>28000</v>
          </cell>
          <cell r="F217">
            <v>700</v>
          </cell>
          <cell r="G217" t="str">
            <v>M.</v>
          </cell>
        </row>
        <row r="218">
          <cell r="C218">
            <v>883</v>
          </cell>
          <cell r="D218" t="str">
            <v>-  CU. BUSDUCT (OUTDOOR) 1,350 A.</v>
          </cell>
          <cell r="E218">
            <v>30000</v>
          </cell>
          <cell r="F218">
            <v>700</v>
          </cell>
          <cell r="G218" t="str">
            <v>M.</v>
          </cell>
        </row>
        <row r="219">
          <cell r="C219">
            <v>884</v>
          </cell>
          <cell r="D219" t="str">
            <v>-  CU. BUSDUCT (OUTDOOR) 1,600 A.</v>
          </cell>
          <cell r="E219">
            <v>32000</v>
          </cell>
          <cell r="F219">
            <v>800</v>
          </cell>
          <cell r="G219" t="str">
            <v>M.</v>
          </cell>
        </row>
        <row r="220">
          <cell r="C220">
            <v>885</v>
          </cell>
          <cell r="D220" t="str">
            <v>-  CU. BUSDUCT (OUTDOOR) 2,000 A.</v>
          </cell>
          <cell r="E220">
            <v>33000</v>
          </cell>
          <cell r="F220">
            <v>800</v>
          </cell>
          <cell r="G220" t="str">
            <v>M.</v>
          </cell>
        </row>
        <row r="221">
          <cell r="C221">
            <v>886</v>
          </cell>
          <cell r="D221" t="str">
            <v>-  CU. BUSDUCT (OUTDOOR) 2,500 A.</v>
          </cell>
          <cell r="E221">
            <v>50000</v>
          </cell>
          <cell r="F221">
            <v>1000</v>
          </cell>
          <cell r="G221" t="str">
            <v>M.</v>
          </cell>
        </row>
        <row r="222">
          <cell r="C222">
            <v>887</v>
          </cell>
          <cell r="D222" t="str">
            <v>-  CU. BUSDUCT (OUTDOOR) 3,000 A.</v>
          </cell>
          <cell r="E222">
            <v>58000</v>
          </cell>
          <cell r="F222">
            <v>1000</v>
          </cell>
          <cell r="G222" t="str">
            <v>M.</v>
          </cell>
        </row>
        <row r="223">
          <cell r="C223">
            <v>888</v>
          </cell>
          <cell r="D223" t="str">
            <v>-  CU. BUSDUCT (OUTDOOR) 4,000 A.</v>
          </cell>
          <cell r="E223">
            <v>67000</v>
          </cell>
          <cell r="F223">
            <v>1000</v>
          </cell>
          <cell r="G223" t="str">
            <v>M.</v>
          </cell>
        </row>
        <row r="224">
          <cell r="C224">
            <v>889</v>
          </cell>
          <cell r="D224" t="str">
            <v>-  CU. BUSDUCT (OUTDOOR) 5,000 A.</v>
          </cell>
          <cell r="E224">
            <v>80000</v>
          </cell>
          <cell r="F224">
            <v>1000</v>
          </cell>
          <cell r="G224" t="str">
            <v>M.</v>
          </cell>
        </row>
        <row r="225">
          <cell r="C225">
            <v>657</v>
          </cell>
          <cell r="D225" t="str">
            <v>SPACE</v>
          </cell>
          <cell r="E225">
            <v>1131000</v>
          </cell>
          <cell r="F225">
            <v>15000</v>
          </cell>
          <cell r="G225" t="str">
            <v>SET</v>
          </cell>
        </row>
        <row r="226">
          <cell r="C226">
            <v>658</v>
          </cell>
          <cell r="D226" t="str">
            <v>-  4 FUNC 600A. RING MAIN UNIT (CIRCUIT BREAKER))</v>
          </cell>
          <cell r="E226">
            <v>1131000</v>
          </cell>
          <cell r="F226">
            <v>15000</v>
          </cell>
          <cell r="G226" t="str">
            <v>SET</v>
          </cell>
        </row>
        <row r="227">
          <cell r="C227">
            <v>326</v>
          </cell>
          <cell r="D227" t="str">
            <v>SPACE</v>
          </cell>
          <cell r="E227">
            <v>1832</v>
          </cell>
          <cell r="F227">
            <v>130</v>
          </cell>
          <cell r="G227" t="str">
            <v>M.</v>
          </cell>
        </row>
        <row r="228">
          <cell r="C228">
            <v>327</v>
          </cell>
          <cell r="D228" t="str">
            <v>-  3/C - 185 SQ.MM. 12/20(24) KVCV</v>
          </cell>
          <cell r="E228">
            <v>2131</v>
          </cell>
          <cell r="F228">
            <v>140</v>
          </cell>
          <cell r="G228" t="str">
            <v>M.</v>
          </cell>
        </row>
        <row r="229">
          <cell r="C229">
            <v>328</v>
          </cell>
          <cell r="D229" t="str">
            <v>-  3/C - 240 SQ.MM. 12/20(24) KVCV</v>
          </cell>
          <cell r="E229">
            <v>2566</v>
          </cell>
          <cell r="F229">
            <v>160</v>
          </cell>
          <cell r="G229" t="str">
            <v>M.</v>
          </cell>
        </row>
        <row r="230">
          <cell r="C230">
            <v>329</v>
          </cell>
          <cell r="D230" t="str">
            <v>-  3/C - 300 SQ.MM. 12/20(24) KVCV</v>
          </cell>
          <cell r="E230">
            <v>3084</v>
          </cell>
          <cell r="F230">
            <v>180</v>
          </cell>
          <cell r="G230" t="str">
            <v>M.</v>
          </cell>
        </row>
        <row r="231">
          <cell r="C231">
            <v>330</v>
          </cell>
          <cell r="D231" t="str">
            <v>-  3/C - 400 SQ.MM. 12/20(24) KVCV</v>
          </cell>
          <cell r="E231">
            <v>3712</v>
          </cell>
          <cell r="F231">
            <v>200</v>
          </cell>
          <cell r="G231" t="str">
            <v>M.</v>
          </cell>
        </row>
        <row r="232">
          <cell r="C232">
            <v>331</v>
          </cell>
          <cell r="D232" t="str">
            <v>-  1/C - 35 SQ.MM. 18/30(36) KVCV</v>
          </cell>
          <cell r="E232">
            <v>260</v>
          </cell>
          <cell r="F232">
            <v>60</v>
          </cell>
          <cell r="G232" t="str">
            <v>M.</v>
          </cell>
        </row>
        <row r="233">
          <cell r="C233">
            <v>332</v>
          </cell>
          <cell r="D233" t="str">
            <v>-  1/C - 50 SQ.MM. 18/30(36) KVCV</v>
          </cell>
          <cell r="E233">
            <v>281</v>
          </cell>
          <cell r="F233">
            <v>70</v>
          </cell>
          <cell r="G233" t="str">
            <v>M.</v>
          </cell>
        </row>
        <row r="234">
          <cell r="C234">
            <v>333</v>
          </cell>
          <cell r="D234" t="str">
            <v>-  1/C - 70 SQ.MM. 18/30(36) KVCV</v>
          </cell>
          <cell r="E234">
            <v>325</v>
          </cell>
          <cell r="F234">
            <v>75</v>
          </cell>
          <cell r="G234" t="str">
            <v>M.</v>
          </cell>
        </row>
        <row r="235">
          <cell r="C235">
            <v>334</v>
          </cell>
          <cell r="D235" t="str">
            <v>-  1/C - 95 SQ.MM. 18/30(36) KVCV</v>
          </cell>
          <cell r="E235">
            <v>396</v>
          </cell>
          <cell r="F235">
            <v>80</v>
          </cell>
          <cell r="G235" t="str">
            <v>M.</v>
          </cell>
        </row>
        <row r="236">
          <cell r="C236">
            <v>335</v>
          </cell>
          <cell r="D236" t="str">
            <v>-  1/C - 120 SQ.MM. 18/30(36) KVCV</v>
          </cell>
          <cell r="E236">
            <v>490</v>
          </cell>
          <cell r="F236">
            <v>85</v>
          </cell>
          <cell r="G236" t="str">
            <v>M.</v>
          </cell>
        </row>
        <row r="237">
          <cell r="C237">
            <v>336</v>
          </cell>
          <cell r="D237" t="str">
            <v>-  1/C - 150 SQ.MM. 18/30(36) KVCV</v>
          </cell>
          <cell r="E237">
            <v>560</v>
          </cell>
          <cell r="F237">
            <v>90</v>
          </cell>
          <cell r="G237" t="str">
            <v>M.</v>
          </cell>
        </row>
        <row r="238">
          <cell r="C238">
            <v>337</v>
          </cell>
          <cell r="D238" t="str">
            <v>-  1/C - 185 SQ.MM. 18/30(36) KVCV</v>
          </cell>
          <cell r="E238">
            <v>654</v>
          </cell>
          <cell r="F238">
            <v>100</v>
          </cell>
          <cell r="G238" t="str">
            <v>M.</v>
          </cell>
        </row>
        <row r="239">
          <cell r="C239">
            <v>338</v>
          </cell>
          <cell r="D239" t="str">
            <v>-  1/C - 240 SQ.MM. 18/30(36) KVCV</v>
          </cell>
          <cell r="E239">
            <v>802</v>
          </cell>
          <cell r="F239">
            <v>110</v>
          </cell>
          <cell r="G239" t="str">
            <v>M.</v>
          </cell>
        </row>
        <row r="240">
          <cell r="C240">
            <v>339</v>
          </cell>
          <cell r="D240" t="str">
            <v>-  1/C - 300 SQ.MM. 18/30(36) KVCV</v>
          </cell>
          <cell r="E240">
            <v>962</v>
          </cell>
          <cell r="F240">
            <v>130</v>
          </cell>
          <cell r="G240" t="str">
            <v>M.</v>
          </cell>
        </row>
        <row r="241">
          <cell r="C241">
            <v>340</v>
          </cell>
          <cell r="D241" t="str">
            <v>-  1/C - 400 SQ.MM. 18/30(36) KVCV</v>
          </cell>
          <cell r="E241">
            <v>1158</v>
          </cell>
          <cell r="F241">
            <v>150</v>
          </cell>
          <cell r="G241" t="str">
            <v>M.</v>
          </cell>
        </row>
        <row r="242">
          <cell r="C242">
            <v>341</v>
          </cell>
          <cell r="D242" t="str">
            <v>-  3/C - 50 SQ.MM. 18/30(36) KVCV</v>
          </cell>
          <cell r="E242">
            <v>930</v>
          </cell>
          <cell r="F242">
            <v>100</v>
          </cell>
          <cell r="G242" t="str">
            <v>M.</v>
          </cell>
        </row>
        <row r="243">
          <cell r="C243">
            <v>342</v>
          </cell>
          <cell r="D243" t="str">
            <v>-  3/C - 70 SQ.MM. 18/30(36) KVCV</v>
          </cell>
          <cell r="E243">
            <v>1088</v>
          </cell>
          <cell r="F243">
            <v>110</v>
          </cell>
          <cell r="G243" t="str">
            <v>M.</v>
          </cell>
        </row>
        <row r="244">
          <cell r="C244">
            <v>343</v>
          </cell>
          <cell r="D244" t="str">
            <v>-  3/C - 95 SQ.MM. 18/30(36) KVCV</v>
          </cell>
          <cell r="E244">
            <v>1303</v>
          </cell>
          <cell r="F244">
            <v>130</v>
          </cell>
          <cell r="G244" t="str">
            <v>M.</v>
          </cell>
        </row>
        <row r="245">
          <cell r="C245">
            <v>344</v>
          </cell>
          <cell r="D245" t="str">
            <v>-  3/C - 120 SQ.MM. 18/30(36) KVCV</v>
          </cell>
          <cell r="E245">
            <v>1670</v>
          </cell>
          <cell r="F245">
            <v>150</v>
          </cell>
          <cell r="G245" t="str">
            <v>M.</v>
          </cell>
        </row>
        <row r="246">
          <cell r="C246">
            <v>345</v>
          </cell>
          <cell r="D246" t="str">
            <v>-  3/C - 150 SQ.MM. 18/30(36) KVCV</v>
          </cell>
          <cell r="E246">
            <v>1897</v>
          </cell>
          <cell r="F246">
            <v>170</v>
          </cell>
          <cell r="G246" t="str">
            <v>M.</v>
          </cell>
        </row>
        <row r="247">
          <cell r="C247">
            <v>346</v>
          </cell>
          <cell r="D247" t="str">
            <v>-  3/C - 185 SQ.MM. 18/30(36) KVCV</v>
          </cell>
          <cell r="E247">
            <v>2206</v>
          </cell>
          <cell r="F247">
            <v>180</v>
          </cell>
          <cell r="G247" t="str">
            <v>M.</v>
          </cell>
        </row>
        <row r="248">
          <cell r="C248">
            <v>347</v>
          </cell>
          <cell r="D248" t="str">
            <v>-  3/C - 240 SQ.MM. 18/30(36) KVCV</v>
          </cell>
          <cell r="E248">
            <v>2660</v>
          </cell>
          <cell r="F248">
            <v>200</v>
          </cell>
          <cell r="G248" t="str">
            <v>M.</v>
          </cell>
        </row>
        <row r="249">
          <cell r="C249">
            <v>348</v>
          </cell>
          <cell r="D249" t="str">
            <v>-  3/C - 300 SQ.MM. 18/30(36) KVCV</v>
          </cell>
          <cell r="E249">
            <v>3166</v>
          </cell>
          <cell r="F249">
            <v>220</v>
          </cell>
          <cell r="G249" t="str">
            <v>M.</v>
          </cell>
        </row>
        <row r="250">
          <cell r="C250">
            <v>349</v>
          </cell>
          <cell r="D250" t="str">
            <v>-  3/C - 400 SQ.MM. 18/30(36) KVCV</v>
          </cell>
          <cell r="E250">
            <v>3709</v>
          </cell>
          <cell r="F250">
            <v>240</v>
          </cell>
          <cell r="G250" t="str">
            <v>M.</v>
          </cell>
        </row>
        <row r="251">
          <cell r="C251">
            <v>501</v>
          </cell>
          <cell r="D251" t="str">
            <v>SPACE</v>
          </cell>
          <cell r="E251">
            <v>23000</v>
          </cell>
          <cell r="F251">
            <v>2000</v>
          </cell>
          <cell r="G251" t="str">
            <v>SET</v>
          </cell>
        </row>
        <row r="252">
          <cell r="C252">
            <v>351</v>
          </cell>
          <cell r="D252" t="str">
            <v>-  1/C - 25 SQ.MM. 25 KV.XLPE</v>
          </cell>
          <cell r="E252">
            <v>0</v>
          </cell>
          <cell r="F252">
            <v>0</v>
          </cell>
          <cell r="G252" t="str">
            <v>M.</v>
          </cell>
        </row>
        <row r="253">
          <cell r="C253">
            <v>352</v>
          </cell>
          <cell r="D253" t="str">
            <v>-  1/C - 35 SQ.MM. 25 KV.XLPE</v>
          </cell>
          <cell r="E253">
            <v>305</v>
          </cell>
          <cell r="F253">
            <v>35</v>
          </cell>
          <cell r="G253" t="str">
            <v>M.</v>
          </cell>
        </row>
        <row r="254">
          <cell r="C254">
            <v>353</v>
          </cell>
          <cell r="D254" t="str">
            <v>-  1/C - 50 SQ.MM. 25 KV.XLPE</v>
          </cell>
          <cell r="E254">
            <v>345</v>
          </cell>
          <cell r="F254">
            <v>40</v>
          </cell>
          <cell r="G254" t="str">
            <v>M.</v>
          </cell>
        </row>
        <row r="255">
          <cell r="C255">
            <v>354</v>
          </cell>
          <cell r="D255" t="str">
            <v>-  1/C - 70 SQ.MM. 25 KV.XLPE</v>
          </cell>
          <cell r="E255">
            <v>415</v>
          </cell>
          <cell r="F255">
            <v>60</v>
          </cell>
          <cell r="G255" t="str">
            <v>M.</v>
          </cell>
        </row>
        <row r="256">
          <cell r="C256">
            <v>355</v>
          </cell>
          <cell r="D256" t="str">
            <v>-  1/C - 95 SQ.MM. 25 KV.XLPE</v>
          </cell>
          <cell r="E256">
            <v>515</v>
          </cell>
          <cell r="F256">
            <v>70</v>
          </cell>
          <cell r="G256" t="str">
            <v>M.</v>
          </cell>
        </row>
        <row r="257">
          <cell r="C257">
            <v>356</v>
          </cell>
          <cell r="D257" t="str">
            <v>-  1/C - 120 SQ.MM. 25 KV.XLPE</v>
          </cell>
          <cell r="E257">
            <v>605</v>
          </cell>
          <cell r="F257">
            <v>75</v>
          </cell>
          <cell r="G257" t="str">
            <v>M.</v>
          </cell>
        </row>
        <row r="258">
          <cell r="C258">
            <v>357</v>
          </cell>
          <cell r="D258" t="str">
            <v>-  1/C - 150 SQ.MM. 25 KV.XLPE</v>
          </cell>
          <cell r="E258">
            <v>705</v>
          </cell>
          <cell r="F258">
            <v>80</v>
          </cell>
          <cell r="G258" t="str">
            <v>M.</v>
          </cell>
        </row>
        <row r="259">
          <cell r="C259">
            <v>358</v>
          </cell>
          <cell r="D259" t="str">
            <v>-  1/C - 185 SQ.MM. 25 KV.XLPE</v>
          </cell>
          <cell r="E259">
            <v>835</v>
          </cell>
          <cell r="F259">
            <v>85</v>
          </cell>
          <cell r="G259" t="str">
            <v>M.</v>
          </cell>
        </row>
        <row r="260">
          <cell r="C260">
            <v>359</v>
          </cell>
          <cell r="D260" t="str">
            <v>-  1/C - 240 SQ.MM. 25 KV.XLPE</v>
          </cell>
          <cell r="E260">
            <v>995</v>
          </cell>
          <cell r="F260">
            <v>90</v>
          </cell>
          <cell r="G260" t="str">
            <v>M.</v>
          </cell>
        </row>
        <row r="261">
          <cell r="C261">
            <v>360</v>
          </cell>
          <cell r="D261" t="str">
            <v>-  1/C - 35 SQ.MM. 35 KV.XLPE</v>
          </cell>
          <cell r="E261">
            <v>0</v>
          </cell>
          <cell r="F261">
            <v>60</v>
          </cell>
          <cell r="G261" t="str">
            <v>M.</v>
          </cell>
        </row>
        <row r="262">
          <cell r="C262">
            <v>361</v>
          </cell>
          <cell r="D262" t="str">
            <v>-  1/C - 50 SQ.MM. 35 KV.XLPE</v>
          </cell>
          <cell r="E262">
            <v>0</v>
          </cell>
          <cell r="F262">
            <v>70</v>
          </cell>
          <cell r="G262" t="str">
            <v>M.</v>
          </cell>
        </row>
        <row r="263">
          <cell r="C263">
            <v>362</v>
          </cell>
          <cell r="D263" t="str">
            <v>-  1/C - 70 SQ.MM. 35 KV.XLPE</v>
          </cell>
          <cell r="E263">
            <v>0</v>
          </cell>
          <cell r="F263">
            <v>75</v>
          </cell>
          <cell r="G263" t="str">
            <v>M.</v>
          </cell>
        </row>
        <row r="264">
          <cell r="C264">
            <v>363</v>
          </cell>
          <cell r="D264" t="str">
            <v>-  1/C - 95 SQ.MM. 35 KV.XLPE</v>
          </cell>
          <cell r="E264">
            <v>0</v>
          </cell>
          <cell r="F264">
            <v>80</v>
          </cell>
          <cell r="G264" t="str">
            <v>M.</v>
          </cell>
        </row>
        <row r="265">
          <cell r="C265">
            <v>364</v>
          </cell>
          <cell r="D265" t="str">
            <v>-  1/C - 120 SQ.MM. 35 KV.XLPE</v>
          </cell>
          <cell r="E265">
            <v>0</v>
          </cell>
          <cell r="F265">
            <v>85</v>
          </cell>
          <cell r="G265" t="str">
            <v>M.</v>
          </cell>
        </row>
        <row r="266">
          <cell r="C266">
            <v>365</v>
          </cell>
          <cell r="D266" t="str">
            <v>-  1/C - 150 SQ.MM. 35 KV.XLPE</v>
          </cell>
          <cell r="E266">
            <v>0</v>
          </cell>
          <cell r="F266">
            <v>90</v>
          </cell>
          <cell r="G266" t="str">
            <v>M.</v>
          </cell>
        </row>
        <row r="267">
          <cell r="C267">
            <v>366</v>
          </cell>
          <cell r="D267" t="str">
            <v>-  1/C - 185 SQ.MM. 35 KV.XLPE</v>
          </cell>
          <cell r="E267">
            <v>0</v>
          </cell>
          <cell r="F267">
            <v>100</v>
          </cell>
          <cell r="G267" t="str">
            <v>M.</v>
          </cell>
        </row>
        <row r="268">
          <cell r="C268">
            <v>367</v>
          </cell>
          <cell r="D268" t="str">
            <v>-  1/C - 240 SQ.MM. 35 KV.XLPE</v>
          </cell>
          <cell r="E268">
            <v>0</v>
          </cell>
          <cell r="F268">
            <v>110</v>
          </cell>
          <cell r="G268" t="str">
            <v>M.</v>
          </cell>
        </row>
        <row r="269">
          <cell r="D269" t="str">
            <v>SPACE</v>
          </cell>
        </row>
        <row r="270">
          <cell r="C270">
            <v>369</v>
          </cell>
          <cell r="D270" t="str">
            <v>-  1/C - 35 SQ.MM. 25 KV.PIC</v>
          </cell>
          <cell r="E270">
            <v>108</v>
          </cell>
          <cell r="F270">
            <v>20</v>
          </cell>
          <cell r="G270" t="str">
            <v>M.</v>
          </cell>
        </row>
        <row r="271">
          <cell r="C271">
            <v>370</v>
          </cell>
          <cell r="D271" t="str">
            <v>-  1/C - 50 SQ.MM. 25 KV.PIC</v>
          </cell>
          <cell r="E271">
            <v>128</v>
          </cell>
          <cell r="F271">
            <v>25</v>
          </cell>
          <cell r="G271" t="str">
            <v>M.</v>
          </cell>
        </row>
        <row r="272">
          <cell r="C272">
            <v>371</v>
          </cell>
          <cell r="D272" t="str">
            <v>-  1/C - 70 SQ.MM. 25 KV.PIC</v>
          </cell>
          <cell r="E272">
            <v>148</v>
          </cell>
          <cell r="F272">
            <v>30</v>
          </cell>
          <cell r="G272" t="str">
            <v>M.</v>
          </cell>
        </row>
        <row r="273">
          <cell r="C273">
            <v>372</v>
          </cell>
          <cell r="D273" t="str">
            <v>-  1/C - 95 SQ.MM. 25 KV.PIC</v>
          </cell>
          <cell r="E273">
            <v>178</v>
          </cell>
          <cell r="F273">
            <v>35</v>
          </cell>
          <cell r="G273" t="str">
            <v>M.</v>
          </cell>
        </row>
        <row r="274">
          <cell r="C274">
            <v>373</v>
          </cell>
          <cell r="D274" t="str">
            <v>-  1/C - 120 SQ.MM. 25 KV.PIC</v>
          </cell>
          <cell r="E274">
            <v>208</v>
          </cell>
          <cell r="F274">
            <v>40</v>
          </cell>
          <cell r="G274" t="str">
            <v>M.</v>
          </cell>
        </row>
        <row r="275">
          <cell r="C275">
            <v>374</v>
          </cell>
          <cell r="D275" t="str">
            <v>-  1/C - 150 SQ.MM. 25 KV.PIC</v>
          </cell>
          <cell r="E275">
            <v>248</v>
          </cell>
          <cell r="F275">
            <v>60</v>
          </cell>
          <cell r="G275" t="str">
            <v>M.</v>
          </cell>
        </row>
        <row r="276">
          <cell r="C276">
            <v>375</v>
          </cell>
          <cell r="D276" t="str">
            <v>-  1/C - 185 SQ.MM. 25 KV.PIC</v>
          </cell>
          <cell r="E276">
            <v>288</v>
          </cell>
          <cell r="F276">
            <v>70</v>
          </cell>
          <cell r="G276" t="str">
            <v>M.</v>
          </cell>
        </row>
        <row r="277">
          <cell r="C277">
            <v>376</v>
          </cell>
          <cell r="D277" t="str">
            <v>-  1/C - 240 SQ.MM. 25 KV.PIC</v>
          </cell>
          <cell r="E277">
            <v>348</v>
          </cell>
          <cell r="F277">
            <v>75</v>
          </cell>
          <cell r="G277" t="str">
            <v>M.</v>
          </cell>
        </row>
        <row r="278">
          <cell r="C278">
            <v>377</v>
          </cell>
          <cell r="D278" t="str">
            <v>-  1/C - 35 SQ.MM. 35 KV.PIC</v>
          </cell>
          <cell r="E278">
            <v>0</v>
          </cell>
          <cell r="F278">
            <v>30</v>
          </cell>
          <cell r="G278" t="str">
            <v>M.</v>
          </cell>
        </row>
        <row r="279">
          <cell r="C279">
            <v>378</v>
          </cell>
          <cell r="D279" t="str">
            <v>-  1/C - 50 SQ.MM. 35 KV.PIC</v>
          </cell>
          <cell r="E279">
            <v>0</v>
          </cell>
          <cell r="F279">
            <v>35</v>
          </cell>
          <cell r="G279" t="str">
            <v>M.</v>
          </cell>
        </row>
        <row r="280">
          <cell r="C280">
            <v>379</v>
          </cell>
          <cell r="D280" t="str">
            <v>-  1/C - 70 SQ.MM. 35 KV.PIC</v>
          </cell>
          <cell r="E280">
            <v>0</v>
          </cell>
          <cell r="F280">
            <v>40</v>
          </cell>
          <cell r="G280" t="str">
            <v>M.</v>
          </cell>
        </row>
        <row r="281">
          <cell r="C281">
            <v>380</v>
          </cell>
          <cell r="D281" t="str">
            <v>-  1/C - 95 SQ.MM. 35 KV.PIC</v>
          </cell>
          <cell r="E281">
            <v>0</v>
          </cell>
          <cell r="F281">
            <v>60</v>
          </cell>
          <cell r="G281" t="str">
            <v>M.</v>
          </cell>
        </row>
        <row r="282">
          <cell r="C282">
            <v>381</v>
          </cell>
          <cell r="D282" t="str">
            <v>-  1/C - 120 SQ.MM. 35 KV.PIC</v>
          </cell>
          <cell r="E282">
            <v>0</v>
          </cell>
          <cell r="F282">
            <v>70</v>
          </cell>
          <cell r="G282" t="str">
            <v>M.</v>
          </cell>
        </row>
        <row r="283">
          <cell r="C283">
            <v>382</v>
          </cell>
          <cell r="D283" t="str">
            <v>-  1/C - 150 SQ.MM. 35 KV.PIC</v>
          </cell>
          <cell r="E283">
            <v>0</v>
          </cell>
          <cell r="F283">
            <v>75</v>
          </cell>
          <cell r="G283" t="str">
            <v>M.</v>
          </cell>
        </row>
        <row r="284">
          <cell r="C284">
            <v>383</v>
          </cell>
          <cell r="D284" t="str">
            <v>-  1/C - 185 SQ.MM. 35 KV.PIC</v>
          </cell>
          <cell r="E284">
            <v>0</v>
          </cell>
          <cell r="F284">
            <v>80</v>
          </cell>
          <cell r="G284" t="str">
            <v>M.</v>
          </cell>
        </row>
        <row r="285">
          <cell r="C285">
            <v>384</v>
          </cell>
          <cell r="D285" t="str">
            <v>-  1/C - 240 SQ.MM. 35 KV.PIC</v>
          </cell>
          <cell r="E285">
            <v>0</v>
          </cell>
          <cell r="F285">
            <v>85</v>
          </cell>
          <cell r="G285" t="str">
            <v>M.</v>
          </cell>
        </row>
        <row r="286">
          <cell r="D286" t="str">
            <v>SPACE</v>
          </cell>
        </row>
        <row r="287">
          <cell r="C287">
            <v>386</v>
          </cell>
          <cell r="D287" t="str">
            <v>-  1/C - 35 SQ.MM. 25 KV.SPACED AERIAL</v>
          </cell>
          <cell r="E287">
            <v>160</v>
          </cell>
          <cell r="F287">
            <v>25</v>
          </cell>
          <cell r="G287" t="str">
            <v>M.</v>
          </cell>
        </row>
        <row r="288">
          <cell r="C288">
            <v>387</v>
          </cell>
          <cell r="D288" t="str">
            <v>-  1/C - 50 SQ.MM. 25 KV.SPACED AERIAL</v>
          </cell>
          <cell r="E288">
            <v>190</v>
          </cell>
          <cell r="F288">
            <v>30</v>
          </cell>
          <cell r="G288" t="str">
            <v>M.</v>
          </cell>
        </row>
        <row r="289">
          <cell r="C289">
            <v>388</v>
          </cell>
          <cell r="D289" t="str">
            <v>-  1/C - 70 SQ.MM. 25 KV.SPACED AERIAL</v>
          </cell>
          <cell r="E289">
            <v>220</v>
          </cell>
          <cell r="F289">
            <v>35</v>
          </cell>
          <cell r="G289" t="str">
            <v>M.</v>
          </cell>
        </row>
        <row r="290">
          <cell r="C290">
            <v>389</v>
          </cell>
          <cell r="D290" t="str">
            <v>-  1/C - 95 SQ.MM. 25 KV.SPACED AERIAL</v>
          </cell>
          <cell r="E290">
            <v>260</v>
          </cell>
          <cell r="F290">
            <v>40</v>
          </cell>
          <cell r="G290" t="str">
            <v>M.</v>
          </cell>
        </row>
        <row r="291">
          <cell r="C291">
            <v>390</v>
          </cell>
          <cell r="D291" t="str">
            <v>-  1/C - 120 SQ.MM. 25 KV.SPACED AERIAL</v>
          </cell>
          <cell r="E291">
            <v>300</v>
          </cell>
          <cell r="F291">
            <v>60</v>
          </cell>
          <cell r="G291" t="str">
            <v>M.</v>
          </cell>
        </row>
        <row r="292">
          <cell r="C292">
            <v>391</v>
          </cell>
          <cell r="D292" t="str">
            <v>-  1/C - 150 SQ.MM. 25 KV.SPACED AERIAL</v>
          </cell>
          <cell r="E292">
            <v>340</v>
          </cell>
          <cell r="F292">
            <v>70</v>
          </cell>
          <cell r="G292" t="str">
            <v>M.</v>
          </cell>
        </row>
        <row r="293">
          <cell r="C293">
            <v>392</v>
          </cell>
          <cell r="D293" t="str">
            <v>-  1/C - 185 SQ.MM. 25 KV.SPACED AERIAL</v>
          </cell>
          <cell r="E293">
            <v>390</v>
          </cell>
          <cell r="F293">
            <v>75</v>
          </cell>
          <cell r="G293" t="str">
            <v>M.</v>
          </cell>
        </row>
        <row r="294">
          <cell r="C294">
            <v>393</v>
          </cell>
          <cell r="D294" t="str">
            <v>-  1/C - 240 SQ.MM. 25 KV.SPACED AERIAL</v>
          </cell>
          <cell r="E294">
            <v>470</v>
          </cell>
          <cell r="F294">
            <v>80</v>
          </cell>
          <cell r="G294" t="str">
            <v>M.</v>
          </cell>
        </row>
        <row r="295">
          <cell r="C295">
            <v>394</v>
          </cell>
          <cell r="D295" t="str">
            <v>-  1/C - 35 SQ.MM. 35 KV.SPACED AERIAL</v>
          </cell>
          <cell r="E295">
            <v>0</v>
          </cell>
          <cell r="F295">
            <v>75</v>
          </cell>
          <cell r="G295" t="str">
            <v>M.</v>
          </cell>
        </row>
        <row r="296">
          <cell r="C296">
            <v>395</v>
          </cell>
          <cell r="D296" t="str">
            <v>-  1/C - 50 SQ.MM. 35 KV.SPACED AERIAL</v>
          </cell>
          <cell r="E296">
            <v>0</v>
          </cell>
          <cell r="F296">
            <v>89</v>
          </cell>
          <cell r="G296" t="str">
            <v>M.</v>
          </cell>
        </row>
        <row r="297">
          <cell r="C297">
            <v>396</v>
          </cell>
          <cell r="D297" t="str">
            <v>-  1/C - 70 SQ.MM. 35 KV.SPACED AERIAL</v>
          </cell>
          <cell r="E297">
            <v>0</v>
          </cell>
          <cell r="F297">
            <v>85</v>
          </cell>
          <cell r="G297" t="str">
            <v>M.</v>
          </cell>
        </row>
        <row r="298">
          <cell r="C298">
            <v>397</v>
          </cell>
          <cell r="D298" t="str">
            <v>-  1/C - 95 SQ.MM. 35 KV.SPACED AERIAL</v>
          </cell>
          <cell r="E298">
            <v>0</v>
          </cell>
          <cell r="F298">
            <v>90</v>
          </cell>
          <cell r="G298" t="str">
            <v>M.</v>
          </cell>
        </row>
        <row r="299">
          <cell r="C299">
            <v>398</v>
          </cell>
          <cell r="D299" t="str">
            <v>-  1/C - 120 SQ.MM. 35 KV.SPACED AERIAL</v>
          </cell>
          <cell r="E299">
            <v>0</v>
          </cell>
          <cell r="F299">
            <v>100</v>
          </cell>
          <cell r="G299" t="str">
            <v>M.</v>
          </cell>
        </row>
        <row r="300">
          <cell r="C300">
            <v>399</v>
          </cell>
          <cell r="D300" t="str">
            <v>-  1/C - 150 SQ.MM. 35 KV.SPACED AERIAL</v>
          </cell>
          <cell r="E300">
            <v>0</v>
          </cell>
          <cell r="F300">
            <v>110</v>
          </cell>
          <cell r="G300" t="str">
            <v>M.</v>
          </cell>
        </row>
        <row r="301">
          <cell r="C301">
            <v>400</v>
          </cell>
          <cell r="D301" t="str">
            <v>-  1/C - 185 SQ.MM. 35 KV.SPACED AERIAL</v>
          </cell>
          <cell r="E301">
            <v>0</v>
          </cell>
          <cell r="F301">
            <v>120</v>
          </cell>
          <cell r="G301" t="str">
            <v>M.</v>
          </cell>
        </row>
        <row r="302">
          <cell r="C302">
            <v>401</v>
          </cell>
          <cell r="D302" t="str">
            <v>-  1/C - 240 SQ.MM. 35 KV.SPACED AERIAL</v>
          </cell>
          <cell r="E302">
            <v>0</v>
          </cell>
          <cell r="F302">
            <v>140</v>
          </cell>
          <cell r="G302" t="str">
            <v>M.</v>
          </cell>
        </row>
        <row r="303">
          <cell r="C303">
            <v>402</v>
          </cell>
          <cell r="D303" t="str">
            <v>-  25 SQ.MM. ALL ALUMINIUM CABLE</v>
          </cell>
          <cell r="E303">
            <v>9</v>
          </cell>
          <cell r="F303">
            <v>5</v>
          </cell>
          <cell r="G303" t="str">
            <v>M.</v>
          </cell>
        </row>
        <row r="304">
          <cell r="C304">
            <v>403</v>
          </cell>
          <cell r="D304" t="str">
            <v>-  35 SQ.MM. ALL ALUMINIUM CABLE</v>
          </cell>
          <cell r="E304">
            <v>13</v>
          </cell>
          <cell r="F304">
            <v>6</v>
          </cell>
          <cell r="G304" t="str">
            <v>M.</v>
          </cell>
        </row>
        <row r="305">
          <cell r="C305">
            <v>404</v>
          </cell>
          <cell r="D305" t="str">
            <v>-  50 SQ.MM. ALL ALUMINIUM CABLE</v>
          </cell>
          <cell r="E305">
            <v>18</v>
          </cell>
          <cell r="F305">
            <v>8</v>
          </cell>
          <cell r="G305" t="str">
            <v>M.</v>
          </cell>
        </row>
        <row r="306">
          <cell r="C306">
            <v>405</v>
          </cell>
          <cell r="D306" t="str">
            <v>-  70 SQ.MM. ALL ALUMINIUM CABLE</v>
          </cell>
          <cell r="E306">
            <v>26</v>
          </cell>
          <cell r="F306">
            <v>11</v>
          </cell>
          <cell r="G306" t="str">
            <v>M.</v>
          </cell>
        </row>
        <row r="307">
          <cell r="C307">
            <v>406</v>
          </cell>
          <cell r="D307" t="str">
            <v>-  95 SQ.MM. ALL ALUMINIUM CABLE</v>
          </cell>
          <cell r="E307">
            <v>36</v>
          </cell>
          <cell r="F307">
            <v>16</v>
          </cell>
          <cell r="G307" t="str">
            <v>M.</v>
          </cell>
        </row>
        <row r="308">
          <cell r="C308">
            <v>407</v>
          </cell>
          <cell r="D308" t="str">
            <v>-  120 SQ.MM. ALL ALUMINIUM CABLE</v>
          </cell>
          <cell r="E308">
            <v>46</v>
          </cell>
          <cell r="F308">
            <v>20</v>
          </cell>
          <cell r="G308" t="str">
            <v>M.</v>
          </cell>
        </row>
        <row r="309">
          <cell r="C309">
            <v>408</v>
          </cell>
          <cell r="D309" t="str">
            <v>-  150 SQ.MM. ALL ALUMINIUM CABLE</v>
          </cell>
          <cell r="E309">
            <v>56</v>
          </cell>
          <cell r="F309">
            <v>25</v>
          </cell>
          <cell r="G309" t="str">
            <v>M.</v>
          </cell>
        </row>
        <row r="310">
          <cell r="C310">
            <v>409</v>
          </cell>
          <cell r="D310" t="str">
            <v>-  185 SQ.MM. ALL ALUMINIUM CABLE</v>
          </cell>
          <cell r="E310">
            <v>64</v>
          </cell>
          <cell r="F310">
            <v>30</v>
          </cell>
          <cell r="G310" t="str">
            <v>M.</v>
          </cell>
        </row>
        <row r="311">
          <cell r="C311">
            <v>410</v>
          </cell>
          <cell r="D311" t="str">
            <v>-  25 SQ.MM. ACSR</v>
          </cell>
          <cell r="E311">
            <v>11</v>
          </cell>
          <cell r="F311">
            <v>5</v>
          </cell>
          <cell r="G311" t="str">
            <v>M.</v>
          </cell>
        </row>
        <row r="312">
          <cell r="C312">
            <v>411</v>
          </cell>
          <cell r="D312" t="str">
            <v>-  35 SQ.MM. ACSR</v>
          </cell>
          <cell r="E312">
            <v>15</v>
          </cell>
          <cell r="F312">
            <v>6</v>
          </cell>
          <cell r="G312" t="str">
            <v>M.</v>
          </cell>
        </row>
        <row r="313">
          <cell r="C313">
            <v>412</v>
          </cell>
          <cell r="D313" t="str">
            <v>-  50 SQ.MM. ACSR</v>
          </cell>
          <cell r="E313">
            <v>21</v>
          </cell>
          <cell r="F313">
            <v>8</v>
          </cell>
          <cell r="G313" t="str">
            <v>M.</v>
          </cell>
        </row>
        <row r="314">
          <cell r="C314">
            <v>413</v>
          </cell>
          <cell r="D314" t="str">
            <v>-  70 SQ.MM. ACSR</v>
          </cell>
          <cell r="E314">
            <v>30</v>
          </cell>
          <cell r="F314">
            <v>11</v>
          </cell>
          <cell r="G314" t="str">
            <v>M.</v>
          </cell>
        </row>
        <row r="315">
          <cell r="C315">
            <v>414</v>
          </cell>
          <cell r="D315" t="str">
            <v>-  95 SQ.MM. ACSR</v>
          </cell>
          <cell r="E315">
            <v>42</v>
          </cell>
          <cell r="F315">
            <v>16</v>
          </cell>
          <cell r="G315" t="str">
            <v>M.</v>
          </cell>
        </row>
        <row r="316">
          <cell r="C316">
            <v>415</v>
          </cell>
          <cell r="D316" t="str">
            <v>-  120 SQ.MM. ACSR</v>
          </cell>
          <cell r="E316">
            <v>54</v>
          </cell>
          <cell r="F316">
            <v>20</v>
          </cell>
          <cell r="G316" t="str">
            <v>M.</v>
          </cell>
        </row>
        <row r="317">
          <cell r="C317">
            <v>416</v>
          </cell>
          <cell r="D317" t="str">
            <v>-  150 SQ.MM. ACSR</v>
          </cell>
          <cell r="E317">
            <v>83</v>
          </cell>
          <cell r="F317">
            <v>25</v>
          </cell>
          <cell r="G317" t="str">
            <v>M.</v>
          </cell>
        </row>
        <row r="318">
          <cell r="C318">
            <v>417</v>
          </cell>
          <cell r="D318" t="str">
            <v>-  185 SQ.MM. ACSR</v>
          </cell>
          <cell r="E318">
            <v>0</v>
          </cell>
          <cell r="F318">
            <v>0</v>
          </cell>
          <cell r="G318" t="str">
            <v>M.</v>
          </cell>
        </row>
        <row r="319">
          <cell r="D319" t="str">
            <v>SPACE</v>
          </cell>
        </row>
        <row r="320">
          <cell r="C320">
            <v>45</v>
          </cell>
          <cell r="D320" t="str">
            <v>FIRE - RESISTANT CABLE</v>
          </cell>
        </row>
        <row r="321">
          <cell r="C321">
            <v>451</v>
          </cell>
          <cell r="D321" t="str">
            <v>-  1/C - 0.75 SQ.MM. FR.</v>
          </cell>
          <cell r="E321">
            <v>17</v>
          </cell>
          <cell r="F321">
            <v>1</v>
          </cell>
          <cell r="G321" t="str">
            <v>M.</v>
          </cell>
        </row>
        <row r="322">
          <cell r="C322">
            <v>452</v>
          </cell>
          <cell r="D322" t="str">
            <v>-  1/C - 1.0 SQ.MM. FR.</v>
          </cell>
          <cell r="E322">
            <v>19</v>
          </cell>
          <cell r="F322">
            <v>1</v>
          </cell>
          <cell r="G322" t="str">
            <v>M.</v>
          </cell>
        </row>
        <row r="323">
          <cell r="C323">
            <v>453</v>
          </cell>
          <cell r="D323" t="str">
            <v>-  1/C - 1.5 SQ.MM. FR.</v>
          </cell>
          <cell r="E323">
            <v>20</v>
          </cell>
          <cell r="F323">
            <v>1</v>
          </cell>
          <cell r="G323" t="str">
            <v>M.</v>
          </cell>
        </row>
        <row r="324">
          <cell r="C324">
            <v>454</v>
          </cell>
          <cell r="D324" t="str">
            <v>-  1/C - 2.5 SQ.MM. FR.</v>
          </cell>
          <cell r="E324">
            <v>26</v>
          </cell>
          <cell r="F324">
            <v>2</v>
          </cell>
          <cell r="G324" t="str">
            <v>M.</v>
          </cell>
        </row>
        <row r="325">
          <cell r="C325">
            <v>455</v>
          </cell>
          <cell r="D325" t="str">
            <v>-  1/C - 4 SQ.MM. FR.</v>
          </cell>
          <cell r="E325">
            <v>36</v>
          </cell>
          <cell r="F325">
            <v>2</v>
          </cell>
          <cell r="G325" t="str">
            <v>M.</v>
          </cell>
        </row>
        <row r="326">
          <cell r="C326">
            <v>456</v>
          </cell>
          <cell r="D326" t="str">
            <v>-  1/C - 6 SQ.MM. FR.</v>
          </cell>
          <cell r="E326">
            <v>60</v>
          </cell>
          <cell r="F326">
            <v>3</v>
          </cell>
          <cell r="G326" t="str">
            <v>M.</v>
          </cell>
        </row>
        <row r="327">
          <cell r="C327">
            <v>457</v>
          </cell>
          <cell r="D327" t="str">
            <v>-  1/C - 10 SQ.MM. FR.</v>
          </cell>
          <cell r="E327">
            <v>82</v>
          </cell>
          <cell r="F327">
            <v>5</v>
          </cell>
          <cell r="G327" t="str">
            <v>M.</v>
          </cell>
        </row>
        <row r="328">
          <cell r="C328">
            <v>458</v>
          </cell>
          <cell r="D328" t="str">
            <v>-  1/C - 16 SQ.MM. FR.</v>
          </cell>
          <cell r="E328">
            <v>96</v>
          </cell>
          <cell r="F328">
            <v>6</v>
          </cell>
          <cell r="G328" t="str">
            <v>M.</v>
          </cell>
        </row>
        <row r="329">
          <cell r="C329">
            <v>459</v>
          </cell>
          <cell r="D329" t="str">
            <v>-  1/C - 25 SQ.MM. FR.</v>
          </cell>
          <cell r="E329">
            <v>130</v>
          </cell>
          <cell r="F329">
            <v>8</v>
          </cell>
          <cell r="G329" t="str">
            <v>M.</v>
          </cell>
        </row>
        <row r="330">
          <cell r="C330">
            <v>460</v>
          </cell>
          <cell r="D330" t="str">
            <v>-  1/C - 35 SQ.MM. FR.</v>
          </cell>
          <cell r="E330">
            <v>184</v>
          </cell>
          <cell r="F330">
            <v>11</v>
          </cell>
          <cell r="G330" t="str">
            <v>M.</v>
          </cell>
        </row>
        <row r="331">
          <cell r="C331">
            <v>461</v>
          </cell>
          <cell r="D331" t="str">
            <v>-  1/C - 50 SQ.MM. FR.</v>
          </cell>
          <cell r="E331">
            <v>264</v>
          </cell>
          <cell r="F331">
            <v>16</v>
          </cell>
          <cell r="G331" t="str">
            <v>M.</v>
          </cell>
        </row>
        <row r="332">
          <cell r="C332">
            <v>462</v>
          </cell>
          <cell r="D332" t="str">
            <v>-  1/C - 70 SQ.MM. FR.</v>
          </cell>
          <cell r="E332">
            <v>330</v>
          </cell>
          <cell r="F332">
            <v>20</v>
          </cell>
          <cell r="G332" t="str">
            <v>M.</v>
          </cell>
        </row>
        <row r="333">
          <cell r="C333">
            <v>463</v>
          </cell>
          <cell r="D333" t="str">
            <v>-  1/C - 95 SQ.MM. FR.</v>
          </cell>
          <cell r="E333">
            <v>396</v>
          </cell>
          <cell r="F333">
            <v>25</v>
          </cell>
          <cell r="G333" t="str">
            <v>M.</v>
          </cell>
        </row>
        <row r="334">
          <cell r="C334">
            <v>464</v>
          </cell>
          <cell r="D334" t="str">
            <v>-  1/C - 120 SQ.MM. FR.</v>
          </cell>
          <cell r="E334">
            <v>488</v>
          </cell>
          <cell r="F334">
            <v>30</v>
          </cell>
          <cell r="G334" t="str">
            <v>M.</v>
          </cell>
        </row>
        <row r="335">
          <cell r="C335">
            <v>465</v>
          </cell>
          <cell r="D335" t="str">
            <v>-  1/C - 150 SQ.MM. FR.</v>
          </cell>
          <cell r="E335">
            <v>589</v>
          </cell>
          <cell r="F335">
            <v>35</v>
          </cell>
          <cell r="G335" t="str">
            <v>M.</v>
          </cell>
        </row>
        <row r="336">
          <cell r="C336">
            <v>466</v>
          </cell>
          <cell r="D336" t="str">
            <v>-  1/C - 185 SQ.MM. FR.</v>
          </cell>
          <cell r="E336">
            <v>688</v>
          </cell>
          <cell r="F336">
            <v>40</v>
          </cell>
          <cell r="G336" t="str">
            <v>M.</v>
          </cell>
        </row>
        <row r="337">
          <cell r="C337">
            <v>467</v>
          </cell>
          <cell r="D337" t="str">
            <v>-  1/C - 240 SQ.MM. FR.</v>
          </cell>
          <cell r="E337">
            <v>852</v>
          </cell>
          <cell r="F337">
            <v>50</v>
          </cell>
          <cell r="G337" t="str">
            <v>M.</v>
          </cell>
        </row>
        <row r="338">
          <cell r="C338">
            <v>468</v>
          </cell>
          <cell r="D338" t="str">
            <v>-  1/C - 300 SQ.MM. FR.</v>
          </cell>
          <cell r="E338">
            <v>1088</v>
          </cell>
          <cell r="F338">
            <v>60</v>
          </cell>
          <cell r="G338" t="str">
            <v>M.</v>
          </cell>
        </row>
        <row r="339">
          <cell r="C339">
            <v>469</v>
          </cell>
          <cell r="D339" t="str">
            <v>-  1/C - 400 SQ.MM. FR.</v>
          </cell>
          <cell r="E339">
            <v>1308</v>
          </cell>
          <cell r="F339">
            <v>70</v>
          </cell>
          <cell r="G339" t="str">
            <v>M.</v>
          </cell>
        </row>
        <row r="340">
          <cell r="C340">
            <v>470</v>
          </cell>
          <cell r="D340" t="str">
            <v>-  1/C - 500 SQ.MM. FR.</v>
          </cell>
          <cell r="E340">
            <v>1548</v>
          </cell>
          <cell r="F340">
            <v>90</v>
          </cell>
          <cell r="G340" t="str">
            <v>M.</v>
          </cell>
        </row>
        <row r="341">
          <cell r="C341">
            <v>471</v>
          </cell>
          <cell r="D341" t="str">
            <v>-  1/C - 630 SQ.MM. FR.</v>
          </cell>
          <cell r="E341">
            <v>1904</v>
          </cell>
          <cell r="F341">
            <v>105</v>
          </cell>
          <cell r="G341" t="str">
            <v>M.</v>
          </cell>
        </row>
        <row r="342">
          <cell r="C342">
            <v>472</v>
          </cell>
          <cell r="D342" t="str">
            <v>-  1/C - 2.5 SQ.MM. FR. W./SHEET</v>
          </cell>
          <cell r="E342">
            <v>44</v>
          </cell>
          <cell r="F342">
            <v>2</v>
          </cell>
          <cell r="G342" t="str">
            <v>M.</v>
          </cell>
        </row>
        <row r="343">
          <cell r="C343">
            <v>473</v>
          </cell>
          <cell r="D343" t="str">
            <v>-  1/C - 4 SQ.MM. FR. W./SHEET</v>
          </cell>
          <cell r="E343">
            <v>58</v>
          </cell>
          <cell r="F343">
            <v>3</v>
          </cell>
          <cell r="G343" t="str">
            <v>M.</v>
          </cell>
        </row>
        <row r="344">
          <cell r="C344">
            <v>474</v>
          </cell>
          <cell r="D344" t="str">
            <v>-  1/C - 6 SQ.MM. FR. W./SHEET</v>
          </cell>
          <cell r="E344">
            <v>71</v>
          </cell>
          <cell r="F344">
            <v>5</v>
          </cell>
          <cell r="G344" t="str">
            <v>M.</v>
          </cell>
        </row>
        <row r="345">
          <cell r="C345">
            <v>475</v>
          </cell>
          <cell r="D345" t="str">
            <v>-  1/C - 10 SQ.MM. FR. W./SHEET</v>
          </cell>
          <cell r="E345">
            <v>97</v>
          </cell>
          <cell r="F345">
            <v>6</v>
          </cell>
          <cell r="G345" t="str">
            <v>M.</v>
          </cell>
        </row>
        <row r="346">
          <cell r="C346">
            <v>476</v>
          </cell>
          <cell r="D346" t="str">
            <v>-  1/C - 16 SQ.MM. FR. W./SHEET</v>
          </cell>
          <cell r="E346">
            <v>112</v>
          </cell>
          <cell r="F346">
            <v>8</v>
          </cell>
          <cell r="G346" t="str">
            <v>M.</v>
          </cell>
        </row>
        <row r="347">
          <cell r="C347">
            <v>477</v>
          </cell>
          <cell r="D347" t="str">
            <v>-  1/C - 25 SQ.MM. FR. W./SHEET</v>
          </cell>
          <cell r="E347">
            <v>154</v>
          </cell>
          <cell r="F347">
            <v>11</v>
          </cell>
          <cell r="G347" t="str">
            <v>M.</v>
          </cell>
        </row>
        <row r="348">
          <cell r="C348">
            <v>478</v>
          </cell>
          <cell r="D348" t="str">
            <v>-  1/C - 35 SQ.MM. FR. W./SHEET</v>
          </cell>
          <cell r="E348">
            <v>211</v>
          </cell>
          <cell r="F348">
            <v>16</v>
          </cell>
          <cell r="G348" t="str">
            <v>M.</v>
          </cell>
        </row>
        <row r="349">
          <cell r="C349">
            <v>479</v>
          </cell>
          <cell r="D349" t="str">
            <v>-  1/C - 50 SQ.MM. FR. W./SHEET</v>
          </cell>
          <cell r="E349">
            <v>303</v>
          </cell>
          <cell r="F349">
            <v>20</v>
          </cell>
          <cell r="G349" t="str">
            <v>M.</v>
          </cell>
        </row>
        <row r="350">
          <cell r="C350">
            <v>480</v>
          </cell>
          <cell r="D350" t="str">
            <v>-  1/C - 70 SQ.MM. FR. W./SHEET</v>
          </cell>
          <cell r="E350">
            <v>389</v>
          </cell>
          <cell r="F350">
            <v>25</v>
          </cell>
          <cell r="G350" t="str">
            <v>M.</v>
          </cell>
        </row>
        <row r="351">
          <cell r="C351">
            <v>481</v>
          </cell>
          <cell r="D351" t="str">
            <v>-  1/C - 95 SQ.MM. FR. W./SHEET</v>
          </cell>
          <cell r="E351">
            <v>470</v>
          </cell>
          <cell r="F351">
            <v>30</v>
          </cell>
          <cell r="G351" t="str">
            <v>M.</v>
          </cell>
        </row>
        <row r="352">
          <cell r="C352">
            <v>482</v>
          </cell>
          <cell r="D352" t="str">
            <v>-  1/C - 120 SQ.MM. FR. W./SHEET</v>
          </cell>
          <cell r="E352">
            <v>570</v>
          </cell>
          <cell r="F352">
            <v>35</v>
          </cell>
          <cell r="G352" t="str">
            <v>M.</v>
          </cell>
        </row>
        <row r="353">
          <cell r="C353">
            <v>483</v>
          </cell>
          <cell r="D353" t="str">
            <v>-  1/C - 150 SQ.MM. FR. W./SHEET</v>
          </cell>
          <cell r="E353">
            <v>716</v>
          </cell>
          <cell r="F353">
            <v>40</v>
          </cell>
          <cell r="G353" t="str">
            <v>M.</v>
          </cell>
        </row>
        <row r="354">
          <cell r="C354">
            <v>484</v>
          </cell>
          <cell r="D354" t="str">
            <v>-  1/C - 185 SQ.MM. FR. W./SHEET</v>
          </cell>
          <cell r="E354">
            <v>835</v>
          </cell>
          <cell r="F354">
            <v>50</v>
          </cell>
          <cell r="G354" t="str">
            <v>M.</v>
          </cell>
        </row>
        <row r="355">
          <cell r="C355">
            <v>485</v>
          </cell>
          <cell r="D355" t="str">
            <v>-  1/C - 240 SQ.MM. FR. W./SHEET</v>
          </cell>
          <cell r="E355">
            <v>1051</v>
          </cell>
          <cell r="F355">
            <v>60</v>
          </cell>
          <cell r="G355" t="str">
            <v>M.</v>
          </cell>
        </row>
        <row r="356">
          <cell r="C356">
            <v>486</v>
          </cell>
          <cell r="D356" t="str">
            <v>-  1/C - 300 SQ.MM. FR. W./SHEET</v>
          </cell>
          <cell r="E356">
            <v>1390</v>
          </cell>
          <cell r="F356">
            <v>70</v>
          </cell>
          <cell r="G356" t="str">
            <v>M.</v>
          </cell>
        </row>
        <row r="357">
          <cell r="C357">
            <v>487</v>
          </cell>
          <cell r="D357" t="str">
            <v>-  1/C - 400 SQ.MM. FR. W./SHEET</v>
          </cell>
          <cell r="E357">
            <v>1679</v>
          </cell>
          <cell r="F357">
            <v>90</v>
          </cell>
          <cell r="G357" t="str">
            <v>M.</v>
          </cell>
        </row>
        <row r="358">
          <cell r="C358">
            <v>488</v>
          </cell>
          <cell r="D358" t="str">
            <v>-  1/C - 500 SQ.MM. FR. W./SHEET</v>
          </cell>
          <cell r="E358">
            <v>1818</v>
          </cell>
          <cell r="F358">
            <v>105</v>
          </cell>
          <cell r="G358" t="str">
            <v>M.</v>
          </cell>
        </row>
        <row r="359">
          <cell r="C359">
            <v>489</v>
          </cell>
          <cell r="D359" t="str">
            <v>-  1/C - 630 SQ.MM. FR. W./SHEET</v>
          </cell>
          <cell r="E359">
            <v>2183</v>
          </cell>
          <cell r="F359">
            <v>120</v>
          </cell>
          <cell r="G359" t="str">
            <v>M.</v>
          </cell>
        </row>
        <row r="360">
          <cell r="C360">
            <v>5</v>
          </cell>
          <cell r="D360" t="str">
            <v>CABLE RACEWAY</v>
          </cell>
        </row>
        <row r="361">
          <cell r="C361">
            <v>501</v>
          </cell>
          <cell r="D361" t="str">
            <v>-  DIA. 1/2" EMT</v>
          </cell>
          <cell r="E361">
            <v>23</v>
          </cell>
          <cell r="F361">
            <v>10</v>
          </cell>
          <cell r="G361" t="str">
            <v>M.</v>
          </cell>
        </row>
        <row r="362">
          <cell r="C362">
            <v>502</v>
          </cell>
          <cell r="D362" t="str">
            <v>-  DIA. 3/4" EMT</v>
          </cell>
          <cell r="E362">
            <v>34</v>
          </cell>
          <cell r="F362">
            <v>15</v>
          </cell>
          <cell r="G362" t="str">
            <v>M.</v>
          </cell>
        </row>
        <row r="363">
          <cell r="C363">
            <v>503</v>
          </cell>
          <cell r="D363" t="str">
            <v>-  DIA. 1" EMT</v>
          </cell>
          <cell r="E363">
            <v>48</v>
          </cell>
          <cell r="F363">
            <v>18</v>
          </cell>
          <cell r="G363" t="str">
            <v>M.</v>
          </cell>
        </row>
        <row r="364">
          <cell r="C364">
            <v>504</v>
          </cell>
          <cell r="D364" t="str">
            <v>-  DIA. 1 1/4" EMT</v>
          </cell>
          <cell r="E364">
            <v>79</v>
          </cell>
          <cell r="F364">
            <v>25</v>
          </cell>
          <cell r="G364" t="str">
            <v>M.</v>
          </cell>
        </row>
        <row r="365">
          <cell r="C365">
            <v>505</v>
          </cell>
          <cell r="D365" t="str">
            <v>-  DIA. 1 1/2" EMT</v>
          </cell>
          <cell r="E365">
            <v>92</v>
          </cell>
          <cell r="F365">
            <v>30</v>
          </cell>
          <cell r="G365" t="str">
            <v>M.</v>
          </cell>
        </row>
        <row r="366">
          <cell r="C366">
            <v>506</v>
          </cell>
          <cell r="D366" t="str">
            <v>-  DIA. 2" EMT</v>
          </cell>
          <cell r="E366">
            <v>114</v>
          </cell>
          <cell r="F366">
            <v>40</v>
          </cell>
          <cell r="G366" t="str">
            <v>M.</v>
          </cell>
        </row>
        <row r="367">
          <cell r="C367">
            <v>507</v>
          </cell>
          <cell r="D367" t="str">
            <v>-  DIA. 1/2" IMC</v>
          </cell>
          <cell r="E367">
            <v>45</v>
          </cell>
          <cell r="F367">
            <v>13</v>
          </cell>
          <cell r="G367" t="str">
            <v>M.</v>
          </cell>
        </row>
        <row r="368">
          <cell r="C368">
            <v>508</v>
          </cell>
          <cell r="D368" t="str">
            <v>-  DIA. 3/4" IMC</v>
          </cell>
          <cell r="E368">
            <v>61</v>
          </cell>
          <cell r="F368">
            <v>15</v>
          </cell>
          <cell r="G368" t="str">
            <v>M.</v>
          </cell>
        </row>
        <row r="369">
          <cell r="C369">
            <v>509</v>
          </cell>
          <cell r="D369" t="str">
            <v>-  DIA. 1" IMC</v>
          </cell>
          <cell r="E369">
            <v>82</v>
          </cell>
          <cell r="F369">
            <v>20</v>
          </cell>
          <cell r="G369" t="str">
            <v>M.</v>
          </cell>
        </row>
        <row r="370">
          <cell r="C370">
            <v>510</v>
          </cell>
          <cell r="D370" t="str">
            <v>-  DIA. 1 1/4" IMC</v>
          </cell>
          <cell r="E370">
            <v>105</v>
          </cell>
          <cell r="F370">
            <v>25</v>
          </cell>
          <cell r="G370" t="str">
            <v>M.</v>
          </cell>
        </row>
        <row r="371">
          <cell r="C371">
            <v>511</v>
          </cell>
          <cell r="D371" t="str">
            <v>-  DIA. 1 1/2" IMC</v>
          </cell>
          <cell r="E371">
            <v>130</v>
          </cell>
          <cell r="F371">
            <v>30</v>
          </cell>
          <cell r="G371" t="str">
            <v>M.</v>
          </cell>
        </row>
        <row r="372">
          <cell r="C372">
            <v>512</v>
          </cell>
          <cell r="D372" t="str">
            <v>-  DIA. 2" IMC</v>
          </cell>
          <cell r="E372">
            <v>174</v>
          </cell>
          <cell r="F372">
            <v>35</v>
          </cell>
          <cell r="G372" t="str">
            <v>M.</v>
          </cell>
        </row>
        <row r="373">
          <cell r="C373">
            <v>513</v>
          </cell>
          <cell r="D373" t="str">
            <v>-  DIA. 2 1/2" IMC</v>
          </cell>
          <cell r="E373">
            <v>282</v>
          </cell>
          <cell r="F373">
            <v>45</v>
          </cell>
          <cell r="G373" t="str">
            <v>M.</v>
          </cell>
        </row>
        <row r="374">
          <cell r="C374">
            <v>514</v>
          </cell>
          <cell r="D374" t="str">
            <v>-  DIA. 3" IMC</v>
          </cell>
          <cell r="E374">
            <v>342</v>
          </cell>
          <cell r="F374">
            <v>50</v>
          </cell>
          <cell r="G374" t="str">
            <v>M.</v>
          </cell>
        </row>
        <row r="375">
          <cell r="C375">
            <v>515</v>
          </cell>
          <cell r="D375" t="str">
            <v>-  DIA. 3 1/2" IMC</v>
          </cell>
          <cell r="E375">
            <v>397</v>
          </cell>
          <cell r="F375">
            <v>55</v>
          </cell>
          <cell r="G375" t="str">
            <v>M.</v>
          </cell>
        </row>
        <row r="376">
          <cell r="C376">
            <v>516</v>
          </cell>
          <cell r="D376" t="str">
            <v>-  DIA. 4" IMC</v>
          </cell>
          <cell r="E376">
            <v>433</v>
          </cell>
          <cell r="F376">
            <v>60</v>
          </cell>
          <cell r="G376" t="str">
            <v>M.</v>
          </cell>
        </row>
        <row r="377">
          <cell r="C377">
            <v>517</v>
          </cell>
          <cell r="D377" t="str">
            <v>-  DIA. 5" IMC</v>
          </cell>
          <cell r="E377">
            <v>747</v>
          </cell>
          <cell r="F377">
            <v>70</v>
          </cell>
          <cell r="G377" t="str">
            <v>M.</v>
          </cell>
        </row>
        <row r="378">
          <cell r="C378">
            <v>518</v>
          </cell>
          <cell r="D378" t="str">
            <v>-  DIA. 1/2" RSC</v>
          </cell>
          <cell r="E378">
            <v>64</v>
          </cell>
          <cell r="F378">
            <v>15</v>
          </cell>
          <cell r="G378" t="str">
            <v>M.</v>
          </cell>
        </row>
        <row r="379">
          <cell r="C379">
            <v>519</v>
          </cell>
          <cell r="D379" t="str">
            <v>-  DIA. 3/4" RSC</v>
          </cell>
          <cell r="E379">
            <v>82</v>
          </cell>
          <cell r="F379">
            <v>20</v>
          </cell>
          <cell r="G379" t="str">
            <v>M.</v>
          </cell>
        </row>
        <row r="380">
          <cell r="C380">
            <v>520</v>
          </cell>
          <cell r="D380" t="str">
            <v>-  DIA. 1" RSC</v>
          </cell>
          <cell r="E380">
            <v>120</v>
          </cell>
          <cell r="F380">
            <v>25</v>
          </cell>
          <cell r="G380" t="str">
            <v>M.</v>
          </cell>
        </row>
        <row r="381">
          <cell r="C381">
            <v>521</v>
          </cell>
          <cell r="D381" t="str">
            <v>-  DIA. 1 1/4" RSC</v>
          </cell>
          <cell r="E381">
            <v>153</v>
          </cell>
          <cell r="F381">
            <v>35</v>
          </cell>
          <cell r="G381" t="str">
            <v>M.</v>
          </cell>
        </row>
        <row r="382">
          <cell r="C382">
            <v>522</v>
          </cell>
          <cell r="D382" t="str">
            <v>-  DIA. 1 1/2" RSC</v>
          </cell>
          <cell r="E382">
            <v>182</v>
          </cell>
          <cell r="F382">
            <v>45</v>
          </cell>
          <cell r="G382" t="str">
            <v>M.</v>
          </cell>
        </row>
        <row r="383">
          <cell r="C383">
            <v>523</v>
          </cell>
          <cell r="D383" t="str">
            <v>-  DIA. 2" RSC</v>
          </cell>
          <cell r="E383">
            <v>243</v>
          </cell>
          <cell r="F383">
            <v>55</v>
          </cell>
          <cell r="G383" t="str">
            <v>M.</v>
          </cell>
        </row>
        <row r="384">
          <cell r="C384">
            <v>524</v>
          </cell>
          <cell r="D384" t="str">
            <v>-  DIA. 2 1/2" RSC</v>
          </cell>
          <cell r="E384">
            <v>373</v>
          </cell>
          <cell r="F384">
            <v>80</v>
          </cell>
          <cell r="G384" t="str">
            <v>M.</v>
          </cell>
        </row>
        <row r="385">
          <cell r="C385">
            <v>525</v>
          </cell>
          <cell r="D385" t="str">
            <v>-  DIA. 3" RSC</v>
          </cell>
          <cell r="E385">
            <v>480</v>
          </cell>
          <cell r="F385">
            <v>90</v>
          </cell>
          <cell r="G385" t="str">
            <v>M.</v>
          </cell>
        </row>
        <row r="386">
          <cell r="C386">
            <v>526</v>
          </cell>
          <cell r="D386" t="str">
            <v>-  DIA. 3 1/2" RSC</v>
          </cell>
          <cell r="E386">
            <v>606</v>
          </cell>
          <cell r="F386">
            <v>100</v>
          </cell>
          <cell r="G386" t="str">
            <v>M.</v>
          </cell>
        </row>
        <row r="387">
          <cell r="C387">
            <v>527</v>
          </cell>
          <cell r="D387" t="str">
            <v>-  DIA. 4" RSC</v>
          </cell>
          <cell r="E387">
            <v>706</v>
          </cell>
          <cell r="F387">
            <v>125</v>
          </cell>
          <cell r="G387" t="str">
            <v>M.</v>
          </cell>
        </row>
        <row r="388">
          <cell r="C388">
            <v>528</v>
          </cell>
          <cell r="D388" t="str">
            <v>-  DIA. 5" RSC</v>
          </cell>
          <cell r="E388">
            <v>1016</v>
          </cell>
          <cell r="F388">
            <v>140</v>
          </cell>
          <cell r="G388" t="str">
            <v>M.</v>
          </cell>
        </row>
        <row r="389">
          <cell r="D389" t="str">
            <v>SPACE</v>
          </cell>
        </row>
        <row r="390">
          <cell r="C390">
            <v>530</v>
          </cell>
          <cell r="D390" t="str">
            <v>-  DIA. 25 MM. HDPE-PN4</v>
          </cell>
          <cell r="E390">
            <v>20</v>
          </cell>
          <cell r="F390">
            <v>10</v>
          </cell>
          <cell r="G390" t="str">
            <v>M.</v>
          </cell>
        </row>
        <row r="391">
          <cell r="C391">
            <v>531</v>
          </cell>
          <cell r="D391" t="str">
            <v>-  DIA. 32 MM. HDPE-PN4</v>
          </cell>
          <cell r="E391">
            <v>25</v>
          </cell>
          <cell r="F391">
            <v>15</v>
          </cell>
          <cell r="G391" t="str">
            <v>M.</v>
          </cell>
        </row>
        <row r="392">
          <cell r="C392">
            <v>532</v>
          </cell>
          <cell r="D392" t="str">
            <v>-  DIA. 40 MM. HDPE-PN4</v>
          </cell>
          <cell r="E392">
            <v>34</v>
          </cell>
          <cell r="F392">
            <v>18</v>
          </cell>
          <cell r="G392" t="str">
            <v>M.</v>
          </cell>
        </row>
        <row r="393">
          <cell r="C393">
            <v>533</v>
          </cell>
          <cell r="D393" t="str">
            <v>-  DIA. 50 MM. HDPE-PN4</v>
          </cell>
          <cell r="E393">
            <v>38</v>
          </cell>
          <cell r="F393">
            <v>25</v>
          </cell>
          <cell r="G393" t="str">
            <v>M.</v>
          </cell>
        </row>
        <row r="394">
          <cell r="C394">
            <v>534</v>
          </cell>
          <cell r="D394" t="str">
            <v>-  DIA. 63 MM. HDPE-PN4</v>
          </cell>
          <cell r="E394">
            <v>56</v>
          </cell>
          <cell r="F394">
            <v>30</v>
          </cell>
          <cell r="G394" t="str">
            <v>M.</v>
          </cell>
        </row>
        <row r="395">
          <cell r="C395">
            <v>535</v>
          </cell>
          <cell r="D395" t="str">
            <v>-  DIA. 75 MM. HDPE-PN4</v>
          </cell>
          <cell r="E395">
            <v>81</v>
          </cell>
          <cell r="F395">
            <v>40</v>
          </cell>
          <cell r="G395" t="str">
            <v>M.</v>
          </cell>
        </row>
        <row r="396">
          <cell r="C396">
            <v>536</v>
          </cell>
          <cell r="D396" t="str">
            <v>-  DIA. 90 MM. HDPE-PN4</v>
          </cell>
          <cell r="E396">
            <v>116</v>
          </cell>
          <cell r="F396">
            <v>47</v>
          </cell>
          <cell r="G396" t="str">
            <v>M.</v>
          </cell>
        </row>
        <row r="397">
          <cell r="C397">
            <v>537</v>
          </cell>
          <cell r="D397" t="str">
            <v>-  DIA. 110 MM. HDPE-PN4</v>
          </cell>
          <cell r="E397">
            <v>170</v>
          </cell>
          <cell r="F397">
            <v>55</v>
          </cell>
          <cell r="G397" t="str">
            <v>M.</v>
          </cell>
        </row>
        <row r="398">
          <cell r="C398">
            <v>538</v>
          </cell>
          <cell r="D398" t="str">
            <v>-  DIA. 125 MM. HDPE-PN4</v>
          </cell>
          <cell r="E398">
            <v>220</v>
          </cell>
          <cell r="F398">
            <v>65</v>
          </cell>
          <cell r="G398" t="str">
            <v>M.</v>
          </cell>
        </row>
        <row r="399">
          <cell r="C399">
            <v>539</v>
          </cell>
          <cell r="D399" t="str">
            <v>-  DIA. 140 MM. HDPE-PN4</v>
          </cell>
          <cell r="E399">
            <v>278</v>
          </cell>
          <cell r="F399">
            <v>70</v>
          </cell>
          <cell r="G399" t="str">
            <v>M.</v>
          </cell>
        </row>
        <row r="400">
          <cell r="C400">
            <v>540</v>
          </cell>
          <cell r="D400" t="str">
            <v>-  DIA. 160 MM. HDPE-PN4</v>
          </cell>
          <cell r="E400">
            <v>363</v>
          </cell>
          <cell r="F400">
            <v>75</v>
          </cell>
          <cell r="G400" t="str">
            <v>M.</v>
          </cell>
        </row>
        <row r="401">
          <cell r="C401">
            <v>541</v>
          </cell>
          <cell r="D401" t="str">
            <v>-  DIA. 180 MM. HDPE-PN4</v>
          </cell>
          <cell r="E401">
            <v>462</v>
          </cell>
          <cell r="F401">
            <v>80</v>
          </cell>
          <cell r="G401" t="str">
            <v>M.</v>
          </cell>
        </row>
        <row r="402">
          <cell r="D402" t="str">
            <v>SPACE</v>
          </cell>
        </row>
        <row r="403">
          <cell r="C403">
            <v>546</v>
          </cell>
          <cell r="D403" t="str">
            <v>-  DIA. 25 MM. HDPE-PN6</v>
          </cell>
          <cell r="E403">
            <v>20</v>
          </cell>
          <cell r="F403">
            <v>10</v>
          </cell>
          <cell r="G403" t="str">
            <v>M.</v>
          </cell>
        </row>
        <row r="404">
          <cell r="C404">
            <v>547</v>
          </cell>
          <cell r="D404" t="str">
            <v>-  DIA. 32 MM. HDPE-PN6</v>
          </cell>
          <cell r="E404">
            <v>25</v>
          </cell>
          <cell r="F404">
            <v>15</v>
          </cell>
          <cell r="G404" t="str">
            <v>M.</v>
          </cell>
        </row>
        <row r="405">
          <cell r="C405">
            <v>548</v>
          </cell>
          <cell r="D405" t="str">
            <v>-  DIA. 40 MM. HDPE-PN6</v>
          </cell>
          <cell r="E405">
            <v>34</v>
          </cell>
          <cell r="F405">
            <v>18</v>
          </cell>
          <cell r="G405" t="str">
            <v>M.</v>
          </cell>
        </row>
        <row r="406">
          <cell r="C406">
            <v>549</v>
          </cell>
          <cell r="D406" t="str">
            <v>-  DIA. 50 MM. HDPE-PN6</v>
          </cell>
          <cell r="E406">
            <v>53</v>
          </cell>
          <cell r="F406">
            <v>25</v>
          </cell>
          <cell r="G406" t="str">
            <v>M.</v>
          </cell>
        </row>
        <row r="407">
          <cell r="C407">
            <v>550</v>
          </cell>
          <cell r="D407" t="str">
            <v>-  DIA. 63 MM. HDPE-PN6</v>
          </cell>
          <cell r="E407">
            <v>83</v>
          </cell>
          <cell r="F407">
            <v>30</v>
          </cell>
          <cell r="G407" t="str">
            <v>M.</v>
          </cell>
        </row>
        <row r="408">
          <cell r="C408">
            <v>551</v>
          </cell>
          <cell r="D408" t="str">
            <v>-  DIA. 75 MM. HDPE-PN6</v>
          </cell>
          <cell r="E408">
            <v>116</v>
          </cell>
          <cell r="F408">
            <v>40</v>
          </cell>
          <cell r="G408" t="str">
            <v>M.</v>
          </cell>
        </row>
        <row r="409">
          <cell r="C409">
            <v>552</v>
          </cell>
          <cell r="D409" t="str">
            <v>-  DIA. 90 MM. HDPE-PN6</v>
          </cell>
          <cell r="E409">
            <v>166</v>
          </cell>
          <cell r="F409">
            <v>47</v>
          </cell>
          <cell r="G409" t="str">
            <v>M.</v>
          </cell>
        </row>
        <row r="410">
          <cell r="C410">
            <v>553</v>
          </cell>
          <cell r="D410" t="str">
            <v>-  DIA. 110 MM. HDPE-PN6</v>
          </cell>
          <cell r="E410">
            <v>248</v>
          </cell>
          <cell r="F410">
            <v>55</v>
          </cell>
          <cell r="G410" t="str">
            <v>M.</v>
          </cell>
        </row>
        <row r="411">
          <cell r="C411">
            <v>554</v>
          </cell>
          <cell r="D411" t="str">
            <v>-  DIA. 125 MM. HDPE-PN6</v>
          </cell>
          <cell r="E411">
            <v>318</v>
          </cell>
          <cell r="F411">
            <v>65</v>
          </cell>
          <cell r="G411" t="str">
            <v>M.</v>
          </cell>
        </row>
        <row r="412">
          <cell r="C412">
            <v>555</v>
          </cell>
          <cell r="D412" t="str">
            <v>-  DIA. 140 MM. HDPE-PN6</v>
          </cell>
          <cell r="E412">
            <v>399</v>
          </cell>
          <cell r="F412">
            <v>70</v>
          </cell>
          <cell r="G412" t="str">
            <v>M.</v>
          </cell>
        </row>
        <row r="413">
          <cell r="C413">
            <v>556</v>
          </cell>
          <cell r="D413" t="str">
            <v>-  DIA. 160 MM. HDPE-PN6</v>
          </cell>
          <cell r="E413">
            <v>520</v>
          </cell>
          <cell r="F413">
            <v>75</v>
          </cell>
          <cell r="G413" t="str">
            <v>M.</v>
          </cell>
        </row>
        <row r="414">
          <cell r="C414">
            <v>557</v>
          </cell>
          <cell r="D414" t="str">
            <v>-  DIA. 180 MM. HDPE-PN6</v>
          </cell>
          <cell r="E414">
            <v>655</v>
          </cell>
          <cell r="F414">
            <v>80</v>
          </cell>
          <cell r="G414" t="str">
            <v>M.</v>
          </cell>
        </row>
        <row r="415">
          <cell r="D415" t="str">
            <v>SPACE</v>
          </cell>
        </row>
        <row r="416">
          <cell r="C416">
            <v>561</v>
          </cell>
          <cell r="D416" t="str">
            <v>-  DIA. 2" FRE</v>
          </cell>
          <cell r="E416">
            <v>380</v>
          </cell>
          <cell r="F416">
            <v>50</v>
          </cell>
          <cell r="G416" t="str">
            <v>M.</v>
          </cell>
        </row>
        <row r="417">
          <cell r="C417">
            <v>562</v>
          </cell>
          <cell r="D417" t="str">
            <v>-  DIA. 2 1/2" FRE</v>
          </cell>
          <cell r="E417">
            <v>430</v>
          </cell>
          <cell r="F417">
            <v>60</v>
          </cell>
          <cell r="G417" t="str">
            <v>M.</v>
          </cell>
        </row>
        <row r="418">
          <cell r="C418">
            <v>563</v>
          </cell>
          <cell r="D418" t="str">
            <v>-  DIA. 3" FRE</v>
          </cell>
          <cell r="E418">
            <v>490</v>
          </cell>
          <cell r="F418">
            <v>70</v>
          </cell>
          <cell r="G418" t="str">
            <v>M.</v>
          </cell>
        </row>
        <row r="419">
          <cell r="C419">
            <v>564</v>
          </cell>
          <cell r="D419" t="str">
            <v>-  DIA. 4" FRE</v>
          </cell>
          <cell r="E419">
            <v>550</v>
          </cell>
          <cell r="F419">
            <v>70</v>
          </cell>
          <cell r="G419" t="str">
            <v>M.</v>
          </cell>
        </row>
        <row r="420">
          <cell r="C420">
            <v>565</v>
          </cell>
          <cell r="D420" t="str">
            <v>-  DIA. 5" FRE</v>
          </cell>
          <cell r="E420">
            <v>830</v>
          </cell>
          <cell r="F420">
            <v>100</v>
          </cell>
          <cell r="G420" t="str">
            <v>M.</v>
          </cell>
        </row>
        <row r="421">
          <cell r="C421">
            <v>566</v>
          </cell>
          <cell r="D421" t="str">
            <v>-  DIA. 6" FRE</v>
          </cell>
          <cell r="E421">
            <v>1330</v>
          </cell>
          <cell r="F421">
            <v>150</v>
          </cell>
          <cell r="G421" t="str">
            <v>M.</v>
          </cell>
        </row>
        <row r="422">
          <cell r="D422" t="str">
            <v>SPACE</v>
          </cell>
        </row>
        <row r="423">
          <cell r="D423" t="str">
            <v>5"CONDUIT IN DUCT BANK</v>
          </cell>
        </row>
        <row r="424">
          <cell r="C424">
            <v>571</v>
          </cell>
          <cell r="D424" t="str">
            <v xml:space="preserve">-  DIA. 125 MM. HDPE-PN6 (2x1) DUCT BANK </v>
          </cell>
          <cell r="E424">
            <v>1480</v>
          </cell>
          <cell r="F424">
            <v>600</v>
          </cell>
          <cell r="G424" t="str">
            <v>M.</v>
          </cell>
        </row>
        <row r="425">
          <cell r="C425">
            <v>572</v>
          </cell>
          <cell r="D425" t="str">
            <v xml:space="preserve">-  DIA. 125 MM. HDPE-PN6 (2x2) DUCT BANK </v>
          </cell>
          <cell r="E425">
            <v>2420</v>
          </cell>
          <cell r="F425">
            <v>800</v>
          </cell>
          <cell r="G425" t="str">
            <v>M.</v>
          </cell>
        </row>
        <row r="426">
          <cell r="C426">
            <v>573</v>
          </cell>
          <cell r="D426" t="str">
            <v xml:space="preserve">-  DIA. 125 MM. HDPE-PN6 (2x3) DUCT BANK </v>
          </cell>
          <cell r="E426">
            <v>3400</v>
          </cell>
          <cell r="F426">
            <v>1000</v>
          </cell>
          <cell r="G426" t="str">
            <v>M.</v>
          </cell>
        </row>
        <row r="427">
          <cell r="D427" t="str">
            <v>SPACE</v>
          </cell>
        </row>
        <row r="428">
          <cell r="C428">
            <v>576</v>
          </cell>
          <cell r="D428" t="str">
            <v xml:space="preserve">-  DIA. 5" FRE (2x1) CONDUIT </v>
          </cell>
          <cell r="E428">
            <v>1480</v>
          </cell>
          <cell r="F428">
            <v>300</v>
          </cell>
          <cell r="G428" t="str">
            <v>M.</v>
          </cell>
        </row>
        <row r="429">
          <cell r="C429">
            <v>577</v>
          </cell>
          <cell r="D429" t="str">
            <v xml:space="preserve">-  DIA. 5" FRE (2x2) CONDUIT </v>
          </cell>
          <cell r="E429">
            <v>2830</v>
          </cell>
          <cell r="F429">
            <v>400</v>
          </cell>
          <cell r="G429" t="str">
            <v>M.</v>
          </cell>
        </row>
        <row r="430">
          <cell r="C430">
            <v>578</v>
          </cell>
          <cell r="D430" t="str">
            <v xml:space="preserve">-  DIA. 5" FRE (2x3) CONDUIT </v>
          </cell>
          <cell r="E430">
            <v>3970</v>
          </cell>
          <cell r="F430">
            <v>600</v>
          </cell>
          <cell r="G430" t="str">
            <v>M.</v>
          </cell>
        </row>
        <row r="431">
          <cell r="D431" t="str">
            <v>SPACE</v>
          </cell>
        </row>
        <row r="432">
          <cell r="C432">
            <v>591</v>
          </cell>
          <cell r="D432" t="str">
            <v>-  DIA. 1/2" PVC-CLASS2</v>
          </cell>
          <cell r="E432">
            <v>11</v>
          </cell>
          <cell r="F432">
            <v>5</v>
          </cell>
          <cell r="G432" t="str">
            <v>M.</v>
          </cell>
        </row>
        <row r="433">
          <cell r="C433">
            <v>592</v>
          </cell>
          <cell r="D433" t="str">
            <v>-  DIA. 3/4" PVC-CLASS2</v>
          </cell>
          <cell r="E433">
            <v>13</v>
          </cell>
          <cell r="F433">
            <v>8</v>
          </cell>
          <cell r="G433" t="str">
            <v>M.</v>
          </cell>
        </row>
        <row r="434">
          <cell r="C434">
            <v>593</v>
          </cell>
          <cell r="D434" t="str">
            <v>-  DIA. 1" PVC-CLASS2</v>
          </cell>
          <cell r="E434">
            <v>24</v>
          </cell>
          <cell r="F434">
            <v>12</v>
          </cell>
          <cell r="G434" t="str">
            <v>M.</v>
          </cell>
        </row>
        <row r="435">
          <cell r="C435">
            <v>594</v>
          </cell>
          <cell r="D435" t="str">
            <v>-  DIA. 1 1/4" PVC-CLASS2</v>
          </cell>
          <cell r="E435">
            <v>34</v>
          </cell>
          <cell r="F435">
            <v>18</v>
          </cell>
          <cell r="G435" t="str">
            <v>M.</v>
          </cell>
        </row>
        <row r="436">
          <cell r="C436">
            <v>595</v>
          </cell>
          <cell r="D436" t="str">
            <v>-  DIA. 1 1/2" PVC-CLASS2</v>
          </cell>
          <cell r="E436">
            <v>44</v>
          </cell>
          <cell r="F436">
            <v>20</v>
          </cell>
          <cell r="G436" t="str">
            <v>M.</v>
          </cell>
        </row>
        <row r="437">
          <cell r="C437">
            <v>596</v>
          </cell>
          <cell r="D437" t="str">
            <v>-  DIA. 2" PVC-CLASS2</v>
          </cell>
          <cell r="E437">
            <v>62</v>
          </cell>
          <cell r="F437">
            <v>24</v>
          </cell>
          <cell r="G437" t="str">
            <v>M.</v>
          </cell>
        </row>
        <row r="438">
          <cell r="C438">
            <v>597</v>
          </cell>
          <cell r="D438" t="str">
            <v>-  DIA. 2 1/2" PVC-CLASS3</v>
          </cell>
          <cell r="E438">
            <v>80</v>
          </cell>
          <cell r="F438">
            <v>30</v>
          </cell>
          <cell r="G438" t="str">
            <v>M.</v>
          </cell>
        </row>
        <row r="439">
          <cell r="C439">
            <v>598</v>
          </cell>
          <cell r="D439" t="str">
            <v>-  DIA. 3" PVC-CLASS2</v>
          </cell>
          <cell r="E439">
            <v>126</v>
          </cell>
          <cell r="F439">
            <v>35</v>
          </cell>
          <cell r="G439" t="str">
            <v>M.</v>
          </cell>
        </row>
        <row r="440">
          <cell r="C440">
            <v>599</v>
          </cell>
          <cell r="D440" t="str">
            <v>-  DIA. 4" PVC-CLASS2</v>
          </cell>
          <cell r="E440">
            <v>192</v>
          </cell>
          <cell r="F440">
            <v>40</v>
          </cell>
          <cell r="G440" t="str">
            <v>M.</v>
          </cell>
        </row>
        <row r="441">
          <cell r="D441" t="str">
            <v>SPACE</v>
          </cell>
        </row>
        <row r="442">
          <cell r="C442">
            <v>6</v>
          </cell>
          <cell r="D442" t="str">
            <v>WIRE WAY (1.6 mm.THICK)</v>
          </cell>
        </row>
        <row r="443">
          <cell r="C443">
            <v>601</v>
          </cell>
          <cell r="D443" t="str">
            <v>-  50 mm.x50 mm. WIRE WAY</v>
          </cell>
          <cell r="E443">
            <v>192</v>
          </cell>
          <cell r="F443">
            <v>11</v>
          </cell>
          <cell r="G443" t="str">
            <v>M.</v>
          </cell>
        </row>
        <row r="444">
          <cell r="C444">
            <v>602</v>
          </cell>
          <cell r="D444" t="str">
            <v>-  50 mm.x75 mm. WIRE WAY</v>
          </cell>
          <cell r="E444">
            <v>230</v>
          </cell>
          <cell r="F444">
            <v>14</v>
          </cell>
          <cell r="G444" t="str">
            <v>M.</v>
          </cell>
        </row>
        <row r="445">
          <cell r="C445">
            <v>603</v>
          </cell>
          <cell r="D445" t="str">
            <v>-  50 mm.x100 mm. WIRE WAY</v>
          </cell>
          <cell r="E445">
            <v>263</v>
          </cell>
          <cell r="F445">
            <v>17</v>
          </cell>
          <cell r="G445" t="str">
            <v>M.</v>
          </cell>
        </row>
        <row r="446">
          <cell r="C446">
            <v>604</v>
          </cell>
          <cell r="D446" t="str">
            <v>-  50 mm.x125 mm. WIRE WAY</v>
          </cell>
          <cell r="E446">
            <v>300</v>
          </cell>
          <cell r="F446">
            <v>20</v>
          </cell>
          <cell r="G446" t="str">
            <v>M.</v>
          </cell>
        </row>
        <row r="447">
          <cell r="C447">
            <v>605</v>
          </cell>
          <cell r="D447" t="str">
            <v>-  50 mm.x150 mm. WIRE WAY</v>
          </cell>
          <cell r="E447">
            <v>340</v>
          </cell>
          <cell r="F447">
            <v>23</v>
          </cell>
          <cell r="G447" t="str">
            <v>M.</v>
          </cell>
        </row>
        <row r="448">
          <cell r="C448">
            <v>606</v>
          </cell>
          <cell r="D448" t="str">
            <v>-  50 mm.x200 mm. WIRE WAY</v>
          </cell>
          <cell r="E448">
            <v>400</v>
          </cell>
          <cell r="F448">
            <v>26</v>
          </cell>
          <cell r="G448" t="str">
            <v>M.</v>
          </cell>
        </row>
        <row r="449">
          <cell r="C449">
            <v>607</v>
          </cell>
          <cell r="D449" t="str">
            <v>-  50 mm.x250 mm. WIRE WAY</v>
          </cell>
          <cell r="E449">
            <v>483</v>
          </cell>
          <cell r="F449">
            <v>29</v>
          </cell>
          <cell r="G449" t="str">
            <v>M.</v>
          </cell>
        </row>
        <row r="450">
          <cell r="C450">
            <v>608</v>
          </cell>
          <cell r="D450" t="str">
            <v>-  75 mm.x100 mm. WIRE WAY</v>
          </cell>
          <cell r="E450">
            <v>300</v>
          </cell>
          <cell r="F450">
            <v>20</v>
          </cell>
          <cell r="G450" t="str">
            <v>M.</v>
          </cell>
        </row>
        <row r="451">
          <cell r="C451">
            <v>609</v>
          </cell>
          <cell r="D451" t="str">
            <v>-  75 mm.x150 mm. WIRE WAY</v>
          </cell>
          <cell r="E451">
            <v>375</v>
          </cell>
          <cell r="F451">
            <v>25</v>
          </cell>
          <cell r="G451" t="str">
            <v>M.</v>
          </cell>
        </row>
        <row r="452">
          <cell r="C452">
            <v>610</v>
          </cell>
          <cell r="D452" t="str">
            <v>-  75 mm.x200 mm. WIRE WAY</v>
          </cell>
          <cell r="E452">
            <v>446</v>
          </cell>
          <cell r="F452">
            <v>28</v>
          </cell>
          <cell r="G452" t="str">
            <v>M.</v>
          </cell>
        </row>
        <row r="453">
          <cell r="C453">
            <v>611</v>
          </cell>
          <cell r="D453" t="str">
            <v>-  75 mm.x250 mm. WIRE WAY</v>
          </cell>
          <cell r="E453">
            <v>520</v>
          </cell>
          <cell r="F453">
            <v>32</v>
          </cell>
          <cell r="G453" t="str">
            <v>M.</v>
          </cell>
        </row>
        <row r="454">
          <cell r="C454">
            <v>612</v>
          </cell>
          <cell r="D454" t="str">
            <v>-  75 mm.x300 mm. WIRE WAY</v>
          </cell>
          <cell r="E454">
            <v>590</v>
          </cell>
          <cell r="F454">
            <v>35</v>
          </cell>
          <cell r="G454" t="str">
            <v>M.</v>
          </cell>
        </row>
        <row r="455">
          <cell r="C455">
            <v>613</v>
          </cell>
          <cell r="D455" t="str">
            <v>-  100 mm.x100 mm. WIRE WAY</v>
          </cell>
          <cell r="E455">
            <v>340</v>
          </cell>
          <cell r="F455">
            <v>23</v>
          </cell>
          <cell r="G455" t="str">
            <v>M.</v>
          </cell>
        </row>
        <row r="456">
          <cell r="C456">
            <v>614</v>
          </cell>
          <cell r="D456" t="str">
            <v>-  100 mm.x150 mm. WIRE WAY</v>
          </cell>
          <cell r="E456">
            <v>400</v>
          </cell>
          <cell r="F456">
            <v>26</v>
          </cell>
          <cell r="G456" t="str">
            <v>M.</v>
          </cell>
        </row>
        <row r="457">
          <cell r="C457">
            <v>615</v>
          </cell>
          <cell r="D457" t="str">
            <v>-  100 mm.x200 mm. WIRE WAY</v>
          </cell>
          <cell r="E457">
            <v>483</v>
          </cell>
          <cell r="F457">
            <v>29</v>
          </cell>
          <cell r="G457" t="str">
            <v>M.</v>
          </cell>
        </row>
        <row r="458">
          <cell r="C458">
            <v>616</v>
          </cell>
          <cell r="D458" t="str">
            <v>-  100 mm.x250 mm. WIRE WAY</v>
          </cell>
          <cell r="E458">
            <v>550</v>
          </cell>
          <cell r="F458">
            <v>34</v>
          </cell>
          <cell r="G458" t="str">
            <v>M.</v>
          </cell>
        </row>
        <row r="459">
          <cell r="C459">
            <v>617</v>
          </cell>
          <cell r="D459" t="str">
            <v>-  100 mm.x300 mm. WIRE WAY</v>
          </cell>
          <cell r="E459">
            <v>630</v>
          </cell>
          <cell r="F459">
            <v>37</v>
          </cell>
          <cell r="G459" t="str">
            <v>M.</v>
          </cell>
        </row>
        <row r="460">
          <cell r="C460">
            <v>618</v>
          </cell>
          <cell r="D460" t="str">
            <v>-  100 mm.x350 mm. WIRE WAY</v>
          </cell>
          <cell r="E460">
            <v>700</v>
          </cell>
          <cell r="F460">
            <v>40</v>
          </cell>
          <cell r="G460" t="str">
            <v>M.</v>
          </cell>
        </row>
        <row r="461">
          <cell r="C461">
            <v>619</v>
          </cell>
          <cell r="D461" t="str">
            <v>-  150 mm.x150 mm. WIRE WAY</v>
          </cell>
          <cell r="E461">
            <v>483</v>
          </cell>
          <cell r="F461">
            <v>29</v>
          </cell>
          <cell r="G461" t="str">
            <v>M.</v>
          </cell>
        </row>
        <row r="462">
          <cell r="C462">
            <v>620</v>
          </cell>
          <cell r="D462" t="str">
            <v>-  150 mm.x200 mm. WIRE WAY</v>
          </cell>
          <cell r="E462">
            <v>550</v>
          </cell>
          <cell r="F462">
            <v>34</v>
          </cell>
          <cell r="G462" t="str">
            <v>M.</v>
          </cell>
        </row>
        <row r="463">
          <cell r="C463">
            <v>621</v>
          </cell>
          <cell r="D463" t="str">
            <v>-  150 mm.x250 mm. WIRE WAY</v>
          </cell>
          <cell r="E463">
            <v>630</v>
          </cell>
          <cell r="F463">
            <v>37</v>
          </cell>
          <cell r="G463" t="str">
            <v>M.</v>
          </cell>
        </row>
        <row r="464">
          <cell r="C464">
            <v>622</v>
          </cell>
          <cell r="D464" t="str">
            <v>-  150 mm.x300 mm. WIRE WAY</v>
          </cell>
          <cell r="E464">
            <v>700</v>
          </cell>
          <cell r="F464">
            <v>40</v>
          </cell>
          <cell r="G464" t="str">
            <v>M.</v>
          </cell>
        </row>
        <row r="465">
          <cell r="C465">
            <v>623</v>
          </cell>
          <cell r="D465" t="str">
            <v>-  150 mm.x350 mm. WIRE WAY</v>
          </cell>
          <cell r="E465">
            <v>775</v>
          </cell>
          <cell r="F465">
            <v>45</v>
          </cell>
          <cell r="G465" t="str">
            <v>M.</v>
          </cell>
        </row>
        <row r="466">
          <cell r="C466">
            <v>624</v>
          </cell>
          <cell r="D466" t="str">
            <v>-  150 mm.x400 mm. WIRE WAY</v>
          </cell>
          <cell r="E466">
            <v>846</v>
          </cell>
          <cell r="F466">
            <v>48</v>
          </cell>
          <cell r="G466" t="str">
            <v>M.</v>
          </cell>
        </row>
        <row r="467">
          <cell r="C467">
            <v>625</v>
          </cell>
          <cell r="D467" t="str">
            <v>-  200 mm.x200 mm. WIRE WAY</v>
          </cell>
          <cell r="E467">
            <v>500</v>
          </cell>
          <cell r="F467">
            <v>31</v>
          </cell>
          <cell r="G467" t="str">
            <v>M.</v>
          </cell>
        </row>
        <row r="468">
          <cell r="C468">
            <v>626</v>
          </cell>
          <cell r="D468" t="str">
            <v>-  200 mm.x250 mm. WIRE WAY</v>
          </cell>
          <cell r="E468">
            <v>575</v>
          </cell>
          <cell r="F468">
            <v>35</v>
          </cell>
          <cell r="G468" t="str">
            <v>M.</v>
          </cell>
        </row>
        <row r="469">
          <cell r="C469">
            <v>627</v>
          </cell>
          <cell r="D469" t="str">
            <v>-  200 mm.x300 mm. WIRE WAY</v>
          </cell>
          <cell r="E469">
            <v>775</v>
          </cell>
          <cell r="F469">
            <v>45</v>
          </cell>
          <cell r="G469" t="str">
            <v>M.</v>
          </cell>
        </row>
        <row r="470">
          <cell r="C470">
            <v>628</v>
          </cell>
          <cell r="D470" t="str">
            <v>-  200 mm.x350 mm. WIRE WAY</v>
          </cell>
          <cell r="E470">
            <v>846</v>
          </cell>
          <cell r="F470">
            <v>48</v>
          </cell>
          <cell r="G470" t="str">
            <v>M.</v>
          </cell>
        </row>
        <row r="471">
          <cell r="C471">
            <v>629</v>
          </cell>
          <cell r="D471" t="str">
            <v>-  200 mm.x400 mm. WIRE WAY</v>
          </cell>
          <cell r="E471">
            <v>920</v>
          </cell>
          <cell r="F471">
            <v>53</v>
          </cell>
          <cell r="G471" t="str">
            <v>M.</v>
          </cell>
        </row>
        <row r="472">
          <cell r="C472">
            <v>630</v>
          </cell>
          <cell r="D472" t="str">
            <v>-  200 mm.x450 mm. WIRE WAY</v>
          </cell>
          <cell r="E472">
            <v>990</v>
          </cell>
          <cell r="F472">
            <v>56</v>
          </cell>
          <cell r="G472" t="str">
            <v>M.</v>
          </cell>
        </row>
        <row r="473">
          <cell r="C473">
            <v>631</v>
          </cell>
          <cell r="D473" t="str">
            <v>-  250 mm.x250 mm. WIRE WAY</v>
          </cell>
          <cell r="E473">
            <v>775</v>
          </cell>
          <cell r="F473">
            <v>45</v>
          </cell>
          <cell r="G473" t="str">
            <v>M.</v>
          </cell>
        </row>
        <row r="474">
          <cell r="C474">
            <v>632</v>
          </cell>
          <cell r="D474" t="str">
            <v>-  250 mm.x300 mm. WIRE WAY</v>
          </cell>
          <cell r="E474">
            <v>846</v>
          </cell>
          <cell r="F474">
            <v>48</v>
          </cell>
          <cell r="G474" t="str">
            <v>M.</v>
          </cell>
        </row>
        <row r="475">
          <cell r="C475">
            <v>633</v>
          </cell>
          <cell r="D475" t="str">
            <v>-  250 mm.x350 mm. WIRE WAY</v>
          </cell>
          <cell r="E475">
            <v>920</v>
          </cell>
          <cell r="F475">
            <v>53</v>
          </cell>
          <cell r="G475" t="str">
            <v>M.</v>
          </cell>
        </row>
        <row r="476">
          <cell r="C476">
            <v>634</v>
          </cell>
          <cell r="D476" t="str">
            <v>-  250 mm.x400 mm. WIRE WAY</v>
          </cell>
          <cell r="E476">
            <v>990</v>
          </cell>
          <cell r="F476">
            <v>56</v>
          </cell>
          <cell r="G476" t="str">
            <v>M.</v>
          </cell>
        </row>
        <row r="477">
          <cell r="C477">
            <v>635</v>
          </cell>
          <cell r="D477" t="str">
            <v>-  250 mm.x450 mm. WIRE WAY</v>
          </cell>
          <cell r="E477">
            <v>1066</v>
          </cell>
          <cell r="F477">
            <v>60</v>
          </cell>
          <cell r="G477" t="str">
            <v>M.</v>
          </cell>
        </row>
        <row r="478">
          <cell r="C478">
            <v>636</v>
          </cell>
          <cell r="D478" t="str">
            <v>-  250 mm.x500 mm. WIRE WAY</v>
          </cell>
          <cell r="E478">
            <v>1138</v>
          </cell>
          <cell r="F478">
            <v>64</v>
          </cell>
          <cell r="G478" t="str">
            <v>M.</v>
          </cell>
        </row>
        <row r="479">
          <cell r="C479">
            <v>637</v>
          </cell>
          <cell r="D479" t="str">
            <v>-  250 mm.x550 mm. WIRE WAY</v>
          </cell>
          <cell r="E479">
            <v>1213</v>
          </cell>
          <cell r="F479">
            <v>70</v>
          </cell>
          <cell r="G479" t="str">
            <v>M.</v>
          </cell>
        </row>
        <row r="480">
          <cell r="D480">
            <v>0</v>
          </cell>
        </row>
        <row r="481">
          <cell r="C481">
            <v>64</v>
          </cell>
          <cell r="D481" t="str">
            <v>CABLE TRAY ; ( 2.0 mm. THICK)</v>
          </cell>
        </row>
        <row r="482">
          <cell r="C482">
            <v>641</v>
          </cell>
          <cell r="D482" t="str">
            <v>-  100 mm. CABLE TRAY</v>
          </cell>
          <cell r="E482">
            <v>423</v>
          </cell>
          <cell r="F482">
            <v>29</v>
          </cell>
          <cell r="G482" t="str">
            <v>M.</v>
          </cell>
        </row>
        <row r="483">
          <cell r="C483">
            <v>642</v>
          </cell>
          <cell r="D483" t="str">
            <v>-  200 mm. CABLE TRAY</v>
          </cell>
          <cell r="E483">
            <v>533</v>
          </cell>
          <cell r="F483">
            <v>32</v>
          </cell>
          <cell r="G483" t="str">
            <v>M.</v>
          </cell>
        </row>
        <row r="484">
          <cell r="C484">
            <v>643</v>
          </cell>
          <cell r="D484" t="str">
            <v>-  300 mm. CABLE TRAY</v>
          </cell>
          <cell r="E484">
            <v>640</v>
          </cell>
          <cell r="F484">
            <v>35</v>
          </cell>
          <cell r="G484" t="str">
            <v>M.</v>
          </cell>
        </row>
        <row r="485">
          <cell r="C485">
            <v>644</v>
          </cell>
          <cell r="D485" t="str">
            <v>-  400 mm. CABLE TRAY</v>
          </cell>
          <cell r="E485">
            <v>747</v>
          </cell>
          <cell r="F485">
            <v>42</v>
          </cell>
          <cell r="G485" t="str">
            <v>M.</v>
          </cell>
        </row>
        <row r="486">
          <cell r="C486">
            <v>645</v>
          </cell>
          <cell r="D486" t="str">
            <v>-  500 mm. CABLE TRAY</v>
          </cell>
          <cell r="E486">
            <v>877</v>
          </cell>
          <cell r="F486">
            <v>50</v>
          </cell>
          <cell r="G486" t="str">
            <v>M.</v>
          </cell>
        </row>
        <row r="487">
          <cell r="C487">
            <v>646</v>
          </cell>
          <cell r="D487" t="str">
            <v>-  600 mm. CABLE TRAY</v>
          </cell>
          <cell r="E487">
            <v>986</v>
          </cell>
          <cell r="F487">
            <v>55</v>
          </cell>
          <cell r="G487" t="str">
            <v>M.</v>
          </cell>
        </row>
        <row r="488">
          <cell r="C488">
            <v>647</v>
          </cell>
          <cell r="D488" t="str">
            <v>-  700 mm. CABLE TRAY</v>
          </cell>
          <cell r="E488">
            <v>1094</v>
          </cell>
          <cell r="F488">
            <v>61</v>
          </cell>
          <cell r="G488" t="str">
            <v>M.</v>
          </cell>
        </row>
        <row r="489">
          <cell r="C489">
            <v>648</v>
          </cell>
          <cell r="D489" t="str">
            <v>-  800 mm. CABLE TRAY</v>
          </cell>
          <cell r="E489">
            <v>1200</v>
          </cell>
          <cell r="F489">
            <v>70</v>
          </cell>
          <cell r="G489" t="str">
            <v>M.</v>
          </cell>
        </row>
        <row r="490">
          <cell r="C490">
            <v>649</v>
          </cell>
          <cell r="D490" t="str">
            <v>-  900 mm. CABLE TRAY</v>
          </cell>
          <cell r="E490">
            <v>1320</v>
          </cell>
          <cell r="F490">
            <v>78</v>
          </cell>
          <cell r="G490" t="str">
            <v>M.</v>
          </cell>
        </row>
        <row r="491">
          <cell r="C491">
            <v>650</v>
          </cell>
          <cell r="D491" t="str">
            <v>-  1,000 mm. CABLE TRAY</v>
          </cell>
          <cell r="E491">
            <v>1440</v>
          </cell>
          <cell r="F491">
            <v>82</v>
          </cell>
          <cell r="G491" t="str">
            <v>M.</v>
          </cell>
        </row>
        <row r="492">
          <cell r="C492">
            <v>65</v>
          </cell>
          <cell r="D492" t="str">
            <v>CABLE LADDER ; ( 2.0 mm. THICK)</v>
          </cell>
        </row>
        <row r="493">
          <cell r="C493">
            <v>651</v>
          </cell>
          <cell r="D493" t="str">
            <v>-  100 mm. CABLE LADDER</v>
          </cell>
          <cell r="E493">
            <v>563</v>
          </cell>
          <cell r="F493">
            <v>34</v>
          </cell>
          <cell r="G493" t="str">
            <v>M.</v>
          </cell>
        </row>
        <row r="494">
          <cell r="C494">
            <v>652</v>
          </cell>
          <cell r="D494" t="str">
            <v>-  200 mm. CABLE LADDER</v>
          </cell>
          <cell r="E494">
            <v>600</v>
          </cell>
          <cell r="F494">
            <v>36</v>
          </cell>
          <cell r="G494" t="str">
            <v>M.</v>
          </cell>
        </row>
        <row r="495">
          <cell r="C495">
            <v>653</v>
          </cell>
          <cell r="D495" t="str">
            <v>-  300 mm. CABLE LADDER</v>
          </cell>
          <cell r="E495">
            <v>650</v>
          </cell>
          <cell r="F495">
            <v>39</v>
          </cell>
          <cell r="G495" t="str">
            <v>M.</v>
          </cell>
        </row>
        <row r="496">
          <cell r="C496">
            <v>654</v>
          </cell>
          <cell r="D496" t="str">
            <v>-  400 mm. CABLE LADDER</v>
          </cell>
          <cell r="E496">
            <v>690</v>
          </cell>
          <cell r="F496">
            <v>41</v>
          </cell>
          <cell r="G496" t="str">
            <v>M.</v>
          </cell>
        </row>
        <row r="497">
          <cell r="C497">
            <v>655</v>
          </cell>
          <cell r="D497" t="str">
            <v>-  500 mm. CABLE LADDER</v>
          </cell>
          <cell r="E497">
            <v>740</v>
          </cell>
          <cell r="F497">
            <v>43</v>
          </cell>
          <cell r="G497" t="str">
            <v>M.</v>
          </cell>
        </row>
        <row r="498">
          <cell r="C498">
            <v>656</v>
          </cell>
          <cell r="D498" t="str">
            <v>-  600 mm. CABLE LADDER</v>
          </cell>
          <cell r="E498">
            <v>785</v>
          </cell>
          <cell r="F498">
            <v>45</v>
          </cell>
          <cell r="G498" t="str">
            <v>M.</v>
          </cell>
        </row>
        <row r="499">
          <cell r="C499">
            <v>657</v>
          </cell>
          <cell r="D499" t="str">
            <v>-  700 mm. CABLE LADDER</v>
          </cell>
          <cell r="E499">
            <v>830</v>
          </cell>
          <cell r="F499">
            <v>48</v>
          </cell>
          <cell r="G499" t="str">
            <v>M.</v>
          </cell>
        </row>
        <row r="500">
          <cell r="C500">
            <v>658</v>
          </cell>
          <cell r="D500" t="str">
            <v>-  800 mm. CABLE LADDER</v>
          </cell>
          <cell r="E500">
            <v>877</v>
          </cell>
          <cell r="F500">
            <v>50</v>
          </cell>
          <cell r="G500" t="str">
            <v>M.</v>
          </cell>
        </row>
        <row r="501">
          <cell r="C501">
            <v>659</v>
          </cell>
          <cell r="D501" t="str">
            <v>-  900 mm. CABLE LADDER</v>
          </cell>
          <cell r="E501">
            <v>920</v>
          </cell>
          <cell r="F501">
            <v>53</v>
          </cell>
          <cell r="G501" t="str">
            <v>M.</v>
          </cell>
        </row>
        <row r="502">
          <cell r="C502">
            <v>660</v>
          </cell>
          <cell r="D502" t="str">
            <v>-  1,000 mm. CABLE LADDER</v>
          </cell>
          <cell r="E502">
            <v>963</v>
          </cell>
          <cell r="F502">
            <v>56</v>
          </cell>
          <cell r="G502" t="str">
            <v>M.</v>
          </cell>
        </row>
      </sheetData>
      <sheetData sheetId="3" refreshError="1"/>
      <sheetData sheetId="4" refreshError="1"/>
      <sheetData sheetId="5" refreshError="1">
        <row r="3">
          <cell r="C3" t="str">
            <v>N0.</v>
          </cell>
          <cell r="D3" t="str">
            <v>DESCRIPTION</v>
          </cell>
          <cell r="E3" t="str">
            <v xml:space="preserve">UNIT  </v>
          </cell>
          <cell r="F3" t="str">
            <v xml:space="preserve">LABOUR </v>
          </cell>
          <cell r="G3" t="str">
            <v>UNIT</v>
          </cell>
        </row>
        <row r="4">
          <cell r="E4" t="str">
            <v>COST</v>
          </cell>
          <cell r="F4" t="str">
            <v>COST</v>
          </cell>
        </row>
        <row r="5">
          <cell r="C5">
            <v>15000</v>
          </cell>
          <cell r="D5" t="str">
            <v>TELEPHONE, TELECOMMUNICATION AND</v>
          </cell>
        </row>
        <row r="6">
          <cell r="C6">
            <v>1</v>
          </cell>
          <cell r="D6" t="str">
            <v>FIRE ALARM SYSTEM</v>
          </cell>
        </row>
        <row r="7">
          <cell r="C7">
            <v>101</v>
          </cell>
          <cell r="D7" t="str">
            <v>TELEPHONE</v>
          </cell>
          <cell r="E7">
            <v>2</v>
          </cell>
          <cell r="F7">
            <v>0.5</v>
          </cell>
          <cell r="G7" t="str">
            <v>M.</v>
          </cell>
        </row>
        <row r="8">
          <cell r="C8">
            <v>1</v>
          </cell>
          <cell r="D8" t="str">
            <v>TELEPHONE WIRE</v>
          </cell>
          <cell r="E8">
            <v>3</v>
          </cell>
          <cell r="F8">
            <v>0.5</v>
          </cell>
          <cell r="G8" t="str">
            <v>M.</v>
          </cell>
        </row>
        <row r="9">
          <cell r="C9">
            <v>101</v>
          </cell>
          <cell r="D9" t="str">
            <v>-  2/C - 0.5 MM. TIEV</v>
          </cell>
          <cell r="E9">
            <v>4.7</v>
          </cell>
          <cell r="F9">
            <v>1</v>
          </cell>
          <cell r="G9" t="str">
            <v>M.</v>
          </cell>
        </row>
        <row r="10">
          <cell r="C10">
            <v>102</v>
          </cell>
          <cell r="D10" t="str">
            <v>-  3/C - 0.5 MM. TIEV</v>
          </cell>
          <cell r="E10">
            <v>5.4</v>
          </cell>
          <cell r="F10">
            <v>1</v>
          </cell>
          <cell r="G10" t="str">
            <v>M.</v>
          </cell>
        </row>
        <row r="11">
          <cell r="C11">
            <v>103</v>
          </cell>
          <cell r="D11" t="str">
            <v>-  4/C - 0.5 MM. TIEV</v>
          </cell>
          <cell r="E11">
            <v>6.4</v>
          </cell>
          <cell r="F11">
            <v>1</v>
          </cell>
          <cell r="G11" t="str">
            <v>M.</v>
          </cell>
        </row>
        <row r="12">
          <cell r="C12">
            <v>104</v>
          </cell>
          <cell r="D12" t="str">
            <v>-  5/C - 0.5 MM. TIEV</v>
          </cell>
          <cell r="E12">
            <v>7.9</v>
          </cell>
          <cell r="F12">
            <v>1</v>
          </cell>
          <cell r="G12" t="str">
            <v>M.</v>
          </cell>
        </row>
        <row r="13">
          <cell r="C13">
            <v>105</v>
          </cell>
          <cell r="D13" t="str">
            <v>-  6/C - 0.5 MM. TIEV</v>
          </cell>
          <cell r="E13">
            <v>8.5</v>
          </cell>
          <cell r="F13">
            <v>1</v>
          </cell>
          <cell r="G13" t="str">
            <v>M.</v>
          </cell>
        </row>
        <row r="14">
          <cell r="C14">
            <v>106</v>
          </cell>
          <cell r="D14" t="str">
            <v>-  2/C - 0.65 MM. TIEV</v>
          </cell>
          <cell r="E14">
            <v>6.15</v>
          </cell>
          <cell r="F14">
            <v>1</v>
          </cell>
          <cell r="G14" t="str">
            <v>M.</v>
          </cell>
        </row>
        <row r="15">
          <cell r="C15">
            <v>107</v>
          </cell>
          <cell r="D15" t="str">
            <v>-  3/C - 0.65 MM. TIEV</v>
          </cell>
          <cell r="E15">
            <v>7.35</v>
          </cell>
          <cell r="F15">
            <v>1</v>
          </cell>
          <cell r="G15" t="str">
            <v>M.</v>
          </cell>
        </row>
        <row r="16">
          <cell r="C16">
            <v>108</v>
          </cell>
          <cell r="D16" t="str">
            <v>-  4/C - 0.65 MM. TIEV</v>
          </cell>
          <cell r="E16">
            <v>8.8000000000000007</v>
          </cell>
          <cell r="F16">
            <v>1</v>
          </cell>
          <cell r="G16" t="str">
            <v>M.</v>
          </cell>
        </row>
        <row r="17">
          <cell r="C17">
            <v>109</v>
          </cell>
          <cell r="D17" t="str">
            <v>-  5/C - 0.65 MM. TIEV</v>
          </cell>
          <cell r="E17">
            <v>10.4</v>
          </cell>
          <cell r="F17">
            <v>1</v>
          </cell>
          <cell r="G17" t="str">
            <v>M.</v>
          </cell>
        </row>
        <row r="18">
          <cell r="C18">
            <v>110</v>
          </cell>
          <cell r="D18" t="str">
            <v>-  6/C - 0.65 MM. TIEV</v>
          </cell>
          <cell r="E18">
            <v>12.2</v>
          </cell>
          <cell r="F18">
            <v>1</v>
          </cell>
          <cell r="G18" t="str">
            <v>M.</v>
          </cell>
        </row>
        <row r="19">
          <cell r="C19">
            <v>111</v>
          </cell>
          <cell r="D19" t="str">
            <v>-  4 PRS. - 0.5 MM. TPEV</v>
          </cell>
          <cell r="E19">
            <v>23</v>
          </cell>
          <cell r="F19">
            <v>1</v>
          </cell>
          <cell r="G19" t="str">
            <v>M.</v>
          </cell>
        </row>
        <row r="20">
          <cell r="C20">
            <v>112</v>
          </cell>
          <cell r="D20" t="str">
            <v>-  5 PRS. - 0.5 MM. TPEV</v>
          </cell>
          <cell r="E20">
            <v>30</v>
          </cell>
          <cell r="F20">
            <v>2</v>
          </cell>
          <cell r="G20" t="str">
            <v>M.</v>
          </cell>
        </row>
        <row r="21">
          <cell r="C21">
            <v>113</v>
          </cell>
          <cell r="D21" t="str">
            <v>-  6 PRS. - 0.5 MM. TPEV</v>
          </cell>
          <cell r="E21">
            <v>31</v>
          </cell>
          <cell r="F21">
            <v>2</v>
          </cell>
          <cell r="G21" t="str">
            <v>M.</v>
          </cell>
        </row>
        <row r="22">
          <cell r="C22">
            <v>114</v>
          </cell>
          <cell r="D22" t="str">
            <v>-  8 PRS. - 0.5 MM. TPEV</v>
          </cell>
          <cell r="E22">
            <v>34</v>
          </cell>
          <cell r="F22">
            <v>4</v>
          </cell>
          <cell r="G22" t="str">
            <v>M.</v>
          </cell>
        </row>
        <row r="23">
          <cell r="C23">
            <v>115</v>
          </cell>
          <cell r="D23" t="str">
            <v>-  10 PRS. - 0.5 MM. TPEV</v>
          </cell>
          <cell r="E23">
            <v>40</v>
          </cell>
          <cell r="F23">
            <v>6</v>
          </cell>
          <cell r="G23" t="str">
            <v>M.</v>
          </cell>
        </row>
        <row r="24">
          <cell r="C24">
            <v>116</v>
          </cell>
          <cell r="D24" t="str">
            <v>-  12 PRS. - 0.5 MM. TPEV</v>
          </cell>
          <cell r="E24">
            <v>45</v>
          </cell>
          <cell r="F24">
            <v>7</v>
          </cell>
          <cell r="G24" t="str">
            <v>M.</v>
          </cell>
        </row>
        <row r="25">
          <cell r="C25">
            <v>117</v>
          </cell>
          <cell r="D25" t="str">
            <v>-  15 PRS. - 0.5 MM. TPEV</v>
          </cell>
          <cell r="E25">
            <v>50</v>
          </cell>
          <cell r="F25">
            <v>9</v>
          </cell>
          <cell r="G25" t="str">
            <v>M.</v>
          </cell>
        </row>
        <row r="26">
          <cell r="C26">
            <v>118</v>
          </cell>
          <cell r="D26" t="str">
            <v>-  20 PRS. - 0.5 MM. TPEV</v>
          </cell>
          <cell r="E26">
            <v>60</v>
          </cell>
          <cell r="F26">
            <v>11</v>
          </cell>
          <cell r="G26" t="str">
            <v>M.</v>
          </cell>
        </row>
        <row r="27">
          <cell r="C27">
            <v>119</v>
          </cell>
          <cell r="D27" t="str">
            <v>-  25 PRS. - 0.5 MM. TPEV</v>
          </cell>
          <cell r="E27">
            <v>71</v>
          </cell>
          <cell r="F27">
            <v>13</v>
          </cell>
          <cell r="G27" t="str">
            <v>M.</v>
          </cell>
        </row>
        <row r="28">
          <cell r="C28">
            <v>120</v>
          </cell>
          <cell r="D28" t="str">
            <v>-  30 PRS. - 0.5 MM. TPEV</v>
          </cell>
          <cell r="E28">
            <v>85</v>
          </cell>
          <cell r="F28">
            <v>15</v>
          </cell>
          <cell r="G28" t="str">
            <v>M.</v>
          </cell>
        </row>
        <row r="29">
          <cell r="C29">
            <v>121</v>
          </cell>
          <cell r="D29" t="str">
            <v>-  40 PRS. - 0.5 MM. TPEV</v>
          </cell>
          <cell r="E29">
            <v>103</v>
          </cell>
          <cell r="F29">
            <v>17</v>
          </cell>
          <cell r="G29" t="str">
            <v>M.</v>
          </cell>
        </row>
        <row r="30">
          <cell r="C30">
            <v>122</v>
          </cell>
          <cell r="D30" t="str">
            <v>-  50 PRS. - 0.5 MM. TPEV</v>
          </cell>
          <cell r="E30">
            <v>120</v>
          </cell>
          <cell r="F30">
            <v>20</v>
          </cell>
          <cell r="G30" t="str">
            <v>M.</v>
          </cell>
        </row>
        <row r="31">
          <cell r="C31">
            <v>125</v>
          </cell>
          <cell r="D31" t="str">
            <v>SPACE</v>
          </cell>
          <cell r="E31">
            <v>22.5</v>
          </cell>
          <cell r="F31">
            <v>18</v>
          </cell>
          <cell r="G31" t="str">
            <v>M.</v>
          </cell>
        </row>
        <row r="32">
          <cell r="C32">
            <v>127</v>
          </cell>
          <cell r="D32" t="str">
            <v>-  4 PRS. - 0.65 MM. TPEV</v>
          </cell>
          <cell r="E32">
            <v>34</v>
          </cell>
          <cell r="F32">
            <v>1</v>
          </cell>
          <cell r="G32" t="str">
            <v>M.</v>
          </cell>
        </row>
        <row r="33">
          <cell r="C33">
            <v>128</v>
          </cell>
          <cell r="D33" t="str">
            <v>-  5 PRS. - 0.65 MM. TPEV</v>
          </cell>
          <cell r="E33">
            <v>38</v>
          </cell>
          <cell r="F33">
            <v>2</v>
          </cell>
          <cell r="G33" t="str">
            <v>M.</v>
          </cell>
        </row>
        <row r="34">
          <cell r="C34">
            <v>129</v>
          </cell>
          <cell r="D34" t="str">
            <v>-  6 PRS. - 0.65 MM. TPEV</v>
          </cell>
          <cell r="E34">
            <v>41</v>
          </cell>
          <cell r="F34">
            <v>2</v>
          </cell>
          <cell r="G34" t="str">
            <v>M.</v>
          </cell>
        </row>
        <row r="35">
          <cell r="C35">
            <v>130</v>
          </cell>
          <cell r="D35" t="str">
            <v>-  8 PRS. - 0.65 MM. TPEV</v>
          </cell>
          <cell r="E35">
            <v>47</v>
          </cell>
          <cell r="F35">
            <v>4</v>
          </cell>
          <cell r="G35" t="str">
            <v>M.</v>
          </cell>
        </row>
        <row r="36">
          <cell r="C36">
            <v>131</v>
          </cell>
          <cell r="D36" t="str">
            <v>-  10 PRS. - 0.65 MM. TPEV</v>
          </cell>
          <cell r="E36">
            <v>55</v>
          </cell>
          <cell r="F36">
            <v>6</v>
          </cell>
          <cell r="G36" t="str">
            <v>M.</v>
          </cell>
        </row>
        <row r="37">
          <cell r="C37">
            <v>132</v>
          </cell>
          <cell r="D37" t="str">
            <v>-  12 PRS. - 0.65 MM. TPEV</v>
          </cell>
          <cell r="E37">
            <v>62</v>
          </cell>
          <cell r="F37">
            <v>7</v>
          </cell>
          <cell r="G37" t="str">
            <v>M.</v>
          </cell>
        </row>
        <row r="38">
          <cell r="C38">
            <v>133</v>
          </cell>
          <cell r="D38" t="str">
            <v>-  15 PRS. - 0.65 MM. TPEV</v>
          </cell>
          <cell r="E38">
            <v>70</v>
          </cell>
          <cell r="F38">
            <v>9</v>
          </cell>
          <cell r="G38" t="str">
            <v>M.</v>
          </cell>
        </row>
        <row r="39">
          <cell r="C39">
            <v>134</v>
          </cell>
          <cell r="D39" t="str">
            <v>-  20 PRS. - 0.65 MM. TPEV</v>
          </cell>
          <cell r="E39">
            <v>85</v>
          </cell>
          <cell r="F39">
            <v>11</v>
          </cell>
          <cell r="G39" t="str">
            <v>M.</v>
          </cell>
        </row>
        <row r="40">
          <cell r="C40">
            <v>135</v>
          </cell>
          <cell r="D40" t="str">
            <v>-  25 PRS. - 0.65 MM. TPEV</v>
          </cell>
          <cell r="E40">
            <v>100</v>
          </cell>
          <cell r="F40">
            <v>13</v>
          </cell>
          <cell r="G40" t="str">
            <v>M.</v>
          </cell>
        </row>
        <row r="41">
          <cell r="C41">
            <v>136</v>
          </cell>
          <cell r="D41" t="str">
            <v>-  30 PRS. - 0.65 MM. TPEV</v>
          </cell>
          <cell r="E41">
            <v>116</v>
          </cell>
          <cell r="F41">
            <v>15</v>
          </cell>
          <cell r="G41" t="str">
            <v>M.</v>
          </cell>
        </row>
        <row r="42">
          <cell r="C42">
            <v>137</v>
          </cell>
          <cell r="D42" t="str">
            <v>-  40 PRS. - 0.65 MM. TPEV</v>
          </cell>
          <cell r="E42">
            <v>145</v>
          </cell>
          <cell r="F42">
            <v>17</v>
          </cell>
          <cell r="G42" t="str">
            <v>M.</v>
          </cell>
        </row>
        <row r="43">
          <cell r="C43">
            <v>138</v>
          </cell>
          <cell r="D43" t="str">
            <v>-  50 PRS. - 0.65 MM. TPEV</v>
          </cell>
          <cell r="E43">
            <v>175</v>
          </cell>
          <cell r="F43">
            <v>20</v>
          </cell>
          <cell r="G43" t="str">
            <v>M.</v>
          </cell>
        </row>
        <row r="44">
          <cell r="C44">
            <v>139</v>
          </cell>
          <cell r="D44" t="str">
            <v>-  4 PRS. - 0.5 MM. AP</v>
          </cell>
          <cell r="E44">
            <v>82</v>
          </cell>
          <cell r="F44">
            <v>6</v>
          </cell>
          <cell r="G44" t="str">
            <v>M.</v>
          </cell>
        </row>
        <row r="45">
          <cell r="C45">
            <v>140</v>
          </cell>
          <cell r="D45" t="str">
            <v>-  5 PRS. - 0.5 MM. AP</v>
          </cell>
          <cell r="E45">
            <v>84</v>
          </cell>
          <cell r="F45">
            <v>7</v>
          </cell>
          <cell r="G45" t="str">
            <v>M.</v>
          </cell>
        </row>
        <row r="46">
          <cell r="C46">
            <v>141</v>
          </cell>
          <cell r="D46" t="str">
            <v>-  6 PRS. - 0.5 MM. AP</v>
          </cell>
          <cell r="E46">
            <v>86</v>
          </cell>
          <cell r="F46">
            <v>8</v>
          </cell>
          <cell r="G46" t="str">
            <v>M.</v>
          </cell>
        </row>
        <row r="47">
          <cell r="C47">
            <v>142</v>
          </cell>
          <cell r="D47" t="str">
            <v>-  8 PRS. - 0.5 MM. AP</v>
          </cell>
          <cell r="E47">
            <v>0</v>
          </cell>
          <cell r="F47">
            <v>0</v>
          </cell>
          <cell r="G47" t="str">
            <v>M.</v>
          </cell>
        </row>
        <row r="48">
          <cell r="C48">
            <v>143</v>
          </cell>
          <cell r="D48" t="str">
            <v>-  10 PRS. - 0.5 MM. AP</v>
          </cell>
          <cell r="E48">
            <v>95</v>
          </cell>
          <cell r="F48">
            <v>9</v>
          </cell>
          <cell r="G48" t="str">
            <v>M.</v>
          </cell>
        </row>
        <row r="49">
          <cell r="C49">
            <v>144</v>
          </cell>
          <cell r="D49" t="str">
            <v>-  12 PRS. - 0.5 MM. AP</v>
          </cell>
          <cell r="E49">
            <v>100</v>
          </cell>
          <cell r="F49">
            <v>10</v>
          </cell>
          <cell r="G49" t="str">
            <v>M.</v>
          </cell>
        </row>
        <row r="50">
          <cell r="C50">
            <v>145</v>
          </cell>
          <cell r="D50" t="str">
            <v>-  15 PRS. - 0.5 MM. AP</v>
          </cell>
          <cell r="E50">
            <v>107</v>
          </cell>
          <cell r="F50">
            <v>11</v>
          </cell>
          <cell r="G50" t="str">
            <v>M.</v>
          </cell>
        </row>
        <row r="51">
          <cell r="C51">
            <v>146</v>
          </cell>
          <cell r="D51" t="str">
            <v>-  20 PRS. - 0.5 MM. AP</v>
          </cell>
          <cell r="E51">
            <v>122</v>
          </cell>
          <cell r="F51">
            <v>13</v>
          </cell>
          <cell r="G51" t="str">
            <v>M.</v>
          </cell>
        </row>
        <row r="52">
          <cell r="C52">
            <v>147</v>
          </cell>
          <cell r="D52" t="str">
            <v>-  25 PRS. - 0.5 MM. AP</v>
          </cell>
          <cell r="E52">
            <v>126</v>
          </cell>
          <cell r="F52">
            <v>19</v>
          </cell>
          <cell r="G52" t="str">
            <v>M.</v>
          </cell>
        </row>
        <row r="53">
          <cell r="C53">
            <v>148</v>
          </cell>
          <cell r="D53" t="str">
            <v>-  30 PRS. - 0.5 MM. AP</v>
          </cell>
          <cell r="E53">
            <v>139</v>
          </cell>
          <cell r="F53">
            <v>18</v>
          </cell>
          <cell r="G53" t="str">
            <v>M.</v>
          </cell>
        </row>
        <row r="54">
          <cell r="C54">
            <v>149</v>
          </cell>
          <cell r="D54" t="str">
            <v>-  40 PRS. - 0.5 MM. AP</v>
          </cell>
          <cell r="E54">
            <v>0</v>
          </cell>
          <cell r="F54">
            <v>0</v>
          </cell>
          <cell r="G54" t="str">
            <v>M.</v>
          </cell>
        </row>
        <row r="55">
          <cell r="C55">
            <v>150</v>
          </cell>
          <cell r="D55" t="str">
            <v>-  50 PRS. - 0.5 MM. AP</v>
          </cell>
          <cell r="E55">
            <v>186</v>
          </cell>
          <cell r="F55">
            <v>20</v>
          </cell>
          <cell r="G55" t="str">
            <v>M.</v>
          </cell>
        </row>
        <row r="56">
          <cell r="C56">
            <v>151</v>
          </cell>
          <cell r="D56" t="str">
            <v>-  75 PRS. - 0.5 MM. AP</v>
          </cell>
          <cell r="E56">
            <v>246</v>
          </cell>
          <cell r="F56">
            <v>30</v>
          </cell>
          <cell r="G56" t="str">
            <v>M.</v>
          </cell>
        </row>
        <row r="57">
          <cell r="C57">
            <v>152</v>
          </cell>
          <cell r="D57" t="str">
            <v>-  100 PRS. - 0.5 MM. AP</v>
          </cell>
          <cell r="E57">
            <v>293</v>
          </cell>
          <cell r="F57">
            <v>35</v>
          </cell>
          <cell r="G57" t="str">
            <v>M.</v>
          </cell>
        </row>
        <row r="58">
          <cell r="C58">
            <v>153</v>
          </cell>
          <cell r="D58" t="str">
            <v>-  150 PRS. - 0.5 MM. AP</v>
          </cell>
          <cell r="E58">
            <v>420</v>
          </cell>
          <cell r="F58">
            <v>40</v>
          </cell>
          <cell r="G58" t="str">
            <v>M.</v>
          </cell>
        </row>
        <row r="59">
          <cell r="C59">
            <v>154</v>
          </cell>
          <cell r="D59" t="str">
            <v>-  200 PRS. - 0.5 MM. AP</v>
          </cell>
          <cell r="E59">
            <v>530</v>
          </cell>
          <cell r="F59">
            <v>60</v>
          </cell>
          <cell r="G59" t="str">
            <v>M.</v>
          </cell>
        </row>
        <row r="60">
          <cell r="C60">
            <v>155</v>
          </cell>
          <cell r="D60" t="str">
            <v>-  4 PRS. - 0.65 MM. AP</v>
          </cell>
          <cell r="E60">
            <v>88</v>
          </cell>
          <cell r="F60">
            <v>6</v>
          </cell>
          <cell r="G60" t="str">
            <v>M.</v>
          </cell>
        </row>
        <row r="61">
          <cell r="C61">
            <v>156</v>
          </cell>
          <cell r="D61" t="str">
            <v>-  5 PRS. - 0.65 MM. AP</v>
          </cell>
          <cell r="E61">
            <v>92</v>
          </cell>
          <cell r="F61">
            <v>7</v>
          </cell>
          <cell r="G61" t="str">
            <v>M.</v>
          </cell>
        </row>
        <row r="62">
          <cell r="C62">
            <v>157</v>
          </cell>
          <cell r="D62" t="str">
            <v>-  6 PRS. - 0.65 MM. AP</v>
          </cell>
          <cell r="E62">
            <v>95</v>
          </cell>
          <cell r="F62">
            <v>8</v>
          </cell>
          <cell r="G62" t="str">
            <v>M.</v>
          </cell>
        </row>
        <row r="63">
          <cell r="C63">
            <v>158</v>
          </cell>
          <cell r="D63" t="str">
            <v>-  8 PRS. - 0.65 MM. AP</v>
          </cell>
          <cell r="E63">
            <v>0</v>
          </cell>
          <cell r="F63">
            <v>0</v>
          </cell>
          <cell r="G63" t="str">
            <v>M.</v>
          </cell>
        </row>
        <row r="64">
          <cell r="C64">
            <v>159</v>
          </cell>
          <cell r="D64" t="str">
            <v>-  10 PRS. - 0.65 MM. AP</v>
          </cell>
          <cell r="E64">
            <v>109</v>
          </cell>
          <cell r="F64">
            <v>9</v>
          </cell>
          <cell r="G64" t="str">
            <v>M.</v>
          </cell>
        </row>
        <row r="65">
          <cell r="C65">
            <v>160</v>
          </cell>
          <cell r="D65" t="str">
            <v>-  12 PRS. - 0.65 MM. AP</v>
          </cell>
          <cell r="E65">
            <v>119</v>
          </cell>
          <cell r="F65">
            <v>10</v>
          </cell>
          <cell r="G65" t="str">
            <v>M.</v>
          </cell>
        </row>
        <row r="66">
          <cell r="C66">
            <v>161</v>
          </cell>
          <cell r="D66" t="str">
            <v>-  15 PRS. - 0.65 MM. AP</v>
          </cell>
          <cell r="E66">
            <v>130</v>
          </cell>
          <cell r="F66">
            <v>11</v>
          </cell>
          <cell r="G66" t="str">
            <v>M.</v>
          </cell>
        </row>
        <row r="67">
          <cell r="C67">
            <v>162</v>
          </cell>
          <cell r="D67" t="str">
            <v>-  20 PRS. - 0.65 MM. AP</v>
          </cell>
          <cell r="E67">
            <v>147</v>
          </cell>
          <cell r="F67">
            <v>13</v>
          </cell>
          <cell r="G67" t="str">
            <v>M.</v>
          </cell>
        </row>
        <row r="68">
          <cell r="C68">
            <v>163</v>
          </cell>
          <cell r="D68" t="str">
            <v>-  25 PRS. - 0.65 MM. AP</v>
          </cell>
          <cell r="E68">
            <v>156</v>
          </cell>
          <cell r="F68">
            <v>15</v>
          </cell>
          <cell r="G68" t="str">
            <v>M.</v>
          </cell>
        </row>
        <row r="69">
          <cell r="C69">
            <v>164</v>
          </cell>
          <cell r="D69" t="str">
            <v>-  30 PRS. - 0.65 MM. AP</v>
          </cell>
          <cell r="E69">
            <v>180</v>
          </cell>
          <cell r="F69">
            <v>18</v>
          </cell>
          <cell r="G69" t="str">
            <v>M.</v>
          </cell>
        </row>
        <row r="70">
          <cell r="C70">
            <v>165</v>
          </cell>
          <cell r="D70" t="str">
            <v>-  40 PRS. - 0.65 MM. AP</v>
          </cell>
          <cell r="E70">
            <v>0</v>
          </cell>
          <cell r="F70">
            <v>0</v>
          </cell>
          <cell r="G70" t="str">
            <v>M.</v>
          </cell>
        </row>
        <row r="71">
          <cell r="C71">
            <v>166</v>
          </cell>
          <cell r="D71" t="str">
            <v>-  50 PRS. - 0.65 MM. AP</v>
          </cell>
          <cell r="E71">
            <v>254</v>
          </cell>
          <cell r="F71">
            <v>20</v>
          </cell>
          <cell r="G71" t="str">
            <v>M.</v>
          </cell>
        </row>
        <row r="72">
          <cell r="C72">
            <v>167</v>
          </cell>
          <cell r="D72" t="str">
            <v>-  75 PRS. - 0.65 MM. AP</v>
          </cell>
          <cell r="E72">
            <v>330</v>
          </cell>
          <cell r="F72">
            <v>30</v>
          </cell>
          <cell r="G72" t="str">
            <v>M.</v>
          </cell>
        </row>
        <row r="73">
          <cell r="C73">
            <v>168</v>
          </cell>
          <cell r="D73" t="str">
            <v>-  100 PRS. - 0.65 MM. AP</v>
          </cell>
          <cell r="E73">
            <v>405</v>
          </cell>
          <cell r="F73">
            <v>35</v>
          </cell>
          <cell r="G73" t="str">
            <v>M.</v>
          </cell>
        </row>
        <row r="74">
          <cell r="C74">
            <v>169</v>
          </cell>
          <cell r="D74" t="str">
            <v>-  150 PRS. - 0.65 MM. AP</v>
          </cell>
          <cell r="E74">
            <v>590</v>
          </cell>
          <cell r="F74">
            <v>40</v>
          </cell>
          <cell r="G74" t="str">
            <v>M.</v>
          </cell>
        </row>
        <row r="75">
          <cell r="C75">
            <v>170</v>
          </cell>
          <cell r="D75" t="str">
            <v>-  200 PRS. - 0.65 MM. AP</v>
          </cell>
          <cell r="E75">
            <v>790</v>
          </cell>
          <cell r="F75">
            <v>60</v>
          </cell>
          <cell r="G75" t="str">
            <v>M.</v>
          </cell>
        </row>
        <row r="76">
          <cell r="C76">
            <v>170</v>
          </cell>
          <cell r="D76" t="str">
            <v>SPACE</v>
          </cell>
          <cell r="E76">
            <v>1512</v>
          </cell>
          <cell r="F76">
            <v>90</v>
          </cell>
          <cell r="G76" t="str">
            <v>M.</v>
          </cell>
        </row>
        <row r="77">
          <cell r="C77">
            <v>171</v>
          </cell>
          <cell r="D77" t="str">
            <v>FIRE RESISTANT CABLE</v>
          </cell>
          <cell r="E77">
            <v>1861</v>
          </cell>
          <cell r="F77">
            <v>100</v>
          </cell>
          <cell r="G77" t="str">
            <v>M.</v>
          </cell>
        </row>
        <row r="78">
          <cell r="C78">
            <v>171</v>
          </cell>
          <cell r="D78" t="str">
            <v>-  2 PRS. - 1.75 MM. FR TELEPHONE CABLE</v>
          </cell>
          <cell r="E78">
            <v>0</v>
          </cell>
          <cell r="F78">
            <v>3</v>
          </cell>
          <cell r="G78" t="str">
            <v>M.</v>
          </cell>
        </row>
        <row r="79">
          <cell r="C79">
            <v>172</v>
          </cell>
          <cell r="D79" t="str">
            <v>-  3 PRS. - 1.75 MM. FR TELEPHONE CABLE</v>
          </cell>
          <cell r="E79">
            <v>0</v>
          </cell>
          <cell r="F79">
            <v>3</v>
          </cell>
          <cell r="G79" t="str">
            <v>M.</v>
          </cell>
        </row>
        <row r="80">
          <cell r="C80">
            <v>173</v>
          </cell>
          <cell r="D80" t="str">
            <v>-  4 PRS. - 1.75 MM. FR TELEPHONE CABLE</v>
          </cell>
          <cell r="E80">
            <v>0</v>
          </cell>
          <cell r="F80">
            <v>3</v>
          </cell>
          <cell r="G80" t="str">
            <v>M.</v>
          </cell>
        </row>
        <row r="81">
          <cell r="C81">
            <v>174</v>
          </cell>
          <cell r="D81" t="str">
            <v>-  5 PRS. - 1.75 MM. FR TELEPHONE CABLE</v>
          </cell>
          <cell r="E81">
            <v>0</v>
          </cell>
          <cell r="F81">
            <v>3</v>
          </cell>
          <cell r="G81" t="str">
            <v>M.</v>
          </cell>
        </row>
        <row r="82">
          <cell r="C82">
            <v>175</v>
          </cell>
          <cell r="D82" t="str">
            <v>-  6 PRS. - 1.75 MM. FR TELEPHONE CABLE</v>
          </cell>
          <cell r="E82">
            <v>0</v>
          </cell>
          <cell r="F82">
            <v>5</v>
          </cell>
          <cell r="G82" t="str">
            <v>M.</v>
          </cell>
        </row>
        <row r="83">
          <cell r="C83">
            <v>176</v>
          </cell>
          <cell r="D83" t="str">
            <v>-  10 PRS. - 1.75 MM. FR TELEPHONE CABLE</v>
          </cell>
          <cell r="E83">
            <v>0</v>
          </cell>
          <cell r="F83">
            <v>5</v>
          </cell>
          <cell r="G83" t="str">
            <v>M.</v>
          </cell>
        </row>
        <row r="84">
          <cell r="C84">
            <v>177</v>
          </cell>
          <cell r="D84" t="str">
            <v>-  15 PRS. - 1.75 MM. FR TELEPHONE CABLE</v>
          </cell>
          <cell r="E84">
            <v>0</v>
          </cell>
          <cell r="F84">
            <v>5</v>
          </cell>
          <cell r="G84" t="str">
            <v>M.</v>
          </cell>
        </row>
        <row r="85">
          <cell r="C85">
            <v>178</v>
          </cell>
          <cell r="D85" t="str">
            <v>-  20 PRS. - 1.75 MM. FR TELEPHONE CABLE</v>
          </cell>
          <cell r="E85">
            <v>0</v>
          </cell>
          <cell r="F85">
            <v>6</v>
          </cell>
          <cell r="G85" t="str">
            <v>M.</v>
          </cell>
        </row>
        <row r="86">
          <cell r="C86">
            <v>179</v>
          </cell>
          <cell r="D86" t="str">
            <v>-  25 PRS. - 1.75 MM. FR TELEPHONE CABLE</v>
          </cell>
          <cell r="E86">
            <v>0</v>
          </cell>
          <cell r="F86">
            <v>6</v>
          </cell>
          <cell r="G86" t="str">
            <v>M.</v>
          </cell>
        </row>
        <row r="87">
          <cell r="C87">
            <v>180</v>
          </cell>
          <cell r="D87" t="str">
            <v>-  35 PRS. - 1.75 MM. FR TELEPHONE CABLE</v>
          </cell>
          <cell r="E87">
            <v>0</v>
          </cell>
          <cell r="F87">
            <v>7</v>
          </cell>
          <cell r="G87" t="str">
            <v>M.</v>
          </cell>
        </row>
        <row r="88">
          <cell r="C88">
            <v>181</v>
          </cell>
          <cell r="D88" t="str">
            <v>-  50 PRS. - 1.75 MM. FR TELEPHONE CABLE</v>
          </cell>
          <cell r="E88">
            <v>0</v>
          </cell>
          <cell r="F88">
            <v>7</v>
          </cell>
          <cell r="G88" t="str">
            <v>M.</v>
          </cell>
        </row>
        <row r="89">
          <cell r="C89">
            <v>182</v>
          </cell>
          <cell r="D89" t="str">
            <v>-  100 PRS. - 1.75 MM. FR TELEPHONE CABLE</v>
          </cell>
          <cell r="E89">
            <v>0</v>
          </cell>
          <cell r="F89">
            <v>7</v>
          </cell>
          <cell r="G89" t="str">
            <v>M.</v>
          </cell>
        </row>
        <row r="90">
          <cell r="C90">
            <v>184</v>
          </cell>
          <cell r="D90" t="str">
            <v>SPACE</v>
          </cell>
          <cell r="E90">
            <v>1012</v>
          </cell>
          <cell r="F90">
            <v>85</v>
          </cell>
          <cell r="G90" t="str">
            <v>M.</v>
          </cell>
        </row>
        <row r="91">
          <cell r="C91">
            <v>2</v>
          </cell>
          <cell r="D91" t="str">
            <v>TC, MDF, PABX AND ACCESSORIES</v>
          </cell>
          <cell r="E91">
            <v>1233</v>
          </cell>
          <cell r="F91">
            <v>90</v>
          </cell>
          <cell r="G91" t="str">
            <v>M.</v>
          </cell>
        </row>
        <row r="92">
          <cell r="C92">
            <v>201</v>
          </cell>
          <cell r="D92" t="str">
            <v>-  TC 10 PRS.</v>
          </cell>
          <cell r="E92">
            <v>655</v>
          </cell>
          <cell r="F92">
            <v>50</v>
          </cell>
          <cell r="G92" t="str">
            <v>M.</v>
          </cell>
        </row>
        <row r="93">
          <cell r="C93">
            <v>202</v>
          </cell>
          <cell r="D93" t="str">
            <v>-  TC 20 PRS.</v>
          </cell>
          <cell r="E93">
            <v>985</v>
          </cell>
          <cell r="F93">
            <v>70</v>
          </cell>
          <cell r="G93" t="str">
            <v>M.</v>
          </cell>
        </row>
        <row r="94">
          <cell r="C94">
            <v>203</v>
          </cell>
          <cell r="D94" t="str">
            <v>-  TC 30 PRS.</v>
          </cell>
          <cell r="E94">
            <v>1300</v>
          </cell>
          <cell r="F94">
            <v>100</v>
          </cell>
          <cell r="G94" t="str">
            <v>M.</v>
          </cell>
        </row>
        <row r="95">
          <cell r="C95">
            <v>204</v>
          </cell>
          <cell r="D95" t="str">
            <v>-  TC 40 PRS.</v>
          </cell>
          <cell r="E95">
            <v>1750</v>
          </cell>
          <cell r="F95">
            <v>125</v>
          </cell>
          <cell r="G95" t="str">
            <v>SET</v>
          </cell>
        </row>
        <row r="96">
          <cell r="C96">
            <v>205</v>
          </cell>
          <cell r="D96" t="str">
            <v>-  TC 50 PRS.</v>
          </cell>
          <cell r="E96">
            <v>2100</v>
          </cell>
          <cell r="F96">
            <v>150</v>
          </cell>
          <cell r="G96" t="str">
            <v>SET</v>
          </cell>
        </row>
        <row r="97">
          <cell r="C97">
            <v>206</v>
          </cell>
          <cell r="D97" t="str">
            <v>-  TC 60 PRS.</v>
          </cell>
          <cell r="E97">
            <v>2400</v>
          </cell>
          <cell r="F97">
            <v>200</v>
          </cell>
          <cell r="G97" t="str">
            <v>M.</v>
          </cell>
        </row>
        <row r="98">
          <cell r="C98">
            <v>207</v>
          </cell>
          <cell r="D98" t="str">
            <v>-  TC 70 PRS.</v>
          </cell>
          <cell r="E98">
            <v>2700</v>
          </cell>
          <cell r="F98">
            <v>250</v>
          </cell>
          <cell r="G98" t="str">
            <v>M.</v>
          </cell>
        </row>
        <row r="99">
          <cell r="C99">
            <v>208</v>
          </cell>
          <cell r="D99" t="str">
            <v>-  TC 80 PRS.</v>
          </cell>
          <cell r="E99">
            <v>3200</v>
          </cell>
          <cell r="F99">
            <v>250</v>
          </cell>
          <cell r="G99" t="str">
            <v>M.</v>
          </cell>
        </row>
        <row r="100">
          <cell r="C100">
            <v>209</v>
          </cell>
          <cell r="D100" t="str">
            <v>-  TC 90 PRS.</v>
          </cell>
          <cell r="E100">
            <v>3500</v>
          </cell>
          <cell r="F100">
            <v>300</v>
          </cell>
          <cell r="G100" t="str">
            <v>M.</v>
          </cell>
        </row>
        <row r="101">
          <cell r="C101">
            <v>210</v>
          </cell>
          <cell r="D101" t="str">
            <v>-  TC 100 PRS.</v>
          </cell>
          <cell r="E101">
            <v>3800</v>
          </cell>
          <cell r="F101">
            <v>300</v>
          </cell>
          <cell r="G101" t="str">
            <v>M.</v>
          </cell>
        </row>
        <row r="102">
          <cell r="C102">
            <v>211</v>
          </cell>
          <cell r="D102" t="str">
            <v>-  MDF 50 PRS.</v>
          </cell>
          <cell r="E102">
            <v>2600</v>
          </cell>
          <cell r="F102">
            <v>500</v>
          </cell>
          <cell r="G102" t="str">
            <v>M.</v>
          </cell>
        </row>
        <row r="103">
          <cell r="C103">
            <v>212</v>
          </cell>
          <cell r="D103" t="str">
            <v>-  MDF 100 PRS.</v>
          </cell>
          <cell r="E103">
            <v>4700</v>
          </cell>
          <cell r="F103">
            <v>900</v>
          </cell>
          <cell r="G103" t="str">
            <v>M.</v>
          </cell>
        </row>
        <row r="104">
          <cell r="C104">
            <v>213</v>
          </cell>
          <cell r="D104" t="str">
            <v>-  MDF 200 PRS.</v>
          </cell>
          <cell r="E104">
            <v>8000</v>
          </cell>
          <cell r="F104">
            <v>1600</v>
          </cell>
          <cell r="G104" t="str">
            <v>M.</v>
          </cell>
        </row>
        <row r="105">
          <cell r="C105">
            <v>214</v>
          </cell>
          <cell r="D105" t="str">
            <v>-  MDF 300 PRS.</v>
          </cell>
          <cell r="E105">
            <v>12500</v>
          </cell>
          <cell r="F105">
            <v>2500</v>
          </cell>
          <cell r="G105" t="str">
            <v>M.</v>
          </cell>
        </row>
        <row r="106">
          <cell r="C106">
            <v>215</v>
          </cell>
          <cell r="D106" t="str">
            <v>-  MDF 400 PRS.</v>
          </cell>
          <cell r="E106">
            <v>16000</v>
          </cell>
          <cell r="F106">
            <v>3200</v>
          </cell>
          <cell r="G106" t="str">
            <v>M.</v>
          </cell>
        </row>
        <row r="107">
          <cell r="C107">
            <v>216</v>
          </cell>
          <cell r="D107" t="str">
            <v>-  MDF 500 PRS.</v>
          </cell>
          <cell r="E107">
            <v>20000</v>
          </cell>
          <cell r="F107">
            <v>4200</v>
          </cell>
          <cell r="G107" t="str">
            <v>M.</v>
          </cell>
        </row>
        <row r="108">
          <cell r="C108">
            <v>217</v>
          </cell>
          <cell r="D108" t="str">
            <v>-  MDF 600 PRS.</v>
          </cell>
          <cell r="E108">
            <v>25000</v>
          </cell>
          <cell r="F108">
            <v>5100</v>
          </cell>
          <cell r="G108" t="str">
            <v>M.</v>
          </cell>
        </row>
        <row r="109">
          <cell r="C109">
            <v>218</v>
          </cell>
          <cell r="D109" t="str">
            <v>-  MDF 700 PRS.</v>
          </cell>
          <cell r="E109">
            <v>28500</v>
          </cell>
          <cell r="F109">
            <v>5800</v>
          </cell>
          <cell r="G109" t="str">
            <v>M.</v>
          </cell>
        </row>
        <row r="110">
          <cell r="C110">
            <v>219</v>
          </cell>
          <cell r="D110" t="str">
            <v>-  MDF 800 PRS.</v>
          </cell>
          <cell r="E110">
            <v>32000</v>
          </cell>
          <cell r="F110">
            <v>6400</v>
          </cell>
          <cell r="G110" t="str">
            <v>M.</v>
          </cell>
        </row>
        <row r="111">
          <cell r="C111">
            <v>220</v>
          </cell>
          <cell r="D111" t="str">
            <v>-  MDF 900 PRS.</v>
          </cell>
          <cell r="E111">
            <v>36000</v>
          </cell>
          <cell r="F111">
            <v>7400</v>
          </cell>
          <cell r="G111" t="str">
            <v>M.</v>
          </cell>
        </row>
        <row r="112">
          <cell r="C112">
            <v>221</v>
          </cell>
          <cell r="D112" t="str">
            <v>-  MDF 1,000 PRS.</v>
          </cell>
          <cell r="E112">
            <v>40000</v>
          </cell>
          <cell r="F112">
            <v>8400</v>
          </cell>
          <cell r="G112" t="str">
            <v>M.</v>
          </cell>
        </row>
        <row r="113">
          <cell r="C113">
            <v>222</v>
          </cell>
          <cell r="D113" t="str">
            <v>-  MDF 1,200 PRS.</v>
          </cell>
          <cell r="E113">
            <v>50000</v>
          </cell>
          <cell r="F113">
            <v>10000</v>
          </cell>
          <cell r="G113" t="str">
            <v>M.</v>
          </cell>
        </row>
        <row r="114">
          <cell r="C114">
            <v>223</v>
          </cell>
          <cell r="D114" t="str">
            <v>-  MDF 1,500 PRS.</v>
          </cell>
          <cell r="E114">
            <v>60500</v>
          </cell>
          <cell r="F114">
            <v>12000</v>
          </cell>
          <cell r="G114" t="str">
            <v>M.</v>
          </cell>
        </row>
        <row r="115">
          <cell r="C115">
            <v>224</v>
          </cell>
          <cell r="D115" t="str">
            <v>-  MDF 2,000 PRS.</v>
          </cell>
          <cell r="E115">
            <v>80000</v>
          </cell>
          <cell r="F115">
            <v>16000</v>
          </cell>
          <cell r="G115" t="str">
            <v>M.</v>
          </cell>
        </row>
        <row r="116">
          <cell r="C116">
            <v>225</v>
          </cell>
          <cell r="D116" t="str">
            <v>-  MDF 2,500 PRS.</v>
          </cell>
          <cell r="E116">
            <v>100000</v>
          </cell>
          <cell r="F116">
            <v>20000</v>
          </cell>
          <cell r="G116" t="str">
            <v>M.</v>
          </cell>
        </row>
        <row r="117">
          <cell r="C117">
            <v>226</v>
          </cell>
          <cell r="D117" t="str">
            <v>-  MDF 3,000 PRS.</v>
          </cell>
          <cell r="E117">
            <v>120000</v>
          </cell>
          <cell r="F117">
            <v>24000</v>
          </cell>
          <cell r="G117" t="str">
            <v>M.</v>
          </cell>
        </row>
        <row r="118">
          <cell r="C118">
            <v>227</v>
          </cell>
          <cell r="D118" t="str">
            <v>-  MDF 3,500 PRS.</v>
          </cell>
          <cell r="E118">
            <v>140000</v>
          </cell>
          <cell r="F118">
            <v>28000</v>
          </cell>
          <cell r="G118" t="str">
            <v>M.</v>
          </cell>
        </row>
        <row r="119">
          <cell r="C119">
            <v>228</v>
          </cell>
          <cell r="D119" t="str">
            <v>-  MDF 4,000 PRS.</v>
          </cell>
          <cell r="E119">
            <v>160000</v>
          </cell>
          <cell r="F119">
            <v>32000</v>
          </cell>
          <cell r="G119" t="str">
            <v>M.</v>
          </cell>
        </row>
        <row r="120">
          <cell r="C120">
            <v>229</v>
          </cell>
          <cell r="D120" t="str">
            <v>-  MDF 4,500 PRS.</v>
          </cell>
          <cell r="E120">
            <v>180000</v>
          </cell>
          <cell r="F120">
            <v>36000</v>
          </cell>
          <cell r="G120" t="str">
            <v>M.</v>
          </cell>
        </row>
        <row r="121">
          <cell r="C121">
            <v>230</v>
          </cell>
          <cell r="D121" t="str">
            <v>-  MDF 5,000 PRS.</v>
          </cell>
          <cell r="E121">
            <v>200000</v>
          </cell>
          <cell r="F121">
            <v>40000</v>
          </cell>
          <cell r="G121" t="str">
            <v>M.</v>
          </cell>
        </row>
        <row r="122">
          <cell r="C122">
            <v>216</v>
          </cell>
          <cell r="D122" t="str">
            <v>PABX</v>
          </cell>
          <cell r="E122">
            <v>2221</v>
          </cell>
          <cell r="F122">
            <v>120</v>
          </cell>
          <cell r="G122" t="str">
            <v>M.</v>
          </cell>
        </row>
        <row r="123">
          <cell r="C123">
            <v>231</v>
          </cell>
          <cell r="D123" t="str">
            <v>-  10/40 LINE PABX</v>
          </cell>
          <cell r="E123">
            <v>450000</v>
          </cell>
          <cell r="F123">
            <v>0</v>
          </cell>
          <cell r="G123" t="str">
            <v>M.</v>
          </cell>
        </row>
        <row r="124">
          <cell r="C124">
            <v>232</v>
          </cell>
          <cell r="D124" t="str">
            <v>-  20/80 LINE PABX</v>
          </cell>
          <cell r="E124">
            <v>800000</v>
          </cell>
          <cell r="F124">
            <v>0</v>
          </cell>
          <cell r="G124" t="str">
            <v>M.</v>
          </cell>
        </row>
        <row r="125">
          <cell r="C125">
            <v>233</v>
          </cell>
          <cell r="D125" t="str">
            <v>-  30/120 LINE PABX</v>
          </cell>
          <cell r="E125">
            <v>950000</v>
          </cell>
          <cell r="F125">
            <v>0</v>
          </cell>
          <cell r="G125" t="str">
            <v>M.</v>
          </cell>
        </row>
        <row r="126">
          <cell r="C126">
            <v>234</v>
          </cell>
          <cell r="D126" t="str">
            <v>-  40/1600 LINE PABX</v>
          </cell>
          <cell r="E126">
            <v>1050000</v>
          </cell>
          <cell r="F126">
            <v>0</v>
          </cell>
          <cell r="G126" t="str">
            <v>M.</v>
          </cell>
        </row>
        <row r="127">
          <cell r="C127">
            <v>235</v>
          </cell>
          <cell r="D127" t="str">
            <v>-  50/200 LINE PABX</v>
          </cell>
          <cell r="E127">
            <v>1200000</v>
          </cell>
          <cell r="F127">
            <v>0</v>
          </cell>
          <cell r="G127" t="str">
            <v>M.</v>
          </cell>
        </row>
        <row r="128">
          <cell r="C128">
            <v>236</v>
          </cell>
          <cell r="D128" t="str">
            <v>-  60/240 LINE PABX</v>
          </cell>
          <cell r="E128">
            <v>1250000</v>
          </cell>
          <cell r="F128">
            <v>0</v>
          </cell>
          <cell r="G128" t="str">
            <v>M.</v>
          </cell>
        </row>
        <row r="129">
          <cell r="C129">
            <v>237</v>
          </cell>
          <cell r="D129" t="str">
            <v>-  70/280 LINE PABX</v>
          </cell>
          <cell r="E129">
            <v>1300000</v>
          </cell>
          <cell r="F129">
            <v>0</v>
          </cell>
          <cell r="G129" t="str">
            <v>M.</v>
          </cell>
        </row>
        <row r="130">
          <cell r="C130">
            <v>238</v>
          </cell>
          <cell r="D130" t="str">
            <v>-  80/320 LINE PABX</v>
          </cell>
          <cell r="E130">
            <v>1500000</v>
          </cell>
          <cell r="F130">
            <v>0</v>
          </cell>
          <cell r="G130" t="str">
            <v>M.</v>
          </cell>
        </row>
        <row r="131">
          <cell r="C131">
            <v>239</v>
          </cell>
          <cell r="D131" t="str">
            <v>-  90/360 LINE PABX</v>
          </cell>
          <cell r="E131">
            <v>1700000</v>
          </cell>
          <cell r="F131">
            <v>0</v>
          </cell>
          <cell r="G131" t="str">
            <v>M.</v>
          </cell>
        </row>
        <row r="132">
          <cell r="C132">
            <v>240</v>
          </cell>
          <cell r="D132" t="str">
            <v>-  100/400 LINE PABX</v>
          </cell>
          <cell r="E132">
            <v>1900000</v>
          </cell>
          <cell r="F132">
            <v>0</v>
          </cell>
          <cell r="G132" t="str">
            <v>M.</v>
          </cell>
        </row>
        <row r="133">
          <cell r="C133">
            <v>227</v>
          </cell>
          <cell r="D133" t="str">
            <v>SPACE</v>
          </cell>
          <cell r="E133">
            <v>1564</v>
          </cell>
          <cell r="F133">
            <v>120</v>
          </cell>
          <cell r="G133" t="str">
            <v>M.</v>
          </cell>
        </row>
        <row r="134">
          <cell r="C134">
            <v>246</v>
          </cell>
          <cell r="D134" t="str">
            <v>-  10/100 LINE PABX</v>
          </cell>
          <cell r="E134">
            <v>600000</v>
          </cell>
          <cell r="F134">
            <v>0</v>
          </cell>
          <cell r="G134" t="str">
            <v>M.</v>
          </cell>
        </row>
        <row r="135">
          <cell r="C135">
            <v>247</v>
          </cell>
          <cell r="D135" t="str">
            <v>-  20/200 LINE PABX</v>
          </cell>
          <cell r="E135">
            <v>1000000</v>
          </cell>
          <cell r="F135">
            <v>0</v>
          </cell>
          <cell r="G135" t="str">
            <v>M.</v>
          </cell>
        </row>
        <row r="136">
          <cell r="C136">
            <v>248</v>
          </cell>
          <cell r="D136" t="str">
            <v>-  30/300 LINE PABX</v>
          </cell>
          <cell r="E136">
            <v>1250000</v>
          </cell>
          <cell r="F136">
            <v>0</v>
          </cell>
          <cell r="G136" t="str">
            <v>M.</v>
          </cell>
        </row>
        <row r="137">
          <cell r="C137">
            <v>249</v>
          </cell>
          <cell r="D137" t="str">
            <v>-  40/400 LINE PABX</v>
          </cell>
          <cell r="E137">
            <v>1650000</v>
          </cell>
          <cell r="F137">
            <v>0</v>
          </cell>
          <cell r="G137" t="str">
            <v>M.</v>
          </cell>
        </row>
        <row r="138">
          <cell r="C138">
            <v>250</v>
          </cell>
          <cell r="D138" t="str">
            <v>-  50/500 LINE PABX</v>
          </cell>
          <cell r="E138">
            <v>1900000</v>
          </cell>
          <cell r="F138">
            <v>0</v>
          </cell>
          <cell r="G138" t="str">
            <v>M.</v>
          </cell>
        </row>
        <row r="139">
          <cell r="C139">
            <v>251</v>
          </cell>
          <cell r="D139" t="str">
            <v>-  60/600 LINE PABX</v>
          </cell>
          <cell r="E139">
            <v>2100000</v>
          </cell>
          <cell r="F139">
            <v>0</v>
          </cell>
          <cell r="G139" t="str">
            <v>M.</v>
          </cell>
        </row>
        <row r="140">
          <cell r="C140">
            <v>252</v>
          </cell>
          <cell r="D140" t="str">
            <v>-  70/700 LINE PABX</v>
          </cell>
          <cell r="E140">
            <v>2400000</v>
          </cell>
          <cell r="F140">
            <v>0</v>
          </cell>
          <cell r="G140" t="str">
            <v>M.</v>
          </cell>
        </row>
        <row r="141">
          <cell r="C141">
            <v>253</v>
          </cell>
          <cell r="D141" t="str">
            <v>-  80/800 LINE PABX</v>
          </cell>
          <cell r="E141">
            <v>0</v>
          </cell>
          <cell r="F141">
            <v>0</v>
          </cell>
          <cell r="G141" t="str">
            <v>M.</v>
          </cell>
        </row>
        <row r="142">
          <cell r="C142">
            <v>254</v>
          </cell>
          <cell r="D142" t="str">
            <v>-  90/900 LINE PABX</v>
          </cell>
          <cell r="E142">
            <v>0</v>
          </cell>
          <cell r="F142">
            <v>0</v>
          </cell>
          <cell r="G142" t="str">
            <v>M.</v>
          </cell>
        </row>
        <row r="143">
          <cell r="C143">
            <v>255</v>
          </cell>
          <cell r="D143" t="str">
            <v>-  100/1,000 LINE PABX</v>
          </cell>
          <cell r="E143">
            <v>0</v>
          </cell>
          <cell r="F143">
            <v>0</v>
          </cell>
          <cell r="G143" t="str">
            <v>M.</v>
          </cell>
        </row>
        <row r="144">
          <cell r="C144">
            <v>238</v>
          </cell>
          <cell r="D144" t="str">
            <v>SPACE</v>
          </cell>
          <cell r="E144">
            <v>77</v>
          </cell>
          <cell r="F144">
            <v>18</v>
          </cell>
          <cell r="G144" t="str">
            <v>M.</v>
          </cell>
        </row>
        <row r="145">
          <cell r="C145">
            <v>239</v>
          </cell>
          <cell r="D145" t="str">
            <v>ACCESSORIES</v>
          </cell>
          <cell r="E145">
            <v>103</v>
          </cell>
          <cell r="F145">
            <v>20</v>
          </cell>
          <cell r="G145" t="str">
            <v>M.</v>
          </cell>
        </row>
        <row r="146">
          <cell r="C146">
            <v>261</v>
          </cell>
          <cell r="D146" t="str">
            <v>-  LIGHTNING ARRESTER</v>
          </cell>
          <cell r="E146">
            <v>105</v>
          </cell>
          <cell r="F146">
            <v>20</v>
          </cell>
          <cell r="G146" t="str">
            <v>SET</v>
          </cell>
        </row>
        <row r="147">
          <cell r="C147">
            <v>262</v>
          </cell>
          <cell r="D147" t="str">
            <v>-  OPERATER CONSOLE</v>
          </cell>
          <cell r="E147">
            <v>28000</v>
          </cell>
          <cell r="F147">
            <v>0</v>
          </cell>
          <cell r="G147" t="str">
            <v>SET</v>
          </cell>
        </row>
        <row r="148">
          <cell r="C148">
            <v>263</v>
          </cell>
          <cell r="D148" t="str">
            <v>-  TELEPHONE OUTLET (PLASTIC PLATE)</v>
          </cell>
          <cell r="E148">
            <v>160</v>
          </cell>
          <cell r="F148">
            <v>50</v>
          </cell>
          <cell r="G148" t="str">
            <v>SET</v>
          </cell>
        </row>
        <row r="149">
          <cell r="C149">
            <v>264</v>
          </cell>
          <cell r="D149" t="str">
            <v>-  TELEPHONE OUTLET (ALUMINIUM PLATE)</v>
          </cell>
          <cell r="E149">
            <v>190</v>
          </cell>
          <cell r="F149">
            <v>50</v>
          </cell>
          <cell r="G149" t="str">
            <v>SET</v>
          </cell>
        </row>
        <row r="150">
          <cell r="C150">
            <v>265</v>
          </cell>
          <cell r="D150" t="str">
            <v>-  TELEPHONE OUTLET (STAINLESS PLATE)</v>
          </cell>
          <cell r="E150">
            <v>210</v>
          </cell>
          <cell r="F150">
            <v>50</v>
          </cell>
          <cell r="G150" t="str">
            <v>SET</v>
          </cell>
        </row>
        <row r="151">
          <cell r="C151">
            <v>266</v>
          </cell>
          <cell r="D151" t="str">
            <v>-  TELEPHONE OUTLET (ALUMINIUM PLATE, LIVING STYLE)</v>
          </cell>
          <cell r="E151">
            <v>600</v>
          </cell>
          <cell r="F151">
            <v>100</v>
          </cell>
          <cell r="G151" t="str">
            <v>SET</v>
          </cell>
        </row>
        <row r="152">
          <cell r="C152">
            <v>267</v>
          </cell>
          <cell r="D152" t="str">
            <v>-  TELEPHONE OUTLET (CHROMIUM PLATE PLATE, LIVING STYLE)</v>
          </cell>
          <cell r="E152">
            <v>870</v>
          </cell>
          <cell r="F152">
            <v>100</v>
          </cell>
          <cell r="G152" t="str">
            <v>SET</v>
          </cell>
        </row>
        <row r="153">
          <cell r="C153">
            <v>247</v>
          </cell>
          <cell r="D153" t="str">
            <v xml:space="preserve">   SPACE</v>
          </cell>
          <cell r="E153">
            <v>753</v>
          </cell>
          <cell r="F153">
            <v>80</v>
          </cell>
          <cell r="G153" t="str">
            <v>M.</v>
          </cell>
        </row>
        <row r="154">
          <cell r="C154">
            <v>3</v>
          </cell>
          <cell r="D154" t="str">
            <v>TELECOMMUNICATION</v>
          </cell>
          <cell r="E154">
            <v>30</v>
          </cell>
          <cell r="F154">
            <v>8</v>
          </cell>
          <cell r="G154" t="str">
            <v>M.</v>
          </cell>
        </row>
        <row r="155">
          <cell r="C155">
            <v>249</v>
          </cell>
          <cell r="D155" t="str">
            <v>MODULE &amp; ACCESSORIES</v>
          </cell>
          <cell r="E155">
            <v>36</v>
          </cell>
          <cell r="F155">
            <v>10</v>
          </cell>
          <cell r="G155" t="str">
            <v>M.</v>
          </cell>
        </row>
        <row r="156">
          <cell r="C156">
            <v>301</v>
          </cell>
          <cell r="D156" t="str">
            <v>-  24 PORTS-CAT5 PATCH PANEL</v>
          </cell>
          <cell r="E156">
            <v>5500</v>
          </cell>
          <cell r="F156">
            <v>300</v>
          </cell>
          <cell r="G156" t="str">
            <v>LOT</v>
          </cell>
        </row>
        <row r="157">
          <cell r="C157">
            <v>302</v>
          </cell>
          <cell r="D157" t="str">
            <v>-  32 PORTS-CAT5 PATCH PANEL</v>
          </cell>
          <cell r="E157">
            <v>8500</v>
          </cell>
          <cell r="F157">
            <v>450</v>
          </cell>
          <cell r="G157" t="str">
            <v>LOT</v>
          </cell>
        </row>
        <row r="158">
          <cell r="C158">
            <v>303</v>
          </cell>
          <cell r="D158" t="str">
            <v>-  48 PORTS-CAT5 PATCH PANEL</v>
          </cell>
          <cell r="E158">
            <v>11000</v>
          </cell>
          <cell r="F158">
            <v>600</v>
          </cell>
          <cell r="G158" t="str">
            <v>LOT</v>
          </cell>
        </row>
        <row r="159">
          <cell r="C159">
            <v>304</v>
          </cell>
          <cell r="D159" t="str">
            <v>-  64 PORTS-CAT5 PATCH PANEL</v>
          </cell>
          <cell r="E159">
            <v>16500</v>
          </cell>
          <cell r="F159">
            <v>900</v>
          </cell>
          <cell r="G159" t="str">
            <v>LOT</v>
          </cell>
        </row>
        <row r="160">
          <cell r="C160">
            <v>305</v>
          </cell>
          <cell r="D160" t="str">
            <v>-  96 PORTS-CAT5 PATCH PANEL</v>
          </cell>
          <cell r="E160">
            <v>21000</v>
          </cell>
          <cell r="F160">
            <v>1000</v>
          </cell>
          <cell r="G160" t="str">
            <v>LOT</v>
          </cell>
        </row>
        <row r="161">
          <cell r="C161">
            <v>255</v>
          </cell>
          <cell r="D161" t="str">
            <v>SPACE</v>
          </cell>
          <cell r="E161">
            <v>228</v>
          </cell>
          <cell r="F161">
            <v>35</v>
          </cell>
          <cell r="G161" t="str">
            <v>M.</v>
          </cell>
        </row>
        <row r="162">
          <cell r="C162">
            <v>311</v>
          </cell>
          <cell r="D162" t="str">
            <v>-  1xRJ45 MODULAR JACK</v>
          </cell>
          <cell r="E162">
            <v>280</v>
          </cell>
          <cell r="F162">
            <v>70</v>
          </cell>
          <cell r="G162" t="str">
            <v>SET</v>
          </cell>
        </row>
        <row r="163">
          <cell r="C163">
            <v>312</v>
          </cell>
          <cell r="D163" t="str">
            <v>-  2xRJ45 MODULAR JACK</v>
          </cell>
          <cell r="E163">
            <v>440</v>
          </cell>
          <cell r="F163">
            <v>100</v>
          </cell>
          <cell r="G163" t="str">
            <v>SET</v>
          </cell>
        </row>
        <row r="164">
          <cell r="C164">
            <v>313</v>
          </cell>
          <cell r="D164" t="str">
            <v>-  1xRJ45+1xRJ11 MODULAR JACK</v>
          </cell>
          <cell r="E164">
            <v>350</v>
          </cell>
          <cell r="F164">
            <v>100</v>
          </cell>
          <cell r="G164" t="str">
            <v>SET</v>
          </cell>
        </row>
        <row r="165">
          <cell r="C165">
            <v>314</v>
          </cell>
          <cell r="D165" t="str">
            <v>-  4xRJ45 MODULAR JACK</v>
          </cell>
          <cell r="E165">
            <v>760</v>
          </cell>
          <cell r="F165">
            <v>200</v>
          </cell>
          <cell r="G165" t="str">
            <v>SET</v>
          </cell>
        </row>
        <row r="166">
          <cell r="C166">
            <v>315</v>
          </cell>
          <cell r="D166" t="str">
            <v>-  3xRJ45+1xRJ11 MODULAR JACK</v>
          </cell>
          <cell r="E166">
            <v>670</v>
          </cell>
          <cell r="F166">
            <v>200</v>
          </cell>
          <cell r="G166" t="str">
            <v>SET</v>
          </cell>
        </row>
        <row r="167">
          <cell r="C167">
            <v>316</v>
          </cell>
          <cell r="D167" t="str">
            <v>-  2xRJ45+1xRJ11 MODULAR JACK</v>
          </cell>
          <cell r="E167">
            <v>580</v>
          </cell>
          <cell r="F167">
            <v>200</v>
          </cell>
          <cell r="G167" t="str">
            <v>SET</v>
          </cell>
        </row>
        <row r="168">
          <cell r="C168">
            <v>317</v>
          </cell>
          <cell r="D168" t="str">
            <v>-  6xRJ45 MODULAR JACK</v>
          </cell>
          <cell r="E168">
            <v>1140</v>
          </cell>
          <cell r="F168">
            <v>300</v>
          </cell>
          <cell r="G168" t="str">
            <v>SET</v>
          </cell>
        </row>
        <row r="169">
          <cell r="C169">
            <v>318</v>
          </cell>
          <cell r="D169" t="str">
            <v>-  5xRJ45+1xRJ11 MODULAR JACK</v>
          </cell>
          <cell r="E169">
            <v>1050</v>
          </cell>
          <cell r="F169">
            <v>300</v>
          </cell>
          <cell r="G169" t="str">
            <v>SET</v>
          </cell>
        </row>
        <row r="170">
          <cell r="C170">
            <v>319</v>
          </cell>
          <cell r="D170" t="str">
            <v>-  4xRJ45+2xRJ11 MODULAR JACK</v>
          </cell>
          <cell r="E170">
            <v>960</v>
          </cell>
          <cell r="F170">
            <v>300</v>
          </cell>
          <cell r="G170" t="str">
            <v>SET</v>
          </cell>
        </row>
        <row r="171">
          <cell r="C171">
            <v>320</v>
          </cell>
          <cell r="D171" t="str">
            <v>-  3xRJ45+3xRJ11 MODULAR JACK</v>
          </cell>
          <cell r="E171">
            <v>870</v>
          </cell>
          <cell r="F171">
            <v>300</v>
          </cell>
          <cell r="G171" t="str">
            <v>SET</v>
          </cell>
        </row>
        <row r="172">
          <cell r="C172">
            <v>321</v>
          </cell>
          <cell r="D172" t="str">
            <v>-  2xRJ45+4xRJ11 MODULAR JACK</v>
          </cell>
          <cell r="E172">
            <v>780</v>
          </cell>
          <cell r="F172">
            <v>300</v>
          </cell>
          <cell r="G172" t="str">
            <v>SET</v>
          </cell>
        </row>
        <row r="173">
          <cell r="C173">
            <v>267</v>
          </cell>
          <cell r="D173" t="str">
            <v>SPACE</v>
          </cell>
          <cell r="E173">
            <v>106</v>
          </cell>
          <cell r="F173">
            <v>40</v>
          </cell>
          <cell r="G173" t="str">
            <v>M.</v>
          </cell>
        </row>
        <row r="174">
          <cell r="C174">
            <v>268</v>
          </cell>
          <cell r="D174" t="str">
            <v>COMMUNICATION CABLE</v>
          </cell>
          <cell r="E174">
            <v>155</v>
          </cell>
          <cell r="F174">
            <v>60</v>
          </cell>
          <cell r="G174" t="str">
            <v>M.</v>
          </cell>
        </row>
        <row r="175">
          <cell r="C175">
            <v>326</v>
          </cell>
          <cell r="D175" t="str">
            <v>-  3 PRS-CAT3 UTP</v>
          </cell>
          <cell r="E175">
            <v>9</v>
          </cell>
          <cell r="F175">
            <v>2</v>
          </cell>
          <cell r="G175" t="str">
            <v>M.</v>
          </cell>
        </row>
        <row r="176">
          <cell r="C176">
            <v>327</v>
          </cell>
          <cell r="D176" t="str">
            <v>-  4 PRS-CAT3 UTP</v>
          </cell>
          <cell r="E176">
            <v>10</v>
          </cell>
          <cell r="F176">
            <v>2</v>
          </cell>
          <cell r="G176" t="str">
            <v>M.</v>
          </cell>
        </row>
        <row r="177">
          <cell r="C177">
            <v>328</v>
          </cell>
          <cell r="D177" t="str">
            <v>-  25 PRS-CAT3 UTP</v>
          </cell>
          <cell r="E177">
            <v>55</v>
          </cell>
          <cell r="F177">
            <v>5</v>
          </cell>
          <cell r="G177" t="str">
            <v>M.</v>
          </cell>
        </row>
        <row r="178">
          <cell r="C178">
            <v>329</v>
          </cell>
          <cell r="D178" t="str">
            <v>-  4 PRS-CAT5 UTP</v>
          </cell>
          <cell r="E178">
            <v>20</v>
          </cell>
          <cell r="F178">
            <v>2</v>
          </cell>
          <cell r="G178" t="str">
            <v>M.</v>
          </cell>
        </row>
        <row r="179">
          <cell r="C179">
            <v>330</v>
          </cell>
          <cell r="D179" t="str">
            <v>-  4 PRS-CAT4 STP</v>
          </cell>
          <cell r="E179">
            <v>25</v>
          </cell>
          <cell r="F179">
            <v>2</v>
          </cell>
          <cell r="G179" t="str">
            <v>M.</v>
          </cell>
        </row>
        <row r="180">
          <cell r="C180">
            <v>331</v>
          </cell>
          <cell r="D180" t="str">
            <v>-  15 PRS-CAT5 STP</v>
          </cell>
          <cell r="E180">
            <v>30</v>
          </cell>
          <cell r="F180">
            <v>4</v>
          </cell>
          <cell r="G180" t="str">
            <v>M.</v>
          </cell>
        </row>
        <row r="181">
          <cell r="C181">
            <v>332</v>
          </cell>
          <cell r="D181" t="str">
            <v>-  1/C - 62.5/125 FIBER OPTIC</v>
          </cell>
          <cell r="E181">
            <v>25</v>
          </cell>
          <cell r="F181">
            <v>3</v>
          </cell>
          <cell r="G181" t="str">
            <v>M.</v>
          </cell>
        </row>
        <row r="182">
          <cell r="C182">
            <v>333</v>
          </cell>
          <cell r="D182" t="str">
            <v>-  2/C - 62.5/125 FIBER OPTIC</v>
          </cell>
          <cell r="E182">
            <v>50</v>
          </cell>
          <cell r="F182">
            <v>4</v>
          </cell>
          <cell r="G182" t="str">
            <v>M.</v>
          </cell>
        </row>
        <row r="183">
          <cell r="C183">
            <v>334</v>
          </cell>
          <cell r="D183" t="str">
            <v>-  2/C - 62.5/125 FIBER OPTIC, TIGHT BUFFER</v>
          </cell>
          <cell r="E183">
            <v>61</v>
          </cell>
          <cell r="F183">
            <v>4</v>
          </cell>
          <cell r="G183" t="str">
            <v>M.</v>
          </cell>
        </row>
        <row r="184">
          <cell r="C184">
            <v>335</v>
          </cell>
          <cell r="D184" t="str">
            <v>-  4/C - 62.5/125 FIBER OPTIC, TIGHT BUFFER</v>
          </cell>
          <cell r="E184">
            <v>100</v>
          </cell>
          <cell r="F184">
            <v>6</v>
          </cell>
          <cell r="G184" t="str">
            <v>M.</v>
          </cell>
        </row>
        <row r="185">
          <cell r="C185">
            <v>336</v>
          </cell>
          <cell r="D185" t="str">
            <v>-  6/C - 62.5/125 FIBER OPTIC, TIGHT BUFFER</v>
          </cell>
          <cell r="E185">
            <v>140</v>
          </cell>
          <cell r="F185">
            <v>8</v>
          </cell>
          <cell r="G185" t="str">
            <v>M.</v>
          </cell>
        </row>
        <row r="186">
          <cell r="C186">
            <v>337</v>
          </cell>
          <cell r="D186" t="str">
            <v>-  8/C - 62.5/125 FIBER OPTIC, TIGHT BUFFER</v>
          </cell>
          <cell r="E186">
            <v>186</v>
          </cell>
          <cell r="F186">
            <v>10</v>
          </cell>
          <cell r="G186" t="str">
            <v>M.</v>
          </cell>
        </row>
        <row r="187">
          <cell r="C187">
            <v>338</v>
          </cell>
          <cell r="D187" t="str">
            <v>-  12/C - 62.5/125 FIBER OPTIC, TIGHT BUFFER</v>
          </cell>
          <cell r="E187">
            <v>259</v>
          </cell>
          <cell r="F187">
            <v>15</v>
          </cell>
          <cell r="G187" t="str">
            <v>M.</v>
          </cell>
        </row>
        <row r="188">
          <cell r="C188">
            <v>339</v>
          </cell>
          <cell r="D188" t="str">
            <v>-  18/C - 62.5/125 FIBER OPTIC, TIGHT BUFFER</v>
          </cell>
          <cell r="E188">
            <v>478</v>
          </cell>
          <cell r="F188">
            <v>20</v>
          </cell>
          <cell r="G188" t="str">
            <v>M.</v>
          </cell>
        </row>
        <row r="189">
          <cell r="C189">
            <v>340</v>
          </cell>
          <cell r="D189" t="str">
            <v>-  24/C - 62.5/125 FIBER OPTIC, TIGHT BUFFER</v>
          </cell>
          <cell r="E189">
            <v>637</v>
          </cell>
          <cell r="F189">
            <v>25</v>
          </cell>
          <cell r="G189" t="str">
            <v>M.</v>
          </cell>
        </row>
        <row r="190">
          <cell r="C190">
            <v>341</v>
          </cell>
          <cell r="D190" t="str">
            <v>-  36/C - 62.5/125 FIBER OPTIC, TIGHT BUFFER</v>
          </cell>
          <cell r="E190">
            <v>960</v>
          </cell>
          <cell r="F190">
            <v>30</v>
          </cell>
          <cell r="G190" t="str">
            <v>M.</v>
          </cell>
        </row>
        <row r="191">
          <cell r="C191">
            <v>342</v>
          </cell>
          <cell r="D191" t="str">
            <v>-  2/C - 62.5/125 FIBER OPTIC, LOOSE BUFFER, SINGLE JACKET</v>
          </cell>
          <cell r="E191">
            <v>100</v>
          </cell>
          <cell r="F191">
            <v>10</v>
          </cell>
          <cell r="G191" t="str">
            <v>M.</v>
          </cell>
        </row>
        <row r="192">
          <cell r="C192">
            <v>343</v>
          </cell>
          <cell r="D192" t="str">
            <v>-  4/C - 62.5/125 FIBER OPTIC, LOOSE BUFFER, SINGLE JACKET</v>
          </cell>
          <cell r="E192">
            <v>130</v>
          </cell>
          <cell r="F192">
            <v>13</v>
          </cell>
          <cell r="G192" t="str">
            <v>M.</v>
          </cell>
        </row>
        <row r="193">
          <cell r="C193">
            <v>344</v>
          </cell>
          <cell r="D193" t="str">
            <v>-  6/C - 62.5/125 FIBER OPTIC, LOOSE BUFFER, SINGLE JACKET</v>
          </cell>
          <cell r="E193">
            <v>165</v>
          </cell>
          <cell r="F193">
            <v>16</v>
          </cell>
          <cell r="G193" t="str">
            <v>M.</v>
          </cell>
        </row>
        <row r="194">
          <cell r="C194">
            <v>345</v>
          </cell>
          <cell r="D194" t="str">
            <v>-  8/C - 62.5/125 FIBER OPTIC, LOOSE BUFFER, SINGLE JACKET</v>
          </cell>
          <cell r="E194">
            <v>203</v>
          </cell>
          <cell r="F194">
            <v>20</v>
          </cell>
          <cell r="G194" t="str">
            <v>M.</v>
          </cell>
        </row>
        <row r="195">
          <cell r="C195">
            <v>346</v>
          </cell>
          <cell r="D195" t="str">
            <v>-  10/C - 62.5/125 FIBER OPTIC, LOOSE BUFFER, SINGLE JACKET</v>
          </cell>
          <cell r="E195">
            <v>250</v>
          </cell>
          <cell r="F195">
            <v>25</v>
          </cell>
          <cell r="G195" t="str">
            <v>M.</v>
          </cell>
        </row>
        <row r="196">
          <cell r="C196">
            <v>347</v>
          </cell>
          <cell r="D196" t="str">
            <v>-  12/C - 62.5/125 FIBER OPTIC, LOOSE BUFFER, SINGLE JACKET</v>
          </cell>
          <cell r="E196">
            <v>273</v>
          </cell>
          <cell r="F196">
            <v>27</v>
          </cell>
          <cell r="G196" t="str">
            <v>M.</v>
          </cell>
        </row>
        <row r="197">
          <cell r="C197">
            <v>348</v>
          </cell>
          <cell r="D197" t="str">
            <v>-  18/C - 62.5/125 FIBER OPTIC, LOOSE BUFFER, SINGLE JACKET</v>
          </cell>
          <cell r="E197">
            <v>390</v>
          </cell>
          <cell r="F197">
            <v>35</v>
          </cell>
          <cell r="G197" t="str">
            <v>M.</v>
          </cell>
        </row>
        <row r="198">
          <cell r="C198">
            <v>349</v>
          </cell>
          <cell r="D198" t="str">
            <v>-  24/C - 62.5/125 FIBER OPTIC, LOOSE BUFFER, SINGLE JACKET</v>
          </cell>
          <cell r="E198">
            <v>500</v>
          </cell>
          <cell r="F198">
            <v>40</v>
          </cell>
          <cell r="G198" t="str">
            <v>M.</v>
          </cell>
        </row>
        <row r="199">
          <cell r="C199">
            <v>350</v>
          </cell>
          <cell r="D199" t="str">
            <v>-  36/C - 62.5/125 FIBER OPTIC, LOOSE BUFFER, SINGLE JACKET</v>
          </cell>
          <cell r="E199">
            <v>760</v>
          </cell>
          <cell r="F199">
            <v>55</v>
          </cell>
          <cell r="G199" t="str">
            <v>M.</v>
          </cell>
        </row>
        <row r="200">
          <cell r="C200">
            <v>351</v>
          </cell>
          <cell r="D200" t="str">
            <v>-  48/C - 62.5/125 FIBER OPTIC, LOOSE BUFFER, SINGLE JACKET</v>
          </cell>
          <cell r="E200">
            <v>1005</v>
          </cell>
          <cell r="F200">
            <v>70</v>
          </cell>
          <cell r="G200" t="str">
            <v>M.</v>
          </cell>
        </row>
        <row r="201">
          <cell r="C201">
            <v>352</v>
          </cell>
          <cell r="D201" t="str">
            <v>-  60/C - 62.5/125 FIBER OPTIC, LOOSE BUFFER, SINGLE JACKET</v>
          </cell>
          <cell r="E201">
            <v>1256</v>
          </cell>
          <cell r="F201">
            <v>80</v>
          </cell>
          <cell r="G201" t="str">
            <v>M.</v>
          </cell>
        </row>
        <row r="202">
          <cell r="C202">
            <v>353</v>
          </cell>
          <cell r="D202" t="str">
            <v>-  72/C - 62.5/125 FIBER OPTIC, LOOSE BUFFER, SINGLE JACKET</v>
          </cell>
          <cell r="E202">
            <v>1503</v>
          </cell>
          <cell r="F202">
            <v>90</v>
          </cell>
          <cell r="G202" t="str">
            <v>M.</v>
          </cell>
        </row>
        <row r="203">
          <cell r="C203">
            <v>354</v>
          </cell>
          <cell r="D203" t="str">
            <v>-  2/C - 62.5/125 FIBER OPTIC, LOOSE BUFFER, DOUBLE JACKET</v>
          </cell>
          <cell r="E203">
            <v>105</v>
          </cell>
          <cell r="F203">
            <v>12</v>
          </cell>
          <cell r="G203" t="str">
            <v>M.</v>
          </cell>
        </row>
        <row r="204">
          <cell r="C204">
            <v>355</v>
          </cell>
          <cell r="D204" t="str">
            <v>-  4/C - 62.5/125 FIBER OPTIC, LOOSE BUFFER, DOUBLE JACKET</v>
          </cell>
          <cell r="E204">
            <v>145</v>
          </cell>
          <cell r="F204">
            <v>15</v>
          </cell>
          <cell r="G204" t="str">
            <v>M.</v>
          </cell>
        </row>
        <row r="205">
          <cell r="C205">
            <v>356</v>
          </cell>
          <cell r="D205" t="str">
            <v>-  6/C - 62.5/125 FIBER OPTIC, LOOSE BUFFER, DOUBLE JACKET</v>
          </cell>
          <cell r="E205">
            <v>225</v>
          </cell>
          <cell r="F205">
            <v>18</v>
          </cell>
          <cell r="G205" t="str">
            <v>M.</v>
          </cell>
        </row>
        <row r="206">
          <cell r="C206">
            <v>357</v>
          </cell>
          <cell r="D206" t="str">
            <v>-  8/C - 62.5/125 FIBER OPTIC, LOOSE BUFFER, DOUBLE JACKET</v>
          </cell>
          <cell r="E206">
            <v>230</v>
          </cell>
          <cell r="F206">
            <v>22</v>
          </cell>
          <cell r="G206" t="str">
            <v>M.</v>
          </cell>
        </row>
        <row r="207">
          <cell r="C207">
            <v>358</v>
          </cell>
          <cell r="D207" t="str">
            <v>-  10/C - 62.5/125 FIBER OPTIC, LOOSE BUFFER, DOUBLE JACKET</v>
          </cell>
          <cell r="E207">
            <v>261</v>
          </cell>
          <cell r="F207">
            <v>27</v>
          </cell>
          <cell r="G207" t="str">
            <v>M.</v>
          </cell>
        </row>
        <row r="208">
          <cell r="C208">
            <v>359</v>
          </cell>
          <cell r="D208" t="str">
            <v>-  12/C - 62.5/125 FIBER OPTIC, LOOSE BUFFER, DOUBLE JACKET</v>
          </cell>
          <cell r="E208">
            <v>290</v>
          </cell>
          <cell r="F208">
            <v>30</v>
          </cell>
          <cell r="G208" t="str">
            <v>M.</v>
          </cell>
        </row>
        <row r="209">
          <cell r="C209">
            <v>360</v>
          </cell>
          <cell r="D209" t="str">
            <v>-  18/C - 62.5/125 FIBER OPTIC, LOOSE BUFFER, DOUBLE JACKET</v>
          </cell>
          <cell r="E209">
            <v>402</v>
          </cell>
          <cell r="F209">
            <v>38</v>
          </cell>
          <cell r="G209" t="str">
            <v>M.</v>
          </cell>
        </row>
        <row r="210">
          <cell r="C210">
            <v>361</v>
          </cell>
          <cell r="D210" t="str">
            <v>-  24/C - 62.5/125 FIBER OPTIC, LOOSE BUFFER, DOUBLE JACKET</v>
          </cell>
          <cell r="E210">
            <v>511</v>
          </cell>
          <cell r="F210">
            <v>43</v>
          </cell>
          <cell r="G210" t="str">
            <v>M.</v>
          </cell>
        </row>
        <row r="211">
          <cell r="C211">
            <v>362</v>
          </cell>
          <cell r="D211" t="str">
            <v>-  36/C - 62.5/125 FIBER OPTIC, LOOSE BUFFER, DOUBLE JACKET</v>
          </cell>
          <cell r="E211">
            <v>771</v>
          </cell>
          <cell r="F211">
            <v>58</v>
          </cell>
          <cell r="G211" t="str">
            <v>M.</v>
          </cell>
        </row>
        <row r="212">
          <cell r="C212">
            <v>363</v>
          </cell>
          <cell r="D212" t="str">
            <v>-  48/C - 62.5/125 FIBER OPTIC, LOOSE BUFFER, DOUBLE JACKET</v>
          </cell>
          <cell r="E212">
            <v>1032</v>
          </cell>
          <cell r="F212">
            <v>75</v>
          </cell>
          <cell r="G212" t="str">
            <v>M.</v>
          </cell>
        </row>
        <row r="213">
          <cell r="C213">
            <v>364</v>
          </cell>
          <cell r="D213" t="str">
            <v>-  60/C - 62.5/125 FIBER OPTIC, LOOSE BUFFER, DOUBLE JACKET</v>
          </cell>
          <cell r="E213">
            <v>1312</v>
          </cell>
          <cell r="F213">
            <v>85</v>
          </cell>
          <cell r="G213" t="str">
            <v>M.</v>
          </cell>
        </row>
        <row r="214">
          <cell r="C214">
            <v>365</v>
          </cell>
          <cell r="D214" t="str">
            <v>-  72/C - 62.5/125 FIBER OPTIC, LOOSE BUFFER, DOUBLE JACKET</v>
          </cell>
          <cell r="E214">
            <v>1526</v>
          </cell>
          <cell r="F214">
            <v>95</v>
          </cell>
          <cell r="G214" t="str">
            <v>M.</v>
          </cell>
        </row>
        <row r="215">
          <cell r="C215">
            <v>366</v>
          </cell>
          <cell r="D215" t="str">
            <v>-  2/C - 62.5/125 FIBER OPTIC, LOOSE BUFFER, ARMORED</v>
          </cell>
          <cell r="E215">
            <v>154</v>
          </cell>
          <cell r="F215">
            <v>15</v>
          </cell>
          <cell r="G215" t="str">
            <v>M.</v>
          </cell>
        </row>
        <row r="216">
          <cell r="C216">
            <v>367</v>
          </cell>
          <cell r="D216" t="str">
            <v>-  4/C - 62.5/125 FIBER OPTIC, LOOSE BUFFER, ARMORED</v>
          </cell>
          <cell r="E216">
            <v>187</v>
          </cell>
          <cell r="F216">
            <v>18</v>
          </cell>
          <cell r="G216" t="str">
            <v>M.</v>
          </cell>
        </row>
        <row r="217">
          <cell r="C217">
            <v>368</v>
          </cell>
          <cell r="D217" t="str">
            <v>-  6/C - 62.5/125 FIBER OPTIC, LOOSE BUFFER, ARMORED</v>
          </cell>
          <cell r="E217">
            <v>218</v>
          </cell>
          <cell r="F217">
            <v>21</v>
          </cell>
          <cell r="G217" t="str">
            <v>M.</v>
          </cell>
        </row>
        <row r="218">
          <cell r="C218">
            <v>369</v>
          </cell>
          <cell r="D218" t="str">
            <v>-  8/C - 62.5/125 FIBER OPTIC, LOOSE BUFFER, ARMORED</v>
          </cell>
          <cell r="E218">
            <v>330</v>
          </cell>
          <cell r="F218">
            <v>25</v>
          </cell>
          <cell r="G218" t="str">
            <v>M.</v>
          </cell>
        </row>
        <row r="219">
          <cell r="C219">
            <v>370</v>
          </cell>
          <cell r="D219" t="str">
            <v>-  10/C - 62.5/125 FIBER OPTIC, LOOSE BUFFER, ARMORED</v>
          </cell>
          <cell r="E219">
            <v>414</v>
          </cell>
          <cell r="F219">
            <v>30</v>
          </cell>
          <cell r="G219" t="str">
            <v>M.</v>
          </cell>
        </row>
        <row r="220">
          <cell r="C220">
            <v>371</v>
          </cell>
          <cell r="D220" t="str">
            <v>-  12/C - 62.5/125 FIBER OPTIC, LOOSE BUFFER, ARMORED</v>
          </cell>
          <cell r="E220">
            <v>457</v>
          </cell>
          <cell r="F220">
            <v>33</v>
          </cell>
          <cell r="G220" t="str">
            <v>M.</v>
          </cell>
        </row>
        <row r="221">
          <cell r="C221">
            <v>372</v>
          </cell>
          <cell r="D221" t="str">
            <v>-  18/C - 62.5/125 FIBER OPTIC, LOOSE BUFFER, ARMORED</v>
          </cell>
          <cell r="E221">
            <v>600</v>
          </cell>
          <cell r="F221">
            <v>41</v>
          </cell>
          <cell r="G221" t="str">
            <v>M.</v>
          </cell>
        </row>
        <row r="222">
          <cell r="C222">
            <v>373</v>
          </cell>
          <cell r="D222" t="str">
            <v>-  24/C - 62.5/125 FIBER OPTIC, LOOSE BUFFER, ARMORED</v>
          </cell>
          <cell r="E222">
            <v>716</v>
          </cell>
          <cell r="F222">
            <v>46</v>
          </cell>
          <cell r="G222" t="str">
            <v>M.</v>
          </cell>
        </row>
        <row r="223">
          <cell r="C223">
            <v>374</v>
          </cell>
          <cell r="D223" t="str">
            <v>-  36/C - 62.5/125 FIBER OPTIC, LOOSE BUFFER, ARMORED</v>
          </cell>
          <cell r="E223">
            <v>991</v>
          </cell>
          <cell r="F223">
            <v>51</v>
          </cell>
          <cell r="G223" t="str">
            <v>M.</v>
          </cell>
        </row>
        <row r="224">
          <cell r="C224">
            <v>375</v>
          </cell>
          <cell r="D224" t="str">
            <v>-  48/C - 62.5/125 FIBER OPTIC, LOOSE BUFFER, ARMORED</v>
          </cell>
          <cell r="E224">
            <v>1210</v>
          </cell>
          <cell r="F224">
            <v>80</v>
          </cell>
          <cell r="G224" t="str">
            <v>M.</v>
          </cell>
        </row>
        <row r="225">
          <cell r="C225">
            <v>376</v>
          </cell>
          <cell r="D225" t="str">
            <v>-  60/C - 62.5/125 FIBER OPTIC, LOOSE BUFFER, ARMORED</v>
          </cell>
          <cell r="E225">
            <v>1513</v>
          </cell>
          <cell r="F225">
            <v>90</v>
          </cell>
          <cell r="G225" t="str">
            <v>M.</v>
          </cell>
        </row>
        <row r="226">
          <cell r="C226">
            <v>377</v>
          </cell>
          <cell r="D226" t="str">
            <v>-  72/C - 62.5/125 FIBER OPTIC, LOOSE BUFFER, ARMORED</v>
          </cell>
          <cell r="E226">
            <v>1745</v>
          </cell>
          <cell r="F226">
            <v>100</v>
          </cell>
          <cell r="G226" t="str">
            <v>M.</v>
          </cell>
        </row>
        <row r="227">
          <cell r="C227">
            <v>326</v>
          </cell>
          <cell r="D227" t="str">
            <v>SPACE</v>
          </cell>
          <cell r="E227">
            <v>1832</v>
          </cell>
          <cell r="F227">
            <v>130</v>
          </cell>
          <cell r="G227" t="str">
            <v>M.</v>
          </cell>
        </row>
        <row r="228">
          <cell r="C228">
            <v>4</v>
          </cell>
          <cell r="D228" t="str">
            <v>FIRE ALARM SYSTEM</v>
          </cell>
          <cell r="E228">
            <v>2131</v>
          </cell>
          <cell r="F228">
            <v>140</v>
          </cell>
          <cell r="G228" t="str">
            <v>M.</v>
          </cell>
        </row>
        <row r="229">
          <cell r="C229">
            <v>401</v>
          </cell>
          <cell r="D229" t="str">
            <v>-  COMBINATION DETECTOR</v>
          </cell>
          <cell r="E229">
            <v>1200</v>
          </cell>
          <cell r="F229">
            <v>100</v>
          </cell>
          <cell r="G229" t="str">
            <v>EA.</v>
          </cell>
        </row>
        <row r="230">
          <cell r="C230">
            <v>402</v>
          </cell>
          <cell r="D230" t="str">
            <v>-  RATE OR RISE DETECTOR</v>
          </cell>
          <cell r="E230">
            <v>700</v>
          </cell>
          <cell r="F230">
            <v>100</v>
          </cell>
          <cell r="G230" t="str">
            <v>EA.</v>
          </cell>
        </row>
        <row r="231">
          <cell r="C231">
            <v>403</v>
          </cell>
          <cell r="D231" t="str">
            <v>-  FIXED TEMP DETECTOR</v>
          </cell>
          <cell r="E231">
            <v>700</v>
          </cell>
          <cell r="F231">
            <v>100</v>
          </cell>
          <cell r="G231" t="str">
            <v>EA.</v>
          </cell>
        </row>
        <row r="232">
          <cell r="C232">
            <v>404</v>
          </cell>
          <cell r="D232" t="str">
            <v>-  IONIZATION SMOKE DETECTOR</v>
          </cell>
          <cell r="E232">
            <v>2000</v>
          </cell>
          <cell r="F232">
            <v>100</v>
          </cell>
          <cell r="G232" t="str">
            <v>EA.</v>
          </cell>
        </row>
        <row r="233">
          <cell r="C233">
            <v>405</v>
          </cell>
          <cell r="D233" t="str">
            <v>-  PHOTO ELECTRIC SMOKE DETECTOR</v>
          </cell>
          <cell r="E233">
            <v>2500</v>
          </cell>
          <cell r="F233">
            <v>100</v>
          </cell>
          <cell r="G233" t="str">
            <v>EA.</v>
          </cell>
        </row>
        <row r="234">
          <cell r="C234">
            <v>406</v>
          </cell>
          <cell r="D234" t="str">
            <v>-  BEAM SMOKE DETECTOR</v>
          </cell>
          <cell r="E234">
            <v>30000</v>
          </cell>
          <cell r="F234">
            <v>500</v>
          </cell>
          <cell r="G234" t="str">
            <v>EA.</v>
          </cell>
        </row>
        <row r="235">
          <cell r="C235">
            <v>407</v>
          </cell>
          <cell r="D235" t="str">
            <v>-  MANUAL STATION</v>
          </cell>
          <cell r="E235">
            <v>2000</v>
          </cell>
          <cell r="F235">
            <v>100</v>
          </cell>
          <cell r="G235" t="str">
            <v>EA.</v>
          </cell>
        </row>
        <row r="236">
          <cell r="C236">
            <v>408</v>
          </cell>
          <cell r="D236" t="str">
            <v>-  MANUAL STATION W./KEY OPERATE</v>
          </cell>
          <cell r="E236">
            <v>2500</v>
          </cell>
          <cell r="F236">
            <v>100</v>
          </cell>
          <cell r="G236" t="str">
            <v>EA.</v>
          </cell>
        </row>
        <row r="237">
          <cell r="C237">
            <v>409</v>
          </cell>
          <cell r="D237" t="str">
            <v>-  TELEPHONE STATION</v>
          </cell>
          <cell r="E237">
            <v>400</v>
          </cell>
          <cell r="F237">
            <v>100</v>
          </cell>
          <cell r="G237" t="str">
            <v>EA.</v>
          </cell>
        </row>
        <row r="238">
          <cell r="C238">
            <v>410</v>
          </cell>
          <cell r="D238" t="str">
            <v>-  6" ELECTRIC BELL</v>
          </cell>
          <cell r="E238">
            <v>2200</v>
          </cell>
          <cell r="F238">
            <v>100</v>
          </cell>
          <cell r="G238" t="str">
            <v>EA.</v>
          </cell>
        </row>
        <row r="239">
          <cell r="C239">
            <v>411</v>
          </cell>
          <cell r="D239" t="str">
            <v>-  STROBE LIGHT</v>
          </cell>
          <cell r="E239">
            <v>3000</v>
          </cell>
          <cell r="F239">
            <v>100</v>
          </cell>
          <cell r="G239" t="str">
            <v>EA.</v>
          </cell>
        </row>
        <row r="240">
          <cell r="C240">
            <v>412</v>
          </cell>
          <cell r="D240" t="str">
            <v>-  STROBE LIGHT W./SPEAKER</v>
          </cell>
          <cell r="E240">
            <v>5500</v>
          </cell>
          <cell r="F240">
            <v>100</v>
          </cell>
          <cell r="G240" t="str">
            <v>EA.</v>
          </cell>
        </row>
        <row r="241">
          <cell r="C241">
            <v>340</v>
          </cell>
          <cell r="D241" t="str">
            <v>SPACE</v>
          </cell>
          <cell r="E241">
            <v>1158</v>
          </cell>
          <cell r="F241">
            <v>150</v>
          </cell>
          <cell r="G241" t="str">
            <v>M.</v>
          </cell>
        </row>
        <row r="242">
          <cell r="C242">
            <v>421</v>
          </cell>
          <cell r="D242" t="str">
            <v>-  16 ZONE TELEPHONE MODULE</v>
          </cell>
          <cell r="E242">
            <v>100000</v>
          </cell>
          <cell r="F242">
            <v>5000</v>
          </cell>
          <cell r="G242" t="str">
            <v>SET</v>
          </cell>
        </row>
        <row r="243">
          <cell r="C243">
            <v>422</v>
          </cell>
          <cell r="D243" t="str">
            <v>-  2 LOOP MULTIPLEX FCP</v>
          </cell>
          <cell r="E243">
            <v>150000</v>
          </cell>
          <cell r="F243">
            <v>20000</v>
          </cell>
          <cell r="G243" t="str">
            <v>SET</v>
          </cell>
        </row>
        <row r="244">
          <cell r="C244">
            <v>423</v>
          </cell>
          <cell r="D244" t="str">
            <v>-  10 LOOP MULTIPLEX FCP</v>
          </cell>
          <cell r="E244">
            <v>400000</v>
          </cell>
          <cell r="F244">
            <v>40000</v>
          </cell>
          <cell r="G244" t="str">
            <v>SET</v>
          </cell>
        </row>
        <row r="245">
          <cell r="C245">
            <v>424</v>
          </cell>
          <cell r="D245" t="str">
            <v>-  8 ZONE HARD-WIRE FCP</v>
          </cell>
          <cell r="E245">
            <v>50000</v>
          </cell>
          <cell r="F245">
            <v>5000</v>
          </cell>
          <cell r="G245" t="str">
            <v>SET</v>
          </cell>
        </row>
        <row r="246">
          <cell r="C246">
            <v>425</v>
          </cell>
          <cell r="D246" t="str">
            <v>-  12 ZONE HARD-WIRE FCP</v>
          </cell>
          <cell r="E246">
            <v>70000</v>
          </cell>
          <cell r="F246">
            <v>8000</v>
          </cell>
          <cell r="G246" t="str">
            <v>SET</v>
          </cell>
        </row>
        <row r="247">
          <cell r="C247">
            <v>426</v>
          </cell>
          <cell r="D247" t="str">
            <v>-  36 ZONE HARD-WIRE FCP</v>
          </cell>
          <cell r="E247">
            <v>105000</v>
          </cell>
          <cell r="F247">
            <v>15000</v>
          </cell>
          <cell r="G247" t="str">
            <v>SET</v>
          </cell>
        </row>
        <row r="248">
          <cell r="C248">
            <v>427</v>
          </cell>
          <cell r="D248" t="str">
            <v>-  52 ZONE HARD-WIRE FCP</v>
          </cell>
          <cell r="E248">
            <v>300000</v>
          </cell>
          <cell r="F248">
            <v>30000</v>
          </cell>
          <cell r="G248" t="str">
            <v>SET</v>
          </cell>
        </row>
        <row r="249">
          <cell r="C249">
            <v>348</v>
          </cell>
          <cell r="D249" t="str">
            <v>SPACE</v>
          </cell>
          <cell r="E249">
            <v>3166</v>
          </cell>
          <cell r="F249">
            <v>220</v>
          </cell>
          <cell r="G249" t="str">
            <v>M.</v>
          </cell>
        </row>
        <row r="250">
          <cell r="C250">
            <v>5</v>
          </cell>
          <cell r="D250" t="str">
            <v>BURGLAR ALARM</v>
          </cell>
          <cell r="E250">
            <v>3709</v>
          </cell>
          <cell r="F250">
            <v>240</v>
          </cell>
          <cell r="G250" t="str">
            <v>M.</v>
          </cell>
        </row>
        <row r="251">
          <cell r="C251">
            <v>501</v>
          </cell>
          <cell r="D251" t="str">
            <v>-  16 ZONE BURGLAR ALARM CONTROL CENTER</v>
          </cell>
          <cell r="E251">
            <v>23000</v>
          </cell>
          <cell r="F251">
            <v>2000</v>
          </cell>
          <cell r="G251" t="str">
            <v>SET</v>
          </cell>
        </row>
        <row r="252">
          <cell r="C252">
            <v>502</v>
          </cell>
          <cell r="D252" t="str">
            <v>-  32 ZONE BURGLAR ALARM CONTROL CENTER</v>
          </cell>
          <cell r="E252">
            <v>32000</v>
          </cell>
          <cell r="F252">
            <v>3000</v>
          </cell>
          <cell r="G252" t="str">
            <v>SET</v>
          </cell>
        </row>
        <row r="253">
          <cell r="C253">
            <v>503</v>
          </cell>
          <cell r="D253" t="str">
            <v>-  6  ZONE BURGLAR ALARM</v>
          </cell>
          <cell r="E253">
            <v>12600</v>
          </cell>
          <cell r="F253">
            <v>1000</v>
          </cell>
          <cell r="G253" t="str">
            <v>SET</v>
          </cell>
        </row>
        <row r="254">
          <cell r="C254">
            <v>504</v>
          </cell>
          <cell r="D254" t="str">
            <v>-  16 ZONE BURGLAR ALARM</v>
          </cell>
          <cell r="E254">
            <v>17000</v>
          </cell>
          <cell r="F254">
            <v>1500</v>
          </cell>
          <cell r="G254" t="str">
            <v>SET</v>
          </cell>
        </row>
        <row r="255">
          <cell r="C255">
            <v>505</v>
          </cell>
          <cell r="D255" t="str">
            <v>-  INFRARED MOTION DETECTOR</v>
          </cell>
          <cell r="E255">
            <v>4250</v>
          </cell>
          <cell r="F255">
            <v>200</v>
          </cell>
          <cell r="G255" t="str">
            <v>EA.</v>
          </cell>
        </row>
        <row r="256">
          <cell r="C256">
            <v>506</v>
          </cell>
          <cell r="D256" t="str">
            <v>-  DUAL MODE MOTION DETECTOR</v>
          </cell>
          <cell r="E256">
            <v>9500</v>
          </cell>
          <cell r="F256">
            <v>500</v>
          </cell>
          <cell r="G256" t="str">
            <v>EA.</v>
          </cell>
        </row>
        <row r="257">
          <cell r="C257">
            <v>507</v>
          </cell>
          <cell r="D257" t="str">
            <v>-  DUAL BEAM MOTION DETECTOR</v>
          </cell>
          <cell r="E257">
            <v>35000</v>
          </cell>
          <cell r="F257">
            <v>500</v>
          </cell>
          <cell r="G257" t="str">
            <v>EA.</v>
          </cell>
        </row>
        <row r="258">
          <cell r="C258">
            <v>508</v>
          </cell>
          <cell r="D258" t="str">
            <v>-  DUAL BEAM MOTION DETECTOR</v>
          </cell>
          <cell r="E258">
            <v>23000</v>
          </cell>
          <cell r="F258">
            <v>500</v>
          </cell>
          <cell r="G258" t="str">
            <v>EA.</v>
          </cell>
        </row>
        <row r="259">
          <cell r="C259">
            <v>509</v>
          </cell>
          <cell r="D259" t="str">
            <v>-  BRAKE GLASS DETECTOR</v>
          </cell>
          <cell r="E259">
            <v>7200</v>
          </cell>
          <cell r="F259">
            <v>200</v>
          </cell>
          <cell r="G259" t="str">
            <v>EA.</v>
          </cell>
        </row>
        <row r="260">
          <cell r="C260">
            <v>510</v>
          </cell>
          <cell r="D260" t="str">
            <v>-  MAGNETIC CONTACTOR</v>
          </cell>
          <cell r="E260">
            <v>580</v>
          </cell>
          <cell r="F260">
            <v>300</v>
          </cell>
          <cell r="G260" t="str">
            <v>EA.</v>
          </cell>
        </row>
        <row r="261">
          <cell r="C261">
            <v>511</v>
          </cell>
          <cell r="D261" t="str">
            <v>-  INITIATING PUSH DUTION</v>
          </cell>
          <cell r="E261">
            <v>710</v>
          </cell>
          <cell r="F261">
            <v>100</v>
          </cell>
          <cell r="G261" t="str">
            <v>EA.</v>
          </cell>
        </row>
        <row r="262">
          <cell r="C262">
            <v>512</v>
          </cell>
          <cell r="D262" t="str">
            <v>-  KEY PAD 8 ZONE</v>
          </cell>
          <cell r="E262">
            <v>4500</v>
          </cell>
          <cell r="F262">
            <v>100</v>
          </cell>
          <cell r="G262" t="str">
            <v>EA.</v>
          </cell>
        </row>
        <row r="263">
          <cell r="C263">
            <v>513</v>
          </cell>
          <cell r="D263" t="str">
            <v>-  KEY PAD 16 ZONE</v>
          </cell>
          <cell r="E263">
            <v>6200</v>
          </cell>
          <cell r="F263">
            <v>200</v>
          </cell>
          <cell r="G263" t="str">
            <v>EA.</v>
          </cell>
        </row>
        <row r="264">
          <cell r="C264">
            <v>514</v>
          </cell>
          <cell r="D264" t="str">
            <v>-  KEY PAD 16 ZONE</v>
          </cell>
          <cell r="E264">
            <v>19000</v>
          </cell>
          <cell r="F264">
            <v>200</v>
          </cell>
          <cell r="G264" t="str">
            <v>EA.</v>
          </cell>
        </row>
        <row r="265">
          <cell r="C265">
            <v>515</v>
          </cell>
          <cell r="D265" t="str">
            <v>-  KEY CARD ACCESS</v>
          </cell>
          <cell r="E265">
            <v>15000</v>
          </cell>
          <cell r="F265">
            <v>200</v>
          </cell>
          <cell r="G265" t="str">
            <v>EA.</v>
          </cell>
        </row>
        <row r="266">
          <cell r="C266">
            <v>365</v>
          </cell>
          <cell r="D266" t="str">
            <v>-  1/C - 150 SQ.MM. 35 KV.XLPE</v>
          </cell>
          <cell r="E266">
            <v>0</v>
          </cell>
          <cell r="F266">
            <v>90</v>
          </cell>
          <cell r="G266" t="str">
            <v>M.</v>
          </cell>
        </row>
        <row r="267">
          <cell r="C267">
            <v>366</v>
          </cell>
          <cell r="D267" t="str">
            <v>-  1/C - 185 SQ.MM. 35 KV.XLPE</v>
          </cell>
          <cell r="E267">
            <v>0</v>
          </cell>
          <cell r="F267">
            <v>100</v>
          </cell>
          <cell r="G267" t="str">
            <v>M.</v>
          </cell>
        </row>
        <row r="268">
          <cell r="C268">
            <v>367</v>
          </cell>
          <cell r="D268" t="str">
            <v>-  1/C - 240 SQ.MM. 35 KV.XLPE</v>
          </cell>
          <cell r="E268">
            <v>0</v>
          </cell>
          <cell r="F268">
            <v>110</v>
          </cell>
          <cell r="G268" t="str">
            <v>M.</v>
          </cell>
        </row>
        <row r="269">
          <cell r="D269" t="str">
            <v>SPACE</v>
          </cell>
        </row>
        <row r="270">
          <cell r="C270">
            <v>369</v>
          </cell>
          <cell r="D270" t="str">
            <v>-  1/C - 35 SQ.MM. 25 KV.PIC</v>
          </cell>
          <cell r="E270">
            <v>108</v>
          </cell>
          <cell r="F270">
            <v>20</v>
          </cell>
          <cell r="G270" t="str">
            <v>M.</v>
          </cell>
        </row>
        <row r="271">
          <cell r="C271">
            <v>370</v>
          </cell>
          <cell r="D271" t="str">
            <v>-  1/C - 50 SQ.MM. 25 KV.PIC</v>
          </cell>
          <cell r="E271">
            <v>128</v>
          </cell>
          <cell r="F271">
            <v>25</v>
          </cell>
          <cell r="G271" t="str">
            <v>M.</v>
          </cell>
        </row>
        <row r="272">
          <cell r="C272">
            <v>371</v>
          </cell>
          <cell r="D272" t="str">
            <v>-  1/C - 70 SQ.MM. 25 KV.PIC</v>
          </cell>
          <cell r="E272">
            <v>148</v>
          </cell>
          <cell r="F272">
            <v>30</v>
          </cell>
          <cell r="G272" t="str">
            <v>M.</v>
          </cell>
        </row>
        <row r="273">
          <cell r="C273">
            <v>372</v>
          </cell>
          <cell r="D273" t="str">
            <v>-  1/C - 95 SQ.MM. 25 KV.PIC</v>
          </cell>
          <cell r="E273">
            <v>178</v>
          </cell>
          <cell r="F273">
            <v>35</v>
          </cell>
          <cell r="G273" t="str">
            <v>M.</v>
          </cell>
        </row>
        <row r="274">
          <cell r="C274">
            <v>373</v>
          </cell>
          <cell r="D274" t="str">
            <v>-  1/C - 120 SQ.MM. 25 KV.PIC</v>
          </cell>
          <cell r="E274">
            <v>208</v>
          </cell>
          <cell r="F274">
            <v>40</v>
          </cell>
          <cell r="G274" t="str">
            <v>M.</v>
          </cell>
        </row>
        <row r="275">
          <cell r="C275">
            <v>374</v>
          </cell>
          <cell r="D275" t="str">
            <v>-  1/C - 150 SQ.MM. 25 KV.PIC</v>
          </cell>
          <cell r="E275">
            <v>248</v>
          </cell>
          <cell r="F275">
            <v>60</v>
          </cell>
          <cell r="G275" t="str">
            <v>M.</v>
          </cell>
        </row>
        <row r="276">
          <cell r="C276">
            <v>375</v>
          </cell>
          <cell r="D276" t="str">
            <v>-  1/C - 185 SQ.MM. 25 KV.PIC</v>
          </cell>
          <cell r="E276">
            <v>288</v>
          </cell>
          <cell r="F276">
            <v>70</v>
          </cell>
          <cell r="G276" t="str">
            <v>M.</v>
          </cell>
        </row>
        <row r="277">
          <cell r="C277">
            <v>376</v>
          </cell>
          <cell r="D277" t="str">
            <v>-  1/C - 240 SQ.MM. 25 KV.PIC</v>
          </cell>
          <cell r="E277">
            <v>348</v>
          </cell>
          <cell r="F277">
            <v>75</v>
          </cell>
          <cell r="G277" t="str">
            <v>M.</v>
          </cell>
        </row>
        <row r="278">
          <cell r="C278">
            <v>377</v>
          </cell>
          <cell r="D278" t="str">
            <v>-  1/C - 35 SQ.MM. 35 KV.PIC</v>
          </cell>
          <cell r="E278">
            <v>0</v>
          </cell>
          <cell r="F278">
            <v>30</v>
          </cell>
          <cell r="G278" t="str">
            <v>M.</v>
          </cell>
        </row>
        <row r="279">
          <cell r="C279">
            <v>378</v>
          </cell>
          <cell r="D279" t="str">
            <v>-  1/C - 50 SQ.MM. 35 KV.PIC</v>
          </cell>
          <cell r="E279">
            <v>0</v>
          </cell>
          <cell r="F279">
            <v>35</v>
          </cell>
          <cell r="G279" t="str">
            <v>M.</v>
          </cell>
        </row>
        <row r="280">
          <cell r="C280">
            <v>379</v>
          </cell>
          <cell r="D280" t="str">
            <v>-  1/C - 70 SQ.MM. 35 KV.PIC</v>
          </cell>
          <cell r="E280">
            <v>0</v>
          </cell>
          <cell r="F280">
            <v>40</v>
          </cell>
          <cell r="G280" t="str">
            <v>M.</v>
          </cell>
        </row>
        <row r="281">
          <cell r="C281">
            <v>380</v>
          </cell>
          <cell r="D281" t="str">
            <v>-  1/C - 95 SQ.MM. 35 KV.PIC</v>
          </cell>
          <cell r="E281">
            <v>0</v>
          </cell>
          <cell r="F281">
            <v>60</v>
          </cell>
          <cell r="G281" t="str">
            <v>M.</v>
          </cell>
        </row>
        <row r="282">
          <cell r="C282">
            <v>381</v>
          </cell>
          <cell r="D282" t="str">
            <v>-  1/C - 120 SQ.MM. 35 KV.PIC</v>
          </cell>
          <cell r="E282">
            <v>0</v>
          </cell>
          <cell r="F282">
            <v>70</v>
          </cell>
          <cell r="G282" t="str">
            <v>M.</v>
          </cell>
        </row>
        <row r="283">
          <cell r="C283">
            <v>382</v>
          </cell>
          <cell r="D283" t="str">
            <v>-  1/C - 150 SQ.MM. 35 KV.PIC</v>
          </cell>
          <cell r="E283">
            <v>0</v>
          </cell>
          <cell r="F283">
            <v>75</v>
          </cell>
          <cell r="G283" t="str">
            <v>M.</v>
          </cell>
        </row>
        <row r="284">
          <cell r="C284">
            <v>383</v>
          </cell>
          <cell r="D284" t="str">
            <v>-  1/C - 185 SQ.MM. 35 KV.PIC</v>
          </cell>
          <cell r="E284">
            <v>0</v>
          </cell>
          <cell r="F284">
            <v>80</v>
          </cell>
          <cell r="G284" t="str">
            <v>M.</v>
          </cell>
        </row>
        <row r="285">
          <cell r="C285">
            <v>384</v>
          </cell>
          <cell r="D285" t="str">
            <v>-  1/C - 240 SQ.MM. 35 KV.PIC</v>
          </cell>
          <cell r="E285">
            <v>0</v>
          </cell>
          <cell r="F285">
            <v>85</v>
          </cell>
          <cell r="G285" t="str">
            <v>M.</v>
          </cell>
        </row>
        <row r="286">
          <cell r="D286" t="str">
            <v>SPACE</v>
          </cell>
        </row>
        <row r="287">
          <cell r="C287">
            <v>386</v>
          </cell>
          <cell r="D287" t="str">
            <v>-  1/C - 35 SQ.MM. 25 KV.SPACED AERIAL</v>
          </cell>
          <cell r="E287">
            <v>160</v>
          </cell>
          <cell r="F287">
            <v>25</v>
          </cell>
          <cell r="G287" t="str">
            <v>M.</v>
          </cell>
        </row>
        <row r="288">
          <cell r="C288">
            <v>387</v>
          </cell>
          <cell r="D288" t="str">
            <v>-  1/C - 50 SQ.MM. 25 KV.SPACED AERIAL</v>
          </cell>
          <cell r="E288">
            <v>190</v>
          </cell>
          <cell r="F288">
            <v>30</v>
          </cell>
          <cell r="G288" t="str">
            <v>M.</v>
          </cell>
        </row>
        <row r="289">
          <cell r="C289">
            <v>388</v>
          </cell>
          <cell r="D289" t="str">
            <v>-  1/C - 70 SQ.MM. 25 KV.SPACED AERIAL</v>
          </cell>
          <cell r="E289">
            <v>220</v>
          </cell>
          <cell r="F289">
            <v>35</v>
          </cell>
          <cell r="G289" t="str">
            <v>M.</v>
          </cell>
        </row>
        <row r="290">
          <cell r="C290">
            <v>389</v>
          </cell>
          <cell r="D290" t="str">
            <v>-  1/C - 95 SQ.MM. 25 KV.SPACED AERIAL</v>
          </cell>
          <cell r="E290">
            <v>260</v>
          </cell>
          <cell r="F290">
            <v>40</v>
          </cell>
          <cell r="G290" t="str">
            <v>M.</v>
          </cell>
        </row>
        <row r="291">
          <cell r="C291">
            <v>390</v>
          </cell>
          <cell r="D291" t="str">
            <v>-  1/C - 120 SQ.MM. 25 KV.SPACED AERIAL</v>
          </cell>
          <cell r="E291">
            <v>300</v>
          </cell>
          <cell r="F291">
            <v>60</v>
          </cell>
          <cell r="G291" t="str">
            <v>M.</v>
          </cell>
        </row>
        <row r="292">
          <cell r="C292">
            <v>391</v>
          </cell>
          <cell r="D292" t="str">
            <v>-  1/C - 150 SQ.MM. 25 KV.SPACED AERIAL</v>
          </cell>
          <cell r="E292">
            <v>340</v>
          </cell>
          <cell r="F292">
            <v>70</v>
          </cell>
          <cell r="G292" t="str">
            <v>M.</v>
          </cell>
        </row>
        <row r="293">
          <cell r="C293">
            <v>392</v>
          </cell>
          <cell r="D293" t="str">
            <v>-  1/C - 185 SQ.MM. 25 KV.SPACED AERIAL</v>
          </cell>
          <cell r="E293">
            <v>390</v>
          </cell>
          <cell r="F293">
            <v>75</v>
          </cell>
          <cell r="G293" t="str">
            <v>M.</v>
          </cell>
        </row>
        <row r="294">
          <cell r="C294">
            <v>393</v>
          </cell>
          <cell r="D294" t="str">
            <v>-  1/C - 240 SQ.MM. 25 KV.SPACED AERIAL</v>
          </cell>
          <cell r="E294">
            <v>470</v>
          </cell>
          <cell r="F294">
            <v>80</v>
          </cell>
          <cell r="G294" t="str">
            <v>M.</v>
          </cell>
        </row>
        <row r="295">
          <cell r="C295">
            <v>394</v>
          </cell>
          <cell r="D295" t="str">
            <v>-  1/C - 35 SQ.MM. 35 KV.SPACED AERIAL</v>
          </cell>
          <cell r="E295">
            <v>0</v>
          </cell>
          <cell r="F295">
            <v>75</v>
          </cell>
          <cell r="G295" t="str">
            <v>M.</v>
          </cell>
        </row>
        <row r="296">
          <cell r="C296">
            <v>395</v>
          </cell>
          <cell r="D296" t="str">
            <v>-  1/C - 50 SQ.MM. 35 KV.SPACED AERIAL</v>
          </cell>
          <cell r="E296">
            <v>0</v>
          </cell>
          <cell r="F296">
            <v>89</v>
          </cell>
          <cell r="G296" t="str">
            <v>M.</v>
          </cell>
        </row>
        <row r="297">
          <cell r="C297">
            <v>396</v>
          </cell>
          <cell r="D297" t="str">
            <v>-  1/C - 70 SQ.MM. 35 KV.SPACED AERIAL</v>
          </cell>
          <cell r="E297">
            <v>0</v>
          </cell>
          <cell r="F297">
            <v>85</v>
          </cell>
          <cell r="G297" t="str">
            <v>M.</v>
          </cell>
        </row>
        <row r="298">
          <cell r="C298">
            <v>397</v>
          </cell>
          <cell r="D298" t="str">
            <v>-  1/C - 95 SQ.MM. 35 KV.SPACED AERIAL</v>
          </cell>
          <cell r="E298">
            <v>0</v>
          </cell>
          <cell r="F298">
            <v>90</v>
          </cell>
          <cell r="G298" t="str">
            <v>M.</v>
          </cell>
        </row>
        <row r="299">
          <cell r="C299">
            <v>398</v>
          </cell>
          <cell r="D299" t="str">
            <v>-  1/C - 120 SQ.MM. 35 KV.SPACED AERIAL</v>
          </cell>
          <cell r="E299">
            <v>0</v>
          </cell>
          <cell r="F299">
            <v>100</v>
          </cell>
          <cell r="G299" t="str">
            <v>M.</v>
          </cell>
        </row>
        <row r="300">
          <cell r="C300">
            <v>399</v>
          </cell>
          <cell r="D300" t="str">
            <v>-  1/C - 150 SQ.MM. 35 KV.SPACED AERIAL</v>
          </cell>
          <cell r="E300">
            <v>0</v>
          </cell>
          <cell r="F300">
            <v>110</v>
          </cell>
          <cell r="G300" t="str">
            <v>M.</v>
          </cell>
        </row>
        <row r="301">
          <cell r="C301">
            <v>400</v>
          </cell>
          <cell r="D301" t="str">
            <v>-  1/C - 185 SQ.MM. 35 KV.SPACED AERIAL</v>
          </cell>
          <cell r="E301">
            <v>0</v>
          </cell>
          <cell r="F301">
            <v>120</v>
          </cell>
          <cell r="G301" t="str">
            <v>M.</v>
          </cell>
        </row>
        <row r="302">
          <cell r="C302">
            <v>401</v>
          </cell>
          <cell r="D302" t="str">
            <v>-  1/C - 240 SQ.MM. 35 KV.SPACED AERIAL</v>
          </cell>
          <cell r="E302">
            <v>0</v>
          </cell>
          <cell r="F302">
            <v>140</v>
          </cell>
          <cell r="G302" t="str">
            <v>M.</v>
          </cell>
        </row>
        <row r="303">
          <cell r="C303">
            <v>402</v>
          </cell>
          <cell r="D303" t="str">
            <v>-  25 SQ.MM. ALL ALUMINIUM CABLE</v>
          </cell>
          <cell r="E303">
            <v>9</v>
          </cell>
          <cell r="F303">
            <v>5</v>
          </cell>
          <cell r="G303" t="str">
            <v>M.</v>
          </cell>
        </row>
        <row r="304">
          <cell r="C304">
            <v>403</v>
          </cell>
          <cell r="D304" t="str">
            <v>-  35 SQ.MM. ALL ALUMINIUM CABLE</v>
          </cell>
          <cell r="E304">
            <v>13</v>
          </cell>
          <cell r="F304">
            <v>6</v>
          </cell>
          <cell r="G304" t="str">
            <v>M.</v>
          </cell>
        </row>
        <row r="305">
          <cell r="C305">
            <v>404</v>
          </cell>
          <cell r="D305" t="str">
            <v>-  50 SQ.MM. ALL ALUMINIUM CABLE</v>
          </cell>
          <cell r="E305">
            <v>18</v>
          </cell>
          <cell r="F305">
            <v>8</v>
          </cell>
          <cell r="G305" t="str">
            <v>M.</v>
          </cell>
        </row>
        <row r="306">
          <cell r="C306">
            <v>405</v>
          </cell>
          <cell r="D306" t="str">
            <v>-  70 SQ.MM. ALL ALUMINIUM CABLE</v>
          </cell>
          <cell r="E306">
            <v>26</v>
          </cell>
          <cell r="F306">
            <v>11</v>
          </cell>
          <cell r="G306" t="str">
            <v>M.</v>
          </cell>
        </row>
        <row r="307">
          <cell r="C307">
            <v>406</v>
          </cell>
          <cell r="D307" t="str">
            <v>-  95 SQ.MM. ALL ALUMINIUM CABLE</v>
          </cell>
          <cell r="E307">
            <v>36</v>
          </cell>
          <cell r="F307">
            <v>16</v>
          </cell>
          <cell r="G307" t="str">
            <v>M.</v>
          </cell>
        </row>
        <row r="308">
          <cell r="C308">
            <v>407</v>
          </cell>
          <cell r="D308" t="str">
            <v>-  120 SQ.MM. ALL ALUMINIUM CABLE</v>
          </cell>
          <cell r="E308">
            <v>46</v>
          </cell>
          <cell r="F308">
            <v>20</v>
          </cell>
          <cell r="G308" t="str">
            <v>M.</v>
          </cell>
        </row>
        <row r="309">
          <cell r="C309">
            <v>408</v>
          </cell>
          <cell r="D309" t="str">
            <v>-  150 SQ.MM. ALL ALUMINIUM CABLE</v>
          </cell>
          <cell r="E309">
            <v>56</v>
          </cell>
          <cell r="F309">
            <v>25</v>
          </cell>
          <cell r="G309" t="str">
            <v>M.</v>
          </cell>
        </row>
        <row r="310">
          <cell r="C310">
            <v>409</v>
          </cell>
          <cell r="D310" t="str">
            <v>-  185 SQ.MM. ALL ALUMINIUM CABLE</v>
          </cell>
          <cell r="E310">
            <v>64</v>
          </cell>
          <cell r="F310">
            <v>30</v>
          </cell>
          <cell r="G310" t="str">
            <v>M.</v>
          </cell>
        </row>
        <row r="311">
          <cell r="C311">
            <v>410</v>
          </cell>
          <cell r="D311" t="str">
            <v>-  25 SQ.MM. ACSR</v>
          </cell>
          <cell r="E311">
            <v>11</v>
          </cell>
          <cell r="F311">
            <v>5</v>
          </cell>
          <cell r="G311" t="str">
            <v>M.</v>
          </cell>
        </row>
        <row r="312">
          <cell r="C312">
            <v>411</v>
          </cell>
          <cell r="D312" t="str">
            <v>-  35 SQ.MM. ACSR</v>
          </cell>
          <cell r="E312">
            <v>15</v>
          </cell>
          <cell r="F312">
            <v>6</v>
          </cell>
          <cell r="G312" t="str">
            <v>M.</v>
          </cell>
        </row>
        <row r="313">
          <cell r="C313">
            <v>412</v>
          </cell>
          <cell r="D313" t="str">
            <v>-  50 SQ.MM. ACSR</v>
          </cell>
          <cell r="E313">
            <v>21</v>
          </cell>
          <cell r="F313">
            <v>8</v>
          </cell>
          <cell r="G313" t="str">
            <v>M.</v>
          </cell>
        </row>
        <row r="314">
          <cell r="C314">
            <v>413</v>
          </cell>
          <cell r="D314" t="str">
            <v>-  70 SQ.MM. ACSR</v>
          </cell>
          <cell r="E314">
            <v>30</v>
          </cell>
          <cell r="F314">
            <v>11</v>
          </cell>
          <cell r="G314" t="str">
            <v>M.</v>
          </cell>
        </row>
        <row r="315">
          <cell r="C315">
            <v>414</v>
          </cell>
          <cell r="D315" t="str">
            <v>-  95 SQ.MM. ACSR</v>
          </cell>
          <cell r="E315">
            <v>42</v>
          </cell>
          <cell r="F315">
            <v>16</v>
          </cell>
          <cell r="G315" t="str">
            <v>M.</v>
          </cell>
        </row>
        <row r="316">
          <cell r="C316">
            <v>415</v>
          </cell>
          <cell r="D316" t="str">
            <v>-  120 SQ.MM. ACSR</v>
          </cell>
          <cell r="E316">
            <v>54</v>
          </cell>
          <cell r="F316">
            <v>20</v>
          </cell>
          <cell r="G316" t="str">
            <v>M.</v>
          </cell>
        </row>
        <row r="317">
          <cell r="C317">
            <v>416</v>
          </cell>
          <cell r="D317" t="str">
            <v>-  150 SQ.MM. ACSR</v>
          </cell>
          <cell r="E317">
            <v>83</v>
          </cell>
          <cell r="F317">
            <v>25</v>
          </cell>
          <cell r="G317" t="str">
            <v>M.</v>
          </cell>
        </row>
        <row r="318">
          <cell r="C318">
            <v>417</v>
          </cell>
          <cell r="D318" t="str">
            <v>-  185 SQ.MM. ACSR</v>
          </cell>
          <cell r="E318">
            <v>0</v>
          </cell>
          <cell r="F318">
            <v>0</v>
          </cell>
          <cell r="G318" t="str">
            <v>M.</v>
          </cell>
        </row>
        <row r="319">
          <cell r="D319" t="str">
            <v>SPACE</v>
          </cell>
        </row>
        <row r="320">
          <cell r="C320">
            <v>45</v>
          </cell>
          <cell r="D320" t="str">
            <v>FIRE - RESISTANT CABLE</v>
          </cell>
        </row>
        <row r="321">
          <cell r="C321">
            <v>451</v>
          </cell>
          <cell r="D321" t="str">
            <v>-  1/C - 0.75 SQ.MM. FR.</v>
          </cell>
          <cell r="E321">
            <v>17</v>
          </cell>
          <cell r="F321">
            <v>1</v>
          </cell>
          <cell r="G321" t="str">
            <v>M.</v>
          </cell>
        </row>
        <row r="322">
          <cell r="C322">
            <v>452</v>
          </cell>
          <cell r="D322" t="str">
            <v>-  1/C - 1.0 SQ.MM. FR.</v>
          </cell>
          <cell r="E322">
            <v>19</v>
          </cell>
          <cell r="F322">
            <v>1</v>
          </cell>
          <cell r="G322" t="str">
            <v>M.</v>
          </cell>
        </row>
        <row r="323">
          <cell r="C323">
            <v>453</v>
          </cell>
          <cell r="D323" t="str">
            <v>-  1/C - 1.5 SQ.MM. FR.</v>
          </cell>
          <cell r="E323">
            <v>20</v>
          </cell>
          <cell r="F323">
            <v>1</v>
          </cell>
          <cell r="G323" t="str">
            <v>M.</v>
          </cell>
        </row>
        <row r="324">
          <cell r="C324">
            <v>454</v>
          </cell>
          <cell r="D324" t="str">
            <v>-  1/C - 2.5 SQ.MM. FR.</v>
          </cell>
          <cell r="E324">
            <v>26</v>
          </cell>
          <cell r="F324">
            <v>2</v>
          </cell>
          <cell r="G324" t="str">
            <v>M.</v>
          </cell>
        </row>
        <row r="325">
          <cell r="C325">
            <v>455</v>
          </cell>
          <cell r="D325" t="str">
            <v>-  1/C - 4 SQ.MM. FR.</v>
          </cell>
          <cell r="E325">
            <v>36</v>
          </cell>
          <cell r="F325">
            <v>2</v>
          </cell>
          <cell r="G325" t="str">
            <v>M.</v>
          </cell>
        </row>
        <row r="326">
          <cell r="C326">
            <v>456</v>
          </cell>
          <cell r="D326" t="str">
            <v>-  1/C - 6 SQ.MM. FR.</v>
          </cell>
          <cell r="E326">
            <v>60</v>
          </cell>
          <cell r="F326">
            <v>3</v>
          </cell>
          <cell r="G326" t="str">
            <v>M.</v>
          </cell>
        </row>
        <row r="327">
          <cell r="C327">
            <v>457</v>
          </cell>
          <cell r="D327" t="str">
            <v>-  1/C - 10 SQ.MM. FR.</v>
          </cell>
          <cell r="E327">
            <v>82</v>
          </cell>
          <cell r="F327">
            <v>5</v>
          </cell>
          <cell r="G327" t="str">
            <v>M.</v>
          </cell>
        </row>
        <row r="328">
          <cell r="C328">
            <v>458</v>
          </cell>
          <cell r="D328" t="str">
            <v>-  1/C - 16 SQ.MM. FR.</v>
          </cell>
          <cell r="E328">
            <v>96</v>
          </cell>
          <cell r="F328">
            <v>6</v>
          </cell>
          <cell r="G328" t="str">
            <v>M.</v>
          </cell>
        </row>
        <row r="329">
          <cell r="C329">
            <v>459</v>
          </cell>
          <cell r="D329" t="str">
            <v>-  1/C - 25 SQ.MM. FR.</v>
          </cell>
          <cell r="E329">
            <v>130</v>
          </cell>
          <cell r="F329">
            <v>8</v>
          </cell>
          <cell r="G329" t="str">
            <v>M.</v>
          </cell>
        </row>
        <row r="330">
          <cell r="C330">
            <v>460</v>
          </cell>
          <cell r="D330" t="str">
            <v>-  1/C - 35 SQ.MM. FR.</v>
          </cell>
          <cell r="E330">
            <v>184</v>
          </cell>
          <cell r="F330">
            <v>11</v>
          </cell>
          <cell r="G330" t="str">
            <v>M.</v>
          </cell>
        </row>
        <row r="331">
          <cell r="C331">
            <v>461</v>
          </cell>
          <cell r="D331" t="str">
            <v>-  1/C - 50 SQ.MM. FR.</v>
          </cell>
          <cell r="E331">
            <v>264</v>
          </cell>
          <cell r="F331">
            <v>16</v>
          </cell>
          <cell r="G331" t="str">
            <v>M.</v>
          </cell>
        </row>
        <row r="332">
          <cell r="C332">
            <v>462</v>
          </cell>
          <cell r="D332" t="str">
            <v>-  1/C - 70 SQ.MM. FR.</v>
          </cell>
          <cell r="E332">
            <v>330</v>
          </cell>
          <cell r="F332">
            <v>20</v>
          </cell>
          <cell r="G332" t="str">
            <v>M.</v>
          </cell>
        </row>
        <row r="333">
          <cell r="C333">
            <v>463</v>
          </cell>
          <cell r="D333" t="str">
            <v>-  1/C - 95 SQ.MM. FR.</v>
          </cell>
          <cell r="E333">
            <v>396</v>
          </cell>
          <cell r="F333">
            <v>25</v>
          </cell>
          <cell r="G333" t="str">
            <v>M.</v>
          </cell>
        </row>
        <row r="334">
          <cell r="C334">
            <v>464</v>
          </cell>
          <cell r="D334" t="str">
            <v>-  1/C - 120 SQ.MM. FR.</v>
          </cell>
          <cell r="E334">
            <v>488</v>
          </cell>
          <cell r="F334">
            <v>30</v>
          </cell>
          <cell r="G334" t="str">
            <v>M.</v>
          </cell>
        </row>
        <row r="335">
          <cell r="C335">
            <v>465</v>
          </cell>
          <cell r="D335" t="str">
            <v>-  1/C - 150 SQ.MM. FR.</v>
          </cell>
          <cell r="E335">
            <v>589</v>
          </cell>
          <cell r="F335">
            <v>35</v>
          </cell>
          <cell r="G335" t="str">
            <v>M.</v>
          </cell>
        </row>
        <row r="336">
          <cell r="C336">
            <v>466</v>
          </cell>
          <cell r="D336" t="str">
            <v>-  1/C - 185 SQ.MM. FR.</v>
          </cell>
          <cell r="E336">
            <v>688</v>
          </cell>
          <cell r="F336">
            <v>40</v>
          </cell>
          <cell r="G336" t="str">
            <v>M.</v>
          </cell>
        </row>
        <row r="337">
          <cell r="C337">
            <v>467</v>
          </cell>
          <cell r="D337" t="str">
            <v>-  1/C - 240 SQ.MM. FR.</v>
          </cell>
          <cell r="E337">
            <v>852</v>
          </cell>
          <cell r="F337">
            <v>50</v>
          </cell>
          <cell r="G337" t="str">
            <v>M.</v>
          </cell>
        </row>
        <row r="338">
          <cell r="C338">
            <v>468</v>
          </cell>
          <cell r="D338" t="str">
            <v>-  1/C - 300 SQ.MM. FR.</v>
          </cell>
          <cell r="E338">
            <v>1088</v>
          </cell>
          <cell r="F338">
            <v>60</v>
          </cell>
          <cell r="G338" t="str">
            <v>M.</v>
          </cell>
        </row>
        <row r="339">
          <cell r="C339">
            <v>469</v>
          </cell>
          <cell r="D339" t="str">
            <v>-  1/C - 400 SQ.MM. FR.</v>
          </cell>
          <cell r="E339">
            <v>1308</v>
          </cell>
          <cell r="F339">
            <v>70</v>
          </cell>
          <cell r="G339" t="str">
            <v>M.</v>
          </cell>
        </row>
        <row r="340">
          <cell r="C340">
            <v>470</v>
          </cell>
          <cell r="D340" t="str">
            <v>-  1/C - 500 SQ.MM. FR.</v>
          </cell>
          <cell r="E340">
            <v>1548</v>
          </cell>
          <cell r="F340">
            <v>90</v>
          </cell>
          <cell r="G340" t="str">
            <v>M.</v>
          </cell>
        </row>
        <row r="341">
          <cell r="C341">
            <v>471</v>
          </cell>
          <cell r="D341" t="str">
            <v>-  1/C - 630 SQ.MM. FR.</v>
          </cell>
          <cell r="E341">
            <v>1904</v>
          </cell>
          <cell r="F341">
            <v>105</v>
          </cell>
          <cell r="G341" t="str">
            <v>M.</v>
          </cell>
        </row>
        <row r="342">
          <cell r="C342">
            <v>472</v>
          </cell>
          <cell r="D342" t="str">
            <v>-  1/C - 2.5 SQ.MM. FR. W./SHEET</v>
          </cell>
          <cell r="E342">
            <v>44</v>
          </cell>
          <cell r="F342">
            <v>2</v>
          </cell>
          <cell r="G342" t="str">
            <v>M.</v>
          </cell>
        </row>
        <row r="343">
          <cell r="C343">
            <v>473</v>
          </cell>
          <cell r="D343" t="str">
            <v>-  1/C - 4 SQ.MM. FR. W./SHEET</v>
          </cell>
          <cell r="E343">
            <v>58</v>
          </cell>
          <cell r="F343">
            <v>3</v>
          </cell>
          <cell r="G343" t="str">
            <v>M.</v>
          </cell>
        </row>
        <row r="344">
          <cell r="C344">
            <v>474</v>
          </cell>
          <cell r="D344" t="str">
            <v>-  1/C - 6 SQ.MM. FR. W./SHEET</v>
          </cell>
          <cell r="E344">
            <v>71</v>
          </cell>
          <cell r="F344">
            <v>5</v>
          </cell>
          <cell r="G344" t="str">
            <v>M.</v>
          </cell>
        </row>
        <row r="345">
          <cell r="C345">
            <v>475</v>
          </cell>
          <cell r="D345" t="str">
            <v>-  1/C - 10 SQ.MM. FR. W./SHEET</v>
          </cell>
          <cell r="E345">
            <v>97</v>
          </cell>
          <cell r="F345">
            <v>6</v>
          </cell>
          <cell r="G345" t="str">
            <v>M.</v>
          </cell>
        </row>
        <row r="346">
          <cell r="C346">
            <v>476</v>
          </cell>
          <cell r="D346" t="str">
            <v>-  1/C - 16 SQ.MM. FR. W./SHEET</v>
          </cell>
          <cell r="E346">
            <v>112</v>
          </cell>
          <cell r="F346">
            <v>8</v>
          </cell>
          <cell r="G346" t="str">
            <v>M.</v>
          </cell>
        </row>
        <row r="347">
          <cell r="C347">
            <v>477</v>
          </cell>
          <cell r="D347" t="str">
            <v>-  1/C - 25 SQ.MM. FR. W./SHEET</v>
          </cell>
          <cell r="E347">
            <v>154</v>
          </cell>
          <cell r="F347">
            <v>11</v>
          </cell>
          <cell r="G347" t="str">
            <v>M.</v>
          </cell>
        </row>
        <row r="348">
          <cell r="C348">
            <v>478</v>
          </cell>
          <cell r="D348" t="str">
            <v>-  1/C - 35 SQ.MM. FR. W./SHEET</v>
          </cell>
          <cell r="E348">
            <v>211</v>
          </cell>
          <cell r="F348">
            <v>16</v>
          </cell>
          <cell r="G348" t="str">
            <v>M.</v>
          </cell>
        </row>
        <row r="349">
          <cell r="C349">
            <v>479</v>
          </cell>
          <cell r="D349" t="str">
            <v>-  1/C - 50 SQ.MM. FR. W./SHEET</v>
          </cell>
          <cell r="E349">
            <v>303</v>
          </cell>
          <cell r="F349">
            <v>20</v>
          </cell>
          <cell r="G349" t="str">
            <v>M.</v>
          </cell>
        </row>
        <row r="350">
          <cell r="C350">
            <v>480</v>
          </cell>
          <cell r="D350" t="str">
            <v>-  1/C - 70 SQ.MM. FR. W./SHEET</v>
          </cell>
          <cell r="E350">
            <v>389</v>
          </cell>
          <cell r="F350">
            <v>25</v>
          </cell>
          <cell r="G350" t="str">
            <v>M.</v>
          </cell>
        </row>
        <row r="351">
          <cell r="C351">
            <v>481</v>
          </cell>
          <cell r="D351" t="str">
            <v>-  1/C - 95 SQ.MM. FR. W./SHEET</v>
          </cell>
          <cell r="E351">
            <v>470</v>
          </cell>
          <cell r="F351">
            <v>30</v>
          </cell>
          <cell r="G351" t="str">
            <v>M.</v>
          </cell>
        </row>
        <row r="352">
          <cell r="C352">
            <v>482</v>
          </cell>
          <cell r="D352" t="str">
            <v>-  1/C - 120 SQ.MM. FR. W./SHEET</v>
          </cell>
          <cell r="E352">
            <v>570</v>
          </cell>
          <cell r="F352">
            <v>35</v>
          </cell>
          <cell r="G352" t="str">
            <v>M.</v>
          </cell>
        </row>
        <row r="353">
          <cell r="C353">
            <v>483</v>
          </cell>
          <cell r="D353" t="str">
            <v>-  1/C - 150 SQ.MM. FR. W./SHEET</v>
          </cell>
          <cell r="E353">
            <v>716</v>
          </cell>
          <cell r="F353">
            <v>40</v>
          </cell>
          <cell r="G353" t="str">
            <v>M.</v>
          </cell>
        </row>
        <row r="354">
          <cell r="C354">
            <v>484</v>
          </cell>
          <cell r="D354" t="str">
            <v>-  1/C - 185 SQ.MM. FR. W./SHEET</v>
          </cell>
          <cell r="E354">
            <v>835</v>
          </cell>
          <cell r="F354">
            <v>50</v>
          </cell>
          <cell r="G354" t="str">
            <v>M.</v>
          </cell>
        </row>
        <row r="355">
          <cell r="C355">
            <v>485</v>
          </cell>
          <cell r="D355" t="str">
            <v>-  1/C - 240 SQ.MM. FR. W./SHEET</v>
          </cell>
          <cell r="E355">
            <v>1051</v>
          </cell>
          <cell r="F355">
            <v>60</v>
          </cell>
          <cell r="G355" t="str">
            <v>M.</v>
          </cell>
        </row>
        <row r="356">
          <cell r="C356">
            <v>486</v>
          </cell>
          <cell r="D356" t="str">
            <v>-  1/C - 300 SQ.MM. FR. W./SHEET</v>
          </cell>
          <cell r="E356">
            <v>1390</v>
          </cell>
          <cell r="F356">
            <v>70</v>
          </cell>
          <cell r="G356" t="str">
            <v>M.</v>
          </cell>
        </row>
        <row r="357">
          <cell r="C357">
            <v>487</v>
          </cell>
          <cell r="D357" t="str">
            <v>-  1/C - 400 SQ.MM. FR. W./SHEET</v>
          </cell>
          <cell r="E357">
            <v>1679</v>
          </cell>
          <cell r="F357">
            <v>90</v>
          </cell>
          <cell r="G357" t="str">
            <v>M.</v>
          </cell>
        </row>
        <row r="358">
          <cell r="C358">
            <v>488</v>
          </cell>
          <cell r="D358" t="str">
            <v>-  1/C - 500 SQ.MM. FR. W./SHEET</v>
          </cell>
          <cell r="E358">
            <v>1818</v>
          </cell>
          <cell r="F358">
            <v>105</v>
          </cell>
          <cell r="G358" t="str">
            <v>M.</v>
          </cell>
        </row>
        <row r="359">
          <cell r="C359">
            <v>489</v>
          </cell>
          <cell r="D359" t="str">
            <v>-  1/C - 630 SQ.MM. FR. W./SHEET</v>
          </cell>
          <cell r="E359">
            <v>2183</v>
          </cell>
          <cell r="F359">
            <v>120</v>
          </cell>
          <cell r="G359" t="str">
            <v>M.</v>
          </cell>
        </row>
        <row r="360">
          <cell r="C360">
            <v>5</v>
          </cell>
          <cell r="D360" t="str">
            <v>CABLE RACEWAY</v>
          </cell>
        </row>
        <row r="361">
          <cell r="C361">
            <v>501</v>
          </cell>
          <cell r="D361" t="str">
            <v>-  DIA. 1/2" EMT</v>
          </cell>
          <cell r="E361">
            <v>23</v>
          </cell>
          <cell r="F361">
            <v>10</v>
          </cell>
          <cell r="G361" t="str">
            <v>M.</v>
          </cell>
        </row>
        <row r="362">
          <cell r="C362">
            <v>502</v>
          </cell>
          <cell r="D362" t="str">
            <v>-  DIA. 3/4" EMT</v>
          </cell>
          <cell r="E362">
            <v>34</v>
          </cell>
          <cell r="F362">
            <v>15</v>
          </cell>
          <cell r="G362" t="str">
            <v>M.</v>
          </cell>
        </row>
        <row r="363">
          <cell r="C363">
            <v>503</v>
          </cell>
          <cell r="D363" t="str">
            <v>-  DIA. 1" EMT</v>
          </cell>
          <cell r="E363">
            <v>48</v>
          </cell>
          <cell r="F363">
            <v>18</v>
          </cell>
          <cell r="G363" t="str">
            <v>M.</v>
          </cell>
        </row>
        <row r="364">
          <cell r="C364">
            <v>504</v>
          </cell>
          <cell r="D364" t="str">
            <v>-  DIA. 1 1/4" EMT</v>
          </cell>
          <cell r="E364">
            <v>79</v>
          </cell>
          <cell r="F364">
            <v>25</v>
          </cell>
          <cell r="G364" t="str">
            <v>M.</v>
          </cell>
        </row>
        <row r="365">
          <cell r="C365">
            <v>505</v>
          </cell>
          <cell r="D365" t="str">
            <v>-  DIA. 1 1/2" EMT</v>
          </cell>
          <cell r="E365">
            <v>92</v>
          </cell>
          <cell r="F365">
            <v>30</v>
          </cell>
          <cell r="G365" t="str">
            <v>M.</v>
          </cell>
        </row>
        <row r="366">
          <cell r="C366">
            <v>506</v>
          </cell>
          <cell r="D366" t="str">
            <v>-  DIA. 2" EMT</v>
          </cell>
          <cell r="E366">
            <v>114</v>
          </cell>
          <cell r="F366">
            <v>40</v>
          </cell>
          <cell r="G366" t="str">
            <v>M.</v>
          </cell>
        </row>
        <row r="367">
          <cell r="C367">
            <v>507</v>
          </cell>
          <cell r="D367" t="str">
            <v>-  DIA. 1/2" IMC</v>
          </cell>
          <cell r="E367">
            <v>45</v>
          </cell>
          <cell r="F367">
            <v>13</v>
          </cell>
          <cell r="G367" t="str">
            <v>M.</v>
          </cell>
        </row>
        <row r="368">
          <cell r="C368">
            <v>508</v>
          </cell>
          <cell r="D368" t="str">
            <v>-  DIA. 3/4" IMC</v>
          </cell>
          <cell r="E368">
            <v>61</v>
          </cell>
          <cell r="F368">
            <v>15</v>
          </cell>
          <cell r="G368" t="str">
            <v>M.</v>
          </cell>
        </row>
        <row r="369">
          <cell r="C369">
            <v>509</v>
          </cell>
          <cell r="D369" t="str">
            <v>-  DIA. 1" IMC</v>
          </cell>
          <cell r="E369">
            <v>82</v>
          </cell>
          <cell r="F369">
            <v>20</v>
          </cell>
          <cell r="G369" t="str">
            <v>M.</v>
          </cell>
        </row>
        <row r="370">
          <cell r="C370">
            <v>510</v>
          </cell>
          <cell r="D370" t="str">
            <v>-  DIA. 1 1/4" IMC</v>
          </cell>
          <cell r="E370">
            <v>105</v>
          </cell>
          <cell r="F370">
            <v>25</v>
          </cell>
          <cell r="G370" t="str">
            <v>M.</v>
          </cell>
        </row>
        <row r="371">
          <cell r="C371">
            <v>511</v>
          </cell>
          <cell r="D371" t="str">
            <v>-  DIA. 1 1/2" IMC</v>
          </cell>
          <cell r="E371">
            <v>130</v>
          </cell>
          <cell r="F371">
            <v>30</v>
          </cell>
          <cell r="G371" t="str">
            <v>M.</v>
          </cell>
        </row>
        <row r="372">
          <cell r="C372">
            <v>512</v>
          </cell>
          <cell r="D372" t="str">
            <v>-  DIA. 2" IMC</v>
          </cell>
          <cell r="E372">
            <v>174</v>
          </cell>
          <cell r="F372">
            <v>35</v>
          </cell>
          <cell r="G372" t="str">
            <v>M.</v>
          </cell>
        </row>
        <row r="373">
          <cell r="C373">
            <v>513</v>
          </cell>
          <cell r="D373" t="str">
            <v>-  DIA. 2 1/2" IMC</v>
          </cell>
          <cell r="E373">
            <v>282</v>
          </cell>
          <cell r="F373">
            <v>45</v>
          </cell>
          <cell r="G373" t="str">
            <v>M.</v>
          </cell>
        </row>
        <row r="374">
          <cell r="C374">
            <v>514</v>
          </cell>
          <cell r="D374" t="str">
            <v>-  DIA. 3" IMC</v>
          </cell>
          <cell r="E374">
            <v>342</v>
          </cell>
          <cell r="F374">
            <v>50</v>
          </cell>
          <cell r="G374" t="str">
            <v>M.</v>
          </cell>
        </row>
        <row r="375">
          <cell r="C375">
            <v>515</v>
          </cell>
          <cell r="D375" t="str">
            <v>-  DIA. 3 1/2" IMC</v>
          </cell>
          <cell r="E375">
            <v>397</v>
          </cell>
          <cell r="F375">
            <v>55</v>
          </cell>
          <cell r="G375" t="str">
            <v>M.</v>
          </cell>
        </row>
        <row r="376">
          <cell r="C376">
            <v>516</v>
          </cell>
          <cell r="D376" t="str">
            <v>-  DIA. 4" IMC</v>
          </cell>
          <cell r="E376">
            <v>433</v>
          </cell>
          <cell r="F376">
            <v>60</v>
          </cell>
          <cell r="G376" t="str">
            <v>M.</v>
          </cell>
        </row>
        <row r="377">
          <cell r="C377">
            <v>517</v>
          </cell>
          <cell r="D377" t="str">
            <v>-  DIA. 5" IMC</v>
          </cell>
          <cell r="E377">
            <v>747</v>
          </cell>
          <cell r="F377">
            <v>70</v>
          </cell>
          <cell r="G377" t="str">
            <v>M.</v>
          </cell>
        </row>
        <row r="378">
          <cell r="C378">
            <v>518</v>
          </cell>
          <cell r="D378" t="str">
            <v>-  DIA. 1/2" RSC</v>
          </cell>
          <cell r="E378">
            <v>64</v>
          </cell>
          <cell r="F378">
            <v>15</v>
          </cell>
          <cell r="G378" t="str">
            <v>M.</v>
          </cell>
        </row>
        <row r="379">
          <cell r="C379">
            <v>519</v>
          </cell>
          <cell r="D379" t="str">
            <v>-  DIA. 3/4" RSC</v>
          </cell>
          <cell r="E379">
            <v>82</v>
          </cell>
          <cell r="F379">
            <v>20</v>
          </cell>
          <cell r="G379" t="str">
            <v>M.</v>
          </cell>
        </row>
        <row r="380">
          <cell r="C380">
            <v>520</v>
          </cell>
          <cell r="D380" t="str">
            <v>-  DIA. 1" RSC</v>
          </cell>
          <cell r="E380">
            <v>120</v>
          </cell>
          <cell r="F380">
            <v>25</v>
          </cell>
          <cell r="G380" t="str">
            <v>M.</v>
          </cell>
        </row>
        <row r="381">
          <cell r="C381">
            <v>521</v>
          </cell>
          <cell r="D381" t="str">
            <v>-  DIA. 1 1/4" RSC</v>
          </cell>
          <cell r="E381">
            <v>153</v>
          </cell>
          <cell r="F381">
            <v>35</v>
          </cell>
          <cell r="G381" t="str">
            <v>M.</v>
          </cell>
        </row>
        <row r="382">
          <cell r="C382">
            <v>522</v>
          </cell>
          <cell r="D382" t="str">
            <v>-  DIA. 1 1/2" RSC</v>
          </cell>
          <cell r="E382">
            <v>182</v>
          </cell>
          <cell r="F382">
            <v>45</v>
          </cell>
          <cell r="G382" t="str">
            <v>M.</v>
          </cell>
        </row>
        <row r="383">
          <cell r="C383">
            <v>523</v>
          </cell>
          <cell r="D383" t="str">
            <v>-  DIA. 2" RSC</v>
          </cell>
          <cell r="E383">
            <v>243</v>
          </cell>
          <cell r="F383">
            <v>55</v>
          </cell>
          <cell r="G383" t="str">
            <v>M.</v>
          </cell>
        </row>
        <row r="384">
          <cell r="C384">
            <v>524</v>
          </cell>
          <cell r="D384" t="str">
            <v>-  DIA. 2 1/2" RSC</v>
          </cell>
          <cell r="E384">
            <v>373</v>
          </cell>
          <cell r="F384">
            <v>80</v>
          </cell>
          <cell r="G384" t="str">
            <v>M.</v>
          </cell>
        </row>
        <row r="385">
          <cell r="C385">
            <v>525</v>
          </cell>
          <cell r="D385" t="str">
            <v>-  DIA. 3" RSC</v>
          </cell>
          <cell r="E385">
            <v>480</v>
          </cell>
          <cell r="F385">
            <v>90</v>
          </cell>
          <cell r="G385" t="str">
            <v>M.</v>
          </cell>
        </row>
        <row r="386">
          <cell r="C386">
            <v>526</v>
          </cell>
          <cell r="D386" t="str">
            <v>-  DIA. 3 1/2" RSC</v>
          </cell>
          <cell r="E386">
            <v>606</v>
          </cell>
          <cell r="F386">
            <v>100</v>
          </cell>
          <cell r="G386" t="str">
            <v>M.</v>
          </cell>
        </row>
        <row r="387">
          <cell r="C387">
            <v>527</v>
          </cell>
          <cell r="D387" t="str">
            <v>-  DIA. 4" RSC</v>
          </cell>
          <cell r="E387">
            <v>706</v>
          </cell>
          <cell r="F387">
            <v>125</v>
          </cell>
          <cell r="G387" t="str">
            <v>M.</v>
          </cell>
        </row>
        <row r="388">
          <cell r="C388">
            <v>528</v>
          </cell>
          <cell r="D388" t="str">
            <v>-  DIA. 5" RSC</v>
          </cell>
          <cell r="E388">
            <v>1016</v>
          </cell>
          <cell r="F388">
            <v>140</v>
          </cell>
          <cell r="G388" t="str">
            <v>M.</v>
          </cell>
        </row>
        <row r="389">
          <cell r="D389" t="str">
            <v>SPACE</v>
          </cell>
        </row>
        <row r="390">
          <cell r="C390">
            <v>530</v>
          </cell>
          <cell r="D390" t="str">
            <v>-  DIA. 25 MM. HDPE-PN4</v>
          </cell>
          <cell r="E390">
            <v>20</v>
          </cell>
          <cell r="F390">
            <v>10</v>
          </cell>
          <cell r="G390" t="str">
            <v>M.</v>
          </cell>
        </row>
        <row r="391">
          <cell r="C391">
            <v>531</v>
          </cell>
          <cell r="D391" t="str">
            <v>-  DIA. 32 MM. HDPE-PN4</v>
          </cell>
          <cell r="E391">
            <v>25</v>
          </cell>
          <cell r="F391">
            <v>15</v>
          </cell>
          <cell r="G391" t="str">
            <v>M.</v>
          </cell>
        </row>
        <row r="392">
          <cell r="C392">
            <v>532</v>
          </cell>
          <cell r="D392" t="str">
            <v>-  DIA. 40 MM. HDPE-PN4</v>
          </cell>
          <cell r="E392">
            <v>34</v>
          </cell>
          <cell r="F392">
            <v>18</v>
          </cell>
          <cell r="G392" t="str">
            <v>M.</v>
          </cell>
        </row>
        <row r="393">
          <cell r="C393">
            <v>533</v>
          </cell>
          <cell r="D393" t="str">
            <v>-  DIA. 50 MM. HDPE-PN4</v>
          </cell>
          <cell r="E393">
            <v>38</v>
          </cell>
          <cell r="F393">
            <v>25</v>
          </cell>
          <cell r="G393" t="str">
            <v>M.</v>
          </cell>
        </row>
        <row r="394">
          <cell r="C394">
            <v>534</v>
          </cell>
          <cell r="D394" t="str">
            <v>-  DIA. 63 MM. HDPE-PN4</v>
          </cell>
          <cell r="E394">
            <v>56</v>
          </cell>
          <cell r="F394">
            <v>30</v>
          </cell>
          <cell r="G394" t="str">
            <v>M.</v>
          </cell>
        </row>
        <row r="395">
          <cell r="C395">
            <v>535</v>
          </cell>
          <cell r="D395" t="str">
            <v>-  DIA. 75 MM. HDPE-PN4</v>
          </cell>
          <cell r="E395">
            <v>81</v>
          </cell>
          <cell r="F395">
            <v>40</v>
          </cell>
          <cell r="G395" t="str">
            <v>M.</v>
          </cell>
        </row>
        <row r="396">
          <cell r="C396">
            <v>536</v>
          </cell>
          <cell r="D396" t="str">
            <v>-  DIA. 90 MM. HDPE-PN4</v>
          </cell>
          <cell r="E396">
            <v>116</v>
          </cell>
          <cell r="F396">
            <v>47</v>
          </cell>
          <cell r="G396" t="str">
            <v>M.</v>
          </cell>
        </row>
        <row r="397">
          <cell r="C397">
            <v>537</v>
          </cell>
          <cell r="D397" t="str">
            <v>-  DIA. 110 MM. HDPE-PN4</v>
          </cell>
          <cell r="E397">
            <v>170</v>
          </cell>
          <cell r="F397">
            <v>55</v>
          </cell>
          <cell r="G397" t="str">
            <v>M.</v>
          </cell>
        </row>
        <row r="398">
          <cell r="C398">
            <v>538</v>
          </cell>
          <cell r="D398" t="str">
            <v>-  DIA. 125 MM. HDPE-PN4</v>
          </cell>
          <cell r="E398">
            <v>220</v>
          </cell>
          <cell r="F398">
            <v>65</v>
          </cell>
          <cell r="G398" t="str">
            <v>M.</v>
          </cell>
        </row>
        <row r="399">
          <cell r="C399">
            <v>539</v>
          </cell>
          <cell r="D399" t="str">
            <v>-  DIA. 140 MM. HDPE-PN4</v>
          </cell>
          <cell r="E399">
            <v>278</v>
          </cell>
          <cell r="F399">
            <v>70</v>
          </cell>
          <cell r="G399" t="str">
            <v>M.</v>
          </cell>
        </row>
        <row r="400">
          <cell r="C400">
            <v>540</v>
          </cell>
          <cell r="D400" t="str">
            <v>-  DIA. 160 MM. HDPE-PN4</v>
          </cell>
          <cell r="E400">
            <v>363</v>
          </cell>
          <cell r="F400">
            <v>75</v>
          </cell>
          <cell r="G400" t="str">
            <v>M.</v>
          </cell>
        </row>
        <row r="401">
          <cell r="C401">
            <v>541</v>
          </cell>
          <cell r="D401" t="str">
            <v>-  DIA. 180 MM. HDPE-PN4</v>
          </cell>
          <cell r="E401">
            <v>462</v>
          </cell>
          <cell r="F401">
            <v>80</v>
          </cell>
          <cell r="G401" t="str">
            <v>M.</v>
          </cell>
        </row>
        <row r="402">
          <cell r="D402" t="str">
            <v>SPACE</v>
          </cell>
        </row>
        <row r="403">
          <cell r="C403">
            <v>546</v>
          </cell>
          <cell r="D403" t="str">
            <v>-  DIA. 25 MM. HDPE-PN6</v>
          </cell>
          <cell r="E403">
            <v>20</v>
          </cell>
          <cell r="F403">
            <v>10</v>
          </cell>
          <cell r="G403" t="str">
            <v>M.</v>
          </cell>
        </row>
        <row r="404">
          <cell r="C404">
            <v>547</v>
          </cell>
          <cell r="D404" t="str">
            <v>-  DIA. 32 MM. HDPE-PN6</v>
          </cell>
          <cell r="E404">
            <v>25</v>
          </cell>
          <cell r="F404">
            <v>15</v>
          </cell>
          <cell r="G404" t="str">
            <v>M.</v>
          </cell>
        </row>
        <row r="405">
          <cell r="C405">
            <v>548</v>
          </cell>
          <cell r="D405" t="str">
            <v>-  DIA. 40 MM. HDPE-PN6</v>
          </cell>
          <cell r="E405">
            <v>34</v>
          </cell>
          <cell r="F405">
            <v>18</v>
          </cell>
          <cell r="G405" t="str">
            <v>M.</v>
          </cell>
        </row>
        <row r="406">
          <cell r="C406">
            <v>549</v>
          </cell>
          <cell r="D406" t="str">
            <v>-  DIA. 50 MM. HDPE-PN6</v>
          </cell>
          <cell r="E406">
            <v>53</v>
          </cell>
          <cell r="F406">
            <v>25</v>
          </cell>
          <cell r="G406" t="str">
            <v>M.</v>
          </cell>
        </row>
        <row r="407">
          <cell r="C407">
            <v>550</v>
          </cell>
          <cell r="D407" t="str">
            <v>-  DIA. 63 MM. HDPE-PN6</v>
          </cell>
          <cell r="E407">
            <v>83</v>
          </cell>
          <cell r="F407">
            <v>30</v>
          </cell>
          <cell r="G407" t="str">
            <v>M.</v>
          </cell>
        </row>
        <row r="408">
          <cell r="C408">
            <v>551</v>
          </cell>
          <cell r="D408" t="str">
            <v>-  DIA. 75 MM. HDPE-PN6</v>
          </cell>
          <cell r="E408">
            <v>116</v>
          </cell>
          <cell r="F408">
            <v>40</v>
          </cell>
          <cell r="G408" t="str">
            <v>M.</v>
          </cell>
        </row>
        <row r="409">
          <cell r="C409">
            <v>552</v>
          </cell>
          <cell r="D409" t="str">
            <v>-  DIA. 90 MM. HDPE-PN6</v>
          </cell>
          <cell r="E409">
            <v>166</v>
          </cell>
          <cell r="F409">
            <v>47</v>
          </cell>
          <cell r="G409" t="str">
            <v>M.</v>
          </cell>
        </row>
        <row r="410">
          <cell r="C410">
            <v>553</v>
          </cell>
          <cell r="D410" t="str">
            <v>-  DIA. 110 MM. HDPE-PN6</v>
          </cell>
          <cell r="E410">
            <v>248</v>
          </cell>
          <cell r="F410">
            <v>55</v>
          </cell>
          <cell r="G410" t="str">
            <v>M.</v>
          </cell>
        </row>
        <row r="411">
          <cell r="C411">
            <v>554</v>
          </cell>
          <cell r="D411" t="str">
            <v>-  DIA. 125 MM. HDPE-PN6</v>
          </cell>
          <cell r="E411">
            <v>318</v>
          </cell>
          <cell r="F411">
            <v>65</v>
          </cell>
          <cell r="G411" t="str">
            <v>M.</v>
          </cell>
        </row>
        <row r="412">
          <cell r="C412">
            <v>555</v>
          </cell>
          <cell r="D412" t="str">
            <v>-  DIA. 140 MM. HDPE-PN6</v>
          </cell>
          <cell r="E412">
            <v>399</v>
          </cell>
          <cell r="F412">
            <v>70</v>
          </cell>
          <cell r="G412" t="str">
            <v>M.</v>
          </cell>
        </row>
        <row r="413">
          <cell r="C413">
            <v>556</v>
          </cell>
          <cell r="D413" t="str">
            <v>-  DIA. 160 MM. HDPE-PN6</v>
          </cell>
          <cell r="E413">
            <v>520</v>
          </cell>
          <cell r="F413">
            <v>75</v>
          </cell>
          <cell r="G413" t="str">
            <v>M.</v>
          </cell>
        </row>
        <row r="414">
          <cell r="C414">
            <v>557</v>
          </cell>
          <cell r="D414" t="str">
            <v>-  DIA. 180 MM. HDPE-PN6</v>
          </cell>
          <cell r="E414">
            <v>655</v>
          </cell>
          <cell r="F414">
            <v>80</v>
          </cell>
          <cell r="G414" t="str">
            <v>M.</v>
          </cell>
        </row>
        <row r="415">
          <cell r="D415" t="str">
            <v>SPACE</v>
          </cell>
        </row>
        <row r="416">
          <cell r="C416">
            <v>561</v>
          </cell>
          <cell r="D416" t="str">
            <v>-  DIA. 2" FRE</v>
          </cell>
          <cell r="E416">
            <v>380</v>
          </cell>
          <cell r="F416">
            <v>50</v>
          </cell>
          <cell r="G416" t="str">
            <v>M.</v>
          </cell>
        </row>
        <row r="417">
          <cell r="C417">
            <v>562</v>
          </cell>
          <cell r="D417" t="str">
            <v>-  DIA. 2 1/2" FRE</v>
          </cell>
          <cell r="E417">
            <v>430</v>
          </cell>
          <cell r="F417">
            <v>60</v>
          </cell>
          <cell r="G417" t="str">
            <v>M.</v>
          </cell>
        </row>
        <row r="418">
          <cell r="C418">
            <v>563</v>
          </cell>
          <cell r="D418" t="str">
            <v>-  DIA. 3" FRE</v>
          </cell>
          <cell r="E418">
            <v>490</v>
          </cell>
          <cell r="F418">
            <v>70</v>
          </cell>
          <cell r="G418" t="str">
            <v>M.</v>
          </cell>
        </row>
        <row r="419">
          <cell r="C419">
            <v>564</v>
          </cell>
          <cell r="D419" t="str">
            <v>-  DIA. 4" FRE</v>
          </cell>
          <cell r="E419">
            <v>550</v>
          </cell>
          <cell r="F419">
            <v>70</v>
          </cell>
          <cell r="G419" t="str">
            <v>M.</v>
          </cell>
        </row>
        <row r="420">
          <cell r="C420">
            <v>565</v>
          </cell>
          <cell r="D420" t="str">
            <v>-  DIA. 5" FRE</v>
          </cell>
          <cell r="E420">
            <v>830</v>
          </cell>
          <cell r="F420">
            <v>100</v>
          </cell>
          <cell r="G420" t="str">
            <v>M.</v>
          </cell>
        </row>
        <row r="421">
          <cell r="C421">
            <v>566</v>
          </cell>
          <cell r="D421" t="str">
            <v>-  DIA. 6" FRE</v>
          </cell>
          <cell r="E421">
            <v>1330</v>
          </cell>
          <cell r="F421">
            <v>150</v>
          </cell>
          <cell r="G421" t="str">
            <v>M.</v>
          </cell>
        </row>
        <row r="422">
          <cell r="D422" t="str">
            <v>SPACE</v>
          </cell>
        </row>
        <row r="423">
          <cell r="D423" t="str">
            <v>5"CONDUIT IN DUCT BANK</v>
          </cell>
        </row>
        <row r="424">
          <cell r="C424">
            <v>571</v>
          </cell>
          <cell r="D424" t="str">
            <v xml:space="preserve">-  DIA. 125 MM. HDPE-PN6 (2x1) DUCT BANK </v>
          </cell>
          <cell r="E424">
            <v>1480</v>
          </cell>
          <cell r="F424">
            <v>600</v>
          </cell>
          <cell r="G424" t="str">
            <v>M.</v>
          </cell>
        </row>
        <row r="425">
          <cell r="C425">
            <v>572</v>
          </cell>
          <cell r="D425" t="str">
            <v xml:space="preserve">-  DIA. 125 MM. HDPE-PN6 (2x2) DUCT BANK </v>
          </cell>
          <cell r="E425">
            <v>2420</v>
          </cell>
          <cell r="F425">
            <v>800</v>
          </cell>
          <cell r="G425" t="str">
            <v>M.</v>
          </cell>
        </row>
        <row r="426">
          <cell r="C426">
            <v>573</v>
          </cell>
          <cell r="D426" t="str">
            <v xml:space="preserve">-  DIA. 125 MM. HDPE-PN6 (2x3) DUCT BANK </v>
          </cell>
          <cell r="E426">
            <v>3400</v>
          </cell>
          <cell r="F426">
            <v>1000</v>
          </cell>
          <cell r="G426" t="str">
            <v>M.</v>
          </cell>
        </row>
        <row r="427">
          <cell r="D427" t="str">
            <v>SPACE</v>
          </cell>
        </row>
        <row r="428">
          <cell r="C428">
            <v>576</v>
          </cell>
          <cell r="D428" t="str">
            <v xml:space="preserve">-  DIA. 5" FRE (2x1) CONDUIT </v>
          </cell>
          <cell r="E428">
            <v>1480</v>
          </cell>
          <cell r="F428">
            <v>300</v>
          </cell>
          <cell r="G428" t="str">
            <v>M.</v>
          </cell>
        </row>
        <row r="429">
          <cell r="C429">
            <v>577</v>
          </cell>
          <cell r="D429" t="str">
            <v xml:space="preserve">-  DIA. 5" FRE (2x2) CONDUIT </v>
          </cell>
          <cell r="E429">
            <v>2830</v>
          </cell>
          <cell r="F429">
            <v>400</v>
          </cell>
          <cell r="G429" t="str">
            <v>M.</v>
          </cell>
        </row>
        <row r="430">
          <cell r="C430">
            <v>578</v>
          </cell>
          <cell r="D430" t="str">
            <v xml:space="preserve">-  DIA. 5" FRE (2x3) CONDUIT </v>
          </cell>
          <cell r="E430">
            <v>3970</v>
          </cell>
          <cell r="F430">
            <v>600</v>
          </cell>
          <cell r="G430" t="str">
            <v>M.</v>
          </cell>
        </row>
        <row r="431">
          <cell r="D431" t="str">
            <v>SPACE</v>
          </cell>
        </row>
        <row r="432">
          <cell r="C432">
            <v>591</v>
          </cell>
          <cell r="D432" t="str">
            <v>-  DIA. 1/2" PVC-CLASS2</v>
          </cell>
          <cell r="E432">
            <v>11</v>
          </cell>
          <cell r="F432">
            <v>5</v>
          </cell>
          <cell r="G432" t="str">
            <v>M.</v>
          </cell>
        </row>
        <row r="433">
          <cell r="C433">
            <v>592</v>
          </cell>
          <cell r="D433" t="str">
            <v>-  DIA. 3/4" PVC-CLASS2</v>
          </cell>
          <cell r="E433">
            <v>13</v>
          </cell>
          <cell r="F433">
            <v>8</v>
          </cell>
          <cell r="G433" t="str">
            <v>M.</v>
          </cell>
        </row>
        <row r="434">
          <cell r="C434">
            <v>593</v>
          </cell>
          <cell r="D434" t="str">
            <v>-  DIA. 1" PVC-CLASS2</v>
          </cell>
          <cell r="E434">
            <v>24</v>
          </cell>
          <cell r="F434">
            <v>12</v>
          </cell>
          <cell r="G434" t="str">
            <v>M.</v>
          </cell>
        </row>
        <row r="435">
          <cell r="C435">
            <v>594</v>
          </cell>
          <cell r="D435" t="str">
            <v>-  DIA. 1 1/4" PVC-CLASS2</v>
          </cell>
          <cell r="E435">
            <v>34</v>
          </cell>
          <cell r="F435">
            <v>18</v>
          </cell>
          <cell r="G435" t="str">
            <v>M.</v>
          </cell>
        </row>
        <row r="436">
          <cell r="C436">
            <v>595</v>
          </cell>
          <cell r="D436" t="str">
            <v>-  DIA. 1 1/2" PVC-CLASS2</v>
          </cell>
          <cell r="E436">
            <v>44</v>
          </cell>
          <cell r="F436">
            <v>20</v>
          </cell>
          <cell r="G436" t="str">
            <v>M.</v>
          </cell>
        </row>
        <row r="437">
          <cell r="C437">
            <v>596</v>
          </cell>
          <cell r="D437" t="str">
            <v>-  DIA. 2" PVC-CLASS2</v>
          </cell>
          <cell r="E437">
            <v>62</v>
          </cell>
          <cell r="F437">
            <v>24</v>
          </cell>
          <cell r="G437" t="str">
            <v>M.</v>
          </cell>
        </row>
        <row r="438">
          <cell r="C438">
            <v>597</v>
          </cell>
          <cell r="D438" t="str">
            <v>-  DIA. 2 1/2" PVC-CLASS3</v>
          </cell>
          <cell r="E438">
            <v>80</v>
          </cell>
          <cell r="F438">
            <v>30</v>
          </cell>
          <cell r="G438" t="str">
            <v>M.</v>
          </cell>
        </row>
        <row r="439">
          <cell r="C439">
            <v>598</v>
          </cell>
          <cell r="D439" t="str">
            <v>-  DIA. 3" PVC-CLASS2</v>
          </cell>
          <cell r="E439">
            <v>126</v>
          </cell>
          <cell r="F439">
            <v>35</v>
          </cell>
          <cell r="G439" t="str">
            <v>M.</v>
          </cell>
        </row>
        <row r="440">
          <cell r="C440">
            <v>599</v>
          </cell>
          <cell r="D440" t="str">
            <v>-  DIA. 4" PVC-CLASS2</v>
          </cell>
          <cell r="E440">
            <v>192</v>
          </cell>
          <cell r="F440">
            <v>40</v>
          </cell>
          <cell r="G440" t="str">
            <v>M.</v>
          </cell>
        </row>
        <row r="441">
          <cell r="D441" t="str">
            <v>SPACE</v>
          </cell>
        </row>
        <row r="442">
          <cell r="C442">
            <v>6</v>
          </cell>
          <cell r="D442" t="str">
            <v>WIRE WAY (1.6 mm.THICK)</v>
          </cell>
        </row>
        <row r="443">
          <cell r="C443">
            <v>601</v>
          </cell>
          <cell r="D443" t="str">
            <v>-  50 mm.x50 mm. WIRE WAY</v>
          </cell>
          <cell r="E443">
            <v>192</v>
          </cell>
          <cell r="F443">
            <v>11</v>
          </cell>
          <cell r="G443" t="str">
            <v>M.</v>
          </cell>
        </row>
        <row r="444">
          <cell r="C444">
            <v>602</v>
          </cell>
          <cell r="D444" t="str">
            <v>-  50 mm.x75 mm. WIRE WAY</v>
          </cell>
          <cell r="E444">
            <v>230</v>
          </cell>
          <cell r="F444">
            <v>14</v>
          </cell>
          <cell r="G444" t="str">
            <v>M.</v>
          </cell>
        </row>
        <row r="445">
          <cell r="C445">
            <v>603</v>
          </cell>
          <cell r="D445" t="str">
            <v>-  50 mm.x100 mm. WIRE WAY</v>
          </cell>
          <cell r="E445">
            <v>263</v>
          </cell>
          <cell r="F445">
            <v>17</v>
          </cell>
          <cell r="G445" t="str">
            <v>M.</v>
          </cell>
        </row>
        <row r="446">
          <cell r="C446">
            <v>604</v>
          </cell>
          <cell r="D446" t="str">
            <v>-  50 mm.x125 mm. WIRE WAY</v>
          </cell>
          <cell r="E446">
            <v>300</v>
          </cell>
          <cell r="F446">
            <v>20</v>
          </cell>
          <cell r="G446" t="str">
            <v>M.</v>
          </cell>
        </row>
        <row r="447">
          <cell r="C447">
            <v>605</v>
          </cell>
          <cell r="D447" t="str">
            <v>-  50 mm.x150 mm. WIRE WAY</v>
          </cell>
          <cell r="E447">
            <v>340</v>
          </cell>
          <cell r="F447">
            <v>23</v>
          </cell>
          <cell r="G447" t="str">
            <v>M.</v>
          </cell>
        </row>
        <row r="448">
          <cell r="C448">
            <v>606</v>
          </cell>
          <cell r="D448" t="str">
            <v>-  50 mm.x200 mm. WIRE WAY</v>
          </cell>
          <cell r="E448">
            <v>400</v>
          </cell>
          <cell r="F448">
            <v>26</v>
          </cell>
          <cell r="G448" t="str">
            <v>M.</v>
          </cell>
        </row>
        <row r="449">
          <cell r="C449">
            <v>607</v>
          </cell>
          <cell r="D449" t="str">
            <v>-  50 mm.x250 mm. WIRE WAY</v>
          </cell>
          <cell r="E449">
            <v>483</v>
          </cell>
          <cell r="F449">
            <v>29</v>
          </cell>
          <cell r="G449" t="str">
            <v>M.</v>
          </cell>
        </row>
        <row r="450">
          <cell r="C450">
            <v>608</v>
          </cell>
          <cell r="D450" t="str">
            <v>-  75 mm.x100 mm. WIRE WAY</v>
          </cell>
          <cell r="E450">
            <v>300</v>
          </cell>
          <cell r="F450">
            <v>20</v>
          </cell>
          <cell r="G450" t="str">
            <v>M.</v>
          </cell>
        </row>
        <row r="451">
          <cell r="C451">
            <v>609</v>
          </cell>
          <cell r="D451" t="str">
            <v>-  75 mm.x150 mm. WIRE WAY</v>
          </cell>
          <cell r="E451">
            <v>375</v>
          </cell>
          <cell r="F451">
            <v>25</v>
          </cell>
          <cell r="G451" t="str">
            <v>M.</v>
          </cell>
        </row>
        <row r="452">
          <cell r="C452">
            <v>610</v>
          </cell>
          <cell r="D452" t="str">
            <v>-  75 mm.x200 mm. WIRE WAY</v>
          </cell>
          <cell r="E452">
            <v>446</v>
          </cell>
          <cell r="F452">
            <v>28</v>
          </cell>
          <cell r="G452" t="str">
            <v>M.</v>
          </cell>
        </row>
        <row r="453">
          <cell r="C453">
            <v>611</v>
          </cell>
          <cell r="D453" t="str">
            <v>-  75 mm.x250 mm. WIRE WAY</v>
          </cell>
          <cell r="E453">
            <v>520</v>
          </cell>
          <cell r="F453">
            <v>32</v>
          </cell>
          <cell r="G453" t="str">
            <v>M.</v>
          </cell>
        </row>
        <row r="454">
          <cell r="C454">
            <v>612</v>
          </cell>
          <cell r="D454" t="str">
            <v>-  75 mm.x300 mm. WIRE WAY</v>
          </cell>
          <cell r="E454">
            <v>590</v>
          </cell>
          <cell r="F454">
            <v>35</v>
          </cell>
          <cell r="G454" t="str">
            <v>M.</v>
          </cell>
        </row>
        <row r="455">
          <cell r="C455">
            <v>613</v>
          </cell>
          <cell r="D455" t="str">
            <v>-  100 mm.x100 mm. WIRE WAY</v>
          </cell>
          <cell r="E455">
            <v>340</v>
          </cell>
          <cell r="F455">
            <v>23</v>
          </cell>
          <cell r="G455" t="str">
            <v>M.</v>
          </cell>
        </row>
        <row r="456">
          <cell r="C456">
            <v>614</v>
          </cell>
          <cell r="D456" t="str">
            <v>-  100 mm.x150 mm. WIRE WAY</v>
          </cell>
          <cell r="E456">
            <v>400</v>
          </cell>
          <cell r="F456">
            <v>26</v>
          </cell>
          <cell r="G456" t="str">
            <v>M.</v>
          </cell>
        </row>
        <row r="457">
          <cell r="C457">
            <v>615</v>
          </cell>
          <cell r="D457" t="str">
            <v>-  100 mm.x200 mm. WIRE WAY</v>
          </cell>
          <cell r="E457">
            <v>483</v>
          </cell>
          <cell r="F457">
            <v>29</v>
          </cell>
          <cell r="G457" t="str">
            <v>M.</v>
          </cell>
        </row>
        <row r="458">
          <cell r="C458">
            <v>616</v>
          </cell>
          <cell r="D458" t="str">
            <v>-  100 mm.x250 mm. WIRE WAY</v>
          </cell>
          <cell r="E458">
            <v>550</v>
          </cell>
          <cell r="F458">
            <v>34</v>
          </cell>
          <cell r="G458" t="str">
            <v>M.</v>
          </cell>
        </row>
        <row r="459">
          <cell r="C459">
            <v>617</v>
          </cell>
          <cell r="D459" t="str">
            <v>-  100 mm.x300 mm. WIRE WAY</v>
          </cell>
          <cell r="E459">
            <v>630</v>
          </cell>
          <cell r="F459">
            <v>37</v>
          </cell>
          <cell r="G459" t="str">
            <v>M.</v>
          </cell>
        </row>
        <row r="460">
          <cell r="C460">
            <v>618</v>
          </cell>
          <cell r="D460" t="str">
            <v>-  100 mm.x350 mm. WIRE WAY</v>
          </cell>
          <cell r="E460">
            <v>700</v>
          </cell>
          <cell r="F460">
            <v>40</v>
          </cell>
          <cell r="G460" t="str">
            <v>M.</v>
          </cell>
        </row>
        <row r="461">
          <cell r="C461">
            <v>619</v>
          </cell>
          <cell r="D461" t="str">
            <v>-  150 mm.x150 mm. WIRE WAY</v>
          </cell>
          <cell r="E461">
            <v>483</v>
          </cell>
          <cell r="F461">
            <v>29</v>
          </cell>
          <cell r="G461" t="str">
            <v>M.</v>
          </cell>
        </row>
        <row r="462">
          <cell r="C462">
            <v>620</v>
          </cell>
          <cell r="D462" t="str">
            <v>-  150 mm.x200 mm. WIRE WAY</v>
          </cell>
          <cell r="E462">
            <v>550</v>
          </cell>
          <cell r="F462">
            <v>34</v>
          </cell>
          <cell r="G462" t="str">
            <v>M.</v>
          </cell>
        </row>
        <row r="463">
          <cell r="C463">
            <v>621</v>
          </cell>
          <cell r="D463" t="str">
            <v>-  150 mm.x250 mm. WIRE WAY</v>
          </cell>
          <cell r="E463">
            <v>630</v>
          </cell>
          <cell r="F463">
            <v>37</v>
          </cell>
          <cell r="G463" t="str">
            <v>M.</v>
          </cell>
        </row>
        <row r="464">
          <cell r="C464">
            <v>622</v>
          </cell>
          <cell r="D464" t="str">
            <v>-  150 mm.x300 mm. WIRE WAY</v>
          </cell>
          <cell r="E464">
            <v>700</v>
          </cell>
          <cell r="F464">
            <v>40</v>
          </cell>
          <cell r="G464" t="str">
            <v>M.</v>
          </cell>
        </row>
        <row r="465">
          <cell r="C465">
            <v>623</v>
          </cell>
          <cell r="D465" t="str">
            <v>-  150 mm.x350 mm. WIRE WAY</v>
          </cell>
          <cell r="E465">
            <v>775</v>
          </cell>
          <cell r="F465">
            <v>45</v>
          </cell>
          <cell r="G465" t="str">
            <v>M.</v>
          </cell>
        </row>
        <row r="466">
          <cell r="C466">
            <v>624</v>
          </cell>
          <cell r="D466" t="str">
            <v>-  150 mm.x400 mm. WIRE WAY</v>
          </cell>
          <cell r="E466">
            <v>846</v>
          </cell>
          <cell r="F466">
            <v>48</v>
          </cell>
          <cell r="G466" t="str">
            <v>M.</v>
          </cell>
        </row>
        <row r="467">
          <cell r="C467">
            <v>625</v>
          </cell>
          <cell r="D467" t="str">
            <v>-  200 mm.x200 mm. WIRE WAY</v>
          </cell>
          <cell r="E467">
            <v>500</v>
          </cell>
          <cell r="F467">
            <v>31</v>
          </cell>
          <cell r="G467" t="str">
            <v>M.</v>
          </cell>
        </row>
        <row r="468">
          <cell r="C468">
            <v>626</v>
          </cell>
          <cell r="D468" t="str">
            <v>-  200 mm.x250 mm. WIRE WAY</v>
          </cell>
          <cell r="E468">
            <v>575</v>
          </cell>
          <cell r="F468">
            <v>35</v>
          </cell>
          <cell r="G468" t="str">
            <v>M.</v>
          </cell>
        </row>
        <row r="469">
          <cell r="C469">
            <v>627</v>
          </cell>
          <cell r="D469" t="str">
            <v>-  200 mm.x300 mm. WIRE WAY</v>
          </cell>
          <cell r="E469">
            <v>775</v>
          </cell>
          <cell r="F469">
            <v>45</v>
          </cell>
          <cell r="G469" t="str">
            <v>M.</v>
          </cell>
        </row>
        <row r="470">
          <cell r="C470">
            <v>628</v>
          </cell>
          <cell r="D470" t="str">
            <v>-  200 mm.x350 mm. WIRE WAY</v>
          </cell>
          <cell r="E470">
            <v>846</v>
          </cell>
          <cell r="F470">
            <v>48</v>
          </cell>
          <cell r="G470" t="str">
            <v>M.</v>
          </cell>
        </row>
        <row r="471">
          <cell r="C471">
            <v>629</v>
          </cell>
          <cell r="D471" t="str">
            <v>-  200 mm.x400 mm. WIRE WAY</v>
          </cell>
          <cell r="E471">
            <v>920</v>
          </cell>
          <cell r="F471">
            <v>53</v>
          </cell>
          <cell r="G471" t="str">
            <v>M.</v>
          </cell>
        </row>
        <row r="472">
          <cell r="C472">
            <v>630</v>
          </cell>
          <cell r="D472" t="str">
            <v>-  200 mm.x450 mm. WIRE WAY</v>
          </cell>
          <cell r="E472">
            <v>990</v>
          </cell>
          <cell r="F472">
            <v>56</v>
          </cell>
          <cell r="G472" t="str">
            <v>M.</v>
          </cell>
        </row>
        <row r="473">
          <cell r="C473">
            <v>631</v>
          </cell>
          <cell r="D473" t="str">
            <v>-  250 mm.x250 mm. WIRE WAY</v>
          </cell>
          <cell r="E473">
            <v>775</v>
          </cell>
          <cell r="F473">
            <v>45</v>
          </cell>
          <cell r="G473" t="str">
            <v>M.</v>
          </cell>
        </row>
        <row r="474">
          <cell r="C474">
            <v>632</v>
          </cell>
          <cell r="D474" t="str">
            <v>-  250 mm.x300 mm. WIRE WAY</v>
          </cell>
          <cell r="E474">
            <v>846</v>
          </cell>
          <cell r="F474">
            <v>48</v>
          </cell>
          <cell r="G474" t="str">
            <v>M.</v>
          </cell>
        </row>
        <row r="475">
          <cell r="C475">
            <v>633</v>
          </cell>
          <cell r="D475" t="str">
            <v>-  250 mm.x350 mm. WIRE WAY</v>
          </cell>
          <cell r="E475">
            <v>920</v>
          </cell>
          <cell r="F475">
            <v>53</v>
          </cell>
          <cell r="G475" t="str">
            <v>M.</v>
          </cell>
        </row>
        <row r="476">
          <cell r="C476">
            <v>634</v>
          </cell>
          <cell r="D476" t="str">
            <v>-  250 mm.x400 mm. WIRE WAY</v>
          </cell>
          <cell r="E476">
            <v>990</v>
          </cell>
          <cell r="F476">
            <v>56</v>
          </cell>
          <cell r="G476" t="str">
            <v>M.</v>
          </cell>
        </row>
        <row r="477">
          <cell r="C477">
            <v>635</v>
          </cell>
          <cell r="D477" t="str">
            <v>-  250 mm.x450 mm. WIRE WAY</v>
          </cell>
          <cell r="E477">
            <v>1066</v>
          </cell>
          <cell r="F477">
            <v>60</v>
          </cell>
          <cell r="G477" t="str">
            <v>M.</v>
          </cell>
        </row>
        <row r="478">
          <cell r="C478">
            <v>636</v>
          </cell>
          <cell r="D478" t="str">
            <v>-  250 mm.x500 mm. WIRE WAY</v>
          </cell>
          <cell r="E478">
            <v>1138</v>
          </cell>
          <cell r="F478">
            <v>64</v>
          </cell>
          <cell r="G478" t="str">
            <v>M.</v>
          </cell>
        </row>
        <row r="479">
          <cell r="C479">
            <v>637</v>
          </cell>
          <cell r="D479" t="str">
            <v>-  250 mm.x550 mm. WIRE WAY</v>
          </cell>
          <cell r="E479">
            <v>1213</v>
          </cell>
          <cell r="F479">
            <v>70</v>
          </cell>
          <cell r="G479" t="str">
            <v>M.</v>
          </cell>
        </row>
        <row r="480">
          <cell r="D480">
            <v>70</v>
          </cell>
        </row>
        <row r="481">
          <cell r="C481">
            <v>64</v>
          </cell>
          <cell r="D481" t="str">
            <v>CABLE TRAY ; ( 2.0 mm. THICK)</v>
          </cell>
        </row>
        <row r="482">
          <cell r="C482">
            <v>641</v>
          </cell>
          <cell r="D482" t="str">
            <v>-  100 mm. CABLE TRAY</v>
          </cell>
          <cell r="E482">
            <v>423</v>
          </cell>
          <cell r="F482">
            <v>29</v>
          </cell>
          <cell r="G482" t="str">
            <v>M.</v>
          </cell>
        </row>
        <row r="483">
          <cell r="C483">
            <v>642</v>
          </cell>
          <cell r="D483" t="str">
            <v>-  200 mm. CABLE TRAY</v>
          </cell>
          <cell r="E483">
            <v>533</v>
          </cell>
          <cell r="F483">
            <v>32</v>
          </cell>
          <cell r="G483" t="str">
            <v>M.</v>
          </cell>
        </row>
        <row r="484">
          <cell r="C484">
            <v>643</v>
          </cell>
          <cell r="D484" t="str">
            <v>-  300 mm. CABLE TRAY</v>
          </cell>
          <cell r="E484">
            <v>640</v>
          </cell>
          <cell r="F484">
            <v>35</v>
          </cell>
          <cell r="G484" t="str">
            <v>M.</v>
          </cell>
        </row>
        <row r="485">
          <cell r="C485">
            <v>644</v>
          </cell>
          <cell r="D485" t="str">
            <v>-  400 mm. CABLE TRAY</v>
          </cell>
          <cell r="E485">
            <v>747</v>
          </cell>
          <cell r="F485">
            <v>42</v>
          </cell>
          <cell r="G485" t="str">
            <v>M.</v>
          </cell>
        </row>
        <row r="486">
          <cell r="C486">
            <v>645</v>
          </cell>
          <cell r="D486" t="str">
            <v>-  500 mm. CABLE TRAY</v>
          </cell>
          <cell r="E486">
            <v>877</v>
          </cell>
          <cell r="F486">
            <v>50</v>
          </cell>
          <cell r="G486" t="str">
            <v>M.</v>
          </cell>
        </row>
        <row r="487">
          <cell r="C487">
            <v>646</v>
          </cell>
          <cell r="D487" t="str">
            <v>-  600 mm. CABLE TRAY</v>
          </cell>
          <cell r="E487">
            <v>986</v>
          </cell>
          <cell r="F487">
            <v>55</v>
          </cell>
          <cell r="G487" t="str">
            <v>M.</v>
          </cell>
        </row>
        <row r="488">
          <cell r="C488">
            <v>647</v>
          </cell>
          <cell r="D488" t="str">
            <v>-  700 mm. CABLE TRAY</v>
          </cell>
          <cell r="E488">
            <v>1094</v>
          </cell>
          <cell r="F488">
            <v>61</v>
          </cell>
          <cell r="G488" t="str">
            <v>M.</v>
          </cell>
        </row>
        <row r="489">
          <cell r="C489">
            <v>648</v>
          </cell>
          <cell r="D489" t="str">
            <v>-  800 mm. CABLE TRAY</v>
          </cell>
          <cell r="E489">
            <v>1200</v>
          </cell>
          <cell r="F489">
            <v>70</v>
          </cell>
          <cell r="G489" t="str">
            <v>M.</v>
          </cell>
        </row>
        <row r="490">
          <cell r="C490">
            <v>649</v>
          </cell>
          <cell r="D490" t="str">
            <v>-  900 mm. CABLE TRAY</v>
          </cell>
          <cell r="E490">
            <v>1320</v>
          </cell>
          <cell r="F490">
            <v>78</v>
          </cell>
          <cell r="G490" t="str">
            <v>M.</v>
          </cell>
        </row>
        <row r="491">
          <cell r="C491">
            <v>650</v>
          </cell>
          <cell r="D491" t="str">
            <v>-  1,000 mm. CABLE TRAY</v>
          </cell>
          <cell r="E491">
            <v>1440</v>
          </cell>
          <cell r="F491">
            <v>82</v>
          </cell>
          <cell r="G491" t="str">
            <v>M.</v>
          </cell>
        </row>
        <row r="492">
          <cell r="C492">
            <v>65</v>
          </cell>
          <cell r="D492" t="str">
            <v>CABLE LADDER ; ( 2.0 mm. THICK)</v>
          </cell>
        </row>
        <row r="493">
          <cell r="C493">
            <v>651</v>
          </cell>
          <cell r="D493" t="str">
            <v>-  100 mm. CABLE LADDER</v>
          </cell>
          <cell r="E493">
            <v>563</v>
          </cell>
          <cell r="F493">
            <v>34</v>
          </cell>
          <cell r="G493" t="str">
            <v>M.</v>
          </cell>
        </row>
        <row r="494">
          <cell r="C494">
            <v>652</v>
          </cell>
          <cell r="D494" t="str">
            <v>-  200 mm. CABLE LADDER</v>
          </cell>
          <cell r="E494">
            <v>600</v>
          </cell>
          <cell r="F494">
            <v>36</v>
          </cell>
          <cell r="G494" t="str">
            <v>M.</v>
          </cell>
        </row>
        <row r="495">
          <cell r="C495">
            <v>653</v>
          </cell>
          <cell r="D495" t="str">
            <v>-  300 mm. CABLE LADDER</v>
          </cell>
          <cell r="E495">
            <v>650</v>
          </cell>
          <cell r="F495">
            <v>39</v>
          </cell>
          <cell r="G495" t="str">
            <v>M.</v>
          </cell>
        </row>
        <row r="496">
          <cell r="C496">
            <v>654</v>
          </cell>
          <cell r="D496" t="str">
            <v>-  400 mm. CABLE LADDER</v>
          </cell>
          <cell r="E496">
            <v>690</v>
          </cell>
          <cell r="F496">
            <v>41</v>
          </cell>
          <cell r="G496" t="str">
            <v>M.</v>
          </cell>
        </row>
        <row r="497">
          <cell r="C497">
            <v>655</v>
          </cell>
          <cell r="D497" t="str">
            <v>-  500 mm. CABLE LADDER</v>
          </cell>
          <cell r="E497">
            <v>740</v>
          </cell>
          <cell r="F497">
            <v>43</v>
          </cell>
          <cell r="G497" t="str">
            <v>M.</v>
          </cell>
        </row>
        <row r="498">
          <cell r="C498">
            <v>656</v>
          </cell>
          <cell r="D498" t="str">
            <v>-  600 mm. CABLE LADDER</v>
          </cell>
          <cell r="E498">
            <v>785</v>
          </cell>
          <cell r="F498">
            <v>45</v>
          </cell>
          <cell r="G498" t="str">
            <v>M.</v>
          </cell>
        </row>
        <row r="499">
          <cell r="C499">
            <v>657</v>
          </cell>
          <cell r="D499" t="str">
            <v>-  700 mm. CABLE LADDER</v>
          </cell>
          <cell r="E499">
            <v>830</v>
          </cell>
          <cell r="F499">
            <v>48</v>
          </cell>
          <cell r="G499" t="str">
            <v>M.</v>
          </cell>
        </row>
        <row r="500">
          <cell r="C500">
            <v>658</v>
          </cell>
          <cell r="D500" t="str">
            <v>-  800 mm. CABLE LADDER</v>
          </cell>
          <cell r="E500">
            <v>877</v>
          </cell>
          <cell r="F500">
            <v>50</v>
          </cell>
          <cell r="G500" t="str">
            <v>M.</v>
          </cell>
        </row>
        <row r="501">
          <cell r="C501">
            <v>659</v>
          </cell>
          <cell r="D501" t="str">
            <v>-  900 mm. CABLE LADDER</v>
          </cell>
          <cell r="E501">
            <v>920</v>
          </cell>
          <cell r="F501">
            <v>53</v>
          </cell>
          <cell r="G501" t="str">
            <v>M.</v>
          </cell>
        </row>
        <row r="502">
          <cell r="C502">
            <v>660</v>
          </cell>
          <cell r="D502" t="str">
            <v>-  1,000 mm. CABLE LADDER</v>
          </cell>
          <cell r="E502">
            <v>963</v>
          </cell>
          <cell r="F502">
            <v>56</v>
          </cell>
          <cell r="G502" t="str">
            <v>M.</v>
          </cell>
        </row>
      </sheetData>
      <sheetData sheetId="6" refreshError="1"/>
      <sheetData sheetId="7">
        <row r="3">
          <cell r="C3" t="str">
            <v>N0.</v>
          </cell>
        </row>
      </sheetData>
      <sheetData sheetId="8">
        <row r="3">
          <cell r="C3" t="str">
            <v>N0.</v>
          </cell>
        </row>
      </sheetData>
      <sheetData sheetId="9">
        <row r="3">
          <cell r="C3" t="str">
            <v>N0.</v>
          </cell>
        </row>
      </sheetData>
      <sheetData sheetId="10">
        <row r="3">
          <cell r="C3" t="str">
            <v>N0.</v>
          </cell>
        </row>
      </sheetData>
      <sheetData sheetId="11">
        <row r="3">
          <cell r="C3" t="str">
            <v>N0.</v>
          </cell>
        </row>
      </sheetData>
      <sheetData sheetId="12">
        <row r="3">
          <cell r="C3" t="str">
            <v>N0.</v>
          </cell>
        </row>
      </sheetData>
      <sheetData sheetId="13">
        <row r="3">
          <cell r="C3" t="str">
            <v>N0.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_previous"/>
      <sheetName val="Sheet1 (3)-delete"/>
      <sheetName val="Sheet1 (2)"/>
      <sheetName val="Sheet1 (3)-Footnote"/>
      <sheetName val="Sheet2-phototype"/>
      <sheetName val="Sheet1"/>
      <sheetName val="Format_TB"/>
      <sheetName val="profit&amp;loss"/>
      <sheetName val="Balance Sheet K.Dorn"/>
      <sheetName val="P&amp;L K.Dorn"/>
      <sheetName val="cash flow"/>
      <sheetName val="cap to Reno"/>
      <sheetName val="detail_balance sheet"/>
      <sheetName val="detail_profit&amp;loss"/>
      <sheetName val="CURRENT LIABILITIES"/>
      <sheetName val="เงินกู้ MGC"/>
      <sheetName val="Detail-Sep"/>
      <sheetName val="เงินกู้ธนชาติ"/>
      <sheetName val="Trial Balance"/>
      <sheetName val="ELEC45-01"/>
      <sheetName val="DATABASE -sumifTB"/>
      <sheetName val="TrialBalance Q3-2002"/>
      <sheetName val="ยานพาหนะ"/>
      <sheetName val="Setup"/>
      <sheetName val="???"/>
      <sheetName val="ana u5"/>
      <sheetName val="_2_ส่งข้อมูลต้นทุนฉีดให้บัญชี"/>
      <sheetName val="21 Ocl"/>
      <sheetName val="3Manege-Statement_1045HKL_refin"/>
      <sheetName val="E-1D"/>
      <sheetName val="TB Data base"/>
      <sheetName val="dec'04"/>
      <sheetName val="CFP-BK2"/>
      <sheetName val="Front"/>
      <sheetName val="Val_Ind"/>
      <sheetName val="Exp"/>
      <sheetName val=" IB-PL-00-01 SUMMARY"/>
      <sheetName val="SH-C"/>
      <sheetName val="SH-F"/>
      <sheetName val="SH-A"/>
      <sheetName val="Sheet1_(3)-delete"/>
      <sheetName val="Sheet1_(2)"/>
      <sheetName val="Sheet1_(3)-Footnote"/>
      <sheetName val="Balance_Sheet_K_Dorn"/>
      <sheetName val="P&amp;L_K_Dorn"/>
      <sheetName val="cash_flow"/>
      <sheetName val="cap_to_Reno"/>
      <sheetName val="detail_balance_sheet"/>
      <sheetName val="CURRENT_LIABILITIES"/>
      <sheetName val="Trial_Balance"/>
      <sheetName val="เงินกู้_MGC"/>
      <sheetName val="TrialBalance_Q3-2002"/>
      <sheetName val="ana_u5"/>
      <sheetName val="TB_Data_base"/>
      <sheetName val="21_Ocl"/>
      <sheetName val="DATABASE_-sumifTB"/>
      <sheetName val="_IB-PL-00-01_SUMMARY"/>
      <sheetName val="Sheet1_(3)-delete1"/>
      <sheetName val="Sheet1_(2)1"/>
      <sheetName val="Sheet1_(3)-Footnote1"/>
      <sheetName val="Balance_Sheet_K_Dorn1"/>
      <sheetName val="P&amp;L_K_Dorn1"/>
      <sheetName val="cash_flow1"/>
      <sheetName val="cap_to_Reno1"/>
      <sheetName val="detail_balance_sheet1"/>
      <sheetName val="CURRENT_LIABILITIES1"/>
      <sheetName val="Trial_Balance1"/>
      <sheetName val="เงินกู้_MGC1"/>
      <sheetName val="TrialBalance_Q3-20021"/>
      <sheetName val="ana_u51"/>
      <sheetName val="TB_Data_base1"/>
      <sheetName val="21_Ocl1"/>
      <sheetName val="DATABASE_-sumifTB1"/>
      <sheetName val="_IB-PL-00-01_SUMMARY1"/>
      <sheetName val="Sheet1_(3)-delete2"/>
      <sheetName val="Sheet1_(2)2"/>
      <sheetName val="Sheet1_(3)-Footnote2"/>
      <sheetName val="Balance_Sheet_K_Dorn2"/>
      <sheetName val="P&amp;L_K_Dorn2"/>
      <sheetName val="cash_flow2"/>
      <sheetName val="cap_to_Reno2"/>
      <sheetName val="detail_balance_sheet2"/>
      <sheetName val="CURRENT_LIABILITIES2"/>
      <sheetName val="เงินกู้_MGC2"/>
      <sheetName val="Trial_Balance2"/>
      <sheetName val="ana_u52"/>
      <sheetName val="TrialBalance_Q3-20022"/>
      <sheetName val="21_Ocl2"/>
      <sheetName val="TB_Data_base2"/>
      <sheetName val="DATABASE_-sumifTB2"/>
      <sheetName val="_IB-PL-00-01_SUMMARY2"/>
      <sheetName val="Sheet1_(3)-delete3"/>
      <sheetName val="Sheet1_(2)3"/>
      <sheetName val="Sheet1_(3)-Footnote3"/>
      <sheetName val="Balance_Sheet_K_Dorn3"/>
      <sheetName val="P&amp;L_K_Dorn3"/>
      <sheetName val="cash_flow3"/>
      <sheetName val="cap_to_Reno3"/>
      <sheetName val="detail_balance_sheet3"/>
      <sheetName val="CURRENT_LIABILITIES3"/>
      <sheetName val="เงินกู้_MGC3"/>
      <sheetName val="Trial_Balance3"/>
      <sheetName val="ana_u53"/>
      <sheetName val="TrialBalance_Q3-20023"/>
      <sheetName val="21_Ocl3"/>
      <sheetName val="TB_Data_base3"/>
      <sheetName val="DATABASE_-sumifTB3"/>
      <sheetName val="_IB-PL-00-01_SUMMARY3"/>
      <sheetName val="Sheet1_(3)-delete4"/>
      <sheetName val="Sheet1_(2)4"/>
      <sheetName val="Sheet1_(3)-Footnote4"/>
      <sheetName val="Balance_Sheet_K_Dorn4"/>
      <sheetName val="P&amp;L_K_Dorn4"/>
      <sheetName val="cash_flow4"/>
      <sheetName val="cap_to_Reno4"/>
      <sheetName val="detail_balance_sheet4"/>
      <sheetName val="CURRENT_LIABILITIES4"/>
      <sheetName val="เงินกู้_MGC4"/>
      <sheetName val="Trial_Balance4"/>
      <sheetName val="ana_u54"/>
      <sheetName val="TrialBalance_Q3-20024"/>
      <sheetName val="21_Ocl4"/>
      <sheetName val="TB_Data_base4"/>
      <sheetName val="DATABASE_-sumifTB4"/>
      <sheetName val="_IB-PL-00-01_SUMMARY4"/>
      <sheetName val="Sheet1_(3)-delete5"/>
      <sheetName val="Sheet1_(2)5"/>
      <sheetName val="Sheet1_(3)-Footnote5"/>
      <sheetName val="Balance_Sheet_K_Dorn5"/>
      <sheetName val="P&amp;L_K_Dorn5"/>
      <sheetName val="cash_flow5"/>
      <sheetName val="cap_to_Reno5"/>
      <sheetName val="detail_balance_sheet5"/>
      <sheetName val="CURRENT_LIABILITIES5"/>
      <sheetName val="เงินกู้_MGC5"/>
      <sheetName val="Trial_Balance5"/>
      <sheetName val="ana_u55"/>
      <sheetName val="TrialBalance_Q3-20025"/>
      <sheetName val="21_Ocl5"/>
      <sheetName val="TB_Data_base5"/>
      <sheetName val="DATABASE_-sumifTB5"/>
      <sheetName val="_IB-PL-00-01_SUMMARY5"/>
      <sheetName val="CashFlow"/>
      <sheetName val="U-5"/>
      <sheetName val="Invoice"/>
      <sheetName val="TB 30.6.06"/>
      <sheetName val="ตั๋วเงินรับ"/>
      <sheetName val="Master 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Balance Q3-2002"/>
      <sheetName val="detail_profit&amp;loss"/>
      <sheetName val="ELEC45-01"/>
      <sheetName val="_2_ส่งข้อมูลต้นทุนฉีดให้บัญชี"/>
      <sheetName val="7Long term liabilities"/>
      <sheetName val="ตั๋วเงินรับ"/>
      <sheetName val="Detail-Sep"/>
      <sheetName val="legal_h"/>
      <sheetName val="AP"/>
      <sheetName val="Q_TS_AERP_MONTHLY"/>
      <sheetName val="Master table"/>
      <sheetName val="Trial Balance"/>
      <sheetName val="Appendix E"/>
      <sheetName val="?????????????"/>
      <sheetName val="??????? MGC"/>
      <sheetName val="TB Data base"/>
      <sheetName val="เงินกู้_MGC"/>
      <sheetName val="TrialBalance_Q3-2002"/>
      <sheetName val="7Long_term_liabilities"/>
      <sheetName val="Master_table"/>
      <sheetName val="TB-2001-Apr'01"/>
      <sheetName val="SAP COMPANY CODES"/>
      <sheetName val="Appendix_E"/>
      <sheetName val="Trial_Balance"/>
      <sheetName val="SAP_COMPANY_CODES"/>
      <sheetName val="???????_MGC"/>
      <sheetName val="_0510"/>
      <sheetName val="oresreqsum"/>
      <sheetName val="BSLA"/>
      <sheetName val="MHK"/>
      <sheetName val="INSTR"/>
      <sheetName val="เงินกู้_MGC1"/>
      <sheetName val="TrialBalance_Q3-20021"/>
      <sheetName val="7Long_term_liabilities1"/>
      <sheetName val="Depn Assump"/>
      <sheetName val="Kind of Service"/>
      <sheetName val="2004 Labor"/>
      <sheetName val="Service Coming"/>
      <sheetName val="Lookup"/>
      <sheetName val="SALES&amp;COGS"/>
      <sheetName val="Test cost oversea"/>
      <sheetName val="COVER"/>
      <sheetName val="intercocode"/>
      <sheetName val="เทียบเกิดจริง"/>
      <sheetName val="Master_table1"/>
      <sheetName val="Appendix_E1"/>
      <sheetName val="Trial_Balance1"/>
      <sheetName val="SAP_COMPANY_CODES1"/>
      <sheetName val="???????_MGC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4">
          <cell r="B4">
            <v>8500000</v>
          </cell>
        </row>
      </sheetData>
      <sheetData sheetId="19">
        <row r="4">
          <cell r="B4">
            <v>8500000</v>
          </cell>
        </row>
      </sheetData>
      <sheetData sheetId="20">
        <row r="4">
          <cell r="B4">
            <v>8500000</v>
          </cell>
        </row>
      </sheetData>
      <sheetData sheetId="21">
        <row r="4">
          <cell r="B4">
            <v>8500000</v>
          </cell>
        </row>
      </sheetData>
      <sheetData sheetId="22" refreshError="1"/>
      <sheetData sheetId="23" refreshError="1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เงินกู้ MGC"/>
      <sheetName val="TrialBalance Q3-2002"/>
      <sheetName val="เงินกู้ธนชาต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e</v>
          </cell>
        </row>
      </sheetData>
      <sheetData sheetId="20" refreshError="1"/>
      <sheetData sheetId="21" refreshError="1"/>
      <sheetData sheetId="2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 Balance"/>
    </sheetNames>
    <sheetDataSet>
      <sheetData sheetId="0">
        <row r="2">
          <cell r="G2">
            <v>36525</v>
          </cell>
        </row>
      </sheetData>
      <sheetData sheetId="1">
        <row r="4">
          <cell r="B4">
            <v>8500000</v>
          </cell>
        </row>
      </sheetData>
      <sheetData sheetId="2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K-5"/>
      <sheetName val="2002"/>
      <sheetName val="เงินกู้ MG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e</v>
          </cell>
        </row>
        <row r="2">
          <cell r="C2" t="str">
            <v>ยอดยกมา</v>
          </cell>
          <cell r="E2" t="str">
            <v>ยอดงวดปัจจุบัน</v>
          </cell>
          <cell r="G2" t="str">
            <v>ยอดยกไป</v>
          </cell>
        </row>
        <row r="3">
          <cell r="A3" t="str">
            <v>รหัสบัญชี</v>
          </cell>
          <cell r="B3" t="str">
            <v>ชื่อบัญชี</v>
          </cell>
          <cell r="C3" t="str">
            <v>เดบิต</v>
          </cell>
          <cell r="D3" t="str">
            <v>เครดิต</v>
          </cell>
          <cell r="E3" t="str">
            <v>เดบิต</v>
          </cell>
          <cell r="F3" t="str">
            <v>Period 31.12.2002</v>
          </cell>
          <cell r="G3" t="str">
            <v>เดบิต</v>
          </cell>
          <cell r="H3" t="str">
            <v>เครดิต</v>
          </cell>
        </row>
        <row r="4">
          <cell r="A4" t="str">
            <v>11101</v>
          </cell>
          <cell r="B4" t="str">
            <v>เงินสด</v>
          </cell>
          <cell r="C4">
            <v>100000</v>
          </cell>
          <cell r="D4">
            <v>0</v>
          </cell>
          <cell r="E4">
            <v>0</v>
          </cell>
          <cell r="F4">
            <v>0</v>
          </cell>
          <cell r="G4">
            <v>100000</v>
          </cell>
          <cell r="H4">
            <v>0</v>
          </cell>
        </row>
        <row r="5">
          <cell r="A5" t="str">
            <v>11102</v>
          </cell>
          <cell r="B5" t="str">
            <v>เงินฝากประจำ - ธ.ทหารไทย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11103</v>
          </cell>
          <cell r="B6" t="str">
            <v>เงินฝากกระแสรายวัน - ธ.ไทยพาณิชย์ สาขาเจริญนคร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11104</v>
          </cell>
          <cell r="B7" t="str">
            <v>เงินฝากกระแสรายวัน - ธ.กสิกรไทย สาขาบางครุ</v>
          </cell>
          <cell r="C7">
            <v>0</v>
          </cell>
          <cell r="D7">
            <v>4704.58</v>
          </cell>
          <cell r="E7">
            <v>34714</v>
          </cell>
          <cell r="F7">
            <v>0</v>
          </cell>
          <cell r="G7">
            <v>30009.42</v>
          </cell>
          <cell r="H7">
            <v>0</v>
          </cell>
        </row>
        <row r="8">
          <cell r="A8" t="str">
            <v>11105</v>
          </cell>
          <cell r="B8" t="str">
            <v>เงินฝากออมทรัพย์ - ธ.ไทยพาณิชย์</v>
          </cell>
          <cell r="C8">
            <v>2015.22</v>
          </cell>
          <cell r="D8">
            <v>0</v>
          </cell>
          <cell r="E8">
            <v>870646.88</v>
          </cell>
          <cell r="F8">
            <v>0</v>
          </cell>
          <cell r="G8">
            <v>872662.1</v>
          </cell>
          <cell r="H8">
            <v>0</v>
          </cell>
        </row>
        <row r="9">
          <cell r="A9" t="str">
            <v>11106</v>
          </cell>
          <cell r="B9" t="str">
            <v>เงินฝากระหว่างทาง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11107</v>
          </cell>
          <cell r="B10" t="str">
            <v>เงินฝากเงินตราต่างประเทศ - ธ.ไทยพาณิชย์ (US$)</v>
          </cell>
          <cell r="C10">
            <v>3313710.87</v>
          </cell>
          <cell r="D10">
            <v>0</v>
          </cell>
          <cell r="E10">
            <v>0</v>
          </cell>
          <cell r="F10">
            <v>2216574.27</v>
          </cell>
          <cell r="G10">
            <v>1097136.6000000001</v>
          </cell>
          <cell r="H10">
            <v>0</v>
          </cell>
        </row>
        <row r="11">
          <cell r="A11" t="str">
            <v>11108</v>
          </cell>
          <cell r="B11" t="str">
            <v>เงินฝากออมทรัพย์ - ธ.กรุงไทย สาขาบางครุ</v>
          </cell>
          <cell r="C11">
            <v>16007083.08</v>
          </cell>
          <cell r="D11">
            <v>0</v>
          </cell>
          <cell r="E11">
            <v>0</v>
          </cell>
          <cell r="F11">
            <v>7621728.0700000003</v>
          </cell>
          <cell r="G11">
            <v>8385355.0099999998</v>
          </cell>
          <cell r="H11">
            <v>0</v>
          </cell>
        </row>
        <row r="12">
          <cell r="A12" t="str">
            <v>11109</v>
          </cell>
          <cell r="B12" t="str">
            <v>เงินฝากออมทรัพย์ - ธ.กสิกรไทย สาขาบางครุ</v>
          </cell>
          <cell r="C12">
            <v>5129141.24</v>
          </cell>
          <cell r="D12">
            <v>0</v>
          </cell>
          <cell r="E12">
            <v>0</v>
          </cell>
          <cell r="F12">
            <v>2471473.85</v>
          </cell>
          <cell r="G12">
            <v>2657667.39</v>
          </cell>
          <cell r="H12">
            <v>0</v>
          </cell>
        </row>
        <row r="13">
          <cell r="A13" t="str">
            <v>11110</v>
          </cell>
          <cell r="B13" t="str">
            <v>เงินฝากประจำ - ธ.กสิกรไทย สาขาบางครุ</v>
          </cell>
          <cell r="C13">
            <v>1009900</v>
          </cell>
          <cell r="D13">
            <v>0</v>
          </cell>
          <cell r="E13">
            <v>9998.01</v>
          </cell>
          <cell r="F13">
            <v>0</v>
          </cell>
          <cell r="G13">
            <v>1019898.01</v>
          </cell>
          <cell r="H13">
            <v>0</v>
          </cell>
        </row>
        <row r="14">
          <cell r="A14" t="str">
            <v>11111</v>
          </cell>
          <cell r="B14" t="str">
            <v>เงินฝากกระแสรายวัน - CITIBANK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11112</v>
          </cell>
          <cell r="B15" t="str">
            <v>เงินฝากออมทรัพย์ - CITIBANK</v>
          </cell>
          <cell r="C15">
            <v>18266.060000000001</v>
          </cell>
          <cell r="D15">
            <v>0</v>
          </cell>
          <cell r="E15">
            <v>0</v>
          </cell>
          <cell r="F15">
            <v>16134.98</v>
          </cell>
          <cell r="G15">
            <v>2131.08</v>
          </cell>
          <cell r="H15">
            <v>0</v>
          </cell>
        </row>
        <row r="16">
          <cell r="A16" t="str">
            <v>11113</v>
          </cell>
          <cell r="B16" t="str">
            <v>เงินฝากเงินตราต่างประเทศ - CITIBANK</v>
          </cell>
          <cell r="C16">
            <v>6046505.25</v>
          </cell>
          <cell r="D16">
            <v>0</v>
          </cell>
          <cell r="E16">
            <v>0</v>
          </cell>
          <cell r="F16">
            <v>1426099.49</v>
          </cell>
          <cell r="G16">
            <v>4620405.76</v>
          </cell>
          <cell r="H16">
            <v>0</v>
          </cell>
        </row>
        <row r="17">
          <cell r="A17" t="str">
            <v>11114</v>
          </cell>
          <cell r="B17" t="str">
            <v>เงินสด - เงินตราต่างประเทศ</v>
          </cell>
          <cell r="C17">
            <v>25701.48</v>
          </cell>
          <cell r="D17">
            <v>0</v>
          </cell>
          <cell r="E17">
            <v>0</v>
          </cell>
          <cell r="F17">
            <v>25701.48</v>
          </cell>
          <cell r="G17">
            <v>0</v>
          </cell>
          <cell r="H17">
            <v>0</v>
          </cell>
        </row>
        <row r="18">
          <cell r="A18" t="str">
            <v>11115</v>
          </cell>
          <cell r="B18" t="str">
            <v>เงินฝากประจำ - CITIBANK</v>
          </cell>
          <cell r="C18">
            <v>2000000</v>
          </cell>
          <cell r="D18">
            <v>0</v>
          </cell>
          <cell r="E18">
            <v>0</v>
          </cell>
          <cell r="F18">
            <v>0</v>
          </cell>
          <cell r="G18">
            <v>2000000</v>
          </cell>
          <cell r="H18">
            <v>0</v>
          </cell>
        </row>
        <row r="19">
          <cell r="A19" t="str">
            <v>11116</v>
          </cell>
          <cell r="B19" t="str">
            <v>เงินฝากออมทรัพย์ - ธ.ไทยพาณิชย์ สาขาบางครุ</v>
          </cell>
          <cell r="C19">
            <v>500</v>
          </cell>
          <cell r="D19">
            <v>0</v>
          </cell>
          <cell r="E19">
            <v>0</v>
          </cell>
          <cell r="F19">
            <v>500</v>
          </cell>
          <cell r="G19">
            <v>0</v>
          </cell>
          <cell r="H19">
            <v>0</v>
          </cell>
        </row>
        <row r="20">
          <cell r="A20" t="str">
            <v>11117</v>
          </cell>
          <cell r="B20" t="str">
            <v>เงินฝากกระแสรายวัน - ธ.ไทยพาณิชย์ สาขาบางครุ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11119</v>
          </cell>
          <cell r="B21" t="str">
            <v>อากรแสตมป์</v>
          </cell>
          <cell r="C21">
            <v>860</v>
          </cell>
          <cell r="D21">
            <v>0</v>
          </cell>
          <cell r="E21">
            <v>0</v>
          </cell>
          <cell r="F21">
            <v>215</v>
          </cell>
          <cell r="G21">
            <v>645</v>
          </cell>
          <cell r="H21">
            <v>0</v>
          </cell>
        </row>
        <row r="22">
          <cell r="A22" t="str">
            <v>11120</v>
          </cell>
          <cell r="B22" t="str">
            <v>เงินฝากออมทรัพย์ - ธ.กสิกรไทย สาขาพระสมุทรเจดีย์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11121</v>
          </cell>
          <cell r="B23" t="str">
            <v>เงินฝากกระแสรายวัน - ธ.กสิกรไทย สาขาพระสมุทรเจดีย์</v>
          </cell>
          <cell r="C23">
            <v>110900.41</v>
          </cell>
          <cell r="D23">
            <v>0</v>
          </cell>
          <cell r="E23">
            <v>0</v>
          </cell>
          <cell r="F23">
            <v>13664.72</v>
          </cell>
          <cell r="G23">
            <v>97235.69</v>
          </cell>
          <cell r="H23">
            <v>0</v>
          </cell>
        </row>
        <row r="24">
          <cell r="A24" t="str">
            <v>11122</v>
          </cell>
          <cell r="B24" t="str">
            <v>เงินฝากกระแสรายวัน - ธ.ไทยพาณิชย์ สาขาพระประแดง</v>
          </cell>
          <cell r="C24">
            <v>37410.32</v>
          </cell>
          <cell r="D24">
            <v>0</v>
          </cell>
          <cell r="E24">
            <v>0</v>
          </cell>
          <cell r="F24">
            <v>23542.29</v>
          </cell>
          <cell r="G24">
            <v>13868.03</v>
          </cell>
          <cell r="H24">
            <v>0</v>
          </cell>
        </row>
        <row r="25">
          <cell r="A25">
            <v>11123</v>
          </cell>
          <cell r="B25" t="str">
            <v>เงินฝากกระแสรายวัน - ธ.กรุงไทย สาขาบางครุ</v>
          </cell>
          <cell r="C25">
            <v>0</v>
          </cell>
          <cell r="D25">
            <v>0</v>
          </cell>
          <cell r="E25">
            <v>10000</v>
          </cell>
          <cell r="F25">
            <v>0</v>
          </cell>
          <cell r="G25">
            <v>10000</v>
          </cell>
          <cell r="H25">
            <v>0</v>
          </cell>
        </row>
        <row r="26">
          <cell r="A26" t="str">
            <v>11201</v>
          </cell>
          <cell r="B26" t="str">
            <v>เงินลงทุน - ตั๋วสัญญาใช้เงิน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11202</v>
          </cell>
          <cell r="B27" t="str">
            <v>เงินลงทุนชั่วคราว</v>
          </cell>
          <cell r="C27">
            <v>55744013.990000002</v>
          </cell>
          <cell r="D27">
            <v>0</v>
          </cell>
          <cell r="E27">
            <v>0</v>
          </cell>
          <cell r="F27">
            <v>27467228.16</v>
          </cell>
          <cell r="G27">
            <v>28276785.829999998</v>
          </cell>
          <cell r="H27">
            <v>0</v>
          </cell>
        </row>
        <row r="28">
          <cell r="A28" t="str">
            <v>11301</v>
          </cell>
          <cell r="B28" t="str">
            <v>ลูกหนี้การค้า</v>
          </cell>
          <cell r="C28">
            <v>56023663.880000003</v>
          </cell>
          <cell r="D28">
            <v>0</v>
          </cell>
          <cell r="E28">
            <v>30068620.100000001</v>
          </cell>
          <cell r="F28">
            <v>0</v>
          </cell>
          <cell r="G28">
            <v>86092283.980000004</v>
          </cell>
          <cell r="H28">
            <v>0</v>
          </cell>
        </row>
        <row r="29">
          <cell r="A29" t="str">
            <v>11302</v>
          </cell>
          <cell r="B29" t="str">
            <v>ลูกหนี้ต่อเรือ</v>
          </cell>
          <cell r="C29">
            <v>1777971.84</v>
          </cell>
          <cell r="D29">
            <v>0</v>
          </cell>
          <cell r="E29">
            <v>4123918.21</v>
          </cell>
          <cell r="F29">
            <v>0</v>
          </cell>
          <cell r="G29">
            <v>5901890.0499999998</v>
          </cell>
          <cell r="H29">
            <v>0</v>
          </cell>
        </row>
        <row r="30">
          <cell r="A30" t="str">
            <v>11303</v>
          </cell>
          <cell r="B30" t="str">
            <v>ค่าเผื่อหนี้สงสัยจะสูญ</v>
          </cell>
          <cell r="C30">
            <v>0</v>
          </cell>
          <cell r="D30">
            <v>17855735.34</v>
          </cell>
          <cell r="E30">
            <v>0</v>
          </cell>
          <cell r="F30">
            <v>2980073.88</v>
          </cell>
          <cell r="G30">
            <v>0</v>
          </cell>
          <cell r="H30">
            <v>20835809.219999999</v>
          </cell>
        </row>
        <row r="31">
          <cell r="A31" t="str">
            <v>11304</v>
          </cell>
          <cell r="B31" t="str">
            <v>เช็คลงวันที่รับล่วงหน้า</v>
          </cell>
          <cell r="C31">
            <v>44572.4</v>
          </cell>
          <cell r="D31">
            <v>0</v>
          </cell>
          <cell r="E31">
            <v>0</v>
          </cell>
          <cell r="F31">
            <v>0</v>
          </cell>
          <cell r="G31">
            <v>44572.4</v>
          </cell>
          <cell r="H31">
            <v>0</v>
          </cell>
        </row>
        <row r="32">
          <cell r="A32" t="str">
            <v>11305</v>
          </cell>
          <cell r="B32" t="str">
            <v>งานระหว่างก่อสร้างตามสัญญา</v>
          </cell>
          <cell r="C32">
            <v>0</v>
          </cell>
          <cell r="D32">
            <v>0</v>
          </cell>
          <cell r="E32">
            <v>11902500</v>
          </cell>
          <cell r="F32">
            <v>0</v>
          </cell>
          <cell r="G32">
            <v>11902500</v>
          </cell>
          <cell r="H32">
            <v>0</v>
          </cell>
        </row>
        <row r="33">
          <cell r="A33" t="str">
            <v>11306</v>
          </cell>
          <cell r="B33" t="str">
            <v>ลูกหนี้ - Forward Exchange</v>
          </cell>
          <cell r="C33">
            <v>1630049.21</v>
          </cell>
          <cell r="D33">
            <v>0</v>
          </cell>
          <cell r="E33">
            <v>0</v>
          </cell>
          <cell r="F33">
            <v>1630049.21</v>
          </cell>
          <cell r="G33">
            <v>0</v>
          </cell>
          <cell r="H33">
            <v>0</v>
          </cell>
        </row>
        <row r="34">
          <cell r="A34" t="str">
            <v>11307</v>
          </cell>
          <cell r="B34" t="str">
            <v>เช็ครับยังไม่นำเข้า</v>
          </cell>
          <cell r="C34">
            <v>16786028.43</v>
          </cell>
          <cell r="D34">
            <v>0</v>
          </cell>
          <cell r="E34">
            <v>0</v>
          </cell>
          <cell r="F34">
            <v>1665518.48</v>
          </cell>
          <cell r="G34">
            <v>15120509.949999999</v>
          </cell>
          <cell r="H34">
            <v>0</v>
          </cell>
        </row>
        <row r="35">
          <cell r="A35" t="str">
            <v>11319</v>
          </cell>
          <cell r="B35" t="str">
            <v>ลูกหนี้อื่น ๆ</v>
          </cell>
          <cell r="C35">
            <v>0</v>
          </cell>
          <cell r="D35">
            <v>0</v>
          </cell>
          <cell r="E35">
            <v>364262.48</v>
          </cell>
          <cell r="F35">
            <v>0</v>
          </cell>
          <cell r="G35">
            <v>364262.48</v>
          </cell>
          <cell r="H35">
            <v>0</v>
          </cell>
        </row>
        <row r="36">
          <cell r="A36" t="str">
            <v>11401</v>
          </cell>
          <cell r="B36" t="str">
            <v>วัตถุดิบคงเหลือ</v>
          </cell>
          <cell r="C36">
            <v>32575560.98</v>
          </cell>
          <cell r="D36">
            <v>0</v>
          </cell>
          <cell r="E36">
            <v>447440.64000000001</v>
          </cell>
          <cell r="F36">
            <v>0</v>
          </cell>
          <cell r="G36">
            <v>33023001.620000001</v>
          </cell>
          <cell r="H36">
            <v>0</v>
          </cell>
        </row>
        <row r="37">
          <cell r="A37" t="str">
            <v>11402</v>
          </cell>
          <cell r="B37" t="str">
            <v>วัตถุดิบระหว่างทาง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A38" t="str">
            <v>11403</v>
          </cell>
          <cell r="B38" t="str">
            <v>วัสดุแปรสภาพ</v>
          </cell>
          <cell r="C38">
            <v>0</v>
          </cell>
          <cell r="D38">
            <v>0</v>
          </cell>
          <cell r="E38">
            <v>377288.57</v>
          </cell>
          <cell r="F38">
            <v>0</v>
          </cell>
          <cell r="G38">
            <v>377288.57</v>
          </cell>
          <cell r="H38">
            <v>0</v>
          </cell>
        </row>
        <row r="39">
          <cell r="A39" t="str">
            <v>11404</v>
          </cell>
          <cell r="B39" t="str">
            <v>วัสดุสำนักงานคงคลัง</v>
          </cell>
          <cell r="C39">
            <v>36908.129999999997</v>
          </cell>
          <cell r="D39">
            <v>0</v>
          </cell>
          <cell r="E39">
            <v>6943.08</v>
          </cell>
          <cell r="F39">
            <v>0</v>
          </cell>
          <cell r="G39">
            <v>43851.21</v>
          </cell>
          <cell r="H39">
            <v>0</v>
          </cell>
        </row>
        <row r="40">
          <cell r="A40" t="str">
            <v>11501</v>
          </cell>
          <cell r="B40" t="str">
            <v>เงินให้กู้ยืมแก่บริษัท เจนเนอรัลคลังสินค้า จำกัด</v>
          </cell>
          <cell r="C40">
            <v>10800000</v>
          </cell>
          <cell r="D40">
            <v>0</v>
          </cell>
          <cell r="E40">
            <v>0</v>
          </cell>
          <cell r="F40">
            <v>0</v>
          </cell>
          <cell r="G40">
            <v>10800000</v>
          </cell>
          <cell r="H40">
            <v>0</v>
          </cell>
        </row>
        <row r="41">
          <cell r="A41" t="str">
            <v>11601</v>
          </cell>
          <cell r="B41" t="str">
            <v>เงินจ่ายล่วงหน้าค่าสินค้า</v>
          </cell>
          <cell r="C41">
            <v>0</v>
          </cell>
          <cell r="D41">
            <v>0</v>
          </cell>
          <cell r="E41">
            <v>12261965.210000001</v>
          </cell>
          <cell r="F41">
            <v>0</v>
          </cell>
          <cell r="G41">
            <v>12261965.210000001</v>
          </cell>
          <cell r="H41">
            <v>0</v>
          </cell>
        </row>
        <row r="42">
          <cell r="A42" t="str">
            <v>11602</v>
          </cell>
          <cell r="B42" t="str">
            <v>ค่าเบี้ยประกันจ่ายล่วงหน้า</v>
          </cell>
          <cell r="C42">
            <v>452201.97</v>
          </cell>
          <cell r="D42">
            <v>0</v>
          </cell>
          <cell r="E42">
            <v>102961.35</v>
          </cell>
          <cell r="F42">
            <v>0</v>
          </cell>
          <cell r="G42">
            <v>555163.31999999995</v>
          </cell>
          <cell r="H42">
            <v>0</v>
          </cell>
        </row>
        <row r="43">
          <cell r="A43" t="str">
            <v>11603</v>
          </cell>
          <cell r="B43" t="str">
            <v>ค่าแรงจ่ายล่วงหน้า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11604</v>
          </cell>
          <cell r="B44" t="str">
            <v>เงินทดรองจ่าย - คุณสุเทพ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11605</v>
          </cell>
          <cell r="B45" t="str">
            <v>เงินทดรองจ่าย - คุณจรัล</v>
          </cell>
          <cell r="C45">
            <v>80000</v>
          </cell>
          <cell r="D45">
            <v>0</v>
          </cell>
          <cell r="E45">
            <v>20000</v>
          </cell>
          <cell r="F45">
            <v>0</v>
          </cell>
          <cell r="G45">
            <v>100000</v>
          </cell>
          <cell r="H45">
            <v>0</v>
          </cell>
        </row>
        <row r="46">
          <cell r="A46" t="str">
            <v>11606</v>
          </cell>
          <cell r="B46" t="str">
            <v>เงินทดรองจ่าย - พนักงานอื่น ๆ</v>
          </cell>
          <cell r="C46">
            <v>22271</v>
          </cell>
          <cell r="D46">
            <v>0</v>
          </cell>
          <cell r="E46">
            <v>266404.13</v>
          </cell>
          <cell r="F46">
            <v>0</v>
          </cell>
          <cell r="G46">
            <v>288675.13</v>
          </cell>
          <cell r="H46">
            <v>0</v>
          </cell>
        </row>
        <row r="47">
          <cell r="A47" t="str">
            <v>11608</v>
          </cell>
          <cell r="B47" t="str">
            <v>ค่าใช้จ่ายจ่ายล่วงหน้า</v>
          </cell>
          <cell r="C47">
            <v>410866.22</v>
          </cell>
          <cell r="D47">
            <v>0</v>
          </cell>
          <cell r="E47">
            <v>545368.61</v>
          </cell>
          <cell r="F47">
            <v>0</v>
          </cell>
          <cell r="G47">
            <v>956234.83</v>
          </cell>
          <cell r="H47">
            <v>0</v>
          </cell>
        </row>
        <row r="48">
          <cell r="A48" t="str">
            <v>11609</v>
          </cell>
          <cell r="B48" t="str">
            <v>ดอกเบี้ยค้างรับ</v>
          </cell>
          <cell r="C48">
            <v>119835.66</v>
          </cell>
          <cell r="D48">
            <v>0</v>
          </cell>
          <cell r="E48">
            <v>0</v>
          </cell>
          <cell r="F48">
            <v>116194.22</v>
          </cell>
          <cell r="G48">
            <v>3641.44</v>
          </cell>
          <cell r="H48">
            <v>0</v>
          </cell>
        </row>
        <row r="49">
          <cell r="A49" t="str">
            <v>11610</v>
          </cell>
          <cell r="B49" t="str">
            <v>เงินทดรองจ่ายบริษัทในเครือ</v>
          </cell>
          <cell r="C49">
            <v>0</v>
          </cell>
          <cell r="D49">
            <v>1234915.42</v>
          </cell>
          <cell r="E49">
            <v>87706.64</v>
          </cell>
          <cell r="F49">
            <v>0</v>
          </cell>
          <cell r="G49">
            <v>0</v>
          </cell>
          <cell r="H49">
            <v>1147208.78</v>
          </cell>
        </row>
        <row r="50">
          <cell r="A50" t="str">
            <v>11611</v>
          </cell>
          <cell r="B50" t="str">
            <v>ภาษีซื้อ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11612</v>
          </cell>
          <cell r="B51" t="str">
            <v>ภาษีซื้อยังไม่ถึงกำหนด</v>
          </cell>
          <cell r="C51">
            <v>3298.33</v>
          </cell>
          <cell r="D51">
            <v>0</v>
          </cell>
          <cell r="E51">
            <v>7929.71</v>
          </cell>
          <cell r="F51">
            <v>0</v>
          </cell>
          <cell r="G51">
            <v>11228.04</v>
          </cell>
          <cell r="H51">
            <v>0</v>
          </cell>
        </row>
        <row r="52">
          <cell r="A52" t="str">
            <v>11613</v>
          </cell>
          <cell r="B52" t="str">
            <v>ลูกหนี้กรมสรรพากร</v>
          </cell>
          <cell r="C52">
            <v>213167.17</v>
          </cell>
          <cell r="D52">
            <v>0</v>
          </cell>
          <cell r="E52">
            <v>0</v>
          </cell>
          <cell r="F52">
            <v>213167.17</v>
          </cell>
          <cell r="G52">
            <v>0</v>
          </cell>
          <cell r="H52">
            <v>0</v>
          </cell>
        </row>
        <row r="53">
          <cell r="A53" t="str">
            <v>11614</v>
          </cell>
          <cell r="B53" t="str">
            <v>เงินให้กู้ยืมแก่บริษัทอื่น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11615</v>
          </cell>
          <cell r="B54" t="str">
            <v>ดอกผลเช่าซื้อรอตัดบัญชี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11616</v>
          </cell>
          <cell r="B55" t="str">
            <v>ส่วนเพิ่มจากการซื้อเงินตราต่างประเทศล่วงหน้ารอตัดบ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11617</v>
          </cell>
          <cell r="B56" t="str">
            <v>ภาษีซื้อขอคืนเป็นเงินสด</v>
          </cell>
          <cell r="C56">
            <v>144969.04</v>
          </cell>
          <cell r="D56">
            <v>0</v>
          </cell>
          <cell r="E56">
            <v>0</v>
          </cell>
          <cell r="F56">
            <v>144969.04</v>
          </cell>
          <cell r="G56">
            <v>0</v>
          </cell>
          <cell r="H56">
            <v>0</v>
          </cell>
        </row>
        <row r="57">
          <cell r="A57" t="str">
            <v>11618</v>
          </cell>
          <cell r="B57" t="str">
            <v>ค่าวัสดุรอหักเงินผู้รับเหมา</v>
          </cell>
          <cell r="C57">
            <v>4800</v>
          </cell>
          <cell r="D57">
            <v>0</v>
          </cell>
          <cell r="E57">
            <v>0</v>
          </cell>
          <cell r="F57">
            <v>4800</v>
          </cell>
          <cell r="G57">
            <v>0</v>
          </cell>
          <cell r="H57">
            <v>0</v>
          </cell>
        </row>
        <row r="58">
          <cell r="A58" t="str">
            <v>11619</v>
          </cell>
          <cell r="B58" t="str">
            <v>ลูกหนี้-ผู้รับเหมา</v>
          </cell>
          <cell r="C58">
            <v>77363.22</v>
          </cell>
          <cell r="D58">
            <v>0</v>
          </cell>
          <cell r="E58">
            <v>61137.26</v>
          </cell>
          <cell r="F58">
            <v>0</v>
          </cell>
          <cell r="G58">
            <v>138500.48000000001</v>
          </cell>
          <cell r="H58">
            <v>0</v>
          </cell>
        </row>
        <row r="59">
          <cell r="A59" t="str">
            <v>11620</v>
          </cell>
          <cell r="B59" t="str">
            <v>ภาษีรอหัก ณ ที่จ่าย</v>
          </cell>
          <cell r="C59">
            <v>7841.26</v>
          </cell>
          <cell r="D59">
            <v>0</v>
          </cell>
          <cell r="E59">
            <v>0</v>
          </cell>
          <cell r="F59">
            <v>7382.91</v>
          </cell>
          <cell r="G59">
            <v>458.35</v>
          </cell>
          <cell r="H59">
            <v>0</v>
          </cell>
        </row>
        <row r="60">
          <cell r="A60" t="str">
            <v>12001</v>
          </cell>
          <cell r="B60" t="str">
            <v>เงินลงทุนในบริษัท เจนเนอรัล คลังสินค้า จำกัด</v>
          </cell>
          <cell r="C60">
            <v>9460000</v>
          </cell>
          <cell r="D60">
            <v>0</v>
          </cell>
          <cell r="E60">
            <v>0</v>
          </cell>
          <cell r="F60">
            <v>0</v>
          </cell>
          <cell r="G60">
            <v>9460000</v>
          </cell>
          <cell r="H60">
            <v>0</v>
          </cell>
        </row>
        <row r="61">
          <cell r="A61" t="str">
            <v>12002</v>
          </cell>
          <cell r="B61" t="str">
            <v>เงินลงทุน ร.ร.นาวิกวาณิชย์</v>
          </cell>
          <cell r="C61">
            <v>500000</v>
          </cell>
          <cell r="D61">
            <v>0</v>
          </cell>
          <cell r="E61">
            <v>0</v>
          </cell>
          <cell r="F61">
            <v>0</v>
          </cell>
          <cell r="G61">
            <v>500000</v>
          </cell>
          <cell r="H61">
            <v>0</v>
          </cell>
        </row>
        <row r="62">
          <cell r="A62" t="str">
            <v>12003</v>
          </cell>
          <cell r="B62" t="str">
            <v>เงินลงทุนในบริษัท แปซิฟิค ซีทราน ไลน์ จำกัด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A63" t="str">
            <v>12004</v>
          </cell>
          <cell r="B63" t="str">
            <v>ส่วนได้เสียในเงินลงทุนตามวิธีส่วนได้เสีย</v>
          </cell>
          <cell r="C63">
            <v>0</v>
          </cell>
          <cell r="D63">
            <v>7895769.8399999999</v>
          </cell>
          <cell r="E63">
            <v>166376.31</v>
          </cell>
          <cell r="F63">
            <v>0</v>
          </cell>
          <cell r="G63">
            <v>0</v>
          </cell>
          <cell r="H63">
            <v>7729393.5300000003</v>
          </cell>
        </row>
        <row r="64">
          <cell r="A64" t="str">
            <v>12005</v>
          </cell>
          <cell r="B64" t="str">
            <v>ส่วนเกินกว่ามูลค่าเงินลงทุนระยะยาว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 t="str">
            <v>12006</v>
          </cell>
          <cell r="B65" t="str">
            <v>เงินฝากสถาบันการเงิน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12007</v>
          </cell>
          <cell r="B66" t="str">
            <v>เงินลงทุนระยะยาว</v>
          </cell>
          <cell r="C66">
            <v>2909100</v>
          </cell>
          <cell r="D66">
            <v>0</v>
          </cell>
          <cell r="E66">
            <v>729400</v>
          </cell>
          <cell r="F66">
            <v>0</v>
          </cell>
          <cell r="G66">
            <v>3638500</v>
          </cell>
          <cell r="H66">
            <v>0</v>
          </cell>
        </row>
        <row r="67">
          <cell r="A67" t="str">
            <v>12008</v>
          </cell>
          <cell r="B67" t="str">
            <v>เงินลงทุนในบริษัท อู่เรือมารีน แอ็คมี ไทย จำกัด</v>
          </cell>
          <cell r="C67">
            <v>0</v>
          </cell>
          <cell r="D67">
            <v>0</v>
          </cell>
          <cell r="E67">
            <v>10000000</v>
          </cell>
          <cell r="F67">
            <v>0</v>
          </cell>
          <cell r="G67">
            <v>10000000</v>
          </cell>
          <cell r="H67">
            <v>0</v>
          </cell>
        </row>
        <row r="68">
          <cell r="A68" t="str">
            <v>13101</v>
          </cell>
          <cell r="B68" t="str">
            <v>ที่ดิน</v>
          </cell>
          <cell r="C68">
            <v>58413086</v>
          </cell>
          <cell r="D68">
            <v>0</v>
          </cell>
          <cell r="E68">
            <v>0</v>
          </cell>
          <cell r="F68">
            <v>55680000</v>
          </cell>
          <cell r="G68">
            <v>2733086</v>
          </cell>
          <cell r="H68">
            <v>0</v>
          </cell>
        </row>
        <row r="69">
          <cell r="A69" t="str">
            <v>13110</v>
          </cell>
          <cell r="B69" t="str">
            <v>อู่ลอย 1</v>
          </cell>
          <cell r="C69">
            <v>35759835.32</v>
          </cell>
          <cell r="D69">
            <v>0</v>
          </cell>
          <cell r="E69">
            <v>0</v>
          </cell>
          <cell r="F69">
            <v>35759835.32</v>
          </cell>
          <cell r="G69">
            <v>0</v>
          </cell>
          <cell r="H69">
            <v>0</v>
          </cell>
        </row>
        <row r="70">
          <cell r="A70" t="str">
            <v>13111</v>
          </cell>
          <cell r="B70" t="str">
            <v>อู่ลอย 1 - ส่วนเพิ่มเติม</v>
          </cell>
          <cell r="C70">
            <v>10674560.289999999</v>
          </cell>
          <cell r="D70">
            <v>0</v>
          </cell>
          <cell r="E70">
            <v>0</v>
          </cell>
          <cell r="F70">
            <v>10674560.289999999</v>
          </cell>
          <cell r="G70">
            <v>0</v>
          </cell>
          <cell r="H70">
            <v>0</v>
          </cell>
        </row>
        <row r="71">
          <cell r="A71" t="str">
            <v>13112</v>
          </cell>
          <cell r="B71" t="str">
            <v>อู่ลอย 2</v>
          </cell>
          <cell r="C71">
            <v>163642749.90000001</v>
          </cell>
          <cell r="D71">
            <v>0</v>
          </cell>
          <cell r="E71">
            <v>0</v>
          </cell>
          <cell r="F71">
            <v>0</v>
          </cell>
          <cell r="G71">
            <v>163642749.90000001</v>
          </cell>
          <cell r="H71">
            <v>0</v>
          </cell>
        </row>
        <row r="72">
          <cell r="A72" t="str">
            <v>13121</v>
          </cell>
          <cell r="B72" t="str">
            <v>อาคารสำนักงาน</v>
          </cell>
          <cell r="C72">
            <v>32196582.579999998</v>
          </cell>
          <cell r="D72">
            <v>0</v>
          </cell>
          <cell r="E72">
            <v>0</v>
          </cell>
          <cell r="F72">
            <v>1758085.4</v>
          </cell>
          <cell r="G72">
            <v>30438497.18</v>
          </cell>
          <cell r="H72">
            <v>0</v>
          </cell>
        </row>
        <row r="73">
          <cell r="A73" t="str">
            <v>13122</v>
          </cell>
          <cell r="B73" t="str">
            <v>อาคารโรงงาน</v>
          </cell>
          <cell r="C73">
            <v>15178642.92</v>
          </cell>
          <cell r="D73">
            <v>0</v>
          </cell>
          <cell r="E73">
            <v>0</v>
          </cell>
          <cell r="F73">
            <v>1991704.35</v>
          </cell>
          <cell r="G73">
            <v>13186938.57</v>
          </cell>
          <cell r="H73">
            <v>0</v>
          </cell>
        </row>
        <row r="74">
          <cell r="A74" t="str">
            <v>13123</v>
          </cell>
          <cell r="B74" t="str">
            <v>สิ่งปลูกสร้างอื่น</v>
          </cell>
          <cell r="C74">
            <v>58140541.280000001</v>
          </cell>
          <cell r="D74">
            <v>0</v>
          </cell>
          <cell r="E74">
            <v>0</v>
          </cell>
          <cell r="F74">
            <v>6369165.0499999998</v>
          </cell>
          <cell r="G74">
            <v>51771376.229999997</v>
          </cell>
          <cell r="H74">
            <v>0</v>
          </cell>
        </row>
        <row r="75">
          <cell r="A75" t="str">
            <v>13124</v>
          </cell>
          <cell r="B75" t="str">
            <v>ออฟฟิศลอยน้ำ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13131</v>
          </cell>
          <cell r="B76" t="str">
            <v>ค่าปรับปรุงท่าเทียบเก่า</v>
          </cell>
          <cell r="C76">
            <v>194021.6</v>
          </cell>
          <cell r="D76">
            <v>0</v>
          </cell>
          <cell r="E76">
            <v>0</v>
          </cell>
          <cell r="F76">
            <v>194021.6</v>
          </cell>
          <cell r="G76">
            <v>0</v>
          </cell>
          <cell r="H76">
            <v>0</v>
          </cell>
        </row>
        <row r="77">
          <cell r="A77" t="str">
            <v>13132</v>
          </cell>
          <cell r="B77" t="str">
            <v>ค่าปรับปรุงท่าเทียบใหม่</v>
          </cell>
          <cell r="C77">
            <v>4287139.22</v>
          </cell>
          <cell r="D77">
            <v>0</v>
          </cell>
          <cell r="E77">
            <v>0</v>
          </cell>
          <cell r="F77">
            <v>1094989.22</v>
          </cell>
          <cell r="G77">
            <v>3192150</v>
          </cell>
          <cell r="H77">
            <v>0</v>
          </cell>
        </row>
        <row r="78">
          <cell r="A78" t="str">
            <v>13133</v>
          </cell>
          <cell r="B78" t="str">
            <v>ค่าปรับปรุงอาคารสำนักงาน</v>
          </cell>
          <cell r="C78">
            <v>6694433.96</v>
          </cell>
          <cell r="D78">
            <v>0</v>
          </cell>
          <cell r="E78">
            <v>2540.87</v>
          </cell>
          <cell r="F78">
            <v>0</v>
          </cell>
          <cell r="G78">
            <v>6696974.8300000001</v>
          </cell>
          <cell r="H78">
            <v>0</v>
          </cell>
        </row>
        <row r="79">
          <cell r="A79" t="str">
            <v>13134</v>
          </cell>
          <cell r="B79" t="str">
            <v>ค่าปรับปรุงอาคารโรงงาน</v>
          </cell>
          <cell r="C79">
            <v>2706815.1</v>
          </cell>
          <cell r="D79">
            <v>0</v>
          </cell>
          <cell r="E79">
            <v>0</v>
          </cell>
          <cell r="F79">
            <v>0</v>
          </cell>
          <cell r="G79">
            <v>2706815.1</v>
          </cell>
          <cell r="H79">
            <v>0</v>
          </cell>
        </row>
        <row r="80">
          <cell r="A80" t="str">
            <v>13135</v>
          </cell>
          <cell r="B80" t="str">
            <v>ค่าปรับปรุงอู่ลอย</v>
          </cell>
          <cell r="C80">
            <v>6839901.46</v>
          </cell>
          <cell r="D80">
            <v>0</v>
          </cell>
          <cell r="E80">
            <v>0</v>
          </cell>
          <cell r="F80">
            <v>4399748.1900000004</v>
          </cell>
          <cell r="G80">
            <v>2440153.27</v>
          </cell>
          <cell r="H80">
            <v>0</v>
          </cell>
        </row>
        <row r="81">
          <cell r="A81" t="str">
            <v>13136</v>
          </cell>
          <cell r="B81" t="str">
            <v>ค่าปรับปรุงสถานที่เช่า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13140</v>
          </cell>
          <cell r="B82" t="str">
            <v>เครื่องจักรกล</v>
          </cell>
          <cell r="C82">
            <v>43079540.810000002</v>
          </cell>
          <cell r="D82">
            <v>0</v>
          </cell>
          <cell r="E82">
            <v>0</v>
          </cell>
          <cell r="F82">
            <v>0</v>
          </cell>
          <cell r="G82">
            <v>43079540.810000002</v>
          </cell>
          <cell r="H82">
            <v>0</v>
          </cell>
        </row>
        <row r="83">
          <cell r="A83" t="str">
            <v>13151</v>
          </cell>
          <cell r="B83" t="str">
            <v>อุปกรณ์ไฟฟ้าและเครื่องมือ</v>
          </cell>
          <cell r="C83">
            <v>32128555.940000001</v>
          </cell>
          <cell r="D83">
            <v>0</v>
          </cell>
          <cell r="E83">
            <v>759575.41</v>
          </cell>
          <cell r="F83">
            <v>0</v>
          </cell>
          <cell r="G83">
            <v>32888131.350000001</v>
          </cell>
          <cell r="H83">
            <v>0</v>
          </cell>
        </row>
        <row r="84">
          <cell r="A84" t="str">
            <v>13152</v>
          </cell>
          <cell r="B84" t="str">
            <v>อุปกรณ์ต่อเรือไฟเบอร์</v>
          </cell>
          <cell r="C84">
            <v>9554234.4299999997</v>
          </cell>
          <cell r="D84">
            <v>0</v>
          </cell>
          <cell r="E84">
            <v>0</v>
          </cell>
          <cell r="F84">
            <v>0</v>
          </cell>
          <cell r="G84">
            <v>9554234.4299999997</v>
          </cell>
          <cell r="H84">
            <v>0</v>
          </cell>
        </row>
        <row r="85">
          <cell r="A85" t="str">
            <v>13161</v>
          </cell>
          <cell r="B85" t="str">
            <v>เครื่องใช้สำนักงาน</v>
          </cell>
          <cell r="C85">
            <v>13353312.27</v>
          </cell>
          <cell r="D85">
            <v>0</v>
          </cell>
          <cell r="E85">
            <v>0</v>
          </cell>
          <cell r="F85">
            <v>227119.31</v>
          </cell>
          <cell r="G85">
            <v>13126192.960000001</v>
          </cell>
          <cell r="H85">
            <v>0</v>
          </cell>
        </row>
        <row r="86">
          <cell r="A86" t="str">
            <v>13162</v>
          </cell>
          <cell r="B86" t="str">
            <v>เครื่องเฟอร์นิเจอร์</v>
          </cell>
          <cell r="C86">
            <v>7182900.2000000002</v>
          </cell>
          <cell r="D86">
            <v>0</v>
          </cell>
          <cell r="E86">
            <v>59864.959999999999</v>
          </cell>
          <cell r="F86">
            <v>0</v>
          </cell>
          <cell r="G86">
            <v>7242765.1600000001</v>
          </cell>
          <cell r="H86">
            <v>0</v>
          </cell>
        </row>
        <row r="87">
          <cell r="A87" t="str">
            <v>13163</v>
          </cell>
          <cell r="B87" t="str">
            <v>เครื่องปรับอากาศ</v>
          </cell>
          <cell r="C87">
            <v>4259533.29</v>
          </cell>
          <cell r="D87">
            <v>0</v>
          </cell>
          <cell r="E87">
            <v>0</v>
          </cell>
          <cell r="F87">
            <v>0</v>
          </cell>
          <cell r="G87">
            <v>4259533.29</v>
          </cell>
          <cell r="H87">
            <v>0</v>
          </cell>
        </row>
        <row r="88">
          <cell r="A88" t="str">
            <v>13171</v>
          </cell>
          <cell r="B88" t="str">
            <v>รถยนต์</v>
          </cell>
          <cell r="C88">
            <v>12710637.98</v>
          </cell>
          <cell r="D88">
            <v>0</v>
          </cell>
          <cell r="E88">
            <v>30000</v>
          </cell>
          <cell r="F88">
            <v>0</v>
          </cell>
          <cell r="G88">
            <v>12740637.98</v>
          </cell>
          <cell r="H88">
            <v>0</v>
          </cell>
        </row>
        <row r="89">
          <cell r="A89" t="str">
            <v>13172</v>
          </cell>
          <cell r="B89" t="str">
            <v>รถจักรยานยนต์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13181</v>
          </cell>
          <cell r="B90" t="str">
            <v>เรือทัก</v>
          </cell>
          <cell r="C90">
            <v>886755.98</v>
          </cell>
          <cell r="D90">
            <v>0</v>
          </cell>
          <cell r="E90">
            <v>0</v>
          </cell>
          <cell r="F90">
            <v>0</v>
          </cell>
          <cell r="G90">
            <v>886755.98</v>
          </cell>
          <cell r="H90">
            <v>0</v>
          </cell>
        </row>
        <row r="91">
          <cell r="A91" t="str">
            <v>13182</v>
          </cell>
          <cell r="B91" t="str">
            <v>เรือบดและเรือบริการ</v>
          </cell>
          <cell r="C91">
            <v>12616350.619999999</v>
          </cell>
          <cell r="D91">
            <v>0</v>
          </cell>
          <cell r="E91">
            <v>0</v>
          </cell>
          <cell r="F91">
            <v>0</v>
          </cell>
          <cell r="G91">
            <v>12616350.619999999</v>
          </cell>
          <cell r="H91">
            <v>0</v>
          </cell>
        </row>
        <row r="92">
          <cell r="A92" t="str">
            <v>13191</v>
          </cell>
          <cell r="B92" t="str">
            <v>สิ่งระหว่างปลูกสร้าง</v>
          </cell>
          <cell r="C92">
            <v>0</v>
          </cell>
          <cell r="D92">
            <v>0</v>
          </cell>
          <cell r="E92">
            <v>1396991.71</v>
          </cell>
          <cell r="F92">
            <v>0</v>
          </cell>
          <cell r="G92">
            <v>1396991.71</v>
          </cell>
          <cell r="H92">
            <v>0</v>
          </cell>
        </row>
        <row r="93">
          <cell r="A93" t="str">
            <v>13192</v>
          </cell>
          <cell r="B93" t="str">
            <v>เรือระหว่างสร้าง</v>
          </cell>
          <cell r="C93">
            <v>2915546.98</v>
          </cell>
          <cell r="D93">
            <v>0</v>
          </cell>
          <cell r="E93">
            <v>78513.58</v>
          </cell>
          <cell r="F93">
            <v>0</v>
          </cell>
          <cell r="G93">
            <v>2994060.56</v>
          </cell>
          <cell r="H93">
            <v>0</v>
          </cell>
        </row>
        <row r="94">
          <cell r="A94" t="str">
            <v>13210</v>
          </cell>
          <cell r="B94" t="str">
            <v>ค่าเสื่อมราคาสะสม - อู่ลอย</v>
          </cell>
          <cell r="C94">
            <v>0</v>
          </cell>
          <cell r="D94">
            <v>86256397.769999996</v>
          </cell>
          <cell r="E94">
            <v>23031936.27</v>
          </cell>
          <cell r="F94">
            <v>0</v>
          </cell>
          <cell r="G94">
            <v>0</v>
          </cell>
          <cell r="H94">
            <v>63224461.5</v>
          </cell>
        </row>
        <row r="95">
          <cell r="A95" t="str">
            <v>13211</v>
          </cell>
          <cell r="B95" t="str">
            <v>ค่าเสื่อมราคาสะสม - อู่ลอยเพิ่มเติม</v>
          </cell>
          <cell r="C95">
            <v>0</v>
          </cell>
          <cell r="D95">
            <v>7734767.6500000004</v>
          </cell>
          <cell r="E95">
            <v>7734767.6500000004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13221</v>
          </cell>
          <cell r="B96" t="str">
            <v>ค่าเสื่อมราคาสะสม - อาคารสำนักงาน</v>
          </cell>
          <cell r="C96">
            <v>0</v>
          </cell>
          <cell r="D96">
            <v>5466294.0300000003</v>
          </cell>
          <cell r="E96">
            <v>0</v>
          </cell>
          <cell r="F96">
            <v>355869.12</v>
          </cell>
          <cell r="G96">
            <v>0</v>
          </cell>
          <cell r="H96">
            <v>5822163.1500000004</v>
          </cell>
        </row>
        <row r="97">
          <cell r="A97" t="str">
            <v>13222</v>
          </cell>
          <cell r="B97" t="str">
            <v>ค่าเสื่อมราคาสะสม - อาคารโรงงาน</v>
          </cell>
          <cell r="C97">
            <v>0</v>
          </cell>
          <cell r="D97">
            <v>2969875.96</v>
          </cell>
          <cell r="E97">
            <v>573914.62</v>
          </cell>
          <cell r="F97">
            <v>0</v>
          </cell>
          <cell r="G97">
            <v>0</v>
          </cell>
          <cell r="H97">
            <v>2395961.34</v>
          </cell>
        </row>
        <row r="98">
          <cell r="A98" t="str">
            <v>13223</v>
          </cell>
          <cell r="B98" t="str">
            <v>ค่าเสื่อมราคาสะสม - สิ่งปลูกสร้างอื่น</v>
          </cell>
          <cell r="C98">
            <v>0</v>
          </cell>
          <cell r="D98">
            <v>12696906.82</v>
          </cell>
          <cell r="E98">
            <v>677233.11</v>
          </cell>
          <cell r="F98">
            <v>0</v>
          </cell>
          <cell r="G98">
            <v>0</v>
          </cell>
          <cell r="H98">
            <v>12019673.710000001</v>
          </cell>
        </row>
        <row r="99">
          <cell r="A99" t="str">
            <v>13224</v>
          </cell>
          <cell r="B99" t="str">
            <v>ค่าเสื่อมราคาสะสม - ออฟฟิศลอยน้ำ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13231</v>
          </cell>
          <cell r="B100" t="str">
            <v>ค่าเสื่อมราคาสะสม - ท่าเทียบเก่า</v>
          </cell>
          <cell r="C100">
            <v>0</v>
          </cell>
          <cell r="D100">
            <v>194021.6</v>
          </cell>
          <cell r="E100">
            <v>194021.6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13232</v>
          </cell>
          <cell r="B101" t="str">
            <v>ค่าเสื่อมราคาสะสม - ท่าเทียบอู่ใหม่</v>
          </cell>
          <cell r="C101">
            <v>0</v>
          </cell>
          <cell r="D101">
            <v>1540141.1</v>
          </cell>
          <cell r="E101">
            <v>935381.72</v>
          </cell>
          <cell r="F101">
            <v>0</v>
          </cell>
          <cell r="G101">
            <v>0</v>
          </cell>
          <cell r="H101">
            <v>604759.38</v>
          </cell>
        </row>
        <row r="102">
          <cell r="A102" t="str">
            <v>13233</v>
          </cell>
          <cell r="B102" t="str">
            <v>ค่าเสื่อมราคาสะสม - ส่วนปรับปรุงอาคารสำนักงาน</v>
          </cell>
          <cell r="C102">
            <v>0</v>
          </cell>
          <cell r="D102">
            <v>1921422.3</v>
          </cell>
          <cell r="E102">
            <v>0</v>
          </cell>
          <cell r="F102">
            <v>334374.46999999997</v>
          </cell>
          <cell r="G102">
            <v>0</v>
          </cell>
          <cell r="H102">
            <v>2255796.77</v>
          </cell>
        </row>
        <row r="103">
          <cell r="A103" t="str">
            <v>13234</v>
          </cell>
          <cell r="B103" t="str">
            <v>ค่าเสื่อมราคาสะสม - ส่วนปรับปรุงอาคารโรงงาน</v>
          </cell>
          <cell r="C103">
            <v>0</v>
          </cell>
          <cell r="D103">
            <v>735779.07</v>
          </cell>
          <cell r="E103">
            <v>0</v>
          </cell>
          <cell r="F103">
            <v>135340.76</v>
          </cell>
          <cell r="G103">
            <v>0</v>
          </cell>
          <cell r="H103">
            <v>871119.83</v>
          </cell>
        </row>
        <row r="104">
          <cell r="A104" t="str">
            <v>13235</v>
          </cell>
          <cell r="B104" t="str">
            <v>ค่าเสื่อมราคาสะสม - ส่วนปรับปรุงอู่ลอย</v>
          </cell>
          <cell r="C104">
            <v>0</v>
          </cell>
          <cell r="D104">
            <v>1678614.93</v>
          </cell>
          <cell r="E104">
            <v>934063.54</v>
          </cell>
          <cell r="F104">
            <v>0</v>
          </cell>
          <cell r="G104">
            <v>0</v>
          </cell>
          <cell r="H104">
            <v>744551.39</v>
          </cell>
        </row>
        <row r="105">
          <cell r="A105" t="str">
            <v>13240</v>
          </cell>
          <cell r="B105" t="str">
            <v>ค่าเสื่อมราคาสะสม - เครื่องจักรกล</v>
          </cell>
          <cell r="C105">
            <v>0</v>
          </cell>
          <cell r="D105">
            <v>35771515.740000002</v>
          </cell>
          <cell r="E105">
            <v>0</v>
          </cell>
          <cell r="F105">
            <v>3502287.23</v>
          </cell>
          <cell r="G105">
            <v>0</v>
          </cell>
          <cell r="H105">
            <v>39273802.969999999</v>
          </cell>
        </row>
        <row r="106">
          <cell r="A106" t="str">
            <v>13251</v>
          </cell>
          <cell r="B106" t="str">
            <v>ค่าเสื่อมราคาสะสม - อุปกรณ์ไฟฟ้าและเครื่องมือ</v>
          </cell>
          <cell r="C106">
            <v>0</v>
          </cell>
          <cell r="D106">
            <v>28318307.989999998</v>
          </cell>
          <cell r="E106">
            <v>0</v>
          </cell>
          <cell r="F106">
            <v>1078779.25</v>
          </cell>
          <cell r="G106">
            <v>0</v>
          </cell>
          <cell r="H106">
            <v>29397087.239999998</v>
          </cell>
        </row>
        <row r="107">
          <cell r="A107" t="str">
            <v>13252</v>
          </cell>
          <cell r="B107" t="str">
            <v>ค่าเสื่อมราคาสะสม - อุปกรณ์ต่อเรือไฟเบอร์</v>
          </cell>
          <cell r="C107">
            <v>0</v>
          </cell>
          <cell r="D107">
            <v>9076522.6999999993</v>
          </cell>
          <cell r="E107">
            <v>0</v>
          </cell>
          <cell r="F107">
            <v>0</v>
          </cell>
          <cell r="G107">
            <v>0</v>
          </cell>
          <cell r="H107">
            <v>9076522.6999999993</v>
          </cell>
        </row>
        <row r="108">
          <cell r="A108" t="str">
            <v>13261</v>
          </cell>
          <cell r="B108" t="str">
            <v>ค่าเสื่อมราคาสะสม - เครื่องใช้สำนักงาน</v>
          </cell>
          <cell r="C108">
            <v>0</v>
          </cell>
          <cell r="D108">
            <v>9571489.6400000006</v>
          </cell>
          <cell r="E108">
            <v>0</v>
          </cell>
          <cell r="F108">
            <v>943007.53</v>
          </cell>
          <cell r="G108">
            <v>0</v>
          </cell>
          <cell r="H108">
            <v>10514497.17</v>
          </cell>
        </row>
        <row r="109">
          <cell r="A109" t="str">
            <v>13262</v>
          </cell>
          <cell r="B109" t="str">
            <v>ค่าเสื่อมราคาสะสม - เครื่องเฟอร์นิเจอร์</v>
          </cell>
          <cell r="C109">
            <v>0</v>
          </cell>
          <cell r="D109">
            <v>5699257.29</v>
          </cell>
          <cell r="E109">
            <v>0</v>
          </cell>
          <cell r="F109">
            <v>747445.72</v>
          </cell>
          <cell r="G109">
            <v>0</v>
          </cell>
          <cell r="H109">
            <v>6446703.0099999998</v>
          </cell>
        </row>
        <row r="110">
          <cell r="A110" t="str">
            <v>13263</v>
          </cell>
          <cell r="B110" t="str">
            <v>ค่าเสื่อมราคาสะสม - เครื่องปรับอากาศ</v>
          </cell>
          <cell r="C110">
            <v>0</v>
          </cell>
          <cell r="D110">
            <v>3396304.76</v>
          </cell>
          <cell r="E110">
            <v>0</v>
          </cell>
          <cell r="F110">
            <v>540234.97</v>
          </cell>
          <cell r="G110">
            <v>0</v>
          </cell>
          <cell r="H110">
            <v>3936539.73</v>
          </cell>
        </row>
        <row r="111">
          <cell r="A111" t="str">
            <v>13271</v>
          </cell>
          <cell r="B111" t="str">
            <v>ค่าเสื่อมราคาสะสม - รถยนต์</v>
          </cell>
          <cell r="C111">
            <v>0</v>
          </cell>
          <cell r="D111">
            <v>6959062.9100000001</v>
          </cell>
          <cell r="E111">
            <v>0</v>
          </cell>
          <cell r="F111">
            <v>1309961.4099999999</v>
          </cell>
          <cell r="G111">
            <v>0</v>
          </cell>
          <cell r="H111">
            <v>8269024.3200000003</v>
          </cell>
        </row>
        <row r="112">
          <cell r="A112" t="str">
            <v>13272</v>
          </cell>
          <cell r="B112" t="str">
            <v>ค่าเสื่อมราคาสะสม - รถจักรยานยนต์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13281</v>
          </cell>
          <cell r="B113" t="str">
            <v>ค่าเสื่อมราคาสะสม - เรือทัก</v>
          </cell>
          <cell r="C113">
            <v>0</v>
          </cell>
          <cell r="D113">
            <v>692066.41</v>
          </cell>
          <cell r="E113">
            <v>0</v>
          </cell>
          <cell r="F113">
            <v>65253.75</v>
          </cell>
          <cell r="G113">
            <v>0</v>
          </cell>
          <cell r="H113">
            <v>757320.16</v>
          </cell>
        </row>
        <row r="114">
          <cell r="A114" t="str">
            <v>13282</v>
          </cell>
          <cell r="B114" t="str">
            <v>ค่าเสื่อมราคาสะสม - เรือบดและเรือบริการ</v>
          </cell>
          <cell r="C114">
            <v>0</v>
          </cell>
          <cell r="D114">
            <v>11339678.34</v>
          </cell>
          <cell r="E114">
            <v>0</v>
          </cell>
          <cell r="F114">
            <v>223923.46</v>
          </cell>
          <cell r="G114">
            <v>0</v>
          </cell>
          <cell r="H114">
            <v>11563601.800000001</v>
          </cell>
        </row>
        <row r="115">
          <cell r="A115" t="str">
            <v>19001</v>
          </cell>
          <cell r="B115" t="str">
            <v>เงินมัดจำ</v>
          </cell>
          <cell r="C115">
            <v>11887382.539999999</v>
          </cell>
          <cell r="D115">
            <v>0</v>
          </cell>
          <cell r="E115">
            <v>0</v>
          </cell>
          <cell r="F115">
            <v>6925840.46</v>
          </cell>
          <cell r="G115">
            <v>4961542.08</v>
          </cell>
          <cell r="H115">
            <v>0</v>
          </cell>
        </row>
        <row r="116">
          <cell r="A116" t="str">
            <v>19002</v>
          </cell>
          <cell r="B116" t="str">
            <v>เงินประกันโทรศัพท์</v>
          </cell>
          <cell r="C116">
            <v>67000</v>
          </cell>
          <cell r="D116">
            <v>0</v>
          </cell>
          <cell r="E116">
            <v>0</v>
          </cell>
          <cell r="F116">
            <v>0</v>
          </cell>
          <cell r="G116">
            <v>67000</v>
          </cell>
          <cell r="H116">
            <v>0</v>
          </cell>
        </row>
        <row r="117">
          <cell r="A117" t="str">
            <v>19003</v>
          </cell>
          <cell r="B117" t="str">
            <v>ภาษีหัก ณ ที่จ่าย</v>
          </cell>
          <cell r="C117">
            <v>5755112.2300000004</v>
          </cell>
          <cell r="D117">
            <v>0</v>
          </cell>
          <cell r="E117">
            <v>5355388.3600000003</v>
          </cell>
          <cell r="F117">
            <v>0</v>
          </cell>
          <cell r="G117">
            <v>11110500.59</v>
          </cell>
          <cell r="H117">
            <v>0</v>
          </cell>
        </row>
        <row r="118">
          <cell r="A118" t="str">
            <v>19004</v>
          </cell>
          <cell r="B118" t="str">
            <v>พันธบัตรองค์การโทรศัพท์</v>
          </cell>
          <cell r="C118">
            <v>15000</v>
          </cell>
          <cell r="D118">
            <v>0</v>
          </cell>
          <cell r="E118">
            <v>0</v>
          </cell>
          <cell r="F118">
            <v>0</v>
          </cell>
          <cell r="G118">
            <v>15000</v>
          </cell>
          <cell r="H118">
            <v>0</v>
          </cell>
        </row>
        <row r="119">
          <cell r="A119" t="str">
            <v>19005</v>
          </cell>
          <cell r="B119" t="str">
            <v>ค่าใช้จ่ายรอตัดจ่าย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19007</v>
          </cell>
          <cell r="B120" t="str">
            <v>เงินทดรองจ่ายแทนลูกค้า</v>
          </cell>
          <cell r="C120">
            <v>0</v>
          </cell>
          <cell r="D120">
            <v>0</v>
          </cell>
          <cell r="E120">
            <v>32744.880000000001</v>
          </cell>
          <cell r="F120">
            <v>0</v>
          </cell>
          <cell r="G120">
            <v>32744.880000000001</v>
          </cell>
          <cell r="H120">
            <v>0</v>
          </cell>
        </row>
        <row r="121">
          <cell r="A121" t="str">
            <v>19008</v>
          </cell>
          <cell r="B121" t="str">
            <v>ค่าบริการซ่อมเรือค้างรับ</v>
          </cell>
          <cell r="C121">
            <v>39983819.130000003</v>
          </cell>
          <cell r="D121">
            <v>0</v>
          </cell>
          <cell r="E121">
            <v>0</v>
          </cell>
          <cell r="F121">
            <v>7415768.0899999999</v>
          </cell>
          <cell r="G121">
            <v>32568051.039999999</v>
          </cell>
          <cell r="H121">
            <v>0</v>
          </cell>
        </row>
        <row r="122">
          <cell r="A122" t="str">
            <v>19009</v>
          </cell>
          <cell r="B122" t="str">
            <v>รายได้ค่าต่อเรือค้างรับ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19010</v>
          </cell>
          <cell r="B123" t="str">
            <v>เงินมัดจำค่าสินค้า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19012</v>
          </cell>
          <cell r="B124" t="str">
            <v>รายได้เงินปันผลค้างรับ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21101</v>
          </cell>
          <cell r="B125" t="str">
            <v>เงินเบิกเกินบัญชี - ธ.ไทยพาณิชย์ สาขาพระประแดง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21102</v>
          </cell>
          <cell r="B126" t="str">
            <v>เจ้าหนี้ T/R</v>
          </cell>
          <cell r="C126">
            <v>0</v>
          </cell>
          <cell r="D126">
            <v>8031524.7599999998</v>
          </cell>
          <cell r="E126">
            <v>7138036.71</v>
          </cell>
          <cell r="F126">
            <v>0</v>
          </cell>
          <cell r="G126">
            <v>0</v>
          </cell>
          <cell r="H126">
            <v>893488.05</v>
          </cell>
        </row>
        <row r="127">
          <cell r="A127" t="str">
            <v>21103</v>
          </cell>
          <cell r="B127" t="str">
            <v>เงินเบิกเกินบัญชี - ธ.ไทยพาณิชย์ สาขาบางครุ</v>
          </cell>
          <cell r="C127">
            <v>0</v>
          </cell>
          <cell r="D127">
            <v>3950828.62</v>
          </cell>
          <cell r="E127">
            <v>0</v>
          </cell>
          <cell r="F127">
            <v>2456425.1</v>
          </cell>
          <cell r="G127">
            <v>0</v>
          </cell>
          <cell r="H127">
            <v>6407253.7199999997</v>
          </cell>
        </row>
        <row r="128">
          <cell r="A128" t="str">
            <v>21201</v>
          </cell>
          <cell r="B128" t="str">
            <v>เจ้าหนี้การค้า</v>
          </cell>
          <cell r="C128">
            <v>0</v>
          </cell>
          <cell r="D128">
            <v>7151880.1100000003</v>
          </cell>
          <cell r="E128">
            <v>0</v>
          </cell>
          <cell r="F128">
            <v>767296.59</v>
          </cell>
          <cell r="G128">
            <v>0</v>
          </cell>
          <cell r="H128">
            <v>7919176.7000000002</v>
          </cell>
        </row>
        <row r="129">
          <cell r="A129" t="str">
            <v>21202</v>
          </cell>
          <cell r="B129" t="str">
            <v>เช็คค้างจ่าย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21203</v>
          </cell>
          <cell r="B130" t="str">
            <v>เจ้าหนี้ - Forward Exchange</v>
          </cell>
          <cell r="C130">
            <v>0</v>
          </cell>
          <cell r="D130">
            <v>1611229.37</v>
          </cell>
          <cell r="E130">
            <v>1611229.37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21204</v>
          </cell>
          <cell r="B131" t="str">
            <v>ตั๋วสัญญาใช้เงิน</v>
          </cell>
          <cell r="C131">
            <v>0</v>
          </cell>
          <cell r="D131">
            <v>271544000</v>
          </cell>
          <cell r="E131">
            <v>90000000</v>
          </cell>
          <cell r="F131">
            <v>0</v>
          </cell>
          <cell r="G131">
            <v>0</v>
          </cell>
          <cell r="H131">
            <v>181544000</v>
          </cell>
        </row>
        <row r="132">
          <cell r="A132" t="str">
            <v>21301</v>
          </cell>
          <cell r="B132" t="str">
            <v>เงินกู้ระยะยาวที่ถึงกำหนดชำระภายในหนึ่งปี</v>
          </cell>
          <cell r="C132">
            <v>0</v>
          </cell>
          <cell r="D132">
            <v>21963200</v>
          </cell>
          <cell r="E132">
            <v>21963200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21401</v>
          </cell>
          <cell r="B133" t="str">
            <v>เงินรับล่วงหน้า - ค่าต่อเรือและซ่อมเรือ</v>
          </cell>
          <cell r="C133">
            <v>0</v>
          </cell>
          <cell r="D133">
            <v>24913836.289999999</v>
          </cell>
          <cell r="E133">
            <v>0</v>
          </cell>
          <cell r="F133">
            <v>20178242.210000001</v>
          </cell>
          <cell r="G133">
            <v>0</v>
          </cell>
          <cell r="H133">
            <v>45092078.5</v>
          </cell>
        </row>
        <row r="134">
          <cell r="A134" t="str">
            <v>21402</v>
          </cell>
          <cell r="B134" t="str">
            <v>เช็ครับลงวันที่รับล่วงหน้า</v>
          </cell>
          <cell r="C134">
            <v>0</v>
          </cell>
          <cell r="D134">
            <v>16136028.42</v>
          </cell>
          <cell r="E134">
            <v>1358798.24</v>
          </cell>
          <cell r="F134">
            <v>0</v>
          </cell>
          <cell r="G134">
            <v>0</v>
          </cell>
          <cell r="H134">
            <v>14777230.18</v>
          </cell>
        </row>
        <row r="135">
          <cell r="A135" t="str">
            <v>21901</v>
          </cell>
          <cell r="B135" t="str">
            <v>เจ้าหนี้-บริษัทอื่นในเครือ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21902</v>
          </cell>
          <cell r="B136" t="str">
            <v>ดอกเบี้ยเงินกู้ค้างจ่าย</v>
          </cell>
          <cell r="C136">
            <v>0</v>
          </cell>
          <cell r="D136">
            <v>224219.18</v>
          </cell>
          <cell r="E136">
            <v>224219.18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21903</v>
          </cell>
          <cell r="B137" t="str">
            <v>ภาษีหักไว้ ณ ที่จ่าย ภงด.1</v>
          </cell>
          <cell r="C137">
            <v>0</v>
          </cell>
          <cell r="D137">
            <v>176159.31</v>
          </cell>
          <cell r="E137">
            <v>0</v>
          </cell>
          <cell r="F137">
            <v>807182.15</v>
          </cell>
          <cell r="G137">
            <v>0</v>
          </cell>
          <cell r="H137">
            <v>983341.46</v>
          </cell>
        </row>
        <row r="138">
          <cell r="A138" t="str">
            <v>21904</v>
          </cell>
          <cell r="B138" t="str">
            <v>โบนัสค้างจ่าย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21905</v>
          </cell>
          <cell r="B139" t="str">
            <v>ค่าน้ำประปาค้างจ่าย</v>
          </cell>
          <cell r="C139">
            <v>0</v>
          </cell>
          <cell r="D139">
            <v>50000</v>
          </cell>
          <cell r="E139">
            <v>0</v>
          </cell>
          <cell r="F139">
            <v>0</v>
          </cell>
          <cell r="G139">
            <v>0</v>
          </cell>
          <cell r="H139">
            <v>50000</v>
          </cell>
        </row>
        <row r="140">
          <cell r="A140" t="str">
            <v>21906</v>
          </cell>
          <cell r="B140" t="str">
            <v>ค่าไฟฟ้าค้างจ่าย</v>
          </cell>
          <cell r="C140">
            <v>0</v>
          </cell>
          <cell r="D140">
            <v>700000</v>
          </cell>
          <cell r="E140">
            <v>0</v>
          </cell>
          <cell r="F140">
            <v>0</v>
          </cell>
          <cell r="G140">
            <v>0</v>
          </cell>
          <cell r="H140">
            <v>700000</v>
          </cell>
        </row>
        <row r="141">
          <cell r="A141" t="str">
            <v>21907</v>
          </cell>
          <cell r="B141" t="str">
            <v>ค่าโทรศัพท์ค้างจ่าย</v>
          </cell>
          <cell r="C141">
            <v>0</v>
          </cell>
          <cell r="D141">
            <v>134845.78</v>
          </cell>
          <cell r="E141">
            <v>24332.92</v>
          </cell>
          <cell r="F141">
            <v>0</v>
          </cell>
          <cell r="G141">
            <v>0</v>
          </cell>
          <cell r="H141">
            <v>110512.86</v>
          </cell>
        </row>
        <row r="142">
          <cell r="A142" t="str">
            <v>21908</v>
          </cell>
          <cell r="B142" t="str">
            <v>ค่าสอบบัญชีค้างจ่าย</v>
          </cell>
          <cell r="C142">
            <v>0</v>
          </cell>
          <cell r="D142">
            <v>245000.03</v>
          </cell>
          <cell r="E142">
            <v>0</v>
          </cell>
          <cell r="F142">
            <v>18000</v>
          </cell>
          <cell r="G142">
            <v>0</v>
          </cell>
          <cell r="H142">
            <v>263000.03000000003</v>
          </cell>
        </row>
        <row r="143">
          <cell r="A143" t="str">
            <v>21909</v>
          </cell>
          <cell r="B143" t="str">
            <v>ค่าแรงเหมาค้างจ่าย</v>
          </cell>
          <cell r="C143">
            <v>0</v>
          </cell>
          <cell r="D143">
            <v>6492612.3200000003</v>
          </cell>
          <cell r="E143">
            <v>1606401.67</v>
          </cell>
          <cell r="F143">
            <v>0</v>
          </cell>
          <cell r="G143">
            <v>0</v>
          </cell>
          <cell r="H143">
            <v>4886210.6500000004</v>
          </cell>
        </row>
        <row r="144">
          <cell r="A144" t="str">
            <v>21910</v>
          </cell>
          <cell r="B144" t="str">
            <v>เงินประกันสังคมหัก ณ ที่จ่ายค้างจ่าย</v>
          </cell>
          <cell r="C144">
            <v>0</v>
          </cell>
          <cell r="D144">
            <v>80603</v>
          </cell>
          <cell r="E144">
            <v>0</v>
          </cell>
          <cell r="F144">
            <v>566</v>
          </cell>
          <cell r="G144">
            <v>0</v>
          </cell>
          <cell r="H144">
            <v>81169</v>
          </cell>
        </row>
        <row r="145">
          <cell r="A145" t="str">
            <v>21911</v>
          </cell>
          <cell r="B145" t="str">
            <v>ภาษีขาย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A146" t="str">
            <v>21912</v>
          </cell>
          <cell r="B146" t="str">
            <v>ค่าใช้จ่ายค้างจ่าย</v>
          </cell>
          <cell r="C146">
            <v>0</v>
          </cell>
          <cell r="D146">
            <v>1929426.17</v>
          </cell>
          <cell r="E146">
            <v>353344.76</v>
          </cell>
          <cell r="F146">
            <v>0</v>
          </cell>
          <cell r="G146">
            <v>0</v>
          </cell>
          <cell r="H146">
            <v>1576081.41</v>
          </cell>
        </row>
        <row r="147">
          <cell r="A147" t="str">
            <v>21913</v>
          </cell>
          <cell r="B147" t="str">
            <v>เงินปันผลค้างจ่าย</v>
          </cell>
          <cell r="C147">
            <v>0</v>
          </cell>
          <cell r="D147">
            <v>52197.5</v>
          </cell>
          <cell r="E147">
            <v>0</v>
          </cell>
          <cell r="F147">
            <v>0</v>
          </cell>
          <cell r="G147">
            <v>0</v>
          </cell>
          <cell r="H147">
            <v>52197.5</v>
          </cell>
        </row>
        <row r="148">
          <cell r="A148" t="str">
            <v>21914</v>
          </cell>
          <cell r="B148" t="str">
            <v>เจ้าหนี้กรมสรรพากร</v>
          </cell>
          <cell r="C148">
            <v>0</v>
          </cell>
          <cell r="D148">
            <v>0</v>
          </cell>
          <cell r="E148">
            <v>0</v>
          </cell>
          <cell r="F148">
            <v>710936.55</v>
          </cell>
          <cell r="G148">
            <v>0</v>
          </cell>
          <cell r="H148">
            <v>710936.55</v>
          </cell>
        </row>
        <row r="149">
          <cell r="A149" t="str">
            <v>21915</v>
          </cell>
          <cell r="B149" t="str">
            <v>ภาษีเงินได้นิติบุคคลค้างจ่าย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21916</v>
          </cell>
          <cell r="B150" t="str">
            <v>เงินกองทุนสำรองเลี้ยงชีพ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21917</v>
          </cell>
          <cell r="B151" t="str">
            <v>เจ้าหนี้ - ต่อเรือ</v>
          </cell>
          <cell r="C151">
            <v>0</v>
          </cell>
          <cell r="D151">
            <v>505500</v>
          </cell>
          <cell r="E151">
            <v>0</v>
          </cell>
          <cell r="F151">
            <v>17262678.870000001</v>
          </cell>
          <cell r="G151">
            <v>0</v>
          </cell>
          <cell r="H151">
            <v>17768178.870000001</v>
          </cell>
        </row>
        <row r="152">
          <cell r="A152" t="str">
            <v>21918</v>
          </cell>
          <cell r="B152" t="str">
            <v>เจ้าหนี้ T/T</v>
          </cell>
          <cell r="C152">
            <v>0</v>
          </cell>
          <cell r="D152">
            <v>9154.86</v>
          </cell>
          <cell r="E152">
            <v>9154.86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21919</v>
          </cell>
          <cell r="B153" t="str">
            <v>เจ้าหนี้เช่าซื้อที่ถึงกำหนดชำระภายในหนึ่งปี</v>
          </cell>
          <cell r="C153">
            <v>0</v>
          </cell>
          <cell r="D153">
            <v>430579.07</v>
          </cell>
          <cell r="E153">
            <v>0</v>
          </cell>
          <cell r="F153">
            <v>73300.850000000006</v>
          </cell>
          <cell r="G153">
            <v>0</v>
          </cell>
          <cell r="H153">
            <v>503879.92</v>
          </cell>
        </row>
        <row r="154">
          <cell r="A154" t="str">
            <v>21920</v>
          </cell>
          <cell r="B154" t="str">
            <v>ภาษีขายไม่ถึงกำหนด</v>
          </cell>
          <cell r="C154">
            <v>0</v>
          </cell>
          <cell r="D154">
            <v>931060.81</v>
          </cell>
          <cell r="E154">
            <v>0</v>
          </cell>
          <cell r="F154">
            <v>3425773.77</v>
          </cell>
          <cell r="G154">
            <v>0</v>
          </cell>
          <cell r="H154">
            <v>4356834.58</v>
          </cell>
        </row>
        <row r="155">
          <cell r="A155" t="str">
            <v>21921</v>
          </cell>
          <cell r="B155" t="str">
            <v>ส่วนลดจากการขายเงินตราต่างประเทศล่วงหน้ารอตัดบัญชี</v>
          </cell>
          <cell r="C155">
            <v>0</v>
          </cell>
          <cell r="D155">
            <v>878.14</v>
          </cell>
          <cell r="E155">
            <v>878.14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21922</v>
          </cell>
          <cell r="B156" t="str">
            <v>ดอกเบี้ยค้างจ่าย - เจ้าหนี้ T/R</v>
          </cell>
          <cell r="C156">
            <v>0</v>
          </cell>
          <cell r="D156">
            <v>9492.82</v>
          </cell>
          <cell r="E156">
            <v>9492.82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21923</v>
          </cell>
          <cell r="B157" t="str">
            <v>ดอกเบี้ยค้างจ่าย - อื่น ๆ</v>
          </cell>
          <cell r="C157">
            <v>0</v>
          </cell>
          <cell r="D157">
            <v>675896.18</v>
          </cell>
          <cell r="E157">
            <v>541603.36</v>
          </cell>
          <cell r="F157">
            <v>0</v>
          </cell>
          <cell r="G157">
            <v>0</v>
          </cell>
          <cell r="H157">
            <v>134292.82</v>
          </cell>
        </row>
        <row r="158">
          <cell r="A158" t="str">
            <v>21924</v>
          </cell>
          <cell r="B158" t="str">
            <v>ดอกเบี้ยรับรอตัดบัญชี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21925</v>
          </cell>
          <cell r="B159" t="str">
            <v>ภาษีหัก ณ ที่จ่าย ภงด.3</v>
          </cell>
          <cell r="C159">
            <v>0</v>
          </cell>
          <cell r="D159">
            <v>97600.74</v>
          </cell>
          <cell r="E159">
            <v>21798.09</v>
          </cell>
          <cell r="F159">
            <v>0</v>
          </cell>
          <cell r="G159">
            <v>0</v>
          </cell>
          <cell r="H159">
            <v>75802.649999999994</v>
          </cell>
        </row>
        <row r="160">
          <cell r="A160" t="str">
            <v>21926</v>
          </cell>
          <cell r="B160" t="str">
            <v>ภาษีหัก ณ ที่จ่าย ภงด.53</v>
          </cell>
          <cell r="C160">
            <v>0</v>
          </cell>
          <cell r="D160">
            <v>101293.93</v>
          </cell>
          <cell r="E160">
            <v>0</v>
          </cell>
          <cell r="F160">
            <v>2711.13</v>
          </cell>
          <cell r="G160">
            <v>0</v>
          </cell>
          <cell r="H160">
            <v>104005.06</v>
          </cell>
        </row>
        <row r="161">
          <cell r="A161" t="str">
            <v>21927</v>
          </cell>
          <cell r="B161" t="str">
            <v>ค่าปรับค้างจ่าย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A162" t="str">
            <v>22001</v>
          </cell>
          <cell r="B162" t="str">
            <v>เงินกู้ยืมธนาคารระยะยาว - ธ.ไทยพาณิชย์</v>
          </cell>
          <cell r="C162">
            <v>0</v>
          </cell>
          <cell r="D162">
            <v>22036800</v>
          </cell>
          <cell r="E162">
            <v>22036800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29004</v>
          </cell>
          <cell r="B163" t="str">
            <v>เงินค้ำประกันพนักงาน</v>
          </cell>
          <cell r="C163">
            <v>0</v>
          </cell>
          <cell r="D163">
            <v>0</v>
          </cell>
          <cell r="E163">
            <v>0</v>
          </cell>
          <cell r="F163">
            <v>5000</v>
          </cell>
          <cell r="G163">
            <v>0</v>
          </cell>
          <cell r="H163">
            <v>5000</v>
          </cell>
        </row>
        <row r="164">
          <cell r="A164" t="str">
            <v>29005</v>
          </cell>
          <cell r="B164" t="str">
            <v>เงินประกันผลงาน</v>
          </cell>
          <cell r="C164">
            <v>0</v>
          </cell>
          <cell r="D164">
            <v>106339.7</v>
          </cell>
          <cell r="E164">
            <v>0</v>
          </cell>
          <cell r="F164">
            <v>18170.2</v>
          </cell>
          <cell r="G164">
            <v>0</v>
          </cell>
          <cell r="H164">
            <v>124509.9</v>
          </cell>
        </row>
        <row r="165">
          <cell r="A165" t="str">
            <v>29007</v>
          </cell>
          <cell r="B165" t="str">
            <v>หนี้สินภาษีเงินได้ของส่วนเกินทุนจากการตีราคาที่ดิน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29008</v>
          </cell>
          <cell r="B166" t="str">
            <v xml:space="preserve">เจ้าหนี้เช่าซื้อ </v>
          </cell>
          <cell r="C166">
            <v>0</v>
          </cell>
          <cell r="D166">
            <v>1227868.18</v>
          </cell>
          <cell r="E166">
            <v>503879.93</v>
          </cell>
          <cell r="F166">
            <v>0</v>
          </cell>
          <cell r="G166">
            <v>0</v>
          </cell>
          <cell r="H166">
            <v>723988.25</v>
          </cell>
        </row>
        <row r="167">
          <cell r="A167" t="str">
            <v>31001</v>
          </cell>
          <cell r="B167" t="str">
            <v>ทุนจดทะเบียน</v>
          </cell>
          <cell r="C167">
            <v>0</v>
          </cell>
          <cell r="D167">
            <v>170000000</v>
          </cell>
          <cell r="E167">
            <v>51000000</v>
          </cell>
          <cell r="F167">
            <v>0</v>
          </cell>
          <cell r="G167">
            <v>0</v>
          </cell>
          <cell r="H167">
            <v>119000000</v>
          </cell>
        </row>
        <row r="168">
          <cell r="A168" t="str">
            <v>31002</v>
          </cell>
          <cell r="B168" t="str">
            <v>ส่วนเกินมูลค่าหุ้นสามัญ</v>
          </cell>
          <cell r="C168">
            <v>0</v>
          </cell>
          <cell r="D168">
            <v>250000000</v>
          </cell>
          <cell r="E168">
            <v>250000000</v>
          </cell>
          <cell r="F168">
            <v>0</v>
          </cell>
          <cell r="G168">
            <v>0</v>
          </cell>
          <cell r="H168">
            <v>0</v>
          </cell>
        </row>
        <row r="169">
          <cell r="A169" t="str">
            <v>31003</v>
          </cell>
          <cell r="B169" t="str">
            <v>ส่วนเกินจากการตีราคาทรัพย์สินเพิ่มขึ้น</v>
          </cell>
          <cell r="C169">
            <v>0</v>
          </cell>
          <cell r="D169">
            <v>49486246.880000003</v>
          </cell>
          <cell r="E169">
            <v>49486246.880000003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31004</v>
          </cell>
          <cell r="B170" t="str">
            <v>กำไร-ขาดทุนสุทธิ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31005</v>
          </cell>
          <cell r="B171" t="str">
            <v>กำไรสะสมยังไม่ได้จัดสรร</v>
          </cell>
          <cell r="C171">
            <v>311146360.55000001</v>
          </cell>
          <cell r="D171">
            <v>0</v>
          </cell>
          <cell r="E171">
            <v>0</v>
          </cell>
          <cell r="F171">
            <v>308512204.91000003</v>
          </cell>
          <cell r="G171">
            <v>2634155.64</v>
          </cell>
          <cell r="H171">
            <v>0</v>
          </cell>
        </row>
        <row r="172">
          <cell r="A172" t="str">
            <v>31006</v>
          </cell>
          <cell r="B172" t="str">
            <v>สำรองตามกฎหมาย</v>
          </cell>
          <cell r="C172">
            <v>0</v>
          </cell>
          <cell r="D172">
            <v>7512204.9100000001</v>
          </cell>
          <cell r="E172">
            <v>7512204.9100000001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31007</v>
          </cell>
          <cell r="B173" t="str">
            <v>กำไร(ขาดทุน)สุทธิที่ยังไม่เกิดขึ้นจากหลักทรัพย์เพื</v>
          </cell>
          <cell r="C173">
            <v>1631230.03</v>
          </cell>
          <cell r="D173">
            <v>0</v>
          </cell>
          <cell r="E173">
            <v>0</v>
          </cell>
          <cell r="F173">
            <v>474965.65</v>
          </cell>
          <cell r="G173">
            <v>1156264.3799999999</v>
          </cell>
          <cell r="H173">
            <v>0</v>
          </cell>
        </row>
        <row r="174">
          <cell r="A174" t="str">
            <v>41001</v>
          </cell>
          <cell r="B174" t="str">
            <v>รายได้ค่าซ่อมเรือ</v>
          </cell>
          <cell r="C174">
            <v>0</v>
          </cell>
          <cell r="D174">
            <v>0</v>
          </cell>
          <cell r="E174">
            <v>0</v>
          </cell>
          <cell r="F174">
            <v>237179529.65000001</v>
          </cell>
          <cell r="G174">
            <v>0</v>
          </cell>
          <cell r="H174">
            <v>237179529.65000001</v>
          </cell>
        </row>
        <row r="175">
          <cell r="A175" t="str">
            <v>41002</v>
          </cell>
          <cell r="B175" t="str">
            <v>รายได้ค่าจ้างต่อเรือ</v>
          </cell>
          <cell r="C175">
            <v>0</v>
          </cell>
          <cell r="D175">
            <v>0</v>
          </cell>
          <cell r="E175">
            <v>0</v>
          </cell>
          <cell r="F175">
            <v>20557500</v>
          </cell>
          <cell r="G175">
            <v>0</v>
          </cell>
          <cell r="H175">
            <v>20557500</v>
          </cell>
        </row>
        <row r="176">
          <cell r="A176" t="str">
            <v>41009</v>
          </cell>
          <cell r="B176" t="str">
            <v>ส่วนลดจ่าย</v>
          </cell>
          <cell r="C176">
            <v>0</v>
          </cell>
          <cell r="D176">
            <v>0</v>
          </cell>
          <cell r="E176">
            <v>1566321.46</v>
          </cell>
          <cell r="F176">
            <v>0</v>
          </cell>
          <cell r="G176">
            <v>1566321.46</v>
          </cell>
          <cell r="H176">
            <v>0</v>
          </cell>
        </row>
        <row r="177">
          <cell r="A177" t="str">
            <v>42001</v>
          </cell>
          <cell r="B177" t="str">
            <v>รายได้ค่าขายเศษเหล็ก</v>
          </cell>
          <cell r="C177">
            <v>0</v>
          </cell>
          <cell r="D177">
            <v>0</v>
          </cell>
          <cell r="E177">
            <v>0</v>
          </cell>
          <cell r="F177">
            <v>255810.28</v>
          </cell>
          <cell r="G177">
            <v>0</v>
          </cell>
          <cell r="H177">
            <v>255810.28</v>
          </cell>
        </row>
        <row r="178">
          <cell r="A178" t="str">
            <v>42002</v>
          </cell>
          <cell r="B178" t="str">
            <v>ส่วนลดรับ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42003</v>
          </cell>
          <cell r="B179" t="str">
            <v>รายได้ดอกเบี้ยรับ</v>
          </cell>
          <cell r="C179">
            <v>0</v>
          </cell>
          <cell r="D179">
            <v>0</v>
          </cell>
          <cell r="E179">
            <v>0</v>
          </cell>
          <cell r="F179">
            <v>3683671.44</v>
          </cell>
          <cell r="G179">
            <v>0</v>
          </cell>
          <cell r="H179">
            <v>3683671.44</v>
          </cell>
        </row>
        <row r="180">
          <cell r="A180" t="str">
            <v>42004</v>
          </cell>
          <cell r="B180" t="str">
            <v>รายได้เบ็ดเตล็ด</v>
          </cell>
          <cell r="C180">
            <v>0</v>
          </cell>
          <cell r="D180">
            <v>0</v>
          </cell>
          <cell r="E180">
            <v>0</v>
          </cell>
          <cell r="F180">
            <v>2215257.0499999998</v>
          </cell>
          <cell r="G180">
            <v>0</v>
          </cell>
          <cell r="H180">
            <v>2215257.0499999998</v>
          </cell>
        </row>
        <row r="181">
          <cell r="A181" t="str">
            <v>42005</v>
          </cell>
          <cell r="B181" t="str">
            <v>กำไรจากการจำหน่ายทรัพย์สิน</v>
          </cell>
          <cell r="C181">
            <v>0</v>
          </cell>
          <cell r="D181">
            <v>0</v>
          </cell>
          <cell r="E181">
            <v>0</v>
          </cell>
          <cell r="F181">
            <v>68109920.510000005</v>
          </cell>
          <cell r="G181">
            <v>0</v>
          </cell>
          <cell r="H181">
            <v>68109920.510000005</v>
          </cell>
        </row>
        <row r="182">
          <cell r="A182" t="str">
            <v>42006</v>
          </cell>
          <cell r="B182" t="str">
            <v>กำไรจากอัตราแลกเปลี่ยน</v>
          </cell>
          <cell r="C182">
            <v>0</v>
          </cell>
          <cell r="D182">
            <v>0</v>
          </cell>
          <cell r="E182">
            <v>0</v>
          </cell>
          <cell r="F182">
            <v>747018.95</v>
          </cell>
          <cell r="G182">
            <v>0</v>
          </cell>
          <cell r="H182">
            <v>747018.95</v>
          </cell>
        </row>
        <row r="183">
          <cell r="A183" t="str">
            <v>42008</v>
          </cell>
          <cell r="B183" t="str">
            <v>ส่วนลดจากการซื้อ-ขายเงินตรา ตปท.ล่วงหน้าตัดบัญชี</v>
          </cell>
          <cell r="C183">
            <v>0</v>
          </cell>
          <cell r="D183">
            <v>0</v>
          </cell>
          <cell r="E183">
            <v>0</v>
          </cell>
          <cell r="F183">
            <v>878.14</v>
          </cell>
          <cell r="G183">
            <v>0</v>
          </cell>
          <cell r="H183">
            <v>878.14</v>
          </cell>
        </row>
        <row r="184">
          <cell r="A184" t="str">
            <v>42009</v>
          </cell>
          <cell r="B184" t="str">
            <v>เงินปันผล</v>
          </cell>
          <cell r="C184">
            <v>0</v>
          </cell>
          <cell r="D184">
            <v>0</v>
          </cell>
          <cell r="E184">
            <v>0</v>
          </cell>
          <cell r="F184">
            <v>64275</v>
          </cell>
          <cell r="G184">
            <v>0</v>
          </cell>
          <cell r="H184">
            <v>64275</v>
          </cell>
        </row>
        <row r="185">
          <cell r="A185" t="str">
            <v>42010</v>
          </cell>
          <cell r="B185" t="str">
            <v>กำไรที่เกิดขึ้นจากการจำหน่ายเงินลงทุน</v>
          </cell>
          <cell r="C185">
            <v>0</v>
          </cell>
          <cell r="D185">
            <v>0</v>
          </cell>
          <cell r="E185">
            <v>0</v>
          </cell>
          <cell r="F185">
            <v>1840278.38</v>
          </cell>
          <cell r="G185">
            <v>0</v>
          </cell>
          <cell r="H185">
            <v>1840278.38</v>
          </cell>
        </row>
        <row r="186">
          <cell r="A186" t="str">
            <v>42011</v>
          </cell>
          <cell r="B186" t="str">
            <v>กำไรจากการลงทุนในบริษัทย่อย</v>
          </cell>
          <cell r="C186">
            <v>0</v>
          </cell>
          <cell r="D186">
            <v>0</v>
          </cell>
          <cell r="E186">
            <v>0</v>
          </cell>
          <cell r="F186">
            <v>229017.96</v>
          </cell>
          <cell r="G186">
            <v>0</v>
          </cell>
          <cell r="H186">
            <v>229017.96</v>
          </cell>
        </row>
        <row r="187">
          <cell r="A187" t="str">
            <v>51000</v>
          </cell>
          <cell r="B187" t="str">
            <v>Materials</v>
          </cell>
          <cell r="C187">
            <v>0</v>
          </cell>
          <cell r="D187">
            <v>0</v>
          </cell>
          <cell r="E187">
            <v>46704990.780000001</v>
          </cell>
          <cell r="F187">
            <v>0</v>
          </cell>
          <cell r="G187">
            <v>46704990.780000001</v>
          </cell>
          <cell r="H187">
            <v>0</v>
          </cell>
        </row>
        <row r="188">
          <cell r="A188" t="str">
            <v>51100</v>
          </cell>
          <cell r="B188" t="str">
            <v>Piping System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51200</v>
          </cell>
          <cell r="B189" t="str">
            <v>Air-condition &amp; Ventilation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51300</v>
          </cell>
          <cell r="B190" t="str">
            <v>Hull,Superstructure &amp; Outfitting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51400</v>
          </cell>
          <cell r="B191" t="str">
            <v>Electrical &amp; Lighting System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 t="str">
            <v>51500</v>
          </cell>
          <cell r="B192" t="str">
            <v>Navigation &amp; Communication System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51600</v>
          </cell>
          <cell r="B193" t="str">
            <v>Initial Supply / Ship Equipment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51800</v>
          </cell>
          <cell r="B194" t="str">
            <v>Special 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51900</v>
          </cell>
          <cell r="B195" t="str">
            <v>Miscellaneous / General supplies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51990</v>
          </cell>
          <cell r="B196" t="str">
            <v>ต้นทุน-ต่อเรือ</v>
          </cell>
          <cell r="C196">
            <v>0</v>
          </cell>
          <cell r="D196">
            <v>0</v>
          </cell>
          <cell r="E196">
            <v>17262678.870000001</v>
          </cell>
          <cell r="F196">
            <v>0</v>
          </cell>
          <cell r="G196">
            <v>17262678.870000001</v>
          </cell>
          <cell r="H196">
            <v>0</v>
          </cell>
        </row>
        <row r="197">
          <cell r="A197" t="str">
            <v>52000</v>
          </cell>
          <cell r="B197" t="str">
            <v>ค่าแรงเหมา-Machinery</v>
          </cell>
          <cell r="C197">
            <v>0</v>
          </cell>
          <cell r="D197">
            <v>0</v>
          </cell>
          <cell r="E197">
            <v>550</v>
          </cell>
          <cell r="F197">
            <v>0</v>
          </cell>
          <cell r="G197">
            <v>550</v>
          </cell>
          <cell r="H197">
            <v>0</v>
          </cell>
        </row>
        <row r="198">
          <cell r="A198" t="str">
            <v>52100</v>
          </cell>
          <cell r="B198" t="str">
            <v>ค่าแรงเหมา-Piping System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52200</v>
          </cell>
          <cell r="B199" t="str">
            <v>ค่าแรงเหมา-Air Con.&amp;Vent.System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52300</v>
          </cell>
          <cell r="B200" t="str">
            <v>ค่าแรงเหมา-Hull,Superstruc. &amp; Outfit.</v>
          </cell>
          <cell r="C200">
            <v>0</v>
          </cell>
          <cell r="D200">
            <v>0</v>
          </cell>
          <cell r="E200">
            <v>787424.75</v>
          </cell>
          <cell r="F200">
            <v>0</v>
          </cell>
          <cell r="G200">
            <v>787424.75</v>
          </cell>
          <cell r="H200">
            <v>0</v>
          </cell>
        </row>
        <row r="201">
          <cell r="A201" t="str">
            <v>52400</v>
          </cell>
          <cell r="B201" t="str">
            <v>ค่าแรงเหมา-Electrical</v>
          </cell>
          <cell r="C201">
            <v>0</v>
          </cell>
          <cell r="D201">
            <v>0</v>
          </cell>
          <cell r="E201">
            <v>4000</v>
          </cell>
          <cell r="F201">
            <v>0</v>
          </cell>
          <cell r="G201">
            <v>4000</v>
          </cell>
          <cell r="H201">
            <v>0</v>
          </cell>
        </row>
        <row r="202">
          <cell r="A202" t="str">
            <v>52500</v>
          </cell>
          <cell r="B202" t="str">
            <v>ค่าแรงเหมา-Navigation &amp; Communication system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52600</v>
          </cell>
          <cell r="B203" t="str">
            <v>ค่าแรงเหมา-Initial Supply/Ship Equip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52700</v>
          </cell>
          <cell r="B204" t="str">
            <v>ค่าแรงเหมา-Accommodtion &amp; Insulation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52800</v>
          </cell>
          <cell r="B205" t="str">
            <v>ค่าแรงเหมา-Special system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52900</v>
          </cell>
          <cell r="B206" t="str">
            <v>ค่าแรงเหมา-MISC./GEN.Supply</v>
          </cell>
          <cell r="C206">
            <v>0</v>
          </cell>
          <cell r="D206">
            <v>0</v>
          </cell>
          <cell r="E206">
            <v>36180449.729999997</v>
          </cell>
          <cell r="F206">
            <v>0</v>
          </cell>
          <cell r="G206">
            <v>36180449.729999997</v>
          </cell>
          <cell r="H206">
            <v>0</v>
          </cell>
        </row>
        <row r="207">
          <cell r="A207" t="str">
            <v>52950</v>
          </cell>
          <cell r="B207" t="str">
            <v>ค่าแรงปฏิบัติการ</v>
          </cell>
          <cell r="C207">
            <v>0</v>
          </cell>
          <cell r="D207">
            <v>0</v>
          </cell>
          <cell r="E207">
            <v>12946983.279999999</v>
          </cell>
          <cell r="F207">
            <v>0</v>
          </cell>
          <cell r="G207">
            <v>12946983.279999999</v>
          </cell>
          <cell r="H207">
            <v>0</v>
          </cell>
        </row>
        <row r="208">
          <cell r="A208" t="str">
            <v>52951</v>
          </cell>
          <cell r="B208" t="str">
            <v>ค่าล่วงเวลา</v>
          </cell>
          <cell r="C208">
            <v>0</v>
          </cell>
          <cell r="D208">
            <v>0</v>
          </cell>
          <cell r="E208">
            <v>6592935.96</v>
          </cell>
          <cell r="F208">
            <v>0</v>
          </cell>
          <cell r="G208">
            <v>6592935.96</v>
          </cell>
          <cell r="H208">
            <v>0</v>
          </cell>
        </row>
        <row r="209">
          <cell r="A209" t="str">
            <v>53110</v>
          </cell>
          <cell r="B209" t="str">
            <v>ค่าจ้างออกแบบ</v>
          </cell>
          <cell r="C209">
            <v>0</v>
          </cell>
          <cell r="D209">
            <v>0</v>
          </cell>
          <cell r="E209">
            <v>12371.13</v>
          </cell>
          <cell r="F209">
            <v>0</v>
          </cell>
          <cell r="G209">
            <v>12371.13</v>
          </cell>
          <cell r="H209">
            <v>0</v>
          </cell>
        </row>
        <row r="210">
          <cell r="A210" t="str">
            <v>53120</v>
          </cell>
          <cell r="B210" t="str">
            <v>ค่าฝึกอบรมโครงการ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53130</v>
          </cell>
          <cell r="B211" t="str">
            <v>ค่าเบี้ยประกันโครงการ</v>
          </cell>
          <cell r="C211">
            <v>0</v>
          </cell>
          <cell r="D211">
            <v>0</v>
          </cell>
          <cell r="E211">
            <v>190715</v>
          </cell>
          <cell r="F211">
            <v>0</v>
          </cell>
          <cell r="G211">
            <v>190715</v>
          </cell>
          <cell r="H211">
            <v>0</v>
          </cell>
        </row>
        <row r="212">
          <cell r="A212" t="str">
            <v>53140</v>
          </cell>
          <cell r="B212" t="str">
            <v>ค่าธรรมเนียมเจ้าหน้าที่ตรวจเรือ</v>
          </cell>
          <cell r="C212">
            <v>0</v>
          </cell>
          <cell r="D212">
            <v>0</v>
          </cell>
          <cell r="E212">
            <v>100000</v>
          </cell>
          <cell r="F212">
            <v>0</v>
          </cell>
          <cell r="G212">
            <v>100000</v>
          </cell>
          <cell r="H212">
            <v>0</v>
          </cell>
        </row>
        <row r="213">
          <cell r="A213" t="str">
            <v>53151</v>
          </cell>
          <cell r="B213" t="str">
            <v>ค่าใช้จ่ายในการตรวจสอบ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53152</v>
          </cell>
          <cell r="B214" t="str">
            <v>ค่าใช้จ่ายในการปล่อยเรือลงน้ำ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53153</v>
          </cell>
          <cell r="B215" t="str">
            <v>ค่าติดตั้งอุปกรณ์เรือ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53154</v>
          </cell>
          <cell r="B216" t="str">
            <v>ค่าเอกสารคู่มือประกอบเรือ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53155</v>
          </cell>
          <cell r="B217" t="str">
            <v>ค่าเดินทางส่งมอบเรือ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53190</v>
          </cell>
          <cell r="B218" t="str">
            <v>ค่าใช้จ่ายโครงการ-เบ็ดเตล็ด</v>
          </cell>
          <cell r="C218">
            <v>0</v>
          </cell>
          <cell r="D218">
            <v>0</v>
          </cell>
          <cell r="E218">
            <v>6404111.3200000003</v>
          </cell>
          <cell r="F218">
            <v>0</v>
          </cell>
          <cell r="G218">
            <v>6404111.3200000003</v>
          </cell>
          <cell r="H218">
            <v>0</v>
          </cell>
        </row>
        <row r="219">
          <cell r="A219" t="str">
            <v>53201</v>
          </cell>
          <cell r="B219" t="str">
            <v>ค่าจ้างเรือยนต์ลากจูง</v>
          </cell>
          <cell r="C219">
            <v>0</v>
          </cell>
          <cell r="D219">
            <v>0</v>
          </cell>
          <cell r="E219">
            <v>652000</v>
          </cell>
          <cell r="F219">
            <v>0</v>
          </cell>
          <cell r="G219">
            <v>652000</v>
          </cell>
          <cell r="H219">
            <v>0</v>
          </cell>
        </row>
        <row r="220">
          <cell r="A220" t="str">
            <v>53202</v>
          </cell>
          <cell r="B220" t="str">
            <v>ค่าเช่ารถบรรทุก รถยก</v>
          </cell>
          <cell r="C220">
            <v>0</v>
          </cell>
          <cell r="D220">
            <v>0</v>
          </cell>
          <cell r="E220">
            <v>733000</v>
          </cell>
          <cell r="F220">
            <v>0</v>
          </cell>
          <cell r="G220">
            <v>733000</v>
          </cell>
          <cell r="H220">
            <v>0</v>
          </cell>
        </row>
        <row r="221">
          <cell r="A221" t="str">
            <v>53203</v>
          </cell>
          <cell r="B221" t="str">
            <v>ค่าเช่าเครื่องลม เครื่องเชื่อม เครื่องจักร</v>
          </cell>
          <cell r="C221">
            <v>0</v>
          </cell>
          <cell r="D221">
            <v>0</v>
          </cell>
          <cell r="E221">
            <v>290261.58</v>
          </cell>
          <cell r="F221">
            <v>0</v>
          </cell>
          <cell r="G221">
            <v>290261.58</v>
          </cell>
          <cell r="H221">
            <v>0</v>
          </cell>
        </row>
        <row r="222">
          <cell r="A222" t="str">
            <v>53210</v>
          </cell>
          <cell r="B222" t="str">
            <v>ค่าซ่อมแซมอาคาร-โรงงาน</v>
          </cell>
          <cell r="C222">
            <v>0</v>
          </cell>
          <cell r="D222">
            <v>0</v>
          </cell>
          <cell r="E222">
            <v>149832.32000000001</v>
          </cell>
          <cell r="F222">
            <v>0</v>
          </cell>
          <cell r="G222">
            <v>149832.32000000001</v>
          </cell>
          <cell r="H222">
            <v>0</v>
          </cell>
        </row>
        <row r="223">
          <cell r="A223" t="str">
            <v>53211</v>
          </cell>
          <cell r="B223" t="str">
            <v>ค่าซ่อมแซมเครื่องมือ</v>
          </cell>
          <cell r="C223">
            <v>0</v>
          </cell>
          <cell r="D223">
            <v>0</v>
          </cell>
          <cell r="E223">
            <v>1297154.93</v>
          </cell>
          <cell r="F223">
            <v>0</v>
          </cell>
          <cell r="G223">
            <v>1297154.93</v>
          </cell>
          <cell r="H223">
            <v>0</v>
          </cell>
        </row>
        <row r="224">
          <cell r="A224" t="str">
            <v>53212</v>
          </cell>
          <cell r="B224" t="str">
            <v>ค่าซ่อมเครื่องจักร-เครื่องมือยก</v>
          </cell>
          <cell r="C224">
            <v>0</v>
          </cell>
          <cell r="D224">
            <v>0</v>
          </cell>
          <cell r="E224">
            <v>1465257.35</v>
          </cell>
          <cell r="F224">
            <v>0</v>
          </cell>
          <cell r="G224">
            <v>1465257.35</v>
          </cell>
          <cell r="H224">
            <v>0</v>
          </cell>
        </row>
        <row r="225">
          <cell r="A225" t="str">
            <v>53213</v>
          </cell>
          <cell r="B225" t="str">
            <v>ค่าซ่อมแซมอู่ลอย</v>
          </cell>
          <cell r="C225">
            <v>0</v>
          </cell>
          <cell r="D225">
            <v>0</v>
          </cell>
          <cell r="E225">
            <v>951581.96</v>
          </cell>
          <cell r="F225">
            <v>0</v>
          </cell>
          <cell r="G225">
            <v>951581.96</v>
          </cell>
          <cell r="H225">
            <v>0</v>
          </cell>
        </row>
        <row r="226">
          <cell r="A226" t="str">
            <v>53214</v>
          </cell>
          <cell r="B226" t="str">
            <v>ค่าซ่อมแซมเรือบริการ</v>
          </cell>
          <cell r="C226">
            <v>0</v>
          </cell>
          <cell r="D226">
            <v>0</v>
          </cell>
          <cell r="E226">
            <v>364389.54</v>
          </cell>
          <cell r="F226">
            <v>0</v>
          </cell>
          <cell r="G226">
            <v>364389.54</v>
          </cell>
          <cell r="H226">
            <v>0</v>
          </cell>
        </row>
        <row r="227">
          <cell r="A227" t="str">
            <v>53301</v>
          </cell>
          <cell r="B227" t="str">
            <v>ค่าใช้จ่ายในพิธีการ ภาษีศุลกากร</v>
          </cell>
          <cell r="C227">
            <v>0</v>
          </cell>
          <cell r="D227">
            <v>0</v>
          </cell>
          <cell r="E227">
            <v>16642.96</v>
          </cell>
          <cell r="F227">
            <v>0</v>
          </cell>
          <cell r="G227">
            <v>16642.96</v>
          </cell>
          <cell r="H227">
            <v>0</v>
          </cell>
        </row>
        <row r="228">
          <cell r="A228" t="str">
            <v>53302</v>
          </cell>
          <cell r="B228" t="str">
            <v>ค่าใช้จ่ายในการสั่งของและขนส่ง</v>
          </cell>
          <cell r="C228">
            <v>0</v>
          </cell>
          <cell r="D228">
            <v>0</v>
          </cell>
          <cell r="E228">
            <v>68008.429999999993</v>
          </cell>
          <cell r="F228">
            <v>0</v>
          </cell>
          <cell r="G228">
            <v>68008.429999999993</v>
          </cell>
          <cell r="H228">
            <v>0</v>
          </cell>
        </row>
        <row r="229">
          <cell r="A229" t="str">
            <v>53401</v>
          </cell>
          <cell r="B229" t="str">
            <v>ค่าอุปกรณ์ความปลอดภัย</v>
          </cell>
          <cell r="C229">
            <v>0</v>
          </cell>
          <cell r="D229">
            <v>0</v>
          </cell>
          <cell r="E229">
            <v>400175.74</v>
          </cell>
          <cell r="F229">
            <v>0</v>
          </cell>
          <cell r="G229">
            <v>400175.74</v>
          </cell>
          <cell r="H229">
            <v>0</v>
          </cell>
        </row>
        <row r="230">
          <cell r="A230" t="str">
            <v>53402</v>
          </cell>
          <cell r="B230" t="str">
            <v>ค่าแบบฟอร์มพนักงาน</v>
          </cell>
          <cell r="C230">
            <v>0</v>
          </cell>
          <cell r="D230">
            <v>0</v>
          </cell>
          <cell r="E230">
            <v>316208.42</v>
          </cell>
          <cell r="F230">
            <v>0</v>
          </cell>
          <cell r="G230">
            <v>316208.42</v>
          </cell>
          <cell r="H230">
            <v>0</v>
          </cell>
        </row>
        <row r="231">
          <cell r="A231" t="str">
            <v>53501</v>
          </cell>
          <cell r="B231" t="str">
            <v>ค่าไฟฟ้า</v>
          </cell>
          <cell r="C231">
            <v>0</v>
          </cell>
          <cell r="D231">
            <v>0</v>
          </cell>
          <cell r="E231">
            <v>8016135.3200000003</v>
          </cell>
          <cell r="F231">
            <v>0</v>
          </cell>
          <cell r="G231">
            <v>8016135.3200000003</v>
          </cell>
          <cell r="H231">
            <v>0</v>
          </cell>
        </row>
        <row r="232">
          <cell r="A232" t="str">
            <v>53502</v>
          </cell>
          <cell r="B232" t="str">
            <v>ค่าน้ำประปา</v>
          </cell>
          <cell r="C232">
            <v>0</v>
          </cell>
          <cell r="D232">
            <v>0</v>
          </cell>
          <cell r="E232">
            <v>817275.75</v>
          </cell>
          <cell r="F232">
            <v>0</v>
          </cell>
          <cell r="G232">
            <v>817275.75</v>
          </cell>
          <cell r="H232">
            <v>0</v>
          </cell>
        </row>
        <row r="233">
          <cell r="A233" t="str">
            <v>53503</v>
          </cell>
          <cell r="B233" t="str">
            <v>ค่าเสื่อมราคาเครื่องจักร,โรงงาน</v>
          </cell>
          <cell r="C233">
            <v>0</v>
          </cell>
          <cell r="D233">
            <v>0</v>
          </cell>
          <cell r="E233">
            <v>7934009.4800000004</v>
          </cell>
          <cell r="F233">
            <v>0</v>
          </cell>
          <cell r="G233">
            <v>7934009.4800000004</v>
          </cell>
          <cell r="H233">
            <v>0</v>
          </cell>
        </row>
        <row r="234">
          <cell r="A234" t="str">
            <v>53504</v>
          </cell>
          <cell r="B234" t="str">
            <v>ค่าเสื่อมราคาอู่ลอย</v>
          </cell>
          <cell r="C234">
            <v>0</v>
          </cell>
          <cell r="D234">
            <v>0</v>
          </cell>
          <cell r="E234">
            <v>8236507.5999999996</v>
          </cell>
          <cell r="F234">
            <v>0</v>
          </cell>
          <cell r="G234">
            <v>8236507.5999999996</v>
          </cell>
          <cell r="H234">
            <v>0</v>
          </cell>
        </row>
        <row r="235">
          <cell r="A235" t="str">
            <v>53505</v>
          </cell>
          <cell r="B235" t="str">
            <v>ค่าพ่นสีเหล็กเข้าสต๊อค</v>
          </cell>
          <cell r="C235">
            <v>0</v>
          </cell>
          <cell r="D235">
            <v>0</v>
          </cell>
          <cell r="E235">
            <v>855372.7</v>
          </cell>
          <cell r="F235">
            <v>0</v>
          </cell>
          <cell r="G235">
            <v>855372.7</v>
          </cell>
          <cell r="H235">
            <v>0</v>
          </cell>
        </row>
        <row r="236">
          <cell r="A236" t="str">
            <v>53506</v>
          </cell>
          <cell r="B236" t="str">
            <v>ค่าน้ำมันเชื้อเพลิง</v>
          </cell>
          <cell r="C236">
            <v>0</v>
          </cell>
          <cell r="D236">
            <v>0</v>
          </cell>
          <cell r="E236">
            <v>818924.7</v>
          </cell>
          <cell r="F236">
            <v>0</v>
          </cell>
          <cell r="G236">
            <v>818924.7</v>
          </cell>
          <cell r="H236">
            <v>0</v>
          </cell>
        </row>
        <row r="237">
          <cell r="A237" t="str">
            <v>53601</v>
          </cell>
          <cell r="B237" t="str">
            <v>เงินเดือนพนักงานปฏิบัติการ</v>
          </cell>
          <cell r="C237">
            <v>0</v>
          </cell>
          <cell r="D237">
            <v>0</v>
          </cell>
          <cell r="E237">
            <v>16467953.76</v>
          </cell>
          <cell r="F237">
            <v>0</v>
          </cell>
          <cell r="G237">
            <v>16467953.76</v>
          </cell>
          <cell r="H237">
            <v>0</v>
          </cell>
        </row>
        <row r="238">
          <cell r="A238" t="str">
            <v>53602</v>
          </cell>
          <cell r="B238" t="str">
            <v>ค่าล่วงเวลาพนักงานปฏิบัติการ</v>
          </cell>
          <cell r="C238">
            <v>0</v>
          </cell>
          <cell r="D238">
            <v>0</v>
          </cell>
          <cell r="E238">
            <v>1365235.18</v>
          </cell>
          <cell r="F238">
            <v>0</v>
          </cell>
          <cell r="G238">
            <v>1365235.18</v>
          </cell>
          <cell r="H238">
            <v>0</v>
          </cell>
        </row>
        <row r="239">
          <cell r="A239" t="str">
            <v>59000</v>
          </cell>
          <cell r="B239" t="str">
            <v>ต้นทุนขาย</v>
          </cell>
          <cell r="C239">
            <v>0</v>
          </cell>
          <cell r="D239">
            <v>0</v>
          </cell>
          <cell r="E239">
            <v>0</v>
          </cell>
          <cell r="F239">
            <v>447440.64000000001</v>
          </cell>
          <cell r="G239">
            <v>0</v>
          </cell>
          <cell r="H239">
            <v>447440.64000000001</v>
          </cell>
        </row>
        <row r="240">
          <cell r="A240" t="str">
            <v>60101</v>
          </cell>
          <cell r="B240" t="str">
            <v>เงินเดือน</v>
          </cell>
          <cell r="C240">
            <v>0</v>
          </cell>
          <cell r="D240">
            <v>0</v>
          </cell>
          <cell r="E240">
            <v>29256003.649999999</v>
          </cell>
          <cell r="F240">
            <v>0</v>
          </cell>
          <cell r="G240">
            <v>29256003.649999999</v>
          </cell>
          <cell r="H240">
            <v>0</v>
          </cell>
        </row>
        <row r="241">
          <cell r="A241" t="str">
            <v>60102</v>
          </cell>
          <cell r="B241" t="str">
            <v>ค่าล่วงเวลาพนักงานจัดการ</v>
          </cell>
          <cell r="C241">
            <v>0</v>
          </cell>
          <cell r="D241">
            <v>0</v>
          </cell>
          <cell r="E241">
            <v>255323.31</v>
          </cell>
          <cell r="F241">
            <v>0</v>
          </cell>
          <cell r="G241">
            <v>255323.31</v>
          </cell>
          <cell r="H241">
            <v>0</v>
          </cell>
        </row>
        <row r="242">
          <cell r="A242" t="str">
            <v>60103</v>
          </cell>
          <cell r="B242" t="str">
            <v>เงินโบนัส</v>
          </cell>
          <cell r="C242">
            <v>0</v>
          </cell>
          <cell r="D242">
            <v>0</v>
          </cell>
          <cell r="E242">
            <v>4099948.79</v>
          </cell>
          <cell r="F242">
            <v>0</v>
          </cell>
          <cell r="G242">
            <v>4099948.79</v>
          </cell>
          <cell r="H242">
            <v>0</v>
          </cell>
        </row>
        <row r="243">
          <cell r="A243" t="str">
            <v>60104</v>
          </cell>
          <cell r="B243" t="str">
            <v>เงินตอบแทนกรรมการ</v>
          </cell>
          <cell r="C243">
            <v>0</v>
          </cell>
          <cell r="D243">
            <v>0</v>
          </cell>
          <cell r="E243">
            <v>1377666.67</v>
          </cell>
          <cell r="F243">
            <v>0</v>
          </cell>
          <cell r="G243">
            <v>1377666.67</v>
          </cell>
          <cell r="H243">
            <v>0</v>
          </cell>
        </row>
        <row r="244">
          <cell r="A244" t="str">
            <v>60201</v>
          </cell>
          <cell r="B244" t="str">
            <v>ค่ารักษาพยาบาล</v>
          </cell>
          <cell r="C244">
            <v>0</v>
          </cell>
          <cell r="D244">
            <v>0</v>
          </cell>
          <cell r="E244">
            <v>235835.45</v>
          </cell>
          <cell r="F244">
            <v>0</v>
          </cell>
          <cell r="G244">
            <v>235835.45</v>
          </cell>
          <cell r="H244">
            <v>0</v>
          </cell>
        </row>
        <row r="245">
          <cell r="A245" t="str">
            <v>60202</v>
          </cell>
          <cell r="B245" t="str">
            <v>เบี้ยประกันสุขภาพ</v>
          </cell>
          <cell r="C245">
            <v>0</v>
          </cell>
          <cell r="D245">
            <v>0</v>
          </cell>
          <cell r="E245">
            <v>153517.54999999999</v>
          </cell>
          <cell r="F245">
            <v>0</v>
          </cell>
          <cell r="G245">
            <v>153517.54999999999</v>
          </cell>
          <cell r="H245">
            <v>0</v>
          </cell>
        </row>
        <row r="246">
          <cell r="A246" t="str">
            <v>60203</v>
          </cell>
          <cell r="B246" t="str">
            <v>เงินสมทบกองทุนเงินทดแทน</v>
          </cell>
          <cell r="C246">
            <v>0</v>
          </cell>
          <cell r="D246">
            <v>0</v>
          </cell>
          <cell r="E246">
            <v>341423.52</v>
          </cell>
          <cell r="F246">
            <v>0</v>
          </cell>
          <cell r="G246">
            <v>341423.52</v>
          </cell>
          <cell r="H246">
            <v>0</v>
          </cell>
        </row>
        <row r="247">
          <cell r="A247" t="str">
            <v>60204</v>
          </cell>
          <cell r="B247" t="str">
            <v>เงินสมทบกองทุนประกันสังคม</v>
          </cell>
          <cell r="C247">
            <v>0</v>
          </cell>
          <cell r="D247">
            <v>0</v>
          </cell>
          <cell r="E247">
            <v>1002687</v>
          </cell>
          <cell r="F247">
            <v>0</v>
          </cell>
          <cell r="G247">
            <v>1002687</v>
          </cell>
          <cell r="H247">
            <v>0</v>
          </cell>
        </row>
        <row r="248">
          <cell r="A248" t="str">
            <v>60205</v>
          </cell>
          <cell r="B248" t="str">
            <v>เงินสมทบกองทุนสำรองเลี้ยงชีพ</v>
          </cell>
          <cell r="C248">
            <v>0</v>
          </cell>
          <cell r="D248">
            <v>0</v>
          </cell>
          <cell r="E248">
            <v>2043059.88</v>
          </cell>
          <cell r="F248">
            <v>0</v>
          </cell>
          <cell r="G248">
            <v>2043059.88</v>
          </cell>
          <cell r="H248">
            <v>0</v>
          </cell>
        </row>
        <row r="249">
          <cell r="A249" t="str">
            <v>60206</v>
          </cell>
          <cell r="B249" t="str">
            <v>ค่าสวัสดิการอื่นๆ</v>
          </cell>
          <cell r="C249">
            <v>0</v>
          </cell>
          <cell r="D249">
            <v>0</v>
          </cell>
          <cell r="E249">
            <v>577635.09</v>
          </cell>
          <cell r="F249">
            <v>0</v>
          </cell>
          <cell r="G249">
            <v>577635.09</v>
          </cell>
          <cell r="H249">
            <v>0</v>
          </cell>
        </row>
        <row r="250">
          <cell r="A250" t="str">
            <v>60301</v>
          </cell>
          <cell r="B250" t="str">
            <v>ค่าแบบพิมพ์ แบบฟอร์ม กระดาษ</v>
          </cell>
          <cell r="C250">
            <v>0</v>
          </cell>
          <cell r="D250">
            <v>0</v>
          </cell>
          <cell r="E250">
            <v>243888.12</v>
          </cell>
          <cell r="F250">
            <v>0</v>
          </cell>
          <cell r="G250">
            <v>243888.12</v>
          </cell>
          <cell r="H250">
            <v>0</v>
          </cell>
        </row>
        <row r="251">
          <cell r="A251" t="str">
            <v>60302</v>
          </cell>
          <cell r="B251" t="str">
            <v>ค่าเครื่องใช้คอมพิวเตอร์</v>
          </cell>
          <cell r="C251">
            <v>0</v>
          </cell>
          <cell r="D251">
            <v>0</v>
          </cell>
          <cell r="E251">
            <v>84371.37</v>
          </cell>
          <cell r="F251">
            <v>0</v>
          </cell>
          <cell r="G251">
            <v>84371.37</v>
          </cell>
          <cell r="H251">
            <v>0</v>
          </cell>
        </row>
        <row r="252">
          <cell r="A252" t="str">
            <v>60303</v>
          </cell>
          <cell r="B252" t="str">
            <v>ค่าเครื่องใช้สำนักงาน เครื่องเขียน</v>
          </cell>
          <cell r="C252">
            <v>0</v>
          </cell>
          <cell r="D252">
            <v>0</v>
          </cell>
          <cell r="E252">
            <v>104240.35</v>
          </cell>
          <cell r="F252">
            <v>0</v>
          </cell>
          <cell r="G252">
            <v>104240.35</v>
          </cell>
          <cell r="H252">
            <v>0</v>
          </cell>
        </row>
        <row r="253">
          <cell r="A253" t="str">
            <v>60304</v>
          </cell>
          <cell r="B253" t="str">
            <v>ค่าหนังสือพิมพ์ แมกกาซีน</v>
          </cell>
          <cell r="C253">
            <v>0</v>
          </cell>
          <cell r="D253">
            <v>0</v>
          </cell>
          <cell r="E253">
            <v>84810.77</v>
          </cell>
          <cell r="F253">
            <v>0</v>
          </cell>
          <cell r="G253">
            <v>84810.77</v>
          </cell>
          <cell r="H253">
            <v>0</v>
          </cell>
        </row>
        <row r="254">
          <cell r="A254" t="str">
            <v>60305</v>
          </cell>
          <cell r="B254" t="str">
            <v>ค่าซ่อม ปรับปรุงคอมพิวเตอร์</v>
          </cell>
          <cell r="C254">
            <v>0</v>
          </cell>
          <cell r="D254">
            <v>0</v>
          </cell>
          <cell r="E254">
            <v>110282.68</v>
          </cell>
          <cell r="F254">
            <v>0</v>
          </cell>
          <cell r="G254">
            <v>110282.68</v>
          </cell>
          <cell r="H254">
            <v>0</v>
          </cell>
        </row>
        <row r="255">
          <cell r="A255" t="str">
            <v>60306</v>
          </cell>
          <cell r="B255" t="str">
            <v>ค่าซ่อมเครื่องใช้สำนักงาน</v>
          </cell>
          <cell r="C255">
            <v>0</v>
          </cell>
          <cell r="D255">
            <v>0</v>
          </cell>
          <cell r="E255">
            <v>174162.33</v>
          </cell>
          <cell r="F255">
            <v>0</v>
          </cell>
          <cell r="G255">
            <v>174162.33</v>
          </cell>
          <cell r="H255">
            <v>0</v>
          </cell>
        </row>
        <row r="256">
          <cell r="A256" t="str">
            <v>60307</v>
          </cell>
          <cell r="B256" t="str">
            <v>ค่าเช่าเครื่องใช้สำนักงาน</v>
          </cell>
          <cell r="C256">
            <v>0</v>
          </cell>
          <cell r="D256">
            <v>0</v>
          </cell>
          <cell r="E256">
            <v>180746.56</v>
          </cell>
          <cell r="F256">
            <v>0</v>
          </cell>
          <cell r="G256">
            <v>180746.56</v>
          </cell>
          <cell r="H256">
            <v>0</v>
          </cell>
        </row>
        <row r="257">
          <cell r="A257" t="str">
            <v>60308</v>
          </cell>
          <cell r="B257" t="str">
            <v>ค่าโทรศัพท์</v>
          </cell>
          <cell r="C257">
            <v>0</v>
          </cell>
          <cell r="D257">
            <v>0</v>
          </cell>
          <cell r="E257">
            <v>1077642.82</v>
          </cell>
          <cell r="F257">
            <v>0</v>
          </cell>
          <cell r="G257">
            <v>1077642.82</v>
          </cell>
          <cell r="H257">
            <v>0</v>
          </cell>
        </row>
        <row r="258">
          <cell r="A258" t="str">
            <v>60309</v>
          </cell>
          <cell r="B258" t="str">
            <v>ค่าไปรษณีย์ โทรเลข</v>
          </cell>
          <cell r="C258">
            <v>0</v>
          </cell>
          <cell r="D258">
            <v>0</v>
          </cell>
          <cell r="E258">
            <v>32789.199999999997</v>
          </cell>
          <cell r="F258">
            <v>0</v>
          </cell>
          <cell r="G258">
            <v>32789.199999999997</v>
          </cell>
          <cell r="H258">
            <v>0</v>
          </cell>
        </row>
        <row r="259">
          <cell r="A259" t="str">
            <v>60310</v>
          </cell>
          <cell r="B259" t="str">
            <v>ค่ายามรักษาการณ์</v>
          </cell>
          <cell r="C259">
            <v>0</v>
          </cell>
          <cell r="D259">
            <v>0</v>
          </cell>
          <cell r="E259">
            <v>1331600</v>
          </cell>
          <cell r="F259">
            <v>0</v>
          </cell>
          <cell r="G259">
            <v>1331600</v>
          </cell>
          <cell r="H259">
            <v>0</v>
          </cell>
        </row>
        <row r="260">
          <cell r="A260" t="str">
            <v>60311</v>
          </cell>
          <cell r="B260" t="str">
            <v>ค่าบริการรักษาความสะอาด</v>
          </cell>
          <cell r="C260">
            <v>0</v>
          </cell>
          <cell r="D260">
            <v>0</v>
          </cell>
          <cell r="E260">
            <v>385188.97</v>
          </cell>
          <cell r="F260">
            <v>0</v>
          </cell>
          <cell r="G260">
            <v>385188.97</v>
          </cell>
          <cell r="H260">
            <v>0</v>
          </cell>
        </row>
        <row r="261">
          <cell r="A261" t="str">
            <v>60401</v>
          </cell>
          <cell r="B261" t="str">
            <v>ค่าซ่อมรถยนต์</v>
          </cell>
          <cell r="C261">
            <v>0</v>
          </cell>
          <cell r="D261">
            <v>0</v>
          </cell>
          <cell r="E261">
            <v>821533.26</v>
          </cell>
          <cell r="F261">
            <v>0</v>
          </cell>
          <cell r="G261">
            <v>821533.26</v>
          </cell>
          <cell r="H261">
            <v>0</v>
          </cell>
        </row>
        <row r="262">
          <cell r="A262" t="str">
            <v>60402</v>
          </cell>
          <cell r="B262" t="str">
            <v>ค่าเช่ารถยนต์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60403</v>
          </cell>
          <cell r="B263" t="str">
            <v>ค่าเช่าอาคารสถานที่</v>
          </cell>
          <cell r="C263">
            <v>0</v>
          </cell>
          <cell r="D263">
            <v>0</v>
          </cell>
          <cell r="E263">
            <v>1500000</v>
          </cell>
          <cell r="F263">
            <v>0</v>
          </cell>
          <cell r="G263">
            <v>1500000</v>
          </cell>
          <cell r="H263">
            <v>0</v>
          </cell>
        </row>
        <row r="264">
          <cell r="A264" t="str">
            <v>60404</v>
          </cell>
          <cell r="B264" t="str">
            <v>ค่าใช้จ่ายบ้านพักป้อมปราการ</v>
          </cell>
          <cell r="C264">
            <v>0</v>
          </cell>
          <cell r="D264">
            <v>0</v>
          </cell>
          <cell r="E264">
            <v>89207.83</v>
          </cell>
          <cell r="F264">
            <v>0</v>
          </cell>
          <cell r="G264">
            <v>89207.83</v>
          </cell>
          <cell r="H264">
            <v>0</v>
          </cell>
        </row>
        <row r="265">
          <cell r="A265" t="str">
            <v>60405</v>
          </cell>
          <cell r="B265" t="str">
            <v>ค่าซ่อมแซมอาคารสำนักงาน</v>
          </cell>
          <cell r="C265">
            <v>0</v>
          </cell>
          <cell r="D265">
            <v>0</v>
          </cell>
          <cell r="E265">
            <v>102986.84</v>
          </cell>
          <cell r="F265">
            <v>0</v>
          </cell>
          <cell r="G265">
            <v>102986.84</v>
          </cell>
          <cell r="H265">
            <v>0</v>
          </cell>
        </row>
        <row r="266">
          <cell r="A266" t="str">
            <v>60406</v>
          </cell>
          <cell r="B266" t="str">
            <v>ค่าเบี้ยประกันวินาศภัย</v>
          </cell>
          <cell r="C266">
            <v>0</v>
          </cell>
          <cell r="D266">
            <v>0</v>
          </cell>
          <cell r="E266">
            <v>1069031.1499999999</v>
          </cell>
          <cell r="F266">
            <v>0</v>
          </cell>
          <cell r="G266">
            <v>1069031.1499999999</v>
          </cell>
          <cell r="H266">
            <v>0</v>
          </cell>
        </row>
        <row r="267">
          <cell r="A267" t="str">
            <v>60501</v>
          </cell>
          <cell r="B267" t="str">
            <v>ค่าทนายความ จดทะเบียน</v>
          </cell>
          <cell r="C267">
            <v>0</v>
          </cell>
          <cell r="D267">
            <v>0</v>
          </cell>
          <cell r="E267">
            <v>1763176.12</v>
          </cell>
          <cell r="F267">
            <v>0</v>
          </cell>
          <cell r="G267">
            <v>1763176.12</v>
          </cell>
          <cell r="H267">
            <v>0</v>
          </cell>
        </row>
        <row r="268">
          <cell r="A268" t="str">
            <v>60502</v>
          </cell>
          <cell r="B268" t="str">
            <v>ค่าธรรมเนียมนายหน้า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60503</v>
          </cell>
          <cell r="B269" t="str">
            <v>ค่าธรรมเนียมธนาคาร</v>
          </cell>
          <cell r="C269">
            <v>0</v>
          </cell>
          <cell r="D269">
            <v>0</v>
          </cell>
          <cell r="E269">
            <v>982599.88</v>
          </cell>
          <cell r="F269">
            <v>0</v>
          </cell>
          <cell r="G269">
            <v>982599.88</v>
          </cell>
          <cell r="H269">
            <v>0</v>
          </cell>
        </row>
        <row r="270">
          <cell r="A270" t="str">
            <v>60504</v>
          </cell>
          <cell r="B270" t="str">
            <v>ค่าสมาชิกต่างๆ</v>
          </cell>
          <cell r="C270">
            <v>0</v>
          </cell>
          <cell r="D270">
            <v>0</v>
          </cell>
          <cell r="E270">
            <v>176558.85</v>
          </cell>
          <cell r="F270">
            <v>0</v>
          </cell>
          <cell r="G270">
            <v>176558.85</v>
          </cell>
          <cell r="H270">
            <v>0</v>
          </cell>
        </row>
        <row r="271">
          <cell r="A271" t="str">
            <v>60505</v>
          </cell>
          <cell r="B271" t="str">
            <v>ค่าสอบบัญชี</v>
          </cell>
          <cell r="C271">
            <v>0</v>
          </cell>
          <cell r="D271">
            <v>0</v>
          </cell>
          <cell r="E271">
            <v>429187</v>
          </cell>
          <cell r="F271">
            <v>0</v>
          </cell>
          <cell r="G271">
            <v>429187</v>
          </cell>
          <cell r="H271">
            <v>0</v>
          </cell>
        </row>
        <row r="272">
          <cell r="A272" t="str">
            <v>60506</v>
          </cell>
          <cell r="B272" t="str">
            <v>ค่าธรรมเนียมตลาดหลักทรัพย์</v>
          </cell>
          <cell r="C272">
            <v>0</v>
          </cell>
          <cell r="D272">
            <v>0</v>
          </cell>
          <cell r="E272">
            <v>235205.36</v>
          </cell>
          <cell r="F272">
            <v>0</v>
          </cell>
          <cell r="G272">
            <v>235205.36</v>
          </cell>
          <cell r="H272">
            <v>0</v>
          </cell>
        </row>
        <row r="273">
          <cell r="A273" t="str">
            <v>60507</v>
          </cell>
          <cell r="B273" t="str">
            <v>ค่าธรรมเนียมและบริการอื่นๆ</v>
          </cell>
          <cell r="C273">
            <v>0</v>
          </cell>
          <cell r="D273">
            <v>0</v>
          </cell>
          <cell r="E273">
            <v>1639860.48</v>
          </cell>
          <cell r="F273">
            <v>0</v>
          </cell>
          <cell r="G273">
            <v>1639860.48</v>
          </cell>
          <cell r="H273">
            <v>0</v>
          </cell>
        </row>
        <row r="274">
          <cell r="A274" t="str">
            <v>60508</v>
          </cell>
          <cell r="B274" t="str">
            <v>ส่วนเพิ่มจากการซื้อ-ขายเงินตรา ตปท.ล่วงหน้าตัดบัญช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60601</v>
          </cell>
          <cell r="B275" t="str">
            <v>ค่าลงทะเบียน-ฝึกอบรม</v>
          </cell>
          <cell r="C275">
            <v>0</v>
          </cell>
          <cell r="D275">
            <v>0</v>
          </cell>
          <cell r="E275">
            <v>323003.78000000003</v>
          </cell>
          <cell r="F275">
            <v>0</v>
          </cell>
          <cell r="G275">
            <v>323003.78000000003</v>
          </cell>
          <cell r="H275">
            <v>0</v>
          </cell>
        </row>
        <row r="276">
          <cell r="A276" t="str">
            <v>60602</v>
          </cell>
          <cell r="B276" t="str">
            <v>ค่าวิทยากร</v>
          </cell>
          <cell r="C276">
            <v>0</v>
          </cell>
          <cell r="D276">
            <v>0</v>
          </cell>
          <cell r="E276">
            <v>39000</v>
          </cell>
          <cell r="F276">
            <v>0</v>
          </cell>
          <cell r="G276">
            <v>39000</v>
          </cell>
          <cell r="H276">
            <v>0</v>
          </cell>
        </row>
        <row r="277">
          <cell r="A277" t="str">
            <v>60603</v>
          </cell>
          <cell r="B277" t="str">
            <v>ค่าฝึกอบรมอื่นๆ</v>
          </cell>
          <cell r="C277">
            <v>0</v>
          </cell>
          <cell r="D277">
            <v>0</v>
          </cell>
          <cell r="E277">
            <v>57488.52</v>
          </cell>
          <cell r="F277">
            <v>0</v>
          </cell>
          <cell r="G277">
            <v>57488.52</v>
          </cell>
          <cell r="H277">
            <v>0</v>
          </cell>
        </row>
        <row r="278">
          <cell r="A278" t="str">
            <v>60701</v>
          </cell>
          <cell r="B278" t="str">
            <v>ค่าพาหนะเดินทาง ที่พัก-ในต่างประเทศ</v>
          </cell>
          <cell r="C278">
            <v>0</v>
          </cell>
          <cell r="D278">
            <v>0</v>
          </cell>
          <cell r="E278">
            <v>1410918.59</v>
          </cell>
          <cell r="F278">
            <v>0</v>
          </cell>
          <cell r="G278">
            <v>1410918.59</v>
          </cell>
          <cell r="H278">
            <v>0</v>
          </cell>
        </row>
        <row r="279">
          <cell r="A279" t="str">
            <v>60702</v>
          </cell>
          <cell r="B279" t="str">
            <v>ค่าพาหนะเดิน ที่พัก-ต่างประเทศ</v>
          </cell>
          <cell r="C279">
            <v>0</v>
          </cell>
          <cell r="D279">
            <v>0</v>
          </cell>
          <cell r="E279">
            <v>118625.21</v>
          </cell>
          <cell r="F279">
            <v>0</v>
          </cell>
          <cell r="G279">
            <v>118625.21</v>
          </cell>
          <cell r="H279">
            <v>0</v>
          </cell>
        </row>
        <row r="280">
          <cell r="A280" t="str">
            <v>60703</v>
          </cell>
          <cell r="B280" t="str">
            <v>ค่าพหนะตรวจเรือ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60801</v>
          </cell>
          <cell r="B281" t="str">
            <v>ค่าเลี้ยงรับรองธุรกิจ</v>
          </cell>
          <cell r="C281">
            <v>0</v>
          </cell>
          <cell r="D281">
            <v>0</v>
          </cell>
          <cell r="E281">
            <v>838294.93</v>
          </cell>
          <cell r="F281">
            <v>0</v>
          </cell>
          <cell r="G281">
            <v>838294.93</v>
          </cell>
          <cell r="H281">
            <v>0</v>
          </cell>
        </row>
        <row r="282">
          <cell r="A282" t="str">
            <v>60802</v>
          </cell>
          <cell r="B282" t="str">
            <v>ค่าส่งเสริมการขาย</v>
          </cell>
          <cell r="C282">
            <v>0</v>
          </cell>
          <cell r="D282">
            <v>0</v>
          </cell>
          <cell r="E282">
            <v>98251</v>
          </cell>
          <cell r="F282">
            <v>0</v>
          </cell>
          <cell r="G282">
            <v>98251</v>
          </cell>
          <cell r="H282">
            <v>0</v>
          </cell>
        </row>
        <row r="283">
          <cell r="A283" t="str">
            <v>60803</v>
          </cell>
          <cell r="B283" t="str">
            <v>เงินบริจาคการกุศล</v>
          </cell>
          <cell r="C283">
            <v>0</v>
          </cell>
          <cell r="D283">
            <v>0</v>
          </cell>
          <cell r="E283">
            <v>10200</v>
          </cell>
          <cell r="F283">
            <v>0</v>
          </cell>
          <cell r="G283">
            <v>10200</v>
          </cell>
          <cell r="H283">
            <v>0</v>
          </cell>
        </row>
        <row r="284">
          <cell r="A284" t="str">
            <v>60804</v>
          </cell>
          <cell r="B284" t="str">
            <v>ค่าโฆษณา</v>
          </cell>
          <cell r="C284">
            <v>0</v>
          </cell>
          <cell r="D284">
            <v>0</v>
          </cell>
          <cell r="E284">
            <v>277611.74</v>
          </cell>
          <cell r="F284">
            <v>0</v>
          </cell>
          <cell r="G284">
            <v>277611.74</v>
          </cell>
          <cell r="H284">
            <v>0</v>
          </cell>
        </row>
        <row r="285">
          <cell r="A285" t="str">
            <v>60805</v>
          </cell>
          <cell r="B285" t="str">
            <v>ค่าเอกสาร สิ่งพิมพ์ แบบประกวดราคา</v>
          </cell>
          <cell r="C285">
            <v>0</v>
          </cell>
          <cell r="D285">
            <v>0</v>
          </cell>
          <cell r="E285">
            <v>284674.83</v>
          </cell>
          <cell r="F285">
            <v>0</v>
          </cell>
          <cell r="G285">
            <v>284674.83</v>
          </cell>
          <cell r="H285">
            <v>0</v>
          </cell>
        </row>
        <row r="286">
          <cell r="A286" t="str">
            <v>60900</v>
          </cell>
          <cell r="B286" t="str">
            <v>ค่าใช้จ่ายอื่นๆ</v>
          </cell>
          <cell r="C286">
            <v>0</v>
          </cell>
          <cell r="D286">
            <v>0</v>
          </cell>
          <cell r="E286">
            <v>273504.19</v>
          </cell>
          <cell r="F286">
            <v>0</v>
          </cell>
          <cell r="G286">
            <v>273504.19</v>
          </cell>
          <cell r="H286">
            <v>0</v>
          </cell>
        </row>
        <row r="287">
          <cell r="A287" t="str">
            <v>60901</v>
          </cell>
          <cell r="B287" t="str">
            <v>ค่าเสื่อมราคา</v>
          </cell>
          <cell r="C287">
            <v>0</v>
          </cell>
          <cell r="D287">
            <v>0</v>
          </cell>
          <cell r="E287">
            <v>6527962.6600000001</v>
          </cell>
          <cell r="F287">
            <v>0</v>
          </cell>
          <cell r="G287">
            <v>6527962.6600000001</v>
          </cell>
          <cell r="H287">
            <v>0</v>
          </cell>
        </row>
        <row r="288">
          <cell r="A288" t="str">
            <v>60902</v>
          </cell>
          <cell r="B288" t="str">
            <v>ค่าใช้จ่ายตัดจ่าย (บริหาร)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60903</v>
          </cell>
          <cell r="B289" t="str">
            <v>ดอกผลเช่าซื้อตัดบัญชี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60904</v>
          </cell>
          <cell r="B290" t="str">
            <v>ค่าฟิล์ม ค่าล้าง-อัดรูป</v>
          </cell>
          <cell r="C290">
            <v>0</v>
          </cell>
          <cell r="D290">
            <v>0</v>
          </cell>
          <cell r="E290">
            <v>15263.41</v>
          </cell>
          <cell r="F290">
            <v>0</v>
          </cell>
          <cell r="G290">
            <v>15263.41</v>
          </cell>
          <cell r="H290">
            <v>0</v>
          </cell>
        </row>
        <row r="291">
          <cell r="A291" t="str">
            <v>60905</v>
          </cell>
          <cell r="B291" t="str">
            <v>หนี้สงสัยจะสูญ</v>
          </cell>
          <cell r="C291">
            <v>0</v>
          </cell>
          <cell r="D291">
            <v>0</v>
          </cell>
          <cell r="E291">
            <v>2980073.88</v>
          </cell>
          <cell r="F291">
            <v>0</v>
          </cell>
          <cell r="G291">
            <v>2980073.88</v>
          </cell>
          <cell r="H291">
            <v>0</v>
          </cell>
        </row>
        <row r="292">
          <cell r="A292" t="str">
            <v>60906</v>
          </cell>
          <cell r="B292" t="str">
            <v>หนี้สูญ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60910</v>
          </cell>
          <cell r="B293" t="str">
            <v>ขาดทุนจากอัตราแลกเปลี่ยน</v>
          </cell>
          <cell r="C293">
            <v>0</v>
          </cell>
          <cell r="D293">
            <v>0</v>
          </cell>
          <cell r="E293">
            <v>1316285.8400000001</v>
          </cell>
          <cell r="F293">
            <v>0</v>
          </cell>
          <cell r="G293">
            <v>1316285.8400000001</v>
          </cell>
          <cell r="H293">
            <v>0</v>
          </cell>
        </row>
        <row r="294">
          <cell r="A294" t="str">
            <v>60911</v>
          </cell>
          <cell r="B294" t="str">
            <v>ขาดทุนจากการขายทรัพย์สิน</v>
          </cell>
          <cell r="C294">
            <v>0</v>
          </cell>
          <cell r="D294">
            <v>0</v>
          </cell>
          <cell r="E294">
            <v>24521.23</v>
          </cell>
          <cell r="F294">
            <v>0</v>
          </cell>
          <cell r="G294">
            <v>24521.23</v>
          </cell>
          <cell r="H294">
            <v>0</v>
          </cell>
        </row>
        <row r="295">
          <cell r="A295" t="str">
            <v>60912</v>
          </cell>
          <cell r="B295" t="str">
            <v>ขาดทุนจากการลงทุนในบริษัทย่อย</v>
          </cell>
          <cell r="C295">
            <v>0</v>
          </cell>
          <cell r="D295">
            <v>0</v>
          </cell>
          <cell r="E295">
            <v>62641.65</v>
          </cell>
          <cell r="F295">
            <v>0</v>
          </cell>
          <cell r="G295">
            <v>62641.65</v>
          </cell>
          <cell r="H295">
            <v>0</v>
          </cell>
        </row>
        <row r="296">
          <cell r="A296" t="str">
            <v>60915</v>
          </cell>
          <cell r="B296" t="str">
            <v>ขาดทุนที่เกิดขึ้นจากการจำหน่ายเงินลงทุน</v>
          </cell>
          <cell r="C296">
            <v>0</v>
          </cell>
          <cell r="D296">
            <v>0</v>
          </cell>
          <cell r="E296">
            <v>159496.42000000001</v>
          </cell>
          <cell r="F296">
            <v>0</v>
          </cell>
          <cell r="G296">
            <v>159496.42000000001</v>
          </cell>
          <cell r="H296">
            <v>0</v>
          </cell>
        </row>
        <row r="297">
          <cell r="A297" t="str">
            <v>60916</v>
          </cell>
          <cell r="B297" t="str">
            <v>ค่าปรับจากการผิดสัญญาจ้าง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60920</v>
          </cell>
          <cell r="B298" t="str">
            <v>ค่าใช้จ่ายเบ็ดเตล็ด</v>
          </cell>
          <cell r="C298">
            <v>0</v>
          </cell>
          <cell r="D298">
            <v>0</v>
          </cell>
          <cell r="E298">
            <v>83773.5</v>
          </cell>
          <cell r="F298">
            <v>0</v>
          </cell>
          <cell r="G298">
            <v>83773.5</v>
          </cell>
          <cell r="H298">
            <v>0</v>
          </cell>
        </row>
        <row r="299">
          <cell r="A299" t="str">
            <v>69001</v>
          </cell>
          <cell r="B299" t="str">
            <v>ดอกเบี้ยเงินกู้ระยะยาว ไทยพาณิชย์</v>
          </cell>
          <cell r="C299">
            <v>0</v>
          </cell>
          <cell r="D299">
            <v>0</v>
          </cell>
          <cell r="E299">
            <v>2072791.39</v>
          </cell>
          <cell r="F299">
            <v>0</v>
          </cell>
          <cell r="G299">
            <v>2072791.39</v>
          </cell>
          <cell r="H299">
            <v>0</v>
          </cell>
        </row>
        <row r="300">
          <cell r="A300" t="str">
            <v>69002</v>
          </cell>
          <cell r="B300" t="str">
            <v>ดอกเบี้ยเงินเบิกเกินบัญชี</v>
          </cell>
          <cell r="C300">
            <v>0</v>
          </cell>
          <cell r="D300">
            <v>0</v>
          </cell>
          <cell r="E300">
            <v>224487.21</v>
          </cell>
          <cell r="F300">
            <v>0</v>
          </cell>
          <cell r="G300">
            <v>224487.21</v>
          </cell>
          <cell r="H300">
            <v>0</v>
          </cell>
        </row>
        <row r="301">
          <cell r="A301" t="str">
            <v>69003</v>
          </cell>
          <cell r="B301" t="str">
            <v>ดอกเบี้ยจ่ายอื่นๆ</v>
          </cell>
          <cell r="C301">
            <v>0</v>
          </cell>
          <cell r="D301">
            <v>0</v>
          </cell>
          <cell r="E301">
            <v>10348299.119999999</v>
          </cell>
          <cell r="F301">
            <v>0</v>
          </cell>
          <cell r="G301">
            <v>10348299.119999999</v>
          </cell>
          <cell r="H301">
            <v>0</v>
          </cell>
        </row>
        <row r="302">
          <cell r="A302" t="str">
            <v>69004</v>
          </cell>
          <cell r="B302" t="str">
            <v>ดอกเบี้ยจ่าย-เจ้าหนี้ T/R</v>
          </cell>
          <cell r="C302">
            <v>0</v>
          </cell>
          <cell r="D302">
            <v>0</v>
          </cell>
          <cell r="E302">
            <v>197353.31</v>
          </cell>
          <cell r="F302">
            <v>0</v>
          </cell>
          <cell r="G302">
            <v>197353.31</v>
          </cell>
          <cell r="H302">
            <v>0</v>
          </cell>
        </row>
        <row r="303">
          <cell r="A303" t="str">
            <v>69101</v>
          </cell>
          <cell r="B303" t="str">
            <v>ภาษีโรงเรือนและที่ดิน</v>
          </cell>
          <cell r="C303">
            <v>0</v>
          </cell>
          <cell r="D303">
            <v>0</v>
          </cell>
          <cell r="E303">
            <v>154697</v>
          </cell>
          <cell r="F303">
            <v>0</v>
          </cell>
          <cell r="G303">
            <v>154697</v>
          </cell>
          <cell r="H303">
            <v>0</v>
          </cell>
        </row>
        <row r="304">
          <cell r="A304" t="str">
            <v>69102</v>
          </cell>
          <cell r="B304" t="str">
            <v>ภาษีเงินได้นิติบุคคล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69201</v>
          </cell>
          <cell r="B305" t="str">
            <v>ภาษีซื้อขอคืนไม่ได้</v>
          </cell>
          <cell r="C305">
            <v>0</v>
          </cell>
          <cell r="D305">
            <v>0</v>
          </cell>
          <cell r="E305">
            <v>0</v>
          </cell>
          <cell r="F305">
            <v>47474.25</v>
          </cell>
          <cell r="G305">
            <v>0</v>
          </cell>
          <cell r="H305">
            <v>47474.25</v>
          </cell>
        </row>
        <row r="306">
          <cell r="A306" t="str">
            <v>69202</v>
          </cell>
          <cell r="B306" t="str">
            <v>เงินเพิ่มและเบี้ยปรับ</v>
          </cell>
          <cell r="C306">
            <v>0</v>
          </cell>
          <cell r="D306">
            <v>0</v>
          </cell>
          <cell r="E306">
            <v>368866.83</v>
          </cell>
          <cell r="F306">
            <v>0</v>
          </cell>
          <cell r="G306">
            <v>368866.83</v>
          </cell>
          <cell r="H306">
            <v>0</v>
          </cell>
        </row>
        <row r="307">
          <cell r="C307">
            <v>1127528059.2700002</v>
          </cell>
          <cell r="D307">
            <v>1127528059.2699997</v>
          </cell>
          <cell r="E307">
            <v>879863858.40000021</v>
          </cell>
          <cell r="F307">
            <v>879863858.39999998</v>
          </cell>
          <cell r="G307">
            <v>981107238.61000025</v>
          </cell>
          <cell r="H307">
            <v>981107238.6099999</v>
          </cell>
        </row>
      </sheetData>
      <sheetData sheetId="20" refreshError="1"/>
      <sheetData sheetId="21" refreshError="1"/>
      <sheetData sheetId="2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 Balance"/>
      <sheetName val="매출"/>
      <sheetName val="U-5"/>
      <sheetName val="ADJ - RATE"/>
    </sheetNames>
    <sheetDataSet>
      <sheetData sheetId="0">
        <row r="2">
          <cell r="G2">
            <v>36525</v>
          </cell>
        </row>
        <row r="17">
          <cell r="E17">
            <v>2301291.9806534634</v>
          </cell>
        </row>
      </sheetData>
      <sheetData sheetId="1">
        <row r="4">
          <cell r="B4">
            <v>8500000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inks"/>
      <sheetName val="Tickmarks"/>
      <sheetName val="Sheet2"/>
      <sheetName val="Book 1 Summary"/>
    </sheetNames>
    <sheetDataSet>
      <sheetData sheetId="0"/>
      <sheetData sheetId="1">
        <row r="1">
          <cell r="F1" t="str">
            <v xml:space="preserve">Preliminary 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 31/12/08</v>
          </cell>
          <cell r="K1" t="str">
            <v>'31/12/07</v>
          </cell>
        </row>
        <row r="3">
          <cell r="F3">
            <v>80000</v>
          </cell>
          <cell r="G3">
            <v>0</v>
          </cell>
          <cell r="H3">
            <v>80000</v>
          </cell>
          <cell r="I3">
            <v>0</v>
          </cell>
          <cell r="J3">
            <v>80000</v>
          </cell>
          <cell r="K3">
            <v>77474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F6">
            <v>11797285.98</v>
          </cell>
          <cell r="G6">
            <v>0</v>
          </cell>
          <cell r="H6">
            <v>11797285.98</v>
          </cell>
          <cell r="I6">
            <v>0</v>
          </cell>
          <cell r="J6">
            <v>11797285.98</v>
          </cell>
          <cell r="K6">
            <v>12711656.58</v>
          </cell>
        </row>
        <row r="7">
          <cell r="F7">
            <v>74310</v>
          </cell>
          <cell r="G7">
            <v>0</v>
          </cell>
          <cell r="H7">
            <v>74310</v>
          </cell>
          <cell r="I7">
            <v>0</v>
          </cell>
          <cell r="J7">
            <v>74310</v>
          </cell>
          <cell r="K7">
            <v>100000</v>
          </cell>
        </row>
        <row r="8"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F10">
            <v>11951595.98</v>
          </cell>
          <cell r="G10">
            <v>0</v>
          </cell>
          <cell r="H10">
            <v>11951595.98</v>
          </cell>
          <cell r="I10">
            <v>0</v>
          </cell>
          <cell r="J10">
            <v>11951595.98</v>
          </cell>
          <cell r="K10">
            <v>12889130.58</v>
          </cell>
        </row>
        <row r="12">
          <cell r="F12">
            <v>17085722.199999999</v>
          </cell>
          <cell r="G12">
            <v>-4507.91</v>
          </cell>
          <cell r="H12">
            <v>17081214.289999999</v>
          </cell>
          <cell r="I12">
            <v>0</v>
          </cell>
          <cell r="J12">
            <v>17081214.289999999</v>
          </cell>
          <cell r="K12">
            <v>15463266.970000001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F14">
            <v>156100</v>
          </cell>
          <cell r="G14">
            <v>0</v>
          </cell>
          <cell r="H14">
            <v>156100</v>
          </cell>
          <cell r="I14">
            <v>0</v>
          </cell>
          <cell r="J14">
            <v>156100</v>
          </cell>
          <cell r="K14">
            <v>62400</v>
          </cell>
        </row>
        <row r="15">
          <cell r="F15">
            <v>17241822.199999999</v>
          </cell>
          <cell r="G15">
            <v>-4507.91</v>
          </cell>
          <cell r="H15">
            <v>17237314.289999999</v>
          </cell>
          <cell r="I15">
            <v>0</v>
          </cell>
          <cell r="J15">
            <v>17237314.289999999</v>
          </cell>
          <cell r="K15">
            <v>15525666.970000001</v>
          </cell>
        </row>
        <row r="17">
          <cell r="F17">
            <v>375290.11</v>
          </cell>
          <cell r="G17">
            <v>0</v>
          </cell>
          <cell r="H17">
            <v>375290.11</v>
          </cell>
          <cell r="I17">
            <v>0</v>
          </cell>
          <cell r="J17">
            <v>375290.11</v>
          </cell>
          <cell r="K17">
            <v>266831.38</v>
          </cell>
        </row>
        <row r="18">
          <cell r="F18">
            <v>1495165.57</v>
          </cell>
          <cell r="G18">
            <v>0</v>
          </cell>
          <cell r="H18">
            <v>1495165.57</v>
          </cell>
          <cell r="I18">
            <v>0</v>
          </cell>
          <cell r="J18">
            <v>1495165.57</v>
          </cell>
          <cell r="K18">
            <v>0</v>
          </cell>
        </row>
        <row r="19">
          <cell r="F19">
            <v>90079.360000000001</v>
          </cell>
          <cell r="G19">
            <v>0</v>
          </cell>
          <cell r="H19">
            <v>90079.360000000001</v>
          </cell>
          <cell r="I19">
            <v>0</v>
          </cell>
          <cell r="J19">
            <v>90079.360000000001</v>
          </cell>
          <cell r="K19">
            <v>36556.800000000003</v>
          </cell>
        </row>
        <row r="20">
          <cell r="F20">
            <v>1960535.0400000003</v>
          </cell>
          <cell r="G20">
            <v>0</v>
          </cell>
          <cell r="H20">
            <v>1960535.0400000003</v>
          </cell>
          <cell r="I20">
            <v>0</v>
          </cell>
          <cell r="J20">
            <v>1960535.0400000003</v>
          </cell>
          <cell r="K20">
            <v>303388.18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4">
          <cell r="F24">
            <v>-27820</v>
          </cell>
          <cell r="G24">
            <v>0</v>
          </cell>
          <cell r="H24">
            <v>-27820</v>
          </cell>
          <cell r="I24">
            <v>0</v>
          </cell>
          <cell r="J24">
            <v>-27820</v>
          </cell>
          <cell r="K24">
            <v>-262150</v>
          </cell>
        </row>
        <row r="25">
          <cell r="F25">
            <v>-27820</v>
          </cell>
          <cell r="G25">
            <v>0</v>
          </cell>
          <cell r="H25">
            <v>-27820</v>
          </cell>
          <cell r="I25">
            <v>0</v>
          </cell>
          <cell r="J25">
            <v>-27820</v>
          </cell>
          <cell r="K25">
            <v>-262150</v>
          </cell>
        </row>
        <row r="27">
          <cell r="F27">
            <v>2032163.25</v>
          </cell>
          <cell r="G27">
            <v>0</v>
          </cell>
          <cell r="H27">
            <v>2032163.25</v>
          </cell>
          <cell r="I27">
            <v>0</v>
          </cell>
          <cell r="J27">
            <v>2032163.25</v>
          </cell>
          <cell r="K27">
            <v>860820.9</v>
          </cell>
        </row>
        <row r="28">
          <cell r="F28">
            <v>17219</v>
          </cell>
          <cell r="G28">
            <v>0</v>
          </cell>
          <cell r="H28">
            <v>17219</v>
          </cell>
          <cell r="I28">
            <v>0</v>
          </cell>
          <cell r="J28">
            <v>17219</v>
          </cell>
          <cell r="K28">
            <v>5137</v>
          </cell>
        </row>
        <row r="29">
          <cell r="F29">
            <v>73961.86</v>
          </cell>
          <cell r="G29">
            <v>0</v>
          </cell>
          <cell r="H29">
            <v>73961.86</v>
          </cell>
          <cell r="I29">
            <v>0</v>
          </cell>
          <cell r="J29">
            <v>73961.86</v>
          </cell>
          <cell r="K29">
            <v>5625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F32">
            <v>967320.24</v>
          </cell>
          <cell r="G32">
            <v>0</v>
          </cell>
          <cell r="H32">
            <v>967320.24</v>
          </cell>
          <cell r="I32">
            <v>0</v>
          </cell>
          <cell r="J32">
            <v>967320.24</v>
          </cell>
          <cell r="K32">
            <v>853402.62</v>
          </cell>
        </row>
        <row r="33">
          <cell r="F33">
            <v>1422067.74</v>
          </cell>
          <cell r="G33">
            <v>-12047.23</v>
          </cell>
          <cell r="H33">
            <v>1410020.51</v>
          </cell>
          <cell r="I33">
            <v>0</v>
          </cell>
          <cell r="J33">
            <v>1410020.51</v>
          </cell>
          <cell r="K33">
            <v>556617.89</v>
          </cell>
        </row>
        <row r="34">
          <cell r="F34">
            <v>121874.56</v>
          </cell>
          <cell r="G34">
            <v>0</v>
          </cell>
          <cell r="H34">
            <v>121874.56</v>
          </cell>
          <cell r="I34">
            <v>-121874.56</v>
          </cell>
          <cell r="J34">
            <v>0</v>
          </cell>
          <cell r="K34">
            <v>0</v>
          </cell>
        </row>
        <row r="35">
          <cell r="F35">
            <v>358516.79</v>
          </cell>
          <cell r="G35">
            <v>0</v>
          </cell>
          <cell r="H35">
            <v>358516.79</v>
          </cell>
          <cell r="I35">
            <v>0</v>
          </cell>
          <cell r="J35">
            <v>358516.79</v>
          </cell>
          <cell r="K35">
            <v>52194.47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2427224.5</v>
          </cell>
        </row>
        <row r="37">
          <cell r="F37">
            <v>94894.39</v>
          </cell>
          <cell r="G37">
            <v>0</v>
          </cell>
          <cell r="H37">
            <v>94894.39</v>
          </cell>
          <cell r="I37">
            <v>0</v>
          </cell>
          <cell r="J37">
            <v>94894.39</v>
          </cell>
          <cell r="K37">
            <v>360750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F39">
            <v>956690.4</v>
          </cell>
          <cell r="G39">
            <v>1200911.52</v>
          </cell>
          <cell r="H39">
            <v>2157601.92</v>
          </cell>
          <cell r="I39">
            <v>0</v>
          </cell>
          <cell r="J39">
            <v>2157601.92</v>
          </cell>
          <cell r="K39">
            <v>1800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F43">
            <v>6044708.2299999995</v>
          </cell>
          <cell r="G43">
            <v>1188864.29</v>
          </cell>
          <cell r="H43">
            <v>7233572.5199999986</v>
          </cell>
          <cell r="I43">
            <v>-121874.56</v>
          </cell>
          <cell r="J43">
            <v>7111697.959999999</v>
          </cell>
          <cell r="K43">
            <v>5123572.3800000008</v>
          </cell>
        </row>
        <row r="45">
          <cell r="F45">
            <v>1233365.02</v>
          </cell>
          <cell r="G45">
            <v>0</v>
          </cell>
          <cell r="H45">
            <v>1233365.02</v>
          </cell>
          <cell r="I45">
            <v>0</v>
          </cell>
          <cell r="J45">
            <v>1233365.02</v>
          </cell>
          <cell r="K45">
            <v>482615</v>
          </cell>
        </row>
        <row r="46">
          <cell r="F46">
            <v>1233365.02</v>
          </cell>
          <cell r="G46">
            <v>0</v>
          </cell>
          <cell r="H46">
            <v>1233365.02</v>
          </cell>
          <cell r="I46">
            <v>0</v>
          </cell>
          <cell r="J46">
            <v>1233365.02</v>
          </cell>
          <cell r="K46">
            <v>482615</v>
          </cell>
        </row>
        <row r="48">
          <cell r="F48">
            <v>6403084.1200000001</v>
          </cell>
          <cell r="G48">
            <v>0</v>
          </cell>
          <cell r="H48">
            <v>6403084.1200000001</v>
          </cell>
          <cell r="I48">
            <v>0</v>
          </cell>
          <cell r="J48">
            <v>6403084.1200000001</v>
          </cell>
          <cell r="K48">
            <v>7847715.9199999999</v>
          </cell>
        </row>
        <row r="49">
          <cell r="F49">
            <v>129540471.45</v>
          </cell>
          <cell r="G49">
            <v>0</v>
          </cell>
          <cell r="H49">
            <v>129540471.45</v>
          </cell>
          <cell r="I49">
            <v>0</v>
          </cell>
          <cell r="J49">
            <v>129540471.45</v>
          </cell>
          <cell r="K49">
            <v>120474349.29000001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F53">
            <v>135943555.56999999</v>
          </cell>
          <cell r="G53">
            <v>0</v>
          </cell>
          <cell r="H53">
            <v>135943555.56999999</v>
          </cell>
          <cell r="I53">
            <v>0</v>
          </cell>
          <cell r="J53">
            <v>135943555.56999999</v>
          </cell>
          <cell r="K53">
            <v>128322065.21000001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400000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400000</v>
          </cell>
        </row>
        <row r="58">
          <cell r="F58">
            <v>1444494.57</v>
          </cell>
          <cell r="G58">
            <v>0</v>
          </cell>
          <cell r="H58">
            <v>1444494.57</v>
          </cell>
          <cell r="I58">
            <v>0</v>
          </cell>
          <cell r="J58">
            <v>1444494.57</v>
          </cell>
          <cell r="K58">
            <v>1597565.79</v>
          </cell>
        </row>
        <row r="59">
          <cell r="F59">
            <v>1359597.37</v>
          </cell>
          <cell r="G59">
            <v>0</v>
          </cell>
          <cell r="H59">
            <v>1359597.37</v>
          </cell>
          <cell r="I59">
            <v>0</v>
          </cell>
          <cell r="J59">
            <v>1359597.37</v>
          </cell>
          <cell r="K59">
            <v>1501771.96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F61">
            <v>2804091.9400000004</v>
          </cell>
          <cell r="G61">
            <v>0</v>
          </cell>
          <cell r="H61">
            <v>2804091.9400000004</v>
          </cell>
          <cell r="I61">
            <v>0</v>
          </cell>
          <cell r="J61">
            <v>2804091.9400000004</v>
          </cell>
          <cell r="K61">
            <v>3099337.75</v>
          </cell>
        </row>
        <row r="63">
          <cell r="F63">
            <v>495341.89</v>
          </cell>
          <cell r="G63">
            <v>0</v>
          </cell>
          <cell r="H63">
            <v>495341.89</v>
          </cell>
          <cell r="I63">
            <v>0</v>
          </cell>
          <cell r="J63">
            <v>495341.89</v>
          </cell>
          <cell r="K63">
            <v>403570.43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F66">
            <v>495341.89</v>
          </cell>
          <cell r="G66">
            <v>0</v>
          </cell>
          <cell r="H66">
            <v>495341.89</v>
          </cell>
          <cell r="I66">
            <v>0</v>
          </cell>
          <cell r="J66">
            <v>495341.89</v>
          </cell>
          <cell r="K66">
            <v>403570.43</v>
          </cell>
        </row>
        <row r="68">
          <cell r="F68">
            <v>-342274.24</v>
          </cell>
          <cell r="G68">
            <v>0</v>
          </cell>
          <cell r="H68">
            <v>-342274.24</v>
          </cell>
          <cell r="I68">
            <v>0</v>
          </cell>
          <cell r="J68">
            <v>-342274.24</v>
          </cell>
          <cell r="K68">
            <v>-118024.38</v>
          </cell>
        </row>
        <row r="69">
          <cell r="F69">
            <v>-342274.24</v>
          </cell>
          <cell r="G69">
            <v>0</v>
          </cell>
          <cell r="H69">
            <v>-342274.24</v>
          </cell>
          <cell r="I69">
            <v>0</v>
          </cell>
          <cell r="J69">
            <v>-342274.24</v>
          </cell>
          <cell r="K69">
            <v>-118024.38</v>
          </cell>
        </row>
        <row r="71">
          <cell r="F71">
            <v>-5032860.97</v>
          </cell>
          <cell r="G71">
            <v>0</v>
          </cell>
          <cell r="H71">
            <v>-5032860.97</v>
          </cell>
          <cell r="I71">
            <v>0</v>
          </cell>
          <cell r="J71">
            <v>-5032860.97</v>
          </cell>
          <cell r="K71">
            <v>-5745168.3600000003</v>
          </cell>
        </row>
        <row r="72">
          <cell r="F72">
            <v>-57916103.329999998</v>
          </cell>
          <cell r="G72">
            <v>0</v>
          </cell>
          <cell r="H72">
            <v>-57916103.329999998</v>
          </cell>
          <cell r="I72">
            <v>0</v>
          </cell>
          <cell r="J72">
            <v>-57916103.329999998</v>
          </cell>
          <cell r="K72">
            <v>-37273225.780000001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F75">
            <v>-62948964.299999997</v>
          </cell>
          <cell r="G75">
            <v>0</v>
          </cell>
          <cell r="H75">
            <v>-62948964.299999997</v>
          </cell>
          <cell r="I75">
            <v>0</v>
          </cell>
          <cell r="J75">
            <v>-62948964.299999997</v>
          </cell>
          <cell r="K75">
            <v>-43018394.140000001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9">
          <cell r="F79">
            <v>-947840.41</v>
          </cell>
          <cell r="G79">
            <v>0</v>
          </cell>
          <cell r="H79">
            <v>-947840.41</v>
          </cell>
          <cell r="I79">
            <v>0</v>
          </cell>
          <cell r="J79">
            <v>-947840.41</v>
          </cell>
          <cell r="K79">
            <v>-817117.7</v>
          </cell>
        </row>
        <row r="80">
          <cell r="F80">
            <v>-839882.76</v>
          </cell>
          <cell r="G80">
            <v>0</v>
          </cell>
          <cell r="H80">
            <v>-839882.76</v>
          </cell>
          <cell r="I80">
            <v>0</v>
          </cell>
          <cell r="J80">
            <v>-839882.76</v>
          </cell>
          <cell r="K80">
            <v>-675927.9</v>
          </cell>
        </row>
        <row r="81">
          <cell r="F81">
            <v>-1787723.17</v>
          </cell>
          <cell r="G81">
            <v>0</v>
          </cell>
          <cell r="H81">
            <v>-1787723.17</v>
          </cell>
          <cell r="I81">
            <v>0</v>
          </cell>
          <cell r="J81">
            <v>-1787723.17</v>
          </cell>
          <cell r="K81">
            <v>-1493045.6</v>
          </cell>
        </row>
        <row r="83">
          <cell r="F83">
            <v>-222718.26</v>
          </cell>
          <cell r="G83">
            <v>0</v>
          </cell>
          <cell r="H83">
            <v>-222718.26</v>
          </cell>
          <cell r="I83">
            <v>0</v>
          </cell>
          <cell r="J83">
            <v>-222718.26</v>
          </cell>
          <cell r="K83">
            <v>-174581.78</v>
          </cell>
        </row>
        <row r="84"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F86">
            <v>-222718.26</v>
          </cell>
          <cell r="G86">
            <v>0</v>
          </cell>
          <cell r="H86">
            <v>-222718.26</v>
          </cell>
          <cell r="I86">
            <v>0</v>
          </cell>
          <cell r="J86">
            <v>-222718.26</v>
          </cell>
          <cell r="K86">
            <v>-174581.78</v>
          </cell>
        </row>
        <row r="88">
          <cell r="F88">
            <v>650000</v>
          </cell>
          <cell r="G88">
            <v>0</v>
          </cell>
          <cell r="H88">
            <v>650000</v>
          </cell>
          <cell r="I88">
            <v>0</v>
          </cell>
          <cell r="J88">
            <v>650000</v>
          </cell>
          <cell r="K88">
            <v>0</v>
          </cell>
        </row>
        <row r="89">
          <cell r="F89">
            <v>650000</v>
          </cell>
          <cell r="G89">
            <v>0</v>
          </cell>
          <cell r="H89">
            <v>650000</v>
          </cell>
          <cell r="I89">
            <v>0</v>
          </cell>
          <cell r="J89">
            <v>650000</v>
          </cell>
          <cell r="K89">
            <v>0</v>
          </cell>
        </row>
        <row r="91">
          <cell r="F91">
            <v>-42739.63</v>
          </cell>
          <cell r="G91">
            <v>0</v>
          </cell>
          <cell r="H91">
            <v>-42739.63</v>
          </cell>
          <cell r="I91">
            <v>0</v>
          </cell>
          <cell r="J91">
            <v>-42739.63</v>
          </cell>
          <cell r="K91">
            <v>0</v>
          </cell>
        </row>
        <row r="92">
          <cell r="F92">
            <v>-42739.63</v>
          </cell>
          <cell r="G92">
            <v>0</v>
          </cell>
          <cell r="H92">
            <v>-42739.63</v>
          </cell>
          <cell r="I92">
            <v>0</v>
          </cell>
          <cell r="J92">
            <v>-42739.63</v>
          </cell>
          <cell r="K92">
            <v>0</v>
          </cell>
        </row>
        <row r="94">
          <cell r="F94">
            <v>493671</v>
          </cell>
          <cell r="G94">
            <v>0</v>
          </cell>
          <cell r="H94">
            <v>493671</v>
          </cell>
          <cell r="I94">
            <v>0</v>
          </cell>
          <cell r="J94">
            <v>493671</v>
          </cell>
          <cell r="K94">
            <v>279671</v>
          </cell>
        </row>
        <row r="95">
          <cell r="F95">
            <v>-73256.149999999994</v>
          </cell>
          <cell r="G95">
            <v>0</v>
          </cell>
          <cell r="H95">
            <v>-73256.149999999994</v>
          </cell>
          <cell r="I95">
            <v>0</v>
          </cell>
          <cell r="J95">
            <v>-73256.149999999994</v>
          </cell>
          <cell r="K95">
            <v>-14706.11</v>
          </cell>
        </row>
        <row r="96">
          <cell r="F96">
            <v>61596346.960000001</v>
          </cell>
          <cell r="G96">
            <v>0</v>
          </cell>
          <cell r="H96">
            <v>61596346.960000001</v>
          </cell>
          <cell r="I96">
            <v>0</v>
          </cell>
          <cell r="J96">
            <v>61596346.960000001</v>
          </cell>
          <cell r="K96">
            <v>61596346.960000001</v>
          </cell>
        </row>
        <row r="97">
          <cell r="F97">
            <v>-17483238</v>
          </cell>
          <cell r="G97">
            <v>0</v>
          </cell>
          <cell r="H97">
            <v>-17483238</v>
          </cell>
          <cell r="I97">
            <v>0</v>
          </cell>
          <cell r="J97">
            <v>-17483238</v>
          </cell>
          <cell r="K97">
            <v>-17483238</v>
          </cell>
        </row>
        <row r="98">
          <cell r="F98">
            <v>1535369.1</v>
          </cell>
          <cell r="G98">
            <v>2186217.62</v>
          </cell>
          <cell r="H98">
            <v>3721586.72</v>
          </cell>
          <cell r="I98">
            <v>0</v>
          </cell>
          <cell r="J98">
            <v>3721586.72</v>
          </cell>
          <cell r="K98">
            <v>3119376.37</v>
          </cell>
        </row>
        <row r="99"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F102">
            <v>46068892.910000004</v>
          </cell>
          <cell r="G102">
            <v>2186217.62</v>
          </cell>
          <cell r="H102">
            <v>48255110.530000001</v>
          </cell>
          <cell r="I102">
            <v>0</v>
          </cell>
          <cell r="J102">
            <v>48255110.530000001</v>
          </cell>
          <cell r="K102">
            <v>47497450.219999999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6">
          <cell r="F106">
            <v>-655147.15</v>
          </cell>
          <cell r="G106">
            <v>0</v>
          </cell>
          <cell r="H106">
            <v>-655147.15</v>
          </cell>
          <cell r="I106">
            <v>0</v>
          </cell>
          <cell r="J106">
            <v>-655147.15</v>
          </cell>
          <cell r="K106">
            <v>-424793.13</v>
          </cell>
        </row>
        <row r="107">
          <cell r="F107">
            <v>-655147.15</v>
          </cell>
          <cell r="G107">
            <v>0</v>
          </cell>
          <cell r="H107">
            <v>-655147.15</v>
          </cell>
          <cell r="I107">
            <v>0</v>
          </cell>
          <cell r="J107">
            <v>-655147.15</v>
          </cell>
          <cell r="K107">
            <v>-424793.13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1"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F112">
            <v>-390000</v>
          </cell>
          <cell r="G112">
            <v>0</v>
          </cell>
          <cell r="H112">
            <v>-390000</v>
          </cell>
          <cell r="I112">
            <v>140000</v>
          </cell>
          <cell r="J112">
            <v>-250000</v>
          </cell>
          <cell r="K112">
            <v>-248518</v>
          </cell>
        </row>
        <row r="113">
          <cell r="F113">
            <v>-755524.95</v>
          </cell>
          <cell r="G113">
            <v>0</v>
          </cell>
          <cell r="H113">
            <v>-755524.95</v>
          </cell>
          <cell r="I113">
            <v>0</v>
          </cell>
          <cell r="J113">
            <v>-755524.95</v>
          </cell>
          <cell r="K113">
            <v>-419764.95</v>
          </cell>
        </row>
        <row r="114"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F115">
            <v>-4961.5</v>
          </cell>
          <cell r="G115">
            <v>0</v>
          </cell>
          <cell r="H115">
            <v>-4961.5</v>
          </cell>
          <cell r="I115">
            <v>0</v>
          </cell>
          <cell r="J115">
            <v>-4961.5</v>
          </cell>
          <cell r="K115">
            <v>0</v>
          </cell>
        </row>
        <row r="116">
          <cell r="F116">
            <v>-509593.28</v>
          </cell>
          <cell r="G116">
            <v>0</v>
          </cell>
          <cell r="H116">
            <v>-509593.28</v>
          </cell>
          <cell r="I116">
            <v>-140000</v>
          </cell>
          <cell r="J116">
            <v>-649593.28</v>
          </cell>
          <cell r="K116">
            <v>-284432.83</v>
          </cell>
        </row>
        <row r="117">
          <cell r="F117">
            <v>-1044000</v>
          </cell>
          <cell r="G117">
            <v>0</v>
          </cell>
          <cell r="H117">
            <v>-1044000</v>
          </cell>
          <cell r="I117">
            <v>0</v>
          </cell>
          <cell r="J117">
            <v>-1044000</v>
          </cell>
          <cell r="K117">
            <v>-216000</v>
          </cell>
        </row>
        <row r="118">
          <cell r="F118">
            <v>479969.37</v>
          </cell>
          <cell r="G118">
            <v>0</v>
          </cell>
          <cell r="H118">
            <v>479969.37</v>
          </cell>
          <cell r="I118">
            <v>0</v>
          </cell>
          <cell r="J118">
            <v>479969.37</v>
          </cell>
          <cell r="K118">
            <v>0</v>
          </cell>
        </row>
        <row r="119">
          <cell r="F119">
            <v>-479969.37</v>
          </cell>
          <cell r="G119">
            <v>0</v>
          </cell>
          <cell r="H119">
            <v>-479969.37</v>
          </cell>
          <cell r="I119">
            <v>0</v>
          </cell>
          <cell r="J119">
            <v>-479969.37</v>
          </cell>
          <cell r="K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F121">
            <v>-212135.95</v>
          </cell>
          <cell r="G121">
            <v>0</v>
          </cell>
          <cell r="H121">
            <v>-212135.95</v>
          </cell>
          <cell r="I121">
            <v>0</v>
          </cell>
          <cell r="J121">
            <v>-212135.95</v>
          </cell>
          <cell r="K121">
            <v>-282005.03999999998</v>
          </cell>
        </row>
        <row r="122">
          <cell r="F122">
            <v>-456</v>
          </cell>
          <cell r="G122">
            <v>0</v>
          </cell>
          <cell r="H122">
            <v>-456</v>
          </cell>
          <cell r="I122">
            <v>0</v>
          </cell>
          <cell r="J122">
            <v>-456</v>
          </cell>
          <cell r="K122">
            <v>0</v>
          </cell>
        </row>
        <row r="123">
          <cell r="F123">
            <v>-16042.88</v>
          </cell>
          <cell r="G123">
            <v>0</v>
          </cell>
          <cell r="H123">
            <v>-16042.88</v>
          </cell>
          <cell r="I123">
            <v>0</v>
          </cell>
          <cell r="J123">
            <v>-16042.88</v>
          </cell>
          <cell r="K123">
            <v>-31970.37</v>
          </cell>
        </row>
        <row r="124">
          <cell r="F124">
            <v>-322477.5</v>
          </cell>
          <cell r="G124">
            <v>0</v>
          </cell>
          <cell r="H124">
            <v>-322477.5</v>
          </cell>
          <cell r="I124">
            <v>0</v>
          </cell>
          <cell r="J124">
            <v>-322477.5</v>
          </cell>
          <cell r="K124">
            <v>0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-14600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F128">
            <v>-1479919.92</v>
          </cell>
          <cell r="G128">
            <v>0</v>
          </cell>
          <cell r="H128">
            <v>-1479919.92</v>
          </cell>
          <cell r="I128">
            <v>0</v>
          </cell>
          <cell r="J128">
            <v>-1479919.92</v>
          </cell>
          <cell r="K128">
            <v>-1422999.96</v>
          </cell>
        </row>
        <row r="129">
          <cell r="F129">
            <v>-1297031.7</v>
          </cell>
          <cell r="G129">
            <v>0</v>
          </cell>
          <cell r="H129">
            <v>-1297031.7</v>
          </cell>
          <cell r="I129">
            <v>0</v>
          </cell>
          <cell r="J129">
            <v>-1297031.7</v>
          </cell>
          <cell r="K129">
            <v>-962879</v>
          </cell>
        </row>
        <row r="130"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F131">
            <v>-57086</v>
          </cell>
          <cell r="G131">
            <v>0</v>
          </cell>
          <cell r="H131">
            <v>-57086</v>
          </cell>
          <cell r="I131">
            <v>0</v>
          </cell>
          <cell r="J131">
            <v>-57086</v>
          </cell>
          <cell r="K131">
            <v>-51770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F133">
            <v>-408302.71</v>
          </cell>
          <cell r="G133">
            <v>0</v>
          </cell>
          <cell r="H133">
            <v>-408302.71</v>
          </cell>
          <cell r="I133">
            <v>408302.71</v>
          </cell>
          <cell r="J133">
            <v>0</v>
          </cell>
          <cell r="K133">
            <v>0</v>
          </cell>
        </row>
        <row r="134">
          <cell r="F134">
            <v>-653844.28</v>
          </cell>
          <cell r="G134">
            <v>0</v>
          </cell>
          <cell r="H134">
            <v>-653844.28</v>
          </cell>
          <cell r="I134">
            <v>0</v>
          </cell>
          <cell r="J134">
            <v>-653844.28</v>
          </cell>
          <cell r="K134">
            <v>-374647.34</v>
          </cell>
        </row>
        <row r="135">
          <cell r="F135">
            <v>-150489.5</v>
          </cell>
          <cell r="G135">
            <v>0</v>
          </cell>
          <cell r="H135">
            <v>-150489.5</v>
          </cell>
          <cell r="I135">
            <v>0</v>
          </cell>
          <cell r="J135">
            <v>-150489.5</v>
          </cell>
          <cell r="K135">
            <v>0</v>
          </cell>
        </row>
        <row r="136">
          <cell r="F136">
            <v>0</v>
          </cell>
          <cell r="G136">
            <v>0</v>
          </cell>
          <cell r="H136">
            <v>0</v>
          </cell>
          <cell r="I136">
            <v>-286428.15000000002</v>
          </cell>
          <cell r="J136">
            <v>-286428.15000000002</v>
          </cell>
          <cell r="K136">
            <v>0</v>
          </cell>
        </row>
        <row r="137">
          <cell r="F137">
            <v>-293562.75</v>
          </cell>
          <cell r="G137">
            <v>0</v>
          </cell>
          <cell r="H137">
            <v>-293562.75</v>
          </cell>
          <cell r="I137">
            <v>0</v>
          </cell>
          <cell r="J137">
            <v>-293562.75</v>
          </cell>
          <cell r="K137">
            <v>0</v>
          </cell>
        </row>
        <row r="138">
          <cell r="F138">
            <v>-4309139</v>
          </cell>
          <cell r="G138">
            <v>0</v>
          </cell>
          <cell r="H138">
            <v>-4309139</v>
          </cell>
          <cell r="I138">
            <v>0</v>
          </cell>
          <cell r="J138">
            <v>-4309139</v>
          </cell>
          <cell r="K138">
            <v>-3948087</v>
          </cell>
        </row>
        <row r="139">
          <cell r="F139">
            <v>0</v>
          </cell>
          <cell r="G139">
            <v>-1847890.5</v>
          </cell>
          <cell r="H139">
            <v>-1847890.5</v>
          </cell>
          <cell r="I139">
            <v>0</v>
          </cell>
          <cell r="J139">
            <v>-1847890.5</v>
          </cell>
          <cell r="K139">
            <v>0</v>
          </cell>
        </row>
        <row r="140">
          <cell r="F140">
            <v>-11904567.920000002</v>
          </cell>
          <cell r="G140">
            <v>-1847890.5</v>
          </cell>
          <cell r="H140">
            <v>-13752458.420000002</v>
          </cell>
          <cell r="I140">
            <v>121874.56</v>
          </cell>
          <cell r="J140">
            <v>-13630583.860000001</v>
          </cell>
          <cell r="K140">
            <v>-8257674.4900000002</v>
          </cell>
        </row>
        <row r="142">
          <cell r="F142">
            <v>-933362.71</v>
          </cell>
          <cell r="G142">
            <v>0</v>
          </cell>
          <cell r="H142">
            <v>-933362.71</v>
          </cell>
          <cell r="I142">
            <v>0</v>
          </cell>
          <cell r="J142">
            <v>-933362.71</v>
          </cell>
          <cell r="K142">
            <v>-1776368.47</v>
          </cell>
        </row>
        <row r="143">
          <cell r="F143">
            <v>-11401338.039999999</v>
          </cell>
          <cell r="G143">
            <v>-1317621.94</v>
          </cell>
          <cell r="H143">
            <v>-12718959.98</v>
          </cell>
          <cell r="I143">
            <v>0</v>
          </cell>
          <cell r="J143">
            <v>-12718959.98</v>
          </cell>
          <cell r="K143">
            <v>-28436639.370000001</v>
          </cell>
        </row>
        <row r="144">
          <cell r="F144">
            <v>-4627848.7</v>
          </cell>
          <cell r="G144">
            <v>0</v>
          </cell>
          <cell r="H144">
            <v>-4627848.7</v>
          </cell>
          <cell r="I144">
            <v>0</v>
          </cell>
          <cell r="J144">
            <v>-4627848.7</v>
          </cell>
          <cell r="K144">
            <v>-3433144.74</v>
          </cell>
        </row>
        <row r="145"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F149">
            <v>-16962549.449999999</v>
          </cell>
          <cell r="G149">
            <v>-1317621.94</v>
          </cell>
          <cell r="H149">
            <v>-18280171.390000001</v>
          </cell>
          <cell r="I149">
            <v>0</v>
          </cell>
          <cell r="J149">
            <v>-18280171.390000001</v>
          </cell>
          <cell r="K149">
            <v>-33646152.579999998</v>
          </cell>
        </row>
        <row r="151">
          <cell r="F151">
            <v>-29700000</v>
          </cell>
          <cell r="G151">
            <v>0</v>
          </cell>
          <cell r="H151">
            <v>-29700000</v>
          </cell>
          <cell r="I151">
            <v>0</v>
          </cell>
          <cell r="J151">
            <v>-29700000</v>
          </cell>
          <cell r="K151">
            <v>-29700000</v>
          </cell>
        </row>
        <row r="152">
          <cell r="F152">
            <v>-29700000</v>
          </cell>
          <cell r="G152">
            <v>0</v>
          </cell>
          <cell r="H152">
            <v>-29700000</v>
          </cell>
          <cell r="I152">
            <v>0</v>
          </cell>
          <cell r="J152">
            <v>-29700000</v>
          </cell>
          <cell r="K152">
            <v>-29700000</v>
          </cell>
        </row>
        <row r="154">
          <cell r="F154">
            <v>1152000</v>
          </cell>
          <cell r="G154">
            <v>0</v>
          </cell>
          <cell r="H154">
            <v>1152000</v>
          </cell>
          <cell r="I154">
            <v>0</v>
          </cell>
          <cell r="J154">
            <v>1152000</v>
          </cell>
          <cell r="K154">
            <v>1152000</v>
          </cell>
        </row>
        <row r="155"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F156">
            <v>-2434324.44</v>
          </cell>
          <cell r="G156">
            <v>0</v>
          </cell>
          <cell r="H156">
            <v>-2434324.44</v>
          </cell>
          <cell r="I156">
            <v>0</v>
          </cell>
          <cell r="J156">
            <v>-2434324.44</v>
          </cell>
          <cell r="K156">
            <v>-2240000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F158">
            <v>-1282324.44</v>
          </cell>
          <cell r="G158">
            <v>0</v>
          </cell>
          <cell r="H158">
            <v>-1282324.44</v>
          </cell>
          <cell r="I158">
            <v>0</v>
          </cell>
          <cell r="J158">
            <v>-1282324.44</v>
          </cell>
          <cell r="K158">
            <v>-1088000</v>
          </cell>
        </row>
        <row r="160">
          <cell r="F160">
            <v>-100200000</v>
          </cell>
          <cell r="G160">
            <v>0</v>
          </cell>
          <cell r="H160">
            <v>-100200000</v>
          </cell>
          <cell r="I160">
            <v>0</v>
          </cell>
          <cell r="J160">
            <v>-100200000</v>
          </cell>
          <cell r="K160">
            <v>-100200000</v>
          </cell>
        </row>
        <row r="161">
          <cell r="F161">
            <v>-100200000</v>
          </cell>
          <cell r="G161">
            <v>0</v>
          </cell>
          <cell r="H161">
            <v>-100200000</v>
          </cell>
          <cell r="I161">
            <v>0</v>
          </cell>
          <cell r="J161">
            <v>-100200000</v>
          </cell>
          <cell r="K161">
            <v>-100200000</v>
          </cell>
        </row>
        <row r="163">
          <cell r="F163">
            <v>-1832336.4</v>
          </cell>
          <cell r="G163">
            <v>1255815.69</v>
          </cell>
          <cell r="H163">
            <v>-576520.71</v>
          </cell>
          <cell r="I163">
            <v>0</v>
          </cell>
          <cell r="J163">
            <v>-576520.71</v>
          </cell>
          <cell r="K163">
            <v>-1860446.59</v>
          </cell>
        </row>
        <row r="164">
          <cell r="F164">
            <v>4912540.09</v>
          </cell>
          <cell r="G164">
            <v>0</v>
          </cell>
          <cell r="H164">
            <v>4912540.09</v>
          </cell>
          <cell r="I164">
            <v>0</v>
          </cell>
          <cell r="J164">
            <v>4912540.09</v>
          </cell>
          <cell r="K164">
            <v>0</v>
          </cell>
        </row>
        <row r="165">
          <cell r="F165">
            <v>-992424.43</v>
          </cell>
          <cell r="G165">
            <v>992424.43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F166">
            <v>-3558.36</v>
          </cell>
          <cell r="G166">
            <v>3558.36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F167">
            <v>2084220.8999999997</v>
          </cell>
          <cell r="G167">
            <v>2251798.48</v>
          </cell>
          <cell r="H167">
            <v>4336019.38</v>
          </cell>
          <cell r="I167">
            <v>0</v>
          </cell>
          <cell r="J167">
            <v>4336019.38</v>
          </cell>
          <cell r="K167">
            <v>-1860446.59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1">
          <cell r="F171">
            <v>-19517243.039999999</v>
          </cell>
          <cell r="G171">
            <v>0</v>
          </cell>
          <cell r="H171">
            <v>-19517243.039999999</v>
          </cell>
          <cell r="I171">
            <v>0</v>
          </cell>
          <cell r="J171">
            <v>-19517243.039999999</v>
          </cell>
          <cell r="K171">
            <v>-20406402.039999999</v>
          </cell>
        </row>
        <row r="172">
          <cell r="F172">
            <v>-28014079.989999998</v>
          </cell>
          <cell r="G172">
            <v>0</v>
          </cell>
          <cell r="H172">
            <v>-28014079.989999998</v>
          </cell>
          <cell r="I172">
            <v>0</v>
          </cell>
          <cell r="J172">
            <v>-28014079.989999998</v>
          </cell>
          <cell r="K172">
            <v>-34773418.359999999</v>
          </cell>
        </row>
        <row r="173">
          <cell r="F173">
            <v>-1002500</v>
          </cell>
          <cell r="G173">
            <v>0</v>
          </cell>
          <cell r="H173">
            <v>-1002500</v>
          </cell>
          <cell r="I173">
            <v>0</v>
          </cell>
          <cell r="J173">
            <v>-1002500</v>
          </cell>
          <cell r="K173">
            <v>-1445862.13</v>
          </cell>
        </row>
        <row r="174">
          <cell r="F174">
            <v>-11324400</v>
          </cell>
          <cell r="G174">
            <v>0</v>
          </cell>
          <cell r="H174">
            <v>-11324400</v>
          </cell>
          <cell r="I174">
            <v>0</v>
          </cell>
          <cell r="J174">
            <v>-11324400</v>
          </cell>
          <cell r="K174">
            <v>-4644000</v>
          </cell>
        </row>
        <row r="175">
          <cell r="F175">
            <v>-1380000</v>
          </cell>
          <cell r="G175">
            <v>-1200911.52</v>
          </cell>
          <cell r="H175">
            <v>-2580911.52</v>
          </cell>
          <cell r="I175">
            <v>0</v>
          </cell>
          <cell r="J175">
            <v>-2580911.52</v>
          </cell>
          <cell r="K175">
            <v>-2300000</v>
          </cell>
        </row>
        <row r="176">
          <cell r="F176">
            <v>-5589380</v>
          </cell>
          <cell r="G176">
            <v>0</v>
          </cell>
          <cell r="H176">
            <v>-5589380</v>
          </cell>
          <cell r="I176">
            <v>0</v>
          </cell>
          <cell r="J176">
            <v>-5589380</v>
          </cell>
          <cell r="K176">
            <v>0</v>
          </cell>
        </row>
        <row r="177">
          <cell r="F177">
            <v>-19180012.309999999</v>
          </cell>
          <cell r="G177">
            <v>0</v>
          </cell>
          <cell r="H177">
            <v>-19180012.309999999</v>
          </cell>
          <cell r="I177">
            <v>0</v>
          </cell>
          <cell r="J177">
            <v>-19180012.309999999</v>
          </cell>
          <cell r="K177">
            <v>-17964028.66</v>
          </cell>
        </row>
        <row r="178">
          <cell r="F178">
            <v>-169709.52</v>
          </cell>
          <cell r="G178">
            <v>0</v>
          </cell>
          <cell r="H178">
            <v>-169709.52</v>
          </cell>
          <cell r="I178">
            <v>0</v>
          </cell>
          <cell r="J178">
            <v>-169709.52</v>
          </cell>
          <cell r="K178">
            <v>-121684.44</v>
          </cell>
        </row>
        <row r="179">
          <cell r="F179">
            <v>-86177324.859999999</v>
          </cell>
          <cell r="G179">
            <v>-1200911.52</v>
          </cell>
          <cell r="H179">
            <v>-87378236.38000001</v>
          </cell>
          <cell r="I179">
            <v>0</v>
          </cell>
          <cell r="J179">
            <v>-87378236.38000001</v>
          </cell>
          <cell r="K179">
            <v>-81655395.629999995</v>
          </cell>
        </row>
        <row r="181">
          <cell r="F181">
            <v>17360463.010000002</v>
          </cell>
          <cell r="G181">
            <v>0</v>
          </cell>
          <cell r="H181">
            <v>17360463.010000002</v>
          </cell>
          <cell r="I181">
            <v>0</v>
          </cell>
          <cell r="J181">
            <v>17360463.010000002</v>
          </cell>
          <cell r="K181">
            <v>15709607</v>
          </cell>
        </row>
        <row r="182">
          <cell r="F182">
            <v>1060036</v>
          </cell>
          <cell r="G182">
            <v>0</v>
          </cell>
          <cell r="H182">
            <v>1060036</v>
          </cell>
          <cell r="I182">
            <v>0</v>
          </cell>
          <cell r="J182">
            <v>1060036</v>
          </cell>
          <cell r="K182">
            <v>883889</v>
          </cell>
        </row>
        <row r="183">
          <cell r="F183">
            <v>337665</v>
          </cell>
          <cell r="G183">
            <v>0</v>
          </cell>
          <cell r="H183">
            <v>337665</v>
          </cell>
          <cell r="I183">
            <v>0</v>
          </cell>
          <cell r="J183">
            <v>337665</v>
          </cell>
          <cell r="K183">
            <v>308149</v>
          </cell>
        </row>
        <row r="184">
          <cell r="F184">
            <v>1179117.8999999999</v>
          </cell>
          <cell r="G184">
            <v>0</v>
          </cell>
          <cell r="H184">
            <v>1179117.8999999999</v>
          </cell>
          <cell r="I184">
            <v>0</v>
          </cell>
          <cell r="J184">
            <v>1179117.8999999999</v>
          </cell>
          <cell r="K184">
            <v>1047921.35</v>
          </cell>
        </row>
        <row r="185">
          <cell r="F185">
            <v>559052</v>
          </cell>
          <cell r="G185">
            <v>0</v>
          </cell>
          <cell r="H185">
            <v>559052</v>
          </cell>
          <cell r="I185">
            <v>0</v>
          </cell>
          <cell r="J185">
            <v>559052</v>
          </cell>
          <cell r="K185">
            <v>3948087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F187">
            <v>1408191.33</v>
          </cell>
          <cell r="G187">
            <v>0</v>
          </cell>
          <cell r="H187">
            <v>1408191.33</v>
          </cell>
          <cell r="I187">
            <v>0</v>
          </cell>
          <cell r="J187">
            <v>1408191.33</v>
          </cell>
          <cell r="K187">
            <v>1382957.48</v>
          </cell>
        </row>
        <row r="188">
          <cell r="F188">
            <v>59225.79</v>
          </cell>
          <cell r="G188">
            <v>0</v>
          </cell>
          <cell r="H188">
            <v>59225.79</v>
          </cell>
          <cell r="I188">
            <v>0</v>
          </cell>
          <cell r="J188">
            <v>59225.79</v>
          </cell>
          <cell r="K188">
            <v>11709</v>
          </cell>
        </row>
        <row r="189"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F190">
            <v>1124169.96</v>
          </cell>
          <cell r="G190">
            <v>0</v>
          </cell>
          <cell r="H190">
            <v>1124169.96</v>
          </cell>
          <cell r="I190">
            <v>0</v>
          </cell>
          <cell r="J190">
            <v>1124169.96</v>
          </cell>
          <cell r="K190">
            <v>1422999.96</v>
          </cell>
        </row>
        <row r="191">
          <cell r="F191">
            <v>1173914.7</v>
          </cell>
          <cell r="G191">
            <v>0</v>
          </cell>
          <cell r="H191">
            <v>1173914.7</v>
          </cell>
          <cell r="I191">
            <v>0</v>
          </cell>
          <cell r="J191">
            <v>1173914.7</v>
          </cell>
          <cell r="K191">
            <v>985200</v>
          </cell>
        </row>
        <row r="192">
          <cell r="F192">
            <v>224480.43</v>
          </cell>
          <cell r="G192">
            <v>0</v>
          </cell>
          <cell r="H192">
            <v>224480.43</v>
          </cell>
          <cell r="I192">
            <v>0</v>
          </cell>
          <cell r="J192">
            <v>224480.43</v>
          </cell>
          <cell r="K192">
            <v>177905.25</v>
          </cell>
        </row>
        <row r="193">
          <cell r="F193">
            <v>807111</v>
          </cell>
          <cell r="G193">
            <v>0</v>
          </cell>
          <cell r="H193">
            <v>807111</v>
          </cell>
          <cell r="I193">
            <v>0</v>
          </cell>
          <cell r="J193">
            <v>807111</v>
          </cell>
          <cell r="K193">
            <v>173723</v>
          </cell>
        </row>
        <row r="194">
          <cell r="F194">
            <v>593389</v>
          </cell>
          <cell r="G194">
            <v>0</v>
          </cell>
          <cell r="H194">
            <v>593389</v>
          </cell>
          <cell r="I194">
            <v>0</v>
          </cell>
          <cell r="J194">
            <v>593389</v>
          </cell>
          <cell r="K194">
            <v>543590</v>
          </cell>
        </row>
        <row r="195">
          <cell r="F195">
            <v>120000</v>
          </cell>
          <cell r="G195">
            <v>0</v>
          </cell>
          <cell r="H195">
            <v>120000</v>
          </cell>
          <cell r="I195">
            <v>0</v>
          </cell>
          <cell r="J195">
            <v>120000</v>
          </cell>
          <cell r="K195">
            <v>120000</v>
          </cell>
        </row>
        <row r="196"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F197">
            <v>1000</v>
          </cell>
          <cell r="G197">
            <v>0</v>
          </cell>
          <cell r="H197">
            <v>1000</v>
          </cell>
          <cell r="I197">
            <v>0</v>
          </cell>
          <cell r="J197">
            <v>1000</v>
          </cell>
          <cell r="K197">
            <v>6700</v>
          </cell>
        </row>
        <row r="198"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F199">
            <v>158804</v>
          </cell>
          <cell r="G199">
            <v>0</v>
          </cell>
          <cell r="H199">
            <v>158804</v>
          </cell>
          <cell r="I199">
            <v>0</v>
          </cell>
          <cell r="J199">
            <v>158804</v>
          </cell>
          <cell r="K199">
            <v>-18481.349999999999</v>
          </cell>
        </row>
        <row r="200">
          <cell r="F200">
            <v>81247</v>
          </cell>
          <cell r="G200">
            <v>0</v>
          </cell>
          <cell r="H200">
            <v>81247</v>
          </cell>
          <cell r="I200">
            <v>0</v>
          </cell>
          <cell r="J200">
            <v>81247</v>
          </cell>
          <cell r="K200">
            <v>804637</v>
          </cell>
        </row>
        <row r="201">
          <cell r="F201">
            <v>466208.56</v>
          </cell>
          <cell r="G201">
            <v>0</v>
          </cell>
          <cell r="H201">
            <v>466208.56</v>
          </cell>
          <cell r="I201">
            <v>0</v>
          </cell>
          <cell r="J201">
            <v>466208.56</v>
          </cell>
          <cell r="K201">
            <v>96580.14</v>
          </cell>
        </row>
        <row r="202">
          <cell r="F202">
            <v>5369.23</v>
          </cell>
          <cell r="G202">
            <v>0</v>
          </cell>
          <cell r="H202">
            <v>5369.23</v>
          </cell>
          <cell r="I202">
            <v>0</v>
          </cell>
          <cell r="J202">
            <v>5369.23</v>
          </cell>
          <cell r="K202">
            <v>42932</v>
          </cell>
        </row>
        <row r="203"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19933</v>
          </cell>
        </row>
        <row r="204">
          <cell r="F204">
            <v>204692</v>
          </cell>
          <cell r="G204">
            <v>0</v>
          </cell>
          <cell r="H204">
            <v>204692</v>
          </cell>
          <cell r="I204">
            <v>140000</v>
          </cell>
          <cell r="J204">
            <v>344692</v>
          </cell>
          <cell r="K204">
            <v>208399.61</v>
          </cell>
        </row>
        <row r="205"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3610</v>
          </cell>
        </row>
        <row r="206">
          <cell r="F206">
            <v>8790</v>
          </cell>
          <cell r="G206">
            <v>0</v>
          </cell>
          <cell r="H206">
            <v>8790</v>
          </cell>
          <cell r="I206">
            <v>0</v>
          </cell>
          <cell r="J206">
            <v>8790</v>
          </cell>
          <cell r="K206">
            <v>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1"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-3270</v>
          </cell>
        </row>
        <row r="212"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</row>
        <row r="213">
          <cell r="F213">
            <v>26932926.91</v>
          </cell>
          <cell r="G213">
            <v>0</v>
          </cell>
          <cell r="H213">
            <v>26932926.91</v>
          </cell>
          <cell r="I213">
            <v>140000</v>
          </cell>
          <cell r="J213">
            <v>27072926.91</v>
          </cell>
          <cell r="K213">
            <v>27876778.440000001</v>
          </cell>
        </row>
        <row r="215">
          <cell r="F215">
            <v>146850.54999999999</v>
          </cell>
          <cell r="G215">
            <v>0</v>
          </cell>
          <cell r="H215">
            <v>146850.54999999999</v>
          </cell>
          <cell r="I215">
            <v>0</v>
          </cell>
          <cell r="J215">
            <v>146850.54999999999</v>
          </cell>
          <cell r="K215">
            <v>133324.4</v>
          </cell>
        </row>
        <row r="216">
          <cell r="F216">
            <v>66064.58</v>
          </cell>
          <cell r="G216">
            <v>0</v>
          </cell>
          <cell r="H216">
            <v>66064.58</v>
          </cell>
          <cell r="I216">
            <v>0</v>
          </cell>
          <cell r="J216">
            <v>66064.58</v>
          </cell>
          <cell r="K216">
            <v>213429</v>
          </cell>
        </row>
        <row r="217">
          <cell r="F217">
            <v>1380615</v>
          </cell>
          <cell r="G217">
            <v>0</v>
          </cell>
          <cell r="H217">
            <v>1380615</v>
          </cell>
          <cell r="I217">
            <v>0</v>
          </cell>
          <cell r="J217">
            <v>1380615</v>
          </cell>
          <cell r="K217">
            <v>963154</v>
          </cell>
        </row>
        <row r="218">
          <cell r="F218">
            <v>19495</v>
          </cell>
          <cell r="G218">
            <v>0</v>
          </cell>
          <cell r="H218">
            <v>19495</v>
          </cell>
          <cell r="I218">
            <v>0</v>
          </cell>
          <cell r="J218">
            <v>19495</v>
          </cell>
          <cell r="K218">
            <v>63263.75</v>
          </cell>
        </row>
        <row r="219"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105600</v>
          </cell>
        </row>
        <row r="220">
          <cell r="F220">
            <v>312662.74</v>
          </cell>
          <cell r="G220">
            <v>0</v>
          </cell>
          <cell r="H220">
            <v>312662.74</v>
          </cell>
          <cell r="I220">
            <v>0</v>
          </cell>
          <cell r="J220">
            <v>312662.74</v>
          </cell>
          <cell r="K220">
            <v>516964</v>
          </cell>
        </row>
        <row r="221">
          <cell r="F221">
            <v>3480</v>
          </cell>
          <cell r="G221">
            <v>0</v>
          </cell>
          <cell r="H221">
            <v>3480</v>
          </cell>
          <cell r="I221">
            <v>0</v>
          </cell>
          <cell r="J221">
            <v>3480</v>
          </cell>
          <cell r="K221">
            <v>2200</v>
          </cell>
        </row>
        <row r="222">
          <cell r="F222">
            <v>200520</v>
          </cell>
          <cell r="G222">
            <v>0</v>
          </cell>
          <cell r="H222">
            <v>200520</v>
          </cell>
          <cell r="I222">
            <v>0</v>
          </cell>
          <cell r="J222">
            <v>200520</v>
          </cell>
          <cell r="K222">
            <v>14300</v>
          </cell>
        </row>
        <row r="223">
          <cell r="F223">
            <v>300000</v>
          </cell>
          <cell r="G223">
            <v>0</v>
          </cell>
          <cell r="H223">
            <v>300000</v>
          </cell>
          <cell r="I223">
            <v>0</v>
          </cell>
          <cell r="J223">
            <v>300000</v>
          </cell>
          <cell r="K223">
            <v>327250.46999999997</v>
          </cell>
        </row>
        <row r="224"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509</v>
          </cell>
        </row>
        <row r="225">
          <cell r="F225">
            <v>108321.29</v>
          </cell>
          <cell r="G225">
            <v>0</v>
          </cell>
          <cell r="H225">
            <v>108321.29</v>
          </cell>
          <cell r="I225">
            <v>0</v>
          </cell>
          <cell r="J225">
            <v>108321.29</v>
          </cell>
          <cell r="K225">
            <v>84838.25</v>
          </cell>
        </row>
        <row r="226">
          <cell r="F226">
            <v>147307.71</v>
          </cell>
          <cell r="G226">
            <v>0</v>
          </cell>
          <cell r="H226">
            <v>147307.71</v>
          </cell>
          <cell r="I226">
            <v>0</v>
          </cell>
          <cell r="J226">
            <v>147307.71</v>
          </cell>
          <cell r="K226">
            <v>340</v>
          </cell>
        </row>
        <row r="227">
          <cell r="F227">
            <v>38803.269999999997</v>
          </cell>
          <cell r="G227">
            <v>-570</v>
          </cell>
          <cell r="H227">
            <v>38233.269999999997</v>
          </cell>
          <cell r="I227">
            <v>0</v>
          </cell>
          <cell r="J227">
            <v>38233.269999999997</v>
          </cell>
          <cell r="K227">
            <v>36513</v>
          </cell>
        </row>
        <row r="228">
          <cell r="F228">
            <v>7200.69</v>
          </cell>
          <cell r="G228">
            <v>0</v>
          </cell>
          <cell r="H228">
            <v>7200.69</v>
          </cell>
          <cell r="I228">
            <v>0</v>
          </cell>
          <cell r="J228">
            <v>7200.69</v>
          </cell>
          <cell r="K228">
            <v>4559</v>
          </cell>
        </row>
        <row r="229">
          <cell r="F229">
            <v>8103.69</v>
          </cell>
          <cell r="G229">
            <v>-1456.65</v>
          </cell>
          <cell r="H229">
            <v>6647.04</v>
          </cell>
          <cell r="I229">
            <v>0</v>
          </cell>
          <cell r="J229">
            <v>6647.04</v>
          </cell>
          <cell r="K229">
            <v>29158.68</v>
          </cell>
        </row>
        <row r="230">
          <cell r="F230">
            <v>349173.15</v>
          </cell>
          <cell r="G230">
            <v>0</v>
          </cell>
          <cell r="H230">
            <v>349173.15</v>
          </cell>
          <cell r="I230">
            <v>0</v>
          </cell>
          <cell r="J230">
            <v>349173.15</v>
          </cell>
          <cell r="K230">
            <v>19592</v>
          </cell>
        </row>
        <row r="231">
          <cell r="F231">
            <v>673558.62</v>
          </cell>
          <cell r="G231">
            <v>-32072.720000000001</v>
          </cell>
          <cell r="H231">
            <v>641485.9</v>
          </cell>
          <cell r="I231">
            <v>0</v>
          </cell>
          <cell r="J231">
            <v>641485.9</v>
          </cell>
          <cell r="K231">
            <v>721463.95</v>
          </cell>
        </row>
        <row r="232">
          <cell r="F232">
            <v>153910.45000000001</v>
          </cell>
          <cell r="G232">
            <v>0</v>
          </cell>
          <cell r="H232">
            <v>153910.45000000001</v>
          </cell>
          <cell r="I232">
            <v>0</v>
          </cell>
          <cell r="J232">
            <v>153910.45000000001</v>
          </cell>
          <cell r="K232">
            <v>114948.92</v>
          </cell>
        </row>
        <row r="233">
          <cell r="F233">
            <v>734671.5</v>
          </cell>
          <cell r="G233">
            <v>0</v>
          </cell>
          <cell r="H233">
            <v>734671.5</v>
          </cell>
          <cell r="I233">
            <v>0</v>
          </cell>
          <cell r="J233">
            <v>734671.5</v>
          </cell>
          <cell r="K233">
            <v>0</v>
          </cell>
        </row>
        <row r="234">
          <cell r="F234">
            <v>74198.5</v>
          </cell>
          <cell r="G234">
            <v>0</v>
          </cell>
          <cell r="H234">
            <v>74198.5</v>
          </cell>
          <cell r="I234">
            <v>0</v>
          </cell>
          <cell r="J234">
            <v>74198.5</v>
          </cell>
          <cell r="K234">
            <v>0</v>
          </cell>
        </row>
        <row r="235">
          <cell r="F235">
            <v>660283</v>
          </cell>
          <cell r="G235">
            <v>0</v>
          </cell>
          <cell r="H235">
            <v>660283</v>
          </cell>
          <cell r="I235">
            <v>0</v>
          </cell>
          <cell r="J235">
            <v>660283</v>
          </cell>
          <cell r="K235">
            <v>0</v>
          </cell>
        </row>
        <row r="236">
          <cell r="F236">
            <v>239760</v>
          </cell>
          <cell r="G236">
            <v>0</v>
          </cell>
          <cell r="H236">
            <v>239760</v>
          </cell>
          <cell r="I236">
            <v>0</v>
          </cell>
          <cell r="J236">
            <v>239760</v>
          </cell>
          <cell r="K236">
            <v>0</v>
          </cell>
        </row>
        <row r="237">
          <cell r="F237">
            <v>751</v>
          </cell>
          <cell r="G237">
            <v>0</v>
          </cell>
          <cell r="H237">
            <v>751</v>
          </cell>
          <cell r="I237">
            <v>0</v>
          </cell>
          <cell r="J237">
            <v>751</v>
          </cell>
          <cell r="K237">
            <v>0</v>
          </cell>
        </row>
        <row r="238">
          <cell r="F238">
            <v>304876.5</v>
          </cell>
          <cell r="G238">
            <v>-1000</v>
          </cell>
          <cell r="H238">
            <v>303876.5</v>
          </cell>
          <cell r="I238">
            <v>0</v>
          </cell>
          <cell r="J238">
            <v>303876.5</v>
          </cell>
          <cell r="K238">
            <v>891381.64</v>
          </cell>
        </row>
        <row r="239"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3534</v>
          </cell>
        </row>
        <row r="240">
          <cell r="F240">
            <v>413375.25</v>
          </cell>
          <cell r="G240">
            <v>-177.43</v>
          </cell>
          <cell r="H240">
            <v>413197.82</v>
          </cell>
          <cell r="I240">
            <v>0</v>
          </cell>
          <cell r="J240">
            <v>413197.82</v>
          </cell>
          <cell r="K240">
            <v>1256021.55</v>
          </cell>
        </row>
        <row r="241">
          <cell r="F241">
            <v>248658.39</v>
          </cell>
          <cell r="G241">
            <v>0</v>
          </cell>
          <cell r="H241">
            <v>248658.39</v>
          </cell>
          <cell r="I241">
            <v>0</v>
          </cell>
          <cell r="J241">
            <v>248658.39</v>
          </cell>
          <cell r="K241">
            <v>42188.29</v>
          </cell>
        </row>
        <row r="242">
          <cell r="F242">
            <v>2767641.3</v>
          </cell>
          <cell r="G242">
            <v>-4250.1000000000004</v>
          </cell>
          <cell r="H242">
            <v>2763391.2</v>
          </cell>
          <cell r="I242">
            <v>0</v>
          </cell>
          <cell r="J242">
            <v>2763391.2</v>
          </cell>
          <cell r="K242">
            <v>4896601.17</v>
          </cell>
        </row>
        <row r="243">
          <cell r="F243">
            <v>1370702</v>
          </cell>
          <cell r="G243">
            <v>0</v>
          </cell>
          <cell r="H243">
            <v>1370702</v>
          </cell>
          <cell r="I243">
            <v>0</v>
          </cell>
          <cell r="J243">
            <v>1370702</v>
          </cell>
          <cell r="K243">
            <v>1386000</v>
          </cell>
        </row>
        <row r="244">
          <cell r="F244">
            <v>2963200.75</v>
          </cell>
          <cell r="G244">
            <v>0</v>
          </cell>
          <cell r="H244">
            <v>2963200.75</v>
          </cell>
          <cell r="I244">
            <v>0</v>
          </cell>
          <cell r="J244">
            <v>2963200.75</v>
          </cell>
          <cell r="K244">
            <v>2200838.9</v>
          </cell>
        </row>
        <row r="245">
          <cell r="F245">
            <v>194324.44</v>
          </cell>
          <cell r="G245">
            <v>0</v>
          </cell>
          <cell r="H245">
            <v>194324.44</v>
          </cell>
          <cell r="I245">
            <v>0</v>
          </cell>
          <cell r="J245">
            <v>194324.44</v>
          </cell>
          <cell r="K245">
            <v>-640000</v>
          </cell>
        </row>
        <row r="246">
          <cell r="F246">
            <v>64265.93</v>
          </cell>
          <cell r="G246">
            <v>0</v>
          </cell>
          <cell r="H246">
            <v>64265.93</v>
          </cell>
          <cell r="I246">
            <v>0</v>
          </cell>
          <cell r="J246">
            <v>64265.93</v>
          </cell>
          <cell r="K246">
            <v>2968.66</v>
          </cell>
        </row>
        <row r="247">
          <cell r="F247">
            <v>110647.87</v>
          </cell>
          <cell r="G247">
            <v>0</v>
          </cell>
          <cell r="H247">
            <v>110647.87</v>
          </cell>
          <cell r="I247">
            <v>0</v>
          </cell>
          <cell r="J247">
            <v>110647.87</v>
          </cell>
          <cell r="K247">
            <v>144525.45000000001</v>
          </cell>
        </row>
        <row r="248">
          <cell r="F248">
            <v>9115.5</v>
          </cell>
          <cell r="G248">
            <v>0</v>
          </cell>
          <cell r="H248">
            <v>9115.5</v>
          </cell>
          <cell r="I248">
            <v>0</v>
          </cell>
          <cell r="J248">
            <v>9115.5</v>
          </cell>
          <cell r="K248">
            <v>0</v>
          </cell>
        </row>
        <row r="249">
          <cell r="F249">
            <v>229922</v>
          </cell>
          <cell r="G249">
            <v>0</v>
          </cell>
          <cell r="H249">
            <v>229922</v>
          </cell>
          <cell r="I249">
            <v>0</v>
          </cell>
          <cell r="J249">
            <v>229922</v>
          </cell>
          <cell r="K249">
            <v>68853.75</v>
          </cell>
        </row>
        <row r="250">
          <cell r="F250">
            <v>-234330</v>
          </cell>
          <cell r="G250">
            <v>0</v>
          </cell>
          <cell r="H250">
            <v>-234330</v>
          </cell>
          <cell r="I250">
            <v>0</v>
          </cell>
          <cell r="J250">
            <v>-234330</v>
          </cell>
          <cell r="K250">
            <v>235400</v>
          </cell>
        </row>
        <row r="251">
          <cell r="F251">
            <v>489976.5</v>
          </cell>
          <cell r="G251">
            <v>0</v>
          </cell>
          <cell r="H251">
            <v>489976.5</v>
          </cell>
          <cell r="I251">
            <v>0</v>
          </cell>
          <cell r="J251">
            <v>489976.5</v>
          </cell>
          <cell r="K251">
            <v>19554.25</v>
          </cell>
        </row>
        <row r="252">
          <cell r="F252">
            <v>22753.98</v>
          </cell>
          <cell r="G252">
            <v>0</v>
          </cell>
          <cell r="H252">
            <v>22753.98</v>
          </cell>
          <cell r="I252">
            <v>0</v>
          </cell>
          <cell r="J252">
            <v>22753.98</v>
          </cell>
          <cell r="K252">
            <v>14400</v>
          </cell>
        </row>
        <row r="253">
          <cell r="F253">
            <v>381115.1</v>
          </cell>
          <cell r="G253">
            <v>-47375.5</v>
          </cell>
          <cell r="H253">
            <v>333739.59999999998</v>
          </cell>
          <cell r="I253">
            <v>0</v>
          </cell>
          <cell r="J253">
            <v>333739.59999999998</v>
          </cell>
          <cell r="K253">
            <v>1097393.93</v>
          </cell>
        </row>
        <row r="254">
          <cell r="F254">
            <v>31871.97</v>
          </cell>
          <cell r="G254">
            <v>0</v>
          </cell>
          <cell r="H254">
            <v>31871.97</v>
          </cell>
          <cell r="I254">
            <v>0</v>
          </cell>
          <cell r="J254">
            <v>31871.97</v>
          </cell>
          <cell r="K254">
            <v>476832.05</v>
          </cell>
        </row>
        <row r="255">
          <cell r="F255">
            <v>81190.53</v>
          </cell>
          <cell r="G255">
            <v>0</v>
          </cell>
          <cell r="H255">
            <v>81190.53</v>
          </cell>
          <cell r="I255">
            <v>0</v>
          </cell>
          <cell r="J255">
            <v>81190.53</v>
          </cell>
          <cell r="K255">
            <v>211480.69</v>
          </cell>
        </row>
        <row r="256">
          <cell r="F256">
            <v>85108.81</v>
          </cell>
          <cell r="G256">
            <v>0</v>
          </cell>
          <cell r="H256">
            <v>85108.81</v>
          </cell>
          <cell r="I256">
            <v>0</v>
          </cell>
          <cell r="J256">
            <v>85108.81</v>
          </cell>
          <cell r="K256">
            <v>835.65</v>
          </cell>
        </row>
        <row r="257">
          <cell r="F257">
            <v>45180.04</v>
          </cell>
          <cell r="G257">
            <v>0</v>
          </cell>
          <cell r="H257">
            <v>45180.04</v>
          </cell>
          <cell r="I257">
            <v>0</v>
          </cell>
          <cell r="J257">
            <v>45180.04</v>
          </cell>
          <cell r="K257">
            <v>0</v>
          </cell>
        </row>
        <row r="258">
          <cell r="F258">
            <v>29204.21</v>
          </cell>
          <cell r="G258">
            <v>0</v>
          </cell>
          <cell r="H258">
            <v>29204.21</v>
          </cell>
          <cell r="I258">
            <v>0</v>
          </cell>
          <cell r="J258">
            <v>29204.21</v>
          </cell>
          <cell r="K258">
            <v>151871.57999999999</v>
          </cell>
        </row>
        <row r="259"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F260">
            <v>335760</v>
          </cell>
          <cell r="G260">
            <v>0</v>
          </cell>
          <cell r="H260">
            <v>335760</v>
          </cell>
          <cell r="I260">
            <v>0</v>
          </cell>
          <cell r="J260">
            <v>335760</v>
          </cell>
          <cell r="K260">
            <v>350017.05</v>
          </cell>
        </row>
        <row r="261">
          <cell r="F261">
            <v>25645.88</v>
          </cell>
          <cell r="G261">
            <v>-4053.33</v>
          </cell>
          <cell r="H261">
            <v>21592.55</v>
          </cell>
          <cell r="I261">
            <v>0</v>
          </cell>
          <cell r="J261">
            <v>21592.55</v>
          </cell>
          <cell r="K261">
            <v>-221641.61</v>
          </cell>
        </row>
        <row r="262">
          <cell r="F262">
            <v>5854364</v>
          </cell>
          <cell r="G262">
            <v>0</v>
          </cell>
          <cell r="H262">
            <v>5854364</v>
          </cell>
          <cell r="I262">
            <v>0</v>
          </cell>
          <cell r="J262">
            <v>5854364</v>
          </cell>
          <cell r="K262">
            <v>5031294</v>
          </cell>
        </row>
        <row r="263">
          <cell r="F263">
            <v>3084096.3</v>
          </cell>
          <cell r="G263">
            <v>0</v>
          </cell>
          <cell r="H263">
            <v>3084096.3</v>
          </cell>
          <cell r="I263">
            <v>0</v>
          </cell>
          <cell r="J263">
            <v>3084096.3</v>
          </cell>
          <cell r="K263">
            <v>2795163.16</v>
          </cell>
        </row>
        <row r="264">
          <cell r="F264">
            <v>1930270</v>
          </cell>
          <cell r="G264">
            <v>0</v>
          </cell>
          <cell r="H264">
            <v>1930270</v>
          </cell>
          <cell r="I264">
            <v>0</v>
          </cell>
          <cell r="J264">
            <v>1930270</v>
          </cell>
          <cell r="K264">
            <v>1886630.9</v>
          </cell>
        </row>
        <row r="265">
          <cell r="F265">
            <v>949829.14</v>
          </cell>
          <cell r="G265">
            <v>0</v>
          </cell>
          <cell r="H265">
            <v>949829.14</v>
          </cell>
          <cell r="I265">
            <v>0</v>
          </cell>
          <cell r="J265">
            <v>949829.14</v>
          </cell>
          <cell r="K265">
            <v>281287.24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-16969</v>
          </cell>
        </row>
        <row r="277"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-2100</v>
          </cell>
        </row>
        <row r="278"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</row>
        <row r="282"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</row>
        <row r="285"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</row>
        <row r="286"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</row>
        <row r="288"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</row>
        <row r="289">
          <cell r="F289">
            <v>27414497.129999999</v>
          </cell>
          <cell r="G289">
            <v>-90955.73</v>
          </cell>
          <cell r="H289">
            <v>27323541.400000002</v>
          </cell>
          <cell r="I289">
            <v>0</v>
          </cell>
          <cell r="J289">
            <v>27323541.400000002</v>
          </cell>
          <cell r="K289">
            <v>25915771.719999999</v>
          </cell>
        </row>
        <row r="291">
          <cell r="F291">
            <v>224249.86</v>
          </cell>
          <cell r="G291">
            <v>0</v>
          </cell>
          <cell r="H291">
            <v>224249.86</v>
          </cell>
          <cell r="I291">
            <v>0</v>
          </cell>
          <cell r="J291">
            <v>224249.86</v>
          </cell>
          <cell r="K291">
            <v>100310.61</v>
          </cell>
        </row>
        <row r="292">
          <cell r="F292">
            <v>1438295.05</v>
          </cell>
          <cell r="G292">
            <v>0</v>
          </cell>
          <cell r="H292">
            <v>1438295.05</v>
          </cell>
          <cell r="I292">
            <v>0</v>
          </cell>
          <cell r="J292">
            <v>1438295.05</v>
          </cell>
          <cell r="K292">
            <v>2430021.62</v>
          </cell>
        </row>
        <row r="293">
          <cell r="F293">
            <v>20808144.289999999</v>
          </cell>
          <cell r="G293">
            <v>0</v>
          </cell>
          <cell r="H293">
            <v>20808144.289999999</v>
          </cell>
          <cell r="I293">
            <v>0</v>
          </cell>
          <cell r="J293">
            <v>20808144.289999999</v>
          </cell>
          <cell r="K293">
            <v>18721083.879999999</v>
          </cell>
        </row>
        <row r="294">
          <cell r="F294">
            <v>315925.87</v>
          </cell>
          <cell r="G294">
            <v>0</v>
          </cell>
          <cell r="H294">
            <v>315925.87</v>
          </cell>
          <cell r="I294">
            <v>0</v>
          </cell>
          <cell r="J294">
            <v>315925.87</v>
          </cell>
          <cell r="K294">
            <v>316167.42</v>
          </cell>
        </row>
        <row r="295">
          <cell r="F295">
            <v>42739.63</v>
          </cell>
          <cell r="G295">
            <v>0</v>
          </cell>
          <cell r="H295">
            <v>42739.63</v>
          </cell>
          <cell r="I295">
            <v>0</v>
          </cell>
          <cell r="J295">
            <v>42739.63</v>
          </cell>
          <cell r="K295">
            <v>0</v>
          </cell>
        </row>
        <row r="296">
          <cell r="F296">
            <v>301313.8</v>
          </cell>
          <cell r="G296">
            <v>0</v>
          </cell>
          <cell r="H296">
            <v>301313.8</v>
          </cell>
          <cell r="I296">
            <v>0</v>
          </cell>
          <cell r="J296">
            <v>301313.8</v>
          </cell>
          <cell r="K296">
            <v>289189.75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F300">
            <v>23130668.5</v>
          </cell>
          <cell r="G300">
            <v>0</v>
          </cell>
          <cell r="H300">
            <v>23130668.5</v>
          </cell>
          <cell r="I300">
            <v>0</v>
          </cell>
          <cell r="J300">
            <v>23130668.5</v>
          </cell>
          <cell r="K300">
            <v>21856773.280000001</v>
          </cell>
        </row>
        <row r="302">
          <cell r="F302">
            <v>14000</v>
          </cell>
          <cell r="G302">
            <v>0</v>
          </cell>
          <cell r="H302">
            <v>14000</v>
          </cell>
          <cell r="I302">
            <v>0</v>
          </cell>
          <cell r="J302">
            <v>14000</v>
          </cell>
          <cell r="K302">
            <v>17195</v>
          </cell>
        </row>
        <row r="303">
          <cell r="F303">
            <v>111270.98</v>
          </cell>
          <cell r="G303">
            <v>0</v>
          </cell>
          <cell r="H303">
            <v>111270.98</v>
          </cell>
          <cell r="I303">
            <v>0</v>
          </cell>
          <cell r="J303">
            <v>111270.98</v>
          </cell>
          <cell r="K303">
            <v>0</v>
          </cell>
        </row>
        <row r="304">
          <cell r="F304">
            <v>40127.410000000003</v>
          </cell>
          <cell r="G304">
            <v>0</v>
          </cell>
          <cell r="H304">
            <v>40127.410000000003</v>
          </cell>
          <cell r="I304">
            <v>0</v>
          </cell>
          <cell r="J304">
            <v>40127.410000000003</v>
          </cell>
          <cell r="K304">
            <v>0</v>
          </cell>
        </row>
        <row r="305"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F306">
            <v>20384.14</v>
          </cell>
          <cell r="G306">
            <v>0</v>
          </cell>
          <cell r="H306">
            <v>20384.14</v>
          </cell>
          <cell r="I306">
            <v>0</v>
          </cell>
          <cell r="J306">
            <v>20384.14</v>
          </cell>
          <cell r="K306">
            <v>0</v>
          </cell>
        </row>
        <row r="307">
          <cell r="F307">
            <v>242627</v>
          </cell>
          <cell r="G307">
            <v>0</v>
          </cell>
          <cell r="H307">
            <v>242627</v>
          </cell>
          <cell r="I307">
            <v>0</v>
          </cell>
          <cell r="J307">
            <v>242627</v>
          </cell>
          <cell r="K307">
            <v>164924.99</v>
          </cell>
        </row>
        <row r="308">
          <cell r="F308">
            <v>179940.2</v>
          </cell>
          <cell r="G308">
            <v>0</v>
          </cell>
          <cell r="H308">
            <v>179940.2</v>
          </cell>
          <cell r="I308">
            <v>0</v>
          </cell>
          <cell r="J308">
            <v>179940.2</v>
          </cell>
          <cell r="K308">
            <v>128490.2</v>
          </cell>
        </row>
        <row r="309">
          <cell r="F309">
            <v>16675.759999999998</v>
          </cell>
          <cell r="G309">
            <v>0</v>
          </cell>
          <cell r="H309">
            <v>16675.759999999998</v>
          </cell>
          <cell r="I309">
            <v>0</v>
          </cell>
          <cell r="J309">
            <v>16675.759999999998</v>
          </cell>
          <cell r="K309">
            <v>0</v>
          </cell>
        </row>
        <row r="310"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F311">
            <v>83247.63</v>
          </cell>
          <cell r="G311">
            <v>0</v>
          </cell>
          <cell r="H311">
            <v>83247.63</v>
          </cell>
          <cell r="I311">
            <v>0</v>
          </cell>
          <cell r="J311">
            <v>83247.63</v>
          </cell>
          <cell r="K311">
            <v>70622.52</v>
          </cell>
        </row>
        <row r="312">
          <cell r="F312">
            <v>58550.04</v>
          </cell>
          <cell r="G312">
            <v>0</v>
          </cell>
          <cell r="H312">
            <v>58550.04</v>
          </cell>
          <cell r="I312">
            <v>0</v>
          </cell>
          <cell r="J312">
            <v>58550.04</v>
          </cell>
          <cell r="K312">
            <v>14706.11</v>
          </cell>
        </row>
        <row r="313"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6159635</v>
          </cell>
        </row>
        <row r="314">
          <cell r="F314">
            <v>51758.03</v>
          </cell>
          <cell r="G314">
            <v>0</v>
          </cell>
          <cell r="H314">
            <v>51758.03</v>
          </cell>
          <cell r="I314">
            <v>0</v>
          </cell>
          <cell r="J314">
            <v>51758.03</v>
          </cell>
          <cell r="K314">
            <v>0</v>
          </cell>
        </row>
        <row r="315"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F316">
            <v>74138.47</v>
          </cell>
          <cell r="G316">
            <v>0</v>
          </cell>
          <cell r="H316">
            <v>74138.47</v>
          </cell>
          <cell r="I316">
            <v>0</v>
          </cell>
          <cell r="J316">
            <v>74138.47</v>
          </cell>
          <cell r="K316">
            <v>0</v>
          </cell>
        </row>
        <row r="317">
          <cell r="F317">
            <v>461610</v>
          </cell>
          <cell r="G317">
            <v>0</v>
          </cell>
          <cell r="H317">
            <v>461610</v>
          </cell>
          <cell r="I317">
            <v>-140000</v>
          </cell>
          <cell r="J317">
            <v>321610</v>
          </cell>
          <cell r="K317">
            <v>334390</v>
          </cell>
        </row>
        <row r="318">
          <cell r="F318">
            <v>11914.7</v>
          </cell>
          <cell r="G318">
            <v>0</v>
          </cell>
          <cell r="H318">
            <v>11914.7</v>
          </cell>
          <cell r="I318">
            <v>0</v>
          </cell>
          <cell r="J318">
            <v>11914.7</v>
          </cell>
          <cell r="K318">
            <v>0</v>
          </cell>
        </row>
        <row r="319"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7333.34</v>
          </cell>
        </row>
        <row r="320">
          <cell r="F320">
            <v>52342</v>
          </cell>
          <cell r="G320">
            <v>0</v>
          </cell>
          <cell r="H320">
            <v>52342</v>
          </cell>
          <cell r="I320">
            <v>0</v>
          </cell>
          <cell r="J320">
            <v>52342</v>
          </cell>
          <cell r="K320">
            <v>193750</v>
          </cell>
        </row>
        <row r="321">
          <cell r="F321">
            <v>67535.039999999994</v>
          </cell>
          <cell r="G321">
            <v>-19109.169999999998</v>
          </cell>
          <cell r="H321">
            <v>48425.87</v>
          </cell>
          <cell r="I321">
            <v>0</v>
          </cell>
          <cell r="J321">
            <v>48425.87</v>
          </cell>
          <cell r="K321">
            <v>20008.11</v>
          </cell>
        </row>
        <row r="322">
          <cell r="F322">
            <v>70064.639999999999</v>
          </cell>
          <cell r="G322">
            <v>0</v>
          </cell>
          <cell r="H322">
            <v>70064.639999999999</v>
          </cell>
          <cell r="I322">
            <v>0</v>
          </cell>
          <cell r="J322">
            <v>70064.639999999999</v>
          </cell>
          <cell r="K322">
            <v>0</v>
          </cell>
        </row>
        <row r="323">
          <cell r="F323">
            <v>65298.06</v>
          </cell>
          <cell r="G323">
            <v>0</v>
          </cell>
          <cell r="H323">
            <v>65298.06</v>
          </cell>
          <cell r="I323">
            <v>0</v>
          </cell>
          <cell r="J323">
            <v>65298.06</v>
          </cell>
          <cell r="K323">
            <v>59159.360000000001</v>
          </cell>
        </row>
        <row r="324">
          <cell r="F324">
            <v>21000</v>
          </cell>
          <cell r="G324">
            <v>0</v>
          </cell>
          <cell r="H324">
            <v>21000</v>
          </cell>
          <cell r="I324">
            <v>0</v>
          </cell>
          <cell r="J324">
            <v>21000</v>
          </cell>
          <cell r="K324">
            <v>0</v>
          </cell>
        </row>
        <row r="325">
          <cell r="F325">
            <v>896100</v>
          </cell>
          <cell r="G325">
            <v>0</v>
          </cell>
          <cell r="H325">
            <v>896100</v>
          </cell>
          <cell r="I325">
            <v>0</v>
          </cell>
          <cell r="J325">
            <v>896100</v>
          </cell>
          <cell r="K325">
            <v>4645692</v>
          </cell>
        </row>
        <row r="326"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</row>
        <row r="328"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F330">
            <v>2538584.1</v>
          </cell>
          <cell r="G330">
            <v>-19109.169999999998</v>
          </cell>
          <cell r="H330">
            <v>2519474.9300000002</v>
          </cell>
          <cell r="I330">
            <v>-140000</v>
          </cell>
          <cell r="J330">
            <v>2379474.9300000002</v>
          </cell>
          <cell r="K330">
            <v>11815906.630000001</v>
          </cell>
        </row>
        <row r="332">
          <cell r="F332">
            <v>-18897.560000000001</v>
          </cell>
          <cell r="G332">
            <v>0</v>
          </cell>
          <cell r="H332">
            <v>-18897.560000000001</v>
          </cell>
          <cell r="I332">
            <v>0</v>
          </cell>
          <cell r="J332">
            <v>-18897.560000000001</v>
          </cell>
          <cell r="K332">
            <v>0</v>
          </cell>
        </row>
        <row r="333">
          <cell r="F333">
            <v>225688.02</v>
          </cell>
          <cell r="G333">
            <v>0</v>
          </cell>
          <cell r="H333">
            <v>225688.02</v>
          </cell>
          <cell r="I333">
            <v>0</v>
          </cell>
          <cell r="J333">
            <v>225688.02</v>
          </cell>
          <cell r="K333">
            <v>3142.19</v>
          </cell>
        </row>
        <row r="334">
          <cell r="F334">
            <v>3931592.01</v>
          </cell>
          <cell r="G334">
            <v>0</v>
          </cell>
          <cell r="H334">
            <v>3931592.01</v>
          </cell>
          <cell r="I334">
            <v>0</v>
          </cell>
          <cell r="J334">
            <v>3931592.01</v>
          </cell>
          <cell r="K334">
            <v>-184562.97</v>
          </cell>
        </row>
        <row r="335">
          <cell r="F335">
            <v>494559.89</v>
          </cell>
          <cell r="G335">
            <v>-2391563.77</v>
          </cell>
          <cell r="H335">
            <v>-1897003.88</v>
          </cell>
          <cell r="I335">
            <v>0</v>
          </cell>
          <cell r="J335">
            <v>-1897003.88</v>
          </cell>
          <cell r="K335">
            <v>2048966.48</v>
          </cell>
        </row>
        <row r="336">
          <cell r="F336">
            <v>-44583.37</v>
          </cell>
          <cell r="G336">
            <v>0</v>
          </cell>
          <cell r="H336">
            <v>-44583.37</v>
          </cell>
          <cell r="I336">
            <v>0</v>
          </cell>
          <cell r="J336">
            <v>-44583.37</v>
          </cell>
          <cell r="K336">
            <v>-29564.76</v>
          </cell>
        </row>
        <row r="337">
          <cell r="F337">
            <v>-23715.85</v>
          </cell>
          <cell r="G337">
            <v>0</v>
          </cell>
          <cell r="H337">
            <v>-23715.85</v>
          </cell>
          <cell r="I337">
            <v>0</v>
          </cell>
          <cell r="J337">
            <v>-23715.85</v>
          </cell>
          <cell r="K337">
            <v>0</v>
          </cell>
        </row>
        <row r="338"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</row>
        <row r="339">
          <cell r="F339">
            <v>4564643.1399999997</v>
          </cell>
          <cell r="G339">
            <v>-2391563.77</v>
          </cell>
          <cell r="H339">
            <v>2173079.3699999996</v>
          </cell>
          <cell r="I339">
            <v>0</v>
          </cell>
          <cell r="J339">
            <v>2173079.3699999996</v>
          </cell>
          <cell r="K339">
            <v>1837980.94</v>
          </cell>
        </row>
        <row r="341"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5"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F346">
            <v>1194703.96</v>
          </cell>
          <cell r="G346">
            <v>0</v>
          </cell>
          <cell r="H346">
            <v>1194703.96</v>
          </cell>
          <cell r="I346">
            <v>0</v>
          </cell>
          <cell r="J346">
            <v>1194703.96</v>
          </cell>
          <cell r="K346">
            <v>1195703.96</v>
          </cell>
        </row>
        <row r="347">
          <cell r="F347">
            <v>1194703.96</v>
          </cell>
          <cell r="G347">
            <v>0</v>
          </cell>
          <cell r="H347">
            <v>1194703.96</v>
          </cell>
          <cell r="I347">
            <v>0</v>
          </cell>
          <cell r="J347">
            <v>1194703.96</v>
          </cell>
          <cell r="K347">
            <v>1195703.96</v>
          </cell>
        </row>
        <row r="349"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F350">
            <v>0</v>
          </cell>
          <cell r="G350">
            <v>1245680.1499999999</v>
          </cell>
          <cell r="H350">
            <v>1245680.1499999999</v>
          </cell>
          <cell r="I350">
            <v>0</v>
          </cell>
          <cell r="J350">
            <v>1245680.1499999999</v>
          </cell>
          <cell r="K350">
            <v>-2647053.37</v>
          </cell>
        </row>
        <row r="351">
          <cell r="F351">
            <v>0</v>
          </cell>
          <cell r="G351">
            <v>1245680.1499999999</v>
          </cell>
          <cell r="H351">
            <v>1245680.1499999999</v>
          </cell>
          <cell r="I351">
            <v>0</v>
          </cell>
          <cell r="J351">
            <v>1245680.1499999999</v>
          </cell>
          <cell r="K351">
            <v>-2647053.37</v>
          </cell>
        </row>
        <row r="352">
          <cell r="F352">
            <v>1.0244548320770264E-8</v>
          </cell>
          <cell r="G352">
            <v>0</v>
          </cell>
          <cell r="H352">
            <v>1.3038516044616699E-8</v>
          </cell>
          <cell r="I352">
            <v>0</v>
          </cell>
          <cell r="J352">
            <v>1.3038516044616699E-8</v>
          </cell>
          <cell r="K352">
            <v>-1.4435499906539917E-8</v>
          </cell>
        </row>
      </sheetData>
      <sheetData sheetId="2"/>
      <sheetData sheetId="3" refreshError="1"/>
      <sheetData sheetId="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rniture"/>
      <sheetName val="Take Off "/>
      <sheetName val="BOQ"/>
    </sheetNames>
    <sheetDataSet>
      <sheetData sheetId="0"/>
      <sheetData sheetId="1" refreshError="1"/>
      <sheetData sheetId="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ตั๋วเงินรับ"/>
      <sheetName val="detail_profit&amp;loss"/>
      <sheetName val="เงินกู้ธนชาติ"/>
      <sheetName val="เงินกู้ MGC"/>
      <sheetName val="2002"/>
      <sheetName val="매출"/>
      <sheetName val="Consolidated"/>
      <sheetName val="Links"/>
      <sheetName val="Lead"/>
      <sheetName val="Data"/>
      <sheetName val="PA"/>
      <sheetName val="FF7"/>
      <sheetName val="U-5"/>
      <sheetName val="인원계획-미화"/>
      <sheetName val="LABOUR"/>
      <sheetName val="Balance sheet"/>
      <sheetName val="Account Name &amp; Code"/>
      <sheetName val="Location &amp; Cost Centre"/>
      <sheetName val="Trial Balance"/>
      <sheetName val="Sheet1"/>
      <sheetName val=" IB-PL-YTD"/>
      <sheetName val="Salaries-CGR OB-2.1"/>
      <sheetName val="Master"/>
      <sheetName val="Metals"/>
      <sheetName val="GST Recon-Workings"/>
      <sheetName val="Drop Down"/>
      <sheetName val="Igw Model"/>
      <sheetName val="SALES&amp;COGS"/>
      <sheetName val="MONTHLY"/>
      <sheetName val="노무비"/>
      <sheetName val="FA Register"/>
      <sheetName val="TrialBalance Q3-2002"/>
      <sheetName val="Purchases"/>
      <sheetName val="U-3"/>
      <sheetName val="Furniture"/>
      <sheetName val="CRITERIA1"/>
      <sheetName val="Code"/>
      <sheetName val="Account List"/>
      <sheetName val="Company codes"/>
      <sheetName val="???????????"/>
      <sheetName val="OceMenuSheet"/>
      <sheetName val="NEW ZEALAND"/>
      <sheetName val="Stock Aging"/>
      <sheetName val="N-4 Patent right"/>
      <sheetName val="OUTLK%"/>
      <sheetName val="RANGES"/>
      <sheetName val="S-5"/>
      <sheetName val="ต__วเง_นร_บ"/>
      <sheetName val="list"/>
      <sheetName val="เงินกู้_MGC"/>
      <sheetName val="Trial_Balance"/>
      <sheetName val="Account_Name_&amp;_Code"/>
      <sheetName val="Location_&amp;_Cost_Centre"/>
      <sheetName val="Salaries-CGR_OB-2_1"/>
      <sheetName val="Balance_sheet"/>
      <sheetName val="_IB-PL-YTD"/>
      <sheetName val="GST_Recon-Workings"/>
      <sheetName val="Drop_Down"/>
      <sheetName val="Igw_Model"/>
      <sheetName val="TrialBalance_Q3-2002"/>
      <sheetName val="Account_List"/>
      <sheetName val="Company_codes"/>
      <sheetName val="NEW_ZEALAND"/>
      <sheetName val="Stock_Aging"/>
      <sheetName val="N-4_Patent_right"/>
      <sheetName val="FA_Register"/>
      <sheetName val="เงินกู้_MGC1"/>
      <sheetName val="Trial_Balance1"/>
      <sheetName val="Account_Name_&amp;_Code1"/>
      <sheetName val="Location_&amp;_Cost_Centre1"/>
      <sheetName val="Salaries-CGR_OB-2_11"/>
      <sheetName val="Balance_sheet1"/>
      <sheetName val="_IB-PL-YTD1"/>
      <sheetName val="GST_Recon-Workings1"/>
      <sheetName val="Drop_Down1"/>
      <sheetName val="Igw_Model1"/>
      <sheetName val="TrialBalance_Q3-20021"/>
      <sheetName val="Account_List1"/>
      <sheetName val="Company_codes1"/>
      <sheetName val="NEW_ZEALAND1"/>
      <sheetName val="Stock_Aging1"/>
      <sheetName val="N-4_Patent_right1"/>
      <sheetName val="FA_Register1"/>
      <sheetName val="A"/>
      <sheetName val="Parameters"/>
      <sheetName val="Job header"/>
      <sheetName val="Babara"/>
      <sheetName val="Customize Your Invoice"/>
      <sheetName val="1201"/>
      <sheetName val="Invoice"/>
      <sheetName val="SCB 1 - Current"/>
      <sheetName val="SCB 2 - Current"/>
      <sheetName val="BOM.EXSM"/>
      <sheetName val="Lists"/>
      <sheetName val="Last Year"/>
      <sheetName val="Sch 7"/>
      <sheetName val="Kind of Service"/>
      <sheetName val="2004 Labor"/>
      <sheetName val="Service Coming"/>
      <sheetName val="e-1810_A"/>
      <sheetName val="2. Definitions"/>
      <sheetName val="FA_31.03.05"/>
      <sheetName val="Up to 2002"/>
      <sheetName val="DETAILAC"/>
      <sheetName val="2"/>
      <sheetName val="พ.ย.46-ม.ค.47"/>
      <sheetName val="L123"/>
      <sheetName val="DropDown"/>
      <sheetName val="PY Strat Plan"/>
      <sheetName val="PM-TE"/>
    </sheetNames>
    <sheetDataSet>
      <sheetData sheetId="0" refreshError="1">
        <row r="1">
          <cell r="F1">
            <v>36525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 Balance"/>
      <sheetName val="ตั๋วเงินรับ"/>
    </sheetNames>
    <sheetDataSet>
      <sheetData sheetId="0">
        <row r="4">
          <cell r="B4">
            <v>4399427.8</v>
          </cell>
        </row>
      </sheetData>
      <sheetData sheetId="1">
        <row r="4">
          <cell r="B4">
            <v>8500000</v>
          </cell>
        </row>
        <row r="17">
          <cell r="E17">
            <v>3000000</v>
          </cell>
        </row>
      </sheetData>
      <sheetData sheetId="2" refreshError="1"/>
      <sheetData sheetId="3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 Balance"/>
      <sheetName val="TrialBalance Q3-2002"/>
      <sheetName val="PM-TE"/>
      <sheetName val="ตั๋วเงินรับ"/>
      <sheetName val="U-5"/>
      <sheetName val="2002"/>
      <sheetName val="인원계획-미화"/>
      <sheetName val="detail_profit&amp;loss"/>
      <sheetName val="ADJ - RATE"/>
      <sheetName val="A"/>
      <sheetName val="Consolidated"/>
      <sheetName val="Sheet1"/>
      <sheetName val="Data"/>
      <sheetName val="AP"/>
      <sheetName val="Landing Factors"/>
      <sheetName val="Agency Walker ID"/>
      <sheetName val="매출"/>
      <sheetName val="Links"/>
      <sheetName val="Lead"/>
      <sheetName val="เงินกู้_MGC"/>
      <sheetName val="Trial_Balance"/>
      <sheetName val="TrialBalance_Q3-2002"/>
      <sheetName val="ADJ_-_RATE"/>
      <sheetName val="เงินกู้_MGC1"/>
      <sheetName val="Trial_Balance1"/>
      <sheetName val="TrialBalance_Q3-20021"/>
      <sheetName val="ADJ_-_RATE1"/>
      <sheetName val="Landing_Factors"/>
      <sheetName val="Agency_Walker_ID"/>
    </sheetNames>
    <sheetDataSet>
      <sheetData sheetId="0">
        <row r="4">
          <cell r="B4">
            <v>4399427.8</v>
          </cell>
        </row>
        <row r="17">
          <cell r="E17">
            <v>2301291.9806534634</v>
          </cell>
        </row>
      </sheetData>
      <sheetData sheetId="1">
        <row r="4">
          <cell r="B4">
            <v>8500000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4">
          <cell r="B4">
            <v>8500000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-TE"/>
      <sheetName val="เงินกู้ธนชาติ"/>
      <sheetName val="เงินกู้ MGC"/>
    </sheetNames>
    <sheetDataSet>
      <sheetData sheetId="0" refreshError="1">
        <row r="9">
          <cell r="J9">
            <v>1073765.3049999999</v>
          </cell>
        </row>
        <row r="30">
          <cell r="E30">
            <v>1073765.3049999999</v>
          </cell>
        </row>
      </sheetData>
      <sheetData sheetId="1" refreshError="1"/>
      <sheetData sheetId="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Manpower"/>
      <sheetName val="man"/>
      <sheetName val="Sheet1"/>
      <sheetName val="mantable"/>
      <sheetName val="Sheet3"/>
      <sheetName val="STMspry"/>
      <sheetName val="PsychroData"/>
      <sheetName val="BK Unit Rate"/>
      <sheetName val="BM DATA SHEET"/>
      <sheetName val="Equipment"/>
      <sheetName val="liste"/>
      <sheetName val="Progress-All"/>
      <sheetName val="Furniture"/>
      <sheetName val="Purchase Order"/>
      <sheetName val="Customize Your Purchase Order"/>
      <sheetName val="BK_Unit_Rate"/>
      <sheetName val="Communs"/>
      <sheetName val="Quotation"/>
      <sheetName val="SUM-AIR-Submit"/>
      <sheetName val="Data"/>
      <sheetName val="Cctmst"/>
      <sheetName val="SH-C"/>
      <sheetName val="SH-F"/>
      <sheetName val="SH-A"/>
      <sheetName val="ทำนบดิน 4"/>
      <sheetName val="Floor Area"/>
      <sheetName val="maj-man"/>
      <sheetName val="Detail"/>
      <sheetName val="FORM-VAR"/>
      <sheetName val="BK_Unit_Rate1"/>
      <sheetName val="BM_DATA_SHEET"/>
      <sheetName val="Purchase_Order"/>
      <sheetName val="Customize_Your_Purchase_Order"/>
      <sheetName val="BK_Unit_Rate2"/>
      <sheetName val="BM_DATA_SHEET1"/>
      <sheetName val="Purchase_Order1"/>
      <sheetName val="Customize_Your_Purchase_Order1"/>
      <sheetName val="Store"/>
      <sheetName val="Bill No. 2 - Carpark"/>
      <sheetName val="splinkler"/>
      <sheetName val="งานประปา"/>
      <sheetName val="Cost Data"/>
      <sheetName val="Material"/>
      <sheetName val="Summary"/>
      <sheetName val="HVAC"/>
      <sheetName val="Indices"/>
      <sheetName val="S3 Architectural"/>
      <sheetName val="ตารางส่วนลด EE."/>
      <sheetName val="Factor F Data"/>
      <sheetName val="SUM Str+Ach+External"/>
      <sheetName val="ค่าวัสดุ"/>
      <sheetName val="List"/>
      <sheetName val="ครั้งที่ 4"/>
      <sheetName val="Auto Monthly Inputs "/>
      <sheetName val="Discounted Cash Flow"/>
      <sheetName val="PLT-SUM"/>
      <sheetName val="BQ"/>
      <sheetName val="Assumptions"/>
      <sheetName val="Main Summary"/>
      <sheetName val="SCIB_Data"/>
      <sheetName val="SCIB_Proforma"/>
      <sheetName val="exec summary"/>
      <sheetName val="sensitivities"/>
      <sheetName val="order list"/>
      <sheetName val="stair"/>
      <sheetName val="cov-estimate"/>
      <sheetName val="summary1-3"/>
      <sheetName val="detail "/>
      <sheetName val="1.0"/>
    </sheetNames>
    <sheetDataSet>
      <sheetData sheetId="0" refreshError="1"/>
      <sheetData sheetId="1" refreshError="1">
        <row r="4">
          <cell r="C4" t="str">
            <v>Work</v>
          </cell>
          <cell r="D4" t="str">
            <v>Location</v>
          </cell>
          <cell r="E4" t="str">
            <v>Item</v>
          </cell>
          <cell r="F4" t="str">
            <v>Total</v>
          </cell>
        </row>
        <row r="8">
          <cell r="C8" t="str">
            <v>S2</v>
          </cell>
          <cell r="D8" t="str">
            <v>P</v>
          </cell>
          <cell r="E8" t="str">
            <v>L01</v>
          </cell>
          <cell r="F8">
            <v>1.7</v>
          </cell>
        </row>
        <row r="9">
          <cell r="C9" t="str">
            <v>S2</v>
          </cell>
          <cell r="D9" t="str">
            <v>P</v>
          </cell>
          <cell r="E9" t="str">
            <v>L05</v>
          </cell>
          <cell r="F9">
            <v>5.08</v>
          </cell>
        </row>
        <row r="11">
          <cell r="C11" t="str">
            <v>S3</v>
          </cell>
          <cell r="D11" t="str">
            <v>P</v>
          </cell>
          <cell r="E11" t="str">
            <v>L00</v>
          </cell>
          <cell r="F11">
            <v>20</v>
          </cell>
        </row>
        <row r="12">
          <cell r="C12" t="str">
            <v>S3</v>
          </cell>
          <cell r="D12" t="str">
            <v>P</v>
          </cell>
          <cell r="E12" t="str">
            <v>L01</v>
          </cell>
          <cell r="F12">
            <v>20</v>
          </cell>
        </row>
        <row r="13">
          <cell r="C13" t="str">
            <v>S3</v>
          </cell>
          <cell r="D13" t="str">
            <v>P</v>
          </cell>
          <cell r="E13" t="str">
            <v>L09</v>
          </cell>
          <cell r="F13">
            <v>4</v>
          </cell>
        </row>
        <row r="14">
          <cell r="C14" t="str">
            <v>S3</v>
          </cell>
          <cell r="D14" t="str">
            <v>P</v>
          </cell>
          <cell r="E14" t="str">
            <v>L00</v>
          </cell>
          <cell r="F14">
            <v>4</v>
          </cell>
        </row>
        <row r="15">
          <cell r="C15" t="str">
            <v>S3</v>
          </cell>
          <cell r="D15" t="str">
            <v>P</v>
          </cell>
          <cell r="E15" t="str">
            <v>L01</v>
          </cell>
          <cell r="F15">
            <v>4</v>
          </cell>
        </row>
        <row r="16">
          <cell r="C16" t="str">
            <v>S3</v>
          </cell>
          <cell r="D16" t="str">
            <v>P</v>
          </cell>
          <cell r="E16" t="str">
            <v>L09</v>
          </cell>
          <cell r="F16">
            <v>12</v>
          </cell>
        </row>
        <row r="18">
          <cell r="C18" t="str">
            <v>S4</v>
          </cell>
          <cell r="D18" t="str">
            <v>P</v>
          </cell>
          <cell r="E18" t="str">
            <v>L01</v>
          </cell>
          <cell r="F18">
            <v>6</v>
          </cell>
        </row>
        <row r="19">
          <cell r="C19" t="str">
            <v>S4</v>
          </cell>
          <cell r="D19" t="str">
            <v>P</v>
          </cell>
          <cell r="E19" t="str">
            <v>L09</v>
          </cell>
          <cell r="F19">
            <v>270</v>
          </cell>
        </row>
        <row r="21">
          <cell r="C21" t="str">
            <v>S5</v>
          </cell>
          <cell r="D21" t="str">
            <v>P</v>
          </cell>
          <cell r="E21" t="str">
            <v>L01</v>
          </cell>
          <cell r="F21">
            <v>1</v>
          </cell>
        </row>
        <row r="22">
          <cell r="C22" t="str">
            <v>S5</v>
          </cell>
          <cell r="D22" t="str">
            <v>P</v>
          </cell>
          <cell r="E22" t="str">
            <v>L09</v>
          </cell>
          <cell r="F22">
            <v>200</v>
          </cell>
        </row>
        <row r="23">
          <cell r="C23" t="str">
            <v>S5</v>
          </cell>
          <cell r="D23" t="str">
            <v>P</v>
          </cell>
          <cell r="E23" t="str">
            <v>L01</v>
          </cell>
          <cell r="F23">
            <v>8</v>
          </cell>
        </row>
        <row r="24">
          <cell r="C24" t="str">
            <v>S5</v>
          </cell>
          <cell r="D24" t="str">
            <v>P</v>
          </cell>
          <cell r="E24" t="str">
            <v>L09</v>
          </cell>
          <cell r="F24">
            <v>16</v>
          </cell>
        </row>
        <row r="25">
          <cell r="C25" t="str">
            <v>S5</v>
          </cell>
          <cell r="D25" t="str">
            <v>P</v>
          </cell>
          <cell r="E25" t="str">
            <v>L01</v>
          </cell>
          <cell r="F25">
            <v>8</v>
          </cell>
        </row>
        <row r="26">
          <cell r="C26" t="str">
            <v>S5</v>
          </cell>
          <cell r="D26" t="str">
            <v>P</v>
          </cell>
          <cell r="E26" t="str">
            <v>L09</v>
          </cell>
          <cell r="F26">
            <v>16</v>
          </cell>
        </row>
        <row r="27">
          <cell r="C27" t="str">
            <v>S5</v>
          </cell>
          <cell r="D27" t="str">
            <v>P</v>
          </cell>
          <cell r="E27" t="str">
            <v>L01</v>
          </cell>
          <cell r="F27">
            <v>8</v>
          </cell>
        </row>
        <row r="28">
          <cell r="C28" t="str">
            <v>S5</v>
          </cell>
          <cell r="D28" t="str">
            <v>P</v>
          </cell>
          <cell r="E28" t="str">
            <v>L09</v>
          </cell>
          <cell r="F28">
            <v>16</v>
          </cell>
        </row>
        <row r="34">
          <cell r="C34" t="str">
            <v>E1</v>
          </cell>
          <cell r="D34" t="str">
            <v>A</v>
          </cell>
          <cell r="E34" t="str">
            <v>L00</v>
          </cell>
          <cell r="F34">
            <v>1.2599999999999998</v>
          </cell>
        </row>
        <row r="35">
          <cell r="C35" t="str">
            <v>E1</v>
          </cell>
          <cell r="D35" t="str">
            <v>A</v>
          </cell>
          <cell r="E35" t="str">
            <v>L01</v>
          </cell>
          <cell r="F35">
            <v>2.5399999999999996</v>
          </cell>
        </row>
        <row r="36">
          <cell r="C36" t="str">
            <v>E1</v>
          </cell>
          <cell r="D36" t="str">
            <v>A</v>
          </cell>
          <cell r="E36" t="str">
            <v>L09</v>
          </cell>
          <cell r="F36">
            <v>5.0799999999999992</v>
          </cell>
        </row>
        <row r="37">
          <cell r="C37" t="str">
            <v>E1</v>
          </cell>
          <cell r="D37" t="str">
            <v>C</v>
          </cell>
          <cell r="E37" t="str">
            <v>L00</v>
          </cell>
          <cell r="F37">
            <v>2.5199999999999996</v>
          </cell>
        </row>
        <row r="38">
          <cell r="C38" t="str">
            <v>E1</v>
          </cell>
          <cell r="D38" t="str">
            <v>C</v>
          </cell>
          <cell r="E38" t="str">
            <v>L01</v>
          </cell>
          <cell r="F38">
            <v>5.05</v>
          </cell>
        </row>
        <row r="39">
          <cell r="C39" t="str">
            <v>E1</v>
          </cell>
          <cell r="D39" t="str">
            <v>C</v>
          </cell>
          <cell r="E39" t="str">
            <v>L09</v>
          </cell>
          <cell r="F39">
            <v>10.110000000000001</v>
          </cell>
        </row>
        <row r="40">
          <cell r="C40" t="str">
            <v>E1</v>
          </cell>
          <cell r="D40" t="str">
            <v>D</v>
          </cell>
          <cell r="E40" t="str">
            <v>L00</v>
          </cell>
          <cell r="F40">
            <v>1.26</v>
          </cell>
        </row>
        <row r="41">
          <cell r="C41" t="str">
            <v>E1</v>
          </cell>
          <cell r="D41" t="str">
            <v>D</v>
          </cell>
          <cell r="E41" t="str">
            <v>L01</v>
          </cell>
          <cell r="F41">
            <v>0.91</v>
          </cell>
        </row>
        <row r="42">
          <cell r="C42" t="str">
            <v>E1</v>
          </cell>
          <cell r="D42" t="str">
            <v>D</v>
          </cell>
          <cell r="E42" t="str">
            <v>L09</v>
          </cell>
          <cell r="F42">
            <v>1.83</v>
          </cell>
        </row>
        <row r="43">
          <cell r="C43" t="str">
            <v>E1</v>
          </cell>
          <cell r="D43" t="str">
            <v>E</v>
          </cell>
          <cell r="E43" t="str">
            <v>L00</v>
          </cell>
          <cell r="F43">
            <v>0.60000000000000009</v>
          </cell>
        </row>
        <row r="44">
          <cell r="C44" t="str">
            <v>E1</v>
          </cell>
          <cell r="D44" t="str">
            <v>E</v>
          </cell>
          <cell r="E44" t="str">
            <v>L01</v>
          </cell>
          <cell r="F44">
            <v>1.2100000000000006</v>
          </cell>
        </row>
        <row r="45">
          <cell r="C45" t="str">
            <v>E1</v>
          </cell>
          <cell r="D45" t="str">
            <v>E</v>
          </cell>
          <cell r="E45" t="str">
            <v>L09</v>
          </cell>
          <cell r="F45">
            <v>2.4200000000000008</v>
          </cell>
        </row>
        <row r="46">
          <cell r="C46" t="str">
            <v>E1</v>
          </cell>
          <cell r="D46" t="str">
            <v>F</v>
          </cell>
          <cell r="E46" t="str">
            <v>L00</v>
          </cell>
          <cell r="F46">
            <v>1.4600000000000006</v>
          </cell>
        </row>
        <row r="47">
          <cell r="C47" t="str">
            <v>E1</v>
          </cell>
          <cell r="D47" t="str">
            <v>F</v>
          </cell>
          <cell r="E47" t="str">
            <v>L01</v>
          </cell>
          <cell r="F47">
            <v>2.9199999999999995</v>
          </cell>
        </row>
        <row r="48">
          <cell r="C48" t="str">
            <v>E1</v>
          </cell>
          <cell r="D48" t="str">
            <v>F</v>
          </cell>
          <cell r="E48" t="str">
            <v>L09</v>
          </cell>
          <cell r="F48">
            <v>5.8499999999999988</v>
          </cell>
        </row>
        <row r="49">
          <cell r="C49" t="str">
            <v>E1</v>
          </cell>
          <cell r="D49" t="str">
            <v>N</v>
          </cell>
          <cell r="E49" t="str">
            <v>L00</v>
          </cell>
          <cell r="F49">
            <v>6.0000000000000001E-3</v>
          </cell>
        </row>
        <row r="50">
          <cell r="C50" t="str">
            <v>E1</v>
          </cell>
          <cell r="D50" t="str">
            <v>N</v>
          </cell>
          <cell r="E50" t="str">
            <v>L01</v>
          </cell>
          <cell r="F50">
            <v>0.01</v>
          </cell>
        </row>
        <row r="51">
          <cell r="C51" t="str">
            <v>E1</v>
          </cell>
          <cell r="D51" t="str">
            <v>N</v>
          </cell>
          <cell r="E51" t="str">
            <v>L09</v>
          </cell>
          <cell r="F51">
            <v>0.02</v>
          </cell>
        </row>
        <row r="52">
          <cell r="C52" t="str">
            <v>E1</v>
          </cell>
          <cell r="D52" t="str">
            <v>Q</v>
          </cell>
          <cell r="E52" t="str">
            <v>L00</v>
          </cell>
          <cell r="F52">
            <v>0.05</v>
          </cell>
        </row>
        <row r="53">
          <cell r="C53" t="str">
            <v>E1</v>
          </cell>
          <cell r="D53" t="str">
            <v>Q</v>
          </cell>
          <cell r="E53" t="str">
            <v>L01</v>
          </cell>
          <cell r="F53">
            <v>0.09</v>
          </cell>
        </row>
        <row r="54">
          <cell r="C54" t="str">
            <v>E1</v>
          </cell>
          <cell r="D54" t="str">
            <v>Q</v>
          </cell>
          <cell r="E54" t="str">
            <v>L09</v>
          </cell>
          <cell r="F54">
            <v>0.19</v>
          </cell>
        </row>
        <row r="56">
          <cell r="C56" t="str">
            <v>E2</v>
          </cell>
          <cell r="D56" t="str">
            <v>A</v>
          </cell>
          <cell r="E56" t="str">
            <v>L00</v>
          </cell>
          <cell r="F56">
            <v>0.05</v>
          </cell>
        </row>
        <row r="57">
          <cell r="C57" t="str">
            <v>E2</v>
          </cell>
          <cell r="D57" t="str">
            <v>A</v>
          </cell>
          <cell r="E57" t="str">
            <v>L01</v>
          </cell>
          <cell r="F57">
            <v>9.9000000000000005E-2</v>
          </cell>
        </row>
        <row r="58">
          <cell r="C58" t="str">
            <v>E2</v>
          </cell>
          <cell r="D58" t="str">
            <v>A</v>
          </cell>
          <cell r="E58" t="str">
            <v>L09</v>
          </cell>
          <cell r="F58">
            <v>0.19900000000000001</v>
          </cell>
        </row>
        <row r="59">
          <cell r="C59" t="str">
            <v>E2</v>
          </cell>
          <cell r="D59" t="str">
            <v>C</v>
          </cell>
          <cell r="E59" t="str">
            <v>L00</v>
          </cell>
          <cell r="F59">
            <v>0.22500000000000001</v>
          </cell>
        </row>
        <row r="60">
          <cell r="C60" t="str">
            <v>E2</v>
          </cell>
          <cell r="D60" t="str">
            <v>C</v>
          </cell>
          <cell r="E60" t="str">
            <v>L01</v>
          </cell>
          <cell r="F60">
            <v>0.45</v>
          </cell>
        </row>
        <row r="61">
          <cell r="C61" t="str">
            <v>E2</v>
          </cell>
          <cell r="D61" t="str">
            <v>C</v>
          </cell>
          <cell r="E61" t="str">
            <v>L09</v>
          </cell>
          <cell r="F61">
            <v>0.90100000000000002</v>
          </cell>
        </row>
        <row r="62">
          <cell r="C62" t="str">
            <v>E2</v>
          </cell>
          <cell r="D62" t="str">
            <v>D</v>
          </cell>
          <cell r="E62" t="str">
            <v>L00</v>
          </cell>
          <cell r="F62">
            <v>7.400000000000001E-2</v>
          </cell>
        </row>
        <row r="63">
          <cell r="C63" t="str">
            <v>E2</v>
          </cell>
          <cell r="D63" t="str">
            <v>D</v>
          </cell>
          <cell r="E63" t="str">
            <v>L01</v>
          </cell>
          <cell r="F63">
            <v>0.14700000000000002</v>
          </cell>
        </row>
        <row r="64">
          <cell r="C64" t="str">
            <v>E2</v>
          </cell>
          <cell r="D64" t="str">
            <v>D</v>
          </cell>
          <cell r="E64" t="str">
            <v>L09</v>
          </cell>
          <cell r="F64">
            <v>0.29499999999999998</v>
          </cell>
        </row>
        <row r="65">
          <cell r="C65" t="str">
            <v>E2</v>
          </cell>
          <cell r="D65" t="str">
            <v>E</v>
          </cell>
          <cell r="E65" t="str">
            <v>L00</v>
          </cell>
          <cell r="F65">
            <v>4.6269999999999989</v>
          </cell>
        </row>
        <row r="66">
          <cell r="C66" t="str">
            <v>E2</v>
          </cell>
          <cell r="D66" t="str">
            <v>E</v>
          </cell>
          <cell r="E66" t="str">
            <v>L01</v>
          </cell>
          <cell r="F66">
            <v>9.2539999999999978</v>
          </cell>
        </row>
        <row r="67">
          <cell r="C67" t="str">
            <v>E2</v>
          </cell>
          <cell r="D67" t="str">
            <v>E</v>
          </cell>
          <cell r="E67" t="str">
            <v>L09</v>
          </cell>
          <cell r="F67">
            <v>18.533999999999995</v>
          </cell>
        </row>
        <row r="68">
          <cell r="C68" t="str">
            <v>E2</v>
          </cell>
          <cell r="D68" t="str">
            <v>N</v>
          </cell>
          <cell r="E68" t="str">
            <v>L00</v>
          </cell>
          <cell r="F68">
            <v>1.4E-2</v>
          </cell>
        </row>
        <row r="69">
          <cell r="C69" t="str">
            <v>E2</v>
          </cell>
          <cell r="D69" t="str">
            <v>N</v>
          </cell>
          <cell r="E69" t="str">
            <v>L01</v>
          </cell>
          <cell r="F69">
            <v>2.8000000000000001E-2</v>
          </cell>
        </row>
        <row r="70">
          <cell r="C70" t="str">
            <v>E2</v>
          </cell>
          <cell r="D70" t="str">
            <v>N</v>
          </cell>
          <cell r="E70" t="str">
            <v>L09</v>
          </cell>
          <cell r="F70">
            <v>5.6000000000000001E-2</v>
          </cell>
        </row>
        <row r="71">
          <cell r="C71" t="str">
            <v>E2</v>
          </cell>
          <cell r="D71" t="str">
            <v>Q</v>
          </cell>
          <cell r="E71" t="str">
            <v>L00</v>
          </cell>
          <cell r="F71">
            <v>0.10400000000000001</v>
          </cell>
        </row>
        <row r="72">
          <cell r="C72" t="str">
            <v>E2</v>
          </cell>
          <cell r="D72" t="str">
            <v>Q</v>
          </cell>
          <cell r="E72" t="str">
            <v>L01</v>
          </cell>
          <cell r="F72">
            <v>0.20800000000000002</v>
          </cell>
        </row>
        <row r="73">
          <cell r="C73" t="str">
            <v>E2</v>
          </cell>
          <cell r="D73" t="str">
            <v>Q</v>
          </cell>
          <cell r="E73" t="str">
            <v>L09</v>
          </cell>
          <cell r="F73">
            <v>0.41600000000000004</v>
          </cell>
        </row>
        <row r="84">
          <cell r="C84" t="str">
            <v>E9</v>
          </cell>
          <cell r="D84" t="str">
            <v>A</v>
          </cell>
          <cell r="E84" t="str">
            <v>L01</v>
          </cell>
          <cell r="F84">
            <v>0.23</v>
          </cell>
        </row>
        <row r="85">
          <cell r="C85" t="str">
            <v>E9</v>
          </cell>
          <cell r="D85" t="str">
            <v>A</v>
          </cell>
          <cell r="E85" t="str">
            <v>L02</v>
          </cell>
          <cell r="F85">
            <v>1.4</v>
          </cell>
        </row>
        <row r="86">
          <cell r="C86" t="str">
            <v>E9</v>
          </cell>
          <cell r="D86" t="str">
            <v>A</v>
          </cell>
          <cell r="E86" t="str">
            <v>L03</v>
          </cell>
          <cell r="F86">
            <v>1.4</v>
          </cell>
        </row>
        <row r="87">
          <cell r="C87" t="str">
            <v>E9</v>
          </cell>
          <cell r="D87" t="str">
            <v>A</v>
          </cell>
          <cell r="E87" t="str">
            <v>L04</v>
          </cell>
          <cell r="F87">
            <v>0.93</v>
          </cell>
        </row>
        <row r="88">
          <cell r="C88" t="str">
            <v>E9</v>
          </cell>
          <cell r="D88" t="str">
            <v>A</v>
          </cell>
          <cell r="E88" t="str">
            <v>L07</v>
          </cell>
          <cell r="F88">
            <v>0.23</v>
          </cell>
        </row>
        <row r="89">
          <cell r="C89" t="str">
            <v>E9</v>
          </cell>
          <cell r="D89" t="str">
            <v>A</v>
          </cell>
          <cell r="E89" t="str">
            <v>L01</v>
          </cell>
          <cell r="F89">
            <v>0.22000000000000003</v>
          </cell>
        </row>
        <row r="90">
          <cell r="C90" t="str">
            <v>E9</v>
          </cell>
          <cell r="D90" t="str">
            <v>A</v>
          </cell>
          <cell r="E90" t="str">
            <v>L02</v>
          </cell>
          <cell r="F90">
            <v>4</v>
          </cell>
        </row>
        <row r="91">
          <cell r="C91" t="str">
            <v>E9</v>
          </cell>
          <cell r="D91" t="str">
            <v>A</v>
          </cell>
          <cell r="E91" t="str">
            <v>L03</v>
          </cell>
          <cell r="F91">
            <v>4</v>
          </cell>
        </row>
        <row r="92">
          <cell r="C92" t="str">
            <v>E9</v>
          </cell>
          <cell r="D92" t="str">
            <v>A</v>
          </cell>
          <cell r="E92" t="str">
            <v>L04</v>
          </cell>
          <cell r="F92">
            <v>2.67</v>
          </cell>
        </row>
        <row r="93">
          <cell r="C93" t="str">
            <v>E9</v>
          </cell>
          <cell r="D93" t="str">
            <v>A</v>
          </cell>
          <cell r="E93" t="str">
            <v>L07</v>
          </cell>
          <cell r="F93">
            <v>0.67</v>
          </cell>
        </row>
        <row r="94">
          <cell r="C94" t="str">
            <v>E9</v>
          </cell>
          <cell r="D94" t="str">
            <v>C</v>
          </cell>
          <cell r="E94" t="str">
            <v>L01</v>
          </cell>
          <cell r="F94">
            <v>1.47</v>
          </cell>
        </row>
        <row r="95">
          <cell r="C95" t="str">
            <v>E9</v>
          </cell>
          <cell r="D95" t="str">
            <v>C</v>
          </cell>
          <cell r="E95" t="str">
            <v>L02</v>
          </cell>
          <cell r="F95">
            <v>8.8000000000000007</v>
          </cell>
        </row>
        <row r="96">
          <cell r="C96" t="str">
            <v>E9</v>
          </cell>
          <cell r="D96" t="str">
            <v>C</v>
          </cell>
          <cell r="E96" t="str">
            <v>L03</v>
          </cell>
          <cell r="F96">
            <v>8.8000000000000007</v>
          </cell>
        </row>
        <row r="97">
          <cell r="C97" t="str">
            <v>E9</v>
          </cell>
          <cell r="D97" t="str">
            <v>C</v>
          </cell>
          <cell r="E97" t="str">
            <v>L04</v>
          </cell>
          <cell r="F97">
            <v>5.8699999999999992</v>
          </cell>
        </row>
        <row r="98">
          <cell r="C98" t="str">
            <v>E9</v>
          </cell>
          <cell r="D98" t="str">
            <v>C</v>
          </cell>
          <cell r="E98" t="str">
            <v>L07</v>
          </cell>
          <cell r="F98">
            <v>1.47</v>
          </cell>
        </row>
        <row r="99">
          <cell r="C99" t="str">
            <v>E9</v>
          </cell>
          <cell r="D99" t="str">
            <v>C</v>
          </cell>
          <cell r="E99" t="str">
            <v>L01</v>
          </cell>
          <cell r="F99">
            <v>3.0300000000000002</v>
          </cell>
        </row>
        <row r="100">
          <cell r="C100" t="str">
            <v>E9</v>
          </cell>
          <cell r="D100" t="str">
            <v>C</v>
          </cell>
          <cell r="E100" t="str">
            <v>L02</v>
          </cell>
          <cell r="F100">
            <v>18.200000000000003</v>
          </cell>
        </row>
        <row r="101">
          <cell r="C101" t="str">
            <v>E9</v>
          </cell>
          <cell r="D101" t="str">
            <v>C</v>
          </cell>
          <cell r="E101" t="str">
            <v>L03</v>
          </cell>
          <cell r="F101">
            <v>18.200000000000003</v>
          </cell>
        </row>
        <row r="102">
          <cell r="C102" t="str">
            <v>E9</v>
          </cell>
          <cell r="D102" t="str">
            <v>C</v>
          </cell>
          <cell r="E102" t="str">
            <v>L04</v>
          </cell>
          <cell r="F102">
            <v>12.13</v>
          </cell>
        </row>
        <row r="103">
          <cell r="C103" t="str">
            <v>E9</v>
          </cell>
          <cell r="D103" t="str">
            <v>C</v>
          </cell>
          <cell r="E103" t="str">
            <v>L07</v>
          </cell>
          <cell r="F103">
            <v>3.0300000000000002</v>
          </cell>
        </row>
        <row r="104">
          <cell r="C104" t="str">
            <v>E9</v>
          </cell>
          <cell r="D104" t="str">
            <v>D</v>
          </cell>
          <cell r="E104" t="str">
            <v>L01</v>
          </cell>
          <cell r="F104">
            <v>1.23</v>
          </cell>
        </row>
        <row r="105">
          <cell r="C105" t="str">
            <v>E9</v>
          </cell>
          <cell r="D105" t="str">
            <v>D</v>
          </cell>
          <cell r="E105" t="str">
            <v>L02</v>
          </cell>
          <cell r="F105">
            <v>7.4</v>
          </cell>
        </row>
        <row r="106">
          <cell r="C106" t="str">
            <v>E9</v>
          </cell>
          <cell r="D106" t="str">
            <v>D</v>
          </cell>
          <cell r="E106" t="str">
            <v>L03</v>
          </cell>
          <cell r="F106">
            <v>7.4</v>
          </cell>
        </row>
        <row r="107">
          <cell r="C107" t="str">
            <v>E9</v>
          </cell>
          <cell r="D107" t="str">
            <v>D</v>
          </cell>
          <cell r="E107" t="str">
            <v>L04</v>
          </cell>
          <cell r="F107">
            <v>1.9300000000000002</v>
          </cell>
        </row>
        <row r="108">
          <cell r="C108" t="str">
            <v>E9</v>
          </cell>
          <cell r="D108" t="str">
            <v>D</v>
          </cell>
          <cell r="E108" t="str">
            <v>L07</v>
          </cell>
          <cell r="F108">
            <v>1.23</v>
          </cell>
        </row>
        <row r="109">
          <cell r="C109" t="str">
            <v>E9</v>
          </cell>
          <cell r="D109" t="str">
            <v>E</v>
          </cell>
          <cell r="E109" t="str">
            <v>L01</v>
          </cell>
          <cell r="F109">
            <v>2.13</v>
          </cell>
        </row>
        <row r="110">
          <cell r="C110" t="str">
            <v>E9</v>
          </cell>
          <cell r="D110" t="str">
            <v>E</v>
          </cell>
          <cell r="E110" t="str">
            <v>L02</v>
          </cell>
          <cell r="F110">
            <v>12.8</v>
          </cell>
        </row>
        <row r="111">
          <cell r="C111" t="str">
            <v>E9</v>
          </cell>
          <cell r="D111" t="str">
            <v>E</v>
          </cell>
          <cell r="E111" t="str">
            <v>L03</v>
          </cell>
          <cell r="F111">
            <v>12.8</v>
          </cell>
        </row>
        <row r="112">
          <cell r="C112" t="str">
            <v>E9</v>
          </cell>
          <cell r="D112" t="str">
            <v>E</v>
          </cell>
          <cell r="E112" t="str">
            <v>L04</v>
          </cell>
          <cell r="F112">
            <v>8.5300000000000011</v>
          </cell>
        </row>
        <row r="113">
          <cell r="C113" t="str">
            <v>E9</v>
          </cell>
          <cell r="D113" t="str">
            <v>E</v>
          </cell>
          <cell r="E113" t="str">
            <v>L07</v>
          </cell>
          <cell r="F113">
            <v>2.13</v>
          </cell>
        </row>
        <row r="114">
          <cell r="C114" t="str">
            <v>E9</v>
          </cell>
          <cell r="D114" t="str">
            <v>E</v>
          </cell>
          <cell r="E114" t="str">
            <v>L01</v>
          </cell>
          <cell r="F114">
            <v>1.9299999999999997</v>
          </cell>
        </row>
        <row r="115">
          <cell r="C115" t="str">
            <v>E9</v>
          </cell>
          <cell r="D115" t="str">
            <v>E</v>
          </cell>
          <cell r="E115" t="str">
            <v>L02</v>
          </cell>
          <cell r="F115">
            <v>11.6</v>
          </cell>
        </row>
        <row r="116">
          <cell r="C116" t="str">
            <v>E9</v>
          </cell>
          <cell r="D116" t="str">
            <v>E</v>
          </cell>
          <cell r="E116" t="str">
            <v>L03</v>
          </cell>
          <cell r="F116">
            <v>11.6</v>
          </cell>
        </row>
        <row r="117">
          <cell r="C117" t="str">
            <v>E9</v>
          </cell>
          <cell r="D117" t="str">
            <v>E</v>
          </cell>
          <cell r="E117" t="str">
            <v>L04</v>
          </cell>
          <cell r="F117">
            <v>7.74</v>
          </cell>
        </row>
        <row r="118">
          <cell r="C118" t="str">
            <v>E9</v>
          </cell>
          <cell r="D118" t="str">
            <v>E</v>
          </cell>
          <cell r="E118" t="str">
            <v>L07</v>
          </cell>
          <cell r="F118">
            <v>1.9299999999999997</v>
          </cell>
        </row>
        <row r="119">
          <cell r="C119" t="str">
            <v>E9</v>
          </cell>
          <cell r="D119" t="str">
            <v>F</v>
          </cell>
          <cell r="E119" t="str">
            <v>L01</v>
          </cell>
          <cell r="F119">
            <v>1.23</v>
          </cell>
        </row>
        <row r="120">
          <cell r="C120" t="str">
            <v>E9</v>
          </cell>
          <cell r="D120" t="str">
            <v>F</v>
          </cell>
          <cell r="E120" t="str">
            <v>L02</v>
          </cell>
          <cell r="F120">
            <v>7.4</v>
          </cell>
        </row>
        <row r="121">
          <cell r="C121" t="str">
            <v>E9</v>
          </cell>
          <cell r="D121" t="str">
            <v>F</v>
          </cell>
          <cell r="E121" t="str">
            <v>L03</v>
          </cell>
          <cell r="F121">
            <v>7.4</v>
          </cell>
        </row>
        <row r="122">
          <cell r="C122" t="str">
            <v>E9</v>
          </cell>
          <cell r="D122" t="str">
            <v>F</v>
          </cell>
          <cell r="E122" t="str">
            <v>L04</v>
          </cell>
          <cell r="F122">
            <v>4.93</v>
          </cell>
        </row>
        <row r="123">
          <cell r="C123" t="str">
            <v>E9</v>
          </cell>
          <cell r="D123" t="str">
            <v>F</v>
          </cell>
          <cell r="E123" t="str">
            <v>L07</v>
          </cell>
          <cell r="F123">
            <v>1.23</v>
          </cell>
        </row>
        <row r="124">
          <cell r="C124" t="str">
            <v>E9</v>
          </cell>
          <cell r="D124" t="str">
            <v>F</v>
          </cell>
          <cell r="E124" t="str">
            <v>L01</v>
          </cell>
          <cell r="F124">
            <v>2.34</v>
          </cell>
        </row>
        <row r="125">
          <cell r="C125" t="str">
            <v>E9</v>
          </cell>
          <cell r="D125" t="str">
            <v>F</v>
          </cell>
          <cell r="E125" t="str">
            <v>L02</v>
          </cell>
          <cell r="F125">
            <v>14</v>
          </cell>
        </row>
        <row r="126">
          <cell r="C126" t="str">
            <v>E9</v>
          </cell>
          <cell r="D126" t="str">
            <v>F</v>
          </cell>
          <cell r="E126" t="str">
            <v>L03</v>
          </cell>
          <cell r="F126">
            <v>14</v>
          </cell>
        </row>
        <row r="127">
          <cell r="C127" t="str">
            <v>E9</v>
          </cell>
          <cell r="D127" t="str">
            <v>F</v>
          </cell>
          <cell r="E127" t="str">
            <v>L04</v>
          </cell>
          <cell r="F127">
            <v>9.34</v>
          </cell>
        </row>
        <row r="128">
          <cell r="C128" t="str">
            <v>E9</v>
          </cell>
          <cell r="D128" t="str">
            <v>F</v>
          </cell>
          <cell r="E128" t="str">
            <v>L07</v>
          </cell>
          <cell r="F128">
            <v>2.34</v>
          </cell>
        </row>
        <row r="129">
          <cell r="C129" t="str">
            <v>E9</v>
          </cell>
          <cell r="D129" t="str">
            <v>Q</v>
          </cell>
          <cell r="E129" t="str">
            <v>L01</v>
          </cell>
          <cell r="F129">
            <v>0.33</v>
          </cell>
        </row>
        <row r="130">
          <cell r="C130" t="str">
            <v>E9</v>
          </cell>
          <cell r="D130" t="str">
            <v>Q</v>
          </cell>
          <cell r="E130" t="str">
            <v>L02</v>
          </cell>
          <cell r="F130">
            <v>2</v>
          </cell>
        </row>
        <row r="131">
          <cell r="C131" t="str">
            <v>E9</v>
          </cell>
          <cell r="D131" t="str">
            <v>Q</v>
          </cell>
          <cell r="E131" t="str">
            <v>L03</v>
          </cell>
          <cell r="F131">
            <v>2</v>
          </cell>
        </row>
        <row r="132">
          <cell r="C132" t="str">
            <v>E9</v>
          </cell>
          <cell r="D132" t="str">
            <v>Q</v>
          </cell>
          <cell r="E132" t="str">
            <v>L04</v>
          </cell>
          <cell r="F132">
            <v>1.33</v>
          </cell>
        </row>
        <row r="133">
          <cell r="C133" t="str">
            <v>E9</v>
          </cell>
          <cell r="D133" t="str">
            <v>Q</v>
          </cell>
          <cell r="E133" t="str">
            <v>L07</v>
          </cell>
          <cell r="F133">
            <v>0.33</v>
          </cell>
        </row>
        <row r="134">
          <cell r="C134" t="str">
            <v>E9</v>
          </cell>
          <cell r="D134" t="str">
            <v>N</v>
          </cell>
          <cell r="E134" t="str">
            <v>L01</v>
          </cell>
          <cell r="F134">
            <v>0.1</v>
          </cell>
        </row>
        <row r="135">
          <cell r="C135" t="str">
            <v>E9</v>
          </cell>
          <cell r="D135" t="str">
            <v>N</v>
          </cell>
          <cell r="E135" t="str">
            <v>L02</v>
          </cell>
          <cell r="F135">
            <v>0.6</v>
          </cell>
        </row>
        <row r="136">
          <cell r="C136" t="str">
            <v>E9</v>
          </cell>
          <cell r="D136" t="str">
            <v>N</v>
          </cell>
          <cell r="E136" t="str">
            <v>L03</v>
          </cell>
          <cell r="F136">
            <v>0.6</v>
          </cell>
        </row>
        <row r="137">
          <cell r="C137" t="str">
            <v>E9</v>
          </cell>
          <cell r="D137" t="str">
            <v>N</v>
          </cell>
          <cell r="E137" t="str">
            <v>L04</v>
          </cell>
          <cell r="F137">
            <v>0.4</v>
          </cell>
        </row>
        <row r="138">
          <cell r="C138" t="str">
            <v>E9</v>
          </cell>
          <cell r="D138" t="str">
            <v>N</v>
          </cell>
          <cell r="E138" t="str">
            <v>L07</v>
          </cell>
          <cell r="F138">
            <v>0.1</v>
          </cell>
        </row>
        <row r="141">
          <cell r="C141" t="str">
            <v>BF1</v>
          </cell>
          <cell r="D141" t="str">
            <v>B</v>
          </cell>
          <cell r="E141" t="str">
            <v>L01</v>
          </cell>
          <cell r="F141">
            <v>4</v>
          </cell>
        </row>
        <row r="142">
          <cell r="C142" t="str">
            <v>BF1</v>
          </cell>
          <cell r="D142" t="str">
            <v>B</v>
          </cell>
          <cell r="E142" t="str">
            <v>L09</v>
          </cell>
          <cell r="F142">
            <v>12</v>
          </cell>
        </row>
        <row r="143">
          <cell r="C143" t="str">
            <v>BF1</v>
          </cell>
          <cell r="D143" t="str">
            <v>D</v>
          </cell>
          <cell r="E143" t="str">
            <v>L01</v>
          </cell>
          <cell r="F143">
            <v>6</v>
          </cell>
        </row>
        <row r="144">
          <cell r="C144" t="str">
            <v>BF1</v>
          </cell>
          <cell r="D144" t="str">
            <v>D</v>
          </cell>
          <cell r="E144" t="str">
            <v>L09</v>
          </cell>
          <cell r="F144">
            <v>18</v>
          </cell>
        </row>
        <row r="145">
          <cell r="C145" t="str">
            <v>BF1</v>
          </cell>
          <cell r="D145" t="str">
            <v>D</v>
          </cell>
          <cell r="E145" t="str">
            <v>L01</v>
          </cell>
          <cell r="F145">
            <v>10</v>
          </cell>
        </row>
        <row r="146">
          <cell r="C146" t="str">
            <v>BF1</v>
          </cell>
          <cell r="D146" t="str">
            <v>D</v>
          </cell>
          <cell r="E146" t="str">
            <v>L09</v>
          </cell>
          <cell r="F146">
            <v>30</v>
          </cell>
        </row>
        <row r="147">
          <cell r="C147" t="str">
            <v>BF1</v>
          </cell>
          <cell r="D147" t="str">
            <v>E</v>
          </cell>
          <cell r="E147" t="str">
            <v>L01</v>
          </cell>
          <cell r="F147">
            <v>2</v>
          </cell>
        </row>
        <row r="148">
          <cell r="C148" t="str">
            <v>BF1</v>
          </cell>
          <cell r="D148" t="str">
            <v>E</v>
          </cell>
          <cell r="E148" t="str">
            <v>L09</v>
          </cell>
          <cell r="F148">
            <v>6</v>
          </cell>
        </row>
        <row r="149">
          <cell r="C149" t="str">
            <v>BF1</v>
          </cell>
          <cell r="D149" t="str">
            <v>H</v>
          </cell>
          <cell r="E149" t="str">
            <v>L01</v>
          </cell>
          <cell r="F149">
            <v>2</v>
          </cell>
        </row>
        <row r="150">
          <cell r="C150" t="str">
            <v>BF1</v>
          </cell>
          <cell r="D150" t="str">
            <v>H</v>
          </cell>
          <cell r="E150" t="str">
            <v>L09</v>
          </cell>
          <cell r="F150">
            <v>6</v>
          </cell>
        </row>
        <row r="151">
          <cell r="C151" t="str">
            <v>BF1</v>
          </cell>
          <cell r="D151" t="str">
            <v>H</v>
          </cell>
          <cell r="E151" t="str">
            <v>L01</v>
          </cell>
          <cell r="F151">
            <v>8</v>
          </cell>
        </row>
        <row r="152">
          <cell r="C152" t="str">
            <v>BF1</v>
          </cell>
          <cell r="D152" t="str">
            <v>H</v>
          </cell>
          <cell r="E152" t="str">
            <v>L09</v>
          </cell>
          <cell r="F152">
            <v>24</v>
          </cell>
        </row>
        <row r="153">
          <cell r="C153" t="str">
            <v>BF1</v>
          </cell>
          <cell r="D153" t="str">
            <v>H</v>
          </cell>
          <cell r="E153" t="str">
            <v>L01</v>
          </cell>
          <cell r="F153">
            <v>5</v>
          </cell>
        </row>
        <row r="154">
          <cell r="C154" t="str">
            <v>BF1</v>
          </cell>
          <cell r="D154" t="str">
            <v>H</v>
          </cell>
          <cell r="E154" t="str">
            <v>L09</v>
          </cell>
          <cell r="F154">
            <v>15</v>
          </cell>
        </row>
        <row r="155">
          <cell r="C155" t="str">
            <v>BF1</v>
          </cell>
          <cell r="D155" t="str">
            <v>J</v>
          </cell>
          <cell r="E155" t="str">
            <v>L01</v>
          </cell>
          <cell r="F155">
            <v>5</v>
          </cell>
        </row>
        <row r="156">
          <cell r="C156" t="str">
            <v>BF1</v>
          </cell>
          <cell r="D156" t="str">
            <v>J</v>
          </cell>
          <cell r="E156" t="str">
            <v>L09</v>
          </cell>
          <cell r="F156">
            <v>15</v>
          </cell>
        </row>
        <row r="157">
          <cell r="C157" t="str">
            <v>BF1</v>
          </cell>
          <cell r="D157" t="str">
            <v>J</v>
          </cell>
          <cell r="E157" t="str">
            <v>L01</v>
          </cell>
          <cell r="F157">
            <v>8</v>
          </cell>
        </row>
        <row r="158">
          <cell r="C158" t="str">
            <v>BF1</v>
          </cell>
          <cell r="D158" t="str">
            <v>J</v>
          </cell>
          <cell r="E158" t="str">
            <v>L09</v>
          </cell>
          <cell r="F158">
            <v>24</v>
          </cell>
        </row>
        <row r="159">
          <cell r="C159" t="str">
            <v>BF1</v>
          </cell>
          <cell r="D159" t="str">
            <v>K</v>
          </cell>
          <cell r="E159" t="str">
            <v>L01</v>
          </cell>
          <cell r="F159">
            <v>2</v>
          </cell>
        </row>
        <row r="160">
          <cell r="C160" t="str">
            <v>BF1</v>
          </cell>
          <cell r="D160" t="str">
            <v>K</v>
          </cell>
          <cell r="E160" t="str">
            <v>L09</v>
          </cell>
          <cell r="F160">
            <v>6</v>
          </cell>
        </row>
        <row r="161">
          <cell r="C161" t="str">
            <v>BF1</v>
          </cell>
          <cell r="D161" t="str">
            <v>L</v>
          </cell>
          <cell r="E161" t="str">
            <v>L01</v>
          </cell>
          <cell r="F161">
            <v>10</v>
          </cell>
        </row>
        <row r="162">
          <cell r="C162" t="str">
            <v>BF1</v>
          </cell>
          <cell r="D162" t="str">
            <v>L</v>
          </cell>
          <cell r="E162" t="str">
            <v>L09</v>
          </cell>
          <cell r="F162">
            <v>30</v>
          </cell>
        </row>
        <row r="163">
          <cell r="C163" t="str">
            <v>BF1</v>
          </cell>
          <cell r="D163" t="str">
            <v>N</v>
          </cell>
          <cell r="E163" t="str">
            <v>L01</v>
          </cell>
          <cell r="F163">
            <v>2</v>
          </cell>
        </row>
        <row r="164">
          <cell r="C164" t="str">
            <v>BF1</v>
          </cell>
          <cell r="D164" t="str">
            <v>N</v>
          </cell>
          <cell r="E164" t="str">
            <v>L09</v>
          </cell>
          <cell r="F164">
            <v>6</v>
          </cell>
        </row>
        <row r="165">
          <cell r="C165" t="str">
            <v>BF1</v>
          </cell>
          <cell r="D165" t="str">
            <v>N</v>
          </cell>
          <cell r="E165" t="str">
            <v>L01</v>
          </cell>
          <cell r="F165">
            <v>6</v>
          </cell>
        </row>
        <row r="166">
          <cell r="C166" t="str">
            <v>BF1</v>
          </cell>
          <cell r="D166" t="str">
            <v>N</v>
          </cell>
          <cell r="E166" t="str">
            <v>L09</v>
          </cell>
          <cell r="F166">
            <v>18</v>
          </cell>
        </row>
        <row r="167">
          <cell r="C167" t="str">
            <v>BF1</v>
          </cell>
          <cell r="D167" t="str">
            <v>N</v>
          </cell>
          <cell r="E167" t="str">
            <v>L01</v>
          </cell>
          <cell r="F167">
            <v>4</v>
          </cell>
        </row>
        <row r="168">
          <cell r="C168" t="str">
            <v>BF1</v>
          </cell>
          <cell r="D168" t="str">
            <v>N</v>
          </cell>
          <cell r="E168" t="str">
            <v>L09</v>
          </cell>
          <cell r="F168">
            <v>12</v>
          </cell>
        </row>
        <row r="169">
          <cell r="C169" t="str">
            <v>BF1</v>
          </cell>
          <cell r="D169" t="str">
            <v>Q</v>
          </cell>
          <cell r="E169" t="str">
            <v>L01</v>
          </cell>
          <cell r="F169">
            <v>2</v>
          </cell>
        </row>
        <row r="170">
          <cell r="C170" t="str">
            <v>BF1</v>
          </cell>
          <cell r="D170" t="str">
            <v>Q</v>
          </cell>
          <cell r="E170" t="str">
            <v>L09</v>
          </cell>
          <cell r="F170">
            <v>6</v>
          </cell>
        </row>
        <row r="171">
          <cell r="C171" t="str">
            <v>BF1</v>
          </cell>
          <cell r="D171" t="str">
            <v>Q</v>
          </cell>
          <cell r="E171" t="str">
            <v>L01</v>
          </cell>
          <cell r="F171">
            <v>2</v>
          </cell>
        </row>
        <row r="172">
          <cell r="C172" t="str">
            <v>BF1</v>
          </cell>
          <cell r="D172" t="str">
            <v>Q</v>
          </cell>
          <cell r="E172" t="str">
            <v>L09</v>
          </cell>
          <cell r="F172">
            <v>6</v>
          </cell>
        </row>
        <row r="173">
          <cell r="C173" t="str">
            <v>BF1</v>
          </cell>
          <cell r="D173" t="str">
            <v>N</v>
          </cell>
          <cell r="E173" t="str">
            <v>L01</v>
          </cell>
          <cell r="F173">
            <v>4</v>
          </cell>
        </row>
        <row r="174">
          <cell r="C174" t="str">
            <v>BF1</v>
          </cell>
          <cell r="D174" t="str">
            <v>N</v>
          </cell>
          <cell r="E174" t="str">
            <v>L09</v>
          </cell>
          <cell r="F174">
            <v>12</v>
          </cell>
        </row>
        <row r="175">
          <cell r="C175" t="str">
            <v>BF1</v>
          </cell>
          <cell r="D175" t="str">
            <v>N</v>
          </cell>
          <cell r="E175" t="str">
            <v>L01</v>
          </cell>
          <cell r="F175">
            <v>4</v>
          </cell>
        </row>
        <row r="176">
          <cell r="C176" t="str">
            <v>BF1</v>
          </cell>
          <cell r="D176" t="str">
            <v>N</v>
          </cell>
          <cell r="E176" t="str">
            <v>L09</v>
          </cell>
          <cell r="F176">
            <v>12</v>
          </cell>
        </row>
        <row r="178">
          <cell r="C178" t="str">
            <v>BF2</v>
          </cell>
          <cell r="D178" t="str">
            <v>B</v>
          </cell>
          <cell r="E178" t="str">
            <v>L00</v>
          </cell>
          <cell r="F178">
            <v>7</v>
          </cell>
        </row>
        <row r="179">
          <cell r="C179" t="str">
            <v>BF2</v>
          </cell>
          <cell r="D179" t="str">
            <v>B</v>
          </cell>
          <cell r="E179" t="str">
            <v>L01</v>
          </cell>
          <cell r="F179">
            <v>14</v>
          </cell>
        </row>
        <row r="180">
          <cell r="C180" t="str">
            <v>BF2</v>
          </cell>
          <cell r="D180" t="str">
            <v>B</v>
          </cell>
          <cell r="E180" t="str">
            <v>L03</v>
          </cell>
          <cell r="F180">
            <v>224</v>
          </cell>
        </row>
        <row r="181">
          <cell r="C181" t="str">
            <v>BF2</v>
          </cell>
          <cell r="D181" t="str">
            <v>B</v>
          </cell>
          <cell r="E181" t="str">
            <v>L04</v>
          </cell>
          <cell r="F181">
            <v>56</v>
          </cell>
        </row>
        <row r="182">
          <cell r="C182" t="str">
            <v>BF2</v>
          </cell>
          <cell r="D182" t="str">
            <v>B</v>
          </cell>
          <cell r="E182" t="str">
            <v>L05</v>
          </cell>
          <cell r="F182">
            <v>28</v>
          </cell>
        </row>
        <row r="183">
          <cell r="C183" t="str">
            <v>BF2</v>
          </cell>
          <cell r="D183" t="str">
            <v>B</v>
          </cell>
          <cell r="E183" t="str">
            <v>L08</v>
          </cell>
          <cell r="F183">
            <v>28</v>
          </cell>
        </row>
        <row r="184">
          <cell r="C184" t="str">
            <v>BF2</v>
          </cell>
          <cell r="D184" t="str">
            <v>B</v>
          </cell>
          <cell r="E184" t="str">
            <v>L07</v>
          </cell>
          <cell r="F184">
            <v>7</v>
          </cell>
        </row>
        <row r="185">
          <cell r="C185" t="str">
            <v>BF2</v>
          </cell>
          <cell r="D185" t="str">
            <v>B</v>
          </cell>
          <cell r="E185" t="str">
            <v>L08</v>
          </cell>
          <cell r="F185">
            <v>14</v>
          </cell>
        </row>
        <row r="186">
          <cell r="C186" t="str">
            <v>BF2</v>
          </cell>
          <cell r="D186" t="str">
            <v>D</v>
          </cell>
          <cell r="E186" t="str">
            <v>L00</v>
          </cell>
          <cell r="F186">
            <v>8</v>
          </cell>
        </row>
        <row r="187">
          <cell r="C187" t="str">
            <v>BF2</v>
          </cell>
          <cell r="D187" t="str">
            <v>D</v>
          </cell>
          <cell r="E187" t="str">
            <v>L01</v>
          </cell>
          <cell r="F187">
            <v>16</v>
          </cell>
        </row>
        <row r="188">
          <cell r="C188" t="str">
            <v>BF2</v>
          </cell>
          <cell r="D188" t="str">
            <v>D</v>
          </cell>
          <cell r="E188" t="str">
            <v>L03</v>
          </cell>
          <cell r="F188">
            <v>256</v>
          </cell>
        </row>
        <row r="189">
          <cell r="C189" t="str">
            <v>BF2</v>
          </cell>
          <cell r="D189" t="str">
            <v>D</v>
          </cell>
          <cell r="E189" t="str">
            <v>L04</v>
          </cell>
          <cell r="F189">
            <v>64</v>
          </cell>
        </row>
        <row r="190">
          <cell r="C190" t="str">
            <v>BF2</v>
          </cell>
          <cell r="D190" t="str">
            <v>D</v>
          </cell>
          <cell r="E190" t="str">
            <v>L05</v>
          </cell>
          <cell r="F190">
            <v>32</v>
          </cell>
        </row>
        <row r="191">
          <cell r="C191" t="str">
            <v>BF2</v>
          </cell>
          <cell r="D191" t="str">
            <v>D</v>
          </cell>
          <cell r="E191" t="str">
            <v>L08</v>
          </cell>
          <cell r="F191">
            <v>32</v>
          </cell>
        </row>
        <row r="192">
          <cell r="C192" t="str">
            <v>BF2</v>
          </cell>
          <cell r="D192" t="str">
            <v>D</v>
          </cell>
          <cell r="E192" t="str">
            <v>L07</v>
          </cell>
          <cell r="F192">
            <v>8</v>
          </cell>
        </row>
        <row r="193">
          <cell r="C193" t="str">
            <v>BF2</v>
          </cell>
          <cell r="D193" t="str">
            <v>D</v>
          </cell>
          <cell r="E193" t="str">
            <v>L08</v>
          </cell>
          <cell r="F193">
            <v>16</v>
          </cell>
        </row>
        <row r="194">
          <cell r="C194" t="str">
            <v>BF2</v>
          </cell>
          <cell r="D194" t="str">
            <v>H</v>
          </cell>
          <cell r="E194" t="str">
            <v>L00</v>
          </cell>
          <cell r="F194">
            <v>2.67</v>
          </cell>
        </row>
        <row r="195">
          <cell r="C195" t="str">
            <v>BF2</v>
          </cell>
          <cell r="D195" t="str">
            <v>H</v>
          </cell>
          <cell r="E195" t="str">
            <v>L01</v>
          </cell>
          <cell r="F195">
            <v>5.32</v>
          </cell>
        </row>
        <row r="196">
          <cell r="C196" t="str">
            <v>BF2</v>
          </cell>
          <cell r="D196" t="str">
            <v>H</v>
          </cell>
          <cell r="E196" t="str">
            <v>L03</v>
          </cell>
          <cell r="F196">
            <v>85.3</v>
          </cell>
        </row>
        <row r="197">
          <cell r="C197" t="str">
            <v>BF2</v>
          </cell>
          <cell r="D197" t="str">
            <v>H</v>
          </cell>
          <cell r="E197" t="str">
            <v>L04</v>
          </cell>
          <cell r="F197">
            <v>21.3</v>
          </cell>
        </row>
        <row r="198">
          <cell r="C198" t="str">
            <v>BF2</v>
          </cell>
          <cell r="D198" t="str">
            <v>H</v>
          </cell>
          <cell r="E198" t="str">
            <v>L05</v>
          </cell>
          <cell r="F198">
            <v>10.4</v>
          </cell>
        </row>
        <row r="199">
          <cell r="C199" t="str">
            <v>BF2</v>
          </cell>
          <cell r="D199" t="str">
            <v>H</v>
          </cell>
          <cell r="E199" t="str">
            <v>L08</v>
          </cell>
          <cell r="F199">
            <v>10.4</v>
          </cell>
        </row>
        <row r="200">
          <cell r="C200" t="str">
            <v>BF2</v>
          </cell>
          <cell r="D200" t="str">
            <v>H</v>
          </cell>
          <cell r="E200" t="str">
            <v>L07</v>
          </cell>
          <cell r="F200">
            <v>2.69</v>
          </cell>
        </row>
        <row r="201">
          <cell r="C201" t="str">
            <v>BF2</v>
          </cell>
          <cell r="D201" t="str">
            <v>H</v>
          </cell>
          <cell r="E201" t="str">
            <v>L08</v>
          </cell>
          <cell r="F201">
            <v>5.32</v>
          </cell>
        </row>
        <row r="202">
          <cell r="C202" t="str">
            <v>BF2</v>
          </cell>
          <cell r="D202" t="str">
            <v>H</v>
          </cell>
          <cell r="E202" t="str">
            <v>L00</v>
          </cell>
          <cell r="F202">
            <v>3</v>
          </cell>
        </row>
        <row r="203">
          <cell r="C203" t="str">
            <v>BF2</v>
          </cell>
          <cell r="D203" t="str">
            <v>H</v>
          </cell>
          <cell r="E203" t="str">
            <v>L01</v>
          </cell>
          <cell r="F203">
            <v>6</v>
          </cell>
        </row>
        <row r="204">
          <cell r="C204" t="str">
            <v>BF2</v>
          </cell>
          <cell r="D204" t="str">
            <v>H</v>
          </cell>
          <cell r="E204" t="str">
            <v>L03</v>
          </cell>
          <cell r="F204">
            <v>96</v>
          </cell>
        </row>
        <row r="205">
          <cell r="C205" t="str">
            <v>BF2</v>
          </cell>
          <cell r="D205" t="str">
            <v>H</v>
          </cell>
          <cell r="E205" t="str">
            <v>L04</v>
          </cell>
          <cell r="F205">
            <v>24</v>
          </cell>
        </row>
        <row r="206">
          <cell r="C206" t="str">
            <v>BF2</v>
          </cell>
          <cell r="D206" t="str">
            <v>H</v>
          </cell>
          <cell r="E206" t="str">
            <v>L05</v>
          </cell>
          <cell r="F206">
            <v>12</v>
          </cell>
        </row>
        <row r="207">
          <cell r="C207" t="str">
            <v>BF2</v>
          </cell>
          <cell r="D207" t="str">
            <v>H</v>
          </cell>
          <cell r="E207" t="str">
            <v>L08</v>
          </cell>
          <cell r="F207">
            <v>12</v>
          </cell>
        </row>
        <row r="208">
          <cell r="C208" t="str">
            <v>BF2</v>
          </cell>
          <cell r="D208" t="str">
            <v>H</v>
          </cell>
          <cell r="E208" t="str">
            <v>L07</v>
          </cell>
          <cell r="F208">
            <v>3</v>
          </cell>
        </row>
        <row r="209">
          <cell r="C209" t="str">
            <v>BF2</v>
          </cell>
          <cell r="D209" t="str">
            <v>H</v>
          </cell>
          <cell r="E209" t="str">
            <v>L08</v>
          </cell>
          <cell r="F209">
            <v>6</v>
          </cell>
        </row>
        <row r="210">
          <cell r="C210" t="str">
            <v>BF2</v>
          </cell>
          <cell r="D210" t="str">
            <v>J</v>
          </cell>
          <cell r="E210" t="str">
            <v>L00</v>
          </cell>
          <cell r="F210">
            <v>5.33</v>
          </cell>
        </row>
        <row r="211">
          <cell r="C211" t="str">
            <v>BF2</v>
          </cell>
          <cell r="D211" t="str">
            <v>J</v>
          </cell>
          <cell r="E211" t="str">
            <v>L01</v>
          </cell>
          <cell r="F211">
            <v>10.69</v>
          </cell>
        </row>
        <row r="212">
          <cell r="C212" t="str">
            <v>BF2</v>
          </cell>
          <cell r="D212" t="str">
            <v>J</v>
          </cell>
          <cell r="E212" t="str">
            <v>L03</v>
          </cell>
          <cell r="F212">
            <v>170.70000000000002</v>
          </cell>
        </row>
        <row r="213">
          <cell r="C213" t="str">
            <v>BF2</v>
          </cell>
          <cell r="D213" t="str">
            <v>J</v>
          </cell>
          <cell r="E213" t="str">
            <v>L04</v>
          </cell>
          <cell r="F213">
            <v>42.699999999999996</v>
          </cell>
        </row>
        <row r="214">
          <cell r="C214" t="str">
            <v>BF2</v>
          </cell>
          <cell r="D214" t="str">
            <v>J</v>
          </cell>
          <cell r="E214" t="str">
            <v>L05</v>
          </cell>
          <cell r="F214">
            <v>21.400000000000002</v>
          </cell>
        </row>
        <row r="215">
          <cell r="C215" t="str">
            <v>BF2</v>
          </cell>
          <cell r="D215" t="str">
            <v>J</v>
          </cell>
          <cell r="E215" t="str">
            <v>L08</v>
          </cell>
          <cell r="F215">
            <v>21.400000000000002</v>
          </cell>
        </row>
        <row r="216">
          <cell r="C216" t="str">
            <v>BF2</v>
          </cell>
          <cell r="D216" t="str">
            <v>J</v>
          </cell>
          <cell r="E216" t="str">
            <v>L07</v>
          </cell>
          <cell r="F216">
            <v>5.48</v>
          </cell>
        </row>
        <row r="217">
          <cell r="C217" t="str">
            <v>BF2</v>
          </cell>
          <cell r="D217" t="str">
            <v>J</v>
          </cell>
          <cell r="E217" t="str">
            <v>L08</v>
          </cell>
          <cell r="F217">
            <v>10.69</v>
          </cell>
        </row>
        <row r="218">
          <cell r="C218" t="str">
            <v>BF2</v>
          </cell>
          <cell r="D218" t="str">
            <v>L</v>
          </cell>
          <cell r="E218" t="str">
            <v>L00</v>
          </cell>
          <cell r="F218">
            <v>3</v>
          </cell>
        </row>
        <row r="219">
          <cell r="C219" t="str">
            <v>BF2</v>
          </cell>
          <cell r="D219" t="str">
            <v>L</v>
          </cell>
          <cell r="E219" t="str">
            <v>L01</v>
          </cell>
          <cell r="F219">
            <v>6</v>
          </cell>
        </row>
        <row r="220">
          <cell r="C220" t="str">
            <v>BF2</v>
          </cell>
          <cell r="D220" t="str">
            <v>L</v>
          </cell>
          <cell r="E220" t="str">
            <v>L03</v>
          </cell>
          <cell r="F220">
            <v>96</v>
          </cell>
        </row>
        <row r="221">
          <cell r="C221" t="str">
            <v>BF2</v>
          </cell>
          <cell r="D221" t="str">
            <v>L</v>
          </cell>
          <cell r="E221" t="str">
            <v>L04</v>
          </cell>
          <cell r="F221">
            <v>24</v>
          </cell>
        </row>
        <row r="222">
          <cell r="C222" t="str">
            <v>BF2</v>
          </cell>
          <cell r="D222" t="str">
            <v>L</v>
          </cell>
          <cell r="E222" t="str">
            <v>L05</v>
          </cell>
          <cell r="F222">
            <v>12</v>
          </cell>
        </row>
        <row r="223">
          <cell r="C223" t="str">
            <v>BF2</v>
          </cell>
          <cell r="D223" t="str">
            <v>L</v>
          </cell>
          <cell r="E223" t="str">
            <v>L08</v>
          </cell>
          <cell r="F223">
            <v>12</v>
          </cell>
        </row>
        <row r="224">
          <cell r="C224" t="str">
            <v>BF2</v>
          </cell>
          <cell r="D224" t="str">
            <v>L</v>
          </cell>
          <cell r="E224" t="str">
            <v>L07</v>
          </cell>
          <cell r="F224">
            <v>3</v>
          </cell>
        </row>
        <row r="225">
          <cell r="C225" t="str">
            <v>BF2</v>
          </cell>
          <cell r="D225" t="str">
            <v>L</v>
          </cell>
          <cell r="E225" t="str">
            <v>L08</v>
          </cell>
          <cell r="F225">
            <v>6</v>
          </cell>
        </row>
        <row r="226">
          <cell r="C226" t="str">
            <v>BF2</v>
          </cell>
          <cell r="D226" t="str">
            <v>Q</v>
          </cell>
          <cell r="E226" t="str">
            <v>L00</v>
          </cell>
          <cell r="F226">
            <v>4</v>
          </cell>
        </row>
        <row r="227">
          <cell r="C227" t="str">
            <v>BF2</v>
          </cell>
          <cell r="D227" t="str">
            <v>Q</v>
          </cell>
          <cell r="E227" t="str">
            <v>L01</v>
          </cell>
          <cell r="F227">
            <v>8</v>
          </cell>
        </row>
        <row r="228">
          <cell r="C228" t="str">
            <v>BF2</v>
          </cell>
          <cell r="D228" t="str">
            <v>Q</v>
          </cell>
          <cell r="E228" t="str">
            <v>L03</v>
          </cell>
          <cell r="F228">
            <v>128</v>
          </cell>
        </row>
        <row r="229">
          <cell r="C229" t="str">
            <v>BF2</v>
          </cell>
          <cell r="D229" t="str">
            <v>Q</v>
          </cell>
          <cell r="E229" t="str">
            <v>L04</v>
          </cell>
          <cell r="F229">
            <v>32</v>
          </cell>
        </row>
        <row r="230">
          <cell r="C230" t="str">
            <v>BF2</v>
          </cell>
          <cell r="D230" t="str">
            <v>Q</v>
          </cell>
          <cell r="E230" t="str">
            <v>L05</v>
          </cell>
          <cell r="F230">
            <v>16</v>
          </cell>
        </row>
        <row r="231">
          <cell r="C231" t="str">
            <v>BF2</v>
          </cell>
          <cell r="D231" t="str">
            <v>Q</v>
          </cell>
          <cell r="E231" t="str">
            <v>L08</v>
          </cell>
          <cell r="F231">
            <v>16</v>
          </cell>
        </row>
        <row r="232">
          <cell r="C232" t="str">
            <v>BF2</v>
          </cell>
          <cell r="D232" t="str">
            <v>Q</v>
          </cell>
          <cell r="E232" t="str">
            <v>L07</v>
          </cell>
          <cell r="F232">
            <v>4</v>
          </cell>
        </row>
        <row r="233">
          <cell r="C233" t="str">
            <v>BF2</v>
          </cell>
          <cell r="D233" t="str">
            <v>Q</v>
          </cell>
          <cell r="E233" t="str">
            <v>L08</v>
          </cell>
          <cell r="F233">
            <v>8</v>
          </cell>
        </row>
        <row r="234">
          <cell r="C234" t="str">
            <v>BF2</v>
          </cell>
          <cell r="D234" t="str">
            <v>Q</v>
          </cell>
          <cell r="E234" t="str">
            <v>L00</v>
          </cell>
          <cell r="F234">
            <v>5</v>
          </cell>
        </row>
        <row r="235">
          <cell r="C235" t="str">
            <v>BF2</v>
          </cell>
          <cell r="D235" t="str">
            <v>Q</v>
          </cell>
          <cell r="E235" t="str">
            <v>L01</v>
          </cell>
          <cell r="F235">
            <v>10</v>
          </cell>
        </row>
        <row r="236">
          <cell r="C236" t="str">
            <v>BF2</v>
          </cell>
          <cell r="D236" t="str">
            <v>Q</v>
          </cell>
          <cell r="E236" t="str">
            <v>L03</v>
          </cell>
          <cell r="F236">
            <v>160</v>
          </cell>
        </row>
        <row r="237">
          <cell r="C237" t="str">
            <v>BF2</v>
          </cell>
          <cell r="D237" t="str">
            <v>Q</v>
          </cell>
          <cell r="E237" t="str">
            <v>L04</v>
          </cell>
          <cell r="F237">
            <v>40</v>
          </cell>
        </row>
        <row r="238">
          <cell r="C238" t="str">
            <v>BF2</v>
          </cell>
          <cell r="D238" t="str">
            <v>Q</v>
          </cell>
          <cell r="E238" t="str">
            <v>L05</v>
          </cell>
          <cell r="F238">
            <v>20</v>
          </cell>
        </row>
        <row r="239">
          <cell r="C239" t="str">
            <v>BF2</v>
          </cell>
          <cell r="D239" t="str">
            <v>Q</v>
          </cell>
          <cell r="E239" t="str">
            <v>L08</v>
          </cell>
          <cell r="F239">
            <v>20</v>
          </cell>
        </row>
        <row r="240">
          <cell r="C240" t="str">
            <v>BF2</v>
          </cell>
          <cell r="D240" t="str">
            <v>Q</v>
          </cell>
          <cell r="E240" t="str">
            <v>L07</v>
          </cell>
          <cell r="F240">
            <v>5</v>
          </cell>
        </row>
        <row r="241">
          <cell r="C241" t="str">
            <v>BF2</v>
          </cell>
          <cell r="D241" t="str">
            <v>Q</v>
          </cell>
          <cell r="E241" t="str">
            <v>L08</v>
          </cell>
          <cell r="F241">
            <v>10</v>
          </cell>
        </row>
        <row r="242">
          <cell r="C242" t="str">
            <v>BF2</v>
          </cell>
          <cell r="D242" t="str">
            <v>N</v>
          </cell>
          <cell r="E242" t="str">
            <v>L00</v>
          </cell>
          <cell r="F242">
            <v>4.5</v>
          </cell>
        </row>
        <row r="243">
          <cell r="C243" t="str">
            <v>BF2</v>
          </cell>
          <cell r="D243" t="str">
            <v>N</v>
          </cell>
          <cell r="E243" t="str">
            <v>L01</v>
          </cell>
          <cell r="F243">
            <v>9</v>
          </cell>
        </row>
        <row r="244">
          <cell r="C244" t="str">
            <v>BF2</v>
          </cell>
          <cell r="D244" t="str">
            <v>N</v>
          </cell>
          <cell r="E244" t="str">
            <v>L03</v>
          </cell>
          <cell r="F244">
            <v>144</v>
          </cell>
        </row>
        <row r="245">
          <cell r="C245" t="str">
            <v>BF2</v>
          </cell>
          <cell r="D245" t="str">
            <v>N</v>
          </cell>
          <cell r="E245" t="str">
            <v>L04</v>
          </cell>
          <cell r="F245">
            <v>36</v>
          </cell>
        </row>
        <row r="246">
          <cell r="C246" t="str">
            <v>BF2</v>
          </cell>
          <cell r="D246" t="str">
            <v>N</v>
          </cell>
          <cell r="E246" t="str">
            <v>L05</v>
          </cell>
          <cell r="F246">
            <v>18</v>
          </cell>
        </row>
        <row r="247">
          <cell r="C247" t="str">
            <v>BF2</v>
          </cell>
          <cell r="D247" t="str">
            <v>N</v>
          </cell>
          <cell r="E247" t="str">
            <v>L08</v>
          </cell>
          <cell r="F247">
            <v>18</v>
          </cell>
        </row>
        <row r="248">
          <cell r="C248" t="str">
            <v>BF2</v>
          </cell>
          <cell r="D248" t="str">
            <v>N</v>
          </cell>
          <cell r="E248" t="str">
            <v>L07</v>
          </cell>
          <cell r="F248">
            <v>4.5</v>
          </cell>
        </row>
        <row r="249">
          <cell r="C249" t="str">
            <v>BF2</v>
          </cell>
          <cell r="D249" t="str">
            <v>N</v>
          </cell>
          <cell r="E249" t="str">
            <v>L08</v>
          </cell>
          <cell r="F249">
            <v>9</v>
          </cell>
        </row>
        <row r="250">
          <cell r="C250" t="str">
            <v>BF2</v>
          </cell>
          <cell r="D250" t="str">
            <v>N</v>
          </cell>
          <cell r="E250" t="str">
            <v>L00</v>
          </cell>
          <cell r="F250">
            <v>3</v>
          </cell>
        </row>
        <row r="251">
          <cell r="C251" t="str">
            <v>BF2</v>
          </cell>
          <cell r="D251" t="str">
            <v>N</v>
          </cell>
          <cell r="E251" t="str">
            <v>L01</v>
          </cell>
          <cell r="F251">
            <v>6</v>
          </cell>
        </row>
        <row r="252">
          <cell r="C252" t="str">
            <v>BF2</v>
          </cell>
          <cell r="D252" t="str">
            <v>N</v>
          </cell>
          <cell r="E252" t="str">
            <v>L03</v>
          </cell>
          <cell r="F252">
            <v>96</v>
          </cell>
        </row>
        <row r="253">
          <cell r="C253" t="str">
            <v>BF2</v>
          </cell>
          <cell r="D253" t="str">
            <v>N</v>
          </cell>
          <cell r="E253" t="str">
            <v>L04</v>
          </cell>
          <cell r="F253">
            <v>24</v>
          </cell>
        </row>
        <row r="254">
          <cell r="C254" t="str">
            <v>BF2</v>
          </cell>
          <cell r="D254" t="str">
            <v>N</v>
          </cell>
          <cell r="E254" t="str">
            <v>L05</v>
          </cell>
          <cell r="F254">
            <v>12</v>
          </cell>
        </row>
        <row r="255">
          <cell r="C255" t="str">
            <v>BF2</v>
          </cell>
          <cell r="D255" t="str">
            <v>N</v>
          </cell>
          <cell r="E255" t="str">
            <v>L08</v>
          </cell>
          <cell r="F255">
            <v>12</v>
          </cell>
        </row>
        <row r="256">
          <cell r="C256" t="str">
            <v>BF2</v>
          </cell>
          <cell r="D256" t="str">
            <v>N</v>
          </cell>
          <cell r="E256" t="str">
            <v>L07</v>
          </cell>
          <cell r="F256">
            <v>3</v>
          </cell>
        </row>
        <row r="257">
          <cell r="C257" t="str">
            <v>BF2</v>
          </cell>
          <cell r="D257" t="str">
            <v>N</v>
          </cell>
          <cell r="E257" t="str">
            <v>L08</v>
          </cell>
          <cell r="F257">
            <v>6</v>
          </cell>
        </row>
        <row r="258">
          <cell r="C258" t="str">
            <v>BF2</v>
          </cell>
          <cell r="D258" t="str">
            <v>N</v>
          </cell>
          <cell r="E258" t="str">
            <v>L00</v>
          </cell>
          <cell r="F258">
            <v>3</v>
          </cell>
        </row>
        <row r="259">
          <cell r="C259" t="str">
            <v>BF2</v>
          </cell>
          <cell r="D259" t="str">
            <v>N</v>
          </cell>
          <cell r="E259" t="str">
            <v>L01</v>
          </cell>
          <cell r="F259">
            <v>6</v>
          </cell>
        </row>
        <row r="260">
          <cell r="C260" t="str">
            <v>BF2</v>
          </cell>
          <cell r="D260" t="str">
            <v>N</v>
          </cell>
          <cell r="E260" t="str">
            <v>L03</v>
          </cell>
          <cell r="F260">
            <v>96</v>
          </cell>
        </row>
        <row r="261">
          <cell r="C261" t="str">
            <v>BF2</v>
          </cell>
          <cell r="D261" t="str">
            <v>N</v>
          </cell>
          <cell r="E261" t="str">
            <v>L04</v>
          </cell>
          <cell r="F261">
            <v>24</v>
          </cell>
        </row>
        <row r="262">
          <cell r="C262" t="str">
            <v>BF2</v>
          </cell>
          <cell r="D262" t="str">
            <v>N</v>
          </cell>
          <cell r="E262" t="str">
            <v>L05</v>
          </cell>
          <cell r="F262">
            <v>12</v>
          </cell>
        </row>
        <row r="263">
          <cell r="C263" t="str">
            <v>BF2</v>
          </cell>
          <cell r="D263" t="str">
            <v>N</v>
          </cell>
          <cell r="E263" t="str">
            <v>L08</v>
          </cell>
          <cell r="F263">
            <v>12</v>
          </cell>
        </row>
        <row r="264">
          <cell r="C264" t="str">
            <v>BF2</v>
          </cell>
          <cell r="D264" t="str">
            <v>N</v>
          </cell>
          <cell r="E264" t="str">
            <v>L07</v>
          </cell>
          <cell r="F264">
            <v>3</v>
          </cell>
        </row>
        <row r="265">
          <cell r="C265" t="str">
            <v>BF2</v>
          </cell>
          <cell r="D265" t="str">
            <v>N</v>
          </cell>
          <cell r="E265" t="str">
            <v>L08</v>
          </cell>
          <cell r="F265">
            <v>6</v>
          </cell>
        </row>
        <row r="266">
          <cell r="C266" t="str">
            <v>BF2</v>
          </cell>
          <cell r="D266" t="str">
            <v>N</v>
          </cell>
          <cell r="E266" t="str">
            <v>L03</v>
          </cell>
          <cell r="F266">
            <v>80</v>
          </cell>
        </row>
        <row r="267">
          <cell r="C267" t="str">
            <v>BF2</v>
          </cell>
          <cell r="D267" t="str">
            <v>N</v>
          </cell>
          <cell r="E267" t="str">
            <v>L04</v>
          </cell>
          <cell r="F267">
            <v>40</v>
          </cell>
        </row>
        <row r="268">
          <cell r="C268" t="str">
            <v>BF2</v>
          </cell>
          <cell r="D268" t="str">
            <v>N</v>
          </cell>
          <cell r="E268" t="str">
            <v>L05</v>
          </cell>
          <cell r="F268">
            <v>27.5</v>
          </cell>
        </row>
        <row r="269">
          <cell r="C269" t="str">
            <v>BF2</v>
          </cell>
          <cell r="D269" t="str">
            <v>N</v>
          </cell>
          <cell r="E269" t="str">
            <v>L08</v>
          </cell>
          <cell r="F269">
            <v>20</v>
          </cell>
        </row>
        <row r="270">
          <cell r="C270" t="str">
            <v>BF2</v>
          </cell>
          <cell r="D270" t="str">
            <v>N</v>
          </cell>
          <cell r="E270" t="str">
            <v>L07</v>
          </cell>
          <cell r="F270">
            <v>4</v>
          </cell>
        </row>
        <row r="271">
          <cell r="C271" t="str">
            <v>BF2</v>
          </cell>
          <cell r="D271" t="str">
            <v>N</v>
          </cell>
          <cell r="E271" t="str">
            <v>L09</v>
          </cell>
          <cell r="F271">
            <v>8</v>
          </cell>
        </row>
        <row r="272">
          <cell r="C272" t="str">
            <v>BF2</v>
          </cell>
          <cell r="D272" t="str">
            <v>K</v>
          </cell>
          <cell r="E272" t="str">
            <v>L01</v>
          </cell>
          <cell r="F272">
            <v>5.6</v>
          </cell>
        </row>
        <row r="273">
          <cell r="C273" t="str">
            <v>BF2</v>
          </cell>
          <cell r="D273" t="str">
            <v>K</v>
          </cell>
          <cell r="E273" t="str">
            <v>L03</v>
          </cell>
          <cell r="F273">
            <v>30</v>
          </cell>
        </row>
        <row r="274">
          <cell r="C274" t="str">
            <v>BF2</v>
          </cell>
          <cell r="D274" t="str">
            <v>K</v>
          </cell>
          <cell r="E274" t="str">
            <v>L08</v>
          </cell>
          <cell r="F274">
            <v>14</v>
          </cell>
        </row>
        <row r="275">
          <cell r="C275" t="str">
            <v>BF2</v>
          </cell>
          <cell r="D275" t="str">
            <v>K</v>
          </cell>
          <cell r="E275" t="str">
            <v>L09</v>
          </cell>
          <cell r="F275">
            <v>12</v>
          </cell>
        </row>
        <row r="277">
          <cell r="C277" t="str">
            <v>BF3</v>
          </cell>
          <cell r="D277" t="str">
            <v>A</v>
          </cell>
          <cell r="E277" t="str">
            <v>L00</v>
          </cell>
          <cell r="F277">
            <v>4</v>
          </cell>
        </row>
        <row r="278">
          <cell r="C278" t="str">
            <v>BF3</v>
          </cell>
          <cell r="D278" t="str">
            <v>A</v>
          </cell>
          <cell r="E278" t="str">
            <v>L01</v>
          </cell>
          <cell r="F278">
            <v>8</v>
          </cell>
        </row>
        <row r="279">
          <cell r="C279" t="str">
            <v>BF3</v>
          </cell>
          <cell r="D279" t="str">
            <v>A</v>
          </cell>
          <cell r="E279" t="str">
            <v>L03</v>
          </cell>
          <cell r="F279">
            <v>124</v>
          </cell>
        </row>
        <row r="280">
          <cell r="C280" t="str">
            <v>BF3</v>
          </cell>
          <cell r="D280" t="str">
            <v>A</v>
          </cell>
          <cell r="E280" t="str">
            <v>L04</v>
          </cell>
          <cell r="F280">
            <v>36</v>
          </cell>
        </row>
        <row r="281">
          <cell r="C281" t="str">
            <v>BF3</v>
          </cell>
          <cell r="D281" t="str">
            <v>A</v>
          </cell>
          <cell r="E281" t="str">
            <v>L05</v>
          </cell>
          <cell r="F281">
            <v>16</v>
          </cell>
        </row>
        <row r="282">
          <cell r="C282" t="str">
            <v>BF3</v>
          </cell>
          <cell r="D282" t="str">
            <v>A</v>
          </cell>
          <cell r="E282" t="str">
            <v>L08</v>
          </cell>
          <cell r="F282">
            <v>16</v>
          </cell>
        </row>
        <row r="283">
          <cell r="C283" t="str">
            <v>BF3</v>
          </cell>
          <cell r="D283" t="str">
            <v>A</v>
          </cell>
          <cell r="E283" t="str">
            <v>L07</v>
          </cell>
          <cell r="F283">
            <v>4</v>
          </cell>
        </row>
        <row r="284">
          <cell r="C284" t="str">
            <v>BF3</v>
          </cell>
          <cell r="D284" t="str">
            <v>A</v>
          </cell>
          <cell r="E284" t="str">
            <v>L09</v>
          </cell>
          <cell r="F284">
            <v>8</v>
          </cell>
        </row>
        <row r="285">
          <cell r="C285" t="str">
            <v>BF3</v>
          </cell>
          <cell r="D285" t="str">
            <v>A</v>
          </cell>
          <cell r="E285" t="str">
            <v>L00</v>
          </cell>
          <cell r="F285">
            <v>28</v>
          </cell>
        </row>
        <row r="286">
          <cell r="C286" t="str">
            <v>BF3</v>
          </cell>
          <cell r="D286" t="str">
            <v>A</v>
          </cell>
          <cell r="E286" t="str">
            <v>L01</v>
          </cell>
          <cell r="F286">
            <v>56</v>
          </cell>
        </row>
        <row r="287">
          <cell r="C287" t="str">
            <v>BF3</v>
          </cell>
          <cell r="D287" t="str">
            <v>A</v>
          </cell>
          <cell r="E287" t="str">
            <v>L03</v>
          </cell>
          <cell r="F287">
            <v>868</v>
          </cell>
        </row>
        <row r="288">
          <cell r="C288" t="str">
            <v>BF3</v>
          </cell>
          <cell r="D288" t="str">
            <v>A</v>
          </cell>
          <cell r="E288" t="str">
            <v>L04</v>
          </cell>
          <cell r="F288">
            <v>252</v>
          </cell>
        </row>
        <row r="289">
          <cell r="C289" t="str">
            <v>BF3</v>
          </cell>
          <cell r="D289" t="str">
            <v>A</v>
          </cell>
          <cell r="E289" t="str">
            <v>L05</v>
          </cell>
          <cell r="F289">
            <v>112</v>
          </cell>
        </row>
        <row r="290">
          <cell r="C290" t="str">
            <v>BF3</v>
          </cell>
          <cell r="D290" t="str">
            <v>A</v>
          </cell>
          <cell r="E290" t="str">
            <v>L08</v>
          </cell>
          <cell r="F290">
            <v>112</v>
          </cell>
        </row>
        <row r="291">
          <cell r="C291" t="str">
            <v>BF3</v>
          </cell>
          <cell r="D291" t="str">
            <v>A</v>
          </cell>
          <cell r="E291" t="str">
            <v>L07</v>
          </cell>
          <cell r="F291">
            <v>28</v>
          </cell>
        </row>
        <row r="292">
          <cell r="C292" t="str">
            <v>BF3</v>
          </cell>
          <cell r="D292" t="str">
            <v>A</v>
          </cell>
          <cell r="E292" t="str">
            <v>L09</v>
          </cell>
          <cell r="F292">
            <v>56</v>
          </cell>
        </row>
        <row r="293">
          <cell r="C293" t="str">
            <v>BF3</v>
          </cell>
          <cell r="D293" t="str">
            <v>B</v>
          </cell>
          <cell r="E293" t="str">
            <v>L00</v>
          </cell>
          <cell r="F293">
            <v>17</v>
          </cell>
        </row>
        <row r="294">
          <cell r="C294" t="str">
            <v>BF3</v>
          </cell>
          <cell r="D294" t="str">
            <v>B</v>
          </cell>
          <cell r="E294" t="str">
            <v>L01</v>
          </cell>
          <cell r="F294">
            <v>34</v>
          </cell>
        </row>
        <row r="295">
          <cell r="C295" t="str">
            <v>BF3</v>
          </cell>
          <cell r="D295" t="str">
            <v>B</v>
          </cell>
          <cell r="E295" t="str">
            <v>L03</v>
          </cell>
          <cell r="F295">
            <v>527</v>
          </cell>
        </row>
        <row r="296">
          <cell r="C296" t="str">
            <v>BF3</v>
          </cell>
          <cell r="D296" t="str">
            <v>B</v>
          </cell>
          <cell r="E296" t="str">
            <v>L04</v>
          </cell>
          <cell r="F296">
            <v>153</v>
          </cell>
        </row>
        <row r="297">
          <cell r="C297" t="str">
            <v>BF3</v>
          </cell>
          <cell r="D297" t="str">
            <v>B</v>
          </cell>
          <cell r="E297" t="str">
            <v>L05</v>
          </cell>
          <cell r="F297">
            <v>68</v>
          </cell>
        </row>
        <row r="298">
          <cell r="C298" t="str">
            <v>BF3</v>
          </cell>
          <cell r="D298" t="str">
            <v>B</v>
          </cell>
          <cell r="E298" t="str">
            <v>L08</v>
          </cell>
          <cell r="F298">
            <v>68</v>
          </cell>
        </row>
        <row r="299">
          <cell r="C299" t="str">
            <v>BF3</v>
          </cell>
          <cell r="D299" t="str">
            <v>B</v>
          </cell>
          <cell r="E299" t="str">
            <v>L07</v>
          </cell>
          <cell r="F299">
            <v>17</v>
          </cell>
        </row>
        <row r="300">
          <cell r="C300" t="str">
            <v>BF3</v>
          </cell>
          <cell r="D300" t="str">
            <v>B</v>
          </cell>
          <cell r="E300" t="str">
            <v>L09</v>
          </cell>
          <cell r="F300">
            <v>34</v>
          </cell>
        </row>
        <row r="301">
          <cell r="C301" t="str">
            <v>BF3</v>
          </cell>
          <cell r="D301" t="str">
            <v>B</v>
          </cell>
          <cell r="E301" t="str">
            <v>L00</v>
          </cell>
          <cell r="F301">
            <v>8.5</v>
          </cell>
        </row>
        <row r="302">
          <cell r="C302" t="str">
            <v>BF3</v>
          </cell>
          <cell r="D302" t="str">
            <v>B</v>
          </cell>
          <cell r="E302" t="str">
            <v>L01</v>
          </cell>
          <cell r="F302">
            <v>17</v>
          </cell>
        </row>
        <row r="303">
          <cell r="C303" t="str">
            <v>BF3</v>
          </cell>
          <cell r="D303" t="str">
            <v>B</v>
          </cell>
          <cell r="E303" t="str">
            <v>L03</v>
          </cell>
          <cell r="F303">
            <v>263.5</v>
          </cell>
        </row>
        <row r="304">
          <cell r="C304" t="str">
            <v>BF3</v>
          </cell>
          <cell r="D304" t="str">
            <v>B</v>
          </cell>
          <cell r="E304" t="str">
            <v>L04</v>
          </cell>
          <cell r="F304">
            <v>76.5</v>
          </cell>
        </row>
        <row r="305">
          <cell r="C305" t="str">
            <v>BF3</v>
          </cell>
          <cell r="D305" t="str">
            <v>B</v>
          </cell>
          <cell r="E305" t="str">
            <v>L05</v>
          </cell>
          <cell r="F305">
            <v>34</v>
          </cell>
        </row>
        <row r="306">
          <cell r="C306" t="str">
            <v>BF3</v>
          </cell>
          <cell r="D306" t="str">
            <v>B</v>
          </cell>
          <cell r="E306" t="str">
            <v>L08</v>
          </cell>
          <cell r="F306">
            <v>34</v>
          </cell>
        </row>
        <row r="307">
          <cell r="C307" t="str">
            <v>BF3</v>
          </cell>
          <cell r="D307" t="str">
            <v>B</v>
          </cell>
          <cell r="E307" t="str">
            <v>L07</v>
          </cell>
          <cell r="F307">
            <v>8.5</v>
          </cell>
        </row>
        <row r="308">
          <cell r="C308" t="str">
            <v>BF3</v>
          </cell>
          <cell r="D308" t="str">
            <v>B</v>
          </cell>
          <cell r="E308" t="str">
            <v>L09</v>
          </cell>
          <cell r="F308">
            <v>17</v>
          </cell>
        </row>
        <row r="309">
          <cell r="C309" t="str">
            <v>BF3</v>
          </cell>
          <cell r="D309" t="str">
            <v>C</v>
          </cell>
          <cell r="E309" t="str">
            <v>L00</v>
          </cell>
          <cell r="F309">
            <v>11.2</v>
          </cell>
        </row>
        <row r="310">
          <cell r="C310" t="str">
            <v>BF3</v>
          </cell>
          <cell r="D310" t="str">
            <v>C</v>
          </cell>
          <cell r="E310" t="str">
            <v>L01</v>
          </cell>
          <cell r="F310">
            <v>22.4</v>
          </cell>
        </row>
        <row r="311">
          <cell r="C311" t="str">
            <v>BF3</v>
          </cell>
          <cell r="D311" t="str">
            <v>C</v>
          </cell>
          <cell r="E311" t="str">
            <v>L03</v>
          </cell>
          <cell r="F311">
            <v>347.2</v>
          </cell>
        </row>
        <row r="312">
          <cell r="C312" t="str">
            <v>BF3</v>
          </cell>
          <cell r="D312" t="str">
            <v>C</v>
          </cell>
          <cell r="E312" t="str">
            <v>L04</v>
          </cell>
          <cell r="F312">
            <v>100.8</v>
          </cell>
        </row>
        <row r="313">
          <cell r="C313" t="str">
            <v>BF3</v>
          </cell>
          <cell r="D313" t="str">
            <v>C</v>
          </cell>
          <cell r="E313" t="str">
            <v>L05</v>
          </cell>
          <cell r="F313">
            <v>44.8</v>
          </cell>
        </row>
        <row r="314">
          <cell r="C314" t="str">
            <v>BF3</v>
          </cell>
          <cell r="D314" t="str">
            <v>C</v>
          </cell>
          <cell r="E314" t="str">
            <v>L08</v>
          </cell>
          <cell r="F314">
            <v>44.8</v>
          </cell>
        </row>
        <row r="315">
          <cell r="C315" t="str">
            <v>BF3</v>
          </cell>
          <cell r="D315" t="str">
            <v>C</v>
          </cell>
          <cell r="E315" t="str">
            <v>L07</v>
          </cell>
          <cell r="F315">
            <v>11.2</v>
          </cell>
        </row>
        <row r="316">
          <cell r="C316" t="str">
            <v>BF3</v>
          </cell>
          <cell r="D316" t="str">
            <v>C</v>
          </cell>
          <cell r="E316" t="str">
            <v>L09</v>
          </cell>
          <cell r="F316">
            <v>22.4</v>
          </cell>
        </row>
        <row r="317">
          <cell r="C317" t="str">
            <v>BF3</v>
          </cell>
          <cell r="D317" t="str">
            <v>C</v>
          </cell>
          <cell r="E317" t="str">
            <v>L00</v>
          </cell>
          <cell r="F317">
            <v>6.8</v>
          </cell>
        </row>
        <row r="318">
          <cell r="C318" t="str">
            <v>BF3</v>
          </cell>
          <cell r="D318" t="str">
            <v>C</v>
          </cell>
          <cell r="E318" t="str">
            <v>L01</v>
          </cell>
          <cell r="F318">
            <v>13.6</v>
          </cell>
        </row>
        <row r="319">
          <cell r="C319" t="str">
            <v>BF3</v>
          </cell>
          <cell r="D319" t="str">
            <v>C</v>
          </cell>
          <cell r="E319" t="str">
            <v>L03</v>
          </cell>
          <cell r="F319">
            <v>210.8</v>
          </cell>
        </row>
        <row r="320">
          <cell r="C320" t="str">
            <v>BF3</v>
          </cell>
          <cell r="D320" t="str">
            <v>C</v>
          </cell>
          <cell r="E320" t="str">
            <v>L04</v>
          </cell>
          <cell r="F320">
            <v>61.2</v>
          </cell>
        </row>
        <row r="321">
          <cell r="C321" t="str">
            <v>BF3</v>
          </cell>
          <cell r="D321" t="str">
            <v>C</v>
          </cell>
          <cell r="E321" t="str">
            <v>L05</v>
          </cell>
          <cell r="F321">
            <v>27.2</v>
          </cell>
        </row>
        <row r="322">
          <cell r="C322" t="str">
            <v>BF3</v>
          </cell>
          <cell r="D322" t="str">
            <v>C</v>
          </cell>
          <cell r="E322" t="str">
            <v>L08</v>
          </cell>
          <cell r="F322">
            <v>27.2</v>
          </cell>
        </row>
        <row r="323">
          <cell r="C323" t="str">
            <v>BF3</v>
          </cell>
          <cell r="D323" t="str">
            <v>C</v>
          </cell>
          <cell r="E323" t="str">
            <v>L07</v>
          </cell>
          <cell r="F323">
            <v>6.8</v>
          </cell>
        </row>
        <row r="324">
          <cell r="C324" t="str">
            <v>BF3</v>
          </cell>
          <cell r="D324" t="str">
            <v>C</v>
          </cell>
          <cell r="E324" t="str">
            <v>L09</v>
          </cell>
          <cell r="F324">
            <v>13.6</v>
          </cell>
        </row>
        <row r="325">
          <cell r="C325" t="str">
            <v>BF3</v>
          </cell>
          <cell r="D325" t="str">
            <v>C</v>
          </cell>
          <cell r="E325" t="str">
            <v>L00</v>
          </cell>
          <cell r="F325">
            <v>5.2</v>
          </cell>
        </row>
        <row r="326">
          <cell r="C326" t="str">
            <v>BF3</v>
          </cell>
          <cell r="D326" t="str">
            <v>C</v>
          </cell>
          <cell r="E326" t="str">
            <v>L01</v>
          </cell>
          <cell r="F326">
            <v>10.4</v>
          </cell>
        </row>
        <row r="327">
          <cell r="C327" t="str">
            <v>BF3</v>
          </cell>
          <cell r="D327" t="str">
            <v>C</v>
          </cell>
          <cell r="E327" t="str">
            <v>L03</v>
          </cell>
          <cell r="F327">
            <v>161.19999999999999</v>
          </cell>
        </row>
        <row r="328">
          <cell r="C328" t="str">
            <v>BF3</v>
          </cell>
          <cell r="D328" t="str">
            <v>C</v>
          </cell>
          <cell r="E328" t="str">
            <v>L04</v>
          </cell>
          <cell r="F328">
            <v>46.8</v>
          </cell>
        </row>
        <row r="329">
          <cell r="C329" t="str">
            <v>BF3</v>
          </cell>
          <cell r="D329" t="str">
            <v>C</v>
          </cell>
          <cell r="E329" t="str">
            <v>L05</v>
          </cell>
          <cell r="F329">
            <v>20.8</v>
          </cell>
        </row>
        <row r="330">
          <cell r="C330" t="str">
            <v>BF3</v>
          </cell>
          <cell r="D330" t="str">
            <v>C</v>
          </cell>
          <cell r="E330" t="str">
            <v>L08</v>
          </cell>
          <cell r="F330">
            <v>20.8</v>
          </cell>
        </row>
        <row r="331">
          <cell r="C331" t="str">
            <v>BF3</v>
          </cell>
          <cell r="D331" t="str">
            <v>C</v>
          </cell>
          <cell r="E331" t="str">
            <v>L07</v>
          </cell>
          <cell r="F331">
            <v>5.2</v>
          </cell>
        </row>
        <row r="332">
          <cell r="C332" t="str">
            <v>BF3</v>
          </cell>
          <cell r="D332" t="str">
            <v>C</v>
          </cell>
          <cell r="E332" t="str">
            <v>L09</v>
          </cell>
          <cell r="F332">
            <v>10.4</v>
          </cell>
        </row>
        <row r="333">
          <cell r="C333" t="str">
            <v>BF3</v>
          </cell>
          <cell r="D333" t="str">
            <v>D</v>
          </cell>
          <cell r="E333" t="str">
            <v>L00</v>
          </cell>
          <cell r="F333">
            <v>18.5</v>
          </cell>
        </row>
        <row r="334">
          <cell r="C334" t="str">
            <v>BF3</v>
          </cell>
          <cell r="D334" t="str">
            <v>D</v>
          </cell>
          <cell r="E334" t="str">
            <v>L01</v>
          </cell>
          <cell r="F334">
            <v>37</v>
          </cell>
        </row>
        <row r="335">
          <cell r="C335" t="str">
            <v>BF3</v>
          </cell>
          <cell r="D335" t="str">
            <v>D</v>
          </cell>
          <cell r="E335" t="str">
            <v>L03</v>
          </cell>
          <cell r="F335">
            <v>573.5</v>
          </cell>
        </row>
        <row r="336">
          <cell r="C336" t="str">
            <v>BF3</v>
          </cell>
          <cell r="D336" t="str">
            <v>D</v>
          </cell>
          <cell r="E336" t="str">
            <v>L04</v>
          </cell>
          <cell r="F336">
            <v>166.5</v>
          </cell>
        </row>
        <row r="337">
          <cell r="C337" t="str">
            <v>BF3</v>
          </cell>
          <cell r="D337" t="str">
            <v>D</v>
          </cell>
          <cell r="E337" t="str">
            <v>L05</v>
          </cell>
          <cell r="F337">
            <v>74</v>
          </cell>
        </row>
        <row r="338">
          <cell r="C338" t="str">
            <v>BF3</v>
          </cell>
          <cell r="D338" t="str">
            <v>D</v>
          </cell>
          <cell r="E338" t="str">
            <v>L08</v>
          </cell>
          <cell r="F338">
            <v>74</v>
          </cell>
        </row>
        <row r="339">
          <cell r="C339" t="str">
            <v>BF3</v>
          </cell>
          <cell r="D339" t="str">
            <v>D</v>
          </cell>
          <cell r="E339" t="str">
            <v>L07</v>
          </cell>
          <cell r="F339">
            <v>18.5</v>
          </cell>
        </row>
        <row r="340">
          <cell r="C340" t="str">
            <v>BF3</v>
          </cell>
          <cell r="D340" t="str">
            <v>D</v>
          </cell>
          <cell r="E340" t="str">
            <v>L09</v>
          </cell>
          <cell r="F340">
            <v>37</v>
          </cell>
        </row>
        <row r="341">
          <cell r="C341" t="str">
            <v>BF3</v>
          </cell>
          <cell r="D341" t="str">
            <v>E</v>
          </cell>
          <cell r="E341" t="str">
            <v>L00</v>
          </cell>
          <cell r="F341">
            <v>2</v>
          </cell>
        </row>
        <row r="342">
          <cell r="C342" t="str">
            <v>BF3</v>
          </cell>
          <cell r="D342" t="str">
            <v>E</v>
          </cell>
          <cell r="E342" t="str">
            <v>L01</v>
          </cell>
          <cell r="F342">
            <v>4</v>
          </cell>
        </row>
        <row r="343">
          <cell r="C343" t="str">
            <v>BF3</v>
          </cell>
          <cell r="D343" t="str">
            <v>E</v>
          </cell>
          <cell r="E343" t="str">
            <v>L03</v>
          </cell>
          <cell r="F343">
            <v>62</v>
          </cell>
        </row>
        <row r="344">
          <cell r="C344" t="str">
            <v>BF3</v>
          </cell>
          <cell r="D344" t="str">
            <v>E</v>
          </cell>
          <cell r="E344" t="str">
            <v>L04</v>
          </cell>
          <cell r="F344">
            <v>18</v>
          </cell>
        </row>
        <row r="345">
          <cell r="C345" t="str">
            <v>BF3</v>
          </cell>
          <cell r="D345" t="str">
            <v>E</v>
          </cell>
          <cell r="E345" t="str">
            <v>L05</v>
          </cell>
          <cell r="F345">
            <v>8</v>
          </cell>
        </row>
        <row r="346">
          <cell r="C346" t="str">
            <v>BF3</v>
          </cell>
          <cell r="D346" t="str">
            <v>E</v>
          </cell>
          <cell r="E346" t="str">
            <v>L08</v>
          </cell>
          <cell r="F346">
            <v>8</v>
          </cell>
        </row>
        <row r="347">
          <cell r="C347" t="str">
            <v>BF3</v>
          </cell>
          <cell r="D347" t="str">
            <v>E</v>
          </cell>
          <cell r="E347" t="str">
            <v>L07</v>
          </cell>
          <cell r="F347">
            <v>2</v>
          </cell>
        </row>
        <row r="348">
          <cell r="C348" t="str">
            <v>BF3</v>
          </cell>
          <cell r="D348" t="str">
            <v>E</v>
          </cell>
          <cell r="E348" t="str">
            <v>L09</v>
          </cell>
          <cell r="F348">
            <v>4</v>
          </cell>
        </row>
        <row r="349">
          <cell r="C349" t="str">
            <v>BF3</v>
          </cell>
          <cell r="D349" t="str">
            <v>G</v>
          </cell>
          <cell r="E349" t="str">
            <v>L00</v>
          </cell>
          <cell r="F349">
            <v>34</v>
          </cell>
        </row>
        <row r="350">
          <cell r="C350" t="str">
            <v>BF3</v>
          </cell>
          <cell r="D350" t="str">
            <v>G</v>
          </cell>
          <cell r="E350" t="str">
            <v>L01</v>
          </cell>
          <cell r="F350">
            <v>68</v>
          </cell>
        </row>
        <row r="351">
          <cell r="C351" t="str">
            <v>BF3</v>
          </cell>
          <cell r="D351" t="str">
            <v>G</v>
          </cell>
          <cell r="E351" t="str">
            <v>L03</v>
          </cell>
          <cell r="F351">
            <v>1054</v>
          </cell>
        </row>
        <row r="352">
          <cell r="C352" t="str">
            <v>BF3</v>
          </cell>
          <cell r="D352" t="str">
            <v>G</v>
          </cell>
          <cell r="E352" t="str">
            <v>L04</v>
          </cell>
          <cell r="F352">
            <v>306</v>
          </cell>
        </row>
        <row r="353">
          <cell r="C353" t="str">
            <v>BF3</v>
          </cell>
          <cell r="D353" t="str">
            <v>G</v>
          </cell>
          <cell r="E353" t="str">
            <v>L05</v>
          </cell>
          <cell r="F353">
            <v>136</v>
          </cell>
        </row>
        <row r="354">
          <cell r="C354" t="str">
            <v>BF3</v>
          </cell>
          <cell r="D354" t="str">
            <v>G</v>
          </cell>
          <cell r="E354" t="str">
            <v>L08</v>
          </cell>
          <cell r="F354">
            <v>136</v>
          </cell>
        </row>
        <row r="355">
          <cell r="C355" t="str">
            <v>BF3</v>
          </cell>
          <cell r="D355" t="str">
            <v>G</v>
          </cell>
          <cell r="E355" t="str">
            <v>L07</v>
          </cell>
          <cell r="F355">
            <v>34</v>
          </cell>
        </row>
        <row r="356">
          <cell r="C356" t="str">
            <v>BF3</v>
          </cell>
          <cell r="D356" t="str">
            <v>G</v>
          </cell>
          <cell r="E356" t="str">
            <v>L09</v>
          </cell>
          <cell r="F356">
            <v>68</v>
          </cell>
        </row>
        <row r="357">
          <cell r="C357" t="str">
            <v>BF3</v>
          </cell>
          <cell r="D357" t="str">
            <v>H</v>
          </cell>
          <cell r="E357" t="str">
            <v>L00</v>
          </cell>
          <cell r="F357">
            <v>20</v>
          </cell>
        </row>
        <row r="358">
          <cell r="C358" t="str">
            <v>BF3</v>
          </cell>
          <cell r="D358" t="str">
            <v>H</v>
          </cell>
          <cell r="E358" t="str">
            <v>L01</v>
          </cell>
          <cell r="F358">
            <v>40</v>
          </cell>
        </row>
        <row r="359">
          <cell r="C359" t="str">
            <v>BF3</v>
          </cell>
          <cell r="D359" t="str">
            <v>H</v>
          </cell>
          <cell r="E359" t="str">
            <v>L03</v>
          </cell>
          <cell r="F359">
            <v>620</v>
          </cell>
        </row>
        <row r="360">
          <cell r="C360" t="str">
            <v>BF3</v>
          </cell>
          <cell r="D360" t="str">
            <v>H</v>
          </cell>
          <cell r="E360" t="str">
            <v>L04</v>
          </cell>
          <cell r="F360">
            <v>180</v>
          </cell>
        </row>
        <row r="361">
          <cell r="C361" t="str">
            <v>BF3</v>
          </cell>
          <cell r="D361" t="str">
            <v>H</v>
          </cell>
          <cell r="E361" t="str">
            <v>L05</v>
          </cell>
          <cell r="F361">
            <v>80</v>
          </cell>
        </row>
        <row r="362">
          <cell r="C362" t="str">
            <v>BF3</v>
          </cell>
          <cell r="D362" t="str">
            <v>H</v>
          </cell>
          <cell r="E362" t="str">
            <v>L08</v>
          </cell>
          <cell r="F362">
            <v>80</v>
          </cell>
        </row>
        <row r="363">
          <cell r="C363" t="str">
            <v>BF3</v>
          </cell>
          <cell r="D363" t="str">
            <v>H</v>
          </cell>
          <cell r="E363" t="str">
            <v>L07</v>
          </cell>
          <cell r="F363">
            <v>20</v>
          </cell>
        </row>
        <row r="364">
          <cell r="C364" t="str">
            <v>BF3</v>
          </cell>
          <cell r="D364" t="str">
            <v>H</v>
          </cell>
          <cell r="E364" t="str">
            <v>L09</v>
          </cell>
          <cell r="F364">
            <v>40</v>
          </cell>
        </row>
        <row r="365">
          <cell r="C365" t="str">
            <v>BF3</v>
          </cell>
          <cell r="D365" t="str">
            <v>H</v>
          </cell>
          <cell r="E365" t="str">
            <v>L00</v>
          </cell>
          <cell r="F365">
            <v>8</v>
          </cell>
        </row>
        <row r="366">
          <cell r="C366" t="str">
            <v>BF3</v>
          </cell>
          <cell r="D366" t="str">
            <v>H</v>
          </cell>
          <cell r="E366" t="str">
            <v>L01</v>
          </cell>
          <cell r="F366">
            <v>16</v>
          </cell>
        </row>
        <row r="367">
          <cell r="C367" t="str">
            <v>BF3</v>
          </cell>
          <cell r="D367" t="str">
            <v>H</v>
          </cell>
          <cell r="E367" t="str">
            <v>L03</v>
          </cell>
          <cell r="F367">
            <v>248</v>
          </cell>
        </row>
        <row r="368">
          <cell r="C368" t="str">
            <v>BF3</v>
          </cell>
          <cell r="D368" t="str">
            <v>H</v>
          </cell>
          <cell r="E368" t="str">
            <v>L04</v>
          </cell>
          <cell r="F368">
            <v>72</v>
          </cell>
        </row>
        <row r="369">
          <cell r="C369" t="str">
            <v>BF3</v>
          </cell>
          <cell r="D369" t="str">
            <v>H</v>
          </cell>
          <cell r="E369" t="str">
            <v>L05</v>
          </cell>
          <cell r="F369">
            <v>32</v>
          </cell>
        </row>
        <row r="370">
          <cell r="C370" t="str">
            <v>BF3</v>
          </cell>
          <cell r="D370" t="str">
            <v>H</v>
          </cell>
          <cell r="E370" t="str">
            <v>L08</v>
          </cell>
          <cell r="F370">
            <v>32</v>
          </cell>
        </row>
        <row r="371">
          <cell r="C371" t="str">
            <v>BF3</v>
          </cell>
          <cell r="D371" t="str">
            <v>H</v>
          </cell>
          <cell r="E371" t="str">
            <v>L07</v>
          </cell>
          <cell r="F371">
            <v>8</v>
          </cell>
        </row>
        <row r="372">
          <cell r="C372" t="str">
            <v>BF3</v>
          </cell>
          <cell r="D372" t="str">
            <v>H</v>
          </cell>
          <cell r="E372" t="str">
            <v>L09</v>
          </cell>
          <cell r="F372">
            <v>16</v>
          </cell>
        </row>
        <row r="373">
          <cell r="C373" t="str">
            <v>BF3</v>
          </cell>
          <cell r="D373" t="str">
            <v>J</v>
          </cell>
          <cell r="E373" t="str">
            <v>L00</v>
          </cell>
          <cell r="F373">
            <v>12.5</v>
          </cell>
        </row>
        <row r="374">
          <cell r="C374" t="str">
            <v>BF3</v>
          </cell>
          <cell r="D374" t="str">
            <v>J</v>
          </cell>
          <cell r="E374" t="str">
            <v>L01</v>
          </cell>
          <cell r="F374">
            <v>25</v>
          </cell>
        </row>
        <row r="375">
          <cell r="C375" t="str">
            <v>BF3</v>
          </cell>
          <cell r="D375" t="str">
            <v>J</v>
          </cell>
          <cell r="E375" t="str">
            <v>L03</v>
          </cell>
          <cell r="F375">
            <v>387.5</v>
          </cell>
        </row>
        <row r="376">
          <cell r="C376" t="str">
            <v>BF3</v>
          </cell>
          <cell r="D376" t="str">
            <v>J</v>
          </cell>
          <cell r="E376" t="str">
            <v>L04</v>
          </cell>
          <cell r="F376">
            <v>112.5</v>
          </cell>
        </row>
        <row r="377">
          <cell r="C377" t="str">
            <v>BF3</v>
          </cell>
          <cell r="D377" t="str">
            <v>J</v>
          </cell>
          <cell r="E377" t="str">
            <v>L05</v>
          </cell>
          <cell r="F377">
            <v>50</v>
          </cell>
        </row>
        <row r="378">
          <cell r="C378" t="str">
            <v>BF3</v>
          </cell>
          <cell r="D378" t="str">
            <v>J</v>
          </cell>
          <cell r="E378" t="str">
            <v>L08</v>
          </cell>
          <cell r="F378">
            <v>50</v>
          </cell>
        </row>
        <row r="379">
          <cell r="C379" t="str">
            <v>BF3</v>
          </cell>
          <cell r="D379" t="str">
            <v>J</v>
          </cell>
          <cell r="E379" t="str">
            <v>L07</v>
          </cell>
          <cell r="F379">
            <v>12.5</v>
          </cell>
        </row>
        <row r="380">
          <cell r="C380" t="str">
            <v>BF3</v>
          </cell>
          <cell r="D380" t="str">
            <v>J</v>
          </cell>
          <cell r="E380" t="str">
            <v>L09</v>
          </cell>
          <cell r="F380">
            <v>25</v>
          </cell>
        </row>
        <row r="381">
          <cell r="C381" t="str">
            <v>BF3</v>
          </cell>
          <cell r="D381" t="str">
            <v>J</v>
          </cell>
          <cell r="E381" t="str">
            <v>L00</v>
          </cell>
          <cell r="F381">
            <v>7</v>
          </cell>
        </row>
        <row r="382">
          <cell r="C382" t="str">
            <v>BF3</v>
          </cell>
          <cell r="D382" t="str">
            <v>J</v>
          </cell>
          <cell r="E382" t="str">
            <v>L01</v>
          </cell>
          <cell r="F382">
            <v>14</v>
          </cell>
        </row>
        <row r="383">
          <cell r="C383" t="str">
            <v>BF3</v>
          </cell>
          <cell r="D383" t="str">
            <v>J</v>
          </cell>
          <cell r="E383" t="str">
            <v>L03</v>
          </cell>
          <cell r="F383">
            <v>217</v>
          </cell>
        </row>
        <row r="384">
          <cell r="C384" t="str">
            <v>BF3</v>
          </cell>
          <cell r="D384" t="str">
            <v>J</v>
          </cell>
          <cell r="E384" t="str">
            <v>L04</v>
          </cell>
          <cell r="F384">
            <v>63</v>
          </cell>
        </row>
        <row r="385">
          <cell r="C385" t="str">
            <v>BF3</v>
          </cell>
          <cell r="D385" t="str">
            <v>J</v>
          </cell>
          <cell r="E385" t="str">
            <v>L05</v>
          </cell>
          <cell r="F385">
            <v>28</v>
          </cell>
        </row>
        <row r="386">
          <cell r="C386" t="str">
            <v>BF3</v>
          </cell>
          <cell r="D386" t="str">
            <v>J</v>
          </cell>
          <cell r="E386" t="str">
            <v>L08</v>
          </cell>
          <cell r="F386">
            <v>28</v>
          </cell>
        </row>
        <row r="387">
          <cell r="C387" t="str">
            <v>BF3</v>
          </cell>
          <cell r="D387" t="str">
            <v>J</v>
          </cell>
          <cell r="E387" t="str">
            <v>L07</v>
          </cell>
          <cell r="F387">
            <v>7</v>
          </cell>
        </row>
        <row r="388">
          <cell r="C388" t="str">
            <v>BF3</v>
          </cell>
          <cell r="D388" t="str">
            <v>J</v>
          </cell>
          <cell r="E388" t="str">
            <v>L09</v>
          </cell>
          <cell r="F388">
            <v>14</v>
          </cell>
        </row>
        <row r="389">
          <cell r="C389" t="str">
            <v>BF3</v>
          </cell>
          <cell r="D389" t="str">
            <v>J</v>
          </cell>
          <cell r="E389" t="str">
            <v>L00</v>
          </cell>
          <cell r="F389">
            <v>8</v>
          </cell>
        </row>
        <row r="390">
          <cell r="C390" t="str">
            <v>BF3</v>
          </cell>
          <cell r="D390" t="str">
            <v>J</v>
          </cell>
          <cell r="E390" t="str">
            <v>L01</v>
          </cell>
          <cell r="F390">
            <v>16</v>
          </cell>
        </row>
        <row r="391">
          <cell r="C391" t="str">
            <v>BF3</v>
          </cell>
          <cell r="D391" t="str">
            <v>J</v>
          </cell>
          <cell r="E391" t="str">
            <v>L03</v>
          </cell>
          <cell r="F391">
            <v>248</v>
          </cell>
        </row>
        <row r="392">
          <cell r="C392" t="str">
            <v>BF3</v>
          </cell>
          <cell r="D392" t="str">
            <v>J</v>
          </cell>
          <cell r="E392" t="str">
            <v>L04</v>
          </cell>
          <cell r="F392">
            <v>72</v>
          </cell>
        </row>
        <row r="393">
          <cell r="C393" t="str">
            <v>BF3</v>
          </cell>
          <cell r="D393" t="str">
            <v>J</v>
          </cell>
          <cell r="E393" t="str">
            <v>L05</v>
          </cell>
          <cell r="F393">
            <v>32</v>
          </cell>
        </row>
        <row r="394">
          <cell r="C394" t="str">
            <v>BF3</v>
          </cell>
          <cell r="D394" t="str">
            <v>J</v>
          </cell>
          <cell r="E394" t="str">
            <v>L08</v>
          </cell>
          <cell r="F394">
            <v>32</v>
          </cell>
        </row>
        <row r="395">
          <cell r="C395" t="str">
            <v>BF3</v>
          </cell>
          <cell r="D395" t="str">
            <v>J</v>
          </cell>
          <cell r="E395" t="str">
            <v>L07</v>
          </cell>
          <cell r="F395">
            <v>8</v>
          </cell>
        </row>
        <row r="396">
          <cell r="C396" t="str">
            <v>BF3</v>
          </cell>
          <cell r="D396" t="str">
            <v>J</v>
          </cell>
          <cell r="E396" t="str">
            <v>L09</v>
          </cell>
          <cell r="F396">
            <v>16</v>
          </cell>
        </row>
        <row r="397">
          <cell r="C397" t="str">
            <v>BF3</v>
          </cell>
          <cell r="D397" t="str">
            <v>L</v>
          </cell>
          <cell r="E397" t="str">
            <v>L00</v>
          </cell>
          <cell r="F397">
            <v>8</v>
          </cell>
        </row>
        <row r="398">
          <cell r="C398" t="str">
            <v>BF3</v>
          </cell>
          <cell r="D398" t="str">
            <v>L</v>
          </cell>
          <cell r="E398" t="str">
            <v>L01</v>
          </cell>
          <cell r="F398">
            <v>16</v>
          </cell>
        </row>
        <row r="399">
          <cell r="C399" t="str">
            <v>BF3</v>
          </cell>
          <cell r="D399" t="str">
            <v>L</v>
          </cell>
          <cell r="E399" t="str">
            <v>L03</v>
          </cell>
          <cell r="F399">
            <v>248</v>
          </cell>
        </row>
        <row r="400">
          <cell r="C400" t="str">
            <v>BF3</v>
          </cell>
          <cell r="D400" t="str">
            <v>L</v>
          </cell>
          <cell r="E400" t="str">
            <v>L04</v>
          </cell>
          <cell r="F400">
            <v>72</v>
          </cell>
        </row>
        <row r="401">
          <cell r="C401" t="str">
            <v>BF3</v>
          </cell>
          <cell r="D401" t="str">
            <v>L</v>
          </cell>
          <cell r="E401" t="str">
            <v>L05</v>
          </cell>
          <cell r="F401">
            <v>32</v>
          </cell>
        </row>
        <row r="402">
          <cell r="C402" t="str">
            <v>BF3</v>
          </cell>
          <cell r="D402" t="str">
            <v>L</v>
          </cell>
          <cell r="E402" t="str">
            <v>L08</v>
          </cell>
          <cell r="F402">
            <v>32</v>
          </cell>
        </row>
        <row r="403">
          <cell r="C403" t="str">
            <v>BF3</v>
          </cell>
          <cell r="D403" t="str">
            <v>L</v>
          </cell>
          <cell r="E403" t="str">
            <v>L07</v>
          </cell>
          <cell r="F403">
            <v>8</v>
          </cell>
        </row>
        <row r="404">
          <cell r="C404" t="str">
            <v>BF3</v>
          </cell>
          <cell r="D404" t="str">
            <v>L</v>
          </cell>
          <cell r="E404" t="str">
            <v>L09</v>
          </cell>
          <cell r="F404">
            <v>16</v>
          </cell>
        </row>
        <row r="405">
          <cell r="C405" t="str">
            <v>BF3</v>
          </cell>
          <cell r="D405" t="str">
            <v>L</v>
          </cell>
          <cell r="E405" t="str">
            <v>L00</v>
          </cell>
          <cell r="F405">
            <v>5.5</v>
          </cell>
        </row>
        <row r="406">
          <cell r="C406" t="str">
            <v>BF3</v>
          </cell>
          <cell r="D406" t="str">
            <v>L</v>
          </cell>
          <cell r="E406" t="str">
            <v>L01</v>
          </cell>
          <cell r="F406">
            <v>11</v>
          </cell>
        </row>
        <row r="407">
          <cell r="C407" t="str">
            <v>BF3</v>
          </cell>
          <cell r="D407" t="str">
            <v>L</v>
          </cell>
          <cell r="E407" t="str">
            <v>L03</v>
          </cell>
          <cell r="F407">
            <v>170.5</v>
          </cell>
        </row>
        <row r="408">
          <cell r="C408" t="str">
            <v>BF3</v>
          </cell>
          <cell r="D408" t="str">
            <v>L</v>
          </cell>
          <cell r="E408" t="str">
            <v>L04</v>
          </cell>
          <cell r="F408">
            <v>49.5</v>
          </cell>
        </row>
        <row r="409">
          <cell r="C409" t="str">
            <v>BF3</v>
          </cell>
          <cell r="D409" t="str">
            <v>L</v>
          </cell>
          <cell r="E409" t="str">
            <v>L05</v>
          </cell>
          <cell r="F409">
            <v>22</v>
          </cell>
        </row>
        <row r="410">
          <cell r="C410" t="str">
            <v>BF3</v>
          </cell>
          <cell r="D410" t="str">
            <v>L</v>
          </cell>
          <cell r="E410" t="str">
            <v>L08</v>
          </cell>
          <cell r="F410">
            <v>22</v>
          </cell>
        </row>
        <row r="411">
          <cell r="C411" t="str">
            <v>BF3</v>
          </cell>
          <cell r="D411" t="str">
            <v>L</v>
          </cell>
          <cell r="E411" t="str">
            <v>L07</v>
          </cell>
          <cell r="F411">
            <v>5.5</v>
          </cell>
        </row>
        <row r="412">
          <cell r="C412" t="str">
            <v>BF3</v>
          </cell>
          <cell r="D412" t="str">
            <v>L</v>
          </cell>
          <cell r="E412" t="str">
            <v>L09</v>
          </cell>
          <cell r="F412">
            <v>11</v>
          </cell>
        </row>
        <row r="413">
          <cell r="C413" t="str">
            <v>BF3</v>
          </cell>
          <cell r="D413" t="str">
            <v>L</v>
          </cell>
          <cell r="E413" t="str">
            <v>L00</v>
          </cell>
          <cell r="F413">
            <v>25.5</v>
          </cell>
        </row>
        <row r="414">
          <cell r="C414" t="str">
            <v>BF3</v>
          </cell>
          <cell r="D414" t="str">
            <v>L</v>
          </cell>
          <cell r="E414" t="str">
            <v>L01</v>
          </cell>
          <cell r="F414">
            <v>51</v>
          </cell>
        </row>
        <row r="415">
          <cell r="C415" t="str">
            <v>BF3</v>
          </cell>
          <cell r="D415" t="str">
            <v>L</v>
          </cell>
          <cell r="E415" t="str">
            <v>L03</v>
          </cell>
          <cell r="F415">
            <v>790.5</v>
          </cell>
        </row>
        <row r="416">
          <cell r="C416" t="str">
            <v>BF3</v>
          </cell>
          <cell r="D416" t="str">
            <v>L</v>
          </cell>
          <cell r="E416" t="str">
            <v>L04</v>
          </cell>
          <cell r="F416">
            <v>229.5</v>
          </cell>
        </row>
        <row r="417">
          <cell r="C417" t="str">
            <v>BF3</v>
          </cell>
          <cell r="D417" t="str">
            <v>L</v>
          </cell>
          <cell r="E417" t="str">
            <v>L05</v>
          </cell>
          <cell r="F417">
            <v>102</v>
          </cell>
        </row>
        <row r="418">
          <cell r="C418" t="str">
            <v>BF3</v>
          </cell>
          <cell r="D418" t="str">
            <v>L</v>
          </cell>
          <cell r="E418" t="str">
            <v>L08</v>
          </cell>
          <cell r="F418">
            <v>102</v>
          </cell>
        </row>
        <row r="419">
          <cell r="C419" t="str">
            <v>BF3</v>
          </cell>
          <cell r="D419" t="str">
            <v>L</v>
          </cell>
          <cell r="E419" t="str">
            <v>L07</v>
          </cell>
          <cell r="F419">
            <v>25.5</v>
          </cell>
        </row>
        <row r="420">
          <cell r="C420" t="str">
            <v>BF3</v>
          </cell>
          <cell r="D420" t="str">
            <v>L</v>
          </cell>
          <cell r="E420" t="str">
            <v>L09</v>
          </cell>
          <cell r="F420">
            <v>51</v>
          </cell>
        </row>
        <row r="421">
          <cell r="C421" t="str">
            <v>BF3</v>
          </cell>
          <cell r="D421" t="str">
            <v>M</v>
          </cell>
          <cell r="E421" t="str">
            <v>L00</v>
          </cell>
          <cell r="F421">
            <v>6</v>
          </cell>
        </row>
        <row r="422">
          <cell r="C422" t="str">
            <v>BF3</v>
          </cell>
          <cell r="D422" t="str">
            <v>M</v>
          </cell>
          <cell r="E422" t="str">
            <v>L01</v>
          </cell>
          <cell r="F422">
            <v>12</v>
          </cell>
        </row>
        <row r="423">
          <cell r="C423" t="str">
            <v>BF3</v>
          </cell>
          <cell r="D423" t="str">
            <v>M</v>
          </cell>
          <cell r="E423" t="str">
            <v>L03</v>
          </cell>
          <cell r="F423">
            <v>186</v>
          </cell>
        </row>
        <row r="424">
          <cell r="C424" t="str">
            <v>BF3</v>
          </cell>
          <cell r="D424" t="str">
            <v>M</v>
          </cell>
          <cell r="E424" t="str">
            <v>L04</v>
          </cell>
          <cell r="F424">
            <v>54</v>
          </cell>
        </row>
        <row r="425">
          <cell r="C425" t="str">
            <v>BF3</v>
          </cell>
          <cell r="D425" t="str">
            <v>M</v>
          </cell>
          <cell r="E425" t="str">
            <v>L05</v>
          </cell>
          <cell r="F425">
            <v>24</v>
          </cell>
        </row>
        <row r="426">
          <cell r="C426" t="str">
            <v>BF3</v>
          </cell>
          <cell r="D426" t="str">
            <v>M</v>
          </cell>
          <cell r="E426" t="str">
            <v>L08</v>
          </cell>
          <cell r="F426">
            <v>24</v>
          </cell>
        </row>
        <row r="427">
          <cell r="C427" t="str">
            <v>BF3</v>
          </cell>
          <cell r="D427" t="str">
            <v>M</v>
          </cell>
          <cell r="E427" t="str">
            <v>L07</v>
          </cell>
          <cell r="F427">
            <v>6</v>
          </cell>
        </row>
        <row r="428">
          <cell r="C428" t="str">
            <v>BF3</v>
          </cell>
          <cell r="D428" t="str">
            <v>M</v>
          </cell>
          <cell r="E428" t="str">
            <v>L09</v>
          </cell>
          <cell r="F428">
            <v>12</v>
          </cell>
        </row>
        <row r="429">
          <cell r="C429" t="str">
            <v>BF3</v>
          </cell>
          <cell r="D429" t="str">
            <v>M</v>
          </cell>
          <cell r="E429" t="str">
            <v>L00</v>
          </cell>
          <cell r="F429">
            <v>4</v>
          </cell>
        </row>
        <row r="430">
          <cell r="C430" t="str">
            <v>BF3</v>
          </cell>
          <cell r="D430" t="str">
            <v>M</v>
          </cell>
          <cell r="E430" t="str">
            <v>L01</v>
          </cell>
          <cell r="F430">
            <v>8</v>
          </cell>
        </row>
        <row r="431">
          <cell r="C431" t="str">
            <v>BF3</v>
          </cell>
          <cell r="D431" t="str">
            <v>M</v>
          </cell>
          <cell r="E431" t="str">
            <v>L03</v>
          </cell>
          <cell r="F431">
            <v>124</v>
          </cell>
        </row>
        <row r="432">
          <cell r="C432" t="str">
            <v>BF3</v>
          </cell>
          <cell r="D432" t="str">
            <v>M</v>
          </cell>
          <cell r="E432" t="str">
            <v>L04</v>
          </cell>
          <cell r="F432">
            <v>36</v>
          </cell>
        </row>
        <row r="433">
          <cell r="C433" t="str">
            <v>BF3</v>
          </cell>
          <cell r="D433" t="str">
            <v>M</v>
          </cell>
          <cell r="E433" t="str">
            <v>L05</v>
          </cell>
          <cell r="F433">
            <v>16</v>
          </cell>
        </row>
        <row r="434">
          <cell r="C434" t="str">
            <v>BF3</v>
          </cell>
          <cell r="D434" t="str">
            <v>M</v>
          </cell>
          <cell r="E434" t="str">
            <v>L08</v>
          </cell>
          <cell r="F434">
            <v>16</v>
          </cell>
        </row>
        <row r="435">
          <cell r="C435" t="str">
            <v>BF3</v>
          </cell>
          <cell r="D435" t="str">
            <v>M</v>
          </cell>
          <cell r="E435" t="str">
            <v>L07</v>
          </cell>
          <cell r="F435">
            <v>4</v>
          </cell>
        </row>
        <row r="436">
          <cell r="C436" t="str">
            <v>BF3</v>
          </cell>
          <cell r="D436" t="str">
            <v>M</v>
          </cell>
          <cell r="E436" t="str">
            <v>L09</v>
          </cell>
          <cell r="F436">
            <v>8</v>
          </cell>
        </row>
        <row r="437">
          <cell r="C437" t="str">
            <v>BF3</v>
          </cell>
          <cell r="D437" t="str">
            <v>N</v>
          </cell>
          <cell r="E437" t="str">
            <v>L00</v>
          </cell>
          <cell r="F437">
            <v>5</v>
          </cell>
        </row>
        <row r="438">
          <cell r="C438" t="str">
            <v>BF3</v>
          </cell>
          <cell r="D438" t="str">
            <v>N</v>
          </cell>
          <cell r="E438" t="str">
            <v>L01</v>
          </cell>
          <cell r="F438">
            <v>10</v>
          </cell>
        </row>
        <row r="439">
          <cell r="C439" t="str">
            <v>BF3</v>
          </cell>
          <cell r="D439" t="str">
            <v>N</v>
          </cell>
          <cell r="E439" t="str">
            <v>L03</v>
          </cell>
          <cell r="F439">
            <v>155</v>
          </cell>
        </row>
        <row r="440">
          <cell r="C440" t="str">
            <v>BF3</v>
          </cell>
          <cell r="D440" t="str">
            <v>N</v>
          </cell>
          <cell r="E440" t="str">
            <v>L04</v>
          </cell>
          <cell r="F440">
            <v>45</v>
          </cell>
        </row>
        <row r="441">
          <cell r="C441" t="str">
            <v>BF3</v>
          </cell>
          <cell r="D441" t="str">
            <v>N</v>
          </cell>
          <cell r="E441" t="str">
            <v>L05</v>
          </cell>
          <cell r="F441">
            <v>20</v>
          </cell>
        </row>
        <row r="442">
          <cell r="C442" t="str">
            <v>BF3</v>
          </cell>
          <cell r="D442" t="str">
            <v>N</v>
          </cell>
          <cell r="E442" t="str">
            <v>L08</v>
          </cell>
          <cell r="F442">
            <v>20</v>
          </cell>
        </row>
        <row r="443">
          <cell r="C443" t="str">
            <v>BF3</v>
          </cell>
          <cell r="D443" t="str">
            <v>N</v>
          </cell>
          <cell r="E443" t="str">
            <v>L07</v>
          </cell>
          <cell r="F443">
            <v>5</v>
          </cell>
        </row>
        <row r="444">
          <cell r="C444" t="str">
            <v>BF3</v>
          </cell>
          <cell r="D444" t="str">
            <v>N</v>
          </cell>
          <cell r="E444" t="str">
            <v>L09</v>
          </cell>
          <cell r="F444">
            <v>10</v>
          </cell>
        </row>
        <row r="445">
          <cell r="C445" t="str">
            <v>BF3</v>
          </cell>
          <cell r="D445" t="str">
            <v>Q</v>
          </cell>
          <cell r="E445" t="str">
            <v>L00</v>
          </cell>
          <cell r="F445">
            <v>7</v>
          </cell>
        </row>
        <row r="446">
          <cell r="C446" t="str">
            <v>BF3</v>
          </cell>
          <cell r="D446" t="str">
            <v>Q</v>
          </cell>
          <cell r="E446" t="str">
            <v>L01</v>
          </cell>
          <cell r="F446">
            <v>14</v>
          </cell>
        </row>
        <row r="447">
          <cell r="C447" t="str">
            <v>BF3</v>
          </cell>
          <cell r="D447" t="str">
            <v>Q</v>
          </cell>
          <cell r="E447" t="str">
            <v>L03</v>
          </cell>
          <cell r="F447">
            <v>217</v>
          </cell>
        </row>
        <row r="448">
          <cell r="C448" t="str">
            <v>BF3</v>
          </cell>
          <cell r="D448" t="str">
            <v>Q</v>
          </cell>
          <cell r="E448" t="str">
            <v>L04</v>
          </cell>
          <cell r="F448">
            <v>63</v>
          </cell>
        </row>
        <row r="449">
          <cell r="C449" t="str">
            <v>BF3</v>
          </cell>
          <cell r="D449" t="str">
            <v>Q</v>
          </cell>
          <cell r="E449" t="str">
            <v>L05</v>
          </cell>
          <cell r="F449">
            <v>28</v>
          </cell>
        </row>
        <row r="450">
          <cell r="C450" t="str">
            <v>BF3</v>
          </cell>
          <cell r="D450" t="str">
            <v>Q</v>
          </cell>
          <cell r="E450" t="str">
            <v>L08</v>
          </cell>
          <cell r="F450">
            <v>28</v>
          </cell>
        </row>
        <row r="451">
          <cell r="C451" t="str">
            <v>BF3</v>
          </cell>
          <cell r="D451" t="str">
            <v>Q</v>
          </cell>
          <cell r="E451" t="str">
            <v>L07</v>
          </cell>
          <cell r="F451">
            <v>7</v>
          </cell>
        </row>
        <row r="452">
          <cell r="C452" t="str">
            <v>BF3</v>
          </cell>
          <cell r="D452" t="str">
            <v>Q</v>
          </cell>
          <cell r="E452" t="str">
            <v>L09</v>
          </cell>
          <cell r="F452">
            <v>14</v>
          </cell>
        </row>
        <row r="453">
          <cell r="C453" t="str">
            <v>BF3</v>
          </cell>
          <cell r="D453" t="str">
            <v>Q</v>
          </cell>
          <cell r="E453" t="str">
            <v>L00</v>
          </cell>
          <cell r="F453">
            <v>4</v>
          </cell>
        </row>
        <row r="454">
          <cell r="C454" t="str">
            <v>BF3</v>
          </cell>
          <cell r="D454" t="str">
            <v>Q</v>
          </cell>
          <cell r="E454" t="str">
            <v>L01</v>
          </cell>
          <cell r="F454">
            <v>8</v>
          </cell>
        </row>
        <row r="455">
          <cell r="C455" t="str">
            <v>BF3</v>
          </cell>
          <cell r="D455" t="str">
            <v>Q</v>
          </cell>
          <cell r="E455" t="str">
            <v>L03</v>
          </cell>
          <cell r="F455">
            <v>124</v>
          </cell>
        </row>
        <row r="456">
          <cell r="C456" t="str">
            <v>BF3</v>
          </cell>
          <cell r="D456" t="str">
            <v>Q</v>
          </cell>
          <cell r="E456" t="str">
            <v>L04</v>
          </cell>
          <cell r="F456">
            <v>36</v>
          </cell>
        </row>
        <row r="457">
          <cell r="C457" t="str">
            <v>BF3</v>
          </cell>
          <cell r="D457" t="str">
            <v>Q</v>
          </cell>
          <cell r="E457" t="str">
            <v>L05</v>
          </cell>
          <cell r="F457">
            <v>16</v>
          </cell>
        </row>
        <row r="458">
          <cell r="C458" t="str">
            <v>BF3</v>
          </cell>
          <cell r="D458" t="str">
            <v>Q</v>
          </cell>
          <cell r="E458" t="str">
            <v>L08</v>
          </cell>
          <cell r="F458">
            <v>16</v>
          </cell>
        </row>
        <row r="459">
          <cell r="C459" t="str">
            <v>BF3</v>
          </cell>
          <cell r="D459" t="str">
            <v>Q</v>
          </cell>
          <cell r="E459" t="str">
            <v>L07</v>
          </cell>
          <cell r="F459">
            <v>4</v>
          </cell>
        </row>
        <row r="460">
          <cell r="C460" t="str">
            <v>BF3</v>
          </cell>
          <cell r="D460" t="str">
            <v>Q</v>
          </cell>
          <cell r="E460" t="str">
            <v>L09</v>
          </cell>
          <cell r="F460">
            <v>8</v>
          </cell>
        </row>
        <row r="461">
          <cell r="C461" t="str">
            <v>BF3</v>
          </cell>
          <cell r="D461" t="str">
            <v>N</v>
          </cell>
          <cell r="E461" t="str">
            <v>L00</v>
          </cell>
          <cell r="F461">
            <v>4</v>
          </cell>
        </row>
        <row r="462">
          <cell r="C462" t="str">
            <v>BF3</v>
          </cell>
          <cell r="D462" t="str">
            <v>N</v>
          </cell>
          <cell r="E462" t="str">
            <v>L01</v>
          </cell>
          <cell r="F462">
            <v>8</v>
          </cell>
        </row>
        <row r="463">
          <cell r="C463" t="str">
            <v>BF3</v>
          </cell>
          <cell r="D463" t="str">
            <v>N</v>
          </cell>
          <cell r="E463" t="str">
            <v>L03</v>
          </cell>
          <cell r="F463">
            <v>124</v>
          </cell>
        </row>
        <row r="464">
          <cell r="C464" t="str">
            <v>BF3</v>
          </cell>
          <cell r="D464" t="str">
            <v>N</v>
          </cell>
          <cell r="E464" t="str">
            <v>L04</v>
          </cell>
          <cell r="F464">
            <v>36</v>
          </cell>
        </row>
        <row r="465">
          <cell r="C465" t="str">
            <v>BF3</v>
          </cell>
          <cell r="D465" t="str">
            <v>N</v>
          </cell>
          <cell r="E465" t="str">
            <v>L05</v>
          </cell>
          <cell r="F465">
            <v>16</v>
          </cell>
        </row>
        <row r="466">
          <cell r="C466" t="str">
            <v>BF3</v>
          </cell>
          <cell r="D466" t="str">
            <v>N</v>
          </cell>
          <cell r="E466" t="str">
            <v>L08</v>
          </cell>
          <cell r="F466">
            <v>16</v>
          </cell>
        </row>
        <row r="467">
          <cell r="C467" t="str">
            <v>BF3</v>
          </cell>
          <cell r="D467" t="str">
            <v>N</v>
          </cell>
          <cell r="E467" t="str">
            <v>L07</v>
          </cell>
          <cell r="F467">
            <v>4</v>
          </cell>
        </row>
        <row r="468">
          <cell r="C468" t="str">
            <v>BF3</v>
          </cell>
          <cell r="D468" t="str">
            <v>N</v>
          </cell>
          <cell r="E468" t="str">
            <v>L09</v>
          </cell>
          <cell r="F468">
            <v>8</v>
          </cell>
        </row>
        <row r="469">
          <cell r="C469" t="str">
            <v>BF3</v>
          </cell>
          <cell r="D469" t="str">
            <v>N</v>
          </cell>
          <cell r="E469" t="str">
            <v>L00</v>
          </cell>
          <cell r="F469">
            <v>3</v>
          </cell>
        </row>
        <row r="470">
          <cell r="C470" t="str">
            <v>BF3</v>
          </cell>
          <cell r="D470" t="str">
            <v>N</v>
          </cell>
          <cell r="E470" t="str">
            <v>L01</v>
          </cell>
          <cell r="F470">
            <v>6</v>
          </cell>
        </row>
        <row r="471">
          <cell r="C471" t="str">
            <v>BF3</v>
          </cell>
          <cell r="D471" t="str">
            <v>N</v>
          </cell>
          <cell r="E471" t="str">
            <v>L03</v>
          </cell>
          <cell r="F471">
            <v>93</v>
          </cell>
        </row>
        <row r="472">
          <cell r="C472" t="str">
            <v>BF3</v>
          </cell>
          <cell r="D472" t="str">
            <v>N</v>
          </cell>
          <cell r="E472" t="str">
            <v>L04</v>
          </cell>
          <cell r="F472">
            <v>27</v>
          </cell>
        </row>
        <row r="473">
          <cell r="C473" t="str">
            <v>BF3</v>
          </cell>
          <cell r="D473" t="str">
            <v>N</v>
          </cell>
          <cell r="E473" t="str">
            <v>L05</v>
          </cell>
          <cell r="F473">
            <v>12</v>
          </cell>
        </row>
        <row r="474">
          <cell r="C474" t="str">
            <v>BF3</v>
          </cell>
          <cell r="D474" t="str">
            <v>N</v>
          </cell>
          <cell r="E474" t="str">
            <v>L08</v>
          </cell>
          <cell r="F474">
            <v>12</v>
          </cell>
        </row>
        <row r="475">
          <cell r="C475" t="str">
            <v>BF3</v>
          </cell>
          <cell r="D475" t="str">
            <v>N</v>
          </cell>
          <cell r="E475" t="str">
            <v>L07</v>
          </cell>
          <cell r="F475">
            <v>3</v>
          </cell>
        </row>
        <row r="476">
          <cell r="C476" t="str">
            <v>BF3</v>
          </cell>
          <cell r="D476" t="str">
            <v>N</v>
          </cell>
          <cell r="E476" t="str">
            <v>L09</v>
          </cell>
          <cell r="F476">
            <v>6</v>
          </cell>
        </row>
        <row r="477">
          <cell r="C477" t="str">
            <v>BF3</v>
          </cell>
          <cell r="D477" t="str">
            <v>N</v>
          </cell>
          <cell r="E477" t="str">
            <v>L00</v>
          </cell>
          <cell r="F477">
            <v>7</v>
          </cell>
        </row>
        <row r="478">
          <cell r="C478" t="str">
            <v>BF3</v>
          </cell>
          <cell r="D478" t="str">
            <v>N</v>
          </cell>
          <cell r="E478" t="str">
            <v>L01</v>
          </cell>
          <cell r="F478">
            <v>14</v>
          </cell>
        </row>
        <row r="479">
          <cell r="C479" t="str">
            <v>BF3</v>
          </cell>
          <cell r="D479" t="str">
            <v>N</v>
          </cell>
          <cell r="E479" t="str">
            <v>L03</v>
          </cell>
          <cell r="F479">
            <v>217</v>
          </cell>
        </row>
        <row r="480">
          <cell r="C480" t="str">
            <v>BF3</v>
          </cell>
          <cell r="D480" t="str">
            <v>N</v>
          </cell>
          <cell r="E480" t="str">
            <v>L04</v>
          </cell>
          <cell r="F480">
            <v>63</v>
          </cell>
        </row>
        <row r="481">
          <cell r="C481" t="str">
            <v>BF3</v>
          </cell>
          <cell r="D481" t="str">
            <v>N</v>
          </cell>
          <cell r="E481" t="str">
            <v>L05</v>
          </cell>
          <cell r="F481">
            <v>28</v>
          </cell>
        </row>
        <row r="482">
          <cell r="C482" t="str">
            <v>BF3</v>
          </cell>
          <cell r="D482" t="str">
            <v>N</v>
          </cell>
          <cell r="E482" t="str">
            <v>L08</v>
          </cell>
          <cell r="F482">
            <v>28</v>
          </cell>
        </row>
        <row r="483">
          <cell r="C483" t="str">
            <v>BF3</v>
          </cell>
          <cell r="D483" t="str">
            <v>N</v>
          </cell>
          <cell r="E483" t="str">
            <v>L07</v>
          </cell>
          <cell r="F483">
            <v>7</v>
          </cell>
        </row>
        <row r="484">
          <cell r="C484" t="str">
            <v>BF3</v>
          </cell>
          <cell r="D484" t="str">
            <v>N</v>
          </cell>
          <cell r="E484" t="str">
            <v>L09</v>
          </cell>
          <cell r="F484">
            <v>14</v>
          </cell>
        </row>
        <row r="488">
          <cell r="C488" t="str">
            <v>BF6</v>
          </cell>
          <cell r="D488" t="str">
            <v>A</v>
          </cell>
          <cell r="E488" t="str">
            <v>L00</v>
          </cell>
          <cell r="F488">
            <v>2.0450000000000008</v>
          </cell>
        </row>
        <row r="489">
          <cell r="C489" t="str">
            <v>BF6</v>
          </cell>
          <cell r="D489" t="str">
            <v>A</v>
          </cell>
          <cell r="E489" t="str">
            <v>L01</v>
          </cell>
          <cell r="F489">
            <v>4.091000000000002</v>
          </cell>
        </row>
        <row r="490">
          <cell r="C490" t="str">
            <v>BF6</v>
          </cell>
          <cell r="D490" t="str">
            <v>A</v>
          </cell>
          <cell r="E490" t="str">
            <v>L09</v>
          </cell>
          <cell r="F490">
            <v>8.1820000000000039</v>
          </cell>
        </row>
        <row r="491">
          <cell r="C491" t="str">
            <v>BF6</v>
          </cell>
          <cell r="D491" t="str">
            <v>B</v>
          </cell>
          <cell r="E491" t="str">
            <v>L00</v>
          </cell>
          <cell r="F491">
            <v>2.3089999999999997</v>
          </cell>
        </row>
        <row r="492">
          <cell r="C492" t="str">
            <v>BF6</v>
          </cell>
          <cell r="D492" t="str">
            <v>B</v>
          </cell>
          <cell r="E492" t="str">
            <v>L01</v>
          </cell>
          <cell r="F492">
            <v>4.6189999999999989</v>
          </cell>
        </row>
        <row r="493">
          <cell r="C493" t="str">
            <v>BF6</v>
          </cell>
          <cell r="D493" t="str">
            <v>B</v>
          </cell>
          <cell r="E493" t="str">
            <v>L09</v>
          </cell>
          <cell r="F493">
            <v>9.2390000000000008</v>
          </cell>
        </row>
        <row r="494">
          <cell r="C494" t="str">
            <v>BF6</v>
          </cell>
          <cell r="D494" t="str">
            <v>C</v>
          </cell>
          <cell r="E494" t="str">
            <v>L00</v>
          </cell>
          <cell r="F494">
            <v>1.6480000000000004</v>
          </cell>
        </row>
        <row r="495">
          <cell r="C495" t="str">
            <v>BF6</v>
          </cell>
          <cell r="D495" t="str">
            <v>C</v>
          </cell>
          <cell r="E495" t="str">
            <v>L01</v>
          </cell>
          <cell r="F495">
            <v>3.2959999999999998</v>
          </cell>
        </row>
        <row r="496">
          <cell r="C496" t="str">
            <v>BF6</v>
          </cell>
          <cell r="D496" t="str">
            <v>C</v>
          </cell>
          <cell r="E496" t="str">
            <v>L09</v>
          </cell>
          <cell r="F496">
            <v>6.5919999999999996</v>
          </cell>
        </row>
        <row r="497">
          <cell r="C497" t="str">
            <v>BF6</v>
          </cell>
          <cell r="D497" t="str">
            <v>D</v>
          </cell>
          <cell r="E497" t="str">
            <v>L00</v>
          </cell>
          <cell r="F497">
            <v>2.0839999999999996</v>
          </cell>
        </row>
        <row r="498">
          <cell r="C498" t="str">
            <v>BF6</v>
          </cell>
          <cell r="D498" t="str">
            <v>D</v>
          </cell>
          <cell r="E498" t="str">
            <v>L01</v>
          </cell>
          <cell r="F498">
            <v>4.1690000000000005</v>
          </cell>
        </row>
        <row r="499">
          <cell r="C499" t="str">
            <v>BF6</v>
          </cell>
          <cell r="D499" t="str">
            <v>D</v>
          </cell>
          <cell r="E499" t="str">
            <v>L09</v>
          </cell>
          <cell r="F499">
            <v>8.3369999999999997</v>
          </cell>
        </row>
        <row r="500">
          <cell r="C500" t="str">
            <v>BF6</v>
          </cell>
          <cell r="D500" t="str">
            <v>E</v>
          </cell>
          <cell r="E500" t="str">
            <v>L00</v>
          </cell>
          <cell r="F500">
            <v>5.5999999999999994E-2</v>
          </cell>
        </row>
        <row r="501">
          <cell r="C501" t="str">
            <v>BF6</v>
          </cell>
          <cell r="D501" t="str">
            <v>E</v>
          </cell>
          <cell r="E501" t="str">
            <v>L01</v>
          </cell>
          <cell r="F501">
            <v>0.11099999999999999</v>
          </cell>
        </row>
        <row r="502">
          <cell r="C502" t="str">
            <v>BF6</v>
          </cell>
          <cell r="D502" t="str">
            <v>E</v>
          </cell>
          <cell r="E502" t="str">
            <v>L09</v>
          </cell>
          <cell r="F502">
            <v>0.22300000000000003</v>
          </cell>
        </row>
        <row r="503">
          <cell r="C503" t="str">
            <v>E1</v>
          </cell>
          <cell r="D503" t="str">
            <v>F</v>
          </cell>
          <cell r="E503" t="str">
            <v>L00</v>
          </cell>
          <cell r="F503">
            <v>5.1760000000000002</v>
          </cell>
        </row>
        <row r="504">
          <cell r="C504" t="str">
            <v>E1</v>
          </cell>
          <cell r="D504" t="str">
            <v>F</v>
          </cell>
          <cell r="E504" t="str">
            <v>L01</v>
          </cell>
          <cell r="F504">
            <v>10.353999999999999</v>
          </cell>
        </row>
        <row r="505">
          <cell r="C505" t="str">
            <v>E1</v>
          </cell>
          <cell r="D505" t="str">
            <v>F</v>
          </cell>
          <cell r="E505" t="str">
            <v>L09</v>
          </cell>
          <cell r="F505">
            <v>20.707000000000001</v>
          </cell>
        </row>
        <row r="506">
          <cell r="C506" t="str">
            <v>BF6</v>
          </cell>
          <cell r="D506" t="str">
            <v>G</v>
          </cell>
          <cell r="E506" t="str">
            <v>L00</v>
          </cell>
          <cell r="F506">
            <v>2.335</v>
          </cell>
        </row>
        <row r="507">
          <cell r="C507" t="str">
            <v>BF6</v>
          </cell>
          <cell r="D507" t="str">
            <v>G</v>
          </cell>
          <cell r="E507" t="str">
            <v>L01</v>
          </cell>
          <cell r="F507">
            <v>4.6710000000000003</v>
          </cell>
        </row>
        <row r="508">
          <cell r="C508" t="str">
            <v>BF6</v>
          </cell>
          <cell r="D508" t="str">
            <v>G</v>
          </cell>
          <cell r="E508" t="str">
            <v>L09</v>
          </cell>
          <cell r="F508">
            <v>9.3410000000000011</v>
          </cell>
        </row>
        <row r="509">
          <cell r="C509" t="str">
            <v>BF6</v>
          </cell>
          <cell r="D509" t="str">
            <v>H</v>
          </cell>
          <cell r="E509" t="str">
            <v>L00</v>
          </cell>
          <cell r="F509">
            <v>1.8479999999999996</v>
          </cell>
        </row>
        <row r="510">
          <cell r="C510" t="str">
            <v>BF6</v>
          </cell>
          <cell r="D510" t="str">
            <v>H</v>
          </cell>
          <cell r="E510" t="str">
            <v>L01</v>
          </cell>
          <cell r="F510">
            <v>3.6969999999999992</v>
          </cell>
        </row>
        <row r="511">
          <cell r="C511" t="str">
            <v>BF6</v>
          </cell>
          <cell r="D511" t="str">
            <v>H</v>
          </cell>
          <cell r="E511" t="str">
            <v>L09</v>
          </cell>
          <cell r="F511">
            <v>7.394000000000001</v>
          </cell>
        </row>
        <row r="512">
          <cell r="C512" t="str">
            <v>BF6</v>
          </cell>
          <cell r="D512" t="str">
            <v>J</v>
          </cell>
          <cell r="E512" t="str">
            <v>L00</v>
          </cell>
          <cell r="F512">
            <v>2.4449999999999998</v>
          </cell>
        </row>
        <row r="513">
          <cell r="C513" t="str">
            <v>BF6</v>
          </cell>
          <cell r="D513" t="str">
            <v>J</v>
          </cell>
          <cell r="E513" t="str">
            <v>L01</v>
          </cell>
          <cell r="F513">
            <v>4.8899999999999997</v>
          </cell>
        </row>
        <row r="514">
          <cell r="C514" t="str">
            <v>BF6</v>
          </cell>
          <cell r="D514" t="str">
            <v>J</v>
          </cell>
          <cell r="E514" t="str">
            <v>L09</v>
          </cell>
          <cell r="F514">
            <v>9.7810000000000006</v>
          </cell>
        </row>
        <row r="515">
          <cell r="C515" t="str">
            <v>BF6</v>
          </cell>
          <cell r="D515" t="str">
            <v>K</v>
          </cell>
          <cell r="E515" t="str">
            <v>L00</v>
          </cell>
          <cell r="F515">
            <v>0.77100000000000002</v>
          </cell>
        </row>
        <row r="516">
          <cell r="C516" t="str">
            <v>BF6</v>
          </cell>
          <cell r="D516" t="str">
            <v>K</v>
          </cell>
          <cell r="E516" t="str">
            <v>L01</v>
          </cell>
          <cell r="F516">
            <v>0.34099999999999997</v>
          </cell>
        </row>
        <row r="517">
          <cell r="C517" t="str">
            <v>BF6</v>
          </cell>
          <cell r="D517" t="str">
            <v>K</v>
          </cell>
          <cell r="E517" t="str">
            <v>L09</v>
          </cell>
          <cell r="F517">
            <v>0.68499999999999994</v>
          </cell>
        </row>
        <row r="518">
          <cell r="C518" t="str">
            <v>BF6</v>
          </cell>
          <cell r="D518" t="str">
            <v>L</v>
          </cell>
          <cell r="E518" t="str">
            <v>L00</v>
          </cell>
          <cell r="F518">
            <v>3.0070000000000001</v>
          </cell>
        </row>
        <row r="519">
          <cell r="C519" t="str">
            <v>BF6</v>
          </cell>
          <cell r="D519" t="str">
            <v>L</v>
          </cell>
          <cell r="E519" t="str">
            <v>L01</v>
          </cell>
          <cell r="F519">
            <v>6.0149999999999979</v>
          </cell>
        </row>
        <row r="520">
          <cell r="C520" t="str">
            <v>BF6</v>
          </cell>
          <cell r="D520" t="str">
            <v>L</v>
          </cell>
          <cell r="E520" t="str">
            <v>L09</v>
          </cell>
          <cell r="F520">
            <v>12.030000000000003</v>
          </cell>
        </row>
        <row r="521">
          <cell r="C521" t="str">
            <v>BF6</v>
          </cell>
          <cell r="D521" t="str">
            <v>M</v>
          </cell>
          <cell r="E521" t="str">
            <v>L00</v>
          </cell>
          <cell r="F521">
            <v>9.4E-2</v>
          </cell>
        </row>
        <row r="522">
          <cell r="C522" t="str">
            <v>BF6</v>
          </cell>
          <cell r="D522" t="str">
            <v>M</v>
          </cell>
          <cell r="E522" t="str">
            <v>L01</v>
          </cell>
          <cell r="F522">
            <v>0.188</v>
          </cell>
        </row>
        <row r="523">
          <cell r="C523" t="str">
            <v>BF6</v>
          </cell>
          <cell r="D523" t="str">
            <v>M</v>
          </cell>
          <cell r="E523" t="str">
            <v>L09</v>
          </cell>
          <cell r="F523">
            <v>0.376</v>
          </cell>
        </row>
        <row r="524">
          <cell r="C524" t="str">
            <v>BF6</v>
          </cell>
          <cell r="D524" t="str">
            <v>M</v>
          </cell>
          <cell r="E524" t="str">
            <v>L00</v>
          </cell>
          <cell r="F524">
            <v>1.0899999999999999</v>
          </cell>
        </row>
        <row r="525">
          <cell r="C525" t="str">
            <v>BF6</v>
          </cell>
          <cell r="D525" t="str">
            <v>M</v>
          </cell>
          <cell r="E525" t="str">
            <v>L01</v>
          </cell>
          <cell r="F525">
            <v>2.181</v>
          </cell>
        </row>
        <row r="526">
          <cell r="C526" t="str">
            <v>BF6</v>
          </cell>
          <cell r="D526" t="str">
            <v>M</v>
          </cell>
          <cell r="E526" t="str">
            <v>L09</v>
          </cell>
          <cell r="F526">
            <v>4.3620000000000001</v>
          </cell>
        </row>
        <row r="527">
          <cell r="C527" t="str">
            <v>BF6</v>
          </cell>
          <cell r="D527" t="str">
            <v>N</v>
          </cell>
          <cell r="E527" t="str">
            <v>L00</v>
          </cell>
          <cell r="F527">
            <v>36.880000000000003</v>
          </cell>
        </row>
        <row r="528">
          <cell r="C528" t="str">
            <v>BF6</v>
          </cell>
          <cell r="D528" t="str">
            <v>N</v>
          </cell>
          <cell r="E528" t="str">
            <v>L01</v>
          </cell>
          <cell r="F528">
            <v>7.3770000000000016</v>
          </cell>
        </row>
        <row r="529">
          <cell r="C529" t="str">
            <v>BF6</v>
          </cell>
          <cell r="D529" t="str">
            <v>N</v>
          </cell>
          <cell r="E529" t="str">
            <v>L09</v>
          </cell>
          <cell r="F529">
            <v>14.753000000000004</v>
          </cell>
        </row>
        <row r="530">
          <cell r="C530" t="str">
            <v>BF6</v>
          </cell>
          <cell r="D530" t="str">
            <v>Q</v>
          </cell>
          <cell r="E530" t="str">
            <v>L00</v>
          </cell>
          <cell r="F530">
            <v>2.0489999999999999</v>
          </cell>
        </row>
        <row r="531">
          <cell r="C531" t="str">
            <v>BF6</v>
          </cell>
          <cell r="D531" t="str">
            <v>Q</v>
          </cell>
          <cell r="E531" t="str">
            <v>L01</v>
          </cell>
          <cell r="F531">
            <v>4.0989999999999993</v>
          </cell>
        </row>
        <row r="532">
          <cell r="C532" t="str">
            <v>BF6</v>
          </cell>
          <cell r="D532" t="str">
            <v>Q</v>
          </cell>
          <cell r="E532" t="str">
            <v>L09</v>
          </cell>
          <cell r="F532">
            <v>8.1980000000000004</v>
          </cell>
        </row>
        <row r="535">
          <cell r="C535" t="str">
            <v>BF7</v>
          </cell>
          <cell r="D535" t="str">
            <v>A</v>
          </cell>
          <cell r="E535" t="str">
            <v>L00</v>
          </cell>
          <cell r="F535">
            <v>14.096999999999998</v>
          </cell>
        </row>
        <row r="536">
          <cell r="C536" t="str">
            <v>BF7</v>
          </cell>
          <cell r="D536" t="str">
            <v>A</v>
          </cell>
          <cell r="E536" t="str">
            <v>L01</v>
          </cell>
          <cell r="F536">
            <v>28.193999999999996</v>
          </cell>
        </row>
        <row r="537">
          <cell r="C537" t="str">
            <v>BF7</v>
          </cell>
          <cell r="D537" t="str">
            <v>A</v>
          </cell>
          <cell r="E537" t="str">
            <v>L09</v>
          </cell>
          <cell r="F537">
            <v>112.77600000000001</v>
          </cell>
        </row>
        <row r="538">
          <cell r="C538" t="str">
            <v>BF7</v>
          </cell>
          <cell r="D538" t="str">
            <v>B</v>
          </cell>
          <cell r="E538" t="str">
            <v>L00</v>
          </cell>
          <cell r="F538">
            <v>14.545999999999998</v>
          </cell>
        </row>
        <row r="539">
          <cell r="C539" t="str">
            <v>BF7</v>
          </cell>
          <cell r="D539" t="str">
            <v>B</v>
          </cell>
          <cell r="E539" t="str">
            <v>L01</v>
          </cell>
          <cell r="F539">
            <v>29.093</v>
          </cell>
        </row>
        <row r="540">
          <cell r="C540" t="str">
            <v>BF7</v>
          </cell>
          <cell r="D540" t="str">
            <v>B</v>
          </cell>
          <cell r="E540" t="str">
            <v>L09</v>
          </cell>
          <cell r="F540">
            <v>116.37200000000001</v>
          </cell>
        </row>
        <row r="541">
          <cell r="C541" t="str">
            <v>BF7</v>
          </cell>
          <cell r="D541" t="str">
            <v>C</v>
          </cell>
          <cell r="E541" t="str">
            <v>L00</v>
          </cell>
          <cell r="F541">
            <v>10.954000000000001</v>
          </cell>
        </row>
        <row r="542">
          <cell r="C542" t="str">
            <v>BF7</v>
          </cell>
          <cell r="D542" t="str">
            <v>C</v>
          </cell>
          <cell r="E542" t="str">
            <v>L01</v>
          </cell>
          <cell r="F542">
            <v>21.908000000000001</v>
          </cell>
        </row>
        <row r="543">
          <cell r="C543" t="str">
            <v>BF7</v>
          </cell>
          <cell r="D543" t="str">
            <v>C</v>
          </cell>
          <cell r="E543" t="str">
            <v>L09</v>
          </cell>
          <cell r="F543">
            <v>97.634</v>
          </cell>
        </row>
        <row r="544">
          <cell r="C544" t="str">
            <v>BF7</v>
          </cell>
          <cell r="D544" t="str">
            <v>D</v>
          </cell>
          <cell r="E544" t="str">
            <v>L00</v>
          </cell>
          <cell r="F544">
            <v>12.760999999999997</v>
          </cell>
        </row>
        <row r="545">
          <cell r="C545" t="str">
            <v>BF7</v>
          </cell>
          <cell r="D545" t="str">
            <v>D</v>
          </cell>
          <cell r="E545" t="str">
            <v>L01</v>
          </cell>
          <cell r="F545">
            <v>25.523000000000003</v>
          </cell>
        </row>
        <row r="546">
          <cell r="C546" t="str">
            <v>BF7</v>
          </cell>
          <cell r="D546" t="str">
            <v>D</v>
          </cell>
          <cell r="E546" t="str">
            <v>L09</v>
          </cell>
          <cell r="F546">
            <v>102.09200000000001</v>
          </cell>
        </row>
        <row r="547">
          <cell r="C547" t="str">
            <v>BF7</v>
          </cell>
          <cell r="D547" t="str">
            <v>E</v>
          </cell>
          <cell r="E547" t="str">
            <v>L00</v>
          </cell>
          <cell r="F547">
            <v>0.39700000000000002</v>
          </cell>
        </row>
        <row r="548">
          <cell r="C548" t="str">
            <v>BF7</v>
          </cell>
          <cell r="D548" t="str">
            <v>E</v>
          </cell>
          <cell r="E548" t="str">
            <v>L01</v>
          </cell>
          <cell r="F548">
            <v>0.79500000000000004</v>
          </cell>
        </row>
        <row r="549">
          <cell r="C549" t="str">
            <v>BF7</v>
          </cell>
          <cell r="D549" t="str">
            <v>E</v>
          </cell>
          <cell r="E549" t="str">
            <v>L09</v>
          </cell>
          <cell r="F549">
            <v>3.1820000000000004</v>
          </cell>
        </row>
        <row r="550">
          <cell r="C550" t="str">
            <v>E2</v>
          </cell>
          <cell r="D550" t="str">
            <v>F</v>
          </cell>
          <cell r="E550" t="str">
            <v>L00</v>
          </cell>
          <cell r="F550">
            <v>33.499999999999993</v>
          </cell>
        </row>
        <row r="551">
          <cell r="C551" t="str">
            <v>E2</v>
          </cell>
          <cell r="D551" t="str">
            <v>F</v>
          </cell>
          <cell r="E551" t="str">
            <v>L01</v>
          </cell>
          <cell r="F551">
            <v>66.999999999999986</v>
          </cell>
        </row>
        <row r="552">
          <cell r="C552" t="str">
            <v>E2</v>
          </cell>
          <cell r="D552" t="str">
            <v>F</v>
          </cell>
          <cell r="E552" t="str">
            <v>L09</v>
          </cell>
          <cell r="F552">
            <v>268.03000000000009</v>
          </cell>
        </row>
        <row r="553">
          <cell r="C553" t="str">
            <v>BF7</v>
          </cell>
          <cell r="D553" t="str">
            <v>G</v>
          </cell>
          <cell r="E553" t="str">
            <v>L00</v>
          </cell>
          <cell r="F553">
            <v>15.989999999999998</v>
          </cell>
        </row>
        <row r="554">
          <cell r="C554" t="str">
            <v>BF7</v>
          </cell>
          <cell r="D554" t="str">
            <v>G</v>
          </cell>
          <cell r="E554" t="str">
            <v>L01</v>
          </cell>
          <cell r="F554">
            <v>31.987000000000002</v>
          </cell>
        </row>
        <row r="555">
          <cell r="C555" t="str">
            <v>BF7</v>
          </cell>
          <cell r="D555" t="str">
            <v>G</v>
          </cell>
          <cell r="E555" t="str">
            <v>L09</v>
          </cell>
          <cell r="F555">
            <v>127.95</v>
          </cell>
        </row>
        <row r="556">
          <cell r="C556" t="str">
            <v>BF7</v>
          </cell>
          <cell r="D556" t="str">
            <v>H</v>
          </cell>
          <cell r="E556" t="str">
            <v>L00</v>
          </cell>
          <cell r="F556">
            <v>12.523</v>
          </cell>
        </row>
        <row r="557">
          <cell r="C557" t="str">
            <v>BF7</v>
          </cell>
          <cell r="D557" t="str">
            <v>H</v>
          </cell>
          <cell r="E557" t="str">
            <v>L01</v>
          </cell>
          <cell r="F557">
            <v>25.047000000000008</v>
          </cell>
        </row>
        <row r="558">
          <cell r="C558" t="str">
            <v>BF7</v>
          </cell>
          <cell r="D558" t="str">
            <v>H</v>
          </cell>
          <cell r="E558" t="str">
            <v>L09</v>
          </cell>
          <cell r="F558">
            <v>100.18800000000003</v>
          </cell>
        </row>
        <row r="559">
          <cell r="C559" t="str">
            <v>BF7</v>
          </cell>
          <cell r="D559" t="str">
            <v>J</v>
          </cell>
          <cell r="E559" t="str">
            <v>L00</v>
          </cell>
          <cell r="F559">
            <v>14.740999999999998</v>
          </cell>
        </row>
        <row r="560">
          <cell r="C560" t="str">
            <v>BF7</v>
          </cell>
          <cell r="D560" t="str">
            <v>J</v>
          </cell>
          <cell r="E560" t="str">
            <v>L01</v>
          </cell>
          <cell r="F560">
            <v>29.48</v>
          </cell>
        </row>
        <row r="561">
          <cell r="C561" t="str">
            <v>BF7</v>
          </cell>
          <cell r="D561" t="str">
            <v>J</v>
          </cell>
          <cell r="E561" t="str">
            <v>L09</v>
          </cell>
          <cell r="F561">
            <v>117.92999999999998</v>
          </cell>
        </row>
        <row r="562">
          <cell r="C562" t="str">
            <v>BF7</v>
          </cell>
          <cell r="D562" t="str">
            <v>K</v>
          </cell>
          <cell r="E562" t="str">
            <v>L00</v>
          </cell>
          <cell r="F562">
            <v>1.29</v>
          </cell>
        </row>
        <row r="563">
          <cell r="C563" t="str">
            <v>BF7</v>
          </cell>
          <cell r="D563" t="str">
            <v>K</v>
          </cell>
          <cell r="E563" t="str">
            <v>L01</v>
          </cell>
          <cell r="F563">
            <v>2.58</v>
          </cell>
        </row>
        <row r="564">
          <cell r="C564" t="str">
            <v>BF7</v>
          </cell>
          <cell r="D564" t="str">
            <v>K</v>
          </cell>
          <cell r="E564" t="str">
            <v>L09</v>
          </cell>
          <cell r="F564">
            <v>10.32</v>
          </cell>
        </row>
        <row r="565">
          <cell r="C565" t="str">
            <v>BF7</v>
          </cell>
          <cell r="D565" t="str">
            <v>L</v>
          </cell>
          <cell r="E565" t="str">
            <v>L00</v>
          </cell>
          <cell r="F565">
            <v>19.890000000000004</v>
          </cell>
        </row>
        <row r="566">
          <cell r="C566" t="str">
            <v>BF7</v>
          </cell>
          <cell r="D566" t="str">
            <v>L</v>
          </cell>
          <cell r="E566" t="str">
            <v>L01</v>
          </cell>
          <cell r="F566">
            <v>39.780000000000008</v>
          </cell>
        </row>
        <row r="567">
          <cell r="C567" t="str">
            <v>BF7</v>
          </cell>
          <cell r="D567" t="str">
            <v>L</v>
          </cell>
          <cell r="E567" t="str">
            <v>L09</v>
          </cell>
          <cell r="F567">
            <v>159.12200000000004</v>
          </cell>
        </row>
        <row r="568">
          <cell r="C568" t="str">
            <v>BF7</v>
          </cell>
          <cell r="D568" t="str">
            <v>M</v>
          </cell>
          <cell r="E568" t="str">
            <v>L00</v>
          </cell>
          <cell r="F568">
            <v>0.65500000000000003</v>
          </cell>
        </row>
        <row r="569">
          <cell r="C569" t="str">
            <v>BF7</v>
          </cell>
          <cell r="D569" t="str">
            <v>M</v>
          </cell>
          <cell r="E569" t="str">
            <v>L01</v>
          </cell>
          <cell r="F569">
            <v>1.3199999999999998</v>
          </cell>
        </row>
        <row r="570">
          <cell r="C570" t="str">
            <v>BF7</v>
          </cell>
          <cell r="D570" t="str">
            <v>M</v>
          </cell>
          <cell r="E570" t="str">
            <v>L09</v>
          </cell>
          <cell r="F570">
            <v>5.24</v>
          </cell>
        </row>
        <row r="571">
          <cell r="C571" t="str">
            <v>BF7</v>
          </cell>
          <cell r="D571" t="str">
            <v>M</v>
          </cell>
          <cell r="E571" t="str">
            <v>L00</v>
          </cell>
          <cell r="F571">
            <v>6.58</v>
          </cell>
        </row>
        <row r="572">
          <cell r="C572" t="str">
            <v>BF7</v>
          </cell>
          <cell r="D572" t="str">
            <v>M</v>
          </cell>
          <cell r="E572" t="str">
            <v>L01</v>
          </cell>
          <cell r="F572">
            <v>13.165000000000001</v>
          </cell>
        </row>
        <row r="573">
          <cell r="C573" t="str">
            <v>BF7</v>
          </cell>
          <cell r="D573" t="str">
            <v>M</v>
          </cell>
          <cell r="E573" t="str">
            <v>L09</v>
          </cell>
          <cell r="F573">
            <v>52.662000000000006</v>
          </cell>
        </row>
        <row r="574">
          <cell r="C574" t="str">
            <v>BF7</v>
          </cell>
          <cell r="D574" t="str">
            <v>N</v>
          </cell>
          <cell r="E574" t="str">
            <v>L00</v>
          </cell>
          <cell r="F574">
            <v>19.341000000000001</v>
          </cell>
        </row>
        <row r="575">
          <cell r="C575" t="str">
            <v>BF7</v>
          </cell>
          <cell r="D575" t="str">
            <v>N</v>
          </cell>
          <cell r="E575" t="str">
            <v>L01</v>
          </cell>
          <cell r="F575">
            <v>38.68</v>
          </cell>
        </row>
        <row r="576">
          <cell r="C576" t="str">
            <v>BF7</v>
          </cell>
          <cell r="D576" t="str">
            <v>N</v>
          </cell>
          <cell r="E576" t="str">
            <v>L09</v>
          </cell>
          <cell r="F576">
            <v>154.73000000000002</v>
          </cell>
        </row>
        <row r="577">
          <cell r="C577" t="str">
            <v>BF7</v>
          </cell>
          <cell r="D577" t="str">
            <v>Q</v>
          </cell>
          <cell r="E577" t="str">
            <v>L00</v>
          </cell>
          <cell r="F577">
            <v>11.445999999999998</v>
          </cell>
        </row>
        <row r="578">
          <cell r="C578" t="str">
            <v>BF7</v>
          </cell>
          <cell r="D578" t="str">
            <v>Q</v>
          </cell>
          <cell r="E578" t="str">
            <v>L01</v>
          </cell>
          <cell r="F578">
            <v>22.89</v>
          </cell>
        </row>
        <row r="579">
          <cell r="C579" t="str">
            <v>BF7</v>
          </cell>
          <cell r="D579" t="str">
            <v>Q</v>
          </cell>
          <cell r="E579" t="str">
            <v>L09</v>
          </cell>
          <cell r="F579">
            <v>91.573999999999998</v>
          </cell>
        </row>
        <row r="583">
          <cell r="C583" t="str">
            <v>BC1</v>
          </cell>
          <cell r="D583" t="str">
            <v>A</v>
          </cell>
          <cell r="E583" t="str">
            <v>L00</v>
          </cell>
          <cell r="F583">
            <v>3</v>
          </cell>
        </row>
        <row r="584">
          <cell r="C584" t="str">
            <v>BC1</v>
          </cell>
          <cell r="D584" t="str">
            <v>A</v>
          </cell>
          <cell r="E584" t="str">
            <v>L01</v>
          </cell>
          <cell r="F584">
            <v>3</v>
          </cell>
        </row>
        <row r="585">
          <cell r="C585" t="str">
            <v>BC1</v>
          </cell>
          <cell r="D585" t="str">
            <v>A</v>
          </cell>
          <cell r="E585" t="str">
            <v>L03</v>
          </cell>
          <cell r="F585">
            <v>30</v>
          </cell>
        </row>
        <row r="586">
          <cell r="C586" t="str">
            <v>BC1</v>
          </cell>
          <cell r="D586" t="str">
            <v>A</v>
          </cell>
          <cell r="E586" t="str">
            <v>L04</v>
          </cell>
          <cell r="F586">
            <v>6</v>
          </cell>
        </row>
        <row r="587">
          <cell r="C587" t="str">
            <v>BC1</v>
          </cell>
          <cell r="D587" t="str">
            <v>A</v>
          </cell>
          <cell r="E587" t="str">
            <v>L05</v>
          </cell>
          <cell r="F587">
            <v>12</v>
          </cell>
        </row>
        <row r="588">
          <cell r="C588" t="str">
            <v>BC1</v>
          </cell>
          <cell r="D588" t="str">
            <v>A</v>
          </cell>
          <cell r="E588" t="str">
            <v>L08</v>
          </cell>
          <cell r="F588">
            <v>3</v>
          </cell>
        </row>
        <row r="589">
          <cell r="C589" t="str">
            <v>BC1</v>
          </cell>
          <cell r="D589" t="str">
            <v>A</v>
          </cell>
          <cell r="E589" t="str">
            <v>L07</v>
          </cell>
          <cell r="F589">
            <v>3</v>
          </cell>
        </row>
        <row r="590">
          <cell r="C590" t="str">
            <v>BC1</v>
          </cell>
          <cell r="D590" t="str">
            <v>A</v>
          </cell>
          <cell r="E590" t="str">
            <v>L08</v>
          </cell>
          <cell r="F590">
            <v>6</v>
          </cell>
        </row>
        <row r="591">
          <cell r="C591" t="str">
            <v>BC1</v>
          </cell>
          <cell r="D591" t="str">
            <v>A</v>
          </cell>
          <cell r="E591" t="str">
            <v>L00</v>
          </cell>
          <cell r="F591">
            <v>27.5</v>
          </cell>
        </row>
        <row r="592">
          <cell r="C592" t="str">
            <v>BC1</v>
          </cell>
          <cell r="D592" t="str">
            <v>A</v>
          </cell>
          <cell r="E592" t="str">
            <v>L01</v>
          </cell>
          <cell r="F592">
            <v>27.5</v>
          </cell>
        </row>
        <row r="593">
          <cell r="C593" t="str">
            <v>BC1</v>
          </cell>
          <cell r="D593" t="str">
            <v>A</v>
          </cell>
          <cell r="E593" t="str">
            <v>L03</v>
          </cell>
          <cell r="F593">
            <v>275</v>
          </cell>
        </row>
        <row r="594">
          <cell r="C594" t="str">
            <v>BC1</v>
          </cell>
          <cell r="D594" t="str">
            <v>A</v>
          </cell>
          <cell r="E594" t="str">
            <v>L04</v>
          </cell>
          <cell r="F594">
            <v>55</v>
          </cell>
        </row>
        <row r="595">
          <cell r="C595" t="str">
            <v>BC1</v>
          </cell>
          <cell r="D595" t="str">
            <v>A</v>
          </cell>
          <cell r="E595" t="str">
            <v>L05</v>
          </cell>
          <cell r="F595">
            <v>110</v>
          </cell>
        </row>
        <row r="596">
          <cell r="C596" t="str">
            <v>BC1</v>
          </cell>
          <cell r="D596" t="str">
            <v>A</v>
          </cell>
          <cell r="E596" t="str">
            <v>L08</v>
          </cell>
          <cell r="F596">
            <v>27.5</v>
          </cell>
        </row>
        <row r="597">
          <cell r="C597" t="str">
            <v>BC1</v>
          </cell>
          <cell r="D597" t="str">
            <v>A</v>
          </cell>
          <cell r="E597" t="str">
            <v>L07</v>
          </cell>
          <cell r="F597">
            <v>27.5</v>
          </cell>
        </row>
        <row r="598">
          <cell r="C598" t="str">
            <v>BC1</v>
          </cell>
          <cell r="D598" t="str">
            <v>A</v>
          </cell>
          <cell r="E598" t="str">
            <v>L08</v>
          </cell>
          <cell r="F598">
            <v>55</v>
          </cell>
        </row>
        <row r="599">
          <cell r="C599" t="str">
            <v>BC1</v>
          </cell>
          <cell r="D599" t="str">
            <v>B</v>
          </cell>
          <cell r="E599" t="str">
            <v>L00</v>
          </cell>
          <cell r="F599">
            <v>16.5</v>
          </cell>
        </row>
        <row r="600">
          <cell r="C600" t="str">
            <v>BC1</v>
          </cell>
          <cell r="D600" t="str">
            <v>B</v>
          </cell>
          <cell r="E600" t="str">
            <v>L01</v>
          </cell>
          <cell r="F600">
            <v>16.5</v>
          </cell>
        </row>
        <row r="601">
          <cell r="C601" t="str">
            <v>BC1</v>
          </cell>
          <cell r="D601" t="str">
            <v>B</v>
          </cell>
          <cell r="E601" t="str">
            <v>L03</v>
          </cell>
          <cell r="F601">
            <v>165</v>
          </cell>
        </row>
        <row r="602">
          <cell r="C602" t="str">
            <v>BC1</v>
          </cell>
          <cell r="D602" t="str">
            <v>B</v>
          </cell>
          <cell r="E602" t="str">
            <v>L04</v>
          </cell>
          <cell r="F602">
            <v>33</v>
          </cell>
        </row>
        <row r="603">
          <cell r="C603" t="str">
            <v>BC1</v>
          </cell>
          <cell r="D603" t="str">
            <v>B</v>
          </cell>
          <cell r="E603" t="str">
            <v>L05</v>
          </cell>
          <cell r="F603">
            <v>66</v>
          </cell>
        </row>
        <row r="604">
          <cell r="C604" t="str">
            <v>BC1</v>
          </cell>
          <cell r="D604" t="str">
            <v>B</v>
          </cell>
          <cell r="E604" t="str">
            <v>L08</v>
          </cell>
          <cell r="F604">
            <v>16.5</v>
          </cell>
        </row>
        <row r="605">
          <cell r="C605" t="str">
            <v>BC1</v>
          </cell>
          <cell r="D605" t="str">
            <v>B</v>
          </cell>
          <cell r="E605" t="str">
            <v>L07</v>
          </cell>
          <cell r="F605">
            <v>16.5</v>
          </cell>
        </row>
        <row r="606">
          <cell r="C606" t="str">
            <v>BC1</v>
          </cell>
          <cell r="D606" t="str">
            <v>B</v>
          </cell>
          <cell r="E606" t="str">
            <v>L08</v>
          </cell>
          <cell r="F606">
            <v>33</v>
          </cell>
        </row>
        <row r="607">
          <cell r="C607" t="str">
            <v>BC1</v>
          </cell>
          <cell r="D607" t="str">
            <v>B</v>
          </cell>
          <cell r="E607" t="str">
            <v>L00</v>
          </cell>
          <cell r="F607">
            <v>7</v>
          </cell>
        </row>
        <row r="608">
          <cell r="C608" t="str">
            <v>BC1</v>
          </cell>
          <cell r="D608" t="str">
            <v>B</v>
          </cell>
          <cell r="E608" t="str">
            <v>L01</v>
          </cell>
          <cell r="F608">
            <v>7</v>
          </cell>
        </row>
        <row r="609">
          <cell r="C609" t="str">
            <v>BC1</v>
          </cell>
          <cell r="D609" t="str">
            <v>B</v>
          </cell>
          <cell r="E609" t="str">
            <v>L03</v>
          </cell>
          <cell r="F609">
            <v>175</v>
          </cell>
        </row>
        <row r="610">
          <cell r="C610" t="str">
            <v>BC1</v>
          </cell>
          <cell r="D610" t="str">
            <v>B</v>
          </cell>
          <cell r="E610" t="str">
            <v>L04</v>
          </cell>
          <cell r="F610">
            <v>21</v>
          </cell>
        </row>
        <row r="611">
          <cell r="C611" t="str">
            <v>BC1</v>
          </cell>
          <cell r="D611" t="str">
            <v>B</v>
          </cell>
          <cell r="E611" t="str">
            <v>L05</v>
          </cell>
          <cell r="F611">
            <v>70</v>
          </cell>
        </row>
        <row r="612">
          <cell r="C612" t="str">
            <v>BC1</v>
          </cell>
          <cell r="D612" t="str">
            <v>B</v>
          </cell>
          <cell r="E612" t="str">
            <v>L08</v>
          </cell>
          <cell r="F612">
            <v>7</v>
          </cell>
        </row>
        <row r="613">
          <cell r="C613" t="str">
            <v>BC1</v>
          </cell>
          <cell r="D613" t="str">
            <v>B</v>
          </cell>
          <cell r="E613" t="str">
            <v>L07</v>
          </cell>
          <cell r="F613">
            <v>7</v>
          </cell>
        </row>
        <row r="614">
          <cell r="C614" t="str">
            <v>BC1</v>
          </cell>
          <cell r="D614" t="str">
            <v>B</v>
          </cell>
          <cell r="E614" t="str">
            <v>L08</v>
          </cell>
          <cell r="F614">
            <v>14</v>
          </cell>
        </row>
        <row r="615">
          <cell r="C615" t="str">
            <v>BC1</v>
          </cell>
          <cell r="D615" t="str">
            <v>B</v>
          </cell>
          <cell r="E615" t="str">
            <v>L00</v>
          </cell>
          <cell r="F615">
            <v>13</v>
          </cell>
        </row>
        <row r="616">
          <cell r="C616" t="str">
            <v>BC1</v>
          </cell>
          <cell r="D616" t="str">
            <v>B</v>
          </cell>
          <cell r="E616" t="str">
            <v>L01</v>
          </cell>
          <cell r="F616">
            <v>13</v>
          </cell>
        </row>
        <row r="617">
          <cell r="C617" t="str">
            <v>BC1</v>
          </cell>
          <cell r="D617" t="str">
            <v>B</v>
          </cell>
          <cell r="E617" t="str">
            <v>L03</v>
          </cell>
          <cell r="F617">
            <v>325</v>
          </cell>
        </row>
        <row r="618">
          <cell r="C618" t="str">
            <v>BC1</v>
          </cell>
          <cell r="D618" t="str">
            <v>B</v>
          </cell>
          <cell r="E618" t="str">
            <v>L04</v>
          </cell>
          <cell r="F618">
            <v>39</v>
          </cell>
        </row>
        <row r="619">
          <cell r="C619" t="str">
            <v>BC1</v>
          </cell>
          <cell r="D619" t="str">
            <v>B</v>
          </cell>
          <cell r="E619" t="str">
            <v>L05</v>
          </cell>
          <cell r="F619">
            <v>130</v>
          </cell>
        </row>
        <row r="620">
          <cell r="C620" t="str">
            <v>BC1</v>
          </cell>
          <cell r="D620" t="str">
            <v>B</v>
          </cell>
          <cell r="E620" t="str">
            <v>L08</v>
          </cell>
          <cell r="F620">
            <v>13</v>
          </cell>
        </row>
        <row r="621">
          <cell r="C621" t="str">
            <v>BC1</v>
          </cell>
          <cell r="D621" t="str">
            <v>B</v>
          </cell>
          <cell r="E621" t="str">
            <v>L07</v>
          </cell>
          <cell r="F621">
            <v>13</v>
          </cell>
        </row>
        <row r="622">
          <cell r="C622" t="str">
            <v>BC1</v>
          </cell>
          <cell r="D622" t="str">
            <v>B</v>
          </cell>
          <cell r="E622" t="str">
            <v>L08</v>
          </cell>
          <cell r="F622">
            <v>26</v>
          </cell>
        </row>
        <row r="623">
          <cell r="C623" t="str">
            <v>BC1</v>
          </cell>
          <cell r="D623" t="str">
            <v>C</v>
          </cell>
          <cell r="E623" t="str">
            <v>L00</v>
          </cell>
          <cell r="F623">
            <v>8.5</v>
          </cell>
        </row>
        <row r="624">
          <cell r="C624" t="str">
            <v>BC1</v>
          </cell>
          <cell r="D624" t="str">
            <v>C</v>
          </cell>
          <cell r="E624" t="str">
            <v>L01</v>
          </cell>
          <cell r="F624">
            <v>8.5</v>
          </cell>
        </row>
        <row r="625">
          <cell r="C625" t="str">
            <v>BC1</v>
          </cell>
          <cell r="D625" t="str">
            <v>C</v>
          </cell>
          <cell r="E625" t="str">
            <v>L03</v>
          </cell>
          <cell r="F625">
            <v>212.5</v>
          </cell>
        </row>
        <row r="626">
          <cell r="C626" t="str">
            <v>BC1</v>
          </cell>
          <cell r="D626" t="str">
            <v>C</v>
          </cell>
          <cell r="E626" t="str">
            <v>L04</v>
          </cell>
          <cell r="F626">
            <v>51</v>
          </cell>
        </row>
        <row r="627">
          <cell r="C627" t="str">
            <v>BC1</v>
          </cell>
          <cell r="D627" t="str">
            <v>C</v>
          </cell>
          <cell r="E627" t="str">
            <v>L05</v>
          </cell>
          <cell r="F627">
            <v>170</v>
          </cell>
        </row>
        <row r="628">
          <cell r="C628" t="str">
            <v>BC1</v>
          </cell>
          <cell r="D628" t="str">
            <v>C</v>
          </cell>
          <cell r="E628" t="str">
            <v>L08</v>
          </cell>
          <cell r="F628">
            <v>17</v>
          </cell>
        </row>
        <row r="629">
          <cell r="C629" t="str">
            <v>BC1</v>
          </cell>
          <cell r="D629" t="str">
            <v>C</v>
          </cell>
          <cell r="E629" t="str">
            <v>L07</v>
          </cell>
          <cell r="F629">
            <v>8.5</v>
          </cell>
        </row>
        <row r="630">
          <cell r="C630" t="str">
            <v>BC1</v>
          </cell>
          <cell r="D630" t="str">
            <v>C</v>
          </cell>
          <cell r="E630" t="str">
            <v>L08</v>
          </cell>
          <cell r="F630">
            <v>17</v>
          </cell>
        </row>
        <row r="631">
          <cell r="C631" t="str">
            <v>BC1</v>
          </cell>
          <cell r="D631" t="str">
            <v>C</v>
          </cell>
          <cell r="E631" t="str">
            <v>L00</v>
          </cell>
          <cell r="F631">
            <v>8</v>
          </cell>
        </row>
        <row r="632">
          <cell r="C632" t="str">
            <v>BC1</v>
          </cell>
          <cell r="D632" t="str">
            <v>C</v>
          </cell>
          <cell r="E632" t="str">
            <v>L01</v>
          </cell>
          <cell r="F632">
            <v>8.5</v>
          </cell>
        </row>
        <row r="633">
          <cell r="C633" t="str">
            <v>BC1</v>
          </cell>
          <cell r="D633" t="str">
            <v>C</v>
          </cell>
          <cell r="E633" t="str">
            <v>L03</v>
          </cell>
          <cell r="F633">
            <v>170</v>
          </cell>
        </row>
        <row r="634">
          <cell r="C634" t="str">
            <v>BC1</v>
          </cell>
          <cell r="D634" t="str">
            <v>C</v>
          </cell>
          <cell r="E634" t="str">
            <v>L04</v>
          </cell>
          <cell r="F634">
            <v>16</v>
          </cell>
        </row>
        <row r="635">
          <cell r="C635" t="str">
            <v>BC1</v>
          </cell>
          <cell r="D635" t="str">
            <v>C</v>
          </cell>
          <cell r="E635" t="str">
            <v>L05</v>
          </cell>
          <cell r="F635">
            <v>32</v>
          </cell>
        </row>
        <row r="636">
          <cell r="C636" t="str">
            <v>BC1</v>
          </cell>
          <cell r="D636" t="str">
            <v>C</v>
          </cell>
          <cell r="E636" t="str">
            <v>L08</v>
          </cell>
          <cell r="F636">
            <v>8.5</v>
          </cell>
        </row>
        <row r="637">
          <cell r="C637" t="str">
            <v>BC1</v>
          </cell>
          <cell r="D637" t="str">
            <v>C</v>
          </cell>
          <cell r="E637" t="str">
            <v>L07</v>
          </cell>
          <cell r="F637">
            <v>8.5</v>
          </cell>
        </row>
        <row r="638">
          <cell r="C638" t="str">
            <v>BC1</v>
          </cell>
          <cell r="D638" t="str">
            <v>C</v>
          </cell>
          <cell r="E638" t="str">
            <v>L08</v>
          </cell>
          <cell r="F638">
            <v>17</v>
          </cell>
        </row>
        <row r="639">
          <cell r="C639" t="str">
            <v>BC1</v>
          </cell>
          <cell r="D639" t="str">
            <v>C</v>
          </cell>
          <cell r="E639" t="str">
            <v>L00</v>
          </cell>
          <cell r="F639">
            <v>6.5</v>
          </cell>
        </row>
        <row r="640">
          <cell r="C640" t="str">
            <v>BC1</v>
          </cell>
          <cell r="D640" t="str">
            <v>C</v>
          </cell>
          <cell r="E640" t="str">
            <v>L01</v>
          </cell>
          <cell r="F640">
            <v>6.5</v>
          </cell>
        </row>
        <row r="641">
          <cell r="C641" t="str">
            <v>BC1</v>
          </cell>
          <cell r="D641" t="str">
            <v>C</v>
          </cell>
          <cell r="E641" t="str">
            <v>L03</v>
          </cell>
          <cell r="F641">
            <v>162.5</v>
          </cell>
        </row>
        <row r="642">
          <cell r="C642" t="str">
            <v>BC1</v>
          </cell>
          <cell r="D642" t="str">
            <v>C</v>
          </cell>
          <cell r="E642" t="str">
            <v>L04</v>
          </cell>
          <cell r="F642">
            <v>19.5</v>
          </cell>
        </row>
        <row r="643">
          <cell r="C643" t="str">
            <v>BC1</v>
          </cell>
          <cell r="D643" t="str">
            <v>C</v>
          </cell>
          <cell r="E643" t="str">
            <v>L05</v>
          </cell>
          <cell r="F643">
            <v>65</v>
          </cell>
        </row>
        <row r="644">
          <cell r="C644" t="str">
            <v>BC1</v>
          </cell>
          <cell r="D644" t="str">
            <v>C</v>
          </cell>
          <cell r="E644" t="str">
            <v>L08</v>
          </cell>
          <cell r="F644">
            <v>6.5</v>
          </cell>
        </row>
        <row r="645">
          <cell r="C645" t="str">
            <v>BC1</v>
          </cell>
          <cell r="D645" t="str">
            <v>C</v>
          </cell>
          <cell r="E645" t="str">
            <v>L07</v>
          </cell>
          <cell r="F645">
            <v>6.5</v>
          </cell>
        </row>
        <row r="646">
          <cell r="C646" t="str">
            <v>BC1</v>
          </cell>
          <cell r="D646" t="str">
            <v>C</v>
          </cell>
          <cell r="E646" t="str">
            <v>L08</v>
          </cell>
          <cell r="F646">
            <v>13</v>
          </cell>
        </row>
        <row r="647">
          <cell r="C647" t="str">
            <v>BC1</v>
          </cell>
          <cell r="D647" t="str">
            <v>C</v>
          </cell>
          <cell r="E647" t="str">
            <v>L00</v>
          </cell>
          <cell r="F647">
            <v>4.5</v>
          </cell>
        </row>
        <row r="648">
          <cell r="C648" t="str">
            <v>BC1</v>
          </cell>
          <cell r="D648" t="str">
            <v>C</v>
          </cell>
          <cell r="E648" t="str">
            <v>L01</v>
          </cell>
          <cell r="F648">
            <v>4.5</v>
          </cell>
        </row>
        <row r="649">
          <cell r="C649" t="str">
            <v>BC1</v>
          </cell>
          <cell r="D649" t="str">
            <v>C</v>
          </cell>
          <cell r="E649" t="str">
            <v>L03</v>
          </cell>
          <cell r="F649">
            <v>45</v>
          </cell>
        </row>
        <row r="650">
          <cell r="C650" t="str">
            <v>BC1</v>
          </cell>
          <cell r="D650" t="str">
            <v>C</v>
          </cell>
          <cell r="E650" t="str">
            <v>L04</v>
          </cell>
          <cell r="F650">
            <v>9</v>
          </cell>
        </row>
        <row r="651">
          <cell r="C651" t="str">
            <v>BC1</v>
          </cell>
          <cell r="D651" t="str">
            <v>C</v>
          </cell>
          <cell r="E651" t="str">
            <v>L05</v>
          </cell>
          <cell r="F651">
            <v>18</v>
          </cell>
        </row>
        <row r="652">
          <cell r="C652" t="str">
            <v>BC1</v>
          </cell>
          <cell r="D652" t="str">
            <v>C</v>
          </cell>
          <cell r="E652" t="str">
            <v>L08</v>
          </cell>
          <cell r="F652">
            <v>4.5</v>
          </cell>
        </row>
        <row r="653">
          <cell r="C653" t="str">
            <v>BC1</v>
          </cell>
          <cell r="D653" t="str">
            <v>C</v>
          </cell>
          <cell r="E653" t="str">
            <v>L07</v>
          </cell>
          <cell r="F653">
            <v>4.5</v>
          </cell>
        </row>
        <row r="654">
          <cell r="C654" t="str">
            <v>BC1</v>
          </cell>
          <cell r="D654" t="str">
            <v>C</v>
          </cell>
          <cell r="E654" t="str">
            <v>L08</v>
          </cell>
          <cell r="F654">
            <v>9</v>
          </cell>
        </row>
        <row r="655">
          <cell r="C655" t="str">
            <v>BC1</v>
          </cell>
          <cell r="D655" t="str">
            <v>D</v>
          </cell>
          <cell r="E655" t="str">
            <v>L00</v>
          </cell>
          <cell r="F655">
            <v>18.5</v>
          </cell>
        </row>
        <row r="656">
          <cell r="C656" t="str">
            <v>BC1</v>
          </cell>
          <cell r="D656" t="str">
            <v>D</v>
          </cell>
          <cell r="E656" t="str">
            <v>L01</v>
          </cell>
          <cell r="F656">
            <v>18.5</v>
          </cell>
        </row>
        <row r="657">
          <cell r="C657" t="str">
            <v>BC1</v>
          </cell>
          <cell r="D657" t="str">
            <v>D</v>
          </cell>
          <cell r="E657" t="str">
            <v>L03</v>
          </cell>
          <cell r="F657">
            <v>462.5</v>
          </cell>
        </row>
        <row r="658">
          <cell r="C658" t="str">
            <v>BC1</v>
          </cell>
          <cell r="D658" t="str">
            <v>D</v>
          </cell>
          <cell r="E658" t="str">
            <v>L04</v>
          </cell>
          <cell r="F658">
            <v>55.5</v>
          </cell>
        </row>
        <row r="659">
          <cell r="C659" t="str">
            <v>BC1</v>
          </cell>
          <cell r="D659" t="str">
            <v>D</v>
          </cell>
          <cell r="E659" t="str">
            <v>L05</v>
          </cell>
          <cell r="F659">
            <v>185</v>
          </cell>
        </row>
        <row r="660">
          <cell r="C660" t="str">
            <v>BC1</v>
          </cell>
          <cell r="D660" t="str">
            <v>D</v>
          </cell>
          <cell r="E660" t="str">
            <v>L08</v>
          </cell>
          <cell r="F660">
            <v>18.5</v>
          </cell>
        </row>
        <row r="661">
          <cell r="C661" t="str">
            <v>BC1</v>
          </cell>
          <cell r="D661" t="str">
            <v>D</v>
          </cell>
          <cell r="E661" t="str">
            <v>L07</v>
          </cell>
          <cell r="F661">
            <v>18.5</v>
          </cell>
        </row>
        <row r="662">
          <cell r="C662" t="str">
            <v>BC1</v>
          </cell>
          <cell r="D662" t="str">
            <v>D</v>
          </cell>
          <cell r="E662" t="str">
            <v>L08</v>
          </cell>
          <cell r="F662">
            <v>37</v>
          </cell>
        </row>
        <row r="663">
          <cell r="C663" t="str">
            <v>BC1</v>
          </cell>
          <cell r="D663" t="str">
            <v>D</v>
          </cell>
          <cell r="E663" t="str">
            <v>L00</v>
          </cell>
          <cell r="F663">
            <v>6.5</v>
          </cell>
        </row>
        <row r="664">
          <cell r="C664" t="str">
            <v>BC1</v>
          </cell>
          <cell r="D664" t="str">
            <v>D</v>
          </cell>
          <cell r="E664" t="str">
            <v>L01</v>
          </cell>
          <cell r="F664">
            <v>6.5</v>
          </cell>
        </row>
        <row r="665">
          <cell r="C665" t="str">
            <v>BC1</v>
          </cell>
          <cell r="D665" t="str">
            <v>D</v>
          </cell>
          <cell r="E665" t="str">
            <v>L03</v>
          </cell>
          <cell r="F665">
            <v>162.5</v>
          </cell>
        </row>
        <row r="666">
          <cell r="C666" t="str">
            <v>BC1</v>
          </cell>
          <cell r="D666" t="str">
            <v>D</v>
          </cell>
          <cell r="E666" t="str">
            <v>L04</v>
          </cell>
          <cell r="F666">
            <v>19.5</v>
          </cell>
        </row>
        <row r="667">
          <cell r="C667" t="str">
            <v>BC1</v>
          </cell>
          <cell r="D667" t="str">
            <v>D</v>
          </cell>
          <cell r="E667" t="str">
            <v>L05</v>
          </cell>
          <cell r="F667">
            <v>65</v>
          </cell>
        </row>
        <row r="668">
          <cell r="C668" t="str">
            <v>BC1</v>
          </cell>
          <cell r="D668" t="str">
            <v>D</v>
          </cell>
          <cell r="E668" t="str">
            <v>L08</v>
          </cell>
          <cell r="F668">
            <v>6.5</v>
          </cell>
        </row>
        <row r="669">
          <cell r="C669" t="str">
            <v>BC1</v>
          </cell>
          <cell r="D669" t="str">
            <v>D</v>
          </cell>
          <cell r="E669" t="str">
            <v>L07</v>
          </cell>
          <cell r="F669">
            <v>6.5</v>
          </cell>
        </row>
        <row r="670">
          <cell r="C670" t="str">
            <v>BC1</v>
          </cell>
          <cell r="D670" t="str">
            <v>D</v>
          </cell>
          <cell r="E670" t="str">
            <v>L08</v>
          </cell>
          <cell r="F670">
            <v>13</v>
          </cell>
        </row>
        <row r="671">
          <cell r="C671" t="str">
            <v>BC1</v>
          </cell>
          <cell r="D671" t="str">
            <v>D</v>
          </cell>
          <cell r="E671" t="str">
            <v>L00</v>
          </cell>
          <cell r="F671">
            <v>2.5</v>
          </cell>
        </row>
        <row r="672">
          <cell r="C672" t="str">
            <v>BC1</v>
          </cell>
          <cell r="D672" t="str">
            <v>D</v>
          </cell>
          <cell r="E672" t="str">
            <v>L01</v>
          </cell>
          <cell r="F672">
            <v>2.5</v>
          </cell>
        </row>
        <row r="673">
          <cell r="C673" t="str">
            <v>BC1</v>
          </cell>
          <cell r="D673" t="str">
            <v>D</v>
          </cell>
          <cell r="E673" t="str">
            <v>L03</v>
          </cell>
          <cell r="F673">
            <v>62.5</v>
          </cell>
        </row>
        <row r="674">
          <cell r="C674" t="str">
            <v>BC1</v>
          </cell>
          <cell r="D674" t="str">
            <v>D</v>
          </cell>
          <cell r="E674" t="str">
            <v>L04</v>
          </cell>
          <cell r="F674">
            <v>7.5</v>
          </cell>
        </row>
        <row r="675">
          <cell r="C675" t="str">
            <v>BC1</v>
          </cell>
          <cell r="D675" t="str">
            <v>D</v>
          </cell>
          <cell r="E675" t="str">
            <v>L05</v>
          </cell>
          <cell r="F675">
            <v>25</v>
          </cell>
        </row>
        <row r="676">
          <cell r="C676" t="str">
            <v>BC1</v>
          </cell>
          <cell r="D676" t="str">
            <v>D</v>
          </cell>
          <cell r="E676" t="str">
            <v>L08</v>
          </cell>
          <cell r="F676">
            <v>2.5</v>
          </cell>
        </row>
        <row r="677">
          <cell r="C677" t="str">
            <v>BC1</v>
          </cell>
          <cell r="D677" t="str">
            <v>D</v>
          </cell>
          <cell r="E677" t="str">
            <v>L07</v>
          </cell>
          <cell r="F677">
            <v>2.5</v>
          </cell>
        </row>
        <row r="678">
          <cell r="C678" t="str">
            <v>BC1</v>
          </cell>
          <cell r="D678" t="str">
            <v>D</v>
          </cell>
          <cell r="E678" t="str">
            <v>L08</v>
          </cell>
          <cell r="F678">
            <v>5</v>
          </cell>
        </row>
        <row r="679">
          <cell r="C679" t="str">
            <v>BC1</v>
          </cell>
          <cell r="D679" t="str">
            <v>E</v>
          </cell>
          <cell r="E679" t="str">
            <v>L00</v>
          </cell>
          <cell r="F679">
            <v>1.5</v>
          </cell>
        </row>
        <row r="680">
          <cell r="C680" t="str">
            <v>BC1</v>
          </cell>
          <cell r="D680" t="str">
            <v>E</v>
          </cell>
          <cell r="E680" t="str">
            <v>L01</v>
          </cell>
          <cell r="F680">
            <v>1.5</v>
          </cell>
        </row>
        <row r="681">
          <cell r="C681" t="str">
            <v>BC1</v>
          </cell>
          <cell r="D681" t="str">
            <v>E</v>
          </cell>
          <cell r="E681" t="str">
            <v>L03</v>
          </cell>
          <cell r="F681">
            <v>37.5</v>
          </cell>
        </row>
        <row r="682">
          <cell r="C682" t="str">
            <v>BC1</v>
          </cell>
          <cell r="D682" t="str">
            <v>E</v>
          </cell>
          <cell r="E682" t="str">
            <v>L04</v>
          </cell>
          <cell r="F682">
            <v>4.5</v>
          </cell>
        </row>
        <row r="683">
          <cell r="C683" t="str">
            <v>BC1</v>
          </cell>
          <cell r="D683" t="str">
            <v>E</v>
          </cell>
          <cell r="E683" t="str">
            <v>L05</v>
          </cell>
          <cell r="F683">
            <v>15</v>
          </cell>
        </row>
        <row r="684">
          <cell r="C684" t="str">
            <v>BC1</v>
          </cell>
          <cell r="D684" t="str">
            <v>E</v>
          </cell>
          <cell r="E684" t="str">
            <v>L08</v>
          </cell>
          <cell r="F684">
            <v>1.5</v>
          </cell>
        </row>
        <row r="685">
          <cell r="C685" t="str">
            <v>BC1</v>
          </cell>
          <cell r="D685" t="str">
            <v>E</v>
          </cell>
          <cell r="E685" t="str">
            <v>L07</v>
          </cell>
          <cell r="F685">
            <v>1.5</v>
          </cell>
        </row>
        <row r="686">
          <cell r="C686" t="str">
            <v>BC1</v>
          </cell>
          <cell r="D686" t="str">
            <v>E</v>
          </cell>
          <cell r="E686" t="str">
            <v>L08</v>
          </cell>
          <cell r="F686">
            <v>3</v>
          </cell>
        </row>
        <row r="687">
          <cell r="C687" t="str">
            <v>BC1</v>
          </cell>
          <cell r="D687" t="str">
            <v>G</v>
          </cell>
          <cell r="E687" t="str">
            <v>L00</v>
          </cell>
          <cell r="F687">
            <v>34.5</v>
          </cell>
        </row>
        <row r="688">
          <cell r="C688" t="str">
            <v>BC1</v>
          </cell>
          <cell r="D688" t="str">
            <v>G</v>
          </cell>
          <cell r="E688" t="str">
            <v>L01</v>
          </cell>
          <cell r="F688">
            <v>34.5</v>
          </cell>
        </row>
        <row r="689">
          <cell r="C689" t="str">
            <v>BC1</v>
          </cell>
          <cell r="D689" t="str">
            <v>G</v>
          </cell>
          <cell r="E689" t="str">
            <v>L03</v>
          </cell>
          <cell r="F689">
            <v>345</v>
          </cell>
        </row>
        <row r="690">
          <cell r="C690" t="str">
            <v>BC1</v>
          </cell>
          <cell r="D690" t="str">
            <v>G</v>
          </cell>
          <cell r="E690" t="str">
            <v>L04</v>
          </cell>
          <cell r="F690">
            <v>69</v>
          </cell>
        </row>
        <row r="691">
          <cell r="C691" t="str">
            <v>BC1</v>
          </cell>
          <cell r="D691" t="str">
            <v>G</v>
          </cell>
          <cell r="E691" t="str">
            <v>L05</v>
          </cell>
          <cell r="F691">
            <v>34.5</v>
          </cell>
        </row>
        <row r="692">
          <cell r="C692" t="str">
            <v>BC1</v>
          </cell>
          <cell r="D692" t="str">
            <v>G</v>
          </cell>
          <cell r="E692" t="str">
            <v>L08</v>
          </cell>
          <cell r="F692">
            <v>34.5</v>
          </cell>
        </row>
        <row r="693">
          <cell r="C693" t="str">
            <v>BC1</v>
          </cell>
          <cell r="D693" t="str">
            <v>G</v>
          </cell>
          <cell r="E693" t="str">
            <v>L07</v>
          </cell>
          <cell r="F693">
            <v>34.5</v>
          </cell>
        </row>
        <row r="694">
          <cell r="C694" t="str">
            <v>BC1</v>
          </cell>
          <cell r="D694" t="str">
            <v>G</v>
          </cell>
          <cell r="E694" t="str">
            <v>L08</v>
          </cell>
          <cell r="F694">
            <v>69</v>
          </cell>
        </row>
        <row r="695">
          <cell r="C695" t="str">
            <v>BC1</v>
          </cell>
          <cell r="D695" t="str">
            <v>H</v>
          </cell>
          <cell r="E695" t="str">
            <v>L00</v>
          </cell>
          <cell r="F695">
            <v>21</v>
          </cell>
        </row>
        <row r="696">
          <cell r="C696" t="str">
            <v>BC1</v>
          </cell>
          <cell r="D696" t="str">
            <v>H</v>
          </cell>
          <cell r="E696" t="str">
            <v>L01</v>
          </cell>
          <cell r="F696">
            <v>21</v>
          </cell>
        </row>
        <row r="697">
          <cell r="C697" t="str">
            <v>BC1</v>
          </cell>
          <cell r="D697" t="str">
            <v>H</v>
          </cell>
          <cell r="E697" t="str">
            <v>L03</v>
          </cell>
          <cell r="F697">
            <v>210</v>
          </cell>
        </row>
        <row r="698">
          <cell r="C698" t="str">
            <v>BC1</v>
          </cell>
          <cell r="D698" t="str">
            <v>H</v>
          </cell>
          <cell r="E698" t="str">
            <v>L04</v>
          </cell>
          <cell r="F698">
            <v>42</v>
          </cell>
        </row>
        <row r="699">
          <cell r="C699" t="str">
            <v>BC1</v>
          </cell>
          <cell r="D699" t="str">
            <v>H</v>
          </cell>
          <cell r="E699" t="str">
            <v>L05</v>
          </cell>
          <cell r="F699">
            <v>84</v>
          </cell>
        </row>
        <row r="700">
          <cell r="C700" t="str">
            <v>BC1</v>
          </cell>
          <cell r="D700" t="str">
            <v>H</v>
          </cell>
          <cell r="E700" t="str">
            <v>L08</v>
          </cell>
          <cell r="F700">
            <v>21</v>
          </cell>
        </row>
        <row r="701">
          <cell r="C701" t="str">
            <v>BC1</v>
          </cell>
          <cell r="D701" t="str">
            <v>H</v>
          </cell>
          <cell r="E701" t="str">
            <v>L07</v>
          </cell>
          <cell r="F701">
            <v>21</v>
          </cell>
        </row>
        <row r="702">
          <cell r="C702" t="str">
            <v>BC1</v>
          </cell>
          <cell r="D702" t="str">
            <v>H</v>
          </cell>
          <cell r="E702" t="str">
            <v>L08</v>
          </cell>
          <cell r="F702">
            <v>42</v>
          </cell>
        </row>
        <row r="703">
          <cell r="C703" t="str">
            <v>BC1</v>
          </cell>
          <cell r="D703" t="str">
            <v>H</v>
          </cell>
          <cell r="E703" t="str">
            <v>L00</v>
          </cell>
          <cell r="F703">
            <v>7.5</v>
          </cell>
        </row>
        <row r="704">
          <cell r="C704" t="str">
            <v>BC1</v>
          </cell>
          <cell r="D704" t="str">
            <v>H</v>
          </cell>
          <cell r="E704" t="str">
            <v>L01</v>
          </cell>
          <cell r="F704">
            <v>7.5</v>
          </cell>
        </row>
        <row r="705">
          <cell r="C705" t="str">
            <v>BC1</v>
          </cell>
          <cell r="D705" t="str">
            <v>H</v>
          </cell>
          <cell r="E705" t="str">
            <v>L03</v>
          </cell>
          <cell r="F705">
            <v>75</v>
          </cell>
        </row>
        <row r="706">
          <cell r="C706" t="str">
            <v>BC1</v>
          </cell>
          <cell r="D706" t="str">
            <v>H</v>
          </cell>
          <cell r="E706" t="str">
            <v>L04</v>
          </cell>
          <cell r="F706">
            <v>15</v>
          </cell>
        </row>
        <row r="707">
          <cell r="C707" t="str">
            <v>BC1</v>
          </cell>
          <cell r="D707" t="str">
            <v>H</v>
          </cell>
          <cell r="E707" t="str">
            <v>L05</v>
          </cell>
          <cell r="F707">
            <v>30</v>
          </cell>
        </row>
        <row r="708">
          <cell r="C708" t="str">
            <v>BC1</v>
          </cell>
          <cell r="D708" t="str">
            <v>H</v>
          </cell>
          <cell r="E708" t="str">
            <v>L08</v>
          </cell>
          <cell r="F708">
            <v>7.5</v>
          </cell>
        </row>
        <row r="709">
          <cell r="C709" t="str">
            <v>BC1</v>
          </cell>
          <cell r="D709" t="str">
            <v>H</v>
          </cell>
          <cell r="E709" t="str">
            <v>L07</v>
          </cell>
          <cell r="F709">
            <v>7.5</v>
          </cell>
        </row>
        <row r="710">
          <cell r="C710" t="str">
            <v>BC1</v>
          </cell>
          <cell r="D710" t="str">
            <v>H</v>
          </cell>
          <cell r="E710" t="str">
            <v>L08</v>
          </cell>
          <cell r="F710">
            <v>15</v>
          </cell>
        </row>
        <row r="711">
          <cell r="C711" t="str">
            <v>BC1</v>
          </cell>
          <cell r="D711" t="str">
            <v>J</v>
          </cell>
          <cell r="E711" t="str">
            <v>L00</v>
          </cell>
          <cell r="F711">
            <v>13.5</v>
          </cell>
        </row>
        <row r="712">
          <cell r="C712" t="str">
            <v>BC1</v>
          </cell>
          <cell r="D712" t="str">
            <v>J</v>
          </cell>
          <cell r="E712" t="str">
            <v>L01</v>
          </cell>
          <cell r="F712">
            <v>13.5</v>
          </cell>
        </row>
        <row r="713">
          <cell r="C713" t="str">
            <v>BC1</v>
          </cell>
          <cell r="D713" t="str">
            <v>J</v>
          </cell>
          <cell r="E713" t="str">
            <v>L03</v>
          </cell>
          <cell r="F713">
            <v>135</v>
          </cell>
        </row>
        <row r="714">
          <cell r="C714" t="str">
            <v>BC1</v>
          </cell>
          <cell r="D714" t="str">
            <v>J</v>
          </cell>
          <cell r="E714" t="str">
            <v>L04</v>
          </cell>
          <cell r="F714">
            <v>27</v>
          </cell>
        </row>
        <row r="715">
          <cell r="C715" t="str">
            <v>BC1</v>
          </cell>
          <cell r="D715" t="str">
            <v>J</v>
          </cell>
          <cell r="E715" t="str">
            <v>L05</v>
          </cell>
          <cell r="F715">
            <v>54</v>
          </cell>
        </row>
        <row r="716">
          <cell r="C716" t="str">
            <v>BC1</v>
          </cell>
          <cell r="D716" t="str">
            <v>J</v>
          </cell>
          <cell r="E716" t="str">
            <v>L08</v>
          </cell>
          <cell r="F716">
            <v>13.5</v>
          </cell>
        </row>
        <row r="717">
          <cell r="C717" t="str">
            <v>BC1</v>
          </cell>
          <cell r="D717" t="str">
            <v>J</v>
          </cell>
          <cell r="E717" t="str">
            <v>L07</v>
          </cell>
          <cell r="F717">
            <v>13.5</v>
          </cell>
        </row>
        <row r="718">
          <cell r="C718" t="str">
            <v>BC1</v>
          </cell>
          <cell r="D718" t="str">
            <v>J</v>
          </cell>
          <cell r="E718" t="str">
            <v>L08</v>
          </cell>
          <cell r="F718">
            <v>27</v>
          </cell>
        </row>
        <row r="719">
          <cell r="C719" t="str">
            <v>BC1</v>
          </cell>
          <cell r="D719" t="str">
            <v>J</v>
          </cell>
          <cell r="E719" t="str">
            <v>L00</v>
          </cell>
          <cell r="F719">
            <v>4</v>
          </cell>
        </row>
        <row r="720">
          <cell r="C720" t="str">
            <v>BC1</v>
          </cell>
          <cell r="D720" t="str">
            <v>J</v>
          </cell>
          <cell r="E720" t="str">
            <v>L01</v>
          </cell>
          <cell r="F720">
            <v>4</v>
          </cell>
        </row>
        <row r="721">
          <cell r="C721" t="str">
            <v>BC1</v>
          </cell>
          <cell r="D721" t="str">
            <v>J</v>
          </cell>
          <cell r="E721" t="str">
            <v>L03</v>
          </cell>
          <cell r="F721">
            <v>40</v>
          </cell>
        </row>
        <row r="722">
          <cell r="C722" t="str">
            <v>BC1</v>
          </cell>
          <cell r="D722" t="str">
            <v>J</v>
          </cell>
          <cell r="E722" t="str">
            <v>L04</v>
          </cell>
          <cell r="F722">
            <v>8</v>
          </cell>
        </row>
        <row r="723">
          <cell r="C723" t="str">
            <v>BC1</v>
          </cell>
          <cell r="D723" t="str">
            <v>J</v>
          </cell>
          <cell r="E723" t="str">
            <v>L05</v>
          </cell>
          <cell r="F723">
            <v>16</v>
          </cell>
        </row>
        <row r="724">
          <cell r="C724" t="str">
            <v>BC1</v>
          </cell>
          <cell r="D724" t="str">
            <v>J</v>
          </cell>
          <cell r="E724" t="str">
            <v>L08</v>
          </cell>
          <cell r="F724">
            <v>4</v>
          </cell>
        </row>
        <row r="725">
          <cell r="C725" t="str">
            <v>BC1</v>
          </cell>
          <cell r="D725" t="str">
            <v>J</v>
          </cell>
          <cell r="E725" t="str">
            <v>L07</v>
          </cell>
          <cell r="F725">
            <v>4</v>
          </cell>
        </row>
        <row r="726">
          <cell r="C726" t="str">
            <v>BC1</v>
          </cell>
          <cell r="D726" t="str">
            <v>J</v>
          </cell>
          <cell r="E726" t="str">
            <v>L08</v>
          </cell>
          <cell r="F726">
            <v>8</v>
          </cell>
        </row>
        <row r="727">
          <cell r="C727" t="str">
            <v>BC1</v>
          </cell>
          <cell r="D727" t="str">
            <v>J</v>
          </cell>
          <cell r="E727" t="str">
            <v>L00</v>
          </cell>
          <cell r="F727">
            <v>6.5</v>
          </cell>
        </row>
        <row r="728">
          <cell r="C728" t="str">
            <v>BC1</v>
          </cell>
          <cell r="D728" t="str">
            <v>J</v>
          </cell>
          <cell r="E728" t="str">
            <v>L01</v>
          </cell>
          <cell r="F728">
            <v>6.5</v>
          </cell>
        </row>
        <row r="729">
          <cell r="C729" t="str">
            <v>BC1</v>
          </cell>
          <cell r="D729" t="str">
            <v>J</v>
          </cell>
          <cell r="E729" t="str">
            <v>L03</v>
          </cell>
          <cell r="F729">
            <v>65</v>
          </cell>
        </row>
        <row r="730">
          <cell r="C730" t="str">
            <v>BC1</v>
          </cell>
          <cell r="D730" t="str">
            <v>J</v>
          </cell>
          <cell r="E730" t="str">
            <v>L04</v>
          </cell>
          <cell r="F730">
            <v>13</v>
          </cell>
        </row>
        <row r="731">
          <cell r="C731" t="str">
            <v>BC1</v>
          </cell>
          <cell r="D731" t="str">
            <v>J</v>
          </cell>
          <cell r="E731" t="str">
            <v>L05</v>
          </cell>
          <cell r="F731">
            <v>26</v>
          </cell>
        </row>
        <row r="732">
          <cell r="C732" t="str">
            <v>BC1</v>
          </cell>
          <cell r="D732" t="str">
            <v>J</v>
          </cell>
          <cell r="E732" t="str">
            <v>L08</v>
          </cell>
          <cell r="F732">
            <v>6.5</v>
          </cell>
        </row>
        <row r="733">
          <cell r="C733" t="str">
            <v>BC1</v>
          </cell>
          <cell r="D733" t="str">
            <v>J</v>
          </cell>
          <cell r="E733" t="str">
            <v>L07</v>
          </cell>
          <cell r="F733">
            <v>6.5</v>
          </cell>
        </row>
        <row r="734">
          <cell r="C734" t="str">
            <v>BC1</v>
          </cell>
          <cell r="D734" t="str">
            <v>J</v>
          </cell>
          <cell r="E734" t="str">
            <v>L08</v>
          </cell>
          <cell r="F734">
            <v>13</v>
          </cell>
        </row>
        <row r="735">
          <cell r="C735" t="str">
            <v>BC1</v>
          </cell>
          <cell r="D735" t="str">
            <v>J</v>
          </cell>
          <cell r="E735" t="str">
            <v>L00</v>
          </cell>
          <cell r="F735">
            <v>7.5</v>
          </cell>
        </row>
        <row r="736">
          <cell r="C736" t="str">
            <v>BC1</v>
          </cell>
          <cell r="D736" t="str">
            <v>J</v>
          </cell>
          <cell r="E736" t="str">
            <v>L01</v>
          </cell>
          <cell r="F736">
            <v>7.5</v>
          </cell>
        </row>
        <row r="737">
          <cell r="C737" t="str">
            <v>BC1</v>
          </cell>
          <cell r="D737" t="str">
            <v>J</v>
          </cell>
          <cell r="E737" t="str">
            <v>L03</v>
          </cell>
          <cell r="F737">
            <v>75</v>
          </cell>
        </row>
        <row r="738">
          <cell r="C738" t="str">
            <v>BC1</v>
          </cell>
          <cell r="D738" t="str">
            <v>J</v>
          </cell>
          <cell r="E738" t="str">
            <v>L04</v>
          </cell>
          <cell r="F738">
            <v>15</v>
          </cell>
        </row>
        <row r="739">
          <cell r="C739" t="str">
            <v>BC1</v>
          </cell>
          <cell r="D739" t="str">
            <v>J</v>
          </cell>
          <cell r="E739" t="str">
            <v>L05</v>
          </cell>
          <cell r="F739">
            <v>30</v>
          </cell>
        </row>
        <row r="740">
          <cell r="C740" t="str">
            <v>BC1</v>
          </cell>
          <cell r="D740" t="str">
            <v>J</v>
          </cell>
          <cell r="E740" t="str">
            <v>L08</v>
          </cell>
          <cell r="F740">
            <v>7.5</v>
          </cell>
        </row>
        <row r="741">
          <cell r="C741" t="str">
            <v>BC1</v>
          </cell>
          <cell r="D741" t="str">
            <v>J</v>
          </cell>
          <cell r="E741" t="str">
            <v>L07</v>
          </cell>
          <cell r="F741">
            <v>7.5</v>
          </cell>
        </row>
        <row r="742">
          <cell r="C742" t="str">
            <v>BC1</v>
          </cell>
          <cell r="D742" t="str">
            <v>J</v>
          </cell>
          <cell r="E742" t="str">
            <v>L08</v>
          </cell>
          <cell r="F742">
            <v>15</v>
          </cell>
        </row>
        <row r="743">
          <cell r="C743" t="str">
            <v>BC1</v>
          </cell>
          <cell r="D743" t="str">
            <v>L</v>
          </cell>
          <cell r="E743" t="str">
            <v>L00</v>
          </cell>
          <cell r="F743">
            <v>5</v>
          </cell>
        </row>
        <row r="744">
          <cell r="C744" t="str">
            <v>BC1</v>
          </cell>
          <cell r="D744" t="str">
            <v>L</v>
          </cell>
          <cell r="E744" t="str">
            <v>L01</v>
          </cell>
          <cell r="F744">
            <v>5</v>
          </cell>
        </row>
        <row r="745">
          <cell r="C745" t="str">
            <v>BC1</v>
          </cell>
          <cell r="D745" t="str">
            <v>L</v>
          </cell>
          <cell r="E745" t="str">
            <v>L03</v>
          </cell>
          <cell r="F745">
            <v>125</v>
          </cell>
        </row>
        <row r="746">
          <cell r="C746" t="str">
            <v>BC1</v>
          </cell>
          <cell r="D746" t="str">
            <v>L</v>
          </cell>
          <cell r="E746" t="str">
            <v>L04</v>
          </cell>
          <cell r="F746">
            <v>15</v>
          </cell>
        </row>
        <row r="747">
          <cell r="C747" t="str">
            <v>BC1</v>
          </cell>
          <cell r="D747" t="str">
            <v>L</v>
          </cell>
          <cell r="E747" t="str">
            <v>L05</v>
          </cell>
          <cell r="F747">
            <v>50</v>
          </cell>
        </row>
        <row r="748">
          <cell r="C748" t="str">
            <v>BC1</v>
          </cell>
          <cell r="D748" t="str">
            <v>L</v>
          </cell>
          <cell r="E748" t="str">
            <v>L08</v>
          </cell>
          <cell r="F748">
            <v>5</v>
          </cell>
        </row>
        <row r="749">
          <cell r="C749" t="str">
            <v>BC1</v>
          </cell>
          <cell r="D749" t="str">
            <v>L</v>
          </cell>
          <cell r="E749" t="str">
            <v>L07</v>
          </cell>
          <cell r="F749">
            <v>5</v>
          </cell>
        </row>
        <row r="750">
          <cell r="C750" t="str">
            <v>BC1</v>
          </cell>
          <cell r="D750" t="str">
            <v>L</v>
          </cell>
          <cell r="E750" t="str">
            <v>L08</v>
          </cell>
          <cell r="F750">
            <v>10</v>
          </cell>
        </row>
        <row r="751">
          <cell r="C751" t="str">
            <v>BC1</v>
          </cell>
          <cell r="D751" t="str">
            <v>L</v>
          </cell>
          <cell r="E751" t="str">
            <v>L00</v>
          </cell>
          <cell r="F751">
            <v>2.5</v>
          </cell>
        </row>
        <row r="752">
          <cell r="C752" t="str">
            <v>BC1</v>
          </cell>
          <cell r="D752" t="str">
            <v>L</v>
          </cell>
          <cell r="E752" t="str">
            <v>L01</v>
          </cell>
          <cell r="F752">
            <v>2.5</v>
          </cell>
        </row>
        <row r="753">
          <cell r="C753" t="str">
            <v>BC1</v>
          </cell>
          <cell r="D753" t="str">
            <v>L</v>
          </cell>
          <cell r="E753" t="str">
            <v>L03</v>
          </cell>
          <cell r="F753">
            <v>62.5</v>
          </cell>
        </row>
        <row r="754">
          <cell r="C754" t="str">
            <v>BC1</v>
          </cell>
          <cell r="D754" t="str">
            <v>L</v>
          </cell>
          <cell r="E754" t="str">
            <v>L04</v>
          </cell>
          <cell r="F754">
            <v>7.5</v>
          </cell>
        </row>
        <row r="755">
          <cell r="C755" t="str">
            <v>BC1</v>
          </cell>
          <cell r="D755" t="str">
            <v>L</v>
          </cell>
          <cell r="E755" t="str">
            <v>L05</v>
          </cell>
          <cell r="F755">
            <v>25</v>
          </cell>
        </row>
        <row r="756">
          <cell r="C756" t="str">
            <v>BC1</v>
          </cell>
          <cell r="D756" t="str">
            <v>L</v>
          </cell>
          <cell r="E756" t="str">
            <v>L08</v>
          </cell>
          <cell r="F756">
            <v>2.5</v>
          </cell>
        </row>
        <row r="757">
          <cell r="C757" t="str">
            <v>BC1</v>
          </cell>
          <cell r="D757" t="str">
            <v>L</v>
          </cell>
          <cell r="E757" t="str">
            <v>L07</v>
          </cell>
          <cell r="F757">
            <v>2.5</v>
          </cell>
        </row>
        <row r="758">
          <cell r="C758" t="str">
            <v>BC1</v>
          </cell>
          <cell r="D758" t="str">
            <v>L</v>
          </cell>
          <cell r="E758" t="str">
            <v>L08</v>
          </cell>
          <cell r="F758">
            <v>5</v>
          </cell>
        </row>
        <row r="759">
          <cell r="C759" t="str">
            <v>BC1</v>
          </cell>
          <cell r="D759" t="str">
            <v>L</v>
          </cell>
          <cell r="E759" t="str">
            <v>L00</v>
          </cell>
          <cell r="F759">
            <v>3.5</v>
          </cell>
        </row>
        <row r="760">
          <cell r="C760" t="str">
            <v>BC1</v>
          </cell>
          <cell r="D760" t="str">
            <v>L</v>
          </cell>
          <cell r="E760" t="str">
            <v>L01</v>
          </cell>
          <cell r="F760">
            <v>3.5</v>
          </cell>
        </row>
        <row r="761">
          <cell r="C761" t="str">
            <v>BC1</v>
          </cell>
          <cell r="D761" t="str">
            <v>L</v>
          </cell>
          <cell r="E761" t="str">
            <v>L03</v>
          </cell>
          <cell r="F761">
            <v>87.5</v>
          </cell>
        </row>
        <row r="762">
          <cell r="C762" t="str">
            <v>BC1</v>
          </cell>
          <cell r="D762" t="str">
            <v>L</v>
          </cell>
          <cell r="E762" t="str">
            <v>L04</v>
          </cell>
          <cell r="F762">
            <v>10.5</v>
          </cell>
        </row>
        <row r="763">
          <cell r="C763" t="str">
            <v>BC1</v>
          </cell>
          <cell r="D763" t="str">
            <v>L</v>
          </cell>
          <cell r="E763" t="str">
            <v>L05</v>
          </cell>
          <cell r="F763">
            <v>35</v>
          </cell>
        </row>
        <row r="764">
          <cell r="C764" t="str">
            <v>BC1</v>
          </cell>
          <cell r="D764" t="str">
            <v>L</v>
          </cell>
          <cell r="E764" t="str">
            <v>L08</v>
          </cell>
          <cell r="F764">
            <v>3.5</v>
          </cell>
        </row>
        <row r="765">
          <cell r="C765" t="str">
            <v>BC1</v>
          </cell>
          <cell r="D765" t="str">
            <v>L</v>
          </cell>
          <cell r="E765" t="str">
            <v>L07</v>
          </cell>
          <cell r="F765">
            <v>3.5</v>
          </cell>
        </row>
        <row r="766">
          <cell r="C766" t="str">
            <v>BC1</v>
          </cell>
          <cell r="D766" t="str">
            <v>L</v>
          </cell>
          <cell r="E766" t="str">
            <v>L08</v>
          </cell>
          <cell r="F766">
            <v>7</v>
          </cell>
        </row>
        <row r="767">
          <cell r="C767" t="str">
            <v>BC1</v>
          </cell>
          <cell r="D767" t="str">
            <v>L</v>
          </cell>
          <cell r="E767" t="str">
            <v>L00</v>
          </cell>
          <cell r="F767">
            <v>5</v>
          </cell>
        </row>
        <row r="768">
          <cell r="C768" t="str">
            <v>BC1</v>
          </cell>
          <cell r="D768" t="str">
            <v>L</v>
          </cell>
          <cell r="E768" t="str">
            <v>L01</v>
          </cell>
          <cell r="F768">
            <v>5</v>
          </cell>
        </row>
        <row r="769">
          <cell r="C769" t="str">
            <v>BC1</v>
          </cell>
          <cell r="D769" t="str">
            <v>L</v>
          </cell>
          <cell r="E769" t="str">
            <v>L03</v>
          </cell>
          <cell r="F769">
            <v>125</v>
          </cell>
        </row>
        <row r="770">
          <cell r="C770" t="str">
            <v>BC1</v>
          </cell>
          <cell r="D770" t="str">
            <v>L</v>
          </cell>
          <cell r="E770" t="str">
            <v>L04</v>
          </cell>
          <cell r="F770">
            <v>15</v>
          </cell>
        </row>
        <row r="771">
          <cell r="C771" t="str">
            <v>BC1</v>
          </cell>
          <cell r="D771" t="str">
            <v>L</v>
          </cell>
          <cell r="E771" t="str">
            <v>L05</v>
          </cell>
          <cell r="F771">
            <v>50</v>
          </cell>
        </row>
        <row r="772">
          <cell r="C772" t="str">
            <v>BC1</v>
          </cell>
          <cell r="D772" t="str">
            <v>L</v>
          </cell>
          <cell r="E772" t="str">
            <v>L08</v>
          </cell>
          <cell r="F772">
            <v>5</v>
          </cell>
        </row>
        <row r="773">
          <cell r="C773" t="str">
            <v>BC1</v>
          </cell>
          <cell r="D773" t="str">
            <v>L</v>
          </cell>
          <cell r="E773" t="str">
            <v>L07</v>
          </cell>
          <cell r="F773">
            <v>5</v>
          </cell>
        </row>
        <row r="774">
          <cell r="C774" t="str">
            <v>BC1</v>
          </cell>
          <cell r="D774" t="str">
            <v>L</v>
          </cell>
          <cell r="E774" t="str">
            <v>L08</v>
          </cell>
          <cell r="F774">
            <v>10</v>
          </cell>
        </row>
        <row r="775">
          <cell r="C775" t="str">
            <v>BC1</v>
          </cell>
          <cell r="D775" t="str">
            <v>L</v>
          </cell>
          <cell r="E775" t="str">
            <v>L00</v>
          </cell>
          <cell r="F775">
            <v>26</v>
          </cell>
        </row>
        <row r="776">
          <cell r="C776" t="str">
            <v>BC1</v>
          </cell>
          <cell r="D776" t="str">
            <v>L</v>
          </cell>
          <cell r="E776" t="str">
            <v>L01</v>
          </cell>
          <cell r="F776">
            <v>26</v>
          </cell>
        </row>
        <row r="777">
          <cell r="C777" t="str">
            <v>BC1</v>
          </cell>
          <cell r="D777" t="str">
            <v>L</v>
          </cell>
          <cell r="E777" t="str">
            <v>L03</v>
          </cell>
          <cell r="F777">
            <v>260</v>
          </cell>
        </row>
        <row r="778">
          <cell r="C778" t="str">
            <v>BC1</v>
          </cell>
          <cell r="D778" t="str">
            <v>L</v>
          </cell>
          <cell r="E778" t="str">
            <v>L04</v>
          </cell>
          <cell r="F778">
            <v>52</v>
          </cell>
        </row>
        <row r="779">
          <cell r="C779" t="str">
            <v>BC1</v>
          </cell>
          <cell r="D779" t="str">
            <v>L</v>
          </cell>
          <cell r="E779" t="str">
            <v>L05</v>
          </cell>
          <cell r="F779">
            <v>104</v>
          </cell>
        </row>
        <row r="780">
          <cell r="C780" t="str">
            <v>BC1</v>
          </cell>
          <cell r="D780" t="str">
            <v>L</v>
          </cell>
          <cell r="E780" t="str">
            <v>L08</v>
          </cell>
          <cell r="F780">
            <v>26</v>
          </cell>
        </row>
        <row r="781">
          <cell r="C781" t="str">
            <v>BC1</v>
          </cell>
          <cell r="D781" t="str">
            <v>L</v>
          </cell>
          <cell r="E781" t="str">
            <v>L07</v>
          </cell>
          <cell r="F781">
            <v>26</v>
          </cell>
        </row>
        <row r="782">
          <cell r="C782" t="str">
            <v>BC1</v>
          </cell>
          <cell r="D782" t="str">
            <v>L</v>
          </cell>
          <cell r="E782" t="str">
            <v>L08</v>
          </cell>
          <cell r="F782">
            <v>52</v>
          </cell>
        </row>
        <row r="783">
          <cell r="C783" t="str">
            <v>BC1</v>
          </cell>
          <cell r="D783" t="str">
            <v>M</v>
          </cell>
          <cell r="E783" t="str">
            <v>L00</v>
          </cell>
          <cell r="F783">
            <v>2.5</v>
          </cell>
        </row>
        <row r="784">
          <cell r="C784" t="str">
            <v>BC1</v>
          </cell>
          <cell r="D784" t="str">
            <v>M</v>
          </cell>
          <cell r="E784" t="str">
            <v>L01</v>
          </cell>
          <cell r="F784">
            <v>2.5</v>
          </cell>
        </row>
        <row r="785">
          <cell r="C785" t="str">
            <v>BC1</v>
          </cell>
          <cell r="D785" t="str">
            <v>M</v>
          </cell>
          <cell r="E785" t="str">
            <v>L03</v>
          </cell>
          <cell r="F785">
            <v>62.5</v>
          </cell>
        </row>
        <row r="786">
          <cell r="C786" t="str">
            <v>BC1</v>
          </cell>
          <cell r="D786" t="str">
            <v>M</v>
          </cell>
          <cell r="E786" t="str">
            <v>L04</v>
          </cell>
          <cell r="F786">
            <v>7.5</v>
          </cell>
        </row>
        <row r="787">
          <cell r="C787" t="str">
            <v>BC1</v>
          </cell>
          <cell r="D787" t="str">
            <v>M</v>
          </cell>
          <cell r="E787" t="str">
            <v>L05</v>
          </cell>
          <cell r="F787">
            <v>25</v>
          </cell>
        </row>
        <row r="788">
          <cell r="C788" t="str">
            <v>BC1</v>
          </cell>
          <cell r="D788" t="str">
            <v>M</v>
          </cell>
          <cell r="E788" t="str">
            <v>L08</v>
          </cell>
          <cell r="F788">
            <v>2.5</v>
          </cell>
        </row>
        <row r="789">
          <cell r="C789" t="str">
            <v>BC1</v>
          </cell>
          <cell r="D789" t="str">
            <v>M</v>
          </cell>
          <cell r="E789" t="str">
            <v>L07</v>
          </cell>
          <cell r="F789">
            <v>2.5</v>
          </cell>
        </row>
        <row r="790">
          <cell r="C790" t="str">
            <v>BC1</v>
          </cell>
          <cell r="D790" t="str">
            <v>M</v>
          </cell>
          <cell r="E790" t="str">
            <v>L08</v>
          </cell>
          <cell r="F790">
            <v>5</v>
          </cell>
        </row>
        <row r="791">
          <cell r="C791" t="str">
            <v>BC1</v>
          </cell>
          <cell r="D791" t="str">
            <v>M</v>
          </cell>
          <cell r="E791" t="str">
            <v>L00</v>
          </cell>
          <cell r="F791">
            <v>7.5</v>
          </cell>
        </row>
        <row r="792">
          <cell r="C792" t="str">
            <v>BC1</v>
          </cell>
          <cell r="D792" t="str">
            <v>M</v>
          </cell>
          <cell r="E792" t="str">
            <v>L01</v>
          </cell>
          <cell r="F792">
            <v>7.5</v>
          </cell>
        </row>
        <row r="793">
          <cell r="C793" t="str">
            <v>BC1</v>
          </cell>
          <cell r="D793" t="str">
            <v>M</v>
          </cell>
          <cell r="E793" t="str">
            <v>L03</v>
          </cell>
          <cell r="F793">
            <v>187.5</v>
          </cell>
        </row>
        <row r="794">
          <cell r="C794" t="str">
            <v>BC1</v>
          </cell>
          <cell r="D794" t="str">
            <v>M</v>
          </cell>
          <cell r="E794" t="str">
            <v>L04</v>
          </cell>
          <cell r="F794">
            <v>22.5</v>
          </cell>
        </row>
        <row r="795">
          <cell r="C795" t="str">
            <v>BC1</v>
          </cell>
          <cell r="D795" t="str">
            <v>M</v>
          </cell>
          <cell r="E795" t="str">
            <v>L05</v>
          </cell>
          <cell r="F795">
            <v>75</v>
          </cell>
        </row>
        <row r="796">
          <cell r="C796" t="str">
            <v>BC1</v>
          </cell>
          <cell r="D796" t="str">
            <v>M</v>
          </cell>
          <cell r="E796" t="str">
            <v>L08</v>
          </cell>
          <cell r="F796">
            <v>7.5</v>
          </cell>
        </row>
        <row r="797">
          <cell r="C797" t="str">
            <v>BC1</v>
          </cell>
          <cell r="D797" t="str">
            <v>M</v>
          </cell>
          <cell r="E797" t="str">
            <v>L07</v>
          </cell>
          <cell r="F797">
            <v>7.5</v>
          </cell>
        </row>
        <row r="798">
          <cell r="C798" t="str">
            <v>BC1</v>
          </cell>
          <cell r="D798" t="str">
            <v>M</v>
          </cell>
          <cell r="E798" t="str">
            <v>L08</v>
          </cell>
          <cell r="F798">
            <v>15</v>
          </cell>
        </row>
        <row r="799">
          <cell r="C799" t="str">
            <v>BC1</v>
          </cell>
          <cell r="D799" t="str">
            <v>M</v>
          </cell>
          <cell r="E799" t="str">
            <v>L00</v>
          </cell>
          <cell r="F799">
            <v>9.5</v>
          </cell>
        </row>
        <row r="800">
          <cell r="C800" t="str">
            <v>BC1</v>
          </cell>
          <cell r="D800" t="str">
            <v>M</v>
          </cell>
          <cell r="E800" t="str">
            <v>L01</v>
          </cell>
          <cell r="F800">
            <v>9.5</v>
          </cell>
        </row>
        <row r="801">
          <cell r="C801" t="str">
            <v>BC1</v>
          </cell>
          <cell r="D801" t="str">
            <v>M</v>
          </cell>
          <cell r="E801" t="str">
            <v>L03</v>
          </cell>
          <cell r="F801">
            <v>237.5</v>
          </cell>
        </row>
        <row r="802">
          <cell r="C802" t="str">
            <v>BC1</v>
          </cell>
          <cell r="D802" t="str">
            <v>M</v>
          </cell>
          <cell r="E802" t="str">
            <v>L04</v>
          </cell>
          <cell r="F802">
            <v>28.5</v>
          </cell>
        </row>
        <row r="803">
          <cell r="C803" t="str">
            <v>BC1</v>
          </cell>
          <cell r="D803" t="str">
            <v>M</v>
          </cell>
          <cell r="E803" t="str">
            <v>L05</v>
          </cell>
          <cell r="F803">
            <v>95</v>
          </cell>
        </row>
        <row r="804">
          <cell r="C804" t="str">
            <v>BC1</v>
          </cell>
          <cell r="D804" t="str">
            <v>M</v>
          </cell>
          <cell r="E804" t="str">
            <v>L08</v>
          </cell>
          <cell r="F804">
            <v>9.5</v>
          </cell>
        </row>
        <row r="805">
          <cell r="C805" t="str">
            <v>BC1</v>
          </cell>
          <cell r="D805" t="str">
            <v>M</v>
          </cell>
          <cell r="E805" t="str">
            <v>L07</v>
          </cell>
          <cell r="F805">
            <v>9.5</v>
          </cell>
        </row>
        <row r="806">
          <cell r="C806" t="str">
            <v>BC1</v>
          </cell>
          <cell r="D806" t="str">
            <v>M</v>
          </cell>
          <cell r="E806" t="str">
            <v>L08</v>
          </cell>
          <cell r="F806">
            <v>19</v>
          </cell>
        </row>
        <row r="807">
          <cell r="C807" t="str">
            <v>BC1</v>
          </cell>
          <cell r="D807" t="str">
            <v>N</v>
          </cell>
          <cell r="E807" t="str">
            <v>L00</v>
          </cell>
          <cell r="F807">
            <v>13</v>
          </cell>
        </row>
        <row r="808">
          <cell r="C808" t="str">
            <v>BC1</v>
          </cell>
          <cell r="D808" t="str">
            <v>N</v>
          </cell>
          <cell r="E808" t="str">
            <v>L01</v>
          </cell>
          <cell r="F808">
            <v>13</v>
          </cell>
        </row>
        <row r="809">
          <cell r="C809" t="str">
            <v>BC1</v>
          </cell>
          <cell r="D809" t="str">
            <v>N</v>
          </cell>
          <cell r="E809" t="str">
            <v>L03</v>
          </cell>
          <cell r="F809">
            <v>507</v>
          </cell>
        </row>
        <row r="810">
          <cell r="C810" t="str">
            <v>BC1</v>
          </cell>
          <cell r="D810" t="str">
            <v>N</v>
          </cell>
          <cell r="E810" t="str">
            <v>L04</v>
          </cell>
          <cell r="F810">
            <v>39</v>
          </cell>
        </row>
        <row r="811">
          <cell r="C811" t="str">
            <v>BC1</v>
          </cell>
          <cell r="D811" t="str">
            <v>N</v>
          </cell>
          <cell r="E811" t="str">
            <v>L05</v>
          </cell>
          <cell r="F811">
            <v>78</v>
          </cell>
        </row>
        <row r="812">
          <cell r="C812" t="str">
            <v>BC1</v>
          </cell>
          <cell r="D812" t="str">
            <v>N</v>
          </cell>
          <cell r="E812" t="str">
            <v>L08</v>
          </cell>
          <cell r="F812">
            <v>13</v>
          </cell>
        </row>
        <row r="813">
          <cell r="C813" t="str">
            <v>BC1</v>
          </cell>
          <cell r="D813" t="str">
            <v>N</v>
          </cell>
          <cell r="E813" t="str">
            <v>L07</v>
          </cell>
          <cell r="F813">
            <v>13</v>
          </cell>
        </row>
        <row r="814">
          <cell r="C814" t="str">
            <v>BC1</v>
          </cell>
          <cell r="D814" t="str">
            <v>N</v>
          </cell>
          <cell r="E814" t="str">
            <v>L08</v>
          </cell>
          <cell r="F814">
            <v>26</v>
          </cell>
        </row>
        <row r="815">
          <cell r="C815" t="str">
            <v>BC1</v>
          </cell>
          <cell r="D815" t="str">
            <v>N</v>
          </cell>
          <cell r="E815" t="str">
            <v>L00</v>
          </cell>
          <cell r="F815">
            <v>12.5</v>
          </cell>
        </row>
        <row r="816">
          <cell r="C816" t="str">
            <v>BC1</v>
          </cell>
          <cell r="D816" t="str">
            <v>N</v>
          </cell>
          <cell r="E816" t="str">
            <v>L01</v>
          </cell>
          <cell r="F816">
            <v>12.5</v>
          </cell>
        </row>
        <row r="817">
          <cell r="C817" t="str">
            <v>BC1</v>
          </cell>
          <cell r="D817" t="str">
            <v>N</v>
          </cell>
          <cell r="E817" t="str">
            <v>L03</v>
          </cell>
          <cell r="F817">
            <v>312.5</v>
          </cell>
        </row>
        <row r="818">
          <cell r="C818" t="str">
            <v>BC1</v>
          </cell>
          <cell r="D818" t="str">
            <v>N</v>
          </cell>
          <cell r="E818" t="str">
            <v>L04</v>
          </cell>
          <cell r="F818">
            <v>37.5</v>
          </cell>
        </row>
        <row r="819">
          <cell r="C819" t="str">
            <v>BC1</v>
          </cell>
          <cell r="D819" t="str">
            <v>N</v>
          </cell>
          <cell r="E819" t="str">
            <v>L05</v>
          </cell>
          <cell r="F819">
            <v>125</v>
          </cell>
        </row>
        <row r="820">
          <cell r="C820" t="str">
            <v>BC1</v>
          </cell>
          <cell r="D820" t="str">
            <v>N</v>
          </cell>
          <cell r="E820" t="str">
            <v>L08</v>
          </cell>
          <cell r="F820">
            <v>12.5</v>
          </cell>
        </row>
        <row r="821">
          <cell r="C821" t="str">
            <v>BC1</v>
          </cell>
          <cell r="D821" t="str">
            <v>N</v>
          </cell>
          <cell r="E821" t="str">
            <v>L07</v>
          </cell>
          <cell r="F821">
            <v>12.5</v>
          </cell>
        </row>
        <row r="822">
          <cell r="C822" t="str">
            <v>BC1</v>
          </cell>
          <cell r="D822" t="str">
            <v>N</v>
          </cell>
          <cell r="E822" t="str">
            <v>L08</v>
          </cell>
          <cell r="F822">
            <v>25</v>
          </cell>
        </row>
        <row r="823">
          <cell r="C823" t="str">
            <v>BC1</v>
          </cell>
          <cell r="D823" t="str">
            <v>N</v>
          </cell>
          <cell r="E823" t="str">
            <v>L00</v>
          </cell>
          <cell r="F823">
            <v>8.5</v>
          </cell>
        </row>
        <row r="824">
          <cell r="C824" t="str">
            <v>BC1</v>
          </cell>
          <cell r="D824" t="str">
            <v>N</v>
          </cell>
          <cell r="E824" t="str">
            <v>L01</v>
          </cell>
          <cell r="F824">
            <v>8.5</v>
          </cell>
        </row>
        <row r="825">
          <cell r="C825" t="str">
            <v>BC1</v>
          </cell>
          <cell r="D825" t="str">
            <v>N</v>
          </cell>
          <cell r="E825" t="str">
            <v>L03</v>
          </cell>
          <cell r="F825">
            <v>212.5</v>
          </cell>
        </row>
        <row r="826">
          <cell r="C826" t="str">
            <v>BC1</v>
          </cell>
          <cell r="D826" t="str">
            <v>N</v>
          </cell>
          <cell r="E826" t="str">
            <v>L04</v>
          </cell>
          <cell r="F826">
            <v>25.5</v>
          </cell>
        </row>
        <row r="827">
          <cell r="C827" t="str">
            <v>BC1</v>
          </cell>
          <cell r="D827" t="str">
            <v>N</v>
          </cell>
          <cell r="E827" t="str">
            <v>L05</v>
          </cell>
          <cell r="F827">
            <v>85</v>
          </cell>
        </row>
        <row r="828">
          <cell r="C828" t="str">
            <v>BC1</v>
          </cell>
          <cell r="D828" t="str">
            <v>N</v>
          </cell>
          <cell r="E828" t="str">
            <v>L08</v>
          </cell>
          <cell r="F828">
            <v>8.5</v>
          </cell>
        </row>
        <row r="829">
          <cell r="C829" t="str">
            <v>BC1</v>
          </cell>
          <cell r="D829" t="str">
            <v>N</v>
          </cell>
          <cell r="E829" t="str">
            <v>L07</v>
          </cell>
          <cell r="F829">
            <v>8.5</v>
          </cell>
        </row>
        <row r="830">
          <cell r="C830" t="str">
            <v>BC1</v>
          </cell>
          <cell r="D830" t="str">
            <v>N</v>
          </cell>
          <cell r="E830" t="str">
            <v>L08</v>
          </cell>
          <cell r="F830">
            <v>17</v>
          </cell>
        </row>
        <row r="831">
          <cell r="C831" t="str">
            <v>BC1</v>
          </cell>
          <cell r="D831" t="str">
            <v>Q</v>
          </cell>
          <cell r="E831" t="str">
            <v>L00</v>
          </cell>
          <cell r="F831">
            <v>6.5</v>
          </cell>
        </row>
        <row r="832">
          <cell r="C832" t="str">
            <v>BC1</v>
          </cell>
          <cell r="D832" t="str">
            <v>Q</v>
          </cell>
          <cell r="E832" t="str">
            <v>L01</v>
          </cell>
          <cell r="F832">
            <v>6.5</v>
          </cell>
        </row>
        <row r="833">
          <cell r="C833" t="str">
            <v>BC1</v>
          </cell>
          <cell r="D833" t="str">
            <v>Q</v>
          </cell>
          <cell r="E833" t="str">
            <v>L03</v>
          </cell>
          <cell r="F833">
            <v>162.5</v>
          </cell>
        </row>
        <row r="834">
          <cell r="C834" t="str">
            <v>BC1</v>
          </cell>
          <cell r="D834" t="str">
            <v>Q</v>
          </cell>
          <cell r="E834" t="str">
            <v>L04</v>
          </cell>
          <cell r="F834">
            <v>19.5</v>
          </cell>
        </row>
        <row r="835">
          <cell r="C835" t="str">
            <v>BC1</v>
          </cell>
          <cell r="D835" t="str">
            <v>Q</v>
          </cell>
          <cell r="E835" t="str">
            <v>L05</v>
          </cell>
          <cell r="F835">
            <v>65</v>
          </cell>
        </row>
        <row r="836">
          <cell r="C836" t="str">
            <v>BC1</v>
          </cell>
          <cell r="D836" t="str">
            <v>Q</v>
          </cell>
          <cell r="E836" t="str">
            <v>L08</v>
          </cell>
          <cell r="F836">
            <v>6.5</v>
          </cell>
        </row>
        <row r="837">
          <cell r="C837" t="str">
            <v>BC1</v>
          </cell>
          <cell r="D837" t="str">
            <v>Q</v>
          </cell>
          <cell r="E837" t="str">
            <v>L07</v>
          </cell>
          <cell r="F837">
            <v>6.5</v>
          </cell>
        </row>
        <row r="838">
          <cell r="C838" t="str">
            <v>BC1</v>
          </cell>
          <cell r="D838" t="str">
            <v>Q</v>
          </cell>
          <cell r="E838" t="str">
            <v>L08</v>
          </cell>
          <cell r="F838">
            <v>13</v>
          </cell>
        </row>
        <row r="839">
          <cell r="C839" t="str">
            <v>BC1</v>
          </cell>
          <cell r="D839" t="str">
            <v>Q</v>
          </cell>
          <cell r="E839" t="str">
            <v>L00</v>
          </cell>
          <cell r="F839">
            <v>9</v>
          </cell>
        </row>
        <row r="840">
          <cell r="C840" t="str">
            <v>BC1</v>
          </cell>
          <cell r="D840" t="str">
            <v>Q</v>
          </cell>
          <cell r="E840" t="str">
            <v>L01</v>
          </cell>
          <cell r="F840">
            <v>9</v>
          </cell>
        </row>
        <row r="841">
          <cell r="C841" t="str">
            <v>BC1</v>
          </cell>
          <cell r="D841" t="str">
            <v>Q</v>
          </cell>
          <cell r="E841" t="str">
            <v>L03</v>
          </cell>
          <cell r="F841">
            <v>225</v>
          </cell>
        </row>
        <row r="842">
          <cell r="C842" t="str">
            <v>BC1</v>
          </cell>
          <cell r="D842" t="str">
            <v>Q</v>
          </cell>
          <cell r="E842" t="str">
            <v>L04</v>
          </cell>
          <cell r="F842">
            <v>27</v>
          </cell>
        </row>
        <row r="843">
          <cell r="C843" t="str">
            <v>BC1</v>
          </cell>
          <cell r="D843" t="str">
            <v>Q</v>
          </cell>
          <cell r="E843" t="str">
            <v>L05</v>
          </cell>
          <cell r="F843">
            <v>90</v>
          </cell>
        </row>
        <row r="844">
          <cell r="C844" t="str">
            <v>BC1</v>
          </cell>
          <cell r="D844" t="str">
            <v>Q</v>
          </cell>
          <cell r="E844" t="str">
            <v>L08</v>
          </cell>
          <cell r="F844">
            <v>9</v>
          </cell>
        </row>
        <row r="845">
          <cell r="C845" t="str">
            <v>BC1</v>
          </cell>
          <cell r="D845" t="str">
            <v>Q</v>
          </cell>
          <cell r="E845" t="str">
            <v>L07</v>
          </cell>
          <cell r="F845">
            <v>9</v>
          </cell>
        </row>
        <row r="846">
          <cell r="C846" t="str">
            <v>BC1</v>
          </cell>
          <cell r="D846" t="str">
            <v>Q</v>
          </cell>
          <cell r="E846" t="str">
            <v>L08</v>
          </cell>
          <cell r="F846">
            <v>18</v>
          </cell>
        </row>
        <row r="847">
          <cell r="C847" t="str">
            <v>BC1</v>
          </cell>
          <cell r="D847" t="str">
            <v>Q</v>
          </cell>
          <cell r="E847" t="str">
            <v>L00</v>
          </cell>
          <cell r="F847">
            <v>6.5</v>
          </cell>
        </row>
        <row r="848">
          <cell r="C848" t="str">
            <v>BC1</v>
          </cell>
          <cell r="D848" t="str">
            <v>Q</v>
          </cell>
          <cell r="E848" t="str">
            <v>L01</v>
          </cell>
          <cell r="F848">
            <v>6.5</v>
          </cell>
        </row>
        <row r="849">
          <cell r="C849" t="str">
            <v>BC1</v>
          </cell>
          <cell r="D849" t="str">
            <v>Q</v>
          </cell>
          <cell r="E849" t="str">
            <v>L03</v>
          </cell>
          <cell r="F849">
            <v>162.5</v>
          </cell>
        </row>
        <row r="850">
          <cell r="C850" t="str">
            <v>BC1</v>
          </cell>
          <cell r="D850" t="str">
            <v>Q</v>
          </cell>
          <cell r="E850" t="str">
            <v>L04</v>
          </cell>
          <cell r="F850">
            <v>19.5</v>
          </cell>
        </row>
        <row r="851">
          <cell r="C851" t="str">
            <v>BC1</v>
          </cell>
          <cell r="D851" t="str">
            <v>Q</v>
          </cell>
          <cell r="E851" t="str">
            <v>L05</v>
          </cell>
          <cell r="F851">
            <v>65</v>
          </cell>
        </row>
        <row r="852">
          <cell r="C852" t="str">
            <v>BC1</v>
          </cell>
          <cell r="D852" t="str">
            <v>Q</v>
          </cell>
          <cell r="E852" t="str">
            <v>L08</v>
          </cell>
          <cell r="F852">
            <v>6.5</v>
          </cell>
        </row>
        <row r="853">
          <cell r="C853" t="str">
            <v>BC1</v>
          </cell>
          <cell r="D853" t="str">
            <v>Q</v>
          </cell>
          <cell r="E853" t="str">
            <v>L07</v>
          </cell>
          <cell r="F853">
            <v>6.5</v>
          </cell>
        </row>
        <row r="854">
          <cell r="C854" t="str">
            <v>BC1</v>
          </cell>
          <cell r="D854" t="str">
            <v>Q</v>
          </cell>
          <cell r="E854" t="str">
            <v>L08</v>
          </cell>
          <cell r="F854">
            <v>13</v>
          </cell>
        </row>
        <row r="855">
          <cell r="C855" t="str">
            <v>BC1</v>
          </cell>
          <cell r="D855" t="str">
            <v>Q</v>
          </cell>
          <cell r="E855" t="str">
            <v>L00</v>
          </cell>
          <cell r="F855">
            <v>3.5</v>
          </cell>
        </row>
        <row r="856">
          <cell r="C856" t="str">
            <v>BC1</v>
          </cell>
          <cell r="D856" t="str">
            <v>Q</v>
          </cell>
          <cell r="E856" t="str">
            <v>L01</v>
          </cell>
          <cell r="F856">
            <v>3.5</v>
          </cell>
        </row>
        <row r="857">
          <cell r="C857" t="str">
            <v>BC1</v>
          </cell>
          <cell r="D857" t="str">
            <v>Q</v>
          </cell>
          <cell r="E857" t="str">
            <v>L03</v>
          </cell>
          <cell r="F857">
            <v>87.5</v>
          </cell>
        </row>
        <row r="858">
          <cell r="C858" t="str">
            <v>BC1</v>
          </cell>
          <cell r="D858" t="str">
            <v>Q</v>
          </cell>
          <cell r="E858" t="str">
            <v>L04</v>
          </cell>
          <cell r="F858">
            <v>10.5</v>
          </cell>
        </row>
        <row r="859">
          <cell r="C859" t="str">
            <v>BC1</v>
          </cell>
          <cell r="D859" t="str">
            <v>Q</v>
          </cell>
          <cell r="E859" t="str">
            <v>L05</v>
          </cell>
          <cell r="F859">
            <v>35</v>
          </cell>
        </row>
        <row r="860">
          <cell r="C860" t="str">
            <v>BC1</v>
          </cell>
          <cell r="D860" t="str">
            <v>Q</v>
          </cell>
          <cell r="E860" t="str">
            <v>L08</v>
          </cell>
          <cell r="F860">
            <v>3.5</v>
          </cell>
        </row>
        <row r="861">
          <cell r="C861" t="str">
            <v>BC1</v>
          </cell>
          <cell r="D861" t="str">
            <v>Q</v>
          </cell>
          <cell r="E861" t="str">
            <v>L07</v>
          </cell>
          <cell r="F861">
            <v>3.5</v>
          </cell>
        </row>
        <row r="862">
          <cell r="C862" t="str">
            <v>BC1</v>
          </cell>
          <cell r="D862" t="str">
            <v>Q</v>
          </cell>
          <cell r="E862" t="str">
            <v>L08</v>
          </cell>
          <cell r="F862">
            <v>7</v>
          </cell>
        </row>
        <row r="863">
          <cell r="C863" t="str">
            <v>BC1</v>
          </cell>
          <cell r="D863" t="str">
            <v>N</v>
          </cell>
          <cell r="E863" t="str">
            <v>L00</v>
          </cell>
          <cell r="F863">
            <v>6</v>
          </cell>
        </row>
        <row r="864">
          <cell r="C864" t="str">
            <v>BC1</v>
          </cell>
          <cell r="D864" t="str">
            <v>N</v>
          </cell>
          <cell r="E864" t="str">
            <v>L01</v>
          </cell>
          <cell r="F864">
            <v>6</v>
          </cell>
        </row>
        <row r="865">
          <cell r="C865" t="str">
            <v>BC1</v>
          </cell>
          <cell r="D865" t="str">
            <v>N</v>
          </cell>
          <cell r="E865" t="str">
            <v>L03</v>
          </cell>
          <cell r="F865">
            <v>150</v>
          </cell>
        </row>
        <row r="866">
          <cell r="C866" t="str">
            <v>BC1</v>
          </cell>
          <cell r="D866" t="str">
            <v>N</v>
          </cell>
          <cell r="E866" t="str">
            <v>L04</v>
          </cell>
          <cell r="F866">
            <v>18</v>
          </cell>
        </row>
        <row r="867">
          <cell r="C867" t="str">
            <v>BC1</v>
          </cell>
          <cell r="D867" t="str">
            <v>N</v>
          </cell>
          <cell r="E867" t="str">
            <v>L05</v>
          </cell>
          <cell r="F867">
            <v>60</v>
          </cell>
        </row>
        <row r="868">
          <cell r="C868" t="str">
            <v>BC1</v>
          </cell>
          <cell r="D868" t="str">
            <v>N</v>
          </cell>
          <cell r="E868" t="str">
            <v>L08</v>
          </cell>
          <cell r="F868">
            <v>6</v>
          </cell>
        </row>
        <row r="869">
          <cell r="C869" t="str">
            <v>BC1</v>
          </cell>
          <cell r="D869" t="str">
            <v>N</v>
          </cell>
          <cell r="E869" t="str">
            <v>L07</v>
          </cell>
          <cell r="F869">
            <v>6</v>
          </cell>
        </row>
        <row r="870">
          <cell r="C870" t="str">
            <v>BC1</v>
          </cell>
          <cell r="D870" t="str">
            <v>N</v>
          </cell>
          <cell r="E870" t="str">
            <v>L08</v>
          </cell>
          <cell r="F870">
            <v>12</v>
          </cell>
        </row>
        <row r="871">
          <cell r="C871" t="str">
            <v>BC1</v>
          </cell>
          <cell r="D871" t="str">
            <v>N</v>
          </cell>
          <cell r="E871" t="str">
            <v>L00</v>
          </cell>
          <cell r="F871">
            <v>5</v>
          </cell>
        </row>
        <row r="872">
          <cell r="C872" t="str">
            <v>BC1</v>
          </cell>
          <cell r="D872" t="str">
            <v>N</v>
          </cell>
          <cell r="E872" t="str">
            <v>L01</v>
          </cell>
          <cell r="F872">
            <v>5</v>
          </cell>
        </row>
        <row r="873">
          <cell r="C873" t="str">
            <v>BC1</v>
          </cell>
          <cell r="D873" t="str">
            <v>N</v>
          </cell>
          <cell r="E873" t="str">
            <v>L03</v>
          </cell>
          <cell r="F873">
            <v>125</v>
          </cell>
        </row>
        <row r="874">
          <cell r="C874" t="str">
            <v>BC1</v>
          </cell>
          <cell r="D874" t="str">
            <v>N</v>
          </cell>
          <cell r="E874" t="str">
            <v>L04</v>
          </cell>
          <cell r="F874">
            <v>15</v>
          </cell>
        </row>
        <row r="875">
          <cell r="C875" t="str">
            <v>BC1</v>
          </cell>
          <cell r="D875" t="str">
            <v>N</v>
          </cell>
          <cell r="E875" t="str">
            <v>L05</v>
          </cell>
          <cell r="F875">
            <v>50</v>
          </cell>
        </row>
        <row r="876">
          <cell r="C876" t="str">
            <v>BC1</v>
          </cell>
          <cell r="D876" t="str">
            <v>N</v>
          </cell>
          <cell r="E876" t="str">
            <v>L08</v>
          </cell>
          <cell r="F876">
            <v>5</v>
          </cell>
        </row>
        <row r="877">
          <cell r="C877" t="str">
            <v>BC1</v>
          </cell>
          <cell r="D877" t="str">
            <v>N</v>
          </cell>
          <cell r="E877" t="str">
            <v>L07</v>
          </cell>
          <cell r="F877">
            <v>5</v>
          </cell>
        </row>
        <row r="878">
          <cell r="C878" t="str">
            <v>BC1</v>
          </cell>
          <cell r="D878" t="str">
            <v>N</v>
          </cell>
          <cell r="E878" t="str">
            <v>L08</v>
          </cell>
          <cell r="F878">
            <v>10</v>
          </cell>
        </row>
        <row r="879">
          <cell r="C879" t="str">
            <v>BC1</v>
          </cell>
          <cell r="D879" t="str">
            <v>N</v>
          </cell>
          <cell r="E879" t="str">
            <v>L00</v>
          </cell>
          <cell r="F879">
            <v>3.5</v>
          </cell>
        </row>
        <row r="880">
          <cell r="C880" t="str">
            <v>BC1</v>
          </cell>
          <cell r="D880" t="str">
            <v>N</v>
          </cell>
          <cell r="E880" t="str">
            <v>L01</v>
          </cell>
          <cell r="F880">
            <v>3.5</v>
          </cell>
        </row>
        <row r="881">
          <cell r="C881" t="str">
            <v>BC1</v>
          </cell>
          <cell r="D881" t="str">
            <v>N</v>
          </cell>
          <cell r="E881" t="str">
            <v>L03</v>
          </cell>
          <cell r="F881">
            <v>87.5</v>
          </cell>
        </row>
        <row r="882">
          <cell r="C882" t="str">
            <v>BC1</v>
          </cell>
          <cell r="D882" t="str">
            <v>N</v>
          </cell>
          <cell r="E882" t="str">
            <v>L04</v>
          </cell>
          <cell r="F882">
            <v>10.5</v>
          </cell>
        </row>
        <row r="883">
          <cell r="C883" t="str">
            <v>BC1</v>
          </cell>
          <cell r="D883" t="str">
            <v>N</v>
          </cell>
          <cell r="E883" t="str">
            <v>L05</v>
          </cell>
          <cell r="F883">
            <v>35</v>
          </cell>
        </row>
        <row r="884">
          <cell r="C884" t="str">
            <v>BC1</v>
          </cell>
          <cell r="D884" t="str">
            <v>N</v>
          </cell>
          <cell r="E884" t="str">
            <v>L08</v>
          </cell>
          <cell r="F884">
            <v>3.5</v>
          </cell>
        </row>
        <row r="885">
          <cell r="C885" t="str">
            <v>BC1</v>
          </cell>
          <cell r="D885" t="str">
            <v>N</v>
          </cell>
          <cell r="E885" t="str">
            <v>L07</v>
          </cell>
          <cell r="F885">
            <v>3.5</v>
          </cell>
        </row>
        <row r="886">
          <cell r="C886" t="str">
            <v>BC1</v>
          </cell>
          <cell r="D886" t="str">
            <v>N</v>
          </cell>
          <cell r="E886" t="str">
            <v>L08</v>
          </cell>
          <cell r="F886">
            <v>7</v>
          </cell>
        </row>
        <row r="887">
          <cell r="C887" t="str">
            <v>BC1</v>
          </cell>
          <cell r="D887" t="str">
            <v>N</v>
          </cell>
          <cell r="E887" t="str">
            <v>L00</v>
          </cell>
          <cell r="F887">
            <v>3</v>
          </cell>
        </row>
        <row r="888">
          <cell r="C888" t="str">
            <v>BC1</v>
          </cell>
          <cell r="D888" t="str">
            <v>N</v>
          </cell>
          <cell r="E888" t="str">
            <v>L01</v>
          </cell>
          <cell r="F888">
            <v>3</v>
          </cell>
        </row>
        <row r="889">
          <cell r="C889" t="str">
            <v>BC1</v>
          </cell>
          <cell r="D889" t="str">
            <v>N</v>
          </cell>
          <cell r="E889" t="str">
            <v>L03</v>
          </cell>
          <cell r="F889">
            <v>75</v>
          </cell>
        </row>
        <row r="890">
          <cell r="C890" t="str">
            <v>BC1</v>
          </cell>
          <cell r="D890" t="str">
            <v>N</v>
          </cell>
          <cell r="E890" t="str">
            <v>L04</v>
          </cell>
          <cell r="F890">
            <v>9</v>
          </cell>
        </row>
        <row r="891">
          <cell r="C891" t="str">
            <v>BC1</v>
          </cell>
          <cell r="D891" t="str">
            <v>N</v>
          </cell>
          <cell r="E891" t="str">
            <v>L05</v>
          </cell>
          <cell r="F891">
            <v>30</v>
          </cell>
        </row>
        <row r="892">
          <cell r="C892" t="str">
            <v>BC1</v>
          </cell>
          <cell r="D892" t="str">
            <v>N</v>
          </cell>
          <cell r="E892" t="str">
            <v>L08</v>
          </cell>
          <cell r="F892">
            <v>3</v>
          </cell>
        </row>
        <row r="893">
          <cell r="C893" t="str">
            <v>BC1</v>
          </cell>
          <cell r="D893" t="str">
            <v>N</v>
          </cell>
          <cell r="E893" t="str">
            <v>L07</v>
          </cell>
          <cell r="F893">
            <v>3</v>
          </cell>
        </row>
        <row r="894">
          <cell r="C894" t="str">
            <v>BC1</v>
          </cell>
          <cell r="D894" t="str">
            <v>N</v>
          </cell>
          <cell r="E894" t="str">
            <v>L08</v>
          </cell>
          <cell r="F894">
            <v>6</v>
          </cell>
        </row>
        <row r="895">
          <cell r="C895" t="str">
            <v>BC1</v>
          </cell>
          <cell r="D895" t="str">
            <v>N</v>
          </cell>
          <cell r="E895" t="str">
            <v>L00</v>
          </cell>
          <cell r="F895">
            <v>7</v>
          </cell>
        </row>
        <row r="896">
          <cell r="C896" t="str">
            <v>BC1</v>
          </cell>
          <cell r="D896" t="str">
            <v>N</v>
          </cell>
          <cell r="E896" t="str">
            <v>L01</v>
          </cell>
          <cell r="F896">
            <v>7</v>
          </cell>
        </row>
        <row r="897">
          <cell r="C897" t="str">
            <v>BC1</v>
          </cell>
          <cell r="D897" t="str">
            <v>N</v>
          </cell>
          <cell r="E897" t="str">
            <v>L03</v>
          </cell>
          <cell r="F897">
            <v>70</v>
          </cell>
        </row>
        <row r="898">
          <cell r="C898" t="str">
            <v>BC1</v>
          </cell>
          <cell r="D898" t="str">
            <v>N</v>
          </cell>
          <cell r="E898" t="str">
            <v>L04</v>
          </cell>
          <cell r="F898">
            <v>14</v>
          </cell>
        </row>
        <row r="899">
          <cell r="C899" t="str">
            <v>BC1</v>
          </cell>
          <cell r="D899" t="str">
            <v>N</v>
          </cell>
          <cell r="E899" t="str">
            <v>L05</v>
          </cell>
          <cell r="F899">
            <v>28</v>
          </cell>
        </row>
        <row r="900">
          <cell r="C900" t="str">
            <v>BC1</v>
          </cell>
          <cell r="D900" t="str">
            <v>N</v>
          </cell>
          <cell r="E900" t="str">
            <v>L08</v>
          </cell>
          <cell r="F900">
            <v>7</v>
          </cell>
        </row>
        <row r="901">
          <cell r="C901" t="str">
            <v>BC1</v>
          </cell>
          <cell r="D901" t="str">
            <v>N</v>
          </cell>
          <cell r="E901" t="str">
            <v>L07</v>
          </cell>
          <cell r="F901">
            <v>7</v>
          </cell>
        </row>
        <row r="902">
          <cell r="C902" t="str">
            <v>BC1</v>
          </cell>
          <cell r="D902" t="str">
            <v>N</v>
          </cell>
          <cell r="E902" t="str">
            <v>L08</v>
          </cell>
          <cell r="F902">
            <v>14</v>
          </cell>
        </row>
        <row r="904">
          <cell r="C904" t="str">
            <v>BC2</v>
          </cell>
          <cell r="D904" t="str">
            <v>K</v>
          </cell>
          <cell r="E904" t="str">
            <v>L00</v>
          </cell>
          <cell r="F904">
            <v>8</v>
          </cell>
        </row>
        <row r="905">
          <cell r="C905" t="str">
            <v>BC2</v>
          </cell>
          <cell r="D905" t="str">
            <v>K</v>
          </cell>
          <cell r="E905" t="str">
            <v>L01</v>
          </cell>
          <cell r="F905">
            <v>8</v>
          </cell>
        </row>
        <row r="906">
          <cell r="C906" t="str">
            <v>BC2</v>
          </cell>
          <cell r="D906" t="str">
            <v>K</v>
          </cell>
          <cell r="E906" t="str">
            <v>L03</v>
          </cell>
          <cell r="F906">
            <v>40</v>
          </cell>
        </row>
        <row r="907">
          <cell r="C907" t="str">
            <v>BC2</v>
          </cell>
          <cell r="D907" t="str">
            <v>K</v>
          </cell>
          <cell r="E907" t="str">
            <v>L08</v>
          </cell>
          <cell r="F907">
            <v>40</v>
          </cell>
        </row>
        <row r="910">
          <cell r="C910" t="str">
            <v>BC3</v>
          </cell>
          <cell r="D910" t="str">
            <v>A</v>
          </cell>
          <cell r="E910" t="str">
            <v>L00</v>
          </cell>
          <cell r="F910">
            <v>3.2</v>
          </cell>
        </row>
        <row r="911">
          <cell r="C911" t="str">
            <v>BC3</v>
          </cell>
          <cell r="D911" t="str">
            <v>A</v>
          </cell>
          <cell r="E911" t="str">
            <v>L01</v>
          </cell>
          <cell r="F911">
            <v>3.2</v>
          </cell>
        </row>
        <row r="912">
          <cell r="C912" t="str">
            <v>BC3</v>
          </cell>
          <cell r="D912" t="str">
            <v>A</v>
          </cell>
          <cell r="E912" t="str">
            <v>L02</v>
          </cell>
          <cell r="F912">
            <v>4.9700000000000006</v>
          </cell>
        </row>
        <row r="913">
          <cell r="C913" t="str">
            <v>BC3</v>
          </cell>
          <cell r="D913" t="str">
            <v>A</v>
          </cell>
          <cell r="E913" t="str">
            <v>L04</v>
          </cell>
          <cell r="F913">
            <v>3.24</v>
          </cell>
        </row>
        <row r="914">
          <cell r="C914" t="str">
            <v>BC3</v>
          </cell>
          <cell r="D914" t="str">
            <v>A</v>
          </cell>
          <cell r="E914" t="str">
            <v>L03</v>
          </cell>
          <cell r="F914">
            <v>5.3100000000000005</v>
          </cell>
        </row>
        <row r="915">
          <cell r="C915" t="str">
            <v>BC3</v>
          </cell>
          <cell r="D915" t="str">
            <v>A</v>
          </cell>
          <cell r="E915" t="str">
            <v>L09</v>
          </cell>
          <cell r="F915">
            <v>22.349999999999998</v>
          </cell>
        </row>
        <row r="916">
          <cell r="C916" t="str">
            <v>BC3</v>
          </cell>
          <cell r="D916" t="str">
            <v>A</v>
          </cell>
          <cell r="E916" t="str">
            <v>L08</v>
          </cell>
          <cell r="F916">
            <v>12.77</v>
          </cell>
        </row>
        <row r="917">
          <cell r="C917" t="str">
            <v>BC3</v>
          </cell>
          <cell r="D917" t="str">
            <v>A</v>
          </cell>
          <cell r="E917" t="str">
            <v>L09</v>
          </cell>
          <cell r="F917">
            <v>47.879999999999995</v>
          </cell>
        </row>
        <row r="918">
          <cell r="C918" t="str">
            <v>BC3</v>
          </cell>
          <cell r="D918" t="str">
            <v>A</v>
          </cell>
          <cell r="E918" t="str">
            <v>L08</v>
          </cell>
          <cell r="F918">
            <v>9.58</v>
          </cell>
        </row>
        <row r="919">
          <cell r="C919" t="str">
            <v>BC3</v>
          </cell>
          <cell r="D919" t="str">
            <v>A</v>
          </cell>
          <cell r="E919" t="str">
            <v>L08</v>
          </cell>
          <cell r="F919">
            <v>12.77</v>
          </cell>
        </row>
        <row r="920">
          <cell r="C920" t="str">
            <v>BC3</v>
          </cell>
          <cell r="D920" t="str">
            <v>C</v>
          </cell>
          <cell r="E920" t="str">
            <v>L00</v>
          </cell>
          <cell r="F920">
            <v>3.52</v>
          </cell>
        </row>
        <row r="921">
          <cell r="C921" t="str">
            <v>BC3</v>
          </cell>
          <cell r="D921" t="str">
            <v>C</v>
          </cell>
          <cell r="E921" t="str">
            <v>L01</v>
          </cell>
          <cell r="F921">
            <v>3.52</v>
          </cell>
        </row>
        <row r="922">
          <cell r="C922" t="str">
            <v>BC3</v>
          </cell>
          <cell r="D922" t="str">
            <v>C</v>
          </cell>
          <cell r="E922" t="str">
            <v>L02</v>
          </cell>
          <cell r="F922">
            <v>5.52</v>
          </cell>
        </row>
        <row r="923">
          <cell r="C923" t="str">
            <v>BC3</v>
          </cell>
          <cell r="D923" t="str">
            <v>C</v>
          </cell>
          <cell r="E923" t="str">
            <v>L04</v>
          </cell>
          <cell r="F923">
            <v>4.92</v>
          </cell>
        </row>
        <row r="924">
          <cell r="C924" t="str">
            <v>BC3</v>
          </cell>
          <cell r="D924" t="str">
            <v>C</v>
          </cell>
          <cell r="E924" t="str">
            <v>L03</v>
          </cell>
          <cell r="F924">
            <v>5.08</v>
          </cell>
        </row>
        <row r="925">
          <cell r="C925" t="str">
            <v>BC3</v>
          </cell>
          <cell r="D925" t="str">
            <v>C</v>
          </cell>
          <cell r="E925" t="str">
            <v>L09</v>
          </cell>
          <cell r="F925">
            <v>24.76</v>
          </cell>
        </row>
        <row r="926">
          <cell r="C926" t="str">
            <v>BC3</v>
          </cell>
          <cell r="D926" t="str">
            <v>C</v>
          </cell>
          <cell r="E926" t="str">
            <v>L08</v>
          </cell>
          <cell r="F926">
            <v>14.16</v>
          </cell>
        </row>
        <row r="927">
          <cell r="C927" t="str">
            <v>BC3</v>
          </cell>
          <cell r="D927" t="str">
            <v>C</v>
          </cell>
          <cell r="E927" t="str">
            <v>L09</v>
          </cell>
          <cell r="F927">
            <v>53.08</v>
          </cell>
        </row>
        <row r="928">
          <cell r="C928" t="str">
            <v>BC3</v>
          </cell>
          <cell r="D928" t="str">
            <v>C</v>
          </cell>
          <cell r="E928" t="str">
            <v>L08</v>
          </cell>
          <cell r="F928">
            <v>10.6</v>
          </cell>
        </row>
        <row r="929">
          <cell r="C929" t="str">
            <v>BC3</v>
          </cell>
          <cell r="D929" t="str">
            <v>C</v>
          </cell>
          <cell r="E929" t="str">
            <v>L08</v>
          </cell>
          <cell r="F929">
            <v>14.16</v>
          </cell>
        </row>
        <row r="930">
          <cell r="C930" t="str">
            <v>BC3</v>
          </cell>
          <cell r="D930" t="str">
            <v>D</v>
          </cell>
          <cell r="E930" t="str">
            <v>L00</v>
          </cell>
          <cell r="F930">
            <v>1.8399999999999999</v>
          </cell>
        </row>
        <row r="931">
          <cell r="C931" t="str">
            <v>BC3</v>
          </cell>
          <cell r="D931" t="str">
            <v>D</v>
          </cell>
          <cell r="E931" t="str">
            <v>L01</v>
          </cell>
          <cell r="F931">
            <v>1.8399999999999999</v>
          </cell>
        </row>
        <row r="932">
          <cell r="C932" t="str">
            <v>BC3</v>
          </cell>
          <cell r="D932" t="str">
            <v>D</v>
          </cell>
          <cell r="E932" t="str">
            <v>L02</v>
          </cell>
          <cell r="F932">
            <v>3</v>
          </cell>
        </row>
        <row r="933">
          <cell r="C933" t="str">
            <v>BC3</v>
          </cell>
          <cell r="D933" t="str">
            <v>D</v>
          </cell>
          <cell r="E933" t="str">
            <v>L04</v>
          </cell>
          <cell r="F933">
            <v>2.31</v>
          </cell>
        </row>
        <row r="934">
          <cell r="C934" t="str">
            <v>BC3</v>
          </cell>
          <cell r="D934" t="str">
            <v>D</v>
          </cell>
          <cell r="E934" t="str">
            <v>L03</v>
          </cell>
          <cell r="F934">
            <v>2.77</v>
          </cell>
        </row>
        <row r="935">
          <cell r="C935" t="str">
            <v>BC3</v>
          </cell>
          <cell r="D935" t="str">
            <v>D</v>
          </cell>
          <cell r="E935" t="str">
            <v>L09</v>
          </cell>
          <cell r="F935">
            <v>12.920000000000002</v>
          </cell>
        </row>
        <row r="936">
          <cell r="C936" t="str">
            <v>BC3</v>
          </cell>
          <cell r="D936" t="str">
            <v>D</v>
          </cell>
          <cell r="E936" t="str">
            <v>L08</v>
          </cell>
          <cell r="F936">
            <v>7.3900000000000006</v>
          </cell>
        </row>
        <row r="937">
          <cell r="C937" t="str">
            <v>BC3</v>
          </cell>
          <cell r="D937" t="str">
            <v>D</v>
          </cell>
          <cell r="E937" t="str">
            <v>L09</v>
          </cell>
          <cell r="F937">
            <v>27.689999999999998</v>
          </cell>
        </row>
        <row r="938">
          <cell r="C938" t="str">
            <v>BC3</v>
          </cell>
          <cell r="D938" t="str">
            <v>D</v>
          </cell>
          <cell r="E938" t="str">
            <v>L08</v>
          </cell>
          <cell r="F938">
            <v>5.5299999999999994</v>
          </cell>
        </row>
        <row r="939">
          <cell r="C939" t="str">
            <v>BC3</v>
          </cell>
          <cell r="D939" t="str">
            <v>D</v>
          </cell>
          <cell r="E939" t="str">
            <v>L08</v>
          </cell>
          <cell r="F939">
            <v>7.3900000000000006</v>
          </cell>
        </row>
        <row r="940">
          <cell r="C940" t="str">
            <v>BC3</v>
          </cell>
          <cell r="D940" t="str">
            <v>D</v>
          </cell>
          <cell r="E940" t="str">
            <v>L01</v>
          </cell>
          <cell r="F940">
            <v>12</v>
          </cell>
        </row>
        <row r="941">
          <cell r="C941" t="str">
            <v>BC3</v>
          </cell>
          <cell r="D941" t="str">
            <v>D</v>
          </cell>
          <cell r="E941" t="str">
            <v>L09</v>
          </cell>
          <cell r="F941">
            <v>36</v>
          </cell>
        </row>
        <row r="942">
          <cell r="C942" t="str">
            <v>BC3</v>
          </cell>
          <cell r="D942" t="str">
            <v>D</v>
          </cell>
          <cell r="E942" t="str">
            <v>L00</v>
          </cell>
          <cell r="F942">
            <v>6</v>
          </cell>
        </row>
        <row r="943">
          <cell r="C943" t="str">
            <v>BC3</v>
          </cell>
          <cell r="D943" t="str">
            <v>E</v>
          </cell>
          <cell r="E943" t="str">
            <v>L00</v>
          </cell>
          <cell r="F943">
            <v>3.3600000000000003</v>
          </cell>
        </row>
        <row r="944">
          <cell r="C944" t="str">
            <v>BC3</v>
          </cell>
          <cell r="D944" t="str">
            <v>E</v>
          </cell>
          <cell r="E944" t="str">
            <v>L01</v>
          </cell>
          <cell r="F944">
            <v>3.3600000000000003</v>
          </cell>
        </row>
        <row r="945">
          <cell r="C945" t="str">
            <v>BC3</v>
          </cell>
          <cell r="D945" t="str">
            <v>E</v>
          </cell>
          <cell r="E945" t="str">
            <v>L02</v>
          </cell>
          <cell r="F945">
            <v>4.8600000000000003</v>
          </cell>
        </row>
        <row r="946">
          <cell r="C946" t="str">
            <v>BC3</v>
          </cell>
          <cell r="D946" t="str">
            <v>E</v>
          </cell>
          <cell r="E946" t="str">
            <v>L04</v>
          </cell>
          <cell r="F946">
            <v>3.24</v>
          </cell>
        </row>
        <row r="947">
          <cell r="C947" t="str">
            <v>BC3</v>
          </cell>
          <cell r="D947" t="str">
            <v>E</v>
          </cell>
          <cell r="E947" t="str">
            <v>L03</v>
          </cell>
          <cell r="F947">
            <v>5.5500000000000007</v>
          </cell>
        </row>
        <row r="948">
          <cell r="C948" t="str">
            <v>BC3</v>
          </cell>
          <cell r="D948" t="str">
            <v>E</v>
          </cell>
          <cell r="E948" t="str">
            <v>L09</v>
          </cell>
          <cell r="F948">
            <v>23.43</v>
          </cell>
        </row>
        <row r="949">
          <cell r="C949" t="str">
            <v>BC3</v>
          </cell>
          <cell r="D949" t="str">
            <v>E</v>
          </cell>
          <cell r="E949" t="str">
            <v>L08</v>
          </cell>
          <cell r="F949">
            <v>13.379999999999999</v>
          </cell>
        </row>
        <row r="950">
          <cell r="C950" t="str">
            <v>BC3</v>
          </cell>
          <cell r="D950" t="str">
            <v>E</v>
          </cell>
          <cell r="E950" t="str">
            <v>L09</v>
          </cell>
          <cell r="F950">
            <v>50.19</v>
          </cell>
        </row>
        <row r="951">
          <cell r="C951" t="str">
            <v>BC3</v>
          </cell>
          <cell r="D951" t="str">
            <v>E</v>
          </cell>
          <cell r="E951" t="str">
            <v>L08</v>
          </cell>
          <cell r="F951">
            <v>10.050000000000001</v>
          </cell>
        </row>
        <row r="952">
          <cell r="C952" t="str">
            <v>BC3</v>
          </cell>
          <cell r="D952" t="str">
            <v>E</v>
          </cell>
          <cell r="E952" t="str">
            <v>L08</v>
          </cell>
          <cell r="F952">
            <v>13.379999999999999</v>
          </cell>
        </row>
        <row r="953">
          <cell r="C953" t="str">
            <v>BC3</v>
          </cell>
          <cell r="D953" t="str">
            <v>G</v>
          </cell>
          <cell r="E953" t="str">
            <v>L00</v>
          </cell>
          <cell r="F953">
            <v>0.81</v>
          </cell>
        </row>
        <row r="954">
          <cell r="C954" t="str">
            <v>BC3</v>
          </cell>
          <cell r="D954" t="str">
            <v>G</v>
          </cell>
          <cell r="E954" t="str">
            <v>L01</v>
          </cell>
          <cell r="F954">
            <v>0.81</v>
          </cell>
        </row>
        <row r="955">
          <cell r="C955" t="str">
            <v>BC3</v>
          </cell>
          <cell r="D955" t="str">
            <v>G</v>
          </cell>
          <cell r="E955" t="str">
            <v>L02</v>
          </cell>
          <cell r="F955">
            <v>1.5</v>
          </cell>
        </row>
        <row r="956">
          <cell r="C956" t="str">
            <v>BC3</v>
          </cell>
          <cell r="D956" t="str">
            <v>G</v>
          </cell>
          <cell r="E956" t="str">
            <v>L04</v>
          </cell>
          <cell r="F956">
            <v>1.08</v>
          </cell>
        </row>
        <row r="957">
          <cell r="C957" t="str">
            <v>BC3</v>
          </cell>
          <cell r="D957" t="str">
            <v>G</v>
          </cell>
          <cell r="E957" t="str">
            <v>L03</v>
          </cell>
          <cell r="F957">
            <v>1.04</v>
          </cell>
        </row>
        <row r="958">
          <cell r="C958" t="str">
            <v>BC3</v>
          </cell>
          <cell r="D958" t="str">
            <v>G</v>
          </cell>
          <cell r="E958" t="str">
            <v>L09</v>
          </cell>
          <cell r="F958">
            <v>5.65</v>
          </cell>
        </row>
        <row r="959">
          <cell r="C959" t="str">
            <v>BC3</v>
          </cell>
          <cell r="D959" t="str">
            <v>G</v>
          </cell>
          <cell r="E959" t="str">
            <v>L08</v>
          </cell>
          <cell r="F959">
            <v>3.23</v>
          </cell>
        </row>
        <row r="960">
          <cell r="C960" t="str">
            <v>BC3</v>
          </cell>
          <cell r="D960" t="str">
            <v>G</v>
          </cell>
          <cell r="E960" t="str">
            <v>L09</v>
          </cell>
          <cell r="F960">
            <v>12.12</v>
          </cell>
        </row>
        <row r="961">
          <cell r="C961" t="str">
            <v>BC3</v>
          </cell>
          <cell r="D961" t="str">
            <v>G</v>
          </cell>
          <cell r="E961" t="str">
            <v>L08</v>
          </cell>
          <cell r="F961">
            <v>2.42</v>
          </cell>
        </row>
        <row r="962">
          <cell r="C962" t="str">
            <v>BC3</v>
          </cell>
          <cell r="D962" t="str">
            <v>G</v>
          </cell>
          <cell r="E962" t="str">
            <v>L08</v>
          </cell>
          <cell r="F962">
            <v>3.23</v>
          </cell>
        </row>
        <row r="963">
          <cell r="C963" t="str">
            <v>BC3</v>
          </cell>
          <cell r="D963" t="str">
            <v>Q</v>
          </cell>
          <cell r="E963" t="str">
            <v>L00</v>
          </cell>
          <cell r="F963">
            <v>0.81</v>
          </cell>
        </row>
        <row r="964">
          <cell r="C964" t="str">
            <v>BC3</v>
          </cell>
          <cell r="D964" t="str">
            <v>Q</v>
          </cell>
          <cell r="E964" t="str">
            <v>L01</v>
          </cell>
          <cell r="F964">
            <v>0.81</v>
          </cell>
        </row>
        <row r="965">
          <cell r="C965" t="str">
            <v>BC3</v>
          </cell>
          <cell r="D965" t="str">
            <v>Q</v>
          </cell>
          <cell r="E965" t="str">
            <v>L02</v>
          </cell>
          <cell r="F965">
            <v>1.5</v>
          </cell>
        </row>
        <row r="966">
          <cell r="C966" t="str">
            <v>BC3</v>
          </cell>
          <cell r="D966" t="str">
            <v>Q</v>
          </cell>
          <cell r="E966" t="str">
            <v>L04</v>
          </cell>
          <cell r="F966">
            <v>1.08</v>
          </cell>
        </row>
        <row r="967">
          <cell r="C967" t="str">
            <v>BC3</v>
          </cell>
          <cell r="D967" t="str">
            <v>Q</v>
          </cell>
          <cell r="E967" t="str">
            <v>L03</v>
          </cell>
          <cell r="F967">
            <v>1.04</v>
          </cell>
        </row>
        <row r="968">
          <cell r="C968" t="str">
            <v>BC3</v>
          </cell>
          <cell r="D968" t="str">
            <v>Q</v>
          </cell>
          <cell r="E968" t="str">
            <v>L09</v>
          </cell>
          <cell r="F968">
            <v>5.65</v>
          </cell>
        </row>
        <row r="969">
          <cell r="C969" t="str">
            <v>BC3</v>
          </cell>
          <cell r="D969" t="str">
            <v>Q</v>
          </cell>
          <cell r="E969" t="str">
            <v>L08</v>
          </cell>
          <cell r="F969">
            <v>3.23</v>
          </cell>
        </row>
        <row r="970">
          <cell r="C970" t="str">
            <v>BC3</v>
          </cell>
          <cell r="D970" t="str">
            <v>Q</v>
          </cell>
          <cell r="E970" t="str">
            <v>L09</v>
          </cell>
          <cell r="F970">
            <v>12.12</v>
          </cell>
        </row>
        <row r="971">
          <cell r="C971" t="str">
            <v>BC3</v>
          </cell>
          <cell r="D971" t="str">
            <v>Q</v>
          </cell>
          <cell r="E971" t="str">
            <v>L08</v>
          </cell>
          <cell r="F971">
            <v>2.42</v>
          </cell>
        </row>
        <row r="972">
          <cell r="C972" t="str">
            <v>BC3</v>
          </cell>
          <cell r="D972" t="str">
            <v>Q</v>
          </cell>
          <cell r="E972" t="str">
            <v>L08</v>
          </cell>
          <cell r="F972">
            <v>3.23</v>
          </cell>
        </row>
        <row r="973">
          <cell r="C973" t="str">
            <v>BC3</v>
          </cell>
          <cell r="D973" t="str">
            <v>N</v>
          </cell>
          <cell r="E973" t="str">
            <v>L00</v>
          </cell>
          <cell r="F973">
            <v>1.1200000000000001</v>
          </cell>
        </row>
        <row r="974">
          <cell r="C974" t="str">
            <v>BC3</v>
          </cell>
          <cell r="D974" t="str">
            <v>N</v>
          </cell>
          <cell r="E974" t="str">
            <v>L01</v>
          </cell>
          <cell r="F974">
            <v>1.1200000000000001</v>
          </cell>
        </row>
        <row r="975">
          <cell r="C975" t="str">
            <v>BC3</v>
          </cell>
          <cell r="D975" t="str">
            <v>N</v>
          </cell>
          <cell r="E975" t="str">
            <v>L02</v>
          </cell>
          <cell r="F975">
            <v>1.62</v>
          </cell>
        </row>
        <row r="976">
          <cell r="C976" t="str">
            <v>BC3</v>
          </cell>
          <cell r="D976" t="str">
            <v>N</v>
          </cell>
          <cell r="E976" t="str">
            <v>L04</v>
          </cell>
          <cell r="F976">
            <v>1.08</v>
          </cell>
        </row>
        <row r="977">
          <cell r="C977" t="str">
            <v>BC3</v>
          </cell>
          <cell r="D977" t="str">
            <v>N</v>
          </cell>
          <cell r="E977" t="str">
            <v>L03</v>
          </cell>
          <cell r="F977">
            <v>1.85</v>
          </cell>
        </row>
        <row r="978">
          <cell r="C978" t="str">
            <v>BC3</v>
          </cell>
          <cell r="D978" t="str">
            <v>N</v>
          </cell>
          <cell r="E978" t="str">
            <v>L09</v>
          </cell>
          <cell r="F978">
            <v>7.81</v>
          </cell>
        </row>
        <row r="979">
          <cell r="C979" t="str">
            <v>BC3</v>
          </cell>
          <cell r="D979" t="str">
            <v>N</v>
          </cell>
          <cell r="E979" t="str">
            <v>L08</v>
          </cell>
          <cell r="F979">
            <v>4.46</v>
          </cell>
        </row>
        <row r="980">
          <cell r="C980" t="str">
            <v>BC3</v>
          </cell>
          <cell r="D980" t="str">
            <v>N</v>
          </cell>
          <cell r="E980" t="str">
            <v>L09</v>
          </cell>
          <cell r="F980">
            <v>16.73</v>
          </cell>
        </row>
        <row r="981">
          <cell r="C981" t="str">
            <v>BC3</v>
          </cell>
          <cell r="D981" t="str">
            <v>N</v>
          </cell>
          <cell r="E981" t="str">
            <v>L08</v>
          </cell>
          <cell r="F981">
            <v>3.35</v>
          </cell>
        </row>
        <row r="982">
          <cell r="C982" t="str">
            <v>BC3</v>
          </cell>
          <cell r="D982" t="str">
            <v>N</v>
          </cell>
          <cell r="E982" t="str">
            <v>L08</v>
          </cell>
          <cell r="F982">
            <v>4.46</v>
          </cell>
        </row>
        <row r="985">
          <cell r="C985" t="str">
            <v>BS1</v>
          </cell>
          <cell r="D985" t="str">
            <v>A</v>
          </cell>
          <cell r="E985" t="str">
            <v>L00</v>
          </cell>
          <cell r="F985">
            <v>5.25</v>
          </cell>
        </row>
        <row r="986">
          <cell r="C986" t="str">
            <v>BS1</v>
          </cell>
          <cell r="D986" t="str">
            <v>A</v>
          </cell>
          <cell r="E986" t="str">
            <v>L00</v>
          </cell>
          <cell r="F986">
            <v>30</v>
          </cell>
        </row>
        <row r="987">
          <cell r="C987" t="str">
            <v>BS1</v>
          </cell>
          <cell r="D987" t="str">
            <v>B</v>
          </cell>
          <cell r="E987" t="str">
            <v>L00</v>
          </cell>
          <cell r="F987">
            <v>32</v>
          </cell>
        </row>
        <row r="988">
          <cell r="C988" t="str">
            <v>BS1</v>
          </cell>
          <cell r="D988" t="str">
            <v>C</v>
          </cell>
          <cell r="E988" t="str">
            <v>L00</v>
          </cell>
          <cell r="F988">
            <v>14</v>
          </cell>
        </row>
        <row r="989">
          <cell r="C989" t="str">
            <v>BS1</v>
          </cell>
          <cell r="D989" t="str">
            <v>C</v>
          </cell>
          <cell r="E989" t="str">
            <v>L00</v>
          </cell>
          <cell r="F989">
            <v>6.5</v>
          </cell>
        </row>
        <row r="990">
          <cell r="C990" t="str">
            <v>BS1</v>
          </cell>
          <cell r="D990" t="str">
            <v>C</v>
          </cell>
          <cell r="E990" t="str">
            <v>L00</v>
          </cell>
          <cell r="F990">
            <v>5</v>
          </cell>
        </row>
        <row r="991">
          <cell r="C991" t="str">
            <v>BS1</v>
          </cell>
          <cell r="D991" t="str">
            <v>D</v>
          </cell>
          <cell r="E991" t="str">
            <v>L00</v>
          </cell>
          <cell r="F991">
            <v>20.5</v>
          </cell>
        </row>
        <row r="992">
          <cell r="C992" t="str">
            <v>BS1</v>
          </cell>
          <cell r="D992" t="str">
            <v>D</v>
          </cell>
          <cell r="E992" t="str">
            <v>L00</v>
          </cell>
          <cell r="F992">
            <v>10</v>
          </cell>
        </row>
        <row r="993">
          <cell r="C993" t="str">
            <v>BS1</v>
          </cell>
          <cell r="D993" t="str">
            <v>G</v>
          </cell>
          <cell r="E993" t="str">
            <v>L00</v>
          </cell>
          <cell r="F993">
            <v>36</v>
          </cell>
        </row>
        <row r="994">
          <cell r="C994" t="str">
            <v>BS1</v>
          </cell>
          <cell r="D994" t="str">
            <v>H</v>
          </cell>
          <cell r="E994" t="str">
            <v>L00</v>
          </cell>
          <cell r="F994">
            <v>31.5</v>
          </cell>
        </row>
        <row r="995">
          <cell r="C995" t="str">
            <v>BS1</v>
          </cell>
          <cell r="D995" t="str">
            <v>J</v>
          </cell>
          <cell r="E995" t="str">
            <v>L00</v>
          </cell>
          <cell r="F995">
            <v>29.25</v>
          </cell>
        </row>
        <row r="996">
          <cell r="C996" t="str">
            <v>BS1</v>
          </cell>
          <cell r="D996" t="str">
            <v>L</v>
          </cell>
          <cell r="E996" t="str">
            <v>L00</v>
          </cell>
          <cell r="F996">
            <v>36</v>
          </cell>
        </row>
        <row r="997">
          <cell r="C997" t="str">
            <v>BS1</v>
          </cell>
          <cell r="D997" t="str">
            <v>L</v>
          </cell>
          <cell r="E997" t="str">
            <v>L00</v>
          </cell>
          <cell r="F997">
            <v>8</v>
          </cell>
        </row>
        <row r="998">
          <cell r="C998" t="str">
            <v>BS1</v>
          </cell>
          <cell r="D998" t="str">
            <v>Q</v>
          </cell>
          <cell r="E998" t="str">
            <v>L00</v>
          </cell>
          <cell r="F998">
            <v>25.25</v>
          </cell>
        </row>
        <row r="999">
          <cell r="C999" t="str">
            <v>BS1</v>
          </cell>
          <cell r="D999" t="str">
            <v>N</v>
          </cell>
          <cell r="E999" t="str">
            <v>L00</v>
          </cell>
          <cell r="F999">
            <v>8</v>
          </cell>
        </row>
        <row r="1000">
          <cell r="C1000" t="str">
            <v>BS1</v>
          </cell>
          <cell r="D1000" t="str">
            <v>M</v>
          </cell>
          <cell r="E1000" t="str">
            <v>L00</v>
          </cell>
          <cell r="F1000">
            <v>25.75</v>
          </cell>
        </row>
        <row r="1001">
          <cell r="C1001" t="str">
            <v>BS1</v>
          </cell>
          <cell r="D1001" t="str">
            <v>N</v>
          </cell>
          <cell r="E1001" t="str">
            <v>L00</v>
          </cell>
          <cell r="F1001">
            <v>9.25</v>
          </cell>
        </row>
        <row r="1002">
          <cell r="C1002" t="str">
            <v>BS1</v>
          </cell>
          <cell r="D1002" t="str">
            <v>N</v>
          </cell>
          <cell r="E1002" t="str">
            <v>L00</v>
          </cell>
          <cell r="F1002">
            <v>6</v>
          </cell>
        </row>
        <row r="1003">
          <cell r="C1003" t="str">
            <v>BS1</v>
          </cell>
          <cell r="D1003" t="str">
            <v>N</v>
          </cell>
          <cell r="E1003" t="str">
            <v>L00</v>
          </cell>
          <cell r="F1003">
            <v>4.5</v>
          </cell>
        </row>
        <row r="1004">
          <cell r="C1004" t="str">
            <v>BS1</v>
          </cell>
          <cell r="D1004" t="str">
            <v>N</v>
          </cell>
          <cell r="E1004" t="str">
            <v>L00</v>
          </cell>
          <cell r="F1004">
            <v>4.75</v>
          </cell>
        </row>
        <row r="1005">
          <cell r="C1005" t="str">
            <v>BS1</v>
          </cell>
          <cell r="D1005" t="str">
            <v>A</v>
          </cell>
          <cell r="E1005" t="str">
            <v>L01</v>
          </cell>
          <cell r="F1005">
            <v>22.25</v>
          </cell>
        </row>
        <row r="1006">
          <cell r="C1006" t="str">
            <v>BS1</v>
          </cell>
          <cell r="D1006" t="str">
            <v>A</v>
          </cell>
          <cell r="E1006" t="str">
            <v>L01</v>
          </cell>
          <cell r="F1006">
            <v>150</v>
          </cell>
        </row>
        <row r="1007">
          <cell r="C1007" t="str">
            <v>BS1</v>
          </cell>
          <cell r="D1007" t="str">
            <v>B</v>
          </cell>
          <cell r="E1007" t="str">
            <v>L01</v>
          </cell>
          <cell r="F1007">
            <v>156</v>
          </cell>
        </row>
        <row r="1008">
          <cell r="C1008" t="str">
            <v>BS1</v>
          </cell>
          <cell r="D1008" t="str">
            <v>C</v>
          </cell>
          <cell r="E1008" t="str">
            <v>L01</v>
          </cell>
          <cell r="F1008">
            <v>70</v>
          </cell>
        </row>
        <row r="1009">
          <cell r="C1009" t="str">
            <v>BS1</v>
          </cell>
          <cell r="D1009" t="str">
            <v>C</v>
          </cell>
          <cell r="E1009" t="str">
            <v>L01</v>
          </cell>
          <cell r="F1009">
            <v>32.5</v>
          </cell>
        </row>
        <row r="1010">
          <cell r="C1010" t="str">
            <v>BS1</v>
          </cell>
          <cell r="D1010" t="str">
            <v>C</v>
          </cell>
          <cell r="E1010" t="str">
            <v>L01</v>
          </cell>
          <cell r="F1010">
            <v>25</v>
          </cell>
        </row>
        <row r="1011">
          <cell r="C1011" t="str">
            <v>BS1</v>
          </cell>
          <cell r="D1011" t="str">
            <v>D</v>
          </cell>
          <cell r="E1011" t="str">
            <v>L01</v>
          </cell>
          <cell r="F1011">
            <v>102.5</v>
          </cell>
        </row>
        <row r="1012">
          <cell r="C1012" t="str">
            <v>BS1</v>
          </cell>
          <cell r="D1012" t="str">
            <v>D</v>
          </cell>
          <cell r="E1012" t="str">
            <v>L01</v>
          </cell>
          <cell r="F1012">
            <v>46</v>
          </cell>
        </row>
        <row r="1013">
          <cell r="C1013" t="str">
            <v>BS1</v>
          </cell>
          <cell r="D1013" t="str">
            <v>G</v>
          </cell>
          <cell r="E1013" t="str">
            <v>L01</v>
          </cell>
          <cell r="F1013">
            <v>176</v>
          </cell>
        </row>
        <row r="1014">
          <cell r="C1014" t="str">
            <v>BS1</v>
          </cell>
          <cell r="D1014" t="str">
            <v>H</v>
          </cell>
          <cell r="E1014" t="str">
            <v>L01</v>
          </cell>
          <cell r="F1014">
            <v>153.5</v>
          </cell>
        </row>
        <row r="1015">
          <cell r="C1015" t="str">
            <v>BS1</v>
          </cell>
          <cell r="D1015" t="str">
            <v>J</v>
          </cell>
          <cell r="E1015" t="str">
            <v>L01</v>
          </cell>
          <cell r="F1015">
            <v>142.25</v>
          </cell>
        </row>
        <row r="1016">
          <cell r="C1016" t="str">
            <v>BS1</v>
          </cell>
          <cell r="D1016" t="str">
            <v>L</v>
          </cell>
          <cell r="E1016" t="str">
            <v>L01</v>
          </cell>
          <cell r="F1016">
            <v>176</v>
          </cell>
        </row>
        <row r="1017">
          <cell r="C1017" t="str">
            <v>BS1</v>
          </cell>
          <cell r="D1017" t="str">
            <v>L</v>
          </cell>
          <cell r="E1017" t="str">
            <v>L01</v>
          </cell>
          <cell r="F1017">
            <v>36</v>
          </cell>
        </row>
        <row r="1018">
          <cell r="C1018" t="str">
            <v>BS1</v>
          </cell>
          <cell r="D1018" t="str">
            <v>Q</v>
          </cell>
          <cell r="E1018" t="str">
            <v>L01</v>
          </cell>
          <cell r="F1018">
            <v>126.25</v>
          </cell>
        </row>
        <row r="1019">
          <cell r="C1019" t="str">
            <v>BS1</v>
          </cell>
          <cell r="D1019" t="str">
            <v>N</v>
          </cell>
          <cell r="E1019" t="str">
            <v>L01</v>
          </cell>
          <cell r="F1019">
            <v>36</v>
          </cell>
        </row>
        <row r="1020">
          <cell r="C1020" t="str">
            <v>BS1</v>
          </cell>
          <cell r="D1020" t="str">
            <v>M</v>
          </cell>
          <cell r="E1020" t="str">
            <v>L01</v>
          </cell>
          <cell r="F1020">
            <v>124.75</v>
          </cell>
        </row>
        <row r="1021">
          <cell r="C1021" t="str">
            <v>BS1</v>
          </cell>
          <cell r="D1021" t="str">
            <v>N</v>
          </cell>
          <cell r="E1021" t="str">
            <v>L01</v>
          </cell>
          <cell r="F1021">
            <v>46.25</v>
          </cell>
        </row>
        <row r="1022">
          <cell r="C1022" t="str">
            <v>BS1</v>
          </cell>
          <cell r="D1022" t="str">
            <v>N</v>
          </cell>
          <cell r="E1022" t="str">
            <v>L01</v>
          </cell>
          <cell r="F1022">
            <v>30</v>
          </cell>
        </row>
        <row r="1023">
          <cell r="C1023" t="str">
            <v>BS1</v>
          </cell>
          <cell r="D1023" t="str">
            <v>N</v>
          </cell>
          <cell r="E1023" t="str">
            <v>L01</v>
          </cell>
          <cell r="F1023">
            <v>22.5</v>
          </cell>
        </row>
        <row r="1024">
          <cell r="C1024" t="str">
            <v>BS1</v>
          </cell>
          <cell r="D1024" t="str">
            <v>N</v>
          </cell>
          <cell r="E1024" t="str">
            <v>L01</v>
          </cell>
          <cell r="F1024">
            <v>19.75</v>
          </cell>
        </row>
        <row r="1025">
          <cell r="C1025" t="str">
            <v>BS1</v>
          </cell>
          <cell r="D1025" t="str">
            <v>A</v>
          </cell>
          <cell r="E1025" t="str">
            <v>L01</v>
          </cell>
          <cell r="F1025">
            <v>10.5</v>
          </cell>
        </row>
        <row r="1026">
          <cell r="C1026" t="str">
            <v>BS1</v>
          </cell>
          <cell r="D1026" t="str">
            <v>A</v>
          </cell>
          <cell r="E1026" t="str">
            <v>L01</v>
          </cell>
          <cell r="F1026">
            <v>60</v>
          </cell>
        </row>
        <row r="1027">
          <cell r="C1027" t="str">
            <v>BS1</v>
          </cell>
          <cell r="D1027" t="str">
            <v>B</v>
          </cell>
          <cell r="E1027" t="str">
            <v>L01</v>
          </cell>
          <cell r="F1027">
            <v>64</v>
          </cell>
        </row>
        <row r="1028">
          <cell r="C1028" t="str">
            <v>BS1</v>
          </cell>
          <cell r="D1028" t="str">
            <v>C</v>
          </cell>
          <cell r="E1028" t="str">
            <v>L01</v>
          </cell>
          <cell r="F1028">
            <v>28</v>
          </cell>
        </row>
        <row r="1029">
          <cell r="C1029" t="str">
            <v>BS1</v>
          </cell>
          <cell r="D1029" t="str">
            <v>C</v>
          </cell>
          <cell r="E1029" t="str">
            <v>L01</v>
          </cell>
          <cell r="F1029">
            <v>13</v>
          </cell>
        </row>
        <row r="1030">
          <cell r="C1030" t="str">
            <v>BS1</v>
          </cell>
          <cell r="D1030" t="str">
            <v>C</v>
          </cell>
          <cell r="E1030" t="str">
            <v>L01</v>
          </cell>
          <cell r="F1030">
            <v>10</v>
          </cell>
        </row>
        <row r="1031">
          <cell r="C1031" t="str">
            <v>BS1</v>
          </cell>
          <cell r="D1031" t="str">
            <v>D</v>
          </cell>
          <cell r="E1031" t="str">
            <v>L01</v>
          </cell>
          <cell r="F1031">
            <v>41</v>
          </cell>
        </row>
        <row r="1032">
          <cell r="C1032" t="str">
            <v>BS1</v>
          </cell>
          <cell r="D1032" t="str">
            <v>D</v>
          </cell>
          <cell r="E1032" t="str">
            <v>L01</v>
          </cell>
          <cell r="F1032">
            <v>20</v>
          </cell>
        </row>
        <row r="1033">
          <cell r="C1033" t="str">
            <v>BS1</v>
          </cell>
          <cell r="D1033" t="str">
            <v>G</v>
          </cell>
          <cell r="E1033" t="str">
            <v>L01</v>
          </cell>
          <cell r="F1033">
            <v>72</v>
          </cell>
        </row>
        <row r="1034">
          <cell r="C1034" t="str">
            <v>BS1</v>
          </cell>
          <cell r="D1034" t="str">
            <v>H</v>
          </cell>
          <cell r="E1034" t="str">
            <v>L01</v>
          </cell>
          <cell r="F1034">
            <v>63</v>
          </cell>
        </row>
        <row r="1035">
          <cell r="C1035" t="str">
            <v>BS1</v>
          </cell>
          <cell r="D1035" t="str">
            <v>J</v>
          </cell>
          <cell r="E1035" t="str">
            <v>L01</v>
          </cell>
          <cell r="F1035">
            <v>58.5</v>
          </cell>
        </row>
        <row r="1036">
          <cell r="C1036" t="str">
            <v>BS1</v>
          </cell>
          <cell r="D1036" t="str">
            <v>L</v>
          </cell>
          <cell r="E1036" t="str">
            <v>L01</v>
          </cell>
          <cell r="F1036">
            <v>72</v>
          </cell>
        </row>
        <row r="1037">
          <cell r="C1037" t="str">
            <v>BS1</v>
          </cell>
          <cell r="D1037" t="str">
            <v>L</v>
          </cell>
          <cell r="E1037" t="str">
            <v>L01</v>
          </cell>
          <cell r="F1037">
            <v>16</v>
          </cell>
        </row>
        <row r="1038">
          <cell r="C1038" t="str">
            <v>BS1</v>
          </cell>
          <cell r="D1038" t="str">
            <v>Q</v>
          </cell>
          <cell r="E1038" t="str">
            <v>L01</v>
          </cell>
          <cell r="F1038">
            <v>50.5</v>
          </cell>
        </row>
        <row r="1039">
          <cell r="C1039" t="str">
            <v>BS1</v>
          </cell>
          <cell r="D1039" t="str">
            <v>N</v>
          </cell>
          <cell r="E1039" t="str">
            <v>L01</v>
          </cell>
          <cell r="F1039">
            <v>16</v>
          </cell>
        </row>
        <row r="1040">
          <cell r="C1040" t="str">
            <v>BS1</v>
          </cell>
          <cell r="D1040" t="str">
            <v>M</v>
          </cell>
          <cell r="E1040" t="str">
            <v>L01</v>
          </cell>
          <cell r="F1040">
            <v>51.5</v>
          </cell>
        </row>
        <row r="1041">
          <cell r="C1041" t="str">
            <v>BS1</v>
          </cell>
          <cell r="D1041" t="str">
            <v>N</v>
          </cell>
          <cell r="E1041" t="str">
            <v>L01</v>
          </cell>
          <cell r="F1041">
            <v>18.5</v>
          </cell>
        </row>
        <row r="1042">
          <cell r="C1042" t="str">
            <v>BS1</v>
          </cell>
          <cell r="D1042" t="str">
            <v>N</v>
          </cell>
          <cell r="E1042" t="str">
            <v>L01</v>
          </cell>
          <cell r="F1042">
            <v>12</v>
          </cell>
        </row>
        <row r="1043">
          <cell r="C1043" t="str">
            <v>BS1</v>
          </cell>
          <cell r="D1043" t="str">
            <v>N</v>
          </cell>
          <cell r="E1043" t="str">
            <v>L01</v>
          </cell>
          <cell r="F1043">
            <v>9</v>
          </cell>
        </row>
        <row r="1044">
          <cell r="C1044" t="str">
            <v>BS1</v>
          </cell>
          <cell r="D1044" t="str">
            <v>N</v>
          </cell>
          <cell r="E1044" t="str">
            <v>L01</v>
          </cell>
          <cell r="F1044">
            <v>9.5</v>
          </cell>
        </row>
        <row r="1045">
          <cell r="C1045" t="str">
            <v>BS1</v>
          </cell>
          <cell r="D1045" t="str">
            <v>A</v>
          </cell>
          <cell r="E1045" t="str">
            <v>L03</v>
          </cell>
          <cell r="F1045">
            <v>76.25</v>
          </cell>
        </row>
        <row r="1046">
          <cell r="C1046" t="str">
            <v>BS1</v>
          </cell>
          <cell r="D1046" t="str">
            <v>A</v>
          </cell>
          <cell r="E1046" t="str">
            <v>L03</v>
          </cell>
          <cell r="F1046">
            <v>685</v>
          </cell>
        </row>
        <row r="1047">
          <cell r="C1047" t="str">
            <v>BS1</v>
          </cell>
          <cell r="D1047" t="str">
            <v>B</v>
          </cell>
          <cell r="E1047" t="str">
            <v>L03</v>
          </cell>
          <cell r="F1047">
            <v>700</v>
          </cell>
        </row>
        <row r="1048">
          <cell r="C1048" t="str">
            <v>BS1</v>
          </cell>
          <cell r="D1048" t="str">
            <v>C</v>
          </cell>
          <cell r="E1048" t="str">
            <v>L03</v>
          </cell>
          <cell r="F1048">
            <v>285</v>
          </cell>
        </row>
        <row r="1049">
          <cell r="C1049" t="str">
            <v>BS1</v>
          </cell>
          <cell r="D1049" t="str">
            <v>C</v>
          </cell>
          <cell r="E1049" t="str">
            <v>L03</v>
          </cell>
          <cell r="F1049">
            <v>142.5</v>
          </cell>
        </row>
        <row r="1050">
          <cell r="C1050" t="str">
            <v>BS1</v>
          </cell>
          <cell r="D1050" t="str">
            <v>C</v>
          </cell>
          <cell r="E1050" t="str">
            <v>L03</v>
          </cell>
          <cell r="F1050">
            <v>105</v>
          </cell>
        </row>
        <row r="1051">
          <cell r="C1051" t="str">
            <v>BS1</v>
          </cell>
          <cell r="D1051" t="str">
            <v>D</v>
          </cell>
          <cell r="E1051" t="str">
            <v>L03</v>
          </cell>
          <cell r="F1051">
            <v>447.5</v>
          </cell>
        </row>
        <row r="1052">
          <cell r="C1052" t="str">
            <v>BS1</v>
          </cell>
          <cell r="D1052" t="str">
            <v>D</v>
          </cell>
          <cell r="E1052" t="str">
            <v>L03</v>
          </cell>
          <cell r="F1052">
            <v>195</v>
          </cell>
        </row>
        <row r="1053">
          <cell r="C1053" t="str">
            <v>BS1</v>
          </cell>
          <cell r="D1053" t="str">
            <v>G</v>
          </cell>
          <cell r="E1053" t="str">
            <v>L03</v>
          </cell>
          <cell r="F1053">
            <v>800</v>
          </cell>
        </row>
        <row r="1054">
          <cell r="C1054" t="str">
            <v>BS1</v>
          </cell>
          <cell r="D1054" t="str">
            <v>H</v>
          </cell>
          <cell r="E1054" t="str">
            <v>L03</v>
          </cell>
          <cell r="F1054">
            <v>687.5</v>
          </cell>
        </row>
        <row r="1055">
          <cell r="C1055" t="str">
            <v>BS1</v>
          </cell>
          <cell r="D1055" t="str">
            <v>J</v>
          </cell>
          <cell r="E1055" t="str">
            <v>L03</v>
          </cell>
          <cell r="F1055">
            <v>631.25</v>
          </cell>
        </row>
        <row r="1056">
          <cell r="C1056" t="str">
            <v>BS1</v>
          </cell>
          <cell r="D1056" t="str">
            <v>L</v>
          </cell>
          <cell r="E1056" t="str">
            <v>L03</v>
          </cell>
          <cell r="F1056">
            <v>800</v>
          </cell>
        </row>
        <row r="1057">
          <cell r="C1057" t="str">
            <v>BS1</v>
          </cell>
          <cell r="D1057" t="str">
            <v>L</v>
          </cell>
          <cell r="E1057" t="str">
            <v>L03</v>
          </cell>
          <cell r="F1057">
            <v>145</v>
          </cell>
        </row>
        <row r="1058">
          <cell r="C1058" t="str">
            <v>BS1</v>
          </cell>
          <cell r="D1058" t="str">
            <v>Q</v>
          </cell>
          <cell r="E1058" t="str">
            <v>L03</v>
          </cell>
          <cell r="F1058">
            <v>566.25</v>
          </cell>
        </row>
        <row r="1059">
          <cell r="C1059" t="str">
            <v>BS1</v>
          </cell>
          <cell r="D1059" t="str">
            <v>N</v>
          </cell>
          <cell r="E1059" t="str">
            <v>L03</v>
          </cell>
          <cell r="F1059">
            <v>145</v>
          </cell>
        </row>
        <row r="1060">
          <cell r="C1060" t="str">
            <v>BS1</v>
          </cell>
          <cell r="D1060" t="str">
            <v>M</v>
          </cell>
          <cell r="E1060" t="str">
            <v>L03</v>
          </cell>
          <cell r="F1060">
            <v>543.75</v>
          </cell>
        </row>
        <row r="1061">
          <cell r="C1061" t="str">
            <v>BS1</v>
          </cell>
          <cell r="D1061" t="str">
            <v>N</v>
          </cell>
          <cell r="E1061" t="str">
            <v>L03</v>
          </cell>
          <cell r="F1061">
            <v>166.25</v>
          </cell>
        </row>
        <row r="1062">
          <cell r="C1062" t="str">
            <v>BS1</v>
          </cell>
          <cell r="D1062" t="str">
            <v>N</v>
          </cell>
          <cell r="E1062" t="str">
            <v>L03</v>
          </cell>
          <cell r="F1062">
            <v>130</v>
          </cell>
        </row>
        <row r="1063">
          <cell r="C1063" t="str">
            <v>BS1</v>
          </cell>
          <cell r="D1063" t="str">
            <v>N</v>
          </cell>
          <cell r="E1063" t="str">
            <v>L03</v>
          </cell>
          <cell r="F1063">
            <v>92.5</v>
          </cell>
        </row>
        <row r="1064">
          <cell r="C1064" t="str">
            <v>BS1</v>
          </cell>
          <cell r="D1064" t="str">
            <v>N</v>
          </cell>
          <cell r="E1064" t="str">
            <v>L03</v>
          </cell>
          <cell r="F1064">
            <v>63.75</v>
          </cell>
        </row>
        <row r="1065">
          <cell r="C1065" t="str">
            <v>BS1</v>
          </cell>
          <cell r="D1065" t="str">
            <v>A</v>
          </cell>
          <cell r="E1065" t="str">
            <v>L04</v>
          </cell>
          <cell r="F1065">
            <v>31.5</v>
          </cell>
        </row>
        <row r="1066">
          <cell r="C1066" t="str">
            <v>BS1</v>
          </cell>
          <cell r="D1066" t="str">
            <v>A</v>
          </cell>
          <cell r="E1066" t="str">
            <v>L04</v>
          </cell>
          <cell r="F1066">
            <v>270</v>
          </cell>
        </row>
        <row r="1067">
          <cell r="C1067" t="str">
            <v>BS1</v>
          </cell>
          <cell r="D1067" t="str">
            <v>B</v>
          </cell>
          <cell r="E1067" t="str">
            <v>L04</v>
          </cell>
          <cell r="F1067">
            <v>279</v>
          </cell>
        </row>
        <row r="1068">
          <cell r="C1068" t="str">
            <v>BS1</v>
          </cell>
          <cell r="D1068" t="str">
            <v>C</v>
          </cell>
          <cell r="E1068" t="str">
            <v>L04</v>
          </cell>
          <cell r="F1068">
            <v>110</v>
          </cell>
        </row>
        <row r="1069">
          <cell r="C1069" t="str">
            <v>BS1</v>
          </cell>
          <cell r="D1069" t="str">
            <v>C</v>
          </cell>
          <cell r="E1069" t="str">
            <v>L04</v>
          </cell>
          <cell r="F1069">
            <v>55</v>
          </cell>
        </row>
        <row r="1070">
          <cell r="C1070" t="str">
            <v>BS1</v>
          </cell>
          <cell r="D1070" t="str">
            <v>C</v>
          </cell>
          <cell r="E1070" t="str">
            <v>L04</v>
          </cell>
          <cell r="F1070">
            <v>40</v>
          </cell>
        </row>
        <row r="1071">
          <cell r="C1071" t="str">
            <v>BS1</v>
          </cell>
          <cell r="D1071" t="str">
            <v>D</v>
          </cell>
          <cell r="E1071" t="str">
            <v>L04</v>
          </cell>
          <cell r="F1071">
            <v>175</v>
          </cell>
        </row>
        <row r="1072">
          <cell r="C1072" t="str">
            <v>BS1</v>
          </cell>
          <cell r="D1072" t="str">
            <v>D</v>
          </cell>
          <cell r="E1072" t="str">
            <v>L04</v>
          </cell>
          <cell r="F1072">
            <v>79</v>
          </cell>
        </row>
        <row r="1073">
          <cell r="C1073" t="str">
            <v>BS1</v>
          </cell>
          <cell r="D1073" t="str">
            <v>G</v>
          </cell>
          <cell r="E1073" t="str">
            <v>L04</v>
          </cell>
          <cell r="F1073">
            <v>319</v>
          </cell>
        </row>
        <row r="1074">
          <cell r="C1074" t="str">
            <v>BS1</v>
          </cell>
          <cell r="D1074" t="str">
            <v>H</v>
          </cell>
          <cell r="E1074" t="str">
            <v>L04</v>
          </cell>
          <cell r="F1074">
            <v>274</v>
          </cell>
        </row>
        <row r="1075">
          <cell r="C1075" t="str">
            <v>BS1</v>
          </cell>
          <cell r="D1075" t="str">
            <v>J</v>
          </cell>
          <cell r="E1075" t="str">
            <v>L04</v>
          </cell>
          <cell r="F1075">
            <v>251.5</v>
          </cell>
        </row>
        <row r="1076">
          <cell r="C1076" t="str">
            <v>BS1</v>
          </cell>
          <cell r="D1076" t="str">
            <v>L</v>
          </cell>
          <cell r="E1076" t="str">
            <v>L04</v>
          </cell>
          <cell r="F1076">
            <v>319</v>
          </cell>
        </row>
        <row r="1077">
          <cell r="C1077" t="str">
            <v>BS1</v>
          </cell>
          <cell r="D1077" t="str">
            <v>L</v>
          </cell>
          <cell r="E1077" t="str">
            <v>L04</v>
          </cell>
          <cell r="F1077">
            <v>59</v>
          </cell>
        </row>
        <row r="1078">
          <cell r="C1078" t="str">
            <v>BS1</v>
          </cell>
          <cell r="D1078" t="str">
            <v>Q</v>
          </cell>
          <cell r="E1078" t="str">
            <v>L04</v>
          </cell>
          <cell r="F1078">
            <v>222.5</v>
          </cell>
        </row>
        <row r="1079">
          <cell r="C1079" t="str">
            <v>BS1</v>
          </cell>
          <cell r="D1079" t="str">
            <v>N</v>
          </cell>
          <cell r="E1079" t="str">
            <v>L04</v>
          </cell>
          <cell r="F1079">
            <v>59</v>
          </cell>
        </row>
        <row r="1080">
          <cell r="C1080" t="str">
            <v>BS1</v>
          </cell>
          <cell r="D1080" t="str">
            <v>M</v>
          </cell>
          <cell r="E1080" t="str">
            <v>L04</v>
          </cell>
          <cell r="F1080">
            <v>216.5</v>
          </cell>
        </row>
        <row r="1081">
          <cell r="C1081" t="str">
            <v>BS1</v>
          </cell>
          <cell r="D1081" t="str">
            <v>N</v>
          </cell>
          <cell r="E1081" t="str">
            <v>L04</v>
          </cell>
          <cell r="F1081">
            <v>62.5</v>
          </cell>
        </row>
        <row r="1082">
          <cell r="C1082" t="str">
            <v>BS1</v>
          </cell>
          <cell r="D1082" t="str">
            <v>N</v>
          </cell>
          <cell r="E1082" t="str">
            <v>L04</v>
          </cell>
          <cell r="F1082">
            <v>50</v>
          </cell>
        </row>
        <row r="1083">
          <cell r="C1083" t="str">
            <v>BS1</v>
          </cell>
          <cell r="D1083" t="str">
            <v>N</v>
          </cell>
          <cell r="E1083" t="str">
            <v>L04</v>
          </cell>
          <cell r="F1083">
            <v>35</v>
          </cell>
        </row>
        <row r="1084">
          <cell r="C1084" t="str">
            <v>BS1</v>
          </cell>
          <cell r="D1084" t="str">
            <v>N</v>
          </cell>
          <cell r="E1084" t="str">
            <v>L04</v>
          </cell>
          <cell r="F1084">
            <v>26.5</v>
          </cell>
        </row>
        <row r="1085">
          <cell r="C1085" t="str">
            <v>BS1</v>
          </cell>
          <cell r="D1085" t="str">
            <v>A</v>
          </cell>
          <cell r="E1085" t="str">
            <v>L08</v>
          </cell>
          <cell r="F1085">
            <v>8.5</v>
          </cell>
        </row>
        <row r="1086">
          <cell r="C1086" t="str">
            <v>BS1</v>
          </cell>
          <cell r="D1086" t="str">
            <v>A</v>
          </cell>
          <cell r="E1086" t="str">
            <v>L08</v>
          </cell>
          <cell r="F1086">
            <v>60</v>
          </cell>
        </row>
        <row r="1087">
          <cell r="C1087" t="str">
            <v>BS1</v>
          </cell>
          <cell r="D1087" t="str">
            <v>B</v>
          </cell>
          <cell r="E1087" t="str">
            <v>L08</v>
          </cell>
          <cell r="F1087">
            <v>62</v>
          </cell>
        </row>
        <row r="1088">
          <cell r="C1088" t="str">
            <v>BS1</v>
          </cell>
          <cell r="D1088" t="str">
            <v>C</v>
          </cell>
          <cell r="E1088" t="str">
            <v>L08</v>
          </cell>
          <cell r="F1088">
            <v>28</v>
          </cell>
        </row>
        <row r="1089">
          <cell r="C1089" t="str">
            <v>BS1</v>
          </cell>
          <cell r="D1089" t="str">
            <v>C</v>
          </cell>
          <cell r="E1089" t="str">
            <v>L08</v>
          </cell>
          <cell r="F1089">
            <v>13</v>
          </cell>
        </row>
        <row r="1090">
          <cell r="C1090" t="str">
            <v>BS1</v>
          </cell>
          <cell r="D1090" t="str">
            <v>C</v>
          </cell>
          <cell r="E1090" t="str">
            <v>L08</v>
          </cell>
          <cell r="F1090">
            <v>10</v>
          </cell>
        </row>
        <row r="1091">
          <cell r="C1091" t="str">
            <v>BS1</v>
          </cell>
          <cell r="D1091" t="str">
            <v>D</v>
          </cell>
          <cell r="E1091" t="str">
            <v>L08</v>
          </cell>
          <cell r="F1091">
            <v>41</v>
          </cell>
        </row>
        <row r="1092">
          <cell r="C1092" t="str">
            <v>BS1</v>
          </cell>
          <cell r="D1092" t="str">
            <v>D</v>
          </cell>
          <cell r="E1092" t="str">
            <v>L08</v>
          </cell>
          <cell r="F1092">
            <v>18</v>
          </cell>
        </row>
        <row r="1093">
          <cell r="C1093" t="str">
            <v>BS1</v>
          </cell>
          <cell r="D1093" t="str">
            <v>G</v>
          </cell>
          <cell r="E1093" t="str">
            <v>L08</v>
          </cell>
          <cell r="F1093">
            <v>70</v>
          </cell>
        </row>
        <row r="1094">
          <cell r="C1094" t="str">
            <v>BS1</v>
          </cell>
          <cell r="D1094" t="str">
            <v>H</v>
          </cell>
          <cell r="E1094" t="str">
            <v>L08</v>
          </cell>
          <cell r="F1094">
            <v>61</v>
          </cell>
        </row>
        <row r="1095">
          <cell r="C1095" t="str">
            <v>BS1</v>
          </cell>
          <cell r="D1095" t="str">
            <v>J</v>
          </cell>
          <cell r="E1095" t="str">
            <v>L08</v>
          </cell>
          <cell r="F1095">
            <v>56.5</v>
          </cell>
        </row>
        <row r="1096">
          <cell r="C1096" t="str">
            <v>BS1</v>
          </cell>
          <cell r="D1096" t="str">
            <v>L</v>
          </cell>
          <cell r="E1096" t="str">
            <v>L08</v>
          </cell>
          <cell r="F1096">
            <v>70</v>
          </cell>
        </row>
        <row r="1097">
          <cell r="C1097" t="str">
            <v>BS1</v>
          </cell>
          <cell r="D1097" t="str">
            <v>L</v>
          </cell>
          <cell r="E1097" t="str">
            <v>L08</v>
          </cell>
          <cell r="F1097">
            <v>14</v>
          </cell>
        </row>
        <row r="1098">
          <cell r="C1098" t="str">
            <v>BS1</v>
          </cell>
          <cell r="D1098" t="str">
            <v>Q</v>
          </cell>
          <cell r="E1098" t="str">
            <v>L08</v>
          </cell>
          <cell r="F1098">
            <v>50.5</v>
          </cell>
        </row>
        <row r="1099">
          <cell r="C1099" t="str">
            <v>BS1</v>
          </cell>
          <cell r="D1099" t="str">
            <v>N</v>
          </cell>
          <cell r="E1099" t="str">
            <v>L08</v>
          </cell>
          <cell r="F1099">
            <v>14</v>
          </cell>
        </row>
        <row r="1100">
          <cell r="C1100" t="str">
            <v>BS1</v>
          </cell>
          <cell r="D1100" t="str">
            <v>M</v>
          </cell>
          <cell r="E1100" t="str">
            <v>L08</v>
          </cell>
          <cell r="F1100">
            <v>49.5</v>
          </cell>
        </row>
        <row r="1101">
          <cell r="C1101" t="str">
            <v>BS1</v>
          </cell>
          <cell r="D1101" t="str">
            <v>N</v>
          </cell>
          <cell r="E1101" t="str">
            <v>L08</v>
          </cell>
          <cell r="F1101">
            <v>18.5</v>
          </cell>
        </row>
        <row r="1102">
          <cell r="C1102" t="str">
            <v>BS1</v>
          </cell>
          <cell r="D1102" t="str">
            <v>N</v>
          </cell>
          <cell r="E1102" t="str">
            <v>L08</v>
          </cell>
          <cell r="F1102">
            <v>12</v>
          </cell>
        </row>
        <row r="1103">
          <cell r="C1103" t="str">
            <v>BS1</v>
          </cell>
          <cell r="D1103" t="str">
            <v>N</v>
          </cell>
          <cell r="E1103" t="str">
            <v>L08</v>
          </cell>
          <cell r="F1103">
            <v>9</v>
          </cell>
        </row>
        <row r="1104">
          <cell r="C1104" t="str">
            <v>BS1</v>
          </cell>
          <cell r="D1104" t="str">
            <v>N</v>
          </cell>
          <cell r="E1104" t="str">
            <v>L08</v>
          </cell>
          <cell r="F1104">
            <v>7.5</v>
          </cell>
        </row>
        <row r="1105">
          <cell r="C1105" t="str">
            <v>BS1</v>
          </cell>
          <cell r="D1105" t="str">
            <v>A</v>
          </cell>
          <cell r="E1105" t="str">
            <v>L08</v>
          </cell>
          <cell r="F1105">
            <v>76.25</v>
          </cell>
        </row>
        <row r="1106">
          <cell r="C1106" t="str">
            <v>BS1</v>
          </cell>
          <cell r="D1106" t="str">
            <v>A</v>
          </cell>
          <cell r="E1106" t="str">
            <v>L08</v>
          </cell>
          <cell r="F1106">
            <v>509</v>
          </cell>
        </row>
        <row r="1107">
          <cell r="C1107" t="str">
            <v>BS1</v>
          </cell>
          <cell r="D1107" t="str">
            <v>B</v>
          </cell>
          <cell r="E1107" t="str">
            <v>L08</v>
          </cell>
          <cell r="F1107">
            <v>522</v>
          </cell>
        </row>
        <row r="1108">
          <cell r="C1108" t="str">
            <v>BS1</v>
          </cell>
          <cell r="D1108" t="str">
            <v>C</v>
          </cell>
          <cell r="E1108" t="str">
            <v>L08</v>
          </cell>
          <cell r="F1108">
            <v>237</v>
          </cell>
        </row>
        <row r="1109">
          <cell r="C1109" t="str">
            <v>BS1</v>
          </cell>
          <cell r="D1109" t="str">
            <v>C</v>
          </cell>
          <cell r="E1109" t="str">
            <v>L08</v>
          </cell>
          <cell r="F1109">
            <v>118.5</v>
          </cell>
        </row>
        <row r="1110">
          <cell r="C1110" t="str">
            <v>BS1</v>
          </cell>
          <cell r="D1110" t="str">
            <v>C</v>
          </cell>
          <cell r="E1110" t="str">
            <v>L08</v>
          </cell>
          <cell r="F1110">
            <v>93</v>
          </cell>
        </row>
        <row r="1111">
          <cell r="C1111" t="str">
            <v>BS1</v>
          </cell>
          <cell r="D1111" t="str">
            <v>D</v>
          </cell>
          <cell r="E1111" t="str">
            <v>L08</v>
          </cell>
          <cell r="F1111">
            <v>347.5</v>
          </cell>
        </row>
        <row r="1112">
          <cell r="C1112" t="str">
            <v>BS1</v>
          </cell>
          <cell r="D1112" t="str">
            <v>D</v>
          </cell>
          <cell r="E1112" t="str">
            <v>L08</v>
          </cell>
          <cell r="F1112">
            <v>157</v>
          </cell>
        </row>
        <row r="1113">
          <cell r="C1113" t="str">
            <v>BS1</v>
          </cell>
          <cell r="D1113" t="str">
            <v>G</v>
          </cell>
          <cell r="E1113" t="str">
            <v>L08</v>
          </cell>
          <cell r="F1113">
            <v>590</v>
          </cell>
        </row>
        <row r="1114">
          <cell r="C1114" t="str">
            <v>BS1</v>
          </cell>
          <cell r="D1114" t="str">
            <v>H</v>
          </cell>
          <cell r="E1114" t="str">
            <v>L08</v>
          </cell>
          <cell r="F1114">
            <v>513.5</v>
          </cell>
        </row>
        <row r="1115">
          <cell r="C1115" t="str">
            <v>BS1</v>
          </cell>
          <cell r="D1115" t="str">
            <v>J</v>
          </cell>
          <cell r="E1115" t="str">
            <v>L08</v>
          </cell>
          <cell r="F1115">
            <v>475.25</v>
          </cell>
        </row>
        <row r="1116">
          <cell r="C1116" t="str">
            <v>BS1</v>
          </cell>
          <cell r="D1116" t="str">
            <v>L</v>
          </cell>
          <cell r="E1116" t="str">
            <v>L08</v>
          </cell>
          <cell r="F1116">
            <v>590.04999999999995</v>
          </cell>
        </row>
        <row r="1117">
          <cell r="C1117" t="str">
            <v>BS1</v>
          </cell>
          <cell r="D1117" t="str">
            <v>L</v>
          </cell>
          <cell r="E1117" t="str">
            <v>L08</v>
          </cell>
          <cell r="F1117">
            <v>123</v>
          </cell>
        </row>
        <row r="1118">
          <cell r="C1118" t="str">
            <v>BS1</v>
          </cell>
          <cell r="D1118" t="str">
            <v>Q</v>
          </cell>
          <cell r="E1118" t="str">
            <v>L08</v>
          </cell>
          <cell r="F1118">
            <v>428.25</v>
          </cell>
        </row>
        <row r="1119">
          <cell r="C1119" t="str">
            <v>BS1</v>
          </cell>
          <cell r="D1119" t="str">
            <v>N</v>
          </cell>
          <cell r="E1119" t="str">
            <v>L08</v>
          </cell>
          <cell r="F1119">
            <v>123</v>
          </cell>
        </row>
        <row r="1120">
          <cell r="C1120" t="str">
            <v>BS1</v>
          </cell>
          <cell r="D1120" t="str">
            <v>M</v>
          </cell>
          <cell r="E1120" t="str">
            <v>L08</v>
          </cell>
          <cell r="F1120">
            <v>415.75</v>
          </cell>
        </row>
        <row r="1121">
          <cell r="C1121" t="str">
            <v>BS1</v>
          </cell>
          <cell r="D1121" t="str">
            <v>N</v>
          </cell>
          <cell r="E1121" t="str">
            <v>L08</v>
          </cell>
          <cell r="F1121">
            <v>156.25</v>
          </cell>
        </row>
        <row r="1122">
          <cell r="C1122" t="str">
            <v>BS1</v>
          </cell>
          <cell r="D1122" t="str">
            <v>N</v>
          </cell>
          <cell r="E1122" t="str">
            <v>L08</v>
          </cell>
          <cell r="F1122">
            <v>110</v>
          </cell>
        </row>
        <row r="1123">
          <cell r="C1123" t="str">
            <v>BS1</v>
          </cell>
          <cell r="D1123" t="str">
            <v>N</v>
          </cell>
          <cell r="E1123" t="str">
            <v>L08</v>
          </cell>
          <cell r="F1123">
            <v>84.5</v>
          </cell>
        </row>
        <row r="1124">
          <cell r="C1124" t="str">
            <v>BS1</v>
          </cell>
          <cell r="D1124" t="str">
            <v>N</v>
          </cell>
          <cell r="E1124" t="str">
            <v>L08</v>
          </cell>
          <cell r="F1124">
            <v>67.75</v>
          </cell>
        </row>
        <row r="1126">
          <cell r="C1126" t="str">
            <v>BS1</v>
          </cell>
          <cell r="D1126" t="str">
            <v>A</v>
          </cell>
          <cell r="E1126" t="str">
            <v>L07</v>
          </cell>
          <cell r="F1126">
            <v>5.25</v>
          </cell>
        </row>
        <row r="1127">
          <cell r="C1127" t="str">
            <v>BS1</v>
          </cell>
          <cell r="D1127" t="str">
            <v>A</v>
          </cell>
          <cell r="E1127" t="str">
            <v>L07</v>
          </cell>
          <cell r="F1127">
            <v>30</v>
          </cell>
        </row>
        <row r="1128">
          <cell r="C1128" t="str">
            <v>BS1</v>
          </cell>
          <cell r="D1128" t="str">
            <v>B</v>
          </cell>
          <cell r="E1128" t="str">
            <v>L07</v>
          </cell>
          <cell r="F1128">
            <v>32</v>
          </cell>
        </row>
        <row r="1129">
          <cell r="C1129" t="str">
            <v>BS1</v>
          </cell>
          <cell r="D1129" t="str">
            <v>C</v>
          </cell>
          <cell r="E1129" t="str">
            <v>L07</v>
          </cell>
          <cell r="F1129">
            <v>14</v>
          </cell>
        </row>
        <row r="1130">
          <cell r="C1130" t="str">
            <v>BS1</v>
          </cell>
          <cell r="D1130" t="str">
            <v>C</v>
          </cell>
          <cell r="E1130" t="str">
            <v>L07</v>
          </cell>
          <cell r="F1130">
            <v>6.5</v>
          </cell>
        </row>
        <row r="1131">
          <cell r="C1131" t="str">
            <v>BS1</v>
          </cell>
          <cell r="D1131" t="str">
            <v>C</v>
          </cell>
          <cell r="E1131" t="str">
            <v>L07</v>
          </cell>
          <cell r="F1131">
            <v>5</v>
          </cell>
        </row>
        <row r="1132">
          <cell r="C1132" t="str">
            <v>BS1</v>
          </cell>
          <cell r="D1132" t="str">
            <v>D</v>
          </cell>
          <cell r="E1132" t="str">
            <v>L07</v>
          </cell>
          <cell r="F1132">
            <v>20.5</v>
          </cell>
        </row>
        <row r="1133">
          <cell r="C1133" t="str">
            <v>BS1</v>
          </cell>
          <cell r="D1133" t="str">
            <v>D</v>
          </cell>
          <cell r="E1133" t="str">
            <v>L07</v>
          </cell>
          <cell r="F1133">
            <v>10</v>
          </cell>
        </row>
        <row r="1134">
          <cell r="C1134" t="str">
            <v>BS1</v>
          </cell>
          <cell r="D1134" t="str">
            <v>G</v>
          </cell>
          <cell r="E1134" t="str">
            <v>L07</v>
          </cell>
          <cell r="F1134">
            <v>36</v>
          </cell>
        </row>
        <row r="1135">
          <cell r="C1135" t="str">
            <v>BS1</v>
          </cell>
          <cell r="D1135" t="str">
            <v>H</v>
          </cell>
          <cell r="E1135" t="str">
            <v>L07</v>
          </cell>
          <cell r="F1135">
            <v>31.5</v>
          </cell>
        </row>
        <row r="1136">
          <cell r="C1136" t="str">
            <v>BS1</v>
          </cell>
          <cell r="D1136" t="str">
            <v>J</v>
          </cell>
          <cell r="E1136" t="str">
            <v>L07</v>
          </cell>
          <cell r="F1136">
            <v>29.25</v>
          </cell>
        </row>
        <row r="1137">
          <cell r="C1137" t="str">
            <v>BS1</v>
          </cell>
          <cell r="D1137" t="str">
            <v>L</v>
          </cell>
          <cell r="E1137" t="str">
            <v>L07</v>
          </cell>
          <cell r="F1137">
            <v>36</v>
          </cell>
        </row>
        <row r="1138">
          <cell r="C1138" t="str">
            <v>BS1</v>
          </cell>
          <cell r="D1138" t="str">
            <v>L</v>
          </cell>
          <cell r="E1138" t="str">
            <v>L07</v>
          </cell>
          <cell r="F1138">
            <v>8</v>
          </cell>
        </row>
        <row r="1139">
          <cell r="C1139" t="str">
            <v>BS1</v>
          </cell>
          <cell r="D1139" t="str">
            <v>Q</v>
          </cell>
          <cell r="E1139" t="str">
            <v>L07</v>
          </cell>
          <cell r="F1139">
            <v>25.25</v>
          </cell>
        </row>
        <row r="1140">
          <cell r="C1140" t="str">
            <v>BS1</v>
          </cell>
          <cell r="D1140" t="str">
            <v>N</v>
          </cell>
          <cell r="E1140" t="str">
            <v>L07</v>
          </cell>
          <cell r="F1140">
            <v>8</v>
          </cell>
        </row>
        <row r="1141">
          <cell r="C1141" t="str">
            <v>BS1</v>
          </cell>
          <cell r="D1141" t="str">
            <v>M</v>
          </cell>
          <cell r="E1141" t="str">
            <v>L07</v>
          </cell>
          <cell r="F1141">
            <v>25.75</v>
          </cell>
        </row>
        <row r="1142">
          <cell r="C1142" t="str">
            <v>BS1</v>
          </cell>
          <cell r="D1142" t="str">
            <v>N</v>
          </cell>
          <cell r="E1142" t="str">
            <v>L07</v>
          </cell>
          <cell r="F1142">
            <v>9.25</v>
          </cell>
        </row>
        <row r="1143">
          <cell r="C1143" t="str">
            <v>BS1</v>
          </cell>
          <cell r="D1143" t="str">
            <v>N</v>
          </cell>
          <cell r="E1143" t="str">
            <v>L07</v>
          </cell>
          <cell r="F1143">
            <v>6</v>
          </cell>
        </row>
        <row r="1144">
          <cell r="C1144" t="str">
            <v>BS1</v>
          </cell>
          <cell r="D1144" t="str">
            <v>N</v>
          </cell>
          <cell r="E1144" t="str">
            <v>L07</v>
          </cell>
          <cell r="F1144">
            <v>4.5</v>
          </cell>
        </row>
        <row r="1145">
          <cell r="C1145" t="str">
            <v>BS1</v>
          </cell>
          <cell r="D1145" t="str">
            <v>N</v>
          </cell>
          <cell r="E1145" t="str">
            <v>L07</v>
          </cell>
          <cell r="F1145">
            <v>4.75</v>
          </cell>
        </row>
        <row r="1147">
          <cell r="C1147" t="str">
            <v>BS2</v>
          </cell>
          <cell r="D1147" t="str">
            <v>E</v>
          </cell>
          <cell r="E1147" t="str">
            <v>L00</v>
          </cell>
          <cell r="F1147">
            <v>7.34</v>
          </cell>
        </row>
        <row r="1148">
          <cell r="C1148" t="str">
            <v>BS2</v>
          </cell>
          <cell r="D1148" t="str">
            <v>E</v>
          </cell>
          <cell r="E1148" t="str">
            <v>L01</v>
          </cell>
          <cell r="F1148">
            <v>16</v>
          </cell>
        </row>
        <row r="1149">
          <cell r="C1149" t="str">
            <v>BS2</v>
          </cell>
          <cell r="D1149" t="str">
            <v>E</v>
          </cell>
          <cell r="E1149" t="str">
            <v>L02</v>
          </cell>
          <cell r="F1149">
            <v>16</v>
          </cell>
        </row>
        <row r="1150">
          <cell r="C1150" t="str">
            <v>BS2</v>
          </cell>
          <cell r="D1150" t="str">
            <v>E</v>
          </cell>
          <cell r="E1150" t="str">
            <v>L03</v>
          </cell>
          <cell r="F1150">
            <v>40</v>
          </cell>
        </row>
        <row r="1151">
          <cell r="C1151" t="str">
            <v>BS2</v>
          </cell>
          <cell r="D1151" t="str">
            <v>E</v>
          </cell>
          <cell r="E1151" t="str">
            <v>L04</v>
          </cell>
          <cell r="F1151">
            <v>16</v>
          </cell>
        </row>
        <row r="1152">
          <cell r="C1152" t="str">
            <v>BS2</v>
          </cell>
          <cell r="D1152" t="str">
            <v>E</v>
          </cell>
          <cell r="E1152" t="str">
            <v>L05</v>
          </cell>
          <cell r="F1152">
            <v>40</v>
          </cell>
        </row>
        <row r="1153">
          <cell r="C1153" t="str">
            <v>BS2</v>
          </cell>
          <cell r="D1153" t="str">
            <v>E</v>
          </cell>
          <cell r="E1153" t="str">
            <v>L08</v>
          </cell>
          <cell r="F1153">
            <v>13</v>
          </cell>
        </row>
        <row r="1154">
          <cell r="C1154" t="str">
            <v>BS2</v>
          </cell>
          <cell r="D1154" t="str">
            <v>E</v>
          </cell>
          <cell r="E1154" t="str">
            <v>L09</v>
          </cell>
          <cell r="F1154">
            <v>32</v>
          </cell>
        </row>
        <row r="1155">
          <cell r="C1155" t="str">
            <v>BS2</v>
          </cell>
          <cell r="D1155" t="str">
            <v>E</v>
          </cell>
          <cell r="E1155" t="str">
            <v>L08</v>
          </cell>
          <cell r="F1155">
            <v>24</v>
          </cell>
        </row>
        <row r="1156">
          <cell r="C1156" t="str">
            <v>BS2</v>
          </cell>
          <cell r="D1156" t="str">
            <v>E</v>
          </cell>
          <cell r="E1156" t="str">
            <v>L09</v>
          </cell>
          <cell r="F1156">
            <v>26</v>
          </cell>
        </row>
        <row r="1157">
          <cell r="C1157" t="str">
            <v>BS2</v>
          </cell>
          <cell r="D1157" t="str">
            <v>G</v>
          </cell>
          <cell r="E1157" t="str">
            <v>L00</v>
          </cell>
          <cell r="F1157">
            <v>3</v>
          </cell>
        </row>
        <row r="1158">
          <cell r="C1158" t="str">
            <v>BS2</v>
          </cell>
          <cell r="D1158" t="str">
            <v>G</v>
          </cell>
          <cell r="E1158" t="str">
            <v>L01</v>
          </cell>
          <cell r="F1158">
            <v>6</v>
          </cell>
        </row>
        <row r="1159">
          <cell r="C1159" t="str">
            <v>BS2</v>
          </cell>
          <cell r="D1159" t="str">
            <v>G</v>
          </cell>
          <cell r="E1159" t="str">
            <v>L02</v>
          </cell>
          <cell r="F1159">
            <v>6</v>
          </cell>
        </row>
        <row r="1160">
          <cell r="C1160" t="str">
            <v>BS2</v>
          </cell>
          <cell r="D1160" t="str">
            <v>G</v>
          </cell>
          <cell r="E1160" t="str">
            <v>L03</v>
          </cell>
          <cell r="F1160">
            <v>15</v>
          </cell>
        </row>
        <row r="1161">
          <cell r="C1161" t="str">
            <v>BS2</v>
          </cell>
          <cell r="D1161" t="str">
            <v>G</v>
          </cell>
          <cell r="E1161" t="str">
            <v>L04</v>
          </cell>
          <cell r="F1161">
            <v>6</v>
          </cell>
        </row>
        <row r="1162">
          <cell r="C1162" t="str">
            <v>BS2</v>
          </cell>
          <cell r="D1162" t="str">
            <v>G</v>
          </cell>
          <cell r="E1162" t="str">
            <v>L05</v>
          </cell>
          <cell r="F1162">
            <v>15</v>
          </cell>
        </row>
        <row r="1163">
          <cell r="C1163" t="str">
            <v>BS2</v>
          </cell>
          <cell r="D1163" t="str">
            <v>G</v>
          </cell>
          <cell r="E1163" t="str">
            <v>L08</v>
          </cell>
          <cell r="F1163">
            <v>3</v>
          </cell>
        </row>
        <row r="1164">
          <cell r="C1164" t="str">
            <v>BS2</v>
          </cell>
          <cell r="D1164" t="str">
            <v>G</v>
          </cell>
          <cell r="E1164" t="str">
            <v>L09</v>
          </cell>
          <cell r="F1164">
            <v>12</v>
          </cell>
        </row>
        <row r="1165">
          <cell r="C1165" t="str">
            <v>BS2</v>
          </cell>
          <cell r="D1165" t="str">
            <v>G</v>
          </cell>
          <cell r="E1165" t="str">
            <v>L08</v>
          </cell>
          <cell r="F1165">
            <v>9</v>
          </cell>
        </row>
        <row r="1166">
          <cell r="C1166" t="str">
            <v>BS2</v>
          </cell>
          <cell r="D1166" t="str">
            <v>G</v>
          </cell>
          <cell r="E1166" t="str">
            <v>L09</v>
          </cell>
          <cell r="F1166">
            <v>6</v>
          </cell>
        </row>
        <row r="1167">
          <cell r="C1167" t="str">
            <v>BS2</v>
          </cell>
          <cell r="D1167" t="str">
            <v>K</v>
          </cell>
          <cell r="E1167" t="str">
            <v>L00</v>
          </cell>
          <cell r="F1167">
            <v>11.66</v>
          </cell>
        </row>
        <row r="1168">
          <cell r="C1168" t="str">
            <v>BS2</v>
          </cell>
          <cell r="D1168" t="str">
            <v>K</v>
          </cell>
          <cell r="E1168" t="str">
            <v>L01</v>
          </cell>
          <cell r="F1168">
            <v>26</v>
          </cell>
        </row>
        <row r="1169">
          <cell r="C1169" t="str">
            <v>BS2</v>
          </cell>
          <cell r="D1169" t="str">
            <v>K</v>
          </cell>
          <cell r="E1169" t="str">
            <v>L02</v>
          </cell>
          <cell r="F1169">
            <v>26</v>
          </cell>
        </row>
        <row r="1170">
          <cell r="C1170" t="str">
            <v>BS2</v>
          </cell>
          <cell r="D1170" t="str">
            <v>K</v>
          </cell>
          <cell r="E1170" t="str">
            <v>L03</v>
          </cell>
          <cell r="F1170">
            <v>65</v>
          </cell>
        </row>
        <row r="1171">
          <cell r="C1171" t="str">
            <v>BS2</v>
          </cell>
          <cell r="D1171" t="str">
            <v>K</v>
          </cell>
          <cell r="E1171" t="str">
            <v>L04</v>
          </cell>
          <cell r="F1171">
            <v>26</v>
          </cell>
        </row>
        <row r="1172">
          <cell r="C1172" t="str">
            <v>BS2</v>
          </cell>
          <cell r="D1172" t="str">
            <v>K</v>
          </cell>
          <cell r="E1172" t="str">
            <v>L05</v>
          </cell>
          <cell r="F1172">
            <v>65</v>
          </cell>
        </row>
        <row r="1173">
          <cell r="C1173" t="str">
            <v>BS2</v>
          </cell>
          <cell r="D1173" t="str">
            <v>K</v>
          </cell>
          <cell r="E1173" t="str">
            <v>L08</v>
          </cell>
          <cell r="F1173">
            <v>21</v>
          </cell>
        </row>
        <row r="1174">
          <cell r="C1174" t="str">
            <v>BS2</v>
          </cell>
          <cell r="D1174" t="str">
            <v>K</v>
          </cell>
          <cell r="E1174" t="str">
            <v>L09</v>
          </cell>
          <cell r="F1174">
            <v>52</v>
          </cell>
        </row>
        <row r="1175">
          <cell r="C1175" t="str">
            <v>BS2</v>
          </cell>
          <cell r="D1175" t="str">
            <v>K</v>
          </cell>
          <cell r="E1175" t="str">
            <v>L08</v>
          </cell>
          <cell r="F1175">
            <v>39</v>
          </cell>
        </row>
        <row r="1176">
          <cell r="C1176" t="str">
            <v>BS2</v>
          </cell>
          <cell r="D1176" t="str">
            <v>K</v>
          </cell>
          <cell r="E1176" t="str">
            <v>L09</v>
          </cell>
          <cell r="F1176">
            <v>42</v>
          </cell>
        </row>
        <row r="1177">
          <cell r="C1177" t="str">
            <v>BS2</v>
          </cell>
          <cell r="D1177" t="str">
            <v>N</v>
          </cell>
          <cell r="E1177" t="str">
            <v>L00</v>
          </cell>
          <cell r="F1177">
            <v>24</v>
          </cell>
        </row>
        <row r="1178">
          <cell r="C1178" t="str">
            <v>BS2</v>
          </cell>
          <cell r="D1178" t="str">
            <v>N</v>
          </cell>
          <cell r="E1178" t="str">
            <v>L01</v>
          </cell>
          <cell r="F1178">
            <v>48</v>
          </cell>
        </row>
        <row r="1179">
          <cell r="C1179" t="str">
            <v>BS2</v>
          </cell>
          <cell r="D1179" t="str">
            <v>N</v>
          </cell>
          <cell r="E1179" t="str">
            <v>L02</v>
          </cell>
          <cell r="F1179">
            <v>62</v>
          </cell>
        </row>
        <row r="1180">
          <cell r="C1180" t="str">
            <v>BS2</v>
          </cell>
          <cell r="D1180" t="str">
            <v>N</v>
          </cell>
          <cell r="E1180" t="str">
            <v>L03</v>
          </cell>
          <cell r="F1180">
            <v>155</v>
          </cell>
        </row>
        <row r="1181">
          <cell r="C1181" t="str">
            <v>BS2</v>
          </cell>
          <cell r="D1181" t="str">
            <v>N</v>
          </cell>
          <cell r="E1181" t="str">
            <v>L04</v>
          </cell>
          <cell r="F1181">
            <v>62</v>
          </cell>
        </row>
        <row r="1182">
          <cell r="C1182" t="str">
            <v>BS2</v>
          </cell>
          <cell r="D1182" t="str">
            <v>N</v>
          </cell>
          <cell r="E1182" t="str">
            <v>L05</v>
          </cell>
          <cell r="F1182">
            <v>155</v>
          </cell>
        </row>
        <row r="1183">
          <cell r="C1183" t="str">
            <v>BS2</v>
          </cell>
          <cell r="D1183" t="str">
            <v>N</v>
          </cell>
          <cell r="E1183" t="str">
            <v>L08</v>
          </cell>
          <cell r="F1183">
            <v>27</v>
          </cell>
        </row>
        <row r="1184">
          <cell r="C1184" t="str">
            <v>BS2</v>
          </cell>
          <cell r="D1184" t="str">
            <v>N</v>
          </cell>
          <cell r="E1184" t="str">
            <v>L09</v>
          </cell>
          <cell r="F1184">
            <v>124</v>
          </cell>
        </row>
        <row r="1185">
          <cell r="C1185" t="str">
            <v>BS2</v>
          </cell>
          <cell r="D1185" t="str">
            <v>N</v>
          </cell>
          <cell r="E1185" t="str">
            <v>L08</v>
          </cell>
          <cell r="F1185">
            <v>78</v>
          </cell>
        </row>
        <row r="1186">
          <cell r="C1186" t="str">
            <v>BS2</v>
          </cell>
          <cell r="D1186" t="str">
            <v>N</v>
          </cell>
          <cell r="E1186" t="str">
            <v>L09</v>
          </cell>
          <cell r="F1186">
            <v>62</v>
          </cell>
        </row>
        <row r="1187">
          <cell r="C1187" t="str">
            <v>BS2</v>
          </cell>
          <cell r="D1187" t="str">
            <v>Q</v>
          </cell>
          <cell r="E1187" t="str">
            <v>L00</v>
          </cell>
          <cell r="F1187">
            <v>2</v>
          </cell>
        </row>
        <row r="1188">
          <cell r="C1188" t="str">
            <v>BS2</v>
          </cell>
          <cell r="D1188" t="str">
            <v>Q</v>
          </cell>
          <cell r="E1188" t="str">
            <v>L01</v>
          </cell>
          <cell r="F1188">
            <v>4</v>
          </cell>
        </row>
        <row r="1189">
          <cell r="C1189" t="str">
            <v>BS2</v>
          </cell>
          <cell r="D1189" t="str">
            <v>Q</v>
          </cell>
          <cell r="E1189" t="str">
            <v>L02</v>
          </cell>
          <cell r="F1189">
            <v>4</v>
          </cell>
        </row>
        <row r="1190">
          <cell r="C1190" t="str">
            <v>BS2</v>
          </cell>
          <cell r="D1190" t="str">
            <v>Q</v>
          </cell>
          <cell r="E1190" t="str">
            <v>L03</v>
          </cell>
          <cell r="F1190">
            <v>10</v>
          </cell>
        </row>
        <row r="1191">
          <cell r="C1191" t="str">
            <v>BS2</v>
          </cell>
          <cell r="D1191" t="str">
            <v>Q</v>
          </cell>
          <cell r="E1191" t="str">
            <v>L04</v>
          </cell>
          <cell r="F1191">
            <v>4</v>
          </cell>
        </row>
        <row r="1192">
          <cell r="C1192" t="str">
            <v>BS2</v>
          </cell>
          <cell r="D1192" t="str">
            <v>Q</v>
          </cell>
          <cell r="E1192" t="str">
            <v>L05</v>
          </cell>
          <cell r="F1192">
            <v>10</v>
          </cell>
        </row>
        <row r="1193">
          <cell r="C1193" t="str">
            <v>BS2</v>
          </cell>
          <cell r="D1193" t="str">
            <v>Q</v>
          </cell>
          <cell r="E1193" t="str">
            <v>L08</v>
          </cell>
          <cell r="F1193">
            <v>4</v>
          </cell>
        </row>
        <row r="1194">
          <cell r="C1194" t="str">
            <v>BS2</v>
          </cell>
          <cell r="D1194" t="str">
            <v>Q</v>
          </cell>
          <cell r="E1194" t="str">
            <v>L09</v>
          </cell>
          <cell r="F1194">
            <v>8</v>
          </cell>
        </row>
        <row r="1195">
          <cell r="C1195" t="str">
            <v>BS2</v>
          </cell>
          <cell r="D1195" t="str">
            <v>Q</v>
          </cell>
          <cell r="E1195" t="str">
            <v>L08</v>
          </cell>
          <cell r="F1195">
            <v>6</v>
          </cell>
        </row>
        <row r="1196">
          <cell r="C1196" t="str">
            <v>BS2</v>
          </cell>
          <cell r="D1196" t="str">
            <v>Q</v>
          </cell>
          <cell r="E1196" t="str">
            <v>L09</v>
          </cell>
          <cell r="F1196">
            <v>8</v>
          </cell>
        </row>
        <row r="1198">
          <cell r="C1198" t="str">
            <v>BS3.1</v>
          </cell>
          <cell r="D1198" t="str">
            <v>G1</v>
          </cell>
          <cell r="E1198" t="str">
            <v>L01</v>
          </cell>
          <cell r="F1198">
            <v>7.47</v>
          </cell>
        </row>
        <row r="1199">
          <cell r="C1199" t="str">
            <v>BS3.1</v>
          </cell>
          <cell r="D1199" t="str">
            <v>G1</v>
          </cell>
          <cell r="E1199" t="str">
            <v>L02</v>
          </cell>
          <cell r="F1199">
            <v>44.8</v>
          </cell>
        </row>
        <row r="1200">
          <cell r="C1200" t="str">
            <v>BS3.1</v>
          </cell>
          <cell r="D1200" t="str">
            <v>G1</v>
          </cell>
          <cell r="E1200" t="str">
            <v>L03</v>
          </cell>
          <cell r="F1200">
            <v>44.8</v>
          </cell>
        </row>
        <row r="1201">
          <cell r="C1201" t="str">
            <v>BS3.1</v>
          </cell>
          <cell r="D1201" t="str">
            <v>G1</v>
          </cell>
          <cell r="E1201" t="str">
            <v>L04</v>
          </cell>
          <cell r="F1201">
            <v>22.4</v>
          </cell>
        </row>
        <row r="1202">
          <cell r="C1202" t="str">
            <v>BS3.1</v>
          </cell>
          <cell r="D1202" t="str">
            <v>G1</v>
          </cell>
          <cell r="E1202" t="str">
            <v>L08</v>
          </cell>
          <cell r="F1202">
            <v>14.93</v>
          </cell>
        </row>
        <row r="1203">
          <cell r="C1203" t="str">
            <v>BS3.1</v>
          </cell>
          <cell r="D1203" t="str">
            <v>G1</v>
          </cell>
          <cell r="E1203" t="str">
            <v>L09</v>
          </cell>
          <cell r="F1203">
            <v>67.2</v>
          </cell>
        </row>
        <row r="1204">
          <cell r="C1204" t="str">
            <v>BS3.1</v>
          </cell>
          <cell r="D1204" t="str">
            <v>G1</v>
          </cell>
          <cell r="E1204" t="str">
            <v>L01</v>
          </cell>
          <cell r="F1204">
            <v>7.47</v>
          </cell>
        </row>
        <row r="1205">
          <cell r="C1205" t="str">
            <v>BS3.1</v>
          </cell>
          <cell r="D1205" t="str">
            <v>G1</v>
          </cell>
          <cell r="E1205" t="str">
            <v>L02</v>
          </cell>
          <cell r="F1205">
            <v>44.8</v>
          </cell>
        </row>
        <row r="1206">
          <cell r="C1206" t="str">
            <v>BS3.1</v>
          </cell>
          <cell r="D1206" t="str">
            <v>G1</v>
          </cell>
          <cell r="E1206" t="str">
            <v>L03</v>
          </cell>
          <cell r="F1206">
            <v>44.8</v>
          </cell>
        </row>
        <row r="1207">
          <cell r="C1207" t="str">
            <v>BS3.1</v>
          </cell>
          <cell r="D1207" t="str">
            <v>G1</v>
          </cell>
          <cell r="E1207" t="str">
            <v>L04</v>
          </cell>
          <cell r="F1207">
            <v>22.4</v>
          </cell>
        </row>
        <row r="1208">
          <cell r="C1208" t="str">
            <v>BS3.1</v>
          </cell>
          <cell r="D1208" t="str">
            <v>G1</v>
          </cell>
          <cell r="E1208" t="str">
            <v>L08</v>
          </cell>
          <cell r="F1208">
            <v>14.93</v>
          </cell>
        </row>
        <row r="1209">
          <cell r="C1209" t="str">
            <v>BS3.1</v>
          </cell>
          <cell r="D1209" t="str">
            <v>G1</v>
          </cell>
          <cell r="E1209" t="str">
            <v>L09</v>
          </cell>
          <cell r="F1209">
            <v>67.2</v>
          </cell>
        </row>
        <row r="1210">
          <cell r="C1210" t="str">
            <v>BS3.1</v>
          </cell>
          <cell r="D1210" t="str">
            <v>G1</v>
          </cell>
          <cell r="E1210" t="str">
            <v>L01</v>
          </cell>
          <cell r="F1210">
            <v>7.47</v>
          </cell>
        </row>
        <row r="1211">
          <cell r="C1211" t="str">
            <v>BS3.1</v>
          </cell>
          <cell r="D1211" t="str">
            <v>G1</v>
          </cell>
          <cell r="E1211" t="str">
            <v>L02</v>
          </cell>
          <cell r="F1211">
            <v>44.8</v>
          </cell>
        </row>
        <row r="1212">
          <cell r="C1212" t="str">
            <v>BS3.1</v>
          </cell>
          <cell r="D1212" t="str">
            <v>G1</v>
          </cell>
          <cell r="E1212" t="str">
            <v>L03</v>
          </cell>
          <cell r="F1212">
            <v>44.8</v>
          </cell>
        </row>
        <row r="1213">
          <cell r="C1213" t="str">
            <v>BS3.1</v>
          </cell>
          <cell r="D1213" t="str">
            <v>G1</v>
          </cell>
          <cell r="E1213" t="str">
            <v>L04</v>
          </cell>
          <cell r="F1213">
            <v>22.4</v>
          </cell>
        </row>
        <row r="1214">
          <cell r="C1214" t="str">
            <v>BS3.1</v>
          </cell>
          <cell r="D1214" t="str">
            <v>G1</v>
          </cell>
          <cell r="E1214" t="str">
            <v>L08</v>
          </cell>
          <cell r="F1214">
            <v>14.93</v>
          </cell>
        </row>
        <row r="1215">
          <cell r="C1215" t="str">
            <v>BS3.1</v>
          </cell>
          <cell r="D1215" t="str">
            <v>G1</v>
          </cell>
          <cell r="E1215" t="str">
            <v>L09</v>
          </cell>
          <cell r="F1215">
            <v>67.2</v>
          </cell>
        </row>
        <row r="1216">
          <cell r="C1216" t="str">
            <v>BS3.1</v>
          </cell>
          <cell r="D1216" t="str">
            <v>G1</v>
          </cell>
          <cell r="E1216" t="str">
            <v>L01</v>
          </cell>
          <cell r="F1216">
            <v>7.4700000000000006</v>
          </cell>
        </row>
        <row r="1217">
          <cell r="C1217" t="str">
            <v>BS3.1</v>
          </cell>
          <cell r="D1217" t="str">
            <v>G1</v>
          </cell>
          <cell r="E1217" t="str">
            <v>L02</v>
          </cell>
          <cell r="F1217">
            <v>44.800000000000004</v>
          </cell>
        </row>
        <row r="1218">
          <cell r="C1218" t="str">
            <v>BS3.1</v>
          </cell>
          <cell r="D1218" t="str">
            <v>G1</v>
          </cell>
          <cell r="E1218" t="str">
            <v>L03</v>
          </cell>
          <cell r="F1218">
            <v>44.800000000000004</v>
          </cell>
        </row>
        <row r="1219">
          <cell r="C1219" t="str">
            <v>BS3.1</v>
          </cell>
          <cell r="D1219" t="str">
            <v>G1</v>
          </cell>
          <cell r="E1219" t="str">
            <v>L04</v>
          </cell>
          <cell r="F1219">
            <v>22.400000000000002</v>
          </cell>
        </row>
        <row r="1220">
          <cell r="C1220" t="str">
            <v>BS3.1</v>
          </cell>
          <cell r="D1220" t="str">
            <v>G1</v>
          </cell>
          <cell r="E1220" t="str">
            <v>L08</v>
          </cell>
          <cell r="F1220">
            <v>14.930000000000001</v>
          </cell>
        </row>
        <row r="1221">
          <cell r="C1221" t="str">
            <v>BS3.1</v>
          </cell>
          <cell r="D1221" t="str">
            <v>G1</v>
          </cell>
          <cell r="E1221" t="str">
            <v>L09</v>
          </cell>
          <cell r="F1221">
            <v>67.199999999999989</v>
          </cell>
        </row>
        <row r="1222">
          <cell r="C1222" t="str">
            <v>BS3.1</v>
          </cell>
          <cell r="D1222" t="str">
            <v>G1</v>
          </cell>
          <cell r="E1222" t="str">
            <v>L01</v>
          </cell>
          <cell r="F1222">
            <v>7.47</v>
          </cell>
        </row>
        <row r="1223">
          <cell r="C1223" t="str">
            <v>BS3.1</v>
          </cell>
          <cell r="D1223" t="str">
            <v>G1</v>
          </cell>
          <cell r="E1223" t="str">
            <v>L02</v>
          </cell>
          <cell r="F1223">
            <v>44.8</v>
          </cell>
        </row>
        <row r="1224">
          <cell r="C1224" t="str">
            <v>BS3.1</v>
          </cell>
          <cell r="D1224" t="str">
            <v>G1</v>
          </cell>
          <cell r="E1224" t="str">
            <v>L03</v>
          </cell>
          <cell r="F1224">
            <v>44.8</v>
          </cell>
        </row>
        <row r="1225">
          <cell r="C1225" t="str">
            <v>BS3.1</v>
          </cell>
          <cell r="D1225" t="str">
            <v>G1</v>
          </cell>
          <cell r="E1225" t="str">
            <v>L04</v>
          </cell>
          <cell r="F1225">
            <v>22.4</v>
          </cell>
        </row>
        <row r="1226">
          <cell r="C1226" t="str">
            <v>BS3.1</v>
          </cell>
          <cell r="D1226" t="str">
            <v>G1</v>
          </cell>
          <cell r="E1226" t="str">
            <v>L08</v>
          </cell>
          <cell r="F1226">
            <v>14.93</v>
          </cell>
        </row>
        <row r="1227">
          <cell r="C1227" t="str">
            <v>BS3.1</v>
          </cell>
          <cell r="D1227" t="str">
            <v>G1</v>
          </cell>
          <cell r="E1227" t="str">
            <v>L09</v>
          </cell>
          <cell r="F1227">
            <v>67.2</v>
          </cell>
        </row>
        <row r="1228">
          <cell r="C1228" t="str">
            <v>BS3.1</v>
          </cell>
          <cell r="D1228" t="str">
            <v>G1</v>
          </cell>
          <cell r="E1228" t="str">
            <v>L01</v>
          </cell>
          <cell r="F1228">
            <v>7.47</v>
          </cell>
        </row>
        <row r="1229">
          <cell r="C1229" t="str">
            <v>BS3.1</v>
          </cell>
          <cell r="D1229" t="str">
            <v>G1</v>
          </cell>
          <cell r="E1229" t="str">
            <v>L02</v>
          </cell>
          <cell r="F1229">
            <v>44.8</v>
          </cell>
        </row>
        <row r="1230">
          <cell r="C1230" t="str">
            <v>BS3.1</v>
          </cell>
          <cell r="D1230" t="str">
            <v>G1</v>
          </cell>
          <cell r="E1230" t="str">
            <v>L03</v>
          </cell>
          <cell r="F1230">
            <v>44.8</v>
          </cell>
        </row>
        <row r="1231">
          <cell r="C1231" t="str">
            <v>BS3.1</v>
          </cell>
          <cell r="D1231" t="str">
            <v>G1</v>
          </cell>
          <cell r="E1231" t="str">
            <v>L04</v>
          </cell>
          <cell r="F1231">
            <v>22.4</v>
          </cell>
        </row>
        <row r="1232">
          <cell r="C1232" t="str">
            <v>BS3.1</v>
          </cell>
          <cell r="D1232" t="str">
            <v>G1</v>
          </cell>
          <cell r="E1232" t="str">
            <v>L08</v>
          </cell>
          <cell r="F1232">
            <v>14.93</v>
          </cell>
        </row>
        <row r="1233">
          <cell r="C1233" t="str">
            <v>BS3.1</v>
          </cell>
          <cell r="D1233" t="str">
            <v>G1</v>
          </cell>
          <cell r="E1233" t="str">
            <v>L09</v>
          </cell>
          <cell r="F1233">
            <v>67.2</v>
          </cell>
        </row>
        <row r="1234">
          <cell r="C1234" t="str">
            <v>BS3.2</v>
          </cell>
          <cell r="D1234" t="str">
            <v>G2</v>
          </cell>
          <cell r="E1234" t="str">
            <v>L01</v>
          </cell>
          <cell r="F1234">
            <v>7.9300000000000006</v>
          </cell>
        </row>
        <row r="1235">
          <cell r="C1235" t="str">
            <v>BS3.2</v>
          </cell>
          <cell r="D1235" t="str">
            <v>G2</v>
          </cell>
          <cell r="E1235" t="str">
            <v>L02</v>
          </cell>
          <cell r="F1235">
            <v>47.6</v>
          </cell>
        </row>
        <row r="1236">
          <cell r="C1236" t="str">
            <v>BS3.2</v>
          </cell>
          <cell r="D1236" t="str">
            <v>G2</v>
          </cell>
          <cell r="E1236" t="str">
            <v>L03</v>
          </cell>
          <cell r="F1236">
            <v>47.6</v>
          </cell>
        </row>
        <row r="1237">
          <cell r="C1237" t="str">
            <v>BS3.2</v>
          </cell>
          <cell r="D1237" t="str">
            <v>G2</v>
          </cell>
          <cell r="E1237" t="str">
            <v>L04</v>
          </cell>
          <cell r="F1237">
            <v>23.8</v>
          </cell>
        </row>
        <row r="1238">
          <cell r="C1238" t="str">
            <v>BS3.2</v>
          </cell>
          <cell r="D1238" t="str">
            <v>G2</v>
          </cell>
          <cell r="E1238" t="str">
            <v>L08</v>
          </cell>
          <cell r="F1238">
            <v>15.860000000000001</v>
          </cell>
        </row>
        <row r="1239">
          <cell r="C1239" t="str">
            <v>BS3.2</v>
          </cell>
          <cell r="D1239" t="str">
            <v>G2</v>
          </cell>
          <cell r="E1239" t="str">
            <v>L09</v>
          </cell>
          <cell r="F1239">
            <v>71.399999999999991</v>
          </cell>
        </row>
        <row r="1240">
          <cell r="C1240" t="str">
            <v>BS3.2</v>
          </cell>
          <cell r="D1240" t="str">
            <v>G2</v>
          </cell>
          <cell r="E1240" t="str">
            <v>L01</v>
          </cell>
          <cell r="F1240">
            <v>7.93</v>
          </cell>
        </row>
        <row r="1241">
          <cell r="C1241" t="str">
            <v>BS3.2</v>
          </cell>
          <cell r="D1241" t="str">
            <v>G2</v>
          </cell>
          <cell r="E1241" t="str">
            <v>L02</v>
          </cell>
          <cell r="F1241">
            <v>47.6</v>
          </cell>
        </row>
        <row r="1242">
          <cell r="C1242" t="str">
            <v>BS3.2</v>
          </cell>
          <cell r="D1242" t="str">
            <v>G2</v>
          </cell>
          <cell r="E1242" t="str">
            <v>L03</v>
          </cell>
          <cell r="F1242">
            <v>47.6</v>
          </cell>
        </row>
        <row r="1243">
          <cell r="C1243" t="str">
            <v>BS3.2</v>
          </cell>
          <cell r="D1243" t="str">
            <v>G2</v>
          </cell>
          <cell r="E1243" t="str">
            <v>L04</v>
          </cell>
          <cell r="F1243">
            <v>23.8</v>
          </cell>
        </row>
        <row r="1244">
          <cell r="C1244" t="str">
            <v>BS3.2</v>
          </cell>
          <cell r="D1244" t="str">
            <v>G2</v>
          </cell>
          <cell r="E1244" t="str">
            <v>L08</v>
          </cell>
          <cell r="F1244">
            <v>15.86</v>
          </cell>
        </row>
        <row r="1245">
          <cell r="C1245" t="str">
            <v>BS3.2</v>
          </cell>
          <cell r="D1245" t="str">
            <v>G2</v>
          </cell>
          <cell r="E1245" t="str">
            <v>L09</v>
          </cell>
          <cell r="F1245">
            <v>71.400000000000006</v>
          </cell>
        </row>
        <row r="1246">
          <cell r="C1246" t="str">
            <v>BS3.2</v>
          </cell>
          <cell r="D1246" t="str">
            <v>G2</v>
          </cell>
          <cell r="E1246" t="str">
            <v>L01</v>
          </cell>
          <cell r="F1246">
            <v>7.93</v>
          </cell>
        </row>
        <row r="1247">
          <cell r="C1247" t="str">
            <v>BS3.2</v>
          </cell>
          <cell r="D1247" t="str">
            <v>G2</v>
          </cell>
          <cell r="E1247" t="str">
            <v>L02</v>
          </cell>
          <cell r="F1247">
            <v>47.6</v>
          </cell>
        </row>
        <row r="1248">
          <cell r="C1248" t="str">
            <v>BS3.2</v>
          </cell>
          <cell r="D1248" t="str">
            <v>G2</v>
          </cell>
          <cell r="E1248" t="str">
            <v>L03</v>
          </cell>
          <cell r="F1248">
            <v>47.6</v>
          </cell>
        </row>
        <row r="1249">
          <cell r="C1249" t="str">
            <v>BS3.2</v>
          </cell>
          <cell r="D1249" t="str">
            <v>G2</v>
          </cell>
          <cell r="E1249" t="str">
            <v>L04</v>
          </cell>
          <cell r="F1249">
            <v>23.8</v>
          </cell>
        </row>
        <row r="1250">
          <cell r="C1250" t="str">
            <v>BS3.2</v>
          </cell>
          <cell r="D1250" t="str">
            <v>G2</v>
          </cell>
          <cell r="E1250" t="str">
            <v>L08</v>
          </cell>
          <cell r="F1250">
            <v>15.86</v>
          </cell>
        </row>
        <row r="1251">
          <cell r="C1251" t="str">
            <v>BS3.2</v>
          </cell>
          <cell r="D1251" t="str">
            <v>G2</v>
          </cell>
          <cell r="E1251" t="str">
            <v>L09</v>
          </cell>
          <cell r="F1251">
            <v>71.400000000000006</v>
          </cell>
        </row>
        <row r="1252">
          <cell r="C1252" t="str">
            <v>BS3.2</v>
          </cell>
          <cell r="D1252" t="str">
            <v>G2</v>
          </cell>
          <cell r="E1252" t="str">
            <v>L01</v>
          </cell>
          <cell r="F1252">
            <v>7.9300000000000006</v>
          </cell>
        </row>
        <row r="1253">
          <cell r="C1253" t="str">
            <v>BS3.2</v>
          </cell>
          <cell r="D1253" t="str">
            <v>G2</v>
          </cell>
          <cell r="E1253" t="str">
            <v>L02</v>
          </cell>
          <cell r="F1253">
            <v>47.6</v>
          </cell>
        </row>
        <row r="1254">
          <cell r="C1254" t="str">
            <v>BS3.2</v>
          </cell>
          <cell r="D1254" t="str">
            <v>G2</v>
          </cell>
          <cell r="E1254" t="str">
            <v>L03</v>
          </cell>
          <cell r="F1254">
            <v>47.6</v>
          </cell>
        </row>
        <row r="1255">
          <cell r="C1255" t="str">
            <v>BS3.2</v>
          </cell>
          <cell r="D1255" t="str">
            <v>G2</v>
          </cell>
          <cell r="E1255" t="str">
            <v>L04</v>
          </cell>
          <cell r="F1255">
            <v>23.8</v>
          </cell>
        </row>
        <row r="1256">
          <cell r="C1256" t="str">
            <v>BS3.2</v>
          </cell>
          <cell r="D1256" t="str">
            <v>G2</v>
          </cell>
          <cell r="E1256" t="str">
            <v>L08</v>
          </cell>
          <cell r="F1256">
            <v>15.860000000000001</v>
          </cell>
        </row>
        <row r="1257">
          <cell r="C1257" t="str">
            <v>BS3.2</v>
          </cell>
          <cell r="D1257" t="str">
            <v>G2</v>
          </cell>
          <cell r="E1257" t="str">
            <v>L09</v>
          </cell>
          <cell r="F1257">
            <v>71.399999999999991</v>
          </cell>
        </row>
        <row r="1258">
          <cell r="C1258" t="str">
            <v>BS3.3</v>
          </cell>
          <cell r="D1258" t="str">
            <v>G3</v>
          </cell>
          <cell r="E1258" t="str">
            <v>L01</v>
          </cell>
          <cell r="F1258">
            <v>7.9300000000000006</v>
          </cell>
        </row>
        <row r="1259">
          <cell r="C1259" t="str">
            <v>BS3.3</v>
          </cell>
          <cell r="D1259" t="str">
            <v>G3</v>
          </cell>
          <cell r="E1259" t="str">
            <v>L02</v>
          </cell>
          <cell r="F1259">
            <v>47.6</v>
          </cell>
        </row>
        <row r="1260">
          <cell r="C1260" t="str">
            <v>BS3.3</v>
          </cell>
          <cell r="D1260" t="str">
            <v>G3</v>
          </cell>
          <cell r="E1260" t="str">
            <v>L03</v>
          </cell>
          <cell r="F1260">
            <v>47.6</v>
          </cell>
        </row>
        <row r="1261">
          <cell r="C1261" t="str">
            <v>BS3.3</v>
          </cell>
          <cell r="D1261" t="str">
            <v>G3</v>
          </cell>
          <cell r="E1261" t="str">
            <v>L04</v>
          </cell>
          <cell r="F1261">
            <v>23.8</v>
          </cell>
        </row>
        <row r="1262">
          <cell r="C1262" t="str">
            <v>BS3.3</v>
          </cell>
          <cell r="D1262" t="str">
            <v>G3</v>
          </cell>
          <cell r="E1262" t="str">
            <v>L08</v>
          </cell>
          <cell r="F1262">
            <v>15.860000000000001</v>
          </cell>
        </row>
        <row r="1263">
          <cell r="C1263" t="str">
            <v>BS3.3</v>
          </cell>
          <cell r="D1263" t="str">
            <v>G3</v>
          </cell>
          <cell r="E1263" t="str">
            <v>L09</v>
          </cell>
          <cell r="F1263">
            <v>71.399999999999991</v>
          </cell>
        </row>
        <row r="1264">
          <cell r="C1264" t="str">
            <v>BS3.3</v>
          </cell>
          <cell r="D1264" t="str">
            <v>G3</v>
          </cell>
          <cell r="E1264" t="str">
            <v>L01</v>
          </cell>
          <cell r="F1264">
            <v>7.9300000000000006</v>
          </cell>
        </row>
        <row r="1265">
          <cell r="C1265" t="str">
            <v>BS3.3</v>
          </cell>
          <cell r="D1265" t="str">
            <v>G3</v>
          </cell>
          <cell r="E1265" t="str">
            <v>L02</v>
          </cell>
          <cell r="F1265">
            <v>47.6</v>
          </cell>
        </row>
        <row r="1266">
          <cell r="C1266" t="str">
            <v>BS3.3</v>
          </cell>
          <cell r="D1266" t="str">
            <v>G3</v>
          </cell>
          <cell r="E1266" t="str">
            <v>L03</v>
          </cell>
          <cell r="F1266">
            <v>47.6</v>
          </cell>
        </row>
        <row r="1267">
          <cell r="C1267" t="str">
            <v>BS3.3</v>
          </cell>
          <cell r="D1267" t="str">
            <v>G3</v>
          </cell>
          <cell r="E1267" t="str">
            <v>L04</v>
          </cell>
          <cell r="F1267">
            <v>23.8</v>
          </cell>
        </row>
        <row r="1268">
          <cell r="C1268" t="str">
            <v>BS3.3</v>
          </cell>
          <cell r="D1268" t="str">
            <v>G3</v>
          </cell>
          <cell r="E1268" t="str">
            <v>L08</v>
          </cell>
          <cell r="F1268">
            <v>15.860000000000001</v>
          </cell>
        </row>
        <row r="1269">
          <cell r="C1269" t="str">
            <v>BS3.3</v>
          </cell>
          <cell r="D1269" t="str">
            <v>G3</v>
          </cell>
          <cell r="E1269" t="str">
            <v>L09</v>
          </cell>
          <cell r="F1269">
            <v>71.399999999999991</v>
          </cell>
        </row>
        <row r="1270">
          <cell r="C1270" t="str">
            <v>BS3.3</v>
          </cell>
          <cell r="D1270" t="str">
            <v>G3</v>
          </cell>
          <cell r="E1270" t="str">
            <v>L01</v>
          </cell>
          <cell r="F1270">
            <v>7.93</v>
          </cell>
        </row>
        <row r="1271">
          <cell r="C1271" t="str">
            <v>BS3.3</v>
          </cell>
          <cell r="D1271" t="str">
            <v>G3</v>
          </cell>
          <cell r="E1271" t="str">
            <v>L02</v>
          </cell>
          <cell r="F1271">
            <v>47.6</v>
          </cell>
        </row>
        <row r="1272">
          <cell r="C1272" t="str">
            <v>BS3.3</v>
          </cell>
          <cell r="D1272" t="str">
            <v>G3</v>
          </cell>
          <cell r="E1272" t="str">
            <v>L03</v>
          </cell>
          <cell r="F1272">
            <v>47.6</v>
          </cell>
        </row>
        <row r="1273">
          <cell r="C1273" t="str">
            <v>BS3.3</v>
          </cell>
          <cell r="D1273" t="str">
            <v>G3</v>
          </cell>
          <cell r="E1273" t="str">
            <v>L04</v>
          </cell>
          <cell r="F1273">
            <v>23.8</v>
          </cell>
        </row>
        <row r="1274">
          <cell r="C1274" t="str">
            <v>BS3.3</v>
          </cell>
          <cell r="D1274" t="str">
            <v>G3</v>
          </cell>
          <cell r="E1274" t="str">
            <v>L08</v>
          </cell>
          <cell r="F1274">
            <v>15.870000000000001</v>
          </cell>
        </row>
        <row r="1275">
          <cell r="C1275" t="str">
            <v>BS3.3</v>
          </cell>
          <cell r="D1275" t="str">
            <v>G3</v>
          </cell>
          <cell r="E1275" t="str">
            <v>L09</v>
          </cell>
          <cell r="F1275">
            <v>71.400000000000006</v>
          </cell>
        </row>
        <row r="1276">
          <cell r="C1276" t="str">
            <v>BS3.3</v>
          </cell>
          <cell r="D1276" t="str">
            <v>G3</v>
          </cell>
          <cell r="E1276" t="str">
            <v>L01</v>
          </cell>
          <cell r="F1276">
            <v>7.93</v>
          </cell>
        </row>
        <row r="1277">
          <cell r="C1277" t="str">
            <v>BS3.3</v>
          </cell>
          <cell r="D1277" t="str">
            <v>G3</v>
          </cell>
          <cell r="E1277" t="str">
            <v>L02</v>
          </cell>
          <cell r="F1277">
            <v>49.6</v>
          </cell>
        </row>
        <row r="1278">
          <cell r="C1278" t="str">
            <v>BS3.3</v>
          </cell>
          <cell r="D1278" t="str">
            <v>G3</v>
          </cell>
          <cell r="E1278" t="str">
            <v>L03</v>
          </cell>
          <cell r="F1278">
            <v>49.6</v>
          </cell>
        </row>
        <row r="1279">
          <cell r="C1279" t="str">
            <v>BS3.3</v>
          </cell>
          <cell r="D1279" t="str">
            <v>G3</v>
          </cell>
          <cell r="E1279" t="str">
            <v>L04</v>
          </cell>
          <cell r="F1279">
            <v>23.8</v>
          </cell>
        </row>
        <row r="1280">
          <cell r="C1280" t="str">
            <v>BS3.3</v>
          </cell>
          <cell r="D1280" t="str">
            <v>G3</v>
          </cell>
          <cell r="E1280" t="str">
            <v>L08</v>
          </cell>
          <cell r="F1280">
            <v>15.870000000000001</v>
          </cell>
        </row>
        <row r="1281">
          <cell r="C1281" t="str">
            <v>BS3.3</v>
          </cell>
          <cell r="D1281" t="str">
            <v>G3</v>
          </cell>
          <cell r="E1281" t="str">
            <v>L09</v>
          </cell>
          <cell r="F1281">
            <v>71.400000000000006</v>
          </cell>
        </row>
        <row r="1282">
          <cell r="C1282" t="str">
            <v>BS3.4</v>
          </cell>
          <cell r="D1282" t="str">
            <v>G4</v>
          </cell>
          <cell r="E1282" t="str">
            <v>L01</v>
          </cell>
          <cell r="F1282">
            <v>7.47</v>
          </cell>
        </row>
        <row r="1283">
          <cell r="C1283" t="str">
            <v>BS3.4</v>
          </cell>
          <cell r="D1283" t="str">
            <v>G4</v>
          </cell>
          <cell r="E1283" t="str">
            <v>L02</v>
          </cell>
          <cell r="F1283">
            <v>44.8</v>
          </cell>
        </row>
        <row r="1284">
          <cell r="C1284" t="str">
            <v>BS3.4</v>
          </cell>
          <cell r="D1284" t="str">
            <v>G4</v>
          </cell>
          <cell r="E1284" t="str">
            <v>L03</v>
          </cell>
          <cell r="F1284">
            <v>44.8</v>
          </cell>
        </row>
        <row r="1285">
          <cell r="C1285" t="str">
            <v>BS3.4</v>
          </cell>
          <cell r="D1285" t="str">
            <v>G4</v>
          </cell>
          <cell r="E1285" t="str">
            <v>L04</v>
          </cell>
          <cell r="F1285">
            <v>21.93</v>
          </cell>
        </row>
        <row r="1286">
          <cell r="C1286" t="str">
            <v>BS3.4</v>
          </cell>
          <cell r="D1286" t="str">
            <v>G4</v>
          </cell>
          <cell r="E1286" t="str">
            <v>L08</v>
          </cell>
          <cell r="F1286">
            <v>14.93</v>
          </cell>
        </row>
        <row r="1287">
          <cell r="C1287" t="str">
            <v>BS3.4</v>
          </cell>
          <cell r="D1287" t="str">
            <v>G4</v>
          </cell>
          <cell r="E1287" t="str">
            <v>L09</v>
          </cell>
          <cell r="F1287">
            <v>67.2</v>
          </cell>
        </row>
        <row r="1288">
          <cell r="C1288" t="str">
            <v>BS3.4</v>
          </cell>
          <cell r="D1288" t="str">
            <v>G4</v>
          </cell>
          <cell r="E1288" t="str">
            <v>L01</v>
          </cell>
          <cell r="F1288">
            <v>7.47</v>
          </cell>
        </row>
        <row r="1289">
          <cell r="C1289" t="str">
            <v>BS3.4</v>
          </cell>
          <cell r="D1289" t="str">
            <v>G4</v>
          </cell>
          <cell r="E1289" t="str">
            <v>L02</v>
          </cell>
          <cell r="F1289">
            <v>44.8</v>
          </cell>
        </row>
        <row r="1290">
          <cell r="C1290" t="str">
            <v>BS3.4</v>
          </cell>
          <cell r="D1290" t="str">
            <v>G4</v>
          </cell>
          <cell r="E1290" t="str">
            <v>L03</v>
          </cell>
          <cell r="F1290">
            <v>44.8</v>
          </cell>
        </row>
        <row r="1291">
          <cell r="C1291" t="str">
            <v>BS3.4</v>
          </cell>
          <cell r="D1291" t="str">
            <v>G4</v>
          </cell>
          <cell r="E1291" t="str">
            <v>L04</v>
          </cell>
          <cell r="F1291">
            <v>22.4</v>
          </cell>
        </row>
        <row r="1292">
          <cell r="C1292" t="str">
            <v>BS3.4</v>
          </cell>
          <cell r="D1292" t="str">
            <v>G4</v>
          </cell>
          <cell r="E1292" t="str">
            <v>L08</v>
          </cell>
          <cell r="F1292">
            <v>14.93</v>
          </cell>
        </row>
        <row r="1293">
          <cell r="C1293" t="str">
            <v>BS3.4</v>
          </cell>
          <cell r="D1293" t="str">
            <v>G4</v>
          </cell>
          <cell r="E1293" t="str">
            <v>L09</v>
          </cell>
          <cell r="F1293">
            <v>67.2</v>
          </cell>
        </row>
        <row r="1294">
          <cell r="C1294" t="str">
            <v>BS3.4</v>
          </cell>
          <cell r="D1294" t="str">
            <v>G4</v>
          </cell>
          <cell r="E1294" t="str">
            <v>L01</v>
          </cell>
          <cell r="F1294">
            <v>7.47</v>
          </cell>
        </row>
        <row r="1295">
          <cell r="C1295" t="str">
            <v>BS3.4</v>
          </cell>
          <cell r="D1295" t="str">
            <v>G4</v>
          </cell>
          <cell r="E1295" t="str">
            <v>L02</v>
          </cell>
          <cell r="F1295">
            <v>44.8</v>
          </cell>
        </row>
        <row r="1296">
          <cell r="C1296" t="str">
            <v>BS3.4</v>
          </cell>
          <cell r="D1296" t="str">
            <v>G4</v>
          </cell>
          <cell r="E1296" t="str">
            <v>L03</v>
          </cell>
          <cell r="F1296">
            <v>44.8</v>
          </cell>
        </row>
        <row r="1297">
          <cell r="C1297" t="str">
            <v>BS3.4</v>
          </cell>
          <cell r="D1297" t="str">
            <v>G4</v>
          </cell>
          <cell r="E1297" t="str">
            <v>L04</v>
          </cell>
          <cell r="F1297">
            <v>22.4</v>
          </cell>
        </row>
        <row r="1298">
          <cell r="C1298" t="str">
            <v>BS3.4</v>
          </cell>
          <cell r="D1298" t="str">
            <v>G4</v>
          </cell>
          <cell r="E1298" t="str">
            <v>L08</v>
          </cell>
          <cell r="F1298">
            <v>14.93</v>
          </cell>
        </row>
        <row r="1299">
          <cell r="C1299" t="str">
            <v>BS3.4</v>
          </cell>
          <cell r="D1299" t="str">
            <v>G4</v>
          </cell>
          <cell r="E1299" t="str">
            <v>L09</v>
          </cell>
          <cell r="F1299">
            <v>67.2</v>
          </cell>
        </row>
        <row r="1300">
          <cell r="C1300" t="str">
            <v>BS3.4</v>
          </cell>
          <cell r="D1300" t="str">
            <v>G4</v>
          </cell>
          <cell r="E1300" t="str">
            <v>L01</v>
          </cell>
          <cell r="F1300">
            <v>7.47</v>
          </cell>
        </row>
        <row r="1301">
          <cell r="C1301" t="str">
            <v>BS3.4</v>
          </cell>
          <cell r="D1301" t="str">
            <v>G4</v>
          </cell>
          <cell r="E1301" t="str">
            <v>L02</v>
          </cell>
          <cell r="F1301">
            <v>44.8</v>
          </cell>
        </row>
        <row r="1302">
          <cell r="C1302" t="str">
            <v>BS3.4</v>
          </cell>
          <cell r="D1302" t="str">
            <v>G4</v>
          </cell>
          <cell r="E1302" t="str">
            <v>L03</v>
          </cell>
          <cell r="F1302">
            <v>44.8</v>
          </cell>
        </row>
        <row r="1303">
          <cell r="C1303" t="str">
            <v>BS3.4</v>
          </cell>
          <cell r="D1303" t="str">
            <v>G4</v>
          </cell>
          <cell r="E1303" t="str">
            <v>L04</v>
          </cell>
          <cell r="F1303">
            <v>22.4</v>
          </cell>
        </row>
        <row r="1304">
          <cell r="C1304" t="str">
            <v>BS3.4</v>
          </cell>
          <cell r="D1304" t="str">
            <v>G4</v>
          </cell>
          <cell r="E1304" t="str">
            <v>L08</v>
          </cell>
          <cell r="F1304">
            <v>14.93</v>
          </cell>
        </row>
        <row r="1305">
          <cell r="C1305" t="str">
            <v>BS3.4</v>
          </cell>
          <cell r="D1305" t="str">
            <v>G4</v>
          </cell>
          <cell r="E1305" t="str">
            <v>L09</v>
          </cell>
          <cell r="F1305">
            <v>67.2</v>
          </cell>
        </row>
        <row r="1306">
          <cell r="C1306" t="str">
            <v>BS3.4</v>
          </cell>
          <cell r="D1306" t="str">
            <v>G4</v>
          </cell>
          <cell r="E1306" t="str">
            <v>L01</v>
          </cell>
          <cell r="F1306">
            <v>7.93</v>
          </cell>
        </row>
        <row r="1307">
          <cell r="C1307" t="str">
            <v>BS3.4</v>
          </cell>
          <cell r="D1307" t="str">
            <v>G4</v>
          </cell>
          <cell r="E1307" t="str">
            <v>L02</v>
          </cell>
          <cell r="F1307">
            <v>47.6</v>
          </cell>
        </row>
        <row r="1308">
          <cell r="C1308" t="str">
            <v>BS3.4</v>
          </cell>
          <cell r="D1308" t="str">
            <v>G4</v>
          </cell>
          <cell r="E1308" t="str">
            <v>L03</v>
          </cell>
          <cell r="F1308">
            <v>47.6</v>
          </cell>
        </row>
        <row r="1309">
          <cell r="C1309" t="str">
            <v>BS3.4</v>
          </cell>
          <cell r="D1309" t="str">
            <v>G4</v>
          </cell>
          <cell r="E1309" t="str">
            <v>L04</v>
          </cell>
          <cell r="F1309">
            <v>23.8</v>
          </cell>
        </row>
        <row r="1310">
          <cell r="C1310" t="str">
            <v>BS3.4</v>
          </cell>
          <cell r="D1310" t="str">
            <v>G4</v>
          </cell>
          <cell r="E1310" t="str">
            <v>L08</v>
          </cell>
          <cell r="F1310">
            <v>15.870000000000001</v>
          </cell>
        </row>
        <row r="1311">
          <cell r="C1311" t="str">
            <v>BS3.4</v>
          </cell>
          <cell r="D1311" t="str">
            <v>G4</v>
          </cell>
          <cell r="E1311" t="str">
            <v>L09</v>
          </cell>
          <cell r="F1311">
            <v>71.400000000000006</v>
          </cell>
        </row>
        <row r="1312">
          <cell r="C1312" t="str">
            <v>BS3.5</v>
          </cell>
          <cell r="D1312" t="str">
            <v>G5</v>
          </cell>
          <cell r="E1312" t="str">
            <v>L01</v>
          </cell>
          <cell r="F1312">
            <v>9.93</v>
          </cell>
        </row>
        <row r="1313">
          <cell r="C1313" t="str">
            <v>BS3.5</v>
          </cell>
          <cell r="D1313" t="str">
            <v>G5</v>
          </cell>
          <cell r="E1313" t="str">
            <v>L02</v>
          </cell>
          <cell r="F1313">
            <v>55.6</v>
          </cell>
        </row>
        <row r="1314">
          <cell r="C1314" t="str">
            <v>BS3.5</v>
          </cell>
          <cell r="D1314" t="str">
            <v>G5</v>
          </cell>
          <cell r="E1314" t="str">
            <v>L03</v>
          </cell>
          <cell r="F1314">
            <v>55.6</v>
          </cell>
        </row>
        <row r="1315">
          <cell r="C1315" t="str">
            <v>BS3.5</v>
          </cell>
          <cell r="D1315" t="str">
            <v>G5</v>
          </cell>
          <cell r="E1315" t="str">
            <v>L04</v>
          </cell>
          <cell r="F1315">
            <v>27.8</v>
          </cell>
        </row>
        <row r="1316">
          <cell r="C1316" t="str">
            <v>BS3.5</v>
          </cell>
          <cell r="D1316" t="str">
            <v>G5</v>
          </cell>
          <cell r="E1316" t="str">
            <v>L08</v>
          </cell>
          <cell r="F1316">
            <v>19.87</v>
          </cell>
        </row>
        <row r="1317">
          <cell r="C1317" t="str">
            <v>BS3.5</v>
          </cell>
          <cell r="D1317" t="str">
            <v>G5</v>
          </cell>
          <cell r="E1317" t="str">
            <v>L09</v>
          </cell>
          <cell r="F1317">
            <v>75.399999999999991</v>
          </cell>
        </row>
        <row r="1318">
          <cell r="C1318" t="str">
            <v>BS3.5</v>
          </cell>
          <cell r="D1318" t="str">
            <v>G5</v>
          </cell>
          <cell r="E1318" t="str">
            <v>L01</v>
          </cell>
          <cell r="F1318">
            <v>7.4700000000000006</v>
          </cell>
        </row>
        <row r="1319">
          <cell r="C1319" t="str">
            <v>BS3.5</v>
          </cell>
          <cell r="D1319" t="str">
            <v>G5</v>
          </cell>
          <cell r="E1319" t="str">
            <v>L02</v>
          </cell>
          <cell r="F1319">
            <v>44.8</v>
          </cell>
        </row>
        <row r="1320">
          <cell r="C1320" t="str">
            <v>BS3.5</v>
          </cell>
          <cell r="D1320" t="str">
            <v>G5</v>
          </cell>
          <cell r="E1320" t="str">
            <v>L03</v>
          </cell>
          <cell r="F1320">
            <v>44.8</v>
          </cell>
        </row>
        <row r="1321">
          <cell r="C1321" t="str">
            <v>BS3.5</v>
          </cell>
          <cell r="D1321" t="str">
            <v>G5</v>
          </cell>
          <cell r="E1321" t="str">
            <v>L04</v>
          </cell>
          <cell r="F1321">
            <v>22.400000000000002</v>
          </cell>
        </row>
        <row r="1322">
          <cell r="C1322" t="str">
            <v>BS3.5</v>
          </cell>
          <cell r="D1322" t="str">
            <v>G5</v>
          </cell>
          <cell r="E1322" t="str">
            <v>L08</v>
          </cell>
          <cell r="F1322">
            <v>14.93</v>
          </cell>
        </row>
        <row r="1323">
          <cell r="C1323" t="str">
            <v>BS3.5</v>
          </cell>
          <cell r="D1323" t="str">
            <v>G5</v>
          </cell>
          <cell r="E1323" t="str">
            <v>L09</v>
          </cell>
          <cell r="F1323">
            <v>67.2</v>
          </cell>
        </row>
        <row r="1324">
          <cell r="C1324" t="str">
            <v>BS3.5</v>
          </cell>
          <cell r="D1324" t="str">
            <v>G5</v>
          </cell>
          <cell r="E1324" t="str">
            <v>L01</v>
          </cell>
          <cell r="F1324">
            <v>7.47</v>
          </cell>
        </row>
        <row r="1325">
          <cell r="C1325" t="str">
            <v>BS3.5</v>
          </cell>
          <cell r="D1325" t="str">
            <v>G5</v>
          </cell>
          <cell r="E1325" t="str">
            <v>L02</v>
          </cell>
          <cell r="F1325">
            <v>44.8</v>
          </cell>
        </row>
        <row r="1326">
          <cell r="C1326" t="str">
            <v>BS3.5</v>
          </cell>
          <cell r="D1326" t="str">
            <v>G5</v>
          </cell>
          <cell r="E1326" t="str">
            <v>L03</v>
          </cell>
          <cell r="F1326">
            <v>44.8</v>
          </cell>
        </row>
        <row r="1327">
          <cell r="C1327" t="str">
            <v>BS3.5</v>
          </cell>
          <cell r="D1327" t="str">
            <v>G5</v>
          </cell>
          <cell r="E1327" t="str">
            <v>L04</v>
          </cell>
          <cell r="F1327">
            <v>22.4</v>
          </cell>
        </row>
        <row r="1328">
          <cell r="C1328" t="str">
            <v>BS3.5</v>
          </cell>
          <cell r="D1328" t="str">
            <v>G5</v>
          </cell>
          <cell r="E1328" t="str">
            <v>L08</v>
          </cell>
          <cell r="F1328">
            <v>14.93</v>
          </cell>
        </row>
        <row r="1329">
          <cell r="C1329" t="str">
            <v>BS3.5</v>
          </cell>
          <cell r="D1329" t="str">
            <v>G5</v>
          </cell>
          <cell r="E1329" t="str">
            <v>L09</v>
          </cell>
          <cell r="F1329">
            <v>67.2</v>
          </cell>
        </row>
        <row r="1330">
          <cell r="C1330" t="str">
            <v>BS3.5</v>
          </cell>
          <cell r="D1330" t="str">
            <v>G5</v>
          </cell>
          <cell r="E1330" t="str">
            <v>L01</v>
          </cell>
          <cell r="F1330">
            <v>7.48</v>
          </cell>
        </row>
        <row r="1331">
          <cell r="C1331" t="str">
            <v>BS3.5</v>
          </cell>
          <cell r="D1331" t="str">
            <v>G5</v>
          </cell>
          <cell r="E1331" t="str">
            <v>L02</v>
          </cell>
          <cell r="F1331">
            <v>44.8</v>
          </cell>
        </row>
        <row r="1332">
          <cell r="C1332" t="str">
            <v>BS3.5</v>
          </cell>
          <cell r="D1332" t="str">
            <v>G5</v>
          </cell>
          <cell r="E1332" t="str">
            <v>L03</v>
          </cell>
          <cell r="F1332">
            <v>44.8</v>
          </cell>
        </row>
        <row r="1333">
          <cell r="C1333" t="str">
            <v>BS3.5</v>
          </cell>
          <cell r="D1333" t="str">
            <v>G5</v>
          </cell>
          <cell r="E1333" t="str">
            <v>L04</v>
          </cell>
          <cell r="F1333">
            <v>22.4</v>
          </cell>
        </row>
        <row r="1334">
          <cell r="C1334" t="str">
            <v>BS3.5</v>
          </cell>
          <cell r="D1334" t="str">
            <v>G5</v>
          </cell>
          <cell r="E1334" t="str">
            <v>L08</v>
          </cell>
          <cell r="F1334">
            <v>14.94</v>
          </cell>
        </row>
        <row r="1335">
          <cell r="C1335" t="str">
            <v>BS3.5</v>
          </cell>
          <cell r="D1335" t="str">
            <v>G5</v>
          </cell>
          <cell r="E1335" t="str">
            <v>L09</v>
          </cell>
          <cell r="F1335">
            <v>67.199999999999989</v>
          </cell>
        </row>
        <row r="1345">
          <cell r="C1345" t="str">
            <v>ST1.1.1</v>
          </cell>
          <cell r="D1345" t="str">
            <v>N</v>
          </cell>
          <cell r="E1345" t="str">
            <v>L01</v>
          </cell>
          <cell r="F1345">
            <v>6</v>
          </cell>
        </row>
        <row r="1346">
          <cell r="C1346" t="str">
            <v>ST1.1.1</v>
          </cell>
          <cell r="D1346" t="str">
            <v>N</v>
          </cell>
          <cell r="E1346" t="str">
            <v>L09</v>
          </cell>
          <cell r="F1346">
            <v>18</v>
          </cell>
        </row>
        <row r="1347">
          <cell r="C1347" t="str">
            <v>ST1.1.1</v>
          </cell>
          <cell r="D1347" t="str">
            <v>N</v>
          </cell>
          <cell r="E1347" t="str">
            <v>L00</v>
          </cell>
          <cell r="F1347">
            <v>3</v>
          </cell>
        </row>
        <row r="1350">
          <cell r="C1350" t="str">
            <v>ST1.1.2</v>
          </cell>
          <cell r="D1350" t="str">
            <v>N</v>
          </cell>
          <cell r="E1350" t="str">
            <v>L00</v>
          </cell>
          <cell r="F1350">
            <v>36</v>
          </cell>
        </row>
        <row r="1351">
          <cell r="C1351" t="str">
            <v>ST1.1.2</v>
          </cell>
          <cell r="D1351" t="str">
            <v>N</v>
          </cell>
          <cell r="E1351" t="str">
            <v>L01</v>
          </cell>
          <cell r="F1351">
            <v>52</v>
          </cell>
        </row>
        <row r="1352">
          <cell r="C1352" t="str">
            <v>ST1.1.2</v>
          </cell>
          <cell r="D1352" t="str">
            <v>N</v>
          </cell>
          <cell r="E1352" t="str">
            <v>L03</v>
          </cell>
          <cell r="F1352">
            <v>500</v>
          </cell>
        </row>
        <row r="1353">
          <cell r="C1353" t="str">
            <v>ST1.1.2</v>
          </cell>
          <cell r="D1353" t="str">
            <v>N</v>
          </cell>
          <cell r="E1353" t="str">
            <v>L04</v>
          </cell>
          <cell r="F1353">
            <v>110</v>
          </cell>
        </row>
        <row r="1354">
          <cell r="C1354" t="str">
            <v>ST1.1.2</v>
          </cell>
          <cell r="D1354" t="str">
            <v>N</v>
          </cell>
          <cell r="E1354" t="str">
            <v>L05</v>
          </cell>
          <cell r="F1354">
            <v>275.5</v>
          </cell>
        </row>
        <row r="1355">
          <cell r="C1355" t="str">
            <v>ST1.1.2</v>
          </cell>
          <cell r="D1355" t="str">
            <v>N</v>
          </cell>
          <cell r="E1355" t="str">
            <v>L08</v>
          </cell>
          <cell r="F1355">
            <v>275.5</v>
          </cell>
        </row>
        <row r="1356">
          <cell r="C1356" t="str">
            <v>ST1.1.2</v>
          </cell>
          <cell r="D1356" t="str">
            <v>N</v>
          </cell>
          <cell r="E1356" t="str">
            <v>L07</v>
          </cell>
          <cell r="F1356">
            <v>36</v>
          </cell>
        </row>
        <row r="1357">
          <cell r="C1357" t="str">
            <v>ST1.1.2</v>
          </cell>
          <cell r="D1357" t="str">
            <v>N</v>
          </cell>
          <cell r="E1357" t="str">
            <v>L08</v>
          </cell>
          <cell r="F1357">
            <v>36</v>
          </cell>
        </row>
        <row r="1359">
          <cell r="C1359" t="str">
            <v>ST1.1.3</v>
          </cell>
          <cell r="D1359" t="str">
            <v>N</v>
          </cell>
          <cell r="E1359" t="str">
            <v>L00</v>
          </cell>
          <cell r="F1359">
            <v>2.4</v>
          </cell>
        </row>
        <row r="1360">
          <cell r="C1360" t="str">
            <v>ST1.1.3</v>
          </cell>
          <cell r="D1360" t="str">
            <v>N</v>
          </cell>
          <cell r="E1360" t="str">
            <v>L01</v>
          </cell>
          <cell r="F1360">
            <v>4.8</v>
          </cell>
        </row>
        <row r="1361">
          <cell r="C1361" t="str">
            <v>ST1.1.3</v>
          </cell>
          <cell r="D1361" t="str">
            <v>N</v>
          </cell>
          <cell r="E1361" t="str">
            <v>L03</v>
          </cell>
          <cell r="F1361">
            <v>24</v>
          </cell>
        </row>
        <row r="1362">
          <cell r="C1362" t="str">
            <v>ST1.1.3</v>
          </cell>
          <cell r="D1362" t="str">
            <v>N</v>
          </cell>
          <cell r="E1362" t="str">
            <v>L04</v>
          </cell>
          <cell r="F1362">
            <v>12</v>
          </cell>
        </row>
        <row r="1363">
          <cell r="C1363" t="str">
            <v>ST1.1.3</v>
          </cell>
          <cell r="D1363" t="str">
            <v>N</v>
          </cell>
          <cell r="E1363" t="str">
            <v>L05</v>
          </cell>
          <cell r="F1363">
            <v>7.2</v>
          </cell>
        </row>
        <row r="1364">
          <cell r="C1364" t="str">
            <v>ST1.1.3</v>
          </cell>
          <cell r="D1364" t="str">
            <v>N</v>
          </cell>
          <cell r="E1364" t="str">
            <v>L08</v>
          </cell>
          <cell r="F1364">
            <v>4.8</v>
          </cell>
        </row>
        <row r="1365">
          <cell r="C1365" t="str">
            <v>ST1.1.3</v>
          </cell>
          <cell r="D1365" t="str">
            <v>N</v>
          </cell>
          <cell r="E1365" t="str">
            <v>L07</v>
          </cell>
          <cell r="F1365">
            <v>2.4</v>
          </cell>
        </row>
        <row r="1366">
          <cell r="C1366" t="str">
            <v>ST1.1.3</v>
          </cell>
          <cell r="D1366" t="str">
            <v>N</v>
          </cell>
          <cell r="E1366" t="str">
            <v>L08</v>
          </cell>
          <cell r="F1366">
            <v>4.8</v>
          </cell>
        </row>
        <row r="1367">
          <cell r="C1367" t="str">
            <v>ST1.1.3</v>
          </cell>
          <cell r="D1367" t="str">
            <v>M</v>
          </cell>
          <cell r="E1367" t="str">
            <v>L00</v>
          </cell>
          <cell r="F1367">
            <v>2</v>
          </cell>
        </row>
        <row r="1368">
          <cell r="C1368" t="str">
            <v>ST1.1.3</v>
          </cell>
          <cell r="D1368" t="str">
            <v>M</v>
          </cell>
          <cell r="E1368" t="str">
            <v>L01</v>
          </cell>
          <cell r="F1368">
            <v>4</v>
          </cell>
        </row>
        <row r="1369">
          <cell r="C1369" t="str">
            <v>ST1.1.3</v>
          </cell>
          <cell r="D1369" t="str">
            <v>M</v>
          </cell>
          <cell r="E1369" t="str">
            <v>L03</v>
          </cell>
          <cell r="F1369">
            <v>62</v>
          </cell>
        </row>
        <row r="1370">
          <cell r="C1370" t="str">
            <v>ST1.1.3</v>
          </cell>
          <cell r="D1370" t="str">
            <v>M</v>
          </cell>
          <cell r="E1370" t="str">
            <v>L04</v>
          </cell>
          <cell r="F1370">
            <v>18</v>
          </cell>
        </row>
        <row r="1371">
          <cell r="C1371" t="str">
            <v>ST1.1.3</v>
          </cell>
          <cell r="D1371" t="str">
            <v>M</v>
          </cell>
          <cell r="E1371" t="str">
            <v>L05</v>
          </cell>
          <cell r="F1371">
            <v>8</v>
          </cell>
        </row>
        <row r="1372">
          <cell r="C1372" t="str">
            <v>ST1.1.3</v>
          </cell>
          <cell r="D1372" t="str">
            <v>M</v>
          </cell>
          <cell r="E1372" t="str">
            <v>L08</v>
          </cell>
          <cell r="F1372">
            <v>8</v>
          </cell>
        </row>
        <row r="1373">
          <cell r="C1373" t="str">
            <v>ST1.1.3</v>
          </cell>
          <cell r="D1373" t="str">
            <v>M</v>
          </cell>
          <cell r="E1373" t="str">
            <v>L07</v>
          </cell>
          <cell r="F1373">
            <v>2</v>
          </cell>
        </row>
        <row r="1374">
          <cell r="C1374" t="str">
            <v>ST1.1.3</v>
          </cell>
          <cell r="D1374" t="str">
            <v>M</v>
          </cell>
          <cell r="E1374" t="str">
            <v>L09</v>
          </cell>
          <cell r="F1374">
            <v>4</v>
          </cell>
        </row>
        <row r="1377">
          <cell r="C1377" t="str">
            <v>ST1.2</v>
          </cell>
          <cell r="D1377" t="str">
            <v>N</v>
          </cell>
          <cell r="E1377" t="str">
            <v>L00</v>
          </cell>
          <cell r="F1377">
            <v>13</v>
          </cell>
        </row>
        <row r="1378">
          <cell r="C1378" t="str">
            <v>ST1.2</v>
          </cell>
          <cell r="D1378" t="str">
            <v>N</v>
          </cell>
          <cell r="E1378" t="str">
            <v>L01</v>
          </cell>
          <cell r="F1378">
            <v>13</v>
          </cell>
        </row>
        <row r="1379">
          <cell r="C1379" t="str">
            <v>ST1.2</v>
          </cell>
          <cell r="D1379" t="str">
            <v>N</v>
          </cell>
          <cell r="E1379" t="str">
            <v>L03</v>
          </cell>
          <cell r="F1379">
            <v>507</v>
          </cell>
        </row>
        <row r="1380">
          <cell r="C1380" t="str">
            <v>ST1.2</v>
          </cell>
          <cell r="D1380" t="str">
            <v>N</v>
          </cell>
          <cell r="E1380" t="str">
            <v>L04</v>
          </cell>
          <cell r="F1380">
            <v>39</v>
          </cell>
        </row>
        <row r="1381">
          <cell r="C1381" t="str">
            <v>ST1.2</v>
          </cell>
          <cell r="D1381" t="str">
            <v>N</v>
          </cell>
          <cell r="E1381" t="str">
            <v>L05</v>
          </cell>
          <cell r="F1381">
            <v>78</v>
          </cell>
        </row>
        <row r="1382">
          <cell r="C1382" t="str">
            <v>ST1.2</v>
          </cell>
          <cell r="D1382" t="str">
            <v>N</v>
          </cell>
          <cell r="E1382" t="str">
            <v>L08</v>
          </cell>
          <cell r="F1382">
            <v>13</v>
          </cell>
        </row>
        <row r="1383">
          <cell r="C1383" t="str">
            <v>ST1.2</v>
          </cell>
          <cell r="D1383" t="str">
            <v>N</v>
          </cell>
          <cell r="E1383" t="str">
            <v>L07</v>
          </cell>
          <cell r="F1383">
            <v>13</v>
          </cell>
        </row>
        <row r="1384">
          <cell r="C1384" t="str">
            <v>ST1.2</v>
          </cell>
          <cell r="D1384" t="str">
            <v>N</v>
          </cell>
          <cell r="E1384" t="str">
            <v>L09</v>
          </cell>
          <cell r="F1384">
            <v>26</v>
          </cell>
        </row>
        <row r="1385">
          <cell r="C1385" t="str">
            <v>ST1.2</v>
          </cell>
          <cell r="D1385" t="str">
            <v>M</v>
          </cell>
          <cell r="E1385" t="str">
            <v>L00</v>
          </cell>
          <cell r="F1385">
            <v>2.5</v>
          </cell>
        </row>
        <row r="1386">
          <cell r="C1386" t="str">
            <v>ST1.2</v>
          </cell>
          <cell r="D1386" t="str">
            <v>M</v>
          </cell>
          <cell r="E1386" t="str">
            <v>L01</v>
          </cell>
          <cell r="F1386">
            <v>2.5</v>
          </cell>
        </row>
        <row r="1387">
          <cell r="C1387" t="str">
            <v>ST1.2</v>
          </cell>
          <cell r="D1387" t="str">
            <v>M</v>
          </cell>
          <cell r="E1387" t="str">
            <v>L03</v>
          </cell>
          <cell r="F1387">
            <v>62.5</v>
          </cell>
        </row>
        <row r="1388">
          <cell r="C1388" t="str">
            <v>ST1.2</v>
          </cell>
          <cell r="D1388" t="str">
            <v>M</v>
          </cell>
          <cell r="E1388" t="str">
            <v>L04</v>
          </cell>
          <cell r="F1388">
            <v>7.5</v>
          </cell>
        </row>
        <row r="1389">
          <cell r="C1389" t="str">
            <v>ST1.2</v>
          </cell>
          <cell r="D1389" t="str">
            <v>M</v>
          </cell>
          <cell r="E1389" t="str">
            <v>L05</v>
          </cell>
          <cell r="F1389">
            <v>25</v>
          </cell>
        </row>
        <row r="1390">
          <cell r="C1390" t="str">
            <v>ST1.2</v>
          </cell>
          <cell r="D1390" t="str">
            <v>M</v>
          </cell>
          <cell r="E1390" t="str">
            <v>L08</v>
          </cell>
          <cell r="F1390">
            <v>2.5</v>
          </cell>
        </row>
        <row r="1391">
          <cell r="C1391" t="str">
            <v>ST1.2</v>
          </cell>
          <cell r="D1391" t="str">
            <v>M</v>
          </cell>
          <cell r="E1391" t="str">
            <v>L07</v>
          </cell>
          <cell r="F1391">
            <v>2.5</v>
          </cell>
        </row>
        <row r="1392">
          <cell r="C1392" t="str">
            <v>ST1.2</v>
          </cell>
          <cell r="D1392" t="str">
            <v>M</v>
          </cell>
          <cell r="E1392" t="str">
            <v>L09</v>
          </cell>
          <cell r="F1392">
            <v>5</v>
          </cell>
        </row>
        <row r="1396">
          <cell r="C1396" t="str">
            <v>ST1.4</v>
          </cell>
          <cell r="D1396" t="str">
            <v>D</v>
          </cell>
          <cell r="E1396" t="str">
            <v>L00</v>
          </cell>
          <cell r="F1396">
            <v>1.25</v>
          </cell>
        </row>
        <row r="1397">
          <cell r="C1397" t="str">
            <v>ST1.4</v>
          </cell>
          <cell r="D1397" t="str">
            <v>D</v>
          </cell>
          <cell r="E1397" t="str">
            <v>L01</v>
          </cell>
          <cell r="F1397">
            <v>1.25</v>
          </cell>
        </row>
        <row r="1398">
          <cell r="C1398" t="str">
            <v>ST1.4</v>
          </cell>
          <cell r="D1398" t="str">
            <v>D</v>
          </cell>
          <cell r="E1398" t="str">
            <v>L02</v>
          </cell>
          <cell r="F1398">
            <v>5</v>
          </cell>
        </row>
        <row r="1399">
          <cell r="C1399" t="str">
            <v>ST1.4</v>
          </cell>
          <cell r="D1399" t="str">
            <v>D</v>
          </cell>
          <cell r="E1399" t="str">
            <v>L03</v>
          </cell>
          <cell r="F1399">
            <v>6.25</v>
          </cell>
        </row>
        <row r="1400">
          <cell r="C1400" t="str">
            <v>ST1.4</v>
          </cell>
          <cell r="D1400" t="str">
            <v>D</v>
          </cell>
          <cell r="E1400" t="str">
            <v>L04</v>
          </cell>
          <cell r="F1400">
            <v>6.25</v>
          </cell>
        </row>
        <row r="1401">
          <cell r="C1401" t="str">
            <v>ST1.4</v>
          </cell>
          <cell r="D1401" t="str">
            <v>D</v>
          </cell>
          <cell r="E1401" t="str">
            <v>L05</v>
          </cell>
          <cell r="F1401">
            <v>0</v>
          </cell>
        </row>
        <row r="1402">
          <cell r="C1402" t="str">
            <v>ST1.4</v>
          </cell>
          <cell r="D1402" t="str">
            <v>D</v>
          </cell>
          <cell r="E1402" t="str">
            <v>L08</v>
          </cell>
          <cell r="F1402">
            <v>2.5</v>
          </cell>
        </row>
        <row r="1403">
          <cell r="C1403" t="str">
            <v>ST1.4</v>
          </cell>
          <cell r="D1403" t="str">
            <v>D</v>
          </cell>
          <cell r="E1403" t="str">
            <v>L09</v>
          </cell>
          <cell r="F1403">
            <v>2.5</v>
          </cell>
        </row>
        <row r="1404">
          <cell r="C1404" t="str">
            <v>ST1.4</v>
          </cell>
          <cell r="D1404" t="str">
            <v>D</v>
          </cell>
          <cell r="E1404" t="str">
            <v>L08</v>
          </cell>
          <cell r="F1404">
            <v>3.75</v>
          </cell>
        </row>
        <row r="1405">
          <cell r="C1405" t="str">
            <v>ST1.4</v>
          </cell>
          <cell r="D1405" t="str">
            <v>D</v>
          </cell>
          <cell r="E1405" t="str">
            <v>L09</v>
          </cell>
          <cell r="F1405">
            <v>8</v>
          </cell>
        </row>
        <row r="1406">
          <cell r="C1406" t="str">
            <v>ST1.4</v>
          </cell>
          <cell r="D1406" t="str">
            <v>M</v>
          </cell>
          <cell r="E1406" t="str">
            <v>L00</v>
          </cell>
          <cell r="F1406">
            <v>0.25</v>
          </cell>
        </row>
        <row r="1407">
          <cell r="C1407" t="str">
            <v>ST1.4</v>
          </cell>
          <cell r="D1407" t="str">
            <v>M</v>
          </cell>
          <cell r="E1407" t="str">
            <v>L01</v>
          </cell>
          <cell r="F1407">
            <v>0.25</v>
          </cell>
        </row>
        <row r="1408">
          <cell r="C1408" t="str">
            <v>ST1.4</v>
          </cell>
          <cell r="D1408" t="str">
            <v>M</v>
          </cell>
          <cell r="E1408" t="str">
            <v>L02</v>
          </cell>
          <cell r="F1408">
            <v>1</v>
          </cell>
        </row>
        <row r="1409">
          <cell r="C1409" t="str">
            <v>ST1.4</v>
          </cell>
          <cell r="D1409" t="str">
            <v>M</v>
          </cell>
          <cell r="E1409" t="str">
            <v>L03</v>
          </cell>
          <cell r="F1409">
            <v>1.25</v>
          </cell>
        </row>
        <row r="1410">
          <cell r="C1410" t="str">
            <v>ST1.4</v>
          </cell>
          <cell r="D1410" t="str">
            <v>M</v>
          </cell>
          <cell r="E1410" t="str">
            <v>L04</v>
          </cell>
          <cell r="F1410">
            <v>1.25</v>
          </cell>
        </row>
        <row r="1411">
          <cell r="C1411" t="str">
            <v>ST1.4</v>
          </cell>
          <cell r="D1411" t="str">
            <v>M</v>
          </cell>
          <cell r="E1411" t="str">
            <v>L05</v>
          </cell>
          <cell r="F1411">
            <v>0</v>
          </cell>
        </row>
        <row r="1412">
          <cell r="C1412" t="str">
            <v>ST1.4</v>
          </cell>
          <cell r="D1412" t="str">
            <v>M</v>
          </cell>
          <cell r="E1412" t="str">
            <v>L08</v>
          </cell>
          <cell r="F1412">
            <v>0.5</v>
          </cell>
        </row>
        <row r="1413">
          <cell r="C1413" t="str">
            <v>ST1.4</v>
          </cell>
          <cell r="D1413" t="str">
            <v>M</v>
          </cell>
          <cell r="E1413" t="str">
            <v>L09</v>
          </cell>
          <cell r="F1413">
            <v>0.5</v>
          </cell>
        </row>
        <row r="1414">
          <cell r="C1414" t="str">
            <v>ST1.4</v>
          </cell>
          <cell r="D1414" t="str">
            <v>M</v>
          </cell>
          <cell r="E1414" t="str">
            <v>L08</v>
          </cell>
          <cell r="F1414">
            <v>0.75</v>
          </cell>
        </row>
        <row r="1415">
          <cell r="C1415" t="str">
            <v>ST1.4</v>
          </cell>
          <cell r="D1415" t="str">
            <v>M</v>
          </cell>
          <cell r="E1415" t="str">
            <v>L09</v>
          </cell>
          <cell r="F1415">
            <v>4</v>
          </cell>
        </row>
        <row r="1416">
          <cell r="C1416" t="str">
            <v>ST1.4</v>
          </cell>
          <cell r="D1416" t="str">
            <v>N</v>
          </cell>
          <cell r="E1416" t="str">
            <v>L00</v>
          </cell>
          <cell r="F1416">
            <v>6</v>
          </cell>
        </row>
        <row r="1417">
          <cell r="C1417" t="str">
            <v>ST1.4</v>
          </cell>
          <cell r="D1417" t="str">
            <v>N</v>
          </cell>
          <cell r="E1417" t="str">
            <v>L01</v>
          </cell>
          <cell r="F1417">
            <v>6</v>
          </cell>
        </row>
        <row r="1418">
          <cell r="C1418" t="str">
            <v>ST1.4</v>
          </cell>
          <cell r="D1418" t="str">
            <v>N</v>
          </cell>
          <cell r="E1418" t="str">
            <v>L02</v>
          </cell>
          <cell r="F1418">
            <v>24</v>
          </cell>
        </row>
        <row r="1419">
          <cell r="C1419" t="str">
            <v>ST1.4</v>
          </cell>
          <cell r="D1419" t="str">
            <v>N</v>
          </cell>
          <cell r="E1419" t="str">
            <v>L03</v>
          </cell>
          <cell r="F1419">
            <v>30</v>
          </cell>
        </row>
        <row r="1420">
          <cell r="C1420" t="str">
            <v>ST1.4</v>
          </cell>
          <cell r="D1420" t="str">
            <v>N</v>
          </cell>
          <cell r="E1420" t="str">
            <v>L04</v>
          </cell>
          <cell r="F1420">
            <v>30</v>
          </cell>
        </row>
        <row r="1421">
          <cell r="C1421" t="str">
            <v>ST1.4</v>
          </cell>
          <cell r="D1421" t="str">
            <v>N</v>
          </cell>
          <cell r="E1421" t="str">
            <v>L05</v>
          </cell>
          <cell r="F1421">
            <v>0</v>
          </cell>
        </row>
        <row r="1422">
          <cell r="C1422" t="str">
            <v>ST1.4</v>
          </cell>
          <cell r="D1422" t="str">
            <v>N</v>
          </cell>
          <cell r="E1422" t="str">
            <v>L08</v>
          </cell>
          <cell r="F1422">
            <v>12</v>
          </cell>
        </row>
        <row r="1423">
          <cell r="C1423" t="str">
            <v>ST1.4</v>
          </cell>
          <cell r="D1423" t="str">
            <v>N</v>
          </cell>
          <cell r="E1423" t="str">
            <v>L09</v>
          </cell>
          <cell r="F1423">
            <v>12</v>
          </cell>
        </row>
        <row r="1424">
          <cell r="C1424" t="str">
            <v>ST1.4</v>
          </cell>
          <cell r="D1424" t="str">
            <v>N</v>
          </cell>
          <cell r="E1424" t="str">
            <v>L08</v>
          </cell>
          <cell r="F1424">
            <v>18</v>
          </cell>
        </row>
        <row r="1425">
          <cell r="C1425" t="str">
            <v>ST1.4</v>
          </cell>
          <cell r="D1425" t="str">
            <v>N</v>
          </cell>
          <cell r="E1425" t="str">
            <v>L09</v>
          </cell>
          <cell r="F1425">
            <v>24</v>
          </cell>
        </row>
        <row r="1432">
          <cell r="C1432" t="str">
            <v>CT3</v>
          </cell>
          <cell r="D1432" t="str">
            <v>F</v>
          </cell>
          <cell r="E1432" t="str">
            <v>L01</v>
          </cell>
          <cell r="F1432">
            <v>19.899999999999999</v>
          </cell>
        </row>
        <row r="1433">
          <cell r="C1433" t="str">
            <v>CT3</v>
          </cell>
          <cell r="D1433" t="str">
            <v>F</v>
          </cell>
          <cell r="E1433" t="str">
            <v>L01</v>
          </cell>
          <cell r="F1433">
            <v>53.1</v>
          </cell>
        </row>
        <row r="1434">
          <cell r="C1434" t="str">
            <v>CT3</v>
          </cell>
          <cell r="D1434" t="str">
            <v>F</v>
          </cell>
          <cell r="E1434" t="str">
            <v>L01</v>
          </cell>
          <cell r="F1434">
            <v>16.399999999999999</v>
          </cell>
        </row>
        <row r="1435">
          <cell r="C1435" t="str">
            <v>CT3</v>
          </cell>
          <cell r="D1435" t="str">
            <v>F</v>
          </cell>
          <cell r="E1435" t="str">
            <v>L04</v>
          </cell>
          <cell r="F1435">
            <v>134</v>
          </cell>
        </row>
        <row r="1436">
          <cell r="C1436" t="str">
            <v>CT3</v>
          </cell>
          <cell r="D1436" t="str">
            <v>F</v>
          </cell>
          <cell r="E1436" t="str">
            <v>L04</v>
          </cell>
          <cell r="F1436">
            <v>1351.9999999999998</v>
          </cell>
        </row>
        <row r="1437">
          <cell r="C1437" t="str">
            <v>CT3</v>
          </cell>
          <cell r="D1437" t="str">
            <v>F</v>
          </cell>
          <cell r="E1437" t="str">
            <v>L03</v>
          </cell>
          <cell r="F1437">
            <v>362.29999999999995</v>
          </cell>
        </row>
        <row r="1442">
          <cell r="C1442" t="str">
            <v>AC1</v>
          </cell>
          <cell r="D1442" t="str">
            <v>P</v>
          </cell>
          <cell r="E1442" t="str">
            <v>L01</v>
          </cell>
          <cell r="F1442">
            <v>36.199999999999996</v>
          </cell>
        </row>
        <row r="1443">
          <cell r="C1443" t="str">
            <v>AC1</v>
          </cell>
          <cell r="D1443" t="str">
            <v>P</v>
          </cell>
          <cell r="E1443" t="str">
            <v>L03</v>
          </cell>
          <cell r="F1443">
            <v>396</v>
          </cell>
        </row>
        <row r="1444">
          <cell r="C1444" t="str">
            <v>AC1</v>
          </cell>
          <cell r="D1444" t="str">
            <v>P</v>
          </cell>
          <cell r="E1444" t="str">
            <v>L04</v>
          </cell>
          <cell r="F1444">
            <v>131.5</v>
          </cell>
        </row>
        <row r="1445">
          <cell r="C1445" t="str">
            <v>AC1</v>
          </cell>
          <cell r="D1445" t="str">
            <v>P</v>
          </cell>
          <cell r="E1445" t="str">
            <v>L05</v>
          </cell>
          <cell r="F1445">
            <v>199</v>
          </cell>
        </row>
        <row r="1446">
          <cell r="C1446" t="str">
            <v>AC1</v>
          </cell>
          <cell r="D1446" t="str">
            <v>P</v>
          </cell>
          <cell r="E1446" t="str">
            <v>L07</v>
          </cell>
          <cell r="F1446">
            <v>26.399999999999995</v>
          </cell>
        </row>
        <row r="1448">
          <cell r="C1448" t="str">
            <v>AC2</v>
          </cell>
          <cell r="D1448" t="str">
            <v>P</v>
          </cell>
          <cell r="E1448" t="str">
            <v>L01</v>
          </cell>
          <cell r="F1448">
            <v>13.33</v>
          </cell>
        </row>
        <row r="1449">
          <cell r="C1449" t="str">
            <v>AC2</v>
          </cell>
          <cell r="D1449" t="str">
            <v>P</v>
          </cell>
          <cell r="E1449" t="str">
            <v>L02</v>
          </cell>
          <cell r="F1449">
            <v>64</v>
          </cell>
        </row>
        <row r="1450">
          <cell r="C1450" t="str">
            <v>AC2</v>
          </cell>
          <cell r="D1450" t="str">
            <v>P</v>
          </cell>
          <cell r="E1450" t="str">
            <v>L03</v>
          </cell>
          <cell r="F1450">
            <v>42.67</v>
          </cell>
        </row>
        <row r="1451">
          <cell r="C1451" t="str">
            <v>AC2</v>
          </cell>
          <cell r="D1451" t="str">
            <v>P</v>
          </cell>
          <cell r="E1451" t="str">
            <v>L04</v>
          </cell>
          <cell r="F1451">
            <v>70.67</v>
          </cell>
        </row>
        <row r="1452">
          <cell r="C1452" t="str">
            <v>AC2</v>
          </cell>
          <cell r="D1452" t="str">
            <v>P</v>
          </cell>
          <cell r="E1452" t="str">
            <v>L08</v>
          </cell>
          <cell r="F1452">
            <v>26.67</v>
          </cell>
        </row>
        <row r="1453">
          <cell r="C1453" t="str">
            <v>AC2</v>
          </cell>
          <cell r="D1453" t="str">
            <v>P</v>
          </cell>
          <cell r="E1453" t="str">
            <v>L05</v>
          </cell>
          <cell r="F1453">
            <v>12</v>
          </cell>
        </row>
        <row r="1454">
          <cell r="C1454" t="str">
            <v>AC2</v>
          </cell>
          <cell r="D1454" t="str">
            <v>P</v>
          </cell>
          <cell r="E1454" t="str">
            <v>L07</v>
          </cell>
          <cell r="F1454">
            <v>13.34</v>
          </cell>
        </row>
        <row r="1456">
          <cell r="C1456" t="str">
            <v>AC3</v>
          </cell>
          <cell r="D1456" t="str">
            <v>P</v>
          </cell>
          <cell r="E1456" t="str">
            <v>L01</v>
          </cell>
          <cell r="F1456">
            <v>13.600000000000001</v>
          </cell>
        </row>
        <row r="1457">
          <cell r="C1457" t="str">
            <v>AC3</v>
          </cell>
          <cell r="D1457" t="str">
            <v>P</v>
          </cell>
          <cell r="E1457" t="str">
            <v>L02</v>
          </cell>
          <cell r="F1457">
            <v>103.99999999999999</v>
          </cell>
        </row>
        <row r="1458">
          <cell r="C1458" t="str">
            <v>AC3</v>
          </cell>
          <cell r="D1458" t="str">
            <v>P</v>
          </cell>
          <cell r="E1458" t="str">
            <v>L03</v>
          </cell>
          <cell r="F1458">
            <v>83.98</v>
          </cell>
        </row>
        <row r="1459">
          <cell r="C1459" t="str">
            <v>AC3</v>
          </cell>
          <cell r="D1459" t="str">
            <v>P</v>
          </cell>
          <cell r="E1459" t="str">
            <v>L04</v>
          </cell>
          <cell r="F1459">
            <v>51.2</v>
          </cell>
        </row>
        <row r="1460">
          <cell r="C1460" t="str">
            <v>AC3</v>
          </cell>
          <cell r="D1460" t="str">
            <v>P</v>
          </cell>
          <cell r="E1460" t="str">
            <v>L08</v>
          </cell>
          <cell r="F1460">
            <v>6.39</v>
          </cell>
        </row>
        <row r="1461">
          <cell r="C1461" t="str">
            <v>AC3</v>
          </cell>
          <cell r="D1461" t="str">
            <v>P</v>
          </cell>
          <cell r="E1461" t="str">
            <v>L07</v>
          </cell>
          <cell r="F1461">
            <v>13.600000000000001</v>
          </cell>
        </row>
        <row r="1463">
          <cell r="C1463" t="str">
            <v>AC4</v>
          </cell>
          <cell r="D1463" t="str">
            <v>P</v>
          </cell>
          <cell r="E1463" t="str">
            <v>L00</v>
          </cell>
          <cell r="F1463">
            <v>10</v>
          </cell>
        </row>
        <row r="1464">
          <cell r="C1464" t="str">
            <v>AC4</v>
          </cell>
          <cell r="D1464" t="str">
            <v>P</v>
          </cell>
          <cell r="E1464" t="str">
            <v>L01</v>
          </cell>
          <cell r="F1464">
            <v>40</v>
          </cell>
        </row>
        <row r="1465">
          <cell r="C1465" t="str">
            <v>AC4</v>
          </cell>
          <cell r="D1465" t="str">
            <v>P</v>
          </cell>
          <cell r="E1465" t="str">
            <v>L09</v>
          </cell>
          <cell r="F1465">
            <v>600</v>
          </cell>
        </row>
        <row r="1467">
          <cell r="C1467" t="str">
            <v>AC5</v>
          </cell>
          <cell r="D1467" t="str">
            <v>P</v>
          </cell>
          <cell r="E1467" t="str">
            <v>L00</v>
          </cell>
          <cell r="F1467">
            <v>0.23</v>
          </cell>
        </row>
        <row r="1468">
          <cell r="C1468" t="str">
            <v>AC5</v>
          </cell>
          <cell r="D1468" t="str">
            <v>P</v>
          </cell>
          <cell r="E1468" t="str">
            <v>L01</v>
          </cell>
          <cell r="F1468">
            <v>0.23</v>
          </cell>
        </row>
        <row r="1469">
          <cell r="C1469" t="str">
            <v>AC5</v>
          </cell>
          <cell r="D1469" t="str">
            <v>P</v>
          </cell>
          <cell r="E1469" t="str">
            <v>L05</v>
          </cell>
          <cell r="F1469">
            <v>0.46</v>
          </cell>
        </row>
        <row r="1470">
          <cell r="C1470" t="str">
            <v>AC5</v>
          </cell>
          <cell r="D1470" t="str">
            <v>P</v>
          </cell>
          <cell r="E1470" t="str">
            <v>L08</v>
          </cell>
          <cell r="F1470">
            <v>1.92</v>
          </cell>
        </row>
        <row r="1471">
          <cell r="C1471" t="str">
            <v>AC5</v>
          </cell>
          <cell r="D1471" t="str">
            <v>P</v>
          </cell>
          <cell r="E1471" t="str">
            <v>L00</v>
          </cell>
          <cell r="F1471">
            <v>0.62</v>
          </cell>
        </row>
        <row r="1472">
          <cell r="C1472" t="str">
            <v>AC5</v>
          </cell>
          <cell r="D1472" t="str">
            <v>P</v>
          </cell>
          <cell r="E1472" t="str">
            <v>L01</v>
          </cell>
          <cell r="F1472">
            <v>0.62</v>
          </cell>
        </row>
        <row r="1473">
          <cell r="C1473" t="str">
            <v>AC5</v>
          </cell>
          <cell r="D1473" t="str">
            <v>P</v>
          </cell>
          <cell r="E1473" t="str">
            <v>L05</v>
          </cell>
          <cell r="F1473">
            <v>1.23</v>
          </cell>
        </row>
        <row r="1474">
          <cell r="C1474" t="str">
            <v>AC5</v>
          </cell>
          <cell r="D1474" t="str">
            <v>P</v>
          </cell>
          <cell r="E1474" t="str">
            <v>L08</v>
          </cell>
          <cell r="F1474">
            <v>5.77</v>
          </cell>
        </row>
        <row r="1475">
          <cell r="C1475" t="str">
            <v>AC5</v>
          </cell>
          <cell r="D1475" t="str">
            <v>P</v>
          </cell>
          <cell r="E1475" t="str">
            <v>L00</v>
          </cell>
          <cell r="F1475">
            <v>0.19</v>
          </cell>
        </row>
        <row r="1476">
          <cell r="C1476" t="str">
            <v>AC5</v>
          </cell>
          <cell r="D1476" t="str">
            <v>P</v>
          </cell>
          <cell r="E1476" t="str">
            <v>L01</v>
          </cell>
          <cell r="F1476">
            <v>0.19</v>
          </cell>
        </row>
        <row r="1477">
          <cell r="C1477" t="str">
            <v>AC5</v>
          </cell>
          <cell r="D1477" t="str">
            <v>P</v>
          </cell>
          <cell r="E1477" t="str">
            <v>L05</v>
          </cell>
          <cell r="F1477">
            <v>0.38</v>
          </cell>
        </row>
        <row r="1478">
          <cell r="C1478" t="str">
            <v>AC5</v>
          </cell>
          <cell r="D1478" t="str">
            <v>P</v>
          </cell>
          <cell r="E1478" t="str">
            <v>L08</v>
          </cell>
          <cell r="F1478">
            <v>1.54</v>
          </cell>
        </row>
        <row r="1479">
          <cell r="C1479" t="str">
            <v>AC5</v>
          </cell>
          <cell r="D1479" t="str">
            <v>P</v>
          </cell>
          <cell r="E1479" t="str">
            <v>L00</v>
          </cell>
          <cell r="F1479">
            <v>0.15</v>
          </cell>
        </row>
        <row r="1480">
          <cell r="C1480" t="str">
            <v>AC5</v>
          </cell>
          <cell r="D1480" t="str">
            <v>P</v>
          </cell>
          <cell r="E1480" t="str">
            <v>L01</v>
          </cell>
          <cell r="F1480">
            <v>0.15</v>
          </cell>
        </row>
        <row r="1481">
          <cell r="C1481" t="str">
            <v>AC5</v>
          </cell>
          <cell r="D1481" t="str">
            <v>P</v>
          </cell>
          <cell r="E1481" t="str">
            <v>L05</v>
          </cell>
          <cell r="F1481">
            <v>0.31</v>
          </cell>
        </row>
        <row r="1482">
          <cell r="C1482" t="str">
            <v>AC5</v>
          </cell>
          <cell r="D1482" t="str">
            <v>P</v>
          </cell>
          <cell r="E1482" t="str">
            <v>L08</v>
          </cell>
          <cell r="F1482">
            <v>1.1499999999999999</v>
          </cell>
        </row>
        <row r="1483">
          <cell r="C1483" t="str">
            <v>AC5</v>
          </cell>
          <cell r="D1483" t="str">
            <v>P</v>
          </cell>
          <cell r="E1483" t="str">
            <v>L00</v>
          </cell>
          <cell r="F1483">
            <v>0.31</v>
          </cell>
        </row>
        <row r="1484">
          <cell r="C1484" t="str">
            <v>AC5</v>
          </cell>
          <cell r="D1484" t="str">
            <v>P</v>
          </cell>
          <cell r="E1484" t="str">
            <v>L01</v>
          </cell>
          <cell r="F1484">
            <v>0.31</v>
          </cell>
        </row>
        <row r="1485">
          <cell r="C1485" t="str">
            <v>AC5</v>
          </cell>
          <cell r="D1485" t="str">
            <v>P</v>
          </cell>
          <cell r="E1485" t="str">
            <v>L05</v>
          </cell>
          <cell r="F1485">
            <v>0.62</v>
          </cell>
        </row>
        <row r="1486">
          <cell r="C1486" t="str">
            <v>AC5</v>
          </cell>
          <cell r="D1486" t="str">
            <v>P</v>
          </cell>
          <cell r="E1486" t="str">
            <v>L08</v>
          </cell>
          <cell r="F1486">
            <v>2.69</v>
          </cell>
        </row>
        <row r="1487">
          <cell r="C1487" t="str">
            <v>AC5</v>
          </cell>
          <cell r="D1487" t="str">
            <v>P</v>
          </cell>
          <cell r="E1487" t="str">
            <v>L00</v>
          </cell>
          <cell r="F1487">
            <v>0.19</v>
          </cell>
        </row>
        <row r="1488">
          <cell r="C1488" t="str">
            <v>AC5</v>
          </cell>
          <cell r="D1488" t="str">
            <v>P</v>
          </cell>
          <cell r="E1488" t="str">
            <v>L01</v>
          </cell>
          <cell r="F1488">
            <v>0.19</v>
          </cell>
        </row>
        <row r="1489">
          <cell r="C1489" t="str">
            <v>AC5</v>
          </cell>
          <cell r="D1489" t="str">
            <v>P</v>
          </cell>
          <cell r="E1489" t="str">
            <v>L05</v>
          </cell>
          <cell r="F1489">
            <v>0.38</v>
          </cell>
        </row>
        <row r="1490">
          <cell r="C1490" t="str">
            <v>AC5</v>
          </cell>
          <cell r="D1490" t="str">
            <v>P</v>
          </cell>
          <cell r="E1490" t="str">
            <v>L08</v>
          </cell>
          <cell r="F1490">
            <v>1.54</v>
          </cell>
        </row>
        <row r="1491">
          <cell r="C1491" t="str">
            <v>AC5</v>
          </cell>
          <cell r="D1491" t="str">
            <v>P</v>
          </cell>
          <cell r="E1491" t="str">
            <v>L00</v>
          </cell>
          <cell r="F1491">
            <v>0.19</v>
          </cell>
        </row>
        <row r="1492">
          <cell r="C1492" t="str">
            <v>AC5</v>
          </cell>
          <cell r="D1492" t="str">
            <v>P</v>
          </cell>
          <cell r="E1492" t="str">
            <v>L01</v>
          </cell>
          <cell r="F1492">
            <v>0.19</v>
          </cell>
        </row>
        <row r="1493">
          <cell r="C1493" t="str">
            <v>AC5</v>
          </cell>
          <cell r="D1493" t="str">
            <v>P</v>
          </cell>
          <cell r="E1493" t="str">
            <v>L05</v>
          </cell>
          <cell r="F1493">
            <v>0.38</v>
          </cell>
        </row>
        <row r="1494">
          <cell r="C1494" t="str">
            <v>AC5</v>
          </cell>
          <cell r="D1494" t="str">
            <v>P</v>
          </cell>
          <cell r="E1494" t="str">
            <v>L08</v>
          </cell>
          <cell r="F1494">
            <v>1.54</v>
          </cell>
        </row>
        <row r="1495">
          <cell r="C1495" t="str">
            <v>AC5</v>
          </cell>
          <cell r="D1495" t="str">
            <v>P</v>
          </cell>
          <cell r="E1495" t="str">
            <v>L00</v>
          </cell>
          <cell r="F1495">
            <v>0.15</v>
          </cell>
        </row>
        <row r="1496">
          <cell r="C1496" t="str">
            <v>AC5</v>
          </cell>
          <cell r="D1496" t="str">
            <v>P</v>
          </cell>
          <cell r="E1496" t="str">
            <v>L01</v>
          </cell>
          <cell r="F1496">
            <v>0.15</v>
          </cell>
        </row>
        <row r="1497">
          <cell r="C1497" t="str">
            <v>AC5</v>
          </cell>
          <cell r="D1497" t="str">
            <v>P</v>
          </cell>
          <cell r="E1497" t="str">
            <v>L05</v>
          </cell>
          <cell r="F1497">
            <v>0.31</v>
          </cell>
        </row>
        <row r="1498">
          <cell r="C1498" t="str">
            <v>AC5</v>
          </cell>
          <cell r="D1498" t="str">
            <v>P</v>
          </cell>
          <cell r="E1498" t="str">
            <v>L08</v>
          </cell>
          <cell r="F1498">
            <v>1.1499999999999999</v>
          </cell>
        </row>
        <row r="1499">
          <cell r="C1499" t="str">
            <v>AC5</v>
          </cell>
          <cell r="D1499" t="str">
            <v>P</v>
          </cell>
          <cell r="E1499" t="str">
            <v>L00</v>
          </cell>
          <cell r="F1499">
            <v>0.19</v>
          </cell>
        </row>
        <row r="1500">
          <cell r="C1500" t="str">
            <v>AC5</v>
          </cell>
          <cell r="D1500" t="str">
            <v>P</v>
          </cell>
          <cell r="E1500" t="str">
            <v>L01</v>
          </cell>
          <cell r="F1500">
            <v>0.19</v>
          </cell>
        </row>
        <row r="1501">
          <cell r="C1501" t="str">
            <v>AC5</v>
          </cell>
          <cell r="D1501" t="str">
            <v>P</v>
          </cell>
          <cell r="E1501" t="str">
            <v>L05</v>
          </cell>
          <cell r="F1501">
            <v>0.38</v>
          </cell>
        </row>
        <row r="1502">
          <cell r="C1502" t="str">
            <v>AC5</v>
          </cell>
          <cell r="D1502" t="str">
            <v>P</v>
          </cell>
          <cell r="E1502" t="str">
            <v>L08</v>
          </cell>
          <cell r="F1502">
            <v>1.54</v>
          </cell>
        </row>
        <row r="1503">
          <cell r="C1503" t="str">
            <v>AC5</v>
          </cell>
          <cell r="D1503" t="str">
            <v>P</v>
          </cell>
          <cell r="E1503" t="str">
            <v>L00</v>
          </cell>
          <cell r="F1503">
            <v>1.19</v>
          </cell>
        </row>
        <row r="1504">
          <cell r="C1504" t="str">
            <v>AC5</v>
          </cell>
          <cell r="D1504" t="str">
            <v>P</v>
          </cell>
          <cell r="E1504" t="str">
            <v>L01</v>
          </cell>
          <cell r="F1504">
            <v>1.19</v>
          </cell>
        </row>
        <row r="1505">
          <cell r="C1505" t="str">
            <v>AC5</v>
          </cell>
          <cell r="D1505" t="str">
            <v>P</v>
          </cell>
          <cell r="E1505" t="str">
            <v>L05</v>
          </cell>
          <cell r="F1505">
            <v>2.38</v>
          </cell>
        </row>
        <row r="1506">
          <cell r="C1506" t="str">
            <v>AC5</v>
          </cell>
          <cell r="D1506" t="str">
            <v>P</v>
          </cell>
          <cell r="E1506" t="str">
            <v>L08</v>
          </cell>
          <cell r="F1506">
            <v>11.54</v>
          </cell>
        </row>
        <row r="1507">
          <cell r="C1507" t="str">
            <v>AC5</v>
          </cell>
          <cell r="D1507" t="str">
            <v>P</v>
          </cell>
          <cell r="E1507" t="str">
            <v>L00</v>
          </cell>
          <cell r="F1507">
            <v>1.23</v>
          </cell>
        </row>
        <row r="1508">
          <cell r="C1508" t="str">
            <v>AC5</v>
          </cell>
          <cell r="D1508" t="str">
            <v>P</v>
          </cell>
          <cell r="E1508" t="str">
            <v>L01</v>
          </cell>
          <cell r="F1508">
            <v>1.23</v>
          </cell>
        </row>
        <row r="1509">
          <cell r="C1509" t="str">
            <v>AC5</v>
          </cell>
          <cell r="D1509" t="str">
            <v>P</v>
          </cell>
          <cell r="E1509" t="str">
            <v>L05</v>
          </cell>
          <cell r="F1509">
            <v>2.46</v>
          </cell>
        </row>
        <row r="1510">
          <cell r="C1510" t="str">
            <v>AC5</v>
          </cell>
          <cell r="D1510" t="str">
            <v>P</v>
          </cell>
          <cell r="E1510" t="str">
            <v>L08</v>
          </cell>
          <cell r="F1510">
            <v>11.92</v>
          </cell>
        </row>
        <row r="1511">
          <cell r="C1511" t="str">
            <v>AC5</v>
          </cell>
          <cell r="D1511" t="str">
            <v>P</v>
          </cell>
          <cell r="E1511" t="str">
            <v>L00</v>
          </cell>
          <cell r="F1511">
            <v>0.19</v>
          </cell>
        </row>
        <row r="1512">
          <cell r="C1512" t="str">
            <v>AC5</v>
          </cell>
          <cell r="D1512" t="str">
            <v>P</v>
          </cell>
          <cell r="E1512" t="str">
            <v>L01</v>
          </cell>
          <cell r="F1512">
            <v>0.19</v>
          </cell>
        </row>
        <row r="1513">
          <cell r="C1513" t="str">
            <v>AC5</v>
          </cell>
          <cell r="D1513" t="str">
            <v>P</v>
          </cell>
          <cell r="E1513" t="str">
            <v>L05</v>
          </cell>
          <cell r="F1513">
            <v>0.38</v>
          </cell>
        </row>
        <row r="1514">
          <cell r="C1514" t="str">
            <v>AC5</v>
          </cell>
          <cell r="D1514" t="str">
            <v>P</v>
          </cell>
          <cell r="E1514" t="str">
            <v>L08</v>
          </cell>
          <cell r="F1514">
            <v>1.54</v>
          </cell>
        </row>
        <row r="1515">
          <cell r="C1515" t="str">
            <v>AC5</v>
          </cell>
          <cell r="D1515" t="str">
            <v>P</v>
          </cell>
          <cell r="E1515" t="str">
            <v>L00</v>
          </cell>
          <cell r="F1515">
            <v>0.15</v>
          </cell>
        </row>
        <row r="1516">
          <cell r="C1516" t="str">
            <v>AC5</v>
          </cell>
          <cell r="D1516" t="str">
            <v>P</v>
          </cell>
          <cell r="E1516" t="str">
            <v>L01</v>
          </cell>
          <cell r="F1516">
            <v>0.15</v>
          </cell>
        </row>
        <row r="1517">
          <cell r="C1517" t="str">
            <v>AC5</v>
          </cell>
          <cell r="D1517" t="str">
            <v>P</v>
          </cell>
          <cell r="E1517" t="str">
            <v>L05</v>
          </cell>
          <cell r="F1517">
            <v>0.31</v>
          </cell>
        </row>
        <row r="1518">
          <cell r="C1518" t="str">
            <v>AC5</v>
          </cell>
          <cell r="D1518" t="str">
            <v>P</v>
          </cell>
          <cell r="E1518" t="str">
            <v>L08</v>
          </cell>
          <cell r="F1518">
            <v>1.1499999999999999</v>
          </cell>
        </row>
        <row r="1519">
          <cell r="C1519" t="str">
            <v>AC5</v>
          </cell>
          <cell r="D1519" t="str">
            <v>P</v>
          </cell>
          <cell r="E1519" t="str">
            <v>L00</v>
          </cell>
          <cell r="F1519">
            <v>0.19</v>
          </cell>
        </row>
        <row r="1520">
          <cell r="C1520" t="str">
            <v>AC5</v>
          </cell>
          <cell r="D1520" t="str">
            <v>P</v>
          </cell>
          <cell r="E1520" t="str">
            <v>L01</v>
          </cell>
          <cell r="F1520">
            <v>0.19</v>
          </cell>
        </row>
        <row r="1521">
          <cell r="C1521" t="str">
            <v>AC5</v>
          </cell>
          <cell r="D1521" t="str">
            <v>P</v>
          </cell>
          <cell r="E1521" t="str">
            <v>L05</v>
          </cell>
          <cell r="F1521">
            <v>0.38</v>
          </cell>
        </row>
        <row r="1522">
          <cell r="C1522" t="str">
            <v>AC5</v>
          </cell>
          <cell r="D1522" t="str">
            <v>P</v>
          </cell>
          <cell r="E1522" t="str">
            <v>L08</v>
          </cell>
          <cell r="F1522">
            <v>1.54</v>
          </cell>
        </row>
        <row r="1523">
          <cell r="C1523" t="str">
            <v>AC5</v>
          </cell>
          <cell r="D1523" t="str">
            <v>P</v>
          </cell>
          <cell r="E1523" t="str">
            <v>L00</v>
          </cell>
          <cell r="F1523">
            <v>0.19</v>
          </cell>
        </row>
        <row r="1524">
          <cell r="C1524" t="str">
            <v>AC5</v>
          </cell>
          <cell r="D1524" t="str">
            <v>P</v>
          </cell>
          <cell r="E1524" t="str">
            <v>L01</v>
          </cell>
          <cell r="F1524">
            <v>0.19</v>
          </cell>
        </row>
        <row r="1525">
          <cell r="C1525" t="str">
            <v>AC5</v>
          </cell>
          <cell r="D1525" t="str">
            <v>P</v>
          </cell>
          <cell r="E1525" t="str">
            <v>L05</v>
          </cell>
          <cell r="F1525">
            <v>0.38</v>
          </cell>
        </row>
        <row r="1526">
          <cell r="C1526" t="str">
            <v>AC5</v>
          </cell>
          <cell r="D1526" t="str">
            <v>P</v>
          </cell>
          <cell r="E1526" t="str">
            <v>L08</v>
          </cell>
          <cell r="F1526">
            <v>1.54</v>
          </cell>
        </row>
        <row r="1527">
          <cell r="C1527" t="str">
            <v>AC5</v>
          </cell>
          <cell r="D1527" t="str">
            <v>P</v>
          </cell>
          <cell r="E1527" t="str">
            <v>L00</v>
          </cell>
          <cell r="F1527">
            <v>1.08</v>
          </cell>
        </row>
        <row r="1528">
          <cell r="C1528" t="str">
            <v>AC5</v>
          </cell>
          <cell r="D1528" t="str">
            <v>P</v>
          </cell>
          <cell r="E1528" t="str">
            <v>L01</v>
          </cell>
          <cell r="F1528">
            <v>1.08</v>
          </cell>
        </row>
        <row r="1529">
          <cell r="C1529" t="str">
            <v>AC5</v>
          </cell>
          <cell r="D1529" t="str">
            <v>P</v>
          </cell>
          <cell r="E1529" t="str">
            <v>L05</v>
          </cell>
          <cell r="F1529">
            <v>2.15</v>
          </cell>
        </row>
        <row r="1530">
          <cell r="C1530" t="str">
            <v>AC5</v>
          </cell>
          <cell r="D1530" t="str">
            <v>P</v>
          </cell>
          <cell r="E1530" t="str">
            <v>L08</v>
          </cell>
          <cell r="F1530">
            <v>10.38</v>
          </cell>
        </row>
        <row r="1531">
          <cell r="C1531" t="str">
            <v>AC5</v>
          </cell>
          <cell r="D1531" t="str">
            <v>P</v>
          </cell>
          <cell r="E1531" t="str">
            <v>L00</v>
          </cell>
          <cell r="F1531">
            <v>1.31</v>
          </cell>
        </row>
        <row r="1532">
          <cell r="C1532" t="str">
            <v>AC5</v>
          </cell>
          <cell r="D1532" t="str">
            <v>P</v>
          </cell>
          <cell r="E1532" t="str">
            <v>L01</v>
          </cell>
          <cell r="F1532">
            <v>1.31</v>
          </cell>
        </row>
        <row r="1533">
          <cell r="C1533" t="str">
            <v>AC5</v>
          </cell>
          <cell r="D1533" t="str">
            <v>P</v>
          </cell>
          <cell r="E1533" t="str">
            <v>L05</v>
          </cell>
          <cell r="F1533">
            <v>2.62</v>
          </cell>
        </row>
        <row r="1534">
          <cell r="C1534" t="str">
            <v>AC5</v>
          </cell>
          <cell r="D1534" t="str">
            <v>P</v>
          </cell>
          <cell r="E1534" t="str">
            <v>L08</v>
          </cell>
          <cell r="F1534">
            <v>12.69</v>
          </cell>
        </row>
        <row r="1535">
          <cell r="C1535" t="str">
            <v>AC5</v>
          </cell>
          <cell r="D1535" t="str">
            <v>P</v>
          </cell>
          <cell r="E1535" t="str">
            <v>L00</v>
          </cell>
          <cell r="F1535">
            <v>1.23</v>
          </cell>
        </row>
        <row r="1536">
          <cell r="C1536" t="str">
            <v>AC5</v>
          </cell>
          <cell r="D1536" t="str">
            <v>P</v>
          </cell>
          <cell r="E1536" t="str">
            <v>L01</v>
          </cell>
          <cell r="F1536">
            <v>1.23</v>
          </cell>
        </row>
        <row r="1537">
          <cell r="C1537" t="str">
            <v>AC5</v>
          </cell>
          <cell r="D1537" t="str">
            <v>P</v>
          </cell>
          <cell r="E1537" t="str">
            <v>L05</v>
          </cell>
          <cell r="F1537">
            <v>2.46</v>
          </cell>
        </row>
        <row r="1538">
          <cell r="C1538" t="str">
            <v>AC5</v>
          </cell>
          <cell r="D1538" t="str">
            <v>P</v>
          </cell>
          <cell r="E1538" t="str">
            <v>L08</v>
          </cell>
          <cell r="F1538">
            <v>11.92</v>
          </cell>
        </row>
        <row r="1539">
          <cell r="C1539" t="str">
            <v>AC5</v>
          </cell>
          <cell r="D1539" t="str">
            <v>P</v>
          </cell>
          <cell r="E1539" t="str">
            <v>L00</v>
          </cell>
          <cell r="F1539">
            <v>1.77</v>
          </cell>
        </row>
        <row r="1540">
          <cell r="C1540" t="str">
            <v>AC5</v>
          </cell>
          <cell r="D1540" t="str">
            <v>P</v>
          </cell>
          <cell r="E1540" t="str">
            <v>L01</v>
          </cell>
          <cell r="F1540">
            <v>1.77</v>
          </cell>
        </row>
        <row r="1541">
          <cell r="C1541" t="str">
            <v>AC5</v>
          </cell>
          <cell r="D1541" t="str">
            <v>P</v>
          </cell>
          <cell r="E1541" t="str">
            <v>L05</v>
          </cell>
          <cell r="F1541">
            <v>3.54</v>
          </cell>
        </row>
        <row r="1542">
          <cell r="C1542" t="str">
            <v>AC5</v>
          </cell>
          <cell r="D1542" t="str">
            <v>P</v>
          </cell>
          <cell r="E1542" t="str">
            <v>L08</v>
          </cell>
          <cell r="F1542">
            <v>17.309999999999999</v>
          </cell>
        </row>
        <row r="1543">
          <cell r="C1543" t="str">
            <v>AC5</v>
          </cell>
          <cell r="D1543" t="str">
            <v>P</v>
          </cell>
          <cell r="E1543" t="str">
            <v>L00</v>
          </cell>
          <cell r="F1543">
            <v>0.19</v>
          </cell>
        </row>
        <row r="1544">
          <cell r="C1544" t="str">
            <v>AC5</v>
          </cell>
          <cell r="D1544" t="str">
            <v>P</v>
          </cell>
          <cell r="E1544" t="str">
            <v>L01</v>
          </cell>
          <cell r="F1544">
            <v>0.19</v>
          </cell>
        </row>
        <row r="1545">
          <cell r="C1545" t="str">
            <v>AC5</v>
          </cell>
          <cell r="D1545" t="str">
            <v>P</v>
          </cell>
          <cell r="E1545" t="str">
            <v>L05</v>
          </cell>
          <cell r="F1545">
            <v>0.38</v>
          </cell>
        </row>
        <row r="1546">
          <cell r="C1546" t="str">
            <v>AC5</v>
          </cell>
          <cell r="D1546" t="str">
            <v>P</v>
          </cell>
          <cell r="E1546" t="str">
            <v>L08</v>
          </cell>
          <cell r="F1546">
            <v>1.54</v>
          </cell>
        </row>
        <row r="1547">
          <cell r="C1547" t="str">
            <v>AC5</v>
          </cell>
          <cell r="D1547" t="str">
            <v>P</v>
          </cell>
          <cell r="E1547" t="str">
            <v>L00</v>
          </cell>
          <cell r="F1547">
            <v>0.19</v>
          </cell>
        </row>
        <row r="1548">
          <cell r="C1548" t="str">
            <v>AC5</v>
          </cell>
          <cell r="D1548" t="str">
            <v>P</v>
          </cell>
          <cell r="E1548" t="str">
            <v>L01</v>
          </cell>
          <cell r="F1548">
            <v>0.19</v>
          </cell>
        </row>
        <row r="1549">
          <cell r="C1549" t="str">
            <v>AC5</v>
          </cell>
          <cell r="D1549" t="str">
            <v>P</v>
          </cell>
          <cell r="E1549" t="str">
            <v>L05</v>
          </cell>
          <cell r="F1549">
            <v>0.38</v>
          </cell>
        </row>
        <row r="1550">
          <cell r="C1550" t="str">
            <v>AC5</v>
          </cell>
          <cell r="D1550" t="str">
            <v>P</v>
          </cell>
          <cell r="E1550" t="str">
            <v>L08</v>
          </cell>
          <cell r="F1550">
            <v>1.54</v>
          </cell>
        </row>
        <row r="1551">
          <cell r="C1551" t="str">
            <v>AC5</v>
          </cell>
          <cell r="D1551" t="str">
            <v>P</v>
          </cell>
          <cell r="E1551" t="str">
            <v>L00</v>
          </cell>
          <cell r="F1551">
            <v>0.15</v>
          </cell>
        </row>
        <row r="1552">
          <cell r="C1552" t="str">
            <v>AC5</v>
          </cell>
          <cell r="D1552" t="str">
            <v>P</v>
          </cell>
          <cell r="E1552" t="str">
            <v>L01</v>
          </cell>
          <cell r="F1552">
            <v>0.15</v>
          </cell>
        </row>
        <row r="1553">
          <cell r="C1553" t="str">
            <v>AC5</v>
          </cell>
          <cell r="D1553" t="str">
            <v>P</v>
          </cell>
          <cell r="E1553" t="str">
            <v>L05</v>
          </cell>
          <cell r="F1553">
            <v>0.31</v>
          </cell>
        </row>
        <row r="1554">
          <cell r="C1554" t="str">
            <v>AC5</v>
          </cell>
          <cell r="D1554" t="str">
            <v>P</v>
          </cell>
          <cell r="E1554" t="str">
            <v>L08</v>
          </cell>
          <cell r="F1554">
            <v>1.1499999999999999</v>
          </cell>
        </row>
        <row r="1555">
          <cell r="C1555" t="str">
            <v>AC5</v>
          </cell>
          <cell r="D1555" t="str">
            <v>P</v>
          </cell>
          <cell r="E1555" t="str">
            <v>L00</v>
          </cell>
          <cell r="F1555">
            <v>0.19</v>
          </cell>
        </row>
        <row r="1556">
          <cell r="C1556" t="str">
            <v>AC5</v>
          </cell>
          <cell r="D1556" t="str">
            <v>P</v>
          </cell>
          <cell r="E1556" t="str">
            <v>L01</v>
          </cell>
          <cell r="F1556">
            <v>0.19</v>
          </cell>
        </row>
        <row r="1557">
          <cell r="C1557" t="str">
            <v>AC5</v>
          </cell>
          <cell r="D1557" t="str">
            <v>P</v>
          </cell>
          <cell r="E1557" t="str">
            <v>L05</v>
          </cell>
          <cell r="F1557">
            <v>0.38</v>
          </cell>
        </row>
        <row r="1558">
          <cell r="C1558" t="str">
            <v>AC5</v>
          </cell>
          <cell r="D1558" t="str">
            <v>P</v>
          </cell>
          <cell r="E1558" t="str">
            <v>L08</v>
          </cell>
          <cell r="F1558">
            <v>1.54</v>
          </cell>
        </row>
        <row r="1559">
          <cell r="C1559" t="str">
            <v>AC5</v>
          </cell>
          <cell r="D1559" t="str">
            <v>P</v>
          </cell>
          <cell r="E1559" t="str">
            <v>L00</v>
          </cell>
          <cell r="F1559">
            <v>0.19</v>
          </cell>
        </row>
        <row r="1560">
          <cell r="C1560" t="str">
            <v>AC5</v>
          </cell>
          <cell r="D1560" t="str">
            <v>P</v>
          </cell>
          <cell r="E1560" t="str">
            <v>L01</v>
          </cell>
          <cell r="F1560">
            <v>0.19</v>
          </cell>
        </row>
        <row r="1561">
          <cell r="C1561" t="str">
            <v>AC5</v>
          </cell>
          <cell r="D1561" t="str">
            <v>P</v>
          </cell>
          <cell r="E1561" t="str">
            <v>L05</v>
          </cell>
          <cell r="F1561">
            <v>0.38</v>
          </cell>
        </row>
        <row r="1562">
          <cell r="C1562" t="str">
            <v>AC5</v>
          </cell>
          <cell r="D1562" t="str">
            <v>P</v>
          </cell>
          <cell r="E1562" t="str">
            <v>L08</v>
          </cell>
          <cell r="F1562">
            <v>1.54</v>
          </cell>
        </row>
        <row r="1563">
          <cell r="C1563" t="str">
            <v>AC5</v>
          </cell>
          <cell r="D1563" t="str">
            <v>P</v>
          </cell>
          <cell r="E1563" t="str">
            <v>L00</v>
          </cell>
          <cell r="F1563">
            <v>0.19</v>
          </cell>
        </row>
        <row r="1564">
          <cell r="C1564" t="str">
            <v>AC5</v>
          </cell>
          <cell r="D1564" t="str">
            <v>P</v>
          </cell>
          <cell r="E1564" t="str">
            <v>L01</v>
          </cell>
          <cell r="F1564">
            <v>0.19</v>
          </cell>
        </row>
        <row r="1565">
          <cell r="C1565" t="str">
            <v>AC5</v>
          </cell>
          <cell r="D1565" t="str">
            <v>P</v>
          </cell>
          <cell r="E1565" t="str">
            <v>L05</v>
          </cell>
          <cell r="F1565">
            <v>0.38</v>
          </cell>
        </row>
        <row r="1566">
          <cell r="C1566" t="str">
            <v>AC5</v>
          </cell>
          <cell r="D1566" t="str">
            <v>P</v>
          </cell>
          <cell r="E1566" t="str">
            <v>L08</v>
          </cell>
          <cell r="F1566">
            <v>1.54</v>
          </cell>
        </row>
        <row r="1567">
          <cell r="C1567" t="str">
            <v>AC5</v>
          </cell>
          <cell r="D1567" t="str">
            <v>P</v>
          </cell>
          <cell r="E1567" t="str">
            <v>L00</v>
          </cell>
          <cell r="F1567">
            <v>0.38</v>
          </cell>
        </row>
        <row r="1568">
          <cell r="C1568" t="str">
            <v>AC5</v>
          </cell>
          <cell r="D1568" t="str">
            <v>P</v>
          </cell>
          <cell r="E1568" t="str">
            <v>L01</v>
          </cell>
          <cell r="F1568">
            <v>0.38</v>
          </cell>
        </row>
        <row r="1569">
          <cell r="C1569" t="str">
            <v>AC5</v>
          </cell>
          <cell r="D1569" t="str">
            <v>P</v>
          </cell>
          <cell r="E1569" t="str">
            <v>L05</v>
          </cell>
          <cell r="F1569">
            <v>0.77</v>
          </cell>
        </row>
        <row r="1570">
          <cell r="C1570" t="str">
            <v>AC5</v>
          </cell>
          <cell r="D1570" t="str">
            <v>P</v>
          </cell>
          <cell r="E1570" t="str">
            <v>L08</v>
          </cell>
          <cell r="F1570">
            <v>3.46</v>
          </cell>
        </row>
        <row r="1571">
          <cell r="C1571" t="str">
            <v>AC5</v>
          </cell>
          <cell r="D1571" t="str">
            <v>P</v>
          </cell>
          <cell r="E1571" t="str">
            <v>L00</v>
          </cell>
          <cell r="F1571">
            <v>0.27</v>
          </cell>
        </row>
        <row r="1572">
          <cell r="C1572" t="str">
            <v>AC5</v>
          </cell>
          <cell r="D1572" t="str">
            <v>P</v>
          </cell>
          <cell r="E1572" t="str">
            <v>L01</v>
          </cell>
          <cell r="F1572">
            <v>0.27</v>
          </cell>
        </row>
        <row r="1573">
          <cell r="C1573" t="str">
            <v>AC5</v>
          </cell>
          <cell r="D1573" t="str">
            <v>P</v>
          </cell>
          <cell r="E1573" t="str">
            <v>L05</v>
          </cell>
          <cell r="F1573">
            <v>0.54</v>
          </cell>
        </row>
        <row r="1574">
          <cell r="C1574" t="str">
            <v>AC5</v>
          </cell>
          <cell r="D1574" t="str">
            <v>P</v>
          </cell>
          <cell r="E1574" t="str">
            <v>L08</v>
          </cell>
          <cell r="F1574">
            <v>2.31</v>
          </cell>
        </row>
        <row r="1575">
          <cell r="C1575" t="str">
            <v>AC5</v>
          </cell>
          <cell r="D1575" t="str">
            <v>P</v>
          </cell>
          <cell r="E1575" t="str">
            <v>L00</v>
          </cell>
          <cell r="F1575">
            <v>0.15</v>
          </cell>
        </row>
        <row r="1576">
          <cell r="C1576" t="str">
            <v>AC5</v>
          </cell>
          <cell r="D1576" t="str">
            <v>P</v>
          </cell>
          <cell r="E1576" t="str">
            <v>L01</v>
          </cell>
          <cell r="F1576">
            <v>0.15</v>
          </cell>
        </row>
        <row r="1577">
          <cell r="C1577" t="str">
            <v>AC5</v>
          </cell>
          <cell r="D1577" t="str">
            <v>P</v>
          </cell>
          <cell r="E1577" t="str">
            <v>L05</v>
          </cell>
          <cell r="F1577">
            <v>0.31</v>
          </cell>
        </row>
        <row r="1578">
          <cell r="C1578" t="str">
            <v>AC5</v>
          </cell>
          <cell r="D1578" t="str">
            <v>P</v>
          </cell>
          <cell r="E1578" t="str">
            <v>L08</v>
          </cell>
          <cell r="F1578">
            <v>1.1499999999999999</v>
          </cell>
        </row>
        <row r="1579">
          <cell r="C1579" t="str">
            <v>AC5</v>
          </cell>
          <cell r="D1579" t="str">
            <v>P</v>
          </cell>
          <cell r="E1579" t="str">
            <v>L00</v>
          </cell>
          <cell r="F1579">
            <v>0.27</v>
          </cell>
        </row>
        <row r="1580">
          <cell r="C1580" t="str">
            <v>AC5</v>
          </cell>
          <cell r="D1580" t="str">
            <v>P</v>
          </cell>
          <cell r="E1580" t="str">
            <v>L01</v>
          </cell>
          <cell r="F1580">
            <v>0.27</v>
          </cell>
        </row>
        <row r="1581">
          <cell r="C1581" t="str">
            <v>AC5</v>
          </cell>
          <cell r="D1581" t="str">
            <v>P</v>
          </cell>
          <cell r="E1581" t="str">
            <v>L05</v>
          </cell>
          <cell r="F1581">
            <v>0.54</v>
          </cell>
        </row>
        <row r="1582">
          <cell r="C1582" t="str">
            <v>AC5</v>
          </cell>
          <cell r="D1582" t="str">
            <v>P</v>
          </cell>
          <cell r="E1582" t="str">
            <v>L08</v>
          </cell>
          <cell r="F1582">
            <v>2.31</v>
          </cell>
        </row>
        <row r="1583">
          <cell r="C1583" t="str">
            <v>AC5</v>
          </cell>
          <cell r="D1583" t="str">
            <v>P</v>
          </cell>
          <cell r="E1583" t="str">
            <v>L00</v>
          </cell>
          <cell r="F1583">
            <v>0.23</v>
          </cell>
        </row>
        <row r="1584">
          <cell r="C1584" t="str">
            <v>AC5</v>
          </cell>
          <cell r="D1584" t="str">
            <v>P</v>
          </cell>
          <cell r="E1584" t="str">
            <v>L01</v>
          </cell>
          <cell r="F1584">
            <v>0.23</v>
          </cell>
        </row>
        <row r="1585">
          <cell r="C1585" t="str">
            <v>AC5</v>
          </cell>
          <cell r="D1585" t="str">
            <v>P</v>
          </cell>
          <cell r="E1585" t="str">
            <v>L05</v>
          </cell>
          <cell r="F1585">
            <v>0.46</v>
          </cell>
        </row>
        <row r="1586">
          <cell r="C1586" t="str">
            <v>AC5</v>
          </cell>
          <cell r="D1586" t="str">
            <v>P</v>
          </cell>
          <cell r="E1586" t="str">
            <v>L08</v>
          </cell>
          <cell r="F1586">
            <v>1.92</v>
          </cell>
        </row>
        <row r="1587">
          <cell r="C1587" t="str">
            <v>AC5</v>
          </cell>
          <cell r="D1587" t="str">
            <v>P</v>
          </cell>
          <cell r="E1587" t="str">
            <v>L00</v>
          </cell>
          <cell r="F1587">
            <v>0.19</v>
          </cell>
        </row>
        <row r="1588">
          <cell r="C1588" t="str">
            <v>AC5</v>
          </cell>
          <cell r="D1588" t="str">
            <v>P</v>
          </cell>
          <cell r="E1588" t="str">
            <v>L01</v>
          </cell>
          <cell r="F1588">
            <v>0.19</v>
          </cell>
        </row>
        <row r="1589">
          <cell r="C1589" t="str">
            <v>AC5</v>
          </cell>
          <cell r="D1589" t="str">
            <v>P</v>
          </cell>
          <cell r="E1589" t="str">
            <v>L05</v>
          </cell>
          <cell r="F1589">
            <v>0.38</v>
          </cell>
        </row>
        <row r="1590">
          <cell r="C1590" t="str">
            <v>AC5</v>
          </cell>
          <cell r="D1590" t="str">
            <v>P</v>
          </cell>
          <cell r="E1590" t="str">
            <v>L08</v>
          </cell>
          <cell r="F1590">
            <v>1.54</v>
          </cell>
        </row>
        <row r="1591">
          <cell r="C1591" t="str">
            <v>AC5</v>
          </cell>
          <cell r="D1591" t="str">
            <v>P</v>
          </cell>
          <cell r="E1591" t="str">
            <v>L00</v>
          </cell>
          <cell r="F1591">
            <v>0.27</v>
          </cell>
        </row>
        <row r="1592">
          <cell r="C1592" t="str">
            <v>AC5</v>
          </cell>
          <cell r="D1592" t="str">
            <v>P</v>
          </cell>
          <cell r="E1592" t="str">
            <v>L01</v>
          </cell>
          <cell r="F1592">
            <v>0.27</v>
          </cell>
        </row>
        <row r="1593">
          <cell r="C1593" t="str">
            <v>AC5</v>
          </cell>
          <cell r="D1593" t="str">
            <v>P</v>
          </cell>
          <cell r="E1593" t="str">
            <v>L05</v>
          </cell>
          <cell r="F1593">
            <v>0.54</v>
          </cell>
        </row>
        <row r="1594">
          <cell r="C1594" t="str">
            <v>AC5</v>
          </cell>
          <cell r="D1594" t="str">
            <v>P</v>
          </cell>
          <cell r="E1594" t="str">
            <v>L08</v>
          </cell>
          <cell r="F1594">
            <v>2.31</v>
          </cell>
        </row>
        <row r="1595">
          <cell r="C1595" t="str">
            <v>AC5</v>
          </cell>
          <cell r="D1595" t="str">
            <v>P</v>
          </cell>
          <cell r="E1595" t="str">
            <v>L00</v>
          </cell>
          <cell r="F1595">
            <v>0.54</v>
          </cell>
        </row>
        <row r="1596">
          <cell r="C1596" t="str">
            <v>AC5</v>
          </cell>
          <cell r="D1596" t="str">
            <v>P</v>
          </cell>
          <cell r="E1596" t="str">
            <v>L01</v>
          </cell>
          <cell r="F1596">
            <v>0.54</v>
          </cell>
        </row>
        <row r="1597">
          <cell r="C1597" t="str">
            <v>AC5</v>
          </cell>
          <cell r="D1597" t="str">
            <v>P</v>
          </cell>
          <cell r="E1597" t="str">
            <v>L05</v>
          </cell>
          <cell r="F1597">
            <v>1.08</v>
          </cell>
        </row>
        <row r="1598">
          <cell r="C1598" t="str">
            <v>AC5</v>
          </cell>
          <cell r="D1598" t="str">
            <v>P</v>
          </cell>
          <cell r="E1598" t="str">
            <v>L08</v>
          </cell>
          <cell r="F1598">
            <v>5</v>
          </cell>
        </row>
        <row r="1599">
          <cell r="C1599" t="str">
            <v>AC5</v>
          </cell>
          <cell r="D1599" t="str">
            <v>P</v>
          </cell>
          <cell r="E1599" t="str">
            <v>L00</v>
          </cell>
          <cell r="F1599">
            <v>0.23</v>
          </cell>
        </row>
        <row r="1600">
          <cell r="C1600" t="str">
            <v>AC5</v>
          </cell>
          <cell r="D1600" t="str">
            <v>P</v>
          </cell>
          <cell r="E1600" t="str">
            <v>L01</v>
          </cell>
          <cell r="F1600">
            <v>0.23</v>
          </cell>
        </row>
        <row r="1601">
          <cell r="C1601" t="str">
            <v>AC5</v>
          </cell>
          <cell r="D1601" t="str">
            <v>P</v>
          </cell>
          <cell r="E1601" t="str">
            <v>L05</v>
          </cell>
          <cell r="F1601">
            <v>0.46</v>
          </cell>
        </row>
        <row r="1602">
          <cell r="C1602" t="str">
            <v>AC5</v>
          </cell>
          <cell r="D1602" t="str">
            <v>P</v>
          </cell>
          <cell r="E1602" t="str">
            <v>L08</v>
          </cell>
          <cell r="F1602">
            <v>1.92</v>
          </cell>
        </row>
        <row r="1603">
          <cell r="C1603" t="str">
            <v>AC5</v>
          </cell>
          <cell r="D1603" t="str">
            <v>P</v>
          </cell>
          <cell r="E1603" t="str">
            <v>L00</v>
          </cell>
          <cell r="F1603">
            <v>0.19</v>
          </cell>
        </row>
        <row r="1604">
          <cell r="C1604" t="str">
            <v>AC5</v>
          </cell>
          <cell r="D1604" t="str">
            <v>P</v>
          </cell>
          <cell r="E1604" t="str">
            <v>L01</v>
          </cell>
          <cell r="F1604">
            <v>0.19</v>
          </cell>
        </row>
        <row r="1605">
          <cell r="C1605" t="str">
            <v>AC5</v>
          </cell>
          <cell r="D1605" t="str">
            <v>P</v>
          </cell>
          <cell r="E1605" t="str">
            <v>L05</v>
          </cell>
          <cell r="F1605">
            <v>0.38</v>
          </cell>
        </row>
        <row r="1606">
          <cell r="C1606" t="str">
            <v>AC5</v>
          </cell>
          <cell r="D1606" t="str">
            <v>P</v>
          </cell>
          <cell r="E1606" t="str">
            <v>L08</v>
          </cell>
          <cell r="F1606">
            <v>1.54</v>
          </cell>
        </row>
        <row r="1607">
          <cell r="C1607" t="str">
            <v>AC5</v>
          </cell>
          <cell r="D1607" t="str">
            <v>P</v>
          </cell>
          <cell r="E1607" t="str">
            <v>L00</v>
          </cell>
          <cell r="F1607">
            <v>0.23</v>
          </cell>
        </row>
        <row r="1608">
          <cell r="C1608" t="str">
            <v>AC5</v>
          </cell>
          <cell r="D1608" t="str">
            <v>P</v>
          </cell>
          <cell r="E1608" t="str">
            <v>L01</v>
          </cell>
          <cell r="F1608">
            <v>0.23</v>
          </cell>
        </row>
        <row r="1609">
          <cell r="C1609" t="str">
            <v>AC5</v>
          </cell>
          <cell r="D1609" t="str">
            <v>P</v>
          </cell>
          <cell r="E1609" t="str">
            <v>L05</v>
          </cell>
          <cell r="F1609">
            <v>0.46</v>
          </cell>
        </row>
        <row r="1610">
          <cell r="C1610" t="str">
            <v>AC5</v>
          </cell>
          <cell r="D1610" t="str">
            <v>P</v>
          </cell>
          <cell r="E1610" t="str">
            <v>L08</v>
          </cell>
          <cell r="F1610">
            <v>1.92</v>
          </cell>
        </row>
        <row r="1611">
          <cell r="C1611" t="str">
            <v>AC5</v>
          </cell>
          <cell r="D1611" t="str">
            <v>P</v>
          </cell>
          <cell r="E1611" t="str">
            <v>L00</v>
          </cell>
          <cell r="F1611">
            <v>0.46</v>
          </cell>
        </row>
        <row r="1612">
          <cell r="C1612" t="str">
            <v>AC5</v>
          </cell>
          <cell r="D1612" t="str">
            <v>P</v>
          </cell>
          <cell r="E1612" t="str">
            <v>L01</v>
          </cell>
          <cell r="F1612">
            <v>0.46</v>
          </cell>
        </row>
        <row r="1613">
          <cell r="C1613" t="str">
            <v>AC5</v>
          </cell>
          <cell r="D1613" t="str">
            <v>P</v>
          </cell>
          <cell r="E1613" t="str">
            <v>L05</v>
          </cell>
          <cell r="F1613">
            <v>0.92</v>
          </cell>
        </row>
        <row r="1614">
          <cell r="C1614" t="str">
            <v>AC5</v>
          </cell>
          <cell r="D1614" t="str">
            <v>P</v>
          </cell>
          <cell r="E1614" t="str">
            <v>L08</v>
          </cell>
          <cell r="F1614">
            <v>4.2300000000000004</v>
          </cell>
        </row>
        <row r="1617">
          <cell r="C1617" t="str">
            <v>AC6</v>
          </cell>
          <cell r="D1617" t="str">
            <v>P</v>
          </cell>
          <cell r="E1617" t="str">
            <v>L01</v>
          </cell>
          <cell r="F1617">
            <v>63</v>
          </cell>
        </row>
        <row r="1618">
          <cell r="C1618" t="str">
            <v>AC6</v>
          </cell>
          <cell r="D1618" t="str">
            <v>P</v>
          </cell>
          <cell r="E1618" t="str">
            <v>L03</v>
          </cell>
          <cell r="F1618">
            <v>244</v>
          </cell>
        </row>
        <row r="1619">
          <cell r="C1619" t="str">
            <v>AC6</v>
          </cell>
          <cell r="D1619" t="str">
            <v>P</v>
          </cell>
          <cell r="E1619" t="str">
            <v>L09</v>
          </cell>
          <cell r="F1619">
            <v>61</v>
          </cell>
        </row>
        <row r="1622">
          <cell r="C1622" t="str">
            <v>AC7</v>
          </cell>
          <cell r="D1622" t="str">
            <v>P</v>
          </cell>
          <cell r="E1622" t="str">
            <v>L01</v>
          </cell>
          <cell r="F1622">
            <v>1.87</v>
          </cell>
        </row>
        <row r="1623">
          <cell r="C1623" t="str">
            <v>AC7</v>
          </cell>
          <cell r="D1623" t="str">
            <v>P</v>
          </cell>
          <cell r="E1623" t="str">
            <v>L04</v>
          </cell>
          <cell r="F1623">
            <v>2.59</v>
          </cell>
        </row>
        <row r="1624">
          <cell r="C1624" t="str">
            <v>AC7</v>
          </cell>
          <cell r="D1624" t="str">
            <v>P</v>
          </cell>
          <cell r="E1624" t="str">
            <v>L09</v>
          </cell>
          <cell r="F1624">
            <v>252</v>
          </cell>
        </row>
        <row r="1625">
          <cell r="C1625" t="str">
            <v>AC7</v>
          </cell>
          <cell r="D1625" t="str">
            <v>P</v>
          </cell>
          <cell r="E1625" t="str">
            <v>L01</v>
          </cell>
          <cell r="F1625">
            <v>1.5</v>
          </cell>
        </row>
        <row r="1626">
          <cell r="C1626" t="str">
            <v>AC7</v>
          </cell>
          <cell r="D1626" t="str">
            <v>P</v>
          </cell>
          <cell r="E1626" t="str">
            <v>L04</v>
          </cell>
          <cell r="F1626">
            <v>1.59</v>
          </cell>
        </row>
        <row r="1627">
          <cell r="C1627" t="str">
            <v>AC7</v>
          </cell>
          <cell r="D1627" t="str">
            <v>P</v>
          </cell>
          <cell r="E1627" t="str">
            <v>L09</v>
          </cell>
          <cell r="F1627">
            <v>185.7</v>
          </cell>
        </row>
        <row r="1628">
          <cell r="C1628" t="str">
            <v>AC7</v>
          </cell>
          <cell r="D1628" t="str">
            <v>P</v>
          </cell>
          <cell r="E1628" t="str">
            <v>L01</v>
          </cell>
          <cell r="F1628">
            <v>3.17</v>
          </cell>
        </row>
        <row r="1629">
          <cell r="C1629" t="str">
            <v>AC7</v>
          </cell>
          <cell r="D1629" t="str">
            <v>P</v>
          </cell>
          <cell r="E1629" t="str">
            <v>L04</v>
          </cell>
          <cell r="F1629">
            <v>4.4000000000000004</v>
          </cell>
        </row>
        <row r="1630">
          <cell r="C1630" t="str">
            <v>AC7</v>
          </cell>
          <cell r="D1630" t="str">
            <v>P</v>
          </cell>
          <cell r="E1630" t="str">
            <v>L09</v>
          </cell>
          <cell r="F1630">
            <v>398.1</v>
          </cell>
        </row>
        <row r="1631">
          <cell r="C1631" t="str">
            <v>AC7</v>
          </cell>
          <cell r="D1631" t="str">
            <v>P</v>
          </cell>
          <cell r="E1631" t="str">
            <v>L01</v>
          </cell>
          <cell r="F1631">
            <v>2.27</v>
          </cell>
        </row>
        <row r="1632">
          <cell r="C1632" t="str">
            <v>AC7</v>
          </cell>
          <cell r="D1632" t="str">
            <v>P</v>
          </cell>
          <cell r="E1632" t="str">
            <v>L04</v>
          </cell>
          <cell r="F1632">
            <v>8</v>
          </cell>
        </row>
        <row r="1633">
          <cell r="C1633" t="str">
            <v>AC7</v>
          </cell>
          <cell r="D1633" t="str">
            <v>P</v>
          </cell>
          <cell r="E1633" t="str">
            <v>L09</v>
          </cell>
          <cell r="F1633">
            <v>192.6</v>
          </cell>
        </row>
        <row r="1635">
          <cell r="C1635" t="str">
            <v>AC8</v>
          </cell>
          <cell r="D1635" t="str">
            <v>P</v>
          </cell>
          <cell r="E1635" t="str">
            <v>L01</v>
          </cell>
          <cell r="F1635">
            <v>69</v>
          </cell>
        </row>
        <row r="1636">
          <cell r="C1636" t="str">
            <v>AC8</v>
          </cell>
          <cell r="D1636" t="str">
            <v>P</v>
          </cell>
          <cell r="E1636" t="str">
            <v>L02</v>
          </cell>
          <cell r="F1636">
            <v>276</v>
          </cell>
        </row>
        <row r="1637">
          <cell r="C1637" t="str">
            <v>AC8</v>
          </cell>
          <cell r="D1637" t="str">
            <v>P</v>
          </cell>
          <cell r="E1637" t="str">
            <v>L03</v>
          </cell>
          <cell r="F1637">
            <v>414</v>
          </cell>
        </row>
        <row r="1638">
          <cell r="C1638" t="str">
            <v>AC8</v>
          </cell>
          <cell r="D1638" t="str">
            <v>P</v>
          </cell>
          <cell r="E1638" t="str">
            <v>L04</v>
          </cell>
          <cell r="F1638">
            <v>414</v>
          </cell>
        </row>
        <row r="1639">
          <cell r="C1639" t="str">
            <v>AC8</v>
          </cell>
          <cell r="D1639" t="str">
            <v>P</v>
          </cell>
          <cell r="E1639" t="str">
            <v>L01</v>
          </cell>
          <cell r="F1639">
            <v>69</v>
          </cell>
        </row>
        <row r="1640">
          <cell r="C1640" t="str">
            <v>AC8</v>
          </cell>
          <cell r="D1640" t="str">
            <v>P</v>
          </cell>
          <cell r="E1640" t="str">
            <v>L02</v>
          </cell>
          <cell r="F1640">
            <v>345</v>
          </cell>
        </row>
        <row r="1641">
          <cell r="C1641" t="str">
            <v>AC8</v>
          </cell>
          <cell r="D1641" t="str">
            <v>P</v>
          </cell>
          <cell r="E1641" t="str">
            <v>L04</v>
          </cell>
          <cell r="F1641">
            <v>414</v>
          </cell>
        </row>
        <row r="1642">
          <cell r="C1642" t="str">
            <v>AC8</v>
          </cell>
          <cell r="D1642" t="str">
            <v>P</v>
          </cell>
          <cell r="E1642" t="str">
            <v>L02</v>
          </cell>
          <cell r="F1642">
            <v>414</v>
          </cell>
        </row>
        <row r="1643">
          <cell r="C1643" t="str">
            <v>AC8</v>
          </cell>
          <cell r="D1643" t="str">
            <v>P</v>
          </cell>
          <cell r="E1643" t="str">
            <v>L03</v>
          </cell>
          <cell r="F1643">
            <v>207</v>
          </cell>
        </row>
        <row r="1644">
          <cell r="C1644" t="str">
            <v>AC8</v>
          </cell>
          <cell r="D1644" t="str">
            <v>P</v>
          </cell>
          <cell r="E1644" t="str">
            <v>L04</v>
          </cell>
          <cell r="F1644">
            <v>276</v>
          </cell>
        </row>
        <row r="1645">
          <cell r="C1645" t="str">
            <v>AC8</v>
          </cell>
          <cell r="D1645" t="str">
            <v>P</v>
          </cell>
          <cell r="E1645" t="str">
            <v>L01</v>
          </cell>
          <cell r="F1645">
            <v>69</v>
          </cell>
        </row>
        <row r="1646">
          <cell r="C1646" t="str">
            <v>AC8</v>
          </cell>
          <cell r="D1646" t="str">
            <v>P</v>
          </cell>
          <cell r="E1646" t="str">
            <v>L02</v>
          </cell>
          <cell r="F1646">
            <v>828</v>
          </cell>
        </row>
        <row r="1647">
          <cell r="C1647" t="str">
            <v>AC8</v>
          </cell>
          <cell r="D1647" t="str">
            <v>P</v>
          </cell>
          <cell r="E1647" t="str">
            <v>L03</v>
          </cell>
          <cell r="F1647">
            <v>276</v>
          </cell>
        </row>
        <row r="1648">
          <cell r="C1648" t="str">
            <v>AC8</v>
          </cell>
          <cell r="D1648" t="str">
            <v>P</v>
          </cell>
          <cell r="E1648" t="str">
            <v>L06</v>
          </cell>
          <cell r="F1648">
            <v>69</v>
          </cell>
        </row>
        <row r="1649">
          <cell r="C1649" t="str">
            <v>AC8</v>
          </cell>
          <cell r="D1649" t="str">
            <v>P</v>
          </cell>
          <cell r="E1649" t="str">
            <v>L04</v>
          </cell>
          <cell r="F1649">
            <v>345</v>
          </cell>
        </row>
        <row r="1650">
          <cell r="C1650" t="str">
            <v>AC8</v>
          </cell>
          <cell r="D1650" t="str">
            <v>P</v>
          </cell>
          <cell r="E1650" t="str">
            <v>L01</v>
          </cell>
          <cell r="F1650">
            <v>69</v>
          </cell>
        </row>
        <row r="1651">
          <cell r="C1651" t="str">
            <v>AC8</v>
          </cell>
          <cell r="D1651" t="str">
            <v>P</v>
          </cell>
          <cell r="E1651" t="str">
            <v>L05</v>
          </cell>
          <cell r="F1651">
            <v>828</v>
          </cell>
        </row>
        <row r="1652">
          <cell r="C1652" t="str">
            <v>AC8</v>
          </cell>
          <cell r="D1652" t="str">
            <v>P</v>
          </cell>
          <cell r="E1652" t="str">
            <v>L06</v>
          </cell>
          <cell r="F1652">
            <v>69</v>
          </cell>
        </row>
        <row r="1653">
          <cell r="C1653" t="str">
            <v>AC8</v>
          </cell>
          <cell r="D1653" t="str">
            <v>P</v>
          </cell>
          <cell r="E1653" t="str">
            <v>L00</v>
          </cell>
          <cell r="F1653">
            <v>25</v>
          </cell>
        </row>
        <row r="1654">
          <cell r="C1654" t="str">
            <v>AC8</v>
          </cell>
          <cell r="D1654" t="str">
            <v>P</v>
          </cell>
          <cell r="E1654" t="str">
            <v>L01</v>
          </cell>
          <cell r="F1654">
            <v>25</v>
          </cell>
        </row>
        <row r="1655">
          <cell r="C1655" t="str">
            <v>AC8</v>
          </cell>
          <cell r="D1655" t="str">
            <v>P</v>
          </cell>
          <cell r="E1655" t="str">
            <v>L05</v>
          </cell>
          <cell r="F1655">
            <v>150</v>
          </cell>
        </row>
        <row r="1656">
          <cell r="C1656" t="str">
            <v>AC8</v>
          </cell>
          <cell r="D1656" t="str">
            <v>P</v>
          </cell>
          <cell r="E1656" t="str">
            <v>L00</v>
          </cell>
          <cell r="F1656">
            <v>69</v>
          </cell>
        </row>
        <row r="1657">
          <cell r="C1657" t="str">
            <v>AC8</v>
          </cell>
          <cell r="D1657" t="str">
            <v>P</v>
          </cell>
          <cell r="E1657" t="str">
            <v>L01</v>
          </cell>
          <cell r="F1657">
            <v>69</v>
          </cell>
        </row>
        <row r="1658">
          <cell r="C1658" t="str">
            <v>AC8</v>
          </cell>
          <cell r="D1658" t="str">
            <v>P</v>
          </cell>
          <cell r="E1658" t="str">
            <v>L02</v>
          </cell>
          <cell r="F1658">
            <v>138</v>
          </cell>
        </row>
        <row r="1659">
          <cell r="C1659" t="str">
            <v>AC8</v>
          </cell>
          <cell r="D1659" t="str">
            <v>P</v>
          </cell>
          <cell r="E1659" t="str">
            <v>L05</v>
          </cell>
          <cell r="F1659">
            <v>552</v>
          </cell>
        </row>
        <row r="1660">
          <cell r="C1660" t="str">
            <v>AC8</v>
          </cell>
          <cell r="D1660" t="str">
            <v>P</v>
          </cell>
          <cell r="E1660" t="str">
            <v>L06</v>
          </cell>
          <cell r="F1660">
            <v>69</v>
          </cell>
        </row>
        <row r="1661">
          <cell r="C1661" t="str">
            <v>AC8</v>
          </cell>
          <cell r="D1661" t="str">
            <v>P</v>
          </cell>
          <cell r="E1661" t="str">
            <v>L08</v>
          </cell>
          <cell r="F1661">
            <v>69</v>
          </cell>
        </row>
        <row r="1662">
          <cell r="C1662" t="str">
            <v>AC8</v>
          </cell>
          <cell r="D1662" t="str">
            <v>P</v>
          </cell>
          <cell r="E1662" t="str">
            <v>L00</v>
          </cell>
          <cell r="F1662">
            <v>66</v>
          </cell>
        </row>
        <row r="1663">
          <cell r="C1663" t="str">
            <v>AC8</v>
          </cell>
          <cell r="D1663" t="str">
            <v>P</v>
          </cell>
          <cell r="E1663" t="str">
            <v>L01</v>
          </cell>
          <cell r="F1663">
            <v>89</v>
          </cell>
        </row>
        <row r="1664">
          <cell r="C1664" t="str">
            <v>AC8</v>
          </cell>
          <cell r="D1664" t="str">
            <v>P</v>
          </cell>
          <cell r="E1664" t="str">
            <v>L02</v>
          </cell>
          <cell r="F1664">
            <v>388</v>
          </cell>
        </row>
        <row r="1665">
          <cell r="C1665" t="str">
            <v>AC8</v>
          </cell>
          <cell r="D1665" t="str">
            <v>P</v>
          </cell>
          <cell r="E1665" t="str">
            <v>L03</v>
          </cell>
          <cell r="F1665">
            <v>1901</v>
          </cell>
        </row>
        <row r="1666">
          <cell r="C1666" t="str">
            <v>AC8</v>
          </cell>
          <cell r="D1666" t="str">
            <v>P</v>
          </cell>
          <cell r="E1666" t="str">
            <v>L04</v>
          </cell>
          <cell r="F1666">
            <v>786</v>
          </cell>
        </row>
        <row r="1667">
          <cell r="C1667" t="str">
            <v>AC8</v>
          </cell>
          <cell r="D1667" t="str">
            <v>P</v>
          </cell>
          <cell r="E1667" t="str">
            <v>L09</v>
          </cell>
          <cell r="F1667">
            <v>694</v>
          </cell>
        </row>
        <row r="1668">
          <cell r="C1668" t="str">
            <v>AC8</v>
          </cell>
          <cell r="D1668" t="str">
            <v>P</v>
          </cell>
          <cell r="E1668" t="str">
            <v>L08</v>
          </cell>
          <cell r="F1668">
            <v>112</v>
          </cell>
        </row>
        <row r="1671">
          <cell r="C1671" t="str">
            <v>AC9</v>
          </cell>
          <cell r="D1671" t="str">
            <v>P</v>
          </cell>
          <cell r="E1671" t="str">
            <v>L08</v>
          </cell>
          <cell r="F1671">
            <v>72</v>
          </cell>
        </row>
        <row r="1672">
          <cell r="C1672" t="str">
            <v>AC9</v>
          </cell>
          <cell r="D1672" t="str">
            <v>P</v>
          </cell>
          <cell r="E1672" t="str">
            <v>L01</v>
          </cell>
          <cell r="F1672">
            <v>176</v>
          </cell>
        </row>
        <row r="1673">
          <cell r="C1673" t="str">
            <v>AC9</v>
          </cell>
          <cell r="D1673" t="str">
            <v>P</v>
          </cell>
          <cell r="E1673" t="str">
            <v>L08</v>
          </cell>
          <cell r="F1673">
            <v>352</v>
          </cell>
        </row>
        <row r="1674">
          <cell r="C1674" t="str">
            <v>AC9</v>
          </cell>
          <cell r="D1674" t="str">
            <v>P</v>
          </cell>
          <cell r="E1674" t="str">
            <v>L09</v>
          </cell>
          <cell r="F1674">
            <v>704</v>
          </cell>
        </row>
        <row r="1679">
          <cell r="C1679" t="str">
            <v>BP1</v>
          </cell>
          <cell r="D1679" t="str">
            <v>P</v>
          </cell>
          <cell r="E1679" t="str">
            <v>L01</v>
          </cell>
          <cell r="F1679">
            <v>2</v>
          </cell>
        </row>
        <row r="1680">
          <cell r="C1680" t="str">
            <v>BP1</v>
          </cell>
          <cell r="D1680" t="str">
            <v>P</v>
          </cell>
          <cell r="E1680" t="str">
            <v>L02</v>
          </cell>
          <cell r="F1680">
            <v>10.029999999999999</v>
          </cell>
        </row>
        <row r="1681">
          <cell r="C1681" t="str">
            <v>BP1</v>
          </cell>
          <cell r="D1681" t="str">
            <v>P</v>
          </cell>
          <cell r="E1681" t="str">
            <v>L03</v>
          </cell>
          <cell r="F1681">
            <v>3.75</v>
          </cell>
        </row>
        <row r="1682">
          <cell r="C1682" t="str">
            <v>BP1</v>
          </cell>
          <cell r="D1682" t="str">
            <v>P</v>
          </cell>
          <cell r="E1682" t="str">
            <v>L04</v>
          </cell>
          <cell r="F1682">
            <v>9.9</v>
          </cell>
        </row>
        <row r="1683">
          <cell r="C1683" t="str">
            <v>BP1</v>
          </cell>
          <cell r="D1683" t="str">
            <v>P</v>
          </cell>
          <cell r="E1683" t="str">
            <v>L07</v>
          </cell>
          <cell r="F1683">
            <v>0</v>
          </cell>
        </row>
        <row r="1684">
          <cell r="C1684" t="str">
            <v>BP1</v>
          </cell>
          <cell r="D1684" t="str">
            <v>P</v>
          </cell>
          <cell r="E1684" t="str">
            <v>L09</v>
          </cell>
          <cell r="F1684">
            <v>10.6</v>
          </cell>
        </row>
        <row r="1686">
          <cell r="C1686" t="str">
            <v>BP2</v>
          </cell>
          <cell r="D1686" t="str">
            <v>P</v>
          </cell>
          <cell r="E1686" t="str">
            <v>L01</v>
          </cell>
          <cell r="F1686">
            <v>6</v>
          </cell>
        </row>
        <row r="1687">
          <cell r="C1687" t="str">
            <v>BP2</v>
          </cell>
          <cell r="D1687" t="str">
            <v>P</v>
          </cell>
          <cell r="E1687" t="str">
            <v>L02</v>
          </cell>
          <cell r="F1687">
            <v>30.78</v>
          </cell>
        </row>
        <row r="1688">
          <cell r="C1688" t="str">
            <v>BP2</v>
          </cell>
          <cell r="D1688" t="str">
            <v>P</v>
          </cell>
          <cell r="E1688" t="str">
            <v>L03</v>
          </cell>
          <cell r="F1688">
            <v>11.19</v>
          </cell>
        </row>
        <row r="1689">
          <cell r="C1689" t="str">
            <v>BP2</v>
          </cell>
          <cell r="D1689" t="str">
            <v>P</v>
          </cell>
          <cell r="E1689" t="str">
            <v>L04</v>
          </cell>
          <cell r="F1689">
            <v>29.58</v>
          </cell>
        </row>
        <row r="1690">
          <cell r="C1690" t="str">
            <v>BP2</v>
          </cell>
          <cell r="D1690" t="str">
            <v>P</v>
          </cell>
          <cell r="E1690" t="str">
            <v>L09</v>
          </cell>
          <cell r="F1690">
            <v>31.559999999999995</v>
          </cell>
        </row>
        <row r="1693">
          <cell r="C1693" t="str">
            <v>BP4</v>
          </cell>
          <cell r="D1693" t="str">
            <v>P</v>
          </cell>
          <cell r="E1693" t="str">
            <v>L01</v>
          </cell>
          <cell r="F1693">
            <v>8</v>
          </cell>
        </row>
        <row r="1694">
          <cell r="C1694" t="str">
            <v>BP4</v>
          </cell>
          <cell r="D1694" t="str">
            <v>P</v>
          </cell>
          <cell r="E1694" t="str">
            <v>L02</v>
          </cell>
          <cell r="F1694">
            <v>56</v>
          </cell>
        </row>
        <row r="1695">
          <cell r="C1695" t="str">
            <v>BP4</v>
          </cell>
          <cell r="D1695" t="str">
            <v>P</v>
          </cell>
          <cell r="E1695" t="str">
            <v>L03</v>
          </cell>
          <cell r="F1695">
            <v>12</v>
          </cell>
        </row>
        <row r="1696">
          <cell r="C1696" t="str">
            <v>BP4</v>
          </cell>
          <cell r="D1696" t="str">
            <v>P</v>
          </cell>
          <cell r="E1696" t="str">
            <v>L04</v>
          </cell>
          <cell r="F1696">
            <v>8</v>
          </cell>
        </row>
        <row r="1697">
          <cell r="C1697" t="str">
            <v>BP4</v>
          </cell>
          <cell r="D1697" t="str">
            <v>P</v>
          </cell>
          <cell r="E1697" t="str">
            <v>L05</v>
          </cell>
          <cell r="F1697">
            <v>3.1999999999999997</v>
          </cell>
        </row>
        <row r="1698">
          <cell r="C1698" t="str">
            <v>BP4</v>
          </cell>
          <cell r="D1698" t="str">
            <v>P</v>
          </cell>
          <cell r="E1698" t="str">
            <v>L06</v>
          </cell>
          <cell r="F1698">
            <v>8</v>
          </cell>
        </row>
        <row r="1699">
          <cell r="C1699" t="str">
            <v>BP4</v>
          </cell>
          <cell r="D1699" t="str">
            <v>P</v>
          </cell>
          <cell r="E1699" t="str">
            <v>L09</v>
          </cell>
          <cell r="F1699">
            <v>8</v>
          </cell>
        </row>
        <row r="1704">
          <cell r="C1704" t="str">
            <v>SB1</v>
          </cell>
          <cell r="D1704" t="str">
            <v>P</v>
          </cell>
          <cell r="E1704" t="str">
            <v>L01</v>
          </cell>
          <cell r="F1704">
            <v>8</v>
          </cell>
        </row>
        <row r="1705">
          <cell r="C1705" t="str">
            <v>SB1</v>
          </cell>
          <cell r="D1705" t="str">
            <v>P</v>
          </cell>
          <cell r="E1705" t="str">
            <v>L02</v>
          </cell>
          <cell r="F1705">
            <v>20.36</v>
          </cell>
        </row>
        <row r="1706">
          <cell r="C1706" t="str">
            <v>SB1</v>
          </cell>
          <cell r="D1706" t="str">
            <v>P</v>
          </cell>
          <cell r="E1706" t="str">
            <v>L03</v>
          </cell>
          <cell r="F1706">
            <v>6.2</v>
          </cell>
        </row>
        <row r="1707">
          <cell r="C1707" t="str">
            <v>SB1</v>
          </cell>
          <cell r="D1707" t="str">
            <v>P</v>
          </cell>
          <cell r="E1707" t="str">
            <v>L04</v>
          </cell>
          <cell r="F1707">
            <v>8</v>
          </cell>
        </row>
        <row r="1708">
          <cell r="C1708" t="str">
            <v>SB1</v>
          </cell>
          <cell r="D1708" t="str">
            <v>P</v>
          </cell>
          <cell r="E1708" t="str">
            <v>L09</v>
          </cell>
          <cell r="F1708">
            <v>20.32</v>
          </cell>
        </row>
        <row r="1709">
          <cell r="C1709" t="str">
            <v>SB1</v>
          </cell>
          <cell r="D1709" t="str">
            <v>P</v>
          </cell>
          <cell r="E1709" t="str">
            <v>L09</v>
          </cell>
          <cell r="F1709">
            <v>2.68</v>
          </cell>
        </row>
        <row r="1710">
          <cell r="C1710" t="str">
            <v>SB1</v>
          </cell>
          <cell r="D1710" t="str">
            <v>P</v>
          </cell>
          <cell r="E1710" t="str">
            <v>L09</v>
          </cell>
          <cell r="F1710">
            <v>2.4</v>
          </cell>
        </row>
        <row r="1712">
          <cell r="C1712" t="str">
            <v>SB2</v>
          </cell>
          <cell r="D1712" t="str">
            <v>P</v>
          </cell>
          <cell r="E1712" t="str">
            <v>L01</v>
          </cell>
          <cell r="F1712">
            <v>1.5</v>
          </cell>
        </row>
        <row r="1713">
          <cell r="C1713" t="str">
            <v>SB2</v>
          </cell>
          <cell r="D1713" t="str">
            <v>P</v>
          </cell>
          <cell r="E1713" t="str">
            <v>L02</v>
          </cell>
          <cell r="F1713">
            <v>3</v>
          </cell>
        </row>
        <row r="1714">
          <cell r="C1714" t="str">
            <v>SB2</v>
          </cell>
          <cell r="D1714" t="str">
            <v>P</v>
          </cell>
          <cell r="E1714" t="str">
            <v>L03</v>
          </cell>
          <cell r="F1714">
            <v>4.5</v>
          </cell>
        </row>
        <row r="1716">
          <cell r="C1716" t="str">
            <v>SB3</v>
          </cell>
          <cell r="D1716" t="str">
            <v>P</v>
          </cell>
          <cell r="E1716" t="str">
            <v>L01</v>
          </cell>
          <cell r="F1716">
            <v>10</v>
          </cell>
        </row>
        <row r="1717">
          <cell r="C1717" t="str">
            <v>SB3</v>
          </cell>
          <cell r="D1717" t="str">
            <v>P</v>
          </cell>
          <cell r="E1717" t="str">
            <v>L02</v>
          </cell>
          <cell r="F1717">
            <v>25.4</v>
          </cell>
        </row>
        <row r="1718">
          <cell r="C1718" t="str">
            <v>SB3</v>
          </cell>
          <cell r="D1718" t="str">
            <v>P</v>
          </cell>
          <cell r="E1718" t="str">
            <v>L03</v>
          </cell>
          <cell r="F1718">
            <v>7.8000000000000007</v>
          </cell>
        </row>
        <row r="1719">
          <cell r="C1719" t="str">
            <v>SB3</v>
          </cell>
          <cell r="D1719" t="str">
            <v>P</v>
          </cell>
          <cell r="E1719" t="str">
            <v>L04</v>
          </cell>
          <cell r="F1719">
            <v>23.2</v>
          </cell>
        </row>
        <row r="1720">
          <cell r="C1720" t="str">
            <v>SB3</v>
          </cell>
          <cell r="D1720" t="str">
            <v>P</v>
          </cell>
          <cell r="E1720" t="str">
            <v>L09</v>
          </cell>
          <cell r="F1720">
            <v>25.45</v>
          </cell>
        </row>
        <row r="1721">
          <cell r="C1721" t="str">
            <v>SB3</v>
          </cell>
          <cell r="D1721" t="str">
            <v>P</v>
          </cell>
          <cell r="E1721" t="str">
            <v>L09</v>
          </cell>
          <cell r="F1721">
            <v>3.4000000000000004</v>
          </cell>
        </row>
        <row r="1722">
          <cell r="C1722" t="str">
            <v>SB3</v>
          </cell>
          <cell r="D1722" t="str">
            <v>P</v>
          </cell>
          <cell r="E1722" t="str">
            <v>L09</v>
          </cell>
          <cell r="F1722">
            <v>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Material"/>
      <sheetName val="mat"/>
      <sheetName val="Sheet1"/>
      <sheetName val="mattable"/>
      <sheetName val="Sheet3"/>
      <sheetName val="Manpower"/>
      <sheetName val="Invoice"/>
      <sheetName val="RW_Option"/>
      <sheetName val="Architectural works"/>
      <sheetName val="Electrical Systems"/>
      <sheetName val="Plumbing Systems"/>
      <sheetName val="Air Conditioning"/>
      <sheetName val="External work"/>
      <sheetName val="BK Unit Rate"/>
      <sheetName val="Progress-All"/>
      <sheetName val="2_3_1 อาคาร"/>
      <sheetName val="Cover"/>
      <sheetName val="Data"/>
      <sheetName val="Furniture"/>
      <sheetName val="ปริมาณสุขภัณฑ์"/>
      <sheetName val="C.Arch Works"/>
      <sheetName val="liste"/>
      <sheetName val="AC"/>
      <sheetName val="Architectural_works"/>
      <sheetName val="Electrical_Systems"/>
      <sheetName val="Plumbing_Systems"/>
      <sheetName val="Air_Conditioning"/>
      <sheetName val="External_work"/>
      <sheetName val="BK_Unit_Rate"/>
      <sheetName val="2_3_1_อาคาร"/>
      <sheetName val="Architectural_works1"/>
      <sheetName val="Electrical_Systems1"/>
      <sheetName val="Plumbing_Systems1"/>
      <sheetName val="Air_Conditioning1"/>
      <sheetName val="External_work1"/>
      <sheetName val="BK_Unit_Rate1"/>
      <sheetName val="2_3_1_อาคาร1"/>
      <sheetName val="Store"/>
      <sheetName val="Quotation"/>
      <sheetName val="Info"/>
      <sheetName val="unitcost"/>
      <sheetName val="HVAC"/>
      <sheetName val="Indices"/>
      <sheetName val="Soi 08"/>
      <sheetName val="stair"/>
      <sheetName val="detail"/>
      <sheetName val="Factor F Data"/>
      <sheetName val="sum 1-4"/>
      <sheetName val="Equipment"/>
      <sheetName val="สรุป"/>
      <sheetName val="book 1 summary"/>
      <sheetName val="Cost Data"/>
      <sheetName val="SUM Str+Ach+External"/>
      <sheetName val="boq"/>
      <sheetName val="List"/>
      <sheetName val="cov-estimate"/>
      <sheetName val="สรุปราคา (EMC)"/>
      <sheetName val="SCIB_Data"/>
      <sheetName val="SCIB_Proforma"/>
      <sheetName val="BQ"/>
      <sheetName val="data3"/>
      <sheetName val="Assumptions"/>
      <sheetName val="Summary"/>
      <sheetName val="detail "/>
      <sheetName val="1.0"/>
      <sheetName val="Prod-1"/>
      <sheetName val="cost_categories"/>
      <sheetName val="S3 Architectural"/>
      <sheetName val="SH-A"/>
      <sheetName val="SH-B"/>
      <sheetName val="SH-D"/>
      <sheetName val="SH-E"/>
      <sheetName val="SH-F"/>
      <sheetName val="SH-G"/>
      <sheetName val="SH-C"/>
      <sheetName val="Attachment # 2"/>
    </sheetNames>
    <sheetDataSet>
      <sheetData sheetId="0" refreshError="1"/>
      <sheetData sheetId="1" refreshError="1">
        <row r="4">
          <cell r="C4" t="str">
            <v>Work</v>
          </cell>
          <cell r="D4" t="str">
            <v>Location</v>
          </cell>
          <cell r="E4" t="str">
            <v>Item</v>
          </cell>
          <cell r="F4" t="str">
            <v>Total</v>
          </cell>
        </row>
        <row r="9">
          <cell r="C9" t="str">
            <v>S3</v>
          </cell>
          <cell r="D9" t="str">
            <v>P</v>
          </cell>
          <cell r="E9" t="str">
            <v>M13</v>
          </cell>
          <cell r="F9">
            <v>8640</v>
          </cell>
        </row>
        <row r="10">
          <cell r="C10" t="str">
            <v>S3</v>
          </cell>
          <cell r="D10" t="str">
            <v>P</v>
          </cell>
          <cell r="E10" t="str">
            <v>M21</v>
          </cell>
          <cell r="F10">
            <v>864</v>
          </cell>
        </row>
        <row r="11">
          <cell r="C11" t="str">
            <v>S3</v>
          </cell>
          <cell r="D11" t="str">
            <v>P</v>
          </cell>
          <cell r="E11" t="str">
            <v>M31</v>
          </cell>
          <cell r="F11">
            <v>2094</v>
          </cell>
        </row>
        <row r="14">
          <cell r="C14" t="str">
            <v>S4</v>
          </cell>
          <cell r="D14" t="str">
            <v>P</v>
          </cell>
          <cell r="E14" t="str">
            <v>M13</v>
          </cell>
          <cell r="F14">
            <v>5994</v>
          </cell>
        </row>
        <row r="15">
          <cell r="C15" t="str">
            <v>S4</v>
          </cell>
          <cell r="D15" t="str">
            <v>P</v>
          </cell>
          <cell r="E15" t="str">
            <v>M21</v>
          </cell>
          <cell r="F15">
            <v>563</v>
          </cell>
        </row>
        <row r="18">
          <cell r="C18" t="str">
            <v>S5</v>
          </cell>
          <cell r="D18" t="str">
            <v>P</v>
          </cell>
          <cell r="E18" t="str">
            <v>M13</v>
          </cell>
          <cell r="F18">
            <v>864</v>
          </cell>
        </row>
        <row r="19">
          <cell r="C19" t="str">
            <v>S5</v>
          </cell>
          <cell r="D19" t="str">
            <v>P</v>
          </cell>
          <cell r="E19" t="str">
            <v>M13</v>
          </cell>
          <cell r="F19">
            <v>1904</v>
          </cell>
        </row>
        <row r="20">
          <cell r="C20" t="str">
            <v>S5</v>
          </cell>
          <cell r="D20" t="str">
            <v>P</v>
          </cell>
          <cell r="E20" t="str">
            <v>M13</v>
          </cell>
          <cell r="F20">
            <v>696</v>
          </cell>
        </row>
        <row r="40">
          <cell r="C40" t="str">
            <v>E9</v>
          </cell>
          <cell r="D40" t="str">
            <v>A</v>
          </cell>
          <cell r="E40" t="str">
            <v>M11</v>
          </cell>
          <cell r="F40">
            <v>26</v>
          </cell>
        </row>
        <row r="41">
          <cell r="C41" t="str">
            <v>E9</v>
          </cell>
          <cell r="D41" t="str">
            <v>A</v>
          </cell>
          <cell r="E41" t="str">
            <v>M13</v>
          </cell>
          <cell r="F41">
            <v>95</v>
          </cell>
        </row>
        <row r="42">
          <cell r="C42" t="str">
            <v>E9</v>
          </cell>
          <cell r="D42" t="str">
            <v>A</v>
          </cell>
          <cell r="E42" t="str">
            <v>M21</v>
          </cell>
          <cell r="F42">
            <v>10</v>
          </cell>
        </row>
        <row r="43">
          <cell r="C43" t="str">
            <v>E9</v>
          </cell>
          <cell r="D43" t="str">
            <v>A</v>
          </cell>
          <cell r="E43" t="str">
            <v>M11</v>
          </cell>
          <cell r="F43">
            <v>49</v>
          </cell>
        </row>
        <row r="44">
          <cell r="C44" t="str">
            <v>E9</v>
          </cell>
          <cell r="D44" t="str">
            <v>A</v>
          </cell>
          <cell r="E44" t="str">
            <v>M12</v>
          </cell>
          <cell r="F44">
            <v>23</v>
          </cell>
        </row>
        <row r="45">
          <cell r="C45" t="str">
            <v>E9</v>
          </cell>
          <cell r="D45" t="str">
            <v>A</v>
          </cell>
          <cell r="E45" t="str">
            <v>M13</v>
          </cell>
          <cell r="F45">
            <v>197</v>
          </cell>
        </row>
        <row r="46">
          <cell r="C46" t="str">
            <v>E9</v>
          </cell>
          <cell r="D46" t="str">
            <v>A</v>
          </cell>
          <cell r="E46" t="str">
            <v>M21</v>
          </cell>
          <cell r="F46">
            <v>20</v>
          </cell>
        </row>
        <row r="47">
          <cell r="C47" t="str">
            <v>E9</v>
          </cell>
          <cell r="D47" t="str">
            <v>C</v>
          </cell>
          <cell r="E47" t="str">
            <v>M11</v>
          </cell>
          <cell r="F47">
            <v>118</v>
          </cell>
        </row>
        <row r="48">
          <cell r="C48" t="str">
            <v>E9</v>
          </cell>
          <cell r="D48" t="str">
            <v>C</v>
          </cell>
          <cell r="E48" t="str">
            <v>M13</v>
          </cell>
          <cell r="F48">
            <v>590</v>
          </cell>
        </row>
        <row r="49">
          <cell r="C49" t="str">
            <v>E9</v>
          </cell>
          <cell r="D49" t="str">
            <v>C</v>
          </cell>
          <cell r="E49" t="str">
            <v>M21</v>
          </cell>
          <cell r="F49">
            <v>59</v>
          </cell>
        </row>
        <row r="50">
          <cell r="C50" t="str">
            <v>E9</v>
          </cell>
          <cell r="D50" t="str">
            <v>C</v>
          </cell>
          <cell r="E50" t="str">
            <v>M11</v>
          </cell>
          <cell r="F50">
            <v>229</v>
          </cell>
        </row>
        <row r="51">
          <cell r="C51" t="str">
            <v>E9</v>
          </cell>
          <cell r="D51" t="str">
            <v>C</v>
          </cell>
          <cell r="E51" t="str">
            <v>M13</v>
          </cell>
          <cell r="F51">
            <v>1442</v>
          </cell>
        </row>
        <row r="52">
          <cell r="C52" t="str">
            <v>E9</v>
          </cell>
          <cell r="D52" t="str">
            <v>C</v>
          </cell>
          <cell r="E52" t="str">
            <v>M21</v>
          </cell>
          <cell r="F52">
            <v>144</v>
          </cell>
        </row>
        <row r="53">
          <cell r="C53" t="str">
            <v>E9</v>
          </cell>
          <cell r="D53" t="str">
            <v>D</v>
          </cell>
          <cell r="E53" t="str">
            <v>M11</v>
          </cell>
          <cell r="F53">
            <v>107</v>
          </cell>
        </row>
        <row r="54">
          <cell r="C54" t="str">
            <v>E9</v>
          </cell>
          <cell r="D54" t="str">
            <v>D</v>
          </cell>
          <cell r="E54" t="str">
            <v>M13</v>
          </cell>
          <cell r="F54">
            <v>469</v>
          </cell>
        </row>
        <row r="55">
          <cell r="C55" t="str">
            <v>E9</v>
          </cell>
          <cell r="D55" t="str">
            <v>D</v>
          </cell>
          <cell r="E55" t="str">
            <v>M21</v>
          </cell>
          <cell r="F55">
            <v>47</v>
          </cell>
        </row>
        <row r="56">
          <cell r="C56" t="str">
            <v>E9</v>
          </cell>
          <cell r="D56" t="str">
            <v>E</v>
          </cell>
          <cell r="E56" t="str">
            <v>M11</v>
          </cell>
          <cell r="F56">
            <v>85</v>
          </cell>
        </row>
        <row r="57">
          <cell r="C57" t="str">
            <v>E9</v>
          </cell>
          <cell r="D57" t="str">
            <v>E</v>
          </cell>
          <cell r="E57" t="str">
            <v>M12</v>
          </cell>
          <cell r="F57">
            <v>185</v>
          </cell>
        </row>
        <row r="58">
          <cell r="C58" t="str">
            <v>E9</v>
          </cell>
          <cell r="D58" t="str">
            <v>E</v>
          </cell>
          <cell r="E58" t="str">
            <v>M13</v>
          </cell>
          <cell r="F58">
            <v>688</v>
          </cell>
        </row>
        <row r="59">
          <cell r="C59" t="str">
            <v>E9</v>
          </cell>
          <cell r="D59" t="str">
            <v>E</v>
          </cell>
          <cell r="E59" t="str">
            <v>M21</v>
          </cell>
          <cell r="F59">
            <v>69</v>
          </cell>
        </row>
        <row r="60">
          <cell r="C60" t="str">
            <v>E9</v>
          </cell>
          <cell r="D60" t="str">
            <v>E</v>
          </cell>
          <cell r="E60" t="str">
            <v>M11</v>
          </cell>
          <cell r="F60">
            <v>77</v>
          </cell>
        </row>
        <row r="61">
          <cell r="C61" t="str">
            <v>E9</v>
          </cell>
          <cell r="D61" t="str">
            <v>E</v>
          </cell>
          <cell r="E61" t="str">
            <v>M12</v>
          </cell>
          <cell r="F61">
            <v>114</v>
          </cell>
        </row>
        <row r="62">
          <cell r="C62" t="str">
            <v>E9</v>
          </cell>
          <cell r="D62" t="str">
            <v>E</v>
          </cell>
          <cell r="E62" t="str">
            <v>M13</v>
          </cell>
          <cell r="F62">
            <v>622</v>
          </cell>
        </row>
        <row r="63">
          <cell r="C63" t="str">
            <v>E9</v>
          </cell>
          <cell r="D63" t="str">
            <v>E</v>
          </cell>
          <cell r="E63" t="str">
            <v>M21</v>
          </cell>
          <cell r="F63">
            <v>63</v>
          </cell>
        </row>
        <row r="64">
          <cell r="C64" t="str">
            <v>E9</v>
          </cell>
          <cell r="D64" t="str">
            <v>F</v>
          </cell>
          <cell r="E64" t="str">
            <v>M11</v>
          </cell>
          <cell r="F64">
            <v>75</v>
          </cell>
        </row>
        <row r="65">
          <cell r="C65" t="str">
            <v>E9</v>
          </cell>
          <cell r="D65" t="str">
            <v>F</v>
          </cell>
          <cell r="E65" t="str">
            <v>M13</v>
          </cell>
          <cell r="F65">
            <v>632</v>
          </cell>
        </row>
        <row r="66">
          <cell r="C66" t="str">
            <v>E9</v>
          </cell>
          <cell r="D66" t="str">
            <v>F</v>
          </cell>
          <cell r="E66" t="str">
            <v>M21</v>
          </cell>
          <cell r="F66">
            <v>64</v>
          </cell>
        </row>
        <row r="67">
          <cell r="C67" t="str">
            <v>E9</v>
          </cell>
          <cell r="D67" t="str">
            <v>F</v>
          </cell>
          <cell r="E67" t="str">
            <v>M11</v>
          </cell>
          <cell r="F67">
            <v>104.00000000000001</v>
          </cell>
        </row>
        <row r="68">
          <cell r="C68" t="str">
            <v>E9</v>
          </cell>
          <cell r="D68" t="str">
            <v>F</v>
          </cell>
          <cell r="E68" t="str">
            <v>M13</v>
          </cell>
          <cell r="F68">
            <v>872</v>
          </cell>
        </row>
        <row r="69">
          <cell r="C69" t="str">
            <v>E9</v>
          </cell>
          <cell r="D69" t="str">
            <v>F</v>
          </cell>
          <cell r="E69" t="str">
            <v>M21</v>
          </cell>
          <cell r="F69">
            <v>87</v>
          </cell>
        </row>
        <row r="70">
          <cell r="C70" t="str">
            <v>E9</v>
          </cell>
          <cell r="D70" t="str">
            <v>Q</v>
          </cell>
          <cell r="E70" t="str">
            <v>M11</v>
          </cell>
          <cell r="F70">
            <v>17</v>
          </cell>
        </row>
        <row r="71">
          <cell r="C71" t="str">
            <v>E9</v>
          </cell>
          <cell r="D71" t="str">
            <v>Q</v>
          </cell>
          <cell r="E71" t="str">
            <v>M13</v>
          </cell>
          <cell r="F71">
            <v>132</v>
          </cell>
        </row>
        <row r="72">
          <cell r="C72" t="str">
            <v>E9</v>
          </cell>
          <cell r="D72" t="str">
            <v>Q</v>
          </cell>
          <cell r="E72" t="str">
            <v>M21</v>
          </cell>
          <cell r="F72">
            <v>13</v>
          </cell>
        </row>
        <row r="73">
          <cell r="C73" t="str">
            <v>E9</v>
          </cell>
          <cell r="D73" t="str">
            <v>N</v>
          </cell>
          <cell r="E73" t="str">
            <v>M11</v>
          </cell>
          <cell r="F73">
            <v>3</v>
          </cell>
        </row>
        <row r="74">
          <cell r="C74" t="str">
            <v>E9</v>
          </cell>
          <cell r="D74" t="str">
            <v>N</v>
          </cell>
          <cell r="E74" t="str">
            <v>M13</v>
          </cell>
          <cell r="F74">
            <v>19</v>
          </cell>
        </row>
        <row r="75">
          <cell r="C75" t="str">
            <v>E9</v>
          </cell>
          <cell r="D75" t="str">
            <v>N</v>
          </cell>
          <cell r="E75" t="str">
            <v>M21</v>
          </cell>
          <cell r="F75">
            <v>2</v>
          </cell>
        </row>
        <row r="78">
          <cell r="C78" t="str">
            <v>BF1</v>
          </cell>
          <cell r="D78" t="str">
            <v>B</v>
          </cell>
          <cell r="E78" t="str">
            <v>M13</v>
          </cell>
          <cell r="F78">
            <v>7351</v>
          </cell>
        </row>
        <row r="79">
          <cell r="C79" t="str">
            <v>BF1</v>
          </cell>
          <cell r="D79" t="str">
            <v>B</v>
          </cell>
          <cell r="E79" t="str">
            <v>M21</v>
          </cell>
          <cell r="F79">
            <v>746</v>
          </cell>
        </row>
        <row r="80">
          <cell r="C80" t="str">
            <v>BF1</v>
          </cell>
          <cell r="D80" t="str">
            <v>D</v>
          </cell>
          <cell r="E80" t="str">
            <v>M13</v>
          </cell>
          <cell r="F80">
            <v>1230</v>
          </cell>
        </row>
        <row r="81">
          <cell r="C81" t="str">
            <v>BF1</v>
          </cell>
          <cell r="D81" t="str">
            <v>D</v>
          </cell>
          <cell r="E81" t="str">
            <v>M21</v>
          </cell>
          <cell r="F81">
            <v>126</v>
          </cell>
        </row>
        <row r="82">
          <cell r="C82" t="str">
            <v>BF1</v>
          </cell>
          <cell r="D82" t="str">
            <v>D</v>
          </cell>
          <cell r="E82" t="str">
            <v>M13</v>
          </cell>
          <cell r="F82">
            <v>9361</v>
          </cell>
        </row>
        <row r="83">
          <cell r="C83" t="str">
            <v>BF1</v>
          </cell>
          <cell r="D83" t="str">
            <v>D</v>
          </cell>
          <cell r="E83" t="str">
            <v>M21</v>
          </cell>
          <cell r="F83">
            <v>950</v>
          </cell>
        </row>
        <row r="84">
          <cell r="C84" t="str">
            <v>BF1</v>
          </cell>
          <cell r="D84" t="str">
            <v>E</v>
          </cell>
          <cell r="E84" t="str">
            <v>M13</v>
          </cell>
          <cell r="F84">
            <v>880</v>
          </cell>
        </row>
        <row r="85">
          <cell r="C85" t="str">
            <v>BF1</v>
          </cell>
          <cell r="D85" t="str">
            <v>E</v>
          </cell>
          <cell r="E85" t="str">
            <v>M21</v>
          </cell>
          <cell r="F85">
            <v>88</v>
          </cell>
        </row>
        <row r="86">
          <cell r="C86" t="str">
            <v>BF1</v>
          </cell>
          <cell r="D86" t="str">
            <v>H</v>
          </cell>
          <cell r="E86" t="str">
            <v>M13</v>
          </cell>
          <cell r="F86">
            <v>636</v>
          </cell>
        </row>
        <row r="87">
          <cell r="C87" t="str">
            <v>BF1</v>
          </cell>
          <cell r="D87" t="str">
            <v>H</v>
          </cell>
          <cell r="E87" t="str">
            <v>M21</v>
          </cell>
          <cell r="F87">
            <v>65</v>
          </cell>
        </row>
        <row r="88">
          <cell r="C88" t="str">
            <v>BF1</v>
          </cell>
          <cell r="D88" t="str">
            <v>H</v>
          </cell>
          <cell r="E88" t="str">
            <v>M13</v>
          </cell>
          <cell r="F88">
            <v>1979</v>
          </cell>
        </row>
        <row r="89">
          <cell r="C89" t="str">
            <v>BF1</v>
          </cell>
          <cell r="D89" t="str">
            <v>H</v>
          </cell>
          <cell r="E89" t="str">
            <v>M21</v>
          </cell>
          <cell r="F89">
            <v>201</v>
          </cell>
        </row>
        <row r="90">
          <cell r="C90" t="str">
            <v>BF1</v>
          </cell>
          <cell r="D90" t="str">
            <v>H</v>
          </cell>
          <cell r="E90" t="str">
            <v>M13</v>
          </cell>
          <cell r="F90">
            <v>1906</v>
          </cell>
        </row>
        <row r="91">
          <cell r="C91" t="str">
            <v>BF1</v>
          </cell>
          <cell r="D91" t="str">
            <v>H</v>
          </cell>
          <cell r="E91" t="str">
            <v>M21</v>
          </cell>
          <cell r="F91">
            <v>185</v>
          </cell>
        </row>
        <row r="92">
          <cell r="C92" t="str">
            <v>BF1</v>
          </cell>
          <cell r="D92" t="str">
            <v>J</v>
          </cell>
          <cell r="E92" t="str">
            <v>M13</v>
          </cell>
          <cell r="F92">
            <v>1911</v>
          </cell>
        </row>
        <row r="93">
          <cell r="C93" t="str">
            <v>BF1</v>
          </cell>
          <cell r="D93" t="str">
            <v>J</v>
          </cell>
          <cell r="E93" t="str">
            <v>M21</v>
          </cell>
          <cell r="F93">
            <v>185</v>
          </cell>
        </row>
        <row r="94">
          <cell r="C94" t="str">
            <v>BF1</v>
          </cell>
          <cell r="D94" t="str">
            <v>J</v>
          </cell>
          <cell r="E94" t="str">
            <v>M13</v>
          </cell>
          <cell r="F94">
            <v>4948</v>
          </cell>
        </row>
        <row r="95">
          <cell r="C95" t="str">
            <v>BF1</v>
          </cell>
          <cell r="D95" t="str">
            <v>J</v>
          </cell>
          <cell r="E95" t="str">
            <v>M21</v>
          </cell>
          <cell r="F95">
            <v>497</v>
          </cell>
        </row>
        <row r="96">
          <cell r="C96" t="str">
            <v>BF1</v>
          </cell>
          <cell r="D96" t="str">
            <v>K</v>
          </cell>
          <cell r="E96" t="str">
            <v>M13</v>
          </cell>
          <cell r="F96">
            <v>113</v>
          </cell>
        </row>
        <row r="97">
          <cell r="C97" t="str">
            <v>BF1</v>
          </cell>
          <cell r="D97" t="str">
            <v>K</v>
          </cell>
          <cell r="E97" t="str">
            <v>M21</v>
          </cell>
          <cell r="F97">
            <v>13</v>
          </cell>
        </row>
        <row r="98">
          <cell r="C98" t="str">
            <v>BF1</v>
          </cell>
          <cell r="D98" t="str">
            <v>L</v>
          </cell>
          <cell r="E98" t="str">
            <v>M13</v>
          </cell>
          <cell r="F98">
            <v>1697</v>
          </cell>
        </row>
        <row r="99">
          <cell r="C99" t="str">
            <v>BF1</v>
          </cell>
          <cell r="D99" t="str">
            <v>L</v>
          </cell>
          <cell r="E99" t="str">
            <v>M21</v>
          </cell>
          <cell r="F99">
            <v>173</v>
          </cell>
        </row>
        <row r="100">
          <cell r="C100" t="str">
            <v>BF1</v>
          </cell>
          <cell r="D100" t="str">
            <v>N</v>
          </cell>
          <cell r="E100" t="str">
            <v>M13</v>
          </cell>
          <cell r="F100">
            <v>2672</v>
          </cell>
        </row>
        <row r="101">
          <cell r="C101" t="str">
            <v>BF1</v>
          </cell>
          <cell r="D101" t="str">
            <v>N</v>
          </cell>
          <cell r="E101" t="str">
            <v>M21</v>
          </cell>
          <cell r="F101">
            <v>269</v>
          </cell>
        </row>
        <row r="102">
          <cell r="C102" t="str">
            <v>BF1</v>
          </cell>
          <cell r="D102" t="str">
            <v>N</v>
          </cell>
          <cell r="E102" t="str">
            <v>M13</v>
          </cell>
          <cell r="F102">
            <v>14989</v>
          </cell>
        </row>
        <row r="103">
          <cell r="C103" t="str">
            <v>BF1</v>
          </cell>
          <cell r="D103" t="str">
            <v>N</v>
          </cell>
          <cell r="E103" t="str">
            <v>M21</v>
          </cell>
          <cell r="F103">
            <v>1357</v>
          </cell>
        </row>
        <row r="104">
          <cell r="C104" t="str">
            <v>BF1</v>
          </cell>
          <cell r="D104" t="str">
            <v>N</v>
          </cell>
          <cell r="E104" t="str">
            <v>M13</v>
          </cell>
          <cell r="F104">
            <v>4342</v>
          </cell>
        </row>
        <row r="105">
          <cell r="C105" t="str">
            <v>BF1</v>
          </cell>
          <cell r="D105" t="str">
            <v>N</v>
          </cell>
          <cell r="E105" t="str">
            <v>M21</v>
          </cell>
          <cell r="F105">
            <v>437</v>
          </cell>
        </row>
        <row r="106">
          <cell r="C106" t="str">
            <v>BF1</v>
          </cell>
          <cell r="D106" t="str">
            <v>Q</v>
          </cell>
          <cell r="E106" t="str">
            <v>M13</v>
          </cell>
          <cell r="F106">
            <v>1336</v>
          </cell>
        </row>
        <row r="107">
          <cell r="C107" t="str">
            <v>BF1</v>
          </cell>
          <cell r="D107" t="str">
            <v>Q</v>
          </cell>
          <cell r="E107" t="str">
            <v>M21</v>
          </cell>
          <cell r="F107">
            <v>135</v>
          </cell>
        </row>
        <row r="108">
          <cell r="C108" t="str">
            <v>BF1</v>
          </cell>
          <cell r="D108" t="str">
            <v>Q</v>
          </cell>
          <cell r="E108" t="str">
            <v>M13</v>
          </cell>
          <cell r="F108">
            <v>4342</v>
          </cell>
        </row>
        <row r="109">
          <cell r="C109" t="str">
            <v>BF1</v>
          </cell>
          <cell r="D109" t="str">
            <v>Q</v>
          </cell>
          <cell r="E109" t="str">
            <v>M21</v>
          </cell>
          <cell r="F109">
            <v>437</v>
          </cell>
        </row>
        <row r="110">
          <cell r="C110" t="str">
            <v>BF1</v>
          </cell>
          <cell r="D110" t="str">
            <v>Q</v>
          </cell>
          <cell r="E110" t="str">
            <v>M13</v>
          </cell>
          <cell r="F110">
            <v>6012</v>
          </cell>
        </row>
        <row r="111">
          <cell r="C111" t="str">
            <v>BF1</v>
          </cell>
          <cell r="D111" t="str">
            <v>Q</v>
          </cell>
          <cell r="E111" t="str">
            <v>M21</v>
          </cell>
          <cell r="F111">
            <v>606</v>
          </cell>
        </row>
        <row r="112">
          <cell r="C112" t="str">
            <v>BF1</v>
          </cell>
          <cell r="D112" t="str">
            <v>N</v>
          </cell>
          <cell r="E112" t="str">
            <v>M13</v>
          </cell>
          <cell r="F112">
            <v>2338</v>
          </cell>
        </row>
        <row r="113">
          <cell r="C113" t="str">
            <v>BF1</v>
          </cell>
          <cell r="D113" t="str">
            <v>N</v>
          </cell>
          <cell r="E113" t="str">
            <v>M21</v>
          </cell>
          <cell r="F113">
            <v>236</v>
          </cell>
        </row>
        <row r="114">
          <cell r="C114" t="str">
            <v>BF1</v>
          </cell>
          <cell r="D114" t="str">
            <v>N</v>
          </cell>
          <cell r="E114" t="str">
            <v>M13</v>
          </cell>
          <cell r="F114">
            <v>2672</v>
          </cell>
        </row>
        <row r="115">
          <cell r="C115" t="str">
            <v>BF1</v>
          </cell>
          <cell r="D115" t="str">
            <v>N</v>
          </cell>
          <cell r="E115" t="str">
            <v>M21</v>
          </cell>
          <cell r="F115">
            <v>270</v>
          </cell>
        </row>
        <row r="117">
          <cell r="C117" t="str">
            <v>BF2</v>
          </cell>
          <cell r="D117" t="str">
            <v>B</v>
          </cell>
          <cell r="E117" t="str">
            <v>M11</v>
          </cell>
          <cell r="F117">
            <v>520</v>
          </cell>
        </row>
        <row r="118">
          <cell r="C118" t="str">
            <v>BF2</v>
          </cell>
          <cell r="D118" t="str">
            <v>B</v>
          </cell>
          <cell r="E118" t="str">
            <v>M15</v>
          </cell>
          <cell r="F118">
            <v>9547.2000000000007</v>
          </cell>
        </row>
        <row r="119">
          <cell r="C119" t="str">
            <v>BF2</v>
          </cell>
          <cell r="D119" t="str">
            <v>B</v>
          </cell>
          <cell r="E119" t="str">
            <v>M21</v>
          </cell>
          <cell r="F119">
            <v>759</v>
          </cell>
        </row>
        <row r="120">
          <cell r="C120" t="str">
            <v>BF2</v>
          </cell>
          <cell r="D120" t="str">
            <v>D</v>
          </cell>
          <cell r="E120" t="str">
            <v>M32</v>
          </cell>
          <cell r="F120">
            <v>632</v>
          </cell>
        </row>
        <row r="121">
          <cell r="C121" t="str">
            <v>BF2</v>
          </cell>
          <cell r="D121" t="str">
            <v>D</v>
          </cell>
          <cell r="E121" t="str">
            <v>M31</v>
          </cell>
          <cell r="F121">
            <v>672</v>
          </cell>
        </row>
        <row r="122">
          <cell r="C122" t="str">
            <v>BF2</v>
          </cell>
          <cell r="D122" t="str">
            <v>D</v>
          </cell>
          <cell r="E122" t="str">
            <v>M11</v>
          </cell>
          <cell r="F122">
            <v>640</v>
          </cell>
        </row>
        <row r="123">
          <cell r="C123" t="str">
            <v>BF2</v>
          </cell>
          <cell r="D123" t="str">
            <v>D</v>
          </cell>
          <cell r="E123" t="str">
            <v>M15</v>
          </cell>
          <cell r="F123">
            <v>13775.25</v>
          </cell>
        </row>
        <row r="124">
          <cell r="C124" t="str">
            <v>BF2</v>
          </cell>
          <cell r="D124" t="str">
            <v>D</v>
          </cell>
          <cell r="E124" t="str">
            <v>M21</v>
          </cell>
          <cell r="F124">
            <v>1153.01</v>
          </cell>
        </row>
        <row r="125">
          <cell r="C125" t="str">
            <v>BF2</v>
          </cell>
          <cell r="D125" t="str">
            <v>H</v>
          </cell>
          <cell r="E125" t="str">
            <v>M11</v>
          </cell>
          <cell r="F125">
            <v>140</v>
          </cell>
        </row>
        <row r="126">
          <cell r="C126" t="str">
            <v>BF2</v>
          </cell>
          <cell r="D126" t="str">
            <v>H</v>
          </cell>
          <cell r="E126" t="str">
            <v>M15</v>
          </cell>
          <cell r="F126">
            <v>2959.2</v>
          </cell>
        </row>
        <row r="127">
          <cell r="C127" t="str">
            <v>BF2</v>
          </cell>
          <cell r="D127" t="str">
            <v>H</v>
          </cell>
          <cell r="E127" t="str">
            <v>M21</v>
          </cell>
          <cell r="F127">
            <v>224.64</v>
          </cell>
        </row>
        <row r="128">
          <cell r="C128" t="str">
            <v>BF2</v>
          </cell>
          <cell r="D128" t="str">
            <v>H</v>
          </cell>
          <cell r="E128" t="str">
            <v>M11</v>
          </cell>
          <cell r="F128">
            <v>140</v>
          </cell>
        </row>
        <row r="129">
          <cell r="C129" t="str">
            <v>BF2</v>
          </cell>
          <cell r="D129" t="str">
            <v>H</v>
          </cell>
          <cell r="E129" t="str">
            <v>M15</v>
          </cell>
          <cell r="F129">
            <v>2520.8000000000002</v>
          </cell>
        </row>
        <row r="130">
          <cell r="C130" t="str">
            <v>BF2</v>
          </cell>
          <cell r="D130" t="str">
            <v>H</v>
          </cell>
          <cell r="E130" t="str">
            <v>M21</v>
          </cell>
          <cell r="F130">
            <v>191.35999999999999</v>
          </cell>
        </row>
        <row r="131">
          <cell r="C131" t="str">
            <v>BF2</v>
          </cell>
          <cell r="D131" t="str">
            <v>J</v>
          </cell>
          <cell r="E131" t="str">
            <v>M11</v>
          </cell>
          <cell r="F131">
            <v>260</v>
          </cell>
        </row>
        <row r="132">
          <cell r="C132" t="str">
            <v>BF2</v>
          </cell>
          <cell r="D132" t="str">
            <v>J</v>
          </cell>
          <cell r="E132" t="str">
            <v>M15</v>
          </cell>
          <cell r="F132">
            <v>8591.01</v>
          </cell>
        </row>
        <row r="133">
          <cell r="C133" t="str">
            <v>BF2</v>
          </cell>
          <cell r="D133" t="str">
            <v>J</v>
          </cell>
          <cell r="E133" t="str">
            <v>M21</v>
          </cell>
          <cell r="F133">
            <v>647.01</v>
          </cell>
        </row>
        <row r="134">
          <cell r="C134" t="str">
            <v>BF2</v>
          </cell>
          <cell r="D134" t="str">
            <v>L</v>
          </cell>
          <cell r="E134" t="str">
            <v>M11</v>
          </cell>
          <cell r="F134">
            <v>160</v>
          </cell>
        </row>
        <row r="135">
          <cell r="C135" t="str">
            <v>BF2</v>
          </cell>
          <cell r="D135" t="str">
            <v>L</v>
          </cell>
          <cell r="E135" t="str">
            <v>M15</v>
          </cell>
          <cell r="F135">
            <v>2813</v>
          </cell>
        </row>
        <row r="136">
          <cell r="C136" t="str">
            <v>BF2</v>
          </cell>
          <cell r="D136" t="str">
            <v>L</v>
          </cell>
          <cell r="E136" t="str">
            <v>M21</v>
          </cell>
          <cell r="F136">
            <v>300</v>
          </cell>
        </row>
        <row r="137">
          <cell r="C137" t="str">
            <v>BF2</v>
          </cell>
          <cell r="D137" t="str">
            <v>Q</v>
          </cell>
          <cell r="E137" t="str">
            <v>M11</v>
          </cell>
          <cell r="F137">
            <v>240</v>
          </cell>
        </row>
        <row r="138">
          <cell r="C138" t="str">
            <v>BF2</v>
          </cell>
          <cell r="D138" t="str">
            <v>Q</v>
          </cell>
          <cell r="E138" t="str">
            <v>M15</v>
          </cell>
          <cell r="F138">
            <v>11857.510000000002</v>
          </cell>
        </row>
        <row r="139">
          <cell r="C139" t="str">
            <v>BF2</v>
          </cell>
          <cell r="D139" t="str">
            <v>Q</v>
          </cell>
          <cell r="E139" t="str">
            <v>M21</v>
          </cell>
          <cell r="F139">
            <v>1280.92</v>
          </cell>
        </row>
        <row r="140">
          <cell r="C140" t="str">
            <v>BF2</v>
          </cell>
          <cell r="D140" t="str">
            <v>Q</v>
          </cell>
          <cell r="E140" t="str">
            <v>M11</v>
          </cell>
          <cell r="F140">
            <v>360</v>
          </cell>
        </row>
        <row r="141">
          <cell r="C141" t="str">
            <v>BF2</v>
          </cell>
          <cell r="D141" t="str">
            <v>Q</v>
          </cell>
          <cell r="E141" t="str">
            <v>M15</v>
          </cell>
          <cell r="F141">
            <v>7267.5</v>
          </cell>
        </row>
        <row r="142">
          <cell r="C142" t="str">
            <v>BF2</v>
          </cell>
          <cell r="D142" t="str">
            <v>Q</v>
          </cell>
          <cell r="E142" t="str">
            <v>M21</v>
          </cell>
          <cell r="F142">
            <v>785.07999999999993</v>
          </cell>
        </row>
        <row r="143">
          <cell r="C143" t="str">
            <v>BF2</v>
          </cell>
          <cell r="D143" t="str">
            <v>N</v>
          </cell>
          <cell r="E143" t="str">
            <v>M11</v>
          </cell>
          <cell r="F143">
            <v>320</v>
          </cell>
        </row>
        <row r="144">
          <cell r="C144" t="str">
            <v>BF2</v>
          </cell>
          <cell r="D144" t="str">
            <v>N</v>
          </cell>
          <cell r="E144" t="str">
            <v>M15</v>
          </cell>
          <cell r="F144">
            <v>7380.16</v>
          </cell>
        </row>
        <row r="145">
          <cell r="C145" t="str">
            <v>BF2</v>
          </cell>
          <cell r="D145" t="str">
            <v>N</v>
          </cell>
          <cell r="E145" t="str">
            <v>M21</v>
          </cell>
          <cell r="F145">
            <v>797.12999999999988</v>
          </cell>
        </row>
        <row r="146">
          <cell r="C146" t="str">
            <v>BF2</v>
          </cell>
          <cell r="D146" t="str">
            <v>N</v>
          </cell>
          <cell r="E146" t="str">
            <v>M11</v>
          </cell>
          <cell r="F146">
            <v>140</v>
          </cell>
        </row>
        <row r="147">
          <cell r="C147" t="str">
            <v>BF2</v>
          </cell>
          <cell r="D147" t="str">
            <v>N</v>
          </cell>
          <cell r="E147" t="str">
            <v>M15</v>
          </cell>
          <cell r="F147">
            <v>3690.08</v>
          </cell>
        </row>
        <row r="148">
          <cell r="C148" t="str">
            <v>BF2</v>
          </cell>
          <cell r="D148" t="str">
            <v>N</v>
          </cell>
          <cell r="E148" t="str">
            <v>M21</v>
          </cell>
          <cell r="F148">
            <v>398.56</v>
          </cell>
        </row>
        <row r="149">
          <cell r="C149" t="str">
            <v>BF2</v>
          </cell>
          <cell r="D149" t="str">
            <v>N</v>
          </cell>
          <cell r="E149" t="str">
            <v>M11</v>
          </cell>
          <cell r="F149">
            <v>160</v>
          </cell>
        </row>
        <row r="150">
          <cell r="C150" t="str">
            <v>BF2</v>
          </cell>
          <cell r="D150" t="str">
            <v>N</v>
          </cell>
          <cell r="E150" t="str">
            <v>M15</v>
          </cell>
          <cell r="F150">
            <v>4151.34</v>
          </cell>
        </row>
        <row r="151">
          <cell r="C151" t="str">
            <v>BF2</v>
          </cell>
          <cell r="D151" t="str">
            <v>N</v>
          </cell>
          <cell r="E151" t="str">
            <v>M21</v>
          </cell>
          <cell r="F151">
            <v>448.38</v>
          </cell>
        </row>
        <row r="152">
          <cell r="C152" t="str">
            <v>BF2</v>
          </cell>
          <cell r="D152" t="str">
            <v>N</v>
          </cell>
          <cell r="E152" t="str">
            <v>M11</v>
          </cell>
          <cell r="F152">
            <v>180</v>
          </cell>
        </row>
        <row r="153">
          <cell r="C153" t="str">
            <v>BF2</v>
          </cell>
          <cell r="D153" t="str">
            <v>N</v>
          </cell>
          <cell r="E153" t="str">
            <v>M15</v>
          </cell>
          <cell r="F153">
            <v>7841.42</v>
          </cell>
        </row>
        <row r="154">
          <cell r="C154" t="str">
            <v>BF2</v>
          </cell>
          <cell r="D154" t="str">
            <v>N</v>
          </cell>
          <cell r="E154" t="str">
            <v>M21</v>
          </cell>
          <cell r="F154">
            <v>846.94</v>
          </cell>
        </row>
        <row r="155">
          <cell r="C155" t="str">
            <v>BF2</v>
          </cell>
          <cell r="D155" t="str">
            <v>N</v>
          </cell>
          <cell r="E155" t="str">
            <v>M33</v>
          </cell>
          <cell r="F155">
            <v>117</v>
          </cell>
        </row>
        <row r="156">
          <cell r="C156" t="str">
            <v>BF2</v>
          </cell>
          <cell r="D156" t="str">
            <v>N</v>
          </cell>
          <cell r="E156" t="str">
            <v>M32</v>
          </cell>
          <cell r="F156">
            <v>186</v>
          </cell>
        </row>
        <row r="157">
          <cell r="C157" t="str">
            <v>BF2</v>
          </cell>
          <cell r="D157" t="str">
            <v>N</v>
          </cell>
          <cell r="E157" t="str">
            <v>M31</v>
          </cell>
          <cell r="F157">
            <v>327</v>
          </cell>
        </row>
        <row r="158">
          <cell r="C158" t="str">
            <v>BF2</v>
          </cell>
          <cell r="D158" t="str">
            <v>K</v>
          </cell>
          <cell r="E158" t="str">
            <v>M11</v>
          </cell>
          <cell r="F158">
            <v>75</v>
          </cell>
        </row>
        <row r="159">
          <cell r="C159" t="str">
            <v>BF2</v>
          </cell>
          <cell r="D159" t="str">
            <v>K</v>
          </cell>
          <cell r="E159" t="str">
            <v>M15</v>
          </cell>
          <cell r="F159">
            <v>1553</v>
          </cell>
        </row>
        <row r="160">
          <cell r="C160" t="str">
            <v>BF2</v>
          </cell>
          <cell r="D160" t="str">
            <v>K</v>
          </cell>
          <cell r="E160" t="str">
            <v>M21</v>
          </cell>
          <cell r="F160">
            <v>187</v>
          </cell>
        </row>
        <row r="161">
          <cell r="C161" t="str">
            <v>BF2</v>
          </cell>
          <cell r="D161" t="str">
            <v>K</v>
          </cell>
          <cell r="E161" t="str">
            <v>M31</v>
          </cell>
          <cell r="F161">
            <v>21</v>
          </cell>
        </row>
        <row r="162">
          <cell r="C162" t="str">
            <v>BF2</v>
          </cell>
          <cell r="D162" t="str">
            <v>K</v>
          </cell>
          <cell r="E162" t="str">
            <v>M32</v>
          </cell>
          <cell r="F162">
            <v>340</v>
          </cell>
        </row>
        <row r="163">
          <cell r="C163" t="str">
            <v>BF2</v>
          </cell>
          <cell r="D163" t="str">
            <v>K</v>
          </cell>
          <cell r="E163" t="str">
            <v>M33</v>
          </cell>
          <cell r="F163">
            <v>16.8</v>
          </cell>
        </row>
        <row r="165">
          <cell r="C165" t="str">
            <v>BF3</v>
          </cell>
          <cell r="D165" t="str">
            <v>A</v>
          </cell>
          <cell r="E165" t="str">
            <v>M11</v>
          </cell>
          <cell r="F165">
            <v>220</v>
          </cell>
        </row>
        <row r="166">
          <cell r="C166" t="str">
            <v>BF3</v>
          </cell>
          <cell r="D166" t="str">
            <v>A</v>
          </cell>
          <cell r="E166" t="str">
            <v>M15</v>
          </cell>
          <cell r="F166">
            <v>7235.4</v>
          </cell>
        </row>
        <row r="167">
          <cell r="C167" t="str">
            <v>BF3</v>
          </cell>
          <cell r="D167" t="str">
            <v>A</v>
          </cell>
          <cell r="E167" t="str">
            <v>M21</v>
          </cell>
          <cell r="F167">
            <v>617.79999999999995</v>
          </cell>
        </row>
        <row r="168">
          <cell r="C168" t="str">
            <v>BF3</v>
          </cell>
          <cell r="D168" t="str">
            <v>A</v>
          </cell>
          <cell r="E168" t="str">
            <v>M33</v>
          </cell>
          <cell r="F168">
            <v>69</v>
          </cell>
        </row>
        <row r="169">
          <cell r="C169" t="str">
            <v>BF3</v>
          </cell>
          <cell r="D169" t="str">
            <v>A</v>
          </cell>
          <cell r="E169" t="str">
            <v>M31</v>
          </cell>
          <cell r="F169">
            <v>116</v>
          </cell>
        </row>
        <row r="170">
          <cell r="C170" t="str">
            <v>BF3</v>
          </cell>
          <cell r="D170" t="str">
            <v>A</v>
          </cell>
          <cell r="E170" t="str">
            <v>M32</v>
          </cell>
          <cell r="F170">
            <v>200</v>
          </cell>
        </row>
        <row r="171">
          <cell r="C171" t="str">
            <v>BF3</v>
          </cell>
          <cell r="D171" t="str">
            <v>A</v>
          </cell>
          <cell r="E171" t="str">
            <v>M11</v>
          </cell>
          <cell r="F171">
            <v>2280</v>
          </cell>
        </row>
        <row r="172">
          <cell r="C172" t="str">
            <v>BF3</v>
          </cell>
          <cell r="D172" t="str">
            <v>A</v>
          </cell>
          <cell r="E172" t="str">
            <v>M15</v>
          </cell>
          <cell r="F172">
            <v>28941.640000000014</v>
          </cell>
        </row>
        <row r="173">
          <cell r="C173" t="str">
            <v>BF3</v>
          </cell>
          <cell r="D173" t="str">
            <v>A</v>
          </cell>
          <cell r="E173" t="str">
            <v>M21</v>
          </cell>
          <cell r="F173">
            <v>2471.1400000000003</v>
          </cell>
        </row>
        <row r="174">
          <cell r="C174" t="str">
            <v>BF3</v>
          </cell>
          <cell r="D174" t="str">
            <v>B</v>
          </cell>
          <cell r="E174" t="str">
            <v>M11</v>
          </cell>
          <cell r="F174">
            <v>1340</v>
          </cell>
        </row>
        <row r="175">
          <cell r="C175" t="str">
            <v>BF3</v>
          </cell>
          <cell r="D175" t="str">
            <v>B</v>
          </cell>
          <cell r="E175" t="str">
            <v>M15</v>
          </cell>
          <cell r="F175">
            <v>19232.7</v>
          </cell>
        </row>
        <row r="176">
          <cell r="C176" t="str">
            <v>BF3</v>
          </cell>
          <cell r="D176" t="str">
            <v>B</v>
          </cell>
          <cell r="E176" t="str">
            <v>M21</v>
          </cell>
          <cell r="F176">
            <v>1657.9499999999998</v>
          </cell>
        </row>
        <row r="177">
          <cell r="C177" t="str">
            <v>BF3</v>
          </cell>
          <cell r="D177" t="str">
            <v>B</v>
          </cell>
          <cell r="E177" t="str">
            <v>M33</v>
          </cell>
          <cell r="F177">
            <v>69</v>
          </cell>
        </row>
        <row r="178">
          <cell r="C178" t="str">
            <v>BF3</v>
          </cell>
          <cell r="D178" t="str">
            <v>B</v>
          </cell>
          <cell r="E178" t="str">
            <v>M31</v>
          </cell>
          <cell r="F178">
            <v>116</v>
          </cell>
        </row>
        <row r="179">
          <cell r="C179" t="str">
            <v>BF3</v>
          </cell>
          <cell r="D179" t="str">
            <v>B</v>
          </cell>
          <cell r="E179" t="str">
            <v>M32</v>
          </cell>
          <cell r="F179">
            <v>200</v>
          </cell>
        </row>
        <row r="180">
          <cell r="C180" t="str">
            <v>BF3</v>
          </cell>
          <cell r="D180" t="str">
            <v>B</v>
          </cell>
          <cell r="E180" t="str">
            <v>M11</v>
          </cell>
          <cell r="F180">
            <v>540</v>
          </cell>
        </row>
        <row r="181">
          <cell r="C181" t="str">
            <v>BF3</v>
          </cell>
          <cell r="D181" t="str">
            <v>B</v>
          </cell>
          <cell r="E181" t="str">
            <v>M15</v>
          </cell>
          <cell r="F181">
            <v>12296.31</v>
          </cell>
        </row>
        <row r="182">
          <cell r="C182" t="str">
            <v>BF3</v>
          </cell>
          <cell r="D182" t="str">
            <v>B</v>
          </cell>
          <cell r="E182" t="str">
            <v>M21</v>
          </cell>
          <cell r="F182">
            <v>1060.02</v>
          </cell>
        </row>
        <row r="183">
          <cell r="C183" t="str">
            <v>BF3</v>
          </cell>
          <cell r="D183" t="str">
            <v>C</v>
          </cell>
          <cell r="E183" t="str">
            <v>M11</v>
          </cell>
          <cell r="F183">
            <v>860</v>
          </cell>
        </row>
        <row r="184">
          <cell r="C184" t="str">
            <v>BF3</v>
          </cell>
          <cell r="D184" t="str">
            <v>C</v>
          </cell>
          <cell r="E184" t="str">
            <v>M15</v>
          </cell>
          <cell r="F184">
            <v>15460.62</v>
          </cell>
        </row>
        <row r="185">
          <cell r="C185" t="str">
            <v>BF3</v>
          </cell>
          <cell r="D185" t="str">
            <v>C</v>
          </cell>
          <cell r="E185" t="str">
            <v>M21</v>
          </cell>
          <cell r="F185">
            <v>1322.87</v>
          </cell>
        </row>
        <row r="186">
          <cell r="C186" t="str">
            <v>BF3</v>
          </cell>
          <cell r="D186" t="str">
            <v>C</v>
          </cell>
          <cell r="E186" t="str">
            <v>M33</v>
          </cell>
          <cell r="F186">
            <v>69</v>
          </cell>
        </row>
        <row r="187">
          <cell r="C187" t="str">
            <v>BF3</v>
          </cell>
          <cell r="D187" t="str">
            <v>C</v>
          </cell>
          <cell r="E187" t="str">
            <v>M11</v>
          </cell>
          <cell r="F187">
            <v>480</v>
          </cell>
        </row>
        <row r="188">
          <cell r="C188" t="str">
            <v>BF3</v>
          </cell>
          <cell r="D188" t="str">
            <v>C</v>
          </cell>
          <cell r="E188" t="str">
            <v>M15</v>
          </cell>
          <cell r="F188">
            <v>8459.6</v>
          </cell>
        </row>
        <row r="189">
          <cell r="C189" t="str">
            <v>BF3</v>
          </cell>
          <cell r="D189" t="str">
            <v>C</v>
          </cell>
          <cell r="E189" t="str">
            <v>M21</v>
          </cell>
          <cell r="F189">
            <v>723.83</v>
          </cell>
        </row>
        <row r="190">
          <cell r="C190" t="str">
            <v>BF3</v>
          </cell>
          <cell r="D190" t="str">
            <v>C</v>
          </cell>
          <cell r="E190" t="str">
            <v>M11</v>
          </cell>
          <cell r="F190">
            <v>360</v>
          </cell>
        </row>
        <row r="191">
          <cell r="C191" t="str">
            <v>BF3</v>
          </cell>
          <cell r="D191" t="str">
            <v>C</v>
          </cell>
          <cell r="E191" t="str">
            <v>M15</v>
          </cell>
          <cell r="F191">
            <v>5250.77</v>
          </cell>
        </row>
        <row r="192">
          <cell r="C192" t="str">
            <v>BF3</v>
          </cell>
          <cell r="D192" t="str">
            <v>C</v>
          </cell>
          <cell r="E192" t="str">
            <v>M21</v>
          </cell>
          <cell r="F192">
            <v>449.28</v>
          </cell>
        </row>
        <row r="193">
          <cell r="C193" t="str">
            <v>BF3</v>
          </cell>
          <cell r="D193" t="str">
            <v>D</v>
          </cell>
          <cell r="E193" t="str">
            <v>M11</v>
          </cell>
          <cell r="F193">
            <v>1440</v>
          </cell>
        </row>
        <row r="194">
          <cell r="C194" t="str">
            <v>BF3</v>
          </cell>
          <cell r="D194" t="str">
            <v>D</v>
          </cell>
          <cell r="E194" t="str">
            <v>M15</v>
          </cell>
          <cell r="F194">
            <v>21594.989999999994</v>
          </cell>
        </row>
        <row r="195">
          <cell r="C195" t="str">
            <v>BF3</v>
          </cell>
          <cell r="D195" t="str">
            <v>D</v>
          </cell>
          <cell r="E195" t="str">
            <v>M21</v>
          </cell>
          <cell r="F195">
            <v>1934.0200000000004</v>
          </cell>
        </row>
        <row r="196">
          <cell r="C196" t="str">
            <v>BF3</v>
          </cell>
          <cell r="D196" t="str">
            <v>D</v>
          </cell>
          <cell r="E196" t="str">
            <v>M33</v>
          </cell>
          <cell r="F196">
            <v>69</v>
          </cell>
        </row>
        <row r="197">
          <cell r="C197" t="str">
            <v>BF3</v>
          </cell>
          <cell r="D197" t="str">
            <v>D</v>
          </cell>
          <cell r="E197" t="str">
            <v>M31</v>
          </cell>
          <cell r="F197">
            <v>116</v>
          </cell>
        </row>
        <row r="198">
          <cell r="C198" t="str">
            <v>BF3</v>
          </cell>
          <cell r="D198" t="str">
            <v>D</v>
          </cell>
          <cell r="E198" t="str">
            <v>M32</v>
          </cell>
          <cell r="F198">
            <v>200</v>
          </cell>
        </row>
        <row r="199">
          <cell r="C199" t="str">
            <v>BF3</v>
          </cell>
          <cell r="D199" t="str">
            <v>E</v>
          </cell>
          <cell r="E199" t="str">
            <v>M11</v>
          </cell>
          <cell r="F199">
            <v>80</v>
          </cell>
        </row>
        <row r="200">
          <cell r="C200" t="str">
            <v>BF3</v>
          </cell>
          <cell r="D200" t="str">
            <v>E</v>
          </cell>
          <cell r="E200" t="str">
            <v>M15</v>
          </cell>
          <cell r="F200">
            <v>1334</v>
          </cell>
        </row>
        <row r="201">
          <cell r="C201" t="str">
            <v>BF3</v>
          </cell>
          <cell r="D201" t="str">
            <v>E</v>
          </cell>
          <cell r="E201" t="str">
            <v>M21</v>
          </cell>
          <cell r="F201">
            <v>123</v>
          </cell>
        </row>
        <row r="202">
          <cell r="C202" t="str">
            <v>BF3</v>
          </cell>
          <cell r="D202" t="str">
            <v>G</v>
          </cell>
          <cell r="E202" t="str">
            <v>M11</v>
          </cell>
          <cell r="F202">
            <v>2760</v>
          </cell>
        </row>
        <row r="203">
          <cell r="C203" t="str">
            <v>BF3</v>
          </cell>
          <cell r="D203" t="str">
            <v>G</v>
          </cell>
          <cell r="E203" t="str">
            <v>M15</v>
          </cell>
          <cell r="F203">
            <v>43091.92</v>
          </cell>
        </row>
        <row r="204">
          <cell r="C204" t="str">
            <v>BF3</v>
          </cell>
          <cell r="D204" t="str">
            <v>G</v>
          </cell>
          <cell r="E204" t="str">
            <v>M21</v>
          </cell>
          <cell r="F204">
            <v>3653.9700000000003</v>
          </cell>
        </row>
        <row r="205">
          <cell r="C205" t="str">
            <v>BF3</v>
          </cell>
          <cell r="D205" t="str">
            <v>G</v>
          </cell>
          <cell r="E205" t="str">
            <v>M33</v>
          </cell>
          <cell r="F205">
            <v>69</v>
          </cell>
        </row>
        <row r="206">
          <cell r="C206" t="str">
            <v>BF3</v>
          </cell>
          <cell r="D206" t="str">
            <v>G</v>
          </cell>
          <cell r="E206" t="str">
            <v>M31</v>
          </cell>
          <cell r="F206">
            <v>116</v>
          </cell>
        </row>
        <row r="207">
          <cell r="C207" t="str">
            <v>BF3</v>
          </cell>
          <cell r="D207" t="str">
            <v>G</v>
          </cell>
          <cell r="E207" t="str">
            <v>M32</v>
          </cell>
          <cell r="F207">
            <v>200</v>
          </cell>
        </row>
        <row r="208">
          <cell r="C208" t="str">
            <v>BF3</v>
          </cell>
          <cell r="D208" t="str">
            <v>H</v>
          </cell>
          <cell r="E208" t="str">
            <v>M11</v>
          </cell>
          <cell r="F208">
            <v>1580</v>
          </cell>
        </row>
        <row r="209">
          <cell r="C209" t="str">
            <v>BF3</v>
          </cell>
          <cell r="D209" t="str">
            <v>H</v>
          </cell>
          <cell r="E209" t="str">
            <v>M15</v>
          </cell>
          <cell r="F209">
            <v>21018.67</v>
          </cell>
        </row>
        <row r="210">
          <cell r="C210" t="str">
            <v>BF3</v>
          </cell>
          <cell r="D210" t="str">
            <v>H</v>
          </cell>
          <cell r="E210" t="str">
            <v>M21</v>
          </cell>
          <cell r="F210">
            <v>1841.84</v>
          </cell>
        </row>
        <row r="211">
          <cell r="C211" t="str">
            <v>BF3</v>
          </cell>
          <cell r="D211" t="str">
            <v>H</v>
          </cell>
          <cell r="E211" t="str">
            <v>M11</v>
          </cell>
          <cell r="F211">
            <v>580</v>
          </cell>
        </row>
        <row r="212">
          <cell r="C212" t="str">
            <v>BF3</v>
          </cell>
          <cell r="D212" t="str">
            <v>H</v>
          </cell>
          <cell r="E212" t="str">
            <v>M15</v>
          </cell>
          <cell r="F212">
            <v>6278.32</v>
          </cell>
        </row>
        <row r="213">
          <cell r="C213" t="str">
            <v>BF3</v>
          </cell>
          <cell r="D213" t="str">
            <v>H</v>
          </cell>
          <cell r="E213" t="str">
            <v>M21</v>
          </cell>
          <cell r="F213">
            <v>550.16</v>
          </cell>
        </row>
        <row r="214">
          <cell r="C214" t="str">
            <v>BF3</v>
          </cell>
          <cell r="D214" t="str">
            <v>H</v>
          </cell>
          <cell r="E214" t="str">
            <v>M33</v>
          </cell>
          <cell r="F214">
            <v>69</v>
          </cell>
        </row>
        <row r="215">
          <cell r="C215" t="str">
            <v>BF3</v>
          </cell>
          <cell r="D215" t="str">
            <v>H</v>
          </cell>
          <cell r="E215" t="str">
            <v>M31</v>
          </cell>
          <cell r="F215">
            <v>116</v>
          </cell>
        </row>
        <row r="216">
          <cell r="C216" t="str">
            <v>BF3</v>
          </cell>
          <cell r="D216" t="str">
            <v>H</v>
          </cell>
          <cell r="E216" t="str">
            <v>M32</v>
          </cell>
          <cell r="F216">
            <v>200</v>
          </cell>
        </row>
        <row r="217">
          <cell r="C217" t="str">
            <v>BF3</v>
          </cell>
          <cell r="D217" t="str">
            <v>J</v>
          </cell>
          <cell r="E217" t="str">
            <v>M11</v>
          </cell>
          <cell r="F217">
            <v>960</v>
          </cell>
        </row>
        <row r="218">
          <cell r="C218" t="str">
            <v>BF3</v>
          </cell>
          <cell r="D218" t="str">
            <v>J</v>
          </cell>
          <cell r="E218" t="str">
            <v>M15</v>
          </cell>
          <cell r="F218">
            <v>17284.990000000002</v>
          </cell>
        </row>
        <row r="219">
          <cell r="C219" t="str">
            <v>BF3</v>
          </cell>
          <cell r="D219" t="str">
            <v>J</v>
          </cell>
          <cell r="E219" t="str">
            <v>M21</v>
          </cell>
          <cell r="F219">
            <v>1446.25</v>
          </cell>
        </row>
        <row r="220">
          <cell r="C220" t="str">
            <v>BF3</v>
          </cell>
          <cell r="D220" t="str">
            <v>J</v>
          </cell>
          <cell r="E220" t="str">
            <v>M11</v>
          </cell>
          <cell r="F220">
            <v>500</v>
          </cell>
        </row>
        <row r="221">
          <cell r="C221" t="str">
            <v>BF3</v>
          </cell>
          <cell r="D221" t="str">
            <v>J</v>
          </cell>
          <cell r="E221" t="str">
            <v>M15</v>
          </cell>
          <cell r="F221">
            <v>9018.25</v>
          </cell>
        </row>
        <row r="222">
          <cell r="C222" t="str">
            <v>BF3</v>
          </cell>
          <cell r="D222" t="str">
            <v>J</v>
          </cell>
          <cell r="E222" t="str">
            <v>M21</v>
          </cell>
          <cell r="F222">
            <v>754.57</v>
          </cell>
        </row>
        <row r="223">
          <cell r="C223" t="str">
            <v>BF3</v>
          </cell>
          <cell r="D223" t="str">
            <v>J</v>
          </cell>
          <cell r="E223" t="str">
            <v>M33</v>
          </cell>
          <cell r="F223">
            <v>69</v>
          </cell>
        </row>
        <row r="224">
          <cell r="C224" t="str">
            <v>BF3</v>
          </cell>
          <cell r="D224" t="str">
            <v>J</v>
          </cell>
          <cell r="E224" t="str">
            <v>M31</v>
          </cell>
          <cell r="F224">
            <v>116</v>
          </cell>
        </row>
        <row r="225">
          <cell r="C225" t="str">
            <v>BF3</v>
          </cell>
          <cell r="D225" t="str">
            <v>J</v>
          </cell>
          <cell r="E225" t="str">
            <v>M32</v>
          </cell>
          <cell r="F225">
            <v>200</v>
          </cell>
        </row>
        <row r="226">
          <cell r="C226" t="str">
            <v>BF3</v>
          </cell>
          <cell r="D226" t="str">
            <v>J</v>
          </cell>
          <cell r="E226" t="str">
            <v>M11</v>
          </cell>
          <cell r="F226">
            <v>580</v>
          </cell>
        </row>
        <row r="227">
          <cell r="C227" t="str">
            <v>BF3</v>
          </cell>
          <cell r="D227" t="str">
            <v>J</v>
          </cell>
          <cell r="E227" t="str">
            <v>M15</v>
          </cell>
          <cell r="F227">
            <v>11272.8</v>
          </cell>
        </row>
        <row r="228">
          <cell r="C228" t="str">
            <v>BF3</v>
          </cell>
          <cell r="D228" t="str">
            <v>J</v>
          </cell>
          <cell r="E228" t="str">
            <v>M21</v>
          </cell>
          <cell r="F228">
            <v>943.19999999999993</v>
          </cell>
        </row>
        <row r="229">
          <cell r="C229" t="str">
            <v>BF3</v>
          </cell>
          <cell r="D229" t="str">
            <v>L</v>
          </cell>
          <cell r="E229" t="str">
            <v>M11</v>
          </cell>
          <cell r="F229">
            <v>560</v>
          </cell>
        </row>
        <row r="230">
          <cell r="C230" t="str">
            <v>BF3</v>
          </cell>
          <cell r="D230" t="str">
            <v>L</v>
          </cell>
          <cell r="E230" t="str">
            <v>M15</v>
          </cell>
          <cell r="F230">
            <v>13265.279999999999</v>
          </cell>
        </row>
        <row r="231">
          <cell r="C231" t="str">
            <v>BF3</v>
          </cell>
          <cell r="D231" t="str">
            <v>L</v>
          </cell>
          <cell r="E231" t="str">
            <v>M21</v>
          </cell>
          <cell r="F231">
            <v>1161.3699999999999</v>
          </cell>
        </row>
        <row r="232">
          <cell r="C232" t="str">
            <v>BF3</v>
          </cell>
          <cell r="D232" t="str">
            <v>L</v>
          </cell>
          <cell r="E232" t="str">
            <v>M11</v>
          </cell>
          <cell r="F232">
            <v>360</v>
          </cell>
        </row>
        <row r="233">
          <cell r="C233" t="str">
            <v>BF3</v>
          </cell>
          <cell r="D233" t="str">
            <v>L</v>
          </cell>
          <cell r="E233" t="str">
            <v>M15</v>
          </cell>
          <cell r="F233">
            <v>8290.8100000000013</v>
          </cell>
        </row>
        <row r="234">
          <cell r="C234" t="str">
            <v>BF3</v>
          </cell>
          <cell r="D234" t="str">
            <v>L</v>
          </cell>
          <cell r="E234" t="str">
            <v>M21</v>
          </cell>
          <cell r="F234">
            <v>725.8599999999999</v>
          </cell>
        </row>
        <row r="235">
          <cell r="C235" t="str">
            <v>BF3</v>
          </cell>
          <cell r="D235" t="str">
            <v>L</v>
          </cell>
          <cell r="E235" t="str">
            <v>M33</v>
          </cell>
          <cell r="F235">
            <v>69</v>
          </cell>
        </row>
        <row r="236">
          <cell r="C236" t="str">
            <v>BF3</v>
          </cell>
          <cell r="D236" t="str">
            <v>L</v>
          </cell>
          <cell r="E236" t="str">
            <v>M31</v>
          </cell>
          <cell r="F236">
            <v>116</v>
          </cell>
        </row>
        <row r="237">
          <cell r="C237" t="str">
            <v>BF3</v>
          </cell>
          <cell r="D237" t="str">
            <v>L</v>
          </cell>
          <cell r="E237" t="str">
            <v>M32</v>
          </cell>
          <cell r="F237">
            <v>200</v>
          </cell>
        </row>
        <row r="238">
          <cell r="C238" t="str">
            <v>BF3</v>
          </cell>
          <cell r="D238" t="str">
            <v>L</v>
          </cell>
          <cell r="E238" t="str">
            <v>M11</v>
          </cell>
          <cell r="F238">
            <v>2020</v>
          </cell>
        </row>
        <row r="239">
          <cell r="C239" t="str">
            <v>BF3</v>
          </cell>
          <cell r="D239" t="str">
            <v>L</v>
          </cell>
          <cell r="E239" t="str">
            <v>M15</v>
          </cell>
          <cell r="F239">
            <v>33715.900000000009</v>
          </cell>
        </row>
        <row r="240">
          <cell r="C240" t="str">
            <v>BF3</v>
          </cell>
          <cell r="D240" t="str">
            <v>L</v>
          </cell>
          <cell r="E240" t="str">
            <v>M21</v>
          </cell>
          <cell r="F240">
            <v>2951.8200000000006</v>
          </cell>
        </row>
        <row r="241">
          <cell r="C241" t="str">
            <v>BF3</v>
          </cell>
          <cell r="D241" t="str">
            <v>M</v>
          </cell>
          <cell r="E241" t="str">
            <v>M11</v>
          </cell>
          <cell r="F241">
            <v>760</v>
          </cell>
        </row>
        <row r="242">
          <cell r="C242" t="str">
            <v>BF3</v>
          </cell>
          <cell r="D242" t="str">
            <v>M</v>
          </cell>
          <cell r="E242" t="str">
            <v>M15</v>
          </cell>
          <cell r="F242">
            <v>17378.010000000002</v>
          </cell>
        </row>
        <row r="243">
          <cell r="C243" t="str">
            <v>BF3</v>
          </cell>
          <cell r="D243" t="str">
            <v>M</v>
          </cell>
          <cell r="E243" t="str">
            <v>M21</v>
          </cell>
          <cell r="F243">
            <v>1539</v>
          </cell>
        </row>
        <row r="244">
          <cell r="C244" t="str">
            <v>BF3</v>
          </cell>
          <cell r="D244" t="str">
            <v>M</v>
          </cell>
          <cell r="E244" t="str">
            <v>M33</v>
          </cell>
          <cell r="F244">
            <v>69</v>
          </cell>
        </row>
        <row r="245">
          <cell r="C245" t="str">
            <v>BF3</v>
          </cell>
          <cell r="D245" t="str">
            <v>N</v>
          </cell>
          <cell r="E245" t="str">
            <v>M11</v>
          </cell>
          <cell r="F245">
            <v>440</v>
          </cell>
        </row>
        <row r="246">
          <cell r="C246" t="str">
            <v>BF3</v>
          </cell>
          <cell r="D246" t="str">
            <v>N</v>
          </cell>
          <cell r="E246" t="str">
            <v>M15</v>
          </cell>
          <cell r="F246">
            <v>13390.25</v>
          </cell>
        </row>
        <row r="247">
          <cell r="C247" t="str">
            <v>BF3</v>
          </cell>
          <cell r="D247" t="str">
            <v>N</v>
          </cell>
          <cell r="E247" t="str">
            <v>M21</v>
          </cell>
          <cell r="F247">
            <v>1247.6000000000001</v>
          </cell>
        </row>
        <row r="248">
          <cell r="C248" t="str">
            <v>BF3</v>
          </cell>
          <cell r="D248" t="str">
            <v>Q</v>
          </cell>
          <cell r="E248" t="str">
            <v>M11</v>
          </cell>
          <cell r="F248">
            <v>460</v>
          </cell>
        </row>
        <row r="249">
          <cell r="C249" t="str">
            <v>BF3</v>
          </cell>
          <cell r="D249" t="str">
            <v>Q</v>
          </cell>
          <cell r="E249" t="str">
            <v>M15</v>
          </cell>
          <cell r="F249">
            <v>13944.39</v>
          </cell>
        </row>
        <row r="250">
          <cell r="C250" t="str">
            <v>BF3</v>
          </cell>
          <cell r="D250" t="str">
            <v>Q</v>
          </cell>
          <cell r="E250" t="str">
            <v>M21</v>
          </cell>
          <cell r="F250">
            <v>1136</v>
          </cell>
        </row>
        <row r="251">
          <cell r="C251" t="str">
            <v>BF3</v>
          </cell>
          <cell r="D251" t="str">
            <v>Q</v>
          </cell>
          <cell r="E251" t="str">
            <v>M11</v>
          </cell>
          <cell r="F251">
            <v>200</v>
          </cell>
        </row>
        <row r="252">
          <cell r="C252" t="str">
            <v>BF3</v>
          </cell>
          <cell r="D252" t="str">
            <v>Q</v>
          </cell>
          <cell r="E252" t="str">
            <v>M15</v>
          </cell>
          <cell r="F252">
            <v>5695.6</v>
          </cell>
        </row>
        <row r="253">
          <cell r="C253" t="str">
            <v>BF3</v>
          </cell>
          <cell r="D253" t="str">
            <v>Q</v>
          </cell>
          <cell r="E253" t="str">
            <v>M21</v>
          </cell>
          <cell r="F253">
            <v>464</v>
          </cell>
        </row>
        <row r="254">
          <cell r="C254" t="str">
            <v>BF3</v>
          </cell>
          <cell r="D254" t="str">
            <v>N</v>
          </cell>
          <cell r="E254" t="str">
            <v>M11</v>
          </cell>
          <cell r="F254">
            <v>220</v>
          </cell>
        </row>
        <row r="255">
          <cell r="C255" t="str">
            <v>BF3</v>
          </cell>
          <cell r="D255" t="str">
            <v>N</v>
          </cell>
          <cell r="E255" t="str">
            <v>M15</v>
          </cell>
          <cell r="F255">
            <v>6866.8</v>
          </cell>
        </row>
        <row r="256">
          <cell r="C256" t="str">
            <v>BF3</v>
          </cell>
          <cell r="D256" t="str">
            <v>N</v>
          </cell>
          <cell r="E256" t="str">
            <v>M21</v>
          </cell>
          <cell r="F256">
            <v>639.79999999999995</v>
          </cell>
        </row>
        <row r="257">
          <cell r="C257" t="str">
            <v>BF3</v>
          </cell>
          <cell r="D257" t="str">
            <v>N</v>
          </cell>
          <cell r="E257" t="str">
            <v>M11</v>
          </cell>
          <cell r="F257">
            <v>160</v>
          </cell>
        </row>
        <row r="258">
          <cell r="C258" t="str">
            <v>BF3</v>
          </cell>
          <cell r="D258" t="str">
            <v>N</v>
          </cell>
          <cell r="E258" t="str">
            <v>M15</v>
          </cell>
          <cell r="F258">
            <v>5150.1000000000004</v>
          </cell>
        </row>
        <row r="259">
          <cell r="C259" t="str">
            <v>BF3</v>
          </cell>
          <cell r="D259" t="str">
            <v>N</v>
          </cell>
          <cell r="E259" t="str">
            <v>M21</v>
          </cell>
          <cell r="F259">
            <v>479.84999999999997</v>
          </cell>
        </row>
        <row r="260">
          <cell r="C260" t="str">
            <v>BF3</v>
          </cell>
          <cell r="D260" t="str">
            <v>N</v>
          </cell>
          <cell r="E260" t="str">
            <v>M11</v>
          </cell>
          <cell r="F260">
            <v>480</v>
          </cell>
        </row>
        <row r="261">
          <cell r="C261" t="str">
            <v>BF3</v>
          </cell>
          <cell r="D261" t="str">
            <v>N</v>
          </cell>
          <cell r="E261" t="str">
            <v>M15</v>
          </cell>
          <cell r="F261">
            <v>4102.2800000000007</v>
          </cell>
        </row>
        <row r="262">
          <cell r="C262" t="str">
            <v>BF3</v>
          </cell>
          <cell r="D262" t="str">
            <v>N</v>
          </cell>
          <cell r="E262" t="str">
            <v>M21</v>
          </cell>
          <cell r="F262">
            <v>807.77</v>
          </cell>
        </row>
        <row r="270">
          <cell r="C270" t="str">
            <v>BC1</v>
          </cell>
          <cell r="D270" t="str">
            <v>A</v>
          </cell>
          <cell r="E270" t="str">
            <v>M21</v>
          </cell>
          <cell r="F270">
            <v>178.8</v>
          </cell>
        </row>
        <row r="271">
          <cell r="C271" t="str">
            <v>BC1</v>
          </cell>
          <cell r="D271" t="str">
            <v>A</v>
          </cell>
          <cell r="E271" t="str">
            <v>M16</v>
          </cell>
          <cell r="F271">
            <v>596</v>
          </cell>
        </row>
        <row r="272">
          <cell r="C272" t="str">
            <v>BC1</v>
          </cell>
          <cell r="D272" t="str">
            <v>A</v>
          </cell>
          <cell r="E272" t="str">
            <v>M21</v>
          </cell>
          <cell r="F272">
            <v>1287.3000000000002</v>
          </cell>
        </row>
        <row r="273">
          <cell r="C273" t="str">
            <v>BC1</v>
          </cell>
          <cell r="D273" t="str">
            <v>A</v>
          </cell>
          <cell r="E273" t="str">
            <v>M16</v>
          </cell>
          <cell r="F273">
            <v>4291</v>
          </cell>
        </row>
        <row r="274">
          <cell r="C274" t="str">
            <v>BC1</v>
          </cell>
          <cell r="D274" t="str">
            <v>A</v>
          </cell>
          <cell r="E274" t="str">
            <v>M33</v>
          </cell>
          <cell r="F274">
            <v>316</v>
          </cell>
        </row>
        <row r="275">
          <cell r="C275" t="str">
            <v>BC1</v>
          </cell>
          <cell r="D275" t="str">
            <v>B</v>
          </cell>
          <cell r="E275" t="str">
            <v>M21</v>
          </cell>
          <cell r="F275">
            <v>854.10000000000014</v>
          </cell>
        </row>
        <row r="276">
          <cell r="C276" t="str">
            <v>BC1</v>
          </cell>
          <cell r="D276" t="str">
            <v>B</v>
          </cell>
          <cell r="E276" t="str">
            <v>M16</v>
          </cell>
          <cell r="F276">
            <v>2847</v>
          </cell>
        </row>
        <row r="277">
          <cell r="C277" t="str">
            <v>BC1</v>
          </cell>
          <cell r="D277" t="str">
            <v>B</v>
          </cell>
          <cell r="E277" t="str">
            <v>M33</v>
          </cell>
          <cell r="F277">
            <v>451</v>
          </cell>
        </row>
        <row r="278">
          <cell r="C278" t="str">
            <v>BC1</v>
          </cell>
          <cell r="D278" t="str">
            <v>B</v>
          </cell>
          <cell r="E278" t="str">
            <v>M21</v>
          </cell>
          <cell r="F278">
            <v>662.1</v>
          </cell>
        </row>
        <row r="279">
          <cell r="C279" t="str">
            <v>BC1</v>
          </cell>
          <cell r="D279" t="str">
            <v>B</v>
          </cell>
          <cell r="E279" t="str">
            <v>M16</v>
          </cell>
          <cell r="F279">
            <v>2207</v>
          </cell>
        </row>
        <row r="280">
          <cell r="C280" t="str">
            <v>BC1</v>
          </cell>
          <cell r="D280" t="str">
            <v>B</v>
          </cell>
          <cell r="E280" t="str">
            <v>M21</v>
          </cell>
          <cell r="F280">
            <v>1359.6</v>
          </cell>
        </row>
        <row r="281">
          <cell r="C281" t="str">
            <v>BC1</v>
          </cell>
          <cell r="D281" t="str">
            <v>B</v>
          </cell>
          <cell r="E281" t="str">
            <v>M16</v>
          </cell>
          <cell r="F281">
            <v>4532</v>
          </cell>
        </row>
        <row r="282">
          <cell r="C282" t="str">
            <v>BC1</v>
          </cell>
          <cell r="D282" t="str">
            <v>C</v>
          </cell>
          <cell r="E282" t="str">
            <v>M21</v>
          </cell>
          <cell r="F282">
            <v>912</v>
          </cell>
        </row>
        <row r="283">
          <cell r="C283" t="str">
            <v>BC1</v>
          </cell>
          <cell r="D283" t="str">
            <v>C</v>
          </cell>
          <cell r="E283" t="str">
            <v>M16</v>
          </cell>
          <cell r="F283">
            <v>3040</v>
          </cell>
        </row>
        <row r="284">
          <cell r="C284" t="str">
            <v>BC1</v>
          </cell>
          <cell r="D284" t="str">
            <v>C</v>
          </cell>
          <cell r="E284" t="str">
            <v>M33</v>
          </cell>
          <cell r="F284">
            <v>586</v>
          </cell>
        </row>
        <row r="285">
          <cell r="C285" t="str">
            <v>BC1</v>
          </cell>
          <cell r="D285" t="str">
            <v>C</v>
          </cell>
          <cell r="E285" t="str">
            <v>M21</v>
          </cell>
          <cell r="F285">
            <v>599.1</v>
          </cell>
        </row>
        <row r="286">
          <cell r="C286" t="str">
            <v>BC1</v>
          </cell>
          <cell r="D286" t="str">
            <v>C</v>
          </cell>
          <cell r="E286" t="str">
            <v>M16</v>
          </cell>
          <cell r="F286">
            <v>1997</v>
          </cell>
        </row>
        <row r="287">
          <cell r="C287" t="str">
            <v>BC1</v>
          </cell>
          <cell r="D287" t="str">
            <v>C</v>
          </cell>
          <cell r="E287" t="str">
            <v>M33</v>
          </cell>
          <cell r="F287">
            <v>451</v>
          </cell>
        </row>
        <row r="288">
          <cell r="C288" t="str">
            <v>BC1</v>
          </cell>
          <cell r="D288" t="str">
            <v>C</v>
          </cell>
          <cell r="E288" t="str">
            <v>M21</v>
          </cell>
          <cell r="F288">
            <v>641.70000000000005</v>
          </cell>
        </row>
        <row r="289">
          <cell r="C289" t="str">
            <v>BC1</v>
          </cell>
          <cell r="D289" t="str">
            <v>C</v>
          </cell>
          <cell r="E289" t="str">
            <v>M16</v>
          </cell>
          <cell r="F289">
            <v>2139</v>
          </cell>
        </row>
        <row r="290">
          <cell r="C290" t="str">
            <v>BC1</v>
          </cell>
          <cell r="D290" t="str">
            <v>C</v>
          </cell>
          <cell r="E290" t="str">
            <v>M21</v>
          </cell>
          <cell r="F290">
            <v>311.7</v>
          </cell>
        </row>
        <row r="291">
          <cell r="C291" t="str">
            <v>BC1</v>
          </cell>
          <cell r="D291" t="str">
            <v>C</v>
          </cell>
          <cell r="E291" t="str">
            <v>M16</v>
          </cell>
          <cell r="F291">
            <v>1039</v>
          </cell>
        </row>
        <row r="292">
          <cell r="C292" t="str">
            <v>BC1</v>
          </cell>
          <cell r="D292" t="str">
            <v>D</v>
          </cell>
          <cell r="E292" t="str">
            <v>M21</v>
          </cell>
          <cell r="F292">
            <v>2239.7999999999997</v>
          </cell>
        </row>
        <row r="293">
          <cell r="C293" t="str">
            <v>BC1</v>
          </cell>
          <cell r="D293" t="str">
            <v>D</v>
          </cell>
          <cell r="E293" t="str">
            <v>M16</v>
          </cell>
          <cell r="F293">
            <v>7466</v>
          </cell>
        </row>
        <row r="294">
          <cell r="C294" t="str">
            <v>BC1</v>
          </cell>
          <cell r="D294" t="str">
            <v>D</v>
          </cell>
          <cell r="E294" t="str">
            <v>M21</v>
          </cell>
          <cell r="F294">
            <v>690</v>
          </cell>
        </row>
        <row r="295">
          <cell r="C295" t="str">
            <v>BC1</v>
          </cell>
          <cell r="D295" t="str">
            <v>D</v>
          </cell>
          <cell r="E295" t="str">
            <v>M16</v>
          </cell>
          <cell r="F295">
            <v>2300</v>
          </cell>
        </row>
        <row r="296">
          <cell r="C296" t="str">
            <v>BC1</v>
          </cell>
          <cell r="D296" t="str">
            <v>D</v>
          </cell>
          <cell r="E296" t="str">
            <v>M21</v>
          </cell>
          <cell r="F296">
            <v>198.89999999999998</v>
          </cell>
        </row>
        <row r="297">
          <cell r="C297" t="str">
            <v>BC1</v>
          </cell>
          <cell r="D297" t="str">
            <v>D</v>
          </cell>
          <cell r="E297" t="str">
            <v>M16</v>
          </cell>
          <cell r="F297">
            <v>663</v>
          </cell>
        </row>
        <row r="298">
          <cell r="C298" t="str">
            <v>BC1</v>
          </cell>
          <cell r="D298" t="str">
            <v>E</v>
          </cell>
          <cell r="E298" t="str">
            <v>M21</v>
          </cell>
          <cell r="F298">
            <v>134.4</v>
          </cell>
        </row>
        <row r="299">
          <cell r="C299" t="str">
            <v>BC1</v>
          </cell>
          <cell r="D299" t="str">
            <v>E</v>
          </cell>
          <cell r="E299" t="str">
            <v>M16</v>
          </cell>
          <cell r="F299">
            <v>448</v>
          </cell>
        </row>
        <row r="300">
          <cell r="C300" t="str">
            <v>BC1</v>
          </cell>
          <cell r="D300" t="str">
            <v>G</v>
          </cell>
          <cell r="E300" t="str">
            <v>M21</v>
          </cell>
          <cell r="F300">
            <v>2063.6999999999998</v>
          </cell>
        </row>
        <row r="301">
          <cell r="C301" t="str">
            <v>BC1</v>
          </cell>
          <cell r="D301" t="str">
            <v>G</v>
          </cell>
          <cell r="E301" t="str">
            <v>M16</v>
          </cell>
          <cell r="F301">
            <v>6879</v>
          </cell>
        </row>
        <row r="302">
          <cell r="C302" t="str">
            <v>BC1</v>
          </cell>
          <cell r="D302" t="str">
            <v>G</v>
          </cell>
          <cell r="E302" t="str">
            <v>M33</v>
          </cell>
          <cell r="F302">
            <v>316</v>
          </cell>
        </row>
        <row r="303">
          <cell r="C303" t="str">
            <v>BC1</v>
          </cell>
          <cell r="D303" t="str">
            <v>H</v>
          </cell>
          <cell r="E303" t="str">
            <v>M21</v>
          </cell>
          <cell r="F303">
            <v>1404.6</v>
          </cell>
        </row>
        <row r="304">
          <cell r="C304" t="str">
            <v>BC1</v>
          </cell>
          <cell r="D304" t="str">
            <v>H</v>
          </cell>
          <cell r="E304" t="str">
            <v>M16</v>
          </cell>
          <cell r="F304">
            <v>4682</v>
          </cell>
        </row>
        <row r="305">
          <cell r="C305" t="str">
            <v>BC1</v>
          </cell>
          <cell r="D305" t="str">
            <v>H</v>
          </cell>
          <cell r="E305" t="str">
            <v>M21</v>
          </cell>
          <cell r="F305">
            <v>594.90000000000009</v>
          </cell>
        </row>
        <row r="306">
          <cell r="C306" t="str">
            <v>BC1</v>
          </cell>
          <cell r="D306" t="str">
            <v>H</v>
          </cell>
          <cell r="E306" t="str">
            <v>M16</v>
          </cell>
          <cell r="F306">
            <v>1983</v>
          </cell>
        </row>
        <row r="307">
          <cell r="C307" t="str">
            <v>BC1</v>
          </cell>
          <cell r="D307" t="str">
            <v>H</v>
          </cell>
          <cell r="E307" t="str">
            <v>M33</v>
          </cell>
          <cell r="F307">
            <v>316</v>
          </cell>
        </row>
        <row r="308">
          <cell r="C308" t="str">
            <v>BC1</v>
          </cell>
          <cell r="D308" t="str">
            <v>J</v>
          </cell>
          <cell r="E308" t="str">
            <v>M21</v>
          </cell>
          <cell r="F308">
            <v>1158.6000000000001</v>
          </cell>
        </row>
        <row r="309">
          <cell r="C309" t="str">
            <v>BC1</v>
          </cell>
          <cell r="D309" t="str">
            <v>J</v>
          </cell>
          <cell r="E309" t="str">
            <v>M16</v>
          </cell>
          <cell r="F309">
            <v>3862</v>
          </cell>
        </row>
        <row r="310">
          <cell r="C310" t="str">
            <v>BC1</v>
          </cell>
          <cell r="D310" t="str">
            <v>J</v>
          </cell>
          <cell r="E310" t="str">
            <v>M21</v>
          </cell>
          <cell r="F310">
            <v>283.2</v>
          </cell>
        </row>
        <row r="311">
          <cell r="C311" t="str">
            <v>BC1</v>
          </cell>
          <cell r="D311" t="str">
            <v>J</v>
          </cell>
          <cell r="E311" t="str">
            <v>M16</v>
          </cell>
          <cell r="F311">
            <v>944</v>
          </cell>
        </row>
        <row r="312">
          <cell r="C312" t="str">
            <v>BC1</v>
          </cell>
          <cell r="D312" t="str">
            <v>J</v>
          </cell>
          <cell r="E312" t="str">
            <v>M33</v>
          </cell>
          <cell r="F312">
            <v>404</v>
          </cell>
        </row>
        <row r="313">
          <cell r="C313" t="str">
            <v>BC1</v>
          </cell>
          <cell r="D313" t="str">
            <v>J</v>
          </cell>
          <cell r="E313" t="str">
            <v>M21</v>
          </cell>
          <cell r="F313">
            <v>678.90000000000009</v>
          </cell>
        </row>
        <row r="314">
          <cell r="C314" t="str">
            <v>BC1</v>
          </cell>
          <cell r="D314" t="str">
            <v>J</v>
          </cell>
          <cell r="E314" t="str">
            <v>M16</v>
          </cell>
          <cell r="F314">
            <v>2263</v>
          </cell>
        </row>
        <row r="315">
          <cell r="C315" t="str">
            <v>BC1</v>
          </cell>
          <cell r="D315" t="str">
            <v>J</v>
          </cell>
          <cell r="E315" t="str">
            <v>M33</v>
          </cell>
          <cell r="F315">
            <v>451</v>
          </cell>
        </row>
        <row r="316">
          <cell r="C316" t="str">
            <v>BC1</v>
          </cell>
          <cell r="D316" t="str">
            <v>J</v>
          </cell>
          <cell r="E316" t="str">
            <v>M21</v>
          </cell>
          <cell r="F316">
            <v>551.70000000000005</v>
          </cell>
        </row>
        <row r="317">
          <cell r="C317" t="str">
            <v>BC1</v>
          </cell>
          <cell r="D317" t="str">
            <v>J</v>
          </cell>
          <cell r="E317" t="str">
            <v>M16</v>
          </cell>
          <cell r="F317">
            <v>1839</v>
          </cell>
        </row>
        <row r="318">
          <cell r="C318" t="str">
            <v>BC1</v>
          </cell>
          <cell r="D318" t="str">
            <v>L</v>
          </cell>
          <cell r="E318" t="str">
            <v>M21</v>
          </cell>
          <cell r="F318">
            <v>814.80000000000007</v>
          </cell>
        </row>
        <row r="319">
          <cell r="C319" t="str">
            <v>BC1</v>
          </cell>
          <cell r="D319" t="str">
            <v>L</v>
          </cell>
          <cell r="E319" t="str">
            <v>M16</v>
          </cell>
          <cell r="F319">
            <v>2716</v>
          </cell>
        </row>
        <row r="320">
          <cell r="C320" t="str">
            <v>BC1</v>
          </cell>
          <cell r="D320" t="str">
            <v>L</v>
          </cell>
          <cell r="E320" t="str">
            <v>M33</v>
          </cell>
          <cell r="F320">
            <v>451</v>
          </cell>
        </row>
        <row r="321">
          <cell r="C321" t="str">
            <v>BC1</v>
          </cell>
          <cell r="D321" t="str">
            <v>L</v>
          </cell>
          <cell r="E321" t="str">
            <v>M21</v>
          </cell>
          <cell r="F321">
            <v>258.89999999999998</v>
          </cell>
        </row>
        <row r="322">
          <cell r="C322" t="str">
            <v>BC1</v>
          </cell>
          <cell r="D322" t="str">
            <v>L</v>
          </cell>
          <cell r="E322" t="str">
            <v>M16</v>
          </cell>
          <cell r="F322">
            <v>863</v>
          </cell>
        </row>
        <row r="323">
          <cell r="C323" t="str">
            <v>BC1</v>
          </cell>
          <cell r="D323" t="str">
            <v>L</v>
          </cell>
          <cell r="E323" t="str">
            <v>M21</v>
          </cell>
          <cell r="F323">
            <v>354.6</v>
          </cell>
        </row>
        <row r="324">
          <cell r="C324" t="str">
            <v>BC1</v>
          </cell>
          <cell r="D324" t="str">
            <v>L</v>
          </cell>
          <cell r="E324" t="str">
            <v>M16</v>
          </cell>
          <cell r="F324">
            <v>1182</v>
          </cell>
        </row>
        <row r="325">
          <cell r="C325" t="str">
            <v>BC1</v>
          </cell>
          <cell r="D325" t="str">
            <v>L</v>
          </cell>
          <cell r="E325" t="str">
            <v>M21</v>
          </cell>
          <cell r="F325">
            <v>738</v>
          </cell>
        </row>
        <row r="326">
          <cell r="C326" t="str">
            <v>BC1</v>
          </cell>
          <cell r="D326" t="str">
            <v>L</v>
          </cell>
          <cell r="E326" t="str">
            <v>M16</v>
          </cell>
          <cell r="F326">
            <v>2460</v>
          </cell>
        </row>
        <row r="327">
          <cell r="C327" t="str">
            <v>BC1</v>
          </cell>
          <cell r="D327" t="str">
            <v>L</v>
          </cell>
          <cell r="E327" t="str">
            <v>M33</v>
          </cell>
          <cell r="F327">
            <v>541</v>
          </cell>
        </row>
        <row r="328">
          <cell r="C328" t="str">
            <v>BC1</v>
          </cell>
          <cell r="D328" t="str">
            <v>L</v>
          </cell>
          <cell r="E328" t="str">
            <v>M21</v>
          </cell>
          <cell r="F328">
            <v>1555.5</v>
          </cell>
        </row>
        <row r="329">
          <cell r="C329" t="str">
            <v>BC1</v>
          </cell>
          <cell r="D329" t="str">
            <v>L</v>
          </cell>
          <cell r="E329" t="str">
            <v>M16</v>
          </cell>
          <cell r="F329">
            <v>5185</v>
          </cell>
        </row>
        <row r="330">
          <cell r="C330" t="str">
            <v>BC1</v>
          </cell>
          <cell r="D330" t="str">
            <v>M</v>
          </cell>
          <cell r="E330" t="str">
            <v>M21</v>
          </cell>
          <cell r="F330">
            <v>342</v>
          </cell>
        </row>
        <row r="331">
          <cell r="C331" t="str">
            <v>BC1</v>
          </cell>
          <cell r="D331" t="str">
            <v>M</v>
          </cell>
          <cell r="E331" t="str">
            <v>M16</v>
          </cell>
          <cell r="F331">
            <v>1140</v>
          </cell>
        </row>
        <row r="332">
          <cell r="C332" t="str">
            <v>BC1</v>
          </cell>
          <cell r="D332" t="str">
            <v>M</v>
          </cell>
          <cell r="E332" t="str">
            <v>M33</v>
          </cell>
          <cell r="F332">
            <v>539</v>
          </cell>
        </row>
        <row r="333">
          <cell r="C333" t="str">
            <v>BC1</v>
          </cell>
          <cell r="D333" t="str">
            <v>M</v>
          </cell>
          <cell r="E333" t="str">
            <v>M21</v>
          </cell>
          <cell r="F333">
            <v>732.90000000000009</v>
          </cell>
        </row>
        <row r="334">
          <cell r="C334" t="str">
            <v>BC1</v>
          </cell>
          <cell r="D334" t="str">
            <v>M</v>
          </cell>
          <cell r="E334" t="str">
            <v>M16</v>
          </cell>
          <cell r="F334">
            <v>2443</v>
          </cell>
        </row>
        <row r="335">
          <cell r="C335" t="str">
            <v>BC1</v>
          </cell>
          <cell r="D335" t="str">
            <v>M</v>
          </cell>
          <cell r="E335" t="str">
            <v>M21</v>
          </cell>
          <cell r="F335">
            <v>999.89999999999986</v>
          </cell>
        </row>
        <row r="336">
          <cell r="C336" t="str">
            <v>BC1</v>
          </cell>
          <cell r="D336" t="str">
            <v>M</v>
          </cell>
          <cell r="E336" t="str">
            <v>M16</v>
          </cell>
          <cell r="F336">
            <v>3333</v>
          </cell>
        </row>
        <row r="337">
          <cell r="C337" t="str">
            <v>BC1</v>
          </cell>
          <cell r="D337" t="str">
            <v>M</v>
          </cell>
          <cell r="E337" t="str">
            <v>M33</v>
          </cell>
          <cell r="F337">
            <v>451</v>
          </cell>
        </row>
        <row r="338">
          <cell r="C338" t="str">
            <v>BC1</v>
          </cell>
          <cell r="D338" t="str">
            <v>N</v>
          </cell>
          <cell r="E338" t="str">
            <v>M21</v>
          </cell>
          <cell r="F338">
            <v>1984.1999999999998</v>
          </cell>
        </row>
        <row r="339">
          <cell r="C339" t="str">
            <v>BC1</v>
          </cell>
          <cell r="D339" t="str">
            <v>N</v>
          </cell>
          <cell r="E339" t="str">
            <v>M16</v>
          </cell>
          <cell r="F339">
            <v>6614</v>
          </cell>
        </row>
        <row r="340">
          <cell r="C340" t="str">
            <v>BC1</v>
          </cell>
          <cell r="D340" t="str">
            <v>N</v>
          </cell>
          <cell r="E340" t="str">
            <v>M33</v>
          </cell>
          <cell r="F340">
            <v>3102</v>
          </cell>
        </row>
        <row r="341">
          <cell r="C341" t="str">
            <v>BC1</v>
          </cell>
          <cell r="D341" t="str">
            <v>N</v>
          </cell>
          <cell r="E341" t="str">
            <v>M21</v>
          </cell>
          <cell r="F341">
            <v>1067.4000000000001</v>
          </cell>
        </row>
        <row r="342">
          <cell r="C342" t="str">
            <v>BC1</v>
          </cell>
          <cell r="D342" t="str">
            <v>N</v>
          </cell>
          <cell r="E342" t="str">
            <v>M16</v>
          </cell>
          <cell r="F342">
            <v>3558</v>
          </cell>
        </row>
        <row r="343">
          <cell r="C343" t="str">
            <v>BC1</v>
          </cell>
          <cell r="D343" t="str">
            <v>N</v>
          </cell>
          <cell r="E343" t="str">
            <v>M21</v>
          </cell>
          <cell r="F343">
            <v>1180.5</v>
          </cell>
        </row>
        <row r="344">
          <cell r="C344" t="str">
            <v>BC1</v>
          </cell>
          <cell r="D344" t="str">
            <v>N</v>
          </cell>
          <cell r="E344" t="str">
            <v>M16</v>
          </cell>
          <cell r="F344">
            <v>3935</v>
          </cell>
        </row>
        <row r="345">
          <cell r="C345" t="str">
            <v>BC1</v>
          </cell>
          <cell r="D345" t="str">
            <v>Q</v>
          </cell>
          <cell r="E345" t="str">
            <v>M21</v>
          </cell>
          <cell r="F345">
            <v>920.69999999999993</v>
          </cell>
        </row>
        <row r="346">
          <cell r="C346" t="str">
            <v>BC1</v>
          </cell>
          <cell r="D346" t="str">
            <v>Q</v>
          </cell>
          <cell r="E346" t="str">
            <v>M16</v>
          </cell>
          <cell r="F346">
            <v>3069</v>
          </cell>
        </row>
        <row r="347">
          <cell r="C347" t="str">
            <v>BC1</v>
          </cell>
          <cell r="D347" t="str">
            <v>Q</v>
          </cell>
          <cell r="E347" t="str">
            <v>M21</v>
          </cell>
          <cell r="F347">
            <v>1097.0999999999999</v>
          </cell>
        </row>
        <row r="348">
          <cell r="C348" t="str">
            <v>BC1</v>
          </cell>
          <cell r="D348" t="str">
            <v>Q</v>
          </cell>
          <cell r="E348" t="str">
            <v>M16</v>
          </cell>
          <cell r="F348">
            <v>3657</v>
          </cell>
        </row>
        <row r="349">
          <cell r="C349" t="str">
            <v>BC1</v>
          </cell>
          <cell r="D349" t="str">
            <v>Q</v>
          </cell>
          <cell r="E349" t="str">
            <v>M21</v>
          </cell>
          <cell r="F349">
            <v>953.4</v>
          </cell>
        </row>
        <row r="350">
          <cell r="C350" t="str">
            <v>BC1</v>
          </cell>
          <cell r="D350" t="str">
            <v>Q</v>
          </cell>
          <cell r="E350" t="str">
            <v>M16</v>
          </cell>
          <cell r="F350">
            <v>3178</v>
          </cell>
        </row>
        <row r="351">
          <cell r="C351" t="str">
            <v>BC1</v>
          </cell>
          <cell r="D351" t="str">
            <v>Q</v>
          </cell>
          <cell r="E351" t="str">
            <v>M21</v>
          </cell>
          <cell r="F351">
            <v>485.4</v>
          </cell>
        </row>
        <row r="352">
          <cell r="C352" t="str">
            <v>BC1</v>
          </cell>
          <cell r="D352" t="str">
            <v>Q</v>
          </cell>
          <cell r="E352" t="str">
            <v>M16</v>
          </cell>
          <cell r="F352">
            <v>1618</v>
          </cell>
        </row>
        <row r="353">
          <cell r="C353" t="str">
            <v>BC1</v>
          </cell>
          <cell r="D353" t="str">
            <v>N</v>
          </cell>
          <cell r="E353" t="str">
            <v>M21</v>
          </cell>
          <cell r="F353">
            <v>491.4</v>
          </cell>
        </row>
        <row r="354">
          <cell r="C354" t="str">
            <v>BC1</v>
          </cell>
          <cell r="D354" t="str">
            <v>N</v>
          </cell>
          <cell r="E354" t="str">
            <v>M16</v>
          </cell>
          <cell r="F354">
            <v>1638</v>
          </cell>
        </row>
        <row r="355">
          <cell r="C355" t="str">
            <v>BC1</v>
          </cell>
          <cell r="D355" t="str">
            <v>N</v>
          </cell>
          <cell r="E355" t="str">
            <v>M21</v>
          </cell>
          <cell r="F355">
            <v>531.6</v>
          </cell>
        </row>
        <row r="356">
          <cell r="C356" t="str">
            <v>BC1</v>
          </cell>
          <cell r="D356" t="str">
            <v>N</v>
          </cell>
          <cell r="E356" t="str">
            <v>M16</v>
          </cell>
          <cell r="F356">
            <v>1772</v>
          </cell>
        </row>
        <row r="357">
          <cell r="C357" t="str">
            <v>BC1</v>
          </cell>
          <cell r="D357" t="str">
            <v>N</v>
          </cell>
          <cell r="E357" t="str">
            <v>M21</v>
          </cell>
          <cell r="F357">
            <v>337.5</v>
          </cell>
        </row>
        <row r="358">
          <cell r="C358" t="str">
            <v>BC1</v>
          </cell>
          <cell r="D358" t="str">
            <v>N</v>
          </cell>
          <cell r="E358" t="str">
            <v>M16</v>
          </cell>
          <cell r="F358">
            <v>1125</v>
          </cell>
        </row>
        <row r="359">
          <cell r="C359" t="str">
            <v>BC1</v>
          </cell>
          <cell r="D359" t="str">
            <v>N</v>
          </cell>
          <cell r="E359" t="str">
            <v>M21</v>
          </cell>
          <cell r="F359">
            <v>362.1</v>
          </cell>
        </row>
        <row r="360">
          <cell r="C360" t="str">
            <v>BC1</v>
          </cell>
          <cell r="D360" t="str">
            <v>N</v>
          </cell>
          <cell r="E360" t="str">
            <v>M16</v>
          </cell>
          <cell r="F360">
            <v>1207</v>
          </cell>
        </row>
        <row r="361">
          <cell r="C361" t="str">
            <v>BC1</v>
          </cell>
          <cell r="D361" t="str">
            <v>N</v>
          </cell>
          <cell r="E361" t="str">
            <v>M21</v>
          </cell>
          <cell r="F361">
            <v>439.20000000000005</v>
          </cell>
        </row>
        <row r="362">
          <cell r="C362" t="str">
            <v>BC1</v>
          </cell>
          <cell r="D362" t="str">
            <v>N</v>
          </cell>
          <cell r="E362" t="str">
            <v>M16</v>
          </cell>
          <cell r="F362">
            <v>1464</v>
          </cell>
        </row>
        <row r="364">
          <cell r="C364" t="str">
            <v>BC2</v>
          </cell>
          <cell r="D364" t="str">
            <v>K</v>
          </cell>
          <cell r="E364" t="str">
            <v>M15</v>
          </cell>
          <cell r="F364">
            <v>1762</v>
          </cell>
        </row>
        <row r="365">
          <cell r="C365" t="str">
            <v>BC2</v>
          </cell>
          <cell r="D365" t="str">
            <v>K</v>
          </cell>
          <cell r="E365" t="str">
            <v>M21</v>
          </cell>
          <cell r="F365">
            <v>509.30999999999995</v>
          </cell>
        </row>
        <row r="366">
          <cell r="C366" t="str">
            <v>BC2</v>
          </cell>
          <cell r="D366" t="str">
            <v>K</v>
          </cell>
          <cell r="E366" t="str">
            <v>M33</v>
          </cell>
          <cell r="F366">
            <v>190.96</v>
          </cell>
        </row>
        <row r="369">
          <cell r="C369" t="str">
            <v>BC3</v>
          </cell>
          <cell r="D369" t="str">
            <v>A</v>
          </cell>
          <cell r="E369" t="str">
            <v>M21</v>
          </cell>
          <cell r="F369">
            <v>237</v>
          </cell>
        </row>
        <row r="370">
          <cell r="C370" t="str">
            <v>BC3</v>
          </cell>
          <cell r="D370" t="str">
            <v>A</v>
          </cell>
          <cell r="E370" t="str">
            <v>M11</v>
          </cell>
          <cell r="F370">
            <v>109</v>
          </cell>
        </row>
        <row r="371">
          <cell r="C371" t="str">
            <v>BC3</v>
          </cell>
          <cell r="D371" t="str">
            <v>A</v>
          </cell>
          <cell r="E371" t="str">
            <v>M13</v>
          </cell>
          <cell r="F371">
            <v>3130</v>
          </cell>
        </row>
        <row r="373">
          <cell r="C373" t="str">
            <v>BC3</v>
          </cell>
          <cell r="D373" t="str">
            <v>C</v>
          </cell>
          <cell r="E373" t="str">
            <v>M21</v>
          </cell>
          <cell r="F373">
            <v>159</v>
          </cell>
        </row>
        <row r="374">
          <cell r="C374" t="str">
            <v>BC3</v>
          </cell>
          <cell r="D374" t="str">
            <v>C</v>
          </cell>
          <cell r="E374" t="str">
            <v>M11</v>
          </cell>
          <cell r="F374">
            <v>114</v>
          </cell>
        </row>
        <row r="375">
          <cell r="C375" t="str">
            <v>BC3</v>
          </cell>
          <cell r="D375" t="str">
            <v>C</v>
          </cell>
          <cell r="E375" t="str">
            <v>M13</v>
          </cell>
          <cell r="F375">
            <v>7110</v>
          </cell>
        </row>
        <row r="377">
          <cell r="C377" t="str">
            <v>BC3</v>
          </cell>
          <cell r="D377" t="str">
            <v>D</v>
          </cell>
          <cell r="E377" t="str">
            <v>M21</v>
          </cell>
          <cell r="F377">
            <v>95</v>
          </cell>
        </row>
        <row r="378">
          <cell r="C378" t="str">
            <v>BC3</v>
          </cell>
          <cell r="D378" t="str">
            <v>D</v>
          </cell>
          <cell r="E378" t="str">
            <v>M11</v>
          </cell>
          <cell r="F378">
            <v>59</v>
          </cell>
        </row>
        <row r="379">
          <cell r="C379" t="str">
            <v>BC3</v>
          </cell>
          <cell r="D379" t="str">
            <v>D</v>
          </cell>
          <cell r="E379" t="str">
            <v>M13</v>
          </cell>
          <cell r="F379">
            <v>1331</v>
          </cell>
        </row>
        <row r="380">
          <cell r="C380" t="str">
            <v>BC3</v>
          </cell>
          <cell r="D380" t="str">
            <v>D</v>
          </cell>
          <cell r="E380" t="str">
            <v>M13</v>
          </cell>
          <cell r="F380">
            <v>9235</v>
          </cell>
        </row>
        <row r="381">
          <cell r="C381" t="str">
            <v>BC3</v>
          </cell>
          <cell r="D381" t="str">
            <v>D</v>
          </cell>
          <cell r="E381" t="str">
            <v>M21</v>
          </cell>
          <cell r="F381">
            <v>937</v>
          </cell>
        </row>
        <row r="383">
          <cell r="C383" t="str">
            <v>BC3</v>
          </cell>
          <cell r="D383" t="str">
            <v>E</v>
          </cell>
          <cell r="E383" t="str">
            <v>M21</v>
          </cell>
          <cell r="F383">
            <v>234</v>
          </cell>
        </row>
        <row r="384">
          <cell r="C384" t="str">
            <v>BC3</v>
          </cell>
          <cell r="D384" t="str">
            <v>E</v>
          </cell>
          <cell r="E384" t="str">
            <v>M11</v>
          </cell>
          <cell r="F384">
            <v>90</v>
          </cell>
        </row>
        <row r="385">
          <cell r="C385" t="str">
            <v>BC3</v>
          </cell>
          <cell r="D385" t="str">
            <v>E</v>
          </cell>
          <cell r="E385" t="str">
            <v>M13</v>
          </cell>
          <cell r="F385">
            <v>2961</v>
          </cell>
        </row>
        <row r="386">
          <cell r="C386" t="str">
            <v>BC3</v>
          </cell>
          <cell r="D386" t="str">
            <v>E</v>
          </cell>
          <cell r="E386" t="str">
            <v>M13</v>
          </cell>
          <cell r="F386">
            <v>378</v>
          </cell>
        </row>
        <row r="387">
          <cell r="C387" t="str">
            <v>BC3</v>
          </cell>
          <cell r="D387" t="str">
            <v>E</v>
          </cell>
          <cell r="E387" t="str">
            <v>M21</v>
          </cell>
          <cell r="F387">
            <v>38</v>
          </cell>
        </row>
        <row r="389">
          <cell r="C389" t="str">
            <v>BC3</v>
          </cell>
          <cell r="D389" t="str">
            <v>G</v>
          </cell>
          <cell r="E389" t="str">
            <v>M21</v>
          </cell>
          <cell r="F389">
            <v>28</v>
          </cell>
        </row>
        <row r="390">
          <cell r="C390" t="str">
            <v>BC3</v>
          </cell>
          <cell r="D390" t="str">
            <v>G</v>
          </cell>
          <cell r="E390" t="str">
            <v>M11</v>
          </cell>
          <cell r="F390">
            <v>20</v>
          </cell>
        </row>
        <row r="391">
          <cell r="C391" t="str">
            <v>BC3</v>
          </cell>
          <cell r="D391" t="str">
            <v>G</v>
          </cell>
          <cell r="E391" t="str">
            <v>M13</v>
          </cell>
          <cell r="F391">
            <v>401</v>
          </cell>
        </row>
        <row r="393">
          <cell r="C393" t="str">
            <v>BC3</v>
          </cell>
          <cell r="D393" t="str">
            <v>Q</v>
          </cell>
          <cell r="E393" t="str">
            <v>M21</v>
          </cell>
          <cell r="F393">
            <v>105</v>
          </cell>
        </row>
        <row r="394">
          <cell r="C394" t="str">
            <v>BC3</v>
          </cell>
          <cell r="D394" t="str">
            <v>Q</v>
          </cell>
          <cell r="E394" t="str">
            <v>M11</v>
          </cell>
          <cell r="F394">
            <v>83</v>
          </cell>
        </row>
        <row r="395">
          <cell r="C395" t="str">
            <v>BC3</v>
          </cell>
          <cell r="D395" t="str">
            <v>Q</v>
          </cell>
          <cell r="E395" t="str">
            <v>M13</v>
          </cell>
          <cell r="F395">
            <v>1349</v>
          </cell>
        </row>
        <row r="397">
          <cell r="C397" t="str">
            <v>BC3</v>
          </cell>
          <cell r="D397" t="str">
            <v>N</v>
          </cell>
          <cell r="E397" t="str">
            <v>M21</v>
          </cell>
          <cell r="F397">
            <v>78</v>
          </cell>
        </row>
        <row r="398">
          <cell r="C398" t="str">
            <v>BC3</v>
          </cell>
          <cell r="D398" t="str">
            <v>N</v>
          </cell>
          <cell r="E398" t="str">
            <v>M11</v>
          </cell>
          <cell r="F398">
            <v>30</v>
          </cell>
        </row>
        <row r="399">
          <cell r="C399" t="str">
            <v>BC3</v>
          </cell>
          <cell r="D399" t="str">
            <v>N</v>
          </cell>
          <cell r="E399" t="str">
            <v>M13</v>
          </cell>
          <cell r="F399">
            <v>987</v>
          </cell>
        </row>
        <row r="403">
          <cell r="C403" t="str">
            <v>BS1</v>
          </cell>
          <cell r="D403" t="str">
            <v>A</v>
          </cell>
          <cell r="E403" t="str">
            <v>M17</v>
          </cell>
          <cell r="F403">
            <v>2899</v>
          </cell>
        </row>
        <row r="404">
          <cell r="C404" t="str">
            <v>BS1</v>
          </cell>
          <cell r="D404" t="str">
            <v>A</v>
          </cell>
          <cell r="E404" t="str">
            <v>M17</v>
          </cell>
          <cell r="F404">
            <v>24851</v>
          </cell>
        </row>
        <row r="405">
          <cell r="C405" t="str">
            <v>BS1</v>
          </cell>
          <cell r="D405" t="str">
            <v>B</v>
          </cell>
          <cell r="E405" t="str">
            <v>M17</v>
          </cell>
          <cell r="F405">
            <v>26647</v>
          </cell>
        </row>
        <row r="406">
          <cell r="C406" t="str">
            <v>BS1</v>
          </cell>
          <cell r="D406" t="str">
            <v>C</v>
          </cell>
          <cell r="E406" t="str">
            <v>M17</v>
          </cell>
          <cell r="F406">
            <v>9696</v>
          </cell>
        </row>
        <row r="407">
          <cell r="C407" t="str">
            <v>BS1</v>
          </cell>
          <cell r="D407" t="str">
            <v>C</v>
          </cell>
          <cell r="E407" t="str">
            <v>M17</v>
          </cell>
          <cell r="F407">
            <v>5560</v>
          </cell>
        </row>
        <row r="408">
          <cell r="C408" t="str">
            <v>BS1</v>
          </cell>
          <cell r="D408" t="str">
            <v>C</v>
          </cell>
          <cell r="E408" t="str">
            <v>M17</v>
          </cell>
          <cell r="F408">
            <v>3658</v>
          </cell>
        </row>
        <row r="409">
          <cell r="C409" t="str">
            <v>BS1</v>
          </cell>
          <cell r="D409" t="str">
            <v>D</v>
          </cell>
          <cell r="E409" t="str">
            <v>M17</v>
          </cell>
          <cell r="F409">
            <v>16558</v>
          </cell>
        </row>
        <row r="410">
          <cell r="C410" t="str">
            <v>BS1</v>
          </cell>
          <cell r="D410" t="str">
            <v>D</v>
          </cell>
          <cell r="E410" t="str">
            <v>M17</v>
          </cell>
          <cell r="F410">
            <v>8592</v>
          </cell>
        </row>
        <row r="411">
          <cell r="C411" t="str">
            <v>BS1</v>
          </cell>
          <cell r="D411" t="str">
            <v>G</v>
          </cell>
          <cell r="E411" t="str">
            <v>M17</v>
          </cell>
          <cell r="F411">
            <v>29757</v>
          </cell>
        </row>
        <row r="412">
          <cell r="C412" t="str">
            <v>BS1</v>
          </cell>
          <cell r="D412" t="str">
            <v>H</v>
          </cell>
          <cell r="E412" t="str">
            <v>M17</v>
          </cell>
          <cell r="F412">
            <v>26609</v>
          </cell>
        </row>
        <row r="413">
          <cell r="C413" t="str">
            <v>BS1</v>
          </cell>
          <cell r="D413" t="str">
            <v>J</v>
          </cell>
          <cell r="E413" t="str">
            <v>M17</v>
          </cell>
          <cell r="F413">
            <v>22326</v>
          </cell>
        </row>
        <row r="414">
          <cell r="C414" t="str">
            <v>BS1</v>
          </cell>
          <cell r="D414" t="str">
            <v>L</v>
          </cell>
          <cell r="E414" t="str">
            <v>M17</v>
          </cell>
          <cell r="F414">
            <v>28021</v>
          </cell>
        </row>
        <row r="415">
          <cell r="C415" t="str">
            <v>BS1</v>
          </cell>
          <cell r="D415" t="str">
            <v>L</v>
          </cell>
          <cell r="E415" t="str">
            <v>M17</v>
          </cell>
          <cell r="F415">
            <v>5133</v>
          </cell>
        </row>
        <row r="416">
          <cell r="C416" t="str">
            <v>BS1</v>
          </cell>
          <cell r="D416" t="str">
            <v>Q</v>
          </cell>
          <cell r="E416" t="str">
            <v>M17</v>
          </cell>
          <cell r="F416">
            <v>28900</v>
          </cell>
        </row>
        <row r="417">
          <cell r="C417" t="str">
            <v>BS1</v>
          </cell>
          <cell r="D417" t="str">
            <v>N</v>
          </cell>
          <cell r="E417" t="str">
            <v>M17</v>
          </cell>
          <cell r="F417">
            <v>6400</v>
          </cell>
        </row>
        <row r="418">
          <cell r="C418" t="str">
            <v>BS1</v>
          </cell>
          <cell r="D418" t="str">
            <v>M</v>
          </cell>
          <cell r="E418" t="str">
            <v>M17</v>
          </cell>
          <cell r="F418">
            <v>14112</v>
          </cell>
        </row>
        <row r="419">
          <cell r="C419" t="str">
            <v>BS1</v>
          </cell>
          <cell r="D419" t="str">
            <v>N</v>
          </cell>
          <cell r="E419" t="str">
            <v>M17</v>
          </cell>
          <cell r="F419">
            <v>4308</v>
          </cell>
        </row>
        <row r="420">
          <cell r="C420" t="str">
            <v>BS1</v>
          </cell>
          <cell r="D420" t="str">
            <v>N</v>
          </cell>
          <cell r="E420" t="str">
            <v>M17</v>
          </cell>
          <cell r="F420">
            <v>5004</v>
          </cell>
        </row>
        <row r="421">
          <cell r="C421" t="str">
            <v>BS1</v>
          </cell>
          <cell r="D421" t="str">
            <v>N</v>
          </cell>
          <cell r="E421" t="str">
            <v>M17</v>
          </cell>
          <cell r="F421">
            <v>2904</v>
          </cell>
        </row>
        <row r="422">
          <cell r="C422" t="str">
            <v>BS1</v>
          </cell>
          <cell r="D422" t="str">
            <v>N</v>
          </cell>
          <cell r="E422" t="str">
            <v>M17</v>
          </cell>
          <cell r="F422">
            <v>1544</v>
          </cell>
        </row>
        <row r="423">
          <cell r="C423" t="str">
            <v>BS1</v>
          </cell>
          <cell r="D423" t="str">
            <v>A</v>
          </cell>
          <cell r="E423" t="str">
            <v>M21</v>
          </cell>
          <cell r="F423">
            <v>362</v>
          </cell>
        </row>
        <row r="424">
          <cell r="C424" t="str">
            <v>BS1</v>
          </cell>
          <cell r="D424" t="str">
            <v>A</v>
          </cell>
          <cell r="E424" t="str">
            <v>M21</v>
          </cell>
          <cell r="F424">
            <v>2965</v>
          </cell>
        </row>
        <row r="425">
          <cell r="C425" t="str">
            <v>BS1</v>
          </cell>
          <cell r="D425" t="str">
            <v>B</v>
          </cell>
          <cell r="E425" t="str">
            <v>M21</v>
          </cell>
          <cell r="F425">
            <v>3274</v>
          </cell>
        </row>
        <row r="426">
          <cell r="C426" t="str">
            <v>BS1</v>
          </cell>
          <cell r="D426" t="str">
            <v>C</v>
          </cell>
          <cell r="E426" t="str">
            <v>M21</v>
          </cell>
          <cell r="F426">
            <v>1190</v>
          </cell>
        </row>
        <row r="427">
          <cell r="C427" t="str">
            <v>BS1</v>
          </cell>
          <cell r="D427" t="str">
            <v>C</v>
          </cell>
          <cell r="E427" t="str">
            <v>M21</v>
          </cell>
          <cell r="F427">
            <v>686</v>
          </cell>
        </row>
        <row r="428">
          <cell r="C428" t="str">
            <v>BS1</v>
          </cell>
          <cell r="D428" t="str">
            <v>C</v>
          </cell>
          <cell r="E428" t="str">
            <v>M21</v>
          </cell>
          <cell r="F428">
            <v>446</v>
          </cell>
        </row>
        <row r="429">
          <cell r="C429" t="str">
            <v>BS1</v>
          </cell>
          <cell r="D429" t="str">
            <v>D</v>
          </cell>
          <cell r="E429" t="str">
            <v>M21</v>
          </cell>
          <cell r="F429">
            <v>2062</v>
          </cell>
        </row>
        <row r="430">
          <cell r="C430" t="str">
            <v>BS1</v>
          </cell>
          <cell r="D430" t="str">
            <v>D</v>
          </cell>
          <cell r="E430" t="str">
            <v>M21</v>
          </cell>
          <cell r="F430">
            <v>1082</v>
          </cell>
        </row>
        <row r="431">
          <cell r="C431" t="str">
            <v>BS1</v>
          </cell>
          <cell r="D431" t="str">
            <v>G</v>
          </cell>
          <cell r="E431" t="str">
            <v>M21</v>
          </cell>
          <cell r="F431">
            <v>3612</v>
          </cell>
        </row>
        <row r="432">
          <cell r="C432" t="str">
            <v>BS1</v>
          </cell>
          <cell r="D432" t="str">
            <v>H</v>
          </cell>
          <cell r="E432" t="str">
            <v>M21</v>
          </cell>
          <cell r="F432">
            <v>3357</v>
          </cell>
        </row>
        <row r="433">
          <cell r="C433" t="str">
            <v>BS1</v>
          </cell>
          <cell r="D433" t="str">
            <v>J</v>
          </cell>
          <cell r="E433" t="str">
            <v>M21</v>
          </cell>
          <cell r="F433">
            <v>2786</v>
          </cell>
        </row>
        <row r="434">
          <cell r="C434" t="str">
            <v>BS1</v>
          </cell>
          <cell r="D434" t="str">
            <v>L</v>
          </cell>
          <cell r="E434" t="str">
            <v>M21</v>
          </cell>
          <cell r="F434">
            <v>3470</v>
          </cell>
        </row>
        <row r="435">
          <cell r="C435" t="str">
            <v>BS1</v>
          </cell>
          <cell r="D435" t="str">
            <v>L</v>
          </cell>
          <cell r="E435" t="str">
            <v>M21</v>
          </cell>
          <cell r="F435">
            <v>607</v>
          </cell>
        </row>
        <row r="436">
          <cell r="C436" t="str">
            <v>BS1</v>
          </cell>
          <cell r="D436" t="str">
            <v>Q</v>
          </cell>
          <cell r="E436" t="str">
            <v>M21</v>
          </cell>
          <cell r="F436">
            <v>3305</v>
          </cell>
        </row>
        <row r="437">
          <cell r="C437" t="str">
            <v>BS1</v>
          </cell>
          <cell r="D437" t="str">
            <v>N</v>
          </cell>
          <cell r="E437" t="str">
            <v>M21</v>
          </cell>
          <cell r="F437">
            <v>826</v>
          </cell>
        </row>
        <row r="438">
          <cell r="C438" t="str">
            <v>BS1</v>
          </cell>
          <cell r="D438" t="str">
            <v>M</v>
          </cell>
          <cell r="E438" t="str">
            <v>M21</v>
          </cell>
          <cell r="F438">
            <v>1871</v>
          </cell>
        </row>
        <row r="439">
          <cell r="C439" t="str">
            <v>BS1</v>
          </cell>
          <cell r="D439" t="str">
            <v>N</v>
          </cell>
          <cell r="E439" t="str">
            <v>M21</v>
          </cell>
          <cell r="F439">
            <v>557</v>
          </cell>
        </row>
        <row r="440">
          <cell r="C440" t="str">
            <v>BS1</v>
          </cell>
          <cell r="D440" t="str">
            <v>N</v>
          </cell>
          <cell r="E440" t="str">
            <v>M21</v>
          </cell>
          <cell r="F440">
            <v>646</v>
          </cell>
        </row>
        <row r="441">
          <cell r="C441" t="str">
            <v>BS1</v>
          </cell>
          <cell r="D441" t="str">
            <v>N</v>
          </cell>
          <cell r="E441" t="str">
            <v>M21</v>
          </cell>
          <cell r="F441">
            <v>375</v>
          </cell>
        </row>
        <row r="442">
          <cell r="C442" t="str">
            <v>BS1</v>
          </cell>
          <cell r="D442" t="str">
            <v>N</v>
          </cell>
          <cell r="E442" t="str">
            <v>M21</v>
          </cell>
          <cell r="F442">
            <v>200</v>
          </cell>
        </row>
        <row r="443">
          <cell r="C443" t="str">
            <v>BS1</v>
          </cell>
          <cell r="D443" t="str">
            <v>A</v>
          </cell>
          <cell r="E443" t="str">
            <v>M23</v>
          </cell>
          <cell r="F443">
            <v>108</v>
          </cell>
        </row>
        <row r="444">
          <cell r="C444" t="str">
            <v>BS1</v>
          </cell>
          <cell r="D444" t="str">
            <v>A</v>
          </cell>
          <cell r="E444" t="str">
            <v>M23</v>
          </cell>
          <cell r="F444">
            <v>628</v>
          </cell>
        </row>
        <row r="445">
          <cell r="C445" t="str">
            <v>BS1</v>
          </cell>
          <cell r="D445" t="str">
            <v>B</v>
          </cell>
          <cell r="E445" t="str">
            <v>M23</v>
          </cell>
          <cell r="F445">
            <v>895</v>
          </cell>
        </row>
        <row r="446">
          <cell r="C446" t="str">
            <v>BS1</v>
          </cell>
          <cell r="D446" t="str">
            <v>C</v>
          </cell>
          <cell r="E446" t="str">
            <v>M23</v>
          </cell>
          <cell r="F446">
            <v>305</v>
          </cell>
        </row>
        <row r="447">
          <cell r="C447" t="str">
            <v>BS1</v>
          </cell>
          <cell r="D447" t="str">
            <v>C</v>
          </cell>
          <cell r="E447" t="str">
            <v>M23</v>
          </cell>
          <cell r="F447">
            <v>180</v>
          </cell>
        </row>
        <row r="448">
          <cell r="C448" t="str">
            <v>BS1</v>
          </cell>
          <cell r="D448" t="str">
            <v>C</v>
          </cell>
          <cell r="E448" t="str">
            <v>M23</v>
          </cell>
          <cell r="F448">
            <v>109</v>
          </cell>
        </row>
        <row r="449">
          <cell r="C449" t="str">
            <v>BS1</v>
          </cell>
          <cell r="D449" t="str">
            <v>D</v>
          </cell>
          <cell r="E449" t="str">
            <v>M23</v>
          </cell>
          <cell r="F449">
            <v>578</v>
          </cell>
        </row>
        <row r="450">
          <cell r="C450" t="str">
            <v>BS1</v>
          </cell>
          <cell r="D450" t="str">
            <v>D</v>
          </cell>
          <cell r="E450" t="str">
            <v>M23</v>
          </cell>
          <cell r="F450">
            <v>384</v>
          </cell>
        </row>
        <row r="451">
          <cell r="C451" t="str">
            <v>BS1</v>
          </cell>
          <cell r="D451" t="str">
            <v>G</v>
          </cell>
          <cell r="E451" t="str">
            <v>M23</v>
          </cell>
          <cell r="F451">
            <v>879</v>
          </cell>
        </row>
        <row r="452">
          <cell r="C452" t="str">
            <v>BS1</v>
          </cell>
          <cell r="D452" t="str">
            <v>H</v>
          </cell>
          <cell r="E452" t="str">
            <v>M23</v>
          </cell>
          <cell r="F452">
            <v>1030</v>
          </cell>
        </row>
        <row r="453">
          <cell r="C453" t="str">
            <v>BS1</v>
          </cell>
          <cell r="D453" t="str">
            <v>J</v>
          </cell>
          <cell r="E453" t="str">
            <v>M23</v>
          </cell>
          <cell r="F453">
            <v>823</v>
          </cell>
        </row>
        <row r="454">
          <cell r="C454" t="str">
            <v>BS1</v>
          </cell>
          <cell r="D454" t="str">
            <v>L</v>
          </cell>
          <cell r="E454" t="str">
            <v>M23</v>
          </cell>
          <cell r="F454">
            <v>941</v>
          </cell>
        </row>
        <row r="455">
          <cell r="C455" t="str">
            <v>BS1</v>
          </cell>
          <cell r="D455" t="str">
            <v>L</v>
          </cell>
          <cell r="E455" t="str">
            <v>M23</v>
          </cell>
          <cell r="F455">
            <v>119</v>
          </cell>
        </row>
        <row r="456">
          <cell r="C456" t="str">
            <v>BS1</v>
          </cell>
          <cell r="D456" t="str">
            <v>Q</v>
          </cell>
          <cell r="E456" t="str">
            <v>M23</v>
          </cell>
          <cell r="F456">
            <v>1062</v>
          </cell>
        </row>
        <row r="457">
          <cell r="C457" t="str">
            <v>BS1</v>
          </cell>
          <cell r="D457" t="str">
            <v>N</v>
          </cell>
          <cell r="E457" t="str">
            <v>M23</v>
          </cell>
          <cell r="F457">
            <v>142</v>
          </cell>
        </row>
        <row r="458">
          <cell r="C458" t="str">
            <v>BS1</v>
          </cell>
          <cell r="D458" t="str">
            <v>M</v>
          </cell>
          <cell r="E458" t="str">
            <v>M23</v>
          </cell>
          <cell r="F458">
            <v>416</v>
          </cell>
        </row>
        <row r="459">
          <cell r="C459" t="str">
            <v>BS1</v>
          </cell>
          <cell r="D459" t="str">
            <v>N</v>
          </cell>
          <cell r="E459" t="str">
            <v>M23</v>
          </cell>
          <cell r="F459">
            <v>95</v>
          </cell>
        </row>
        <row r="460">
          <cell r="C460" t="str">
            <v>BS1</v>
          </cell>
          <cell r="D460" t="str">
            <v>N</v>
          </cell>
          <cell r="E460" t="str">
            <v>M23</v>
          </cell>
          <cell r="F460">
            <v>111</v>
          </cell>
        </row>
        <row r="461">
          <cell r="C461" t="str">
            <v>BS1</v>
          </cell>
          <cell r="D461" t="str">
            <v>N</v>
          </cell>
          <cell r="E461" t="str">
            <v>M23</v>
          </cell>
          <cell r="F461">
            <v>64</v>
          </cell>
        </row>
        <row r="462">
          <cell r="C462" t="str">
            <v>BS1</v>
          </cell>
          <cell r="D462" t="str">
            <v>N</v>
          </cell>
          <cell r="E462" t="str">
            <v>M23</v>
          </cell>
          <cell r="F462">
            <v>34</v>
          </cell>
        </row>
        <row r="464">
          <cell r="C464" t="str">
            <v>BS2</v>
          </cell>
          <cell r="D464" t="str">
            <v>E</v>
          </cell>
          <cell r="E464" t="str">
            <v>M17</v>
          </cell>
          <cell r="F464">
            <v>880</v>
          </cell>
        </row>
        <row r="465">
          <cell r="C465" t="str">
            <v>BS2</v>
          </cell>
          <cell r="D465" t="str">
            <v>E</v>
          </cell>
          <cell r="E465" t="str">
            <v>M21</v>
          </cell>
          <cell r="F465">
            <v>104</v>
          </cell>
        </row>
        <row r="466">
          <cell r="C466" t="str">
            <v>BS2</v>
          </cell>
          <cell r="D466" t="str">
            <v>E</v>
          </cell>
          <cell r="E466" t="str">
            <v>M23</v>
          </cell>
          <cell r="F466">
            <v>22</v>
          </cell>
        </row>
        <row r="467">
          <cell r="C467" t="str">
            <v>BS2</v>
          </cell>
          <cell r="D467" t="str">
            <v>G</v>
          </cell>
          <cell r="E467" t="str">
            <v>M17</v>
          </cell>
          <cell r="F467">
            <v>373</v>
          </cell>
        </row>
        <row r="468">
          <cell r="C468" t="str">
            <v>BS2</v>
          </cell>
          <cell r="D468" t="str">
            <v>G</v>
          </cell>
          <cell r="E468" t="str">
            <v>M21</v>
          </cell>
          <cell r="F468">
            <v>41</v>
          </cell>
        </row>
        <row r="469">
          <cell r="C469" t="str">
            <v>BS2</v>
          </cell>
          <cell r="D469" t="str">
            <v>G</v>
          </cell>
          <cell r="E469" t="str">
            <v>M23</v>
          </cell>
          <cell r="F469">
            <v>12.4</v>
          </cell>
        </row>
        <row r="470">
          <cell r="C470" t="str">
            <v>BS2</v>
          </cell>
          <cell r="D470" t="str">
            <v>K</v>
          </cell>
          <cell r="E470" t="str">
            <v>M17</v>
          </cell>
          <cell r="F470">
            <v>1357</v>
          </cell>
        </row>
        <row r="471">
          <cell r="C471" t="str">
            <v>BS2</v>
          </cell>
          <cell r="D471" t="str">
            <v>K</v>
          </cell>
          <cell r="E471" t="str">
            <v>M21</v>
          </cell>
          <cell r="F471">
            <v>160</v>
          </cell>
        </row>
        <row r="472">
          <cell r="C472" t="str">
            <v>BS2</v>
          </cell>
          <cell r="D472" t="str">
            <v>K</v>
          </cell>
          <cell r="E472" t="str">
            <v>M23</v>
          </cell>
          <cell r="F472">
            <v>33.9</v>
          </cell>
        </row>
        <row r="473">
          <cell r="C473" t="str">
            <v>BS2</v>
          </cell>
          <cell r="D473" t="str">
            <v>N</v>
          </cell>
          <cell r="E473" t="str">
            <v>M17</v>
          </cell>
          <cell r="F473">
            <v>3931</v>
          </cell>
        </row>
        <row r="474">
          <cell r="C474" t="str">
            <v>BS2</v>
          </cell>
          <cell r="D474" t="str">
            <v>N</v>
          </cell>
          <cell r="E474" t="str">
            <v>M21</v>
          </cell>
          <cell r="F474">
            <v>443</v>
          </cell>
        </row>
        <row r="475">
          <cell r="C475" t="str">
            <v>BS2</v>
          </cell>
          <cell r="D475" t="str">
            <v>N</v>
          </cell>
          <cell r="E475" t="str">
            <v>M23</v>
          </cell>
          <cell r="F475">
            <v>152</v>
          </cell>
        </row>
        <row r="476">
          <cell r="C476" t="str">
            <v>BS2</v>
          </cell>
          <cell r="D476" t="str">
            <v>Q</v>
          </cell>
          <cell r="E476" t="str">
            <v>M17</v>
          </cell>
          <cell r="F476">
            <v>347</v>
          </cell>
        </row>
        <row r="477">
          <cell r="C477" t="str">
            <v>BS2</v>
          </cell>
          <cell r="D477" t="str">
            <v>Q</v>
          </cell>
          <cell r="E477" t="str">
            <v>M21</v>
          </cell>
          <cell r="F477">
            <v>38</v>
          </cell>
        </row>
        <row r="478">
          <cell r="C478" t="str">
            <v>BS2</v>
          </cell>
          <cell r="D478" t="str">
            <v>Q</v>
          </cell>
          <cell r="E478" t="str">
            <v>M23</v>
          </cell>
          <cell r="F478">
            <v>12</v>
          </cell>
        </row>
        <row r="480">
          <cell r="C480" t="str">
            <v>BS3.1</v>
          </cell>
          <cell r="D480" t="str">
            <v>G1</v>
          </cell>
          <cell r="E480" t="str">
            <v>M17</v>
          </cell>
          <cell r="F480">
            <v>1115</v>
          </cell>
        </row>
        <row r="481">
          <cell r="C481" t="str">
            <v>BS3.1</v>
          </cell>
          <cell r="D481" t="str">
            <v>G1</v>
          </cell>
          <cell r="E481" t="str">
            <v>M21</v>
          </cell>
          <cell r="F481">
            <v>125.8</v>
          </cell>
        </row>
        <row r="482">
          <cell r="C482" t="str">
            <v>BS3.1</v>
          </cell>
          <cell r="D482" t="str">
            <v>G1</v>
          </cell>
          <cell r="E482" t="str">
            <v>M23</v>
          </cell>
          <cell r="F482">
            <v>49.300000000000004</v>
          </cell>
        </row>
        <row r="483">
          <cell r="C483" t="str">
            <v>BS3.1</v>
          </cell>
          <cell r="D483" t="str">
            <v>G1</v>
          </cell>
          <cell r="E483" t="str">
            <v>M17</v>
          </cell>
          <cell r="F483">
            <v>1115</v>
          </cell>
        </row>
        <row r="484">
          <cell r="C484" t="str">
            <v>BS3.1</v>
          </cell>
          <cell r="D484" t="str">
            <v>G1</v>
          </cell>
          <cell r="E484" t="str">
            <v>M21</v>
          </cell>
          <cell r="F484">
            <v>125.8</v>
          </cell>
        </row>
        <row r="485">
          <cell r="C485" t="str">
            <v>BS3.1</v>
          </cell>
          <cell r="D485" t="str">
            <v>G1</v>
          </cell>
          <cell r="E485" t="str">
            <v>M23</v>
          </cell>
          <cell r="F485">
            <v>49.300000000000004</v>
          </cell>
        </row>
        <row r="486">
          <cell r="C486" t="str">
            <v>BS3.1</v>
          </cell>
          <cell r="D486" t="str">
            <v>G1</v>
          </cell>
          <cell r="E486" t="str">
            <v>M17</v>
          </cell>
          <cell r="F486">
            <v>1115</v>
          </cell>
        </row>
        <row r="487">
          <cell r="C487" t="str">
            <v>BS3.1</v>
          </cell>
          <cell r="D487" t="str">
            <v>G1</v>
          </cell>
          <cell r="E487" t="str">
            <v>M21</v>
          </cell>
          <cell r="F487">
            <v>125.8</v>
          </cell>
        </row>
        <row r="488">
          <cell r="C488" t="str">
            <v>BS3.1</v>
          </cell>
          <cell r="D488" t="str">
            <v>G1</v>
          </cell>
          <cell r="E488" t="str">
            <v>M23</v>
          </cell>
          <cell r="F488">
            <v>49.300000000000004</v>
          </cell>
        </row>
        <row r="489">
          <cell r="C489" t="str">
            <v>BS3.1</v>
          </cell>
          <cell r="D489" t="str">
            <v>G1</v>
          </cell>
          <cell r="E489" t="str">
            <v>M17</v>
          </cell>
          <cell r="F489">
            <v>1115</v>
          </cell>
        </row>
        <row r="490">
          <cell r="C490" t="str">
            <v>BS3.1</v>
          </cell>
          <cell r="D490" t="str">
            <v>G1</v>
          </cell>
          <cell r="E490" t="str">
            <v>M21</v>
          </cell>
          <cell r="F490">
            <v>125.79999999999998</v>
          </cell>
        </row>
        <row r="491">
          <cell r="C491" t="str">
            <v>BS3.1</v>
          </cell>
          <cell r="D491" t="str">
            <v>G1</v>
          </cell>
          <cell r="E491" t="str">
            <v>M23</v>
          </cell>
          <cell r="F491">
            <v>49.300000000000004</v>
          </cell>
        </row>
        <row r="492">
          <cell r="C492" t="str">
            <v>BS3.1</v>
          </cell>
          <cell r="D492" t="str">
            <v>G1</v>
          </cell>
          <cell r="E492" t="str">
            <v>M17</v>
          </cell>
          <cell r="F492">
            <v>1115</v>
          </cell>
        </row>
        <row r="493">
          <cell r="C493" t="str">
            <v>BS3.1</v>
          </cell>
          <cell r="D493" t="str">
            <v>G1</v>
          </cell>
          <cell r="E493" t="str">
            <v>M21</v>
          </cell>
          <cell r="F493">
            <v>125.74999999999999</v>
          </cell>
        </row>
        <row r="494">
          <cell r="C494" t="str">
            <v>BS3.1</v>
          </cell>
          <cell r="D494" t="str">
            <v>G1</v>
          </cell>
          <cell r="E494" t="str">
            <v>M23</v>
          </cell>
          <cell r="F494">
            <v>49.320000000000007</v>
          </cell>
        </row>
        <row r="495">
          <cell r="C495" t="str">
            <v>BS3.1</v>
          </cell>
          <cell r="D495" t="str">
            <v>G1</v>
          </cell>
          <cell r="E495" t="str">
            <v>M17</v>
          </cell>
          <cell r="F495">
            <v>1115</v>
          </cell>
        </row>
        <row r="496">
          <cell r="C496" t="str">
            <v>BS3.1</v>
          </cell>
          <cell r="D496" t="str">
            <v>G1</v>
          </cell>
          <cell r="E496" t="str">
            <v>M21</v>
          </cell>
          <cell r="F496">
            <v>125.75</v>
          </cell>
        </row>
        <row r="497">
          <cell r="C497" t="str">
            <v>BS3.1</v>
          </cell>
          <cell r="D497" t="str">
            <v>G1</v>
          </cell>
          <cell r="E497" t="str">
            <v>M23</v>
          </cell>
          <cell r="F497">
            <v>49.3</v>
          </cell>
        </row>
        <row r="498">
          <cell r="C498" t="str">
            <v>BS3.2</v>
          </cell>
          <cell r="D498" t="str">
            <v>G2</v>
          </cell>
          <cell r="E498" t="str">
            <v>M17</v>
          </cell>
          <cell r="F498">
            <v>1418</v>
          </cell>
        </row>
        <row r="499">
          <cell r="C499" t="str">
            <v>BS3.2</v>
          </cell>
          <cell r="D499" t="str">
            <v>G2</v>
          </cell>
          <cell r="E499" t="str">
            <v>M21</v>
          </cell>
          <cell r="F499">
            <v>160.04</v>
          </cell>
        </row>
        <row r="500">
          <cell r="C500" t="str">
            <v>BS3.2</v>
          </cell>
          <cell r="D500" t="str">
            <v>G2</v>
          </cell>
          <cell r="E500" t="str">
            <v>M23</v>
          </cell>
          <cell r="F500">
            <v>70.960000000000008</v>
          </cell>
        </row>
        <row r="501">
          <cell r="C501" t="str">
            <v>BS3.2</v>
          </cell>
          <cell r="D501" t="str">
            <v>G2</v>
          </cell>
          <cell r="E501" t="str">
            <v>M17</v>
          </cell>
          <cell r="F501">
            <v>1417.9999999999998</v>
          </cell>
        </row>
        <row r="502">
          <cell r="C502" t="str">
            <v>BS3.2</v>
          </cell>
          <cell r="D502" t="str">
            <v>G2</v>
          </cell>
          <cell r="E502" t="str">
            <v>M21</v>
          </cell>
          <cell r="F502">
            <v>160.05000000000001</v>
          </cell>
        </row>
        <row r="503">
          <cell r="C503" t="str">
            <v>BS3.2</v>
          </cell>
          <cell r="D503" t="str">
            <v>G2</v>
          </cell>
          <cell r="E503" t="str">
            <v>M23</v>
          </cell>
          <cell r="F503">
            <v>70.959999999999994</v>
          </cell>
        </row>
        <row r="504">
          <cell r="C504" t="str">
            <v>BS3.2</v>
          </cell>
          <cell r="D504" t="str">
            <v>G2</v>
          </cell>
          <cell r="E504" t="str">
            <v>M17</v>
          </cell>
          <cell r="F504">
            <v>1417.9999999999998</v>
          </cell>
        </row>
        <row r="505">
          <cell r="C505" t="str">
            <v>BS3.2</v>
          </cell>
          <cell r="D505" t="str">
            <v>G2</v>
          </cell>
          <cell r="E505" t="str">
            <v>M21</v>
          </cell>
          <cell r="F505">
            <v>160.05000000000001</v>
          </cell>
        </row>
        <row r="506">
          <cell r="C506" t="str">
            <v>BS3.2</v>
          </cell>
          <cell r="D506" t="str">
            <v>G2</v>
          </cell>
          <cell r="E506" t="str">
            <v>M23</v>
          </cell>
          <cell r="F506">
            <v>70.959999999999994</v>
          </cell>
        </row>
        <row r="507">
          <cell r="C507" t="str">
            <v>BS3.2</v>
          </cell>
          <cell r="D507" t="str">
            <v>G2</v>
          </cell>
          <cell r="E507" t="str">
            <v>M17</v>
          </cell>
          <cell r="F507">
            <v>1418</v>
          </cell>
        </row>
        <row r="508">
          <cell r="C508" t="str">
            <v>BS3.2</v>
          </cell>
          <cell r="D508" t="str">
            <v>G2</v>
          </cell>
          <cell r="E508" t="str">
            <v>M21</v>
          </cell>
          <cell r="F508">
            <v>160.04999999999998</v>
          </cell>
        </row>
        <row r="509">
          <cell r="C509" t="str">
            <v>BS3.2</v>
          </cell>
          <cell r="D509" t="str">
            <v>G2</v>
          </cell>
          <cell r="E509" t="str">
            <v>M23</v>
          </cell>
          <cell r="F509">
            <v>70.960000000000008</v>
          </cell>
        </row>
        <row r="510">
          <cell r="C510" t="str">
            <v>BS3.3</v>
          </cell>
          <cell r="D510" t="str">
            <v>G3</v>
          </cell>
          <cell r="E510" t="str">
            <v>M17</v>
          </cell>
          <cell r="F510">
            <v>1500</v>
          </cell>
        </row>
        <row r="511">
          <cell r="C511" t="str">
            <v>BS3.3</v>
          </cell>
          <cell r="D511" t="str">
            <v>G3</v>
          </cell>
          <cell r="E511" t="str">
            <v>M21</v>
          </cell>
          <cell r="F511">
            <v>169.2</v>
          </cell>
        </row>
        <row r="512">
          <cell r="C512" t="str">
            <v>BS3.3</v>
          </cell>
          <cell r="D512" t="str">
            <v>G3</v>
          </cell>
          <cell r="E512" t="str">
            <v>M23</v>
          </cell>
          <cell r="F512">
            <v>77.13000000000001</v>
          </cell>
        </row>
        <row r="513">
          <cell r="C513" t="str">
            <v>BS3.3</v>
          </cell>
          <cell r="D513" t="str">
            <v>G3</v>
          </cell>
          <cell r="E513" t="str">
            <v>M17</v>
          </cell>
          <cell r="F513">
            <v>1519</v>
          </cell>
        </row>
        <row r="514">
          <cell r="C514" t="str">
            <v>BS3.3</v>
          </cell>
          <cell r="D514" t="str">
            <v>G3</v>
          </cell>
          <cell r="E514" t="str">
            <v>M21</v>
          </cell>
          <cell r="F514">
            <v>171.5</v>
          </cell>
        </row>
        <row r="515">
          <cell r="C515" t="str">
            <v>BS3.3</v>
          </cell>
          <cell r="D515" t="str">
            <v>G3</v>
          </cell>
          <cell r="E515" t="str">
            <v>M23</v>
          </cell>
          <cell r="F515">
            <v>79.05</v>
          </cell>
        </row>
        <row r="516">
          <cell r="C516" t="str">
            <v>BS3.3</v>
          </cell>
          <cell r="D516" t="str">
            <v>G3</v>
          </cell>
          <cell r="E516" t="str">
            <v>M17</v>
          </cell>
          <cell r="F516">
            <v>1544</v>
          </cell>
        </row>
        <row r="517">
          <cell r="C517" t="str">
            <v>BS3.3</v>
          </cell>
          <cell r="D517" t="str">
            <v>G3</v>
          </cell>
          <cell r="E517" t="str">
            <v>M21</v>
          </cell>
          <cell r="F517">
            <v>173.77</v>
          </cell>
        </row>
        <row r="518">
          <cell r="C518" t="str">
            <v>BS3.3</v>
          </cell>
          <cell r="D518" t="str">
            <v>G3</v>
          </cell>
          <cell r="E518" t="str">
            <v>M23</v>
          </cell>
          <cell r="F518">
            <v>80.099999999999994</v>
          </cell>
        </row>
        <row r="519">
          <cell r="C519" t="str">
            <v>BS3.3</v>
          </cell>
          <cell r="D519" t="str">
            <v>G3</v>
          </cell>
          <cell r="E519" t="str">
            <v>M17</v>
          </cell>
          <cell r="F519">
            <v>1544</v>
          </cell>
        </row>
        <row r="520">
          <cell r="C520" t="str">
            <v>BS3.3</v>
          </cell>
          <cell r="D520" t="str">
            <v>G3</v>
          </cell>
          <cell r="E520" t="str">
            <v>M21</v>
          </cell>
          <cell r="F520">
            <v>173.77</v>
          </cell>
        </row>
        <row r="521">
          <cell r="C521" t="str">
            <v>BS3.3</v>
          </cell>
          <cell r="D521" t="str">
            <v>G3</v>
          </cell>
          <cell r="E521" t="str">
            <v>M23</v>
          </cell>
          <cell r="F521">
            <v>80.099999999999994</v>
          </cell>
        </row>
        <row r="522">
          <cell r="C522" t="str">
            <v>BS3.4</v>
          </cell>
          <cell r="D522" t="str">
            <v>G4</v>
          </cell>
          <cell r="E522" t="str">
            <v>M17</v>
          </cell>
          <cell r="F522">
            <v>1115</v>
          </cell>
        </row>
        <row r="523">
          <cell r="C523" t="str">
            <v>BS3.4</v>
          </cell>
          <cell r="D523" t="str">
            <v>G4</v>
          </cell>
          <cell r="E523" t="str">
            <v>M21</v>
          </cell>
          <cell r="F523">
            <v>125.8</v>
          </cell>
        </row>
        <row r="524">
          <cell r="C524" t="str">
            <v>BS3.4</v>
          </cell>
          <cell r="D524" t="str">
            <v>G4</v>
          </cell>
          <cell r="E524" t="str">
            <v>M23</v>
          </cell>
          <cell r="F524">
            <v>49.300000000000004</v>
          </cell>
        </row>
        <row r="525">
          <cell r="C525" t="str">
            <v>BS3.4</v>
          </cell>
          <cell r="D525" t="str">
            <v>G4</v>
          </cell>
          <cell r="E525" t="str">
            <v>M17</v>
          </cell>
          <cell r="F525">
            <v>1121</v>
          </cell>
        </row>
        <row r="526">
          <cell r="C526" t="str">
            <v>BS3.4</v>
          </cell>
          <cell r="D526" t="str">
            <v>G4</v>
          </cell>
          <cell r="E526" t="str">
            <v>M21</v>
          </cell>
          <cell r="F526">
            <v>125.75</v>
          </cell>
        </row>
        <row r="527">
          <cell r="C527" t="str">
            <v>BS3.4</v>
          </cell>
          <cell r="D527" t="str">
            <v>G4</v>
          </cell>
          <cell r="E527" t="str">
            <v>M23</v>
          </cell>
          <cell r="F527">
            <v>49.32</v>
          </cell>
        </row>
        <row r="528">
          <cell r="C528" t="str">
            <v>BS3.4</v>
          </cell>
          <cell r="D528" t="str">
            <v>G4</v>
          </cell>
          <cell r="E528" t="str">
            <v>M17</v>
          </cell>
          <cell r="F528">
            <v>1216</v>
          </cell>
        </row>
        <row r="529">
          <cell r="C529" t="str">
            <v>BS3.4</v>
          </cell>
          <cell r="D529" t="str">
            <v>G4</v>
          </cell>
          <cell r="E529" t="str">
            <v>M21</v>
          </cell>
          <cell r="F529">
            <v>137.18</v>
          </cell>
        </row>
        <row r="530">
          <cell r="C530" t="str">
            <v>BS3.4</v>
          </cell>
          <cell r="D530" t="str">
            <v>G4</v>
          </cell>
          <cell r="E530" t="str">
            <v>M23</v>
          </cell>
          <cell r="F530">
            <v>56.32</v>
          </cell>
        </row>
        <row r="531">
          <cell r="C531" t="str">
            <v>BS3.4</v>
          </cell>
          <cell r="D531" t="str">
            <v>G4</v>
          </cell>
          <cell r="E531" t="str">
            <v>M17</v>
          </cell>
          <cell r="F531">
            <v>1115</v>
          </cell>
        </row>
        <row r="532">
          <cell r="C532" t="str">
            <v>BS3.4</v>
          </cell>
          <cell r="D532" t="str">
            <v>G4</v>
          </cell>
          <cell r="E532" t="str">
            <v>M21</v>
          </cell>
          <cell r="F532">
            <v>125.75</v>
          </cell>
        </row>
        <row r="533">
          <cell r="C533" t="str">
            <v>BS3.4</v>
          </cell>
          <cell r="D533" t="str">
            <v>G4</v>
          </cell>
          <cell r="E533" t="str">
            <v>M23</v>
          </cell>
          <cell r="F533">
            <v>49.32</v>
          </cell>
        </row>
        <row r="534">
          <cell r="C534" t="str">
            <v>BS3.4</v>
          </cell>
          <cell r="D534" t="str">
            <v>G4</v>
          </cell>
          <cell r="E534" t="str">
            <v>M17</v>
          </cell>
          <cell r="F534">
            <v>1115</v>
          </cell>
        </row>
        <row r="535">
          <cell r="C535" t="str">
            <v>BS3.4</v>
          </cell>
          <cell r="D535" t="str">
            <v>G4</v>
          </cell>
          <cell r="E535" t="str">
            <v>M21</v>
          </cell>
          <cell r="F535">
            <v>125.75</v>
          </cell>
        </row>
        <row r="536">
          <cell r="C536" t="str">
            <v>BS3.4</v>
          </cell>
          <cell r="D536" t="str">
            <v>G4</v>
          </cell>
          <cell r="E536" t="str">
            <v>M23</v>
          </cell>
          <cell r="F536">
            <v>49.32</v>
          </cell>
        </row>
        <row r="537">
          <cell r="C537" t="str">
            <v>BS3.5</v>
          </cell>
          <cell r="D537" t="str">
            <v>G5</v>
          </cell>
          <cell r="E537" t="str">
            <v>M17</v>
          </cell>
          <cell r="F537">
            <v>1115</v>
          </cell>
        </row>
        <row r="538">
          <cell r="C538" t="str">
            <v>BS3.5</v>
          </cell>
          <cell r="D538" t="str">
            <v>G5</v>
          </cell>
          <cell r="E538" t="str">
            <v>M21</v>
          </cell>
          <cell r="F538">
            <v>125.75</v>
          </cell>
        </row>
        <row r="539">
          <cell r="C539" t="str">
            <v>BS3.5</v>
          </cell>
          <cell r="D539" t="str">
            <v>G5</v>
          </cell>
          <cell r="E539" t="str">
            <v>M23</v>
          </cell>
          <cell r="F539">
            <v>49.32</v>
          </cell>
        </row>
        <row r="540">
          <cell r="C540" t="str">
            <v>BS3.5</v>
          </cell>
          <cell r="D540" t="str">
            <v>G5</v>
          </cell>
          <cell r="E540" t="str">
            <v>M17</v>
          </cell>
          <cell r="F540">
            <v>1115</v>
          </cell>
        </row>
        <row r="541">
          <cell r="C541" t="str">
            <v>BS3.5</v>
          </cell>
          <cell r="D541" t="str">
            <v>G5</v>
          </cell>
          <cell r="E541" t="str">
            <v>M21</v>
          </cell>
          <cell r="F541">
            <v>125.75</v>
          </cell>
        </row>
        <row r="542">
          <cell r="C542" t="str">
            <v>BS3.5</v>
          </cell>
          <cell r="D542" t="str">
            <v>G5</v>
          </cell>
          <cell r="E542" t="str">
            <v>M23</v>
          </cell>
          <cell r="F542">
            <v>49.32</v>
          </cell>
        </row>
        <row r="543">
          <cell r="C543" t="str">
            <v>BS3.5</v>
          </cell>
          <cell r="D543" t="str">
            <v>G5</v>
          </cell>
          <cell r="E543" t="str">
            <v>M17</v>
          </cell>
          <cell r="F543">
            <v>1369</v>
          </cell>
        </row>
        <row r="544">
          <cell r="C544" t="str">
            <v>BS3.5</v>
          </cell>
          <cell r="D544" t="str">
            <v>G5</v>
          </cell>
          <cell r="E544" t="str">
            <v>M21</v>
          </cell>
          <cell r="F544">
            <v>154.33000000000001</v>
          </cell>
        </row>
        <row r="545">
          <cell r="C545" t="str">
            <v>BS3.5</v>
          </cell>
          <cell r="D545" t="str">
            <v>G5</v>
          </cell>
          <cell r="E545" t="str">
            <v>M23</v>
          </cell>
          <cell r="F545">
            <v>68.430000000000007</v>
          </cell>
        </row>
        <row r="546">
          <cell r="C546" t="str">
            <v>BS3.5</v>
          </cell>
          <cell r="D546" t="str">
            <v>G5</v>
          </cell>
          <cell r="E546" t="str">
            <v>M17</v>
          </cell>
          <cell r="F546">
            <v>1095</v>
          </cell>
        </row>
        <row r="547">
          <cell r="C547" t="str">
            <v>BS3.5</v>
          </cell>
          <cell r="D547" t="str">
            <v>G5</v>
          </cell>
          <cell r="E547" t="str">
            <v>M21</v>
          </cell>
          <cell r="F547">
            <v>123.46</v>
          </cell>
        </row>
        <row r="548">
          <cell r="C548" t="str">
            <v>BS3.5</v>
          </cell>
          <cell r="D548" t="str">
            <v>G5</v>
          </cell>
          <cell r="E548" t="str">
            <v>M23</v>
          </cell>
          <cell r="F548">
            <v>48.43</v>
          </cell>
        </row>
        <row r="559">
          <cell r="C559" t="str">
            <v>ST1.1.1</v>
          </cell>
          <cell r="D559" t="str">
            <v>N</v>
          </cell>
          <cell r="E559" t="str">
            <v>M13</v>
          </cell>
          <cell r="F559">
            <v>15834</v>
          </cell>
        </row>
        <row r="560">
          <cell r="C560" t="str">
            <v>ST1.1.1</v>
          </cell>
          <cell r="D560" t="str">
            <v>N</v>
          </cell>
          <cell r="E560" t="str">
            <v>M21</v>
          </cell>
          <cell r="F560">
            <v>1405</v>
          </cell>
        </row>
        <row r="563">
          <cell r="C563" t="str">
            <v>ST1.1.2</v>
          </cell>
          <cell r="D563" t="str">
            <v>N</v>
          </cell>
          <cell r="E563" t="str">
            <v>M33</v>
          </cell>
          <cell r="F563">
            <v>140</v>
          </cell>
        </row>
        <row r="564">
          <cell r="C564" t="str">
            <v>ST1.1.2</v>
          </cell>
          <cell r="D564" t="str">
            <v>N</v>
          </cell>
          <cell r="E564" t="str">
            <v>M32</v>
          </cell>
          <cell r="F564">
            <v>840</v>
          </cell>
        </row>
        <row r="565">
          <cell r="C565" t="str">
            <v>ST1.1.2</v>
          </cell>
          <cell r="D565" t="str">
            <v>N</v>
          </cell>
          <cell r="E565" t="str">
            <v>M31</v>
          </cell>
          <cell r="F565">
            <v>880</v>
          </cell>
        </row>
        <row r="566">
          <cell r="C566" t="str">
            <v>ST1.1.2</v>
          </cell>
          <cell r="D566" t="str">
            <v>N</v>
          </cell>
          <cell r="E566" t="str">
            <v>M11</v>
          </cell>
          <cell r="F566">
            <v>1338</v>
          </cell>
        </row>
        <row r="567">
          <cell r="C567" t="str">
            <v>ST1.1.2</v>
          </cell>
          <cell r="D567" t="str">
            <v>N</v>
          </cell>
          <cell r="E567" t="str">
            <v>M15</v>
          </cell>
          <cell r="F567">
            <v>27878</v>
          </cell>
        </row>
        <row r="568">
          <cell r="C568" t="str">
            <v>ST1.1.2</v>
          </cell>
          <cell r="D568" t="str">
            <v>N</v>
          </cell>
          <cell r="E568" t="str">
            <v>M21</v>
          </cell>
          <cell r="F568">
            <v>3202</v>
          </cell>
        </row>
        <row r="571">
          <cell r="C571" t="str">
            <v>ST1.1.3</v>
          </cell>
          <cell r="D571" t="str">
            <v>N</v>
          </cell>
          <cell r="E571" t="str">
            <v>M11</v>
          </cell>
          <cell r="F571">
            <v>69</v>
          </cell>
        </row>
        <row r="572">
          <cell r="C572" t="str">
            <v>ST1.1.3</v>
          </cell>
          <cell r="D572" t="str">
            <v>N</v>
          </cell>
          <cell r="E572" t="str">
            <v>M15</v>
          </cell>
          <cell r="F572">
            <v>1512</v>
          </cell>
        </row>
        <row r="573">
          <cell r="C573" t="str">
            <v>ST1.1.3</v>
          </cell>
          <cell r="D573" t="str">
            <v>N</v>
          </cell>
          <cell r="E573" t="str">
            <v>M21</v>
          </cell>
          <cell r="F573">
            <v>129</v>
          </cell>
        </row>
        <row r="574">
          <cell r="C574" t="str">
            <v>ST1.1.3</v>
          </cell>
          <cell r="D574" t="str">
            <v>M</v>
          </cell>
          <cell r="E574" t="str">
            <v>M11</v>
          </cell>
          <cell r="F574">
            <v>260</v>
          </cell>
        </row>
        <row r="575">
          <cell r="C575" t="str">
            <v>ST1.1.3</v>
          </cell>
          <cell r="D575" t="str">
            <v>M</v>
          </cell>
          <cell r="E575" t="str">
            <v>M15</v>
          </cell>
          <cell r="F575">
            <v>2637</v>
          </cell>
        </row>
        <row r="576">
          <cell r="C576" t="str">
            <v>ST1.1.3</v>
          </cell>
          <cell r="D576" t="str">
            <v>M</v>
          </cell>
          <cell r="E576" t="str">
            <v>M21</v>
          </cell>
          <cell r="F576">
            <v>342</v>
          </cell>
        </row>
        <row r="579">
          <cell r="C579" t="str">
            <v>ST1.2</v>
          </cell>
          <cell r="D579" t="str">
            <v>N</v>
          </cell>
          <cell r="E579" t="str">
            <v>M21</v>
          </cell>
          <cell r="F579">
            <v>1984.1999999999998</v>
          </cell>
        </row>
        <row r="580">
          <cell r="C580" t="str">
            <v>ST1.2</v>
          </cell>
          <cell r="D580" t="str">
            <v>N</v>
          </cell>
          <cell r="E580" t="str">
            <v>M16</v>
          </cell>
          <cell r="F580">
            <v>6614</v>
          </cell>
        </row>
        <row r="581">
          <cell r="C581" t="str">
            <v>ST1.2</v>
          </cell>
          <cell r="D581" t="str">
            <v>M</v>
          </cell>
          <cell r="E581" t="str">
            <v>M21</v>
          </cell>
          <cell r="F581">
            <v>342</v>
          </cell>
        </row>
        <row r="582">
          <cell r="C582" t="str">
            <v>ST1.2</v>
          </cell>
          <cell r="D582" t="str">
            <v>M</v>
          </cell>
          <cell r="E582" t="str">
            <v>M16</v>
          </cell>
          <cell r="F582">
            <v>1140</v>
          </cell>
        </row>
        <row r="586">
          <cell r="C586" t="str">
            <v>ST1.4</v>
          </cell>
          <cell r="D586" t="str">
            <v>D</v>
          </cell>
          <cell r="E586" t="str">
            <v>M17</v>
          </cell>
          <cell r="F586">
            <v>276</v>
          </cell>
        </row>
        <row r="587">
          <cell r="C587" t="str">
            <v>ST1.4</v>
          </cell>
          <cell r="D587" t="str">
            <v>D</v>
          </cell>
          <cell r="E587" t="str">
            <v>M21</v>
          </cell>
          <cell r="F587">
            <v>1.5</v>
          </cell>
        </row>
        <row r="588">
          <cell r="C588" t="str">
            <v>ST1.4</v>
          </cell>
          <cell r="D588" t="str">
            <v>M</v>
          </cell>
          <cell r="E588" t="str">
            <v>M17</v>
          </cell>
          <cell r="F588">
            <v>587</v>
          </cell>
        </row>
        <row r="589">
          <cell r="C589" t="str">
            <v>ST1.4</v>
          </cell>
          <cell r="D589" t="str">
            <v>M</v>
          </cell>
          <cell r="E589" t="str">
            <v>M21</v>
          </cell>
          <cell r="F589">
            <v>3.9</v>
          </cell>
        </row>
        <row r="590">
          <cell r="C590" t="str">
            <v>ST1.4</v>
          </cell>
          <cell r="D590" t="str">
            <v>N</v>
          </cell>
          <cell r="E590" t="str">
            <v>M17</v>
          </cell>
          <cell r="F590">
            <v>3946</v>
          </cell>
        </row>
        <row r="591">
          <cell r="C591" t="str">
            <v>ST1.4</v>
          </cell>
          <cell r="D591" t="str">
            <v>N</v>
          </cell>
          <cell r="E591" t="str">
            <v>M21</v>
          </cell>
          <cell r="F591">
            <v>23.499999999999996</v>
          </cell>
        </row>
        <row r="597">
          <cell r="C597" t="str">
            <v>CT3</v>
          </cell>
          <cell r="D597" t="str">
            <v>F</v>
          </cell>
          <cell r="E597" t="str">
            <v>M11</v>
          </cell>
          <cell r="F597">
            <v>1255</v>
          </cell>
        </row>
        <row r="598">
          <cell r="C598" t="str">
            <v>CT3</v>
          </cell>
          <cell r="D598" t="str">
            <v>F</v>
          </cell>
          <cell r="E598" t="str">
            <v>M13</v>
          </cell>
          <cell r="F598">
            <v>6805</v>
          </cell>
        </row>
        <row r="599">
          <cell r="C599" t="str">
            <v>CT3</v>
          </cell>
          <cell r="D599" t="str">
            <v>F</v>
          </cell>
          <cell r="E599" t="str">
            <v>M15</v>
          </cell>
          <cell r="F599">
            <v>26662</v>
          </cell>
        </row>
        <row r="600">
          <cell r="C600" t="str">
            <v>CT3</v>
          </cell>
          <cell r="D600" t="str">
            <v>F</v>
          </cell>
          <cell r="E600" t="str">
            <v>M21</v>
          </cell>
          <cell r="F600">
            <v>5733</v>
          </cell>
        </row>
        <row r="606">
          <cell r="C606" t="str">
            <v>AC1</v>
          </cell>
          <cell r="D606" t="str">
            <v>P</v>
          </cell>
          <cell r="E606" t="str">
            <v>M11</v>
          </cell>
          <cell r="F606">
            <v>2321</v>
          </cell>
        </row>
        <row r="607">
          <cell r="C607" t="str">
            <v>AC1</v>
          </cell>
          <cell r="D607" t="str">
            <v>P</v>
          </cell>
          <cell r="E607" t="str">
            <v>M13</v>
          </cell>
          <cell r="F607">
            <v>31697</v>
          </cell>
        </row>
        <row r="608">
          <cell r="C608" t="str">
            <v>AC1</v>
          </cell>
          <cell r="D608" t="str">
            <v>P</v>
          </cell>
          <cell r="E608" t="str">
            <v>M21</v>
          </cell>
          <cell r="F608">
            <v>3006</v>
          </cell>
        </row>
        <row r="609">
          <cell r="C609" t="str">
            <v>AC1</v>
          </cell>
          <cell r="D609" t="str">
            <v>P</v>
          </cell>
          <cell r="E609" t="str">
            <v>M33</v>
          </cell>
          <cell r="F609">
            <v>194</v>
          </cell>
        </row>
        <row r="611">
          <cell r="C611" t="str">
            <v>AC2</v>
          </cell>
          <cell r="D611" t="str">
            <v>P</v>
          </cell>
          <cell r="E611" t="str">
            <v>M16</v>
          </cell>
          <cell r="F611">
            <v>3950</v>
          </cell>
        </row>
        <row r="612">
          <cell r="C612" t="str">
            <v>AC2</v>
          </cell>
          <cell r="D612" t="str">
            <v>P</v>
          </cell>
          <cell r="E612" t="str">
            <v>M21</v>
          </cell>
          <cell r="F612">
            <v>387</v>
          </cell>
        </row>
        <row r="613">
          <cell r="C613" t="str">
            <v>AC2</v>
          </cell>
          <cell r="D613" t="str">
            <v>P</v>
          </cell>
          <cell r="E613" t="str">
            <v>M23</v>
          </cell>
          <cell r="F613">
            <v>23</v>
          </cell>
        </row>
        <row r="614">
          <cell r="C614" t="str">
            <v>AC2</v>
          </cell>
          <cell r="D614" t="str">
            <v>P</v>
          </cell>
          <cell r="E614" t="str">
            <v>M33</v>
          </cell>
          <cell r="F614">
            <v>39.4</v>
          </cell>
        </row>
        <row r="615">
          <cell r="C615" t="str">
            <v>AC2</v>
          </cell>
          <cell r="D615" t="str">
            <v>P</v>
          </cell>
          <cell r="E615" t="str">
            <v>M41</v>
          </cell>
          <cell r="F615">
            <v>478</v>
          </cell>
        </row>
        <row r="617">
          <cell r="C617" t="str">
            <v>AC3</v>
          </cell>
          <cell r="D617" t="str">
            <v>P</v>
          </cell>
          <cell r="E617" t="str">
            <v>M15</v>
          </cell>
          <cell r="F617">
            <v>271.89999999999998</v>
          </cell>
        </row>
        <row r="618">
          <cell r="C618" t="str">
            <v>AC3</v>
          </cell>
          <cell r="D618" t="str">
            <v>P</v>
          </cell>
          <cell r="E618" t="str">
            <v>M21</v>
          </cell>
          <cell r="F618">
            <v>40.700000000000003</v>
          </cell>
        </row>
        <row r="619">
          <cell r="C619" t="str">
            <v>AC3</v>
          </cell>
          <cell r="D619" t="str">
            <v>P</v>
          </cell>
          <cell r="E619" t="str">
            <v>M33</v>
          </cell>
          <cell r="F619">
            <v>41</v>
          </cell>
        </row>
        <row r="624">
          <cell r="C624" t="str">
            <v>AC7</v>
          </cell>
          <cell r="D624" t="str">
            <v>P</v>
          </cell>
          <cell r="E624" t="str">
            <v>M13</v>
          </cell>
          <cell r="F624">
            <v>222</v>
          </cell>
        </row>
        <row r="625">
          <cell r="C625" t="str">
            <v>AC7</v>
          </cell>
          <cell r="D625" t="str">
            <v>P</v>
          </cell>
          <cell r="E625" t="str">
            <v>M13</v>
          </cell>
          <cell r="F625">
            <v>138</v>
          </cell>
        </row>
        <row r="626">
          <cell r="C626" t="str">
            <v>AC7</v>
          </cell>
          <cell r="D626" t="str">
            <v>P</v>
          </cell>
          <cell r="E626" t="str">
            <v>M13</v>
          </cell>
          <cell r="F626">
            <v>380</v>
          </cell>
        </row>
        <row r="627">
          <cell r="C627" t="str">
            <v>AC7</v>
          </cell>
          <cell r="D627" t="str">
            <v>P</v>
          </cell>
          <cell r="E627" t="str">
            <v>M13</v>
          </cell>
          <cell r="F627">
            <v>682</v>
          </cell>
        </row>
        <row r="629">
          <cell r="C629" t="str">
            <v>AC8</v>
          </cell>
          <cell r="D629" t="str">
            <v>P</v>
          </cell>
          <cell r="E629" t="str">
            <v>M15</v>
          </cell>
          <cell r="F629">
            <v>93</v>
          </cell>
        </row>
        <row r="630">
          <cell r="C630" t="str">
            <v>AC8</v>
          </cell>
          <cell r="D630" t="str">
            <v>P</v>
          </cell>
          <cell r="E630" t="str">
            <v>M15</v>
          </cell>
          <cell r="F630">
            <v>17735</v>
          </cell>
        </row>
        <row r="631">
          <cell r="C631" t="str">
            <v>AC8</v>
          </cell>
          <cell r="D631" t="str">
            <v>P</v>
          </cell>
          <cell r="E631" t="str">
            <v>M21</v>
          </cell>
          <cell r="F631">
            <v>2838</v>
          </cell>
        </row>
        <row r="632">
          <cell r="C632" t="str">
            <v>AC8</v>
          </cell>
          <cell r="D632" t="str">
            <v>P</v>
          </cell>
          <cell r="E632" t="str">
            <v>M15</v>
          </cell>
          <cell r="F632">
            <v>10227</v>
          </cell>
        </row>
        <row r="633">
          <cell r="C633" t="str">
            <v>AC8</v>
          </cell>
          <cell r="D633" t="str">
            <v>P</v>
          </cell>
          <cell r="E633" t="str">
            <v>M21</v>
          </cell>
          <cell r="F633">
            <v>1636</v>
          </cell>
        </row>
        <row r="634">
          <cell r="C634" t="str">
            <v>AC8</v>
          </cell>
          <cell r="D634" t="str">
            <v>P</v>
          </cell>
          <cell r="E634" t="str">
            <v>M15</v>
          </cell>
          <cell r="F634">
            <v>96271.000000000029</v>
          </cell>
        </row>
        <row r="635">
          <cell r="C635" t="str">
            <v>AC8</v>
          </cell>
          <cell r="D635" t="str">
            <v>P</v>
          </cell>
          <cell r="E635" t="str">
            <v>M21</v>
          </cell>
          <cell r="F635">
            <v>15402.400000000005</v>
          </cell>
        </row>
        <row r="637">
          <cell r="C637" t="str">
            <v>AC9</v>
          </cell>
          <cell r="D637" t="str">
            <v>P</v>
          </cell>
          <cell r="E637" t="str">
            <v>M21</v>
          </cell>
          <cell r="F637">
            <v>1021</v>
          </cell>
        </row>
        <row r="641">
          <cell r="C641" t="str">
            <v>BP1</v>
          </cell>
          <cell r="D641" t="str">
            <v>P</v>
          </cell>
          <cell r="E641" t="str">
            <v>M11</v>
          </cell>
          <cell r="F641">
            <v>26.91</v>
          </cell>
        </row>
        <row r="642">
          <cell r="C642" t="str">
            <v>BP1</v>
          </cell>
          <cell r="D642" t="str">
            <v>P</v>
          </cell>
          <cell r="E642" t="str">
            <v>M15</v>
          </cell>
          <cell r="F642">
            <v>1533</v>
          </cell>
        </row>
        <row r="643">
          <cell r="C643" t="str">
            <v>BP1</v>
          </cell>
          <cell r="D643" t="str">
            <v>P</v>
          </cell>
          <cell r="E643" t="str">
            <v>M21</v>
          </cell>
          <cell r="F643">
            <v>150</v>
          </cell>
        </row>
        <row r="645">
          <cell r="C645" t="str">
            <v>BP2</v>
          </cell>
          <cell r="D645" t="str">
            <v>P</v>
          </cell>
          <cell r="E645" t="str">
            <v>M11</v>
          </cell>
          <cell r="F645">
            <v>51.239999999999995</v>
          </cell>
        </row>
        <row r="646">
          <cell r="C646" t="str">
            <v>BP2</v>
          </cell>
          <cell r="D646" t="str">
            <v>P</v>
          </cell>
          <cell r="E646" t="str">
            <v>M15</v>
          </cell>
          <cell r="F646">
            <v>421.86</v>
          </cell>
        </row>
        <row r="647">
          <cell r="C647" t="str">
            <v>BP2</v>
          </cell>
          <cell r="D647" t="str">
            <v>P</v>
          </cell>
          <cell r="E647" t="str">
            <v>M21</v>
          </cell>
          <cell r="F647">
            <v>81.300000000000011</v>
          </cell>
        </row>
        <row r="650">
          <cell r="C650" t="str">
            <v>BP4</v>
          </cell>
          <cell r="D650" t="str">
            <v>P</v>
          </cell>
          <cell r="E650" t="str">
            <v>M15</v>
          </cell>
          <cell r="F650">
            <v>144</v>
          </cell>
        </row>
        <row r="651">
          <cell r="C651" t="str">
            <v>BP4</v>
          </cell>
          <cell r="D651" t="str">
            <v>P</v>
          </cell>
          <cell r="E651" t="str">
            <v>M21</v>
          </cell>
          <cell r="F651">
            <v>20.88</v>
          </cell>
        </row>
        <row r="656">
          <cell r="C656" t="str">
            <v>SB1</v>
          </cell>
          <cell r="D656" t="str">
            <v>P</v>
          </cell>
          <cell r="E656" t="str">
            <v>M11</v>
          </cell>
          <cell r="F656">
            <v>13.8</v>
          </cell>
        </row>
        <row r="657">
          <cell r="C657" t="str">
            <v>SB1</v>
          </cell>
          <cell r="D657" t="str">
            <v>P</v>
          </cell>
          <cell r="E657" t="str">
            <v>M15</v>
          </cell>
          <cell r="F657">
            <v>226.64</v>
          </cell>
        </row>
        <row r="658">
          <cell r="C658" t="str">
            <v>SB1</v>
          </cell>
          <cell r="D658" t="str">
            <v>P</v>
          </cell>
          <cell r="E658" t="str">
            <v>M21</v>
          </cell>
          <cell r="F658">
            <v>37.119999999999997</v>
          </cell>
        </row>
        <row r="660">
          <cell r="C660" t="str">
            <v>SB2</v>
          </cell>
          <cell r="D660" t="str">
            <v>P</v>
          </cell>
          <cell r="E660" t="str">
            <v>M11</v>
          </cell>
          <cell r="F660">
            <v>10.01</v>
          </cell>
        </row>
        <row r="661">
          <cell r="C661" t="str">
            <v>SB2</v>
          </cell>
          <cell r="D661" t="str">
            <v>P</v>
          </cell>
          <cell r="E661" t="str">
            <v>M15</v>
          </cell>
          <cell r="F661">
            <v>90</v>
          </cell>
        </row>
        <row r="662">
          <cell r="C662" t="str">
            <v>SB2</v>
          </cell>
          <cell r="D662" t="str">
            <v>P</v>
          </cell>
          <cell r="E662" t="str">
            <v>M21</v>
          </cell>
          <cell r="F662">
            <v>11.08</v>
          </cell>
        </row>
        <row r="664">
          <cell r="C664" t="str">
            <v>SB3</v>
          </cell>
          <cell r="D664" t="str">
            <v>P</v>
          </cell>
          <cell r="E664" t="str">
            <v>M11</v>
          </cell>
          <cell r="F664">
            <v>17.3</v>
          </cell>
        </row>
        <row r="665">
          <cell r="C665" t="str">
            <v>SB3</v>
          </cell>
          <cell r="D665" t="str">
            <v>P</v>
          </cell>
          <cell r="E665" t="str">
            <v>M15</v>
          </cell>
          <cell r="F665">
            <v>263</v>
          </cell>
        </row>
        <row r="666">
          <cell r="C666" t="str">
            <v>SB3</v>
          </cell>
          <cell r="D666" t="str">
            <v>P</v>
          </cell>
          <cell r="E666" t="str">
            <v>M21</v>
          </cell>
          <cell r="F666">
            <v>46.2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4">
          <cell r="C4" t="str">
            <v>Rate</v>
          </cell>
        </row>
      </sheetData>
      <sheetData sheetId="21">
        <row r="4">
          <cell r="C4" t="str">
            <v>Rate</v>
          </cell>
        </row>
      </sheetData>
      <sheetData sheetId="22" refreshError="1"/>
      <sheetData sheetId="23" refreshError="1"/>
      <sheetData sheetId="24">
        <row r="4">
          <cell r="C4" t="str">
            <v>Rate</v>
          </cell>
        </row>
      </sheetData>
      <sheetData sheetId="25">
        <row r="4">
          <cell r="C4" t="str">
            <v>Rate</v>
          </cell>
        </row>
      </sheetData>
      <sheetData sheetId="26">
        <row r="4">
          <cell r="C4" t="str">
            <v>Rate</v>
          </cell>
        </row>
      </sheetData>
      <sheetData sheetId="27">
        <row r="4">
          <cell r="C4" t="str">
            <v>Rate</v>
          </cell>
        </row>
      </sheetData>
      <sheetData sheetId="28">
        <row r="4">
          <cell r="C4" t="str">
            <v>Rate</v>
          </cell>
        </row>
      </sheetData>
      <sheetData sheetId="29">
        <row r="4">
          <cell r="C4" t="str">
            <v>Rate</v>
          </cell>
        </row>
      </sheetData>
      <sheetData sheetId="30">
        <row r="4">
          <cell r="C4" t="str">
            <v>Rate</v>
          </cell>
        </row>
      </sheetData>
      <sheetData sheetId="31">
        <row r="4">
          <cell r="C4" t="str">
            <v>Rate</v>
          </cell>
        </row>
      </sheetData>
      <sheetData sheetId="32">
        <row r="4">
          <cell r="C4" t="str">
            <v>Rate</v>
          </cell>
        </row>
      </sheetData>
      <sheetData sheetId="33">
        <row r="4">
          <cell r="C4" t="str">
            <v>Rate</v>
          </cell>
        </row>
      </sheetData>
      <sheetData sheetId="34">
        <row r="4">
          <cell r="C4" t="str">
            <v>Rate</v>
          </cell>
        </row>
      </sheetData>
      <sheetData sheetId="35">
        <row r="4">
          <cell r="C4" t="str">
            <v>Rate</v>
          </cell>
        </row>
      </sheetData>
      <sheetData sheetId="36">
        <row r="4">
          <cell r="C4" t="str">
            <v>Rate</v>
          </cell>
        </row>
      </sheetData>
      <sheetData sheetId="37">
        <row r="4">
          <cell r="C4" t="str">
            <v>Rate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PM-TE"/>
      <sheetName val="MC3(main)"/>
      <sheetName val="MC1"/>
      <sheetName val="Dates"/>
      <sheetName val="TrialBalance Q3-2002"/>
      <sheetName val="노무비"/>
      <sheetName val="재무가정"/>
      <sheetName val="detail_profit&amp;loss"/>
      <sheetName val="anaysis_sheet"/>
      <sheetName val="Ratchada"/>
      <sheetName val="ตั๋วเงินรับ"/>
      <sheetName val="N-4.4"/>
      <sheetName val="Trial Balance"/>
      <sheetName val="M-1-1"/>
      <sheetName val="Sheet1"/>
      <sheetName val="detail(sum)"/>
      <sheetName val="ELEC45-01"/>
      <sheetName val="Template"/>
      <sheetName val="ADJ - RATE"/>
      <sheetName val="K-1A"/>
      <sheetName val="0506合并附注"/>
      <sheetName val="2动力设备"/>
      <sheetName val="Heads"/>
      <sheetName val="Exp"/>
      <sheetName val="MajorAP"/>
      <sheetName val="AP Interco."/>
      <sheetName val="Details for Keppel Sin"/>
      <sheetName val="Details for tri"/>
      <sheetName val="Q1'04"/>
      <sheetName val="Q2'04"/>
      <sheetName val="เง_นก__ธนชาต_"/>
      <sheetName val="เง_นก__ MGC"/>
      <sheetName val="TB-2001-Apr'01"/>
      <sheetName val="TH00_12080000"/>
      <sheetName val="VariableII  period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K-5"/>
    </sheetNames>
    <sheetDataSet>
      <sheetData sheetId="0">
        <row r="4">
          <cell r="B4">
            <v>4399427.8</v>
          </cell>
        </row>
      </sheetData>
      <sheetData sheetId="1" refreshError="1">
        <row r="4">
          <cell r="B4">
            <v>8500000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AJE and RJE Y2009 BF"/>
      <sheetName val="AJE and RJE Y2008"/>
      <sheetName val="Navision"/>
      <sheetName val="PRICE LIST"/>
      <sheetName val="PGM_2LEVYTD"/>
    </sheetNames>
    <sheetDataSet>
      <sheetData sheetId="0"/>
      <sheetData sheetId="1" refreshError="1"/>
      <sheetData sheetId="2" refreshError="1"/>
      <sheetData sheetId="3">
        <row r="2">
          <cell r="C2" t="str">
            <v>100A00000000</v>
          </cell>
          <cell r="K2">
            <v>0</v>
          </cell>
          <cell r="L2">
            <v>0</v>
          </cell>
          <cell r="N2">
            <v>0</v>
          </cell>
        </row>
        <row r="3">
          <cell r="C3" t="str">
            <v>110CA0000000</v>
          </cell>
          <cell r="K3">
            <v>0</v>
          </cell>
          <cell r="L3">
            <v>0</v>
          </cell>
          <cell r="N3">
            <v>0</v>
          </cell>
        </row>
        <row r="4">
          <cell r="C4" t="str">
            <v>111CA1000000</v>
          </cell>
          <cell r="K4">
            <v>0</v>
          </cell>
          <cell r="L4">
            <v>0</v>
          </cell>
          <cell r="N4">
            <v>0</v>
          </cell>
        </row>
        <row r="5">
          <cell r="C5" t="str">
            <v>111CA1001000</v>
          </cell>
          <cell r="K5">
            <v>0</v>
          </cell>
          <cell r="L5">
            <v>0</v>
          </cell>
          <cell r="N5">
            <v>0</v>
          </cell>
        </row>
        <row r="6">
          <cell r="C6" t="str">
            <v>111CA1001001</v>
          </cell>
          <cell r="D6">
            <v>77474</v>
          </cell>
          <cell r="E6">
            <v>2526</v>
          </cell>
          <cell r="F6">
            <v>80000</v>
          </cell>
          <cell r="H6">
            <v>80000</v>
          </cell>
          <cell r="I6">
            <v>10788</v>
          </cell>
          <cell r="J6">
            <v>-2333</v>
          </cell>
          <cell r="K6">
            <v>8455</v>
          </cell>
          <cell r="L6">
            <v>88455</v>
          </cell>
          <cell r="M6">
            <v>88455</v>
          </cell>
          <cell r="N6">
            <v>0</v>
          </cell>
        </row>
        <row r="7">
          <cell r="C7" t="str">
            <v>111CA1001002</v>
          </cell>
          <cell r="K7">
            <v>0</v>
          </cell>
          <cell r="L7">
            <v>0</v>
          </cell>
          <cell r="N7">
            <v>0</v>
          </cell>
        </row>
        <row r="8">
          <cell r="C8" t="str">
            <v>111CA1001003</v>
          </cell>
          <cell r="K8">
            <v>0</v>
          </cell>
          <cell r="L8">
            <v>0</v>
          </cell>
          <cell r="N8">
            <v>0</v>
          </cell>
        </row>
        <row r="9">
          <cell r="C9" t="str">
            <v>111CA1001099</v>
          </cell>
          <cell r="D9">
            <v>77474</v>
          </cell>
          <cell r="E9">
            <v>2526</v>
          </cell>
          <cell r="F9">
            <v>80000</v>
          </cell>
          <cell r="H9">
            <v>80000</v>
          </cell>
          <cell r="I9">
            <v>10788</v>
          </cell>
          <cell r="J9">
            <v>-2333</v>
          </cell>
          <cell r="K9">
            <v>8455</v>
          </cell>
          <cell r="L9">
            <v>88455</v>
          </cell>
          <cell r="M9">
            <v>88455</v>
          </cell>
          <cell r="N9">
            <v>0</v>
          </cell>
        </row>
        <row r="10">
          <cell r="C10" t="str">
            <v>111CA1002000</v>
          </cell>
          <cell r="K10">
            <v>0</v>
          </cell>
          <cell r="L10">
            <v>0</v>
          </cell>
          <cell r="N10">
            <v>0</v>
          </cell>
        </row>
        <row r="11">
          <cell r="C11" t="str">
            <v>111CA1002010</v>
          </cell>
          <cell r="D11">
            <v>12711656.58</v>
          </cell>
          <cell r="E11">
            <v>-914370.6</v>
          </cell>
          <cell r="F11">
            <v>11797285.98</v>
          </cell>
          <cell r="G11">
            <v>18187165.25</v>
          </cell>
          <cell r="H11">
            <v>29984451.23</v>
          </cell>
          <cell r="I11">
            <v>2814492.33</v>
          </cell>
          <cell r="J11">
            <v>4201961.38</v>
          </cell>
          <cell r="K11">
            <v>7016453.71</v>
          </cell>
          <cell r="L11">
            <v>37000904.939999998</v>
          </cell>
          <cell r="M11">
            <v>37000904.939999998</v>
          </cell>
          <cell r="N11">
            <v>0</v>
          </cell>
        </row>
        <row r="12">
          <cell r="C12" t="str">
            <v>111CA1002011</v>
          </cell>
          <cell r="D12">
            <v>100000</v>
          </cell>
          <cell r="E12">
            <v>-25690</v>
          </cell>
          <cell r="F12">
            <v>74310</v>
          </cell>
          <cell r="G12">
            <v>-13196029.92</v>
          </cell>
          <cell r="H12">
            <v>-13121719.92</v>
          </cell>
          <cell r="I12">
            <v>13769014.35</v>
          </cell>
          <cell r="J12">
            <v>-547294.43000000005</v>
          </cell>
          <cell r="K12">
            <v>13221719.92</v>
          </cell>
          <cell r="L12">
            <v>100000</v>
          </cell>
          <cell r="M12">
            <v>100000</v>
          </cell>
          <cell r="N12">
            <v>0</v>
          </cell>
        </row>
        <row r="13">
          <cell r="C13" t="str">
            <v>111CA1002012</v>
          </cell>
          <cell r="G13">
            <v>15000000</v>
          </cell>
          <cell r="H13">
            <v>15000000</v>
          </cell>
          <cell r="I13">
            <v>-15000000</v>
          </cell>
          <cell r="K13">
            <v>-15000000</v>
          </cell>
          <cell r="L13">
            <v>0</v>
          </cell>
          <cell r="N13">
            <v>0</v>
          </cell>
        </row>
        <row r="14">
          <cell r="C14" t="str">
            <v>111CA1002099</v>
          </cell>
          <cell r="D14">
            <v>12811656.58</v>
          </cell>
          <cell r="E14">
            <v>-940060.6</v>
          </cell>
          <cell r="F14">
            <v>11871595.98</v>
          </cell>
          <cell r="G14">
            <v>19991135.329999998</v>
          </cell>
          <cell r="H14">
            <v>31862731.309999999</v>
          </cell>
          <cell r="I14">
            <v>1583506.68</v>
          </cell>
          <cell r="J14">
            <v>3654666.95</v>
          </cell>
          <cell r="K14">
            <v>5238173.63</v>
          </cell>
          <cell r="L14">
            <v>37100904.939999998</v>
          </cell>
          <cell r="M14">
            <v>37100904.939999998</v>
          </cell>
          <cell r="N14">
            <v>0</v>
          </cell>
        </row>
        <row r="15">
          <cell r="C15" t="str">
            <v>111CA1003000</v>
          </cell>
          <cell r="K15">
            <v>0</v>
          </cell>
          <cell r="L15">
            <v>0</v>
          </cell>
          <cell r="N15">
            <v>0</v>
          </cell>
        </row>
        <row r="16">
          <cell r="C16" t="str">
            <v>111CA1009999</v>
          </cell>
          <cell r="D16">
            <v>12889130.58</v>
          </cell>
          <cell r="E16">
            <v>-937534.6</v>
          </cell>
          <cell r="F16">
            <v>11951595.98</v>
          </cell>
          <cell r="G16">
            <v>19991135.329999998</v>
          </cell>
          <cell r="H16">
            <v>31942731.309999999</v>
          </cell>
          <cell r="I16">
            <v>1594294.68</v>
          </cell>
          <cell r="J16">
            <v>3652333.95</v>
          </cell>
          <cell r="K16">
            <v>5246628.63</v>
          </cell>
          <cell r="L16">
            <v>37189359.939999998</v>
          </cell>
          <cell r="M16">
            <v>37189359.939999998</v>
          </cell>
          <cell r="N16">
            <v>0</v>
          </cell>
        </row>
        <row r="17">
          <cell r="C17" t="str">
            <v>112CA2000000</v>
          </cell>
          <cell r="K17">
            <v>0</v>
          </cell>
          <cell r="L17">
            <v>0</v>
          </cell>
          <cell r="N17">
            <v>0</v>
          </cell>
        </row>
        <row r="18">
          <cell r="C18" t="str">
            <v>112CA2001000</v>
          </cell>
          <cell r="K18">
            <v>0</v>
          </cell>
          <cell r="L18">
            <v>0</v>
          </cell>
          <cell r="N18">
            <v>0</v>
          </cell>
        </row>
        <row r="19">
          <cell r="C19" t="str">
            <v>112CA2001001</v>
          </cell>
          <cell r="D19">
            <v>15433879.810000001</v>
          </cell>
          <cell r="E19">
            <v>1651842.39</v>
          </cell>
          <cell r="F19">
            <v>17085722.199999999</v>
          </cell>
          <cell r="G19">
            <v>-241010.49</v>
          </cell>
          <cell r="H19">
            <v>16844711.710000001</v>
          </cell>
          <cell r="I19">
            <v>2499261.4500000002</v>
          </cell>
          <cell r="J19">
            <v>-2800654.4</v>
          </cell>
          <cell r="K19">
            <v>-301392.94999999972</v>
          </cell>
          <cell r="L19">
            <v>16543318.760000002</v>
          </cell>
          <cell r="M19">
            <v>16543318.76</v>
          </cell>
          <cell r="N19">
            <v>0</v>
          </cell>
        </row>
        <row r="20">
          <cell r="C20" t="str">
            <v>112CA2001002</v>
          </cell>
          <cell r="K20">
            <v>0</v>
          </cell>
          <cell r="L20">
            <v>0</v>
          </cell>
          <cell r="N20">
            <v>0</v>
          </cell>
        </row>
        <row r="21">
          <cell r="C21" t="str">
            <v>112CA2001099</v>
          </cell>
          <cell r="D21">
            <v>15433879.810000001</v>
          </cell>
          <cell r="E21">
            <v>1651842.39</v>
          </cell>
          <cell r="F21">
            <v>17085722.199999999</v>
          </cell>
          <cell r="G21">
            <v>-241010.49</v>
          </cell>
          <cell r="H21">
            <v>16844711.710000001</v>
          </cell>
          <cell r="I21">
            <v>2499261.4500000002</v>
          </cell>
          <cell r="J21">
            <v>-2800654.4</v>
          </cell>
          <cell r="K21">
            <v>-301392.94999999972</v>
          </cell>
          <cell r="L21">
            <v>16543318.760000002</v>
          </cell>
          <cell r="M21">
            <v>16543318.76</v>
          </cell>
          <cell r="N21">
            <v>0</v>
          </cell>
        </row>
        <row r="22">
          <cell r="C22" t="str">
            <v>112CA2002000</v>
          </cell>
          <cell r="D22">
            <v>266831.38</v>
          </cell>
          <cell r="E22">
            <v>108458.73</v>
          </cell>
          <cell r="F22">
            <v>375290.11</v>
          </cell>
          <cell r="G22">
            <v>-256851.38</v>
          </cell>
          <cell r="H22">
            <v>118438.73</v>
          </cell>
          <cell r="I22">
            <v>118438.73</v>
          </cell>
          <cell r="J22">
            <v>2871758.45</v>
          </cell>
          <cell r="K22">
            <v>2990197.18</v>
          </cell>
          <cell r="L22">
            <v>3108635.91</v>
          </cell>
          <cell r="M22">
            <v>3108635.91</v>
          </cell>
          <cell r="N22">
            <v>0</v>
          </cell>
        </row>
        <row r="23">
          <cell r="C23" t="str">
            <v>112CA2003000</v>
          </cell>
          <cell r="E23">
            <v>1495165.57</v>
          </cell>
          <cell r="F23">
            <v>1495165.57</v>
          </cell>
          <cell r="G23">
            <v>-949782.29</v>
          </cell>
          <cell r="H23">
            <v>545383.28</v>
          </cell>
          <cell r="I23">
            <v>545383.28</v>
          </cell>
          <cell r="K23">
            <v>545383.28</v>
          </cell>
          <cell r="L23">
            <v>1090766.56</v>
          </cell>
          <cell r="M23">
            <v>1090766.56</v>
          </cell>
          <cell r="N23">
            <v>0</v>
          </cell>
        </row>
        <row r="24">
          <cell r="C24" t="str">
            <v>112CA2004000</v>
          </cell>
          <cell r="D24">
            <v>62400</v>
          </cell>
          <cell r="E24">
            <v>93700</v>
          </cell>
          <cell r="F24">
            <v>156100</v>
          </cell>
          <cell r="G24">
            <v>-156100</v>
          </cell>
          <cell r="I24">
            <v>37440</v>
          </cell>
          <cell r="J24">
            <v>-37440</v>
          </cell>
          <cell r="K24">
            <v>0</v>
          </cell>
          <cell r="L24">
            <v>0</v>
          </cell>
          <cell r="N24">
            <v>0</v>
          </cell>
        </row>
        <row r="25">
          <cell r="C25" t="str">
            <v>112CA2005000</v>
          </cell>
          <cell r="K25">
            <v>0</v>
          </cell>
          <cell r="L25">
            <v>0</v>
          </cell>
          <cell r="N25">
            <v>0</v>
          </cell>
        </row>
        <row r="26">
          <cell r="C26" t="str">
            <v>112CA2009000</v>
          </cell>
          <cell r="D26">
            <v>-262150</v>
          </cell>
          <cell r="E26">
            <v>234330</v>
          </cell>
          <cell r="F26">
            <v>-27820</v>
          </cell>
          <cell r="G26">
            <v>-34240</v>
          </cell>
          <cell r="H26">
            <v>-62060</v>
          </cell>
          <cell r="I26">
            <v>62060</v>
          </cell>
          <cell r="K26">
            <v>62060</v>
          </cell>
          <cell r="L26">
            <v>0</v>
          </cell>
          <cell r="N26">
            <v>0</v>
          </cell>
        </row>
        <row r="27">
          <cell r="C27" t="str">
            <v>112CA2009999</v>
          </cell>
          <cell r="D27">
            <v>15500961.189999999</v>
          </cell>
          <cell r="E27">
            <v>3583496.69</v>
          </cell>
          <cell r="F27">
            <v>19084457.879999999</v>
          </cell>
          <cell r="G27">
            <v>-1637984.16</v>
          </cell>
          <cell r="H27">
            <v>17446473.719999999</v>
          </cell>
          <cell r="I27">
            <v>3262583.46</v>
          </cell>
          <cell r="J27">
            <v>33664.050000000003</v>
          </cell>
          <cell r="K27">
            <v>3296247.51</v>
          </cell>
          <cell r="L27">
            <v>20742721.229999997</v>
          </cell>
          <cell r="M27">
            <v>20742721.23</v>
          </cell>
          <cell r="N27">
            <v>0</v>
          </cell>
        </row>
        <row r="28">
          <cell r="C28" t="str">
            <v>113ATA100000</v>
          </cell>
          <cell r="K28">
            <v>0</v>
          </cell>
          <cell r="L28">
            <v>0</v>
          </cell>
          <cell r="N28">
            <v>0</v>
          </cell>
        </row>
        <row r="29">
          <cell r="C29" t="str">
            <v>113ATA100001</v>
          </cell>
          <cell r="K29">
            <v>0</v>
          </cell>
          <cell r="L29">
            <v>0</v>
          </cell>
          <cell r="N29">
            <v>0</v>
          </cell>
        </row>
        <row r="30">
          <cell r="C30" t="str">
            <v>113ATA109999</v>
          </cell>
          <cell r="K30">
            <v>0</v>
          </cell>
          <cell r="L30">
            <v>0</v>
          </cell>
          <cell r="N30">
            <v>0</v>
          </cell>
        </row>
        <row r="31">
          <cell r="C31" t="str">
            <v>113ICA100000</v>
          </cell>
          <cell r="K31">
            <v>0</v>
          </cell>
          <cell r="L31">
            <v>0</v>
          </cell>
          <cell r="N31">
            <v>0</v>
          </cell>
        </row>
        <row r="32">
          <cell r="C32" t="str">
            <v>113ICA100001</v>
          </cell>
          <cell r="D32">
            <v>36556.800000000003</v>
          </cell>
          <cell r="E32">
            <v>53522.559999999998</v>
          </cell>
          <cell r="F32">
            <v>90079.360000000001</v>
          </cell>
          <cell r="G32">
            <v>-15135.3</v>
          </cell>
          <cell r="H32">
            <v>74944.06</v>
          </cell>
          <cell r="I32">
            <v>-544.6</v>
          </cell>
          <cell r="J32">
            <v>40557.46</v>
          </cell>
          <cell r="K32">
            <v>40012.86</v>
          </cell>
          <cell r="L32">
            <v>114956.92</v>
          </cell>
          <cell r="M32">
            <v>114956.92</v>
          </cell>
          <cell r="N32">
            <v>0</v>
          </cell>
        </row>
        <row r="33">
          <cell r="C33" t="str">
            <v>113ICA109999</v>
          </cell>
          <cell r="D33">
            <v>36556.800000000003</v>
          </cell>
          <cell r="E33">
            <v>53522.559999999998</v>
          </cell>
          <cell r="F33">
            <v>90079.360000000001</v>
          </cell>
          <cell r="G33">
            <v>-15135.3</v>
          </cell>
          <cell r="H33">
            <v>74944.06</v>
          </cell>
          <cell r="I33">
            <v>-544.6</v>
          </cell>
          <cell r="J33">
            <v>40557.46</v>
          </cell>
          <cell r="K33">
            <v>40012.86</v>
          </cell>
          <cell r="L33">
            <v>114956.92</v>
          </cell>
          <cell r="M33">
            <v>114956.92</v>
          </cell>
          <cell r="N33">
            <v>0</v>
          </cell>
        </row>
        <row r="34">
          <cell r="C34" t="str">
            <v>114CA3000000</v>
          </cell>
          <cell r="K34">
            <v>0</v>
          </cell>
          <cell r="L34">
            <v>0</v>
          </cell>
          <cell r="N34">
            <v>0</v>
          </cell>
        </row>
        <row r="35">
          <cell r="C35" t="str">
            <v>114CA3101000</v>
          </cell>
          <cell r="K35">
            <v>0</v>
          </cell>
          <cell r="L35">
            <v>0</v>
          </cell>
          <cell r="N35">
            <v>0</v>
          </cell>
        </row>
        <row r="36">
          <cell r="C36" t="str">
            <v>114CA3102000</v>
          </cell>
          <cell r="K36">
            <v>0</v>
          </cell>
          <cell r="L36">
            <v>0</v>
          </cell>
          <cell r="N36">
            <v>0</v>
          </cell>
        </row>
        <row r="37">
          <cell r="C37" t="str">
            <v>114CA3103000</v>
          </cell>
          <cell r="K37">
            <v>0</v>
          </cell>
          <cell r="L37">
            <v>0</v>
          </cell>
          <cell r="N37">
            <v>0</v>
          </cell>
        </row>
        <row r="38">
          <cell r="C38" t="str">
            <v>114ZZ3009999</v>
          </cell>
          <cell r="K38">
            <v>0</v>
          </cell>
          <cell r="L38">
            <v>0</v>
          </cell>
          <cell r="N38">
            <v>0</v>
          </cell>
        </row>
        <row r="39">
          <cell r="C39" t="str">
            <v>115CA1000000</v>
          </cell>
          <cell r="K39">
            <v>0</v>
          </cell>
          <cell r="L39">
            <v>0</v>
          </cell>
          <cell r="N39">
            <v>0</v>
          </cell>
        </row>
        <row r="40">
          <cell r="C40" t="str">
            <v>115CA1050000</v>
          </cell>
          <cell r="K40">
            <v>0</v>
          </cell>
          <cell r="L40">
            <v>0</v>
          </cell>
          <cell r="N40">
            <v>0</v>
          </cell>
        </row>
        <row r="41">
          <cell r="C41" t="str">
            <v>115ZZ9999999</v>
          </cell>
          <cell r="K41">
            <v>0</v>
          </cell>
          <cell r="L41">
            <v>0</v>
          </cell>
          <cell r="N41">
            <v>0</v>
          </cell>
        </row>
        <row r="42">
          <cell r="C42" t="str">
            <v>116AAA100000</v>
          </cell>
          <cell r="K42">
            <v>0</v>
          </cell>
          <cell r="L42">
            <v>0</v>
          </cell>
          <cell r="N42">
            <v>0</v>
          </cell>
        </row>
        <row r="43">
          <cell r="C43" t="str">
            <v>116ATA200000</v>
          </cell>
          <cell r="K43">
            <v>0</v>
          </cell>
          <cell r="L43">
            <v>0</v>
          </cell>
          <cell r="N43">
            <v>0</v>
          </cell>
        </row>
        <row r="44">
          <cell r="C44" t="str">
            <v>116ICA201000</v>
          </cell>
          <cell r="K44">
            <v>0</v>
          </cell>
          <cell r="L44">
            <v>0</v>
          </cell>
          <cell r="N44">
            <v>0</v>
          </cell>
        </row>
        <row r="45">
          <cell r="C45" t="str">
            <v>116ZZZ999999</v>
          </cell>
          <cell r="K45">
            <v>0</v>
          </cell>
          <cell r="L45">
            <v>0</v>
          </cell>
          <cell r="N45">
            <v>0</v>
          </cell>
        </row>
        <row r="46">
          <cell r="C46" t="str">
            <v>117CA1000000</v>
          </cell>
          <cell r="K46">
            <v>0</v>
          </cell>
          <cell r="L46">
            <v>0</v>
          </cell>
          <cell r="N46">
            <v>0</v>
          </cell>
        </row>
        <row r="47">
          <cell r="C47" t="str">
            <v>117CA4000000</v>
          </cell>
          <cell r="K47">
            <v>0</v>
          </cell>
          <cell r="L47">
            <v>0</v>
          </cell>
          <cell r="N47">
            <v>0</v>
          </cell>
        </row>
        <row r="48">
          <cell r="C48" t="str">
            <v>117CA4000010</v>
          </cell>
          <cell r="D48">
            <v>860820.9</v>
          </cell>
          <cell r="E48">
            <v>1171342.3500000001</v>
          </cell>
          <cell r="F48">
            <v>2032163.25</v>
          </cell>
          <cell r="G48">
            <v>-1848163.25</v>
          </cell>
          <cell r="H48">
            <v>184000</v>
          </cell>
          <cell r="K48">
            <v>0</v>
          </cell>
          <cell r="L48">
            <v>184000</v>
          </cell>
          <cell r="M48">
            <v>184000</v>
          </cell>
          <cell r="N48">
            <v>0</v>
          </cell>
        </row>
        <row r="49">
          <cell r="C49" t="str">
            <v>117CA4000020</v>
          </cell>
          <cell r="D49">
            <v>5137</v>
          </cell>
          <cell r="E49">
            <v>12082</v>
          </cell>
          <cell r="F49">
            <v>17219</v>
          </cell>
          <cell r="G49">
            <v>24751</v>
          </cell>
          <cell r="H49">
            <v>41970</v>
          </cell>
          <cell r="I49">
            <v>-18285</v>
          </cell>
          <cell r="J49">
            <v>-15410</v>
          </cell>
          <cell r="K49">
            <v>-33695</v>
          </cell>
          <cell r="L49">
            <v>8275</v>
          </cell>
          <cell r="M49">
            <v>8275</v>
          </cell>
          <cell r="N49">
            <v>0</v>
          </cell>
        </row>
        <row r="50">
          <cell r="C50" t="str">
            <v>117CA4000030</v>
          </cell>
          <cell r="D50">
            <v>5625</v>
          </cell>
          <cell r="E50">
            <v>68336.86</v>
          </cell>
          <cell r="F50">
            <v>73961.86</v>
          </cell>
          <cell r="G50">
            <v>72873.19</v>
          </cell>
          <cell r="H50">
            <v>146835.04999999999</v>
          </cell>
          <cell r="I50">
            <v>78860.67</v>
          </cell>
          <cell r="J50">
            <v>-57977.26</v>
          </cell>
          <cell r="K50">
            <v>20883.409999999996</v>
          </cell>
          <cell r="L50">
            <v>167718.46</v>
          </cell>
          <cell r="M50">
            <v>167718.46</v>
          </cell>
          <cell r="N50">
            <v>0</v>
          </cell>
        </row>
        <row r="51">
          <cell r="C51" t="str">
            <v>117CA4000031</v>
          </cell>
          <cell r="G51">
            <v>2063585.32</v>
          </cell>
          <cell r="H51">
            <v>2063585.32</v>
          </cell>
          <cell r="I51">
            <v>-1031792.67</v>
          </cell>
          <cell r="J51">
            <v>-1031792.65</v>
          </cell>
          <cell r="K51">
            <v>-2063585.32</v>
          </cell>
          <cell r="L51">
            <v>0</v>
          </cell>
          <cell r="N51">
            <v>0</v>
          </cell>
        </row>
        <row r="52">
          <cell r="C52" t="str">
            <v>117CA4000040</v>
          </cell>
          <cell r="K52">
            <v>0</v>
          </cell>
          <cell r="L52">
            <v>0</v>
          </cell>
          <cell r="N52">
            <v>0</v>
          </cell>
        </row>
        <row r="53">
          <cell r="C53" t="str">
            <v>117CA4009999</v>
          </cell>
          <cell r="D53">
            <v>871582.9</v>
          </cell>
          <cell r="E53">
            <v>1251761.21</v>
          </cell>
          <cell r="F53">
            <v>2123344.11</v>
          </cell>
          <cell r="G53">
            <v>313046.26</v>
          </cell>
          <cell r="H53">
            <v>2436390.37</v>
          </cell>
          <cell r="I53">
            <v>-971217</v>
          </cell>
          <cell r="J53">
            <v>-1105179.9099999999</v>
          </cell>
          <cell r="K53">
            <v>-2076396.91</v>
          </cell>
          <cell r="L53">
            <v>359993.4600000002</v>
          </cell>
          <cell r="M53">
            <v>359993.46</v>
          </cell>
          <cell r="N53">
            <v>0</v>
          </cell>
        </row>
        <row r="54">
          <cell r="C54" t="str">
            <v>117CA5000000</v>
          </cell>
          <cell r="K54">
            <v>0</v>
          </cell>
          <cell r="L54">
            <v>0</v>
          </cell>
          <cell r="N54">
            <v>0</v>
          </cell>
        </row>
        <row r="55">
          <cell r="C55" t="str">
            <v>117CA6000000</v>
          </cell>
          <cell r="K55">
            <v>0</v>
          </cell>
          <cell r="L55">
            <v>0</v>
          </cell>
          <cell r="N55">
            <v>0</v>
          </cell>
        </row>
        <row r="56">
          <cell r="C56" t="str">
            <v>117CA7000000</v>
          </cell>
          <cell r="K56">
            <v>0</v>
          </cell>
          <cell r="L56">
            <v>0</v>
          </cell>
          <cell r="N56">
            <v>0</v>
          </cell>
        </row>
        <row r="57">
          <cell r="C57" t="str">
            <v>117CA7001000</v>
          </cell>
          <cell r="K57">
            <v>0</v>
          </cell>
          <cell r="L57">
            <v>0</v>
          </cell>
          <cell r="N57">
            <v>0</v>
          </cell>
        </row>
        <row r="58">
          <cell r="C58" t="str">
            <v>117CA7002000</v>
          </cell>
          <cell r="K58">
            <v>0</v>
          </cell>
          <cell r="L58">
            <v>0</v>
          </cell>
          <cell r="N58">
            <v>0</v>
          </cell>
        </row>
        <row r="59">
          <cell r="C59" t="str">
            <v>117CA7003000</v>
          </cell>
          <cell r="K59">
            <v>0</v>
          </cell>
          <cell r="L59">
            <v>0</v>
          </cell>
          <cell r="N59">
            <v>0</v>
          </cell>
        </row>
        <row r="60">
          <cell r="C60" t="str">
            <v>117CA7009000</v>
          </cell>
          <cell r="D60">
            <v>853402.62</v>
          </cell>
          <cell r="E60">
            <v>113917.62</v>
          </cell>
          <cell r="F60">
            <v>967320.24</v>
          </cell>
          <cell r="G60">
            <v>185964.63</v>
          </cell>
          <cell r="H60">
            <v>1153284.8700000001</v>
          </cell>
          <cell r="I60">
            <v>113691.55</v>
          </cell>
          <cell r="J60">
            <v>106460.81</v>
          </cell>
          <cell r="K60">
            <v>220152.36</v>
          </cell>
          <cell r="L60">
            <v>1373437.23</v>
          </cell>
          <cell r="M60">
            <v>1373437.23</v>
          </cell>
          <cell r="N60">
            <v>0</v>
          </cell>
        </row>
        <row r="61">
          <cell r="C61" t="str">
            <v>117CA7009001</v>
          </cell>
          <cell r="D61">
            <v>568665.12</v>
          </cell>
          <cell r="E61">
            <v>853402.62</v>
          </cell>
          <cell r="F61">
            <v>1422067.74</v>
          </cell>
          <cell r="G61">
            <v>113917.62</v>
          </cell>
          <cell r="H61">
            <v>1535985.36</v>
          </cell>
          <cell r="K61">
            <v>0</v>
          </cell>
          <cell r="L61">
            <v>1535985.36</v>
          </cell>
          <cell r="M61">
            <v>1535985.36</v>
          </cell>
          <cell r="N61">
            <v>0</v>
          </cell>
        </row>
        <row r="62">
          <cell r="C62" t="str">
            <v>117CA7009099</v>
          </cell>
          <cell r="D62">
            <v>1422067.74</v>
          </cell>
          <cell r="E62">
            <v>967320.24</v>
          </cell>
          <cell r="F62">
            <v>2389387.98</v>
          </cell>
          <cell r="G62">
            <v>299882.25</v>
          </cell>
          <cell r="H62">
            <v>2689270.23</v>
          </cell>
          <cell r="I62">
            <v>113691.55</v>
          </cell>
          <cell r="J62">
            <v>106460.81</v>
          </cell>
          <cell r="K62">
            <v>220152.36</v>
          </cell>
          <cell r="L62">
            <v>2909422.59</v>
          </cell>
          <cell r="M62">
            <v>2909422.59</v>
          </cell>
          <cell r="N62">
            <v>0</v>
          </cell>
        </row>
        <row r="63">
          <cell r="C63" t="str">
            <v>117CA9001000</v>
          </cell>
          <cell r="K63">
            <v>0</v>
          </cell>
          <cell r="L63">
            <v>0</v>
          </cell>
          <cell r="N63">
            <v>0</v>
          </cell>
        </row>
        <row r="64">
          <cell r="C64" t="str">
            <v>117CA9001001</v>
          </cell>
          <cell r="D64">
            <v>168221.65</v>
          </cell>
          <cell r="E64">
            <v>-46347.09</v>
          </cell>
          <cell r="F64">
            <v>121874.56</v>
          </cell>
          <cell r="G64">
            <v>1282328.18</v>
          </cell>
          <cell r="H64">
            <v>1404202.74</v>
          </cell>
          <cell r="I64">
            <v>-1049871.6499999999</v>
          </cell>
          <cell r="J64">
            <v>-36858.32</v>
          </cell>
          <cell r="K64">
            <v>-1086729.97</v>
          </cell>
          <cell r="L64">
            <v>317472.77</v>
          </cell>
          <cell r="M64">
            <v>317472.77</v>
          </cell>
          <cell r="N64">
            <v>0</v>
          </cell>
        </row>
        <row r="65">
          <cell r="C65" t="str">
            <v>117CA9001002</v>
          </cell>
          <cell r="D65">
            <v>23388.94</v>
          </cell>
          <cell r="E65">
            <v>335127.84999999998</v>
          </cell>
          <cell r="F65">
            <v>358516.79</v>
          </cell>
          <cell r="G65">
            <v>-90480.23</v>
          </cell>
          <cell r="H65">
            <v>268036.56</v>
          </cell>
          <cell r="I65">
            <v>-95468.78</v>
          </cell>
          <cell r="J65">
            <v>-142297.92000000001</v>
          </cell>
          <cell r="K65">
            <v>-237766.7</v>
          </cell>
          <cell r="L65">
            <v>30269.859999999986</v>
          </cell>
          <cell r="M65">
            <v>30269.86</v>
          </cell>
          <cell r="N65">
            <v>0</v>
          </cell>
        </row>
        <row r="66">
          <cell r="C66" t="str">
            <v>117CA9001003</v>
          </cell>
          <cell r="D66">
            <v>2696018.98</v>
          </cell>
          <cell r="E66">
            <v>-2696018.98</v>
          </cell>
          <cell r="I66">
            <v>910970.88</v>
          </cell>
          <cell r="J66">
            <v>-49728.32</v>
          </cell>
          <cell r="K66">
            <v>861242.56</v>
          </cell>
          <cell r="L66">
            <v>861242.56</v>
          </cell>
          <cell r="M66">
            <v>861242.56</v>
          </cell>
          <cell r="N66">
            <v>0</v>
          </cell>
        </row>
        <row r="67">
          <cell r="C67" t="str">
            <v>117CA9001099</v>
          </cell>
          <cell r="D67">
            <v>2887629.57</v>
          </cell>
          <cell r="E67">
            <v>-2407238.2200000002</v>
          </cell>
          <cell r="F67">
            <v>480391.35</v>
          </cell>
          <cell r="G67">
            <v>1191847.95</v>
          </cell>
          <cell r="H67">
            <v>1672239.3</v>
          </cell>
          <cell r="I67">
            <v>-234369.55</v>
          </cell>
          <cell r="J67">
            <v>-228884.56</v>
          </cell>
          <cell r="K67">
            <v>-463254.11</v>
          </cell>
          <cell r="L67">
            <v>1208985.19</v>
          </cell>
          <cell r="M67">
            <v>1208985.19</v>
          </cell>
          <cell r="N67">
            <v>0</v>
          </cell>
        </row>
        <row r="68">
          <cell r="C68" t="str">
            <v>117CA9009000</v>
          </cell>
          <cell r="K68">
            <v>0</v>
          </cell>
          <cell r="L68">
            <v>0</v>
          </cell>
          <cell r="N68">
            <v>0</v>
          </cell>
        </row>
        <row r="69">
          <cell r="C69" t="str">
            <v>117CA9009001</v>
          </cell>
          <cell r="D69">
            <v>360750</v>
          </cell>
          <cell r="E69">
            <v>-265855.61</v>
          </cell>
          <cell r="F69">
            <v>94894.39</v>
          </cell>
          <cell r="G69">
            <v>94630.86</v>
          </cell>
          <cell r="H69">
            <v>189525.25</v>
          </cell>
          <cell r="I69">
            <v>63205.75</v>
          </cell>
          <cell r="J69">
            <v>-31126</v>
          </cell>
          <cell r="K69">
            <v>32079.75</v>
          </cell>
          <cell r="L69">
            <v>221605</v>
          </cell>
          <cell r="M69">
            <v>221605</v>
          </cell>
          <cell r="N69">
            <v>0</v>
          </cell>
        </row>
        <row r="70">
          <cell r="C70" t="str">
            <v>117CA9009002</v>
          </cell>
          <cell r="G70">
            <v>20000</v>
          </cell>
          <cell r="H70">
            <v>20000</v>
          </cell>
          <cell r="I70">
            <v>2000</v>
          </cell>
          <cell r="J70">
            <v>-22000</v>
          </cell>
          <cell r="K70">
            <v>-20000</v>
          </cell>
          <cell r="L70">
            <v>0</v>
          </cell>
          <cell r="N70">
            <v>0</v>
          </cell>
        </row>
        <row r="71">
          <cell r="C71" t="str">
            <v>117CA9009003</v>
          </cell>
          <cell r="D71">
            <v>1800</v>
          </cell>
          <cell r="E71">
            <v>954890.4</v>
          </cell>
          <cell r="F71">
            <v>956690.4</v>
          </cell>
          <cell r="G71">
            <v>2998777.59</v>
          </cell>
          <cell r="H71">
            <v>3955467.99</v>
          </cell>
          <cell r="I71">
            <v>-963575</v>
          </cell>
          <cell r="J71">
            <v>-2411645</v>
          </cell>
          <cell r="K71">
            <v>-3375220</v>
          </cell>
          <cell r="L71">
            <v>580247.99000000022</v>
          </cell>
          <cell r="M71">
            <v>580247.99</v>
          </cell>
          <cell r="N71">
            <v>0</v>
          </cell>
        </row>
        <row r="72">
          <cell r="C72" t="str">
            <v>117CA9009004</v>
          </cell>
          <cell r="K72">
            <v>0</v>
          </cell>
          <cell r="L72">
            <v>0</v>
          </cell>
          <cell r="N72">
            <v>0</v>
          </cell>
        </row>
        <row r="73">
          <cell r="C73" t="str">
            <v>117CA9009005</v>
          </cell>
          <cell r="K73">
            <v>0</v>
          </cell>
          <cell r="L73">
            <v>0</v>
          </cell>
          <cell r="N73">
            <v>0</v>
          </cell>
        </row>
        <row r="74">
          <cell r="C74" t="str">
            <v>117CA9009006</v>
          </cell>
          <cell r="G74">
            <v>1672163.25</v>
          </cell>
          <cell r="H74">
            <v>1672163.25</v>
          </cell>
          <cell r="J74">
            <v>42000</v>
          </cell>
          <cell r="K74">
            <v>42000</v>
          </cell>
          <cell r="L74">
            <v>1714163.25</v>
          </cell>
          <cell r="M74">
            <v>1714163.25</v>
          </cell>
          <cell r="N74">
            <v>0</v>
          </cell>
        </row>
        <row r="75">
          <cell r="C75" t="str">
            <v>117CA9009099</v>
          </cell>
          <cell r="D75">
            <v>362550</v>
          </cell>
          <cell r="E75">
            <v>689034.79</v>
          </cell>
          <cell r="F75">
            <v>1051584.79</v>
          </cell>
          <cell r="G75">
            <v>4785571.7</v>
          </cell>
          <cell r="H75">
            <v>5837156.4900000002</v>
          </cell>
          <cell r="I75">
            <v>-898369.25</v>
          </cell>
          <cell r="J75">
            <v>-2422771</v>
          </cell>
          <cell r="K75">
            <v>-3321140.25</v>
          </cell>
          <cell r="L75">
            <v>2516016.2400000002</v>
          </cell>
          <cell r="M75">
            <v>2516016.2400000002</v>
          </cell>
          <cell r="N75">
            <v>0</v>
          </cell>
        </row>
        <row r="76">
          <cell r="C76" t="str">
            <v>117ZZ9009999</v>
          </cell>
          <cell r="D76">
            <v>33970478.780000001</v>
          </cell>
          <cell r="E76">
            <v>3200362.67</v>
          </cell>
          <cell r="F76">
            <v>37170841.450000003</v>
          </cell>
          <cell r="G76">
            <v>24928364.030000001</v>
          </cell>
          <cell r="H76">
            <v>62099205.479999997</v>
          </cell>
          <cell r="I76">
            <v>2866069.29</v>
          </cell>
          <cell r="J76">
            <v>76180.800000000003</v>
          </cell>
          <cell r="K76">
            <v>2942250.09</v>
          </cell>
          <cell r="L76">
            <v>65041455.569999993</v>
          </cell>
          <cell r="M76">
            <v>65041455.57</v>
          </cell>
          <cell r="N76">
            <v>0</v>
          </cell>
        </row>
        <row r="77">
          <cell r="C77" t="str">
            <v>119ZZ9999999</v>
          </cell>
          <cell r="D77">
            <v>33970478.780000001</v>
          </cell>
          <cell r="E77">
            <v>3200362.67</v>
          </cell>
          <cell r="F77">
            <v>37170841.450000003</v>
          </cell>
          <cell r="G77">
            <v>24928364.030000001</v>
          </cell>
          <cell r="H77">
            <v>62099205.479999997</v>
          </cell>
          <cell r="I77">
            <v>2866069.29</v>
          </cell>
          <cell r="J77">
            <v>76180.800000000003</v>
          </cell>
          <cell r="K77">
            <v>2942250.09</v>
          </cell>
          <cell r="L77">
            <v>65041455.569999993</v>
          </cell>
          <cell r="M77">
            <v>65041455.57</v>
          </cell>
          <cell r="N77">
            <v>0</v>
          </cell>
        </row>
        <row r="78">
          <cell r="C78" t="str">
            <v>120FA0000000</v>
          </cell>
          <cell r="K78">
            <v>0</v>
          </cell>
          <cell r="L78">
            <v>0</v>
          </cell>
          <cell r="N78">
            <v>0</v>
          </cell>
        </row>
        <row r="79">
          <cell r="C79" t="str">
            <v>121FA1000000</v>
          </cell>
          <cell r="K79">
            <v>0</v>
          </cell>
          <cell r="L79">
            <v>0</v>
          </cell>
          <cell r="N79">
            <v>0</v>
          </cell>
        </row>
        <row r="80">
          <cell r="C80" t="str">
            <v>121FA1000500</v>
          </cell>
          <cell r="K80">
            <v>0</v>
          </cell>
          <cell r="L80">
            <v>0</v>
          </cell>
          <cell r="N80">
            <v>0</v>
          </cell>
        </row>
        <row r="81">
          <cell r="C81" t="str">
            <v>121FA1001000</v>
          </cell>
          <cell r="D81">
            <v>482615</v>
          </cell>
          <cell r="E81">
            <v>750750.02</v>
          </cell>
          <cell r="F81">
            <v>1233365.02</v>
          </cell>
          <cell r="H81">
            <v>1233365.02</v>
          </cell>
          <cell r="J81">
            <v>138500</v>
          </cell>
          <cell r="K81">
            <v>138500</v>
          </cell>
          <cell r="L81">
            <v>1371865.02</v>
          </cell>
          <cell r="M81">
            <v>1371865.02</v>
          </cell>
          <cell r="N81">
            <v>0</v>
          </cell>
        </row>
        <row r="82">
          <cell r="C82" t="str">
            <v>121FA1001500</v>
          </cell>
          <cell r="D82">
            <v>403570.43</v>
          </cell>
          <cell r="E82">
            <v>91771.46</v>
          </cell>
          <cell r="F82">
            <v>495341.89</v>
          </cell>
          <cell r="H82">
            <v>495341.89</v>
          </cell>
          <cell r="K82">
            <v>0</v>
          </cell>
          <cell r="L82">
            <v>495341.89</v>
          </cell>
          <cell r="M82">
            <v>495341.89</v>
          </cell>
          <cell r="N82">
            <v>0</v>
          </cell>
        </row>
        <row r="83">
          <cell r="C83" t="str">
            <v>121FA1002000</v>
          </cell>
          <cell r="D83">
            <v>7847715.9199999999</v>
          </cell>
          <cell r="E83">
            <v>-1444631.8</v>
          </cell>
          <cell r="F83">
            <v>6403084.1200000001</v>
          </cell>
          <cell r="G83">
            <v>794625.46</v>
          </cell>
          <cell r="H83">
            <v>7197709.5800000001</v>
          </cell>
          <cell r="I83">
            <v>356760</v>
          </cell>
          <cell r="J83">
            <v>-328339.33</v>
          </cell>
          <cell r="K83">
            <v>28420.669999999984</v>
          </cell>
          <cell r="L83">
            <v>7226130.25</v>
          </cell>
          <cell r="M83">
            <v>7226130.25</v>
          </cell>
          <cell r="N83">
            <v>0</v>
          </cell>
        </row>
        <row r="84">
          <cell r="C84" t="str">
            <v>121FA1002500</v>
          </cell>
          <cell r="K84">
            <v>0</v>
          </cell>
          <cell r="L84">
            <v>0</v>
          </cell>
          <cell r="N84">
            <v>0</v>
          </cell>
        </row>
        <row r="85">
          <cell r="C85" t="str">
            <v>121FA1002510</v>
          </cell>
          <cell r="D85">
            <v>120474349.29000001</v>
          </cell>
          <cell r="E85">
            <v>9066122.1600000001</v>
          </cell>
          <cell r="F85">
            <v>129540471.45</v>
          </cell>
          <cell r="G85">
            <v>23327534.420000002</v>
          </cell>
          <cell r="H85">
            <v>152868005.87</v>
          </cell>
          <cell r="I85">
            <v>3834219.25</v>
          </cell>
          <cell r="J85">
            <v>-8894593.9299999997</v>
          </cell>
          <cell r="K85">
            <v>-5060374.68</v>
          </cell>
          <cell r="L85">
            <v>147807631.19</v>
          </cell>
          <cell r="M85">
            <v>147807631.19</v>
          </cell>
          <cell r="N85">
            <v>0</v>
          </cell>
        </row>
        <row r="86">
          <cell r="C86" t="str">
            <v>121FA1002520</v>
          </cell>
          <cell r="G86">
            <v>3597898.22</v>
          </cell>
          <cell r="H86">
            <v>3597898.22</v>
          </cell>
          <cell r="I86">
            <v>-3173589.48</v>
          </cell>
          <cell r="J86">
            <v>-424308.74</v>
          </cell>
          <cell r="K86">
            <v>-3597898.2199999997</v>
          </cell>
          <cell r="L86">
            <v>0</v>
          </cell>
          <cell r="N86">
            <v>0</v>
          </cell>
        </row>
        <row r="87">
          <cell r="C87" t="str">
            <v>121FA1002599</v>
          </cell>
          <cell r="D87">
            <v>120474349.29000001</v>
          </cell>
          <cell r="E87">
            <v>9066122.1600000001</v>
          </cell>
          <cell r="F87">
            <v>129540471.45</v>
          </cell>
          <cell r="G87">
            <v>26925432.640000001</v>
          </cell>
          <cell r="H87">
            <v>156465904.09</v>
          </cell>
          <cell r="I87">
            <v>660629.77</v>
          </cell>
          <cell r="J87">
            <v>-9318902.6699999999</v>
          </cell>
          <cell r="K87">
            <v>-8658272.9000000004</v>
          </cell>
          <cell r="L87">
            <v>147807631.19</v>
          </cell>
          <cell r="M87">
            <v>147807631.19</v>
          </cell>
          <cell r="N87">
            <v>0</v>
          </cell>
        </row>
        <row r="88">
          <cell r="C88" t="str">
            <v>121FA1003000</v>
          </cell>
          <cell r="D88">
            <v>1597565.79</v>
          </cell>
          <cell r="E88">
            <v>-153071.22</v>
          </cell>
          <cell r="F88">
            <v>1444494.57</v>
          </cell>
          <cell r="G88">
            <v>24460</v>
          </cell>
          <cell r="H88">
            <v>1468954.57</v>
          </cell>
          <cell r="J88">
            <v>183304</v>
          </cell>
          <cell r="K88">
            <v>183304</v>
          </cell>
          <cell r="L88">
            <v>1652258.57</v>
          </cell>
          <cell r="M88">
            <v>1652258.57</v>
          </cell>
          <cell r="N88">
            <v>0</v>
          </cell>
        </row>
        <row r="89">
          <cell r="C89" t="str">
            <v>121FA1003500</v>
          </cell>
          <cell r="K89">
            <v>0</v>
          </cell>
          <cell r="L89">
            <v>0</v>
          </cell>
          <cell r="N89">
            <v>0</v>
          </cell>
        </row>
        <row r="90">
          <cell r="C90" t="str">
            <v>121FA1004000</v>
          </cell>
          <cell r="E90">
            <v>650000</v>
          </cell>
          <cell r="F90">
            <v>650000</v>
          </cell>
          <cell r="H90">
            <v>650000</v>
          </cell>
          <cell r="K90">
            <v>0</v>
          </cell>
          <cell r="L90">
            <v>650000</v>
          </cell>
          <cell r="M90">
            <v>650000</v>
          </cell>
          <cell r="N90">
            <v>0</v>
          </cell>
        </row>
        <row r="91">
          <cell r="C91" t="str">
            <v>121FA1004500</v>
          </cell>
          <cell r="D91">
            <v>1501771.96</v>
          </cell>
          <cell r="E91">
            <v>-142174.59</v>
          </cell>
          <cell r="F91">
            <v>1359597.37</v>
          </cell>
          <cell r="G91">
            <v>45420.56</v>
          </cell>
          <cell r="H91">
            <v>1405017.93</v>
          </cell>
          <cell r="J91">
            <v>-288500</v>
          </cell>
          <cell r="K91">
            <v>-288500</v>
          </cell>
          <cell r="L91">
            <v>1116517.93</v>
          </cell>
          <cell r="M91">
            <v>1116517.93</v>
          </cell>
          <cell r="N91">
            <v>0</v>
          </cell>
        </row>
        <row r="92">
          <cell r="C92" t="str">
            <v>121FA1005000</v>
          </cell>
          <cell r="K92">
            <v>0</v>
          </cell>
          <cell r="L92">
            <v>0</v>
          </cell>
          <cell r="N92">
            <v>0</v>
          </cell>
        </row>
        <row r="93">
          <cell r="C93" t="str">
            <v>121FA1009999</v>
          </cell>
          <cell r="D93">
            <v>132307588.39</v>
          </cell>
          <cell r="E93">
            <v>8818766.0299999993</v>
          </cell>
          <cell r="F93">
            <v>141126354.41999999</v>
          </cell>
          <cell r="G93">
            <v>27789938.66</v>
          </cell>
          <cell r="H93">
            <v>168916293.08000001</v>
          </cell>
          <cell r="I93">
            <v>1017389.77</v>
          </cell>
          <cell r="J93">
            <v>-9613938</v>
          </cell>
          <cell r="K93">
            <v>-8596548.2300000004</v>
          </cell>
          <cell r="L93">
            <v>160319744.85000002</v>
          </cell>
          <cell r="M93">
            <v>160319744.84999999</v>
          </cell>
          <cell r="N93">
            <v>0</v>
          </cell>
        </row>
        <row r="94">
          <cell r="C94" t="str">
            <v>122FA1000001</v>
          </cell>
          <cell r="K94">
            <v>0</v>
          </cell>
          <cell r="L94">
            <v>0</v>
          </cell>
          <cell r="N94">
            <v>0</v>
          </cell>
        </row>
        <row r="95">
          <cell r="C95" t="str">
            <v>122FA1000501</v>
          </cell>
          <cell r="K95">
            <v>0</v>
          </cell>
          <cell r="L95">
            <v>0</v>
          </cell>
          <cell r="N95">
            <v>0</v>
          </cell>
        </row>
        <row r="96">
          <cell r="C96" t="str">
            <v>122FA1001001</v>
          </cell>
          <cell r="D96">
            <v>-118024.38</v>
          </cell>
          <cell r="E96">
            <v>-224249.86</v>
          </cell>
          <cell r="F96">
            <v>-342274.24</v>
          </cell>
          <cell r="G96">
            <v>-248864.81</v>
          </cell>
          <cell r="H96">
            <v>-591139.05000000005</v>
          </cell>
          <cell r="I96">
            <v>-24559.03</v>
          </cell>
          <cell r="J96">
            <v>-26591.91</v>
          </cell>
          <cell r="K96">
            <v>-51150.94</v>
          </cell>
          <cell r="L96">
            <v>-642289.99</v>
          </cell>
          <cell r="M96">
            <v>-642289.99</v>
          </cell>
          <cell r="N96">
            <v>0</v>
          </cell>
        </row>
        <row r="97">
          <cell r="C97" t="str">
            <v>122FA1001501</v>
          </cell>
          <cell r="D97">
            <v>-174581.78</v>
          </cell>
          <cell r="E97">
            <v>-48136.480000000003</v>
          </cell>
          <cell r="F97">
            <v>-222718.26</v>
          </cell>
          <cell r="G97">
            <v>-80417.649999999994</v>
          </cell>
          <cell r="H97">
            <v>-303135.90999999997</v>
          </cell>
          <cell r="I97">
            <v>-7746.09</v>
          </cell>
          <cell r="J97">
            <v>-7371.4</v>
          </cell>
          <cell r="K97">
            <v>-15117.49</v>
          </cell>
          <cell r="L97">
            <v>-318253.39999999997</v>
          </cell>
          <cell r="M97">
            <v>-318253.40000000002</v>
          </cell>
          <cell r="N97">
            <v>0</v>
          </cell>
        </row>
        <row r="98">
          <cell r="C98" t="str">
            <v>122FA1002001</v>
          </cell>
          <cell r="D98">
            <v>-5745168.3600000003</v>
          </cell>
          <cell r="E98">
            <v>712307.39</v>
          </cell>
          <cell r="F98">
            <v>-5032860.97</v>
          </cell>
          <cell r="G98">
            <v>-756010.23</v>
          </cell>
          <cell r="H98">
            <v>-5788871.2000000002</v>
          </cell>
          <cell r="I98">
            <v>-79230.98</v>
          </cell>
          <cell r="J98">
            <v>304520.61</v>
          </cell>
          <cell r="K98">
            <v>225289.63</v>
          </cell>
          <cell r="L98">
            <v>-5563581.5700000003</v>
          </cell>
          <cell r="M98">
            <v>-5563581.5700000003</v>
          </cell>
          <cell r="N98">
            <v>0</v>
          </cell>
        </row>
        <row r="99">
          <cell r="C99" t="str">
            <v>122FA1002511</v>
          </cell>
          <cell r="D99">
            <v>-37273225.780000001</v>
          </cell>
          <cell r="E99">
            <v>-20642877.550000001</v>
          </cell>
          <cell r="F99">
            <v>-57916103.329999998</v>
          </cell>
          <cell r="G99">
            <v>-18665218.73</v>
          </cell>
          <cell r="H99">
            <v>-76581322.060000002</v>
          </cell>
          <cell r="I99">
            <v>-2129569.2000000002</v>
          </cell>
          <cell r="J99">
            <v>5409751</v>
          </cell>
          <cell r="K99">
            <v>3280181.8</v>
          </cell>
          <cell r="L99">
            <v>-73301140.260000005</v>
          </cell>
          <cell r="M99">
            <v>-73301140.260000005</v>
          </cell>
          <cell r="N99">
            <v>0</v>
          </cell>
        </row>
        <row r="100">
          <cell r="C100" t="str">
            <v>122FA1003001</v>
          </cell>
          <cell r="D100">
            <v>-817117.7</v>
          </cell>
          <cell r="E100">
            <v>-130722.71</v>
          </cell>
          <cell r="F100">
            <v>-947840.41</v>
          </cell>
          <cell r="G100">
            <v>-221817.79</v>
          </cell>
          <cell r="H100">
            <v>-1169658.2</v>
          </cell>
          <cell r="I100">
            <v>-21944.09</v>
          </cell>
          <cell r="J100">
            <v>-24638.720000000001</v>
          </cell>
          <cell r="K100">
            <v>-46582.81</v>
          </cell>
          <cell r="L100">
            <v>-1216241.01</v>
          </cell>
          <cell r="M100">
            <v>-1216241.01</v>
          </cell>
          <cell r="N100">
            <v>0</v>
          </cell>
        </row>
        <row r="101">
          <cell r="C101" t="str">
            <v>122FA1003501</v>
          </cell>
          <cell r="K101">
            <v>0</v>
          </cell>
          <cell r="L101">
            <v>0</v>
          </cell>
          <cell r="N101">
            <v>0</v>
          </cell>
        </row>
        <row r="102">
          <cell r="C102" t="str">
            <v>122FA1004001</v>
          </cell>
          <cell r="E102">
            <v>-42739.63</v>
          </cell>
          <cell r="F102">
            <v>-42739.63</v>
          </cell>
          <cell r="G102">
            <v>-108273.99</v>
          </cell>
          <cell r="H102">
            <v>-151013.62</v>
          </cell>
          <cell r="I102">
            <v>-10684.93</v>
          </cell>
          <cell r="J102">
            <v>-11041.1</v>
          </cell>
          <cell r="K102">
            <v>-21726.03</v>
          </cell>
          <cell r="L102">
            <v>-172739.65</v>
          </cell>
          <cell r="M102">
            <v>-172739.65</v>
          </cell>
          <cell r="N102">
            <v>0</v>
          </cell>
        </row>
        <row r="103">
          <cell r="C103" t="str">
            <v>122FA1004501</v>
          </cell>
          <cell r="D103">
            <v>-675927.9</v>
          </cell>
          <cell r="E103">
            <v>-163954.85999999999</v>
          </cell>
          <cell r="F103">
            <v>-839882.76</v>
          </cell>
          <cell r="G103">
            <v>-216729.82</v>
          </cell>
          <cell r="H103">
            <v>-1056612.58</v>
          </cell>
          <cell r="I103">
            <v>-20920.64</v>
          </cell>
          <cell r="J103">
            <v>210740.78</v>
          </cell>
          <cell r="K103">
            <v>189820.14</v>
          </cell>
          <cell r="L103">
            <v>-866792.44000000006</v>
          </cell>
          <cell r="M103">
            <v>-866792.44</v>
          </cell>
          <cell r="N103">
            <v>0</v>
          </cell>
        </row>
        <row r="104">
          <cell r="C104" t="str">
            <v>122FA1005001</v>
          </cell>
          <cell r="K104">
            <v>0</v>
          </cell>
          <cell r="L104">
            <v>0</v>
          </cell>
          <cell r="N104">
            <v>0</v>
          </cell>
        </row>
        <row r="105">
          <cell r="C105" t="str">
            <v>122FA1009999</v>
          </cell>
          <cell r="D105">
            <v>-44804045.899999999</v>
          </cell>
          <cell r="E105">
            <v>-20540373.699999999</v>
          </cell>
          <cell r="F105">
            <v>-65344419.600000001</v>
          </cell>
          <cell r="G105">
            <v>-20297333.02</v>
          </cell>
          <cell r="H105">
            <v>-85641752.620000005</v>
          </cell>
          <cell r="I105">
            <v>-2294654.96</v>
          </cell>
          <cell r="J105">
            <v>5855369.2599999998</v>
          </cell>
          <cell r="K105">
            <v>3560714.3</v>
          </cell>
          <cell r="L105">
            <v>-82081038.320000008</v>
          </cell>
          <cell r="M105">
            <v>-82081038.319999993</v>
          </cell>
          <cell r="N105">
            <v>0</v>
          </cell>
        </row>
        <row r="106">
          <cell r="C106" t="str">
            <v>123FA2000000</v>
          </cell>
          <cell r="K106">
            <v>0</v>
          </cell>
          <cell r="L106">
            <v>0</v>
          </cell>
          <cell r="N106">
            <v>0</v>
          </cell>
        </row>
        <row r="107">
          <cell r="C107" t="str">
            <v>123FA2008000</v>
          </cell>
          <cell r="D107">
            <v>279671</v>
          </cell>
          <cell r="E107">
            <v>214000</v>
          </cell>
          <cell r="F107">
            <v>493671</v>
          </cell>
          <cell r="H107">
            <v>493671</v>
          </cell>
          <cell r="K107">
            <v>0</v>
          </cell>
          <cell r="L107">
            <v>493671</v>
          </cell>
          <cell r="M107">
            <v>493671</v>
          </cell>
          <cell r="N107">
            <v>0</v>
          </cell>
        </row>
        <row r="108">
          <cell r="C108" t="str">
            <v>123FA2008800</v>
          </cell>
          <cell r="K108">
            <v>0</v>
          </cell>
          <cell r="L108">
            <v>0</v>
          </cell>
          <cell r="N108">
            <v>0</v>
          </cell>
        </row>
        <row r="109">
          <cell r="C109" t="str">
            <v>123FA2009999</v>
          </cell>
          <cell r="D109">
            <v>279671</v>
          </cell>
          <cell r="E109">
            <v>214000</v>
          </cell>
          <cell r="F109">
            <v>493671</v>
          </cell>
          <cell r="H109">
            <v>493671</v>
          </cell>
          <cell r="K109">
            <v>0</v>
          </cell>
          <cell r="L109">
            <v>493671</v>
          </cell>
          <cell r="M109">
            <v>493671</v>
          </cell>
          <cell r="N109">
            <v>0</v>
          </cell>
        </row>
        <row r="110">
          <cell r="C110" t="str">
            <v>124FA2000001</v>
          </cell>
          <cell r="K110">
            <v>0</v>
          </cell>
          <cell r="L110">
            <v>0</v>
          </cell>
          <cell r="N110">
            <v>0</v>
          </cell>
        </row>
        <row r="111">
          <cell r="C111" t="str">
            <v>124FA2008001</v>
          </cell>
          <cell r="D111">
            <v>-14706.11</v>
          </cell>
          <cell r="E111">
            <v>-58550.04</v>
          </cell>
          <cell r="F111">
            <v>-73256.149999999994</v>
          </cell>
          <cell r="G111">
            <v>-82233.09</v>
          </cell>
          <cell r="H111">
            <v>-155489.24</v>
          </cell>
          <cell r="I111">
            <v>-8115.14</v>
          </cell>
          <cell r="J111">
            <v>-8385.6</v>
          </cell>
          <cell r="K111">
            <v>-16500.740000000002</v>
          </cell>
          <cell r="L111">
            <v>-171989.97999999998</v>
          </cell>
          <cell r="M111">
            <v>-171989.98</v>
          </cell>
          <cell r="N111">
            <v>0</v>
          </cell>
        </row>
        <row r="112">
          <cell r="C112" t="str">
            <v>124FA2008801</v>
          </cell>
          <cell r="K112">
            <v>0</v>
          </cell>
          <cell r="L112">
            <v>0</v>
          </cell>
          <cell r="N112">
            <v>0</v>
          </cell>
        </row>
        <row r="113">
          <cell r="C113" t="str">
            <v>124FA2009999</v>
          </cell>
          <cell r="D113">
            <v>-14706.11</v>
          </cell>
          <cell r="E113">
            <v>-58550.04</v>
          </cell>
          <cell r="F113">
            <v>-73256.149999999994</v>
          </cell>
          <cell r="G113">
            <v>-82233.09</v>
          </cell>
          <cell r="H113">
            <v>-155489.24</v>
          </cell>
          <cell r="I113">
            <v>-8115.14</v>
          </cell>
          <cell r="J113">
            <v>-8385.6</v>
          </cell>
          <cell r="K113">
            <v>-16500.740000000002</v>
          </cell>
          <cell r="L113">
            <v>-171989.97999999998</v>
          </cell>
          <cell r="M113">
            <v>-171989.98</v>
          </cell>
          <cell r="N113">
            <v>0</v>
          </cell>
        </row>
        <row r="114">
          <cell r="C114" t="str">
            <v>125FA3000000</v>
          </cell>
          <cell r="K114">
            <v>0</v>
          </cell>
          <cell r="L114">
            <v>0</v>
          </cell>
          <cell r="N114">
            <v>0</v>
          </cell>
        </row>
        <row r="115">
          <cell r="C115" t="str">
            <v>125FA3000010</v>
          </cell>
          <cell r="D115">
            <v>61596346.960000001</v>
          </cell>
          <cell r="F115">
            <v>61596346.960000001</v>
          </cell>
          <cell r="H115">
            <v>61596346.960000001</v>
          </cell>
          <cell r="K115">
            <v>0</v>
          </cell>
          <cell r="L115">
            <v>61596346.960000001</v>
          </cell>
          <cell r="M115">
            <v>61596346.960000001</v>
          </cell>
          <cell r="N115">
            <v>0</v>
          </cell>
        </row>
        <row r="116">
          <cell r="C116" t="str">
            <v>125FA3000011</v>
          </cell>
          <cell r="D116">
            <v>-17483238</v>
          </cell>
          <cell r="F116">
            <v>-17483238</v>
          </cell>
          <cell r="H116">
            <v>-17483238</v>
          </cell>
          <cell r="K116">
            <v>0</v>
          </cell>
          <cell r="L116">
            <v>-17483238</v>
          </cell>
          <cell r="M116">
            <v>-17483238</v>
          </cell>
          <cell r="N116">
            <v>0</v>
          </cell>
        </row>
        <row r="117">
          <cell r="C117" t="str">
            <v>125FA3000020</v>
          </cell>
          <cell r="D117">
            <v>1152000</v>
          </cell>
          <cell r="F117">
            <v>1152000</v>
          </cell>
          <cell r="H117">
            <v>1152000</v>
          </cell>
          <cell r="K117">
            <v>0</v>
          </cell>
          <cell r="L117">
            <v>1152000</v>
          </cell>
          <cell r="M117">
            <v>1152000</v>
          </cell>
          <cell r="N117">
            <v>0</v>
          </cell>
        </row>
        <row r="118">
          <cell r="C118" t="str">
            <v>125FA3009999</v>
          </cell>
          <cell r="D118">
            <v>45265108.960000001</v>
          </cell>
          <cell r="F118">
            <v>45265108.960000001</v>
          </cell>
          <cell r="H118">
            <v>45265108.960000001</v>
          </cell>
          <cell r="K118">
            <v>0</v>
          </cell>
          <cell r="L118">
            <v>45265108.960000001</v>
          </cell>
          <cell r="M118">
            <v>45265108.960000001</v>
          </cell>
          <cell r="N118">
            <v>0</v>
          </cell>
        </row>
        <row r="119">
          <cell r="C119" t="str">
            <v>126FA7000000</v>
          </cell>
          <cell r="K119">
            <v>0</v>
          </cell>
          <cell r="L119">
            <v>0</v>
          </cell>
          <cell r="N119">
            <v>0</v>
          </cell>
        </row>
        <row r="120">
          <cell r="C120" t="str">
            <v>126FA7000001</v>
          </cell>
          <cell r="D120">
            <v>1535369.1</v>
          </cell>
          <cell r="F120">
            <v>1535369.1</v>
          </cell>
          <cell r="H120">
            <v>1535369.1</v>
          </cell>
          <cell r="J120">
            <v>221698.34</v>
          </cell>
          <cell r="K120">
            <v>221698.34</v>
          </cell>
          <cell r="L120">
            <v>1757067.4400000002</v>
          </cell>
          <cell r="M120">
            <v>1757067.44</v>
          </cell>
          <cell r="N120">
            <v>0</v>
          </cell>
        </row>
        <row r="121">
          <cell r="C121" t="str">
            <v>126FA7009999</v>
          </cell>
          <cell r="D121">
            <v>1535369.1</v>
          </cell>
          <cell r="F121">
            <v>1535369.1</v>
          </cell>
          <cell r="H121">
            <v>1535369.1</v>
          </cell>
          <cell r="J121">
            <v>221698.34</v>
          </cell>
          <cell r="K121">
            <v>221698.34</v>
          </cell>
          <cell r="L121">
            <v>1757067.4400000002</v>
          </cell>
          <cell r="M121">
            <v>1757067.44</v>
          </cell>
          <cell r="N121">
            <v>0</v>
          </cell>
        </row>
        <row r="122">
          <cell r="C122" t="str">
            <v>127FA0000000</v>
          </cell>
          <cell r="K122">
            <v>0</v>
          </cell>
          <cell r="L122">
            <v>0</v>
          </cell>
          <cell r="N122">
            <v>0</v>
          </cell>
        </row>
        <row r="123">
          <cell r="C123" t="str">
            <v>127FA4000000</v>
          </cell>
          <cell r="K123">
            <v>0</v>
          </cell>
          <cell r="L123">
            <v>0</v>
          </cell>
          <cell r="N123">
            <v>0</v>
          </cell>
        </row>
        <row r="124">
          <cell r="C124" t="str">
            <v>127FA5000000</v>
          </cell>
          <cell r="K124">
            <v>0</v>
          </cell>
          <cell r="L124">
            <v>0</v>
          </cell>
          <cell r="N124">
            <v>0</v>
          </cell>
        </row>
        <row r="125">
          <cell r="C125" t="str">
            <v>127FA6000000</v>
          </cell>
          <cell r="K125">
            <v>0</v>
          </cell>
          <cell r="L125">
            <v>0</v>
          </cell>
          <cell r="N125">
            <v>0</v>
          </cell>
        </row>
        <row r="126">
          <cell r="C126" t="str">
            <v>127FA9999999</v>
          </cell>
          <cell r="K126">
            <v>0</v>
          </cell>
          <cell r="L126">
            <v>0</v>
          </cell>
          <cell r="N126">
            <v>0</v>
          </cell>
        </row>
        <row r="127">
          <cell r="C127" t="str">
            <v>128ATA000000</v>
          </cell>
          <cell r="K127">
            <v>0</v>
          </cell>
          <cell r="L127">
            <v>0</v>
          </cell>
          <cell r="N127">
            <v>0</v>
          </cell>
        </row>
        <row r="128">
          <cell r="C128" t="str">
            <v>128ATA300000</v>
          </cell>
          <cell r="K128">
            <v>0</v>
          </cell>
          <cell r="L128">
            <v>0</v>
          </cell>
          <cell r="N128">
            <v>0</v>
          </cell>
        </row>
        <row r="129">
          <cell r="C129" t="str">
            <v>128ICA202000</v>
          </cell>
          <cell r="K129">
            <v>0</v>
          </cell>
          <cell r="L129">
            <v>0</v>
          </cell>
          <cell r="N129">
            <v>0</v>
          </cell>
        </row>
        <row r="130">
          <cell r="C130" t="str">
            <v>128ICA999999</v>
          </cell>
          <cell r="K130">
            <v>0</v>
          </cell>
          <cell r="L130">
            <v>0</v>
          </cell>
          <cell r="N130">
            <v>0</v>
          </cell>
        </row>
        <row r="131">
          <cell r="C131" t="str">
            <v>129FA9000000</v>
          </cell>
          <cell r="K131">
            <v>0</v>
          </cell>
          <cell r="L131">
            <v>0</v>
          </cell>
          <cell r="N131">
            <v>0</v>
          </cell>
        </row>
        <row r="132">
          <cell r="C132" t="str">
            <v>129FA9009000</v>
          </cell>
          <cell r="K132">
            <v>0</v>
          </cell>
          <cell r="L132">
            <v>0</v>
          </cell>
          <cell r="N132">
            <v>0</v>
          </cell>
        </row>
        <row r="133">
          <cell r="C133" t="str">
            <v>129FA9009999</v>
          </cell>
          <cell r="K133">
            <v>0</v>
          </cell>
          <cell r="L133">
            <v>0</v>
          </cell>
          <cell r="N133">
            <v>0</v>
          </cell>
        </row>
        <row r="134">
          <cell r="C134" t="str">
            <v>199FA9999999</v>
          </cell>
          <cell r="D134">
            <v>134568985.44</v>
          </cell>
          <cell r="E134">
            <v>-11566157.710000001</v>
          </cell>
          <cell r="F134">
            <v>123002827.73</v>
          </cell>
          <cell r="G134">
            <v>7410372.5499999998</v>
          </cell>
          <cell r="H134">
            <v>130413200.28</v>
          </cell>
          <cell r="I134">
            <v>-1285380.33</v>
          </cell>
          <cell r="J134">
            <v>-3545256</v>
          </cell>
          <cell r="K134">
            <v>-4830636.33</v>
          </cell>
          <cell r="L134">
            <v>125582563.95</v>
          </cell>
          <cell r="M134">
            <v>125582563.95</v>
          </cell>
          <cell r="N134">
            <v>0</v>
          </cell>
        </row>
        <row r="135">
          <cell r="C135" t="str">
            <v>199ZZ9999999</v>
          </cell>
        </row>
        <row r="136">
          <cell r="C136" t="str">
            <v>200A00000000</v>
          </cell>
          <cell r="K136">
            <v>0</v>
          </cell>
          <cell r="L136">
            <v>0</v>
          </cell>
          <cell r="N136">
            <v>0</v>
          </cell>
        </row>
        <row r="137">
          <cell r="C137" t="str">
            <v>200A00000001</v>
          </cell>
          <cell r="K137">
            <v>0</v>
          </cell>
          <cell r="L137">
            <v>0</v>
          </cell>
          <cell r="N137">
            <v>0</v>
          </cell>
        </row>
        <row r="138">
          <cell r="C138" t="str">
            <v>211CL1000000</v>
          </cell>
          <cell r="K138">
            <v>0</v>
          </cell>
          <cell r="L138">
            <v>0</v>
          </cell>
          <cell r="N138">
            <v>0</v>
          </cell>
        </row>
        <row r="139">
          <cell r="C139" t="str">
            <v>211CL1001000</v>
          </cell>
          <cell r="D139">
            <v>-424793.13</v>
          </cell>
          <cell r="E139">
            <v>-230354.02</v>
          </cell>
          <cell r="F139">
            <v>-655147.15</v>
          </cell>
          <cell r="G139">
            <v>335589.16</v>
          </cell>
          <cell r="H139">
            <v>-319557.99</v>
          </cell>
          <cell r="I139">
            <v>-443865.74</v>
          </cell>
          <cell r="J139">
            <v>453330.87</v>
          </cell>
          <cell r="K139">
            <v>9465.1300000000047</v>
          </cell>
          <cell r="L139">
            <v>-310092.86</v>
          </cell>
          <cell r="M139">
            <v>-310092.86</v>
          </cell>
          <cell r="N139">
            <v>0</v>
          </cell>
        </row>
        <row r="140">
          <cell r="C140" t="str">
            <v>211CL1001010</v>
          </cell>
          <cell r="I140">
            <v>-1964.52</v>
          </cell>
          <cell r="J140">
            <v>1964.52</v>
          </cell>
          <cell r="K140">
            <v>0</v>
          </cell>
          <cell r="L140">
            <v>0</v>
          </cell>
          <cell r="N140">
            <v>0</v>
          </cell>
        </row>
        <row r="141">
          <cell r="C141" t="str">
            <v>211CL1002000</v>
          </cell>
          <cell r="K141">
            <v>0</v>
          </cell>
          <cell r="L141">
            <v>0</v>
          </cell>
          <cell r="N141">
            <v>0</v>
          </cell>
        </row>
        <row r="142">
          <cell r="C142" t="str">
            <v>211CL1002001</v>
          </cell>
          <cell r="D142">
            <v>-248518</v>
          </cell>
          <cell r="E142">
            <v>-141482</v>
          </cell>
          <cell r="F142">
            <v>-390000</v>
          </cell>
          <cell r="G142">
            <v>204000</v>
          </cell>
          <cell r="H142">
            <v>-186000</v>
          </cell>
          <cell r="J142">
            <v>-84000</v>
          </cell>
          <cell r="K142">
            <v>-84000</v>
          </cell>
          <cell r="L142">
            <v>-270000</v>
          </cell>
          <cell r="M142">
            <v>-270000</v>
          </cell>
          <cell r="N142">
            <v>0</v>
          </cell>
        </row>
        <row r="143">
          <cell r="C143" t="str">
            <v>211CL1002002</v>
          </cell>
          <cell r="D143">
            <v>-419764.95</v>
          </cell>
          <cell r="E143">
            <v>-335760</v>
          </cell>
          <cell r="F143">
            <v>-755524.95</v>
          </cell>
          <cell r="G143">
            <v>642570.94999999995</v>
          </cell>
          <cell r="H143">
            <v>-112954</v>
          </cell>
          <cell r="I143">
            <v>-14000</v>
          </cell>
          <cell r="J143">
            <v>-14000</v>
          </cell>
          <cell r="K143">
            <v>-28000</v>
          </cell>
          <cell r="L143">
            <v>-140954</v>
          </cell>
          <cell r="M143">
            <v>-140954</v>
          </cell>
          <cell r="N143">
            <v>0</v>
          </cell>
        </row>
        <row r="144">
          <cell r="C144" t="str">
            <v>211CL1002003</v>
          </cell>
          <cell r="G144">
            <v>-420000</v>
          </cell>
          <cell r="H144">
            <v>-420000</v>
          </cell>
          <cell r="I144">
            <v>-105000</v>
          </cell>
          <cell r="J144">
            <v>525000</v>
          </cell>
          <cell r="K144">
            <v>420000</v>
          </cell>
          <cell r="L144">
            <v>0</v>
          </cell>
          <cell r="N144">
            <v>0</v>
          </cell>
        </row>
        <row r="145">
          <cell r="C145" t="str">
            <v>211CL1002004</v>
          </cell>
          <cell r="E145">
            <v>-4961.5</v>
          </cell>
          <cell r="F145">
            <v>-4961.5</v>
          </cell>
          <cell r="H145">
            <v>-4961.5</v>
          </cell>
          <cell r="J145">
            <v>4961.5</v>
          </cell>
          <cell r="K145">
            <v>4961.5</v>
          </cell>
          <cell r="L145">
            <v>0</v>
          </cell>
          <cell r="N145">
            <v>0</v>
          </cell>
        </row>
        <row r="146">
          <cell r="C146" t="str">
            <v>211CL1002005</v>
          </cell>
          <cell r="D146">
            <v>-284432.83</v>
          </cell>
          <cell r="E146">
            <v>-225160.45</v>
          </cell>
          <cell r="F146">
            <v>-509593.28</v>
          </cell>
          <cell r="G146">
            <v>262654.42</v>
          </cell>
          <cell r="H146">
            <v>-246938.86</v>
          </cell>
          <cell r="I146">
            <v>-111737.45</v>
          </cell>
          <cell r="J146">
            <v>-293926.86</v>
          </cell>
          <cell r="K146">
            <v>-405664.31</v>
          </cell>
          <cell r="L146">
            <v>-652603.16999999993</v>
          </cell>
          <cell r="M146">
            <v>-652603.17000000004</v>
          </cell>
          <cell r="N146">
            <v>0</v>
          </cell>
        </row>
        <row r="147">
          <cell r="C147" t="str">
            <v>211CL1002099</v>
          </cell>
          <cell r="D147">
            <v>-952715.78</v>
          </cell>
          <cell r="E147">
            <v>-707363.95</v>
          </cell>
          <cell r="F147">
            <v>-1660079.73</v>
          </cell>
          <cell r="G147">
            <v>689225.37</v>
          </cell>
          <cell r="H147">
            <v>-970854.36</v>
          </cell>
          <cell r="I147">
            <v>-230737.45</v>
          </cell>
          <cell r="J147">
            <v>138034.64000000001</v>
          </cell>
          <cell r="K147">
            <v>-92702.81</v>
          </cell>
          <cell r="L147">
            <v>-1063557.17</v>
          </cell>
          <cell r="M147">
            <v>-1063557.17</v>
          </cell>
          <cell r="N147">
            <v>0</v>
          </cell>
        </row>
        <row r="148">
          <cell r="C148" t="str">
            <v>211CL1003000</v>
          </cell>
          <cell r="D148">
            <v>-1256607.21</v>
          </cell>
          <cell r="E148">
            <v>323244.5</v>
          </cell>
          <cell r="F148">
            <v>-933362.71</v>
          </cell>
          <cell r="G148">
            <v>138877.28</v>
          </cell>
          <cell r="H148">
            <v>-794485.43</v>
          </cell>
          <cell r="I148">
            <v>116158.13</v>
          </cell>
          <cell r="J148">
            <v>-1093061.18</v>
          </cell>
          <cell r="K148">
            <v>-976903.04999999993</v>
          </cell>
          <cell r="L148">
            <v>-1771388.48</v>
          </cell>
          <cell r="M148">
            <v>-1771388.48</v>
          </cell>
          <cell r="N148">
            <v>0</v>
          </cell>
        </row>
        <row r="149">
          <cell r="C149" t="str">
            <v>211CL1004000</v>
          </cell>
          <cell r="K149">
            <v>0</v>
          </cell>
          <cell r="L149">
            <v>0</v>
          </cell>
          <cell r="N149">
            <v>0</v>
          </cell>
        </row>
        <row r="150">
          <cell r="C150" t="str">
            <v>211CL1009999</v>
          </cell>
          <cell r="D150">
            <v>-2634116.12</v>
          </cell>
          <cell r="E150">
            <v>-614473.47</v>
          </cell>
          <cell r="F150">
            <v>-3248589.59</v>
          </cell>
          <cell r="G150">
            <v>1163691.81</v>
          </cell>
          <cell r="H150">
            <v>-2084897.78</v>
          </cell>
          <cell r="I150">
            <v>-560409.57999999996</v>
          </cell>
          <cell r="J150">
            <v>-499731.15</v>
          </cell>
          <cell r="K150">
            <v>-1060140.73</v>
          </cell>
          <cell r="L150">
            <v>-3145038.51</v>
          </cell>
          <cell r="M150">
            <v>-3145038.51</v>
          </cell>
          <cell r="N150">
            <v>0</v>
          </cell>
        </row>
        <row r="151">
          <cell r="C151" t="str">
            <v>212ATL100000</v>
          </cell>
          <cell r="K151">
            <v>0</v>
          </cell>
          <cell r="L151">
            <v>0</v>
          </cell>
          <cell r="N151">
            <v>0</v>
          </cell>
        </row>
        <row r="152">
          <cell r="C152" t="str">
            <v>212ATL100001</v>
          </cell>
          <cell r="K152">
            <v>0</v>
          </cell>
          <cell r="L152">
            <v>0</v>
          </cell>
          <cell r="N152">
            <v>0</v>
          </cell>
        </row>
        <row r="153">
          <cell r="C153" t="str">
            <v>212ATL109999</v>
          </cell>
          <cell r="K153">
            <v>0</v>
          </cell>
          <cell r="L153">
            <v>0</v>
          </cell>
          <cell r="N153">
            <v>0</v>
          </cell>
        </row>
        <row r="154">
          <cell r="C154" t="str">
            <v>212ICL100000</v>
          </cell>
          <cell r="K154">
            <v>0</v>
          </cell>
          <cell r="L154">
            <v>0</v>
          </cell>
          <cell r="N154">
            <v>0</v>
          </cell>
        </row>
        <row r="155">
          <cell r="C155" t="str">
            <v>212ICL100001</v>
          </cell>
          <cell r="D155">
            <v>-25689541.379999999</v>
          </cell>
          <cell r="E155">
            <v>14288203.34</v>
          </cell>
          <cell r="F155">
            <v>-11401338.039999999</v>
          </cell>
          <cell r="G155">
            <v>-23887530</v>
          </cell>
          <cell r="H155">
            <v>-35288868.039999999</v>
          </cell>
          <cell r="I155">
            <v>1840756.08</v>
          </cell>
          <cell r="J155">
            <v>367210</v>
          </cell>
          <cell r="K155">
            <v>2207966.08</v>
          </cell>
          <cell r="L155">
            <v>-33080901.960000001</v>
          </cell>
          <cell r="M155">
            <v>-33080901.960000001</v>
          </cell>
          <cell r="N155">
            <v>0</v>
          </cell>
        </row>
        <row r="156">
          <cell r="C156" t="str">
            <v>212ICL100002</v>
          </cell>
          <cell r="K156">
            <v>0</v>
          </cell>
          <cell r="L156">
            <v>0</v>
          </cell>
          <cell r="N156">
            <v>0</v>
          </cell>
        </row>
        <row r="157">
          <cell r="C157" t="str">
            <v>212ICL109999</v>
          </cell>
          <cell r="D157">
            <v>-25689541.379999999</v>
          </cell>
          <cell r="E157">
            <v>14288203.34</v>
          </cell>
          <cell r="F157">
            <v>-11401338.039999999</v>
          </cell>
          <cell r="G157">
            <v>-23887530</v>
          </cell>
          <cell r="H157">
            <v>-35288868.039999999</v>
          </cell>
          <cell r="I157">
            <v>1840756.08</v>
          </cell>
          <cell r="J157">
            <v>367210</v>
          </cell>
          <cell r="K157">
            <v>2207966.08</v>
          </cell>
          <cell r="L157">
            <v>-33080901.960000001</v>
          </cell>
          <cell r="M157">
            <v>-33080901.960000001</v>
          </cell>
          <cell r="N157">
            <v>0</v>
          </cell>
        </row>
        <row r="158">
          <cell r="C158" t="str">
            <v>213CL2000000</v>
          </cell>
          <cell r="K158">
            <v>0</v>
          </cell>
          <cell r="L158">
            <v>0</v>
          </cell>
          <cell r="N158">
            <v>0</v>
          </cell>
        </row>
        <row r="159">
          <cell r="C159" t="str">
            <v>213CL2001000</v>
          </cell>
          <cell r="K159">
            <v>0</v>
          </cell>
          <cell r="L159">
            <v>0</v>
          </cell>
          <cell r="N159">
            <v>0</v>
          </cell>
        </row>
        <row r="160">
          <cell r="C160" t="str">
            <v>213CL2002000</v>
          </cell>
          <cell r="K160">
            <v>0</v>
          </cell>
          <cell r="L160">
            <v>0</v>
          </cell>
          <cell r="N160">
            <v>0</v>
          </cell>
        </row>
        <row r="161">
          <cell r="C161" t="str">
            <v>213CL2003000</v>
          </cell>
          <cell r="K161">
            <v>0</v>
          </cell>
          <cell r="L161">
            <v>0</v>
          </cell>
          <cell r="N161">
            <v>0</v>
          </cell>
        </row>
        <row r="162">
          <cell r="C162" t="str">
            <v>213CL2003001</v>
          </cell>
          <cell r="D162">
            <v>-29700000</v>
          </cell>
          <cell r="F162">
            <v>-29700000</v>
          </cell>
          <cell r="H162">
            <v>-29700000</v>
          </cell>
          <cell r="K162">
            <v>0</v>
          </cell>
          <cell r="L162">
            <v>-29700000</v>
          </cell>
          <cell r="M162">
            <v>-29700000</v>
          </cell>
          <cell r="N162">
            <v>0</v>
          </cell>
        </row>
        <row r="163">
          <cell r="C163" t="str">
            <v>213CL2003002</v>
          </cell>
          <cell r="D163">
            <v>-3433144.74</v>
          </cell>
          <cell r="E163">
            <v>-1194703.96</v>
          </cell>
          <cell r="F163">
            <v>-4627848.7</v>
          </cell>
          <cell r="G163">
            <v>-995873.94</v>
          </cell>
          <cell r="H163">
            <v>-5623722.6399999997</v>
          </cell>
          <cell r="I163">
            <v>-98277.06</v>
          </cell>
          <cell r="J163">
            <v>-101552.96000000001</v>
          </cell>
          <cell r="K163">
            <v>-199830.02000000002</v>
          </cell>
          <cell r="L163">
            <v>-5823552.6600000001</v>
          </cell>
          <cell r="M163">
            <v>-5823552.6600000001</v>
          </cell>
          <cell r="N163">
            <v>0</v>
          </cell>
        </row>
        <row r="164">
          <cell r="C164" t="str">
            <v>213CL2003099</v>
          </cell>
          <cell r="D164">
            <v>-33133144.739999998</v>
          </cell>
          <cell r="E164">
            <v>-1194703.96</v>
          </cell>
          <cell r="F164">
            <v>-34327848.700000003</v>
          </cell>
          <cell r="G164">
            <v>-995873.94</v>
          </cell>
          <cell r="H164">
            <v>-35323722.640000001</v>
          </cell>
          <cell r="I164">
            <v>-98277.06</v>
          </cell>
          <cell r="J164">
            <v>-101552.96000000001</v>
          </cell>
          <cell r="K164">
            <v>-199830.02000000002</v>
          </cell>
          <cell r="L164">
            <v>-35523552.660000004</v>
          </cell>
          <cell r="M164">
            <v>-35523552.659999996</v>
          </cell>
          <cell r="N164">
            <v>0</v>
          </cell>
        </row>
        <row r="165">
          <cell r="C165" t="str">
            <v>213CL2004000</v>
          </cell>
          <cell r="K165">
            <v>0</v>
          </cell>
          <cell r="L165">
            <v>0</v>
          </cell>
          <cell r="N165">
            <v>0</v>
          </cell>
        </row>
        <row r="166">
          <cell r="C166" t="str">
            <v>213CL2005000</v>
          </cell>
          <cell r="K166">
            <v>0</v>
          </cell>
          <cell r="L166">
            <v>0</v>
          </cell>
          <cell r="N166">
            <v>0</v>
          </cell>
        </row>
        <row r="167">
          <cell r="C167" t="str">
            <v>213CL2005099</v>
          </cell>
          <cell r="D167">
            <v>-33133144.739999998</v>
          </cell>
          <cell r="E167">
            <v>-1194703.96</v>
          </cell>
          <cell r="F167">
            <v>-34327848.700000003</v>
          </cell>
          <cell r="G167">
            <v>-995873.94</v>
          </cell>
          <cell r="H167">
            <v>-35323722.640000001</v>
          </cell>
          <cell r="I167">
            <v>-98277.06</v>
          </cell>
          <cell r="J167">
            <v>-101552.96000000001</v>
          </cell>
          <cell r="K167">
            <v>-199830.02000000002</v>
          </cell>
          <cell r="L167">
            <v>-35523552.660000004</v>
          </cell>
          <cell r="M167">
            <v>-35523552.659999996</v>
          </cell>
          <cell r="N167">
            <v>0</v>
          </cell>
        </row>
        <row r="168">
          <cell r="C168" t="str">
            <v>214AAA100000</v>
          </cell>
          <cell r="K168">
            <v>0</v>
          </cell>
          <cell r="L168">
            <v>0</v>
          </cell>
          <cell r="N168">
            <v>0</v>
          </cell>
        </row>
        <row r="169">
          <cell r="C169" t="str">
            <v>214ATL200000</v>
          </cell>
          <cell r="K169">
            <v>0</v>
          </cell>
          <cell r="L169">
            <v>0</v>
          </cell>
          <cell r="N169">
            <v>0</v>
          </cell>
        </row>
        <row r="170">
          <cell r="C170" t="str">
            <v>214ICL202000</v>
          </cell>
          <cell r="K170">
            <v>0</v>
          </cell>
          <cell r="L170">
            <v>0</v>
          </cell>
          <cell r="N170">
            <v>0</v>
          </cell>
        </row>
        <row r="171">
          <cell r="C171" t="str">
            <v>214ZZZ999999</v>
          </cell>
          <cell r="K171">
            <v>0</v>
          </cell>
          <cell r="L171">
            <v>0</v>
          </cell>
          <cell r="N171">
            <v>0</v>
          </cell>
        </row>
        <row r="172">
          <cell r="C172" t="str">
            <v>215AA9000000</v>
          </cell>
          <cell r="K172">
            <v>0</v>
          </cell>
          <cell r="L172">
            <v>0</v>
          </cell>
          <cell r="N172">
            <v>0</v>
          </cell>
        </row>
        <row r="173">
          <cell r="C173" t="str">
            <v>215CL3000000</v>
          </cell>
          <cell r="D173">
            <v>-216000</v>
          </cell>
          <cell r="E173">
            <v>-828000</v>
          </cell>
          <cell r="F173">
            <v>-1044000</v>
          </cell>
          <cell r="G173">
            <v>823500</v>
          </cell>
          <cell r="H173">
            <v>-220500</v>
          </cell>
          <cell r="I173">
            <v>-1372498</v>
          </cell>
          <cell r="J173">
            <v>1376998</v>
          </cell>
          <cell r="K173">
            <v>4500</v>
          </cell>
          <cell r="L173">
            <v>-216000</v>
          </cell>
          <cell r="M173">
            <v>-216000</v>
          </cell>
          <cell r="N173">
            <v>0</v>
          </cell>
        </row>
        <row r="174">
          <cell r="C174" t="str">
            <v>215CL4000000</v>
          </cell>
          <cell r="K174">
            <v>0</v>
          </cell>
          <cell r="L174">
            <v>0</v>
          </cell>
          <cell r="N174">
            <v>0</v>
          </cell>
        </row>
        <row r="175">
          <cell r="C175" t="str">
            <v>215CL4001000</v>
          </cell>
          <cell r="K175">
            <v>0</v>
          </cell>
          <cell r="L175">
            <v>0</v>
          </cell>
          <cell r="N175">
            <v>0</v>
          </cell>
        </row>
        <row r="176">
          <cell r="C176" t="str">
            <v>215CL4002000</v>
          </cell>
          <cell r="K176">
            <v>0</v>
          </cell>
          <cell r="L176">
            <v>0</v>
          </cell>
          <cell r="N176">
            <v>0</v>
          </cell>
        </row>
        <row r="177">
          <cell r="C177" t="str">
            <v>215CL4003000</v>
          </cell>
          <cell r="K177">
            <v>0</v>
          </cell>
          <cell r="L177">
            <v>0</v>
          </cell>
          <cell r="N177">
            <v>0</v>
          </cell>
        </row>
        <row r="178">
          <cell r="C178" t="str">
            <v>215CL4003099</v>
          </cell>
          <cell r="K178">
            <v>0</v>
          </cell>
          <cell r="L178">
            <v>0</v>
          </cell>
          <cell r="N178">
            <v>0</v>
          </cell>
        </row>
        <row r="179">
          <cell r="C179" t="str">
            <v>215CL5000000</v>
          </cell>
          <cell r="K179">
            <v>0</v>
          </cell>
          <cell r="L179">
            <v>0</v>
          </cell>
          <cell r="N179">
            <v>0</v>
          </cell>
        </row>
        <row r="180">
          <cell r="C180" t="str">
            <v>215CL5001000</v>
          </cell>
          <cell r="K180">
            <v>0</v>
          </cell>
          <cell r="L180">
            <v>0</v>
          </cell>
          <cell r="N180">
            <v>0</v>
          </cell>
        </row>
        <row r="181">
          <cell r="C181" t="str">
            <v>215CL5002000</v>
          </cell>
          <cell r="E181">
            <v>479969.37</v>
          </cell>
          <cell r="F181">
            <v>479969.37</v>
          </cell>
          <cell r="G181">
            <v>-3190787.5</v>
          </cell>
          <cell r="H181">
            <v>-2710818.13</v>
          </cell>
          <cell r="I181">
            <v>-239403.66</v>
          </cell>
          <cell r="J181">
            <v>-275552.33</v>
          </cell>
          <cell r="K181">
            <v>-514955.99</v>
          </cell>
          <cell r="L181">
            <v>-3225774.12</v>
          </cell>
          <cell r="M181">
            <v>-3225774.12</v>
          </cell>
          <cell r="N181">
            <v>0</v>
          </cell>
        </row>
        <row r="182">
          <cell r="C182" t="str">
            <v>215CL5003000</v>
          </cell>
          <cell r="E182">
            <v>-479969.37</v>
          </cell>
          <cell r="F182">
            <v>-479969.37</v>
          </cell>
          <cell r="H182">
            <v>-479969.37</v>
          </cell>
          <cell r="J182">
            <v>479969.37</v>
          </cell>
          <cell r="K182">
            <v>479969.37</v>
          </cell>
          <cell r="L182">
            <v>0</v>
          </cell>
          <cell r="N182">
            <v>0</v>
          </cell>
        </row>
        <row r="183">
          <cell r="C183" t="str">
            <v>215CL5004000</v>
          </cell>
          <cell r="K183">
            <v>0</v>
          </cell>
          <cell r="L183">
            <v>0</v>
          </cell>
          <cell r="N183">
            <v>0</v>
          </cell>
        </row>
        <row r="184">
          <cell r="C184" t="str">
            <v>215CL5005000</v>
          </cell>
          <cell r="K184">
            <v>0</v>
          </cell>
          <cell r="L184">
            <v>0</v>
          </cell>
          <cell r="N184">
            <v>0</v>
          </cell>
        </row>
        <row r="185">
          <cell r="C185" t="str">
            <v>215CL5006000</v>
          </cell>
          <cell r="K185">
            <v>0</v>
          </cell>
          <cell r="L185">
            <v>0</v>
          </cell>
          <cell r="N185">
            <v>0</v>
          </cell>
        </row>
        <row r="186">
          <cell r="C186" t="str">
            <v>215CL5009000</v>
          </cell>
          <cell r="K186">
            <v>0</v>
          </cell>
          <cell r="L186">
            <v>0</v>
          </cell>
          <cell r="N186">
            <v>0</v>
          </cell>
        </row>
        <row r="187">
          <cell r="C187" t="str">
            <v>215CL5009099</v>
          </cell>
          <cell r="G187">
            <v>-3190787.5</v>
          </cell>
          <cell r="H187">
            <v>-3190787.5</v>
          </cell>
          <cell r="I187">
            <v>-239403.66</v>
          </cell>
          <cell r="J187">
            <v>204417.04</v>
          </cell>
          <cell r="K187">
            <v>-34986.619999999995</v>
          </cell>
          <cell r="L187">
            <v>-3225774.12</v>
          </cell>
          <cell r="M187">
            <v>-3225774.12</v>
          </cell>
          <cell r="N187">
            <v>0</v>
          </cell>
        </row>
        <row r="188">
          <cell r="C188" t="str">
            <v>215CL5500000</v>
          </cell>
          <cell r="K188">
            <v>0</v>
          </cell>
          <cell r="L188">
            <v>0</v>
          </cell>
          <cell r="N188">
            <v>0</v>
          </cell>
        </row>
        <row r="189">
          <cell r="C189" t="str">
            <v>215CL5500001</v>
          </cell>
          <cell r="D189">
            <v>-282005.03999999998</v>
          </cell>
          <cell r="E189">
            <v>69869.09</v>
          </cell>
          <cell r="F189">
            <v>-212135.95</v>
          </cell>
          <cell r="G189">
            <v>45390.18</v>
          </cell>
          <cell r="H189">
            <v>-166745.76999999999</v>
          </cell>
          <cell r="I189">
            <v>-1157.08</v>
          </cell>
          <cell r="J189">
            <v>-10948.37</v>
          </cell>
          <cell r="K189">
            <v>-12105.45</v>
          </cell>
          <cell r="L189">
            <v>-178851.22</v>
          </cell>
          <cell r="M189">
            <v>-178851.22</v>
          </cell>
          <cell r="N189">
            <v>0</v>
          </cell>
        </row>
        <row r="190">
          <cell r="C190" t="str">
            <v>215CL5500003</v>
          </cell>
          <cell r="E190">
            <v>-456</v>
          </cell>
          <cell r="F190">
            <v>-456</v>
          </cell>
          <cell r="G190">
            <v>456</v>
          </cell>
          <cell r="K190">
            <v>0</v>
          </cell>
          <cell r="L190">
            <v>0</v>
          </cell>
          <cell r="N190">
            <v>0</v>
          </cell>
        </row>
        <row r="191">
          <cell r="C191" t="str">
            <v>215CL5500030</v>
          </cell>
          <cell r="K191">
            <v>0</v>
          </cell>
          <cell r="L191">
            <v>0</v>
          </cell>
          <cell r="N191">
            <v>0</v>
          </cell>
        </row>
        <row r="192">
          <cell r="C192" t="str">
            <v>215CL5500053</v>
          </cell>
          <cell r="D192">
            <v>-31970.37</v>
          </cell>
          <cell r="E192">
            <v>15927.49</v>
          </cell>
          <cell r="F192">
            <v>-16042.88</v>
          </cell>
          <cell r="G192">
            <v>-6026.04</v>
          </cell>
          <cell r="H192">
            <v>-22068.92</v>
          </cell>
          <cell r="I192">
            <v>5444.18</v>
          </cell>
          <cell r="J192">
            <v>1861.74</v>
          </cell>
          <cell r="K192">
            <v>7305.92</v>
          </cell>
          <cell r="L192">
            <v>-14762.999999999998</v>
          </cell>
          <cell r="M192">
            <v>-14763</v>
          </cell>
          <cell r="N192">
            <v>0</v>
          </cell>
        </row>
        <row r="193">
          <cell r="C193" t="str">
            <v>215CL5500054</v>
          </cell>
          <cell r="E193">
            <v>-322477.5</v>
          </cell>
          <cell r="F193">
            <v>-322477.5</v>
          </cell>
          <cell r="G193">
            <v>322477.5</v>
          </cell>
          <cell r="K193">
            <v>0</v>
          </cell>
          <cell r="L193">
            <v>0</v>
          </cell>
          <cell r="N193">
            <v>0</v>
          </cell>
        </row>
        <row r="194">
          <cell r="C194" t="str">
            <v>215CL5500088</v>
          </cell>
          <cell r="K194">
            <v>0</v>
          </cell>
          <cell r="L194">
            <v>0</v>
          </cell>
          <cell r="N194">
            <v>0</v>
          </cell>
        </row>
        <row r="195">
          <cell r="C195" t="str">
            <v>215CL5500099</v>
          </cell>
          <cell r="D195">
            <v>-313975.40999999997</v>
          </cell>
          <cell r="E195">
            <v>-237136.92</v>
          </cell>
          <cell r="F195">
            <v>-551112.32999999996</v>
          </cell>
          <cell r="G195">
            <v>362297.64</v>
          </cell>
          <cell r="H195">
            <v>-188814.69</v>
          </cell>
          <cell r="I195">
            <v>4287.1000000000004</v>
          </cell>
          <cell r="J195">
            <v>-9086.6299999999992</v>
          </cell>
          <cell r="K195">
            <v>-4799.5299999999988</v>
          </cell>
          <cell r="L195">
            <v>-193614.22</v>
          </cell>
          <cell r="M195">
            <v>-193614.22</v>
          </cell>
          <cell r="N195">
            <v>0</v>
          </cell>
        </row>
        <row r="196">
          <cell r="C196" t="str">
            <v>215CL6000000</v>
          </cell>
          <cell r="K196">
            <v>0</v>
          </cell>
          <cell r="L196">
            <v>0</v>
          </cell>
          <cell r="N196">
            <v>0</v>
          </cell>
        </row>
        <row r="197">
          <cell r="C197" t="str">
            <v>215CL6001000</v>
          </cell>
          <cell r="K197">
            <v>0</v>
          </cell>
          <cell r="L197">
            <v>0</v>
          </cell>
          <cell r="N197">
            <v>0</v>
          </cell>
        </row>
        <row r="198">
          <cell r="C198" t="str">
            <v>215CL6001001</v>
          </cell>
          <cell r="K198">
            <v>0</v>
          </cell>
          <cell r="L198">
            <v>0</v>
          </cell>
          <cell r="N198">
            <v>0</v>
          </cell>
        </row>
        <row r="199">
          <cell r="C199" t="str">
            <v>215CL6001002</v>
          </cell>
          <cell r="D199">
            <v>-14600</v>
          </cell>
          <cell r="E199">
            <v>14600</v>
          </cell>
          <cell r="K199">
            <v>0</v>
          </cell>
          <cell r="L199">
            <v>0</v>
          </cell>
          <cell r="N199">
            <v>0</v>
          </cell>
        </row>
        <row r="200">
          <cell r="C200" t="str">
            <v>215CL6001003</v>
          </cell>
          <cell r="G200">
            <v>-841490.65</v>
          </cell>
          <cell r="H200">
            <v>-841490.65</v>
          </cell>
          <cell r="I200">
            <v>-54494.82</v>
          </cell>
          <cell r="J200">
            <v>895985.47</v>
          </cell>
          <cell r="K200">
            <v>841490.65</v>
          </cell>
          <cell r="L200">
            <v>0</v>
          </cell>
          <cell r="N200">
            <v>0</v>
          </cell>
        </row>
        <row r="201">
          <cell r="C201" t="str">
            <v>215CL6001004</v>
          </cell>
          <cell r="K201">
            <v>0</v>
          </cell>
          <cell r="L201">
            <v>0</v>
          </cell>
          <cell r="N201">
            <v>0</v>
          </cell>
        </row>
        <row r="202">
          <cell r="C202" t="str">
            <v>215CL6001099</v>
          </cell>
          <cell r="D202">
            <v>-14600</v>
          </cell>
          <cell r="E202">
            <v>14600</v>
          </cell>
          <cell r="G202">
            <v>-841490.65</v>
          </cell>
          <cell r="H202">
            <v>-841490.65</v>
          </cell>
          <cell r="I202">
            <v>-54494.82</v>
          </cell>
          <cell r="J202">
            <v>895985.47</v>
          </cell>
          <cell r="K202">
            <v>841490.65</v>
          </cell>
          <cell r="L202">
            <v>0</v>
          </cell>
          <cell r="N202">
            <v>0</v>
          </cell>
        </row>
        <row r="203">
          <cell r="C203" t="str">
            <v>215CL6002000</v>
          </cell>
          <cell r="K203">
            <v>0</v>
          </cell>
          <cell r="L203">
            <v>0</v>
          </cell>
          <cell r="N203">
            <v>0</v>
          </cell>
        </row>
        <row r="204">
          <cell r="C204" t="str">
            <v>215CL6002001</v>
          </cell>
          <cell r="D204">
            <v>-1422999.96</v>
          </cell>
          <cell r="E204">
            <v>-56919.96</v>
          </cell>
          <cell r="F204">
            <v>-1479919.92</v>
          </cell>
          <cell r="G204">
            <v>232443.54</v>
          </cell>
          <cell r="H204">
            <v>-1247476.3799999999</v>
          </cell>
          <cell r="I204">
            <v>-116221.8</v>
          </cell>
          <cell r="J204">
            <v>-116221.82</v>
          </cell>
          <cell r="K204">
            <v>-232443.62</v>
          </cell>
          <cell r="L204">
            <v>-1479920</v>
          </cell>
          <cell r="M204">
            <v>-1479920</v>
          </cell>
          <cell r="N204">
            <v>0</v>
          </cell>
        </row>
        <row r="205">
          <cell r="C205" t="str">
            <v>215CL6002002</v>
          </cell>
          <cell r="D205">
            <v>-962879</v>
          </cell>
          <cell r="E205">
            <v>-334152.7</v>
          </cell>
          <cell r="F205">
            <v>-1297031.7</v>
          </cell>
          <cell r="G205">
            <v>233196.51</v>
          </cell>
          <cell r="H205">
            <v>-1063835.19</v>
          </cell>
          <cell r="I205">
            <v>-79819.28</v>
          </cell>
          <cell r="J205">
            <v>-123186.92</v>
          </cell>
          <cell r="K205">
            <v>-203006.2</v>
          </cell>
          <cell r="L205">
            <v>-1266841.3899999999</v>
          </cell>
          <cell r="M205">
            <v>-1266841.3899999999</v>
          </cell>
          <cell r="N205">
            <v>0</v>
          </cell>
        </row>
        <row r="206">
          <cell r="C206" t="str">
            <v>215CL6002099</v>
          </cell>
          <cell r="D206">
            <v>-2385878.96</v>
          </cell>
          <cell r="E206">
            <v>-391072.66</v>
          </cell>
          <cell r="F206">
            <v>-2776951.62</v>
          </cell>
          <cell r="G206">
            <v>465640.05</v>
          </cell>
          <cell r="H206">
            <v>-2311311.5699999998</v>
          </cell>
          <cell r="I206">
            <v>-196041.08</v>
          </cell>
          <cell r="J206">
            <v>-239408.74</v>
          </cell>
          <cell r="K206">
            <v>-435449.81999999995</v>
          </cell>
          <cell r="L206">
            <v>-2746761.3899999997</v>
          </cell>
          <cell r="M206">
            <v>-2746761.39</v>
          </cell>
          <cell r="N206">
            <v>0</v>
          </cell>
        </row>
        <row r="207">
          <cell r="C207" t="str">
            <v>215CL6003000</v>
          </cell>
          <cell r="K207">
            <v>0</v>
          </cell>
          <cell r="L207">
            <v>0</v>
          </cell>
          <cell r="N207">
            <v>0</v>
          </cell>
        </row>
        <row r="208">
          <cell r="C208" t="str">
            <v>215CL6009000</v>
          </cell>
          <cell r="K208">
            <v>0</v>
          </cell>
          <cell r="L208">
            <v>0</v>
          </cell>
          <cell r="N208">
            <v>0</v>
          </cell>
        </row>
        <row r="209">
          <cell r="C209" t="str">
            <v>215CL6009001</v>
          </cell>
          <cell r="K209">
            <v>0</v>
          </cell>
          <cell r="L209">
            <v>0</v>
          </cell>
          <cell r="N209">
            <v>0</v>
          </cell>
        </row>
        <row r="210">
          <cell r="C210" t="str">
            <v>215CL6009002</v>
          </cell>
          <cell r="G210">
            <v>-205617.76</v>
          </cell>
          <cell r="H210">
            <v>-205617.76</v>
          </cell>
          <cell r="I210">
            <v>3159</v>
          </cell>
          <cell r="J210">
            <v>202458.76</v>
          </cell>
          <cell r="K210">
            <v>205617.76</v>
          </cell>
          <cell r="L210">
            <v>0</v>
          </cell>
          <cell r="N210">
            <v>0</v>
          </cell>
        </row>
        <row r="211">
          <cell r="C211" t="str">
            <v>215CL6009003</v>
          </cell>
          <cell r="D211">
            <v>-51770</v>
          </cell>
          <cell r="E211">
            <v>-5316</v>
          </cell>
          <cell r="F211">
            <v>-57086</v>
          </cell>
          <cell r="G211">
            <v>21182</v>
          </cell>
          <cell r="H211">
            <v>-35904</v>
          </cell>
          <cell r="I211">
            <v>-1598</v>
          </cell>
          <cell r="J211">
            <v>-898</v>
          </cell>
          <cell r="K211">
            <v>-2496</v>
          </cell>
          <cell r="L211">
            <v>-38400</v>
          </cell>
          <cell r="M211">
            <v>-38400</v>
          </cell>
          <cell r="N211">
            <v>0</v>
          </cell>
        </row>
        <row r="212">
          <cell r="C212" t="str">
            <v>215CL6009004</v>
          </cell>
          <cell r="G212">
            <v>-75710</v>
          </cell>
          <cell r="H212">
            <v>-75710</v>
          </cell>
          <cell r="I212">
            <v>6200</v>
          </cell>
          <cell r="J212">
            <v>69510</v>
          </cell>
          <cell r="K212">
            <v>75710</v>
          </cell>
          <cell r="L212">
            <v>0</v>
          </cell>
          <cell r="N212">
            <v>0</v>
          </cell>
        </row>
        <row r="213">
          <cell r="C213" t="str">
            <v>215CL6009099</v>
          </cell>
          <cell r="D213">
            <v>-51770</v>
          </cell>
          <cell r="E213">
            <v>-5316</v>
          </cell>
          <cell r="F213">
            <v>-57086</v>
          </cell>
          <cell r="G213">
            <v>-260145.76</v>
          </cell>
          <cell r="H213">
            <v>-317231.76</v>
          </cell>
          <cell r="I213">
            <v>7761</v>
          </cell>
          <cell r="J213">
            <v>271070.76</v>
          </cell>
          <cell r="K213">
            <v>278831.76</v>
          </cell>
          <cell r="L213">
            <v>-38400</v>
          </cell>
          <cell r="M213">
            <v>-38400</v>
          </cell>
          <cell r="N213">
            <v>0</v>
          </cell>
        </row>
        <row r="214">
          <cell r="C214" t="str">
            <v>215CL7000000</v>
          </cell>
          <cell r="K214">
            <v>0</v>
          </cell>
          <cell r="L214">
            <v>0</v>
          </cell>
          <cell r="N214">
            <v>0</v>
          </cell>
        </row>
        <row r="215">
          <cell r="C215" t="str">
            <v>215CL9001000</v>
          </cell>
          <cell r="K215">
            <v>0</v>
          </cell>
          <cell r="L215">
            <v>0</v>
          </cell>
          <cell r="N215">
            <v>0</v>
          </cell>
        </row>
        <row r="216">
          <cell r="C216" t="str">
            <v>215CL9001010</v>
          </cell>
          <cell r="D216">
            <v>-321126.74</v>
          </cell>
          <cell r="E216">
            <v>-87175.97</v>
          </cell>
          <cell r="F216">
            <v>-408302.71</v>
          </cell>
          <cell r="G216">
            <v>37185.71</v>
          </cell>
          <cell r="H216">
            <v>-371117</v>
          </cell>
          <cell r="I216">
            <v>-4641.41</v>
          </cell>
          <cell r="J216">
            <v>-273783.67999999999</v>
          </cell>
          <cell r="K216">
            <v>-278425.08999999997</v>
          </cell>
          <cell r="L216">
            <v>-649542.09</v>
          </cell>
          <cell r="M216">
            <v>-649542.09</v>
          </cell>
          <cell r="N216">
            <v>0</v>
          </cell>
        </row>
        <row r="217">
          <cell r="C217" t="str">
            <v>215CL9001020</v>
          </cell>
          <cell r="D217">
            <v>-471427.56</v>
          </cell>
          <cell r="E217">
            <v>-182416.72</v>
          </cell>
          <cell r="F217">
            <v>-653844.28</v>
          </cell>
          <cell r="G217">
            <v>292321.62</v>
          </cell>
          <cell r="H217">
            <v>-361522.66</v>
          </cell>
          <cell r="I217">
            <v>-207709.77</v>
          </cell>
          <cell r="J217">
            <v>100624.86</v>
          </cell>
          <cell r="K217">
            <v>-107084.90999999999</v>
          </cell>
          <cell r="L217">
            <v>-468607.56999999995</v>
          </cell>
          <cell r="M217">
            <v>-468607.57</v>
          </cell>
          <cell r="N217">
            <v>0</v>
          </cell>
        </row>
        <row r="218">
          <cell r="C218" t="str">
            <v>215CL9001030</v>
          </cell>
          <cell r="E218">
            <v>-150489.5</v>
          </cell>
          <cell r="F218">
            <v>-150489.5</v>
          </cell>
          <cell r="G218">
            <v>150489.5</v>
          </cell>
          <cell r="K218">
            <v>0</v>
          </cell>
          <cell r="L218">
            <v>0</v>
          </cell>
          <cell r="N218">
            <v>0</v>
          </cell>
        </row>
        <row r="219">
          <cell r="C219" t="str">
            <v>215CL9001099</v>
          </cell>
          <cell r="D219">
            <v>-792554.3</v>
          </cell>
          <cell r="E219">
            <v>-420082.19</v>
          </cell>
          <cell r="F219">
            <v>-1212636.49</v>
          </cell>
          <cell r="G219">
            <v>479996.83</v>
          </cell>
          <cell r="H219">
            <v>-732639.66</v>
          </cell>
          <cell r="I219">
            <v>-212351.18</v>
          </cell>
          <cell r="J219">
            <v>-173158.82</v>
          </cell>
          <cell r="K219">
            <v>-385510</v>
          </cell>
          <cell r="L219">
            <v>-1118149.6600000001</v>
          </cell>
          <cell r="M219">
            <v>-1118149.6599999999</v>
          </cell>
          <cell r="N219">
            <v>0</v>
          </cell>
        </row>
        <row r="220">
          <cell r="C220" t="str">
            <v>215CL9001500</v>
          </cell>
          <cell r="K220">
            <v>0</v>
          </cell>
          <cell r="L220">
            <v>0</v>
          </cell>
          <cell r="N220">
            <v>0</v>
          </cell>
        </row>
        <row r="221">
          <cell r="C221" t="str">
            <v>215CL9002000</v>
          </cell>
          <cell r="K221">
            <v>0</v>
          </cell>
          <cell r="L221">
            <v>0</v>
          </cell>
          <cell r="N221">
            <v>0</v>
          </cell>
        </row>
        <row r="222">
          <cell r="C222" t="str">
            <v>215CL9003000</v>
          </cell>
          <cell r="K222">
            <v>0</v>
          </cell>
          <cell r="L222">
            <v>0</v>
          </cell>
          <cell r="N222">
            <v>0</v>
          </cell>
        </row>
        <row r="223">
          <cell r="C223" t="str">
            <v>215CL9004000</v>
          </cell>
          <cell r="K223">
            <v>0</v>
          </cell>
          <cell r="L223">
            <v>0</v>
          </cell>
          <cell r="N223">
            <v>0</v>
          </cell>
        </row>
        <row r="224">
          <cell r="C224" t="str">
            <v>215CL9005000</v>
          </cell>
          <cell r="E224">
            <v>-293562.75</v>
          </cell>
          <cell r="F224">
            <v>-293562.75</v>
          </cell>
          <cell r="G224">
            <v>109116.75</v>
          </cell>
          <cell r="H224">
            <v>-184446</v>
          </cell>
          <cell r="I224">
            <v>-20000</v>
          </cell>
          <cell r="J224">
            <v>-32491</v>
          </cell>
          <cell r="K224">
            <v>-52491</v>
          </cell>
          <cell r="L224">
            <v>-236937</v>
          </cell>
          <cell r="M224">
            <v>-236937</v>
          </cell>
          <cell r="N224">
            <v>0</v>
          </cell>
        </row>
        <row r="225">
          <cell r="C225" t="str">
            <v>215CL9006000</v>
          </cell>
          <cell r="K225">
            <v>0</v>
          </cell>
          <cell r="L225">
            <v>0</v>
          </cell>
          <cell r="N225">
            <v>0</v>
          </cell>
        </row>
        <row r="226">
          <cell r="C226" t="str">
            <v>215CL9009000</v>
          </cell>
          <cell r="K226">
            <v>0</v>
          </cell>
          <cell r="L226">
            <v>0</v>
          </cell>
          <cell r="N226">
            <v>0</v>
          </cell>
        </row>
        <row r="227">
          <cell r="C227" t="str">
            <v>215ICL200000</v>
          </cell>
          <cell r="K227">
            <v>0</v>
          </cell>
          <cell r="L227">
            <v>0</v>
          </cell>
          <cell r="N227">
            <v>0</v>
          </cell>
        </row>
        <row r="228">
          <cell r="C228" t="str">
            <v>215ICL201000</v>
          </cell>
          <cell r="K228">
            <v>0</v>
          </cell>
          <cell r="L228">
            <v>0</v>
          </cell>
          <cell r="N228">
            <v>0</v>
          </cell>
        </row>
        <row r="229">
          <cell r="C229" t="str">
            <v>215ICL201099</v>
          </cell>
          <cell r="K229">
            <v>0</v>
          </cell>
          <cell r="L229">
            <v>0</v>
          </cell>
          <cell r="N229">
            <v>0</v>
          </cell>
        </row>
        <row r="230">
          <cell r="C230" t="str">
            <v>215ZZ9999999</v>
          </cell>
          <cell r="D230">
            <v>-3244803.26</v>
          </cell>
          <cell r="E230">
            <v>-1095433.6000000001</v>
          </cell>
          <cell r="F230">
            <v>-4340236.8600000003</v>
          </cell>
          <cell r="G230">
            <v>-46882.78</v>
          </cell>
          <cell r="H230">
            <v>-4387119.6399999997</v>
          </cell>
          <cell r="I230">
            <v>-475126.08</v>
          </cell>
          <cell r="J230">
            <v>721997.67</v>
          </cell>
          <cell r="K230">
            <v>246871.59000000003</v>
          </cell>
          <cell r="L230">
            <v>-4140248.05</v>
          </cell>
          <cell r="M230">
            <v>-4140248.05</v>
          </cell>
          <cell r="N230">
            <v>0</v>
          </cell>
        </row>
        <row r="231">
          <cell r="C231" t="str">
            <v>219ZZZ999999</v>
          </cell>
          <cell r="D231">
            <v>-3774778.67</v>
          </cell>
          <cell r="E231">
            <v>-2160570.52</v>
          </cell>
          <cell r="F231">
            <v>-5935349.1900000004</v>
          </cell>
          <cell r="G231">
            <v>-2051872.64</v>
          </cell>
          <cell r="H231">
            <v>-7987221.8300000001</v>
          </cell>
          <cell r="I231">
            <v>-2082740.64</v>
          </cell>
          <cell r="J231">
            <v>2294326.08</v>
          </cell>
          <cell r="K231">
            <v>211585.44000000018</v>
          </cell>
          <cell r="L231">
            <v>-7775636.3899999997</v>
          </cell>
          <cell r="M231">
            <v>-7775636.3899999997</v>
          </cell>
          <cell r="N231">
            <v>0</v>
          </cell>
        </row>
        <row r="232">
          <cell r="C232" t="str">
            <v>220LL0000000</v>
          </cell>
          <cell r="K232">
            <v>0</v>
          </cell>
          <cell r="L232">
            <v>0</v>
          </cell>
          <cell r="N232">
            <v>0</v>
          </cell>
        </row>
        <row r="233">
          <cell r="C233" t="str">
            <v>221LL1000000</v>
          </cell>
          <cell r="K233">
            <v>0</v>
          </cell>
          <cell r="L233">
            <v>0</v>
          </cell>
          <cell r="N233">
            <v>0</v>
          </cell>
        </row>
        <row r="234">
          <cell r="C234" t="str">
            <v>221LL1001000</v>
          </cell>
          <cell r="D234">
            <v>-3948087</v>
          </cell>
          <cell r="E234">
            <v>-361052</v>
          </cell>
          <cell r="F234">
            <v>-4309139</v>
          </cell>
          <cell r="G234">
            <v>-459276.55</v>
          </cell>
          <cell r="H234">
            <v>-4768415.55</v>
          </cell>
          <cell r="I234">
            <v>-69801.73</v>
          </cell>
          <cell r="J234">
            <v>-79880.62</v>
          </cell>
          <cell r="K234">
            <v>-149682.34999999998</v>
          </cell>
          <cell r="L234">
            <v>-4918097.8999999994</v>
          </cell>
          <cell r="M234">
            <v>-4918097.9000000004</v>
          </cell>
          <cell r="N234">
            <v>0</v>
          </cell>
        </row>
        <row r="235">
          <cell r="C235" t="str">
            <v>221LL1002000</v>
          </cell>
          <cell r="K235">
            <v>0</v>
          </cell>
          <cell r="L235">
            <v>0</v>
          </cell>
          <cell r="N235">
            <v>0</v>
          </cell>
        </row>
        <row r="236">
          <cell r="C236" t="str">
            <v>221LL1003000</v>
          </cell>
          <cell r="K236">
            <v>0</v>
          </cell>
          <cell r="L236">
            <v>0</v>
          </cell>
          <cell r="N236">
            <v>0</v>
          </cell>
        </row>
        <row r="237">
          <cell r="C237" t="str">
            <v>221LL1009000</v>
          </cell>
          <cell r="K237">
            <v>0</v>
          </cell>
          <cell r="L237">
            <v>0</v>
          </cell>
          <cell r="N237">
            <v>0</v>
          </cell>
        </row>
        <row r="238">
          <cell r="C238" t="str">
            <v>221LL1009099</v>
          </cell>
          <cell r="D238">
            <v>-3948087</v>
          </cell>
          <cell r="E238">
            <v>-361052</v>
          </cell>
          <cell r="F238">
            <v>-4309139</v>
          </cell>
          <cell r="G238">
            <v>-459276.55</v>
          </cell>
          <cell r="H238">
            <v>-4768415.55</v>
          </cell>
          <cell r="I238">
            <v>-69801.73</v>
          </cell>
          <cell r="J238">
            <v>-79880.62</v>
          </cell>
          <cell r="K238">
            <v>-149682.34999999998</v>
          </cell>
          <cell r="L238">
            <v>-4918097.8999999994</v>
          </cell>
          <cell r="M238">
            <v>-4918097.9000000004</v>
          </cell>
          <cell r="N238">
            <v>0</v>
          </cell>
        </row>
        <row r="239">
          <cell r="C239" t="str">
            <v>222LL2000000</v>
          </cell>
          <cell r="K239">
            <v>0</v>
          </cell>
          <cell r="L239">
            <v>0</v>
          </cell>
          <cell r="N239">
            <v>0</v>
          </cell>
        </row>
        <row r="240">
          <cell r="C240" t="str">
            <v>222LL2001000</v>
          </cell>
          <cell r="K240">
            <v>0</v>
          </cell>
          <cell r="L240">
            <v>0</v>
          </cell>
          <cell r="N240">
            <v>0</v>
          </cell>
        </row>
        <row r="241">
          <cell r="C241" t="str">
            <v>222LL2002000</v>
          </cell>
          <cell r="K241">
            <v>0</v>
          </cell>
          <cell r="L241">
            <v>0</v>
          </cell>
          <cell r="N241">
            <v>0</v>
          </cell>
        </row>
        <row r="242">
          <cell r="C242" t="str">
            <v>222LL2003000</v>
          </cell>
          <cell r="K242">
            <v>0</v>
          </cell>
          <cell r="L242">
            <v>0</v>
          </cell>
          <cell r="N242">
            <v>0</v>
          </cell>
        </row>
        <row r="243">
          <cell r="C243" t="str">
            <v>222LL2004000</v>
          </cell>
          <cell r="K243">
            <v>0</v>
          </cell>
          <cell r="L243">
            <v>0</v>
          </cell>
          <cell r="N243">
            <v>0</v>
          </cell>
        </row>
        <row r="244">
          <cell r="C244" t="str">
            <v>222LL2009999</v>
          </cell>
          <cell r="K244">
            <v>0</v>
          </cell>
          <cell r="L244">
            <v>0</v>
          </cell>
          <cell r="N244">
            <v>0</v>
          </cell>
        </row>
        <row r="245">
          <cell r="C245" t="str">
            <v>223AAA000000</v>
          </cell>
          <cell r="K245">
            <v>0</v>
          </cell>
          <cell r="L245">
            <v>0</v>
          </cell>
          <cell r="N245">
            <v>0</v>
          </cell>
        </row>
        <row r="246">
          <cell r="C246" t="str">
            <v>223ATL300000</v>
          </cell>
          <cell r="K246">
            <v>0</v>
          </cell>
          <cell r="L246">
            <v>0</v>
          </cell>
          <cell r="N246">
            <v>0</v>
          </cell>
        </row>
        <row r="247">
          <cell r="C247" t="str">
            <v>223ICL203000</v>
          </cell>
          <cell r="K247">
            <v>0</v>
          </cell>
          <cell r="L247">
            <v>0</v>
          </cell>
          <cell r="N247">
            <v>0</v>
          </cell>
        </row>
        <row r="248">
          <cell r="C248" t="str">
            <v>223ZZZ999999</v>
          </cell>
          <cell r="K248">
            <v>0</v>
          </cell>
          <cell r="L248">
            <v>0</v>
          </cell>
          <cell r="N248">
            <v>0</v>
          </cell>
        </row>
        <row r="249">
          <cell r="C249" t="str">
            <v>224LL0000000</v>
          </cell>
          <cell r="K249">
            <v>0</v>
          </cell>
          <cell r="L249">
            <v>0</v>
          </cell>
          <cell r="N249">
            <v>0</v>
          </cell>
        </row>
        <row r="250">
          <cell r="C250" t="str">
            <v>224LL3000000</v>
          </cell>
          <cell r="E250">
            <v>-294917.61</v>
          </cell>
          <cell r="F250">
            <v>-294917.61</v>
          </cell>
          <cell r="H250">
            <v>-294917.61</v>
          </cell>
          <cell r="J250">
            <v>-1847890.5</v>
          </cell>
          <cell r="K250">
            <v>-1847890.5</v>
          </cell>
          <cell r="L250">
            <v>-2142808.11</v>
          </cell>
          <cell r="M250">
            <v>-2142808.11</v>
          </cell>
          <cell r="N250">
            <v>0</v>
          </cell>
        </row>
        <row r="251">
          <cell r="C251" t="str">
            <v>224LL9002000</v>
          </cell>
          <cell r="D251">
            <v>-2240000</v>
          </cell>
          <cell r="E251">
            <v>-194324.44</v>
          </cell>
          <cell r="F251">
            <v>-2434324.44</v>
          </cell>
          <cell r="G251">
            <v>-179504.62</v>
          </cell>
          <cell r="H251">
            <v>-2613829.06</v>
          </cell>
          <cell r="I251">
            <v>21649.06</v>
          </cell>
          <cell r="K251">
            <v>21649.06</v>
          </cell>
          <cell r="L251">
            <v>-2592180</v>
          </cell>
          <cell r="M251">
            <v>-2592180</v>
          </cell>
          <cell r="N251">
            <v>0</v>
          </cell>
        </row>
        <row r="252">
          <cell r="C252" t="str">
            <v>224LL9009000</v>
          </cell>
          <cell r="K252">
            <v>0</v>
          </cell>
          <cell r="L252">
            <v>0</v>
          </cell>
          <cell r="N252">
            <v>0</v>
          </cell>
        </row>
        <row r="253">
          <cell r="C253" t="str">
            <v>224ZZ9999999</v>
          </cell>
          <cell r="D253">
            <v>-2240000</v>
          </cell>
          <cell r="E253">
            <v>-489242.05</v>
          </cell>
          <cell r="F253">
            <v>-2729242.05</v>
          </cell>
          <cell r="G253">
            <v>-179504.62</v>
          </cell>
          <cell r="H253">
            <v>-2908746.67</v>
          </cell>
          <cell r="I253">
            <v>21649.06</v>
          </cell>
          <cell r="J253">
            <v>-1847890.5</v>
          </cell>
          <cell r="K253">
            <v>-1826241.44</v>
          </cell>
          <cell r="L253">
            <v>-4734988.1099999994</v>
          </cell>
          <cell r="M253">
            <v>-4734988.1100000003</v>
          </cell>
          <cell r="N253">
            <v>0</v>
          </cell>
        </row>
        <row r="254">
          <cell r="C254" t="str">
            <v>299ZZ9999998</v>
          </cell>
          <cell r="D254">
            <v>-6188087</v>
          </cell>
          <cell r="E254">
            <v>-850294.05</v>
          </cell>
          <cell r="F254">
            <v>-7038381.0499999998</v>
          </cell>
          <cell r="G254">
            <v>-638781.17000000004</v>
          </cell>
          <cell r="H254">
            <v>-7677162.2199999997</v>
          </cell>
          <cell r="I254">
            <v>-48152.67</v>
          </cell>
          <cell r="J254">
            <v>-1927771.12</v>
          </cell>
          <cell r="K254">
            <v>-1975923.79</v>
          </cell>
          <cell r="L254">
            <v>-9653086.0099999998</v>
          </cell>
          <cell r="M254">
            <v>-9653086.0099999998</v>
          </cell>
          <cell r="N254">
            <v>0</v>
          </cell>
        </row>
        <row r="255">
          <cell r="C255" t="str">
            <v>299ZZ9999999</v>
          </cell>
          <cell r="D255">
            <v>-71419667.909999996</v>
          </cell>
          <cell r="E255">
            <v>9468161.3399999999</v>
          </cell>
          <cell r="F255">
            <v>-61951506.57</v>
          </cell>
          <cell r="G255">
            <v>-26410365.940000001</v>
          </cell>
          <cell r="H255">
            <v>-88361872.510000005</v>
          </cell>
          <cell r="I255">
            <v>-948823.87</v>
          </cell>
          <cell r="J255">
            <v>132480.85</v>
          </cell>
          <cell r="K255">
            <v>-816343.02</v>
          </cell>
          <cell r="L255">
            <v>-89178215.530000001</v>
          </cell>
          <cell r="M255">
            <v>-89178215.530000001</v>
          </cell>
          <cell r="N255">
            <v>0</v>
          </cell>
        </row>
        <row r="256">
          <cell r="C256" t="str">
            <v>300A00000000</v>
          </cell>
          <cell r="K256">
            <v>0</v>
          </cell>
          <cell r="L256">
            <v>0</v>
          </cell>
          <cell r="N256">
            <v>0</v>
          </cell>
        </row>
        <row r="257">
          <cell r="C257" t="str">
            <v>311EQ1000000</v>
          </cell>
          <cell r="K257">
            <v>0</v>
          </cell>
          <cell r="L257">
            <v>0</v>
          </cell>
          <cell r="N257">
            <v>0</v>
          </cell>
        </row>
        <row r="258">
          <cell r="C258" t="str">
            <v>311EQ1001000</v>
          </cell>
          <cell r="K258">
            <v>0</v>
          </cell>
          <cell r="L258">
            <v>0</v>
          </cell>
          <cell r="N258">
            <v>0</v>
          </cell>
        </row>
        <row r="259">
          <cell r="C259" t="str">
            <v>311EQ100OPE0</v>
          </cell>
          <cell r="D259">
            <v>-100200000</v>
          </cell>
          <cell r="F259">
            <v>-100200000</v>
          </cell>
          <cell r="H259">
            <v>-100200000</v>
          </cell>
          <cell r="K259">
            <v>0</v>
          </cell>
          <cell r="L259">
            <v>-100200000</v>
          </cell>
          <cell r="M259">
            <v>-100200000</v>
          </cell>
          <cell r="N259">
            <v>0</v>
          </cell>
        </row>
        <row r="260">
          <cell r="C260" t="str">
            <v>311EQ100OPE9</v>
          </cell>
          <cell r="D260">
            <v>-100200000</v>
          </cell>
          <cell r="F260">
            <v>-100200000</v>
          </cell>
          <cell r="H260">
            <v>-100200000</v>
          </cell>
          <cell r="K260">
            <v>0</v>
          </cell>
          <cell r="L260">
            <v>-100200000</v>
          </cell>
          <cell r="M260">
            <v>-100200000</v>
          </cell>
          <cell r="N260">
            <v>0</v>
          </cell>
        </row>
        <row r="261">
          <cell r="C261" t="str">
            <v>311EQ2000000</v>
          </cell>
          <cell r="K261">
            <v>0</v>
          </cell>
          <cell r="L261">
            <v>0</v>
          </cell>
          <cell r="N261">
            <v>0</v>
          </cell>
        </row>
        <row r="262">
          <cell r="C262" t="str">
            <v>311EQ2001000</v>
          </cell>
          <cell r="K262">
            <v>0</v>
          </cell>
          <cell r="L262">
            <v>0</v>
          </cell>
          <cell r="N262">
            <v>0</v>
          </cell>
        </row>
        <row r="263">
          <cell r="C263" t="str">
            <v>311EQ200OPE0</v>
          </cell>
          <cell r="K263">
            <v>0</v>
          </cell>
          <cell r="L263">
            <v>0</v>
          </cell>
          <cell r="N263">
            <v>0</v>
          </cell>
        </row>
        <row r="264">
          <cell r="C264" t="str">
            <v>311EQ200OPE9</v>
          </cell>
          <cell r="D264">
            <v>-100200000</v>
          </cell>
          <cell r="F264">
            <v>-100200000</v>
          </cell>
          <cell r="H264">
            <v>-100200000</v>
          </cell>
          <cell r="K264">
            <v>0</v>
          </cell>
          <cell r="L264">
            <v>-100200000</v>
          </cell>
          <cell r="M264">
            <v>-100200000</v>
          </cell>
          <cell r="N264">
            <v>0</v>
          </cell>
        </row>
        <row r="265">
          <cell r="C265" t="str">
            <v>311EQ3000000</v>
          </cell>
          <cell r="K265">
            <v>0</v>
          </cell>
          <cell r="L265">
            <v>0</v>
          </cell>
          <cell r="N265">
            <v>0</v>
          </cell>
        </row>
        <row r="266">
          <cell r="C266" t="str">
            <v>311EQ3002000</v>
          </cell>
          <cell r="K266">
            <v>0</v>
          </cell>
          <cell r="L266">
            <v>0</v>
          </cell>
          <cell r="N266">
            <v>0</v>
          </cell>
        </row>
        <row r="267">
          <cell r="C267" t="str">
            <v>311EQ3003000</v>
          </cell>
          <cell r="K267">
            <v>0</v>
          </cell>
          <cell r="L267">
            <v>0</v>
          </cell>
          <cell r="N267">
            <v>0</v>
          </cell>
        </row>
        <row r="268">
          <cell r="C268" t="str">
            <v>311EQ3009000</v>
          </cell>
          <cell r="K268">
            <v>0</v>
          </cell>
          <cell r="L268">
            <v>0</v>
          </cell>
          <cell r="N268">
            <v>0</v>
          </cell>
        </row>
        <row r="269">
          <cell r="C269" t="str">
            <v>311EQ300OPE0</v>
          </cell>
          <cell r="D269">
            <v>-1832336.4</v>
          </cell>
          <cell r="F269">
            <v>-1832336.4</v>
          </cell>
          <cell r="H269">
            <v>-1832336.4</v>
          </cell>
          <cell r="K269">
            <v>0</v>
          </cell>
          <cell r="L269">
            <v>-1832336.4</v>
          </cell>
          <cell r="M269">
            <v>-1832336.4</v>
          </cell>
          <cell r="N269">
            <v>0</v>
          </cell>
        </row>
        <row r="270">
          <cell r="C270" t="str">
            <v>311EQ300OPE9</v>
          </cell>
          <cell r="D270">
            <v>-1832336.4</v>
          </cell>
          <cell r="F270">
            <v>-1832336.4</v>
          </cell>
          <cell r="H270">
            <v>-1832336.4</v>
          </cell>
          <cell r="K270">
            <v>0</v>
          </cell>
          <cell r="L270">
            <v>-1832336.4</v>
          </cell>
          <cell r="M270">
            <v>-1832336.4</v>
          </cell>
          <cell r="N270">
            <v>0</v>
          </cell>
        </row>
        <row r="271">
          <cell r="C271" t="str">
            <v>311EQ3100000</v>
          </cell>
          <cell r="K271">
            <v>0</v>
          </cell>
          <cell r="L271">
            <v>0</v>
          </cell>
          <cell r="N271">
            <v>0</v>
          </cell>
        </row>
        <row r="272">
          <cell r="C272" t="str">
            <v>311EQ3101000</v>
          </cell>
          <cell r="D272">
            <v>4912540.09</v>
          </cell>
          <cell r="F272">
            <v>4806156.58</v>
          </cell>
          <cell r="H272">
            <v>4806156.58</v>
          </cell>
          <cell r="K272">
            <v>0</v>
          </cell>
          <cell r="L272">
            <v>4806156.58</v>
          </cell>
          <cell r="M272">
            <v>4806156.58</v>
          </cell>
          <cell r="N272">
            <v>0</v>
          </cell>
        </row>
        <row r="273">
          <cell r="C273" t="str">
            <v>311EQ3101099</v>
          </cell>
          <cell r="D273">
            <v>4912540.09</v>
          </cell>
          <cell r="F273">
            <v>4806156.58</v>
          </cell>
          <cell r="H273">
            <v>4806156.58</v>
          </cell>
          <cell r="K273">
            <v>0</v>
          </cell>
          <cell r="L273">
            <v>4806156.58</v>
          </cell>
          <cell r="M273">
            <v>4806156.58</v>
          </cell>
          <cell r="N273">
            <v>0</v>
          </cell>
        </row>
        <row r="274">
          <cell r="C274" t="str">
            <v>311EQ3200000</v>
          </cell>
          <cell r="K274">
            <v>0</v>
          </cell>
          <cell r="L274">
            <v>0</v>
          </cell>
          <cell r="N274">
            <v>0</v>
          </cell>
        </row>
        <row r="275">
          <cell r="C275" t="str">
            <v>311EQ3201000</v>
          </cell>
          <cell r="K275">
            <v>0</v>
          </cell>
          <cell r="L275">
            <v>0</v>
          </cell>
          <cell r="N275">
            <v>0</v>
          </cell>
        </row>
        <row r="276">
          <cell r="C276" t="str">
            <v>311EQ320OPE0</v>
          </cell>
          <cell r="K276">
            <v>0</v>
          </cell>
          <cell r="L276">
            <v>0</v>
          </cell>
          <cell r="N276">
            <v>0</v>
          </cell>
        </row>
        <row r="277">
          <cell r="C277" t="str">
            <v>311EQ320OPE9</v>
          </cell>
          <cell r="D277">
            <v>3080203.69</v>
          </cell>
          <cell r="F277">
            <v>2973820.18</v>
          </cell>
          <cell r="H277">
            <v>2973820.18</v>
          </cell>
          <cell r="K277">
            <v>0</v>
          </cell>
          <cell r="L277">
            <v>2973820.18</v>
          </cell>
          <cell r="M277">
            <v>2973820.18</v>
          </cell>
          <cell r="N277">
            <v>0</v>
          </cell>
        </row>
        <row r="278">
          <cell r="C278" t="str">
            <v>311EQ3250000</v>
          </cell>
          <cell r="K278">
            <v>0</v>
          </cell>
          <cell r="L278">
            <v>0</v>
          </cell>
          <cell r="N278">
            <v>0</v>
          </cell>
        </row>
        <row r="279">
          <cell r="C279" t="str">
            <v>311EQ3251000</v>
          </cell>
          <cell r="K279">
            <v>0</v>
          </cell>
          <cell r="L279">
            <v>0</v>
          </cell>
          <cell r="N279">
            <v>0</v>
          </cell>
        </row>
        <row r="280">
          <cell r="C280" t="str">
            <v>311EQ325OPE0</v>
          </cell>
          <cell r="K280">
            <v>0</v>
          </cell>
          <cell r="L280">
            <v>0</v>
          </cell>
          <cell r="N280">
            <v>0</v>
          </cell>
        </row>
        <row r="281">
          <cell r="C281" t="str">
            <v>311EQ325OPE9</v>
          </cell>
          <cell r="K281">
            <v>0</v>
          </cell>
          <cell r="L281">
            <v>0</v>
          </cell>
          <cell r="N281">
            <v>0</v>
          </cell>
        </row>
        <row r="282">
          <cell r="C282" t="str">
            <v>311EQ3300000</v>
          </cell>
          <cell r="K282">
            <v>0</v>
          </cell>
          <cell r="L282">
            <v>0</v>
          </cell>
          <cell r="N282">
            <v>0</v>
          </cell>
        </row>
        <row r="283">
          <cell r="C283" t="str">
            <v>311EQ3301000</v>
          </cell>
          <cell r="K283">
            <v>0</v>
          </cell>
          <cell r="L283">
            <v>0</v>
          </cell>
          <cell r="N283">
            <v>0</v>
          </cell>
        </row>
        <row r="284">
          <cell r="C284" t="str">
            <v>311EQ330OPE0</v>
          </cell>
          <cell r="K284">
            <v>0</v>
          </cell>
          <cell r="L284">
            <v>0</v>
          </cell>
          <cell r="N284">
            <v>0</v>
          </cell>
        </row>
        <row r="285">
          <cell r="C285" t="str">
            <v>311EQ330OPE9</v>
          </cell>
          <cell r="K285">
            <v>0</v>
          </cell>
          <cell r="L285">
            <v>0</v>
          </cell>
          <cell r="N285">
            <v>0</v>
          </cell>
        </row>
        <row r="286">
          <cell r="C286" t="str">
            <v>311EQ3350000</v>
          </cell>
          <cell r="K286">
            <v>0</v>
          </cell>
          <cell r="L286">
            <v>0</v>
          </cell>
          <cell r="N286">
            <v>0</v>
          </cell>
        </row>
        <row r="287">
          <cell r="C287" t="str">
            <v>311EQ3351000</v>
          </cell>
          <cell r="E287">
            <v>-992424.43</v>
          </cell>
          <cell r="F287">
            <v>-992424.43</v>
          </cell>
          <cell r="G287">
            <v>832805.16</v>
          </cell>
          <cell r="H287">
            <v>-159619.26999999999</v>
          </cell>
          <cell r="I287">
            <v>-74934.92</v>
          </cell>
          <cell r="J287">
            <v>-238107.98</v>
          </cell>
          <cell r="K287">
            <v>-313042.90000000002</v>
          </cell>
          <cell r="L287">
            <v>-472662.17000000004</v>
          </cell>
          <cell r="M287">
            <v>-472662.17</v>
          </cell>
          <cell r="N287">
            <v>0</v>
          </cell>
        </row>
        <row r="288">
          <cell r="C288" t="str">
            <v>311EQ3351002</v>
          </cell>
          <cell r="E288">
            <v>-3558.36</v>
          </cell>
          <cell r="F288">
            <v>-3558.36</v>
          </cell>
          <cell r="G288">
            <v>1879.98</v>
          </cell>
          <cell r="H288">
            <v>-1678.38</v>
          </cell>
          <cell r="I288">
            <v>1678.38</v>
          </cell>
          <cell r="K288">
            <v>1678.38</v>
          </cell>
          <cell r="L288">
            <v>0</v>
          </cell>
          <cell r="N288">
            <v>0</v>
          </cell>
        </row>
        <row r="289">
          <cell r="C289" t="str">
            <v>311EQ335OPE0</v>
          </cell>
          <cell r="K289">
            <v>0</v>
          </cell>
          <cell r="L289">
            <v>0</v>
          </cell>
          <cell r="N289">
            <v>0</v>
          </cell>
        </row>
        <row r="290">
          <cell r="C290" t="str">
            <v>311EQ335OPE9</v>
          </cell>
          <cell r="E290">
            <v>-995982.79</v>
          </cell>
          <cell r="F290">
            <v>-995982.79</v>
          </cell>
          <cell r="G290">
            <v>834685.14</v>
          </cell>
          <cell r="H290">
            <v>-161297.65</v>
          </cell>
          <cell r="I290">
            <v>-73256.539999999994</v>
          </cell>
          <cell r="J290">
            <v>-238107.98</v>
          </cell>
          <cell r="K290">
            <v>-311364.52</v>
          </cell>
          <cell r="L290">
            <v>-472662.17000000004</v>
          </cell>
          <cell r="M290">
            <v>-472662.17</v>
          </cell>
          <cell r="N290">
            <v>0</v>
          </cell>
        </row>
        <row r="291">
          <cell r="C291" t="str">
            <v>311EQ3450000</v>
          </cell>
          <cell r="K291">
            <v>0</v>
          </cell>
          <cell r="L291">
            <v>0</v>
          </cell>
          <cell r="N291">
            <v>0</v>
          </cell>
        </row>
        <row r="292">
          <cell r="C292" t="str">
            <v>311EQ3451000</v>
          </cell>
          <cell r="K292">
            <v>0</v>
          </cell>
          <cell r="L292">
            <v>0</v>
          </cell>
          <cell r="N292">
            <v>0</v>
          </cell>
        </row>
        <row r="293">
          <cell r="C293" t="str">
            <v>311EQ345OPE0</v>
          </cell>
          <cell r="K293">
            <v>0</v>
          </cell>
          <cell r="L293">
            <v>0</v>
          </cell>
          <cell r="N293">
            <v>0</v>
          </cell>
        </row>
        <row r="294">
          <cell r="C294" t="str">
            <v>311EQ345OPE9</v>
          </cell>
          <cell r="E294">
            <v>-995982.79</v>
          </cell>
          <cell r="F294">
            <v>-995982.79</v>
          </cell>
          <cell r="G294">
            <v>834685.14</v>
          </cell>
          <cell r="H294">
            <v>-161297.65</v>
          </cell>
          <cell r="I294">
            <v>-73256.539999999994</v>
          </cell>
          <cell r="J294">
            <v>-238107.98</v>
          </cell>
          <cell r="K294">
            <v>-311364.52</v>
          </cell>
          <cell r="L294">
            <v>-472662.17000000004</v>
          </cell>
          <cell r="M294">
            <v>-472662.17</v>
          </cell>
          <cell r="N294">
            <v>0</v>
          </cell>
        </row>
        <row r="295">
          <cell r="C295" t="str">
            <v>311EQ4000000</v>
          </cell>
          <cell r="K295">
            <v>0</v>
          </cell>
          <cell r="L295">
            <v>0</v>
          </cell>
          <cell r="N295">
            <v>0</v>
          </cell>
        </row>
        <row r="296">
          <cell r="C296" t="str">
            <v>399A99999998</v>
          </cell>
          <cell r="D296">
            <v>-97119796.310000002</v>
          </cell>
          <cell r="E296">
            <v>-995982.79</v>
          </cell>
          <cell r="F296">
            <v>-98222162.609999999</v>
          </cell>
          <cell r="G296">
            <v>834685.14</v>
          </cell>
          <cell r="H296">
            <v>-97387477.469999999</v>
          </cell>
          <cell r="I296">
            <v>-73256.539999999994</v>
          </cell>
          <cell r="J296">
            <v>-238107.98</v>
          </cell>
          <cell r="K296">
            <v>-311364.52</v>
          </cell>
          <cell r="L296">
            <v>-97698841.989999995</v>
          </cell>
          <cell r="M296">
            <v>-97698841.989999995</v>
          </cell>
          <cell r="N296">
            <v>0</v>
          </cell>
        </row>
        <row r="297">
          <cell r="C297" t="str">
            <v>399A99999999</v>
          </cell>
          <cell r="D297">
            <v>-168539464.22</v>
          </cell>
          <cell r="E297">
            <v>8472178.5500000007</v>
          </cell>
          <cell r="F297">
            <v>-160173669.18000001</v>
          </cell>
          <cell r="G297">
            <v>-25575680.800000001</v>
          </cell>
          <cell r="H297">
            <v>-185749349.97999999</v>
          </cell>
          <cell r="I297">
            <v>-1022080.41</v>
          </cell>
          <cell r="J297">
            <v>-105627.13</v>
          </cell>
          <cell r="K297">
            <v>-1127707.54</v>
          </cell>
          <cell r="L297">
            <v>-186877057.51999998</v>
          </cell>
          <cell r="M297">
            <v>-186877057.52000001</v>
          </cell>
          <cell r="N297">
            <v>0</v>
          </cell>
        </row>
        <row r="298">
          <cell r="C298" t="str">
            <v>400A00000000</v>
          </cell>
          <cell r="K298">
            <v>0</v>
          </cell>
          <cell r="L298">
            <v>0</v>
          </cell>
          <cell r="N298">
            <v>0</v>
          </cell>
        </row>
        <row r="299">
          <cell r="C299" t="str">
            <v>400B00000000</v>
          </cell>
          <cell r="K299">
            <v>0</v>
          </cell>
          <cell r="L299">
            <v>0</v>
          </cell>
          <cell r="N299">
            <v>0</v>
          </cell>
        </row>
        <row r="300">
          <cell r="C300" t="str">
            <v>400PR0000000</v>
          </cell>
          <cell r="K300">
            <v>0</v>
          </cell>
          <cell r="L300">
            <v>0</v>
          </cell>
          <cell r="N300">
            <v>0</v>
          </cell>
        </row>
        <row r="301">
          <cell r="C301" t="str">
            <v>411PR0000000</v>
          </cell>
          <cell r="K301">
            <v>0</v>
          </cell>
          <cell r="L301">
            <v>0</v>
          </cell>
          <cell r="N301">
            <v>0</v>
          </cell>
        </row>
        <row r="302">
          <cell r="C302" t="str">
            <v>411PR0100000</v>
          </cell>
          <cell r="E302">
            <v>-19517243.039999999</v>
          </cell>
          <cell r="F302">
            <v>-19517243.039999999</v>
          </cell>
          <cell r="G302">
            <v>-19914439.27</v>
          </cell>
          <cell r="H302">
            <v>-19914439.27</v>
          </cell>
          <cell r="I302">
            <v>-2089948.6</v>
          </cell>
          <cell r="J302">
            <v>-2089948.6</v>
          </cell>
          <cell r="K302">
            <v>-4179897.2</v>
          </cell>
          <cell r="L302">
            <v>-24094336.469999999</v>
          </cell>
          <cell r="M302">
            <v>-24094336.469999999</v>
          </cell>
          <cell r="N302">
            <v>0</v>
          </cell>
        </row>
        <row r="303">
          <cell r="C303" t="str">
            <v>411PR0200000</v>
          </cell>
          <cell r="E303">
            <v>-28014079.989999998</v>
          </cell>
          <cell r="F303">
            <v>-28014079.989999998</v>
          </cell>
          <cell r="G303">
            <v>-22689614.75</v>
          </cell>
          <cell r="H303">
            <v>-22689614.75</v>
          </cell>
          <cell r="I303">
            <v>-2194631.25</v>
          </cell>
          <cell r="J303">
            <v>-2077480.25</v>
          </cell>
          <cell r="K303">
            <v>-4272111.5</v>
          </cell>
          <cell r="L303">
            <v>-26961726.25</v>
          </cell>
          <cell r="M303">
            <v>-26961726.25</v>
          </cell>
          <cell r="N303">
            <v>0</v>
          </cell>
        </row>
        <row r="304">
          <cell r="C304" t="str">
            <v>411PR0300000</v>
          </cell>
          <cell r="E304">
            <v>-1002500</v>
          </cell>
          <cell r="F304">
            <v>-1002500</v>
          </cell>
          <cell r="G304">
            <v>-1286500</v>
          </cell>
          <cell r="H304">
            <v>-1286500</v>
          </cell>
          <cell r="I304">
            <v>-26000</v>
          </cell>
          <cell r="J304">
            <v>-26000</v>
          </cell>
          <cell r="K304">
            <v>-52000</v>
          </cell>
          <cell r="L304">
            <v>-1338500</v>
          </cell>
          <cell r="M304">
            <v>-1338500</v>
          </cell>
          <cell r="N304">
            <v>0</v>
          </cell>
        </row>
        <row r="305">
          <cell r="C305" t="str">
            <v>411PR0400000</v>
          </cell>
          <cell r="K305">
            <v>0</v>
          </cell>
          <cell r="L305">
            <v>0</v>
          </cell>
          <cell r="N305">
            <v>0</v>
          </cell>
        </row>
        <row r="306">
          <cell r="C306" t="str">
            <v>411PR0500000</v>
          </cell>
          <cell r="E306">
            <v>-11324400</v>
          </cell>
          <cell r="F306">
            <v>-11324400</v>
          </cell>
          <cell r="G306">
            <v>-10266300</v>
          </cell>
          <cell r="H306">
            <v>-10266300</v>
          </cell>
          <cell r="I306">
            <v>-1099430</v>
          </cell>
          <cell r="J306">
            <v>-1051430</v>
          </cell>
          <cell r="K306">
            <v>-2150860</v>
          </cell>
          <cell r="L306">
            <v>-12417160</v>
          </cell>
          <cell r="M306">
            <v>-12417160</v>
          </cell>
          <cell r="N306">
            <v>0</v>
          </cell>
        </row>
        <row r="307">
          <cell r="C307" t="str">
            <v>411PR0850000</v>
          </cell>
          <cell r="K307">
            <v>0</v>
          </cell>
          <cell r="L307">
            <v>0</v>
          </cell>
          <cell r="N307">
            <v>0</v>
          </cell>
        </row>
        <row r="308">
          <cell r="C308" t="str">
            <v>411PR0851000</v>
          </cell>
          <cell r="K308">
            <v>0</v>
          </cell>
          <cell r="L308">
            <v>0</v>
          </cell>
          <cell r="N308">
            <v>0</v>
          </cell>
        </row>
        <row r="309">
          <cell r="C309" t="str">
            <v>411PR0852000</v>
          </cell>
          <cell r="E309">
            <v>-1380000</v>
          </cell>
          <cell r="F309">
            <v>-1380000</v>
          </cell>
          <cell r="G309">
            <v>-3330241.52</v>
          </cell>
          <cell r="H309">
            <v>-3330241.52</v>
          </cell>
          <cell r="I309">
            <v>-212433</v>
          </cell>
          <cell r="J309">
            <v>-212433</v>
          </cell>
          <cell r="K309">
            <v>-424866</v>
          </cell>
          <cell r="L309">
            <v>-3755107.52</v>
          </cell>
          <cell r="M309">
            <v>-3755107.52</v>
          </cell>
          <cell r="N309">
            <v>0</v>
          </cell>
        </row>
        <row r="310">
          <cell r="C310" t="str">
            <v>411PR0853000</v>
          </cell>
          <cell r="E310">
            <v>-5589380</v>
          </cell>
          <cell r="F310">
            <v>-5589380</v>
          </cell>
          <cell r="G310">
            <v>-5097040</v>
          </cell>
          <cell r="H310">
            <v>-5097040</v>
          </cell>
          <cell r="I310">
            <v>-509704</v>
          </cell>
          <cell r="J310">
            <v>-509704</v>
          </cell>
          <cell r="K310">
            <v>-1019408</v>
          </cell>
          <cell r="L310">
            <v>-6116448</v>
          </cell>
          <cell r="M310">
            <v>-6116448</v>
          </cell>
          <cell r="N310">
            <v>0</v>
          </cell>
        </row>
        <row r="311">
          <cell r="C311" t="str">
            <v>411PR0854000</v>
          </cell>
          <cell r="E311">
            <v>-19180012.309999999</v>
          </cell>
          <cell r="F311">
            <v>-19180012.309999999</v>
          </cell>
          <cell r="G311">
            <v>-16259914.23</v>
          </cell>
          <cell r="H311">
            <v>-16259914.23</v>
          </cell>
          <cell r="I311">
            <v>-1522368</v>
          </cell>
          <cell r="J311">
            <v>-1316814.77</v>
          </cell>
          <cell r="K311">
            <v>-2839182.77</v>
          </cell>
          <cell r="L311">
            <v>-19099097</v>
          </cell>
          <cell r="M311">
            <v>-19099097</v>
          </cell>
          <cell r="N311">
            <v>0</v>
          </cell>
        </row>
        <row r="312">
          <cell r="C312" t="str">
            <v>411PR0854099</v>
          </cell>
          <cell r="E312">
            <v>-26149392.309999999</v>
          </cell>
          <cell r="F312">
            <v>-26149392.309999999</v>
          </cell>
          <cell r="G312">
            <v>-24687195.75</v>
          </cell>
          <cell r="H312">
            <v>-24687195.75</v>
          </cell>
          <cell r="I312">
            <v>-2244505</v>
          </cell>
          <cell r="J312">
            <v>-2038951.77</v>
          </cell>
          <cell r="K312">
            <v>-4283456.7699999996</v>
          </cell>
          <cell r="L312">
            <v>-28970652.52</v>
          </cell>
          <cell r="M312">
            <v>-28970652.52</v>
          </cell>
          <cell r="N312">
            <v>0</v>
          </cell>
        </row>
        <row r="313">
          <cell r="C313" t="str">
            <v>411PR0899999</v>
          </cell>
          <cell r="E313">
            <v>-86007615.340000004</v>
          </cell>
          <cell r="F313">
            <v>-86007615.340000004</v>
          </cell>
          <cell r="G313">
            <v>-78844049.769999996</v>
          </cell>
          <cell r="H313">
            <v>-78844049.769999996</v>
          </cell>
          <cell r="I313">
            <v>-7654514.8499999996</v>
          </cell>
          <cell r="J313">
            <v>-7283810.6200000001</v>
          </cell>
          <cell r="K313">
            <v>-14938325.469999999</v>
          </cell>
          <cell r="L313">
            <v>-93782375.239999995</v>
          </cell>
          <cell r="M313">
            <v>-93782375.239999995</v>
          </cell>
          <cell r="N313">
            <v>0</v>
          </cell>
        </row>
        <row r="314">
          <cell r="C314" t="str">
            <v>411PR0900000</v>
          </cell>
          <cell r="K314">
            <v>0</v>
          </cell>
          <cell r="L314">
            <v>0</v>
          </cell>
          <cell r="N314">
            <v>0</v>
          </cell>
        </row>
        <row r="315">
          <cell r="C315" t="str">
            <v>411PR0902900</v>
          </cell>
          <cell r="E315">
            <v>-169709.52</v>
          </cell>
          <cell r="F315">
            <v>-169709.52</v>
          </cell>
          <cell r="G315">
            <v>-148903.24</v>
          </cell>
          <cell r="H315">
            <v>-148903.24</v>
          </cell>
          <cell r="J315">
            <v>-40359.360000000001</v>
          </cell>
          <cell r="K315">
            <v>-40359.360000000001</v>
          </cell>
          <cell r="L315">
            <v>-189262.59999999998</v>
          </cell>
          <cell r="M315">
            <v>-189262.6</v>
          </cell>
          <cell r="N315">
            <v>0</v>
          </cell>
        </row>
        <row r="316">
          <cell r="C316" t="str">
            <v>411PR0902999</v>
          </cell>
          <cell r="E316">
            <v>-169709.52</v>
          </cell>
          <cell r="F316">
            <v>-169709.52</v>
          </cell>
          <cell r="G316">
            <v>-148903.24</v>
          </cell>
          <cell r="H316">
            <v>-148903.24</v>
          </cell>
          <cell r="J316">
            <v>-40359.360000000001</v>
          </cell>
          <cell r="K316">
            <v>-40359.360000000001</v>
          </cell>
          <cell r="L316">
            <v>-189262.59999999998</v>
          </cell>
          <cell r="M316">
            <v>-189262.6</v>
          </cell>
          <cell r="N316">
            <v>0</v>
          </cell>
        </row>
        <row r="317">
          <cell r="C317" t="str">
            <v>499PR9999999</v>
          </cell>
          <cell r="E317">
            <v>-86177324.859999999</v>
          </cell>
          <cell r="F317">
            <v>-86177324.859999999</v>
          </cell>
          <cell r="G317">
            <v>-78992953.010000005</v>
          </cell>
          <cell r="H317">
            <v>-78992953.010000005</v>
          </cell>
          <cell r="I317">
            <v>-7654514.8499999996</v>
          </cell>
          <cell r="J317">
            <v>-7324169.9800000004</v>
          </cell>
          <cell r="K317">
            <v>-14978684.83</v>
          </cell>
          <cell r="L317">
            <v>-93971637.840000004</v>
          </cell>
          <cell r="M317">
            <v>-93971637.840000004</v>
          </cell>
          <cell r="N317">
            <v>0</v>
          </cell>
        </row>
        <row r="318">
          <cell r="C318" t="str">
            <v>611PC0000000</v>
          </cell>
          <cell r="K318">
            <v>0</v>
          </cell>
          <cell r="L318">
            <v>0</v>
          </cell>
          <cell r="N318">
            <v>0</v>
          </cell>
        </row>
        <row r="319">
          <cell r="C319" t="str">
            <v>611PC2000000</v>
          </cell>
          <cell r="K319">
            <v>0</v>
          </cell>
          <cell r="L319">
            <v>0</v>
          </cell>
          <cell r="N319">
            <v>0</v>
          </cell>
        </row>
        <row r="320">
          <cell r="C320" t="str">
            <v>611PC2001000</v>
          </cell>
          <cell r="K320">
            <v>0</v>
          </cell>
          <cell r="L320">
            <v>0</v>
          </cell>
          <cell r="N320">
            <v>0</v>
          </cell>
        </row>
        <row r="321">
          <cell r="C321" t="str">
            <v>611PC2001001</v>
          </cell>
          <cell r="E321">
            <v>17360463.010000002</v>
          </cell>
          <cell r="F321">
            <v>17360463.010000002</v>
          </cell>
          <cell r="G321">
            <v>14510925</v>
          </cell>
          <cell r="H321">
            <v>14510925</v>
          </cell>
          <cell r="I321">
            <v>1450225</v>
          </cell>
          <cell r="J321">
            <v>1449225</v>
          </cell>
          <cell r="K321">
            <v>2899450</v>
          </cell>
          <cell r="L321">
            <v>17410375</v>
          </cell>
          <cell r="M321">
            <v>17410375</v>
          </cell>
          <cell r="N321">
            <v>0</v>
          </cell>
        </row>
        <row r="322">
          <cell r="C322" t="str">
            <v>611PC2001002</v>
          </cell>
          <cell r="E322">
            <v>1060036</v>
          </cell>
          <cell r="F322">
            <v>1060036</v>
          </cell>
          <cell r="G322">
            <v>785609.97</v>
          </cell>
          <cell r="H322">
            <v>785609.97</v>
          </cell>
          <cell r="I322">
            <v>47713.24</v>
          </cell>
          <cell r="J322">
            <v>48736.79</v>
          </cell>
          <cell r="K322">
            <v>96450.03</v>
          </cell>
          <cell r="L322">
            <v>882060</v>
          </cell>
          <cell r="M322">
            <v>882060</v>
          </cell>
          <cell r="N322">
            <v>0</v>
          </cell>
        </row>
        <row r="323">
          <cell r="C323" t="str">
            <v>611PC2001099</v>
          </cell>
          <cell r="E323">
            <v>18420499.010000002</v>
          </cell>
          <cell r="F323">
            <v>18420499.010000002</v>
          </cell>
          <cell r="G323">
            <v>15296534.970000001</v>
          </cell>
          <cell r="H323">
            <v>15296534.970000001</v>
          </cell>
          <cell r="I323">
            <v>1497938.24</v>
          </cell>
          <cell r="J323">
            <v>1497961.79</v>
          </cell>
          <cell r="K323">
            <v>2995900.0300000003</v>
          </cell>
          <cell r="L323">
            <v>18292435</v>
          </cell>
          <cell r="M323">
            <v>18292435</v>
          </cell>
          <cell r="N323">
            <v>0</v>
          </cell>
        </row>
        <row r="324">
          <cell r="C324" t="str">
            <v>611PC2001500</v>
          </cell>
          <cell r="E324">
            <v>337665</v>
          </cell>
          <cell r="F324">
            <v>337665</v>
          </cell>
          <cell r="G324">
            <v>243818</v>
          </cell>
          <cell r="H324">
            <v>243818</v>
          </cell>
          <cell r="I324">
            <v>18751</v>
          </cell>
          <cell r="J324">
            <v>19200</v>
          </cell>
          <cell r="K324">
            <v>37951</v>
          </cell>
          <cell r="L324">
            <v>281769</v>
          </cell>
          <cell r="M324">
            <v>281769</v>
          </cell>
          <cell r="N324">
            <v>0</v>
          </cell>
        </row>
        <row r="325">
          <cell r="C325" t="str">
            <v>611PC2002000</v>
          </cell>
          <cell r="E325">
            <v>1179117.8999999999</v>
          </cell>
          <cell r="F325">
            <v>1179117.8999999999</v>
          </cell>
          <cell r="G325">
            <v>1019341.55</v>
          </cell>
          <cell r="H325">
            <v>1019341.55</v>
          </cell>
          <cell r="I325">
            <v>101229.38</v>
          </cell>
          <cell r="J325">
            <v>101229.38</v>
          </cell>
          <cell r="K325">
            <v>202458.76</v>
          </cell>
          <cell r="L325">
            <v>1221800.31</v>
          </cell>
          <cell r="M325">
            <v>1221800.31</v>
          </cell>
          <cell r="N325">
            <v>0</v>
          </cell>
        </row>
        <row r="326">
          <cell r="C326" t="str">
            <v>611PC2002500</v>
          </cell>
          <cell r="E326">
            <v>559052</v>
          </cell>
          <cell r="F326">
            <v>559052</v>
          </cell>
          <cell r="G326">
            <v>459276.55</v>
          </cell>
          <cell r="H326">
            <v>459276.55</v>
          </cell>
          <cell r="I326">
            <v>69801.73</v>
          </cell>
          <cell r="J326">
            <v>79880.62</v>
          </cell>
          <cell r="K326">
            <v>149682.34999999998</v>
          </cell>
          <cell r="L326">
            <v>608958.89999999991</v>
          </cell>
          <cell r="M326">
            <v>608958.9</v>
          </cell>
          <cell r="N326">
            <v>0</v>
          </cell>
        </row>
        <row r="327">
          <cell r="C327" t="str">
            <v>611PC2003000</v>
          </cell>
          <cell r="K327">
            <v>0</v>
          </cell>
          <cell r="L327">
            <v>0</v>
          </cell>
          <cell r="N327">
            <v>0</v>
          </cell>
        </row>
        <row r="328">
          <cell r="C328" t="str">
            <v>611PC2003300</v>
          </cell>
          <cell r="G328">
            <v>72000</v>
          </cell>
          <cell r="H328">
            <v>72000</v>
          </cell>
          <cell r="K328">
            <v>0</v>
          </cell>
          <cell r="L328">
            <v>72000</v>
          </cell>
          <cell r="M328">
            <v>72000</v>
          </cell>
          <cell r="N328">
            <v>0</v>
          </cell>
        </row>
        <row r="329">
          <cell r="C329" t="str">
            <v>611PC2003500</v>
          </cell>
          <cell r="K329">
            <v>0</v>
          </cell>
          <cell r="L329">
            <v>0</v>
          </cell>
          <cell r="N329">
            <v>0</v>
          </cell>
        </row>
        <row r="330">
          <cell r="C330" t="str">
            <v>611PC2003501</v>
          </cell>
          <cell r="E330">
            <v>1408191.33</v>
          </cell>
          <cell r="F330">
            <v>1408191.33</v>
          </cell>
          <cell r="G330">
            <v>749416.66</v>
          </cell>
          <cell r="H330">
            <v>749416.66</v>
          </cell>
          <cell r="I330">
            <v>102616.66</v>
          </cell>
          <cell r="J330">
            <v>125400</v>
          </cell>
          <cell r="K330">
            <v>228016.66</v>
          </cell>
          <cell r="L330">
            <v>977433.32000000007</v>
          </cell>
          <cell r="M330">
            <v>977433.32</v>
          </cell>
          <cell r="N330">
            <v>0</v>
          </cell>
        </row>
        <row r="331">
          <cell r="C331" t="str">
            <v>611PC2003502</v>
          </cell>
          <cell r="E331">
            <v>59225.79</v>
          </cell>
          <cell r="F331">
            <v>59225.79</v>
          </cell>
          <cell r="G331">
            <v>114064.01</v>
          </cell>
          <cell r="H331">
            <v>114064.01</v>
          </cell>
          <cell r="I331">
            <v>20098.25</v>
          </cell>
          <cell r="J331">
            <v>11747.74</v>
          </cell>
          <cell r="K331">
            <v>31845.989999999998</v>
          </cell>
          <cell r="L331">
            <v>145910</v>
          </cell>
          <cell r="M331">
            <v>145910</v>
          </cell>
          <cell r="N331">
            <v>0</v>
          </cell>
        </row>
        <row r="332">
          <cell r="C332" t="str">
            <v>611PC2003503</v>
          </cell>
          <cell r="E332">
            <v>146850.54999999999</v>
          </cell>
          <cell r="F332">
            <v>146850.54999999999</v>
          </cell>
          <cell r="G332">
            <v>46133</v>
          </cell>
          <cell r="H332">
            <v>46133</v>
          </cell>
          <cell r="K332">
            <v>0</v>
          </cell>
          <cell r="L332">
            <v>46133</v>
          </cell>
          <cell r="M332">
            <v>46133</v>
          </cell>
          <cell r="N332">
            <v>0</v>
          </cell>
        </row>
        <row r="333">
          <cell r="C333" t="str">
            <v>611PC2003504</v>
          </cell>
          <cell r="E333">
            <v>66064.58</v>
          </cell>
          <cell r="F333">
            <v>66064.58</v>
          </cell>
          <cell r="K333">
            <v>0</v>
          </cell>
          <cell r="L333">
            <v>0</v>
          </cell>
          <cell r="N333">
            <v>0</v>
          </cell>
        </row>
        <row r="334">
          <cell r="C334" t="str">
            <v>611PC2003599</v>
          </cell>
          <cell r="E334">
            <v>1680332.25</v>
          </cell>
          <cell r="F334">
            <v>1680332.25</v>
          </cell>
          <cell r="G334">
            <v>909613.67</v>
          </cell>
          <cell r="H334">
            <v>909613.67</v>
          </cell>
          <cell r="I334">
            <v>122714.91</v>
          </cell>
          <cell r="J334">
            <v>137147.74</v>
          </cell>
          <cell r="K334">
            <v>259862.65</v>
          </cell>
          <cell r="L334">
            <v>1169476.32</v>
          </cell>
          <cell r="M334">
            <v>1169476.32</v>
          </cell>
          <cell r="N334">
            <v>0</v>
          </cell>
        </row>
        <row r="335">
          <cell r="C335" t="str">
            <v>611PC2004000</v>
          </cell>
          <cell r="K335">
            <v>0</v>
          </cell>
          <cell r="L335">
            <v>0</v>
          </cell>
          <cell r="N335">
            <v>0</v>
          </cell>
        </row>
        <row r="336">
          <cell r="C336" t="str">
            <v>611PC2005000</v>
          </cell>
          <cell r="K336">
            <v>0</v>
          </cell>
          <cell r="L336">
            <v>0</v>
          </cell>
          <cell r="N336">
            <v>0</v>
          </cell>
        </row>
        <row r="337">
          <cell r="C337" t="str">
            <v>611PC2005001</v>
          </cell>
          <cell r="E337">
            <v>1124169.96</v>
          </cell>
          <cell r="F337">
            <v>1124169.96</v>
          </cell>
          <cell r="G337">
            <v>1247476.3799999999</v>
          </cell>
          <cell r="H337">
            <v>1247476.3799999999</v>
          </cell>
          <cell r="I337">
            <v>116221.8</v>
          </cell>
          <cell r="J337">
            <v>116221.82</v>
          </cell>
          <cell r="K337">
            <v>232443.62</v>
          </cell>
          <cell r="L337">
            <v>1479920</v>
          </cell>
          <cell r="M337">
            <v>1479920</v>
          </cell>
          <cell r="N337">
            <v>0</v>
          </cell>
        </row>
        <row r="338">
          <cell r="C338" t="str">
            <v>611PC2005002</v>
          </cell>
          <cell r="E338">
            <v>1173914.7</v>
          </cell>
          <cell r="F338">
            <v>1173914.7</v>
          </cell>
          <cell r="G338">
            <v>906045.57</v>
          </cell>
          <cell r="H338">
            <v>906045.57</v>
          </cell>
          <cell r="I338">
            <v>79819.28</v>
          </cell>
          <cell r="J338">
            <v>123186.92</v>
          </cell>
          <cell r="K338">
            <v>203006.2</v>
          </cell>
          <cell r="L338">
            <v>1109051.77</v>
          </cell>
          <cell r="M338">
            <v>1109051.77</v>
          </cell>
          <cell r="N338">
            <v>0</v>
          </cell>
        </row>
        <row r="339">
          <cell r="C339" t="str">
            <v>611PC2005099</v>
          </cell>
          <cell r="E339">
            <v>2298084.66</v>
          </cell>
          <cell r="F339">
            <v>2298084.66</v>
          </cell>
          <cell r="G339">
            <v>2153521.9500000002</v>
          </cell>
          <cell r="H339">
            <v>2153521.9500000002</v>
          </cell>
          <cell r="I339">
            <v>196041.08</v>
          </cell>
          <cell r="J339">
            <v>239408.74</v>
          </cell>
          <cell r="K339">
            <v>435449.81999999995</v>
          </cell>
          <cell r="L339">
            <v>2588971.77</v>
          </cell>
          <cell r="M339">
            <v>2588971.77</v>
          </cell>
          <cell r="N339">
            <v>0</v>
          </cell>
        </row>
        <row r="340">
          <cell r="C340" t="str">
            <v>611PC2006000</v>
          </cell>
          <cell r="K340">
            <v>0</v>
          </cell>
          <cell r="L340">
            <v>0</v>
          </cell>
          <cell r="N340">
            <v>0</v>
          </cell>
        </row>
        <row r="341">
          <cell r="C341" t="str">
            <v>611PC2007000</v>
          </cell>
          <cell r="K341">
            <v>0</v>
          </cell>
          <cell r="L341">
            <v>0</v>
          </cell>
          <cell r="N341">
            <v>0</v>
          </cell>
        </row>
        <row r="342">
          <cell r="C342" t="str">
            <v>611PC2007500</v>
          </cell>
          <cell r="K342">
            <v>0</v>
          </cell>
          <cell r="L342">
            <v>0</v>
          </cell>
          <cell r="N342">
            <v>0</v>
          </cell>
        </row>
        <row r="343">
          <cell r="C343" t="str">
            <v>611PC2008000</v>
          </cell>
          <cell r="K343">
            <v>0</v>
          </cell>
          <cell r="L343">
            <v>0</v>
          </cell>
          <cell r="N343">
            <v>0</v>
          </cell>
        </row>
        <row r="344">
          <cell r="C344" t="str">
            <v>611PC2008001</v>
          </cell>
          <cell r="E344">
            <v>224480.43</v>
          </cell>
          <cell r="F344">
            <v>224480.43</v>
          </cell>
          <cell r="G344">
            <v>210979.94</v>
          </cell>
          <cell r="H344">
            <v>210979.94</v>
          </cell>
          <cell r="I344">
            <v>59816</v>
          </cell>
          <cell r="J344">
            <v>27168</v>
          </cell>
          <cell r="K344">
            <v>86984</v>
          </cell>
          <cell r="L344">
            <v>297963.94</v>
          </cell>
          <cell r="M344">
            <v>297963.94</v>
          </cell>
          <cell r="N344">
            <v>0</v>
          </cell>
        </row>
        <row r="345">
          <cell r="C345" t="str">
            <v>611PC2008002</v>
          </cell>
          <cell r="E345">
            <v>14000</v>
          </cell>
          <cell r="F345">
            <v>14000</v>
          </cell>
          <cell r="G345">
            <v>15671</v>
          </cell>
          <cell r="H345">
            <v>15671</v>
          </cell>
          <cell r="K345">
            <v>0</v>
          </cell>
          <cell r="L345">
            <v>15671</v>
          </cell>
          <cell r="M345">
            <v>15671</v>
          </cell>
          <cell r="N345">
            <v>0</v>
          </cell>
        </row>
        <row r="346">
          <cell r="C346" t="str">
            <v>611PC2008003</v>
          </cell>
          <cell r="E346">
            <v>807111</v>
          </cell>
          <cell r="F346">
            <v>807111</v>
          </cell>
          <cell r="G346">
            <v>218556</v>
          </cell>
          <cell r="H346">
            <v>218556</v>
          </cell>
          <cell r="K346">
            <v>0</v>
          </cell>
          <cell r="L346">
            <v>218556</v>
          </cell>
          <cell r="M346">
            <v>218556</v>
          </cell>
          <cell r="N346">
            <v>0</v>
          </cell>
        </row>
        <row r="347">
          <cell r="C347" t="str">
            <v>611PC2008004</v>
          </cell>
          <cell r="E347">
            <v>593389</v>
          </cell>
          <cell r="F347">
            <v>593389</v>
          </cell>
          <cell r="G347">
            <v>1209972</v>
          </cell>
          <cell r="H347">
            <v>1209972</v>
          </cell>
          <cell r="I347">
            <v>-19000</v>
          </cell>
          <cell r="J347">
            <v>-9528</v>
          </cell>
          <cell r="K347">
            <v>-28528</v>
          </cell>
          <cell r="L347">
            <v>1181444</v>
          </cell>
          <cell r="M347">
            <v>1181444</v>
          </cell>
          <cell r="N347">
            <v>0</v>
          </cell>
        </row>
        <row r="348">
          <cell r="C348" t="str">
            <v>611PC2008005</v>
          </cell>
          <cell r="E348">
            <v>120000</v>
          </cell>
          <cell r="F348">
            <v>120000</v>
          </cell>
          <cell r="I348">
            <v>60000</v>
          </cell>
          <cell r="J348">
            <v>5000</v>
          </cell>
          <cell r="K348">
            <v>65000</v>
          </cell>
          <cell r="L348">
            <v>65000</v>
          </cell>
          <cell r="M348">
            <v>65000</v>
          </cell>
          <cell r="N348">
            <v>0</v>
          </cell>
        </row>
        <row r="349">
          <cell r="C349" t="str">
            <v>611PC2008009</v>
          </cell>
          <cell r="E349">
            <v>1000</v>
          </cell>
          <cell r="F349">
            <v>1000</v>
          </cell>
          <cell r="G349">
            <v>65648</v>
          </cell>
          <cell r="H349">
            <v>65648</v>
          </cell>
          <cell r="K349">
            <v>0</v>
          </cell>
          <cell r="L349">
            <v>65648</v>
          </cell>
          <cell r="M349">
            <v>65648</v>
          </cell>
          <cell r="N349">
            <v>0</v>
          </cell>
        </row>
        <row r="350">
          <cell r="C350" t="str">
            <v>611PC2008099</v>
          </cell>
          <cell r="E350">
            <v>1759980.43</v>
          </cell>
          <cell r="F350">
            <v>1759980.43</v>
          </cell>
          <cell r="G350">
            <v>1720826.94</v>
          </cell>
          <cell r="H350">
            <v>1720826.94</v>
          </cell>
          <cell r="I350">
            <v>100816</v>
          </cell>
          <cell r="J350">
            <v>22640</v>
          </cell>
          <cell r="K350">
            <v>123456</v>
          </cell>
          <cell r="L350">
            <v>1844282.94</v>
          </cell>
          <cell r="M350">
            <v>1844282.94</v>
          </cell>
          <cell r="N350">
            <v>0</v>
          </cell>
        </row>
        <row r="351">
          <cell r="C351" t="str">
            <v>611PC2008200</v>
          </cell>
          <cell r="E351">
            <v>158804</v>
          </cell>
          <cell r="F351">
            <v>158804</v>
          </cell>
          <cell r="G351">
            <v>258178.32</v>
          </cell>
          <cell r="H351">
            <v>258178.32</v>
          </cell>
          <cell r="I351">
            <v>17060</v>
          </cell>
          <cell r="J351">
            <v>16904</v>
          </cell>
          <cell r="K351">
            <v>33964</v>
          </cell>
          <cell r="L351">
            <v>292142.32</v>
          </cell>
          <cell r="M351">
            <v>292142.32</v>
          </cell>
          <cell r="N351">
            <v>0</v>
          </cell>
        </row>
        <row r="352">
          <cell r="C352" t="str">
            <v>611PC2008500</v>
          </cell>
          <cell r="K352">
            <v>0</v>
          </cell>
          <cell r="L352">
            <v>0</v>
          </cell>
          <cell r="N352">
            <v>0</v>
          </cell>
        </row>
        <row r="353">
          <cell r="C353" t="str">
            <v>611PC2009000</v>
          </cell>
          <cell r="K353">
            <v>0</v>
          </cell>
          <cell r="L353">
            <v>0</v>
          </cell>
          <cell r="N353">
            <v>0</v>
          </cell>
        </row>
        <row r="354">
          <cell r="C354" t="str">
            <v>611PC2009001</v>
          </cell>
          <cell r="E354">
            <v>81247</v>
          </cell>
          <cell r="F354">
            <v>81247</v>
          </cell>
          <cell r="K354">
            <v>0</v>
          </cell>
          <cell r="L354">
            <v>0</v>
          </cell>
          <cell r="N354">
            <v>0</v>
          </cell>
        </row>
        <row r="355">
          <cell r="C355" t="str">
            <v>611PC2009002</v>
          </cell>
          <cell r="E355">
            <v>466208.56</v>
          </cell>
          <cell r="F355">
            <v>466208.56</v>
          </cell>
          <cell r="G355">
            <v>404651.79</v>
          </cell>
          <cell r="H355">
            <v>404651.79</v>
          </cell>
          <cell r="I355">
            <v>42471.05</v>
          </cell>
          <cell r="J355">
            <v>53829.38</v>
          </cell>
          <cell r="K355">
            <v>96300.43</v>
          </cell>
          <cell r="L355">
            <v>500952.22</v>
          </cell>
          <cell r="M355">
            <v>500952.22</v>
          </cell>
          <cell r="N355">
            <v>0</v>
          </cell>
        </row>
        <row r="356">
          <cell r="C356" t="str">
            <v>611PC2009003</v>
          </cell>
          <cell r="G356">
            <v>156165</v>
          </cell>
          <cell r="H356">
            <v>156165</v>
          </cell>
          <cell r="I356">
            <v>17920</v>
          </cell>
          <cell r="J356">
            <v>2500.17</v>
          </cell>
          <cell r="K356">
            <v>20420.169999999998</v>
          </cell>
          <cell r="L356">
            <v>176585.16999999998</v>
          </cell>
          <cell r="M356">
            <v>176585.17</v>
          </cell>
          <cell r="N356">
            <v>0</v>
          </cell>
        </row>
        <row r="357">
          <cell r="C357" t="str">
            <v>611PC2009009</v>
          </cell>
          <cell r="E357">
            <v>547455.56000000006</v>
          </cell>
          <cell r="F357">
            <v>547455.56000000006</v>
          </cell>
          <cell r="G357">
            <v>560816.79</v>
          </cell>
          <cell r="H357">
            <v>560816.79</v>
          </cell>
          <cell r="I357">
            <v>60391.05</v>
          </cell>
          <cell r="J357">
            <v>56329.55</v>
          </cell>
          <cell r="K357">
            <v>116720.6</v>
          </cell>
          <cell r="L357">
            <v>677537.39</v>
          </cell>
          <cell r="M357">
            <v>677537.39</v>
          </cell>
          <cell r="N357">
            <v>0</v>
          </cell>
        </row>
        <row r="358">
          <cell r="C358" t="str">
            <v>611PC2009099</v>
          </cell>
          <cell r="E358">
            <v>26940990.809999999</v>
          </cell>
          <cell r="F358">
            <v>26940990.809999999</v>
          </cell>
          <cell r="G358">
            <v>22693928.739999998</v>
          </cell>
          <cell r="H358">
            <v>22693928.739999998</v>
          </cell>
          <cell r="I358">
            <v>2184743.39</v>
          </cell>
          <cell r="J358">
            <v>2170701.8199999998</v>
          </cell>
          <cell r="K358">
            <v>4355445.21</v>
          </cell>
          <cell r="L358">
            <v>27049373.949999999</v>
          </cell>
          <cell r="M358">
            <v>27049373.949999999</v>
          </cell>
          <cell r="N358">
            <v>0</v>
          </cell>
        </row>
        <row r="359">
          <cell r="C359" t="str">
            <v>611PC2050000</v>
          </cell>
          <cell r="K359">
            <v>0</v>
          </cell>
          <cell r="L359">
            <v>0</v>
          </cell>
          <cell r="N359">
            <v>0</v>
          </cell>
        </row>
        <row r="360">
          <cell r="C360" t="str">
            <v>611PC2051000</v>
          </cell>
          <cell r="K360">
            <v>0</v>
          </cell>
          <cell r="L360">
            <v>0</v>
          </cell>
          <cell r="N360">
            <v>0</v>
          </cell>
        </row>
        <row r="361">
          <cell r="C361" t="str">
            <v>611PC2051010</v>
          </cell>
          <cell r="G361">
            <v>-10000</v>
          </cell>
          <cell r="H361">
            <v>-10000</v>
          </cell>
          <cell r="J361">
            <v>-33723.449999999997</v>
          </cell>
          <cell r="K361">
            <v>-33723.449999999997</v>
          </cell>
          <cell r="L361">
            <v>-43723.45</v>
          </cell>
          <cell r="M361">
            <v>-43723.45</v>
          </cell>
          <cell r="N361">
            <v>0</v>
          </cell>
        </row>
        <row r="362">
          <cell r="C362" t="str">
            <v>611PC2051020</v>
          </cell>
          <cell r="E362">
            <v>5369.23</v>
          </cell>
          <cell r="F362">
            <v>5369.23</v>
          </cell>
          <cell r="G362">
            <v>64000</v>
          </cell>
          <cell r="H362">
            <v>64000</v>
          </cell>
          <cell r="I362">
            <v>1500</v>
          </cell>
          <cell r="J362">
            <v>3000</v>
          </cell>
          <cell r="K362">
            <v>4500</v>
          </cell>
          <cell r="L362">
            <v>68500</v>
          </cell>
          <cell r="M362">
            <v>68500</v>
          </cell>
          <cell r="N362">
            <v>0</v>
          </cell>
        </row>
        <row r="363">
          <cell r="C363" t="str">
            <v>611PC2051030</v>
          </cell>
          <cell r="K363">
            <v>0</v>
          </cell>
          <cell r="L363">
            <v>0</v>
          </cell>
          <cell r="N363">
            <v>0</v>
          </cell>
        </row>
        <row r="364">
          <cell r="C364" t="str">
            <v>611PC2051099</v>
          </cell>
          <cell r="E364">
            <v>5369.23</v>
          </cell>
          <cell r="F364">
            <v>5369.23</v>
          </cell>
          <cell r="G364">
            <v>54000</v>
          </cell>
          <cell r="H364">
            <v>54000</v>
          </cell>
          <cell r="I364">
            <v>1500</v>
          </cell>
          <cell r="J364">
            <v>-30723.45</v>
          </cell>
          <cell r="K364">
            <v>-29223.45</v>
          </cell>
          <cell r="L364">
            <v>24776.55</v>
          </cell>
          <cell r="M364">
            <v>24776.55</v>
          </cell>
          <cell r="N364">
            <v>0</v>
          </cell>
        </row>
        <row r="365">
          <cell r="C365" t="str">
            <v>611PC2052000</v>
          </cell>
          <cell r="E365">
            <v>204692</v>
          </cell>
          <cell r="F365">
            <v>204692</v>
          </cell>
          <cell r="G365">
            <v>134567.4</v>
          </cell>
          <cell r="H365">
            <v>134567.4</v>
          </cell>
          <cell r="I365">
            <v>8766</v>
          </cell>
          <cell r="J365">
            <v>98956.26</v>
          </cell>
          <cell r="K365">
            <v>107722.26</v>
          </cell>
          <cell r="L365">
            <v>242289.65999999997</v>
          </cell>
          <cell r="M365">
            <v>242289.66</v>
          </cell>
          <cell r="N365">
            <v>0</v>
          </cell>
        </row>
        <row r="366">
          <cell r="C366" t="str">
            <v>611PC2053000</v>
          </cell>
          <cell r="K366">
            <v>0</v>
          </cell>
          <cell r="L366">
            <v>0</v>
          </cell>
          <cell r="N366">
            <v>0</v>
          </cell>
        </row>
        <row r="367">
          <cell r="C367" t="str">
            <v>611PC2059000</v>
          </cell>
          <cell r="E367">
            <v>8790</v>
          </cell>
          <cell r="F367">
            <v>8790</v>
          </cell>
          <cell r="G367">
            <v>7000</v>
          </cell>
          <cell r="H367">
            <v>7000</v>
          </cell>
          <cell r="I367">
            <v>900</v>
          </cell>
          <cell r="K367">
            <v>900</v>
          </cell>
          <cell r="L367">
            <v>7900</v>
          </cell>
          <cell r="M367">
            <v>7900</v>
          </cell>
          <cell r="N367">
            <v>0</v>
          </cell>
        </row>
        <row r="368">
          <cell r="C368" t="str">
            <v>611PC2059099</v>
          </cell>
          <cell r="E368">
            <v>218851.23</v>
          </cell>
          <cell r="F368">
            <v>218851.23</v>
          </cell>
          <cell r="G368">
            <v>195567.4</v>
          </cell>
          <cell r="H368">
            <v>195567.4</v>
          </cell>
          <cell r="I368">
            <v>11166</v>
          </cell>
          <cell r="J368">
            <v>68232.81</v>
          </cell>
          <cell r="K368">
            <v>79398.81</v>
          </cell>
          <cell r="L368">
            <v>274966.20999999996</v>
          </cell>
          <cell r="M368">
            <v>274966.21000000002</v>
          </cell>
          <cell r="N368">
            <v>0</v>
          </cell>
        </row>
        <row r="369">
          <cell r="C369" t="str">
            <v>611PC2100000</v>
          </cell>
          <cell r="K369">
            <v>0</v>
          </cell>
          <cell r="L369">
            <v>0</v>
          </cell>
          <cell r="N369">
            <v>0</v>
          </cell>
        </row>
        <row r="370">
          <cell r="C370" t="str">
            <v>611PC2101000</v>
          </cell>
          <cell r="K370">
            <v>0</v>
          </cell>
          <cell r="L370">
            <v>0</v>
          </cell>
          <cell r="N370">
            <v>0</v>
          </cell>
        </row>
        <row r="371">
          <cell r="C371" t="str">
            <v>611PC2101001</v>
          </cell>
          <cell r="E371">
            <v>1380615</v>
          </cell>
          <cell r="F371">
            <v>1380615</v>
          </cell>
          <cell r="G371">
            <v>1630102.5</v>
          </cell>
          <cell r="H371">
            <v>1630102.5</v>
          </cell>
          <cell r="I371">
            <v>161260.25</v>
          </cell>
          <cell r="J371">
            <v>171426.92</v>
          </cell>
          <cell r="K371">
            <v>332687.17000000004</v>
          </cell>
          <cell r="L371">
            <v>1962789.67</v>
          </cell>
          <cell r="M371">
            <v>1962789.67</v>
          </cell>
          <cell r="N371">
            <v>0</v>
          </cell>
        </row>
        <row r="372">
          <cell r="C372" t="str">
            <v>611PC2101099</v>
          </cell>
          <cell r="E372">
            <v>1380615</v>
          </cell>
          <cell r="F372">
            <v>1380615</v>
          </cell>
          <cell r="G372">
            <v>1630102.5</v>
          </cell>
          <cell r="H372">
            <v>1630102.5</v>
          </cell>
          <cell r="I372">
            <v>161260.25</v>
          </cell>
          <cell r="J372">
            <v>171426.92</v>
          </cell>
          <cell r="K372">
            <v>332687.17000000004</v>
          </cell>
          <cell r="L372">
            <v>1962789.67</v>
          </cell>
          <cell r="M372">
            <v>1962789.67</v>
          </cell>
          <cell r="N372">
            <v>0</v>
          </cell>
        </row>
        <row r="373">
          <cell r="C373" t="str">
            <v>611PC2102000</v>
          </cell>
          <cell r="K373">
            <v>0</v>
          </cell>
          <cell r="L373">
            <v>0</v>
          </cell>
          <cell r="N373">
            <v>0</v>
          </cell>
        </row>
        <row r="374">
          <cell r="C374" t="str">
            <v>611PC2102001</v>
          </cell>
          <cell r="E374">
            <v>19495</v>
          </cell>
          <cell r="F374">
            <v>19495</v>
          </cell>
          <cell r="K374">
            <v>0</v>
          </cell>
          <cell r="L374">
            <v>0</v>
          </cell>
          <cell r="N374">
            <v>0</v>
          </cell>
        </row>
        <row r="375">
          <cell r="C375" t="str">
            <v>611PC2102002</v>
          </cell>
          <cell r="K375">
            <v>0</v>
          </cell>
          <cell r="L375">
            <v>0</v>
          </cell>
          <cell r="N375">
            <v>0</v>
          </cell>
        </row>
        <row r="376">
          <cell r="C376" t="str">
            <v>611PC2102003</v>
          </cell>
          <cell r="E376">
            <v>312662.74</v>
          </cell>
          <cell r="F376">
            <v>312662.74</v>
          </cell>
          <cell r="G376">
            <v>135500.4</v>
          </cell>
          <cell r="H376">
            <v>135500.4</v>
          </cell>
          <cell r="I376">
            <v>21457.48</v>
          </cell>
          <cell r="J376">
            <v>10646.4</v>
          </cell>
          <cell r="K376">
            <v>32103.879999999997</v>
          </cell>
          <cell r="L376">
            <v>167604.28</v>
          </cell>
          <cell r="M376">
            <v>167604.28</v>
          </cell>
          <cell r="N376">
            <v>0</v>
          </cell>
        </row>
        <row r="377">
          <cell r="C377" t="str">
            <v>611PC2102004</v>
          </cell>
          <cell r="E377">
            <v>3480</v>
          </cell>
          <cell r="F377">
            <v>3480</v>
          </cell>
          <cell r="G377">
            <v>3320</v>
          </cell>
          <cell r="H377">
            <v>3320</v>
          </cell>
          <cell r="I377">
            <v>360</v>
          </cell>
          <cell r="J377">
            <v>280</v>
          </cell>
          <cell r="K377">
            <v>640</v>
          </cell>
          <cell r="L377">
            <v>3960</v>
          </cell>
          <cell r="M377">
            <v>3960</v>
          </cell>
          <cell r="N377">
            <v>0</v>
          </cell>
        </row>
        <row r="378">
          <cell r="C378" t="str">
            <v>611PC2102005</v>
          </cell>
          <cell r="E378">
            <v>200520</v>
          </cell>
          <cell r="F378">
            <v>200520</v>
          </cell>
          <cell r="K378">
            <v>0</v>
          </cell>
          <cell r="L378">
            <v>0</v>
          </cell>
          <cell r="N378">
            <v>0</v>
          </cell>
        </row>
        <row r="379">
          <cell r="C379" t="str">
            <v>611PC2102099</v>
          </cell>
          <cell r="E379">
            <v>536157.74</v>
          </cell>
          <cell r="F379">
            <v>536157.74</v>
          </cell>
          <cell r="G379">
            <v>138820.4</v>
          </cell>
          <cell r="H379">
            <v>138820.4</v>
          </cell>
          <cell r="I379">
            <v>21817.48</v>
          </cell>
          <cell r="J379">
            <v>10926.4</v>
          </cell>
          <cell r="K379">
            <v>32743.879999999997</v>
          </cell>
          <cell r="L379">
            <v>171564.28</v>
          </cell>
          <cell r="M379">
            <v>171564.28</v>
          </cell>
          <cell r="N379">
            <v>0</v>
          </cell>
        </row>
        <row r="380">
          <cell r="C380" t="str">
            <v>611PC2103000</v>
          </cell>
          <cell r="K380">
            <v>0</v>
          </cell>
          <cell r="L380">
            <v>0</v>
          </cell>
          <cell r="N380">
            <v>0</v>
          </cell>
        </row>
        <row r="381">
          <cell r="C381" t="str">
            <v>611PC2103001</v>
          </cell>
          <cell r="E381">
            <v>300000</v>
          </cell>
          <cell r="F381">
            <v>300000</v>
          </cell>
          <cell r="G381">
            <v>250000</v>
          </cell>
          <cell r="H381">
            <v>250000</v>
          </cell>
          <cell r="I381">
            <v>25000</v>
          </cell>
          <cell r="J381">
            <v>25000</v>
          </cell>
          <cell r="K381">
            <v>50000</v>
          </cell>
          <cell r="L381">
            <v>300000</v>
          </cell>
          <cell r="M381">
            <v>300000</v>
          </cell>
          <cell r="N381">
            <v>0</v>
          </cell>
        </row>
        <row r="382">
          <cell r="C382" t="str">
            <v>611PC2103002</v>
          </cell>
          <cell r="K382">
            <v>0</v>
          </cell>
          <cell r="L382">
            <v>0</v>
          </cell>
          <cell r="N382">
            <v>0</v>
          </cell>
        </row>
        <row r="383">
          <cell r="C383" t="str">
            <v>611PC2103003</v>
          </cell>
          <cell r="E383">
            <v>111270.98</v>
          </cell>
          <cell r="F383">
            <v>111270.98</v>
          </cell>
          <cell r="G383">
            <v>134128.91</v>
          </cell>
          <cell r="H383">
            <v>134128.91</v>
          </cell>
          <cell r="I383">
            <v>17279.759999999998</v>
          </cell>
          <cell r="J383">
            <v>4298</v>
          </cell>
          <cell r="K383">
            <v>21577.759999999998</v>
          </cell>
          <cell r="L383">
            <v>155706.67000000001</v>
          </cell>
          <cell r="M383">
            <v>155706.67000000001</v>
          </cell>
          <cell r="N383">
            <v>0</v>
          </cell>
        </row>
        <row r="384">
          <cell r="C384" t="str">
            <v>611PC2103099</v>
          </cell>
          <cell r="E384">
            <v>411270.98</v>
          </cell>
          <cell r="F384">
            <v>411270.98</v>
          </cell>
          <cell r="G384">
            <v>384128.91</v>
          </cell>
          <cell r="H384">
            <v>384128.91</v>
          </cell>
          <cell r="I384">
            <v>42279.76</v>
          </cell>
          <cell r="J384">
            <v>29298</v>
          </cell>
          <cell r="K384">
            <v>71577.760000000009</v>
          </cell>
          <cell r="L384">
            <v>455706.67</v>
          </cell>
          <cell r="M384">
            <v>455706.67</v>
          </cell>
          <cell r="N384">
            <v>0</v>
          </cell>
        </row>
        <row r="385">
          <cell r="C385" t="str">
            <v>611PC2104000</v>
          </cell>
          <cell r="E385">
            <v>40127.410000000003</v>
          </cell>
          <cell r="F385">
            <v>40127.410000000003</v>
          </cell>
          <cell r="G385">
            <v>26726.75</v>
          </cell>
          <cell r="H385">
            <v>26726.75</v>
          </cell>
          <cell r="I385">
            <v>2480.75</v>
          </cell>
          <cell r="J385">
            <v>6480.75</v>
          </cell>
          <cell r="K385">
            <v>8961.5</v>
          </cell>
          <cell r="L385">
            <v>35688.25</v>
          </cell>
          <cell r="M385">
            <v>35688.25</v>
          </cell>
          <cell r="N385">
            <v>0</v>
          </cell>
        </row>
        <row r="386">
          <cell r="C386" t="str">
            <v>611PC2105000</v>
          </cell>
          <cell r="K386">
            <v>0</v>
          </cell>
          <cell r="L386">
            <v>0</v>
          </cell>
          <cell r="N386">
            <v>0</v>
          </cell>
        </row>
        <row r="387">
          <cell r="C387" t="str">
            <v>611PC2109000</v>
          </cell>
          <cell r="E387">
            <v>20384.14</v>
          </cell>
          <cell r="F387">
            <v>20384.14</v>
          </cell>
          <cell r="G387">
            <v>12616.8</v>
          </cell>
          <cell r="H387">
            <v>12616.8</v>
          </cell>
          <cell r="I387">
            <v>1261.68</v>
          </cell>
          <cell r="J387">
            <v>1476.64</v>
          </cell>
          <cell r="K387">
            <v>2738.32</v>
          </cell>
          <cell r="L387">
            <v>15355.119999999999</v>
          </cell>
          <cell r="M387">
            <v>15355.12</v>
          </cell>
          <cell r="N387">
            <v>0</v>
          </cell>
        </row>
        <row r="388">
          <cell r="C388" t="str">
            <v>611PC2109099</v>
          </cell>
          <cell r="E388">
            <v>2388555.27</v>
          </cell>
          <cell r="F388">
            <v>2388555.27</v>
          </cell>
          <cell r="G388">
            <v>2192395.36</v>
          </cell>
          <cell r="H388">
            <v>2192395.36</v>
          </cell>
          <cell r="I388">
            <v>229099.92</v>
          </cell>
          <cell r="J388">
            <v>219608.71</v>
          </cell>
          <cell r="K388">
            <v>448708.63</v>
          </cell>
          <cell r="L388">
            <v>2641103.9899999998</v>
          </cell>
          <cell r="M388">
            <v>2641103.9900000002</v>
          </cell>
          <cell r="N388">
            <v>0</v>
          </cell>
        </row>
        <row r="389">
          <cell r="C389" t="str">
            <v>611PC2150000</v>
          </cell>
          <cell r="K389">
            <v>0</v>
          </cell>
          <cell r="L389">
            <v>0</v>
          </cell>
          <cell r="N389">
            <v>0</v>
          </cell>
        </row>
        <row r="390">
          <cell r="C390" t="str">
            <v>611PC2151000</v>
          </cell>
          <cell r="K390">
            <v>0</v>
          </cell>
          <cell r="L390">
            <v>0</v>
          </cell>
          <cell r="N390">
            <v>0</v>
          </cell>
        </row>
        <row r="391">
          <cell r="C391" t="str">
            <v>611PC2151001</v>
          </cell>
          <cell r="E391">
            <v>242627</v>
          </cell>
          <cell r="F391">
            <v>242627</v>
          </cell>
          <cell r="G391">
            <v>201387.86</v>
          </cell>
          <cell r="H391">
            <v>201387.86</v>
          </cell>
          <cell r="I391">
            <v>22167.61</v>
          </cell>
          <cell r="J391">
            <v>24662.5</v>
          </cell>
          <cell r="K391">
            <v>46830.11</v>
          </cell>
          <cell r="L391">
            <v>248217.96999999997</v>
          </cell>
          <cell r="M391">
            <v>248217.97</v>
          </cell>
          <cell r="N391">
            <v>0</v>
          </cell>
        </row>
        <row r="392">
          <cell r="C392" t="str">
            <v>611PC2151002</v>
          </cell>
          <cell r="E392">
            <v>108321.29</v>
          </cell>
          <cell r="F392">
            <v>108321.29</v>
          </cell>
          <cell r="G392">
            <v>93355.6</v>
          </cell>
          <cell r="H392">
            <v>93355.6</v>
          </cell>
          <cell r="I392">
            <v>8015</v>
          </cell>
          <cell r="J392">
            <v>14530.15</v>
          </cell>
          <cell r="K392">
            <v>22545.15</v>
          </cell>
          <cell r="L392">
            <v>115900.75</v>
          </cell>
          <cell r="M392">
            <v>115900.75</v>
          </cell>
          <cell r="N392">
            <v>0</v>
          </cell>
        </row>
        <row r="393">
          <cell r="C393" t="str">
            <v>611PC2151099</v>
          </cell>
          <cell r="E393">
            <v>350948.29</v>
          </cell>
          <cell r="F393">
            <v>350948.29</v>
          </cell>
          <cell r="G393">
            <v>294743.46000000002</v>
          </cell>
          <cell r="H393">
            <v>294743.46000000002</v>
          </cell>
          <cell r="I393">
            <v>30182.61</v>
          </cell>
          <cell r="J393">
            <v>39192.65</v>
          </cell>
          <cell r="K393">
            <v>69375.260000000009</v>
          </cell>
          <cell r="L393">
            <v>364118.72000000003</v>
          </cell>
          <cell r="M393">
            <v>364118.72</v>
          </cell>
          <cell r="N393">
            <v>0</v>
          </cell>
        </row>
        <row r="394">
          <cell r="C394" t="str">
            <v>611PC2152000</v>
          </cell>
          <cell r="K394">
            <v>0</v>
          </cell>
          <cell r="L394">
            <v>0</v>
          </cell>
          <cell r="N394">
            <v>0</v>
          </cell>
        </row>
        <row r="395">
          <cell r="C395" t="str">
            <v>611PC2152001</v>
          </cell>
          <cell r="E395">
            <v>179940.2</v>
          </cell>
          <cell r="F395">
            <v>179940.2</v>
          </cell>
          <cell r="G395">
            <v>59450</v>
          </cell>
          <cell r="H395">
            <v>59450</v>
          </cell>
          <cell r="J395">
            <v>12500</v>
          </cell>
          <cell r="K395">
            <v>12500</v>
          </cell>
          <cell r="L395">
            <v>71950</v>
          </cell>
          <cell r="M395">
            <v>71950</v>
          </cell>
          <cell r="N395">
            <v>0</v>
          </cell>
        </row>
        <row r="396">
          <cell r="C396" t="str">
            <v>611PC2152002</v>
          </cell>
          <cell r="E396">
            <v>147307.71</v>
          </cell>
          <cell r="F396">
            <v>147307.71</v>
          </cell>
          <cell r="G396">
            <v>62995.12</v>
          </cell>
          <cell r="H396">
            <v>62995.12</v>
          </cell>
          <cell r="I396">
            <v>5040.1899999999996</v>
          </cell>
          <cell r="J396">
            <v>1300</v>
          </cell>
          <cell r="K396">
            <v>6340.19</v>
          </cell>
          <cell r="L396">
            <v>69335.31</v>
          </cell>
          <cell r="M396">
            <v>69335.31</v>
          </cell>
          <cell r="N396">
            <v>0</v>
          </cell>
        </row>
        <row r="397">
          <cell r="C397" t="str">
            <v>611PC2152099</v>
          </cell>
          <cell r="E397">
            <v>327247.90999999997</v>
          </cell>
          <cell r="F397">
            <v>327247.90999999997</v>
          </cell>
          <cell r="G397">
            <v>122445.12</v>
          </cell>
          <cell r="H397">
            <v>122445.12</v>
          </cell>
          <cell r="I397">
            <v>5040.1899999999996</v>
          </cell>
          <cell r="J397">
            <v>13800</v>
          </cell>
          <cell r="K397">
            <v>18840.189999999999</v>
          </cell>
          <cell r="L397">
            <v>141285.31</v>
          </cell>
          <cell r="M397">
            <v>141285.31</v>
          </cell>
          <cell r="N397">
            <v>0</v>
          </cell>
        </row>
        <row r="398">
          <cell r="C398" t="str">
            <v>611PC2153000</v>
          </cell>
          <cell r="K398">
            <v>0</v>
          </cell>
          <cell r="L398">
            <v>0</v>
          </cell>
          <cell r="N398">
            <v>0</v>
          </cell>
        </row>
        <row r="399">
          <cell r="C399" t="str">
            <v>611PC2153001</v>
          </cell>
          <cell r="E399">
            <v>38803.269999999997</v>
          </cell>
          <cell r="F399">
            <v>38803.269999999997</v>
          </cell>
          <cell r="G399">
            <v>53204.21</v>
          </cell>
          <cell r="H399">
            <v>53204.21</v>
          </cell>
          <cell r="J399">
            <v>576</v>
          </cell>
          <cell r="K399">
            <v>576</v>
          </cell>
          <cell r="L399">
            <v>53780.21</v>
          </cell>
          <cell r="M399">
            <v>53780.21</v>
          </cell>
          <cell r="N399">
            <v>0</v>
          </cell>
        </row>
        <row r="400">
          <cell r="C400" t="str">
            <v>611PC2153002</v>
          </cell>
          <cell r="E400">
            <v>7200.69</v>
          </cell>
          <cell r="F400">
            <v>7200.69</v>
          </cell>
          <cell r="G400">
            <v>200</v>
          </cell>
          <cell r="H400">
            <v>200</v>
          </cell>
          <cell r="K400">
            <v>0</v>
          </cell>
          <cell r="L400">
            <v>200</v>
          </cell>
          <cell r="M400">
            <v>200</v>
          </cell>
          <cell r="N400">
            <v>0</v>
          </cell>
        </row>
        <row r="401">
          <cell r="C401" t="str">
            <v>611PC2153099</v>
          </cell>
          <cell r="E401">
            <v>46003.96</v>
          </cell>
          <cell r="F401">
            <v>46003.96</v>
          </cell>
          <cell r="G401">
            <v>53404.21</v>
          </cell>
          <cell r="H401">
            <v>53404.21</v>
          </cell>
          <cell r="J401">
            <v>576</v>
          </cell>
          <cell r="K401">
            <v>576</v>
          </cell>
          <cell r="L401">
            <v>53980.21</v>
          </cell>
          <cell r="M401">
            <v>53980.21</v>
          </cell>
          <cell r="N401">
            <v>0</v>
          </cell>
        </row>
        <row r="402">
          <cell r="C402" t="str">
            <v>611PC2154000</v>
          </cell>
          <cell r="E402">
            <v>8103.69</v>
          </cell>
          <cell r="F402">
            <v>8103.69</v>
          </cell>
          <cell r="G402">
            <v>33469.879999999997</v>
          </cell>
          <cell r="H402">
            <v>33469.879999999997</v>
          </cell>
          <cell r="I402">
            <v>5624.14</v>
          </cell>
          <cell r="J402">
            <v>72414.64</v>
          </cell>
          <cell r="K402">
            <v>78038.78</v>
          </cell>
          <cell r="L402">
            <v>111508.66</v>
          </cell>
          <cell r="M402">
            <v>111508.66</v>
          </cell>
          <cell r="N402">
            <v>0</v>
          </cell>
        </row>
        <row r="403">
          <cell r="C403" t="str">
            <v>611PC2159000</v>
          </cell>
          <cell r="E403">
            <v>16675.759999999998</v>
          </cell>
          <cell r="F403">
            <v>16675.759999999998</v>
          </cell>
          <cell r="I403">
            <v>2046.73</v>
          </cell>
          <cell r="J403">
            <v>42850</v>
          </cell>
          <cell r="K403">
            <v>44896.73</v>
          </cell>
          <cell r="L403">
            <v>44896.73</v>
          </cell>
          <cell r="M403">
            <v>44896.73</v>
          </cell>
          <cell r="N403">
            <v>0</v>
          </cell>
        </row>
        <row r="404">
          <cell r="C404" t="str">
            <v>611PC2159099</v>
          </cell>
          <cell r="E404">
            <v>748979.61</v>
          </cell>
          <cell r="F404">
            <v>748979.61</v>
          </cell>
          <cell r="G404">
            <v>504062.67</v>
          </cell>
          <cell r="H404">
            <v>504062.67</v>
          </cell>
          <cell r="I404">
            <v>42893.67</v>
          </cell>
          <cell r="J404">
            <v>168833.29</v>
          </cell>
          <cell r="K404">
            <v>211726.96000000002</v>
          </cell>
          <cell r="L404">
            <v>715789.63</v>
          </cell>
          <cell r="M404">
            <v>715789.63</v>
          </cell>
          <cell r="N404">
            <v>0</v>
          </cell>
        </row>
        <row r="405">
          <cell r="C405" t="str">
            <v>611PC2200000</v>
          </cell>
          <cell r="K405">
            <v>0</v>
          </cell>
          <cell r="L405">
            <v>0</v>
          </cell>
          <cell r="N405">
            <v>0</v>
          </cell>
        </row>
        <row r="406">
          <cell r="C406" t="str">
            <v>611PC2201000</v>
          </cell>
          <cell r="E406">
            <v>349173.15</v>
          </cell>
          <cell r="F406">
            <v>349173.15</v>
          </cell>
          <cell r="G406">
            <v>134255</v>
          </cell>
          <cell r="H406">
            <v>134255</v>
          </cell>
          <cell r="I406">
            <v>11421</v>
          </cell>
          <cell r="J406">
            <v>13681</v>
          </cell>
          <cell r="K406">
            <v>25102</v>
          </cell>
          <cell r="L406">
            <v>159357</v>
          </cell>
          <cell r="M406">
            <v>159357</v>
          </cell>
          <cell r="N406">
            <v>0</v>
          </cell>
        </row>
        <row r="407">
          <cell r="C407" t="str">
            <v>611PC2202000</v>
          </cell>
          <cell r="E407">
            <v>673558.62</v>
          </cell>
          <cell r="F407">
            <v>673558.62</v>
          </cell>
          <cell r="G407">
            <v>486236.7</v>
          </cell>
          <cell r="H407">
            <v>486236.7</v>
          </cell>
          <cell r="I407">
            <v>73079</v>
          </cell>
          <cell r="J407">
            <v>89186.54</v>
          </cell>
          <cell r="K407">
            <v>162265.53999999998</v>
          </cell>
          <cell r="L407">
            <v>648502.24</v>
          </cell>
          <cell r="M407">
            <v>648502.24</v>
          </cell>
          <cell r="N407">
            <v>0</v>
          </cell>
        </row>
        <row r="408">
          <cell r="C408" t="str">
            <v>611PC2203000</v>
          </cell>
          <cell r="E408">
            <v>153910.45000000001</v>
          </cell>
          <cell r="F408">
            <v>153910.45000000001</v>
          </cell>
          <cell r="G408">
            <v>40306</v>
          </cell>
          <cell r="H408">
            <v>40306</v>
          </cell>
          <cell r="K408">
            <v>0</v>
          </cell>
          <cell r="L408">
            <v>40306</v>
          </cell>
          <cell r="M408">
            <v>40306</v>
          </cell>
          <cell r="N408">
            <v>0</v>
          </cell>
        </row>
        <row r="409">
          <cell r="C409" t="str">
            <v>611PC2204000</v>
          </cell>
          <cell r="K409">
            <v>0</v>
          </cell>
          <cell r="L409">
            <v>0</v>
          </cell>
          <cell r="N409">
            <v>0</v>
          </cell>
        </row>
        <row r="410">
          <cell r="C410" t="str">
            <v>611PC2204010</v>
          </cell>
          <cell r="E410">
            <v>734671.5</v>
          </cell>
          <cell r="F410">
            <v>734671.5</v>
          </cell>
          <cell r="G410">
            <v>391471</v>
          </cell>
          <cell r="H410">
            <v>391471</v>
          </cell>
          <cell r="I410">
            <v>43770</v>
          </cell>
          <cell r="J410">
            <v>114408</v>
          </cell>
          <cell r="K410">
            <v>158178</v>
          </cell>
          <cell r="L410">
            <v>549649</v>
          </cell>
          <cell r="M410">
            <v>549649</v>
          </cell>
          <cell r="N410">
            <v>0</v>
          </cell>
        </row>
        <row r="411">
          <cell r="C411" t="str">
            <v>611PC2204020</v>
          </cell>
          <cell r="E411">
            <v>74198.5</v>
          </cell>
          <cell r="F411">
            <v>74198.5</v>
          </cell>
          <cell r="G411">
            <v>86977</v>
          </cell>
          <cell r="H411">
            <v>86977</v>
          </cell>
          <cell r="I411">
            <v>9242</v>
          </cell>
          <cell r="J411">
            <v>10582</v>
          </cell>
          <cell r="K411">
            <v>19824</v>
          </cell>
          <cell r="L411">
            <v>106801</v>
          </cell>
          <cell r="M411">
            <v>106801</v>
          </cell>
          <cell r="N411">
            <v>0</v>
          </cell>
        </row>
        <row r="412">
          <cell r="C412" t="str">
            <v>611PC2204030</v>
          </cell>
          <cell r="E412">
            <v>660283</v>
          </cell>
          <cell r="F412">
            <v>660283</v>
          </cell>
          <cell r="G412">
            <v>488585</v>
          </cell>
          <cell r="H412">
            <v>488585</v>
          </cell>
          <cell r="I412">
            <v>50410</v>
          </cell>
          <cell r="J412">
            <v>105110</v>
          </cell>
          <cell r="K412">
            <v>155520</v>
          </cell>
          <cell r="L412">
            <v>644105</v>
          </cell>
          <cell r="M412">
            <v>644105</v>
          </cell>
          <cell r="N412">
            <v>0</v>
          </cell>
        </row>
        <row r="413">
          <cell r="C413" t="str">
            <v>611PC2204040</v>
          </cell>
          <cell r="E413">
            <v>239760</v>
          </cell>
          <cell r="F413">
            <v>239760</v>
          </cell>
          <cell r="G413">
            <v>208035</v>
          </cell>
          <cell r="H413">
            <v>208035</v>
          </cell>
          <cell r="I413">
            <v>24960</v>
          </cell>
          <cell r="J413">
            <v>35280</v>
          </cell>
          <cell r="K413">
            <v>60240</v>
          </cell>
          <cell r="L413">
            <v>268275</v>
          </cell>
          <cell r="M413">
            <v>268275</v>
          </cell>
          <cell r="N413">
            <v>0</v>
          </cell>
        </row>
        <row r="414">
          <cell r="C414" t="str">
            <v>611PC2204050</v>
          </cell>
          <cell r="G414">
            <v>35889.43</v>
          </cell>
          <cell r="H414">
            <v>35889.43</v>
          </cell>
          <cell r="K414">
            <v>0</v>
          </cell>
          <cell r="L414">
            <v>35889.43</v>
          </cell>
          <cell r="M414">
            <v>35889.43</v>
          </cell>
          <cell r="N414">
            <v>0</v>
          </cell>
        </row>
        <row r="415">
          <cell r="C415" t="str">
            <v>611PC2204099</v>
          </cell>
          <cell r="E415">
            <v>1708913</v>
          </cell>
          <cell r="F415">
            <v>1708913</v>
          </cell>
          <cell r="G415">
            <v>1210957.43</v>
          </cell>
          <cell r="H415">
            <v>1210957.43</v>
          </cell>
          <cell r="I415">
            <v>128382</v>
          </cell>
          <cell r="J415">
            <v>265380</v>
          </cell>
          <cell r="K415">
            <v>393762</v>
          </cell>
          <cell r="L415">
            <v>1604719.43</v>
          </cell>
          <cell r="M415">
            <v>1604719.43</v>
          </cell>
          <cell r="N415">
            <v>0</v>
          </cell>
        </row>
        <row r="416">
          <cell r="C416" t="str">
            <v>611PC2205000</v>
          </cell>
          <cell r="E416">
            <v>751</v>
          </cell>
          <cell r="F416">
            <v>751</v>
          </cell>
          <cell r="G416">
            <v>16930</v>
          </cell>
          <cell r="H416">
            <v>16930</v>
          </cell>
          <cell r="K416">
            <v>0</v>
          </cell>
          <cell r="L416">
            <v>16930</v>
          </cell>
          <cell r="M416">
            <v>16930</v>
          </cell>
          <cell r="N416">
            <v>0</v>
          </cell>
        </row>
        <row r="417">
          <cell r="C417" t="str">
            <v>611PC2209000</v>
          </cell>
          <cell r="K417">
            <v>0</v>
          </cell>
          <cell r="L417">
            <v>0</v>
          </cell>
          <cell r="N417">
            <v>0</v>
          </cell>
        </row>
        <row r="418">
          <cell r="C418" t="str">
            <v>611PC2209001</v>
          </cell>
          <cell r="E418">
            <v>304876.5</v>
          </cell>
          <cell r="F418">
            <v>304876.5</v>
          </cell>
          <cell r="G418">
            <v>255941.28</v>
          </cell>
          <cell r="H418">
            <v>255941.28</v>
          </cell>
          <cell r="I418">
            <v>25246</v>
          </cell>
          <cell r="J418">
            <v>37033</v>
          </cell>
          <cell r="K418">
            <v>62279</v>
          </cell>
          <cell r="L418">
            <v>318220.28000000003</v>
          </cell>
          <cell r="M418">
            <v>318220.28000000003</v>
          </cell>
          <cell r="N418">
            <v>0</v>
          </cell>
        </row>
        <row r="419">
          <cell r="C419" t="str">
            <v>611PC2209002</v>
          </cell>
          <cell r="G419">
            <v>184906.86</v>
          </cell>
          <cell r="H419">
            <v>184906.86</v>
          </cell>
          <cell r="J419">
            <v>4557.5</v>
          </cell>
          <cell r="K419">
            <v>4557.5</v>
          </cell>
          <cell r="L419">
            <v>189464.36</v>
          </cell>
          <cell r="M419">
            <v>189464.36</v>
          </cell>
          <cell r="N419">
            <v>0</v>
          </cell>
        </row>
        <row r="420">
          <cell r="C420" t="str">
            <v>611PC2209003</v>
          </cell>
          <cell r="K420">
            <v>0</v>
          </cell>
          <cell r="L420">
            <v>0</v>
          </cell>
          <cell r="N420">
            <v>0</v>
          </cell>
        </row>
        <row r="421">
          <cell r="C421" t="str">
            <v>611PC2209099</v>
          </cell>
          <cell r="E421">
            <v>304876.5</v>
          </cell>
          <cell r="F421">
            <v>304876.5</v>
          </cell>
          <cell r="G421">
            <v>440848.14</v>
          </cell>
          <cell r="H421">
            <v>440848.14</v>
          </cell>
          <cell r="I421">
            <v>25246</v>
          </cell>
          <cell r="J421">
            <v>41590.5</v>
          </cell>
          <cell r="K421">
            <v>66836.5</v>
          </cell>
          <cell r="L421">
            <v>507684.64</v>
          </cell>
          <cell r="M421">
            <v>507684.64</v>
          </cell>
          <cell r="N421">
            <v>0</v>
          </cell>
        </row>
        <row r="422">
          <cell r="C422" t="str">
            <v>611PC2209999</v>
          </cell>
          <cell r="E422">
            <v>3191182.72</v>
          </cell>
          <cell r="F422">
            <v>3191182.72</v>
          </cell>
          <cell r="G422">
            <v>2329533.27</v>
          </cell>
          <cell r="H422">
            <v>2329533.27</v>
          </cell>
          <cell r="I422">
            <v>238128</v>
          </cell>
          <cell r="J422">
            <v>409838.04</v>
          </cell>
          <cell r="K422">
            <v>647966.04</v>
          </cell>
          <cell r="L422">
            <v>2977499.31</v>
          </cell>
          <cell r="M422">
            <v>2977499.31</v>
          </cell>
          <cell r="N422">
            <v>0</v>
          </cell>
        </row>
        <row r="423">
          <cell r="C423" t="str">
            <v>611PC2300000</v>
          </cell>
          <cell r="K423">
            <v>0</v>
          </cell>
          <cell r="L423">
            <v>0</v>
          </cell>
          <cell r="N423">
            <v>0</v>
          </cell>
        </row>
        <row r="424">
          <cell r="C424" t="str">
            <v>611PC2301000</v>
          </cell>
          <cell r="K424">
            <v>0</v>
          </cell>
          <cell r="L424">
            <v>0</v>
          </cell>
          <cell r="N424">
            <v>0</v>
          </cell>
        </row>
        <row r="425">
          <cell r="C425" t="str">
            <v>611PC2301001</v>
          </cell>
          <cell r="E425">
            <v>413375.25</v>
          </cell>
          <cell r="F425">
            <v>413375.25</v>
          </cell>
          <cell r="G425">
            <v>248487.55</v>
          </cell>
          <cell r="H425">
            <v>248487.55</v>
          </cell>
          <cell r="I425">
            <v>24185.3</v>
          </cell>
          <cell r="J425">
            <v>20909.75</v>
          </cell>
          <cell r="K425">
            <v>45095.05</v>
          </cell>
          <cell r="L425">
            <v>293582.59999999998</v>
          </cell>
          <cell r="M425">
            <v>293582.59999999998</v>
          </cell>
          <cell r="N425">
            <v>0</v>
          </cell>
        </row>
        <row r="426">
          <cell r="C426" t="str">
            <v>611PC2301002</v>
          </cell>
          <cell r="E426">
            <v>248658.39</v>
          </cell>
          <cell r="F426">
            <v>248658.39</v>
          </cell>
          <cell r="G426">
            <v>199748.44</v>
          </cell>
          <cell r="H426">
            <v>199748.44</v>
          </cell>
          <cell r="K426">
            <v>0</v>
          </cell>
          <cell r="L426">
            <v>199748.44</v>
          </cell>
          <cell r="M426">
            <v>199748.44</v>
          </cell>
          <cell r="N426">
            <v>0</v>
          </cell>
        </row>
        <row r="427">
          <cell r="C427" t="str">
            <v>611PC2301003</v>
          </cell>
          <cell r="E427">
            <v>2767641.3</v>
          </cell>
          <cell r="F427">
            <v>2767641.3</v>
          </cell>
          <cell r="G427">
            <v>1859082.8</v>
          </cell>
          <cell r="H427">
            <v>1859082.8</v>
          </cell>
          <cell r="I427">
            <v>185701.99</v>
          </cell>
          <cell r="J427">
            <v>188073</v>
          </cell>
          <cell r="K427">
            <v>373774.99</v>
          </cell>
          <cell r="L427">
            <v>2232857.79</v>
          </cell>
          <cell r="M427">
            <v>2232857.79</v>
          </cell>
          <cell r="N427">
            <v>0</v>
          </cell>
        </row>
        <row r="428">
          <cell r="C428" t="str">
            <v>611PC2301099</v>
          </cell>
          <cell r="E428">
            <v>3429674.94</v>
          </cell>
          <cell r="F428">
            <v>3429674.94</v>
          </cell>
          <cell r="G428">
            <v>2307318.79</v>
          </cell>
          <cell r="H428">
            <v>2307318.79</v>
          </cell>
          <cell r="I428">
            <v>209887.29</v>
          </cell>
          <cell r="J428">
            <v>208982.75</v>
          </cell>
          <cell r="K428">
            <v>418870.04000000004</v>
          </cell>
          <cell r="L428">
            <v>2726188.83</v>
          </cell>
          <cell r="M428">
            <v>2726188.83</v>
          </cell>
          <cell r="N428">
            <v>0</v>
          </cell>
        </row>
        <row r="429">
          <cell r="C429" t="str">
            <v>611PC2302000</v>
          </cell>
          <cell r="E429">
            <v>1370702</v>
          </cell>
          <cell r="F429">
            <v>1370702</v>
          </cell>
          <cell r="G429">
            <v>1050000</v>
          </cell>
          <cell r="H429">
            <v>1050000</v>
          </cell>
          <cell r="I429">
            <v>105000</v>
          </cell>
          <cell r="J429">
            <v>272700</v>
          </cell>
          <cell r="K429">
            <v>377700</v>
          </cell>
          <cell r="L429">
            <v>1427700</v>
          </cell>
          <cell r="M429">
            <v>1427700</v>
          </cell>
          <cell r="N429">
            <v>0</v>
          </cell>
        </row>
        <row r="430">
          <cell r="C430" t="str">
            <v>611PC2303000</v>
          </cell>
          <cell r="E430">
            <v>2963200.75</v>
          </cell>
          <cell r="F430">
            <v>2963200.75</v>
          </cell>
          <cell r="G430">
            <v>2378088.25</v>
          </cell>
          <cell r="H430">
            <v>2378088.25</v>
          </cell>
          <cell r="I430">
            <v>239284</v>
          </cell>
          <cell r="J430">
            <v>262941</v>
          </cell>
          <cell r="K430">
            <v>502225</v>
          </cell>
          <cell r="L430">
            <v>2880313.25</v>
          </cell>
          <cell r="M430">
            <v>2880313.25</v>
          </cell>
          <cell r="N430">
            <v>0</v>
          </cell>
        </row>
        <row r="431">
          <cell r="C431" t="str">
            <v>611PC2304000</v>
          </cell>
          <cell r="G431">
            <v>520000</v>
          </cell>
          <cell r="H431">
            <v>520000</v>
          </cell>
          <cell r="K431">
            <v>0</v>
          </cell>
          <cell r="L431">
            <v>520000</v>
          </cell>
          <cell r="M431">
            <v>520000</v>
          </cell>
          <cell r="N431">
            <v>0</v>
          </cell>
        </row>
        <row r="432">
          <cell r="C432" t="str">
            <v>611PC2305000</v>
          </cell>
          <cell r="E432">
            <v>194324.44</v>
          </cell>
          <cell r="F432">
            <v>194324.44</v>
          </cell>
          <cell r="G432">
            <v>179504.62</v>
          </cell>
          <cell r="H432">
            <v>179504.62</v>
          </cell>
          <cell r="I432">
            <v>-21649.06</v>
          </cell>
          <cell r="K432">
            <v>-21649.06</v>
          </cell>
          <cell r="L432">
            <v>157855.56</v>
          </cell>
          <cell r="M432">
            <v>157855.56</v>
          </cell>
          <cell r="N432">
            <v>0</v>
          </cell>
        </row>
        <row r="433">
          <cell r="C433" t="str">
            <v>611PC2309000</v>
          </cell>
          <cell r="E433">
            <v>64265.93</v>
          </cell>
          <cell r="F433">
            <v>64265.93</v>
          </cell>
          <cell r="G433">
            <v>12449.5</v>
          </cell>
          <cell r="H433">
            <v>12449.5</v>
          </cell>
          <cell r="I433">
            <v>250</v>
          </cell>
          <cell r="K433">
            <v>250</v>
          </cell>
          <cell r="L433">
            <v>12699.5</v>
          </cell>
          <cell r="M433">
            <v>12699.5</v>
          </cell>
          <cell r="N433">
            <v>0</v>
          </cell>
        </row>
        <row r="434">
          <cell r="C434" t="str">
            <v>611PC2309099</v>
          </cell>
          <cell r="E434">
            <v>8022168.0599999996</v>
          </cell>
          <cell r="F434">
            <v>8022168.0599999996</v>
          </cell>
          <cell r="G434">
            <v>6447361.1600000001</v>
          </cell>
          <cell r="H434">
            <v>6447361.1600000001</v>
          </cell>
          <cell r="I434">
            <v>532772.23</v>
          </cell>
          <cell r="J434">
            <v>744623.75</v>
          </cell>
          <cell r="K434">
            <v>1277395.98</v>
          </cell>
          <cell r="L434">
            <v>7724757.1400000006</v>
          </cell>
          <cell r="M434">
            <v>7724757.1399999997</v>
          </cell>
          <cell r="N434">
            <v>0</v>
          </cell>
        </row>
        <row r="435">
          <cell r="C435" t="str">
            <v>611PC2400000</v>
          </cell>
          <cell r="K435">
            <v>0</v>
          </cell>
          <cell r="L435">
            <v>0</v>
          </cell>
          <cell r="N435">
            <v>0</v>
          </cell>
        </row>
        <row r="436">
          <cell r="C436" t="str">
            <v>611PC2401000</v>
          </cell>
          <cell r="K436">
            <v>0</v>
          </cell>
          <cell r="L436">
            <v>0</v>
          </cell>
          <cell r="N436">
            <v>0</v>
          </cell>
        </row>
        <row r="437">
          <cell r="C437" t="str">
            <v>611PC2402000</v>
          </cell>
          <cell r="E437">
            <v>110647.87</v>
          </cell>
          <cell r="F437">
            <v>110647.87</v>
          </cell>
          <cell r="G437">
            <v>51298.25</v>
          </cell>
          <cell r="H437">
            <v>51298.25</v>
          </cell>
          <cell r="I437">
            <v>3175.5</v>
          </cell>
          <cell r="J437">
            <v>6345</v>
          </cell>
          <cell r="K437">
            <v>9520.5</v>
          </cell>
          <cell r="L437">
            <v>60818.75</v>
          </cell>
          <cell r="M437">
            <v>60818.75</v>
          </cell>
          <cell r="N437">
            <v>0</v>
          </cell>
        </row>
        <row r="438">
          <cell r="C438" t="str">
            <v>611PC2403000</v>
          </cell>
          <cell r="E438">
            <v>9115.5</v>
          </cell>
          <cell r="F438">
            <v>9115.5</v>
          </cell>
          <cell r="K438">
            <v>0</v>
          </cell>
          <cell r="L438">
            <v>0</v>
          </cell>
          <cell r="N438">
            <v>0</v>
          </cell>
        </row>
        <row r="439">
          <cell r="C439" t="str">
            <v>611PC2404000</v>
          </cell>
          <cell r="E439">
            <v>229922</v>
          </cell>
          <cell r="F439">
            <v>229922</v>
          </cell>
          <cell r="K439">
            <v>0</v>
          </cell>
          <cell r="L439">
            <v>0</v>
          </cell>
          <cell r="N439">
            <v>0</v>
          </cell>
        </row>
        <row r="440">
          <cell r="C440" t="str">
            <v>611PC2405000</v>
          </cell>
          <cell r="K440">
            <v>0</v>
          </cell>
          <cell r="L440">
            <v>0</v>
          </cell>
          <cell r="N440">
            <v>0</v>
          </cell>
        </row>
        <row r="441">
          <cell r="C441" t="str">
            <v>611PC2409000</v>
          </cell>
          <cell r="G441">
            <v>24080</v>
          </cell>
          <cell r="H441">
            <v>24080</v>
          </cell>
          <cell r="J441">
            <v>-700</v>
          </cell>
          <cell r="K441">
            <v>-700</v>
          </cell>
          <cell r="L441">
            <v>23380</v>
          </cell>
          <cell r="M441">
            <v>23380</v>
          </cell>
          <cell r="N441">
            <v>0</v>
          </cell>
        </row>
        <row r="442">
          <cell r="C442" t="str">
            <v>611PC2409099</v>
          </cell>
          <cell r="E442">
            <v>349685.37</v>
          </cell>
          <cell r="F442">
            <v>349685.37</v>
          </cell>
          <cell r="G442">
            <v>75378.25</v>
          </cell>
          <cell r="H442">
            <v>75378.25</v>
          </cell>
          <cell r="I442">
            <v>3175.5</v>
          </cell>
          <cell r="J442">
            <v>5645</v>
          </cell>
          <cell r="K442">
            <v>8820.5</v>
          </cell>
          <cell r="L442">
            <v>84198.75</v>
          </cell>
          <cell r="M442">
            <v>84198.75</v>
          </cell>
          <cell r="N442">
            <v>0</v>
          </cell>
        </row>
        <row r="443">
          <cell r="C443" t="str">
            <v>611PC2450000</v>
          </cell>
          <cell r="E443">
            <v>-234330</v>
          </cell>
          <cell r="F443">
            <v>-234330</v>
          </cell>
          <cell r="G443">
            <v>34240</v>
          </cell>
          <cell r="H443">
            <v>34240</v>
          </cell>
          <cell r="I443">
            <v>-62060</v>
          </cell>
          <cell r="K443">
            <v>-62060</v>
          </cell>
          <cell r="L443">
            <v>-27820</v>
          </cell>
          <cell r="M443">
            <v>-27820</v>
          </cell>
          <cell r="N443">
            <v>0</v>
          </cell>
        </row>
        <row r="444">
          <cell r="C444" t="str">
            <v>611PC2500000</v>
          </cell>
          <cell r="K444">
            <v>0</v>
          </cell>
          <cell r="L444">
            <v>0</v>
          </cell>
          <cell r="N444">
            <v>0</v>
          </cell>
        </row>
        <row r="445">
          <cell r="C445" t="str">
            <v>611PC2501000</v>
          </cell>
          <cell r="E445">
            <v>489976.5</v>
          </cell>
          <cell r="F445">
            <v>489976.5</v>
          </cell>
          <cell r="G445">
            <v>460000</v>
          </cell>
          <cell r="H445">
            <v>460000</v>
          </cell>
          <cell r="I445">
            <v>46000</v>
          </cell>
          <cell r="J445">
            <v>46000</v>
          </cell>
          <cell r="K445">
            <v>92000</v>
          </cell>
          <cell r="L445">
            <v>552000</v>
          </cell>
          <cell r="M445">
            <v>552000</v>
          </cell>
          <cell r="N445">
            <v>0</v>
          </cell>
        </row>
        <row r="446">
          <cell r="C446" t="str">
            <v>611PC2502000</v>
          </cell>
          <cell r="K446">
            <v>0</v>
          </cell>
          <cell r="L446">
            <v>0</v>
          </cell>
          <cell r="N446">
            <v>0</v>
          </cell>
        </row>
        <row r="447">
          <cell r="C447" t="str">
            <v>611PC2503000</v>
          </cell>
          <cell r="K447">
            <v>0</v>
          </cell>
          <cell r="L447">
            <v>0</v>
          </cell>
          <cell r="N447">
            <v>0</v>
          </cell>
        </row>
        <row r="448">
          <cell r="C448" t="str">
            <v>611PC2509000</v>
          </cell>
          <cell r="K448">
            <v>0</v>
          </cell>
          <cell r="L448">
            <v>0</v>
          </cell>
          <cell r="N448">
            <v>0</v>
          </cell>
        </row>
        <row r="449">
          <cell r="C449" t="str">
            <v>611PC2509099</v>
          </cell>
          <cell r="E449">
            <v>489976.5</v>
          </cell>
          <cell r="F449">
            <v>489976.5</v>
          </cell>
          <cell r="G449">
            <v>460000</v>
          </cell>
          <cell r="H449">
            <v>460000</v>
          </cell>
          <cell r="I449">
            <v>46000</v>
          </cell>
          <cell r="J449">
            <v>46000</v>
          </cell>
          <cell r="K449">
            <v>92000</v>
          </cell>
          <cell r="L449">
            <v>552000</v>
          </cell>
          <cell r="M449">
            <v>552000</v>
          </cell>
          <cell r="N449">
            <v>0</v>
          </cell>
        </row>
        <row r="450">
          <cell r="C450" t="str">
            <v>611PC2550000</v>
          </cell>
          <cell r="K450">
            <v>0</v>
          </cell>
          <cell r="L450">
            <v>0</v>
          </cell>
          <cell r="N450">
            <v>0</v>
          </cell>
        </row>
        <row r="451">
          <cell r="C451" t="str">
            <v>611PC2551000</v>
          </cell>
          <cell r="E451">
            <v>22753.98</v>
          </cell>
          <cell r="F451">
            <v>22753.98</v>
          </cell>
          <cell r="G451">
            <v>18700</v>
          </cell>
          <cell r="H451">
            <v>18700</v>
          </cell>
          <cell r="J451">
            <v>1500</v>
          </cell>
          <cell r="K451">
            <v>1500</v>
          </cell>
          <cell r="L451">
            <v>20200</v>
          </cell>
          <cell r="M451">
            <v>20200</v>
          </cell>
          <cell r="N451">
            <v>0</v>
          </cell>
        </row>
        <row r="452">
          <cell r="C452" t="str">
            <v>611PC2552000</v>
          </cell>
          <cell r="E452">
            <v>381115.1</v>
          </cell>
          <cell r="F452">
            <v>381115.1</v>
          </cell>
          <cell r="G452">
            <v>301152.26</v>
          </cell>
          <cell r="H452">
            <v>301152.26</v>
          </cell>
          <cell r="I452">
            <v>18904.439999999999</v>
          </cell>
          <cell r="J452">
            <v>17810.900000000001</v>
          </cell>
          <cell r="K452">
            <v>36715.339999999997</v>
          </cell>
          <cell r="L452">
            <v>337867.6</v>
          </cell>
          <cell r="M452">
            <v>337867.6</v>
          </cell>
          <cell r="N452">
            <v>0</v>
          </cell>
        </row>
        <row r="453">
          <cell r="C453" t="str">
            <v>611PC2553000</v>
          </cell>
          <cell r="E453">
            <v>31871.97</v>
          </cell>
          <cell r="F453">
            <v>31871.97</v>
          </cell>
          <cell r="G453">
            <v>117525.48</v>
          </cell>
          <cell r="H453">
            <v>117525.48</v>
          </cell>
          <cell r="I453">
            <v>10500</v>
          </cell>
          <cell r="J453">
            <v>80819.72</v>
          </cell>
          <cell r="K453">
            <v>91319.72</v>
          </cell>
          <cell r="L453">
            <v>208845.2</v>
          </cell>
          <cell r="M453">
            <v>208845.2</v>
          </cell>
          <cell r="N453">
            <v>0</v>
          </cell>
        </row>
        <row r="454">
          <cell r="C454" t="str">
            <v>611PC2554000</v>
          </cell>
          <cell r="E454">
            <v>81190.53</v>
          </cell>
          <cell r="F454">
            <v>81190.53</v>
          </cell>
          <cell r="G454">
            <v>176174.4</v>
          </cell>
          <cell r="H454">
            <v>176174.4</v>
          </cell>
          <cell r="I454">
            <v>37300</v>
          </cell>
          <cell r="J454">
            <v>46833.63</v>
          </cell>
          <cell r="K454">
            <v>84133.63</v>
          </cell>
          <cell r="L454">
            <v>260308.03</v>
          </cell>
          <cell r="M454">
            <v>260308.03</v>
          </cell>
          <cell r="N454">
            <v>0</v>
          </cell>
        </row>
        <row r="455">
          <cell r="C455" t="str">
            <v>611PC2559000</v>
          </cell>
          <cell r="E455">
            <v>85108.81</v>
          </cell>
          <cell r="F455">
            <v>85108.81</v>
          </cell>
          <cell r="G455">
            <v>40930.120000000003</v>
          </cell>
          <cell r="H455">
            <v>40930.120000000003</v>
          </cell>
          <cell r="I455">
            <v>73480.34</v>
          </cell>
          <cell r="J455">
            <v>88894.54</v>
          </cell>
          <cell r="K455">
            <v>162374.88</v>
          </cell>
          <cell r="L455">
            <v>203305</v>
          </cell>
          <cell r="M455">
            <v>203305</v>
          </cell>
          <cell r="N455">
            <v>0</v>
          </cell>
        </row>
        <row r="456">
          <cell r="C456" t="str">
            <v>611PC2559099</v>
          </cell>
          <cell r="E456">
            <v>602040.39</v>
          </cell>
          <cell r="F456">
            <v>602040.39</v>
          </cell>
          <cell r="G456">
            <v>654482.26</v>
          </cell>
          <cell r="H456">
            <v>654482.26</v>
          </cell>
          <cell r="I456">
            <v>140184.78</v>
          </cell>
          <cell r="J456">
            <v>235858.79</v>
          </cell>
          <cell r="K456">
            <v>376043.57</v>
          </cell>
          <cell r="L456">
            <v>1030525.8300000001</v>
          </cell>
          <cell r="M456">
            <v>1030525.83</v>
          </cell>
          <cell r="N456">
            <v>0</v>
          </cell>
        </row>
        <row r="457">
          <cell r="C457" t="str">
            <v>611PC2600000</v>
          </cell>
          <cell r="K457">
            <v>0</v>
          </cell>
          <cell r="L457">
            <v>0</v>
          </cell>
          <cell r="N457">
            <v>0</v>
          </cell>
        </row>
        <row r="458">
          <cell r="C458" t="str">
            <v>611PC2600500</v>
          </cell>
          <cell r="K458">
            <v>0</v>
          </cell>
          <cell r="L458">
            <v>0</v>
          </cell>
          <cell r="N458">
            <v>0</v>
          </cell>
        </row>
        <row r="459">
          <cell r="C459" t="str">
            <v>611PC2601000</v>
          </cell>
          <cell r="E459">
            <v>224249.86</v>
          </cell>
          <cell r="F459">
            <v>224249.86</v>
          </cell>
          <cell r="G459">
            <v>248864.81</v>
          </cell>
          <cell r="H459">
            <v>248864.81</v>
          </cell>
          <cell r="I459">
            <v>24559.03</v>
          </cell>
          <cell r="J459">
            <v>26591.91</v>
          </cell>
          <cell r="K459">
            <v>51150.94</v>
          </cell>
          <cell r="L459">
            <v>300015.75</v>
          </cell>
          <cell r="M459">
            <v>300015.75</v>
          </cell>
          <cell r="N459">
            <v>0</v>
          </cell>
        </row>
        <row r="460">
          <cell r="C460" t="str">
            <v>611PC2601500</v>
          </cell>
          <cell r="E460">
            <v>83247.63</v>
          </cell>
          <cell r="F460">
            <v>83247.63</v>
          </cell>
          <cell r="G460">
            <v>80417.649999999994</v>
          </cell>
          <cell r="H460">
            <v>80417.649999999994</v>
          </cell>
          <cell r="I460">
            <v>7746.09</v>
          </cell>
          <cell r="J460">
            <v>7371.4</v>
          </cell>
          <cell r="K460">
            <v>15117.49</v>
          </cell>
          <cell r="L460">
            <v>95535.14</v>
          </cell>
          <cell r="M460">
            <v>95535.14</v>
          </cell>
          <cell r="N460">
            <v>0</v>
          </cell>
        </row>
        <row r="461">
          <cell r="C461" t="str">
            <v>611PC2602000</v>
          </cell>
          <cell r="E461">
            <v>1438295.05</v>
          </cell>
          <cell r="F461">
            <v>1438295.05</v>
          </cell>
          <cell r="G461">
            <v>756010.23</v>
          </cell>
          <cell r="H461">
            <v>756010.23</v>
          </cell>
          <cell r="I461">
            <v>79230.98</v>
          </cell>
          <cell r="J461">
            <v>82712.72</v>
          </cell>
          <cell r="K461">
            <v>161943.70000000001</v>
          </cell>
          <cell r="L461">
            <v>917953.92999999993</v>
          </cell>
          <cell r="M461">
            <v>917953.93</v>
          </cell>
          <cell r="N461">
            <v>0</v>
          </cell>
        </row>
        <row r="462">
          <cell r="C462" t="str">
            <v>611PC2602500</v>
          </cell>
          <cell r="E462">
            <v>20808144.289999999</v>
          </cell>
          <cell r="F462">
            <v>20808144.289999999</v>
          </cell>
          <cell r="G462">
            <v>18665218.73</v>
          </cell>
          <cell r="H462">
            <v>18665218.73</v>
          </cell>
          <cell r="I462">
            <v>2129569.2000000002</v>
          </cell>
          <cell r="J462">
            <v>2207167.58</v>
          </cell>
          <cell r="K462">
            <v>4336736.78</v>
          </cell>
          <cell r="L462">
            <v>23001955.510000002</v>
          </cell>
          <cell r="M462">
            <v>23001955.510000002</v>
          </cell>
          <cell r="N462">
            <v>0</v>
          </cell>
        </row>
        <row r="463">
          <cell r="C463" t="str">
            <v>611PC2603000</v>
          </cell>
          <cell r="E463">
            <v>315925.87</v>
          </cell>
          <cell r="F463">
            <v>315925.87</v>
          </cell>
          <cell r="G463">
            <v>221817.79</v>
          </cell>
          <cell r="H463">
            <v>221817.79</v>
          </cell>
          <cell r="I463">
            <v>21944.09</v>
          </cell>
          <cell r="J463">
            <v>24638.720000000001</v>
          </cell>
          <cell r="K463">
            <v>46582.81</v>
          </cell>
          <cell r="L463">
            <v>268400.59999999998</v>
          </cell>
          <cell r="M463">
            <v>268400.59999999998</v>
          </cell>
          <cell r="N463">
            <v>0</v>
          </cell>
        </row>
        <row r="464">
          <cell r="C464" t="str">
            <v>611PC2603500</v>
          </cell>
          <cell r="K464">
            <v>0</v>
          </cell>
          <cell r="L464">
            <v>0</v>
          </cell>
          <cell r="N464">
            <v>0</v>
          </cell>
        </row>
        <row r="465">
          <cell r="C465" t="str">
            <v>611PC2604000</v>
          </cell>
          <cell r="E465">
            <v>42739.63</v>
          </cell>
          <cell r="F465">
            <v>42739.63</v>
          </cell>
          <cell r="G465">
            <v>108273.99</v>
          </cell>
          <cell r="H465">
            <v>108273.99</v>
          </cell>
          <cell r="I465">
            <v>10684.93</v>
          </cell>
          <cell r="J465">
            <v>11041.1</v>
          </cell>
          <cell r="K465">
            <v>21726.03</v>
          </cell>
          <cell r="L465">
            <v>130000.02</v>
          </cell>
          <cell r="M465">
            <v>130000.02</v>
          </cell>
          <cell r="N465">
            <v>0</v>
          </cell>
        </row>
        <row r="466">
          <cell r="C466" t="str">
            <v>611PC2604500</v>
          </cell>
          <cell r="E466">
            <v>301313.8</v>
          </cell>
          <cell r="F466">
            <v>301313.8</v>
          </cell>
          <cell r="G466">
            <v>216729.82</v>
          </cell>
          <cell r="H466">
            <v>216729.82</v>
          </cell>
          <cell r="I466">
            <v>20920.64</v>
          </cell>
          <cell r="J466">
            <v>21618.11</v>
          </cell>
          <cell r="K466">
            <v>42538.75</v>
          </cell>
          <cell r="L466">
            <v>259268.57</v>
          </cell>
          <cell r="M466">
            <v>259268.57</v>
          </cell>
          <cell r="N466">
            <v>0</v>
          </cell>
        </row>
        <row r="467">
          <cell r="C467" t="str">
            <v>611PC2605000</v>
          </cell>
          <cell r="K467">
            <v>0</v>
          </cell>
          <cell r="L467">
            <v>0</v>
          </cell>
          <cell r="N467">
            <v>0</v>
          </cell>
        </row>
        <row r="468">
          <cell r="C468" t="str">
            <v>611PC2605099</v>
          </cell>
          <cell r="E468">
            <v>23213916.129999999</v>
          </cell>
          <cell r="F468">
            <v>23213916.129999999</v>
          </cell>
          <cell r="G468">
            <v>20297333.02</v>
          </cell>
          <cell r="H468">
            <v>20297333.02</v>
          </cell>
          <cell r="I468">
            <v>2294654.96</v>
          </cell>
          <cell r="J468">
            <v>2381141.54</v>
          </cell>
          <cell r="K468">
            <v>4675796.5</v>
          </cell>
          <cell r="L468">
            <v>24973129.52</v>
          </cell>
          <cell r="M468">
            <v>24973129.52</v>
          </cell>
          <cell r="N468">
            <v>0</v>
          </cell>
        </row>
        <row r="469">
          <cell r="C469" t="str">
            <v>611PC2650000</v>
          </cell>
          <cell r="K469">
            <v>0</v>
          </cell>
          <cell r="L469">
            <v>0</v>
          </cell>
          <cell r="N469">
            <v>0</v>
          </cell>
        </row>
        <row r="470">
          <cell r="C470" t="str">
            <v>611PC2658100</v>
          </cell>
          <cell r="E470">
            <v>58550.04</v>
          </cell>
          <cell r="F470">
            <v>58550.04</v>
          </cell>
          <cell r="G470">
            <v>82233.09</v>
          </cell>
          <cell r="H470">
            <v>82233.09</v>
          </cell>
          <cell r="I470">
            <v>8115.14</v>
          </cell>
          <cell r="J470">
            <v>8385.6</v>
          </cell>
          <cell r="K470">
            <v>16500.740000000002</v>
          </cell>
          <cell r="L470">
            <v>98733.83</v>
          </cell>
          <cell r="M470">
            <v>98733.83</v>
          </cell>
          <cell r="N470">
            <v>0</v>
          </cell>
        </row>
        <row r="471">
          <cell r="C471" t="str">
            <v>611PC2658700</v>
          </cell>
          <cell r="K471">
            <v>0</v>
          </cell>
          <cell r="L471">
            <v>0</v>
          </cell>
          <cell r="N471">
            <v>0</v>
          </cell>
        </row>
        <row r="472">
          <cell r="C472" t="str">
            <v>611PC2658800</v>
          </cell>
          <cell r="K472">
            <v>0</v>
          </cell>
          <cell r="L472">
            <v>0</v>
          </cell>
          <cell r="N472">
            <v>0</v>
          </cell>
        </row>
        <row r="473">
          <cell r="C473" t="str">
            <v>611PC2658899</v>
          </cell>
          <cell r="E473">
            <v>58550.04</v>
          </cell>
          <cell r="F473">
            <v>58550.04</v>
          </cell>
          <cell r="G473">
            <v>82233.09</v>
          </cell>
          <cell r="H473">
            <v>82233.09</v>
          </cell>
          <cell r="I473">
            <v>8115.14</v>
          </cell>
          <cell r="J473">
            <v>8385.6</v>
          </cell>
          <cell r="K473">
            <v>16500.740000000002</v>
          </cell>
          <cell r="L473">
            <v>98733.83</v>
          </cell>
          <cell r="M473">
            <v>98733.83</v>
          </cell>
          <cell r="N473">
            <v>0</v>
          </cell>
        </row>
        <row r="474">
          <cell r="C474" t="str">
            <v>611PC2700000</v>
          </cell>
          <cell r="K474">
            <v>0</v>
          </cell>
          <cell r="L474">
            <v>0</v>
          </cell>
          <cell r="N474">
            <v>0</v>
          </cell>
        </row>
        <row r="475">
          <cell r="C475" t="str">
            <v>611PC2701000</v>
          </cell>
          <cell r="E475">
            <v>51758.03</v>
          </cell>
          <cell r="F475">
            <v>51758.03</v>
          </cell>
          <cell r="G475">
            <v>25656.46</v>
          </cell>
          <cell r="H475">
            <v>25656.46</v>
          </cell>
          <cell r="I475">
            <v>2282.4899999999998</v>
          </cell>
          <cell r="J475">
            <v>2282.4899999999998</v>
          </cell>
          <cell r="K475">
            <v>4564.9799999999996</v>
          </cell>
          <cell r="L475">
            <v>30221.439999999999</v>
          </cell>
          <cell r="M475">
            <v>30221.439999999999</v>
          </cell>
          <cell r="N475">
            <v>0</v>
          </cell>
        </row>
        <row r="476">
          <cell r="C476" t="str">
            <v>611PC2702000</v>
          </cell>
          <cell r="K476">
            <v>0</v>
          </cell>
          <cell r="L476">
            <v>0</v>
          </cell>
          <cell r="N476">
            <v>0</v>
          </cell>
        </row>
        <row r="477">
          <cell r="C477" t="str">
            <v>611PC2703000</v>
          </cell>
          <cell r="E477">
            <v>74138.47</v>
          </cell>
          <cell r="F477">
            <v>74138.47</v>
          </cell>
          <cell r="G477">
            <v>67352.600000000006</v>
          </cell>
          <cell r="H477">
            <v>67352.600000000006</v>
          </cell>
          <cell r="I477">
            <v>7135.26</v>
          </cell>
          <cell r="J477">
            <v>7135.26</v>
          </cell>
          <cell r="K477">
            <v>14270.52</v>
          </cell>
          <cell r="L477">
            <v>81623.12000000001</v>
          </cell>
          <cell r="M477">
            <v>81623.12</v>
          </cell>
          <cell r="N477">
            <v>0</v>
          </cell>
        </row>
        <row r="478">
          <cell r="C478" t="str">
            <v>611PC2704000</v>
          </cell>
          <cell r="E478">
            <v>45180.04</v>
          </cell>
          <cell r="F478">
            <v>45180.04</v>
          </cell>
          <cell r="G478">
            <v>28240</v>
          </cell>
          <cell r="H478">
            <v>28240</v>
          </cell>
          <cell r="I478">
            <v>2824</v>
          </cell>
          <cell r="J478">
            <v>2824</v>
          </cell>
          <cell r="K478">
            <v>5648</v>
          </cell>
          <cell r="L478">
            <v>33888</v>
          </cell>
          <cell r="M478">
            <v>33888</v>
          </cell>
          <cell r="N478">
            <v>0</v>
          </cell>
        </row>
        <row r="479">
          <cell r="C479" t="str">
            <v>611PC2709000</v>
          </cell>
          <cell r="E479">
            <v>29204.21</v>
          </cell>
          <cell r="F479">
            <v>29204.21</v>
          </cell>
          <cell r="G479">
            <v>20444.16</v>
          </cell>
          <cell r="H479">
            <v>20444.16</v>
          </cell>
          <cell r="I479">
            <v>809.74</v>
          </cell>
          <cell r="J479">
            <v>1427.08</v>
          </cell>
          <cell r="K479">
            <v>2236.8199999999997</v>
          </cell>
          <cell r="L479">
            <v>22680.98</v>
          </cell>
          <cell r="M479">
            <v>22680.98</v>
          </cell>
          <cell r="N479">
            <v>0</v>
          </cell>
        </row>
        <row r="480">
          <cell r="C480" t="str">
            <v>611PC2709099</v>
          </cell>
          <cell r="E480">
            <v>200280.75</v>
          </cell>
          <cell r="F480">
            <v>200280.75</v>
          </cell>
          <cell r="G480">
            <v>141693.22</v>
          </cell>
          <cell r="H480">
            <v>141693.22</v>
          </cell>
          <cell r="I480">
            <v>13051.49</v>
          </cell>
          <cell r="J480">
            <v>13668.83</v>
          </cell>
          <cell r="K480">
            <v>26720.32</v>
          </cell>
          <cell r="L480">
            <v>168413.54</v>
          </cell>
          <cell r="M480">
            <v>168413.54</v>
          </cell>
          <cell r="N480">
            <v>0</v>
          </cell>
        </row>
        <row r="481">
          <cell r="C481" t="str">
            <v>611PC2750000</v>
          </cell>
          <cell r="K481">
            <v>0</v>
          </cell>
          <cell r="L481">
            <v>0</v>
          </cell>
          <cell r="N481">
            <v>0</v>
          </cell>
        </row>
        <row r="482">
          <cell r="C482" t="str">
            <v>611PC2751000</v>
          </cell>
          <cell r="E482">
            <v>461610</v>
          </cell>
          <cell r="F482">
            <v>461610</v>
          </cell>
          <cell r="G482">
            <v>237280</v>
          </cell>
          <cell r="H482">
            <v>237280</v>
          </cell>
          <cell r="J482">
            <v>84000</v>
          </cell>
          <cell r="K482">
            <v>84000</v>
          </cell>
          <cell r="L482">
            <v>321280</v>
          </cell>
          <cell r="M482">
            <v>321280</v>
          </cell>
          <cell r="N482">
            <v>0</v>
          </cell>
        </row>
        <row r="483">
          <cell r="C483" t="str">
            <v>611PC2752000</v>
          </cell>
          <cell r="E483">
            <v>11914.7</v>
          </cell>
          <cell r="F483">
            <v>11914.7</v>
          </cell>
          <cell r="G483">
            <v>808628.13</v>
          </cell>
          <cell r="H483">
            <v>808628.13</v>
          </cell>
          <cell r="I483">
            <v>78409</v>
          </cell>
          <cell r="J483">
            <v>81498.34</v>
          </cell>
          <cell r="K483">
            <v>159907.34</v>
          </cell>
          <cell r="L483">
            <v>968535.47</v>
          </cell>
          <cell r="M483">
            <v>968535.47</v>
          </cell>
          <cell r="N483">
            <v>0</v>
          </cell>
        </row>
        <row r="484">
          <cell r="C484" t="str">
            <v>611PC2753000</v>
          </cell>
          <cell r="K484">
            <v>0</v>
          </cell>
          <cell r="L484">
            <v>0</v>
          </cell>
          <cell r="N484">
            <v>0</v>
          </cell>
        </row>
        <row r="485">
          <cell r="C485" t="str">
            <v>611PC2754000</v>
          </cell>
          <cell r="K485">
            <v>0</v>
          </cell>
          <cell r="L485">
            <v>0</v>
          </cell>
          <cell r="N485">
            <v>0</v>
          </cell>
        </row>
        <row r="486">
          <cell r="C486" t="str">
            <v>611PC2755000</v>
          </cell>
          <cell r="K486">
            <v>0</v>
          </cell>
          <cell r="L486">
            <v>0</v>
          </cell>
          <cell r="N486">
            <v>0</v>
          </cell>
        </row>
        <row r="487">
          <cell r="C487" t="str">
            <v>611PC2759000</v>
          </cell>
          <cell r="E487">
            <v>52342</v>
          </cell>
          <cell r="F487">
            <v>52342</v>
          </cell>
          <cell r="K487">
            <v>0</v>
          </cell>
          <cell r="L487">
            <v>0</v>
          </cell>
          <cell r="N487">
            <v>0</v>
          </cell>
        </row>
        <row r="488">
          <cell r="C488" t="str">
            <v>611PC2759099</v>
          </cell>
          <cell r="E488">
            <v>525866.69999999995</v>
          </cell>
          <cell r="F488">
            <v>525866.69999999995</v>
          </cell>
          <cell r="G488">
            <v>1045908.13</v>
          </cell>
          <cell r="H488">
            <v>1045908.13</v>
          </cell>
          <cell r="I488">
            <v>78409</v>
          </cell>
          <cell r="J488">
            <v>165498.34</v>
          </cell>
          <cell r="K488">
            <v>243907.34</v>
          </cell>
          <cell r="L488">
            <v>1289815.47</v>
          </cell>
          <cell r="M488">
            <v>1289815.47</v>
          </cell>
          <cell r="N488">
            <v>0</v>
          </cell>
        </row>
        <row r="489">
          <cell r="C489" t="str">
            <v>611PC2800000</v>
          </cell>
          <cell r="K489">
            <v>0</v>
          </cell>
          <cell r="L489">
            <v>0</v>
          </cell>
          <cell r="N489">
            <v>0</v>
          </cell>
        </row>
        <row r="490">
          <cell r="C490" t="str">
            <v>611PC2801000</v>
          </cell>
          <cell r="E490">
            <v>67535.039999999994</v>
          </cell>
          <cell r="F490">
            <v>67535.039999999994</v>
          </cell>
          <cell r="G490">
            <v>1253.58</v>
          </cell>
          <cell r="H490">
            <v>1253.58</v>
          </cell>
          <cell r="I490">
            <v>85.75</v>
          </cell>
          <cell r="J490">
            <v>1887.87</v>
          </cell>
          <cell r="K490">
            <v>1973.62</v>
          </cell>
          <cell r="L490">
            <v>3227.2</v>
          </cell>
          <cell r="M490">
            <v>3227.2</v>
          </cell>
          <cell r="N490">
            <v>0</v>
          </cell>
        </row>
        <row r="491">
          <cell r="C491" t="str">
            <v>611PC2802000</v>
          </cell>
          <cell r="K491">
            <v>0</v>
          </cell>
          <cell r="L491">
            <v>0</v>
          </cell>
          <cell r="N491">
            <v>0</v>
          </cell>
        </row>
        <row r="492">
          <cell r="C492" t="str">
            <v>611PC2803000</v>
          </cell>
          <cell r="K492">
            <v>0</v>
          </cell>
          <cell r="L492">
            <v>0</v>
          </cell>
          <cell r="N492">
            <v>0</v>
          </cell>
        </row>
        <row r="493">
          <cell r="C493" t="str">
            <v>611PC2804000</v>
          </cell>
          <cell r="G493">
            <v>13860</v>
          </cell>
          <cell r="H493">
            <v>13860</v>
          </cell>
          <cell r="I493">
            <v>1980</v>
          </cell>
          <cell r="J493">
            <v>1980</v>
          </cell>
          <cell r="K493">
            <v>3960</v>
          </cell>
          <cell r="L493">
            <v>17820</v>
          </cell>
          <cell r="M493">
            <v>17820</v>
          </cell>
          <cell r="N493">
            <v>0</v>
          </cell>
        </row>
        <row r="494">
          <cell r="C494" t="str">
            <v>611PC2805000</v>
          </cell>
          <cell r="K494">
            <v>0</v>
          </cell>
          <cell r="L494">
            <v>0</v>
          </cell>
          <cell r="N494">
            <v>0</v>
          </cell>
        </row>
        <row r="495">
          <cell r="C495" t="str">
            <v>611PC2809000</v>
          </cell>
          <cell r="E495">
            <v>70064.639999999999</v>
          </cell>
          <cell r="F495">
            <v>70064.639999999999</v>
          </cell>
          <cell r="G495">
            <v>33785</v>
          </cell>
          <cell r="H495">
            <v>33785</v>
          </cell>
          <cell r="J495">
            <v>28331</v>
          </cell>
          <cell r="K495">
            <v>28331</v>
          </cell>
          <cell r="L495">
            <v>62116</v>
          </cell>
          <cell r="M495">
            <v>62116</v>
          </cell>
          <cell r="N495">
            <v>0</v>
          </cell>
        </row>
        <row r="496">
          <cell r="C496" t="str">
            <v>611PC2809099</v>
          </cell>
          <cell r="E496">
            <v>137599.67999999999</v>
          </cell>
          <cell r="F496">
            <v>137599.67999999999</v>
          </cell>
          <cell r="G496">
            <v>48898.58</v>
          </cell>
          <cell r="H496">
            <v>48898.58</v>
          </cell>
          <cell r="I496">
            <v>2065.75</v>
          </cell>
          <cell r="J496">
            <v>32198.87</v>
          </cell>
          <cell r="K496">
            <v>34264.619999999995</v>
          </cell>
          <cell r="L496">
            <v>83163.199999999997</v>
          </cell>
          <cell r="M496">
            <v>83163.199999999997</v>
          </cell>
          <cell r="N496">
            <v>0</v>
          </cell>
        </row>
        <row r="497">
          <cell r="C497" t="str">
            <v>611PC2900000</v>
          </cell>
          <cell r="K497">
            <v>0</v>
          </cell>
          <cell r="L497">
            <v>0</v>
          </cell>
          <cell r="N497">
            <v>0</v>
          </cell>
        </row>
        <row r="498">
          <cell r="C498" t="str">
            <v>611PC2901000</v>
          </cell>
          <cell r="E498">
            <v>-18897.560000000001</v>
          </cell>
          <cell r="F498">
            <v>-18897.560000000001</v>
          </cell>
          <cell r="G498">
            <v>13720.22</v>
          </cell>
          <cell r="H498">
            <v>13720.22</v>
          </cell>
          <cell r="I498">
            <v>1144.29</v>
          </cell>
          <cell r="J498">
            <v>-1710.56</v>
          </cell>
          <cell r="K498">
            <v>-566.27</v>
          </cell>
          <cell r="L498">
            <v>13153.949999999999</v>
          </cell>
          <cell r="M498">
            <v>13153.95</v>
          </cell>
          <cell r="N498">
            <v>0</v>
          </cell>
        </row>
        <row r="499">
          <cell r="C499" t="str">
            <v>611PC2902000</v>
          </cell>
          <cell r="E499">
            <v>225688.02</v>
          </cell>
          <cell r="F499">
            <v>225688.02</v>
          </cell>
          <cell r="J499">
            <v>1792888.33</v>
          </cell>
          <cell r="K499">
            <v>1792888.33</v>
          </cell>
          <cell r="L499">
            <v>1792888.33</v>
          </cell>
          <cell r="M499">
            <v>1792888.33</v>
          </cell>
          <cell r="N499">
            <v>0</v>
          </cell>
        </row>
        <row r="500">
          <cell r="C500" t="str">
            <v>611PC2903000</v>
          </cell>
          <cell r="E500">
            <v>65298.06</v>
          </cell>
          <cell r="F500">
            <v>65298.06</v>
          </cell>
          <cell r="G500">
            <v>93048.93</v>
          </cell>
          <cell r="H500">
            <v>93048.93</v>
          </cell>
          <cell r="I500">
            <v>8667.42</v>
          </cell>
          <cell r="J500">
            <v>6614.8</v>
          </cell>
          <cell r="K500">
            <v>15282.220000000001</v>
          </cell>
          <cell r="L500">
            <v>108331.15</v>
          </cell>
          <cell r="M500">
            <v>108331.15</v>
          </cell>
          <cell r="N500">
            <v>0</v>
          </cell>
        </row>
        <row r="501">
          <cell r="C501" t="str">
            <v>611PC2904000</v>
          </cell>
          <cell r="E501">
            <v>335760</v>
          </cell>
          <cell r="F501">
            <v>335760</v>
          </cell>
          <cell r="G501">
            <v>147610.64000000001</v>
          </cell>
          <cell r="H501">
            <v>147610.64000000001</v>
          </cell>
          <cell r="I501">
            <v>14000</v>
          </cell>
          <cell r="J501">
            <v>14000</v>
          </cell>
          <cell r="K501">
            <v>28000</v>
          </cell>
          <cell r="L501">
            <v>175610.64</v>
          </cell>
          <cell r="M501">
            <v>175610.64</v>
          </cell>
          <cell r="N501">
            <v>0</v>
          </cell>
        </row>
        <row r="502">
          <cell r="C502" t="str">
            <v>611PC2905000</v>
          </cell>
          <cell r="E502">
            <v>21000</v>
          </cell>
          <cell r="F502">
            <v>21000</v>
          </cell>
          <cell r="K502">
            <v>0</v>
          </cell>
          <cell r="L502">
            <v>0</v>
          </cell>
          <cell r="N502">
            <v>0</v>
          </cell>
        </row>
        <row r="503">
          <cell r="C503" t="str">
            <v>611PC2906000</v>
          </cell>
          <cell r="K503">
            <v>0</v>
          </cell>
          <cell r="L503">
            <v>0</v>
          </cell>
          <cell r="N503">
            <v>0</v>
          </cell>
        </row>
        <row r="504">
          <cell r="C504" t="str">
            <v>611PC2909000</v>
          </cell>
          <cell r="K504">
            <v>0</v>
          </cell>
          <cell r="L504">
            <v>0</v>
          </cell>
          <cell r="N504">
            <v>0</v>
          </cell>
        </row>
        <row r="505">
          <cell r="C505" t="str">
            <v>611PC2909001</v>
          </cell>
          <cell r="E505">
            <v>896100</v>
          </cell>
          <cell r="F505">
            <v>896100</v>
          </cell>
          <cell r="K505">
            <v>0</v>
          </cell>
          <cell r="L505">
            <v>0</v>
          </cell>
          <cell r="N505">
            <v>0</v>
          </cell>
        </row>
        <row r="506">
          <cell r="C506" t="str">
            <v>611PC2909002</v>
          </cell>
          <cell r="E506">
            <v>25645.88</v>
          </cell>
          <cell r="F506">
            <v>25645.88</v>
          </cell>
          <cell r="G506">
            <v>26373.11</v>
          </cell>
          <cell r="H506">
            <v>26373.11</v>
          </cell>
          <cell r="I506">
            <v>765</v>
          </cell>
          <cell r="J506">
            <v>2423.16</v>
          </cell>
          <cell r="K506">
            <v>3188.16</v>
          </cell>
          <cell r="L506">
            <v>29561.27</v>
          </cell>
          <cell r="M506">
            <v>29561.27</v>
          </cell>
          <cell r="N506">
            <v>0</v>
          </cell>
        </row>
        <row r="507">
          <cell r="C507" t="str">
            <v>611PC2909099</v>
          </cell>
          <cell r="E507">
            <v>921745.88</v>
          </cell>
          <cell r="F507">
            <v>921745.88</v>
          </cell>
          <cell r="G507">
            <v>26373.11</v>
          </cell>
          <cell r="H507">
            <v>26373.11</v>
          </cell>
          <cell r="I507">
            <v>765</v>
          </cell>
          <cell r="J507">
            <v>2423.16</v>
          </cell>
          <cell r="K507">
            <v>3188.16</v>
          </cell>
          <cell r="L507">
            <v>29561.27</v>
          </cell>
          <cell r="M507">
            <v>29561.27</v>
          </cell>
          <cell r="N507">
            <v>0</v>
          </cell>
        </row>
        <row r="508">
          <cell r="C508" t="str">
            <v>611PC2909999</v>
          </cell>
          <cell r="E508">
            <v>1550594.4</v>
          </cell>
          <cell r="F508">
            <v>1550594.4</v>
          </cell>
          <cell r="G508">
            <v>280752.90000000002</v>
          </cell>
          <cell r="H508">
            <v>280752.90000000002</v>
          </cell>
          <cell r="I508">
            <v>24576.71</v>
          </cell>
          <cell r="J508">
            <v>1814215.73</v>
          </cell>
          <cell r="K508">
            <v>1838792.44</v>
          </cell>
          <cell r="L508">
            <v>2119545.34</v>
          </cell>
          <cell r="M508">
            <v>2119545.34</v>
          </cell>
          <cell r="N508">
            <v>0</v>
          </cell>
        </row>
        <row r="509">
          <cell r="C509" t="str">
            <v>611PC3100000</v>
          </cell>
          <cell r="K509">
            <v>0</v>
          </cell>
          <cell r="L509">
            <v>0</v>
          </cell>
          <cell r="N509">
            <v>0</v>
          </cell>
        </row>
        <row r="510">
          <cell r="C510" t="str">
            <v>611PC3101000</v>
          </cell>
          <cell r="E510">
            <v>5854364</v>
          </cell>
          <cell r="F510">
            <v>5854364</v>
          </cell>
          <cell r="G510">
            <v>5499712.0300000003</v>
          </cell>
          <cell r="H510">
            <v>5499712.0300000003</v>
          </cell>
          <cell r="I510">
            <v>578799.25</v>
          </cell>
          <cell r="J510">
            <v>578799.23</v>
          </cell>
          <cell r="K510">
            <v>1157598.48</v>
          </cell>
          <cell r="L510">
            <v>6657310.5099999998</v>
          </cell>
          <cell r="M510">
            <v>6657310.5099999998</v>
          </cell>
          <cell r="N510">
            <v>0</v>
          </cell>
        </row>
        <row r="511">
          <cell r="C511" t="str">
            <v>611PC3102000</v>
          </cell>
          <cell r="E511">
            <v>3084096.3</v>
          </cell>
          <cell r="F511">
            <v>3084096.3</v>
          </cell>
          <cell r="G511">
            <v>2615034.0699999998</v>
          </cell>
          <cell r="H511">
            <v>2615034.0699999998</v>
          </cell>
          <cell r="I511">
            <v>274939.21999999997</v>
          </cell>
          <cell r="J511">
            <v>274939.21999999997</v>
          </cell>
          <cell r="K511">
            <v>549878.43999999994</v>
          </cell>
          <cell r="L511">
            <v>3164912.51</v>
          </cell>
          <cell r="M511">
            <v>3164912.51</v>
          </cell>
          <cell r="N511">
            <v>0</v>
          </cell>
        </row>
        <row r="512">
          <cell r="C512" t="str">
            <v>611PC3103000</v>
          </cell>
          <cell r="E512">
            <v>1930270</v>
          </cell>
          <cell r="F512">
            <v>1930270</v>
          </cell>
          <cell r="G512">
            <v>1731575.98</v>
          </cell>
          <cell r="H512">
            <v>1731575.98</v>
          </cell>
          <cell r="I512">
            <v>178054.2</v>
          </cell>
          <cell r="J512">
            <v>178054.2</v>
          </cell>
          <cell r="K512">
            <v>356108.4</v>
          </cell>
          <cell r="L512">
            <v>2087684.38</v>
          </cell>
          <cell r="M512">
            <v>2087684.38</v>
          </cell>
          <cell r="N512">
            <v>0</v>
          </cell>
        </row>
        <row r="513">
          <cell r="C513" t="str">
            <v>611PC3109000</v>
          </cell>
          <cell r="E513">
            <v>949829.14</v>
          </cell>
          <cell r="F513">
            <v>949829.14</v>
          </cell>
          <cell r="G513">
            <v>77433.87</v>
          </cell>
          <cell r="H513">
            <v>77433.87</v>
          </cell>
          <cell r="I513">
            <v>17651.03</v>
          </cell>
          <cell r="K513">
            <v>17651.03</v>
          </cell>
          <cell r="L513">
            <v>95084.9</v>
          </cell>
          <cell r="M513">
            <v>95084.9</v>
          </cell>
          <cell r="N513">
            <v>0</v>
          </cell>
        </row>
        <row r="514">
          <cell r="C514" t="str">
            <v>611PC3109099</v>
          </cell>
          <cell r="E514">
            <v>11818559.439999999</v>
          </cell>
          <cell r="F514">
            <v>11818559.439999999</v>
          </cell>
          <cell r="G514">
            <v>9923755.9499999993</v>
          </cell>
          <cell r="H514">
            <v>9923755.9499999993</v>
          </cell>
          <cell r="I514">
            <v>1049443.7</v>
          </cell>
          <cell r="J514">
            <v>1031792.65</v>
          </cell>
          <cell r="K514">
            <v>2081236.35</v>
          </cell>
          <cell r="L514">
            <v>12004992.299999999</v>
          </cell>
          <cell r="M514">
            <v>12004992.300000001</v>
          </cell>
          <cell r="N514">
            <v>0</v>
          </cell>
        </row>
        <row r="515">
          <cell r="C515" t="str">
            <v>699PC9999999</v>
          </cell>
          <cell r="E515">
            <v>80223467.099999994</v>
          </cell>
          <cell r="F515">
            <v>80223467.099999994</v>
          </cell>
          <cell r="G515">
            <v>67407524</v>
          </cell>
          <cell r="H515">
            <v>67407524</v>
          </cell>
          <cell r="I515">
            <v>6836420.2400000002</v>
          </cell>
          <cell r="J515">
            <v>9516243.7699999996</v>
          </cell>
          <cell r="K515">
            <v>16352664.01</v>
          </cell>
          <cell r="L515">
            <v>83760188.010000005</v>
          </cell>
          <cell r="M515">
            <v>83760188.010000005</v>
          </cell>
          <cell r="N515">
            <v>0</v>
          </cell>
        </row>
        <row r="516">
          <cell r="C516" t="str">
            <v>700PC0000000</v>
          </cell>
          <cell r="E516">
            <v>-5953857.7599999998</v>
          </cell>
          <cell r="F516">
            <v>-5953857.7599999998</v>
          </cell>
          <cell r="G516">
            <v>-11585429.01</v>
          </cell>
          <cell r="H516">
            <v>-11585429.01</v>
          </cell>
          <cell r="I516">
            <v>-818094.61</v>
          </cell>
          <cell r="J516">
            <v>2192073.79</v>
          </cell>
          <cell r="K516">
            <v>1373979.1800000002</v>
          </cell>
          <cell r="L516">
            <v>-10211449.83</v>
          </cell>
          <cell r="M516">
            <v>-10211449.83</v>
          </cell>
          <cell r="N516">
            <v>0</v>
          </cell>
        </row>
        <row r="517">
          <cell r="C517" t="str">
            <v>711PR0000000</v>
          </cell>
          <cell r="K517">
            <v>0</v>
          </cell>
          <cell r="L517">
            <v>0</v>
          </cell>
          <cell r="N517">
            <v>0</v>
          </cell>
        </row>
        <row r="518">
          <cell r="C518" t="str">
            <v>711PR4000000</v>
          </cell>
          <cell r="K518">
            <v>0</v>
          </cell>
          <cell r="L518">
            <v>0</v>
          </cell>
          <cell r="N518">
            <v>0</v>
          </cell>
        </row>
        <row r="519">
          <cell r="C519" t="str">
            <v>711PR4200000</v>
          </cell>
          <cell r="K519">
            <v>0</v>
          </cell>
          <cell r="L519">
            <v>0</v>
          </cell>
          <cell r="N519">
            <v>0</v>
          </cell>
        </row>
        <row r="520">
          <cell r="C520" t="str">
            <v>711PR4200001</v>
          </cell>
          <cell r="E520">
            <v>3931592.01</v>
          </cell>
          <cell r="F520">
            <v>3931592.01</v>
          </cell>
          <cell r="G520">
            <v>-125822.44</v>
          </cell>
          <cell r="H520">
            <v>-125822.44</v>
          </cell>
          <cell r="I520">
            <v>50275.6</v>
          </cell>
          <cell r="K520">
            <v>50275.6</v>
          </cell>
          <cell r="L520">
            <v>-75546.84</v>
          </cell>
          <cell r="M520">
            <v>-75546.84</v>
          </cell>
          <cell r="N520">
            <v>0</v>
          </cell>
        </row>
        <row r="521">
          <cell r="C521" t="str">
            <v>711PR4200002</v>
          </cell>
          <cell r="E521">
            <v>494559.89</v>
          </cell>
          <cell r="F521">
            <v>494559.89</v>
          </cell>
          <cell r="G521">
            <v>817204.89</v>
          </cell>
          <cell r="H521">
            <v>817204.89</v>
          </cell>
          <cell r="I521">
            <v>-107757.93</v>
          </cell>
          <cell r="J521">
            <v>-129874.96</v>
          </cell>
          <cell r="K521">
            <v>-237632.89</v>
          </cell>
          <cell r="L521">
            <v>579572</v>
          </cell>
          <cell r="M521">
            <v>579572</v>
          </cell>
          <cell r="N521">
            <v>0</v>
          </cell>
        </row>
        <row r="522">
          <cell r="C522" t="str">
            <v>711PR4999999</v>
          </cell>
          <cell r="E522">
            <v>4426151.9000000004</v>
          </cell>
          <cell r="F522">
            <v>4426151.9000000004</v>
          </cell>
          <cell r="G522">
            <v>691382.45</v>
          </cell>
          <cell r="H522">
            <v>691382.45</v>
          </cell>
          <cell r="I522">
            <v>-57482.33</v>
          </cell>
          <cell r="J522">
            <v>-129874.96</v>
          </cell>
          <cell r="K522">
            <v>-187357.29</v>
          </cell>
          <cell r="L522">
            <v>504025.15999999992</v>
          </cell>
          <cell r="M522">
            <v>504025.16</v>
          </cell>
          <cell r="N522">
            <v>0</v>
          </cell>
        </row>
        <row r="523">
          <cell r="C523" t="str">
            <v>711PR5000000</v>
          </cell>
          <cell r="K523">
            <v>0</v>
          </cell>
          <cell r="L523">
            <v>0</v>
          </cell>
          <cell r="N523">
            <v>0</v>
          </cell>
        </row>
        <row r="524">
          <cell r="C524" t="str">
            <v>711PR5000001</v>
          </cell>
          <cell r="E524">
            <v>-44583.37</v>
          </cell>
          <cell r="F524">
            <v>-44583.37</v>
          </cell>
          <cell r="G524">
            <v>-6081.62</v>
          </cell>
          <cell r="H524">
            <v>-6081.62</v>
          </cell>
          <cell r="I524">
            <v>-20712.330000000002</v>
          </cell>
          <cell r="J524">
            <v>-10824.58</v>
          </cell>
          <cell r="K524">
            <v>-31536.910000000003</v>
          </cell>
          <cell r="L524">
            <v>-37618.530000000006</v>
          </cell>
          <cell r="M524">
            <v>-37618.53</v>
          </cell>
          <cell r="N524">
            <v>0</v>
          </cell>
        </row>
        <row r="525">
          <cell r="C525" t="str">
            <v>711PR5000002</v>
          </cell>
          <cell r="E525">
            <v>-23715.85</v>
          </cell>
          <cell r="F525">
            <v>-23715.85</v>
          </cell>
          <cell r="G525">
            <v>-49589.04</v>
          </cell>
          <cell r="H525">
            <v>-49589.04</v>
          </cell>
          <cell r="K525">
            <v>0</v>
          </cell>
          <cell r="L525">
            <v>-49589.04</v>
          </cell>
          <cell r="M525">
            <v>-49589.04</v>
          </cell>
          <cell r="N525">
            <v>0</v>
          </cell>
        </row>
        <row r="526">
          <cell r="C526" t="str">
            <v>711PR5009999</v>
          </cell>
          <cell r="E526">
            <v>-68299.22</v>
          </cell>
          <cell r="F526">
            <v>-68299.22</v>
          </cell>
          <cell r="G526">
            <v>-55670.66</v>
          </cell>
          <cell r="H526">
            <v>-55670.66</v>
          </cell>
          <cell r="I526">
            <v>-20712.330000000002</v>
          </cell>
          <cell r="J526">
            <v>-10824.58</v>
          </cell>
          <cell r="K526">
            <v>-31536.910000000003</v>
          </cell>
          <cell r="L526">
            <v>-87207.57</v>
          </cell>
          <cell r="M526">
            <v>-87207.57</v>
          </cell>
          <cell r="N526">
            <v>0</v>
          </cell>
        </row>
        <row r="527">
          <cell r="C527" t="str">
            <v>711PR5100000</v>
          </cell>
          <cell r="K527">
            <v>0</v>
          </cell>
          <cell r="L527">
            <v>0</v>
          </cell>
          <cell r="N527">
            <v>0</v>
          </cell>
        </row>
        <row r="528">
          <cell r="C528" t="str">
            <v>711PR5101000</v>
          </cell>
          <cell r="K528">
            <v>0</v>
          </cell>
          <cell r="L528">
            <v>0</v>
          </cell>
          <cell r="N528">
            <v>0</v>
          </cell>
        </row>
        <row r="529">
          <cell r="C529" t="str">
            <v>711PR5101001</v>
          </cell>
          <cell r="K529">
            <v>0</v>
          </cell>
          <cell r="L529">
            <v>0</v>
          </cell>
          <cell r="N529">
            <v>0</v>
          </cell>
        </row>
        <row r="530">
          <cell r="C530" t="str">
            <v>711PR5101002</v>
          </cell>
          <cell r="K530">
            <v>0</v>
          </cell>
          <cell r="L530">
            <v>0</v>
          </cell>
          <cell r="N530">
            <v>0</v>
          </cell>
        </row>
        <row r="531">
          <cell r="C531" t="str">
            <v>711PR5101099</v>
          </cell>
          <cell r="K531">
            <v>0</v>
          </cell>
          <cell r="L531">
            <v>0</v>
          </cell>
          <cell r="N531">
            <v>0</v>
          </cell>
        </row>
        <row r="532">
          <cell r="C532" t="str">
            <v>711PR5102000</v>
          </cell>
          <cell r="K532">
            <v>0</v>
          </cell>
          <cell r="L532">
            <v>0</v>
          </cell>
          <cell r="N532">
            <v>0</v>
          </cell>
        </row>
        <row r="533">
          <cell r="C533" t="str">
            <v>711PR5103000</v>
          </cell>
          <cell r="K533">
            <v>0</v>
          </cell>
          <cell r="L533">
            <v>0</v>
          </cell>
          <cell r="N533">
            <v>0</v>
          </cell>
        </row>
        <row r="534">
          <cell r="C534" t="str">
            <v>711PR5104000</v>
          </cell>
          <cell r="K534">
            <v>0</v>
          </cell>
          <cell r="L534">
            <v>0</v>
          </cell>
          <cell r="N534">
            <v>0</v>
          </cell>
        </row>
        <row r="535">
          <cell r="C535" t="str">
            <v>711PR5105000</v>
          </cell>
          <cell r="K535">
            <v>0</v>
          </cell>
          <cell r="L535">
            <v>0</v>
          </cell>
          <cell r="N535">
            <v>0</v>
          </cell>
        </row>
        <row r="536">
          <cell r="C536" t="str">
            <v>711PR5106000</v>
          </cell>
          <cell r="K536">
            <v>0</v>
          </cell>
          <cell r="L536">
            <v>0</v>
          </cell>
          <cell r="N536">
            <v>0</v>
          </cell>
        </row>
        <row r="537">
          <cell r="C537" t="str">
            <v>711PR5106099</v>
          </cell>
          <cell r="K537">
            <v>0</v>
          </cell>
          <cell r="L537">
            <v>0</v>
          </cell>
          <cell r="N537">
            <v>0</v>
          </cell>
        </row>
        <row r="538">
          <cell r="C538" t="str">
            <v>711PR5200000</v>
          </cell>
          <cell r="K538">
            <v>0</v>
          </cell>
          <cell r="L538">
            <v>0</v>
          </cell>
          <cell r="N538">
            <v>0</v>
          </cell>
        </row>
        <row r="539">
          <cell r="C539" t="str">
            <v>711PR5201000</v>
          </cell>
          <cell r="K539">
            <v>0</v>
          </cell>
          <cell r="L539">
            <v>0</v>
          </cell>
          <cell r="N539">
            <v>0</v>
          </cell>
        </row>
        <row r="540">
          <cell r="C540" t="str">
            <v>711PR5202000</v>
          </cell>
          <cell r="E540">
            <v>1194703.96</v>
          </cell>
          <cell r="F540">
            <v>1194703.96</v>
          </cell>
          <cell r="G540">
            <v>995873.94</v>
          </cell>
          <cell r="H540">
            <v>995873.94</v>
          </cell>
          <cell r="I540">
            <v>98277.06</v>
          </cell>
          <cell r="J540">
            <v>101552.96000000001</v>
          </cell>
          <cell r="K540">
            <v>199830.02000000002</v>
          </cell>
          <cell r="L540">
            <v>1195703.96</v>
          </cell>
          <cell r="M540">
            <v>1195703.96</v>
          </cell>
          <cell r="N540">
            <v>0</v>
          </cell>
        </row>
        <row r="541">
          <cell r="C541" t="str">
            <v>711PR5202099</v>
          </cell>
          <cell r="E541">
            <v>1194703.96</v>
          </cell>
          <cell r="F541">
            <v>1194703.96</v>
          </cell>
          <cell r="G541">
            <v>995873.94</v>
          </cell>
          <cell r="H541">
            <v>995873.94</v>
          </cell>
          <cell r="I541">
            <v>98277.06</v>
          </cell>
          <cell r="J541">
            <v>101552.96000000001</v>
          </cell>
          <cell r="K541">
            <v>199830.02000000002</v>
          </cell>
          <cell r="L541">
            <v>1195703.96</v>
          </cell>
          <cell r="M541">
            <v>1195703.96</v>
          </cell>
          <cell r="N541">
            <v>0</v>
          </cell>
        </row>
        <row r="542">
          <cell r="C542" t="str">
            <v>711PR5500000</v>
          </cell>
          <cell r="K542">
            <v>0</v>
          </cell>
          <cell r="L542">
            <v>0</v>
          </cell>
          <cell r="N542">
            <v>0</v>
          </cell>
        </row>
        <row r="543">
          <cell r="C543" t="str">
            <v>711PR5600000</v>
          </cell>
          <cell r="K543">
            <v>0</v>
          </cell>
          <cell r="L543">
            <v>0</v>
          </cell>
          <cell r="N543">
            <v>0</v>
          </cell>
        </row>
        <row r="544">
          <cell r="C544" t="str">
            <v>711PR5601000</v>
          </cell>
          <cell r="K544">
            <v>0</v>
          </cell>
          <cell r="L544">
            <v>0</v>
          </cell>
          <cell r="N544">
            <v>0</v>
          </cell>
        </row>
        <row r="545">
          <cell r="C545" t="str">
            <v>711PR5609000</v>
          </cell>
          <cell r="K545">
            <v>0</v>
          </cell>
          <cell r="L545">
            <v>0</v>
          </cell>
          <cell r="N545">
            <v>0</v>
          </cell>
        </row>
        <row r="546">
          <cell r="C546" t="str">
            <v>711PR5609099</v>
          </cell>
          <cell r="K546">
            <v>0</v>
          </cell>
          <cell r="L546">
            <v>0</v>
          </cell>
          <cell r="N546">
            <v>0</v>
          </cell>
        </row>
        <row r="547">
          <cell r="C547" t="str">
            <v>711PR5999999</v>
          </cell>
          <cell r="E547">
            <v>5552556.6399999997</v>
          </cell>
          <cell r="F547">
            <v>5552556.6399999997</v>
          </cell>
          <cell r="G547">
            <v>1631585.73</v>
          </cell>
          <cell r="H547">
            <v>1631585.73</v>
          </cell>
          <cell r="I547">
            <v>20082.400000000001</v>
          </cell>
          <cell r="J547">
            <v>-39146.58</v>
          </cell>
          <cell r="K547">
            <v>-19064.18</v>
          </cell>
          <cell r="L547">
            <v>1612521.55</v>
          </cell>
          <cell r="M547">
            <v>1612521.55</v>
          </cell>
          <cell r="N547">
            <v>0</v>
          </cell>
        </row>
        <row r="548">
          <cell r="C548" t="str">
            <v>711PR6100000</v>
          </cell>
          <cell r="K548">
            <v>0</v>
          </cell>
          <cell r="L548">
            <v>0</v>
          </cell>
          <cell r="N548">
            <v>0</v>
          </cell>
        </row>
        <row r="549">
          <cell r="C549" t="str">
            <v>711PR6101000</v>
          </cell>
          <cell r="K549">
            <v>0</v>
          </cell>
          <cell r="L549">
            <v>0</v>
          </cell>
          <cell r="N549">
            <v>0</v>
          </cell>
        </row>
        <row r="550">
          <cell r="C550" t="str">
            <v>711PR6101010</v>
          </cell>
          <cell r="G550">
            <v>3190787.5</v>
          </cell>
          <cell r="H550">
            <v>3190787.5</v>
          </cell>
          <cell r="I550">
            <v>239403.66</v>
          </cell>
          <cell r="J550">
            <v>-204417.04</v>
          </cell>
          <cell r="K550">
            <v>34986.619999999995</v>
          </cell>
          <cell r="L550">
            <v>3225774.12</v>
          </cell>
          <cell r="M550">
            <v>3225774.12</v>
          </cell>
          <cell r="N550">
            <v>0</v>
          </cell>
        </row>
        <row r="551">
          <cell r="C551" t="str">
            <v>711PR6101020</v>
          </cell>
          <cell r="E551">
            <v>294917.61</v>
          </cell>
          <cell r="F551">
            <v>294917.61</v>
          </cell>
          <cell r="J551">
            <v>1626192.16</v>
          </cell>
          <cell r="K551">
            <v>1626192.16</v>
          </cell>
          <cell r="L551">
            <v>1626192.16</v>
          </cell>
          <cell r="M551">
            <v>1626192.16</v>
          </cell>
          <cell r="N551">
            <v>0</v>
          </cell>
        </row>
        <row r="552">
          <cell r="C552" t="str">
            <v>711PR6101099</v>
          </cell>
          <cell r="E552">
            <v>294917.61</v>
          </cell>
          <cell r="F552">
            <v>294917.61</v>
          </cell>
          <cell r="G552">
            <v>3190787.5</v>
          </cell>
          <cell r="H552">
            <v>3190787.5</v>
          </cell>
          <cell r="I552">
            <v>239403.66</v>
          </cell>
          <cell r="J552">
            <v>1421775.12</v>
          </cell>
          <cell r="K552">
            <v>1661178.78</v>
          </cell>
          <cell r="L552">
            <v>4851966.28</v>
          </cell>
          <cell r="M552">
            <v>4851966.28</v>
          </cell>
          <cell r="N552">
            <v>0</v>
          </cell>
        </row>
        <row r="553">
          <cell r="C553" t="str">
            <v>711PR6102000</v>
          </cell>
          <cell r="K553">
            <v>0</v>
          </cell>
          <cell r="L553">
            <v>0</v>
          </cell>
          <cell r="N553">
            <v>0</v>
          </cell>
        </row>
        <row r="554">
          <cell r="C554" t="str">
            <v>711PR6102010</v>
          </cell>
          <cell r="K554">
            <v>0</v>
          </cell>
          <cell r="L554">
            <v>0</v>
          </cell>
          <cell r="N554">
            <v>0</v>
          </cell>
        </row>
        <row r="555">
          <cell r="C555" t="str">
            <v>711PR6102020</v>
          </cell>
          <cell r="K555">
            <v>0</v>
          </cell>
          <cell r="L555">
            <v>0</v>
          </cell>
          <cell r="N555">
            <v>0</v>
          </cell>
        </row>
        <row r="556">
          <cell r="C556" t="str">
            <v>711PR6102099</v>
          </cell>
          <cell r="K556">
            <v>0</v>
          </cell>
          <cell r="L556">
            <v>0</v>
          </cell>
          <cell r="N556">
            <v>0</v>
          </cell>
        </row>
        <row r="557">
          <cell r="C557" t="str">
            <v>711PR6109999</v>
          </cell>
          <cell r="E557">
            <v>294917.61</v>
          </cell>
          <cell r="F557">
            <v>294917.61</v>
          </cell>
          <cell r="G557">
            <v>3190787.5</v>
          </cell>
          <cell r="H557">
            <v>3190787.5</v>
          </cell>
          <cell r="I557">
            <v>239403.66</v>
          </cell>
          <cell r="J557">
            <v>1421775.12</v>
          </cell>
          <cell r="K557">
            <v>1661178.78</v>
          </cell>
          <cell r="L557">
            <v>4851966.28</v>
          </cell>
          <cell r="M557">
            <v>4851966.28</v>
          </cell>
          <cell r="N557">
            <v>0</v>
          </cell>
        </row>
        <row r="558">
          <cell r="C558" t="str">
            <v>711PR6300000</v>
          </cell>
          <cell r="K558">
            <v>0</v>
          </cell>
          <cell r="L558">
            <v>0</v>
          </cell>
          <cell r="N558">
            <v>0</v>
          </cell>
        </row>
        <row r="559">
          <cell r="C559" t="str">
            <v>711PR6301000</v>
          </cell>
          <cell r="K559">
            <v>0</v>
          </cell>
          <cell r="L559">
            <v>0</v>
          </cell>
          <cell r="N559">
            <v>0</v>
          </cell>
        </row>
        <row r="560">
          <cell r="C560" t="str">
            <v>711PR6302000</v>
          </cell>
          <cell r="K560">
            <v>0</v>
          </cell>
          <cell r="L560">
            <v>0</v>
          </cell>
          <cell r="N560">
            <v>0</v>
          </cell>
        </row>
        <row r="561">
          <cell r="C561" t="str">
            <v>711PR6303000</v>
          </cell>
          <cell r="K561">
            <v>0</v>
          </cell>
          <cell r="L561">
            <v>0</v>
          </cell>
          <cell r="N561">
            <v>0</v>
          </cell>
        </row>
        <row r="562">
          <cell r="C562" t="str">
            <v>711PR6304000</v>
          </cell>
          <cell r="K562">
            <v>0</v>
          </cell>
          <cell r="L562">
            <v>0</v>
          </cell>
          <cell r="N562">
            <v>0</v>
          </cell>
        </row>
        <row r="563">
          <cell r="C563" t="str">
            <v>711PR6305000</v>
          </cell>
          <cell r="K563">
            <v>0</v>
          </cell>
          <cell r="L563">
            <v>0</v>
          </cell>
          <cell r="N563">
            <v>0</v>
          </cell>
        </row>
        <row r="564">
          <cell r="C564" t="str">
            <v>711PR6309000</v>
          </cell>
          <cell r="K564">
            <v>0</v>
          </cell>
          <cell r="L564">
            <v>0</v>
          </cell>
          <cell r="N564">
            <v>0</v>
          </cell>
        </row>
        <row r="565">
          <cell r="C565" t="str">
            <v>711PR6309999</v>
          </cell>
          <cell r="K565">
            <v>0</v>
          </cell>
          <cell r="L565">
            <v>0</v>
          </cell>
          <cell r="N565">
            <v>0</v>
          </cell>
        </row>
        <row r="566">
          <cell r="C566" t="str">
            <v>711PR6400000</v>
          </cell>
          <cell r="K566">
            <v>0</v>
          </cell>
          <cell r="L566">
            <v>0</v>
          </cell>
          <cell r="N566">
            <v>0</v>
          </cell>
        </row>
        <row r="567">
          <cell r="C567" t="str">
            <v>799ZZ9999999</v>
          </cell>
          <cell r="E567">
            <v>-106383.51</v>
          </cell>
          <cell r="F567">
            <v>-106383.51</v>
          </cell>
          <cell r="G567">
            <v>-6763055.7800000003</v>
          </cell>
          <cell r="H567">
            <v>-6763055.7800000003</v>
          </cell>
          <cell r="I567">
            <v>-558608.55000000005</v>
          </cell>
          <cell r="J567">
            <v>3574702.33</v>
          </cell>
          <cell r="K567">
            <v>3016093.7800000003</v>
          </cell>
          <cell r="L567">
            <v>-3746962</v>
          </cell>
          <cell r="M567">
            <v>-3746962</v>
          </cell>
          <cell r="N567">
            <v>0</v>
          </cell>
        </row>
        <row r="568">
          <cell r="C568" t="str">
            <v>800CA5000000</v>
          </cell>
          <cell r="E568">
            <v>1584007.27</v>
          </cell>
          <cell r="F568">
            <v>1584007.27</v>
          </cell>
          <cell r="H568">
            <v>1584007.27</v>
          </cell>
          <cell r="K568">
            <v>0</v>
          </cell>
          <cell r="L568">
            <v>1584007.27</v>
          </cell>
          <cell r="M568">
            <v>1584007.27</v>
          </cell>
          <cell r="N568">
            <v>0</v>
          </cell>
        </row>
        <row r="569">
          <cell r="C569" t="str">
            <v>800EQ3100006</v>
          </cell>
          <cell r="E569">
            <v>-7926522.5</v>
          </cell>
          <cell r="F569">
            <v>-7926522.5</v>
          </cell>
          <cell r="H569">
            <v>-7926522.5</v>
          </cell>
          <cell r="K569">
            <v>0</v>
          </cell>
          <cell r="L569">
            <v>-7926522.5</v>
          </cell>
          <cell r="M569">
            <v>-7926522.5</v>
          </cell>
          <cell r="N569">
            <v>0</v>
          </cell>
        </row>
        <row r="570">
          <cell r="C570" t="str">
            <v>800EQ3100007</v>
          </cell>
          <cell r="E570">
            <v>-5401225.9500000002</v>
          </cell>
          <cell r="F570">
            <v>-5401225.9500000002</v>
          </cell>
          <cell r="H570">
            <v>-5401225.9500000002</v>
          </cell>
          <cell r="K570">
            <v>0</v>
          </cell>
          <cell r="L570">
            <v>-5401225.9500000002</v>
          </cell>
          <cell r="M570">
            <v>-5401225.9500000002</v>
          </cell>
          <cell r="N570">
            <v>0</v>
          </cell>
        </row>
        <row r="571">
          <cell r="C571" t="str">
            <v>800EQ3351000</v>
          </cell>
          <cell r="E571">
            <v>-494525.82</v>
          </cell>
          <cell r="F571">
            <v>-494525.82</v>
          </cell>
          <cell r="H571">
            <v>-494525.82</v>
          </cell>
          <cell r="K571">
            <v>0</v>
          </cell>
          <cell r="L571">
            <v>-494525.82</v>
          </cell>
          <cell r="M571">
            <v>-494525.82</v>
          </cell>
          <cell r="N571">
            <v>0</v>
          </cell>
        </row>
        <row r="572">
          <cell r="C572" t="str">
            <v>800FA3000000</v>
          </cell>
          <cell r="E572">
            <v>17483238</v>
          </cell>
          <cell r="F572">
            <v>17483238</v>
          </cell>
          <cell r="H572">
            <v>17483238</v>
          </cell>
          <cell r="K572">
            <v>0</v>
          </cell>
          <cell r="L572">
            <v>17483238</v>
          </cell>
          <cell r="M572">
            <v>17483238</v>
          </cell>
          <cell r="N572">
            <v>0</v>
          </cell>
        </row>
        <row r="573">
          <cell r="C573" t="str">
            <v>800LL3000000</v>
          </cell>
          <cell r="E573">
            <v>-5244971</v>
          </cell>
          <cell r="F573">
            <v>-5244971</v>
          </cell>
          <cell r="H573">
            <v>-5244971</v>
          </cell>
          <cell r="K573">
            <v>0</v>
          </cell>
          <cell r="L573">
            <v>-5244971</v>
          </cell>
          <cell r="M573">
            <v>-5244971</v>
          </cell>
          <cell r="N573">
            <v>0</v>
          </cell>
        </row>
      </sheetData>
      <sheetData sheetId="4" refreshError="1"/>
      <sheetData sheetId="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Balance Q3-2002"/>
      <sheetName val="N-4.4"/>
      <sheetName val="PM-TE"/>
      <sheetName val="ตั๋วเงินรับ"/>
      <sheetName val="Navi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PM-TE"/>
      <sheetName val="TrialBalance Q3-2002"/>
    </sheetNames>
    <sheetDataSet>
      <sheetData sheetId="0" refreshError="1">
        <row r="4">
          <cell r="B4">
            <v>4399427.8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B-2001-Renovate-Wrong"/>
      <sheetName val="TB-2001-Apr'01"/>
      <sheetName val="TB-2001-Revised"/>
      <sheetName val="TrialBalance Q3-2002"/>
      <sheetName val="เงินกู้ธนชาติ"/>
      <sheetName val="TB SAP"/>
      <sheetName val="เงินกู้ MGC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TB-2001-Renovate-Wrong"/>
      <sheetName val="TB-2001-Apr'01"/>
      <sheetName val="TB-2001-Revised"/>
      <sheetName val="TrialBalance Q3-2002"/>
      <sheetName val="เงินกู้ธนชาติ"/>
      <sheetName val="BUILD95"/>
      <sheetName val="7 Jan 02"/>
      <sheetName val="เงินกู้ MGC"/>
      <sheetName val="노무비"/>
      <sheetName val="????-??"/>
      <sheetName val="GAAP Pru"/>
      <sheetName val="TB"/>
      <sheetName val="ตั๋วเงินรับ"/>
      <sheetName val="PM-TE"/>
      <sheetName val="TB SAP"/>
      <sheetName val="Master"/>
      <sheetName val="Trial Balance"/>
      <sheetName val="PGM_2LEVYTD"/>
      <sheetName val="TrialBalance_Q3-2002"/>
      <sheetName val="7_Jan_02"/>
      <sheetName val="เงินกู้_MGC"/>
      <sheetName val="GAAP_Pru"/>
      <sheetName val="ADJ - RAT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45-01"/>
      <sheetName val="ELEC45-02"/>
      <sheetName val="ELEC45-03"/>
      <sheetName val="ELEC45-04"/>
      <sheetName val="ELEC45-05"/>
      <sheetName val="ELEC45-06"/>
      <sheetName val="ELEC45-07"/>
      <sheetName val="ELEC46"/>
      <sheetName val="TB-2001-Apr'01"/>
      <sheetName val="TrialBalance Q3-200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Balance Q3_2002"/>
      <sheetName val="TB010307..310307"/>
      <sheetName val="TB-MAR07(NET)"/>
      <sheetName val="ELEC45-01"/>
      <sheetName val="BS-Q1'04"/>
      <sheetName val="ARTT"/>
      <sheetName val="เงินกู้ธนชาติ"/>
      <sheetName val="เงินกู้ MGC"/>
      <sheetName val="TB-2001-Apr'01"/>
      <sheetName val="2002"/>
      <sheetName val="AP-FAsb"/>
      <sheetName val="ตั๋วเงินรับ"/>
      <sheetName val="TB"/>
      <sheetName val="Trial Balance"/>
      <sheetName val="set_"/>
      <sheetName val="Lead"/>
      <sheetName val="PA"/>
      <sheetName val="TB SAP"/>
      <sheetName val="LeadQ3_2002"/>
      <sheetName val="C-3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SCB 1 - Current"/>
      <sheetName val="SCB 2 - Current"/>
      <sheetName val="ADJ - RATE"/>
      <sheetName val="acc.depre-report-old"/>
      <sheetName val="desc"/>
      <sheetName val="type"/>
      <sheetName val="K-5"/>
      <sheetName val="Exp"/>
      <sheetName val="노무비"/>
      <sheetName val="7Long term liabilities"/>
      <sheetName val="03中"/>
      <sheetName val="7 Jan 02"/>
      <sheetName val="PM-TE"/>
      <sheetName val="Exchange"/>
      <sheetName val="CIPA"/>
      <sheetName val="ana u5"/>
      <sheetName val="key"/>
      <sheetName val="BS"/>
      <sheetName val="UTC Profit Consolidation"/>
      <sheetName val="Two Step Revenue Testing Master"/>
      <sheetName val="Mkt Dev 1291 ONL 1290 - 1010"/>
      <sheetName val="Sheet1"/>
      <sheetName val="no.7"/>
      <sheetName val="dir-ca"/>
      <sheetName val="สรุป109-103"/>
      <sheetName val="proforma"/>
      <sheetName val="Main Assumptions"/>
      <sheetName val="Revenue Assumptions"/>
      <sheetName val="K-10"/>
      <sheetName val="REC GROUP"/>
      <sheetName val="Oct_06"/>
      <sheetName val="Format"/>
      <sheetName val="Hypothesis"/>
      <sheetName val="NQSO_07 22 05"/>
      <sheetName val="COVER"/>
      <sheetName val="Id"/>
      <sheetName val="Intro2"/>
      <sheetName val="CRITERIA1"/>
      <sheetName val="conso4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B010307__310307"/>
      <sheetName val="TrialBalance_Q3_2002"/>
      <sheetName val="Trial_Balance"/>
      <sheetName val="acc_depre-report-old"/>
      <sheetName val="SCB_1_-_Current"/>
      <sheetName val="SCB_2_-_Current"/>
      <sheetName val="เงินกู้_MGC"/>
      <sheetName val="7Long_term_liabilities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_2_ส่งข้อมูลต้นทุนฉีดให้บัญชี"/>
      <sheetName val="Permanent info"/>
      <sheetName val="BS-after AJE"/>
      <sheetName val="License"/>
      <sheetName val="TB MON VS Deloittle Grouping"/>
      <sheetName val="K-1A"/>
      <sheetName val="K-5 YE"/>
      <sheetName val="31.12.04"/>
      <sheetName val="งบบริหาร PL-report"/>
      <sheetName val="SwapData"/>
      <sheetName val="BS ATTACH"/>
      <sheetName val="P&amp;LFINAL - 44"/>
      <sheetName val="VariableII  period"/>
      <sheetName val="TCBARRE"/>
      <sheetName val="Cashflow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EL1"/>
      <sheetName val="สรุปรวม"/>
      <sheetName val=" APS  APS-DI ING"/>
      <sheetName val="10-1 Media"/>
      <sheetName val="10-cut"/>
      <sheetName val="Orig Study for PPAP"/>
      <sheetName val="ADJ_-_RATE"/>
      <sheetName val="TB_SAP"/>
      <sheetName val="Main_Assumptions"/>
      <sheetName val="Revenue_Assumptions"/>
      <sheetName val="FO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EST-FOOTING (G)"/>
      <sheetName val="Wkgs_BS Lead"/>
      <sheetName val="FS-TT3"/>
      <sheetName val="ยานพาหนะ"/>
      <sheetName val="vlookup"/>
      <sheetName val="Summary"/>
      <sheetName val="Zierleiste FS o.chrom LL"/>
      <sheetName val="Instrument"/>
      <sheetName val="ม.ค.51"/>
      <sheetName val="Non-Statistical Sampling Master"/>
      <sheetName val="Global Data"/>
      <sheetName val="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>
        <row r="1">
          <cell r="A1" t="str">
            <v>Trial Balance</v>
          </cell>
        </row>
      </sheetData>
      <sheetData sheetId="23" refreshError="1"/>
      <sheetData sheetId="24">
        <row r="1">
          <cell r="A1" t="str">
            <v>Trial Balance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1">
          <cell r="A1" t="str">
            <v>5/1/2009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">
          <cell r="A1" t="str">
            <v>5/1/2009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1">
          <cell r="A1" t="str">
            <v>รหัสบัญชี</v>
          </cell>
        </row>
      </sheetData>
      <sheetData sheetId="106"/>
      <sheetData sheetId="107">
        <row r="1">
          <cell r="A1" t="str">
            <v>รหัสบัญชี</v>
          </cell>
        </row>
      </sheetData>
      <sheetData sheetId="108">
        <row r="1">
          <cell r="A1" t="str">
            <v>รหัสบัญชี</v>
          </cell>
        </row>
      </sheetData>
      <sheetData sheetId="109">
        <row r="1">
          <cell r="A1" t="str">
            <v>รหัสบัญชี</v>
          </cell>
        </row>
      </sheetData>
      <sheetData sheetId="110">
        <row r="1">
          <cell r="A1" t="str">
            <v>รหัสบัญชี</v>
          </cell>
        </row>
      </sheetData>
      <sheetData sheetId="111">
        <row r="1">
          <cell r="A1" t="str">
            <v>Trial Balance</v>
          </cell>
        </row>
      </sheetData>
      <sheetData sheetId="112">
        <row r="1">
          <cell r="A1" t="str">
            <v>Trial Balance</v>
          </cell>
        </row>
      </sheetData>
      <sheetData sheetId="113">
        <row r="1">
          <cell r="A1" t="str">
            <v>รหัสบัญชี</v>
          </cell>
        </row>
      </sheetData>
      <sheetData sheetId="114"/>
      <sheetData sheetId="115">
        <row r="1">
          <cell r="A1" t="str">
            <v>รหัสบัญชี</v>
          </cell>
        </row>
      </sheetData>
      <sheetData sheetId="116"/>
      <sheetData sheetId="117">
        <row r="1">
          <cell r="A1" t="str">
            <v>Trial Balance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IVER WBS COSTS"/>
      <sheetName val="Labor &amp; cryostat Inputs"/>
      <sheetName val="Cavity Inputs"/>
      <sheetName val="Cavity Summary"/>
      <sheetName val=".021 FORK"/>
      <sheetName val=".03 FORK"/>
      <sheetName val="QWR"/>
      <sheetName val="175MHz"/>
      <sheetName val="345MHz "/>
      <sheetName val="Box cryostat costs (Ken &amp; Joel)"/>
      <sheetName val="노임"/>
      <sheetName val="RIA Driver Cost (Update #1) Rev"/>
      <sheetName val="일반공사"/>
      <sheetName val="IN"/>
      <sheetName val="STMspry"/>
      <sheetName val="PsychroData"/>
      <sheetName val="ค่าวัสดุ"/>
      <sheetName val="Material"/>
      <sheetName val="DETAIL "/>
      <sheetName val="Furniture"/>
      <sheetName val="PGM_2LEVYTD"/>
      <sheetName val="Sheet1"/>
      <sheetName val="Invoice"/>
      <sheetName val="splinkler"/>
      <sheetName val="Equipment"/>
      <sheetName val="SUM-AIR-Submit"/>
      <sheetName val="Take-off stru"/>
      <sheetName val="e4rev"/>
      <sheetName val="TB SAP"/>
      <sheetName val="Prod-1"/>
      <sheetName val="Purchase Order"/>
      <sheetName val="Customize Your Purchase Order"/>
      <sheetName val="DRIVER_WBS_COSTS"/>
      <sheetName val="Labor_&amp;_cryostat_Inputs"/>
      <sheetName val="Cavity_Inputs"/>
      <sheetName val="Cavity_Summary"/>
      <sheetName val="_021_FORK"/>
      <sheetName val="_03_FORK"/>
      <sheetName val="345MHz_"/>
      <sheetName val="Box_cryostat_costs_(Ken_&amp;_Joel)"/>
      <sheetName val="RIA_Driver_Cost_(Update_#1)_Rev"/>
      <sheetName val="DETAIL_"/>
      <sheetName val="TrialBalance Q3-2002"/>
      <sheetName val="DRIVER WBS C"/>
      <sheetName val="Labor &amp; cryo"/>
      <sheetName val="Cavity Input"/>
      <sheetName val="Cavity Summa"/>
      <sheetName val="Box cryostat"/>
      <sheetName val="RIA Driver C"/>
      <sheetName val="Main Sum (Hotel &amp; Residences)"/>
      <sheetName val="E-4"/>
      <sheetName val="งานประปา"/>
      <sheetName val="Name-list"/>
      <sheetName val="summary1-3"/>
      <sheetName val="Worksheet"/>
      <sheetName val="BOX Cryostat Details"/>
      <sheetName val="Driver Linac Layout"/>
      <sheetName val="Inputs"/>
      <sheetName val="Magnet Details"/>
      <sheetName val="BOQ"/>
      <sheetName val="ทำนบดิน 4"/>
      <sheetName val="data3"/>
      <sheetName val="Manpower"/>
      <sheetName val="liste"/>
      <sheetName val="CHITIET VL-NC"/>
      <sheetName val="DON GIA"/>
      <sheetName val="F&amp;S"/>
      <sheetName val="DATA"/>
      <sheetName val="SH-C"/>
      <sheetName val="SH-F"/>
      <sheetName val="SH-A"/>
      <sheetName val="electrical reference"/>
      <sheetName val="8Unsui+Soft"/>
      <sheetName val="25-27RC. PIPE(3หน้า)"/>
      <sheetName val="42หลักกิโล"/>
      <sheetName val="52ป้ายชั่วคราว+ด่าน"/>
      <sheetName val="3ข้อมูลวัสดุ-ค่าดำเนิน"/>
      <sheetName val="Book 1 Summary"/>
      <sheetName val="page1"/>
      <sheetName val="79 นอร์ธปาร์ค 021052"/>
      <sheetName val="Reference"/>
      <sheetName val="DRIVER_WBS_COSTS1"/>
      <sheetName val="Labor_&amp;_cryostat_Inputs1"/>
      <sheetName val="Cavity_Inputs1"/>
      <sheetName val="Cavity_Summary1"/>
      <sheetName val="_021_FORK1"/>
      <sheetName val="_03_FORK1"/>
      <sheetName val="345MHz_1"/>
      <sheetName val="Box_cryostat_costs_(Ken_&amp;_Joel1"/>
      <sheetName val="RIA_Driver_Cost_(Update_#1)_Re1"/>
      <sheetName val="DETAIL_1"/>
      <sheetName val="Take-off_stru"/>
      <sheetName val="Purchase_Order"/>
      <sheetName val="Customize_Your_Purchase_Order"/>
      <sheetName val="DRIVER_WBS_C"/>
      <sheetName val="Labor_&amp;_cryo"/>
      <sheetName val="Cavity_Input"/>
      <sheetName val="Cavity_Summa"/>
      <sheetName val="Box_cryostat"/>
      <sheetName val="RIA_Driver_C"/>
      <sheetName val="Main_Sum_(Hotel_&amp;_Residences)"/>
      <sheetName val="system"/>
      <sheetName val="配管保温寸法"/>
      <sheetName val="REBAR BACKUP"/>
      <sheetName val="TNHCHINH"/>
      <sheetName val="DATE"/>
      <sheetName val="Graph (LGEN)"/>
      <sheetName val="out_prog"/>
      <sheetName val="선적schedule (2)"/>
      <sheetName val="AIR"/>
      <sheetName val="BQLIST"/>
      <sheetName val="BOX_Cryostat_Details"/>
      <sheetName val="Driver_Linac_Layout"/>
      <sheetName val="Magnet_Details"/>
      <sheetName val="TrialBalance_Q3-2002"/>
      <sheetName val="ทำนบดิน_4"/>
      <sheetName val="CHITIET_VL-NC"/>
      <sheetName val="DON_GIA"/>
      <sheetName val="TB_SAP"/>
      <sheetName val="electrical_reference"/>
      <sheetName val="25-27RC__PIPE(3หน้า)"/>
      <sheetName val="Detail BOQ"/>
      <sheetName val="Lookup Data"/>
      <sheetName val="3.1 Piling"/>
    </sheetNames>
    <sheetDataSet>
      <sheetData sheetId="0">
        <row r="3">
          <cell r="B3">
            <v>2</v>
          </cell>
        </row>
      </sheetData>
      <sheetData sheetId="1">
        <row r="3">
          <cell r="B3">
            <v>2</v>
          </cell>
        </row>
      </sheetData>
      <sheetData sheetId="2" refreshError="1">
        <row r="3">
          <cell r="B3">
            <v>2</v>
          </cell>
        </row>
        <row r="4">
          <cell r="B4">
            <v>5</v>
          </cell>
        </row>
        <row r="5">
          <cell r="B5">
            <v>28</v>
          </cell>
        </row>
        <row r="12">
          <cell r="B12">
            <v>3.5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>
        <row r="3">
          <cell r="B3">
            <v>2</v>
          </cell>
        </row>
      </sheetData>
      <sheetData sheetId="83">
        <row r="3">
          <cell r="B3">
            <v>2</v>
          </cell>
        </row>
      </sheetData>
      <sheetData sheetId="84"/>
      <sheetData sheetId="85"/>
      <sheetData sheetId="86"/>
      <sheetData sheetId="87">
        <row r="3">
          <cell r="B3">
            <v>2</v>
          </cell>
        </row>
      </sheetData>
      <sheetData sheetId="88"/>
      <sheetData sheetId="89">
        <row r="3">
          <cell r="B3">
            <v>2</v>
          </cell>
        </row>
      </sheetData>
      <sheetData sheetId="90">
        <row r="3">
          <cell r="B3">
            <v>2</v>
          </cell>
        </row>
      </sheetData>
      <sheetData sheetId="91">
        <row r="3">
          <cell r="B3">
            <v>2</v>
          </cell>
        </row>
      </sheetData>
      <sheetData sheetId="92">
        <row r="3">
          <cell r="B3">
            <v>2</v>
          </cell>
        </row>
      </sheetData>
      <sheetData sheetId="93">
        <row r="3">
          <cell r="B3">
            <v>2</v>
          </cell>
        </row>
      </sheetData>
      <sheetData sheetId="94">
        <row r="3">
          <cell r="B3">
            <v>2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Balance Q3-2002"/>
      <sheetName val="ELEC45-01"/>
      <sheetName val="SwapData"/>
      <sheetName val="Trial Balance"/>
      <sheetName val="1602-97"/>
      <sheetName val="GAAP Pru"/>
      <sheetName val="Cavity Inputs"/>
      <sheetName val="AP"/>
    </sheetNames>
    <sheetDataSet>
      <sheetData sheetId="0">
        <row r="15">
          <cell r="F15">
            <v>2098135.8193465373</v>
          </cell>
        </row>
      </sheetData>
      <sheetData sheetId="1"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Balance Q3_2002"/>
      <sheetName val="TB010307..310307"/>
      <sheetName val="TB-MAR07(NET)"/>
      <sheetName val="เงินกู้ MGC"/>
      <sheetName val="AP-FAsb"/>
      <sheetName val="ตั๋วเงินรับ"/>
      <sheetName val="TB-2001-Apr'01"/>
      <sheetName val="เงินกู้ธนชาติ"/>
      <sheetName val="ELEC45-01"/>
      <sheetName val="2002"/>
      <sheetName val="Trial Balance"/>
      <sheetName val="K-10"/>
      <sheetName val="BS-Q1'04"/>
      <sheetName val="ARTT"/>
      <sheetName val="TB"/>
      <sheetName val="set_"/>
      <sheetName val="Lead"/>
      <sheetName val="PA"/>
      <sheetName val="TB SAP"/>
      <sheetName val="LeadQ3_2002"/>
      <sheetName val="C-3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SCB 1 - Current"/>
      <sheetName val="SCB 2 - Current"/>
      <sheetName val="ADJ - RATE"/>
      <sheetName val="acc.depre-report-old"/>
      <sheetName val="desc"/>
      <sheetName val="type"/>
      <sheetName val="K-5"/>
      <sheetName val="E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A1" t="str">
            <v>Trial Balance</v>
          </cell>
        </row>
      </sheetData>
      <sheetData sheetId="23" refreshError="1"/>
      <sheetData sheetId="24">
        <row r="1">
          <cell r="A1" t="str">
            <v>Trial Balance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1">
          <cell r="A1" t="str">
            <v>5/1/2009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-P3 "/>
      <sheetName val="Sum"/>
      <sheetName val="Air-East"/>
      <sheetName val="Air-West"/>
      <sheetName val="Concourse-A"/>
      <sheetName val="Concourse-B"/>
      <sheetName val="Concourse-C"/>
      <sheetName val="Concourse-D"/>
      <sheetName val="Concourse-E"/>
      <sheetName val="Concourse-F"/>
      <sheetName val="Concourse-G"/>
      <sheetName val="Import"/>
      <sheetName val="PGMMNG"/>
      <sheetName val="เงินกู้ธนชาติ"/>
      <sheetName val="Cavity Inputs"/>
      <sheetName val="code"/>
    </sheetNames>
    <definedNames>
      <definedName name="validate_Equity_Data" sheetId="0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-P3 "/>
      <sheetName val="Sum"/>
      <sheetName val="Air-East"/>
      <sheetName val="Air-West"/>
      <sheetName val="Concourse-A"/>
      <sheetName val="Concourse-B"/>
      <sheetName val="Concourse-C"/>
      <sheetName val="Concourse-D"/>
      <sheetName val="Concourse-E"/>
      <sheetName val="Concourse-F"/>
      <sheetName val="Concourse-G"/>
      <sheetName val="Im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-1"/>
      <sheetName val="K-1A"/>
      <sheetName val="K-1A.1"/>
      <sheetName val="K-2"/>
      <sheetName val="K-3(1)"/>
      <sheetName val="K-3(2)"/>
      <sheetName val="K-4"/>
      <sheetName val="K-4.1"/>
      <sheetName val="PRG"/>
      <sheetName val="PRG_001"/>
      <sheetName val="PRG_002"/>
      <sheetName val="PRG_003"/>
      <sheetName val="PRG_004"/>
      <sheetName val="K-5"/>
      <sheetName val="K-6"/>
      <sheetName val="K-7"/>
      <sheetName val="K-8.1"/>
      <sheetName val="K-9"/>
      <sheetName val="K-10"/>
      <sheetName val="K-11"/>
      <sheetName val="K-11.1"/>
      <sheetName val="เงินกู้ธนชาติ"/>
      <sheetName val="TrialBalance Q3-2002"/>
      <sheetName val="เงินกู้ MGC"/>
      <sheetName val="JUNE1"/>
      <sheetName val="Sheet1"/>
      <sheetName val="Map"/>
      <sheetName val="PGMMNG"/>
      <sheetName val="สรุปรวม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2004"/>
      <sheetName val="2003"/>
      <sheetName val="2002"/>
      <sheetName val="2001"/>
      <sheetName val="10130104 (2)"/>
      <sheetName val="10130104"/>
      <sheetName val="1602-97"/>
      <sheetName val="1602-98"/>
      <sheetName val="K-10"/>
      <sheetName val="เงินกู้ MGC"/>
      <sheetName val="TrialBalance Q3-2002"/>
      <sheetName val="GAAP Pru"/>
      <sheetName val="JUNE1"/>
      <sheetName val="Sheet1"/>
      <sheetName val="data"/>
      <sheetName val="Presale Unit"/>
      <sheetName val="Transfer unit"/>
      <sheetName val="Transfer value"/>
      <sheetName val="Map"/>
      <sheetName val="เงินกู้ธนชาติ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B_RET"/>
      <sheetName val="BS"/>
      <sheetName val="เงินกู้ธนชาติ"/>
      <sheetName val="GAAP Pru"/>
      <sheetName val="anaysis_sheet"/>
      <sheetName val="เงินกู้ MGC"/>
      <sheetName val="P&amp;L"/>
      <sheetName val="1602-97"/>
      <sheetName val="인원계획-미화"/>
      <sheetName val="PM-TE"/>
      <sheetName val="detail_profit&amp;loss"/>
      <sheetName val="TrialBalance Q3-2002"/>
      <sheetName val="CIPA"/>
      <sheetName val="0.1keyAssumption"/>
      <sheetName val="0.0ControlSheet"/>
      <sheetName val="Sheet1"/>
      <sheetName val="BS-Thai"/>
      <sheetName val="PGMMNG"/>
      <sheetName val="A"/>
      <sheetName val="K-10"/>
      <sheetName val="GAAP_Pru"/>
      <sheetName val="เงินกู้_MGC"/>
      <sheetName val="TrialBalance_Q3-2002"/>
      <sheetName val="0_1keyAssumption"/>
      <sheetName val="0_0ControlSheet"/>
      <sheetName val="BMCT2003"/>
      <sheetName val="PL(U-1)"/>
      <sheetName val="Trial Balance"/>
      <sheetName val="3.6.08 Lookup"/>
      <sheetName val="Master"/>
      <sheetName val="TB-2001-Apr'01"/>
      <sheetName val="97B_RET.XLS"/>
      <sheetName val="JUNE1"/>
      <sheetName val="Retail 1291 Press on 1010"/>
      <sheetName val="ex 1"/>
      <sheetName val="INPUT DATA"/>
      <sheetName val="Material"/>
    </sheetNames>
    <definedNames>
      <definedName name="Print_a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1602-97"/>
      <sheetName val="K-10"/>
      <sheetName val="AP"/>
      <sheetName val="P&amp;L Gas (Stat)"/>
      <sheetName val="PM-TE"/>
      <sheetName val="f&amp;b (2)"/>
      <sheetName val="Financial Summary - Graphs"/>
      <sheetName val="Sales"/>
    </sheetNames>
    <sheetDataSet>
      <sheetData sheetId="0">
        <row r="4">
          <cell r="B4">
            <v>4399427.8</v>
          </cell>
        </row>
      </sheetData>
      <sheetData sheetId="1">
        <row r="4">
          <cell r="B4">
            <v>8500000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1"/>
      <sheetName val="Pelim 1"/>
      <sheetName val="Re.Conc. Str-All  11"/>
      <sheetName val="San 5"/>
      <sheetName val="Elec 15"/>
      <sheetName val="AC 3"/>
      <sheetName val="Architech 85"/>
      <sheetName val="Unit rate Architecture"/>
      <sheetName val="ตารางราคาเพิ่ม-ลด โครงสร้าง"/>
      <sheetName val="ตารางราคาเพิ่ม-ลด Arch"/>
      <sheetName val="ตารางเพิ่ม-ลด M&amp;E"/>
      <sheetName val="Sheet1"/>
      <sheetName val="covere"/>
      <sheetName val="BOX Cryostat Details"/>
      <sheetName val="Driver Linac Layout"/>
      <sheetName val="Inputs"/>
      <sheetName val="Magnet Details"/>
      <sheetName val="RATE of Man &amp; Material"/>
      <sheetName val="Summary POL Equip"/>
      <sheetName val="Cost Assumption"/>
      <sheetName val="Summary_1"/>
      <sheetName val="Pelim_1"/>
      <sheetName val="Re_Conc__Str-All__11"/>
      <sheetName val="San_5"/>
      <sheetName val="Elec_15"/>
      <sheetName val="AC_3"/>
      <sheetName val="Architech_85"/>
      <sheetName val="Unit_rate_Architecture"/>
      <sheetName val="ตารางราคาเพิ่ม-ลด_โครงสร้าง"/>
      <sheetName val="ตารางราคาเพิ่ม-ลด_Arch"/>
      <sheetName val="ตารางเพิ่ม-ลด_M&amp;E"/>
      <sheetName val="Summary_11"/>
      <sheetName val="SH-G"/>
      <sheetName val="SH-C"/>
      <sheetName val="SH-F"/>
      <sheetName val="SH-A"/>
      <sheetName val="SH-B"/>
      <sheetName val="SH-D"/>
      <sheetName val="SH-E"/>
      <sheetName val="เงินกู้ MGC"/>
      <sheetName val="Datasheet"/>
      <sheetName val="BOQ Phuphatara Cost Rev"/>
      <sheetName val="Summary"/>
      <sheetName val=""/>
      <sheetName val="Trial Balance"/>
      <sheetName val="Mat"/>
      <sheetName val="RAMP Fin"/>
      <sheetName val="ภูมิทัศน์"/>
      <sheetName val="P&amp;L Gas (Stat)"/>
      <sheetName val="Cover Daf-2"/>
      <sheetName val="Worksheet"/>
      <sheetName val="Total"/>
      <sheetName val="Basic"/>
      <sheetName val="Bechtel Norms"/>
      <sheetName val="boq"/>
      <sheetName val="SAN REDUCED 1"/>
      <sheetName val="Sum_EMC"/>
      <sheetName val="สรุป"/>
      <sheetName val="ประมาณการประตูหน้าต่าง "/>
      <sheetName val="#REF"/>
      <sheetName val="#REF!"/>
      <sheetName val="Manpower"/>
      <sheetName val="Arch"/>
      <sheetName val="สรุปราคา"/>
      <sheetName val="analysis"/>
      <sheetName val="산근"/>
      <sheetName val=" FS"/>
      <sheetName val="Sch_1_EE"/>
      <sheetName val="Sch.2 SN"/>
      <sheetName val="Sch.3 FP"/>
      <sheetName val="Sch.4 AC"/>
      <sheetName val="Sch.6 Prelim"/>
      <sheetName val="fr"/>
      <sheetName val="วัดใต้"/>
      <sheetName val="Boq(1)"/>
      <sheetName val="Prod-1"/>
      <sheetName val="Factor F Data"/>
      <sheetName val="AC"/>
      <sheetName val="Road"/>
      <sheetName val="Casual Staff"/>
      <sheetName val="Insurance&amp;Licence"/>
      <sheetName val="PM"/>
      <sheetName val="Waterg"/>
      <sheetName val="summary1-3"/>
      <sheetName val="Cost Data"/>
      <sheetName val="cov-estimate"/>
      <sheetName val="Totals"/>
      <sheetName val="FInput"/>
      <sheetName val="Sheet2"/>
      <sheetName val="งานโครงสร้าง"/>
      <sheetName val="Discounted Cash Flow"/>
      <sheetName val="SCHEDULE"/>
      <sheetName val="Database"/>
      <sheetName val="schedule nos"/>
      <sheetName val="DataSoi18"/>
      <sheetName val="dataSoi11"/>
      <sheetName val="dataSoi16"/>
      <sheetName val="dataSoi24"/>
      <sheetName val="dataSoi24P"/>
      <sheetName val="dataSoi8"/>
      <sheetName val="Revised-ProformaSoi18"/>
      <sheetName val="Revised-ProformaSoi24P"/>
      <sheetName val="SumP&amp;L current Sites"/>
      <sheetName val="Revised-ProformaSoi11"/>
      <sheetName val="Revised_ProformaSoi16"/>
      <sheetName val="Revised-ProformaSoi24"/>
      <sheetName val="Revised_ProformaSoi8"/>
      <sheetName val="BUR4-Rd"/>
      <sheetName val="BUR3-DrnRC"/>
      <sheetName val="BUR2-Ewk"/>
      <sheetName val="StdDesc"/>
      <sheetName val="BUR5-Pile"/>
      <sheetName val="macros"/>
      <sheetName val="Main Summary"/>
      <sheetName val="PRICE LIST"/>
      <sheetName val="สรุปราคา (EMC)"/>
      <sheetName val="cost_categories"/>
      <sheetName val="Output"/>
      <sheetName val="EFR30696"/>
      <sheetName val="bk unit rate"/>
      <sheetName val="Cover"/>
    </sheetNames>
    <sheetDataSet>
      <sheetData sheetId="0">
        <row r="7">
          <cell r="C7" t="str">
            <v xml:space="preserve">หนา 7.50 ซม.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7">
          <cell r="C7" t="str">
            <v xml:space="preserve">หนา 7.50 ซม. </v>
          </cell>
          <cell r="F7">
            <v>148</v>
          </cell>
          <cell r="G7">
            <v>60</v>
          </cell>
          <cell r="J7">
            <v>148</v>
          </cell>
          <cell r="K7">
            <v>134.946</v>
          </cell>
          <cell r="M7">
            <v>5.9090909090909092</v>
          </cell>
          <cell r="S7">
            <v>1.05</v>
          </cell>
          <cell r="T7">
            <v>60</v>
          </cell>
          <cell r="U7">
            <v>60</v>
          </cell>
          <cell r="AA7">
            <v>1</v>
          </cell>
        </row>
        <row r="8">
          <cell r="C8" t="str">
            <v>หนา 12.50  ซม.</v>
          </cell>
          <cell r="F8">
            <v>247</v>
          </cell>
          <cell r="G8">
            <v>80</v>
          </cell>
          <cell r="J8">
            <v>247</v>
          </cell>
          <cell r="K8">
            <v>224.91</v>
          </cell>
          <cell r="M8">
            <v>9.75</v>
          </cell>
          <cell r="S8">
            <v>1.05</v>
          </cell>
          <cell r="T8">
            <v>80</v>
          </cell>
          <cell r="U8">
            <v>80</v>
          </cell>
          <cell r="AA8">
            <v>1</v>
          </cell>
        </row>
        <row r="9">
          <cell r="C9" t="str">
            <v>หนา 15  ซม.</v>
          </cell>
          <cell r="F9">
            <v>297</v>
          </cell>
          <cell r="G9">
            <v>85</v>
          </cell>
          <cell r="J9">
            <v>297</v>
          </cell>
          <cell r="K9">
            <v>269.892</v>
          </cell>
          <cell r="M9">
            <v>12.1875</v>
          </cell>
          <cell r="S9">
            <v>1.05</v>
          </cell>
          <cell r="T9">
            <v>85</v>
          </cell>
          <cell r="U9">
            <v>85</v>
          </cell>
          <cell r="AA9">
            <v>1</v>
          </cell>
        </row>
        <row r="10">
          <cell r="B10" t="str">
            <v>เสาเอ็น, ทับหลัง ขนาด 0.10x0.10 m.</v>
          </cell>
          <cell r="F10">
            <v>40</v>
          </cell>
          <cell r="G10">
            <v>30</v>
          </cell>
          <cell r="J10">
            <v>40</v>
          </cell>
          <cell r="K10">
            <v>40</v>
          </cell>
          <cell r="S10">
            <v>1</v>
          </cell>
          <cell r="T10">
            <v>30</v>
          </cell>
          <cell r="U10">
            <v>30</v>
          </cell>
          <cell r="AA10">
            <v>1</v>
          </cell>
        </row>
        <row r="11">
          <cell r="B11" t="str">
            <v>เสาเอ็น, ทับหลัง ขนาด 0.10x0.15 m.</v>
          </cell>
          <cell r="F11">
            <v>50</v>
          </cell>
          <cell r="G11">
            <v>35</v>
          </cell>
          <cell r="J11">
            <v>50</v>
          </cell>
          <cell r="K11">
            <v>50</v>
          </cell>
          <cell r="S11">
            <v>1</v>
          </cell>
          <cell r="T11">
            <v>35</v>
          </cell>
          <cell r="U11">
            <v>35</v>
          </cell>
          <cell r="AA11">
            <v>1</v>
          </cell>
        </row>
        <row r="12">
          <cell r="B12" t="str">
            <v>เสาเอ็น, ทับหลัง ขนาด 0.10x0.20 m.</v>
          </cell>
          <cell r="F12">
            <v>60</v>
          </cell>
          <cell r="G12">
            <v>40</v>
          </cell>
          <cell r="J12">
            <v>60</v>
          </cell>
          <cell r="K12">
            <v>60</v>
          </cell>
          <cell r="S12">
            <v>1</v>
          </cell>
          <cell r="T12">
            <v>40</v>
          </cell>
          <cell r="U12">
            <v>40</v>
          </cell>
          <cell r="AA12">
            <v>1</v>
          </cell>
        </row>
        <row r="13">
          <cell r="B13" t="str">
            <v>งานจับเซี้ยม</v>
          </cell>
          <cell r="F13">
            <v>10</v>
          </cell>
          <cell r="G13">
            <v>12</v>
          </cell>
          <cell r="J13">
            <v>10</v>
          </cell>
          <cell r="K13">
            <v>10</v>
          </cell>
          <cell r="S13">
            <v>1</v>
          </cell>
          <cell r="T13">
            <v>12</v>
          </cell>
          <cell r="U13">
            <v>12</v>
          </cell>
          <cell r="AA13">
            <v>1</v>
          </cell>
        </row>
        <row r="14">
          <cell r="T14">
            <v>0</v>
          </cell>
          <cell r="AA14">
            <v>1</v>
          </cell>
        </row>
        <row r="15">
          <cell r="B15" t="str">
            <v>เหล็กฉากมุมเสา L 75x75x6 มม.</v>
          </cell>
          <cell r="F15">
            <v>25</v>
          </cell>
          <cell r="G15">
            <v>10</v>
          </cell>
          <cell r="J15">
            <v>25</v>
          </cell>
          <cell r="K15">
            <v>25</v>
          </cell>
          <cell r="S15">
            <v>1</v>
          </cell>
          <cell r="T15">
            <v>10</v>
          </cell>
          <cell r="U15">
            <v>10</v>
          </cell>
          <cell r="AA15">
            <v>1</v>
          </cell>
        </row>
        <row r="16">
          <cell r="B16" t="str">
            <v>บันไดลิง</v>
          </cell>
          <cell r="F16">
            <v>8500</v>
          </cell>
          <cell r="G16">
            <v>0</v>
          </cell>
          <cell r="J16">
            <v>8500</v>
          </cell>
          <cell r="K16">
            <v>8500</v>
          </cell>
          <cell r="S16">
            <v>1</v>
          </cell>
          <cell r="T16">
            <v>0</v>
          </cell>
          <cell r="AA16">
            <v>1</v>
          </cell>
          <cell r="AD16" t="str">
            <v>หจก. ส. บางกอกสหการ</v>
          </cell>
        </row>
        <row r="17">
          <cell r="B17" t="str">
            <v>ฝาเปิด-ปิด</v>
          </cell>
          <cell r="F17">
            <v>10500</v>
          </cell>
          <cell r="G17">
            <v>0</v>
          </cell>
          <cell r="J17">
            <v>10500</v>
          </cell>
          <cell r="K17">
            <v>10000</v>
          </cell>
          <cell r="R17">
            <v>500</v>
          </cell>
          <cell r="S17">
            <v>1</v>
          </cell>
          <cell r="T17">
            <v>0</v>
          </cell>
          <cell r="AD17" t="str">
            <v>หจก. ส. บางกอกสหการ</v>
          </cell>
        </row>
        <row r="18">
          <cell r="B18" t="str">
            <v>ฝาตะแกรงเหล็ก Galvanize สำเร็จรูป ขนาด 0.30x0.50 m.</v>
          </cell>
          <cell r="F18">
            <v>1400</v>
          </cell>
          <cell r="G18">
            <v>700</v>
          </cell>
          <cell r="J18">
            <v>1400</v>
          </cell>
          <cell r="K18">
            <v>1400</v>
          </cell>
          <cell r="S18">
            <v>1</v>
          </cell>
          <cell r="T18">
            <v>700</v>
          </cell>
          <cell r="U18">
            <v>700</v>
          </cell>
          <cell r="AA18">
            <v>1</v>
          </cell>
        </row>
        <row r="19">
          <cell r="T19">
            <v>0</v>
          </cell>
          <cell r="AA19">
            <v>1</v>
          </cell>
        </row>
        <row r="20">
          <cell r="T20">
            <v>0</v>
          </cell>
          <cell r="AA20">
            <v>1</v>
          </cell>
        </row>
        <row r="21">
          <cell r="B21" t="str">
            <v>F0</v>
          </cell>
          <cell r="C21" t="str">
            <v>พื้น คสล.ปูกระเบื้อง RCI รุ่น PROTO ขนาด 0.60x0.60 m.</v>
          </cell>
          <cell r="F21">
            <v>528</v>
          </cell>
          <cell r="G21">
            <v>120</v>
          </cell>
          <cell r="J21">
            <v>528</v>
          </cell>
          <cell r="K21">
            <v>414.39</v>
          </cell>
          <cell r="M21">
            <v>35</v>
          </cell>
          <cell r="O21">
            <v>25</v>
          </cell>
          <cell r="P21">
            <v>5</v>
          </cell>
          <cell r="S21">
            <v>1.1000000000000001</v>
          </cell>
          <cell r="T21">
            <v>120</v>
          </cell>
          <cell r="U21">
            <v>120</v>
          </cell>
          <cell r="AA21">
            <v>1</v>
          </cell>
          <cell r="AD21" t="str">
            <v>แกรนด์โฮมมาร์ท งามวงศ์วาน</v>
          </cell>
        </row>
        <row r="22">
          <cell r="B22" t="str">
            <v>F1</v>
          </cell>
          <cell r="C22" t="str">
            <v>พื้น คสล. ผสมน้ำยากันซึม ปูกระเบื้อง COTTO Quartzite Black 0.30x0.30 m.</v>
          </cell>
          <cell r="F22">
            <v>693</v>
          </cell>
          <cell r="G22">
            <v>120</v>
          </cell>
          <cell r="J22">
            <v>693</v>
          </cell>
          <cell r="K22">
            <v>565</v>
          </cell>
          <cell r="M22">
            <v>35</v>
          </cell>
          <cell r="O22">
            <v>25</v>
          </cell>
          <cell r="P22">
            <v>5</v>
          </cell>
          <cell r="S22">
            <v>1.1000000000000001</v>
          </cell>
          <cell r="T22">
            <v>120</v>
          </cell>
          <cell r="U22">
            <v>120</v>
          </cell>
          <cell r="AA22">
            <v>1</v>
          </cell>
          <cell r="AD22" t="str">
            <v>แมนสุขภัณฑ์</v>
          </cell>
        </row>
        <row r="23">
          <cell r="B23" t="str">
            <v>บัวเชิงผนัง F1</v>
          </cell>
          <cell r="F23">
            <v>80</v>
          </cell>
          <cell r="G23">
            <v>47</v>
          </cell>
          <cell r="J23">
            <v>80</v>
          </cell>
          <cell r="K23">
            <v>62.158499999999997</v>
          </cell>
          <cell r="M23">
            <v>5.25</v>
          </cell>
          <cell r="O23">
            <v>3.75</v>
          </cell>
          <cell r="P23">
            <v>0.75</v>
          </cell>
          <cell r="S23">
            <v>1.1000000000000001</v>
          </cell>
          <cell r="T23">
            <v>47</v>
          </cell>
          <cell r="U23">
            <v>27</v>
          </cell>
          <cell r="Z23">
            <v>20</v>
          </cell>
          <cell r="AA23">
            <v>1</v>
          </cell>
        </row>
        <row r="24">
          <cell r="B24" t="str">
            <v>F2</v>
          </cell>
          <cell r="C24" t="str">
            <v>พื้น คสล. ผสมน้ำยากันซึม ทำผิวหินขัด สี ARN-1228</v>
          </cell>
          <cell r="F24">
            <v>1360</v>
          </cell>
          <cell r="G24">
            <v>0</v>
          </cell>
          <cell r="J24">
            <v>1360</v>
          </cell>
          <cell r="K24">
            <v>1200</v>
          </cell>
          <cell r="L24">
            <v>60</v>
          </cell>
          <cell r="M24">
            <v>35</v>
          </cell>
          <cell r="S24">
            <v>1.05</v>
          </cell>
          <cell r="T24">
            <v>0</v>
          </cell>
          <cell r="AA24">
            <v>1</v>
          </cell>
          <cell r="AD24" t="str">
            <v>หจก. ธำรงค์ชัย</v>
          </cell>
        </row>
        <row r="25">
          <cell r="B25" t="str">
            <v>บัวเชิงผนัง F2</v>
          </cell>
          <cell r="F25">
            <v>315</v>
          </cell>
          <cell r="G25">
            <v>0</v>
          </cell>
          <cell r="J25">
            <v>315</v>
          </cell>
          <cell r="K25">
            <v>300</v>
          </cell>
          <cell r="S25">
            <v>1.05</v>
          </cell>
          <cell r="T25">
            <v>0</v>
          </cell>
        </row>
        <row r="26">
          <cell r="B26" t="str">
            <v>เส้นแบ่งแนว Alu.</v>
          </cell>
          <cell r="F26">
            <v>121</v>
          </cell>
          <cell r="G26">
            <v>15</v>
          </cell>
          <cell r="J26">
            <v>121</v>
          </cell>
          <cell r="K26">
            <v>100</v>
          </cell>
          <cell r="M26">
            <v>10</v>
          </cell>
          <cell r="S26">
            <v>1.1000000000000001</v>
          </cell>
          <cell r="T26">
            <v>15</v>
          </cell>
          <cell r="U26">
            <v>15</v>
          </cell>
          <cell r="AA26">
            <v>1</v>
          </cell>
        </row>
        <row r="27">
          <cell r="B27" t="str">
            <v>F3</v>
          </cell>
          <cell r="C27" t="str">
            <v>พื้นไม้แดง ขนาด 1"x4" วางบนโครงเคร่าไม้เนื้อแข็ง เว้นร่องแผ่น 5 มม. ทาสีย้อมไม้ชนิดกึ่งเงาของ ICI วางบนพื้น คสล. ผสมน้ำยากันซึม</v>
          </cell>
          <cell r="F27">
            <v>1208</v>
          </cell>
          <cell r="G27">
            <v>0</v>
          </cell>
          <cell r="J27">
            <v>1208</v>
          </cell>
          <cell r="K27">
            <v>1100</v>
          </cell>
          <cell r="M27">
            <v>35</v>
          </cell>
          <cell r="N27">
            <v>15</v>
          </cell>
          <cell r="S27">
            <v>1.05</v>
          </cell>
          <cell r="T27">
            <v>0</v>
          </cell>
          <cell r="U27">
            <v>0</v>
          </cell>
          <cell r="AA27">
            <v>1</v>
          </cell>
          <cell r="AD27" t="str">
            <v>วิชวล อิมเมจ พลัส</v>
          </cell>
        </row>
        <row r="28">
          <cell r="B28" t="str">
            <v>F4</v>
          </cell>
          <cell r="C28" t="str">
            <v>กระเบื้อง Cotto Earth Beige 13"x13"</v>
          </cell>
          <cell r="F28">
            <v>293</v>
          </cell>
          <cell r="G28">
            <v>120</v>
          </cell>
          <cell r="J28">
            <v>293</v>
          </cell>
          <cell r="K28">
            <v>200.9</v>
          </cell>
          <cell r="M28">
            <v>35</v>
          </cell>
          <cell r="O28">
            <v>25</v>
          </cell>
          <cell r="P28">
            <v>5</v>
          </cell>
          <cell r="S28">
            <v>1.1000000000000001</v>
          </cell>
          <cell r="T28">
            <v>120</v>
          </cell>
          <cell r="U28">
            <v>120</v>
          </cell>
          <cell r="AA28">
            <v>1</v>
          </cell>
          <cell r="AD28" t="str">
            <v>แมนสุขภัณฑ์</v>
          </cell>
        </row>
        <row r="29">
          <cell r="B29" t="str">
            <v>F4</v>
          </cell>
          <cell r="C29" t="str">
            <v>กระเบื้อง Cotto Earth Leaf Beige 6.5"x6.5"</v>
          </cell>
          <cell r="F29">
            <v>428</v>
          </cell>
          <cell r="G29">
            <v>120</v>
          </cell>
          <cell r="J29">
            <v>428</v>
          </cell>
          <cell r="K29">
            <v>323.39999999999998</v>
          </cell>
          <cell r="M29">
            <v>35</v>
          </cell>
          <cell r="O29">
            <v>25</v>
          </cell>
          <cell r="P29">
            <v>5</v>
          </cell>
          <cell r="S29">
            <v>1.1000000000000001</v>
          </cell>
          <cell r="T29">
            <v>120</v>
          </cell>
          <cell r="U29">
            <v>120</v>
          </cell>
          <cell r="AA29">
            <v>1</v>
          </cell>
          <cell r="AD29" t="str">
            <v>แมนสุขภัณฑ์</v>
          </cell>
        </row>
        <row r="30">
          <cell r="B30" t="str">
            <v>F4</v>
          </cell>
          <cell r="C30" t="str">
            <v>กระเบื้อง COTTO Mauhotton 8"x8" Mauhotton Concrete PEI 2</v>
          </cell>
          <cell r="F30">
            <v>228</v>
          </cell>
          <cell r="G30">
            <v>120</v>
          </cell>
          <cell r="J30">
            <v>228</v>
          </cell>
          <cell r="K30">
            <v>142.1</v>
          </cell>
          <cell r="M30">
            <v>35</v>
          </cell>
          <cell r="O30">
            <v>25</v>
          </cell>
          <cell r="P30">
            <v>5</v>
          </cell>
          <cell r="S30">
            <v>1.1000000000000001</v>
          </cell>
          <cell r="T30">
            <v>120</v>
          </cell>
          <cell r="U30">
            <v>120</v>
          </cell>
          <cell r="AA30">
            <v>1</v>
          </cell>
          <cell r="AD30" t="str">
            <v>แมนสุขภัณฑ์</v>
          </cell>
        </row>
        <row r="31">
          <cell r="B31" t="str">
            <v>F4</v>
          </cell>
          <cell r="C31" t="str">
            <v>กระเบื้อง COTTO Picasso 12"x12" สี Ivory PE14</v>
          </cell>
          <cell r="F31">
            <v>315</v>
          </cell>
          <cell r="G31">
            <v>120</v>
          </cell>
          <cell r="J31">
            <v>315</v>
          </cell>
          <cell r="K31">
            <v>220.5</v>
          </cell>
          <cell r="M31">
            <v>35</v>
          </cell>
          <cell r="O31">
            <v>25</v>
          </cell>
          <cell r="P31">
            <v>5</v>
          </cell>
          <cell r="S31">
            <v>1.1000000000000001</v>
          </cell>
          <cell r="T31">
            <v>120</v>
          </cell>
          <cell r="U31">
            <v>120</v>
          </cell>
          <cell r="AA31">
            <v>1</v>
          </cell>
          <cell r="AD31" t="str">
            <v>แมนสุขภัณฑ์</v>
          </cell>
        </row>
        <row r="32">
          <cell r="B32" t="str">
            <v>F4</v>
          </cell>
          <cell r="C32" t="str">
            <v xml:space="preserve">กระเบื้อง Cotto Sierra 12"x12"                  </v>
          </cell>
          <cell r="F32">
            <v>488</v>
          </cell>
          <cell r="G32">
            <v>120</v>
          </cell>
          <cell r="J32">
            <v>488</v>
          </cell>
          <cell r="K32">
            <v>378.29</v>
          </cell>
          <cell r="M32">
            <v>35</v>
          </cell>
          <cell r="O32">
            <v>25</v>
          </cell>
          <cell r="P32">
            <v>5</v>
          </cell>
          <cell r="S32">
            <v>1.1000000000000001</v>
          </cell>
          <cell r="T32">
            <v>120</v>
          </cell>
          <cell r="U32">
            <v>120</v>
          </cell>
          <cell r="AA32">
            <v>1</v>
          </cell>
          <cell r="AD32">
            <v>1</v>
          </cell>
        </row>
        <row r="33">
          <cell r="B33" t="str">
            <v>F4</v>
          </cell>
          <cell r="C33" t="str">
            <v>กระเบื้องหินของ CP รุ่น C06115 ขนาด 24"x24"</v>
          </cell>
          <cell r="F33">
            <v>926</v>
          </cell>
          <cell r="G33">
            <v>200</v>
          </cell>
          <cell r="J33">
            <v>926</v>
          </cell>
          <cell r="K33">
            <v>750</v>
          </cell>
          <cell r="L33">
            <v>26</v>
          </cell>
          <cell r="M33">
            <v>35</v>
          </cell>
          <cell r="O33">
            <v>25</v>
          </cell>
          <cell r="P33">
            <v>5</v>
          </cell>
          <cell r="S33">
            <v>1.1000000000000001</v>
          </cell>
          <cell r="T33">
            <v>200</v>
          </cell>
          <cell r="U33">
            <v>200</v>
          </cell>
          <cell r="AA33">
            <v>1</v>
          </cell>
          <cell r="AD33" t="str">
            <v>CPK HOUSING PRODUCT CO.,LTD.</v>
          </cell>
        </row>
        <row r="34">
          <cell r="B34" t="str">
            <v>F4</v>
          </cell>
          <cell r="C34" t="str">
            <v>ผิวพื้นปาร์เก้สำเร็จรูป สีบีชหรือสีธรรมชาติ กว้าง 6"เข้าลิ้น</v>
          </cell>
          <cell r="F34">
            <v>1655</v>
          </cell>
          <cell r="G34">
            <v>0</v>
          </cell>
          <cell r="J34">
            <v>1655</v>
          </cell>
          <cell r="K34">
            <v>1200</v>
          </cell>
          <cell r="L34">
            <v>26</v>
          </cell>
          <cell r="M34">
            <v>35</v>
          </cell>
          <cell r="N34">
            <v>15</v>
          </cell>
          <cell r="Q34">
            <v>200</v>
          </cell>
          <cell r="R34">
            <v>100</v>
          </cell>
          <cell r="S34">
            <v>1.05</v>
          </cell>
          <cell r="T34">
            <v>0</v>
          </cell>
          <cell r="U34">
            <v>0</v>
          </cell>
          <cell r="AA34">
            <v>1</v>
          </cell>
          <cell r="AD34" t="str">
            <v>บริษัท พี ที ไม้แปรรูป จำกัด + ผรม. ช่างเขียว</v>
          </cell>
        </row>
        <row r="35">
          <cell r="B35" t="str">
            <v>F5</v>
          </cell>
          <cell r="C35" t="str">
            <v>พื้น คสล. ผสมน้ำยากันซึมภายนอกบุแผ่นกันรั่วซึม หนาไม่น้อยกว่า 2มม. ฉาบกันซึมด้วย Cement Base</v>
          </cell>
          <cell r="F35">
            <v>158</v>
          </cell>
          <cell r="G35">
            <v>80</v>
          </cell>
          <cell r="J35">
            <v>158</v>
          </cell>
          <cell r="K35">
            <v>150</v>
          </cell>
          <cell r="S35">
            <v>1.05</v>
          </cell>
          <cell r="T35">
            <v>80</v>
          </cell>
          <cell r="U35">
            <v>80</v>
          </cell>
          <cell r="AA35">
            <v>1</v>
          </cell>
          <cell r="AD35" t="str">
            <v>FOSROC (THAILAND) CO.,LTD.</v>
          </cell>
        </row>
        <row r="36">
          <cell r="B36" t="str">
            <v>F6</v>
          </cell>
          <cell r="C36" t="str">
            <v>พื้นคอนกรีตพิมพ์ลาย ของ Bhumi Scape</v>
          </cell>
          <cell r="F36">
            <v>788</v>
          </cell>
          <cell r="G36">
            <v>0</v>
          </cell>
          <cell r="J36">
            <v>788</v>
          </cell>
          <cell r="K36">
            <v>650</v>
          </cell>
          <cell r="L36">
            <v>100</v>
          </cell>
          <cell r="S36">
            <v>1.05</v>
          </cell>
          <cell r="AA36">
            <v>1</v>
          </cell>
          <cell r="AD36" t="str">
            <v>ภูมิสเคป</v>
          </cell>
        </row>
        <row r="37">
          <cell r="B37" t="str">
            <v>F7</v>
          </cell>
          <cell r="C37" t="str">
            <v>พื้นคอนกรีตทำผิวกรวดล้าง No. 3.5,4,5</v>
          </cell>
          <cell r="F37">
            <v>552</v>
          </cell>
          <cell r="G37">
            <v>0</v>
          </cell>
          <cell r="J37">
            <v>552</v>
          </cell>
          <cell r="K37">
            <v>500</v>
          </cell>
          <cell r="L37">
            <v>25</v>
          </cell>
          <cell r="S37">
            <v>1.05</v>
          </cell>
          <cell r="AA37">
            <v>1</v>
          </cell>
          <cell r="AD37" t="str">
            <v>หจก. ธำรงค์ชัย</v>
          </cell>
        </row>
        <row r="38">
          <cell r="B38" t="str">
            <v>บัวเชิงผนัง F7</v>
          </cell>
          <cell r="F38">
            <v>210</v>
          </cell>
          <cell r="G38">
            <v>0</v>
          </cell>
          <cell r="J38">
            <v>210</v>
          </cell>
          <cell r="K38">
            <v>200</v>
          </cell>
          <cell r="S38">
            <v>1.05</v>
          </cell>
          <cell r="AA38">
            <v>1</v>
          </cell>
        </row>
        <row r="39">
          <cell r="B39" t="str">
            <v>F8</v>
          </cell>
          <cell r="C39" t="str">
            <v>พื้น คสล.ผสมน้ำยากันซึม ภายนอกบุแผ่นกันซึม หนา 2 มม. ภายในซ่อมแซมอุดแต่งรอยรูรั่วให้เรียบร้อย ฉาบด้วย Cement Base + กระเบื้อง L-THAI Turquoise Blue</v>
          </cell>
          <cell r="F39">
            <v>1096</v>
          </cell>
          <cell r="G39">
            <v>330</v>
          </cell>
          <cell r="J39">
            <v>1096</v>
          </cell>
          <cell r="K39">
            <v>900</v>
          </cell>
          <cell r="L39">
            <v>26</v>
          </cell>
          <cell r="M39">
            <v>35</v>
          </cell>
          <cell r="O39">
            <v>25</v>
          </cell>
          <cell r="P39">
            <v>10</v>
          </cell>
          <cell r="S39">
            <v>1.1000000000000001</v>
          </cell>
          <cell r="T39">
            <v>330</v>
          </cell>
          <cell r="U39">
            <v>250</v>
          </cell>
          <cell r="Z39">
            <v>80</v>
          </cell>
          <cell r="AA39">
            <v>1</v>
          </cell>
          <cell r="AD39" t="str">
            <v>FOSROC (THAILAND) CO.,LTD. &amp; T.P.T MARKETING CO.,LTD.</v>
          </cell>
        </row>
        <row r="40">
          <cell r="B40" t="str">
            <v>F9</v>
          </cell>
          <cell r="C40" t="str">
            <v>ผิวพื้น Asphaltic concrete หนา 10 ซม.</v>
          </cell>
          <cell r="F40">
            <v>475</v>
          </cell>
          <cell r="G40">
            <v>0</v>
          </cell>
          <cell r="J40">
            <v>475</v>
          </cell>
          <cell r="K40">
            <v>475</v>
          </cell>
          <cell r="S40">
            <v>1</v>
          </cell>
          <cell r="T40">
            <v>0</v>
          </cell>
          <cell r="AA40">
            <v>1</v>
          </cell>
          <cell r="AD40" t="str">
            <v>SUKHUM CONSTRUCTION AND SUPPLY CO.,LTD.</v>
          </cell>
        </row>
        <row r="41">
          <cell r="B41" t="str">
            <v>F10</v>
          </cell>
          <cell r="C41" t="str">
            <v>พื้น คสล. ผสมน้ำยากันซึม เคลือบสี EXOPY</v>
          </cell>
          <cell r="F41">
            <v>450</v>
          </cell>
          <cell r="G41">
            <v>80</v>
          </cell>
          <cell r="J41">
            <v>450</v>
          </cell>
          <cell r="K41">
            <v>300</v>
          </cell>
          <cell r="R41">
            <v>150</v>
          </cell>
          <cell r="S41">
            <v>1</v>
          </cell>
          <cell r="T41">
            <v>80</v>
          </cell>
          <cell r="U41">
            <v>80</v>
          </cell>
          <cell r="AA41">
            <v>1</v>
          </cell>
          <cell r="AD41" t="str">
            <v>FOSROC (THAILAND) CO.,LTD.</v>
          </cell>
        </row>
        <row r="42">
          <cell r="B42" t="str">
            <v>F11</v>
          </cell>
          <cell r="C42" t="str">
            <v>พื้น คสล. ปูกระเบื้องเคลือบสีขาว ขนาด 0.30x0.30 ม.</v>
          </cell>
          <cell r="F42">
            <v>1040</v>
          </cell>
          <cell r="G42">
            <v>120</v>
          </cell>
          <cell r="J42">
            <v>1040</v>
          </cell>
          <cell r="K42">
            <v>875</v>
          </cell>
          <cell r="M42">
            <v>35</v>
          </cell>
          <cell r="O42">
            <v>25</v>
          </cell>
          <cell r="P42">
            <v>10</v>
          </cell>
          <cell r="S42">
            <v>1.1000000000000001</v>
          </cell>
          <cell r="T42">
            <v>120</v>
          </cell>
          <cell r="U42">
            <v>120</v>
          </cell>
          <cell r="AA42">
            <v>1</v>
          </cell>
          <cell r="AD42" t="str">
            <v>แมนสุขภัณฑ์</v>
          </cell>
        </row>
        <row r="43">
          <cell r="B43" t="str">
            <v>F12</v>
          </cell>
          <cell r="C43" t="str">
            <v xml:space="preserve">  พื้น คสล. ผสมน้ำยากันซึม ทำผิวขัดมันเรียบทันที</v>
          </cell>
          <cell r="F43">
            <v>184</v>
          </cell>
          <cell r="G43">
            <v>40</v>
          </cell>
          <cell r="J43">
            <v>184</v>
          </cell>
          <cell r="K43">
            <v>160</v>
          </cell>
          <cell r="N43">
            <v>15</v>
          </cell>
          <cell r="S43">
            <v>1.05</v>
          </cell>
          <cell r="T43">
            <v>40</v>
          </cell>
          <cell r="U43">
            <v>30</v>
          </cell>
          <cell r="X43">
            <v>10</v>
          </cell>
          <cell r="AA43">
            <v>1</v>
          </cell>
          <cell r="AD43" t="str">
            <v>FOSROC (THAILAND) CO.,LTD.</v>
          </cell>
        </row>
        <row r="44">
          <cell r="B44" t="str">
            <v>F12</v>
          </cell>
          <cell r="C44" t="str">
            <v xml:space="preserve">  พื้น คสล. ผสมน้ำยากันซึม ปูกระเบื้อง COTTO Quartzite Bone R/T 12"x12"</v>
          </cell>
          <cell r="F44">
            <v>693</v>
          </cell>
          <cell r="G44">
            <v>120</v>
          </cell>
          <cell r="J44">
            <v>693</v>
          </cell>
          <cell r="K44">
            <v>565</v>
          </cell>
          <cell r="M44">
            <v>35</v>
          </cell>
          <cell r="O44">
            <v>25</v>
          </cell>
          <cell r="P44">
            <v>5</v>
          </cell>
          <cell r="S44">
            <v>1.1000000000000001</v>
          </cell>
          <cell r="T44">
            <v>120</v>
          </cell>
          <cell r="U44">
            <v>120</v>
          </cell>
          <cell r="AA44">
            <v>1</v>
          </cell>
          <cell r="AD44" t="str">
            <v>แมนสุขภัณฑ์</v>
          </cell>
        </row>
        <row r="45">
          <cell r="B45" t="str">
            <v>F13</v>
          </cell>
          <cell r="C45" t="str">
            <v>ผิวพื้นปาร์เก้สำเร็จรูป สีบีชหรือสีธรรมชาติ 4"x24" เข้าลิ้น</v>
          </cell>
          <cell r="F45">
            <v>1735</v>
          </cell>
          <cell r="G45">
            <v>0</v>
          </cell>
          <cell r="J45">
            <v>1735</v>
          </cell>
          <cell r="K45">
            <v>1350</v>
          </cell>
          <cell r="M45">
            <v>70</v>
          </cell>
          <cell r="N45">
            <v>15</v>
          </cell>
          <cell r="Q45">
            <v>200</v>
          </cell>
          <cell r="R45">
            <v>100</v>
          </cell>
          <cell r="S45">
            <v>1</v>
          </cell>
          <cell r="T45">
            <v>0</v>
          </cell>
          <cell r="AA45">
            <v>1</v>
          </cell>
          <cell r="AD45" t="str">
            <v>บริษัท พี ที ไม้แปรรูป จำกัด</v>
          </cell>
        </row>
        <row r="46">
          <cell r="B46" t="str">
            <v>F14</v>
          </cell>
          <cell r="C46" t="str">
            <v>พื้น คสล. ผสมน้ำยากันซึม ภายนอกบุแผ่นกันรั่วซึม หนา 2 มม. ภายในซ่อมแซม</v>
          </cell>
          <cell r="F46">
            <v>180</v>
          </cell>
          <cell r="G46">
            <v>60</v>
          </cell>
          <cell r="J46">
            <v>180</v>
          </cell>
          <cell r="K46">
            <v>145</v>
          </cell>
          <cell r="M46">
            <v>35</v>
          </cell>
          <cell r="S46">
            <v>1</v>
          </cell>
          <cell r="T46">
            <v>60</v>
          </cell>
          <cell r="U46">
            <v>60</v>
          </cell>
          <cell r="AA46">
            <v>1</v>
          </cell>
          <cell r="AD46" t="str">
            <v>FOSROC (THAILAND) CO.,LTD.</v>
          </cell>
        </row>
        <row r="47">
          <cell r="B47" t="str">
            <v>F15</v>
          </cell>
          <cell r="C47" t="str">
            <v>กระเบื้องเซรามิค ขนาด 0.60x0.60 ม. รุ่น W.RUG 60x60 DM 3335 ร็อคไลท์เบจ  ของ แกรนด์โฮมมาร์ท</v>
          </cell>
          <cell r="F47">
            <v>647</v>
          </cell>
          <cell r="G47">
            <v>120</v>
          </cell>
          <cell r="J47">
            <v>647</v>
          </cell>
          <cell r="K47">
            <v>525</v>
          </cell>
          <cell r="L47">
            <v>26</v>
          </cell>
          <cell r="M47">
            <v>35</v>
          </cell>
          <cell r="O47">
            <v>25</v>
          </cell>
          <cell r="P47">
            <v>5</v>
          </cell>
          <cell r="S47">
            <v>1.05</v>
          </cell>
          <cell r="T47">
            <v>120</v>
          </cell>
          <cell r="U47">
            <v>120</v>
          </cell>
          <cell r="AA47">
            <v>1</v>
          </cell>
          <cell r="AD47" t="str">
            <v>แกรนด์โฮมมาร์ท งามวงศ์วาน</v>
          </cell>
        </row>
        <row r="49">
          <cell r="AA49">
            <v>1</v>
          </cell>
        </row>
        <row r="50">
          <cell r="AA50">
            <v>1</v>
          </cell>
        </row>
        <row r="51">
          <cell r="B51" t="str">
            <v>P1</v>
          </cell>
          <cell r="C51" t="str">
            <v>ผนังมวลเบาฉาบปูนเรียบทาสีภายในของ TOA 8797หรือเทียบเท่า</v>
          </cell>
          <cell r="F51">
            <v>97</v>
          </cell>
          <cell r="G51">
            <v>90</v>
          </cell>
          <cell r="J51">
            <v>97</v>
          </cell>
          <cell r="N51">
            <v>56.785714285714292</v>
          </cell>
          <cell r="Q51">
            <v>35</v>
          </cell>
          <cell r="S51">
            <v>1.05</v>
          </cell>
          <cell r="T51">
            <v>90</v>
          </cell>
          <cell r="X51">
            <v>65</v>
          </cell>
          <cell r="Y51">
            <v>25</v>
          </cell>
          <cell r="AA51">
            <v>1</v>
          </cell>
          <cell r="AD51" t="str">
            <v>Q-CON EASTERN CO.,LTD. , TOA PAINT (THAILAND) CO.,LTD.</v>
          </cell>
        </row>
        <row r="52">
          <cell r="B52" t="str">
            <v>P2</v>
          </cell>
          <cell r="C52" t="str">
            <v>ผนังมวลเบาฉาบปูนเรียบทาสี Acrylic 100%ภายนอกของ TOA 8791 หรือเทียบเท่า</v>
          </cell>
          <cell r="F52">
            <v>97</v>
          </cell>
          <cell r="G52">
            <v>100</v>
          </cell>
          <cell r="J52">
            <v>97</v>
          </cell>
          <cell r="N52">
            <v>56.785714285714292</v>
          </cell>
          <cell r="Q52">
            <v>35</v>
          </cell>
          <cell r="S52">
            <v>1.05</v>
          </cell>
          <cell r="T52">
            <v>100</v>
          </cell>
          <cell r="X52">
            <v>70</v>
          </cell>
          <cell r="Y52">
            <v>30</v>
          </cell>
          <cell r="AA52">
            <v>1</v>
          </cell>
          <cell r="AD52" t="str">
            <v>Q-CON EASTERN CO.,LTD. , TOA PAINT (THAILAND) CO.,LTD.</v>
          </cell>
        </row>
        <row r="53">
          <cell r="B53" t="str">
            <v>P3</v>
          </cell>
          <cell r="C53" t="str">
            <v xml:space="preserve"> Cotto Rope Stone Beige (L)</v>
          </cell>
          <cell r="F53">
            <v>253</v>
          </cell>
          <cell r="G53">
            <v>150</v>
          </cell>
          <cell r="J53">
            <v>253</v>
          </cell>
          <cell r="K53">
            <v>220</v>
          </cell>
          <cell r="M53">
            <v>5.25</v>
          </cell>
          <cell r="O53">
            <v>3.75</v>
          </cell>
          <cell r="P53">
            <v>0.75</v>
          </cell>
          <cell r="S53">
            <v>1.1000000000000001</v>
          </cell>
          <cell r="T53">
            <v>150</v>
          </cell>
          <cell r="U53">
            <v>150</v>
          </cell>
          <cell r="AA53">
            <v>1</v>
          </cell>
          <cell r="AD53" t="str">
            <v>CPK HOUSING PRODUCT CO.,LTD.</v>
          </cell>
        </row>
        <row r="54">
          <cell r="B54" t="str">
            <v>P3</v>
          </cell>
          <cell r="C54" t="str">
            <v>Cotto Bamboo Beige R/T</v>
          </cell>
          <cell r="F54">
            <v>712</v>
          </cell>
          <cell r="G54">
            <v>150</v>
          </cell>
          <cell r="J54">
            <v>712</v>
          </cell>
          <cell r="K54">
            <v>582.01</v>
          </cell>
          <cell r="M54">
            <v>35</v>
          </cell>
          <cell r="O54">
            <v>25</v>
          </cell>
          <cell r="P54">
            <v>5</v>
          </cell>
          <cell r="S54">
            <v>1.1000000000000001</v>
          </cell>
          <cell r="T54">
            <v>150</v>
          </cell>
          <cell r="U54">
            <v>150</v>
          </cell>
          <cell r="AA54">
            <v>1</v>
          </cell>
          <cell r="AD54" t="str">
            <v>แกรนด์โฮมมาร์ท งามวงศ์วาน</v>
          </cell>
        </row>
        <row r="55">
          <cell r="B55" t="str">
            <v>P3</v>
          </cell>
          <cell r="C55" t="str">
            <v>Cotto Bamboo Ocra R/T</v>
          </cell>
          <cell r="F55">
            <v>712</v>
          </cell>
          <cell r="G55">
            <v>150</v>
          </cell>
          <cell r="J55">
            <v>712</v>
          </cell>
          <cell r="K55">
            <v>582.01</v>
          </cell>
          <cell r="M55">
            <v>35</v>
          </cell>
          <cell r="O55">
            <v>25</v>
          </cell>
          <cell r="P55">
            <v>5</v>
          </cell>
          <cell r="S55">
            <v>1.1000000000000001</v>
          </cell>
          <cell r="T55">
            <v>150</v>
          </cell>
          <cell r="U55">
            <v>150</v>
          </cell>
          <cell r="AA55">
            <v>1</v>
          </cell>
          <cell r="AD55" t="str">
            <v>แกรนด์โฮมมาร์ท งามวงศ์วาน</v>
          </cell>
        </row>
        <row r="56">
          <cell r="B56" t="str">
            <v>P3</v>
          </cell>
          <cell r="C56" t="str">
            <v>กระเบื้อง Cotto 12"x24" Woodstone Beige R/T</v>
          </cell>
          <cell r="F56">
            <v>530</v>
          </cell>
          <cell r="G56">
            <v>150</v>
          </cell>
          <cell r="J56">
            <v>530</v>
          </cell>
          <cell r="K56">
            <v>416.5</v>
          </cell>
          <cell r="M56">
            <v>35</v>
          </cell>
          <cell r="O56">
            <v>25</v>
          </cell>
          <cell r="P56">
            <v>5</v>
          </cell>
          <cell r="S56">
            <v>1.1000000000000001</v>
          </cell>
          <cell r="T56">
            <v>150</v>
          </cell>
          <cell r="U56">
            <v>150</v>
          </cell>
          <cell r="AA56">
            <v>1</v>
          </cell>
          <cell r="AD56" t="str">
            <v>แมนสุขภัณฑ์</v>
          </cell>
        </row>
        <row r="57">
          <cell r="B57" t="str">
            <v>P3</v>
          </cell>
          <cell r="C57" t="str">
            <v>กระเบื้อง COTTO Gloss 8"x12" Gloss White</v>
          </cell>
          <cell r="F57">
            <v>328</v>
          </cell>
          <cell r="G57">
            <v>150</v>
          </cell>
          <cell r="J57">
            <v>328</v>
          </cell>
          <cell r="K57">
            <v>232.8</v>
          </cell>
          <cell r="M57">
            <v>35</v>
          </cell>
          <cell r="O57">
            <v>25</v>
          </cell>
          <cell r="P57">
            <v>5</v>
          </cell>
          <cell r="S57">
            <v>1.1000000000000001</v>
          </cell>
          <cell r="T57">
            <v>150</v>
          </cell>
          <cell r="U57">
            <v>150</v>
          </cell>
          <cell r="AA57">
            <v>1</v>
          </cell>
          <cell r="AD57" t="str">
            <v>แกรนด์โฮมมาร์ท งามวงศ์วาน</v>
          </cell>
        </row>
        <row r="58">
          <cell r="B58" t="str">
            <v>P3</v>
          </cell>
          <cell r="C58" t="str">
            <v>กระเบื้อง COTTO Picasso 12"x12" สี White PE14</v>
          </cell>
          <cell r="F58">
            <v>315</v>
          </cell>
          <cell r="G58">
            <v>150</v>
          </cell>
          <cell r="J58">
            <v>315</v>
          </cell>
          <cell r="K58">
            <v>220.5</v>
          </cell>
          <cell r="M58">
            <v>35</v>
          </cell>
          <cell r="O58">
            <v>25</v>
          </cell>
          <cell r="P58">
            <v>5</v>
          </cell>
          <cell r="S58">
            <v>1.1000000000000001</v>
          </cell>
          <cell r="T58">
            <v>150</v>
          </cell>
          <cell r="U58">
            <v>150</v>
          </cell>
          <cell r="AA58">
            <v>1</v>
          </cell>
          <cell r="AD58" t="str">
            <v>แมนสุขภัณฑ์</v>
          </cell>
        </row>
        <row r="59">
          <cell r="B59" t="str">
            <v>P3</v>
          </cell>
          <cell r="C59" t="str">
            <v>กระเบื้อง COTTO Picasso 12"x12" สี White PE15</v>
          </cell>
          <cell r="F59">
            <v>315</v>
          </cell>
          <cell r="G59">
            <v>150</v>
          </cell>
          <cell r="J59">
            <v>315</v>
          </cell>
          <cell r="K59">
            <v>220.5</v>
          </cell>
          <cell r="M59">
            <v>35</v>
          </cell>
          <cell r="O59">
            <v>25</v>
          </cell>
          <cell r="P59">
            <v>5</v>
          </cell>
          <cell r="S59">
            <v>1.1000000000000001</v>
          </cell>
          <cell r="T59">
            <v>150</v>
          </cell>
          <cell r="U59">
            <v>150</v>
          </cell>
          <cell r="AA59">
            <v>1</v>
          </cell>
          <cell r="AD59" t="str">
            <v>แมนสุขภัณฑ์</v>
          </cell>
        </row>
        <row r="60">
          <cell r="B60" t="str">
            <v>P3</v>
          </cell>
          <cell r="C60" t="str">
            <v>กระเบื้อง โมเสท RCI Cryal Blue Pattern</v>
          </cell>
          <cell r="F60">
            <v>1371</v>
          </cell>
          <cell r="G60">
            <v>250</v>
          </cell>
          <cell r="J60">
            <v>1371</v>
          </cell>
          <cell r="K60">
            <v>1155</v>
          </cell>
          <cell r="L60">
            <v>26</v>
          </cell>
          <cell r="M60">
            <v>35</v>
          </cell>
          <cell r="O60">
            <v>25</v>
          </cell>
          <cell r="P60">
            <v>5</v>
          </cell>
          <cell r="S60">
            <v>1.1000000000000001</v>
          </cell>
          <cell r="T60">
            <v>250</v>
          </cell>
          <cell r="U60">
            <v>250</v>
          </cell>
          <cell r="AA60">
            <v>1</v>
          </cell>
          <cell r="AD60" t="str">
            <v>แกรนด์โฮมมาร์ท งามวงศ์วาน</v>
          </cell>
        </row>
        <row r="61">
          <cell r="B61" t="str">
            <v>P3</v>
          </cell>
          <cell r="C61" t="str">
            <v>กระเบื้องของ CP รุ่น HBS6000 ขนาด 24"x24"</v>
          </cell>
          <cell r="F61">
            <v>816</v>
          </cell>
          <cell r="G61">
            <v>200</v>
          </cell>
          <cell r="J61">
            <v>816</v>
          </cell>
          <cell r="K61">
            <v>650</v>
          </cell>
          <cell r="L61">
            <v>26</v>
          </cell>
          <cell r="M61">
            <v>35</v>
          </cell>
          <cell r="O61">
            <v>25</v>
          </cell>
          <cell r="P61">
            <v>5</v>
          </cell>
          <cell r="S61">
            <v>1.1000000000000001</v>
          </cell>
          <cell r="T61">
            <v>200</v>
          </cell>
          <cell r="U61">
            <v>200</v>
          </cell>
          <cell r="AA61">
            <v>1</v>
          </cell>
          <cell r="AD61" t="str">
            <v>CPK HOUSING PRODUCT CO.,LTD.</v>
          </cell>
        </row>
        <row r="62">
          <cell r="B62" t="str">
            <v>P3</v>
          </cell>
          <cell r="C62" t="str">
            <v>กระเบื้องเซรามิค 8"x8"</v>
          </cell>
          <cell r="F62">
            <v>321</v>
          </cell>
          <cell r="G62">
            <v>150</v>
          </cell>
          <cell r="J62">
            <v>321</v>
          </cell>
          <cell r="K62">
            <v>200</v>
          </cell>
          <cell r="L62">
            <v>26</v>
          </cell>
          <cell r="M62">
            <v>35</v>
          </cell>
          <cell r="O62">
            <v>25</v>
          </cell>
          <cell r="P62">
            <v>5</v>
          </cell>
          <cell r="S62">
            <v>1.1000000000000001</v>
          </cell>
          <cell r="T62">
            <v>150</v>
          </cell>
          <cell r="U62">
            <v>150</v>
          </cell>
          <cell r="AA62">
            <v>1</v>
          </cell>
          <cell r="AD62" t="str">
            <v>แมนสุขภัณฑ์</v>
          </cell>
        </row>
        <row r="63">
          <cell r="B63" t="str">
            <v>P3</v>
          </cell>
          <cell r="C63" t="str">
            <v>กระเบื้องโมเสท ของ Casa rocca รุ่น20G10,20G11</v>
          </cell>
          <cell r="F63">
            <v>2218</v>
          </cell>
          <cell r="G63">
            <v>250</v>
          </cell>
          <cell r="J63">
            <v>2218</v>
          </cell>
          <cell r="K63">
            <v>1925</v>
          </cell>
          <cell r="L63">
            <v>26</v>
          </cell>
          <cell r="M63">
            <v>35</v>
          </cell>
          <cell r="O63">
            <v>25</v>
          </cell>
          <cell r="P63">
            <v>5</v>
          </cell>
          <cell r="S63">
            <v>1.1000000000000001</v>
          </cell>
          <cell r="T63">
            <v>250</v>
          </cell>
          <cell r="U63">
            <v>250</v>
          </cell>
          <cell r="AA63">
            <v>1</v>
          </cell>
          <cell r="AD63" t="str">
            <v>CASA ROCCA CO.,LTD.</v>
          </cell>
        </row>
        <row r="64">
          <cell r="B64" t="str">
            <v>P3</v>
          </cell>
          <cell r="C64" t="str">
            <v>กระเบื้องหิน BS. 6011    24"x24"</v>
          </cell>
          <cell r="F64">
            <v>596</v>
          </cell>
          <cell r="G64">
            <v>200</v>
          </cell>
          <cell r="J64">
            <v>596</v>
          </cell>
          <cell r="K64">
            <v>450</v>
          </cell>
          <cell r="L64">
            <v>26</v>
          </cell>
          <cell r="M64">
            <v>35</v>
          </cell>
          <cell r="O64">
            <v>25</v>
          </cell>
          <cell r="P64">
            <v>5</v>
          </cell>
          <cell r="S64">
            <v>1.1000000000000001</v>
          </cell>
          <cell r="T64">
            <v>200</v>
          </cell>
          <cell r="U64">
            <v>200</v>
          </cell>
          <cell r="AA64">
            <v>1</v>
          </cell>
          <cell r="AD64" t="str">
            <v>CPK HOUSING PRODUCT CO.,LTD.</v>
          </cell>
        </row>
        <row r="65">
          <cell r="B65" t="str">
            <v>P4</v>
          </cell>
          <cell r="C65" t="str">
            <v>ผนังกรุหิน Rexstone รุ่น C-69 สีงาช้าง ของ หจก. ไทยประดับภัณฑ์</v>
          </cell>
          <cell r="F65">
            <v>1521</v>
          </cell>
          <cell r="G65">
            <v>350</v>
          </cell>
          <cell r="J65">
            <v>1521</v>
          </cell>
          <cell r="K65">
            <v>1420</v>
          </cell>
          <cell r="L65">
            <v>26</v>
          </cell>
          <cell r="O65">
            <v>50</v>
          </cell>
          <cell r="P65">
            <v>5</v>
          </cell>
          <cell r="R65">
            <v>20</v>
          </cell>
          <cell r="S65">
            <v>1</v>
          </cell>
          <cell r="T65">
            <v>350</v>
          </cell>
          <cell r="U65">
            <v>350</v>
          </cell>
          <cell r="AA65">
            <v>1</v>
          </cell>
          <cell r="AD65" t="str">
            <v>หจก. ไทยประดับภัณฑ์</v>
          </cell>
        </row>
        <row r="66">
          <cell r="B66" t="str">
            <v>P5</v>
          </cell>
          <cell r="C66" t="str">
            <v>ผนังระแนงไม้แดงขนาด 2"x4" ทาสีย้อมไม้กึ่งเงาของ ICI</v>
          </cell>
          <cell r="F66">
            <v>2000</v>
          </cell>
          <cell r="G66">
            <v>0</v>
          </cell>
          <cell r="J66">
            <v>2000</v>
          </cell>
          <cell r="K66">
            <v>2000</v>
          </cell>
          <cell r="S66">
            <v>1</v>
          </cell>
          <cell r="T66">
            <v>0</v>
          </cell>
          <cell r="AA66">
            <v>1</v>
          </cell>
          <cell r="AD66" t="str">
            <v>บริษัท พี ที ไม้แปรรูป จำกัด</v>
          </cell>
        </row>
        <row r="67">
          <cell r="B67" t="str">
            <v>P6</v>
          </cell>
          <cell r="C67" t="str">
            <v>ผนังระแนงอลูมิเนียม ขนาด 2"x4"</v>
          </cell>
          <cell r="F67">
            <v>2185</v>
          </cell>
          <cell r="G67">
            <v>0</v>
          </cell>
          <cell r="J67">
            <v>2185</v>
          </cell>
          <cell r="K67">
            <v>2185</v>
          </cell>
          <cell r="S67">
            <v>1</v>
          </cell>
          <cell r="T67">
            <v>0</v>
          </cell>
          <cell r="AA67">
            <v>1</v>
          </cell>
          <cell r="AD67" t="str">
            <v>VISUAL IMAGE PLUS CO.,LTD.</v>
          </cell>
        </row>
        <row r="68">
          <cell r="B68" t="str">
            <v>P9</v>
          </cell>
          <cell r="C68" t="str">
            <v>ผนัง คสล. ผสมน้ำยากันซึมภายนอกบุแผ่นกันรั่วซึม หนาไม่น้อยกว่า 2 มม. ฉาบกันซึมด้วย Cement Base</v>
          </cell>
          <cell r="F68">
            <v>158</v>
          </cell>
          <cell r="G68">
            <v>80</v>
          </cell>
          <cell r="J68">
            <v>158</v>
          </cell>
          <cell r="K68">
            <v>150</v>
          </cell>
          <cell r="S68">
            <v>1.05</v>
          </cell>
          <cell r="T68">
            <v>80</v>
          </cell>
          <cell r="U68">
            <v>80</v>
          </cell>
          <cell r="AA68">
            <v>1</v>
          </cell>
          <cell r="AD68" t="str">
            <v>FOSROC (THAILAND) CO.,LTD.</v>
          </cell>
        </row>
        <row r="69">
          <cell r="B69" t="str">
            <v>P10</v>
          </cell>
          <cell r="C69" t="str">
            <v>ผนัง คสล. ฉาบปูนเรียบทาสี</v>
          </cell>
          <cell r="F69">
            <v>100</v>
          </cell>
          <cell r="G69">
            <v>95</v>
          </cell>
          <cell r="J69">
            <v>100</v>
          </cell>
          <cell r="N69">
            <v>60</v>
          </cell>
          <cell r="Q69">
            <v>35</v>
          </cell>
          <cell r="S69">
            <v>1.05</v>
          </cell>
          <cell r="T69">
            <v>95</v>
          </cell>
          <cell r="U69">
            <v>70</v>
          </cell>
          <cell r="Y69">
            <v>25</v>
          </cell>
          <cell r="AA69">
            <v>1</v>
          </cell>
        </row>
        <row r="70">
          <cell r="B70" t="str">
            <v>P11</v>
          </cell>
          <cell r="C70" t="str">
            <v>กรุแผ่นใยแก้วซับเสียง หนา 50 มม. 24kg/m3 หุ้มแผ่นผ้าโพลีเอสเตอร์สีขาว ยึดด้วยหมุดเหล็กพร้อมแหวนรอง</v>
          </cell>
          <cell r="F70">
            <v>1266</v>
          </cell>
          <cell r="G70">
            <v>0</v>
          </cell>
          <cell r="J70">
            <v>1266</v>
          </cell>
          <cell r="K70">
            <v>1240</v>
          </cell>
          <cell r="L70">
            <v>26</v>
          </cell>
          <cell r="S70">
            <v>1</v>
          </cell>
          <cell r="T70">
            <v>0</v>
          </cell>
          <cell r="U70">
            <v>0</v>
          </cell>
          <cell r="AA70">
            <v>1</v>
          </cell>
          <cell r="AD70" t="str">
            <v>SLIN SYSTEM WORK LIMITED PARTNERSHIP</v>
          </cell>
        </row>
        <row r="71">
          <cell r="B71" t="str">
            <v>P14</v>
          </cell>
          <cell r="C71" t="str">
            <v>ผนัง Aluminium รุ่น ML-5020 สี Powder Code</v>
          </cell>
          <cell r="F71">
            <v>2185</v>
          </cell>
          <cell r="G71">
            <v>0</v>
          </cell>
          <cell r="J71">
            <v>2185</v>
          </cell>
          <cell r="K71">
            <v>2185</v>
          </cell>
          <cell r="S71">
            <v>1</v>
          </cell>
          <cell r="T71">
            <v>0</v>
          </cell>
          <cell r="U71">
            <v>0</v>
          </cell>
          <cell r="AA71">
            <v>1</v>
          </cell>
          <cell r="AD71" t="str">
            <v>VISUAL IMAGE PLUS CO.,LTD.</v>
          </cell>
        </row>
        <row r="72">
          <cell r="B72" t="str">
            <v>ผนังหน้าลิฟท์ Interior</v>
          </cell>
          <cell r="F72">
            <v>8000</v>
          </cell>
          <cell r="G72">
            <v>0</v>
          </cell>
          <cell r="J72">
            <v>8000</v>
          </cell>
          <cell r="K72">
            <v>8000</v>
          </cell>
          <cell r="S72">
            <v>1</v>
          </cell>
          <cell r="T72">
            <v>0</v>
          </cell>
          <cell r="U72">
            <v>0</v>
          </cell>
          <cell r="AA72">
            <v>1</v>
          </cell>
        </row>
        <row r="73">
          <cell r="B73" t="str">
            <v>ระแนงไม้ทำสีโอ็ค 2.5x2.5 ซม. ขึ้นรูปตามแบบ</v>
          </cell>
          <cell r="F73">
            <v>1950</v>
          </cell>
          <cell r="G73">
            <v>0</v>
          </cell>
          <cell r="J73">
            <v>1950</v>
          </cell>
          <cell r="K73">
            <v>1850</v>
          </cell>
          <cell r="L73">
            <v>100</v>
          </cell>
          <cell r="S73">
            <v>1</v>
          </cell>
          <cell r="T73">
            <v>0</v>
          </cell>
          <cell r="U73">
            <v>0</v>
          </cell>
          <cell r="AA73">
            <v>1</v>
          </cell>
        </row>
        <row r="74">
          <cell r="B74" t="str">
            <v xml:space="preserve">ราวกันตกกระจก Laminate 6+6 มม. พร้อมอุปกรณ์ตามแบบ </v>
          </cell>
          <cell r="F74">
            <v>11077</v>
          </cell>
          <cell r="G74">
            <v>0</v>
          </cell>
          <cell r="J74">
            <v>11077</v>
          </cell>
          <cell r="K74">
            <v>11077</v>
          </cell>
          <cell r="S74">
            <v>1</v>
          </cell>
          <cell r="T74">
            <v>0</v>
          </cell>
          <cell r="AA74">
            <v>1</v>
          </cell>
          <cell r="AD74" t="str">
            <v>PHONGPARNDHARA CO.,LTD.</v>
          </cell>
        </row>
        <row r="75">
          <cell r="B75" t="str">
            <v>ผนังกันตกกระจกใส LAMSAFE หนา 20.76 mm. H/S+H/S</v>
          </cell>
          <cell r="F75">
            <v>18000</v>
          </cell>
          <cell r="G75">
            <v>0</v>
          </cell>
          <cell r="J75">
            <v>18000</v>
          </cell>
          <cell r="K75">
            <v>17900</v>
          </cell>
          <cell r="L75">
            <v>100</v>
          </cell>
          <cell r="S75">
            <v>1</v>
          </cell>
          <cell r="T75">
            <v>0</v>
          </cell>
          <cell r="AA75">
            <v>1</v>
          </cell>
        </row>
        <row r="76">
          <cell r="T76">
            <v>0</v>
          </cell>
          <cell r="AA76">
            <v>1</v>
          </cell>
        </row>
        <row r="77">
          <cell r="T77">
            <v>0</v>
          </cell>
          <cell r="AA77">
            <v>1</v>
          </cell>
        </row>
        <row r="78">
          <cell r="B78" t="str">
            <v>TOP หินแกรนิต TSR รุ่น ครีมม่า ไซอ่อน ขึ้นรูปตามแบบ</v>
          </cell>
          <cell r="F78">
            <v>2755</v>
          </cell>
          <cell r="G78">
            <v>2048</v>
          </cell>
          <cell r="J78">
            <v>2755</v>
          </cell>
          <cell r="K78">
            <v>2700</v>
          </cell>
          <cell r="L78">
            <v>20</v>
          </cell>
          <cell r="M78">
            <v>35</v>
          </cell>
          <cell r="S78">
            <v>1</v>
          </cell>
          <cell r="T78">
            <v>2048</v>
          </cell>
          <cell r="U78">
            <v>2048</v>
          </cell>
          <cell r="AA78">
            <v>1</v>
          </cell>
          <cell r="AD78" t="str">
            <v>THANAKOM MARBLE &amp; GRANITE CO.,LTD.</v>
          </cell>
        </row>
        <row r="79">
          <cell r="B79" t="str">
            <v>Top หินอ่อนของ TSR รุ่น ครีมม่า เจียรมุม 0.20x0.60 ม.</v>
          </cell>
          <cell r="F79">
            <v>2755</v>
          </cell>
          <cell r="G79">
            <v>2048</v>
          </cell>
          <cell r="J79">
            <v>2755</v>
          </cell>
          <cell r="K79">
            <v>2700</v>
          </cell>
          <cell r="L79">
            <v>20</v>
          </cell>
          <cell r="M79">
            <v>35</v>
          </cell>
          <cell r="S79">
            <v>1</v>
          </cell>
          <cell r="T79">
            <v>2048</v>
          </cell>
          <cell r="U79">
            <v>2048</v>
          </cell>
          <cell r="AA79">
            <v>1</v>
          </cell>
          <cell r="AD79" t="str">
            <v>THANAKOM MARBLE &amp; GRANITE CO.,LTD.</v>
          </cell>
        </row>
        <row r="80">
          <cell r="B80" t="str">
            <v>Top หินอ่อนของ TSR รุ่น ครีมม่า เจียรมุม 0.20x0.80 ม.</v>
          </cell>
          <cell r="F80">
            <v>2755</v>
          </cell>
          <cell r="G80">
            <v>2048</v>
          </cell>
          <cell r="J80">
            <v>2755</v>
          </cell>
          <cell r="K80">
            <v>2700</v>
          </cell>
          <cell r="L80">
            <v>20</v>
          </cell>
          <cell r="M80">
            <v>35</v>
          </cell>
          <cell r="S80">
            <v>1</v>
          </cell>
          <cell r="T80">
            <v>2048</v>
          </cell>
          <cell r="U80">
            <v>2048</v>
          </cell>
          <cell r="AA80">
            <v>1</v>
          </cell>
          <cell r="AD80" t="str">
            <v>THANAKOM MARBLE &amp; GRANITE CO.,LTD.</v>
          </cell>
        </row>
        <row r="81">
          <cell r="B81" t="str">
            <v>TOP อ่างอาบน้ำ หินแกรนิต TSR รุ่น ครีมม่า ไซอ่อน ขึ้นรูปตามแบบ</v>
          </cell>
          <cell r="F81">
            <v>2755</v>
          </cell>
          <cell r="G81">
            <v>2048</v>
          </cell>
          <cell r="J81">
            <v>2755</v>
          </cell>
          <cell r="K81">
            <v>2700</v>
          </cell>
          <cell r="L81">
            <v>20</v>
          </cell>
          <cell r="M81">
            <v>35</v>
          </cell>
          <cell r="S81">
            <v>1</v>
          </cell>
          <cell r="T81">
            <v>2048</v>
          </cell>
          <cell r="U81">
            <v>2048</v>
          </cell>
          <cell r="AA81">
            <v>1</v>
          </cell>
          <cell r="AD81" t="str">
            <v>THANAKOM MARBLE &amp; GRANITE CO.,LTD.</v>
          </cell>
        </row>
        <row r="82">
          <cell r="B82" t="str">
            <v>Top หินแกรนิตสีดำสเปน หนา 2 ซม. ขึ้นรูปตามแบบ</v>
          </cell>
          <cell r="F82">
            <v>2205</v>
          </cell>
          <cell r="G82">
            <v>2048</v>
          </cell>
          <cell r="J82">
            <v>2205</v>
          </cell>
          <cell r="K82">
            <v>2150</v>
          </cell>
          <cell r="L82">
            <v>20</v>
          </cell>
          <cell r="M82">
            <v>35</v>
          </cell>
          <cell r="S82">
            <v>1</v>
          </cell>
          <cell r="T82">
            <v>2048</v>
          </cell>
          <cell r="U82">
            <v>2048</v>
          </cell>
          <cell r="AA82">
            <v>1</v>
          </cell>
          <cell r="AD82" t="str">
            <v>THANAKOM MARBLE &amp; GRANITE CO.,LTD.</v>
          </cell>
        </row>
        <row r="83">
          <cell r="B83" t="str">
            <v>Top หินอ่อน สโนไวท์หนา 2 ซม.เจียรมุม</v>
          </cell>
          <cell r="F83">
            <v>2705</v>
          </cell>
          <cell r="G83">
            <v>2048</v>
          </cell>
          <cell r="J83">
            <v>2705</v>
          </cell>
          <cell r="K83">
            <v>2650</v>
          </cell>
          <cell r="L83">
            <v>20</v>
          </cell>
          <cell r="M83">
            <v>35</v>
          </cell>
          <cell r="S83">
            <v>1</v>
          </cell>
          <cell r="T83">
            <v>2048</v>
          </cell>
          <cell r="U83">
            <v>2048</v>
          </cell>
          <cell r="AA83">
            <v>1</v>
          </cell>
          <cell r="AD83" t="str">
            <v>THANAKOM MARBLE &amp; GRANITE CO.,LTD.</v>
          </cell>
        </row>
        <row r="84">
          <cell r="B84" t="str">
            <v>Top หินเทียม CP RH 161 ขึ้นรูปตามแบบ</v>
          </cell>
          <cell r="F84">
            <v>2755</v>
          </cell>
          <cell r="G84">
            <v>1566</v>
          </cell>
          <cell r="J84">
            <v>2755</v>
          </cell>
          <cell r="K84">
            <v>2700</v>
          </cell>
          <cell r="L84">
            <v>20</v>
          </cell>
          <cell r="M84">
            <v>35</v>
          </cell>
          <cell r="S84">
            <v>1</v>
          </cell>
          <cell r="T84">
            <v>1566</v>
          </cell>
          <cell r="U84">
            <v>1566</v>
          </cell>
          <cell r="AA84">
            <v>1</v>
          </cell>
          <cell r="AD84" t="str">
            <v>THANAKOM MARBLE &amp; GRANITE CO.,LTD.</v>
          </cell>
        </row>
        <row r="85">
          <cell r="B85" t="str">
            <v>Top หินเทียม RS 101</v>
          </cell>
          <cell r="F85">
            <v>2755</v>
          </cell>
          <cell r="G85">
            <v>1566</v>
          </cell>
          <cell r="J85">
            <v>2755</v>
          </cell>
          <cell r="K85">
            <v>2700</v>
          </cell>
          <cell r="L85">
            <v>20</v>
          </cell>
          <cell r="M85">
            <v>35</v>
          </cell>
          <cell r="S85">
            <v>1</v>
          </cell>
          <cell r="T85">
            <v>1566</v>
          </cell>
          <cell r="U85">
            <v>1566</v>
          </cell>
          <cell r="AA85">
            <v>1</v>
          </cell>
          <cell r="AD85" t="str">
            <v>THANAKOM MARBLE &amp; GRANITE CO.,LTD.</v>
          </cell>
        </row>
        <row r="88">
          <cell r="B88" t="str">
            <v>กระจก Tempered ฝ้า หนา 10 มม. WC5</v>
          </cell>
          <cell r="F88">
            <v>33271</v>
          </cell>
          <cell r="G88">
            <v>0</v>
          </cell>
          <cell r="J88">
            <v>33271</v>
          </cell>
          <cell r="K88">
            <v>34300</v>
          </cell>
          <cell r="S88">
            <v>0.97</v>
          </cell>
          <cell r="T88">
            <v>0</v>
          </cell>
          <cell r="AA88">
            <v>1</v>
          </cell>
          <cell r="AD88" t="str">
            <v>SHOWER TEMPER DESIGN CO.,LTD.</v>
          </cell>
        </row>
        <row r="89">
          <cell r="B89" t="str">
            <v>กระจก Tempered ฝ้า หนา 10 มม. WC6</v>
          </cell>
          <cell r="F89">
            <v>37442</v>
          </cell>
          <cell r="G89">
            <v>0</v>
          </cell>
          <cell r="J89">
            <v>37442</v>
          </cell>
          <cell r="K89">
            <v>38600</v>
          </cell>
          <cell r="S89">
            <v>0.97</v>
          </cell>
          <cell r="T89">
            <v>0</v>
          </cell>
          <cell r="AA89">
            <v>1</v>
          </cell>
          <cell r="AD89" t="str">
            <v>SHOWER TEMPER DESIGN CO.,LTD.</v>
          </cell>
        </row>
        <row r="90">
          <cell r="B90" t="str">
            <v>กระจก Tempered ฝ้า หนา 10 มม. WC7</v>
          </cell>
          <cell r="F90">
            <v>35599</v>
          </cell>
          <cell r="G90">
            <v>0</v>
          </cell>
          <cell r="J90">
            <v>35599</v>
          </cell>
          <cell r="K90">
            <v>36700</v>
          </cell>
          <cell r="S90">
            <v>0.97</v>
          </cell>
          <cell r="T90">
            <v>0</v>
          </cell>
          <cell r="AA90">
            <v>1</v>
          </cell>
          <cell r="AD90" t="str">
            <v>SHOWER TEMPER DESIGN CO.,LTD.</v>
          </cell>
        </row>
        <row r="91">
          <cell r="B91" t="str">
            <v>กระจก Tempered ฝ้า หนา 10 มม. WC8</v>
          </cell>
          <cell r="F91">
            <v>34435</v>
          </cell>
          <cell r="G91">
            <v>0</v>
          </cell>
          <cell r="J91">
            <v>34435</v>
          </cell>
          <cell r="K91">
            <v>35500</v>
          </cell>
          <cell r="S91">
            <v>0.97</v>
          </cell>
          <cell r="T91">
            <v>0</v>
          </cell>
          <cell r="AA91">
            <v>1</v>
          </cell>
          <cell r="AD91" t="str">
            <v>SHOWER TEMPER DESIGN CO.,LTD.</v>
          </cell>
        </row>
        <row r="92">
          <cell r="B92" t="str">
            <v>กระจก Tempered ฝ้า หนา 10 มม. WC9</v>
          </cell>
          <cell r="F92">
            <v>36181</v>
          </cell>
          <cell r="G92">
            <v>0</v>
          </cell>
          <cell r="J92">
            <v>36181</v>
          </cell>
          <cell r="K92">
            <v>37300</v>
          </cell>
          <cell r="S92">
            <v>0.97</v>
          </cell>
          <cell r="T92">
            <v>0</v>
          </cell>
          <cell r="AA92">
            <v>1</v>
          </cell>
          <cell r="AD92" t="str">
            <v>SHOWER TEMPER DESIGN CO.,LTD.</v>
          </cell>
        </row>
        <row r="93">
          <cell r="B93" t="str">
            <v>กระจก Tempered ฝ้า หนา 10 มม. WC10</v>
          </cell>
          <cell r="F93">
            <v>20079</v>
          </cell>
          <cell r="G93">
            <v>0</v>
          </cell>
          <cell r="J93">
            <v>20079</v>
          </cell>
          <cell r="K93">
            <v>20700</v>
          </cell>
          <cell r="S93">
            <v>0.97</v>
          </cell>
          <cell r="T93">
            <v>0</v>
          </cell>
          <cell r="AA93">
            <v>1</v>
          </cell>
          <cell r="AD93" t="str">
            <v>SHOWER TEMPER DESIGN CO.,LTD.</v>
          </cell>
        </row>
        <row r="94">
          <cell r="B94" t="str">
            <v>กระจก Tempered ฝ้า หนา10มม. WC11</v>
          </cell>
          <cell r="F94">
            <v>24444</v>
          </cell>
          <cell r="G94">
            <v>0</v>
          </cell>
          <cell r="J94">
            <v>24444</v>
          </cell>
          <cell r="K94">
            <v>25200</v>
          </cell>
          <cell r="S94">
            <v>0.97</v>
          </cell>
          <cell r="T94">
            <v>0</v>
          </cell>
          <cell r="AA94">
            <v>1</v>
          </cell>
          <cell r="AD94" t="str">
            <v>SHOWER TEMPER DESIGN CO.,LTD.</v>
          </cell>
        </row>
        <row r="95">
          <cell r="B95" t="str">
            <v>กระจก Tempered ฝ้า หนา10มม. WC12</v>
          </cell>
          <cell r="F95">
            <v>23280</v>
          </cell>
          <cell r="G95">
            <v>0</v>
          </cell>
          <cell r="J95">
            <v>23280</v>
          </cell>
          <cell r="K95">
            <v>24000</v>
          </cell>
          <cell r="S95">
            <v>0.97</v>
          </cell>
          <cell r="T95">
            <v>0</v>
          </cell>
          <cell r="AA95">
            <v>1</v>
          </cell>
          <cell r="AD95" t="str">
            <v>SHOWER TEMPER DESIGN CO.,LTD.</v>
          </cell>
        </row>
        <row r="96">
          <cell r="B96" t="str">
            <v>กระจก Tempered ฝ้า หนา10มม. WC13</v>
          </cell>
          <cell r="F96">
            <v>65766</v>
          </cell>
          <cell r="G96">
            <v>0</v>
          </cell>
          <cell r="J96">
            <v>65766</v>
          </cell>
          <cell r="K96">
            <v>67800</v>
          </cell>
          <cell r="S96">
            <v>0.97</v>
          </cell>
          <cell r="T96">
            <v>0</v>
          </cell>
          <cell r="AA96">
            <v>1</v>
          </cell>
          <cell r="AD96" t="str">
            <v>SHOWER TEMPER DESIGN CO.,LTD.</v>
          </cell>
        </row>
        <row r="97">
          <cell r="B97" t="str">
            <v>กระจก Tempered ฝ้า หนา10มม. WC14</v>
          </cell>
          <cell r="F97">
            <v>23280</v>
          </cell>
          <cell r="G97">
            <v>0</v>
          </cell>
          <cell r="J97">
            <v>23280</v>
          </cell>
          <cell r="K97">
            <v>24000</v>
          </cell>
          <cell r="S97">
            <v>0.97</v>
          </cell>
          <cell r="T97">
            <v>0</v>
          </cell>
          <cell r="AA97">
            <v>1</v>
          </cell>
          <cell r="AD97" t="str">
            <v>SHOWER TEMPER DESIGN CO.,LTD.</v>
          </cell>
        </row>
        <row r="98">
          <cell r="B98" t="str">
            <v>กระจก Tempered ฝ้า หนา10มม. WC15</v>
          </cell>
          <cell r="F98">
            <v>65281</v>
          </cell>
          <cell r="G98">
            <v>0</v>
          </cell>
          <cell r="J98">
            <v>65281</v>
          </cell>
          <cell r="K98">
            <v>67300</v>
          </cell>
          <cell r="S98">
            <v>0.97</v>
          </cell>
          <cell r="T98">
            <v>0</v>
          </cell>
          <cell r="AA98">
            <v>1</v>
          </cell>
          <cell r="AD98" t="str">
            <v>SHOWER TEMPER DESIGN CO.,LTD.</v>
          </cell>
        </row>
        <row r="99">
          <cell r="AA99">
            <v>1</v>
          </cell>
        </row>
        <row r="100">
          <cell r="B100" t="str">
            <v>ผนังห้องน้ำสำเร็จรูป WC1</v>
          </cell>
          <cell r="F100">
            <v>8450</v>
          </cell>
          <cell r="G100">
            <v>1000</v>
          </cell>
          <cell r="J100">
            <v>8450</v>
          </cell>
          <cell r="K100">
            <v>8450</v>
          </cell>
          <cell r="S100">
            <v>1</v>
          </cell>
          <cell r="T100">
            <v>1000</v>
          </cell>
          <cell r="U100">
            <v>1000</v>
          </cell>
          <cell r="AA100">
            <v>1</v>
          </cell>
          <cell r="AD100" t="str">
            <v>WELCRAFT PRODUCTS CO.,LTD.</v>
          </cell>
        </row>
        <row r="101">
          <cell r="B101" t="str">
            <v>ผนังห้องน้ำสำเร็จรูป WC2</v>
          </cell>
          <cell r="F101">
            <v>8450</v>
          </cell>
          <cell r="G101">
            <v>1000</v>
          </cell>
          <cell r="J101">
            <v>8450</v>
          </cell>
          <cell r="K101">
            <v>8450</v>
          </cell>
          <cell r="S101">
            <v>1</v>
          </cell>
          <cell r="T101">
            <v>1000</v>
          </cell>
          <cell r="U101">
            <v>1000</v>
          </cell>
          <cell r="AA101">
            <v>1</v>
          </cell>
          <cell r="AD101" t="str">
            <v>WELCRAFT PRODUCTS CO.,LTD.</v>
          </cell>
        </row>
        <row r="102">
          <cell r="AA102">
            <v>1</v>
          </cell>
        </row>
        <row r="103">
          <cell r="B103" t="str">
            <v>เข้ามุม PVC ของ Kooning (N0. CTL.-60)</v>
          </cell>
          <cell r="F103">
            <v>55</v>
          </cell>
          <cell r="G103">
            <v>20</v>
          </cell>
          <cell r="J103">
            <v>55</v>
          </cell>
          <cell r="K103">
            <v>45</v>
          </cell>
          <cell r="N103">
            <v>10</v>
          </cell>
          <cell r="S103">
            <v>1</v>
          </cell>
          <cell r="T103">
            <v>20</v>
          </cell>
          <cell r="U103">
            <v>20</v>
          </cell>
          <cell r="AA103">
            <v>1</v>
          </cell>
        </row>
        <row r="104">
          <cell r="T104">
            <v>0</v>
          </cell>
          <cell r="AA104">
            <v>1</v>
          </cell>
        </row>
        <row r="105">
          <cell r="AA105">
            <v>1</v>
          </cell>
        </row>
        <row r="106">
          <cell r="B106" t="str">
            <v>C1</v>
          </cell>
          <cell r="C106" t="str">
            <v xml:space="preserve"> ฝ้าเพดานผิบซั่มบอร์ดหนา 9 มม.โครงเคร่าโลหะ ฉาบรอยต่อเรียบ</v>
          </cell>
          <cell r="F106">
            <v>295</v>
          </cell>
          <cell r="G106">
            <v>0</v>
          </cell>
          <cell r="J106">
            <v>295</v>
          </cell>
          <cell r="K106">
            <v>220</v>
          </cell>
          <cell r="L106">
            <v>20</v>
          </cell>
          <cell r="Q106">
            <v>55</v>
          </cell>
          <cell r="S106">
            <v>1</v>
          </cell>
          <cell r="AA106">
            <v>1</v>
          </cell>
        </row>
        <row r="107">
          <cell r="B107" t="str">
            <v>C2</v>
          </cell>
          <cell r="C107" t="str">
            <v>ฝ้าเพดานผิบซั่มบอร์ด ชนิดกันชื้น หนา 9 มม. โครงเคร่าโลหะ ฉาบรอยต่อเรียบ</v>
          </cell>
          <cell r="F107">
            <v>315</v>
          </cell>
          <cell r="G107">
            <v>0</v>
          </cell>
          <cell r="J107">
            <v>315</v>
          </cell>
          <cell r="K107">
            <v>240</v>
          </cell>
          <cell r="L107">
            <v>20</v>
          </cell>
          <cell r="Q107">
            <v>55</v>
          </cell>
          <cell r="S107">
            <v>1</v>
          </cell>
          <cell r="AA107">
            <v>1</v>
          </cell>
        </row>
        <row r="108">
          <cell r="B108" t="str">
            <v>C4</v>
          </cell>
          <cell r="C108" t="str">
            <v>ฝ้าเพดานกรุแผ่นใยแก้วซับเสียง หนา 50 มม. 24kg/m3 หุ้มแผ่นผ้าโพลีเอสเตอร์สีขาว ยึดด้วยหมุดเหล็กพร้อมแหวนรอง</v>
          </cell>
          <cell r="F108">
            <v>1300</v>
          </cell>
          <cell r="G108">
            <v>0</v>
          </cell>
          <cell r="J108">
            <v>1300</v>
          </cell>
          <cell r="K108">
            <v>1280</v>
          </cell>
          <cell r="L108">
            <v>20</v>
          </cell>
          <cell r="S108">
            <v>1</v>
          </cell>
          <cell r="T108">
            <v>0</v>
          </cell>
          <cell r="U108">
            <v>0</v>
          </cell>
          <cell r="AA108">
            <v>1</v>
          </cell>
          <cell r="AD108" t="str">
            <v>SLIN SYSTEM WORK LIMITED PARTNERSHIP</v>
          </cell>
        </row>
        <row r="109">
          <cell r="B109" t="str">
            <v>C5</v>
          </cell>
          <cell r="C109" t="str">
            <v>ฝ้าเพดานท้องพื้น คสล. ผิวฉาบกันซึม</v>
          </cell>
          <cell r="F109">
            <v>160</v>
          </cell>
          <cell r="G109">
            <v>100</v>
          </cell>
          <cell r="J109">
            <v>160</v>
          </cell>
          <cell r="N109">
            <v>60</v>
          </cell>
          <cell r="R109">
            <v>100</v>
          </cell>
          <cell r="S109">
            <v>1</v>
          </cell>
          <cell r="T109">
            <v>100</v>
          </cell>
          <cell r="X109">
            <v>70</v>
          </cell>
          <cell r="Z109">
            <v>30</v>
          </cell>
          <cell r="AA109">
            <v>1</v>
          </cell>
          <cell r="AD109" t="str">
            <v>FOSROC (THAILAND) CO.,LTD.</v>
          </cell>
        </row>
        <row r="110">
          <cell r="B110" t="str">
            <v>C6</v>
          </cell>
          <cell r="C110" t="str">
            <v>ฝ้า คสล. ฉาบเรียบทาสี</v>
          </cell>
          <cell r="F110">
            <v>95</v>
          </cell>
          <cell r="G110">
            <v>95</v>
          </cell>
          <cell r="J110">
            <v>95</v>
          </cell>
          <cell r="N110">
            <v>60</v>
          </cell>
          <cell r="Q110">
            <v>35</v>
          </cell>
          <cell r="S110">
            <v>1</v>
          </cell>
          <cell r="T110">
            <v>95</v>
          </cell>
          <cell r="X110">
            <v>70</v>
          </cell>
          <cell r="Y110">
            <v>25</v>
          </cell>
          <cell r="AA110">
            <v>1</v>
          </cell>
        </row>
        <row r="111">
          <cell r="B111" t="str">
            <v>C7</v>
          </cell>
          <cell r="C111" t="str">
            <v xml:space="preserve"> ฝ้าเพดานเปลีอยผิวทาสี</v>
          </cell>
          <cell r="F111">
            <v>75</v>
          </cell>
          <cell r="G111">
            <v>55</v>
          </cell>
          <cell r="J111">
            <v>75</v>
          </cell>
          <cell r="N111">
            <v>40</v>
          </cell>
          <cell r="Q111">
            <v>35</v>
          </cell>
          <cell r="S111">
            <v>1</v>
          </cell>
          <cell r="T111">
            <v>55</v>
          </cell>
          <cell r="X111">
            <v>30</v>
          </cell>
          <cell r="Y111">
            <v>25</v>
          </cell>
          <cell r="AA111">
            <v>1</v>
          </cell>
        </row>
        <row r="112">
          <cell r="B112" t="str">
            <v>C8</v>
          </cell>
          <cell r="C112" t="str">
            <v>ฝ้าระแนงไม้คอนวูด ชนิดเซาะร่อง 3 นิ้ว ขนาด 122x244 ซม. หนา 8 มม. ทาสี TOA NO.8645 โครงเคร่าสังกะสี</v>
          </cell>
          <cell r="F112">
            <v>405</v>
          </cell>
          <cell r="G112">
            <v>0</v>
          </cell>
          <cell r="J112">
            <v>405</v>
          </cell>
          <cell r="K112">
            <v>280</v>
          </cell>
          <cell r="L112">
            <v>0</v>
          </cell>
          <cell r="Q112">
            <v>55</v>
          </cell>
          <cell r="R112">
            <v>70</v>
          </cell>
          <cell r="S112">
            <v>1</v>
          </cell>
          <cell r="T112">
            <v>0</v>
          </cell>
          <cell r="U112">
            <v>0</v>
          </cell>
          <cell r="Y112">
            <v>0</v>
          </cell>
          <cell r="AA112">
            <v>1</v>
          </cell>
          <cell r="AD112" t="str">
            <v>CONWOOD</v>
          </cell>
        </row>
        <row r="115">
          <cell r="AD115" t="str">
            <v>ประตุเหล็ก : หจก. ประตูเหล็กไทย</v>
          </cell>
        </row>
        <row r="116">
          <cell r="C116" t="str">
            <v>DS 1</v>
          </cell>
          <cell r="F116">
            <v>18303</v>
          </cell>
          <cell r="G116">
            <v>2500</v>
          </cell>
          <cell r="J116">
            <v>18303</v>
          </cell>
          <cell r="K116">
            <v>16848</v>
          </cell>
          <cell r="L116">
            <v>165</v>
          </cell>
          <cell r="R116">
            <v>1290</v>
          </cell>
          <cell r="S116">
            <v>1</v>
          </cell>
          <cell r="T116">
            <v>2500</v>
          </cell>
          <cell r="U116">
            <v>2500</v>
          </cell>
          <cell r="AA116">
            <v>1</v>
          </cell>
          <cell r="AD116" t="str">
            <v>ประตูไม้ : TAWEEROJN WOOD LIMITED PARTNERSHIP</v>
          </cell>
        </row>
        <row r="117">
          <cell r="C117" t="str">
            <v>DS 2</v>
          </cell>
          <cell r="F117">
            <v>37675</v>
          </cell>
          <cell r="G117">
            <v>1800</v>
          </cell>
          <cell r="J117">
            <v>37675</v>
          </cell>
          <cell r="K117">
            <v>10260</v>
          </cell>
          <cell r="L117">
            <v>165</v>
          </cell>
          <cell r="R117">
            <v>27250</v>
          </cell>
          <cell r="S117">
            <v>1</v>
          </cell>
          <cell r="T117">
            <v>1800</v>
          </cell>
          <cell r="U117">
            <v>1800</v>
          </cell>
          <cell r="AA117">
            <v>1</v>
          </cell>
          <cell r="AD117" t="str">
            <v>ประตู-หน้าต่าง Alu. : PROFESSIONAL ALUCLAD CO.,LTD.</v>
          </cell>
        </row>
        <row r="118">
          <cell r="C118" t="str">
            <v>DS 3</v>
          </cell>
          <cell r="F118">
            <v>37675</v>
          </cell>
          <cell r="G118">
            <v>1800</v>
          </cell>
          <cell r="J118">
            <v>37675</v>
          </cell>
          <cell r="K118">
            <v>10260</v>
          </cell>
          <cell r="L118">
            <v>165</v>
          </cell>
          <cell r="R118">
            <v>27250</v>
          </cell>
          <cell r="S118">
            <v>1</v>
          </cell>
          <cell r="T118">
            <v>1800</v>
          </cell>
          <cell r="U118">
            <v>1800</v>
          </cell>
          <cell r="AA118">
            <v>1</v>
          </cell>
          <cell r="AD118" t="str">
            <v>Hardwear : ASSA ABLOY (THAILAND) CO.,LTD.</v>
          </cell>
        </row>
        <row r="119">
          <cell r="C119" t="str">
            <v>DS 4</v>
          </cell>
          <cell r="F119">
            <v>10301</v>
          </cell>
          <cell r="G119">
            <v>1800</v>
          </cell>
          <cell r="J119">
            <v>10301</v>
          </cell>
          <cell r="K119">
            <v>8946</v>
          </cell>
          <cell r="L119">
            <v>165</v>
          </cell>
          <cell r="R119">
            <v>1190</v>
          </cell>
          <cell r="S119">
            <v>1</v>
          </cell>
          <cell r="T119">
            <v>1800</v>
          </cell>
          <cell r="U119">
            <v>1800</v>
          </cell>
          <cell r="AA119">
            <v>1</v>
          </cell>
        </row>
        <row r="120">
          <cell r="C120" t="str">
            <v>DS 5</v>
          </cell>
          <cell r="F120">
            <v>10301</v>
          </cell>
          <cell r="G120">
            <v>1800</v>
          </cell>
          <cell r="J120">
            <v>10301</v>
          </cell>
          <cell r="K120">
            <v>8946</v>
          </cell>
          <cell r="L120">
            <v>165</v>
          </cell>
          <cell r="R120">
            <v>1190</v>
          </cell>
          <cell r="S120">
            <v>1</v>
          </cell>
          <cell r="T120">
            <v>1800</v>
          </cell>
          <cell r="U120">
            <v>1800</v>
          </cell>
          <cell r="AA120">
            <v>1</v>
          </cell>
        </row>
        <row r="121">
          <cell r="C121" t="str">
            <v>DS 6</v>
          </cell>
          <cell r="F121">
            <v>0</v>
          </cell>
          <cell r="G121">
            <v>0</v>
          </cell>
          <cell r="J121">
            <v>0</v>
          </cell>
          <cell r="K121">
            <v>0</v>
          </cell>
          <cell r="L121">
            <v>0</v>
          </cell>
          <cell r="S121">
            <v>1</v>
          </cell>
          <cell r="T121">
            <v>0</v>
          </cell>
          <cell r="U121">
            <v>0</v>
          </cell>
          <cell r="AA121">
            <v>1</v>
          </cell>
        </row>
        <row r="122">
          <cell r="C122" t="str">
            <v>DW 1</v>
          </cell>
          <cell r="F122">
            <v>9550</v>
          </cell>
          <cell r="G122">
            <v>1400</v>
          </cell>
          <cell r="J122">
            <v>9550</v>
          </cell>
          <cell r="K122">
            <v>7000</v>
          </cell>
          <cell r="L122">
            <v>75</v>
          </cell>
          <cell r="Q122">
            <v>600</v>
          </cell>
          <cell r="R122">
            <v>1875</v>
          </cell>
          <cell r="S122">
            <v>1</v>
          </cell>
          <cell r="T122">
            <v>1400</v>
          </cell>
          <cell r="U122">
            <v>500</v>
          </cell>
          <cell r="Y122">
            <v>900</v>
          </cell>
          <cell r="AA122">
            <v>1</v>
          </cell>
        </row>
        <row r="123">
          <cell r="C123" t="str">
            <v>DW 1.1</v>
          </cell>
          <cell r="F123">
            <v>20550</v>
          </cell>
          <cell r="G123">
            <v>1400</v>
          </cell>
          <cell r="J123">
            <v>20550</v>
          </cell>
          <cell r="K123">
            <v>18000</v>
          </cell>
          <cell r="L123">
            <v>75</v>
          </cell>
          <cell r="Q123">
            <v>600</v>
          </cell>
          <cell r="R123">
            <v>1875</v>
          </cell>
          <cell r="S123">
            <v>1</v>
          </cell>
          <cell r="T123">
            <v>1400</v>
          </cell>
          <cell r="U123">
            <v>500</v>
          </cell>
          <cell r="Y123">
            <v>900</v>
          </cell>
          <cell r="AA123">
            <v>1</v>
          </cell>
        </row>
        <row r="124">
          <cell r="C124" t="str">
            <v>DW 2</v>
          </cell>
          <cell r="F124">
            <v>6325</v>
          </cell>
          <cell r="G124">
            <v>1400</v>
          </cell>
          <cell r="J124">
            <v>6325</v>
          </cell>
          <cell r="K124">
            <v>4050</v>
          </cell>
          <cell r="L124">
            <v>100</v>
          </cell>
          <cell r="Q124">
            <v>600</v>
          </cell>
          <cell r="R124">
            <v>1575</v>
          </cell>
          <cell r="S124">
            <v>1</v>
          </cell>
          <cell r="T124">
            <v>1400</v>
          </cell>
          <cell r="U124">
            <v>500</v>
          </cell>
          <cell r="Y124">
            <v>900</v>
          </cell>
          <cell r="AA124">
            <v>1</v>
          </cell>
        </row>
        <row r="125">
          <cell r="C125" t="str">
            <v>DW 3</v>
          </cell>
          <cell r="F125">
            <v>7600</v>
          </cell>
          <cell r="G125">
            <v>1400</v>
          </cell>
          <cell r="J125">
            <v>7600</v>
          </cell>
          <cell r="K125">
            <v>5500</v>
          </cell>
          <cell r="L125">
            <v>100</v>
          </cell>
          <cell r="Q125">
            <v>600</v>
          </cell>
          <cell r="R125">
            <v>1400</v>
          </cell>
          <cell r="S125">
            <v>1</v>
          </cell>
          <cell r="T125">
            <v>1400</v>
          </cell>
          <cell r="U125">
            <v>500</v>
          </cell>
          <cell r="Y125">
            <v>900</v>
          </cell>
          <cell r="AA125">
            <v>1</v>
          </cell>
        </row>
        <row r="126">
          <cell r="C126" t="str">
            <v>DW 3.1</v>
          </cell>
          <cell r="F126">
            <v>7480</v>
          </cell>
          <cell r="G126">
            <v>1400</v>
          </cell>
          <cell r="J126">
            <v>7480</v>
          </cell>
          <cell r="K126">
            <v>5400</v>
          </cell>
          <cell r="L126">
            <v>100</v>
          </cell>
          <cell r="Q126">
            <v>600</v>
          </cell>
          <cell r="R126">
            <v>1380</v>
          </cell>
          <cell r="S126">
            <v>1</v>
          </cell>
          <cell r="T126">
            <v>1400</v>
          </cell>
          <cell r="U126">
            <v>500</v>
          </cell>
          <cell r="Y126">
            <v>900</v>
          </cell>
          <cell r="AA126">
            <v>1</v>
          </cell>
        </row>
        <row r="127">
          <cell r="C127" t="str">
            <v>DW 4</v>
          </cell>
          <cell r="F127">
            <v>10030</v>
          </cell>
          <cell r="G127">
            <v>1400</v>
          </cell>
          <cell r="J127">
            <v>10030</v>
          </cell>
          <cell r="K127">
            <v>7200</v>
          </cell>
          <cell r="L127">
            <v>100</v>
          </cell>
          <cell r="Q127">
            <v>600</v>
          </cell>
          <cell r="R127">
            <v>2130</v>
          </cell>
          <cell r="S127">
            <v>1</v>
          </cell>
          <cell r="T127">
            <v>1400</v>
          </cell>
          <cell r="U127">
            <v>500</v>
          </cell>
          <cell r="Y127">
            <v>900</v>
          </cell>
          <cell r="AA127">
            <v>1</v>
          </cell>
        </row>
        <row r="128">
          <cell r="C128" t="str">
            <v>DW 5</v>
          </cell>
          <cell r="F128">
            <v>5980</v>
          </cell>
          <cell r="G128">
            <v>1400</v>
          </cell>
          <cell r="J128">
            <v>5980</v>
          </cell>
          <cell r="K128">
            <v>3700</v>
          </cell>
          <cell r="L128">
            <v>100</v>
          </cell>
          <cell r="Q128">
            <v>600</v>
          </cell>
          <cell r="R128">
            <v>1580</v>
          </cell>
          <cell r="S128">
            <v>1</v>
          </cell>
          <cell r="T128">
            <v>1400</v>
          </cell>
          <cell r="U128">
            <v>500</v>
          </cell>
          <cell r="Y128">
            <v>900</v>
          </cell>
          <cell r="AA128">
            <v>1</v>
          </cell>
        </row>
        <row r="129">
          <cell r="C129" t="str">
            <v>DW 6</v>
          </cell>
          <cell r="F129">
            <v>9752</v>
          </cell>
          <cell r="G129">
            <v>1800</v>
          </cell>
          <cell r="J129">
            <v>9752</v>
          </cell>
          <cell r="K129">
            <v>8397</v>
          </cell>
          <cell r="L129">
            <v>165</v>
          </cell>
          <cell r="R129">
            <v>1190</v>
          </cell>
          <cell r="S129">
            <v>1</v>
          </cell>
          <cell r="T129">
            <v>1800</v>
          </cell>
          <cell r="U129">
            <v>1800</v>
          </cell>
          <cell r="Y129">
            <v>0</v>
          </cell>
          <cell r="AA129">
            <v>1</v>
          </cell>
        </row>
        <row r="130">
          <cell r="C130" t="str">
            <v>DW 7</v>
          </cell>
          <cell r="F130">
            <v>4330</v>
          </cell>
          <cell r="G130">
            <v>1400</v>
          </cell>
          <cell r="J130">
            <v>4330</v>
          </cell>
          <cell r="K130">
            <v>3100</v>
          </cell>
          <cell r="L130">
            <v>100</v>
          </cell>
          <cell r="Q130">
            <v>600</v>
          </cell>
          <cell r="R130">
            <v>530</v>
          </cell>
          <cell r="S130">
            <v>1</v>
          </cell>
          <cell r="T130">
            <v>1400</v>
          </cell>
          <cell r="U130">
            <v>500</v>
          </cell>
          <cell r="Y130">
            <v>900</v>
          </cell>
          <cell r="AA130">
            <v>1</v>
          </cell>
        </row>
        <row r="131">
          <cell r="C131" t="str">
            <v>DW 8</v>
          </cell>
          <cell r="F131">
            <v>6230</v>
          </cell>
          <cell r="G131">
            <v>1400</v>
          </cell>
          <cell r="J131">
            <v>6230</v>
          </cell>
          <cell r="K131">
            <v>3950</v>
          </cell>
          <cell r="L131">
            <v>100</v>
          </cell>
          <cell r="Q131">
            <v>600</v>
          </cell>
          <cell r="R131">
            <v>1580</v>
          </cell>
          <cell r="S131">
            <v>1</v>
          </cell>
          <cell r="T131">
            <v>1400</v>
          </cell>
          <cell r="U131">
            <v>500</v>
          </cell>
          <cell r="Y131">
            <v>900</v>
          </cell>
          <cell r="AA131">
            <v>1</v>
          </cell>
        </row>
        <row r="132">
          <cell r="C132" t="str">
            <v>DW 9</v>
          </cell>
          <cell r="F132">
            <v>7500</v>
          </cell>
          <cell r="G132">
            <v>1400</v>
          </cell>
          <cell r="J132">
            <v>7500</v>
          </cell>
          <cell r="K132">
            <v>5400</v>
          </cell>
          <cell r="L132">
            <v>100</v>
          </cell>
          <cell r="Q132">
            <v>600</v>
          </cell>
          <cell r="R132">
            <v>1400</v>
          </cell>
          <cell r="S132">
            <v>1</v>
          </cell>
          <cell r="T132">
            <v>1400</v>
          </cell>
          <cell r="U132">
            <v>500</v>
          </cell>
          <cell r="Y132">
            <v>900</v>
          </cell>
          <cell r="AA132">
            <v>1</v>
          </cell>
        </row>
        <row r="133">
          <cell r="C133" t="str">
            <v>DW 10</v>
          </cell>
          <cell r="F133">
            <v>7580</v>
          </cell>
          <cell r="G133">
            <v>1400</v>
          </cell>
          <cell r="J133">
            <v>7580</v>
          </cell>
          <cell r="K133">
            <v>5500</v>
          </cell>
          <cell r="L133">
            <v>100</v>
          </cell>
          <cell r="Q133">
            <v>600</v>
          </cell>
          <cell r="R133">
            <v>1380</v>
          </cell>
          <cell r="S133">
            <v>1</v>
          </cell>
          <cell r="T133">
            <v>1400</v>
          </cell>
          <cell r="U133">
            <v>500</v>
          </cell>
          <cell r="Y133">
            <v>900</v>
          </cell>
          <cell r="AA133">
            <v>1</v>
          </cell>
        </row>
        <row r="134">
          <cell r="C134" t="str">
            <v>DW 11</v>
          </cell>
          <cell r="F134">
            <v>5830</v>
          </cell>
          <cell r="G134">
            <v>1400</v>
          </cell>
          <cell r="J134">
            <v>5830</v>
          </cell>
          <cell r="K134">
            <v>3550</v>
          </cell>
          <cell r="L134">
            <v>100</v>
          </cell>
          <cell r="Q134">
            <v>600</v>
          </cell>
          <cell r="R134">
            <v>1580</v>
          </cell>
          <cell r="S134">
            <v>1</v>
          </cell>
          <cell r="T134">
            <v>1400</v>
          </cell>
          <cell r="U134">
            <v>500</v>
          </cell>
          <cell r="Y134">
            <v>900</v>
          </cell>
          <cell r="AA134">
            <v>1</v>
          </cell>
        </row>
        <row r="135">
          <cell r="C135" t="str">
            <v>DW 12</v>
          </cell>
          <cell r="F135">
            <v>37600</v>
          </cell>
          <cell r="G135">
            <v>0</v>
          </cell>
          <cell r="J135">
            <v>37600</v>
          </cell>
          <cell r="K135">
            <v>37500</v>
          </cell>
          <cell r="L135">
            <v>100</v>
          </cell>
          <cell r="S135">
            <v>1</v>
          </cell>
          <cell r="T135">
            <v>0</v>
          </cell>
          <cell r="AA135">
            <v>1</v>
          </cell>
        </row>
        <row r="136">
          <cell r="C136" t="str">
            <v>DW 13</v>
          </cell>
          <cell r="F136">
            <v>14310</v>
          </cell>
          <cell r="G136">
            <v>1400</v>
          </cell>
          <cell r="J136">
            <v>14310</v>
          </cell>
          <cell r="K136">
            <v>8300</v>
          </cell>
          <cell r="L136">
            <v>100</v>
          </cell>
          <cell r="Q136">
            <v>600</v>
          </cell>
          <cell r="R136">
            <v>5310</v>
          </cell>
          <cell r="S136">
            <v>1</v>
          </cell>
          <cell r="T136">
            <v>1400</v>
          </cell>
          <cell r="U136">
            <v>500</v>
          </cell>
          <cell r="Y136">
            <v>900</v>
          </cell>
          <cell r="AA136">
            <v>1</v>
          </cell>
        </row>
        <row r="137">
          <cell r="C137" t="str">
            <v>DW 14</v>
          </cell>
          <cell r="F137">
            <v>15610</v>
          </cell>
          <cell r="G137">
            <v>1400</v>
          </cell>
          <cell r="J137">
            <v>15610</v>
          </cell>
          <cell r="K137">
            <v>9100</v>
          </cell>
          <cell r="L137">
            <v>100</v>
          </cell>
          <cell r="Q137">
            <v>600</v>
          </cell>
          <cell r="R137">
            <v>5810</v>
          </cell>
          <cell r="S137">
            <v>1</v>
          </cell>
          <cell r="T137">
            <v>1400</v>
          </cell>
          <cell r="U137">
            <v>500</v>
          </cell>
          <cell r="Y137">
            <v>900</v>
          </cell>
          <cell r="AA137">
            <v>1</v>
          </cell>
        </row>
        <row r="138">
          <cell r="C138" t="str">
            <v>DA 1</v>
          </cell>
          <cell r="F138">
            <v>62616</v>
          </cell>
          <cell r="G138">
            <v>2500</v>
          </cell>
          <cell r="J138">
            <v>62616</v>
          </cell>
          <cell r="K138">
            <v>25821</v>
          </cell>
          <cell r="L138">
            <v>250</v>
          </cell>
          <cell r="R138">
            <v>39840</v>
          </cell>
          <cell r="S138">
            <v>0.95</v>
          </cell>
          <cell r="T138">
            <v>2500</v>
          </cell>
          <cell r="U138">
            <v>2500</v>
          </cell>
          <cell r="AA138">
            <v>1</v>
          </cell>
          <cell r="AC138" t="str">
            <v>% ค่าแรงประตู-หน้าต่าง Alu.</v>
          </cell>
        </row>
        <row r="139">
          <cell r="C139" t="str">
            <v>DA 1'</v>
          </cell>
          <cell r="F139">
            <v>12860</v>
          </cell>
          <cell r="G139">
            <v>2708</v>
          </cell>
          <cell r="J139">
            <v>12860</v>
          </cell>
          <cell r="K139">
            <v>13536</v>
          </cell>
          <cell r="S139">
            <v>0.95</v>
          </cell>
          <cell r="T139">
            <v>2708</v>
          </cell>
          <cell r="U139">
            <v>2707.2000000000003</v>
          </cell>
          <cell r="AA139">
            <v>1</v>
          </cell>
          <cell r="AC139">
            <v>0.2</v>
          </cell>
        </row>
        <row r="140">
          <cell r="C140" t="str">
            <v>DA 2</v>
          </cell>
          <cell r="F140">
            <v>0</v>
          </cell>
          <cell r="G140">
            <v>0</v>
          </cell>
          <cell r="J140">
            <v>0</v>
          </cell>
          <cell r="S140">
            <v>0.95</v>
          </cell>
          <cell r="T140">
            <v>0</v>
          </cell>
          <cell r="U140">
            <v>0</v>
          </cell>
          <cell r="AA140">
            <v>1</v>
          </cell>
          <cell r="AC140">
            <v>0.2</v>
          </cell>
        </row>
        <row r="141">
          <cell r="C141" t="str">
            <v>DA 3</v>
          </cell>
          <cell r="F141">
            <v>70877</v>
          </cell>
          <cell r="G141">
            <v>14922</v>
          </cell>
          <cell r="J141">
            <v>70877</v>
          </cell>
          <cell r="K141">
            <v>74607</v>
          </cell>
          <cell r="S141">
            <v>0.95</v>
          </cell>
          <cell r="T141">
            <v>14922</v>
          </cell>
          <cell r="U141">
            <v>14921.400000000001</v>
          </cell>
          <cell r="AA141">
            <v>1</v>
          </cell>
          <cell r="AC141">
            <v>0.2</v>
          </cell>
        </row>
        <row r="142">
          <cell r="C142" t="str">
            <v>DA 4</v>
          </cell>
          <cell r="F142">
            <v>35477</v>
          </cell>
          <cell r="G142">
            <v>7469</v>
          </cell>
          <cell r="J142">
            <v>35477</v>
          </cell>
          <cell r="K142">
            <v>37344</v>
          </cell>
          <cell r="S142">
            <v>0.95</v>
          </cell>
          <cell r="T142">
            <v>7469</v>
          </cell>
          <cell r="U142">
            <v>7468.8</v>
          </cell>
          <cell r="AA142">
            <v>1</v>
          </cell>
          <cell r="AC142">
            <v>0.2</v>
          </cell>
        </row>
        <row r="143">
          <cell r="C143" t="str">
            <v>DA 5</v>
          </cell>
          <cell r="F143">
            <v>38814</v>
          </cell>
          <cell r="G143">
            <v>8172</v>
          </cell>
          <cell r="J143">
            <v>38814</v>
          </cell>
          <cell r="K143">
            <v>40856</v>
          </cell>
          <cell r="S143">
            <v>0.95</v>
          </cell>
          <cell r="T143">
            <v>8172</v>
          </cell>
          <cell r="U143">
            <v>8171.2000000000007</v>
          </cell>
          <cell r="AA143">
            <v>1</v>
          </cell>
          <cell r="AC143">
            <v>0.2</v>
          </cell>
        </row>
        <row r="144">
          <cell r="C144" t="str">
            <v>DA 6</v>
          </cell>
          <cell r="F144">
            <v>43905</v>
          </cell>
          <cell r="G144">
            <v>9243</v>
          </cell>
          <cell r="J144">
            <v>43905</v>
          </cell>
          <cell r="K144">
            <v>46215</v>
          </cell>
          <cell r="S144">
            <v>0.95</v>
          </cell>
          <cell r="T144">
            <v>9243</v>
          </cell>
          <cell r="U144">
            <v>9243</v>
          </cell>
          <cell r="AA144">
            <v>1</v>
          </cell>
          <cell r="AC144">
            <v>0.2</v>
          </cell>
        </row>
        <row r="145">
          <cell r="C145" t="str">
            <v>DA 7</v>
          </cell>
          <cell r="F145">
            <v>69229</v>
          </cell>
          <cell r="G145">
            <v>14575</v>
          </cell>
          <cell r="J145">
            <v>69229</v>
          </cell>
          <cell r="K145">
            <v>72872</v>
          </cell>
          <cell r="S145">
            <v>0.95</v>
          </cell>
          <cell r="T145">
            <v>14575</v>
          </cell>
          <cell r="U145">
            <v>14574.400000000001</v>
          </cell>
          <cell r="AA145">
            <v>1</v>
          </cell>
          <cell r="AC145">
            <v>0.2</v>
          </cell>
        </row>
        <row r="146">
          <cell r="C146" t="str">
            <v>DA 8</v>
          </cell>
          <cell r="F146">
            <v>44688</v>
          </cell>
          <cell r="G146">
            <v>9408</v>
          </cell>
          <cell r="J146">
            <v>44688</v>
          </cell>
          <cell r="K146">
            <v>47040</v>
          </cell>
          <cell r="S146">
            <v>0.95</v>
          </cell>
          <cell r="T146">
            <v>9408</v>
          </cell>
          <cell r="U146">
            <v>9408</v>
          </cell>
          <cell r="AA146">
            <v>1</v>
          </cell>
          <cell r="AC146">
            <v>0.2</v>
          </cell>
        </row>
        <row r="147">
          <cell r="C147" t="str">
            <v>DA 9</v>
          </cell>
          <cell r="F147">
            <v>41937</v>
          </cell>
          <cell r="G147">
            <v>8829</v>
          </cell>
          <cell r="J147">
            <v>41937</v>
          </cell>
          <cell r="K147">
            <v>44144</v>
          </cell>
          <cell r="S147">
            <v>0.95</v>
          </cell>
          <cell r="T147">
            <v>8829</v>
          </cell>
          <cell r="U147">
            <v>8828.8000000000011</v>
          </cell>
          <cell r="AA147">
            <v>1</v>
          </cell>
          <cell r="AC147">
            <v>0.2</v>
          </cell>
        </row>
        <row r="148">
          <cell r="C148" t="str">
            <v>DA 10</v>
          </cell>
          <cell r="F148">
            <v>50328</v>
          </cell>
          <cell r="G148">
            <v>10596</v>
          </cell>
          <cell r="J148">
            <v>50328</v>
          </cell>
          <cell r="K148">
            <v>52976</v>
          </cell>
          <cell r="S148">
            <v>0.95</v>
          </cell>
          <cell r="T148">
            <v>10596</v>
          </cell>
          <cell r="U148">
            <v>10595.2</v>
          </cell>
          <cell r="AA148">
            <v>1</v>
          </cell>
          <cell r="AC148">
            <v>0.2</v>
          </cell>
        </row>
        <row r="149">
          <cell r="C149" t="str">
            <v>DA 11</v>
          </cell>
          <cell r="F149">
            <v>37461</v>
          </cell>
          <cell r="G149">
            <v>7887</v>
          </cell>
          <cell r="J149">
            <v>37461</v>
          </cell>
          <cell r="K149">
            <v>39432</v>
          </cell>
          <cell r="S149">
            <v>0.95</v>
          </cell>
          <cell r="T149">
            <v>7887</v>
          </cell>
          <cell r="U149">
            <v>7886.4000000000005</v>
          </cell>
          <cell r="AA149">
            <v>1</v>
          </cell>
          <cell r="AC149">
            <v>0.2</v>
          </cell>
        </row>
        <row r="150">
          <cell r="C150" t="str">
            <v>DA 12</v>
          </cell>
          <cell r="F150">
            <v>37461</v>
          </cell>
          <cell r="G150">
            <v>7887</v>
          </cell>
          <cell r="J150">
            <v>37461</v>
          </cell>
          <cell r="K150">
            <v>39432</v>
          </cell>
          <cell r="S150">
            <v>0.95</v>
          </cell>
          <cell r="T150">
            <v>7887</v>
          </cell>
          <cell r="U150">
            <v>7886.4000000000005</v>
          </cell>
          <cell r="AA150">
            <v>1</v>
          </cell>
          <cell r="AC150">
            <v>0.2</v>
          </cell>
        </row>
        <row r="151">
          <cell r="C151" t="str">
            <v>DA 13</v>
          </cell>
          <cell r="F151">
            <v>76920</v>
          </cell>
          <cell r="G151">
            <v>16194</v>
          </cell>
          <cell r="J151">
            <v>76920</v>
          </cell>
          <cell r="K151">
            <v>80968</v>
          </cell>
          <cell r="S151">
            <v>0.95</v>
          </cell>
          <cell r="T151">
            <v>16194</v>
          </cell>
          <cell r="U151">
            <v>16193.6</v>
          </cell>
          <cell r="AA151">
            <v>1</v>
          </cell>
          <cell r="AC151">
            <v>0.2</v>
          </cell>
        </row>
        <row r="152">
          <cell r="C152" t="str">
            <v>DA 14</v>
          </cell>
          <cell r="F152">
            <v>35538</v>
          </cell>
          <cell r="G152">
            <v>7482</v>
          </cell>
          <cell r="J152">
            <v>35538</v>
          </cell>
          <cell r="K152">
            <v>37408</v>
          </cell>
          <cell r="S152">
            <v>0.95</v>
          </cell>
          <cell r="T152">
            <v>7482</v>
          </cell>
          <cell r="U152">
            <v>7481.6</v>
          </cell>
          <cell r="AA152">
            <v>1</v>
          </cell>
          <cell r="AC152">
            <v>0.2</v>
          </cell>
        </row>
        <row r="153">
          <cell r="C153" t="str">
            <v>DA 15</v>
          </cell>
          <cell r="F153">
            <v>29656</v>
          </cell>
          <cell r="G153">
            <v>6244</v>
          </cell>
          <cell r="J153">
            <v>29656</v>
          </cell>
          <cell r="K153">
            <v>31216</v>
          </cell>
          <cell r="S153">
            <v>0.95</v>
          </cell>
          <cell r="T153">
            <v>6244</v>
          </cell>
          <cell r="U153">
            <v>6243.2000000000007</v>
          </cell>
          <cell r="AA153">
            <v>1</v>
          </cell>
          <cell r="AC153">
            <v>0.2</v>
          </cell>
        </row>
        <row r="154">
          <cell r="C154" t="str">
            <v>DA 16</v>
          </cell>
          <cell r="F154">
            <v>31328</v>
          </cell>
          <cell r="G154">
            <v>6596</v>
          </cell>
          <cell r="J154">
            <v>31328</v>
          </cell>
          <cell r="K154">
            <v>32976</v>
          </cell>
          <cell r="S154">
            <v>0.95</v>
          </cell>
          <cell r="T154">
            <v>6596</v>
          </cell>
          <cell r="U154">
            <v>6595.2000000000007</v>
          </cell>
          <cell r="AA154">
            <v>1</v>
          </cell>
          <cell r="AC154">
            <v>0.2</v>
          </cell>
        </row>
        <row r="155">
          <cell r="C155" t="str">
            <v>WA 1</v>
          </cell>
          <cell r="F155">
            <v>7973</v>
          </cell>
          <cell r="G155">
            <v>1679</v>
          </cell>
          <cell r="J155">
            <v>7973</v>
          </cell>
          <cell r="K155">
            <v>8392</v>
          </cell>
          <cell r="S155">
            <v>0.95</v>
          </cell>
          <cell r="T155">
            <v>1679</v>
          </cell>
          <cell r="U155">
            <v>1678.4</v>
          </cell>
          <cell r="AA155">
            <v>1</v>
          </cell>
          <cell r="AC155">
            <v>0.2</v>
          </cell>
        </row>
        <row r="156">
          <cell r="C156" t="str">
            <v>WA 2</v>
          </cell>
          <cell r="F156">
            <v>11269</v>
          </cell>
          <cell r="G156">
            <v>2373</v>
          </cell>
          <cell r="J156">
            <v>11269</v>
          </cell>
          <cell r="K156">
            <v>11862</v>
          </cell>
          <cell r="S156">
            <v>0.95</v>
          </cell>
          <cell r="T156">
            <v>2373</v>
          </cell>
          <cell r="U156">
            <v>2372.4</v>
          </cell>
          <cell r="AA156">
            <v>1</v>
          </cell>
          <cell r="AC156">
            <v>0.2</v>
          </cell>
        </row>
        <row r="157">
          <cell r="C157" t="str">
            <v>WA 3</v>
          </cell>
          <cell r="F157">
            <v>0</v>
          </cell>
          <cell r="G157">
            <v>0</v>
          </cell>
          <cell r="J157">
            <v>0</v>
          </cell>
          <cell r="S157">
            <v>0.95</v>
          </cell>
          <cell r="T157">
            <v>0</v>
          </cell>
          <cell r="U157">
            <v>0</v>
          </cell>
          <cell r="AA157">
            <v>1</v>
          </cell>
          <cell r="AC157">
            <v>0.2</v>
          </cell>
        </row>
        <row r="158">
          <cell r="C158" t="str">
            <v>WA 4</v>
          </cell>
          <cell r="F158">
            <v>26282</v>
          </cell>
          <cell r="G158">
            <v>5533</v>
          </cell>
          <cell r="J158">
            <v>26282</v>
          </cell>
          <cell r="K158">
            <v>27665</v>
          </cell>
          <cell r="S158">
            <v>0.95</v>
          </cell>
          <cell r="T158">
            <v>5533</v>
          </cell>
          <cell r="U158">
            <v>5533</v>
          </cell>
          <cell r="AA158">
            <v>1</v>
          </cell>
          <cell r="AC158">
            <v>0.2</v>
          </cell>
        </row>
        <row r="159">
          <cell r="C159" t="str">
            <v>WA 5</v>
          </cell>
          <cell r="F159">
            <v>6262</v>
          </cell>
          <cell r="G159">
            <v>1319</v>
          </cell>
          <cell r="J159">
            <v>6262</v>
          </cell>
          <cell r="K159">
            <v>6591</v>
          </cell>
          <cell r="S159">
            <v>0.95</v>
          </cell>
          <cell r="T159">
            <v>1319</v>
          </cell>
          <cell r="U159">
            <v>1318.2</v>
          </cell>
          <cell r="AA159">
            <v>1</v>
          </cell>
          <cell r="AC159">
            <v>0.2</v>
          </cell>
        </row>
        <row r="160">
          <cell r="C160" t="str">
            <v>WA 6</v>
          </cell>
          <cell r="F160">
            <v>21333</v>
          </cell>
          <cell r="G160">
            <v>4491</v>
          </cell>
          <cell r="J160">
            <v>21333</v>
          </cell>
          <cell r="K160">
            <v>22455</v>
          </cell>
          <cell r="S160">
            <v>0.95</v>
          </cell>
          <cell r="T160">
            <v>4491</v>
          </cell>
          <cell r="U160">
            <v>4491</v>
          </cell>
          <cell r="AA160">
            <v>1</v>
          </cell>
          <cell r="AC160">
            <v>0.2</v>
          </cell>
        </row>
        <row r="161">
          <cell r="C161" t="str">
            <v>WA 7</v>
          </cell>
          <cell r="F161">
            <v>44145</v>
          </cell>
          <cell r="G161">
            <v>9294</v>
          </cell>
          <cell r="J161">
            <v>44145</v>
          </cell>
          <cell r="K161">
            <v>46468</v>
          </cell>
          <cell r="S161">
            <v>0.95</v>
          </cell>
          <cell r="T161">
            <v>9294</v>
          </cell>
          <cell r="U161">
            <v>9293.6</v>
          </cell>
          <cell r="AA161">
            <v>1</v>
          </cell>
          <cell r="AC161">
            <v>0.2</v>
          </cell>
        </row>
        <row r="162">
          <cell r="C162" t="str">
            <v>WA 8</v>
          </cell>
          <cell r="F162">
            <v>33159</v>
          </cell>
          <cell r="G162">
            <v>6981</v>
          </cell>
          <cell r="J162">
            <v>33159</v>
          </cell>
          <cell r="K162">
            <v>34904</v>
          </cell>
          <cell r="S162">
            <v>0.95</v>
          </cell>
          <cell r="T162">
            <v>6981</v>
          </cell>
          <cell r="U162">
            <v>6980.8</v>
          </cell>
          <cell r="AA162">
            <v>1</v>
          </cell>
          <cell r="AC162">
            <v>0.2</v>
          </cell>
        </row>
        <row r="163">
          <cell r="C163" t="str">
            <v>WA 9</v>
          </cell>
          <cell r="F163">
            <v>37373</v>
          </cell>
          <cell r="G163">
            <v>7868</v>
          </cell>
          <cell r="J163">
            <v>37373</v>
          </cell>
          <cell r="K163">
            <v>39340</v>
          </cell>
          <cell r="S163">
            <v>0.95</v>
          </cell>
          <cell r="T163">
            <v>7868</v>
          </cell>
          <cell r="U163">
            <v>7868</v>
          </cell>
          <cell r="AA163">
            <v>1</v>
          </cell>
          <cell r="AC163">
            <v>0.2</v>
          </cell>
        </row>
        <row r="164">
          <cell r="C164" t="str">
            <v>WA 10</v>
          </cell>
          <cell r="F164">
            <v>20058</v>
          </cell>
          <cell r="G164">
            <v>4223</v>
          </cell>
          <cell r="J164">
            <v>20058</v>
          </cell>
          <cell r="K164">
            <v>21113</v>
          </cell>
          <cell r="S164">
            <v>0.95</v>
          </cell>
          <cell r="T164">
            <v>4223</v>
          </cell>
          <cell r="U164">
            <v>4222.6000000000004</v>
          </cell>
          <cell r="AA164">
            <v>1</v>
          </cell>
          <cell r="AC164">
            <v>0.2</v>
          </cell>
        </row>
        <row r="165">
          <cell r="C165" t="str">
            <v>WA 11</v>
          </cell>
          <cell r="F165">
            <v>16599</v>
          </cell>
          <cell r="G165">
            <v>3495</v>
          </cell>
          <cell r="J165">
            <v>16599</v>
          </cell>
          <cell r="K165">
            <v>17472</v>
          </cell>
          <cell r="S165">
            <v>0.95</v>
          </cell>
          <cell r="T165">
            <v>3495</v>
          </cell>
          <cell r="U165">
            <v>3494.4</v>
          </cell>
          <cell r="AA165">
            <v>1</v>
          </cell>
          <cell r="AC165">
            <v>0.2</v>
          </cell>
        </row>
        <row r="166">
          <cell r="C166" t="str">
            <v>WA 12</v>
          </cell>
          <cell r="F166">
            <v>6529</v>
          </cell>
          <cell r="G166">
            <v>1375</v>
          </cell>
          <cell r="J166">
            <v>6529</v>
          </cell>
          <cell r="K166">
            <v>6872</v>
          </cell>
          <cell r="S166">
            <v>0.95</v>
          </cell>
          <cell r="T166">
            <v>1375</v>
          </cell>
          <cell r="U166">
            <v>1374.4</v>
          </cell>
          <cell r="AA166">
            <v>1</v>
          </cell>
          <cell r="AC166">
            <v>0.2</v>
          </cell>
        </row>
        <row r="167">
          <cell r="C167" t="str">
            <v>WA 13</v>
          </cell>
          <cell r="F167">
            <v>5108</v>
          </cell>
          <cell r="G167">
            <v>1076</v>
          </cell>
          <cell r="J167">
            <v>5108</v>
          </cell>
          <cell r="K167">
            <v>5376</v>
          </cell>
          <cell r="S167">
            <v>0.95</v>
          </cell>
          <cell r="T167">
            <v>1076</v>
          </cell>
          <cell r="U167">
            <v>1075.2</v>
          </cell>
          <cell r="AA167">
            <v>1</v>
          </cell>
          <cell r="AC167">
            <v>0.2</v>
          </cell>
        </row>
        <row r="168">
          <cell r="C168" t="str">
            <v>WA 14</v>
          </cell>
          <cell r="F168">
            <v>11651</v>
          </cell>
          <cell r="G168">
            <v>2453</v>
          </cell>
          <cell r="J168">
            <v>11651</v>
          </cell>
          <cell r="K168">
            <v>12264</v>
          </cell>
          <cell r="S168">
            <v>0.95</v>
          </cell>
          <cell r="T168">
            <v>2453</v>
          </cell>
          <cell r="U168">
            <v>2452.8000000000002</v>
          </cell>
          <cell r="AA168">
            <v>1</v>
          </cell>
          <cell r="AC168">
            <v>0.2</v>
          </cell>
        </row>
        <row r="169">
          <cell r="C169" t="str">
            <v>WA 15</v>
          </cell>
          <cell r="F169">
            <v>49978</v>
          </cell>
          <cell r="G169">
            <v>10522</v>
          </cell>
          <cell r="J169">
            <v>49978</v>
          </cell>
          <cell r="K169">
            <v>52608</v>
          </cell>
          <cell r="S169">
            <v>0.95</v>
          </cell>
          <cell r="T169">
            <v>10522</v>
          </cell>
          <cell r="U169">
            <v>10521.6</v>
          </cell>
          <cell r="AA169">
            <v>1</v>
          </cell>
          <cell r="AC169">
            <v>0.2</v>
          </cell>
        </row>
        <row r="170">
          <cell r="C170" t="str">
            <v>WA 16</v>
          </cell>
          <cell r="F170">
            <v>0</v>
          </cell>
          <cell r="G170">
            <v>0</v>
          </cell>
          <cell r="J170">
            <v>0</v>
          </cell>
          <cell r="S170">
            <v>0.95</v>
          </cell>
          <cell r="T170">
            <v>0</v>
          </cell>
          <cell r="U170">
            <v>0</v>
          </cell>
          <cell r="AA170">
            <v>1</v>
          </cell>
          <cell r="AC170">
            <v>0.2</v>
          </cell>
        </row>
        <row r="171">
          <cell r="C171" t="str">
            <v>WA 17</v>
          </cell>
          <cell r="F171">
            <v>0</v>
          </cell>
          <cell r="G171">
            <v>0</v>
          </cell>
          <cell r="J171">
            <v>0</v>
          </cell>
          <cell r="S171">
            <v>0.95</v>
          </cell>
          <cell r="T171">
            <v>0</v>
          </cell>
          <cell r="U171">
            <v>0</v>
          </cell>
          <cell r="AA171">
            <v>1</v>
          </cell>
          <cell r="AC171">
            <v>0.2</v>
          </cell>
        </row>
        <row r="172">
          <cell r="C172" t="str">
            <v>WA 18</v>
          </cell>
          <cell r="F172">
            <v>5358</v>
          </cell>
          <cell r="G172">
            <v>1128</v>
          </cell>
          <cell r="J172">
            <v>5358</v>
          </cell>
          <cell r="K172">
            <v>5640</v>
          </cell>
          <cell r="S172">
            <v>0.95</v>
          </cell>
          <cell r="T172">
            <v>1128</v>
          </cell>
          <cell r="U172">
            <v>1128</v>
          </cell>
          <cell r="AA172">
            <v>1</v>
          </cell>
          <cell r="AC172">
            <v>0.2</v>
          </cell>
        </row>
        <row r="173">
          <cell r="C173" t="str">
            <v>WA 19</v>
          </cell>
          <cell r="F173">
            <v>3690</v>
          </cell>
          <cell r="G173">
            <v>777</v>
          </cell>
          <cell r="J173">
            <v>3690</v>
          </cell>
          <cell r="K173">
            <v>3884</v>
          </cell>
          <cell r="S173">
            <v>0.95</v>
          </cell>
          <cell r="T173">
            <v>777</v>
          </cell>
          <cell r="U173">
            <v>776.80000000000007</v>
          </cell>
          <cell r="AA173">
            <v>1</v>
          </cell>
          <cell r="AC173">
            <v>0.2</v>
          </cell>
        </row>
        <row r="174">
          <cell r="C174" t="str">
            <v>WA 20</v>
          </cell>
          <cell r="F174">
            <v>61940</v>
          </cell>
          <cell r="G174">
            <v>13040</v>
          </cell>
          <cell r="J174">
            <v>61940</v>
          </cell>
          <cell r="K174">
            <v>65200</v>
          </cell>
          <cell r="S174">
            <v>0.95</v>
          </cell>
          <cell r="T174">
            <v>13040</v>
          </cell>
          <cell r="U174">
            <v>13040</v>
          </cell>
          <cell r="AA174">
            <v>1</v>
          </cell>
          <cell r="AC174">
            <v>0.2</v>
          </cell>
        </row>
        <row r="175">
          <cell r="C175" t="str">
            <v>WA 19'</v>
          </cell>
          <cell r="F175">
            <v>6818</v>
          </cell>
          <cell r="G175">
            <v>1436</v>
          </cell>
          <cell r="J175">
            <v>6818</v>
          </cell>
          <cell r="K175">
            <v>7176</v>
          </cell>
          <cell r="S175">
            <v>0.95</v>
          </cell>
          <cell r="T175">
            <v>1436</v>
          </cell>
          <cell r="U175">
            <v>1435.2</v>
          </cell>
          <cell r="AA175">
            <v>1</v>
          </cell>
          <cell r="AC175">
            <v>0.2</v>
          </cell>
        </row>
        <row r="176">
          <cell r="C176" t="str">
            <v>บานติดตาย ขนาด 0.40x3.20 m.</v>
          </cell>
          <cell r="F176">
            <v>4864</v>
          </cell>
          <cell r="G176">
            <v>1024</v>
          </cell>
          <cell r="J176">
            <v>4864</v>
          </cell>
          <cell r="K176">
            <v>5120</v>
          </cell>
          <cell r="S176">
            <v>0.95</v>
          </cell>
          <cell r="T176">
            <v>1024</v>
          </cell>
          <cell r="U176">
            <v>1024</v>
          </cell>
          <cell r="AA176">
            <v>1</v>
          </cell>
          <cell r="AC176">
            <v>0.2</v>
          </cell>
        </row>
        <row r="177">
          <cell r="C177" t="str">
            <v>DS 5 ( กระจก Tempered ใส หนา 10 มม. )</v>
          </cell>
          <cell r="F177">
            <v>12350</v>
          </cell>
          <cell r="G177">
            <v>0</v>
          </cell>
          <cell r="J177">
            <v>12350</v>
          </cell>
          <cell r="K177">
            <v>13000</v>
          </cell>
          <cell r="S177">
            <v>0.95</v>
          </cell>
        </row>
        <row r="178">
          <cell r="C178" t="str">
            <v>DS 6 ( กระจก Tempered ใส หนา 10 มม. )</v>
          </cell>
          <cell r="F178">
            <v>13680</v>
          </cell>
          <cell r="G178">
            <v>0</v>
          </cell>
          <cell r="J178">
            <v>13680</v>
          </cell>
          <cell r="K178">
            <v>14400</v>
          </cell>
          <cell r="S178">
            <v>0.95</v>
          </cell>
        </row>
        <row r="180">
          <cell r="B180" t="str">
            <v>งานกันสาดระแนงกล่องอลูมีเนียม และแผง Alu. Cladding โครงเหล็ก</v>
          </cell>
        </row>
        <row r="181">
          <cell r="C181" t="str">
            <v>งานระแนงกล่องอลูมิเนียม 50x100x1.2 มม. (สี Powder Coat)</v>
          </cell>
          <cell r="F181">
            <v>2800</v>
          </cell>
          <cell r="G181">
            <v>0</v>
          </cell>
          <cell r="J181">
            <v>2800</v>
          </cell>
          <cell r="K181">
            <v>2800</v>
          </cell>
          <cell r="S181">
            <v>1</v>
          </cell>
          <cell r="T181">
            <v>0</v>
          </cell>
          <cell r="U181">
            <v>0</v>
          </cell>
          <cell r="AA181">
            <v>1</v>
          </cell>
          <cell r="AD181" t="str">
            <v>GLOBAL ALUMINIUM AND GLASS CO.,LTD</v>
          </cell>
        </row>
        <row r="182">
          <cell r="C182" t="str">
            <v>งาน Aluminium Cladding Composite</v>
          </cell>
          <cell r="F182">
            <v>2350</v>
          </cell>
          <cell r="G182">
            <v>0</v>
          </cell>
          <cell r="J182">
            <v>2350</v>
          </cell>
          <cell r="K182">
            <v>2350</v>
          </cell>
          <cell r="S182">
            <v>1</v>
          </cell>
          <cell r="T182">
            <v>0</v>
          </cell>
          <cell r="U182">
            <v>0</v>
          </cell>
          <cell r="AA182">
            <v>1</v>
          </cell>
          <cell r="AD182" t="str">
            <v>VISUAL IMAGE PLUS CO.,LTD.</v>
          </cell>
        </row>
        <row r="184">
          <cell r="C184" t="str">
            <v>3.5 รวมเป็นเงินงานกันสาดระแนงกล่องอลูมีเนียม</v>
          </cell>
        </row>
        <row r="185">
          <cell r="B185" t="str">
            <v>งานป้ายแสดงและ สัญญาณต่างๆ</v>
          </cell>
        </row>
        <row r="186">
          <cell r="C186" t="str">
            <v>ป้ายบอกทางหนีไฟ</v>
          </cell>
          <cell r="F186">
            <v>500</v>
          </cell>
          <cell r="G186">
            <v>50</v>
          </cell>
          <cell r="J186">
            <v>500</v>
          </cell>
          <cell r="K186">
            <v>500</v>
          </cell>
          <cell r="S186">
            <v>1</v>
          </cell>
          <cell r="T186">
            <v>50</v>
          </cell>
          <cell r="U186">
            <v>50</v>
          </cell>
          <cell r="AA186">
            <v>1</v>
          </cell>
        </row>
        <row r="187">
          <cell r="C187" t="str">
            <v>ป้ายบอกห้องน้ำชาย</v>
          </cell>
          <cell r="F187">
            <v>500</v>
          </cell>
          <cell r="G187">
            <v>50</v>
          </cell>
          <cell r="J187">
            <v>500</v>
          </cell>
          <cell r="K187">
            <v>500</v>
          </cell>
          <cell r="S187">
            <v>1</v>
          </cell>
          <cell r="T187">
            <v>50</v>
          </cell>
          <cell r="U187">
            <v>50</v>
          </cell>
          <cell r="AA187">
            <v>1</v>
          </cell>
        </row>
        <row r="188">
          <cell r="C188" t="str">
            <v>ป้ายบอกห้องน้ำหญิง</v>
          </cell>
          <cell r="F188">
            <v>500</v>
          </cell>
          <cell r="G188">
            <v>50</v>
          </cell>
          <cell r="J188">
            <v>500</v>
          </cell>
          <cell r="K188">
            <v>500</v>
          </cell>
          <cell r="S188">
            <v>1</v>
          </cell>
          <cell r="T188">
            <v>50</v>
          </cell>
          <cell r="U188">
            <v>50</v>
          </cell>
          <cell r="AA188">
            <v>1</v>
          </cell>
        </row>
        <row r="189">
          <cell r="C189" t="str">
            <v>ป้ายบอกชั้นหน้าลิฟท์</v>
          </cell>
          <cell r="F189">
            <v>1000</v>
          </cell>
          <cell r="G189">
            <v>50</v>
          </cell>
          <cell r="J189">
            <v>1000</v>
          </cell>
          <cell r="K189">
            <v>1000</v>
          </cell>
          <cell r="S189">
            <v>1</v>
          </cell>
          <cell r="T189">
            <v>50</v>
          </cell>
          <cell r="U189">
            <v>50</v>
          </cell>
          <cell r="AA189">
            <v>1</v>
          </cell>
        </row>
        <row r="190">
          <cell r="C190" t="str">
            <v>ป้ายหมายเลขห้อง</v>
          </cell>
          <cell r="F190">
            <v>500</v>
          </cell>
          <cell r="G190">
            <v>50</v>
          </cell>
          <cell r="J190">
            <v>500</v>
          </cell>
          <cell r="K190">
            <v>500</v>
          </cell>
          <cell r="S190">
            <v>1</v>
          </cell>
          <cell r="T190">
            <v>50</v>
          </cell>
          <cell r="U190">
            <v>50</v>
          </cell>
          <cell r="AA190">
            <v>1</v>
          </cell>
        </row>
        <row r="191">
          <cell r="C191" t="str">
            <v>ป้ายบอกชื่อห้อง</v>
          </cell>
          <cell r="F191">
            <v>1500</v>
          </cell>
          <cell r="G191">
            <v>50</v>
          </cell>
          <cell r="J191">
            <v>1500</v>
          </cell>
          <cell r="K191">
            <v>1500</v>
          </cell>
          <cell r="S191">
            <v>1</v>
          </cell>
          <cell r="T191">
            <v>50</v>
          </cell>
          <cell r="U191">
            <v>50</v>
          </cell>
          <cell r="AA191">
            <v>1</v>
          </cell>
        </row>
        <row r="192">
          <cell r="C192" t="str">
            <v>ป้ายบอกทางขึ้น-ลง</v>
          </cell>
          <cell r="F192">
            <v>500</v>
          </cell>
          <cell r="G192">
            <v>50</v>
          </cell>
          <cell r="J192">
            <v>500</v>
          </cell>
          <cell r="K192">
            <v>500</v>
          </cell>
          <cell r="S192">
            <v>1</v>
          </cell>
          <cell r="T192">
            <v>50</v>
          </cell>
          <cell r="U192">
            <v>50</v>
          </cell>
          <cell r="AA192">
            <v>1</v>
          </cell>
        </row>
        <row r="193">
          <cell r="C193" t="str">
            <v>อื่นๆ</v>
          </cell>
        </row>
        <row r="195">
          <cell r="C195" t="str">
            <v>3.6 รวมเป็นเงินงานป้ายแสดงและ สัญญาณต่างๆ</v>
          </cell>
        </row>
        <row r="196">
          <cell r="B196" t="str">
            <v>งานป้ายและสัญลักษณ์ ระบบจราจร</v>
          </cell>
        </row>
        <row r="197">
          <cell r="C197" t="str">
            <v>เส้นแบ่งช่องจอดรถ</v>
          </cell>
          <cell r="F197">
            <v>50</v>
          </cell>
          <cell r="G197">
            <v>0</v>
          </cell>
          <cell r="J197">
            <v>50</v>
          </cell>
          <cell r="K197">
            <v>50</v>
          </cell>
          <cell r="S197">
            <v>1</v>
          </cell>
          <cell r="T197">
            <v>0</v>
          </cell>
          <cell r="U197">
            <v>0</v>
          </cell>
          <cell r="AA197">
            <v>1</v>
          </cell>
        </row>
        <row r="198">
          <cell r="C198" t="str">
            <v>สัญลักษณ์ ระบบจราจร TF1</v>
          </cell>
          <cell r="F198">
            <v>700</v>
          </cell>
          <cell r="G198">
            <v>0</v>
          </cell>
          <cell r="J198">
            <v>700</v>
          </cell>
          <cell r="K198">
            <v>700</v>
          </cell>
          <cell r="S198">
            <v>1</v>
          </cell>
          <cell r="T198">
            <v>0</v>
          </cell>
          <cell r="U198">
            <v>0</v>
          </cell>
          <cell r="AA198">
            <v>1</v>
          </cell>
        </row>
        <row r="199">
          <cell r="C199" t="str">
            <v>สัญลักษณ์ ระบบจราจร TF2</v>
          </cell>
          <cell r="F199">
            <v>700</v>
          </cell>
          <cell r="G199">
            <v>0</v>
          </cell>
          <cell r="J199">
            <v>700</v>
          </cell>
          <cell r="K199">
            <v>700</v>
          </cell>
          <cell r="S199">
            <v>1</v>
          </cell>
          <cell r="T199">
            <v>0</v>
          </cell>
          <cell r="U199">
            <v>0</v>
          </cell>
          <cell r="AA199">
            <v>1</v>
          </cell>
        </row>
        <row r="200">
          <cell r="C200" t="str">
            <v>สัญลักษณ์ ระบบจราจร TF3</v>
          </cell>
          <cell r="F200">
            <v>700</v>
          </cell>
          <cell r="G200">
            <v>0</v>
          </cell>
          <cell r="J200">
            <v>700</v>
          </cell>
          <cell r="K200">
            <v>700</v>
          </cell>
          <cell r="S200">
            <v>1</v>
          </cell>
          <cell r="T200">
            <v>0</v>
          </cell>
          <cell r="U200">
            <v>0</v>
          </cell>
          <cell r="AA200">
            <v>1</v>
          </cell>
        </row>
        <row r="201">
          <cell r="C201" t="str">
            <v>สัญลักษณ์ ระบบจราจร TF4</v>
          </cell>
          <cell r="F201">
            <v>700</v>
          </cell>
          <cell r="G201">
            <v>0</v>
          </cell>
          <cell r="J201">
            <v>700</v>
          </cell>
          <cell r="K201">
            <v>700</v>
          </cell>
          <cell r="S201">
            <v>1</v>
          </cell>
          <cell r="T201">
            <v>0</v>
          </cell>
          <cell r="U201">
            <v>0</v>
          </cell>
          <cell r="AA201">
            <v>1</v>
          </cell>
        </row>
        <row r="202">
          <cell r="C202" t="str">
            <v>สัญลักษณ์ ระบบจราจร TF5</v>
          </cell>
          <cell r="F202">
            <v>700</v>
          </cell>
          <cell r="G202">
            <v>0</v>
          </cell>
          <cell r="J202">
            <v>700</v>
          </cell>
          <cell r="K202">
            <v>700</v>
          </cell>
          <cell r="S202">
            <v>1</v>
          </cell>
          <cell r="T202">
            <v>0</v>
          </cell>
          <cell r="U202">
            <v>0</v>
          </cell>
          <cell r="AA202">
            <v>1</v>
          </cell>
        </row>
        <row r="203">
          <cell r="C203" t="str">
            <v>สัญลักษณ์ ระบบจราจร TF6</v>
          </cell>
          <cell r="F203">
            <v>700</v>
          </cell>
          <cell r="G203">
            <v>0</v>
          </cell>
          <cell r="J203">
            <v>700</v>
          </cell>
          <cell r="K203">
            <v>700</v>
          </cell>
          <cell r="S203">
            <v>1</v>
          </cell>
          <cell r="T203">
            <v>0</v>
          </cell>
          <cell r="U203">
            <v>0</v>
          </cell>
          <cell r="AA203">
            <v>1</v>
          </cell>
        </row>
        <row r="204">
          <cell r="C204" t="str">
            <v>สัญลักษณ์ ระบบจราจร TF7 (ป้ายกลับรถ)</v>
          </cell>
          <cell r="F204">
            <v>700</v>
          </cell>
          <cell r="G204">
            <v>0</v>
          </cell>
          <cell r="J204">
            <v>700</v>
          </cell>
          <cell r="K204">
            <v>700</v>
          </cell>
          <cell r="S204">
            <v>1</v>
          </cell>
          <cell r="T204">
            <v>0</v>
          </cell>
          <cell r="U204">
            <v>0</v>
          </cell>
          <cell r="AA204">
            <v>1</v>
          </cell>
        </row>
        <row r="205">
          <cell r="C205" t="str">
            <v>คันหิน คสล. กั้นล้อรถ</v>
          </cell>
          <cell r="F205">
            <v>300</v>
          </cell>
          <cell r="G205">
            <v>150</v>
          </cell>
          <cell r="J205">
            <v>300</v>
          </cell>
          <cell r="K205">
            <v>300</v>
          </cell>
          <cell r="S205">
            <v>1</v>
          </cell>
          <cell r="T205">
            <v>150</v>
          </cell>
          <cell r="U205">
            <v>150</v>
          </cell>
          <cell r="AA205">
            <v>1</v>
          </cell>
        </row>
        <row r="206">
          <cell r="C206" t="str">
            <v>อื่นๆ</v>
          </cell>
        </row>
        <row r="208">
          <cell r="C208" t="str">
            <v>3.7 รวมเป็นเงินงานป้ายและสัญลักษณ์ ระบบจราจร</v>
          </cell>
        </row>
        <row r="209">
          <cell r="B209" t="str">
            <v>งานบันได ราวบันได ผิวลูกตั้ง ผิวลูกนอน</v>
          </cell>
        </row>
        <row r="210">
          <cell r="C210" t="str">
            <v>จมูกบันไดกรวดล้างเซาะร่องตามแบบ</v>
          </cell>
          <cell r="F210">
            <v>165</v>
          </cell>
          <cell r="G210">
            <v>0</v>
          </cell>
          <cell r="J210">
            <v>165</v>
          </cell>
          <cell r="K210">
            <v>165</v>
          </cell>
          <cell r="S210">
            <v>1</v>
          </cell>
          <cell r="AD210" t="str">
            <v>หจก. ธำรงค์ชัย</v>
          </cell>
        </row>
        <row r="211">
          <cell r="C211" t="str">
            <v>จมูกบันไดหินล้าง</v>
          </cell>
          <cell r="F211">
            <v>200</v>
          </cell>
          <cell r="G211">
            <v>0</v>
          </cell>
          <cell r="J211">
            <v>200</v>
          </cell>
          <cell r="K211">
            <v>200</v>
          </cell>
          <cell r="S211">
            <v>1</v>
          </cell>
          <cell r="AD211" t="str">
            <v>หจก. ธำรงค์ชัย</v>
          </cell>
        </row>
        <row r="212">
          <cell r="C212" t="str">
            <v>จมูกบันไดหินล้าง กว้าง 3 ซม.</v>
          </cell>
          <cell r="F212">
            <v>200</v>
          </cell>
          <cell r="G212">
            <v>0</v>
          </cell>
          <cell r="J212">
            <v>200</v>
          </cell>
          <cell r="K212">
            <v>200</v>
          </cell>
          <cell r="S212">
            <v>1</v>
          </cell>
          <cell r="AD212" t="str">
            <v>หจก. ธำรงค์ชัย</v>
          </cell>
        </row>
        <row r="213">
          <cell r="C213" t="str">
            <v>บัวเชิงผนังกรวดล้าง (แบบหินขัดมัน)</v>
          </cell>
          <cell r="F213">
            <v>0</v>
          </cell>
          <cell r="G213">
            <v>0</v>
          </cell>
          <cell r="J213">
            <v>0</v>
          </cell>
          <cell r="S213">
            <v>1</v>
          </cell>
          <cell r="AD213" t="str">
            <v>หจก. ธำรงค์ชัย</v>
          </cell>
        </row>
        <row r="214">
          <cell r="C214" t="str">
            <v>บัวเชิงผนังผิวหินขัดมันกว้าง 0.10 ม.</v>
          </cell>
          <cell r="F214">
            <v>0</v>
          </cell>
          <cell r="G214">
            <v>0</v>
          </cell>
          <cell r="J214">
            <v>0</v>
          </cell>
          <cell r="S214">
            <v>1</v>
          </cell>
          <cell r="AD214" t="str">
            <v>หจก. ธำรงค์ชัย</v>
          </cell>
        </row>
        <row r="215">
          <cell r="C215" t="str">
            <v>บัวเชิงผนังไม้สัก กว้าง 0.10 ม.</v>
          </cell>
          <cell r="F215">
            <v>0</v>
          </cell>
          <cell r="G215">
            <v>0</v>
          </cell>
          <cell r="J215">
            <v>0</v>
          </cell>
          <cell r="S215">
            <v>1</v>
          </cell>
          <cell r="AD215" t="str">
            <v>บ. บัวทองศิริทรัพย์ (BTS) จำกัด</v>
          </cell>
        </row>
        <row r="216">
          <cell r="C216" t="str">
            <v>บัวเชิงผนังหินขัดมัน</v>
          </cell>
          <cell r="F216">
            <v>0</v>
          </cell>
          <cell r="G216">
            <v>0</v>
          </cell>
          <cell r="J216">
            <v>0</v>
          </cell>
          <cell r="S216">
            <v>1</v>
          </cell>
          <cell r="AD216" t="str">
            <v>หจก. ธำรงค์ชัย</v>
          </cell>
        </row>
        <row r="217">
          <cell r="C217" t="str">
            <v>ราวบันไดสแตนเลส 1</v>
          </cell>
          <cell r="F217">
            <v>0</v>
          </cell>
          <cell r="G217">
            <v>0</v>
          </cell>
          <cell r="J217">
            <v>0</v>
          </cell>
          <cell r="S217">
            <v>1</v>
          </cell>
          <cell r="AD217" t="str">
            <v>หจก. ส. บางกอกสหการ</v>
          </cell>
        </row>
        <row r="218">
          <cell r="C218" t="str">
            <v>ราวบันไดสแตนเลส 2</v>
          </cell>
          <cell r="F218">
            <v>0</v>
          </cell>
          <cell r="G218">
            <v>0</v>
          </cell>
          <cell r="J218">
            <v>0</v>
          </cell>
          <cell r="S218">
            <v>1</v>
          </cell>
          <cell r="AD218" t="str">
            <v>หจก. ส. บางกอกสหการ</v>
          </cell>
        </row>
        <row r="219">
          <cell r="C219" t="str">
            <v>ลูกตั้งไม้สัก 1"x8"</v>
          </cell>
          <cell r="F219">
            <v>0</v>
          </cell>
          <cell r="G219">
            <v>0</v>
          </cell>
          <cell r="J219">
            <v>0</v>
          </cell>
          <cell r="S219">
            <v>1</v>
          </cell>
          <cell r="AD219" t="str">
            <v>บ. บัวทองศิริทรัพย์ (BTS) จำกัด</v>
          </cell>
        </row>
        <row r="220">
          <cell r="C220" t="str">
            <v>ลูกนอนไม้สัก ½"x12" (ควรจะเป็น 1½"x12")</v>
          </cell>
          <cell r="F220">
            <v>0</v>
          </cell>
          <cell r="G220">
            <v>0</v>
          </cell>
          <cell r="J220">
            <v>0</v>
          </cell>
          <cell r="S220">
            <v>1</v>
          </cell>
          <cell r="AD220" t="str">
            <v>บ. บัวทองศิริทรัพย์ (BTS) จำกัด</v>
          </cell>
        </row>
        <row r="221">
          <cell r="C221" t="str">
            <v>ผิวพื้นชานพักหินขัด</v>
          </cell>
          <cell r="F221">
            <v>0</v>
          </cell>
          <cell r="G221">
            <v>0</v>
          </cell>
          <cell r="J221">
            <v>0</v>
          </cell>
          <cell r="S221">
            <v>1</v>
          </cell>
          <cell r="AD221" t="str">
            <v>ผิวพื้นชานพักหินขัด</v>
          </cell>
        </row>
        <row r="222">
          <cell r="C222" t="str">
            <v>ผิวลูกตั้ง, ลูกนอน หินขัด</v>
          </cell>
          <cell r="F222">
            <v>0</v>
          </cell>
          <cell r="G222">
            <v>0</v>
          </cell>
          <cell r="J222">
            <v>0</v>
          </cell>
          <cell r="S222">
            <v>1</v>
          </cell>
          <cell r="AD222" t="str">
            <v>ผิวพื้นชานพักหินขัด</v>
          </cell>
        </row>
        <row r="223">
          <cell r="C223" t="str">
            <v>ผิวกรวดล้าง ลูกตั้ง ลูกนอน</v>
          </cell>
          <cell r="F223">
            <v>0</v>
          </cell>
          <cell r="G223">
            <v>0</v>
          </cell>
          <cell r="J223">
            <v>0</v>
          </cell>
          <cell r="S223">
            <v>1</v>
          </cell>
          <cell r="AD223" t="str">
            <v>ผิวพื้นชานพักหินขัด</v>
          </cell>
        </row>
        <row r="224">
          <cell r="C224" t="str">
            <v>ผิวพื้นชานพักหินขัด</v>
          </cell>
          <cell r="F224">
            <v>0</v>
          </cell>
          <cell r="G224">
            <v>0</v>
          </cell>
          <cell r="J224">
            <v>0</v>
          </cell>
          <cell r="S224">
            <v>1</v>
          </cell>
          <cell r="AD224" t="str">
            <v>ผิวพื้นชานพักหินขัด</v>
          </cell>
        </row>
        <row r="225">
          <cell r="C225" t="str">
            <v>ปูนทรายปรับระดับลูกตั้งลูกนอน</v>
          </cell>
          <cell r="F225">
            <v>0</v>
          </cell>
          <cell r="G225">
            <v>0</v>
          </cell>
          <cell r="J225">
            <v>0</v>
          </cell>
          <cell r="S225">
            <v>1</v>
          </cell>
        </row>
        <row r="226">
          <cell r="C226" t="str">
            <v>ผิวลูกตั้ง, ลูกนอน ขัดมันเรียบ</v>
          </cell>
          <cell r="F226">
            <v>0</v>
          </cell>
          <cell r="G226">
            <v>0</v>
          </cell>
          <cell r="J226">
            <v>0</v>
          </cell>
          <cell r="S226">
            <v>1</v>
          </cell>
        </row>
        <row r="227">
          <cell r="C227" t="str">
            <v>จมูกบันได PVC (Koenig SN-50)</v>
          </cell>
          <cell r="F227">
            <v>0</v>
          </cell>
          <cell r="G227">
            <v>0</v>
          </cell>
          <cell r="J227">
            <v>0</v>
          </cell>
          <cell r="S227">
            <v>1</v>
          </cell>
        </row>
        <row r="228">
          <cell r="C228" t="str">
            <v>ราวบันไดท่อเหล็ก 1",2" รวมงานสี</v>
          </cell>
          <cell r="F228">
            <v>0</v>
          </cell>
          <cell r="G228">
            <v>0</v>
          </cell>
          <cell r="J228">
            <v>0</v>
          </cell>
          <cell r="S228">
            <v>1</v>
          </cell>
          <cell r="AD228" t="str">
            <v>หจก. ส. บางกอกสหการ</v>
          </cell>
        </row>
        <row r="231">
          <cell r="C231" t="str">
            <v>M1      กระจกเงาตามแบบ WC1</v>
          </cell>
          <cell r="F231">
            <v>1694</v>
          </cell>
          <cell r="G231">
            <v>200</v>
          </cell>
          <cell r="J231">
            <v>1694</v>
          </cell>
          <cell r="K231">
            <v>1486</v>
          </cell>
          <cell r="R231">
            <v>260</v>
          </cell>
          <cell r="S231">
            <v>0.97</v>
          </cell>
          <cell r="T231">
            <v>200</v>
          </cell>
          <cell r="U231">
            <v>200</v>
          </cell>
          <cell r="AA231">
            <v>1</v>
          </cell>
          <cell r="AD231" t="str">
            <v>บริษัท ห้างกระจกตังน้ำ จำกัด สาขาระยอง</v>
          </cell>
        </row>
        <row r="232">
          <cell r="C232" t="str">
            <v>M1      กระจกเงาตามแบบ WC2</v>
          </cell>
          <cell r="F232">
            <v>1694</v>
          </cell>
          <cell r="G232">
            <v>200</v>
          </cell>
          <cell r="J232">
            <v>1694</v>
          </cell>
          <cell r="K232">
            <v>1486</v>
          </cell>
          <cell r="R232">
            <v>260</v>
          </cell>
          <cell r="S232">
            <v>0.97</v>
          </cell>
          <cell r="T232">
            <v>200</v>
          </cell>
          <cell r="U232">
            <v>200</v>
          </cell>
          <cell r="AA232">
            <v>1</v>
          </cell>
          <cell r="AD232" t="str">
            <v>บริษัท ห้างกระจกตังน้ำ จำกัด สาขาระยอง</v>
          </cell>
        </row>
        <row r="233">
          <cell r="C233" t="str">
            <v>M1      กระจกเงาตามแบบ WC3</v>
          </cell>
          <cell r="F233">
            <v>1039</v>
          </cell>
          <cell r="G233">
            <v>200</v>
          </cell>
          <cell r="J233">
            <v>1039</v>
          </cell>
          <cell r="K233">
            <v>921</v>
          </cell>
          <cell r="R233">
            <v>150</v>
          </cell>
          <cell r="S233">
            <v>0.97</v>
          </cell>
          <cell r="T233">
            <v>200</v>
          </cell>
          <cell r="U233">
            <v>200</v>
          </cell>
          <cell r="AA233">
            <v>1</v>
          </cell>
          <cell r="AD233" t="str">
            <v>บริษัท ห้างกระจกตังน้ำ จำกัด สาขาระยอง</v>
          </cell>
        </row>
        <row r="234">
          <cell r="C234" t="str">
            <v>M1      กระจกเงาตามแบบ WC4</v>
          </cell>
          <cell r="F234">
            <v>901</v>
          </cell>
          <cell r="G234">
            <v>200</v>
          </cell>
          <cell r="J234">
            <v>901</v>
          </cell>
          <cell r="K234">
            <v>808</v>
          </cell>
          <cell r="R234">
            <v>120</v>
          </cell>
          <cell r="S234">
            <v>0.97</v>
          </cell>
          <cell r="T234">
            <v>200</v>
          </cell>
          <cell r="U234">
            <v>200</v>
          </cell>
          <cell r="AA234">
            <v>1</v>
          </cell>
          <cell r="AD234" t="str">
            <v>บริษัท ห้างกระจกตังน้ำ จำกัด สาขาระยอง</v>
          </cell>
        </row>
        <row r="235">
          <cell r="C235" t="str">
            <v>M1      กระจกเงาตามแบบ WC5</v>
          </cell>
          <cell r="F235">
            <v>903</v>
          </cell>
          <cell r="G235">
            <v>200</v>
          </cell>
          <cell r="J235">
            <v>903</v>
          </cell>
          <cell r="K235">
            <v>800</v>
          </cell>
          <cell r="R235">
            <v>130</v>
          </cell>
          <cell r="S235">
            <v>0.97</v>
          </cell>
          <cell r="T235">
            <v>200</v>
          </cell>
          <cell r="U235">
            <v>200</v>
          </cell>
          <cell r="AA235">
            <v>1</v>
          </cell>
          <cell r="AD235" t="str">
            <v>บริษัท ห้างกระจกตังน้ำ จำกัด สาขาระยอง</v>
          </cell>
        </row>
        <row r="236">
          <cell r="C236" t="str">
            <v>M1      กระจกเงาตามแบบ WC6</v>
          </cell>
          <cell r="F236">
            <v>1159</v>
          </cell>
          <cell r="G236">
            <v>200</v>
          </cell>
          <cell r="J236">
            <v>1159</v>
          </cell>
          <cell r="K236">
            <v>1034</v>
          </cell>
          <cell r="R236">
            <v>160</v>
          </cell>
          <cell r="S236">
            <v>0.97</v>
          </cell>
          <cell r="T236">
            <v>200</v>
          </cell>
          <cell r="U236">
            <v>200</v>
          </cell>
          <cell r="AA236">
            <v>1</v>
          </cell>
          <cell r="AD236" t="str">
            <v>บริษัท ห้างกระจกตังน้ำ จำกัด สาขาระยอง</v>
          </cell>
        </row>
        <row r="237">
          <cell r="C237" t="str">
            <v>M1      กระจกเงาตามแบบ WC7</v>
          </cell>
          <cell r="F237">
            <v>1320</v>
          </cell>
          <cell r="G237">
            <v>200</v>
          </cell>
          <cell r="J237">
            <v>1320</v>
          </cell>
          <cell r="K237">
            <v>1160</v>
          </cell>
          <cell r="R237">
            <v>200</v>
          </cell>
          <cell r="S237">
            <v>0.97</v>
          </cell>
          <cell r="T237">
            <v>200</v>
          </cell>
          <cell r="U237">
            <v>200</v>
          </cell>
          <cell r="AA237">
            <v>1</v>
          </cell>
          <cell r="AD237" t="str">
            <v>บริษัท ห้างกระจกตังน้ำ จำกัด สาขาระยอง</v>
          </cell>
        </row>
        <row r="238">
          <cell r="C238" t="str">
            <v>M1      กระจกเงาตามแบบ WC7/1</v>
          </cell>
          <cell r="F238">
            <v>743</v>
          </cell>
          <cell r="G238">
            <v>200</v>
          </cell>
          <cell r="J238">
            <v>743</v>
          </cell>
          <cell r="K238">
            <v>655</v>
          </cell>
          <cell r="R238">
            <v>110</v>
          </cell>
          <cell r="S238">
            <v>0.97</v>
          </cell>
          <cell r="T238">
            <v>200</v>
          </cell>
          <cell r="U238">
            <v>200</v>
          </cell>
          <cell r="AA238">
            <v>1</v>
          </cell>
          <cell r="AD238" t="str">
            <v>บริษัท ห้างกระจกตังน้ำ จำกัด สาขาระยอง</v>
          </cell>
        </row>
        <row r="239">
          <cell r="C239" t="str">
            <v>M1      กระจกเงาตามแบบ WC8</v>
          </cell>
          <cell r="F239">
            <v>1923</v>
          </cell>
          <cell r="G239">
            <v>200</v>
          </cell>
          <cell r="J239">
            <v>1923</v>
          </cell>
          <cell r="K239">
            <v>1712</v>
          </cell>
          <cell r="R239">
            <v>270</v>
          </cell>
          <cell r="S239">
            <v>0.97</v>
          </cell>
          <cell r="T239">
            <v>200</v>
          </cell>
          <cell r="U239">
            <v>200</v>
          </cell>
          <cell r="AA239">
            <v>1</v>
          </cell>
          <cell r="AD239" t="str">
            <v>บริษัท ห้างกระจกตังน้ำ จำกัด สาขาระยอง</v>
          </cell>
        </row>
        <row r="240">
          <cell r="C240" t="str">
            <v>M1      กระจกเงาตามแบบ WC9</v>
          </cell>
          <cell r="F240">
            <v>1680</v>
          </cell>
          <cell r="G240">
            <v>200</v>
          </cell>
          <cell r="J240">
            <v>1680</v>
          </cell>
          <cell r="K240">
            <v>1486</v>
          </cell>
          <cell r="R240">
            <v>245</v>
          </cell>
          <cell r="S240">
            <v>0.97</v>
          </cell>
          <cell r="T240">
            <v>200</v>
          </cell>
          <cell r="U240">
            <v>200</v>
          </cell>
          <cell r="AA240">
            <v>1</v>
          </cell>
          <cell r="AD240" t="str">
            <v>บริษัท ห้างกระจกตังน้ำ จำกัด สาขาระยอง</v>
          </cell>
        </row>
        <row r="241">
          <cell r="C241" t="str">
            <v>M1      กระจกเงาตามแบบ WC10</v>
          </cell>
          <cell r="F241">
            <v>1397</v>
          </cell>
          <cell r="G241">
            <v>200</v>
          </cell>
          <cell r="J241">
            <v>1397</v>
          </cell>
          <cell r="K241">
            <v>1260</v>
          </cell>
          <cell r="R241">
            <v>180</v>
          </cell>
          <cell r="S241">
            <v>0.97</v>
          </cell>
          <cell r="T241">
            <v>200</v>
          </cell>
          <cell r="U241">
            <v>200</v>
          </cell>
          <cell r="AA241">
            <v>1</v>
          </cell>
          <cell r="AD241" t="str">
            <v>บริษัท ห้างกระจกตังน้ำ จำกัด สาขาระยอง</v>
          </cell>
        </row>
        <row r="242">
          <cell r="C242" t="str">
            <v>M1      กระจกเงาตามแบบ WC11</v>
          </cell>
          <cell r="F242">
            <v>1407</v>
          </cell>
          <cell r="G242">
            <v>200</v>
          </cell>
          <cell r="J242">
            <v>1407</v>
          </cell>
          <cell r="K242">
            <v>1260</v>
          </cell>
          <cell r="R242">
            <v>190</v>
          </cell>
          <cell r="S242">
            <v>0.97</v>
          </cell>
          <cell r="T242">
            <v>200</v>
          </cell>
          <cell r="U242">
            <v>200</v>
          </cell>
          <cell r="AA242">
            <v>1</v>
          </cell>
          <cell r="AD242" t="str">
            <v>บริษัท ห้างกระจกตังน้ำ จำกัด สาขาระยอง</v>
          </cell>
        </row>
        <row r="243">
          <cell r="C243" t="str">
            <v>M1      กระจกเงาตามแบบ WC12</v>
          </cell>
          <cell r="F243">
            <v>1159</v>
          </cell>
          <cell r="G243">
            <v>200</v>
          </cell>
          <cell r="J243">
            <v>1159</v>
          </cell>
          <cell r="K243">
            <v>1034</v>
          </cell>
          <cell r="R243">
            <v>160</v>
          </cell>
          <cell r="S243">
            <v>0.97</v>
          </cell>
          <cell r="T243">
            <v>200</v>
          </cell>
          <cell r="U243">
            <v>200</v>
          </cell>
          <cell r="AA243">
            <v>1</v>
          </cell>
          <cell r="AD243" t="str">
            <v>บริษัท ห้างกระจกตังน้ำ จำกัด สาขาระยอง</v>
          </cell>
        </row>
        <row r="244">
          <cell r="C244" t="str">
            <v>M1      กระจกเงาตามแบบ WC13</v>
          </cell>
          <cell r="F244">
            <v>1168</v>
          </cell>
          <cell r="G244">
            <v>200</v>
          </cell>
          <cell r="J244">
            <v>1168</v>
          </cell>
          <cell r="K244">
            <v>1034</v>
          </cell>
          <cell r="R244">
            <v>170</v>
          </cell>
          <cell r="S244">
            <v>0.97</v>
          </cell>
          <cell r="T244">
            <v>200</v>
          </cell>
          <cell r="U244">
            <v>200</v>
          </cell>
          <cell r="AA244">
            <v>1</v>
          </cell>
          <cell r="AD244" t="str">
            <v>บริษัท ห้างกระจกตังน้ำ จำกัด สาขาระยอง</v>
          </cell>
        </row>
        <row r="245">
          <cell r="C245" t="str">
            <v>M1      กระจกเงาตามแบบ WC14</v>
          </cell>
          <cell r="F245">
            <v>1159</v>
          </cell>
          <cell r="G245">
            <v>200</v>
          </cell>
          <cell r="J245">
            <v>1159</v>
          </cell>
          <cell r="K245">
            <v>1034</v>
          </cell>
          <cell r="R245">
            <v>160</v>
          </cell>
          <cell r="S245">
            <v>0.97</v>
          </cell>
          <cell r="T245">
            <v>200</v>
          </cell>
          <cell r="U245">
            <v>200</v>
          </cell>
          <cell r="AA245">
            <v>1</v>
          </cell>
          <cell r="AD245" t="str">
            <v>บริษัท ห้างกระจกตังน้ำ จำกัด สาขาระยอง</v>
          </cell>
        </row>
        <row r="246">
          <cell r="C246" t="str">
            <v>M1      กระจกเงาตามแบบ WC15</v>
          </cell>
          <cell r="F246">
            <v>1168</v>
          </cell>
          <cell r="G246">
            <v>200</v>
          </cell>
          <cell r="J246">
            <v>1168</v>
          </cell>
          <cell r="K246">
            <v>1034</v>
          </cell>
          <cell r="R246">
            <v>170</v>
          </cell>
          <cell r="S246">
            <v>0.97</v>
          </cell>
          <cell r="T246">
            <v>200</v>
          </cell>
          <cell r="U246">
            <v>200</v>
          </cell>
          <cell r="AA246">
            <v>1</v>
          </cell>
          <cell r="AD246" t="str">
            <v>บริษัท ห้างกระจกตังน้ำ จำกัด สาขาระยอง</v>
          </cell>
        </row>
        <row r="249">
          <cell r="C249" t="str">
            <v>BT1     อ่างอาบน้ำ  8190-WT  สีขาว</v>
          </cell>
          <cell r="D249" t="str">
            <v>ชุด</v>
          </cell>
          <cell r="F249">
            <v>14014</v>
          </cell>
          <cell r="G249">
            <v>700</v>
          </cell>
          <cell r="J249">
            <v>14014</v>
          </cell>
          <cell r="K249">
            <v>14014</v>
          </cell>
          <cell r="R249">
            <v>0</v>
          </cell>
          <cell r="S249">
            <v>1</v>
          </cell>
          <cell r="T249">
            <v>700</v>
          </cell>
          <cell r="U249">
            <v>700</v>
          </cell>
          <cell r="AA249">
            <v>1</v>
          </cell>
        </row>
        <row r="250">
          <cell r="C250" t="str">
            <v>BT2     ก็อกอ่างอาบน้ำ  A-2867</v>
          </cell>
          <cell r="D250" t="str">
            <v>ชุด</v>
          </cell>
          <cell r="F250">
            <v>7656</v>
          </cell>
          <cell r="G250">
            <v>150</v>
          </cell>
          <cell r="J250">
            <v>7656</v>
          </cell>
          <cell r="K250">
            <v>7656</v>
          </cell>
          <cell r="R250">
            <v>0</v>
          </cell>
          <cell r="S250">
            <v>1</v>
          </cell>
          <cell r="T250">
            <v>150</v>
          </cell>
          <cell r="U250">
            <v>150</v>
          </cell>
          <cell r="AA250">
            <v>1</v>
          </cell>
        </row>
        <row r="251">
          <cell r="C251" t="str">
            <v>FD      ตะแกรงดักกลิ่น  A-8200</v>
          </cell>
          <cell r="D251" t="str">
            <v>ชุด</v>
          </cell>
          <cell r="F251">
            <v>245</v>
          </cell>
          <cell r="G251">
            <v>80</v>
          </cell>
          <cell r="J251">
            <v>245</v>
          </cell>
          <cell r="K251">
            <v>245</v>
          </cell>
          <cell r="R251">
            <v>0</v>
          </cell>
          <cell r="S251">
            <v>1</v>
          </cell>
          <cell r="T251">
            <v>80</v>
          </cell>
          <cell r="U251">
            <v>80</v>
          </cell>
          <cell r="AA251">
            <v>1</v>
          </cell>
        </row>
        <row r="252">
          <cell r="C252" t="str">
            <v>HB ก๊อกเดี่ยวติดผนังใต้อ่างล้างหน้า A-7001C</v>
          </cell>
          <cell r="D252" t="str">
            <v>ชุด</v>
          </cell>
          <cell r="F252">
            <v>444</v>
          </cell>
          <cell r="G252">
            <v>80</v>
          </cell>
          <cell r="J252">
            <v>444</v>
          </cell>
          <cell r="K252">
            <v>444</v>
          </cell>
          <cell r="R252">
            <v>0</v>
          </cell>
          <cell r="S252">
            <v>1</v>
          </cell>
          <cell r="T252">
            <v>80</v>
          </cell>
          <cell r="U252">
            <v>80</v>
          </cell>
          <cell r="AA252">
            <v>1</v>
          </cell>
        </row>
        <row r="253">
          <cell r="C253" t="str">
            <v>L1       อ่างล้างหน้าชนิดแขวนผนังพร้อมอุปกรณ์ท่อและสะดืออ่าง TF-0416 Countrer Top</v>
          </cell>
          <cell r="D253" t="str">
            <v>ชุด</v>
          </cell>
          <cell r="F253">
            <v>3118</v>
          </cell>
          <cell r="G253">
            <v>300</v>
          </cell>
          <cell r="J253">
            <v>3118</v>
          </cell>
          <cell r="K253">
            <v>3118</v>
          </cell>
          <cell r="R253">
            <v>0</v>
          </cell>
          <cell r="S253">
            <v>1</v>
          </cell>
          <cell r="T253">
            <v>300</v>
          </cell>
          <cell r="U253">
            <v>300</v>
          </cell>
          <cell r="AA253">
            <v>1</v>
          </cell>
        </row>
        <row r="254">
          <cell r="C254" t="str">
            <v>L1      อ่างล้างหน้าชนืดฝังเคาน์เตอร์ TF-910S  สีขาว</v>
          </cell>
          <cell r="D254" t="str">
            <v>ชุด</v>
          </cell>
          <cell r="F254">
            <v>2085</v>
          </cell>
          <cell r="G254">
            <v>300</v>
          </cell>
          <cell r="J254">
            <v>2085</v>
          </cell>
          <cell r="K254">
            <v>2085</v>
          </cell>
          <cell r="R254">
            <v>0</v>
          </cell>
          <cell r="S254">
            <v>1</v>
          </cell>
          <cell r="T254">
            <v>300</v>
          </cell>
          <cell r="U254">
            <v>300</v>
          </cell>
          <cell r="AA254">
            <v>1</v>
          </cell>
        </row>
        <row r="255">
          <cell r="C255" t="str">
            <v>L1       อ่างล้างหน้าชนิดฝังครึ่งเคาน์เตอร์พร้อมอุปกรณ์ท่อและสะดืออ่าง TF-0514   สีขาว</v>
          </cell>
          <cell r="D255" t="str">
            <v>ชุด</v>
          </cell>
          <cell r="F255">
            <v>2993</v>
          </cell>
          <cell r="G255">
            <v>300</v>
          </cell>
          <cell r="J255">
            <v>2993</v>
          </cell>
          <cell r="K255">
            <v>2993</v>
          </cell>
          <cell r="R255">
            <v>0</v>
          </cell>
          <cell r="S255">
            <v>1</v>
          </cell>
          <cell r="T255">
            <v>300</v>
          </cell>
          <cell r="U255">
            <v>300</v>
          </cell>
          <cell r="AA255">
            <v>1</v>
          </cell>
        </row>
        <row r="256">
          <cell r="C256" t="str">
            <v>L1       อ่างล้างหน้าชนิดฝังเคาน์เตอร์พร้อมอุปกรณ์ท่อและสะดืออ่าง TF-0721   สีขาว</v>
          </cell>
          <cell r="D256" t="str">
            <v>ชุด</v>
          </cell>
          <cell r="F256">
            <v>4118</v>
          </cell>
          <cell r="G256">
            <v>300</v>
          </cell>
          <cell r="J256">
            <v>4118</v>
          </cell>
          <cell r="K256">
            <v>4118</v>
          </cell>
          <cell r="R256">
            <v>0</v>
          </cell>
          <cell r="S256">
            <v>1</v>
          </cell>
          <cell r="T256">
            <v>300</v>
          </cell>
          <cell r="U256">
            <v>300</v>
          </cell>
          <cell r="AA256">
            <v>1</v>
          </cell>
        </row>
        <row r="257">
          <cell r="C257" t="str">
            <v>L1       อ่างล้างหน้าชนิดฝังเคาน์เตอร์พร้อมอุปกรณ์ท่อและสะดืออ่าง WP-F422   สีขาว</v>
          </cell>
          <cell r="D257" t="str">
            <v>ชุด</v>
          </cell>
          <cell r="F257">
            <v>3853</v>
          </cell>
          <cell r="G257">
            <v>300</v>
          </cell>
          <cell r="J257">
            <v>3853</v>
          </cell>
          <cell r="K257">
            <v>3853</v>
          </cell>
          <cell r="R257">
            <v>0</v>
          </cell>
          <cell r="S257">
            <v>1</v>
          </cell>
          <cell r="T257">
            <v>300</v>
          </cell>
          <cell r="U257">
            <v>300</v>
          </cell>
          <cell r="AA257">
            <v>1</v>
          </cell>
        </row>
        <row r="258">
          <cell r="C258" t="str">
            <v>L1      อ่างล้างหน้าชนืดฝังเคาน์เตอร์ TF-476S  สีขาว</v>
          </cell>
          <cell r="D258" t="str">
            <v>ชุด</v>
          </cell>
          <cell r="F258">
            <v>2430</v>
          </cell>
          <cell r="G258">
            <v>300</v>
          </cell>
          <cell r="J258">
            <v>2430</v>
          </cell>
          <cell r="K258">
            <v>2430</v>
          </cell>
          <cell r="R258">
            <v>0</v>
          </cell>
          <cell r="S258">
            <v>1</v>
          </cell>
          <cell r="T258">
            <v>300</v>
          </cell>
          <cell r="U258">
            <v>300</v>
          </cell>
          <cell r="AA258">
            <v>1</v>
          </cell>
        </row>
        <row r="259">
          <cell r="C259" t="str">
            <v xml:space="preserve">L2       ก็อกอ่างล้างหน้า A-1102-02 </v>
          </cell>
          <cell r="D259" t="str">
            <v>ชุด</v>
          </cell>
          <cell r="F259">
            <v>492</v>
          </cell>
          <cell r="G259">
            <v>80</v>
          </cell>
          <cell r="J259">
            <v>492</v>
          </cell>
          <cell r="K259">
            <v>492</v>
          </cell>
          <cell r="R259">
            <v>0</v>
          </cell>
          <cell r="S259">
            <v>1</v>
          </cell>
          <cell r="T259">
            <v>80</v>
          </cell>
          <cell r="U259">
            <v>80</v>
          </cell>
          <cell r="AA259">
            <v>1</v>
          </cell>
        </row>
        <row r="260">
          <cell r="C260" t="str">
            <v>L2       ก็อกอ่างล้างหน้า A-1623</v>
          </cell>
          <cell r="D260" t="str">
            <v>ชุด</v>
          </cell>
          <cell r="F260">
            <v>2016</v>
          </cell>
          <cell r="G260">
            <v>80</v>
          </cell>
          <cell r="J260">
            <v>2016</v>
          </cell>
          <cell r="K260">
            <v>2016</v>
          </cell>
          <cell r="R260">
            <v>0</v>
          </cell>
          <cell r="S260">
            <v>1</v>
          </cell>
          <cell r="T260">
            <v>80</v>
          </cell>
          <cell r="U260">
            <v>80</v>
          </cell>
          <cell r="AA260">
            <v>1</v>
          </cell>
        </row>
        <row r="261">
          <cell r="C261" t="str">
            <v xml:space="preserve">L2       ก็อกอ่างล้างหน้า A-1901-111-000 </v>
          </cell>
          <cell r="D261" t="str">
            <v>ชุด</v>
          </cell>
          <cell r="F261">
            <v>3696</v>
          </cell>
          <cell r="G261">
            <v>80</v>
          </cell>
          <cell r="J261">
            <v>3696</v>
          </cell>
          <cell r="K261">
            <v>3696</v>
          </cell>
          <cell r="R261">
            <v>0</v>
          </cell>
          <cell r="S261">
            <v>1</v>
          </cell>
          <cell r="T261">
            <v>80</v>
          </cell>
          <cell r="U261">
            <v>80</v>
          </cell>
          <cell r="AA261">
            <v>1</v>
          </cell>
        </row>
        <row r="262">
          <cell r="C262" t="str">
            <v>L3       อ่างล้างหน้าชนิดแขวงผนัง TF-0717</v>
          </cell>
          <cell r="D262" t="str">
            <v>ชุด</v>
          </cell>
          <cell r="F262">
            <v>4728</v>
          </cell>
          <cell r="G262">
            <v>300</v>
          </cell>
          <cell r="J262">
            <v>4728</v>
          </cell>
          <cell r="K262">
            <v>4728</v>
          </cell>
          <cell r="R262">
            <v>0</v>
          </cell>
          <cell r="S262">
            <v>1</v>
          </cell>
          <cell r="T262">
            <v>300</v>
          </cell>
          <cell r="U262">
            <v>300</v>
          </cell>
          <cell r="AA262">
            <v>1</v>
          </cell>
        </row>
        <row r="263">
          <cell r="C263" t="str">
            <v xml:space="preserve">PH1     ที่ใส่ทิชชู  K-1986-43  </v>
          </cell>
          <cell r="D263" t="str">
            <v>ชุด</v>
          </cell>
          <cell r="F263">
            <v>1029</v>
          </cell>
          <cell r="G263">
            <v>60</v>
          </cell>
          <cell r="J263">
            <v>1029</v>
          </cell>
          <cell r="K263">
            <v>1029</v>
          </cell>
          <cell r="R263">
            <v>0</v>
          </cell>
          <cell r="S263">
            <v>1</v>
          </cell>
          <cell r="T263">
            <v>60</v>
          </cell>
          <cell r="U263">
            <v>60</v>
          </cell>
          <cell r="AA263">
            <v>1</v>
          </cell>
        </row>
        <row r="264">
          <cell r="C264" t="str">
            <v xml:space="preserve">PH1     ที่ใส่ทิชชู  VP-DY43  สีขาว  </v>
          </cell>
          <cell r="D264" t="str">
            <v>ชุด</v>
          </cell>
          <cell r="F264">
            <v>1561</v>
          </cell>
          <cell r="G264">
            <v>60</v>
          </cell>
          <cell r="J264">
            <v>1561</v>
          </cell>
          <cell r="K264">
            <v>1561</v>
          </cell>
          <cell r="R264">
            <v>0</v>
          </cell>
          <cell r="S264">
            <v>1</v>
          </cell>
          <cell r="T264">
            <v>60</v>
          </cell>
          <cell r="U264">
            <v>60</v>
          </cell>
          <cell r="AA264">
            <v>1</v>
          </cell>
        </row>
        <row r="265">
          <cell r="C265" t="str">
            <v>PH1   ที่ใส่ทิชชู  K-1610-30-S</v>
          </cell>
          <cell r="D265" t="str">
            <v>ชุด</v>
          </cell>
          <cell r="F265">
            <v>609</v>
          </cell>
          <cell r="G265">
            <v>60</v>
          </cell>
          <cell r="J265">
            <v>609</v>
          </cell>
          <cell r="K265">
            <v>609</v>
          </cell>
          <cell r="R265">
            <v>0</v>
          </cell>
          <cell r="S265">
            <v>1</v>
          </cell>
          <cell r="T265">
            <v>60</v>
          </cell>
          <cell r="U265">
            <v>60</v>
          </cell>
          <cell r="AA265">
            <v>1</v>
          </cell>
        </row>
        <row r="267">
          <cell r="C267" t="str">
            <v>Q1      ที่ใส่สบู่เหลวชนิดติดกับผนัง ปุ่มกด  TS128</v>
          </cell>
          <cell r="D267" t="str">
            <v>ชุด</v>
          </cell>
          <cell r="F267">
            <v>3645</v>
          </cell>
          <cell r="G267">
            <v>80</v>
          </cell>
          <cell r="J267">
            <v>3645</v>
          </cell>
          <cell r="K267">
            <v>3645</v>
          </cell>
          <cell r="R267">
            <v>0</v>
          </cell>
          <cell r="S267">
            <v>1</v>
          </cell>
          <cell r="T267">
            <v>80</v>
          </cell>
          <cell r="U267">
            <v>80</v>
          </cell>
          <cell r="AA267">
            <v>1</v>
          </cell>
        </row>
        <row r="268">
          <cell r="C268" t="str">
            <v>S1       ชุดสายชำระ   A-4800-WT  สีขาว</v>
          </cell>
          <cell r="D268" t="str">
            <v>ชุด</v>
          </cell>
          <cell r="F268">
            <v>584</v>
          </cell>
          <cell r="G268">
            <v>60</v>
          </cell>
          <cell r="J268">
            <v>584</v>
          </cell>
          <cell r="K268">
            <v>584</v>
          </cell>
          <cell r="R268">
            <v>0</v>
          </cell>
          <cell r="S268">
            <v>1</v>
          </cell>
          <cell r="T268">
            <v>60</v>
          </cell>
          <cell r="U268">
            <v>60</v>
          </cell>
          <cell r="AA268">
            <v>1</v>
          </cell>
        </row>
        <row r="269">
          <cell r="C269" t="str">
            <v xml:space="preserve">S1       สายฉีดชำระ  A-4700-CH </v>
          </cell>
          <cell r="D269" t="str">
            <v>ชุด</v>
          </cell>
          <cell r="F269">
            <v>773</v>
          </cell>
          <cell r="G269">
            <v>60</v>
          </cell>
          <cell r="J269">
            <v>773</v>
          </cell>
          <cell r="K269">
            <v>773</v>
          </cell>
          <cell r="R269">
            <v>0</v>
          </cell>
          <cell r="S269">
            <v>1</v>
          </cell>
          <cell r="T269">
            <v>60</v>
          </cell>
          <cell r="U269">
            <v>60</v>
          </cell>
          <cell r="AA269">
            <v>1</v>
          </cell>
        </row>
        <row r="270">
          <cell r="C270" t="str">
            <v xml:space="preserve">SH1     ที่ใส่ทิชชู  VP-DY41  สีขาว  </v>
          </cell>
          <cell r="D270" t="str">
            <v>ชุด</v>
          </cell>
          <cell r="F270">
            <v>1113</v>
          </cell>
          <cell r="G270">
            <v>60</v>
          </cell>
          <cell r="J270">
            <v>1113</v>
          </cell>
          <cell r="K270">
            <v>1113</v>
          </cell>
          <cell r="R270">
            <v>0</v>
          </cell>
          <cell r="S270">
            <v>1</v>
          </cell>
          <cell r="T270">
            <v>60</v>
          </cell>
          <cell r="U270">
            <v>60</v>
          </cell>
          <cell r="AA270">
            <v>1</v>
          </cell>
        </row>
        <row r="271">
          <cell r="C271" t="str">
            <v>SH1     ที่ใส่สบู่  K-1982-41</v>
          </cell>
          <cell r="D271" t="str">
            <v>ชุด</v>
          </cell>
          <cell r="F271">
            <v>924</v>
          </cell>
          <cell r="G271">
            <v>60</v>
          </cell>
          <cell r="J271">
            <v>924</v>
          </cell>
          <cell r="K271">
            <v>924</v>
          </cell>
          <cell r="R271">
            <v>0</v>
          </cell>
          <cell r="S271">
            <v>1</v>
          </cell>
          <cell r="T271">
            <v>60</v>
          </cell>
          <cell r="U271">
            <v>60</v>
          </cell>
          <cell r="AA271">
            <v>1</v>
          </cell>
        </row>
        <row r="272">
          <cell r="C272" t="str">
            <v xml:space="preserve">SH1     ที่ใส่สบู่  VP-DY41  สีขาว   </v>
          </cell>
          <cell r="D272" t="str">
            <v>ชุด</v>
          </cell>
          <cell r="F272">
            <v>1113</v>
          </cell>
          <cell r="G272">
            <v>60</v>
          </cell>
          <cell r="J272">
            <v>1113</v>
          </cell>
          <cell r="K272">
            <v>1113</v>
          </cell>
          <cell r="R272">
            <v>0</v>
          </cell>
          <cell r="S272">
            <v>1</v>
          </cell>
          <cell r="T272">
            <v>60</v>
          </cell>
          <cell r="U272">
            <v>60</v>
          </cell>
          <cell r="AA272">
            <v>1</v>
          </cell>
        </row>
        <row r="273">
          <cell r="C273" t="str">
            <v>SM3    ก็อกใต้อ่าง  A-7100C</v>
          </cell>
          <cell r="D273" t="str">
            <v>ชุด</v>
          </cell>
          <cell r="F273">
            <v>444</v>
          </cell>
          <cell r="G273">
            <v>80</v>
          </cell>
          <cell r="J273">
            <v>444</v>
          </cell>
          <cell r="K273">
            <v>444</v>
          </cell>
          <cell r="R273">
            <v>0</v>
          </cell>
          <cell r="S273">
            <v>1</v>
          </cell>
          <cell r="T273">
            <v>80</v>
          </cell>
          <cell r="U273">
            <v>80</v>
          </cell>
          <cell r="AA273">
            <v>1</v>
          </cell>
        </row>
        <row r="274">
          <cell r="C274" t="str">
            <v xml:space="preserve">SW1     RAIN SHOWER  A-952-222/A-1026  </v>
          </cell>
          <cell r="D274" t="str">
            <v>ชุด</v>
          </cell>
          <cell r="F274">
            <v>2807</v>
          </cell>
          <cell r="G274">
            <v>150</v>
          </cell>
          <cell r="J274">
            <v>2807</v>
          </cell>
          <cell r="K274">
            <v>2807</v>
          </cell>
          <cell r="R274">
            <v>0</v>
          </cell>
          <cell r="S274">
            <v>1</v>
          </cell>
          <cell r="T274">
            <v>150</v>
          </cell>
          <cell r="U274">
            <v>150</v>
          </cell>
          <cell r="AA274">
            <v>1</v>
          </cell>
        </row>
        <row r="275">
          <cell r="C275" t="str">
            <v>SW1     RAIN SHOWER  A-952-222/A-1026 (CHORME)</v>
          </cell>
          <cell r="D275" t="str">
            <v>ชุด</v>
          </cell>
          <cell r="F275">
            <v>2807</v>
          </cell>
          <cell r="G275">
            <v>150</v>
          </cell>
          <cell r="J275">
            <v>2807</v>
          </cell>
          <cell r="K275">
            <v>2807</v>
          </cell>
          <cell r="R275">
            <v>0</v>
          </cell>
          <cell r="S275">
            <v>1</v>
          </cell>
          <cell r="T275">
            <v>150</v>
          </cell>
          <cell r="U275">
            <v>150</v>
          </cell>
          <cell r="AA275">
            <v>1</v>
          </cell>
        </row>
        <row r="276">
          <cell r="C276" t="str">
            <v xml:space="preserve">SW1     SHOWER  A-6093, A-6022-974-845  </v>
          </cell>
          <cell r="D276" t="str">
            <v>ชุด</v>
          </cell>
          <cell r="F276">
            <v>525</v>
          </cell>
          <cell r="G276">
            <v>150</v>
          </cell>
          <cell r="J276">
            <v>525</v>
          </cell>
          <cell r="K276">
            <v>525</v>
          </cell>
          <cell r="R276">
            <v>0</v>
          </cell>
          <cell r="S276">
            <v>1</v>
          </cell>
          <cell r="T276">
            <v>150</v>
          </cell>
          <cell r="U276">
            <v>150</v>
          </cell>
          <cell r="AA276">
            <v>1</v>
          </cell>
        </row>
        <row r="277">
          <cell r="C277" t="str">
            <v>SW2     ก็อกผสม  A-2134</v>
          </cell>
          <cell r="D277" t="str">
            <v>ชุด</v>
          </cell>
          <cell r="F277">
            <v>3564</v>
          </cell>
          <cell r="G277">
            <v>150</v>
          </cell>
          <cell r="J277">
            <v>3564</v>
          </cell>
          <cell r="K277">
            <v>3564</v>
          </cell>
          <cell r="R277">
            <v>0</v>
          </cell>
          <cell r="S277">
            <v>1</v>
          </cell>
          <cell r="T277">
            <v>150</v>
          </cell>
          <cell r="U277">
            <v>150</v>
          </cell>
          <cell r="AA277">
            <v>1</v>
          </cell>
        </row>
        <row r="278">
          <cell r="C278" t="str">
            <v xml:space="preserve">SW2     ก็อกผสม  A-3929-977-500  </v>
          </cell>
          <cell r="D278" t="str">
            <v>ชุด</v>
          </cell>
          <cell r="F278">
            <v>2622</v>
          </cell>
          <cell r="G278">
            <v>150</v>
          </cell>
          <cell r="J278">
            <v>2622</v>
          </cell>
          <cell r="K278">
            <v>2622</v>
          </cell>
          <cell r="R278">
            <v>0</v>
          </cell>
          <cell r="S278">
            <v>1</v>
          </cell>
          <cell r="T278">
            <v>150</v>
          </cell>
          <cell r="U278">
            <v>150</v>
          </cell>
          <cell r="AA278">
            <v>1</v>
          </cell>
        </row>
        <row r="279">
          <cell r="C279" t="str">
            <v xml:space="preserve">SW2     ก้านฝักบัว  A-1026 (CHORME)  </v>
          </cell>
          <cell r="D279" t="str">
            <v>ชุด</v>
          </cell>
          <cell r="F279">
            <v>714</v>
          </cell>
          <cell r="G279">
            <v>50</v>
          </cell>
          <cell r="J279">
            <v>714</v>
          </cell>
          <cell r="K279">
            <v>714</v>
          </cell>
          <cell r="R279">
            <v>0</v>
          </cell>
          <cell r="S279">
            <v>1</v>
          </cell>
          <cell r="T279">
            <v>50</v>
          </cell>
          <cell r="U279">
            <v>50</v>
          </cell>
          <cell r="AA279">
            <v>1</v>
          </cell>
        </row>
        <row r="280">
          <cell r="C280" t="str">
            <v xml:space="preserve">SW3     ก็อกฝักบัว  A-2154  </v>
          </cell>
          <cell r="D280" t="str">
            <v>ชุด</v>
          </cell>
          <cell r="F280">
            <v>3380</v>
          </cell>
          <cell r="G280">
            <v>60</v>
          </cell>
          <cell r="J280">
            <v>3380</v>
          </cell>
          <cell r="K280">
            <v>3380</v>
          </cell>
          <cell r="R280">
            <v>0</v>
          </cell>
          <cell r="S280">
            <v>1</v>
          </cell>
          <cell r="T280">
            <v>60</v>
          </cell>
          <cell r="U280">
            <v>60</v>
          </cell>
          <cell r="AA280">
            <v>1</v>
          </cell>
        </row>
        <row r="281">
          <cell r="C281" t="str">
            <v>SW3     ก็อกฝักบัว  A-8008-218-10</v>
          </cell>
          <cell r="D281" t="str">
            <v>ชุด</v>
          </cell>
          <cell r="F281">
            <v>2622</v>
          </cell>
          <cell r="G281">
            <v>60</v>
          </cell>
          <cell r="J281">
            <v>2622</v>
          </cell>
          <cell r="K281">
            <v>2622</v>
          </cell>
          <cell r="R281">
            <v>0</v>
          </cell>
          <cell r="S281">
            <v>1</v>
          </cell>
          <cell r="T281">
            <v>60</v>
          </cell>
          <cell r="U281">
            <v>60</v>
          </cell>
          <cell r="AA281">
            <v>1</v>
          </cell>
        </row>
        <row r="282">
          <cell r="C282" t="str">
            <v>SW4     ฝักบัวสายอ่อน  A-6031</v>
          </cell>
          <cell r="D282" t="str">
            <v>ชุด</v>
          </cell>
          <cell r="F282">
            <v>910</v>
          </cell>
          <cell r="G282">
            <v>60</v>
          </cell>
          <cell r="J282">
            <v>910</v>
          </cell>
          <cell r="K282">
            <v>910</v>
          </cell>
          <cell r="R282">
            <v>0</v>
          </cell>
          <cell r="S282">
            <v>1</v>
          </cell>
          <cell r="T282">
            <v>60</v>
          </cell>
          <cell r="U282">
            <v>60</v>
          </cell>
          <cell r="AA282">
            <v>1</v>
          </cell>
        </row>
        <row r="283">
          <cell r="C283" t="str">
            <v xml:space="preserve">SW5     สายฝักบัวสายอ่อน  A-960-987  </v>
          </cell>
          <cell r="D283" t="str">
            <v>ชุด</v>
          </cell>
          <cell r="F283">
            <v>260</v>
          </cell>
          <cell r="G283">
            <v>60</v>
          </cell>
          <cell r="J283">
            <v>260</v>
          </cell>
          <cell r="K283">
            <v>260</v>
          </cell>
          <cell r="R283">
            <v>0</v>
          </cell>
          <cell r="S283">
            <v>1</v>
          </cell>
          <cell r="T283">
            <v>60</v>
          </cell>
          <cell r="U283">
            <v>60</v>
          </cell>
          <cell r="AA283">
            <v>1</v>
          </cell>
        </row>
        <row r="284">
          <cell r="C284" t="str">
            <v xml:space="preserve">SW6     ก็อกผสมฝักบัวสายอ่อน  A-2720-975-3008  </v>
          </cell>
          <cell r="D284" t="str">
            <v>ชุด</v>
          </cell>
          <cell r="F284">
            <v>1530</v>
          </cell>
          <cell r="G284">
            <v>60</v>
          </cell>
          <cell r="J284">
            <v>1530</v>
          </cell>
          <cell r="K284">
            <v>1530</v>
          </cell>
          <cell r="R284">
            <v>0</v>
          </cell>
          <cell r="S284">
            <v>1</v>
          </cell>
          <cell r="T284">
            <v>60</v>
          </cell>
          <cell r="U284">
            <v>60</v>
          </cell>
          <cell r="AA284">
            <v>1</v>
          </cell>
        </row>
        <row r="285">
          <cell r="C285" t="str">
            <v>TH1    ที่แขวนผ้าแบบคู่  K-1987-47</v>
          </cell>
          <cell r="D285" t="str">
            <v>ชุด</v>
          </cell>
          <cell r="F285">
            <v>2793</v>
          </cell>
          <cell r="G285">
            <v>60</v>
          </cell>
          <cell r="J285">
            <v>2793</v>
          </cell>
          <cell r="K285">
            <v>2793</v>
          </cell>
          <cell r="R285">
            <v>0</v>
          </cell>
          <cell r="S285">
            <v>1</v>
          </cell>
          <cell r="T285">
            <v>60</v>
          </cell>
          <cell r="U285">
            <v>60</v>
          </cell>
          <cell r="AA285">
            <v>1</v>
          </cell>
        </row>
        <row r="286">
          <cell r="C286" t="str">
            <v>TH1    ราวแขวนผ้า  K-1987-47</v>
          </cell>
          <cell r="D286" t="str">
            <v>ชุด</v>
          </cell>
          <cell r="F286">
            <v>2793</v>
          </cell>
          <cell r="G286">
            <v>60</v>
          </cell>
          <cell r="J286">
            <v>2793</v>
          </cell>
          <cell r="K286">
            <v>2793</v>
          </cell>
          <cell r="R286">
            <v>0</v>
          </cell>
          <cell r="S286">
            <v>1</v>
          </cell>
          <cell r="T286">
            <v>60</v>
          </cell>
          <cell r="U286">
            <v>60</v>
          </cell>
          <cell r="AA286">
            <v>1</v>
          </cell>
        </row>
        <row r="287">
          <cell r="C287" t="str">
            <v>TH1    ราวแขวนผ้า  K-1988-46</v>
          </cell>
          <cell r="D287" t="str">
            <v>ชุด</v>
          </cell>
          <cell r="F287">
            <v>1617</v>
          </cell>
          <cell r="G287">
            <v>60</v>
          </cell>
          <cell r="J287">
            <v>1617</v>
          </cell>
          <cell r="K287">
            <v>1617</v>
          </cell>
          <cell r="R287">
            <v>0</v>
          </cell>
          <cell r="S287">
            <v>1</v>
          </cell>
          <cell r="T287">
            <v>60</v>
          </cell>
          <cell r="U287">
            <v>60</v>
          </cell>
          <cell r="AA287">
            <v>1</v>
          </cell>
        </row>
        <row r="288">
          <cell r="C288" t="str">
            <v>TH1    ราวแขวนผ้า  VP-DY46</v>
          </cell>
          <cell r="D288" t="str">
            <v>ชุด</v>
          </cell>
          <cell r="F288">
            <v>1855</v>
          </cell>
          <cell r="G288">
            <v>60</v>
          </cell>
          <cell r="J288">
            <v>1855</v>
          </cell>
          <cell r="K288">
            <v>1855</v>
          </cell>
          <cell r="R288">
            <v>0</v>
          </cell>
          <cell r="S288">
            <v>1</v>
          </cell>
          <cell r="T288">
            <v>60</v>
          </cell>
          <cell r="U288">
            <v>60</v>
          </cell>
          <cell r="AA288">
            <v>1</v>
          </cell>
        </row>
        <row r="289">
          <cell r="C289" t="str">
            <v>TH2    ที่แขวนผ้าแบบคู่  K-1987-47</v>
          </cell>
          <cell r="D289" t="str">
            <v>ชุด</v>
          </cell>
          <cell r="F289">
            <v>2793</v>
          </cell>
          <cell r="G289">
            <v>60</v>
          </cell>
          <cell r="J289">
            <v>2793</v>
          </cell>
          <cell r="K289">
            <v>2793</v>
          </cell>
          <cell r="R289">
            <v>0</v>
          </cell>
          <cell r="S289">
            <v>1</v>
          </cell>
          <cell r="T289">
            <v>60</v>
          </cell>
          <cell r="U289">
            <v>60</v>
          </cell>
          <cell r="AA289">
            <v>1</v>
          </cell>
        </row>
        <row r="290">
          <cell r="C290" t="str">
            <v>TH2    ห่วงแขวนผ้า  VP-DY47</v>
          </cell>
          <cell r="D290" t="str">
            <v>ชุด</v>
          </cell>
          <cell r="F290">
            <v>1484</v>
          </cell>
          <cell r="G290">
            <v>60</v>
          </cell>
          <cell r="J290">
            <v>1484</v>
          </cell>
          <cell r="K290">
            <v>1484</v>
          </cell>
          <cell r="R290">
            <v>0</v>
          </cell>
          <cell r="S290">
            <v>1</v>
          </cell>
          <cell r="T290">
            <v>60</v>
          </cell>
          <cell r="U290">
            <v>60</v>
          </cell>
          <cell r="AA290">
            <v>1</v>
          </cell>
        </row>
        <row r="291">
          <cell r="C291" t="str">
            <v xml:space="preserve">UR1     โถปัสสาวะชาย  TF-2401   สีขาว  </v>
          </cell>
          <cell r="D291" t="str">
            <v>ชุด</v>
          </cell>
          <cell r="F291">
            <v>3414</v>
          </cell>
          <cell r="G291">
            <v>300</v>
          </cell>
          <cell r="J291">
            <v>3414</v>
          </cell>
          <cell r="K291">
            <v>3414</v>
          </cell>
          <cell r="R291">
            <v>0</v>
          </cell>
          <cell r="S291">
            <v>1</v>
          </cell>
          <cell r="T291">
            <v>300</v>
          </cell>
          <cell r="U291">
            <v>300</v>
          </cell>
          <cell r="AA291">
            <v>1</v>
          </cell>
        </row>
        <row r="292">
          <cell r="C292" t="str">
            <v xml:space="preserve">UR1     โถปัสสาวะชาย  TF-412   สีขาว  </v>
          </cell>
          <cell r="D292" t="str">
            <v>ชุด</v>
          </cell>
          <cell r="F292">
            <v>1807</v>
          </cell>
          <cell r="G292">
            <v>300</v>
          </cell>
          <cell r="J292">
            <v>1807</v>
          </cell>
          <cell r="K292">
            <v>1807</v>
          </cell>
          <cell r="R292">
            <v>0</v>
          </cell>
          <cell r="S292">
            <v>1</v>
          </cell>
          <cell r="T292">
            <v>300</v>
          </cell>
          <cell r="U292">
            <v>300</v>
          </cell>
          <cell r="AA292">
            <v>1</v>
          </cell>
        </row>
        <row r="293">
          <cell r="C293" t="str">
            <v>WC1    โถส้วม  TF-2088   สีขาว</v>
          </cell>
          <cell r="D293" t="str">
            <v>ชุด</v>
          </cell>
          <cell r="F293">
            <v>7445</v>
          </cell>
          <cell r="G293">
            <v>300</v>
          </cell>
          <cell r="J293">
            <v>7445</v>
          </cell>
          <cell r="K293">
            <v>7445</v>
          </cell>
          <cell r="R293">
            <v>0</v>
          </cell>
          <cell r="S293">
            <v>1</v>
          </cell>
          <cell r="T293">
            <v>300</v>
          </cell>
          <cell r="U293">
            <v>300</v>
          </cell>
          <cell r="AA293">
            <v>1</v>
          </cell>
        </row>
        <row r="294">
          <cell r="C294" t="str">
            <v>WC1    โถส้วม  TF-2104   สีขาว</v>
          </cell>
          <cell r="D294" t="str">
            <v>ชุด</v>
          </cell>
          <cell r="F294">
            <v>7405</v>
          </cell>
          <cell r="G294">
            <v>300</v>
          </cell>
          <cell r="J294">
            <v>7405</v>
          </cell>
          <cell r="K294">
            <v>7405</v>
          </cell>
          <cell r="R294">
            <v>0</v>
          </cell>
          <cell r="S294">
            <v>1</v>
          </cell>
          <cell r="T294">
            <v>300</v>
          </cell>
          <cell r="U294">
            <v>300</v>
          </cell>
          <cell r="AA294">
            <v>1</v>
          </cell>
        </row>
        <row r="295">
          <cell r="C295" t="str">
            <v>WC1    โถส้วม  TF-2155   สีขาว</v>
          </cell>
          <cell r="D295" t="str">
            <v>ชุด</v>
          </cell>
          <cell r="F295">
            <v>2030</v>
          </cell>
          <cell r="G295">
            <v>300</v>
          </cell>
          <cell r="J295">
            <v>2030</v>
          </cell>
          <cell r="K295">
            <v>2030</v>
          </cell>
          <cell r="R295">
            <v>0</v>
          </cell>
          <cell r="S295">
            <v>1</v>
          </cell>
          <cell r="T295">
            <v>300</v>
          </cell>
          <cell r="U295">
            <v>300</v>
          </cell>
          <cell r="AA295">
            <v>1</v>
          </cell>
        </row>
        <row r="296">
          <cell r="C296" t="str">
            <v>WC1    โถส้วม  TF-2187   สีขาว</v>
          </cell>
          <cell r="D296" t="str">
            <v>ชุด</v>
          </cell>
          <cell r="F296">
            <v>2030</v>
          </cell>
          <cell r="G296">
            <v>300</v>
          </cell>
          <cell r="J296">
            <v>2030</v>
          </cell>
          <cell r="K296">
            <v>2030</v>
          </cell>
          <cell r="R296">
            <v>0</v>
          </cell>
          <cell r="S296">
            <v>1</v>
          </cell>
          <cell r="T296">
            <v>300</v>
          </cell>
          <cell r="U296">
            <v>300</v>
          </cell>
          <cell r="AA296">
            <v>1</v>
          </cell>
        </row>
        <row r="299">
          <cell r="B299" t="str">
            <v>งานหลังคา Canopy ทางเข้าอาคาร</v>
          </cell>
        </row>
        <row r="300">
          <cell r="C300" t="str">
            <v>เสาและโครงหลังคาเหล็ก</v>
          </cell>
          <cell r="F300">
            <v>94284</v>
          </cell>
          <cell r="G300">
            <v>0</v>
          </cell>
          <cell r="J300">
            <v>94284</v>
          </cell>
          <cell r="K300">
            <v>97200</v>
          </cell>
          <cell r="S300">
            <v>0.97</v>
          </cell>
        </row>
        <row r="301">
          <cell r="C301" t="str">
            <v>งานหลังคากระจกพร้อมอุปกรณ์จับยึด</v>
          </cell>
          <cell r="F301">
            <v>323010</v>
          </cell>
          <cell r="G301">
            <v>0</v>
          </cell>
          <cell r="J301">
            <v>323010</v>
          </cell>
          <cell r="K301">
            <v>333000</v>
          </cell>
          <cell r="S301">
            <v>0.97</v>
          </cell>
        </row>
        <row r="302">
          <cell r="C302" t="str">
            <v>รางน้ำสแตนเลส/ท่อน้ำทิ้ง</v>
          </cell>
          <cell r="F302">
            <v>45105</v>
          </cell>
          <cell r="G302">
            <v>0</v>
          </cell>
          <cell r="J302">
            <v>45105</v>
          </cell>
          <cell r="K302">
            <v>46500</v>
          </cell>
          <cell r="S302">
            <v>0.97</v>
          </cell>
        </row>
        <row r="303">
          <cell r="C303" t="str">
            <v>หุ้มแผ่น Aluminium Cladding</v>
          </cell>
          <cell r="F303">
            <v>42777</v>
          </cell>
          <cell r="G303">
            <v>0</v>
          </cell>
          <cell r="J303">
            <v>42777</v>
          </cell>
          <cell r="K303">
            <v>44100</v>
          </cell>
          <cell r="S303">
            <v>0.97</v>
          </cell>
        </row>
        <row r="305">
          <cell r="B305" t="str">
            <v>งานเสาประดับอาคารชั้น 11-15</v>
          </cell>
          <cell r="F305">
            <v>380000</v>
          </cell>
          <cell r="G305">
            <v>0</v>
          </cell>
          <cell r="J305">
            <v>380000</v>
          </cell>
          <cell r="K305">
            <v>400000</v>
          </cell>
          <cell r="S305">
            <v>0.95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>
        <row r="5">
          <cell r="B5">
            <v>0</v>
          </cell>
        </row>
      </sheetData>
      <sheetData sheetId="67">
        <row r="5">
          <cell r="B5">
            <v>0</v>
          </cell>
        </row>
      </sheetData>
      <sheetData sheetId="68"/>
      <sheetData sheetId="69"/>
      <sheetData sheetId="70">
        <row r="5">
          <cell r="B5">
            <v>0</v>
          </cell>
        </row>
      </sheetData>
      <sheetData sheetId="71">
        <row r="5">
          <cell r="B5">
            <v>0</v>
          </cell>
        </row>
      </sheetData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 No. 2 - Carpark"/>
      <sheetName val="ANALYSIS"/>
      <sheetName val="resource1"/>
      <sheetName val="Total"/>
      <sheetName val="Ratios"/>
      <sheetName val="BK Unit Rate"/>
      <sheetName val="Bill No_ 2 _ Carpark"/>
      <sheetName val="SAN REDUCED 1"/>
      <sheetName val="covere"/>
      <sheetName val="splinkler"/>
      <sheetName val="Material"/>
      <sheetName val="Sheet1"/>
      <sheetName val="Bill_No__2_-_Carpark"/>
      <sheetName val="SAN_REDUCED_1"/>
      <sheetName val="Bill_No__2_-_Carpark1"/>
      <sheetName val="SAN_REDUCED_11"/>
      <sheetName val="Bill_No__2_-_Carpark3"/>
      <sheetName val="SAN_REDUCED_13"/>
      <sheetName val="Bill_No__2_-_Carpark2"/>
      <sheetName val="SAN_REDUCED_12"/>
      <sheetName val="Bill_No__2_-_Carpark5"/>
      <sheetName val="SAN_REDUCED_15"/>
      <sheetName val="Bill_No__2_-_Carpark4"/>
      <sheetName val="SAN_REDUCED_14"/>
      <sheetName val="Sheet2"/>
      <sheetName val="Summary"/>
      <sheetName val="เงินกู้ MGC"/>
      <sheetName val="ตั๋วเงินรับ"/>
      <sheetName val="Unit rate Architecture"/>
      <sheetName val="Drop List"/>
      <sheetName val="รวมราคาทั้งสิ้น"/>
      <sheetName val="Cavity Inputs"/>
      <sheetName val="Total Cost"/>
      <sheetName val="Meterial"/>
      <sheetName val="Cover Page"/>
      <sheetName val="Price Jetty"/>
      <sheetName val="Back Up Price Pile"/>
      <sheetName val="Back Up RC Pile"/>
      <sheetName val="Back Up RC"/>
      <sheetName val="POWER"/>
      <sheetName val="Manpower"/>
      <sheetName val="Bill No. 2"/>
      <sheetName val="List"/>
      <sheetName val="Bill_No__2___Carpark"/>
      <sheetName val="Cashflow"/>
      <sheetName val="Interial"/>
      <sheetName val="Bill_No__2"/>
      <sheetName val="Bill_No__21"/>
      <sheetName val="Bill_No__22"/>
      <sheetName val="Purchase_Order"/>
      <sheetName val="Customize_Your_Purchase_Order"/>
      <sheetName val="Take-off stru"/>
      <sheetName val="SUM_EMC"/>
      <sheetName val="P7 "/>
      <sheetName val="Purchase Order"/>
      <sheetName val="Customize Your Purchase Order"/>
      <sheetName val="Equipment"/>
      <sheetName val="Bill_No__23"/>
      <sheetName val="Bill_No__24"/>
      <sheetName val="Bill_No__2___Carpark1"/>
      <sheetName val="Datasheet"/>
      <sheetName val="RAMP Fin"/>
      <sheetName val="Main Sum (Hotel &amp; Residences)"/>
      <sheetName val="EXF"/>
      <sheetName val="Quotation"/>
      <sheetName val="Bill_No__2_-_Carpark6"/>
      <sheetName val="SAN_REDUCED_16"/>
      <sheetName val="Cavity_Inputs"/>
      <sheetName val="金額"/>
      <sheetName val="EST-FOOTING (G)"/>
      <sheetName val="21"/>
      <sheetName val="SH-C"/>
      <sheetName val="SH-F"/>
      <sheetName val="SH-A"/>
      <sheetName val="Total_Cost"/>
      <sheetName val="Cover_Page"/>
      <sheetName val="Price_Jetty"/>
      <sheetName val="Back_Up_Price_Pile"/>
      <sheetName val="Back_Up_RC_Pile"/>
      <sheetName val="Back_Up_RC"/>
      <sheetName val="Bill_No__2_-_Carpark7"/>
      <sheetName val="SAN_REDUCED_17"/>
      <sheetName val="Bill_No__2___Carpark2"/>
      <sheetName val="Cavity_Inputs1"/>
      <sheetName val="Total_Cost1"/>
      <sheetName val="Cover_Page1"/>
      <sheetName val="Price_Jetty1"/>
      <sheetName val="Back_Up_Price_Pile1"/>
      <sheetName val="Back_Up_RC_Pile1"/>
      <sheetName val="Back_Up_RC1"/>
      <sheetName val="0006group-A(1-1)"/>
      <sheetName val="ตาราง G"/>
      <sheetName val="Bill_No__25"/>
      <sheetName val="Invoice"/>
      <sheetName val="RC.footing"/>
      <sheetName val="General"/>
      <sheetName val="AIR"/>
      <sheetName val="Listes Caractéristiques"/>
      <sheetName val="Liste Référentiel"/>
      <sheetName val="Sheet3"/>
      <sheetName val="บัญชีวัสดุ-ราคา"/>
      <sheetName val="ข้อมูลขนส่ง"/>
      <sheetName val="Take-off_stru"/>
      <sheetName val="BK_Unit_Rate"/>
      <sheetName val="Infor"/>
      <sheetName val="P7_"/>
      <sheetName val="Purchase_Order1"/>
      <sheetName val="Customize_Your_Purchase_Order1"/>
      <sheetName val="Bill_No__2___Carpark3"/>
      <sheetName val="Bill_No__26"/>
      <sheetName val="Take-off_stru1"/>
      <sheetName val="BK_Unit_Rate1"/>
      <sheetName val="P7_1"/>
      <sheetName val="Purchase_Order2"/>
      <sheetName val="Customize_Your_Purchase_Order2"/>
    </sheetNames>
    <sheetDataSet>
      <sheetData sheetId="0" refreshError="1">
        <row r="4">
          <cell r="A4" t="str">
            <v>BIG  C   SUPERCENTER,  RAJDAMRI,  BANGKOK   -   MAIN  BUILDING  WORKS</v>
          </cell>
        </row>
        <row r="5">
          <cell r="A5" t="str">
            <v xml:space="preserve"> </v>
          </cell>
        </row>
        <row r="6">
          <cell r="A6" t="str">
            <v>BILL  No.  2    :    STRUCTURE  WORKS     -    CARPARK  BLOCK</v>
          </cell>
        </row>
        <row r="9">
          <cell r="A9" t="str">
            <v>Item</v>
          </cell>
          <cell r="C9" t="str">
            <v>Description  of   Work</v>
          </cell>
        </row>
        <row r="14">
          <cell r="C14" t="str">
            <v>SUBSTRUCTURE  WORKS</v>
          </cell>
        </row>
        <row r="16">
          <cell r="A16" t="str">
            <v>1.</v>
          </cell>
          <cell r="C16" t="str">
            <v>EXCAVATION  AND  PREPARATION  WORKS</v>
          </cell>
        </row>
        <row r="18">
          <cell r="A18" t="str">
            <v>A.</v>
          </cell>
          <cell r="C18" t="str">
            <v>Excavation for basements, sumps and the like</v>
          </cell>
        </row>
        <row r="19">
          <cell r="C19" t="str">
            <v>commencing from existing ground level to</v>
          </cell>
        </row>
        <row r="20">
          <cell r="C20" t="str">
            <v>reduced level including working carefully around</v>
          </cell>
        </row>
        <row r="21">
          <cell r="C21" t="str">
            <v>and exposing precast concrete pile / bored pile.</v>
          </cell>
        </row>
        <row r="23">
          <cell r="A23" t="str">
            <v>B.</v>
          </cell>
          <cell r="C23" t="str">
            <v xml:space="preserve">Excavation for pile caps and the like commencing  </v>
          </cell>
        </row>
        <row r="24">
          <cell r="C24" t="str">
            <v xml:space="preserve">from reduced  level including working carefully  </v>
          </cell>
        </row>
        <row r="25">
          <cell r="C25" t="str">
            <v>around and exposing precast concrete piles /</v>
          </cell>
        </row>
        <row r="26">
          <cell r="C26" t="str">
            <v>bored pile.</v>
          </cell>
        </row>
        <row r="28">
          <cell r="A28" t="str">
            <v>C.</v>
          </cell>
          <cell r="C28" t="str">
            <v>Removing surplus excavated materials off site to</v>
          </cell>
        </row>
        <row r="29">
          <cell r="C29" t="str">
            <v>Contractor's own dump.</v>
          </cell>
        </row>
        <row r="31">
          <cell r="A31" t="str">
            <v>D.</v>
          </cell>
          <cell r="C31" t="str">
            <v>Allow  for  necessary  demolition  of  existing</v>
          </cell>
        </row>
        <row r="32">
          <cell r="C32" t="str">
            <v>slab  and  walls  during  excavation  works.</v>
          </cell>
        </row>
        <row r="35">
          <cell r="C35" t="str">
            <v>Water  Disposal</v>
          </cell>
        </row>
        <row r="37">
          <cell r="A37" t="str">
            <v>E.</v>
          </cell>
          <cell r="C37" t="str">
            <v>Keeping the site  and  the  whole  of  the  excavation</v>
          </cell>
        </row>
        <row r="38">
          <cell r="C38" t="str">
            <v>areas free from all surface, ground and subterranean</v>
          </cell>
        </row>
        <row r="39">
          <cell r="C39" t="str">
            <v>water including network of temporary drains,</v>
          </cell>
        </row>
        <row r="40">
          <cell r="C40" t="str">
            <v>sumps, pumps and desilting basin as required.</v>
          </cell>
        </row>
        <row r="43">
          <cell r="C43" t="str">
            <v>Surface  Treatment</v>
          </cell>
        </row>
        <row r="45">
          <cell r="A45" t="str">
            <v>F.</v>
          </cell>
          <cell r="C45" t="str">
            <v>Anti-termite treatment to all soil in contact with</v>
          </cell>
        </row>
        <row r="46">
          <cell r="C46" t="str">
            <v>building structure to be executed by an approved</v>
          </cell>
        </row>
        <row r="47">
          <cell r="C47" t="str">
            <v>firm, with and including provision of a certificate</v>
          </cell>
        </row>
        <row r="48">
          <cell r="C48" t="str">
            <v>of ten year guarantee.   (Approximately     930     m2)</v>
          </cell>
        </row>
        <row r="52">
          <cell r="C52" t="str">
            <v>Total   Carried   to   Collection</v>
          </cell>
        </row>
        <row r="55">
          <cell r="C55" t="str">
            <v>SUBSTRUCTURE  WORKS</v>
          </cell>
        </row>
        <row r="57">
          <cell r="A57" t="str">
            <v>1.</v>
          </cell>
          <cell r="C57" t="str">
            <v>EXCAVATION  AND  PREPARATION  WORKS</v>
          </cell>
        </row>
        <row r="58">
          <cell r="C58" t="str">
            <v>(Cont'd)</v>
          </cell>
        </row>
        <row r="60">
          <cell r="C60" t="str">
            <v>Cut off top of the piles to the required cut off</v>
          </cell>
        </row>
        <row r="61">
          <cell r="C61" t="str">
            <v>level including any trimming, stripping, exposing</v>
          </cell>
        </row>
        <row r="62">
          <cell r="C62" t="str">
            <v xml:space="preserve">straightening  and  bending  reinforcement  in </v>
          </cell>
        </row>
        <row r="63">
          <cell r="C63" t="str">
            <v>position for pile caps connections and remove</v>
          </cell>
        </row>
        <row r="64">
          <cell r="C64" t="str">
            <v xml:space="preserve">all debris off the Site.                                      </v>
          </cell>
        </row>
        <row r="66">
          <cell r="A66" t="str">
            <v>A.</v>
          </cell>
          <cell r="C66" t="str">
            <v>1000  mm Diameter  bored  pile</v>
          </cell>
        </row>
        <row r="68">
          <cell r="A68" t="str">
            <v>B.</v>
          </cell>
          <cell r="C68" t="str">
            <v>1200  mm Diameter  bored  pile</v>
          </cell>
        </row>
        <row r="70">
          <cell r="A70" t="str">
            <v>C.</v>
          </cell>
          <cell r="C70" t="str">
            <v>1800  mm Diameter  bored  pile</v>
          </cell>
        </row>
        <row r="72">
          <cell r="A72" t="str">
            <v>D.</v>
          </cell>
          <cell r="C72" t="str">
            <v>180 x 180 Precast  I  piles</v>
          </cell>
        </row>
        <row r="77">
          <cell r="C77" t="str">
            <v xml:space="preserve">Allow  for  any  other  items  not  described  above  but </v>
          </cell>
        </row>
        <row r="78">
          <cell r="C78" t="str">
            <v xml:space="preserve">deemed  necessary  to  complete  the  whole  works :-    </v>
          </cell>
        </row>
        <row r="92">
          <cell r="C92" t="str">
            <v>Total   Carried   to   Collection</v>
          </cell>
        </row>
        <row r="95">
          <cell r="C95" t="str">
            <v>SUBSTRUCTURE  WORKS</v>
          </cell>
        </row>
        <row r="97">
          <cell r="A97" t="str">
            <v>1.</v>
          </cell>
          <cell r="C97" t="str">
            <v>EXCAVATION  AND  PREPARATION  WORKS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4">
          <cell r="A4" t="str">
            <v>BIG  C   SUPERCENTER,  RAJDAMRI,  BANGKOK   -   MAIN  BUILDING  WORKS</v>
          </cell>
        </row>
      </sheetData>
      <sheetData sheetId="13">
        <row r="4">
          <cell r="A4" t="str">
            <v>BIG  C   SUPERCENTER,  RAJDAMRI,  BANGKOK   -   MAIN  BUILDING  WORKS</v>
          </cell>
        </row>
      </sheetData>
      <sheetData sheetId="14">
        <row r="4">
          <cell r="A4" t="str">
            <v>BIG  C   SUPERCENTER,  RAJDAMRI,  BANGKOK   -   MAIN  BUILDING  WORKS</v>
          </cell>
        </row>
      </sheetData>
      <sheetData sheetId="15">
        <row r="4">
          <cell r="A4" t="str">
            <v>BIG  C   SUPERCENTER,  RAJDAMRI,  BANGKOK   -   MAIN  BUILDING  WORKS</v>
          </cell>
        </row>
      </sheetData>
      <sheetData sheetId="16">
        <row r="4">
          <cell r="A4" t="str">
            <v>BIG  C   SUPERCENTER,  RAJDAMRI,  BANGKOK   -   MAIN  BUILDING  WORKS</v>
          </cell>
        </row>
      </sheetData>
      <sheetData sheetId="17" refreshError="1"/>
      <sheetData sheetId="18" refreshError="1"/>
      <sheetData sheetId="19"/>
      <sheetData sheetId="20">
        <row r="4">
          <cell r="A4" t="str">
            <v>BIG  C   SUPERCENTER,  RAJDAMRI,  BANGKOK   -   MAIN  BUILDING  WORKS</v>
          </cell>
        </row>
      </sheetData>
      <sheetData sheetId="21">
        <row r="4">
          <cell r="A4" t="str">
            <v>BIG  C   SUPERCENTER,  RAJDAMRI,  BANGKOK   -   MAIN  BUILDING  WORKS</v>
          </cell>
        </row>
      </sheetData>
      <sheetData sheetId="22">
        <row r="1">
          <cell r="A1" t="str">
            <v>Schedule of Quantities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Schedule of Quantities</v>
          </cell>
        </row>
      </sheetData>
      <sheetData sheetId="32">
        <row r="1">
          <cell r="A1" t="str">
            <v>Schedule of Quantities</v>
          </cell>
        </row>
      </sheetData>
      <sheetData sheetId="33">
        <row r="1">
          <cell r="A1" t="str">
            <v>Schedule of Quantities</v>
          </cell>
        </row>
      </sheetData>
      <sheetData sheetId="34">
        <row r="1">
          <cell r="A1" t="str">
            <v>Schedule of Quantities</v>
          </cell>
        </row>
      </sheetData>
      <sheetData sheetId="35">
        <row r="1">
          <cell r="A1" t="str">
            <v>Schedule of Quantities</v>
          </cell>
        </row>
      </sheetData>
      <sheetData sheetId="36">
        <row r="1">
          <cell r="A1" t="str">
            <v>Schedule of Quantities</v>
          </cell>
        </row>
      </sheetData>
      <sheetData sheetId="37">
        <row r="1">
          <cell r="A1" t="str">
            <v>Schedule of Quantities</v>
          </cell>
        </row>
      </sheetData>
      <sheetData sheetId="38">
        <row r="1">
          <cell r="A1" t="str">
            <v>Schedule of Quantities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>
        <row r="4">
          <cell r="A4" t="str">
            <v>BIG  C   SUPERCENTER,  RAJDAMRI,  BANGKOK   -   MAIN  BUILDING  WORKS</v>
          </cell>
        </row>
      </sheetData>
      <sheetData sheetId="78"/>
      <sheetData sheetId="79">
        <row r="4">
          <cell r="A4" t="str">
            <v>BIG  C   SUPERCENTER,  RAJDAMRI,  BANGKOK   -   MAIN  BUILDING  WORKS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RATE COMPARISON"/>
      <sheetName val="QUANTITY COMPARISON"/>
      <sheetName val="Substructure"/>
      <sheetName val="Bill No. 2 - Carpark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 Balance"/>
      <sheetName val="Trial Balance (Old)"/>
      <sheetName val="SCB 1 - Current"/>
      <sheetName val="SCB 2 - Current"/>
      <sheetName val="03中"/>
      <sheetName val="TrialBalance Q3-2002"/>
      <sheetName val="AP-FAsb"/>
      <sheetName val="ตั๋วเงินรับ"/>
      <sheetName val="เงินกู้ MGC"/>
      <sheetName val="เงินกู้ธนชาติ"/>
      <sheetName val="BOQ"/>
      <sheetName val="1602-97"/>
      <sheetName val="Trend"/>
      <sheetName val="INV(未作成)"/>
      <sheetName val="LeadQ1_2002"/>
      <sheetName val="Landing Factors"/>
      <sheetName val="Agency Walker ID"/>
      <sheetName val="Data"/>
      <sheetName val="TH00_12080000"/>
      <sheetName val="Macro1"/>
      <sheetName val="#ofclose"/>
      <sheetName val="FA(NEW)"/>
      <sheetName val="conso46"/>
      <sheetName val="Disposal"/>
      <sheetName val="C-3"/>
      <sheetName val="N-2"/>
      <sheetName val="GAAP Pru"/>
      <sheetName val="TB-2001-Apr'01"/>
      <sheetName val="Sap_927_Vdr"/>
      <sheetName val="佐賀"/>
      <sheetName val="栃木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_Balance"/>
      <sheetName val="Trial_Balance_(Old)"/>
      <sheetName val="SCB_1_-_Current"/>
      <sheetName val="SCB_2_-_Current"/>
      <sheetName val="Main"/>
      <sheetName val="REC GROUP"/>
      <sheetName val="COVER"/>
      <sheetName val="Bill No. 2 - Carpark"/>
      <sheetName val="JUNE1"/>
      <sheetName val="Parameters"/>
      <sheetName val="UKCSTG02"/>
      <sheetName val="proforma"/>
      <sheetName val="splinkler"/>
      <sheetName val="ASSET339"/>
      <sheetName val="SwapData"/>
      <sheetName val="0201(勘定明細用)"/>
      <sheetName val="TB SAP"/>
      <sheetName val="Project Detail "/>
      <sheetName val="EXPORT"/>
      <sheetName val="QUANTITY COMPARISON"/>
      <sheetName val="E001 Lead"/>
      <sheetName val="E100 Subledger with GL"/>
      <sheetName val="RANK"/>
      <sheetName val="DLD Query Query Query"/>
      <sheetName val="หักกลบ-ลบหนี้"/>
      <sheetName val="TrialBalance_Q3-2002"/>
      <sheetName val="เงินกู้_MGC"/>
      <sheetName val="Landing_Factors"/>
      <sheetName val="Agency_Walker_ID"/>
      <sheetName val="10-1 Media"/>
      <sheetName val="10-cut"/>
      <sheetName val="Ex 11C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_Balance1"/>
      <sheetName val="Trial_Balance_(Old)1"/>
      <sheetName val="SCB_1_-_Current1"/>
      <sheetName val="SCB_2_-_Current1"/>
      <sheetName val="GAAP_Pru"/>
      <sheetName val="REC_GROUP"/>
      <sheetName val="Bill_No__2_-_Carpark"/>
      <sheetName val="Project_Detail_"/>
      <sheetName val="TB_SAP"/>
      <sheetName val="BS"/>
      <sheetName val="TB_Group"/>
      <sheetName val="LISTS"/>
      <sheetName val="LITF"/>
      <sheetName val="Mscb97"/>
      <sheetName val="N0-Lead"/>
      <sheetName val="Jan"/>
      <sheetName val="Mar"/>
      <sheetName val="EE"/>
      <sheetName val="Item Code - Machine"/>
      <sheetName val="Sup-BSK1"/>
      <sheetName val="part-import"/>
      <sheetName val="รับ RM 01JAN-31JUL"/>
      <sheetName val="Assumptions"/>
      <sheetName val="2003 Growth"/>
      <sheetName val="SCHEDULES"/>
      <sheetName val="Setup 2009"/>
      <sheetName val="P &amp; l "/>
      <sheetName val="TB-M"/>
      <sheetName val="recon"/>
      <sheetName val="SaleJuly"/>
      <sheetName val="Asset group"/>
      <sheetName val="Menu"/>
      <sheetName val="Summary Market Segmentation"/>
      <sheetName val="DataSCI"/>
      <sheetName val="DataSFP"/>
      <sheetName val="assumption"/>
      <sheetName val="SPARE PART DEC 10 ( HE)"/>
      <sheetName val="MOLD-WinsFA31122005"/>
      <sheetName val="Summary_lead5"/>
      <sheetName val="Account_Receivable5"/>
      <sheetName val="Other_CA5"/>
      <sheetName val="Other_assets5"/>
      <sheetName val="Fixed_assets5"/>
      <sheetName val="Account_payable5"/>
      <sheetName val="Other_CL5"/>
      <sheetName val="Other_liabilities5"/>
      <sheetName val="Other_income5"/>
      <sheetName val="Cost_of_service5"/>
      <sheetName val="Selling_&amp;_admin5"/>
      <sheetName val="Interest_exp_5"/>
      <sheetName val="Trial_Balance5"/>
      <sheetName val="Trial_Balance_(Old)5"/>
      <sheetName val="SCB_1_-_Current5"/>
      <sheetName val="SCB_2_-_Current5"/>
      <sheetName val="TrialBalance_Q3-20024"/>
      <sheetName val="เงินกู้_MGC4"/>
      <sheetName val="Landing_Factors4"/>
      <sheetName val="Agency_Walker_ID4"/>
      <sheetName val="GAAP_Pru4"/>
      <sheetName val="Bill_No__2_-_Carpark4"/>
      <sheetName val="REC_GROUP4"/>
      <sheetName val="TB_SAP4"/>
      <sheetName val="Project_Detail_4"/>
      <sheetName val="10-1_Media3"/>
      <sheetName val="Ex_11C3"/>
      <sheetName val="DLD_Query_Query_Query3"/>
      <sheetName val="Summary_lead2"/>
      <sheetName val="Account_Receivable2"/>
      <sheetName val="Other_CA2"/>
      <sheetName val="Other_assets2"/>
      <sheetName val="Fixed_assets2"/>
      <sheetName val="Account_payable2"/>
      <sheetName val="Other_CL2"/>
      <sheetName val="Other_liabilities2"/>
      <sheetName val="Other_income2"/>
      <sheetName val="Cost_of_service2"/>
      <sheetName val="Selling_&amp;_admin2"/>
      <sheetName val="Interest_exp_2"/>
      <sheetName val="Trial_Balance2"/>
      <sheetName val="Trial_Balance_(Old)2"/>
      <sheetName val="SCB_1_-_Current2"/>
      <sheetName val="SCB_2_-_Current2"/>
      <sheetName val="TrialBalance_Q3-20021"/>
      <sheetName val="เงินกู้_MGC1"/>
      <sheetName val="Landing_Factors1"/>
      <sheetName val="Agency_Walker_ID1"/>
      <sheetName val="GAAP_Pru1"/>
      <sheetName val="Bill_No__2_-_Carpark1"/>
      <sheetName val="REC_GROUP1"/>
      <sheetName val="TB_SAP1"/>
      <sheetName val="Project_Detail_1"/>
      <sheetName val="10-1_Media"/>
      <sheetName val="Ex_11C"/>
      <sheetName val="DLD_Query_Query_Query"/>
      <sheetName val="Summary_lead3"/>
      <sheetName val="Account_Receivable3"/>
      <sheetName val="Other_CA3"/>
      <sheetName val="Other_assets3"/>
      <sheetName val="Fixed_assets3"/>
      <sheetName val="Account_payable3"/>
      <sheetName val="Other_CL3"/>
      <sheetName val="Other_liabilities3"/>
      <sheetName val="Other_income3"/>
      <sheetName val="Cost_of_service3"/>
      <sheetName val="Selling_&amp;_admin3"/>
      <sheetName val="Interest_exp_3"/>
      <sheetName val="Trial_Balance3"/>
      <sheetName val="Trial_Balance_(Old)3"/>
      <sheetName val="SCB_1_-_Current3"/>
      <sheetName val="SCB_2_-_Current3"/>
      <sheetName val="TrialBalance_Q3-20022"/>
      <sheetName val="เงินกู้_MGC2"/>
      <sheetName val="Landing_Factors2"/>
      <sheetName val="Agency_Walker_ID2"/>
      <sheetName val="GAAP_Pru2"/>
      <sheetName val="Bill_No__2_-_Carpark2"/>
      <sheetName val="REC_GROUP2"/>
      <sheetName val="TB_SAP2"/>
      <sheetName val="Project_Detail_2"/>
      <sheetName val="10-1_Media1"/>
      <sheetName val="Ex_11C1"/>
      <sheetName val="DLD_Query_Query_Query1"/>
      <sheetName val="Summary_lead4"/>
      <sheetName val="Account_Receivable4"/>
      <sheetName val="Other_CA4"/>
      <sheetName val="Other_assets4"/>
      <sheetName val="Fixed_assets4"/>
      <sheetName val="Account_payable4"/>
      <sheetName val="Other_CL4"/>
      <sheetName val="Other_liabilities4"/>
      <sheetName val="Other_income4"/>
      <sheetName val="Cost_of_service4"/>
      <sheetName val="Selling_&amp;_admin4"/>
      <sheetName val="Interest_exp_4"/>
      <sheetName val="Trial_Balance4"/>
      <sheetName val="Trial_Balance_(Old)4"/>
      <sheetName val="SCB_1_-_Current4"/>
      <sheetName val="SCB_2_-_Current4"/>
      <sheetName val="TrialBalance_Q3-20023"/>
      <sheetName val="เงินกู้_MGC3"/>
      <sheetName val="Landing_Factors3"/>
      <sheetName val="Agency_Walker_ID3"/>
      <sheetName val="GAAP_Pru3"/>
      <sheetName val="Bill_No__2_-_Carpark3"/>
      <sheetName val="REC_GROUP3"/>
      <sheetName val="TB_SAP3"/>
      <sheetName val="Project_Detail_3"/>
      <sheetName val="10-1_Media2"/>
      <sheetName val="Ex_11C2"/>
      <sheetName val="DLD_Query_Query_Query2"/>
      <sheetName val="Summary_lead7"/>
      <sheetName val="Account_Receivable7"/>
      <sheetName val="Other_CA7"/>
      <sheetName val="Other_assets7"/>
      <sheetName val="Fixed_assets7"/>
      <sheetName val="Account_payable7"/>
      <sheetName val="Other_CL7"/>
      <sheetName val="Other_liabilities7"/>
      <sheetName val="Other_income7"/>
      <sheetName val="Cost_of_service7"/>
      <sheetName val="Selling_&amp;_admin7"/>
      <sheetName val="Interest_exp_7"/>
      <sheetName val="Trial_Balance7"/>
      <sheetName val="Trial_Balance_(Old)7"/>
      <sheetName val="SCB_1_-_Current7"/>
      <sheetName val="SCB_2_-_Current7"/>
      <sheetName val="TrialBalance_Q3-20026"/>
      <sheetName val="เงินกู้_MGC6"/>
      <sheetName val="Landing_Factors6"/>
      <sheetName val="Agency_Walker_ID6"/>
      <sheetName val="GAAP_Pru6"/>
      <sheetName val="Bill_No__2_-_Carpark6"/>
      <sheetName val="REC_GROUP6"/>
      <sheetName val="TB_SAP6"/>
      <sheetName val="Project_Detail_6"/>
      <sheetName val="10-1_Media5"/>
      <sheetName val="Ex_11C5"/>
      <sheetName val="DLD_Query_Query_Query5"/>
      <sheetName val="QUANTITY_COMPARISON1"/>
      <sheetName val="E001_Lead1"/>
      <sheetName val="E100_Subledger_with_GL1"/>
      <sheetName val="Summary_lead6"/>
      <sheetName val="Account_Receivable6"/>
      <sheetName val="Other_CA6"/>
      <sheetName val="Other_assets6"/>
      <sheetName val="Fixed_assets6"/>
      <sheetName val="Account_payable6"/>
      <sheetName val="Other_CL6"/>
      <sheetName val="Other_liabilities6"/>
      <sheetName val="Other_income6"/>
      <sheetName val="Cost_of_service6"/>
      <sheetName val="Selling_&amp;_admin6"/>
      <sheetName val="Interest_exp_6"/>
      <sheetName val="Trial_Balance6"/>
      <sheetName val="Trial_Balance_(Old)6"/>
      <sheetName val="SCB_1_-_Current6"/>
      <sheetName val="SCB_2_-_Current6"/>
      <sheetName val="TrialBalance_Q3-20025"/>
      <sheetName val="เงินกู้_MGC5"/>
      <sheetName val="Landing_Factors5"/>
      <sheetName val="Agency_Walker_ID5"/>
      <sheetName val="GAAP_Pru5"/>
      <sheetName val="Bill_No__2_-_Carpark5"/>
      <sheetName val="REC_GROUP5"/>
      <sheetName val="TB_SAP5"/>
      <sheetName val="Project_Detail_5"/>
      <sheetName val="10-1_Media4"/>
      <sheetName val="Ex_11C4"/>
      <sheetName val="DLD_Query_Query_Query4"/>
      <sheetName val="QUANTITY_COMPARISON"/>
      <sheetName val="E001_Lead"/>
      <sheetName val="E100_Subledger_with_GL"/>
      <sheetName val="Summary_lead8"/>
      <sheetName val="Account_Receivable8"/>
      <sheetName val="Other_CA8"/>
      <sheetName val="Other_assets8"/>
      <sheetName val="Fixed_assets8"/>
      <sheetName val="Account_payable8"/>
      <sheetName val="Other_CL8"/>
      <sheetName val="Other_liabilities8"/>
      <sheetName val="Other_income8"/>
      <sheetName val="Cost_of_service8"/>
      <sheetName val="Selling_&amp;_admin8"/>
      <sheetName val="Interest_exp_8"/>
      <sheetName val="Trial_Balance8"/>
      <sheetName val="Trial_Balance_(Old)8"/>
      <sheetName val="SCB_1_-_Current8"/>
      <sheetName val="SCB_2_-_Current8"/>
      <sheetName val="TrialBalance_Q3-20027"/>
      <sheetName val="เงินกู้_MGC7"/>
      <sheetName val="Landing_Factors7"/>
      <sheetName val="Agency_Walker_ID7"/>
      <sheetName val="GAAP_Pru7"/>
      <sheetName val="Bill_No__2_-_Carpark7"/>
      <sheetName val="REC_GROUP7"/>
      <sheetName val="TB_SAP7"/>
      <sheetName val="Project_Detail_7"/>
      <sheetName val="10-1_Media6"/>
      <sheetName val="Ex_11C6"/>
      <sheetName val="DLD_Query_Query_Query6"/>
      <sheetName val="QUANTITY_COMPARISON2"/>
      <sheetName val="E001_Lead2"/>
      <sheetName val="E100_Subledger_with_GL2"/>
      <sheetName val="Summary_lead9"/>
      <sheetName val="Account_Receivable9"/>
      <sheetName val="Other_CA9"/>
      <sheetName val="Other_assets9"/>
      <sheetName val="Fixed_assets9"/>
      <sheetName val="Account_payable9"/>
      <sheetName val="Other_CL9"/>
      <sheetName val="Other_liabilities9"/>
      <sheetName val="Other_income9"/>
      <sheetName val="Cost_of_service9"/>
      <sheetName val="Selling_&amp;_admin9"/>
      <sheetName val="Interest_exp_9"/>
      <sheetName val="Trial_Balance9"/>
      <sheetName val="Trial_Balance_(Old)9"/>
      <sheetName val="SCB_1_-_Current9"/>
      <sheetName val="SCB_2_-_Current9"/>
      <sheetName val="TrialBalance_Q3-20028"/>
      <sheetName val="เงินกู้_MGC8"/>
      <sheetName val="Landing_Factors8"/>
      <sheetName val="Agency_Walker_ID8"/>
      <sheetName val="GAAP_Pru8"/>
      <sheetName val="Bill_No__2_-_Carpark8"/>
      <sheetName val="REC_GROUP8"/>
      <sheetName val="TB_SAP8"/>
      <sheetName val="Project_Detail_8"/>
      <sheetName val="10-1_Media7"/>
      <sheetName val="Ex_11C7"/>
      <sheetName val="DLD_Query_Query_Query7"/>
      <sheetName val="QUANTITY_COMPARISON3"/>
      <sheetName val="E001_Lead3"/>
      <sheetName val="E100_Subledger_with_GL3"/>
      <sheetName val="Summary_lead10"/>
      <sheetName val="Account_Receivable10"/>
      <sheetName val="Other_CA10"/>
      <sheetName val="Other_assets10"/>
      <sheetName val="Fixed_assets10"/>
      <sheetName val="Account_payable10"/>
      <sheetName val="Other_CL10"/>
      <sheetName val="Other_liabilities10"/>
      <sheetName val="Other_income10"/>
      <sheetName val="Cost_of_service10"/>
      <sheetName val="Selling_&amp;_admin10"/>
      <sheetName val="Interest_exp_10"/>
      <sheetName val="Trial_Balance10"/>
      <sheetName val="Trial_Balance_(Old)10"/>
      <sheetName val="SCB_1_-_Current10"/>
      <sheetName val="SCB_2_-_Current10"/>
      <sheetName val="TrialBalance_Q3-20029"/>
      <sheetName val="เงินกู้_MGC9"/>
      <sheetName val="Landing_Factors9"/>
      <sheetName val="Agency_Walker_ID9"/>
      <sheetName val="GAAP_Pru9"/>
      <sheetName val="Bill_No__2_-_Carpark9"/>
      <sheetName val="REC_GROUP9"/>
      <sheetName val="TB_SAP9"/>
      <sheetName val="Project_Detail_9"/>
      <sheetName val="10-1_Media8"/>
      <sheetName val="Ex_11C8"/>
      <sheetName val="DLD_Query_Query_Query8"/>
      <sheetName val="QUANTITY_COMPARISON4"/>
      <sheetName val="E001_Lead4"/>
      <sheetName val="E100_Subledger_with_GL4"/>
      <sheetName val="Summary_lead11"/>
      <sheetName val="Account_Receivable11"/>
      <sheetName val="Other_CA11"/>
      <sheetName val="Other_assets11"/>
      <sheetName val="Fixed_assets11"/>
      <sheetName val="Account_payable11"/>
      <sheetName val="Other_CL11"/>
      <sheetName val="Other_liabilities11"/>
      <sheetName val="Other_income11"/>
      <sheetName val="Cost_of_service11"/>
      <sheetName val="Selling_&amp;_admin11"/>
      <sheetName val="Interest_exp_11"/>
      <sheetName val="Trial_Balance11"/>
      <sheetName val="Trial_Balance_(Old)11"/>
      <sheetName val="SCB_1_-_Current11"/>
      <sheetName val="SCB_2_-_Current11"/>
      <sheetName val="TrialBalance_Q3-200210"/>
      <sheetName val="เงินกู้_MGC10"/>
      <sheetName val="Landing_Factors10"/>
      <sheetName val="Agency_Walker_ID10"/>
      <sheetName val="GAAP_Pru10"/>
      <sheetName val="Bill_No__2_-_Carpark10"/>
      <sheetName val="REC_GROUP10"/>
      <sheetName val="TB_SAP10"/>
      <sheetName val="Project_Detail_10"/>
      <sheetName val="10-1_Media9"/>
      <sheetName val="Ex_11C9"/>
      <sheetName val="DLD_Query_Query_Query9"/>
      <sheetName val="QUANTITY_COMPARISON5"/>
      <sheetName val="E001_Lead5"/>
      <sheetName val="E100_Subledger_with_GL5"/>
      <sheetName val="Summary_lead12"/>
      <sheetName val="Account_Receivable12"/>
      <sheetName val="Other_CA12"/>
      <sheetName val="Other_assets12"/>
      <sheetName val="Fixed_assets12"/>
      <sheetName val="Account_payable12"/>
      <sheetName val="Other_CL12"/>
      <sheetName val="Other_liabilities12"/>
      <sheetName val="Other_income12"/>
      <sheetName val="Cost_of_service12"/>
      <sheetName val="Selling_&amp;_admin12"/>
      <sheetName val="Interest_exp_12"/>
      <sheetName val="Trial_Balance12"/>
      <sheetName val="Trial_Balance_(Old)12"/>
      <sheetName val="SCB_1_-_Current12"/>
      <sheetName val="SCB_2_-_Current12"/>
      <sheetName val="TrialBalance_Q3-200211"/>
      <sheetName val="เงินกู้_MGC11"/>
      <sheetName val="Landing_Factors11"/>
      <sheetName val="Agency_Walker_ID11"/>
      <sheetName val="GAAP_Pru11"/>
      <sheetName val="Bill_No__2_-_Carpark11"/>
      <sheetName val="REC_GROUP11"/>
      <sheetName val="TB_SAP11"/>
      <sheetName val="Project_Detail_11"/>
      <sheetName val="10-1_Media10"/>
      <sheetName val="Ex_11C10"/>
      <sheetName val="DLD_Query_Query_Query10"/>
      <sheetName val="QUANTITY_COMPARISON6"/>
      <sheetName val="E001_Lead6"/>
      <sheetName val="E100_Subledger_with_GL6"/>
      <sheetName val="Summary_lead13"/>
      <sheetName val="Account_Receivable13"/>
      <sheetName val="Other_CA13"/>
      <sheetName val="Other_assets13"/>
      <sheetName val="Fixed_assets13"/>
      <sheetName val="Account_payable13"/>
      <sheetName val="Other_CL13"/>
      <sheetName val="Other_liabilities13"/>
      <sheetName val="Other_income13"/>
      <sheetName val="Cost_of_service13"/>
      <sheetName val="Selling_&amp;_admin13"/>
      <sheetName val="Interest_exp_13"/>
      <sheetName val="Trial_Balance13"/>
      <sheetName val="Trial_Balance_(Old)13"/>
      <sheetName val="SCB_1_-_Current13"/>
      <sheetName val="SCB_2_-_Current13"/>
      <sheetName val="TrialBalance_Q3-200212"/>
      <sheetName val="เงินกู้_MGC12"/>
      <sheetName val="Landing_Factors12"/>
      <sheetName val="Agency_Walker_ID12"/>
      <sheetName val="GAAP_Pru12"/>
      <sheetName val="Bill_No__2_-_Carpark12"/>
      <sheetName val="REC_GROUP12"/>
      <sheetName val="TB_SAP12"/>
      <sheetName val="Project_Detail_12"/>
      <sheetName val="10-1_Media11"/>
      <sheetName val="Ex_11C11"/>
      <sheetName val="DLD_Query_Query_Query11"/>
      <sheetName val="QUANTITY_COMPARISON7"/>
      <sheetName val="E001_Lead7"/>
      <sheetName val="E100_Subledger_with_GL7"/>
      <sheetName val="Summary_lead14"/>
      <sheetName val="Account_Receivable14"/>
      <sheetName val="Other_CA14"/>
      <sheetName val="Other_assets14"/>
      <sheetName val="Fixed_assets14"/>
      <sheetName val="Account_payable14"/>
      <sheetName val="Other_CL14"/>
      <sheetName val="Other_liabilities14"/>
      <sheetName val="Other_income14"/>
      <sheetName val="Cost_of_service14"/>
      <sheetName val="Selling_&amp;_admin14"/>
      <sheetName val="Interest_exp_14"/>
      <sheetName val="Trial_Balance14"/>
      <sheetName val="Trial_Balance_(Old)14"/>
      <sheetName val="SCB_1_-_Current14"/>
      <sheetName val="SCB_2_-_Current14"/>
      <sheetName val="TrialBalance_Q3-200213"/>
      <sheetName val="เงินกู้_MGC13"/>
      <sheetName val="Landing_Factors13"/>
      <sheetName val="Agency_Walker_ID13"/>
      <sheetName val="GAAP_Pru13"/>
      <sheetName val="Bill_No__2_-_Carpark13"/>
      <sheetName val="REC_GROUP13"/>
      <sheetName val="TB_SAP13"/>
      <sheetName val="Project_Detail_13"/>
      <sheetName val="10-1_Media12"/>
      <sheetName val="Ex_11C12"/>
      <sheetName val="DLD_Query_Query_Query12"/>
      <sheetName val="QUANTITY_COMPARISON8"/>
      <sheetName val="E001_Lead8"/>
      <sheetName val="E100_Subledger_with_GL8"/>
      <sheetName val="PLAN12-details(Tons)"/>
      <sheetName val="Lead"/>
      <sheetName val="USDXAU Bef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 refreshError="1"/>
      <sheetData sheetId="536" refreshError="1"/>
      <sheetData sheetId="53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TrialBalance Q3-2002"/>
      <sheetName val="Trial Balance"/>
      <sheetName val="TB-2001-Apr'01"/>
      <sheetName val="detail_profit&amp;loss"/>
      <sheetName val="AP-FAsb"/>
      <sheetName val="31.12.04"/>
      <sheetName val="Detail-Sep"/>
      <sheetName val="ตั๋วเงินรับ"/>
      <sheetName val="U-3"/>
      <sheetName val="ELEC45-01"/>
      <sheetName val="TH00_12080000"/>
      <sheetName val="set_"/>
      <sheetName val="BS-Q1'04"/>
      <sheetName val="Parameter"/>
      <sheetName val="TB"/>
      <sheetName val="QUANTITY COMPARISON"/>
      <sheetName val="E001 Lead"/>
      <sheetName val="E100 Subledger with GL"/>
      <sheetName val="เงินกู้_MGC"/>
      <sheetName val="TrialBalance_Q3-2002"/>
      <sheetName val="Trial_Balance"/>
      <sheetName val="31_12_04"/>
      <sheetName val="AP"/>
      <sheetName val="INV"/>
      <sheetName val="FA(NEW)"/>
      <sheetName val="03中"/>
      <sheetName val="Bill No. 2 - Carpark"/>
      <sheetName val="GAAP Pru"/>
      <sheetName val="FDR-Jan-99 "/>
      <sheetName val="97년추정손익계산서"/>
      <sheetName val="General"/>
      <sheetName val="設計通知"/>
      <sheetName val="ชื่อหุ้น"/>
      <sheetName val="B&amp;S 1999"/>
      <sheetName val="10-1 Media"/>
      <sheetName val="10-cut"/>
      <sheetName val="LITF"/>
      <sheetName val="BK Unit Rate"/>
      <sheetName val="7 Jan 02"/>
      <sheetName val="DIAGRAM"/>
    </sheetNames>
    <sheetDataSet>
      <sheetData sheetId="0">
        <row r="15">
          <cell r="F15">
            <v>2098135.8193465373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7">
          <cell r="E17">
            <v>3000000</v>
          </cell>
        </row>
      </sheetData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NO"/>
      <sheetName val="Sampleใหม่"/>
      <sheetName val="TrialBalance Q3-2002"/>
      <sheetName val="Trial Balance"/>
      <sheetName val="QUANTITY COMPARISON"/>
      <sheetName val="เงินกู้ MGC"/>
      <sheetName val="Mat"/>
      <sheetName val="Bill No. 2 - Carpark"/>
      <sheetName val="Furniture"/>
      <sheetName val="Cavity Inputs"/>
      <sheetName val="31.12.04"/>
      <sheetName val="LITF"/>
      <sheetName val="BK Unit Rate"/>
      <sheetName val="g1"/>
      <sheetName val="Manpower"/>
      <sheetName val="Factor F Data"/>
      <sheetName val="SOV"/>
      <sheetName val="งานสถาปัตยกรรม a"/>
      <sheetName val="EST-FOOTING (G)"/>
      <sheetName val="List"/>
      <sheetName val="sum 1-4"/>
      <sheetName val="Summary"/>
      <sheetName val="boq"/>
      <sheetName val="construction cost summary"/>
      <sheetName val="WI"/>
      <sheetName val="สรุป"/>
      <sheetName val="exf"/>
    </sheetNames>
    <sheetDataSet>
      <sheetData sheetId="0">
        <row r="1">
          <cell r="A1" t="str">
            <v>W (inch)</v>
          </cell>
          <cell r="C1" t="str">
            <v>SHEET NO.</v>
          </cell>
        </row>
        <row r="2">
          <cell r="A2">
            <v>1</v>
          </cell>
          <cell r="B2">
            <v>12</v>
          </cell>
          <cell r="C2" t="str">
            <v>No.26</v>
          </cell>
        </row>
        <row r="3">
          <cell r="A3">
            <v>13</v>
          </cell>
          <cell r="B3">
            <v>30</v>
          </cell>
          <cell r="C3" t="str">
            <v>No.24</v>
          </cell>
        </row>
        <row r="4">
          <cell r="A4">
            <v>31</v>
          </cell>
          <cell r="B4">
            <v>54</v>
          </cell>
          <cell r="C4" t="str">
            <v>No.22</v>
          </cell>
        </row>
        <row r="5">
          <cell r="A5">
            <v>55</v>
          </cell>
          <cell r="B5">
            <v>84</v>
          </cell>
          <cell r="C5" t="str">
            <v>No.20</v>
          </cell>
        </row>
        <row r="6">
          <cell r="A6">
            <v>85</v>
          </cell>
          <cell r="B6">
            <v>200</v>
          </cell>
          <cell r="C6" t="str">
            <v>No.18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.12.04"/>
      <sheetName val="31.03.05"/>
      <sheetName val="CJE"/>
      <sheetName val="REC"/>
      <sheetName val="SAD"/>
      <sheetName val="sumlead"/>
      <sheetName val="C-1"/>
      <sheetName val="E-1"/>
      <sheetName val="F-1"/>
      <sheetName val="G-1"/>
      <sheetName val="I-1"/>
      <sheetName val="J-1"/>
      <sheetName val="K-1"/>
      <sheetName val="N-1"/>
      <sheetName val="M-1"/>
      <sheetName val="T-1"/>
      <sheetName val="T-1A"/>
      <sheetName val="U-1"/>
      <sheetName val="Trial Balance"/>
      <sheetName val="เงินกู้ MGC"/>
      <sheetName val="TrialBalance Q3-2002"/>
      <sheetName val="G Steel Lead Q1'05 "/>
      <sheetName val="SwapData"/>
      <sheetName val="FA(NEW)"/>
      <sheetName val="ตั๋วเงินรับ"/>
      <sheetName val="sheetNO"/>
      <sheetName val="QUANTITY COMPARISON"/>
      <sheetName val="DATABASE -sumifTB"/>
      <sheetName val="#REF"/>
      <sheetName val="7 Jan 02"/>
      <sheetName val="Sale 0502"/>
      <sheetName val="Sheet2"/>
      <sheetName val="GL06"/>
      <sheetName val="I-sl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31.12.04"/>
      <sheetName val="TrialBalance Q3-2002"/>
      <sheetName val="sheetNO"/>
      <sheetName val="5. Sales Sources Summary"/>
      <sheetName val="Status 1 - Contract signed"/>
      <sheetName val="Non Movement"/>
      <sheetName val="DATABASE -sumifTB"/>
      <sheetName val="M-1-1"/>
      <sheetName val="Sheet1"/>
      <sheetName val="ชื่อหุ้น"/>
      <sheetName val="B&amp;S 1999"/>
      <sheetName val="detail(sum)"/>
      <sheetName val="ตั๋วเงินรับ"/>
      <sheetName val="ADJ - RATE"/>
      <sheetName val="database"/>
      <sheetName val="Trial Balance"/>
      <sheetName val="K-5"/>
      <sheetName val="AP Interco."/>
      <sheetName val="Details for Keppel Sin"/>
      <sheetName val="Details for tri"/>
      <sheetName val="MajorAP"/>
      <sheetName val="Q1'04"/>
      <sheetName val="Q2'04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FX rates"/>
      <sheetName val="table"/>
      <sheetName val="LS매입채무"/>
      <sheetName val="외상매입금명세"/>
      <sheetName val="지급어음명세"/>
      <sheetName val="Standing Data"/>
      <sheetName val="Asset &amp; Liability"/>
      <sheetName val="Net asset value"/>
      <sheetName val="_x0000_"/>
      <sheetName val=""/>
      <sheetName val="2002"/>
      <sheetName val="PM-TE"/>
      <sheetName val="BMCT2003"/>
      <sheetName val="ELEC45-01"/>
      <sheetName val=" IB-PL-00-01 SUMMARY"/>
      <sheetName val="Loan Data"/>
      <sheetName val="Allocate96-98"/>
      <sheetName val="ค่าวัสดุ"/>
      <sheetName val="K-5 YE"/>
      <sheetName val="Asset 31-12-47"/>
      <sheetName val="Invoice"/>
      <sheetName val="Customize Your Invoice"/>
      <sheetName val="CODE"/>
      <sheetName val="Purchase Order"/>
      <sheetName val="Customize Your Purchase Order"/>
      <sheetName val="?????????????"/>
      <sheetName val="??????? MGC"/>
      <sheetName val="VariableII  period"/>
      <sheetName val="standard cost "/>
      <sheetName val="C-1"/>
      <sheetName val="K-1"/>
      <sheetName val="K-1A"/>
      <sheetName val="ภาระผูกพันตามโครงการผลประโยชน์"/>
      <sheetName val="211901_คชจ.ค้างจ่าย"/>
      <sheetName val="グラフデータ"/>
      <sheetName val="Call Down Data OLD"/>
      <sheetName val="Parameters"/>
      <sheetName val="GL"/>
      <sheetName val="CANADA"/>
      <sheetName val="Assumption Data"/>
      <sheetName val="Links"/>
      <sheetName val="Lead"/>
      <sheetName val="BL - GL - RJ"/>
      <sheetName val="10-1 Media"/>
      <sheetName val="10-cut"/>
      <sheetName val="Base Rental"/>
      <sheetName val="F_OH"/>
      <sheetName val="COST (ACC.ขาย10-2005)"/>
      <sheetName val="B1"/>
      <sheetName val="Month"/>
      <sheetName val="DEP12"/>
      <sheetName val="Book 1 Summary"/>
      <sheetName val="J2"/>
      <sheetName val="group-expense"/>
      <sheetName val="Global Cover"/>
      <sheetName val="Anniversary at Multi Group"/>
      <sheetName val="TheMall_Empo_Sep04"/>
      <sheetName val="T&amp;E GL"/>
      <sheetName val="T&amp;E System"/>
      <sheetName val="1020 FF"/>
      <sheetName val="BRAZIL"/>
      <sheetName val="RFC-GRE"/>
      <sheetName val=" IBPL0001"/>
      <sheetName val="PHSB-GL-TB"/>
      <sheetName val="BS"/>
      <sheetName val="FY02 Fcst"/>
      <sheetName val="fxrates"/>
      <sheetName val="HR"/>
      <sheetName val="Aging"/>
      <sheetName val="Variables"/>
      <sheetName val="SCB 1 - Current"/>
      <sheetName val="SCB 2 - Current"/>
      <sheetName val="P13-R"/>
      <sheetName val="Operational Plan"/>
      <sheetName val="CRITERIA1"/>
      <sheetName val="เงินกู้_MGC"/>
      <sheetName val="Index"/>
      <sheetName val="Header"/>
      <sheetName val="Main Menu"/>
      <sheetName val="Lookup"/>
      <sheetName val="PA"/>
      <sheetName val="AOP Summary-2"/>
      <sheetName val="Burden exp"/>
      <sheetName val="Menu"/>
      <sheetName val="AFEMAI"/>
      <sheetName val="stockทุน"/>
      <sheetName val="Thailand"/>
      <sheetName val="BE"/>
      <sheetName val="MatMan"/>
      <sheetName val="Master"/>
      <sheetName val="MA"/>
      <sheetName val="FACTORS"/>
      <sheetName val="Purchase"/>
      <sheetName val="ALL KSFC RIGS EXCEPT R-5"/>
      <sheetName val="GLdownload"/>
      <sheetName val="Entity List"/>
      <sheetName val="เงินกู้ธนช"/>
      <sheetName val="data"/>
      <sheetName val="General"/>
      <sheetName val="A_TODDI &amp; B_TODDI"/>
      <sheetName val="노무비"/>
      <sheetName val="Common"/>
      <sheetName val="Genetica Molecular '07"/>
      <sheetName val="SUM RV-November"/>
      <sheetName val="E-1D"/>
      <sheetName val="BAX Export 25mar07 - 31mar07"/>
      <sheetName val="ADJ_-_RATE"/>
      <sheetName val="Call_Down_Data_OLD"/>
      <sheetName val="_IB-PL-00-01_SUMMARY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???????_MGC"/>
      <sheetName val="SCB_1_-_Current"/>
      <sheetName val="SCB_2_-_Current"/>
      <sheetName val="Operational_Plan"/>
      <sheetName val="AOP_Summary-2"/>
      <sheetName val="Burden_exp"/>
      <sheetName val="_IBPL00011"/>
      <sheetName val="GL Code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CST1198"/>
      <sheetName val="เครื่องตกแต่ง"/>
      <sheetName val="อาคาร"/>
      <sheetName val="เครื่องมือ"/>
      <sheetName val="INFORM"/>
      <sheetName val="Config"/>
      <sheetName val="Addition_AUC"/>
      <sheetName val="BUILD95"/>
      <sheetName val="desc"/>
      <sheetName val="type"/>
      <sheetName val="Heads"/>
      <sheetName val="A-4Sum Lead "/>
      <sheetName val="Pivot_BS"/>
      <sheetName val="K001"/>
      <sheetName val="S-5"/>
      <sheetName val="คชจ.ดำเนินงาน6-43"/>
      <sheetName val="11_เงินลงทุน"/>
      <sheetName val="oresreqsum"/>
      <sheetName val="1602-97"/>
      <sheetName val="รายการกับบริษัทในเครือ "/>
      <sheetName val="TB"/>
      <sheetName val="Template"/>
      <sheetName val="0506合并附注"/>
      <sheetName val="2动力设备"/>
      <sheetName val="Exp"/>
      <sheetName val="TB-2001-Apr'01"/>
      <sheetName val="TH00_12080000"/>
      <sheetName val="Dates"/>
      <sheetName val="재무가정"/>
      <sheetName val="detail_profit&amp;loss"/>
      <sheetName val="?????"/>
      <sheetName val="????-??"/>
      <sheetName val="A"/>
      <sheetName val="GROUP1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legal_h"/>
      <sheetName val="U-3"/>
      <sheetName val="DENMARK"/>
      <sheetName val="Currency"/>
      <sheetName val="6289105-"/>
      <sheetName val="Investment Database"/>
      <sheetName val="Submission Form"/>
      <sheetName val="Wkgs_BS Lead"/>
      <sheetName val="Final"/>
      <sheetName val="resumen"/>
      <sheetName val="M_Maincomp"/>
      <sheetName val="CF RECONCILE - 1"/>
      <sheetName val="N-4 Patent right"/>
      <sheetName val="_2_ส่งข้อมูลต้นทุนฉีดให้บัญชี"/>
      <sheetName val="7Long term liabilities"/>
      <sheetName val="Detail-Sep"/>
      <sheetName val="Appendix E"/>
      <sheetName val="U-5"/>
      <sheetName val="공사개요"/>
      <sheetName val="เงินกู้_MGC1"/>
      <sheetName val="B&amp;S_1999"/>
      <sheetName val="Trial_Balance"/>
      <sheetName val="AP_Interco_"/>
      <sheetName val="Details_for_Keppel_Sin"/>
      <sheetName val="Details_for_tri"/>
      <sheetName val="เง_นก___MGC"/>
      <sheetName val="TrialBalance_Q3-2002"/>
      <sheetName val="VariableII__period"/>
      <sheetName val="6_weeks_rolling_forecast"/>
      <sheetName val="FX_rates"/>
      <sheetName val="Standing_Data"/>
      <sheetName val="Asset_&amp;_Liability"/>
      <sheetName val="Net_asset_value"/>
      <sheetName val="Download_Grp_Branch"/>
      <sheetName val="Download_Lcl_Branch"/>
      <sheetName val="Supporting_Tool"/>
      <sheetName val="Customize_Your_Invoice"/>
      <sheetName val="Std_06"/>
      <sheetName val="Debt_Info"/>
      <sheetName val="Purchase_Order"/>
      <sheetName val="Customize_Your_Purchase_Order"/>
      <sheetName val="Main_Menu"/>
      <sheetName val="Investment_Database"/>
      <sheetName val="Submission_Form"/>
      <sheetName val="Wkgs_BS_Lead"/>
      <sheetName val="CF_RECONCILE_-_1"/>
      <sheetName val="N-4_Patent_right"/>
      <sheetName val="Loan_Data"/>
      <sheetName val="K-5_YE"/>
      <sheetName val="Asset_31-12-47"/>
      <sheetName val="ALL_KSFC_RIGS_EXCEPT_R-5"/>
      <sheetName val="Base_Rental"/>
      <sheetName val="10-1_Media"/>
      <sheetName val="COST_(ACC_ขาย10-2005)"/>
      <sheetName val="Entity_List"/>
      <sheetName val="7Long_term_liabilities"/>
      <sheetName val="Appendix_E"/>
      <sheetName val=" IB-PL-YTD"/>
      <sheetName val="recon"/>
      <sheetName val="Account List"/>
      <sheetName val="Company codes"/>
      <sheetName val="Stock Aging"/>
      <sheetName val="Consolidated"/>
      <sheetName val="Reest_Budget"/>
      <sheetName val="Product_Category_Input"/>
      <sheetName val="Drop Down Lists"/>
      <sheetName val="CAPEX Import"/>
      <sheetName val="Disposal"/>
      <sheetName val="IR66N"/>
      <sheetName val="Value"/>
      <sheetName val="Rates Table"/>
      <sheetName val="PARAMETER"/>
      <sheetName val="lgth adj fine"/>
      <sheetName val="Gauge Accuracy"/>
      <sheetName val="PG8"/>
      <sheetName val="PG7"/>
      <sheetName val="Drop Down"/>
      <sheetName val="Lookups"/>
      <sheetName val="AUDIT FEE"/>
      <sheetName val="Download"/>
      <sheetName val="P&amp;L-RT"/>
      <sheetName val="Pkg"/>
      <sheetName val="Raw Mat"/>
      <sheetName val="Thai better foods"/>
      <sheetName val="Cross Ref"/>
      <sheetName val="99年度原単位"/>
      <sheetName val="PRODUCT"/>
      <sheetName val="Jung step down (60)"/>
      <sheetName val="SRO"/>
      <sheetName val="Stock"/>
      <sheetName val="10"/>
      <sheetName val="ACC_MASTER"/>
      <sheetName val="Link data"/>
      <sheetName val="Drop down list"/>
      <sheetName val="Assumptions"/>
      <sheetName val="Tax Calculation"/>
      <sheetName val="Dimensions"/>
      <sheetName val="ctrl"/>
      <sheetName val="RIG 134-ASSETS APR 97"/>
      <sheetName val="RIG 027-ASSETS-AFTER 30 JUN 97"/>
      <sheetName val="BASIC"/>
      <sheetName val="V303"/>
      <sheetName val="97년추정손익계산서"/>
      <sheetName val="Saptco00"/>
      <sheetName val="On hand - 31 Mar 03"/>
      <sheetName val="Id"/>
      <sheetName val="Intro2"/>
      <sheetName val="IRELAND"/>
      <sheetName val="conso46"/>
      <sheetName val="JV"/>
      <sheetName val="TB Data base"/>
      <sheetName val="Purchases"/>
      <sheetName val="Scenarios"/>
      <sheetName val="NEW ZEALAND"/>
      <sheetName val="@RISK Correlations"/>
      <sheetName val="Revenue"/>
      <sheetName val="ต้นฉบับ"/>
      <sheetName val="LookupTable"/>
      <sheetName val="MCS_P&amp;L_By_Sub_ USD"/>
      <sheetName val="lab paced"/>
      <sheetName val="TEST"/>
      <sheetName val="03中"/>
      <sheetName val="NAR-Pistons (2)"/>
      <sheetName val="FDR-Jan-99 "/>
      <sheetName val="Main"/>
      <sheetName val="Elimination"/>
      <sheetName val="TAUX MONNAIES"/>
      <sheetName val="Equity Rec."/>
      <sheetName val="PKT_sales"/>
      <sheetName val="เงินกู้_MGC2"/>
      <sheetName val="SCB_1_-_Current1"/>
      <sheetName val="SCB_2_-_Current1"/>
      <sheetName val="B&amp;S_19991"/>
      <sheetName val="Trial_Balance1"/>
      <sheetName val="ADJ_-_RATE1"/>
      <sheetName val="AP_Interco_1"/>
      <sheetName val="Details_for_Keppel_Sin1"/>
      <sheetName val="Details_for_tri1"/>
      <sheetName val="เง_นก___MGC1"/>
      <sheetName val="TrialBalance_Q3-20021"/>
      <sheetName val="VariableII__period1"/>
      <sheetName val="6_weeks_rolling_forecast1"/>
      <sheetName val="FX_rates1"/>
      <sheetName val="Standing_Data1"/>
      <sheetName val="Asset_&amp;_Liability1"/>
      <sheetName val="Net_asset_value1"/>
      <sheetName val="???????_MGC1"/>
      <sheetName val="Download_Grp_Branch1"/>
      <sheetName val="Download_Lcl_Branch1"/>
      <sheetName val="Supporting_Tool1"/>
      <sheetName val="Customize_Your_Invoice1"/>
      <sheetName val="Std_061"/>
      <sheetName val="Debt_Info1"/>
      <sheetName val="Purchase_Order1"/>
      <sheetName val="Customize_Your_Purchase_Order1"/>
      <sheetName val="_IB-PL-00-01_SUMMARY1"/>
      <sheetName val="Call_Down_Data_OLD1"/>
      <sheetName val="Assumption_Data1"/>
      <sheetName val="BL_-_GL_-_RJ1"/>
      <sheetName val="T&amp;E_GL1"/>
      <sheetName val="T&amp;E_System1"/>
      <sheetName val="1020_FF1"/>
      <sheetName val="FY02_Fcst1"/>
      <sheetName val="Operational_Plan1"/>
      <sheetName val="Main_Menu1"/>
      <sheetName val="AOP_Summary-21"/>
      <sheetName val="Burden_exp1"/>
      <sheetName val="Investment_Database1"/>
      <sheetName val="Submission_Form1"/>
      <sheetName val="Wkgs_BS_Lead1"/>
      <sheetName val="CF_RECONCILE_-_11"/>
      <sheetName val="N-4_Patent_right1"/>
      <sheetName val="Loan_Data1"/>
      <sheetName val="K-5_YE1"/>
      <sheetName val="Asset_31-12-471"/>
      <sheetName val="ALL_KSFC_RIGS_EXCEPT_R-51"/>
      <sheetName val="Base_Rental1"/>
      <sheetName val="10-1_Media1"/>
      <sheetName val="COST_(ACC_ขาย10-2005)1"/>
      <sheetName val="Entity_List1"/>
      <sheetName val="7Long_term_liabilities1"/>
      <sheetName val="Appendix_E1"/>
      <sheetName val="p***"/>
      <sheetName val="Amort Table Building I"/>
      <sheetName val="list"/>
      <sheetName val="Market Segment"/>
      <sheetName val="Owner Unit"/>
      <sheetName val="vendor name"/>
      <sheetName val="MasterSheet"/>
      <sheetName val="HQ"/>
      <sheetName val="Sheet10"/>
      <sheetName val="Content Page"/>
      <sheetName val="Basic_Information"/>
      <sheetName val="Setup"/>
      <sheetName val="PU+MSS+ESS"/>
      <sheetName val="PLSUMM"/>
      <sheetName val="Elim Seg LM"/>
      <sheetName val="Elim Seg BM"/>
      <sheetName val="Elim Seg AM"/>
      <sheetName val="Table Array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Account Code_E"/>
      <sheetName val="CUSTOMER"/>
      <sheetName val="ADJ_-_RATE2"/>
      <sheetName val="Trial_Balance2"/>
      <sheetName val="Loan_Data2"/>
      <sheetName val="Database_PL"/>
      <sheetName val="Submit"/>
      <sheetName val="ADJ_-_RATE6"/>
      <sheetName val="Detail"/>
      <sheetName val="XREF"/>
      <sheetName val="외상매출금현황-수정분 A2"/>
      <sheetName val="Data Sources"/>
      <sheetName val="Master Updated(517)"/>
      <sheetName val="Tooling list T lite"/>
      <sheetName val="VData"/>
      <sheetName val="STD_RESERVE"/>
      <sheetName val="FY04 budget vol"/>
      <sheetName val="DEP C2001"/>
      <sheetName val="Plant_Overhead"/>
      <sheetName val="Setup 2008"/>
      <sheetName val="Output"/>
      <sheetName val="Content"/>
      <sheetName val="Summary"/>
      <sheetName val="GMI"/>
      <sheetName val="Setup 2009"/>
      <sheetName val="EBANOV96"/>
      <sheetName val="f&amp;b (2)"/>
      <sheetName val="P&amp;LSUM"/>
      <sheetName val="1"/>
      <sheetName val="7251-06540"/>
      <sheetName val="Asset41_42"/>
      <sheetName val="Casual2003"/>
      <sheetName val="Master table"/>
      <sheetName val="P&amp;L"/>
      <sheetName val="Nominal Wizard"/>
      <sheetName val="Jan.05"/>
      <sheetName val="BS-Q1'04"/>
      <sheetName val="set_"/>
      <sheetName val="FCT 2008 - HM ok"/>
      <sheetName val="ยานพาหนะ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03100(SS)"/>
      <sheetName val="RECY"/>
      <sheetName val="INV"/>
      <sheetName val="FA(NEW)"/>
      <sheetName val="???"/>
      <sheetName val="ADJ _ RATE"/>
      <sheetName val="Summary Comparison SGD"/>
      <sheetName val="인원계획-미화"/>
      <sheetName val="U-7.1"/>
      <sheetName val="anaysis_sheet"/>
      <sheetName val="Ratchada"/>
      <sheetName val="N-4.4"/>
      <sheetName val="7 Jan 02"/>
      <sheetName val="Tke"/>
      <sheetName val="DOMESTIC"/>
      <sheetName val="Mkt Dev 1291 ONL 1290 - 1010"/>
      <sheetName val="GAAP Pru"/>
      <sheetName val="PGMMNG"/>
      <sheetName val="SwapData"/>
      <sheetName val="Bill No. 2 - Carpark"/>
      <sheetName val="TB_Hotel"/>
      <sheetName val="sum to LRH"/>
      <sheetName val="6เครื่อง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HO"/>
      <sheetName val="K2"/>
      <sheetName val="M_CT_OUT"/>
      <sheetName val="CASA-PLAN"/>
      <sheetName val="Accure"/>
      <sheetName val="W-현원가"/>
      <sheetName val="S8"/>
      <sheetName val="J1"/>
      <sheetName val="Home Page"/>
      <sheetName val="Interest Rate Projection"/>
      <sheetName val="Drop_Down_Lists"/>
      <sheetName val="CAPEX_Import"/>
      <sheetName val="Rates_Table"/>
      <sheetName val="lgth_adj_fine"/>
      <sheetName val="Gauge_Accuracy"/>
      <sheetName val="Drop_Down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STart"/>
      <sheetName val="SAP COMPANY CODES"/>
      <sheetName val="Cover2"/>
      <sheetName val="ana u5"/>
      <sheetName val="p___"/>
      <sheetName val="Q_TS_AERP_MONTHLY"/>
      <sheetName val="Cost Center"/>
      <sheetName val="AP-FAsb"/>
      <sheetName val="21 Ocl"/>
      <sheetName val="acc.depre-report-old"/>
      <sheetName val="FC"/>
      <sheetName val="Actual"/>
      <sheetName val="Parameters2"/>
      <sheetName val="PL12M"/>
      <sheetName val="N-2"/>
      <sheetName val="Data_Sources"/>
      <sheetName val="외상매출금현황-수정분_A2"/>
      <sheetName val="Master_Updated(517)"/>
      <sheetName val="_9DOZep{"/>
      <sheetName val="_"/>
      <sheetName val="?_?????????9?D?????O?Z?e?p?{??"/>
      <sheetName val="_?9?D?O?Z?e?p?{??_x000a_"/>
      <sheetName val="________MGC"/>
      <sheetName val="Tooling_list_T_lite"/>
      <sheetName val="_9DOZep{_x000a_"/>
      <sheetName val="FY04_budget_vol"/>
      <sheetName val="DEP_C2001"/>
      <sheetName val="AP_Interco_2"/>
      <sheetName val="Details_for_Keppel_Sin2"/>
      <sheetName val="Details_for_tri2"/>
      <sheetName val="เง_นก___MGC2"/>
      <sheetName val="6_weeks_rolling_forecast2"/>
      <sheetName val="FX_rates2"/>
      <sheetName val="Standing_Data2"/>
      <sheetName val="Asset_&amp;_Liability2"/>
      <sheetName val="Net_asset_value2"/>
      <sheetName val="Data_Sources1"/>
      <sheetName val="외상매출금현황-수정분_A21"/>
      <sheetName val="Master_Updated(517)1"/>
      <sheetName val="_1"/>
      <sheetName val="?_?????????9?D?????O?Z?e?p?{?1"/>
      <sheetName val="_?9?D?O?Z?e?p?{??_x000a_1"/>
      <sheetName val="________MGC1"/>
      <sheetName val="Tooling_list_T_lite1"/>
      <sheetName val="FY04_budget_vol1"/>
      <sheetName val="Drop_Down_Lists1"/>
      <sheetName val="CAPEX_Import1"/>
      <sheetName val="Rates_Table1"/>
      <sheetName val="lgth_adj_fine1"/>
      <sheetName val="Gauge_Accuracy1"/>
      <sheetName val="Drop_Down1"/>
      <sheetName val="Raw_Mat1"/>
      <sheetName val="AUDIT_FEE1"/>
      <sheetName val="Thai_better_foods1"/>
      <sheetName val="Cross_Ref1"/>
      <sheetName val="DEP_C20011"/>
      <sheetName val="Co.26 Unfinished P&amp;E"/>
      <sheetName val="Master_table"/>
      <sheetName val="_0510"/>
      <sheetName val="BSLA"/>
      <sheetName val="매출"/>
      <sheetName val="Landing Factors"/>
      <sheetName val="Agency Walker ID"/>
      <sheetName val="MC3(main)"/>
      <sheetName val="MC1"/>
      <sheetName val="QUANTITY COMPARISON"/>
      <sheetName val="Int. SanRam"/>
      <sheetName val="Adj. AR oversea"/>
      <sheetName val="Memo"/>
      <sheetName val="Stator"/>
      <sheetName val="DW"/>
      <sheetName val="SH-E"/>
      <sheetName val="SH-C"/>
      <sheetName val="Valid Account Element"/>
      <sheetName val="Valid Product"/>
      <sheetName val="Total Revenue"/>
      <sheetName val="98FORECAST (1)"/>
      <sheetName val="เงินกู้_MGC3"/>
      <sheetName val="ADJ_-_RATE3"/>
      <sheetName val="Trial_Balance3"/>
      <sheetName val="Loan_Data3"/>
      <sheetName val="SAP_COMPANY_CODES"/>
      <sheetName val="E001 Lead"/>
      <sheetName val="E100 Subledger with GL"/>
      <sheetName val="31_12_04"/>
      <sheetName val="設計通知"/>
      <sheetName val="Invoice Summary-Ops"/>
      <sheetName val="DEMO"/>
      <sheetName val="Mapping table"/>
      <sheetName val="feb"/>
      <sheetName val="ARAC99"/>
      <sheetName val="selling mec+msc"/>
      <sheetName val="DEC08"/>
      <sheetName val="TO - SP"/>
      <sheetName val="Control"/>
      <sheetName val="BARS"/>
      <sheetName val="AC日程"/>
      <sheetName val="Required"/>
      <sheetName val="MATT"/>
      <sheetName val="FF-1"/>
      <sheetName val="BIL"/>
      <sheetName val="FA-LISTING"/>
      <sheetName val="INP"/>
      <sheetName val="CFROI"/>
    </sheetNames>
    <sheetDataSet>
      <sheetData sheetId="0" refreshError="1">
        <row r="17">
          <cell r="E17">
            <v>2301291.9806534634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กรุงเทพฯ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4">
          <cell r="B4" t="str">
            <v>กรุงเทพฯ</v>
          </cell>
        </row>
      </sheetData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>
        <row r="2">
          <cell r="G2">
            <v>36525</v>
          </cell>
        </row>
      </sheetData>
      <sheetData sheetId="238"/>
      <sheetData sheetId="239" refreshError="1"/>
      <sheetData sheetId="240"/>
      <sheetData sheetId="241"/>
      <sheetData sheetId="242"/>
      <sheetData sheetId="243"/>
      <sheetData sheetId="244">
        <row r="4">
          <cell r="B4">
            <v>8500000</v>
          </cell>
        </row>
      </sheetData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>
        <row r="4">
          <cell r="B4">
            <v>8500000</v>
          </cell>
        </row>
      </sheetData>
      <sheetData sheetId="348"/>
      <sheetData sheetId="349"/>
      <sheetData sheetId="350"/>
      <sheetData sheetId="351"/>
      <sheetData sheetId="352">
        <row r="4">
          <cell r="B4">
            <v>8500000</v>
          </cell>
        </row>
      </sheetData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>
        <row r="2">
          <cell r="G2">
            <v>36525</v>
          </cell>
        </row>
      </sheetData>
      <sheetData sheetId="415"/>
      <sheetData sheetId="416">
        <row r="2">
          <cell r="G2">
            <v>36525</v>
          </cell>
        </row>
      </sheetData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/>
      <sheetData sheetId="620"/>
      <sheetData sheetId="621"/>
      <sheetData sheetId="622"/>
      <sheetData sheetId="623">
        <row r="17">
          <cell r="E17">
            <v>3000000</v>
          </cell>
        </row>
      </sheetData>
      <sheetData sheetId="624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move"/>
      <sheetName val="Move"/>
      <sheetName val="Storage"/>
      <sheetName val="ยอดkill1005"/>
      <sheetName val="Plan"/>
      <sheetName val="เอกอุดร"/>
      <sheetName val="BS"/>
      <sheetName val="Master"/>
      <sheetName val="???kill1005"/>
      <sheetName val="___kill1005"/>
      <sheetName val="Data"/>
      <sheetName val="เงินกู้ธนชาติ"/>
      <sheetName val="เงินกู้ MGC"/>
      <sheetName val="FRECEFECBAILEYS"/>
      <sheetName val="BALANCE SHEET "/>
      <sheetName val="Oct"/>
      <sheetName val="Sheet2"/>
      <sheetName val="31.12.04"/>
      <sheetName val="Mscb97"/>
      <sheetName val="Non Movement"/>
      <sheetName val="DATABASE -sumifTB"/>
      <sheetName val="sheetNO"/>
      <sheetName val="#REF"/>
      <sheetName val="properties"/>
      <sheetName val="lotus"/>
      <sheetName val="Sheet1"/>
      <sheetName val="สรุปรวม (2)"/>
    </sheetNames>
    <sheetDataSet>
      <sheetData sheetId="0">
        <row r="5">
          <cell r="A5" t="str">
            <v>990000100000001    Envelope (ปรุด้านขวา) Pack 20</v>
          </cell>
          <cell r="B5">
            <v>259</v>
          </cell>
          <cell r="C5" t="str">
            <v>EA</v>
          </cell>
          <cell r="D5">
            <v>2849</v>
          </cell>
          <cell r="E5" t="str">
            <v>THB</v>
          </cell>
        </row>
        <row r="6">
          <cell r="A6" t="str">
            <v>990000100000002    Envelope (ปรุด้านขวา) Pack 10</v>
          </cell>
          <cell r="B6">
            <v>17</v>
          </cell>
          <cell r="C6" t="str">
            <v>EA</v>
          </cell>
          <cell r="D6">
            <v>93.5</v>
          </cell>
          <cell r="E6" t="str">
            <v>THB</v>
          </cell>
        </row>
        <row r="7">
          <cell r="A7" t="str">
            <v>990000200000003    Letter Set (Purple Dog)</v>
          </cell>
          <cell r="B7">
            <v>139</v>
          </cell>
          <cell r="C7" t="str">
            <v>EA</v>
          </cell>
          <cell r="D7">
            <v>127.41</v>
          </cell>
          <cell r="E7" t="str">
            <v>THB</v>
          </cell>
        </row>
        <row r="8">
          <cell r="A8" t="str">
            <v>990000200000004    Letter Set (Green Dog)</v>
          </cell>
          <cell r="B8">
            <v>99</v>
          </cell>
          <cell r="C8" t="str">
            <v>EA</v>
          </cell>
          <cell r="D8">
            <v>90.76</v>
          </cell>
          <cell r="E8" t="str">
            <v>THB</v>
          </cell>
        </row>
        <row r="9">
          <cell r="A9" t="str">
            <v>990000200000005     Letter Set (Blue Cat)</v>
          </cell>
          <cell r="B9">
            <v>90</v>
          </cell>
          <cell r="C9" t="str">
            <v>EA</v>
          </cell>
          <cell r="D9">
            <v>82.489999999999895</v>
          </cell>
          <cell r="E9" t="str">
            <v>THB</v>
          </cell>
        </row>
        <row r="10">
          <cell r="A10" t="str">
            <v>990000200000006    Letter Set (Yellow Cat)</v>
          </cell>
          <cell r="B10">
            <v>150</v>
          </cell>
          <cell r="C10" t="str">
            <v>EA</v>
          </cell>
          <cell r="D10">
            <v>137.49</v>
          </cell>
          <cell r="E10" t="str">
            <v>THB</v>
          </cell>
        </row>
        <row r="11">
          <cell r="A11" t="str">
            <v>990000200000057    Letter Set (Flower)</v>
          </cell>
          <cell r="B11">
            <v>269</v>
          </cell>
          <cell r="C11" t="str">
            <v>EA</v>
          </cell>
          <cell r="D11">
            <v>3833.25</v>
          </cell>
          <cell r="E11" t="str">
            <v>THB</v>
          </cell>
        </row>
        <row r="12">
          <cell r="A12" t="str">
            <v>990000200000058    Letter Set (My heart)</v>
          </cell>
          <cell r="B12">
            <v>305</v>
          </cell>
          <cell r="C12" t="str">
            <v>EA</v>
          </cell>
          <cell r="D12">
            <v>4346.25</v>
          </cell>
          <cell r="E12" t="str">
            <v>THB</v>
          </cell>
        </row>
        <row r="13">
          <cell r="A13" t="str">
            <v>990000200000059    Letter Set (Color Box)</v>
          </cell>
          <cell r="B13">
            <v>270</v>
          </cell>
          <cell r="C13" t="str">
            <v>EA</v>
          </cell>
          <cell r="D13">
            <v>3847.5</v>
          </cell>
          <cell r="E13" t="str">
            <v>THB</v>
          </cell>
        </row>
        <row r="14">
          <cell r="A14" t="str">
            <v>990000200000060    Letter Set (Love Song)</v>
          </cell>
          <cell r="B14">
            <v>351</v>
          </cell>
          <cell r="C14" t="str">
            <v>EA</v>
          </cell>
          <cell r="D14">
            <v>5001.75</v>
          </cell>
          <cell r="E14" t="str">
            <v>THB</v>
          </cell>
        </row>
        <row r="15">
          <cell r="A15" t="str">
            <v>990000400000159    White Board (UNSEEN : ทะเลแหวก)</v>
          </cell>
          <cell r="B15">
            <v>271</v>
          </cell>
          <cell r="C15" t="str">
            <v>EA</v>
          </cell>
          <cell r="D15">
            <v>813</v>
          </cell>
          <cell r="E15" t="str">
            <v>THB</v>
          </cell>
        </row>
        <row r="16">
          <cell r="A16" t="str">
            <v>990000400000160    White Board (UNSEEN : เขาสก)</v>
          </cell>
          <cell r="B16">
            <v>683</v>
          </cell>
          <cell r="C16" t="str">
            <v>EA</v>
          </cell>
          <cell r="D16">
            <v>2049</v>
          </cell>
          <cell r="E16" t="str">
            <v>THB</v>
          </cell>
        </row>
        <row r="17">
          <cell r="A17" t="str">
            <v>990000400000161    White Board (UNSEEN : ภูกระดึง)</v>
          </cell>
          <cell r="B17">
            <v>1154</v>
          </cell>
          <cell r="C17" t="str">
            <v>EA</v>
          </cell>
          <cell r="D17">
            <v>3462</v>
          </cell>
          <cell r="E17" t="str">
            <v>THB</v>
          </cell>
        </row>
        <row r="18">
          <cell r="A18" t="str">
            <v>990000400000162    White Board (UNSEEN : น้ำตกลงรู)</v>
          </cell>
          <cell r="B18">
            <v>619</v>
          </cell>
          <cell r="C18" t="str">
            <v>EA</v>
          </cell>
          <cell r="D18">
            <v>1857</v>
          </cell>
          <cell r="E18" t="str">
            <v>THB</v>
          </cell>
        </row>
        <row r="19">
          <cell r="A19" t="str">
            <v>990000400000196    WhiteBoardUnseenSet:ทะเล เขา ภู น้ำตก 20</v>
          </cell>
          <cell r="B19">
            <v>0</v>
          </cell>
          <cell r="C19" t="str">
            <v>EA</v>
          </cell>
          <cell r="D19">
            <v>0</v>
          </cell>
          <cell r="E19" t="str">
            <v>THB</v>
          </cell>
        </row>
        <row r="20">
          <cell r="A20" t="str">
            <v>990000500000023    Lecture stapled (Green)</v>
          </cell>
          <cell r="B20">
            <v>315</v>
          </cell>
          <cell r="C20" t="str">
            <v>EA</v>
          </cell>
          <cell r="D20">
            <v>3150</v>
          </cell>
          <cell r="E20" t="str">
            <v>THB</v>
          </cell>
        </row>
        <row r="21">
          <cell r="A21" t="str">
            <v>990000500000024    Lecture stapled (Yellow)</v>
          </cell>
          <cell r="B21">
            <v>376</v>
          </cell>
          <cell r="C21" t="str">
            <v>EA</v>
          </cell>
          <cell r="D21">
            <v>3760</v>
          </cell>
          <cell r="E21" t="str">
            <v>THB</v>
          </cell>
        </row>
        <row r="22">
          <cell r="A22" t="str">
            <v>990000500000025    Lecture stapled (Blue)</v>
          </cell>
          <cell r="B22">
            <v>855</v>
          </cell>
          <cell r="C22" t="str">
            <v>EA</v>
          </cell>
          <cell r="D22">
            <v>8550</v>
          </cell>
          <cell r="E22" t="str">
            <v>THB</v>
          </cell>
        </row>
        <row r="23">
          <cell r="A23" t="str">
            <v>990000500000026    Lecture stapled (Purple)</v>
          </cell>
          <cell r="B23">
            <v>3023</v>
          </cell>
          <cell r="C23" t="str">
            <v>EA</v>
          </cell>
          <cell r="D23">
            <v>30230</v>
          </cell>
          <cell r="E23" t="str">
            <v>THB</v>
          </cell>
        </row>
        <row r="24">
          <cell r="A24" t="str">
            <v>990000600000013    Lecture สันกาว (Logo)</v>
          </cell>
          <cell r="B24">
            <v>2786</v>
          </cell>
          <cell r="C24" t="str">
            <v>EA</v>
          </cell>
          <cell r="D24">
            <v>27860</v>
          </cell>
          <cell r="E24" t="str">
            <v>THB</v>
          </cell>
        </row>
        <row r="25">
          <cell r="A25" t="str">
            <v>990000600000014    Lecture สันกาว (Key Board)</v>
          </cell>
          <cell r="B25">
            <v>2902</v>
          </cell>
          <cell r="C25" t="str">
            <v>EA</v>
          </cell>
          <cell r="D25">
            <v>29020</v>
          </cell>
          <cell r="E25" t="str">
            <v>THB</v>
          </cell>
        </row>
        <row r="26">
          <cell r="A26" t="str">
            <v>990000600000015    Lecture สันกาว (Clock)</v>
          </cell>
          <cell r="B26">
            <v>1350</v>
          </cell>
          <cell r="C26" t="str">
            <v>EA</v>
          </cell>
          <cell r="D26">
            <v>13500</v>
          </cell>
          <cell r="E26" t="str">
            <v>THB</v>
          </cell>
        </row>
        <row r="27">
          <cell r="A27" t="str">
            <v>990000600000016    Lecture สันกาว (Coffee)</v>
          </cell>
          <cell r="B27">
            <v>1695</v>
          </cell>
          <cell r="C27" t="str">
            <v>EA</v>
          </cell>
          <cell r="D27">
            <v>16950</v>
          </cell>
          <cell r="E27" t="str">
            <v>THB</v>
          </cell>
        </row>
        <row r="28">
          <cell r="A28" t="str">
            <v>990000600000043    Lecture สันกาว 20 แผ่น (สีส้ม)</v>
          </cell>
          <cell r="B28">
            <v>305</v>
          </cell>
          <cell r="C28" t="str">
            <v>EA</v>
          </cell>
          <cell r="D28">
            <v>1906.25</v>
          </cell>
          <cell r="E28" t="str">
            <v>THB</v>
          </cell>
        </row>
        <row r="29">
          <cell r="A29" t="str">
            <v>990000600000044    Lecture สันกาว 20 แผ่น (สีฟ้า)</v>
          </cell>
          <cell r="B29">
            <v>1171</v>
          </cell>
          <cell r="C29" t="str">
            <v>EA</v>
          </cell>
          <cell r="D29">
            <v>7318.75</v>
          </cell>
          <cell r="E29" t="str">
            <v>THB</v>
          </cell>
        </row>
        <row r="30">
          <cell r="A30" t="str">
            <v>990000600000045    Lecture สันกาว 20 แผ่น (สีม่วง)</v>
          </cell>
          <cell r="B30">
            <v>162</v>
          </cell>
          <cell r="C30" t="str">
            <v>EA</v>
          </cell>
          <cell r="D30">
            <v>1012.5</v>
          </cell>
          <cell r="E30" t="str">
            <v>THB</v>
          </cell>
        </row>
        <row r="31">
          <cell r="A31" t="str">
            <v>990000600000046    Lecture สันกาว 20 แผ่น (สีชมพู)</v>
          </cell>
          <cell r="B31">
            <v>76</v>
          </cell>
          <cell r="C31" t="str">
            <v>EA</v>
          </cell>
          <cell r="D31">
            <v>475</v>
          </cell>
          <cell r="E31" t="str">
            <v>THB</v>
          </cell>
        </row>
        <row r="32">
          <cell r="A32" t="str">
            <v>990000600000155    Lecture glued (Beam)</v>
          </cell>
          <cell r="B32">
            <v>9777</v>
          </cell>
          <cell r="C32" t="str">
            <v>EA</v>
          </cell>
          <cell r="D32">
            <v>97770</v>
          </cell>
          <cell r="E32" t="str">
            <v>THB</v>
          </cell>
        </row>
        <row r="33">
          <cell r="A33" t="str">
            <v>990000600000156    Lecture glued (Chic)</v>
          </cell>
          <cell r="B33">
            <v>10499</v>
          </cell>
          <cell r="C33" t="str">
            <v>EA</v>
          </cell>
          <cell r="D33">
            <v>104990</v>
          </cell>
          <cell r="E33" t="str">
            <v>THB</v>
          </cell>
        </row>
        <row r="34">
          <cell r="A34" t="str">
            <v>990000600000157    Lecture glued (Dogged)</v>
          </cell>
          <cell r="B34">
            <v>10758</v>
          </cell>
          <cell r="C34" t="str">
            <v>EA</v>
          </cell>
          <cell r="D34">
            <v>107580</v>
          </cell>
          <cell r="E34" t="str">
            <v>THB</v>
          </cell>
        </row>
        <row r="35">
          <cell r="A35" t="str">
            <v>990000600000158    Lecture glued (Pick Up)</v>
          </cell>
          <cell r="B35">
            <v>10256</v>
          </cell>
          <cell r="C35" t="str">
            <v>EA</v>
          </cell>
          <cell r="D35">
            <v>102560</v>
          </cell>
          <cell r="E35" t="str">
            <v>THB</v>
          </cell>
        </row>
        <row r="36">
          <cell r="A36" t="str">
            <v>990000600001164    Lecture glued:Robot2#LG-3011</v>
          </cell>
          <cell r="B36">
            <v>8223</v>
          </cell>
          <cell r="C36" t="str">
            <v>EA</v>
          </cell>
          <cell r="D36">
            <v>96373.559999999896</v>
          </cell>
          <cell r="E36" t="str">
            <v>THB</v>
          </cell>
        </row>
        <row r="37">
          <cell r="A37" t="str">
            <v>990000600001165    Lecture glued:Robot2#LG-3012</v>
          </cell>
          <cell r="B37">
            <v>8225</v>
          </cell>
          <cell r="C37" t="str">
            <v>EA</v>
          </cell>
          <cell r="D37">
            <v>96397</v>
          </cell>
          <cell r="E37" t="str">
            <v>THB</v>
          </cell>
        </row>
        <row r="38">
          <cell r="A38" t="str">
            <v>990000600001166    Lecture glued:Robot2#LG-3013</v>
          </cell>
          <cell r="B38">
            <v>8215</v>
          </cell>
          <cell r="C38" t="str">
            <v>EA</v>
          </cell>
          <cell r="D38">
            <v>96279.8</v>
          </cell>
          <cell r="E38" t="str">
            <v>THB</v>
          </cell>
        </row>
        <row r="39">
          <cell r="A39" t="str">
            <v>990000600001167    Lecture glued:Robot2#LG-3014</v>
          </cell>
          <cell r="B39">
            <v>8224</v>
          </cell>
          <cell r="C39" t="str">
            <v>EA</v>
          </cell>
          <cell r="D39">
            <v>96385.279999999897</v>
          </cell>
          <cell r="E39" t="str">
            <v>THB</v>
          </cell>
        </row>
        <row r="40">
          <cell r="A40" t="str">
            <v>990000600001168    Lecture glued:Robot2#LG-(20)</v>
          </cell>
          <cell r="B40">
            <v>0</v>
          </cell>
          <cell r="C40" t="str">
            <v>EA</v>
          </cell>
          <cell r="D40">
            <v>0</v>
          </cell>
          <cell r="E40" t="str">
            <v>THB</v>
          </cell>
        </row>
        <row r="41">
          <cell r="A41" t="str">
            <v>990000600001209    Lecture Glued:Robot3#LG-3021</v>
          </cell>
          <cell r="B41">
            <v>9822</v>
          </cell>
          <cell r="C41" t="str">
            <v>EA</v>
          </cell>
          <cell r="D41">
            <v>115113.84</v>
          </cell>
          <cell r="E41" t="str">
            <v>THB</v>
          </cell>
        </row>
        <row r="42">
          <cell r="A42" t="str">
            <v>990000600001210    Lecture Glued:Robot3#LG-3022</v>
          </cell>
          <cell r="B42">
            <v>9834</v>
          </cell>
          <cell r="C42" t="str">
            <v>EA</v>
          </cell>
          <cell r="D42">
            <v>115254.48</v>
          </cell>
          <cell r="E42" t="str">
            <v>THB</v>
          </cell>
        </row>
        <row r="43">
          <cell r="A43" t="str">
            <v>990000600001211    Lecture Glued:Robot3#LG-3023</v>
          </cell>
          <cell r="B43">
            <v>9807</v>
          </cell>
          <cell r="C43" t="str">
            <v>EA</v>
          </cell>
          <cell r="D43">
            <v>114938.039999999</v>
          </cell>
          <cell r="E43" t="str">
            <v>THB</v>
          </cell>
        </row>
        <row r="44">
          <cell r="A44" t="str">
            <v>990000600001212    Lecture Glued:Robot3#LG-3024</v>
          </cell>
          <cell r="B44">
            <v>9827</v>
          </cell>
          <cell r="C44" t="str">
            <v>EA</v>
          </cell>
          <cell r="D44">
            <v>115172.44</v>
          </cell>
          <cell r="E44" t="str">
            <v>THB</v>
          </cell>
        </row>
        <row r="45">
          <cell r="A45" t="str">
            <v>990000600001213    Lecture Glued:Robot3#LG-302 (20)</v>
          </cell>
          <cell r="B45">
            <v>0</v>
          </cell>
          <cell r="C45" t="str">
            <v>EA</v>
          </cell>
          <cell r="D45">
            <v>0</v>
          </cell>
          <cell r="E45" t="str">
            <v>THB</v>
          </cell>
        </row>
        <row r="46">
          <cell r="A46" t="str">
            <v>990000700000036    Note Pad สันกาว 25 แผ่น(สีเขียว)</v>
          </cell>
          <cell r="B46">
            <v>167</v>
          </cell>
          <cell r="C46" t="str">
            <v>EA</v>
          </cell>
          <cell r="D46">
            <v>1294.25</v>
          </cell>
          <cell r="E46" t="str">
            <v>THB</v>
          </cell>
        </row>
        <row r="47">
          <cell r="A47" t="str">
            <v>990000700000037    Note Pad สันกาว 25 แผ่น(สีส้ม)</v>
          </cell>
          <cell r="B47">
            <v>150</v>
          </cell>
          <cell r="C47" t="str">
            <v>EA</v>
          </cell>
          <cell r="D47">
            <v>1162.5</v>
          </cell>
          <cell r="E47" t="str">
            <v>THB</v>
          </cell>
        </row>
        <row r="48">
          <cell r="A48" t="str">
            <v>990000700000038    Note Pad สันกาว 25 แผ่น(สีฟ้า)</v>
          </cell>
          <cell r="B48">
            <v>176</v>
          </cell>
          <cell r="C48" t="str">
            <v>EA</v>
          </cell>
          <cell r="D48">
            <v>1364</v>
          </cell>
          <cell r="E48" t="str">
            <v>THB</v>
          </cell>
        </row>
        <row r="49">
          <cell r="A49" t="str">
            <v>990000700000039    Note Pad สันกาว 25 แผ่น(สีน้ำเงิน)</v>
          </cell>
          <cell r="B49">
            <v>352</v>
          </cell>
          <cell r="C49" t="str">
            <v>EA</v>
          </cell>
          <cell r="D49">
            <v>2728</v>
          </cell>
          <cell r="E49" t="str">
            <v>THB</v>
          </cell>
        </row>
        <row r="50">
          <cell r="A50" t="str">
            <v>990000700000914    Note Pad 50/A4:Robot#2 (4x5)</v>
          </cell>
          <cell r="B50">
            <v>31018</v>
          </cell>
          <cell r="C50" t="str">
            <v>EA</v>
          </cell>
          <cell r="D50">
            <v>433011.28</v>
          </cell>
          <cell r="E50" t="str">
            <v>THB</v>
          </cell>
        </row>
        <row r="51">
          <cell r="A51" t="str">
            <v>990000700001120    Note Pad 50/Achieve #PSH-2011</v>
          </cell>
          <cell r="B51">
            <v>8940</v>
          </cell>
          <cell r="C51" t="str">
            <v>EA</v>
          </cell>
          <cell r="D51">
            <v>131865</v>
          </cell>
          <cell r="E51" t="str">
            <v>THB</v>
          </cell>
        </row>
        <row r="52">
          <cell r="A52" t="str">
            <v>990000700001121    Note Pad 50/Achieve #PSH-2012</v>
          </cell>
          <cell r="B52">
            <v>8940</v>
          </cell>
          <cell r="C52" t="str">
            <v>EA</v>
          </cell>
          <cell r="D52">
            <v>131865</v>
          </cell>
          <cell r="E52" t="str">
            <v>THB</v>
          </cell>
        </row>
        <row r="53">
          <cell r="A53" t="str">
            <v>990000700001122    Note Pad 50/Achieve #PSH-2013</v>
          </cell>
          <cell r="B53">
            <v>8940</v>
          </cell>
          <cell r="C53" t="str">
            <v>EA</v>
          </cell>
          <cell r="D53">
            <v>131865</v>
          </cell>
          <cell r="E53" t="str">
            <v>THB</v>
          </cell>
        </row>
        <row r="54">
          <cell r="A54" t="str">
            <v>990000700001123    Note Pad 50/Achieve #PSH-2014</v>
          </cell>
          <cell r="B54">
            <v>8940</v>
          </cell>
          <cell r="C54" t="str">
            <v>EA</v>
          </cell>
          <cell r="D54">
            <v>131865</v>
          </cell>
          <cell r="E54" t="str">
            <v>THB</v>
          </cell>
        </row>
        <row r="55">
          <cell r="A55" t="str">
            <v>990000700001124    Note Pad 50/Achieve #PSH-201(20)</v>
          </cell>
          <cell r="B55">
            <v>0</v>
          </cell>
          <cell r="C55" t="str">
            <v>EA</v>
          </cell>
          <cell r="D55">
            <v>0</v>
          </cell>
          <cell r="E55" t="str">
            <v>THB</v>
          </cell>
        </row>
        <row r="56">
          <cell r="A56" t="str">
            <v>990000800000021    Note Pad Micro (ตาราง)</v>
          </cell>
          <cell r="B56">
            <v>63365</v>
          </cell>
          <cell r="C56" t="str">
            <v>EA</v>
          </cell>
          <cell r="D56">
            <v>982157.5</v>
          </cell>
          <cell r="E56" t="str">
            <v>THB</v>
          </cell>
        </row>
        <row r="57">
          <cell r="A57" t="str">
            <v>990000800000022    Note Pad Micro (แถบ)</v>
          </cell>
          <cell r="B57">
            <v>20550</v>
          </cell>
          <cell r="C57" t="str">
            <v>EA</v>
          </cell>
          <cell r="D57">
            <v>318525</v>
          </cell>
          <cell r="E57" t="str">
            <v>THB</v>
          </cell>
        </row>
        <row r="58">
          <cell r="A58" t="str">
            <v>990001000000028    hard cover 5.5" (Red)</v>
          </cell>
          <cell r="B58">
            <v>339</v>
          </cell>
          <cell r="C58" t="str">
            <v>EA</v>
          </cell>
          <cell r="D58">
            <v>10509</v>
          </cell>
          <cell r="E58" t="str">
            <v>THB</v>
          </cell>
        </row>
        <row r="59">
          <cell r="A59" t="str">
            <v>990001000000029    hard cover 5.5"  (Green)</v>
          </cell>
          <cell r="B59">
            <v>324</v>
          </cell>
          <cell r="C59" t="str">
            <v>EA</v>
          </cell>
          <cell r="D59">
            <v>10044</v>
          </cell>
          <cell r="E59" t="str">
            <v>THB</v>
          </cell>
        </row>
        <row r="60">
          <cell r="A60" t="str">
            <v>990001000000030    hard cover 5.5"  (Yellow)</v>
          </cell>
          <cell r="B60">
            <v>392</v>
          </cell>
          <cell r="C60" t="str">
            <v>EA</v>
          </cell>
          <cell r="D60">
            <v>12152</v>
          </cell>
          <cell r="E60" t="str">
            <v>THB</v>
          </cell>
        </row>
        <row r="61">
          <cell r="A61" t="str">
            <v>990001000000031    hard cover 5.5"  (Blue)</v>
          </cell>
          <cell r="B61">
            <v>208</v>
          </cell>
          <cell r="C61" t="str">
            <v>EA</v>
          </cell>
          <cell r="D61">
            <v>6448</v>
          </cell>
          <cell r="E61" t="str">
            <v>THB</v>
          </cell>
        </row>
        <row r="62">
          <cell r="A62" t="str">
            <v>990001100000032    Lecture PP  (green)</v>
          </cell>
          <cell r="B62">
            <v>654</v>
          </cell>
          <cell r="C62" t="str">
            <v>EA</v>
          </cell>
          <cell r="D62">
            <v>19947</v>
          </cell>
          <cell r="E62" t="str">
            <v>THB</v>
          </cell>
        </row>
        <row r="63">
          <cell r="A63" t="str">
            <v>990001100000033    Lecture PP (purple)</v>
          </cell>
          <cell r="B63">
            <v>721</v>
          </cell>
          <cell r="C63" t="str">
            <v>EA</v>
          </cell>
          <cell r="D63">
            <v>21990.5</v>
          </cell>
          <cell r="E63" t="str">
            <v>THB</v>
          </cell>
        </row>
        <row r="64">
          <cell r="A64" t="str">
            <v>990001100000034    Lecture PP (blue)</v>
          </cell>
          <cell r="B64">
            <v>679</v>
          </cell>
          <cell r="C64" t="str">
            <v>EA</v>
          </cell>
          <cell r="D64">
            <v>20709.5</v>
          </cell>
          <cell r="E64" t="str">
            <v>THB</v>
          </cell>
        </row>
        <row r="65">
          <cell r="A65" t="str">
            <v>990001100000035    Lecture PP  (pink)</v>
          </cell>
          <cell r="B65">
            <v>673</v>
          </cell>
          <cell r="C65" t="str">
            <v>EA</v>
          </cell>
          <cell r="D65">
            <v>20526.5</v>
          </cell>
          <cell r="E65" t="str">
            <v>THB</v>
          </cell>
        </row>
        <row r="66">
          <cell r="A66" t="str">
            <v>990001100000071    Lecture PP  A5 (Pick-up)</v>
          </cell>
          <cell r="B66">
            <v>5379</v>
          </cell>
          <cell r="C66" t="str">
            <v>EA</v>
          </cell>
          <cell r="D66">
            <v>110269.5</v>
          </cell>
          <cell r="E66" t="str">
            <v>THB</v>
          </cell>
        </row>
        <row r="67">
          <cell r="A67" t="str">
            <v>990001100000072    Lecture PP A5 (Beam)</v>
          </cell>
          <cell r="B67">
            <v>5529</v>
          </cell>
          <cell r="C67" t="str">
            <v>EA</v>
          </cell>
          <cell r="D67">
            <v>113344.5</v>
          </cell>
          <cell r="E67" t="str">
            <v>THB</v>
          </cell>
        </row>
        <row r="68">
          <cell r="A68" t="str">
            <v>990001100000073    Lecture PP A5 (Dogged)</v>
          </cell>
          <cell r="B68">
            <v>6273</v>
          </cell>
          <cell r="C68" t="str">
            <v>EA</v>
          </cell>
          <cell r="D68">
            <v>128596.5</v>
          </cell>
          <cell r="E68" t="str">
            <v>THB</v>
          </cell>
        </row>
        <row r="69">
          <cell r="A69" t="str">
            <v>990001200000040    Double A Ball Pen (Blue)</v>
          </cell>
          <cell r="B69">
            <v>448</v>
          </cell>
          <cell r="C69" t="str">
            <v>EA</v>
          </cell>
          <cell r="D69">
            <v>1680</v>
          </cell>
          <cell r="E69" t="str">
            <v>THB</v>
          </cell>
        </row>
        <row r="70">
          <cell r="A70" t="str">
            <v>990001200000041    Double A Ball Pen (Light Blue)</v>
          </cell>
          <cell r="B70">
            <v>1186</v>
          </cell>
          <cell r="C70" t="str">
            <v>EA</v>
          </cell>
          <cell r="D70">
            <v>4447.5</v>
          </cell>
          <cell r="E70" t="str">
            <v>THB</v>
          </cell>
        </row>
        <row r="71">
          <cell r="A71" t="str">
            <v>990001200000042    Double A Ball Pen (Purple)</v>
          </cell>
          <cell r="B71">
            <v>118</v>
          </cell>
          <cell r="C71" t="str">
            <v>EA</v>
          </cell>
          <cell r="D71">
            <v>442.5</v>
          </cell>
          <cell r="E71" t="str">
            <v>THB</v>
          </cell>
        </row>
        <row r="72">
          <cell r="A72" t="str">
            <v>990001200000043    Double A Ball Pen (Orange)</v>
          </cell>
          <cell r="B72">
            <v>46</v>
          </cell>
          <cell r="C72" t="str">
            <v>EA</v>
          </cell>
          <cell r="D72">
            <v>172.5</v>
          </cell>
          <cell r="E72" t="str">
            <v>THB</v>
          </cell>
        </row>
        <row r="73">
          <cell r="A73" t="str">
            <v>990001200000044    Double A Ball Pen (Green)</v>
          </cell>
          <cell r="B73">
            <v>0</v>
          </cell>
          <cell r="C73" t="str">
            <v>EA</v>
          </cell>
          <cell r="D73">
            <v>0</v>
          </cell>
          <cell r="E73" t="str">
            <v>THB</v>
          </cell>
        </row>
        <row r="74">
          <cell r="A74" t="str">
            <v>990001200000045    Double A Ball Pen (Red)</v>
          </cell>
          <cell r="B74">
            <v>96</v>
          </cell>
          <cell r="C74" t="str">
            <v>EA</v>
          </cell>
          <cell r="D74">
            <v>360</v>
          </cell>
          <cell r="E74" t="str">
            <v>THB</v>
          </cell>
        </row>
        <row r="75">
          <cell r="A75" t="str">
            <v>990001500000049    กล่องบรรจุเอกสาร (ลายวงกลม)</v>
          </cell>
          <cell r="B75">
            <v>1364</v>
          </cell>
          <cell r="C75" t="str">
            <v>EA</v>
          </cell>
          <cell r="D75">
            <v>16027</v>
          </cell>
          <cell r="E75" t="str">
            <v>THB</v>
          </cell>
        </row>
        <row r="76">
          <cell r="A76" t="str">
            <v>990001500000050    กล่องบรรจุเอกสาร (ลายการ์ตูน)</v>
          </cell>
          <cell r="B76">
            <v>276</v>
          </cell>
          <cell r="C76" t="str">
            <v>EA</v>
          </cell>
          <cell r="D76">
            <v>3243</v>
          </cell>
          <cell r="E76" t="str">
            <v>THB</v>
          </cell>
        </row>
        <row r="77">
          <cell r="A77" t="str">
            <v>990001600000062    Memo Pad Set (สีน้ำเงิน)</v>
          </cell>
          <cell r="B77">
            <v>261</v>
          </cell>
          <cell r="C77" t="str">
            <v>EA</v>
          </cell>
          <cell r="D77">
            <v>3588.75</v>
          </cell>
          <cell r="E77" t="str">
            <v>THB</v>
          </cell>
        </row>
        <row r="78">
          <cell r="A78" t="str">
            <v>990001600000063    Memo Pad Set (สีเหลือง)</v>
          </cell>
          <cell r="B78">
            <v>284</v>
          </cell>
          <cell r="C78" t="str">
            <v>EA</v>
          </cell>
          <cell r="D78">
            <v>3905</v>
          </cell>
          <cell r="E78" t="str">
            <v>THB</v>
          </cell>
        </row>
        <row r="79">
          <cell r="A79" t="str">
            <v>990001600000064    Memo Pad Set (สีเขียว)</v>
          </cell>
          <cell r="B79">
            <v>291</v>
          </cell>
          <cell r="C79" t="str">
            <v>EA</v>
          </cell>
          <cell r="D79">
            <v>4001.25</v>
          </cell>
          <cell r="E79" t="str">
            <v>THB</v>
          </cell>
        </row>
        <row r="80">
          <cell r="A80" t="str">
            <v>990001600000065    Memo Pad Set (สีแดงเลือดหมู)</v>
          </cell>
          <cell r="B80">
            <v>284</v>
          </cell>
          <cell r="C80" t="str">
            <v>EA</v>
          </cell>
          <cell r="D80">
            <v>3905</v>
          </cell>
          <cell r="E80" t="str">
            <v>THB</v>
          </cell>
        </row>
        <row r="81">
          <cell r="A81" t="str">
            <v>990001600000657    Memo Pad A5:Sharing(Green)</v>
          </cell>
          <cell r="B81">
            <v>8484</v>
          </cell>
          <cell r="C81" t="str">
            <v>EA</v>
          </cell>
          <cell r="D81">
            <v>54212.76</v>
          </cell>
          <cell r="E81" t="str">
            <v>THB</v>
          </cell>
        </row>
        <row r="82">
          <cell r="A82" t="str">
            <v>990001600000658    Memo Pad A5:Sharing(Orange)</v>
          </cell>
          <cell r="B82">
            <v>8480</v>
          </cell>
          <cell r="C82" t="str">
            <v>EA</v>
          </cell>
          <cell r="D82">
            <v>54187.199999999903</v>
          </cell>
          <cell r="E82" t="str">
            <v>THB</v>
          </cell>
        </row>
        <row r="83">
          <cell r="A83" t="str">
            <v>990001600000659    Memo Pad A5:Sharing(Violet)</v>
          </cell>
          <cell r="B83">
            <v>8483</v>
          </cell>
          <cell r="C83" t="str">
            <v>EA</v>
          </cell>
          <cell r="D83">
            <v>54206.37</v>
          </cell>
          <cell r="E83" t="str">
            <v>THB</v>
          </cell>
        </row>
        <row r="84">
          <cell r="A84" t="str">
            <v>990001600000660    Memo Pad A5:Sharing(Lemon-Green)</v>
          </cell>
          <cell r="B84">
            <v>8479</v>
          </cell>
          <cell r="C84" t="str">
            <v>EA</v>
          </cell>
          <cell r="D84">
            <v>54180.809999999903</v>
          </cell>
          <cell r="E84" t="str">
            <v>THB</v>
          </cell>
        </row>
        <row r="85">
          <cell r="A85" t="str">
            <v>990002000000085    สันห่วง 8 มม. 21 ห่วง สีดำ</v>
          </cell>
          <cell r="B85">
            <v>179</v>
          </cell>
          <cell r="C85" t="str">
            <v>EA</v>
          </cell>
          <cell r="D85">
            <v>254.18</v>
          </cell>
          <cell r="E85" t="str">
            <v>THB</v>
          </cell>
        </row>
        <row r="86">
          <cell r="A86" t="str">
            <v>990002000000086    สันห่วง 9.5 มม. 21 ห่วง สีดำ</v>
          </cell>
          <cell r="B86">
            <v>863</v>
          </cell>
          <cell r="C86" t="str">
            <v>EA</v>
          </cell>
          <cell r="D86">
            <v>1363.54</v>
          </cell>
          <cell r="E86" t="str">
            <v>THB</v>
          </cell>
        </row>
        <row r="87">
          <cell r="A87" t="str">
            <v>990002000000087    สันห่วง 11 มม. 21 ห่วง สีดำ</v>
          </cell>
          <cell r="B87">
            <v>192</v>
          </cell>
          <cell r="C87" t="str">
            <v>EA</v>
          </cell>
          <cell r="D87">
            <v>393.6</v>
          </cell>
          <cell r="E87" t="str">
            <v>THB</v>
          </cell>
        </row>
        <row r="88">
          <cell r="A88" t="str">
            <v>990002000000088    สันห่วง 12.50 มม. 21 ห่วง สีดำ</v>
          </cell>
          <cell r="B88">
            <v>197</v>
          </cell>
          <cell r="C88" t="str">
            <v>EA</v>
          </cell>
          <cell r="D88">
            <v>419.61</v>
          </cell>
          <cell r="E88" t="str">
            <v>THB</v>
          </cell>
        </row>
        <row r="89">
          <cell r="A89" t="str">
            <v>990002000000089    สันห่วง 14 มม. 21 ห่วง สีดำ</v>
          </cell>
          <cell r="B89">
            <v>570</v>
          </cell>
          <cell r="C89" t="str">
            <v>EA</v>
          </cell>
          <cell r="D89">
            <v>1356.5999999999899</v>
          </cell>
          <cell r="E89" t="str">
            <v>THB</v>
          </cell>
        </row>
        <row r="90">
          <cell r="A90" t="str">
            <v>990002000000090    สันห่วง 15.50 มม. 21 ห่วง สีดำ</v>
          </cell>
          <cell r="B90">
            <v>199</v>
          </cell>
          <cell r="C90" t="str">
            <v>EA</v>
          </cell>
          <cell r="D90">
            <v>597</v>
          </cell>
          <cell r="E90" t="str">
            <v>THB</v>
          </cell>
        </row>
        <row r="91">
          <cell r="A91" t="str">
            <v>990002000000091    สันห่วง 20 มม. 21 ห่วง สีดำ</v>
          </cell>
          <cell r="B91">
            <v>194</v>
          </cell>
          <cell r="C91" t="str">
            <v>EA</v>
          </cell>
          <cell r="D91">
            <v>669.29999999999905</v>
          </cell>
          <cell r="E91" t="str">
            <v>THB</v>
          </cell>
        </row>
        <row r="92">
          <cell r="A92" t="str">
            <v>990002000000092    สันห่วง 8 มม. 21 ห่วง สีน้ำเงิน</v>
          </cell>
          <cell r="B92">
            <v>177</v>
          </cell>
          <cell r="C92" t="str">
            <v>EA</v>
          </cell>
          <cell r="D92">
            <v>251.34</v>
          </cell>
          <cell r="E92" t="str">
            <v>THB</v>
          </cell>
        </row>
        <row r="93">
          <cell r="A93" t="str">
            <v>990002000000093    สันห่วง 9.5 มม. 21 ห่วง สีน้ำเงิน</v>
          </cell>
          <cell r="B93">
            <v>192</v>
          </cell>
          <cell r="C93" t="str">
            <v>EA</v>
          </cell>
          <cell r="D93">
            <v>303.36</v>
          </cell>
          <cell r="E93" t="str">
            <v>THB</v>
          </cell>
        </row>
        <row r="94">
          <cell r="A94" t="str">
            <v>990002000000094    สันห่วง 11 มม. 21 ห่วง สีน้ำเงิน</v>
          </cell>
          <cell r="B94">
            <v>191</v>
          </cell>
          <cell r="C94" t="str">
            <v>EA</v>
          </cell>
          <cell r="D94">
            <v>391.55</v>
          </cell>
          <cell r="E94" t="str">
            <v>THB</v>
          </cell>
        </row>
        <row r="95">
          <cell r="A95" t="str">
            <v>990002000000095    สันห่วง 12.5 มม. 21 ห่วง สีน้ำเงิน</v>
          </cell>
          <cell r="B95">
            <v>193</v>
          </cell>
          <cell r="C95" t="str">
            <v>EA</v>
          </cell>
          <cell r="D95">
            <v>411.08999999999901</v>
          </cell>
          <cell r="E95" t="str">
            <v>THB</v>
          </cell>
        </row>
        <row r="96">
          <cell r="A96" t="str">
            <v>990002000000096    สันห่วง 14 มม. 21 ห่วง สีน้ำเงิน</v>
          </cell>
          <cell r="B96">
            <v>244</v>
          </cell>
          <cell r="C96" t="str">
            <v>EA</v>
          </cell>
          <cell r="D96">
            <v>580.72</v>
          </cell>
          <cell r="E96" t="str">
            <v>THB</v>
          </cell>
        </row>
        <row r="97">
          <cell r="A97" t="str">
            <v>990002000000097    สันห่วง 15.5 มม. 21 ห่วง สีน้ำเงิน</v>
          </cell>
          <cell r="B97">
            <v>183</v>
          </cell>
          <cell r="C97" t="str">
            <v>EA</v>
          </cell>
          <cell r="D97">
            <v>549</v>
          </cell>
          <cell r="E97" t="str">
            <v>THB</v>
          </cell>
        </row>
        <row r="98">
          <cell r="A98" t="str">
            <v>990002000000098    สันห่วง 20 มม. 21 ห่วง สีน้ำเงิน</v>
          </cell>
          <cell r="B98">
            <v>181</v>
          </cell>
          <cell r="C98" t="str">
            <v>EA</v>
          </cell>
          <cell r="D98">
            <v>624.45000000000005</v>
          </cell>
          <cell r="E98" t="str">
            <v>THB</v>
          </cell>
        </row>
        <row r="99">
          <cell r="A99" t="str">
            <v>990002000000099    สันห่วง 8 มม. 21 ห่วง สีขาว</v>
          </cell>
          <cell r="B99">
            <v>158</v>
          </cell>
          <cell r="C99" t="str">
            <v>EA</v>
          </cell>
          <cell r="D99">
            <v>224.36</v>
          </cell>
          <cell r="E99" t="str">
            <v>THB</v>
          </cell>
        </row>
        <row r="100">
          <cell r="A100" t="str">
            <v>990002000000100    สันห่วง 9.5 มม. 21 ห่วง สีขาว</v>
          </cell>
          <cell r="B100">
            <v>163</v>
          </cell>
          <cell r="C100" t="str">
            <v>EA</v>
          </cell>
          <cell r="D100">
            <v>257.54000000000002</v>
          </cell>
          <cell r="E100" t="str">
            <v>THB</v>
          </cell>
        </row>
        <row r="101">
          <cell r="A101" t="str">
            <v>990002000000101    สันห่วง 11 มม. 21 ห่วง สีขาว</v>
          </cell>
          <cell r="B101">
            <v>161</v>
          </cell>
          <cell r="C101" t="str">
            <v>EA</v>
          </cell>
          <cell r="D101">
            <v>330.05</v>
          </cell>
          <cell r="E101" t="str">
            <v>THB</v>
          </cell>
        </row>
        <row r="102">
          <cell r="A102" t="str">
            <v>990002000000102    สันห่วง 12.5 มม. 21 ห่วง สีขาว</v>
          </cell>
          <cell r="B102">
            <v>258</v>
          </cell>
          <cell r="C102" t="str">
            <v>EA</v>
          </cell>
          <cell r="D102">
            <v>549.53999999999905</v>
          </cell>
          <cell r="E102" t="str">
            <v>THB</v>
          </cell>
        </row>
        <row r="103">
          <cell r="A103" t="str">
            <v>990002000000103    สันห่วง 14 มม. 21 ห่วง สีขาว</v>
          </cell>
          <cell r="B103">
            <v>637</v>
          </cell>
          <cell r="C103" t="str">
            <v>EA</v>
          </cell>
          <cell r="D103">
            <v>1516.0599999999899</v>
          </cell>
          <cell r="E103" t="str">
            <v>THB</v>
          </cell>
        </row>
        <row r="104">
          <cell r="A104" t="str">
            <v>990002000000104    สันห่วง 15.5 มม. 21 ห่วง สีขาว</v>
          </cell>
          <cell r="B104">
            <v>176</v>
          </cell>
          <cell r="C104" t="str">
            <v>EA</v>
          </cell>
          <cell r="D104">
            <v>528</v>
          </cell>
          <cell r="E104" t="str">
            <v>THB</v>
          </cell>
        </row>
        <row r="105">
          <cell r="A105" t="str">
            <v>990002000000105    สันห่วง 20 มม. 21 ห่วง สีขาว</v>
          </cell>
          <cell r="B105">
            <v>134</v>
          </cell>
          <cell r="C105" t="str">
            <v>EA</v>
          </cell>
          <cell r="D105">
            <v>462.3</v>
          </cell>
          <cell r="E105" t="str">
            <v>THB</v>
          </cell>
        </row>
        <row r="106">
          <cell r="A106" t="str">
            <v>990002400001049    A6 PP/40 S.:Robot(Black line)</v>
          </cell>
          <cell r="B106">
            <v>7833</v>
          </cell>
          <cell r="C106" t="str">
            <v>EA</v>
          </cell>
          <cell r="D106">
            <v>95327.61</v>
          </cell>
          <cell r="E106" t="str">
            <v>THB</v>
          </cell>
        </row>
        <row r="107">
          <cell r="A107" t="str">
            <v>990002400001050    A6 PP/40 S.:Robot(Blue line)</v>
          </cell>
          <cell r="B107">
            <v>7803</v>
          </cell>
          <cell r="C107" t="str">
            <v>EA</v>
          </cell>
          <cell r="D107">
            <v>94962.509999999893</v>
          </cell>
          <cell r="E107" t="str">
            <v>THB</v>
          </cell>
        </row>
        <row r="108">
          <cell r="A108" t="str">
            <v>990002400001051    A6 PP/40 S.:Robot(Black)</v>
          </cell>
          <cell r="B108">
            <v>7792</v>
          </cell>
          <cell r="C108" t="str">
            <v>EA</v>
          </cell>
          <cell r="D108">
            <v>94828.639999999898</v>
          </cell>
          <cell r="E108" t="str">
            <v>THB</v>
          </cell>
        </row>
        <row r="109">
          <cell r="A109" t="str">
            <v>990002400001052    A6 PP/40 S.:Robot(White)</v>
          </cell>
          <cell r="B109">
            <v>7799</v>
          </cell>
          <cell r="C109" t="str">
            <v>EA</v>
          </cell>
          <cell r="D109">
            <v>94913.83</v>
          </cell>
          <cell r="E109" t="str">
            <v>THB</v>
          </cell>
        </row>
        <row r="110">
          <cell r="A110" t="str">
            <v>990002600000651    Memo Pad A6:Sharing(Green)</v>
          </cell>
          <cell r="B110">
            <v>6678</v>
          </cell>
          <cell r="C110" t="str">
            <v>EA</v>
          </cell>
          <cell r="D110">
            <v>24307.9199999999</v>
          </cell>
          <cell r="E110" t="str">
            <v>THB</v>
          </cell>
        </row>
        <row r="111">
          <cell r="A111" t="str">
            <v>990002600000652    Memo Pad A6:Sharing(Orange)</v>
          </cell>
          <cell r="B111">
            <v>6682</v>
          </cell>
          <cell r="C111" t="str">
            <v>EA</v>
          </cell>
          <cell r="D111">
            <v>24322.48</v>
          </cell>
          <cell r="E111" t="str">
            <v>THB</v>
          </cell>
        </row>
        <row r="112">
          <cell r="A112" t="str">
            <v>990002600000653    Memo Pad A6:Sharing(Violet)</v>
          </cell>
          <cell r="B112">
            <v>6690</v>
          </cell>
          <cell r="C112" t="str">
            <v>EA</v>
          </cell>
          <cell r="D112">
            <v>24351.5999999999</v>
          </cell>
          <cell r="E112" t="str">
            <v>THB</v>
          </cell>
        </row>
        <row r="113">
          <cell r="A113" t="str">
            <v>990002600000654    Memo Pad A6:Sharing(Lemon-Green)</v>
          </cell>
          <cell r="B113">
            <v>6676</v>
          </cell>
          <cell r="C113" t="str">
            <v>EA</v>
          </cell>
          <cell r="D113">
            <v>24300.639999999901</v>
          </cell>
          <cell r="E113" t="str">
            <v>THB</v>
          </cell>
        </row>
        <row r="114">
          <cell r="A114" t="str">
            <v>990002600000655    Memo Pad A6:Sharing(20)</v>
          </cell>
          <cell r="B114">
            <v>0</v>
          </cell>
          <cell r="C114" t="str">
            <v>EA</v>
          </cell>
          <cell r="D114">
            <v>0</v>
          </cell>
          <cell r="E114" t="str">
            <v>THB</v>
          </cell>
        </row>
        <row r="115">
          <cell r="A115" t="str">
            <v>990002700000124    Memo Pad A7 (สีเหลือง)</v>
          </cell>
          <cell r="B115">
            <v>2</v>
          </cell>
          <cell r="C115" t="str">
            <v>EA</v>
          </cell>
          <cell r="D115">
            <v>3.5</v>
          </cell>
          <cell r="E115" t="str">
            <v>THB</v>
          </cell>
        </row>
        <row r="116">
          <cell r="A116" t="str">
            <v>990002700000125    Memo Pad A7 (สีน้ำเงิน)</v>
          </cell>
          <cell r="B116">
            <v>7</v>
          </cell>
          <cell r="C116" t="str">
            <v>EA</v>
          </cell>
          <cell r="D116">
            <v>12.25</v>
          </cell>
          <cell r="E116" t="str">
            <v>THB</v>
          </cell>
        </row>
        <row r="117">
          <cell r="A117" t="str">
            <v>990002700000126    Memo Pad A7 (สีเขียว)</v>
          </cell>
          <cell r="B117">
            <v>1</v>
          </cell>
          <cell r="C117" t="str">
            <v>EA</v>
          </cell>
          <cell r="D117">
            <v>1.75</v>
          </cell>
          <cell r="E117" t="str">
            <v>THB</v>
          </cell>
        </row>
        <row r="118">
          <cell r="A118" t="str">
            <v>990002700000127    Memo Pad A7 (สีแดง)</v>
          </cell>
          <cell r="B118">
            <v>6</v>
          </cell>
          <cell r="C118" t="str">
            <v>EA</v>
          </cell>
          <cell r="D118">
            <v>10.5</v>
          </cell>
          <cell r="E118" t="str">
            <v>THB</v>
          </cell>
        </row>
        <row r="119">
          <cell r="A119" t="str">
            <v>990002700000206    UNSEEN A7 : ทุ่งหญ้า</v>
          </cell>
          <cell r="B119">
            <v>0</v>
          </cell>
          <cell r="C119" t="str">
            <v>EA</v>
          </cell>
          <cell r="D119">
            <v>0</v>
          </cell>
          <cell r="E119" t="str">
            <v>THB</v>
          </cell>
        </row>
        <row r="120">
          <cell r="A120" t="str">
            <v>990002700000207    UNSEEN A7 : ทุ่งดอกไม้</v>
          </cell>
          <cell r="B120">
            <v>0</v>
          </cell>
          <cell r="C120" t="str">
            <v>EA</v>
          </cell>
          <cell r="D120">
            <v>0</v>
          </cell>
          <cell r="E120" t="str">
            <v>THB</v>
          </cell>
        </row>
        <row r="121">
          <cell r="A121" t="str">
            <v>990002700000208    UNSEEN A7 : UNSEEN</v>
          </cell>
          <cell r="B121">
            <v>0</v>
          </cell>
          <cell r="C121" t="str">
            <v>EA</v>
          </cell>
          <cell r="D121">
            <v>0</v>
          </cell>
          <cell r="E121" t="str">
            <v>THB</v>
          </cell>
        </row>
        <row r="122">
          <cell r="A122" t="str">
            <v>990002700000209    UNSEEN A7 : ทะเลหมอก</v>
          </cell>
          <cell r="B122">
            <v>0</v>
          </cell>
          <cell r="C122" t="str">
            <v>EA</v>
          </cell>
          <cell r="D122">
            <v>0</v>
          </cell>
          <cell r="E122" t="str">
            <v>THB</v>
          </cell>
        </row>
        <row r="123">
          <cell r="A123" t="str">
            <v>990002700000210    UNSEEN A7 : ทะเลแหวก</v>
          </cell>
          <cell r="B123">
            <v>0</v>
          </cell>
          <cell r="C123" t="str">
            <v>EA</v>
          </cell>
          <cell r="D123">
            <v>0</v>
          </cell>
          <cell r="E123" t="str">
            <v>THB</v>
          </cell>
        </row>
        <row r="124">
          <cell r="A124" t="str">
            <v>990002700000211    UNSEEN A7 : ภูกระดึง</v>
          </cell>
          <cell r="B124">
            <v>0</v>
          </cell>
          <cell r="C124" t="str">
            <v>EA</v>
          </cell>
          <cell r="D124">
            <v>0</v>
          </cell>
          <cell r="E124" t="str">
            <v>THB</v>
          </cell>
        </row>
        <row r="125">
          <cell r="A125" t="str">
            <v>990002700000212    UNSEEN A7 : น้ำตกลงรู</v>
          </cell>
          <cell r="B125">
            <v>0</v>
          </cell>
          <cell r="C125" t="str">
            <v>EA</v>
          </cell>
          <cell r="D125">
            <v>0</v>
          </cell>
          <cell r="E125" t="str">
            <v>THB</v>
          </cell>
        </row>
        <row r="126">
          <cell r="A126" t="str">
            <v>990004500000214    UNSEEN POSTCARD NOTEBOOK : จิตรกรรม</v>
          </cell>
          <cell r="B126">
            <v>174</v>
          </cell>
          <cell r="C126" t="str">
            <v>EA</v>
          </cell>
          <cell r="D126">
            <v>4872</v>
          </cell>
          <cell r="E126" t="str">
            <v>THB</v>
          </cell>
        </row>
        <row r="127">
          <cell r="A127" t="str">
            <v>990004500000215    UNSEEN POSTCARD NOTEBOOK : ทุ่งดอกไม้</v>
          </cell>
          <cell r="B127">
            <v>146</v>
          </cell>
          <cell r="C127" t="str">
            <v>EA</v>
          </cell>
          <cell r="D127">
            <v>4088</v>
          </cell>
          <cell r="E127" t="str">
            <v>THB</v>
          </cell>
        </row>
        <row r="128">
          <cell r="A128" t="str">
            <v>990004500000216    UNSEEN POSTCARD NOTEBOOK : ทุ่งหญ้า</v>
          </cell>
          <cell r="B128">
            <v>168</v>
          </cell>
          <cell r="C128" t="str">
            <v>EA</v>
          </cell>
          <cell r="D128">
            <v>4704</v>
          </cell>
          <cell r="E128" t="str">
            <v>THB</v>
          </cell>
        </row>
        <row r="129">
          <cell r="A129" t="str">
            <v>990004500000217    UNSEEN POSTCARD NOTEBOOK : UNSEEN</v>
          </cell>
          <cell r="B129">
            <v>107</v>
          </cell>
          <cell r="C129" t="str">
            <v>EA</v>
          </cell>
          <cell r="D129">
            <v>2996</v>
          </cell>
          <cell r="E129" t="str">
            <v>THB</v>
          </cell>
        </row>
        <row r="130">
          <cell r="A130" t="str">
            <v>990004500000291    Postcard Notebook (Blue)</v>
          </cell>
          <cell r="B130">
            <v>7264</v>
          </cell>
          <cell r="C130" t="str">
            <v>EA</v>
          </cell>
          <cell r="D130">
            <v>214288</v>
          </cell>
          <cell r="E130" t="str">
            <v>THB</v>
          </cell>
        </row>
        <row r="131">
          <cell r="A131" t="str">
            <v>990004500000292    Postcard Notebook (Yellow)</v>
          </cell>
          <cell r="B131">
            <v>7175</v>
          </cell>
          <cell r="C131" t="str">
            <v>EA</v>
          </cell>
          <cell r="D131">
            <v>217043.75</v>
          </cell>
          <cell r="E131" t="str">
            <v>THB</v>
          </cell>
        </row>
        <row r="132">
          <cell r="A132" t="str">
            <v>990004500000293    Postcard Notebook (Green)</v>
          </cell>
          <cell r="B132">
            <v>7278</v>
          </cell>
          <cell r="C132" t="str">
            <v>EA</v>
          </cell>
          <cell r="D132">
            <v>220159.5</v>
          </cell>
          <cell r="E132" t="str">
            <v>THB</v>
          </cell>
        </row>
        <row r="133">
          <cell r="A133" t="str">
            <v>990004500000294    Postcard Notebook (Gray)</v>
          </cell>
          <cell r="B133">
            <v>7333</v>
          </cell>
          <cell r="C133" t="str">
            <v>EA</v>
          </cell>
          <cell r="D133">
            <v>221823.25</v>
          </cell>
          <cell r="E133" t="str">
            <v>THB</v>
          </cell>
        </row>
        <row r="134">
          <cell r="A134" t="str">
            <v>990004500000295    Postcard Notebook:Bl Ye Gre Gra(20)</v>
          </cell>
          <cell r="B134">
            <v>0</v>
          </cell>
          <cell r="C134" t="str">
            <v>EA</v>
          </cell>
          <cell r="D134">
            <v>0</v>
          </cell>
          <cell r="E134" t="str">
            <v>THB</v>
          </cell>
        </row>
        <row r="135">
          <cell r="A135" t="str">
            <v>990004700000234    CD NOTEBOOK (BLUE)</v>
          </cell>
          <cell r="B135">
            <v>6513</v>
          </cell>
          <cell r="C135" t="str">
            <v>EA</v>
          </cell>
          <cell r="D135">
            <v>135144.75</v>
          </cell>
          <cell r="E135" t="str">
            <v>THB</v>
          </cell>
        </row>
        <row r="136">
          <cell r="A136" t="str">
            <v>990004700000235    CD NOTEBOOK (YELLOW)</v>
          </cell>
          <cell r="B136">
            <v>6229</v>
          </cell>
          <cell r="C136" t="str">
            <v>EA</v>
          </cell>
          <cell r="D136">
            <v>129251.75</v>
          </cell>
          <cell r="E136" t="str">
            <v>THB</v>
          </cell>
        </row>
        <row r="137">
          <cell r="A137" t="str">
            <v>990004700000236    CD NOTEBOOK (GREEN)</v>
          </cell>
          <cell r="B137">
            <v>6165</v>
          </cell>
          <cell r="C137" t="str">
            <v>EA</v>
          </cell>
          <cell r="D137">
            <v>127923.75</v>
          </cell>
          <cell r="E137" t="str">
            <v>THB</v>
          </cell>
        </row>
        <row r="138">
          <cell r="A138" t="str">
            <v>990004700000237    CD NOTEBOOK (GRAY)</v>
          </cell>
          <cell r="B138">
            <v>5780</v>
          </cell>
          <cell r="C138" t="str">
            <v>EA</v>
          </cell>
          <cell r="D138">
            <v>119935</v>
          </cell>
          <cell r="E138" t="str">
            <v>THB</v>
          </cell>
        </row>
        <row r="139">
          <cell r="A139" t="str">
            <v>990004700000238    CD NOTEBOOK : Bl Ye Gre Gra (20)</v>
          </cell>
          <cell r="B139">
            <v>14</v>
          </cell>
          <cell r="C139" t="str">
            <v>EA</v>
          </cell>
          <cell r="D139">
            <v>290.5</v>
          </cell>
          <cell r="E139" t="str">
            <v>THB</v>
          </cell>
        </row>
        <row r="140">
          <cell r="A140" t="str">
            <v>990005100001186    PP Notrbook 7*7/100S.:Feeling#WP-8011</v>
          </cell>
          <cell r="B140">
            <v>3224</v>
          </cell>
          <cell r="C140" t="str">
            <v>EA</v>
          </cell>
          <cell r="D140">
            <v>105650.48</v>
          </cell>
          <cell r="E140" t="str">
            <v>THB</v>
          </cell>
        </row>
        <row r="141">
          <cell r="A141" t="str">
            <v>990005100001187    PP Notrbook 7*7/100S.:Feeling#WP-8012</v>
          </cell>
          <cell r="B141">
            <v>3204</v>
          </cell>
          <cell r="C141" t="str">
            <v>EA</v>
          </cell>
          <cell r="D141">
            <v>104995.08</v>
          </cell>
          <cell r="E141" t="str">
            <v>THB</v>
          </cell>
        </row>
        <row r="142">
          <cell r="A142" t="str">
            <v>990005100001188    PP Notrbook 7*7/100S.:Feeling#WP-8013</v>
          </cell>
          <cell r="B142">
            <v>3223</v>
          </cell>
          <cell r="C142" t="str">
            <v>EA</v>
          </cell>
          <cell r="D142">
            <v>105617.71</v>
          </cell>
          <cell r="E142" t="str">
            <v>THB</v>
          </cell>
        </row>
        <row r="143">
          <cell r="A143" t="str">
            <v>990005100001189    PP Notrbook 7*7/100S.:Feeling#WP-8014</v>
          </cell>
          <cell r="B143">
            <v>3212</v>
          </cell>
          <cell r="C143" t="str">
            <v>EA</v>
          </cell>
          <cell r="D143">
            <v>105257.24</v>
          </cell>
          <cell r="E143" t="str">
            <v>THB</v>
          </cell>
        </row>
        <row r="144">
          <cell r="A144" t="str">
            <v>990005300000353    สมุดปกแข็งห่วงเงิน A5:จำนวนคี่ (20)</v>
          </cell>
          <cell r="B144">
            <v>5451</v>
          </cell>
          <cell r="C144" t="str">
            <v>EA</v>
          </cell>
          <cell r="D144">
            <v>203867.399999999</v>
          </cell>
          <cell r="E144" t="str">
            <v>THB</v>
          </cell>
        </row>
        <row r="145">
          <cell r="A145" t="str">
            <v>990005300000359    สมุดปกแข็งห่วงเงินA5มีIndex:จำนวนคู่(20)</v>
          </cell>
          <cell r="B145">
            <v>7110</v>
          </cell>
          <cell r="C145" t="str">
            <v>EA</v>
          </cell>
          <cell r="D145">
            <v>295420.5</v>
          </cell>
          <cell r="E145" t="str">
            <v>THB</v>
          </cell>
        </row>
        <row r="146">
          <cell r="A146" t="str">
            <v>990005300001321    1321-สมุดปกแข็งห่วงคู่ A5:Batman#HWA-3B1</v>
          </cell>
          <cell r="B146">
            <v>4297</v>
          </cell>
          <cell r="C146" t="str">
            <v>EA</v>
          </cell>
          <cell r="D146">
            <v>222326.78</v>
          </cell>
          <cell r="E146" t="str">
            <v>THB</v>
          </cell>
        </row>
        <row r="147">
          <cell r="A147" t="str">
            <v>990005300001322    1322-สมุดปกแข็งห่วงคู่ A5:Batman#HWA-3B1</v>
          </cell>
          <cell r="B147">
            <v>4296</v>
          </cell>
          <cell r="C147" t="str">
            <v>EA</v>
          </cell>
          <cell r="D147">
            <v>222275.04</v>
          </cell>
          <cell r="E147" t="str">
            <v>THB</v>
          </cell>
        </row>
        <row r="148">
          <cell r="A148" t="str">
            <v>990005300001323    1323-สมุดปกแข็งห่วงคู่ A5:Batman#HWA-3B1</v>
          </cell>
          <cell r="B148">
            <v>4299</v>
          </cell>
          <cell r="C148" t="str">
            <v>EA</v>
          </cell>
          <cell r="D148">
            <v>222430.26</v>
          </cell>
          <cell r="E148" t="str">
            <v>THB</v>
          </cell>
        </row>
        <row r="149">
          <cell r="A149" t="str">
            <v>990005300001324    1324-สมุดปกแข็งห่วงคู่ A5:Batman#HWA-3B1</v>
          </cell>
          <cell r="B149">
            <v>4299</v>
          </cell>
          <cell r="C149" t="str">
            <v>EA</v>
          </cell>
          <cell r="D149">
            <v>222430.26</v>
          </cell>
          <cell r="E149" t="str">
            <v>THB</v>
          </cell>
        </row>
        <row r="150">
          <cell r="A150" t="str">
            <v>990006400000645    A4 PP Notebook/40 S.:Pleasure(Green)</v>
          </cell>
          <cell r="B150">
            <v>4065</v>
          </cell>
          <cell r="C150" t="str">
            <v>EA</v>
          </cell>
          <cell r="D150">
            <v>84104.85</v>
          </cell>
          <cell r="E150" t="str">
            <v>THB</v>
          </cell>
        </row>
        <row r="151">
          <cell r="A151" t="str">
            <v>990006400000646    A4 PP Notebook/40 S.:Pleasure(Red)</v>
          </cell>
          <cell r="B151">
            <v>3980</v>
          </cell>
          <cell r="C151" t="str">
            <v>EA</v>
          </cell>
          <cell r="D151">
            <v>82346.199999999895</v>
          </cell>
          <cell r="E151" t="str">
            <v>THB</v>
          </cell>
        </row>
        <row r="152">
          <cell r="A152" t="str">
            <v>990006400000647    A4 PP Notebook/40 S.:Pleasure(Blue)</v>
          </cell>
          <cell r="B152">
            <v>3946</v>
          </cell>
          <cell r="C152" t="str">
            <v>EA</v>
          </cell>
          <cell r="D152">
            <v>81642.740000000005</v>
          </cell>
          <cell r="E152" t="str">
            <v>THB</v>
          </cell>
        </row>
        <row r="153">
          <cell r="A153" t="str">
            <v>990006400000648    A4 PP Notebook/40 S.:Pleasure(Gray)</v>
          </cell>
          <cell r="B153">
            <v>3912</v>
          </cell>
          <cell r="C153" t="str">
            <v>EA</v>
          </cell>
          <cell r="D153">
            <v>80939.279999999897</v>
          </cell>
          <cell r="E153" t="str">
            <v>THB</v>
          </cell>
        </row>
        <row r="154">
          <cell r="A154" t="str">
            <v>990006400000649    A4 PP Notebook/40 S.:Pleasure(20)</v>
          </cell>
          <cell r="B154">
            <v>16</v>
          </cell>
          <cell r="C154" t="str">
            <v>EA</v>
          </cell>
          <cell r="D154">
            <v>331.04</v>
          </cell>
          <cell r="E154" t="str">
            <v>THB</v>
          </cell>
        </row>
        <row r="155">
          <cell r="A155" t="str">
            <v>990006800000663    Ruler Notebook/40 S.(green)</v>
          </cell>
          <cell r="B155">
            <v>9548</v>
          </cell>
          <cell r="C155" t="str">
            <v>EA</v>
          </cell>
          <cell r="D155">
            <v>119063.56</v>
          </cell>
          <cell r="E155" t="str">
            <v>THB</v>
          </cell>
        </row>
        <row r="156">
          <cell r="A156" t="str">
            <v>990006800000664    Ruler Notebook/40 S.(Yellow)</v>
          </cell>
          <cell r="B156">
            <v>9544</v>
          </cell>
          <cell r="C156" t="str">
            <v>EA</v>
          </cell>
          <cell r="D156">
            <v>119013.679999999</v>
          </cell>
          <cell r="E156" t="str">
            <v>THB</v>
          </cell>
        </row>
        <row r="157">
          <cell r="A157" t="str">
            <v>990006800000665    Ruler Notebook/40 S.(Pink)</v>
          </cell>
          <cell r="B157">
            <v>9548</v>
          </cell>
          <cell r="C157" t="str">
            <v>EA</v>
          </cell>
          <cell r="D157">
            <v>119063.56</v>
          </cell>
          <cell r="E157" t="str">
            <v>THB</v>
          </cell>
        </row>
        <row r="158">
          <cell r="A158" t="str">
            <v>990006800000666    Ruler Notebook/40 S.(Gray)</v>
          </cell>
          <cell r="B158">
            <v>9531</v>
          </cell>
          <cell r="C158" t="str">
            <v>EA</v>
          </cell>
          <cell r="D158">
            <v>118851.57</v>
          </cell>
          <cell r="E158" t="str">
            <v>THB</v>
          </cell>
        </row>
        <row r="159">
          <cell r="A159" t="str">
            <v>990006800000667    Ruler Notebook/40 S.:First Set(20)</v>
          </cell>
          <cell r="B159">
            <v>0</v>
          </cell>
          <cell r="C159" t="str">
            <v>EA</v>
          </cell>
          <cell r="D159">
            <v>0</v>
          </cell>
          <cell r="E159" t="str">
            <v>THB</v>
          </cell>
        </row>
        <row r="160">
          <cell r="A160" t="str">
            <v>990007100000723    สมุดปกแข็งห่วงSpiral/150S/B5(Red)</v>
          </cell>
          <cell r="B160">
            <v>4308</v>
          </cell>
          <cell r="C160" t="str">
            <v>EA</v>
          </cell>
          <cell r="D160">
            <v>363293.64</v>
          </cell>
          <cell r="E160" t="str">
            <v>THB</v>
          </cell>
        </row>
        <row r="161">
          <cell r="A161" t="str">
            <v>990007100000724    สมุดปกแข็งห่วงSpiral/150S/B5(Gray)</v>
          </cell>
          <cell r="B161">
            <v>4329</v>
          </cell>
          <cell r="C161" t="str">
            <v>EA</v>
          </cell>
          <cell r="D161">
            <v>365064.57</v>
          </cell>
          <cell r="E161" t="str">
            <v>THB</v>
          </cell>
        </row>
        <row r="162">
          <cell r="A162" t="str">
            <v>990007100000725    สมุดปกแข็งห่วงSpiral/150S/B5(Green)</v>
          </cell>
          <cell r="B162">
            <v>4324</v>
          </cell>
          <cell r="C162" t="str">
            <v>EA</v>
          </cell>
          <cell r="D162">
            <v>364642.91999999899</v>
          </cell>
          <cell r="E162" t="str">
            <v>THB</v>
          </cell>
        </row>
        <row r="163">
          <cell r="A163" t="str">
            <v>990007100000726    สมุดปกแข็งห่วงSpiral/150S/B5(Violet)</v>
          </cell>
          <cell r="B163">
            <v>4339</v>
          </cell>
          <cell r="C163" t="str">
            <v>EA</v>
          </cell>
          <cell r="D163">
            <v>365907.87</v>
          </cell>
          <cell r="E163" t="str">
            <v>THB</v>
          </cell>
        </row>
        <row r="164">
          <cell r="A164" t="str">
            <v>990007100000727    สมุดปกแข็งห่วงSpiral/150S/B5:Set1(8)</v>
          </cell>
          <cell r="B164">
            <v>87</v>
          </cell>
          <cell r="C164" t="str">
            <v>EA</v>
          </cell>
          <cell r="D164">
            <v>7336.8299999999899</v>
          </cell>
          <cell r="E164" t="str">
            <v>THB</v>
          </cell>
        </row>
        <row r="165">
          <cell r="A165" t="str">
            <v>990007200001277    1277-A5 W-Notebook/40S.:Batman#W-3B11</v>
          </cell>
          <cell r="B165">
            <v>8916</v>
          </cell>
          <cell r="C165" t="str">
            <v>EA</v>
          </cell>
          <cell r="D165">
            <v>164856.84</v>
          </cell>
          <cell r="E165" t="str">
            <v>THB</v>
          </cell>
        </row>
        <row r="166">
          <cell r="A166" t="str">
            <v>990007200001278    1278-A5 W-Notebook/40S.:Batman#W-3B12</v>
          </cell>
          <cell r="B166">
            <v>9089</v>
          </cell>
          <cell r="C166" t="str">
            <v>EA</v>
          </cell>
          <cell r="D166">
            <v>168055.609999999</v>
          </cell>
          <cell r="E166" t="str">
            <v>THB</v>
          </cell>
        </row>
        <row r="167">
          <cell r="A167" t="str">
            <v>990007200001279    1279-A5 W-Notebook/40S.:Batman#W-3B13</v>
          </cell>
          <cell r="B167">
            <v>9081</v>
          </cell>
          <cell r="C167" t="str">
            <v>EA</v>
          </cell>
          <cell r="D167">
            <v>167907.69</v>
          </cell>
          <cell r="E167" t="str">
            <v>THB</v>
          </cell>
        </row>
        <row r="168">
          <cell r="A168" t="str">
            <v>990007200001280    1280-A5 W-Notebook/40S.:Batman#W-3B14</v>
          </cell>
          <cell r="B168">
            <v>9100</v>
          </cell>
          <cell r="C168" t="str">
            <v>EA</v>
          </cell>
          <cell r="D168">
            <v>168259</v>
          </cell>
          <cell r="E168" t="str">
            <v>THB</v>
          </cell>
        </row>
        <row r="169">
          <cell r="A169" t="str">
            <v>990007200001281    1281-A5 W-Notebook/40S.:Batman#W-3B1(20)</v>
          </cell>
          <cell r="B169">
            <v>0</v>
          </cell>
          <cell r="C169" t="str">
            <v>EA</v>
          </cell>
          <cell r="D169">
            <v>0</v>
          </cell>
          <cell r="E169" t="str">
            <v>THB</v>
          </cell>
        </row>
        <row r="170">
          <cell r="A170" t="str">
            <v>990007300001283    1283-A6 W-Notebook/40S.:Batman#W-4B11</v>
          </cell>
          <cell r="B170">
            <v>9418</v>
          </cell>
          <cell r="C170" t="str">
            <v>EA</v>
          </cell>
          <cell r="D170">
            <v>134959.94</v>
          </cell>
          <cell r="E170" t="str">
            <v>THB</v>
          </cell>
        </row>
        <row r="171">
          <cell r="A171" t="str">
            <v>990007300001284    1284-A6 W-Notebook/40S.:Batman#W-4B12</v>
          </cell>
          <cell r="B171">
            <v>9420</v>
          </cell>
          <cell r="C171" t="str">
            <v>EA</v>
          </cell>
          <cell r="D171">
            <v>134988.6</v>
          </cell>
          <cell r="E171" t="str">
            <v>THB</v>
          </cell>
        </row>
        <row r="172">
          <cell r="A172" t="str">
            <v>990007300001285    1285-A6 W-Notebook/40S.:Batman#W-4B13</v>
          </cell>
          <cell r="B172">
            <v>9420</v>
          </cell>
          <cell r="C172" t="str">
            <v>EA</v>
          </cell>
          <cell r="D172">
            <v>134988.6</v>
          </cell>
          <cell r="E172" t="str">
            <v>THB</v>
          </cell>
        </row>
        <row r="173">
          <cell r="A173" t="str">
            <v>990007300001286    1286-A6 W-Notebook/40S.:Batman#W-4B14</v>
          </cell>
          <cell r="B173">
            <v>9419</v>
          </cell>
          <cell r="C173" t="str">
            <v>EA</v>
          </cell>
          <cell r="D173">
            <v>134974.269999999</v>
          </cell>
          <cell r="E173" t="str">
            <v>THB</v>
          </cell>
        </row>
        <row r="174">
          <cell r="A174" t="str">
            <v>990007300001287    12867A6 W-Notebook/40S.:Batman#W-4B1(20)</v>
          </cell>
          <cell r="B174">
            <v>0</v>
          </cell>
          <cell r="C174" t="str">
            <v>EA</v>
          </cell>
          <cell r="D174">
            <v>0</v>
          </cell>
          <cell r="E174" t="str">
            <v>THB</v>
          </cell>
        </row>
        <row r="175">
          <cell r="A175" t="str">
            <v>990008100000820    Notebook 15x15cm./50S.:Daze(Black)</v>
          </cell>
          <cell r="B175">
            <v>3585</v>
          </cell>
          <cell r="C175" t="str">
            <v>EA</v>
          </cell>
          <cell r="D175">
            <v>50835.3</v>
          </cell>
          <cell r="E175" t="str">
            <v>THB</v>
          </cell>
        </row>
        <row r="176">
          <cell r="A176" t="str">
            <v>990008100000821    Notebook 15x15cm./50S.:Daze(White)</v>
          </cell>
          <cell r="B176">
            <v>3595</v>
          </cell>
          <cell r="C176" t="str">
            <v>EA</v>
          </cell>
          <cell r="D176">
            <v>50977.099999999897</v>
          </cell>
          <cell r="E176" t="str">
            <v>THB</v>
          </cell>
        </row>
        <row r="177">
          <cell r="A177" t="str">
            <v>990008100000822    Notebook15x15cm./50S.:Daze(Gray)</v>
          </cell>
          <cell r="B177">
            <v>3591</v>
          </cell>
          <cell r="C177" t="str">
            <v>EA</v>
          </cell>
          <cell r="D177">
            <v>50920.379999999903</v>
          </cell>
          <cell r="E177" t="str">
            <v>THB</v>
          </cell>
        </row>
        <row r="178">
          <cell r="A178" t="str">
            <v>990008100000823    Notebook 15x15cm./50S.:Daze(Circle)</v>
          </cell>
          <cell r="B178">
            <v>3594</v>
          </cell>
          <cell r="C178" t="str">
            <v>EA</v>
          </cell>
          <cell r="D178">
            <v>50962.919999999896</v>
          </cell>
          <cell r="E178" t="str">
            <v>THB</v>
          </cell>
        </row>
        <row r="179">
          <cell r="A179" t="str">
            <v>990008100000824    Notebook 15x15 cm.:50S.Daze(20)</v>
          </cell>
          <cell r="B179">
            <v>15</v>
          </cell>
          <cell r="C179" t="str">
            <v>EA</v>
          </cell>
          <cell r="D179">
            <v>212.69999999999899</v>
          </cell>
          <cell r="E179" t="str">
            <v>THB</v>
          </cell>
        </row>
        <row r="180">
          <cell r="A180" t="str">
            <v>990008600000854    Memo Card A6 (Gray)</v>
          </cell>
          <cell r="B180">
            <v>5081</v>
          </cell>
          <cell r="C180" t="str">
            <v>EA</v>
          </cell>
          <cell r="D180">
            <v>59701.75</v>
          </cell>
          <cell r="E180" t="str">
            <v>THB</v>
          </cell>
        </row>
        <row r="181">
          <cell r="A181" t="str">
            <v>990008600000855    Memo Card A6 (Orange)</v>
          </cell>
          <cell r="B181">
            <v>5035</v>
          </cell>
          <cell r="C181" t="str">
            <v>EA</v>
          </cell>
          <cell r="D181">
            <v>59161.25</v>
          </cell>
          <cell r="E181" t="str">
            <v>THB</v>
          </cell>
        </row>
        <row r="182">
          <cell r="A182" t="str">
            <v>990008600000856    Memo Card A6 :Gray+Orange(24)</v>
          </cell>
          <cell r="B182">
            <v>1.2</v>
          </cell>
          <cell r="C182" t="str">
            <v>EA</v>
          </cell>
          <cell r="D182">
            <v>16.920000000000002</v>
          </cell>
          <cell r="E182" t="str">
            <v>THB</v>
          </cell>
        </row>
        <row r="183">
          <cell r="A183" t="str">
            <v>990008700000864    Report Sheet 80 Gsm./100 S./2 Holes</v>
          </cell>
          <cell r="B183">
            <v>19171</v>
          </cell>
          <cell r="C183" t="str">
            <v>EA</v>
          </cell>
          <cell r="D183">
            <v>441124.71</v>
          </cell>
          <cell r="E183" t="str">
            <v>THB</v>
          </cell>
        </row>
        <row r="184">
          <cell r="A184" t="str">
            <v>990008700000865    Report Sheet 80 Gsm./100 S.</v>
          </cell>
          <cell r="B184">
            <v>11471</v>
          </cell>
          <cell r="C184" t="str">
            <v>EA</v>
          </cell>
          <cell r="D184">
            <v>258212.209999999</v>
          </cell>
          <cell r="E184" t="str">
            <v>THB</v>
          </cell>
        </row>
        <row r="185">
          <cell r="A185" t="str">
            <v>990009000000898    Lecture Glued B5/60 S.:Just Open(Red)</v>
          </cell>
          <cell r="B185">
            <v>7972</v>
          </cell>
          <cell r="C185" t="str">
            <v>EA</v>
          </cell>
          <cell r="D185">
            <v>91518.559999999896</v>
          </cell>
          <cell r="E185" t="str">
            <v>THB</v>
          </cell>
        </row>
        <row r="186">
          <cell r="A186" t="str">
            <v>990009000000899    Lecture Glued B5/60 S.:Just Open(Yellow)</v>
          </cell>
          <cell r="B186">
            <v>7967</v>
          </cell>
          <cell r="C186" t="str">
            <v>EA</v>
          </cell>
          <cell r="D186">
            <v>91461.16</v>
          </cell>
          <cell r="E186" t="str">
            <v>THB</v>
          </cell>
        </row>
        <row r="187">
          <cell r="A187" t="str">
            <v>990009000000900    Lecture Glued B5/60 S.:Just Open(Green)</v>
          </cell>
          <cell r="B187">
            <v>7968</v>
          </cell>
          <cell r="C187" t="str">
            <v>EA</v>
          </cell>
          <cell r="D187">
            <v>91472.639999999898</v>
          </cell>
          <cell r="E187" t="str">
            <v>THB</v>
          </cell>
        </row>
        <row r="188">
          <cell r="A188" t="str">
            <v>990009000000901    Lecture Glued B5/60 S.:Just Open(Blue)</v>
          </cell>
          <cell r="B188">
            <v>7966</v>
          </cell>
          <cell r="C188" t="str">
            <v>EA</v>
          </cell>
          <cell r="D188">
            <v>91449.679999999906</v>
          </cell>
          <cell r="E188" t="str">
            <v>THB</v>
          </cell>
        </row>
        <row r="189">
          <cell r="A189" t="str">
            <v>990009000000902    Lecture Glued B5/60 S.:Just Open(20)</v>
          </cell>
          <cell r="B189">
            <v>20</v>
          </cell>
          <cell r="C189" t="str">
            <v>EA</v>
          </cell>
          <cell r="D189">
            <v>11.48</v>
          </cell>
          <cell r="E189" t="str">
            <v>THB</v>
          </cell>
        </row>
        <row r="190">
          <cell r="A190" t="str">
            <v>990009200000918    สมุดห่วง B6/40 แผ่น :Mono Chrome (20)</v>
          </cell>
          <cell r="B190">
            <v>0</v>
          </cell>
          <cell r="C190" t="str">
            <v>EA</v>
          </cell>
          <cell r="D190">
            <v>0</v>
          </cell>
          <cell r="E190" t="str">
            <v>THB</v>
          </cell>
        </row>
        <row r="191">
          <cell r="A191" t="str">
            <v>990009200000981    สมุดห่วง B6/40 แผ่น :Mono Chrome (Blue)</v>
          </cell>
          <cell r="B191">
            <v>4107</v>
          </cell>
          <cell r="C191" t="str">
            <v>EA</v>
          </cell>
          <cell r="D191">
            <v>77211.600000000006</v>
          </cell>
          <cell r="E191" t="str">
            <v>THB</v>
          </cell>
        </row>
        <row r="192">
          <cell r="A192" t="str">
            <v>990009200000982    สมุดห่วง B6/40 แผ่น :Mono Chrome (Green)</v>
          </cell>
          <cell r="B192">
            <v>4116</v>
          </cell>
          <cell r="C192" t="str">
            <v>EA</v>
          </cell>
          <cell r="D192">
            <v>77380.800000000003</v>
          </cell>
          <cell r="E192" t="str">
            <v>THB</v>
          </cell>
        </row>
        <row r="193">
          <cell r="A193" t="str">
            <v>990009200000983    สมุดห่วง B6/40 แผ่น :Mono Chrome (Orange</v>
          </cell>
          <cell r="B193">
            <v>4103</v>
          </cell>
          <cell r="C193" t="str">
            <v>EA</v>
          </cell>
          <cell r="D193">
            <v>77136.399999999907</v>
          </cell>
          <cell r="E193" t="str">
            <v>THB</v>
          </cell>
        </row>
        <row r="194">
          <cell r="A194" t="str">
            <v>990009200000984    สมุดห่วง B6/40 แผ่น :Mono Chrome (Pink)</v>
          </cell>
          <cell r="B194">
            <v>4123</v>
          </cell>
          <cell r="C194" t="str">
            <v>EA</v>
          </cell>
          <cell r="D194">
            <v>77512.399999999907</v>
          </cell>
          <cell r="E194" t="str">
            <v>THB</v>
          </cell>
        </row>
        <row r="195">
          <cell r="A195" t="str">
            <v>990009700000926    Trio Notebook B5</v>
          </cell>
          <cell r="B195">
            <v>19610</v>
          </cell>
          <cell r="C195" t="str">
            <v>EA</v>
          </cell>
          <cell r="D195">
            <v>1147969.3999999899</v>
          </cell>
          <cell r="E195" t="str">
            <v>THB</v>
          </cell>
        </row>
        <row r="196">
          <cell r="A196" t="str">
            <v>990009800000928    "Trio Notebook 5.5"""</v>
          </cell>
          <cell r="B196">
            <v>17238</v>
          </cell>
          <cell r="C196" t="str">
            <v>EA</v>
          </cell>
          <cell r="D196">
            <v>1009112.52</v>
          </cell>
          <cell r="E196" t="str">
            <v>THB</v>
          </cell>
        </row>
        <row r="197">
          <cell r="A197" t="str">
            <v>990010800001034    Keeping Clip Notepad:Monkey</v>
          </cell>
          <cell r="B197">
            <v>10001</v>
          </cell>
          <cell r="C197" t="str">
            <v>EA</v>
          </cell>
          <cell r="D197">
            <v>251025.1</v>
          </cell>
          <cell r="E197" t="str">
            <v>THB</v>
          </cell>
        </row>
        <row r="198">
          <cell r="A198" t="str">
            <v>990010800001035    Keeping Clip Notepad:Tiger</v>
          </cell>
          <cell r="B198">
            <v>10060</v>
          </cell>
          <cell r="C198" t="str">
            <v>EA</v>
          </cell>
          <cell r="D198">
            <v>252506</v>
          </cell>
          <cell r="E198" t="str">
            <v>THB</v>
          </cell>
        </row>
        <row r="199">
          <cell r="A199" t="str">
            <v>990010900001044    สมุดห่วง A5/40 แผ่น :Colorline_RB(Pink)</v>
          </cell>
          <cell r="B199">
            <v>8124</v>
          </cell>
          <cell r="C199" t="str">
            <v>EA</v>
          </cell>
          <cell r="D199">
            <v>127303.08</v>
          </cell>
          <cell r="E199" t="str">
            <v>THB</v>
          </cell>
        </row>
        <row r="200">
          <cell r="A200" t="str">
            <v>990010900001045    สมุดห่วง A5/40 แผ่น :Colorline_RB(Orange</v>
          </cell>
          <cell r="B200">
            <v>8126</v>
          </cell>
          <cell r="C200" t="str">
            <v>EA</v>
          </cell>
          <cell r="D200">
            <v>127334.42</v>
          </cell>
          <cell r="E200" t="str">
            <v>THB</v>
          </cell>
        </row>
        <row r="201">
          <cell r="A201" t="str">
            <v>990010900001046    สมุดห่วง A5/40 แผ่น :Colorline_RB(Green)</v>
          </cell>
          <cell r="B201">
            <v>8122</v>
          </cell>
          <cell r="C201" t="str">
            <v>EA</v>
          </cell>
          <cell r="D201">
            <v>127271.74</v>
          </cell>
          <cell r="E201" t="str">
            <v>THB</v>
          </cell>
        </row>
        <row r="202">
          <cell r="A202" t="str">
            <v>990010900001047    สมุดห่วง A5/40 แผ่น :Colorline_RB(Blue)</v>
          </cell>
          <cell r="B202">
            <v>8117</v>
          </cell>
          <cell r="C202" t="str">
            <v>EA</v>
          </cell>
          <cell r="D202">
            <v>127193.39</v>
          </cell>
          <cell r="E202" t="str">
            <v>THB</v>
          </cell>
        </row>
        <row r="203">
          <cell r="A203" t="str">
            <v>990011000001096    A6 PP-Top/40 S.:Robot(Black)</v>
          </cell>
          <cell r="B203">
            <v>6786</v>
          </cell>
          <cell r="C203" t="str">
            <v>EA</v>
          </cell>
          <cell r="D203">
            <v>76681.8</v>
          </cell>
          <cell r="E203" t="str">
            <v>THB</v>
          </cell>
        </row>
        <row r="204">
          <cell r="A204" t="str">
            <v>990011000001097    A6 PP-Top/40 S.:Robot(Gray)</v>
          </cell>
          <cell r="B204">
            <v>6798</v>
          </cell>
          <cell r="C204" t="str">
            <v>EA</v>
          </cell>
          <cell r="D204">
            <v>76817.399999999907</v>
          </cell>
          <cell r="E204" t="str">
            <v>THB</v>
          </cell>
        </row>
        <row r="205">
          <cell r="A205" t="str">
            <v>990011000001098    A6 PP-Top/40 S.:Robot(Blue)</v>
          </cell>
          <cell r="B205">
            <v>5381</v>
          </cell>
          <cell r="C205" t="str">
            <v>EA</v>
          </cell>
          <cell r="D205">
            <v>60805.3</v>
          </cell>
          <cell r="E205" t="str">
            <v>THB</v>
          </cell>
        </row>
        <row r="206">
          <cell r="A206" t="str">
            <v>990011000001099    A6 PP-Top/40 S.:Robot(White)</v>
          </cell>
          <cell r="B206">
            <v>8147</v>
          </cell>
          <cell r="C206" t="str">
            <v>EA</v>
          </cell>
          <cell r="D206">
            <v>92061.1</v>
          </cell>
          <cell r="E206" t="str">
            <v>THB</v>
          </cell>
        </row>
        <row r="207">
          <cell r="A207" t="str">
            <v>990011100001106    Lecture Stapled A6/16S.:Robot</v>
          </cell>
          <cell r="B207">
            <v>25552</v>
          </cell>
          <cell r="C207" t="str">
            <v>EA</v>
          </cell>
          <cell r="D207">
            <v>60813.760000000002</v>
          </cell>
          <cell r="E207" t="str">
            <v>THB</v>
          </cell>
        </row>
        <row r="208">
          <cell r="A208" t="str">
            <v>990011100001332    1332-Lecture Stapled A6/24S.:Ms.Park(16)</v>
          </cell>
          <cell r="B208">
            <v>25984</v>
          </cell>
          <cell r="C208" t="str">
            <v>EA</v>
          </cell>
          <cell r="D208">
            <v>108093.44</v>
          </cell>
          <cell r="E208" t="str">
            <v>THB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 Movement"/>
      <sheetName val="Movement"/>
      <sheetName val="Storage"/>
      <sheetName val="Nonmove"/>
      <sheetName val="ยอดkill1005"/>
      <sheetName val="Plan"/>
      <sheetName val="Input"/>
      <sheetName val="Sheet1"/>
      <sheetName val="Text"/>
      <sheetName val="Ratio"/>
      <sheetName val="February Export"/>
      <sheetName val="ADJ _ RATE"/>
      <sheetName val="เอกอุดร"/>
      <sheetName val="Sheet3"/>
      <sheetName val="Sheet5"/>
      <sheetName val="เงินกู้ธนชาติ"/>
      <sheetName val="31.12.04"/>
      <sheetName val="???kill1005"/>
      <sheetName val="8&gt;สายพานหน้าท่าบางปะกง"/>
      <sheetName val="Data"/>
      <sheetName val="SKA"/>
      <sheetName val="FRECEFECBAILEYS"/>
      <sheetName val="Sheet2"/>
      <sheetName val="BS ATTACH"/>
      <sheetName val="#REF"/>
      <sheetName val="29 มี_ค_2547"/>
      <sheetName val="sum_amt_mount"/>
      <sheetName val="dropdown service type"/>
      <sheetName val="dropdown"/>
      <sheetName val="Balance Sheet"/>
      <sheetName val="Income Statement"/>
      <sheetName val="Import"/>
      <sheetName val="เขตการค้าย่อย"/>
      <sheetName val="page1"/>
      <sheetName val="19-05"/>
      <sheetName val="Mscb97"/>
      <sheetName val="ข้อมูล PM"/>
      <sheetName val="013 - การสั่งการ"/>
      <sheetName val="001"/>
      <sheetName val="HPL"/>
      <sheetName val="HBS"/>
      <sheetName val="Summary(2549)"/>
      <sheetName val="Stock Movement#10"/>
      <sheetName val="Non_Movement"/>
      <sheetName val="February_Export"/>
      <sheetName val="ADJ___RATE"/>
      <sheetName val="BS_ATTACH"/>
      <sheetName val="29_มี_ค_2547"/>
      <sheetName val="dropdown_service_type"/>
      <sheetName val="Balance_Sheet"/>
      <sheetName val="Income_Statement"/>
      <sheetName val="Bill No. 2 - Carpark"/>
      <sheetName val="Drop List"/>
      <sheetName val="AA"/>
      <sheetName val="assumptions"/>
      <sheetName val="???????"/>
      <sheetName val="ข้อมูล_PM"/>
      <sheetName val="013_-_การสั่งการ"/>
      <sheetName val="Bill_No__2_-_Carpark"/>
      <sheetName val="Drop_List"/>
      <sheetName val="Cost center"/>
      <sheetName val="ต้นุทน รวม"/>
      <sheetName val="BS"/>
      <sheetName val=" Direct load "/>
      <sheetName val="Master"/>
      <sheetName val="Non_Movement1"/>
      <sheetName val="February_Export1"/>
      <sheetName val="ADJ___RATE1"/>
      <sheetName val="BS_ATTACH1"/>
      <sheetName val="29_มี_ค_25471"/>
      <sheetName val="ข้อมูล_PM1"/>
      <sheetName val="Balance_Sheet1"/>
      <sheetName val="Income_Statement1"/>
      <sheetName val="dropdown_service_type1"/>
      <sheetName val="013_-_การสั่งการ1"/>
      <sheetName val="Bill_No__2_-_Carpark1"/>
      <sheetName val="Drop_List1"/>
      <sheetName val="Stock_Movement#10"/>
      <sheetName val="___kill1005"/>
      <sheetName val="_______"/>
      <sheetName val="Non_Movement2"/>
      <sheetName val="February_Export2"/>
      <sheetName val="ADJ___RATE2"/>
      <sheetName val="BS_ATTACH2"/>
      <sheetName val="29_มี_ค_25472"/>
      <sheetName val="dropdown_service_type2"/>
      <sheetName val="Balance_Sheet2"/>
      <sheetName val="Income_Statement2"/>
      <sheetName val="013_-_การสั่งการ2"/>
      <sheetName val="ข้อมูล_PM2"/>
      <sheetName val="Stock_Movement#101"/>
      <sheetName val="Bill_No__2_-_Carpark2"/>
      <sheetName val="Drop_List2"/>
      <sheetName val="_Direct_load_"/>
      <sheetName val="Cost_center"/>
      <sheetName val="ต้นุทน_รวม"/>
      <sheetName val="Database"/>
      <sheetName val="sheetNO"/>
    </sheetNames>
    <sheetDataSet>
      <sheetData sheetId="0">
        <row r="4">
          <cell r="A4" t="str">
            <v>Material</v>
          </cell>
        </row>
        <row r="5">
          <cell r="C5" t="str">
            <v>EA</v>
          </cell>
        </row>
        <row r="6">
          <cell r="C6" t="str">
            <v>EA</v>
          </cell>
        </row>
        <row r="7">
          <cell r="C7" t="str">
            <v>EA</v>
          </cell>
        </row>
        <row r="8">
          <cell r="C8" t="str">
            <v>EA</v>
          </cell>
        </row>
        <row r="9">
          <cell r="C9" t="str">
            <v>EA</v>
          </cell>
        </row>
        <row r="10">
          <cell r="C10" t="str">
            <v>EA</v>
          </cell>
        </row>
        <row r="11">
          <cell r="C11" t="str">
            <v>EA</v>
          </cell>
        </row>
        <row r="12">
          <cell r="C12" t="str">
            <v>EA</v>
          </cell>
        </row>
        <row r="13">
          <cell r="C13" t="str">
            <v>EA</v>
          </cell>
        </row>
        <row r="14">
          <cell r="C14" t="str">
            <v>EA</v>
          </cell>
        </row>
        <row r="15">
          <cell r="C15" t="str">
            <v>EA</v>
          </cell>
        </row>
        <row r="16">
          <cell r="C16" t="str">
            <v>EA</v>
          </cell>
        </row>
        <row r="17">
          <cell r="C17" t="str">
            <v>EA</v>
          </cell>
        </row>
        <row r="18">
          <cell r="C18" t="str">
            <v>EA</v>
          </cell>
        </row>
        <row r="19">
          <cell r="C19" t="str">
            <v>EA</v>
          </cell>
        </row>
        <row r="20">
          <cell r="C20" t="str">
            <v>EA</v>
          </cell>
        </row>
        <row r="21">
          <cell r="C21" t="str">
            <v>EA</v>
          </cell>
        </row>
        <row r="22">
          <cell r="C22" t="str">
            <v>EA</v>
          </cell>
        </row>
        <row r="23">
          <cell r="C23" t="str">
            <v>EA</v>
          </cell>
        </row>
        <row r="24">
          <cell r="C24" t="str">
            <v>EA</v>
          </cell>
        </row>
        <row r="25">
          <cell r="C25" t="str">
            <v>EA</v>
          </cell>
        </row>
        <row r="26">
          <cell r="C26" t="str">
            <v>EA</v>
          </cell>
        </row>
        <row r="27">
          <cell r="C27" t="str">
            <v>EA</v>
          </cell>
        </row>
        <row r="28">
          <cell r="C28" t="str">
            <v>EA</v>
          </cell>
        </row>
        <row r="29">
          <cell r="C29" t="str">
            <v>EA</v>
          </cell>
        </row>
        <row r="30">
          <cell r="C30" t="str">
            <v>EA</v>
          </cell>
        </row>
        <row r="31">
          <cell r="C31" t="str">
            <v>EA</v>
          </cell>
        </row>
        <row r="32">
          <cell r="C32" t="str">
            <v>EA</v>
          </cell>
        </row>
        <row r="33">
          <cell r="C33" t="str">
            <v>EA</v>
          </cell>
        </row>
        <row r="34">
          <cell r="C34" t="str">
            <v>EA</v>
          </cell>
        </row>
        <row r="35">
          <cell r="C35" t="str">
            <v>EA</v>
          </cell>
        </row>
        <row r="36">
          <cell r="C36" t="str">
            <v>EA</v>
          </cell>
        </row>
        <row r="37">
          <cell r="C37" t="str">
            <v>EA</v>
          </cell>
        </row>
        <row r="38">
          <cell r="C38" t="str">
            <v>EA</v>
          </cell>
        </row>
        <row r="39">
          <cell r="C39" t="str">
            <v>EA</v>
          </cell>
        </row>
        <row r="40">
          <cell r="C40" t="str">
            <v>EA</v>
          </cell>
        </row>
        <row r="41">
          <cell r="C41" t="str">
            <v>EA</v>
          </cell>
        </row>
        <row r="42">
          <cell r="C42" t="str">
            <v>EA</v>
          </cell>
        </row>
        <row r="43">
          <cell r="C43" t="str">
            <v>EA</v>
          </cell>
        </row>
        <row r="44">
          <cell r="C44" t="str">
            <v>EA</v>
          </cell>
        </row>
        <row r="45">
          <cell r="C45" t="str">
            <v>EA</v>
          </cell>
        </row>
        <row r="46">
          <cell r="C46" t="str">
            <v>EA</v>
          </cell>
        </row>
        <row r="47">
          <cell r="C47" t="str">
            <v>EA</v>
          </cell>
        </row>
        <row r="48">
          <cell r="C48" t="str">
            <v>EA</v>
          </cell>
        </row>
        <row r="49">
          <cell r="C49" t="str">
            <v>EA</v>
          </cell>
        </row>
        <row r="50">
          <cell r="C50" t="str">
            <v>EA</v>
          </cell>
        </row>
        <row r="51">
          <cell r="C51" t="str">
            <v>EA</v>
          </cell>
        </row>
        <row r="52">
          <cell r="C52" t="str">
            <v>EA</v>
          </cell>
        </row>
        <row r="53">
          <cell r="C53" t="str">
            <v>EA</v>
          </cell>
        </row>
        <row r="54">
          <cell r="C54" t="str">
            <v>EA</v>
          </cell>
        </row>
        <row r="55">
          <cell r="C55" t="str">
            <v>EA</v>
          </cell>
        </row>
        <row r="56">
          <cell r="C56" t="str">
            <v>EA</v>
          </cell>
        </row>
        <row r="57">
          <cell r="C57" t="str">
            <v>EA</v>
          </cell>
        </row>
        <row r="58">
          <cell r="C58" t="str">
            <v>EA</v>
          </cell>
        </row>
        <row r="59">
          <cell r="C59" t="str">
            <v>EA</v>
          </cell>
        </row>
        <row r="60">
          <cell r="C60" t="str">
            <v>EA</v>
          </cell>
        </row>
        <row r="61">
          <cell r="C61" t="str">
            <v>EA</v>
          </cell>
        </row>
        <row r="62">
          <cell r="C62" t="str">
            <v>EA</v>
          </cell>
        </row>
        <row r="63">
          <cell r="C63" t="str">
            <v>EA</v>
          </cell>
        </row>
        <row r="64">
          <cell r="C64" t="str">
            <v>EA</v>
          </cell>
        </row>
        <row r="65">
          <cell r="C65" t="str">
            <v>EA</v>
          </cell>
        </row>
        <row r="66">
          <cell r="C66" t="str">
            <v>EA</v>
          </cell>
        </row>
        <row r="67">
          <cell r="C67" t="str">
            <v>EA</v>
          </cell>
        </row>
        <row r="68">
          <cell r="C68" t="str">
            <v>EA</v>
          </cell>
        </row>
        <row r="69">
          <cell r="C69" t="str">
            <v>EA</v>
          </cell>
        </row>
        <row r="70">
          <cell r="C70" t="str">
            <v>EA</v>
          </cell>
        </row>
        <row r="71">
          <cell r="C71" t="str">
            <v>EA</v>
          </cell>
        </row>
        <row r="72">
          <cell r="C72" t="str">
            <v>EA</v>
          </cell>
        </row>
        <row r="73">
          <cell r="C73" t="str">
            <v>EA</v>
          </cell>
        </row>
        <row r="74">
          <cell r="C74" t="str">
            <v>EA</v>
          </cell>
        </row>
        <row r="75">
          <cell r="C75" t="str">
            <v>EA</v>
          </cell>
        </row>
        <row r="76">
          <cell r="C76" t="str">
            <v>EA</v>
          </cell>
        </row>
        <row r="77">
          <cell r="C77" t="str">
            <v>EA</v>
          </cell>
        </row>
        <row r="78">
          <cell r="C78" t="str">
            <v>EA</v>
          </cell>
        </row>
        <row r="79">
          <cell r="C79" t="str">
            <v>EA</v>
          </cell>
        </row>
        <row r="80">
          <cell r="C80" t="str">
            <v>EA</v>
          </cell>
        </row>
        <row r="81">
          <cell r="C81" t="str">
            <v>EA</v>
          </cell>
        </row>
        <row r="82">
          <cell r="C82" t="str">
            <v>EA</v>
          </cell>
        </row>
        <row r="83">
          <cell r="C83" t="str">
            <v>EA</v>
          </cell>
        </row>
        <row r="84">
          <cell r="C84" t="str">
            <v>EA</v>
          </cell>
        </row>
        <row r="85">
          <cell r="C85" t="str">
            <v>EA</v>
          </cell>
        </row>
        <row r="86">
          <cell r="C86" t="str">
            <v>EA</v>
          </cell>
        </row>
        <row r="87">
          <cell r="C87" t="str">
            <v>EA</v>
          </cell>
        </row>
        <row r="88">
          <cell r="C88" t="str">
            <v>EA</v>
          </cell>
        </row>
        <row r="89">
          <cell r="C89" t="str">
            <v>EA</v>
          </cell>
        </row>
      </sheetData>
      <sheetData sheetId="1">
        <row r="4">
          <cell r="A4" t="str">
            <v>Material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4">
          <cell r="A4" t="str">
            <v>Material</v>
          </cell>
        </row>
      </sheetData>
      <sheetData sheetId="44">
        <row r="4">
          <cell r="A4" t="str">
            <v>Material</v>
          </cell>
        </row>
      </sheetData>
      <sheetData sheetId="45">
        <row r="4">
          <cell r="A4" t="str">
            <v>Material</v>
          </cell>
        </row>
      </sheetData>
      <sheetData sheetId="46">
        <row r="4">
          <cell r="A4" t="str">
            <v>Material</v>
          </cell>
        </row>
      </sheetData>
      <sheetData sheetId="47">
        <row r="4">
          <cell r="A4" t="str">
            <v>Material</v>
          </cell>
        </row>
      </sheetData>
      <sheetData sheetId="48">
        <row r="4">
          <cell r="A4" t="str">
            <v>Material</v>
          </cell>
        </row>
      </sheetData>
      <sheetData sheetId="49">
        <row r="4">
          <cell r="A4" t="str">
            <v>Material</v>
          </cell>
        </row>
      </sheetData>
      <sheetData sheetId="50">
        <row r="4">
          <cell r="A4" t="str">
            <v>Material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4">
          <cell r="A4" t="str">
            <v>Material</v>
          </cell>
        </row>
      </sheetData>
      <sheetData sheetId="57">
        <row r="4">
          <cell r="A4" t="str">
            <v>Material</v>
          </cell>
        </row>
      </sheetData>
      <sheetData sheetId="58">
        <row r="4">
          <cell r="A4" t="str">
            <v>Material</v>
          </cell>
        </row>
      </sheetData>
      <sheetData sheetId="59">
        <row r="4">
          <cell r="A4" t="str">
            <v>Material</v>
          </cell>
        </row>
      </sheetData>
      <sheetData sheetId="60" refreshError="1"/>
      <sheetData sheetId="61" refreshError="1"/>
      <sheetData sheetId="62" refreshError="1"/>
      <sheetData sheetId="63" refreshError="1"/>
      <sheetData sheetId="64" refreshError="1"/>
      <sheetData sheetId="65">
        <row r="4">
          <cell r="A4" t="str">
            <v>Material</v>
          </cell>
        </row>
      </sheetData>
      <sheetData sheetId="66">
        <row r="4">
          <cell r="A4" t="str">
            <v>Material</v>
          </cell>
        </row>
      </sheetData>
      <sheetData sheetId="67">
        <row r="4">
          <cell r="A4" t="str">
            <v>Material</v>
          </cell>
        </row>
      </sheetData>
      <sheetData sheetId="68">
        <row r="4">
          <cell r="A4" t="str">
            <v>Material</v>
          </cell>
        </row>
      </sheetData>
      <sheetData sheetId="69">
        <row r="4">
          <cell r="A4" t="str">
            <v>Material</v>
          </cell>
        </row>
      </sheetData>
      <sheetData sheetId="70">
        <row r="4">
          <cell r="A4" t="str">
            <v>Material</v>
          </cell>
        </row>
      </sheetData>
      <sheetData sheetId="71">
        <row r="4">
          <cell r="A4" t="str">
            <v>Material</v>
          </cell>
        </row>
      </sheetData>
      <sheetData sheetId="72">
        <row r="4">
          <cell r="A4" t="str">
            <v>Material</v>
          </cell>
        </row>
      </sheetData>
      <sheetData sheetId="73">
        <row r="4">
          <cell r="A4" t="str">
            <v>Material</v>
          </cell>
        </row>
      </sheetData>
      <sheetData sheetId="74">
        <row r="4">
          <cell r="A4" t="str">
            <v>Material</v>
          </cell>
        </row>
      </sheetData>
      <sheetData sheetId="75">
        <row r="4">
          <cell r="A4" t="str">
            <v>Material</v>
          </cell>
        </row>
      </sheetData>
      <sheetData sheetId="76">
        <row r="4">
          <cell r="A4" t="str">
            <v>Material</v>
          </cell>
        </row>
      </sheetData>
      <sheetData sheetId="77" refreshError="1"/>
      <sheetData sheetId="78" refreshError="1"/>
      <sheetData sheetId="79" refreshError="1"/>
      <sheetData sheetId="80">
        <row r="4">
          <cell r="A4" t="str">
            <v>Material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งบบริหาร PL-report"/>
      <sheetName val="BS-Mgm"/>
      <sheetName val="คุณมงคล"/>
      <sheetName val="kai"/>
      <sheetName val="Sheet2- Cost sheet electric"/>
      <sheetName val="Sheet1- Cost Sheet Water"/>
      <sheetName val="DATABASE -sumifTB"/>
      <sheetName val="BS-Mgm-Details Support"/>
      <sheetName val="PL-Mgm-Details support "/>
      <sheetName val="TBdepartment"/>
      <sheetName val="BS-ยังไม่ถูก"/>
      <sheetName val="P&amp;L- ยังไม่ถูก"/>
      <sheetName val="31.12.04"/>
      <sheetName val="เงินกู้ MGC"/>
      <sheetName val="เงินกู้ธนชาติ"/>
      <sheetName val="Trial Balance"/>
      <sheetName val="งบการเงิน0244_4"/>
      <sheetName val="SwapData"/>
      <sheetName val="Loan Data"/>
      <sheetName val="TrialBalance Q3-2002"/>
      <sheetName val="AP-FAsb"/>
      <sheetName val="anaysis_sheet"/>
      <sheetName val="properties"/>
      <sheetName val="ตั๋วเงินรับ"/>
      <sheetName val="FA1999"/>
      <sheetName val="TB-2001-Apr'01"/>
      <sheetName val="sheetNO"/>
      <sheetName val="GAAP Pru"/>
      <sheetName val="????-??"/>
      <sheetName val="Bill No. 2 - Carpark"/>
      <sheetName val="set_"/>
      <sheetName val="Month v YTD"/>
      <sheetName val="ana u5"/>
      <sheetName val="Data"/>
      <sheetName val="Non Movement"/>
      <sheetName val="GL06"/>
      <sheetName val="Orig Study for PPAP"/>
      <sheetName val="TH00_12080000"/>
      <sheetName val="Income Statement"/>
      <sheetName val="Nonmove"/>
      <sheetName val="งบบริหาร_PL-report"/>
      <sheetName val="Sheet2-_Cost_sheet_electric"/>
      <sheetName val="Sheet1-_Cost_Sheet_Water"/>
      <sheetName val="DATABASE_-sumifTB"/>
      <sheetName val="BS-Mgm-Details_Support"/>
      <sheetName val="PL-Mgm-Details_support_"/>
      <sheetName val="P&amp;L-_ยังไม่ถูก"/>
      <sheetName val="31_12_04"/>
      <sheetName val="เงินกู้_MGC"/>
      <sheetName val="Trial_Balance"/>
      <sheetName val="Loan_Data"/>
      <sheetName val="TrialBalance_Q3-2002"/>
      <sheetName val="Month_v_YTD"/>
      <sheetName val="GAAP_Pru"/>
      <sheetName val="Bill_No__2_-_Carpark"/>
      <sheetName val="ana_u5"/>
      <sheetName val="Non_Movement"/>
      <sheetName val="Orig_Study_for_PPAP"/>
      <sheetName val="Income_Statement"/>
      <sheetName val="งบบริหาร_PL-report1"/>
      <sheetName val="Sheet2-_Cost_sheet_electric1"/>
      <sheetName val="Sheet1-_Cost_Sheet_Water1"/>
      <sheetName val="DATABASE_-sumifTB1"/>
      <sheetName val="BS-Mgm-Details_Support1"/>
      <sheetName val="PL-Mgm-Details_support_1"/>
      <sheetName val="P&amp;L-_ยังไม่ถูก1"/>
      <sheetName val="31_12_041"/>
      <sheetName val="เงินกู้_MGC1"/>
      <sheetName val="Trial_Balance1"/>
      <sheetName val="Loan_Data1"/>
      <sheetName val="TrialBalance_Q3-20021"/>
      <sheetName val="Month_v_YTD1"/>
      <sheetName val="GAAP_Pru1"/>
      <sheetName val="Bill_No__2_-_Carpark1"/>
      <sheetName val="ana_u51"/>
      <sheetName val="Non_Movement1"/>
      <sheetName val="Orig_Study_for_PPAP1"/>
      <sheetName val="Income_Statement1"/>
      <sheetName val="sum_amt_mount"/>
      <sheetName val="BS"/>
      <sheetName val="List2-1_ModelCode-Local"/>
      <sheetName val="TB 5-2019"/>
      <sheetName val="Movement FA"/>
      <sheetName val="Summary"/>
      <sheetName val="FA register-System"/>
      <sheetName val="Fixed asset"/>
      <sheetName val="WO Damage"/>
      <sheetName val="CIP"/>
      <sheetName val="CIP (KOF)"/>
      <sheetName val="Dispos"/>
      <sheetName val="JV 5-2019"/>
      <sheetName val="mapping"/>
      <sheetName val="Sheet2"/>
      <sheetName val="Sheet3"/>
      <sheetName val="Disposal TV"/>
      <sheetName val="Mac mini2"/>
      <sheetName val="Sheet4"/>
      <sheetName val="Sheet10"/>
      <sheetName val="List Disposal"/>
      <sheetName val="sum to LRH"/>
      <sheetName val="งบบริหาร_PL-report2"/>
      <sheetName val="Sheet2-_Cost_sheet_electric2"/>
      <sheetName val="Sheet1-_Cost_Sheet_Water2"/>
      <sheetName val="DATABASE_-sumifTB2"/>
      <sheetName val="BS-Mgm-Details_Support2"/>
      <sheetName val="PL-Mgm-Details_support_2"/>
      <sheetName val="P&amp;L-_ยังไม่ถูก2"/>
      <sheetName val="เงินกู้_MGC2"/>
      <sheetName val="31_12_042"/>
      <sheetName val="Trial_Balance2"/>
      <sheetName val="Loan_Data2"/>
      <sheetName val="TrialBalance_Q3-20022"/>
      <sheetName val="GAAP_Pru2"/>
      <sheetName val="Bill_No__2_-_Carpark2"/>
      <sheetName val="Month_v_YTD2"/>
      <sheetName val="ana_u52"/>
      <sheetName val="งบบริหาร_PL-report3"/>
      <sheetName val="Sheet2-_Cost_sheet_electric3"/>
      <sheetName val="Sheet1-_Cost_Sheet_Water3"/>
      <sheetName val="DATABASE_-sumifTB3"/>
      <sheetName val="BS-Mgm-Details_Support3"/>
      <sheetName val="PL-Mgm-Details_support_3"/>
      <sheetName val="P&amp;L-_ยังไม่ถูก3"/>
      <sheetName val="เงินกู้_MGC3"/>
      <sheetName val="31_12_043"/>
      <sheetName val="Trial_Balance3"/>
      <sheetName val="Loan_Data3"/>
      <sheetName val="TrialBalance_Q3-20023"/>
      <sheetName val="GAAP_Pru3"/>
      <sheetName val="Bill_No__2_-_Carpark3"/>
      <sheetName val="Month_v_YTD3"/>
      <sheetName val="ana_u53"/>
      <sheetName val="งบบริหาร_PL-report4"/>
      <sheetName val="Sheet2-_Cost_sheet_electric4"/>
      <sheetName val="Sheet1-_Cost_Sheet_Water4"/>
      <sheetName val="DATABASE_-sumifTB4"/>
      <sheetName val="BS-Mgm-Details_Support4"/>
      <sheetName val="PL-Mgm-Details_support_4"/>
      <sheetName val="P&amp;L-_ยังไม่ถูก4"/>
      <sheetName val="เงินกู้_MGC4"/>
      <sheetName val="31_12_044"/>
      <sheetName val="Trial_Balance4"/>
      <sheetName val="Loan_Data4"/>
      <sheetName val="TrialBalance_Q3-20024"/>
      <sheetName val="GAAP_Pru4"/>
      <sheetName val="Bill_No__2_-_Carpark4"/>
      <sheetName val="Month_v_YTD4"/>
      <sheetName val="ana_u54"/>
      <sheetName val="งบบริหาร_PL-report5"/>
      <sheetName val="Sheet2-_Cost_sheet_electric5"/>
      <sheetName val="Sheet1-_Cost_Sheet_Water5"/>
      <sheetName val="DATABASE_-sumifTB5"/>
      <sheetName val="BS-Mgm-Details_Support5"/>
      <sheetName val="PL-Mgm-Details_support_5"/>
      <sheetName val="P&amp;L-_ยังไม่ถูก5"/>
      <sheetName val="เงินกู้_MGC5"/>
      <sheetName val="31_12_045"/>
      <sheetName val="Trial_Balance5"/>
      <sheetName val="Loan_Data5"/>
      <sheetName val="TrialBalance_Q3-20025"/>
      <sheetName val="GAAP_Pru5"/>
      <sheetName val="Bill_No__2_-_Carpark5"/>
      <sheetName val="Month_v_YTD5"/>
      <sheetName val="ana_u55"/>
      <sheetName val="Adj.input"/>
      <sheetName val="00-030 Summary Sheet"/>
      <sheetName val="登録データ"/>
      <sheetName val="Info"/>
      <sheetName val="sum 1-4"/>
      <sheetName val="#ofclose 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Date:</v>
          </cell>
          <cell r="F1" t="str">
            <v xml:space="preserve">Page 1  </v>
          </cell>
        </row>
        <row r="2">
          <cell r="A2" t="str">
            <v>Trial Balance - Report (GLTRLR1)</v>
          </cell>
          <cell r="F2">
            <v>1</v>
          </cell>
        </row>
        <row r="6">
          <cell r="A6" t="str">
            <v>Include Accounts With No Activity</v>
          </cell>
        </row>
        <row r="7">
          <cell r="A7" t="str">
            <v>Include Adjustments</v>
          </cell>
        </row>
        <row r="8">
          <cell r="A8" t="str">
            <v>For Year</v>
          </cell>
        </row>
        <row r="9">
          <cell r="A9" t="str">
            <v>From  Account No.</v>
          </cell>
        </row>
        <row r="10">
          <cell r="A10" t="str">
            <v>From Account Group</v>
          </cell>
        </row>
        <row r="13">
          <cell r="A13" t="str">
            <v xml:space="preserve">Account Number                   </v>
          </cell>
        </row>
        <row r="14">
          <cell r="A14" t="str">
            <v>1101-0-00-000</v>
          </cell>
          <cell r="E14">
            <v>15000</v>
          </cell>
        </row>
        <row r="15">
          <cell r="A15" t="str">
            <v>1121-0-00-000</v>
          </cell>
          <cell r="E15">
            <v>372122.92</v>
          </cell>
        </row>
        <row r="16">
          <cell r="A16" t="str">
            <v>1122-0-00-000</v>
          </cell>
          <cell r="E16">
            <v>12155612.43</v>
          </cell>
        </row>
        <row r="17">
          <cell r="A17" t="str">
            <v>1123-0-00-000</v>
          </cell>
          <cell r="E17">
            <v>5876023.7300000004</v>
          </cell>
        </row>
        <row r="18">
          <cell r="A18" t="str">
            <v>1131-0-00-000</v>
          </cell>
          <cell r="E18">
            <v>9900</v>
          </cell>
        </row>
        <row r="19">
          <cell r="A19" t="str">
            <v>1132-0-00-000</v>
          </cell>
          <cell r="F19">
            <v>3084697.08</v>
          </cell>
        </row>
        <row r="20">
          <cell r="A20" t="str">
            <v>1133-0-00-000</v>
          </cell>
          <cell r="F20">
            <v>597716.04</v>
          </cell>
        </row>
        <row r="21">
          <cell r="A21" t="str">
            <v>1141-0-00-000</v>
          </cell>
          <cell r="E21">
            <v>0</v>
          </cell>
        </row>
        <row r="22">
          <cell r="A22" t="str">
            <v>1201-1-00-000</v>
          </cell>
          <cell r="E22">
            <v>9273186.1199999992</v>
          </cell>
        </row>
        <row r="23">
          <cell r="A23" t="str">
            <v>1201-2-00-000</v>
          </cell>
          <cell r="E23">
            <v>51820871.68</v>
          </cell>
        </row>
        <row r="24">
          <cell r="A24" t="str">
            <v>1201-3-00-000</v>
          </cell>
          <cell r="E24">
            <v>609276.5</v>
          </cell>
        </row>
        <row r="25">
          <cell r="A25" t="str">
            <v>1222-0-00-000</v>
          </cell>
          <cell r="E25">
            <v>433171.02</v>
          </cell>
        </row>
        <row r="26">
          <cell r="A26" t="str">
            <v>1223-0-00-000</v>
          </cell>
          <cell r="E26">
            <v>269064.19</v>
          </cell>
        </row>
        <row r="27">
          <cell r="A27" t="str">
            <v>1250-0-00-000</v>
          </cell>
          <cell r="E27">
            <v>0</v>
          </cell>
        </row>
        <row r="28">
          <cell r="A28" t="str">
            <v>1290-1-04-000</v>
          </cell>
          <cell r="F28">
            <v>1685486.49</v>
          </cell>
        </row>
        <row r="29">
          <cell r="A29" t="str">
            <v>1290-2-04-000</v>
          </cell>
          <cell r="F29">
            <v>34864099</v>
          </cell>
        </row>
        <row r="30">
          <cell r="A30" t="str">
            <v>1290-3-04-000</v>
          </cell>
          <cell r="F30">
            <v>66600</v>
          </cell>
        </row>
        <row r="31">
          <cell r="A31" t="str">
            <v>1301-0-00-000</v>
          </cell>
          <cell r="E31">
            <v>108395.6</v>
          </cell>
        </row>
        <row r="32">
          <cell r="A32" t="str">
            <v>1302-0-00-000</v>
          </cell>
          <cell r="E32">
            <v>1966902.48</v>
          </cell>
        </row>
        <row r="33">
          <cell r="A33" t="str">
            <v>1303-0-00-000</v>
          </cell>
          <cell r="E33">
            <v>23760.41</v>
          </cell>
        </row>
        <row r="34">
          <cell r="A34" t="str">
            <v>1304-0-00-000</v>
          </cell>
          <cell r="E34">
            <v>18911.98</v>
          </cell>
        </row>
        <row r="35">
          <cell r="A35" t="str">
            <v>1305-0-00-000</v>
          </cell>
          <cell r="E35">
            <v>8793.85</v>
          </cell>
        </row>
        <row r="36">
          <cell r="A36" t="str">
            <v>1401-0-00-000</v>
          </cell>
          <cell r="E36">
            <v>60455.73</v>
          </cell>
        </row>
        <row r="37">
          <cell r="A37" t="str">
            <v>1402-0-00-000</v>
          </cell>
          <cell r="E37">
            <v>158037.75</v>
          </cell>
        </row>
        <row r="38">
          <cell r="A38" t="str">
            <v>1402-0-00-001</v>
          </cell>
          <cell r="E38">
            <v>0</v>
          </cell>
        </row>
        <row r="39">
          <cell r="A39" t="str">
            <v>1402-0-00-006</v>
          </cell>
          <cell r="E39">
            <v>0</v>
          </cell>
        </row>
        <row r="40">
          <cell r="A40" t="str">
            <v>1402-0-00-009</v>
          </cell>
          <cell r="E40">
            <v>3900</v>
          </cell>
        </row>
        <row r="41">
          <cell r="A41" t="str">
            <v>1402-0-00-010</v>
          </cell>
          <cell r="E41">
            <v>5132.63</v>
          </cell>
        </row>
        <row r="42">
          <cell r="A42" t="str">
            <v>1402-0-00-012</v>
          </cell>
          <cell r="E42">
            <v>2910</v>
          </cell>
        </row>
        <row r="43">
          <cell r="A43" t="str">
            <v>1402-0-00-013</v>
          </cell>
          <cell r="E43">
            <v>0</v>
          </cell>
        </row>
        <row r="44">
          <cell r="A44" t="str">
            <v>1402-0-00-014</v>
          </cell>
          <cell r="E44">
            <v>0</v>
          </cell>
        </row>
        <row r="45">
          <cell r="A45" t="str">
            <v>1402-0-00-201</v>
          </cell>
          <cell r="E45">
            <v>0</v>
          </cell>
        </row>
        <row r="46">
          <cell r="A46" t="str">
            <v>1403-0-00-000</v>
          </cell>
          <cell r="E46">
            <v>2074533.5</v>
          </cell>
        </row>
        <row r="47">
          <cell r="A47" t="str">
            <v>1404-0-00-000</v>
          </cell>
          <cell r="E47">
            <v>137828.51</v>
          </cell>
        </row>
        <row r="48">
          <cell r="A48" t="str">
            <v>1406-0-00-000</v>
          </cell>
          <cell r="E48">
            <v>30917.79</v>
          </cell>
        </row>
        <row r="49">
          <cell r="A49" t="str">
            <v>1501-0-00-000</v>
          </cell>
          <cell r="E49">
            <v>0</v>
          </cell>
        </row>
        <row r="50">
          <cell r="A50" t="str">
            <v>1502-0-00-000</v>
          </cell>
          <cell r="E50">
            <v>1220151.04</v>
          </cell>
        </row>
        <row r="51">
          <cell r="A51" t="str">
            <v>1503-0-00-000</v>
          </cell>
          <cell r="E51">
            <v>2431245.67</v>
          </cell>
        </row>
        <row r="52">
          <cell r="A52" t="str">
            <v>1505-0-00-000</v>
          </cell>
          <cell r="E52">
            <v>114000</v>
          </cell>
        </row>
        <row r="53">
          <cell r="A53" t="str">
            <v>1601-0-00-008</v>
          </cell>
          <cell r="E53">
            <v>2537672.73</v>
          </cell>
        </row>
        <row r="54">
          <cell r="A54" t="str">
            <v>1602-0-00-009</v>
          </cell>
          <cell r="E54">
            <v>1556658.32</v>
          </cell>
        </row>
        <row r="55">
          <cell r="A55" t="str">
            <v>1603-0-00-006</v>
          </cell>
          <cell r="E55">
            <v>203978844.28</v>
          </cell>
        </row>
        <row r="56">
          <cell r="A56" t="str">
            <v>1604-0-00-008</v>
          </cell>
          <cell r="E56">
            <v>17576336.059999999</v>
          </cell>
        </row>
        <row r="57">
          <cell r="A57" t="str">
            <v>1605-0-00-008</v>
          </cell>
          <cell r="E57">
            <v>7130322.6200000001</v>
          </cell>
        </row>
        <row r="58">
          <cell r="A58" t="str">
            <v>1606-0-00-006</v>
          </cell>
          <cell r="E58">
            <v>38523284.840000004</v>
          </cell>
        </row>
        <row r="59">
          <cell r="A59" t="str">
            <v>1607-0-00-006</v>
          </cell>
          <cell r="E59">
            <v>15400737.6</v>
          </cell>
        </row>
        <row r="60">
          <cell r="A60" t="str">
            <v>1608-0-00-008</v>
          </cell>
          <cell r="E60">
            <v>1248038.98</v>
          </cell>
        </row>
        <row r="61">
          <cell r="A61" t="str">
            <v>1609-0-00-008</v>
          </cell>
          <cell r="E61">
            <v>5320093.45</v>
          </cell>
        </row>
        <row r="62">
          <cell r="A62" t="str">
            <v>1610-0-00-000</v>
          </cell>
          <cell r="E62">
            <v>8095189.9000000004</v>
          </cell>
        </row>
        <row r="63">
          <cell r="A63" t="str">
            <v>1610-0-00-001</v>
          </cell>
          <cell r="E63">
            <v>3280.95</v>
          </cell>
        </row>
        <row r="64">
          <cell r="A64" t="str">
            <v>1610-0-00-006</v>
          </cell>
          <cell r="E64">
            <v>1656</v>
          </cell>
        </row>
        <row r="65">
          <cell r="A65" t="str">
            <v>1610-0-00-008</v>
          </cell>
          <cell r="E65">
            <v>14697</v>
          </cell>
        </row>
        <row r="66">
          <cell r="A66" t="str">
            <v>1610-0-00-010</v>
          </cell>
          <cell r="E66">
            <v>23833</v>
          </cell>
        </row>
        <row r="67">
          <cell r="A67" t="str">
            <v>1610-0-00-012</v>
          </cell>
          <cell r="E67">
            <v>32085</v>
          </cell>
        </row>
        <row r="68">
          <cell r="A68" t="str">
            <v>1610-0-00-013</v>
          </cell>
          <cell r="E68">
            <v>344209.95</v>
          </cell>
        </row>
        <row r="69">
          <cell r="A69" t="str">
            <v>1610-0-00-015</v>
          </cell>
          <cell r="E69">
            <v>42331.5</v>
          </cell>
        </row>
        <row r="70">
          <cell r="A70" t="str">
            <v>1611-0-00-000</v>
          </cell>
          <cell r="E70">
            <v>7159226.0099999998</v>
          </cell>
        </row>
        <row r="71">
          <cell r="A71" t="str">
            <v>1612-0-00-000</v>
          </cell>
          <cell r="E71">
            <v>764799.05</v>
          </cell>
        </row>
        <row r="72">
          <cell r="A72" t="str">
            <v>1613-0-00-000</v>
          </cell>
          <cell r="E72">
            <v>728187.41</v>
          </cell>
        </row>
        <row r="73">
          <cell r="A73" t="str">
            <v>1614-0-00-000</v>
          </cell>
          <cell r="E73">
            <v>848000</v>
          </cell>
        </row>
        <row r="74">
          <cell r="A74" t="str">
            <v>1615-0-00-000</v>
          </cell>
          <cell r="E74">
            <v>5502561.7300000004</v>
          </cell>
        </row>
        <row r="75">
          <cell r="A75" t="str">
            <v>1616-0-00-000</v>
          </cell>
          <cell r="E75">
            <v>580663826.21000004</v>
          </cell>
        </row>
        <row r="76">
          <cell r="A76" t="str">
            <v>1617-0-00-000</v>
          </cell>
          <cell r="E76">
            <v>46860529.770000003</v>
          </cell>
        </row>
        <row r="77">
          <cell r="A77" t="str">
            <v>1624-0-00-201</v>
          </cell>
          <cell r="E77">
            <v>3490948.54</v>
          </cell>
        </row>
        <row r="78">
          <cell r="A78" t="str">
            <v>1701-0-00-009</v>
          </cell>
          <cell r="F78">
            <v>1565030.63</v>
          </cell>
        </row>
        <row r="79">
          <cell r="A79" t="str">
            <v>1702-0-00-009</v>
          </cell>
          <cell r="F79">
            <v>299967.61</v>
          </cell>
        </row>
        <row r="80">
          <cell r="A80" t="str">
            <v>1703-0-00-009</v>
          </cell>
          <cell r="F80">
            <v>41031941.729999997</v>
          </cell>
        </row>
        <row r="81">
          <cell r="A81" t="str">
            <v>1704-0-00-008</v>
          </cell>
          <cell r="F81">
            <v>7084295.25</v>
          </cell>
        </row>
        <row r="82">
          <cell r="A82" t="str">
            <v>1705-0-00-008</v>
          </cell>
          <cell r="F82">
            <v>2068103.8</v>
          </cell>
        </row>
        <row r="83">
          <cell r="A83" t="str">
            <v>1706-0-00-006</v>
          </cell>
          <cell r="F83">
            <v>7716670.3899999997</v>
          </cell>
        </row>
        <row r="84">
          <cell r="A84" t="str">
            <v>1707-0-00-006</v>
          </cell>
          <cell r="F84">
            <v>5722651.8200000003</v>
          </cell>
        </row>
        <row r="85">
          <cell r="A85" t="str">
            <v>1708-0-00-008</v>
          </cell>
          <cell r="F85">
            <v>1223936.05</v>
          </cell>
        </row>
        <row r="86">
          <cell r="A86" t="str">
            <v>1709-0-00-008</v>
          </cell>
          <cell r="F86">
            <v>1064410.79</v>
          </cell>
        </row>
        <row r="87">
          <cell r="A87" t="str">
            <v>1710-0-00-001</v>
          </cell>
          <cell r="F87">
            <v>16.18</v>
          </cell>
        </row>
        <row r="88">
          <cell r="A88" t="str">
            <v>1710-0-00-006</v>
          </cell>
          <cell r="F88">
            <v>5.44</v>
          </cell>
        </row>
        <row r="89">
          <cell r="A89" t="str">
            <v>1710-0-00-008</v>
          </cell>
          <cell r="F89">
            <v>104.69</v>
          </cell>
        </row>
        <row r="90">
          <cell r="A90" t="str">
            <v>1710-0-00-010</v>
          </cell>
          <cell r="F90">
            <v>4875397.09</v>
          </cell>
        </row>
        <row r="91">
          <cell r="A91" t="str">
            <v>1710-0-00-012</v>
          </cell>
          <cell r="F91">
            <v>386.78</v>
          </cell>
        </row>
        <row r="92">
          <cell r="A92" t="str">
            <v>1710-0-00-013</v>
          </cell>
          <cell r="F92">
            <v>399.67</v>
          </cell>
        </row>
        <row r="93">
          <cell r="A93" t="str">
            <v>1710-0-00-015</v>
          </cell>
          <cell r="F93">
            <v>815.18</v>
          </cell>
        </row>
        <row r="94">
          <cell r="A94" t="str">
            <v>1711-0-00-000</v>
          </cell>
          <cell r="F94">
            <v>1814630.78</v>
          </cell>
        </row>
        <row r="95">
          <cell r="A95" t="str">
            <v>1712-0-00-000</v>
          </cell>
          <cell r="F95">
            <v>433056.06</v>
          </cell>
        </row>
        <row r="96">
          <cell r="A96" t="str">
            <v>1713-0-00-000</v>
          </cell>
          <cell r="F96">
            <v>606434.65</v>
          </cell>
        </row>
        <row r="97">
          <cell r="A97" t="str">
            <v>1714-0-00-000</v>
          </cell>
          <cell r="F97">
            <v>847998.01</v>
          </cell>
        </row>
        <row r="98">
          <cell r="A98" t="str">
            <v>1715-0-00-000</v>
          </cell>
          <cell r="F98">
            <v>4597129.3099999996</v>
          </cell>
        </row>
        <row r="99">
          <cell r="A99" t="str">
            <v>1801-0-00-000</v>
          </cell>
          <cell r="E99">
            <v>1797258.87</v>
          </cell>
        </row>
        <row r="100">
          <cell r="A100" t="str">
            <v>1802-0-00-000</v>
          </cell>
          <cell r="E100">
            <v>23750699.699999999</v>
          </cell>
        </row>
        <row r="101">
          <cell r="A101" t="str">
            <v>1851-0-00-000</v>
          </cell>
          <cell r="E101">
            <v>78000000</v>
          </cell>
        </row>
        <row r="102">
          <cell r="A102" t="str">
            <v>1852-0-00-000</v>
          </cell>
          <cell r="E102">
            <v>4860678.5199999996</v>
          </cell>
        </row>
        <row r="103">
          <cell r="A103" t="str">
            <v>1861-0-00-000</v>
          </cell>
          <cell r="F103">
            <v>78000000</v>
          </cell>
        </row>
        <row r="104">
          <cell r="A104" t="str">
            <v>1901-3-00-000</v>
          </cell>
          <cell r="E104">
            <v>512783.7</v>
          </cell>
        </row>
        <row r="105">
          <cell r="A105" t="str">
            <v>1902-1-00-000</v>
          </cell>
          <cell r="E105">
            <v>25155.4</v>
          </cell>
        </row>
        <row r="106">
          <cell r="A106" t="str">
            <v>1951-3-00-000</v>
          </cell>
          <cell r="E106">
            <v>5000</v>
          </cell>
        </row>
        <row r="107">
          <cell r="A107" t="str">
            <v>1952-1-00-000</v>
          </cell>
          <cell r="E107">
            <v>8000</v>
          </cell>
        </row>
        <row r="108">
          <cell r="A108" t="str">
            <v>2101-0-00-000</v>
          </cell>
          <cell r="F108">
            <v>1367705.16</v>
          </cell>
        </row>
        <row r="109">
          <cell r="A109" t="str">
            <v>2102-0-00-000</v>
          </cell>
          <cell r="F109">
            <v>3898223.1</v>
          </cell>
        </row>
        <row r="110">
          <cell r="A110" t="str">
            <v>2102-0-00-104</v>
          </cell>
          <cell r="F110">
            <v>36440852.700000003</v>
          </cell>
        </row>
        <row r="111">
          <cell r="A111" t="str">
            <v>2102-0-00-105</v>
          </cell>
          <cell r="F111">
            <v>996525.6</v>
          </cell>
        </row>
        <row r="112">
          <cell r="A112" t="str">
            <v>2102-0-00-111</v>
          </cell>
          <cell r="F112">
            <v>51921826.210000001</v>
          </cell>
        </row>
        <row r="113">
          <cell r="A113" t="str">
            <v>2102-0-00-112</v>
          </cell>
          <cell r="F113">
            <v>33240839.420000002</v>
          </cell>
        </row>
        <row r="114">
          <cell r="A114" t="str">
            <v>2102-0-00-113</v>
          </cell>
          <cell r="F114">
            <v>37030123.43</v>
          </cell>
        </row>
        <row r="115">
          <cell r="A115" t="str">
            <v>2103-0-00-000</v>
          </cell>
          <cell r="F115">
            <v>1170910.8700000001</v>
          </cell>
        </row>
        <row r="116">
          <cell r="A116" t="str">
            <v>2104-0-00-000</v>
          </cell>
          <cell r="F116">
            <v>424426.99</v>
          </cell>
        </row>
        <row r="117">
          <cell r="A117" t="str">
            <v>2105-0-00-000</v>
          </cell>
          <cell r="F117">
            <v>93382.32</v>
          </cell>
        </row>
        <row r="118">
          <cell r="A118" t="str">
            <v>2106-0-00-000</v>
          </cell>
          <cell r="F118">
            <v>191866.68</v>
          </cell>
        </row>
        <row r="119">
          <cell r="A119" t="str">
            <v>2107-0-00-000</v>
          </cell>
          <cell r="F119">
            <v>148133.59</v>
          </cell>
        </row>
        <row r="120">
          <cell r="A120" t="str">
            <v>2108-0-00-000</v>
          </cell>
          <cell r="F120">
            <v>209459.75</v>
          </cell>
        </row>
        <row r="121">
          <cell r="A121" t="str">
            <v>2109-0-00-000</v>
          </cell>
          <cell r="F121">
            <v>1181647</v>
          </cell>
        </row>
        <row r="122">
          <cell r="A122" t="str">
            <v>2110-0-00-000</v>
          </cell>
          <cell r="F122">
            <v>3338101.96</v>
          </cell>
        </row>
        <row r="123">
          <cell r="A123" t="str">
            <v>2111-0-00-000</v>
          </cell>
          <cell r="F123">
            <v>59288821.340000004</v>
          </cell>
        </row>
        <row r="124">
          <cell r="A124" t="str">
            <v>2112-0-00-000</v>
          </cell>
          <cell r="F124">
            <v>81929.8</v>
          </cell>
        </row>
        <row r="125">
          <cell r="A125" t="str">
            <v>2202-0-00-104</v>
          </cell>
          <cell r="F125">
            <v>17198503.869999997</v>
          </cell>
        </row>
        <row r="126">
          <cell r="A126" t="str">
            <v>2203-0-00-105</v>
          </cell>
          <cell r="F126">
            <v>2550000</v>
          </cell>
        </row>
        <row r="127">
          <cell r="A127" t="str">
            <v>2204-0-00-000</v>
          </cell>
          <cell r="F127">
            <v>0</v>
          </cell>
        </row>
        <row r="128">
          <cell r="A128" t="str">
            <v>2205-0-00-000</v>
          </cell>
          <cell r="F128">
            <v>2321629.66</v>
          </cell>
        </row>
        <row r="129">
          <cell r="A129" t="str">
            <v>2206-0-00-000</v>
          </cell>
          <cell r="F129">
            <v>0</v>
          </cell>
        </row>
        <row r="130">
          <cell r="A130" t="str">
            <v>2301-0-00-000</v>
          </cell>
          <cell r="F130">
            <v>287997600</v>
          </cell>
        </row>
        <row r="131">
          <cell r="A131" t="str">
            <v>2302-0-00-000</v>
          </cell>
          <cell r="F131">
            <v>200006699</v>
          </cell>
        </row>
        <row r="132">
          <cell r="A132" t="str">
            <v>2303-0-00-000</v>
          </cell>
          <cell r="F132">
            <v>119982202</v>
          </cell>
        </row>
        <row r="133">
          <cell r="A133" t="str">
            <v>3100-0-00-000</v>
          </cell>
          <cell r="F133">
            <v>245000000</v>
          </cell>
        </row>
        <row r="134">
          <cell r="A134" t="str">
            <v>3200-0-00-000</v>
          </cell>
          <cell r="F134">
            <v>200250000</v>
          </cell>
        </row>
        <row r="135">
          <cell r="A135" t="str">
            <v>3300-0-00-000</v>
          </cell>
          <cell r="E135">
            <v>355753600.29000002</v>
          </cell>
        </row>
        <row r="136">
          <cell r="A136" t="str">
            <v>4010-1-01-001</v>
          </cell>
          <cell r="F136">
            <v>5234430.76</v>
          </cell>
        </row>
        <row r="137">
          <cell r="A137" t="str">
            <v>4010-2-01-001</v>
          </cell>
          <cell r="F137">
            <v>2634076</v>
          </cell>
        </row>
        <row r="138">
          <cell r="A138" t="str">
            <v>4010-3-01-001</v>
          </cell>
          <cell r="F138">
            <v>2433280.81</v>
          </cell>
        </row>
        <row r="139">
          <cell r="A139" t="str">
            <v>4110-1-01-001</v>
          </cell>
          <cell r="F139">
            <v>5762584.1600000001</v>
          </cell>
        </row>
        <row r="140">
          <cell r="A140" t="str">
            <v>4110-2-01-001</v>
          </cell>
          <cell r="F140">
            <v>2742806.83</v>
          </cell>
        </row>
        <row r="141">
          <cell r="A141" t="str">
            <v>4110-3-01-001</v>
          </cell>
          <cell r="F141">
            <v>2433280.81</v>
          </cell>
        </row>
        <row r="142">
          <cell r="A142" t="str">
            <v>4120-1-02-009</v>
          </cell>
          <cell r="F142">
            <v>989636.3</v>
          </cell>
        </row>
        <row r="143">
          <cell r="A143" t="str">
            <v>4120-2-02-009</v>
          </cell>
          <cell r="F143">
            <v>1061322.42</v>
          </cell>
        </row>
        <row r="144">
          <cell r="A144" t="str">
            <v>4120-3-02-009</v>
          </cell>
          <cell r="F144">
            <v>171761.2</v>
          </cell>
        </row>
        <row r="145">
          <cell r="A145" t="str">
            <v>4130-1-02-009</v>
          </cell>
          <cell r="F145">
            <v>126.84</v>
          </cell>
        </row>
        <row r="146">
          <cell r="A146" t="str">
            <v>4130-2-02-009</v>
          </cell>
          <cell r="F146">
            <v>83541.350000000006</v>
          </cell>
        </row>
        <row r="147">
          <cell r="A147" t="str">
            <v>4140-2-02-009</v>
          </cell>
          <cell r="F147">
            <v>382997.59</v>
          </cell>
        </row>
        <row r="148">
          <cell r="A148" t="str">
            <v>4150-1-02-009</v>
          </cell>
          <cell r="F148">
            <v>242420.04</v>
          </cell>
        </row>
        <row r="149">
          <cell r="A149" t="str">
            <v>4150-2-02-009</v>
          </cell>
          <cell r="F149">
            <v>111310.48</v>
          </cell>
        </row>
        <row r="150">
          <cell r="A150" t="str">
            <v>4150-3-02-009</v>
          </cell>
          <cell r="F150">
            <v>100652.21</v>
          </cell>
        </row>
        <row r="151">
          <cell r="A151" t="str">
            <v>4150-4-03-009</v>
          </cell>
          <cell r="F151">
            <v>1677.57</v>
          </cell>
        </row>
        <row r="152">
          <cell r="A152" t="str">
            <v>4210-1-01-001</v>
          </cell>
          <cell r="F152">
            <v>2727970.17</v>
          </cell>
        </row>
        <row r="153">
          <cell r="A153" t="str">
            <v>4210-3-01-001</v>
          </cell>
          <cell r="F153">
            <v>67911.240000000005</v>
          </cell>
        </row>
        <row r="154">
          <cell r="A154" t="str">
            <v>4310-1-01-002</v>
          </cell>
          <cell r="F154">
            <v>159000</v>
          </cell>
        </row>
        <row r="155">
          <cell r="A155" t="str">
            <v>4310-3-01-002</v>
          </cell>
          <cell r="F155">
            <v>27000</v>
          </cell>
        </row>
        <row r="156">
          <cell r="A156" t="str">
            <v>4320-1-01-002</v>
          </cell>
          <cell r="F156">
            <v>56542.080000000002</v>
          </cell>
        </row>
        <row r="157">
          <cell r="A157" t="str">
            <v>4410-1-02-002</v>
          </cell>
          <cell r="F157">
            <v>934.58</v>
          </cell>
        </row>
        <row r="158">
          <cell r="A158" t="str">
            <v>4410-1-02-003</v>
          </cell>
          <cell r="F158">
            <v>30000</v>
          </cell>
        </row>
        <row r="159">
          <cell r="A159" t="str">
            <v>4410-1-02-009</v>
          </cell>
          <cell r="F159">
            <v>188887.22</v>
          </cell>
        </row>
        <row r="160">
          <cell r="A160" t="str">
            <v>4410-1-02-011</v>
          </cell>
          <cell r="F160">
            <v>18448.16</v>
          </cell>
        </row>
        <row r="161">
          <cell r="A161" t="str">
            <v>4410-2-02-001</v>
          </cell>
          <cell r="F161">
            <v>77500</v>
          </cell>
        </row>
        <row r="162">
          <cell r="A162" t="str">
            <v>4410-2-02-009</v>
          </cell>
          <cell r="F162">
            <v>70000</v>
          </cell>
        </row>
        <row r="163">
          <cell r="A163" t="str">
            <v>4410-3-02-001</v>
          </cell>
          <cell r="F163">
            <v>10850</v>
          </cell>
        </row>
        <row r="164">
          <cell r="A164" t="str">
            <v>4410-3-02-009</v>
          </cell>
          <cell r="F164">
            <v>3602.92</v>
          </cell>
        </row>
        <row r="165">
          <cell r="A165" t="str">
            <v>4410-4-03-008</v>
          </cell>
          <cell r="F165">
            <v>47801.25</v>
          </cell>
        </row>
        <row r="166">
          <cell r="A166" t="str">
            <v>4420-0-03-101</v>
          </cell>
          <cell r="F166">
            <v>88411.199999999997</v>
          </cell>
        </row>
        <row r="167">
          <cell r="A167" t="str">
            <v>4430-0-03-001</v>
          </cell>
          <cell r="F167">
            <v>140.19</v>
          </cell>
        </row>
        <row r="168">
          <cell r="A168" t="str">
            <v>4430-0-03-008</v>
          </cell>
          <cell r="F168">
            <v>11765.24</v>
          </cell>
        </row>
        <row r="169">
          <cell r="A169" t="str">
            <v>4430-0-03-101</v>
          </cell>
          <cell r="F169">
            <v>9597.09</v>
          </cell>
        </row>
        <row r="170">
          <cell r="A170" t="str">
            <v>4431-0-03-001</v>
          </cell>
          <cell r="F170">
            <v>1008</v>
          </cell>
        </row>
        <row r="171">
          <cell r="A171" t="str">
            <v>4440-0-04-101</v>
          </cell>
          <cell r="F171">
            <v>183.62</v>
          </cell>
        </row>
        <row r="172">
          <cell r="A172" t="str">
            <v>4450-0-03-101</v>
          </cell>
          <cell r="F172">
            <v>11608.77</v>
          </cell>
        </row>
        <row r="173">
          <cell r="A173" t="str">
            <v>4510-0-03-101</v>
          </cell>
          <cell r="F173">
            <v>1214.95</v>
          </cell>
        </row>
        <row r="174">
          <cell r="A174" t="str">
            <v>4610-0-03-101</v>
          </cell>
          <cell r="E174">
            <v>200</v>
          </cell>
        </row>
        <row r="175">
          <cell r="A175" t="str">
            <v>5004-001-02</v>
          </cell>
          <cell r="E175">
            <v>0</v>
          </cell>
        </row>
        <row r="176">
          <cell r="A176" t="str">
            <v>5020-0-04-101</v>
          </cell>
          <cell r="E176">
            <v>4089181.88</v>
          </cell>
        </row>
        <row r="177">
          <cell r="A177" t="str">
            <v>5030-0-04-101</v>
          </cell>
          <cell r="E177">
            <v>327696.02</v>
          </cell>
        </row>
        <row r="178">
          <cell r="A178" t="str">
            <v>5050-0-04-101</v>
          </cell>
          <cell r="E178">
            <v>2452528.3199999998</v>
          </cell>
        </row>
        <row r="179">
          <cell r="A179" t="str">
            <v>5120-1-02-009</v>
          </cell>
          <cell r="E179">
            <v>450920.35</v>
          </cell>
        </row>
        <row r="180">
          <cell r="A180" t="str">
            <v>5120-2-02-009</v>
          </cell>
          <cell r="E180">
            <v>893003.29</v>
          </cell>
        </row>
        <row r="181">
          <cell r="A181" t="str">
            <v>5120-3-02-009</v>
          </cell>
          <cell r="E181">
            <v>75088.94</v>
          </cell>
        </row>
        <row r="182">
          <cell r="A182" t="str">
            <v>5120-4-03-009</v>
          </cell>
          <cell r="E182">
            <v>923743.54</v>
          </cell>
        </row>
        <row r="183">
          <cell r="A183" t="str">
            <v>5130-1-02-009</v>
          </cell>
          <cell r="E183">
            <v>130.97</v>
          </cell>
        </row>
        <row r="184">
          <cell r="A184" t="str">
            <v>5130-2-02-009</v>
          </cell>
          <cell r="E184">
            <v>56784.47</v>
          </cell>
        </row>
        <row r="185">
          <cell r="A185" t="str">
            <v>5130-4-03-009</v>
          </cell>
          <cell r="E185">
            <v>166989.99</v>
          </cell>
        </row>
        <row r="186">
          <cell r="A186" t="str">
            <v>5140-2-02-009</v>
          </cell>
          <cell r="E186">
            <v>267840.78000000003</v>
          </cell>
        </row>
        <row r="187">
          <cell r="A187" t="str">
            <v>5150-1-02-009</v>
          </cell>
          <cell r="E187">
            <v>243293.6</v>
          </cell>
        </row>
        <row r="188">
          <cell r="A188" t="str">
            <v>5150-2-02-009</v>
          </cell>
          <cell r="E188">
            <v>109632.29</v>
          </cell>
        </row>
        <row r="189">
          <cell r="A189" t="str">
            <v>5150-3-02-009</v>
          </cell>
          <cell r="E189">
            <v>95466.61</v>
          </cell>
        </row>
        <row r="190">
          <cell r="A190" t="str">
            <v>5150-4-03-009</v>
          </cell>
          <cell r="E190">
            <v>4005.45</v>
          </cell>
        </row>
        <row r="191">
          <cell r="A191" t="str">
            <v>5210-1-01-001</v>
          </cell>
          <cell r="E191">
            <v>2085549.15</v>
          </cell>
        </row>
        <row r="192">
          <cell r="A192" t="str">
            <v>5210-3-01-001</v>
          </cell>
          <cell r="E192">
            <v>80902.66</v>
          </cell>
        </row>
        <row r="193">
          <cell r="A193" t="str">
            <v>5211-1-01-001</v>
          </cell>
          <cell r="E193">
            <v>7881.99</v>
          </cell>
        </row>
        <row r="194">
          <cell r="A194" t="str">
            <v>5211-3-01-001</v>
          </cell>
          <cell r="E194">
            <v>57.19</v>
          </cell>
        </row>
        <row r="195">
          <cell r="A195" t="str">
            <v>5212-1-01-001</v>
          </cell>
          <cell r="E195">
            <v>10350.52</v>
          </cell>
        </row>
        <row r="196">
          <cell r="A196" t="str">
            <v>5213-1-01-001</v>
          </cell>
          <cell r="E196">
            <v>880.79</v>
          </cell>
        </row>
        <row r="197">
          <cell r="A197" t="str">
            <v>5214-4-01-001</v>
          </cell>
          <cell r="E197">
            <v>63669.49</v>
          </cell>
        </row>
        <row r="198">
          <cell r="A198" t="str">
            <v>5320-1-01-002</v>
          </cell>
          <cell r="E198">
            <v>45233.66</v>
          </cell>
        </row>
        <row r="199">
          <cell r="A199" t="str">
            <v>5321-0-03-101</v>
          </cell>
          <cell r="E199">
            <v>90654.2</v>
          </cell>
        </row>
        <row r="200">
          <cell r="A200" t="str">
            <v>5411-0-03-008</v>
          </cell>
          <cell r="E200">
            <v>74743.34</v>
          </cell>
        </row>
        <row r="201">
          <cell r="A201" t="str">
            <v>5412-0-03-008</v>
          </cell>
          <cell r="E201">
            <v>269766</v>
          </cell>
        </row>
        <row r="202">
          <cell r="A202" t="str">
            <v>5413-0-03-008</v>
          </cell>
          <cell r="E202">
            <v>322484</v>
          </cell>
        </row>
        <row r="203">
          <cell r="A203" t="str">
            <v>5414-0-03-008</v>
          </cell>
          <cell r="E203">
            <v>11333.3</v>
          </cell>
        </row>
        <row r="204">
          <cell r="A204" t="str">
            <v>5420-0-03-101</v>
          </cell>
          <cell r="E204">
            <v>0</v>
          </cell>
        </row>
        <row r="205">
          <cell r="A205" t="str">
            <v>6101-0-03-011</v>
          </cell>
          <cell r="E205">
            <v>3649999.66</v>
          </cell>
        </row>
        <row r="206">
          <cell r="A206" t="str">
            <v>6102-0-03-002</v>
          </cell>
          <cell r="E206">
            <v>70799.990000000005</v>
          </cell>
        </row>
        <row r="207">
          <cell r="A207" t="str">
            <v>6102-0-03-003</v>
          </cell>
          <cell r="E207">
            <v>17502.5</v>
          </cell>
        </row>
        <row r="208">
          <cell r="A208" t="str">
            <v>6102-0-03-015</v>
          </cell>
          <cell r="E208">
            <v>4000</v>
          </cell>
        </row>
        <row r="209">
          <cell r="A209" t="str">
            <v>6103-0-03-011</v>
          </cell>
          <cell r="E209">
            <v>1334288</v>
          </cell>
        </row>
        <row r="210">
          <cell r="A210" t="str">
            <v>6104-0-03-011</v>
          </cell>
          <cell r="E210">
            <v>5944.84</v>
          </cell>
        </row>
        <row r="211">
          <cell r="A211" t="str">
            <v>6105-0-03-011</v>
          </cell>
          <cell r="E211">
            <v>63749</v>
          </cell>
        </row>
        <row r="212">
          <cell r="A212" t="str">
            <v>6106-0-03-011</v>
          </cell>
          <cell r="E212">
            <v>93690.98</v>
          </cell>
        </row>
        <row r="213">
          <cell r="A213" t="str">
            <v>6107-0-03-011</v>
          </cell>
          <cell r="E213">
            <v>137768.88</v>
          </cell>
        </row>
        <row r="214">
          <cell r="A214" t="str">
            <v>6107-0-03-015</v>
          </cell>
          <cell r="E214">
            <v>9000</v>
          </cell>
        </row>
        <row r="215">
          <cell r="A215" t="str">
            <v>6109-0-03-011</v>
          </cell>
          <cell r="E215">
            <v>58449.98</v>
          </cell>
        </row>
        <row r="216">
          <cell r="A216" t="str">
            <v>6110-0-03-011</v>
          </cell>
          <cell r="E216">
            <v>51668.43</v>
          </cell>
        </row>
        <row r="217">
          <cell r="A217" t="str">
            <v>6201-1-03-005</v>
          </cell>
          <cell r="E217">
            <v>70700</v>
          </cell>
        </row>
        <row r="218">
          <cell r="A218" t="str">
            <v>6201-3-03-005</v>
          </cell>
          <cell r="E218">
            <v>25500</v>
          </cell>
        </row>
        <row r="219">
          <cell r="A219" t="str">
            <v>6203-0-03-003</v>
          </cell>
          <cell r="E219">
            <v>160000</v>
          </cell>
        </row>
        <row r="220">
          <cell r="A220" t="str">
            <v>6204-0-03-011</v>
          </cell>
          <cell r="E220">
            <v>0</v>
          </cell>
        </row>
        <row r="221">
          <cell r="A221" t="str">
            <v>6204-1-03-002</v>
          </cell>
          <cell r="E221">
            <v>576216.9</v>
          </cell>
        </row>
        <row r="222">
          <cell r="A222" t="str">
            <v>6204-1-03-003</v>
          </cell>
          <cell r="E222">
            <v>1597.2</v>
          </cell>
        </row>
        <row r="223">
          <cell r="A223" t="str">
            <v>6204-3-03-005</v>
          </cell>
          <cell r="E223">
            <v>0</v>
          </cell>
        </row>
        <row r="224">
          <cell r="A224" t="str">
            <v>6205-0-03-002</v>
          </cell>
          <cell r="E224">
            <v>74.77</v>
          </cell>
        </row>
        <row r="225">
          <cell r="A225" t="str">
            <v>6205-0-03-003</v>
          </cell>
          <cell r="E225">
            <v>2009</v>
          </cell>
        </row>
        <row r="226">
          <cell r="A226" t="str">
            <v>6206-0-03-008</v>
          </cell>
          <cell r="E226">
            <v>3000</v>
          </cell>
        </row>
        <row r="227">
          <cell r="A227" t="str">
            <v>6301-0-03-012</v>
          </cell>
          <cell r="E227">
            <v>80000</v>
          </cell>
        </row>
        <row r="228">
          <cell r="A228" t="str">
            <v>6302-0-03-008</v>
          </cell>
          <cell r="E228">
            <v>10000</v>
          </cell>
        </row>
        <row r="229">
          <cell r="A229" t="str">
            <v>6303-0-03-002</v>
          </cell>
          <cell r="E229">
            <v>675</v>
          </cell>
        </row>
        <row r="230">
          <cell r="A230" t="str">
            <v>6303-0-03-015</v>
          </cell>
          <cell r="E230">
            <v>67273.47</v>
          </cell>
        </row>
        <row r="231">
          <cell r="A231" t="str">
            <v>6304-0-03-015</v>
          </cell>
          <cell r="E231">
            <v>20000</v>
          </cell>
        </row>
        <row r="232">
          <cell r="A232" t="str">
            <v>6401-0-03-010</v>
          </cell>
          <cell r="E232">
            <v>102180.65</v>
          </cell>
        </row>
        <row r="233">
          <cell r="A233" t="str">
            <v>6402-0-03-010</v>
          </cell>
          <cell r="E233">
            <v>30806.31</v>
          </cell>
        </row>
        <row r="234">
          <cell r="A234" t="str">
            <v>6402-0-03-013</v>
          </cell>
          <cell r="E234">
            <v>10575</v>
          </cell>
        </row>
        <row r="235">
          <cell r="A235" t="str">
            <v>6403-0-03-003</v>
          </cell>
          <cell r="E235">
            <v>7542</v>
          </cell>
        </row>
        <row r="236">
          <cell r="A236" t="str">
            <v>6403-0-03-010</v>
          </cell>
          <cell r="E236">
            <v>1054</v>
          </cell>
        </row>
        <row r="237">
          <cell r="A237" t="str">
            <v>6404-0-03-001</v>
          </cell>
          <cell r="E237">
            <v>314092.38</v>
          </cell>
        </row>
        <row r="238">
          <cell r="A238" t="str">
            <v>6404-0-03-010</v>
          </cell>
          <cell r="E238">
            <v>61638</v>
          </cell>
        </row>
        <row r="239">
          <cell r="A239" t="str">
            <v>6405-0-03-010</v>
          </cell>
          <cell r="E239">
            <v>26015.34</v>
          </cell>
        </row>
        <row r="240">
          <cell r="A240" t="str">
            <v>6406-0-03-002</v>
          </cell>
          <cell r="E240">
            <v>440</v>
          </cell>
        </row>
        <row r="241">
          <cell r="A241" t="str">
            <v>6406-0-03-003</v>
          </cell>
          <cell r="E241">
            <v>64.5</v>
          </cell>
        </row>
        <row r="242">
          <cell r="A242" t="str">
            <v>6406-0-03-006</v>
          </cell>
          <cell r="E242">
            <v>625</v>
          </cell>
        </row>
        <row r="243">
          <cell r="A243" t="str">
            <v>6406-0-03-009</v>
          </cell>
          <cell r="E243">
            <v>351</v>
          </cell>
        </row>
        <row r="244">
          <cell r="A244" t="str">
            <v>6406-0-03-010</v>
          </cell>
          <cell r="E244">
            <v>36242.14</v>
          </cell>
        </row>
        <row r="245">
          <cell r="A245" t="str">
            <v>6406-0-03-011</v>
          </cell>
          <cell r="E245">
            <v>38</v>
          </cell>
        </row>
        <row r="246">
          <cell r="A246" t="str">
            <v>6407-0-03-002</v>
          </cell>
          <cell r="E246">
            <v>4120</v>
          </cell>
        </row>
        <row r="247">
          <cell r="A247" t="str">
            <v>6407-0-03-003</v>
          </cell>
          <cell r="E247">
            <v>2069.46</v>
          </cell>
        </row>
        <row r="248">
          <cell r="A248" t="str">
            <v>6407-0-03-006</v>
          </cell>
          <cell r="E248">
            <v>9378.59</v>
          </cell>
        </row>
        <row r="249">
          <cell r="A249" t="str">
            <v>6407-0-03-007</v>
          </cell>
          <cell r="E249">
            <v>6350</v>
          </cell>
        </row>
        <row r="250">
          <cell r="A250" t="str">
            <v>6407-0-03-010</v>
          </cell>
          <cell r="E250">
            <v>26798</v>
          </cell>
        </row>
        <row r="251">
          <cell r="A251" t="str">
            <v>6407-0-03-014</v>
          </cell>
          <cell r="E251">
            <v>100</v>
          </cell>
        </row>
        <row r="252">
          <cell r="A252" t="str">
            <v>6407-0-03-015</v>
          </cell>
          <cell r="E252">
            <v>2060</v>
          </cell>
        </row>
        <row r="253">
          <cell r="A253" t="str">
            <v>6408-0-03-001</v>
          </cell>
          <cell r="E253">
            <v>1835.97</v>
          </cell>
        </row>
        <row r="254">
          <cell r="A254" t="str">
            <v>6408-0-03-003</v>
          </cell>
          <cell r="E254">
            <v>8737</v>
          </cell>
        </row>
        <row r="255">
          <cell r="A255" t="str">
            <v>6408-0-03-009</v>
          </cell>
          <cell r="E255">
            <v>4235</v>
          </cell>
        </row>
        <row r="256">
          <cell r="A256" t="str">
            <v>6408-0-03-010</v>
          </cell>
          <cell r="E256">
            <v>5320</v>
          </cell>
        </row>
        <row r="257">
          <cell r="A257" t="str">
            <v>6408-0-03-011</v>
          </cell>
          <cell r="E257">
            <v>4500</v>
          </cell>
        </row>
        <row r="258">
          <cell r="A258" t="str">
            <v>6408-0-03-012</v>
          </cell>
          <cell r="E258">
            <v>4784.25</v>
          </cell>
        </row>
        <row r="259">
          <cell r="A259" t="str">
            <v>6408-0-03-014</v>
          </cell>
          <cell r="E259">
            <v>3895.5</v>
          </cell>
        </row>
        <row r="260">
          <cell r="A260" t="str">
            <v>6408-0-03-015</v>
          </cell>
          <cell r="E260">
            <v>1160</v>
          </cell>
        </row>
        <row r="261">
          <cell r="A261" t="str">
            <v>6409-0-03-001</v>
          </cell>
          <cell r="E261">
            <v>12690.74</v>
          </cell>
        </row>
        <row r="262">
          <cell r="A262" t="str">
            <v>6409-0-03-002</v>
          </cell>
          <cell r="E262">
            <v>2000</v>
          </cell>
        </row>
        <row r="263">
          <cell r="A263" t="str">
            <v>6409-0-03-003</v>
          </cell>
          <cell r="E263">
            <v>31089.17</v>
          </cell>
        </row>
        <row r="264">
          <cell r="A264" t="str">
            <v>6409-0-03-007</v>
          </cell>
          <cell r="E264">
            <v>5000</v>
          </cell>
        </row>
        <row r="265">
          <cell r="A265" t="str">
            <v>6409-0-03-008</v>
          </cell>
          <cell r="E265">
            <v>522.23</v>
          </cell>
        </row>
        <row r="266">
          <cell r="A266" t="str">
            <v>6409-0-03-011</v>
          </cell>
          <cell r="E266">
            <v>0</v>
          </cell>
        </row>
        <row r="267">
          <cell r="A267" t="str">
            <v>6409-0-03-014</v>
          </cell>
          <cell r="E267">
            <v>29630.92</v>
          </cell>
        </row>
        <row r="268">
          <cell r="A268" t="str">
            <v>6409-0-03-201</v>
          </cell>
          <cell r="E268">
            <v>5344.71</v>
          </cell>
        </row>
        <row r="269">
          <cell r="A269" t="str">
            <v>6410-0-03-011</v>
          </cell>
          <cell r="E269">
            <v>8595</v>
          </cell>
        </row>
        <row r="270">
          <cell r="A270" t="str">
            <v>6411-0-03-003</v>
          </cell>
          <cell r="E270">
            <v>1270</v>
          </cell>
        </row>
        <row r="271">
          <cell r="A271" t="str">
            <v>6411-0-03-006</v>
          </cell>
          <cell r="E271">
            <v>180</v>
          </cell>
        </row>
        <row r="272">
          <cell r="A272" t="str">
            <v>6411-0-03-009</v>
          </cell>
          <cell r="E272">
            <v>100</v>
          </cell>
        </row>
        <row r="273">
          <cell r="A273" t="str">
            <v>6411-0-03-010</v>
          </cell>
          <cell r="E273">
            <v>4328.5</v>
          </cell>
        </row>
        <row r="274">
          <cell r="A274" t="str">
            <v>6411-0-03-011</v>
          </cell>
          <cell r="E274">
            <v>7113</v>
          </cell>
        </row>
        <row r="275">
          <cell r="A275" t="str">
            <v>6411-0-03-014</v>
          </cell>
          <cell r="E275">
            <v>150</v>
          </cell>
        </row>
        <row r="276">
          <cell r="A276" t="str">
            <v>6411-0-03-015</v>
          </cell>
          <cell r="E276">
            <v>100</v>
          </cell>
        </row>
        <row r="277">
          <cell r="A277" t="str">
            <v>6412-0-03-201</v>
          </cell>
          <cell r="E277">
            <v>25752.01</v>
          </cell>
        </row>
        <row r="278">
          <cell r="A278" t="str">
            <v>6413-0-03-007</v>
          </cell>
          <cell r="E278">
            <v>16590</v>
          </cell>
        </row>
        <row r="279">
          <cell r="A279" t="str">
            <v>6413-0-03-010</v>
          </cell>
          <cell r="E279">
            <v>101517.35</v>
          </cell>
        </row>
        <row r="280">
          <cell r="A280" t="str">
            <v>6414-0-03-010</v>
          </cell>
          <cell r="E280">
            <v>65012</v>
          </cell>
        </row>
        <row r="281">
          <cell r="A281" t="str">
            <v>6415-0-03-010</v>
          </cell>
          <cell r="E281">
            <v>377538</v>
          </cell>
        </row>
        <row r="282">
          <cell r="A282" t="str">
            <v>6416-0-03-008</v>
          </cell>
          <cell r="E282">
            <v>1105</v>
          </cell>
        </row>
        <row r="283">
          <cell r="A283" t="str">
            <v>6416-0-03-010</v>
          </cell>
          <cell r="E283">
            <v>24682.45</v>
          </cell>
        </row>
        <row r="284">
          <cell r="A284" t="str">
            <v>6417-0-03-009</v>
          </cell>
          <cell r="E284">
            <v>398779.92</v>
          </cell>
        </row>
        <row r="285">
          <cell r="A285" t="str">
            <v>6418-0-03-008</v>
          </cell>
          <cell r="E285">
            <v>15690</v>
          </cell>
        </row>
        <row r="286">
          <cell r="A286" t="str">
            <v>6419-0-03-009</v>
          </cell>
          <cell r="E286">
            <v>55537</v>
          </cell>
        </row>
        <row r="287">
          <cell r="A287" t="str">
            <v>6419-0-03-010</v>
          </cell>
          <cell r="E287">
            <v>4672.3999999999996</v>
          </cell>
        </row>
        <row r="288">
          <cell r="A288" t="str">
            <v>6419-0-03-013</v>
          </cell>
          <cell r="E288">
            <v>1290</v>
          </cell>
        </row>
        <row r="289">
          <cell r="A289" t="str">
            <v>6420-0-03-010</v>
          </cell>
          <cell r="E289">
            <v>40988.839999999997</v>
          </cell>
        </row>
        <row r="290">
          <cell r="A290" t="str">
            <v>6421-0-03-010</v>
          </cell>
          <cell r="E290">
            <v>2061.25</v>
          </cell>
        </row>
        <row r="291">
          <cell r="A291" t="str">
            <v>6422-0-03-009</v>
          </cell>
          <cell r="E291">
            <v>181100</v>
          </cell>
        </row>
        <row r="292">
          <cell r="A292" t="str">
            <v>6423-0-04-101</v>
          </cell>
          <cell r="E292">
            <v>433113.66</v>
          </cell>
        </row>
        <row r="293">
          <cell r="A293" t="str">
            <v>6424-0-03-101</v>
          </cell>
          <cell r="F293">
            <v>17.78</v>
          </cell>
        </row>
        <row r="294">
          <cell r="A294" t="str">
            <v>6425-0-03-001</v>
          </cell>
          <cell r="E294">
            <v>1080</v>
          </cell>
        </row>
        <row r="295">
          <cell r="A295" t="str">
            <v>6425-0-03-002</v>
          </cell>
          <cell r="E295">
            <v>3443.74</v>
          </cell>
        </row>
        <row r="296">
          <cell r="A296" t="str">
            <v>6425-0-03-006</v>
          </cell>
          <cell r="E296">
            <v>7139</v>
          </cell>
        </row>
        <row r="297">
          <cell r="A297" t="str">
            <v>6425-0-03-007</v>
          </cell>
          <cell r="E297">
            <v>700</v>
          </cell>
        </row>
        <row r="298">
          <cell r="A298" t="str">
            <v>6425-0-03-008</v>
          </cell>
          <cell r="E298">
            <v>4832.26</v>
          </cell>
        </row>
        <row r="299">
          <cell r="A299" t="str">
            <v>6425-0-03-010</v>
          </cell>
          <cell r="E299">
            <v>305.05</v>
          </cell>
        </row>
        <row r="300">
          <cell r="A300" t="str">
            <v>6425-0-03-011</v>
          </cell>
          <cell r="E300">
            <v>1457.96</v>
          </cell>
        </row>
        <row r="301">
          <cell r="A301" t="str">
            <v>6425-0-03-014</v>
          </cell>
          <cell r="E301">
            <v>530</v>
          </cell>
        </row>
        <row r="302">
          <cell r="A302" t="str">
            <v>6425-0-03-015</v>
          </cell>
          <cell r="E302">
            <v>220</v>
          </cell>
        </row>
        <row r="303">
          <cell r="A303" t="str">
            <v>6425-0-03-101</v>
          </cell>
          <cell r="E303">
            <v>16481.02</v>
          </cell>
        </row>
        <row r="304">
          <cell r="A304" t="str">
            <v>6430-0-03-009</v>
          </cell>
          <cell r="E304">
            <v>148.6</v>
          </cell>
        </row>
        <row r="305">
          <cell r="A305" t="str">
            <v>6430-0-03-010</v>
          </cell>
          <cell r="E305">
            <v>2188.04</v>
          </cell>
        </row>
        <row r="306">
          <cell r="A306" t="str">
            <v>6430-0-03-011</v>
          </cell>
          <cell r="E306">
            <v>290</v>
          </cell>
        </row>
        <row r="307">
          <cell r="A307" t="str">
            <v>6430-0-03-012</v>
          </cell>
          <cell r="E307">
            <v>3900</v>
          </cell>
        </row>
        <row r="308">
          <cell r="A308" t="str">
            <v>6430-0-03-014</v>
          </cell>
          <cell r="E308">
            <v>1129.5</v>
          </cell>
        </row>
        <row r="309">
          <cell r="A309" t="str">
            <v>6430-0-03-101</v>
          </cell>
          <cell r="E309">
            <v>100</v>
          </cell>
        </row>
        <row r="310">
          <cell r="A310" t="str">
            <v>6501-0-03-010</v>
          </cell>
          <cell r="E310">
            <v>583333.34</v>
          </cell>
        </row>
        <row r="311">
          <cell r="A311" t="str">
            <v>6502-0-03-010</v>
          </cell>
          <cell r="E311">
            <v>6343.2</v>
          </cell>
        </row>
        <row r="312">
          <cell r="A312" t="str">
            <v>6502-0-03-015</v>
          </cell>
          <cell r="E312">
            <v>200</v>
          </cell>
        </row>
        <row r="313">
          <cell r="A313" t="str">
            <v>6503-0-03-011</v>
          </cell>
          <cell r="E313">
            <v>1915</v>
          </cell>
        </row>
        <row r="314">
          <cell r="A314" t="str">
            <v>6503-0-03-015</v>
          </cell>
          <cell r="E314">
            <v>2106.89</v>
          </cell>
        </row>
        <row r="315">
          <cell r="A315" t="str">
            <v>6509-0-03-001</v>
          </cell>
          <cell r="E315">
            <v>5.25</v>
          </cell>
        </row>
        <row r="316">
          <cell r="A316" t="str">
            <v>6509-0-03-002</v>
          </cell>
          <cell r="E316">
            <v>17705.099999999999</v>
          </cell>
        </row>
        <row r="317">
          <cell r="A317" t="str">
            <v>6509-0-03-003</v>
          </cell>
          <cell r="E317">
            <v>5728.31</v>
          </cell>
        </row>
        <row r="318">
          <cell r="A318" t="str">
            <v>6509-0-03-005</v>
          </cell>
          <cell r="E318">
            <v>3367</v>
          </cell>
        </row>
        <row r="319">
          <cell r="A319" t="str">
            <v>6509-0-03-006</v>
          </cell>
          <cell r="E319">
            <v>482.93</v>
          </cell>
        </row>
        <row r="320">
          <cell r="A320" t="str">
            <v>6509-0-03-007</v>
          </cell>
          <cell r="E320">
            <v>802.9</v>
          </cell>
        </row>
        <row r="321">
          <cell r="A321" t="str">
            <v>6509-0-03-008</v>
          </cell>
          <cell r="E321">
            <v>921.79</v>
          </cell>
        </row>
        <row r="322">
          <cell r="A322" t="str">
            <v>6509-0-03-009</v>
          </cell>
          <cell r="E322">
            <v>2101.96</v>
          </cell>
        </row>
        <row r="323">
          <cell r="A323" t="str">
            <v>6509-0-03-010</v>
          </cell>
          <cell r="E323">
            <v>20324.36</v>
          </cell>
        </row>
        <row r="324">
          <cell r="A324" t="str">
            <v>6509-0-03-011</v>
          </cell>
          <cell r="E324">
            <v>3735.01</v>
          </cell>
        </row>
        <row r="325">
          <cell r="A325" t="str">
            <v>6509-0-03-013</v>
          </cell>
          <cell r="E325">
            <v>405.12</v>
          </cell>
        </row>
        <row r="326">
          <cell r="A326" t="str">
            <v>6509-0-03-014</v>
          </cell>
          <cell r="E326">
            <v>3.73</v>
          </cell>
        </row>
        <row r="327">
          <cell r="A327" t="str">
            <v>6509-0-03-015</v>
          </cell>
          <cell r="E327">
            <v>2669.57</v>
          </cell>
        </row>
        <row r="328">
          <cell r="A328" t="str">
            <v>6509-0-03-101</v>
          </cell>
          <cell r="E328">
            <v>3.5</v>
          </cell>
        </row>
        <row r="329">
          <cell r="A329" t="str">
            <v>6601-0-03-001</v>
          </cell>
          <cell r="E329">
            <v>0.82</v>
          </cell>
        </row>
        <row r="330">
          <cell r="A330" t="str">
            <v>6601-0-03-002</v>
          </cell>
          <cell r="E330">
            <v>2.61</v>
          </cell>
        </row>
        <row r="331">
          <cell r="A331" t="str">
            <v>6601-0-03-008</v>
          </cell>
          <cell r="E331">
            <v>2.61</v>
          </cell>
        </row>
        <row r="332">
          <cell r="A332" t="str">
            <v>6601-0-03-010</v>
          </cell>
          <cell r="E332">
            <v>42.74</v>
          </cell>
        </row>
        <row r="333">
          <cell r="A333" t="str">
            <v>6601-0-03-014</v>
          </cell>
          <cell r="E333">
            <v>1.54</v>
          </cell>
        </row>
        <row r="334">
          <cell r="A334" t="str">
            <v>6601-0-03-201</v>
          </cell>
          <cell r="E334">
            <v>12.1</v>
          </cell>
        </row>
        <row r="335">
          <cell r="A335" t="str">
            <v>6603-0-03-014</v>
          </cell>
          <cell r="E335">
            <v>10375</v>
          </cell>
        </row>
        <row r="336">
          <cell r="A336" t="str">
            <v>6608-0-03-002</v>
          </cell>
          <cell r="E336">
            <v>2.62</v>
          </cell>
        </row>
        <row r="337">
          <cell r="A337" t="str">
            <v>6608-0-03-101</v>
          </cell>
          <cell r="E337">
            <v>20000.3</v>
          </cell>
        </row>
        <row r="338">
          <cell r="A338" t="str">
            <v>6701-0-04-111</v>
          </cell>
          <cell r="E338">
            <v>4122705.39</v>
          </cell>
        </row>
        <row r="339">
          <cell r="A339" t="str">
            <v>6701-0-04-112</v>
          </cell>
          <cell r="E339">
            <v>2863109.59</v>
          </cell>
        </row>
        <row r="340">
          <cell r="A340" t="str">
            <v>6701-0-04-113</v>
          </cell>
          <cell r="E340">
            <v>1718553.46</v>
          </cell>
        </row>
        <row r="341">
          <cell r="A341" t="str">
            <v>6703-0-04-104</v>
          </cell>
          <cell r="E341">
            <v>87171.92</v>
          </cell>
        </row>
        <row r="342">
          <cell r="A342" t="str">
            <v>6703-0-04-105</v>
          </cell>
          <cell r="E342">
            <v>36503.43</v>
          </cell>
        </row>
        <row r="344">
          <cell r="E344">
            <v>1533579690.8</v>
          </cell>
          <cell r="F344">
            <v>1533579690.8</v>
          </cell>
        </row>
        <row r="346">
          <cell r="E346">
            <v>3822758.06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>
        <row r="1">
          <cell r="A1" t="str">
            <v>Date:</v>
          </cell>
        </row>
      </sheetData>
      <sheetData sheetId="44">
        <row r="1">
          <cell r="A1" t="str">
            <v>Date:</v>
          </cell>
        </row>
      </sheetData>
      <sheetData sheetId="45">
        <row r="1">
          <cell r="A1" t="str">
            <v>Date: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06"/>
      <sheetName val="Sheet1"/>
      <sheetName val="Sheet1-file-TS_RM_Reno1624"/>
      <sheetName val="Sortby_Month"/>
      <sheetName val="SortbyAC_Code"/>
      <sheetName val="Sheet4-sort 6"/>
      <sheetName val="Sheet2-dataauditVSacccode"/>
      <sheetName val="Audit2545-06"/>
      <sheetName val="DATABASE -sumifTB"/>
      <sheetName val="31.12.04"/>
      <sheetName val="เงินกู้ธนชาติ"/>
      <sheetName val="3งบAu_Reno1624_3Final"/>
      <sheetName val="เงินกู้ MGC"/>
      <sheetName val="acc.depre-report-old"/>
      <sheetName val="set_"/>
      <sheetName val="Trial Balance"/>
      <sheetName val="ops tb"/>
      <sheetName val="properties"/>
      <sheetName val="ตั๋วเงินรับ"/>
      <sheetName val="BS"/>
      <sheetName val="Sheet2"/>
      <sheetName val="P&amp;LFINAL - 44"/>
      <sheetName val="Non Movement"/>
      <sheetName val="Nonmove"/>
      <sheetName val="TB_Group"/>
      <sheetName val="sum_amt_mount"/>
      <sheetName val="Sheet4-sort_6"/>
      <sheetName val="DATABASE_-sumifTB"/>
      <sheetName val="31_12_04"/>
      <sheetName val="เงินกู้_MGC"/>
      <sheetName val="Trial_Balance"/>
      <sheetName val="ops_tb"/>
      <sheetName val="acc_depre-report-old"/>
      <sheetName val="P&amp;LFINAL_-_44"/>
      <sheetName val="Non_Movement"/>
      <sheetName val="Sheet4-sort_61"/>
      <sheetName val="DATABASE_-sumifTB1"/>
      <sheetName val="31_12_041"/>
      <sheetName val="เงินกู้_MGC1"/>
      <sheetName val="Trial_Balance1"/>
      <sheetName val="ops_tb1"/>
      <sheetName val="acc_depre-report-old1"/>
      <sheetName val="P&amp;LFINAL_-_441"/>
      <sheetName val="Non_Movement1"/>
      <sheetName val="TrialBalance Q3-2002"/>
      <sheetName val="Data"/>
      <sheetName val="Movement 2006_THB(Stat)"/>
      <sheetName val="Sheet4-sort_62"/>
      <sheetName val="DATABASE_-sumifTB2"/>
      <sheetName val="31_12_042"/>
      <sheetName val="เงินกู้_MGC2"/>
      <sheetName val="Trial_Balance2"/>
      <sheetName val="ops_tb2"/>
      <sheetName val="acc_depre-report-old2"/>
      <sheetName val="P&amp;LFINAL_-_442"/>
      <sheetName val="Sheet4-sort_63"/>
      <sheetName val="DATABASE_-sumifTB3"/>
      <sheetName val="31_12_043"/>
      <sheetName val="เงินกู้_MGC3"/>
      <sheetName val="Trial_Balance3"/>
      <sheetName val="ops_tb3"/>
      <sheetName val="acc_depre-report-old3"/>
      <sheetName val="P&amp;LFINAL_-_443"/>
      <sheetName val="Sheet4-sort_64"/>
      <sheetName val="DATABASE_-sumifTB4"/>
      <sheetName val="31_12_044"/>
      <sheetName val="เงินกู้_MGC4"/>
      <sheetName val="Trial_Balance4"/>
      <sheetName val="ops_tb4"/>
      <sheetName val="acc_depre-report-old4"/>
      <sheetName val="P&amp;LFINAL_-_444"/>
      <sheetName val="Sheet4-sort_65"/>
      <sheetName val="DATABASE_-sumifTB5"/>
      <sheetName val="31_12_045"/>
      <sheetName val="เงินกู้_MGC5"/>
      <sheetName val="Trial_Balance5"/>
      <sheetName val="ops_tb5"/>
      <sheetName val="acc_depre-report-old5"/>
      <sheetName val="P&amp;LFINAL_-_445"/>
      <sheetName val="00-030 Summary Sheet"/>
      <sheetName val="Info"/>
      <sheetName val="data budget04"/>
      <sheetName val="TABLEQ204 "/>
      <sheetName val="STANDVAR_b3CTY"/>
      <sheetName val="Non_Movement2"/>
      <sheetName val="BSLA"/>
      <sheetName val="Target 2016"/>
      <sheetName val="List info"/>
      <sheetName val="sum 1-4"/>
    </sheetNames>
    <sheetDataSet>
      <sheetData sheetId="0">
        <row r="4">
          <cell r="I4" t="str">
            <v>Audit</v>
          </cell>
          <cell r="J4" t="str">
            <v>Debits</v>
          </cell>
          <cell r="K4" t="str">
            <v>Acc Code</v>
          </cell>
        </row>
        <row r="5">
          <cell r="I5">
            <v>1</v>
          </cell>
          <cell r="J5">
            <v>919999</v>
          </cell>
          <cell r="K5" t="str">
            <v>1624-00-202</v>
          </cell>
        </row>
        <row r="6">
          <cell r="I6">
            <v>1</v>
          </cell>
          <cell r="J6">
            <v>10000000</v>
          </cell>
          <cell r="K6" t="str">
            <v>1624-00-202</v>
          </cell>
        </row>
        <row r="7">
          <cell r="I7">
            <v>1</v>
          </cell>
          <cell r="J7">
            <v>1500000</v>
          </cell>
          <cell r="K7" t="str">
            <v>1624-00-202</v>
          </cell>
        </row>
        <row r="8">
          <cell r="I8">
            <v>1</v>
          </cell>
          <cell r="J8">
            <v>2000000</v>
          </cell>
          <cell r="K8" t="str">
            <v>1624-00-202</v>
          </cell>
        </row>
        <row r="9">
          <cell r="I9">
            <v>1</v>
          </cell>
          <cell r="J9">
            <v>404586.18</v>
          </cell>
          <cell r="K9" t="str">
            <v>1624-00-202</v>
          </cell>
        </row>
        <row r="10">
          <cell r="I10">
            <v>1</v>
          </cell>
          <cell r="J10">
            <v>334028</v>
          </cell>
          <cell r="K10" t="str">
            <v>1624-00-202</v>
          </cell>
        </row>
        <row r="11">
          <cell r="I11">
            <v>1</v>
          </cell>
          <cell r="J11">
            <v>78698.63</v>
          </cell>
          <cell r="K11" t="str">
            <v>1624-00-202</v>
          </cell>
        </row>
        <row r="12">
          <cell r="I12">
            <v>1</v>
          </cell>
          <cell r="J12">
            <v>75000</v>
          </cell>
          <cell r="K12" t="str">
            <v>1624-00-202</v>
          </cell>
        </row>
        <row r="13">
          <cell r="I13">
            <v>1</v>
          </cell>
          <cell r="J13">
            <v>60000</v>
          </cell>
          <cell r="K13" t="str">
            <v>1624-00-202</v>
          </cell>
        </row>
        <row r="14">
          <cell r="I14">
            <v>1</v>
          </cell>
          <cell r="J14">
            <v>121705</v>
          </cell>
          <cell r="K14" t="str">
            <v>1624-00-202</v>
          </cell>
        </row>
        <row r="15">
          <cell r="I15">
            <v>1</v>
          </cell>
          <cell r="J15">
            <v>284062.5</v>
          </cell>
          <cell r="K15" t="str">
            <v>1624-00-202</v>
          </cell>
        </row>
        <row r="16">
          <cell r="I16">
            <v>1</v>
          </cell>
          <cell r="J16">
            <v>65753.42</v>
          </cell>
          <cell r="K16" t="str">
            <v>1624-00-202</v>
          </cell>
        </row>
        <row r="17">
          <cell r="I17">
            <v>1</v>
          </cell>
          <cell r="J17">
            <v>61301.37</v>
          </cell>
          <cell r="K17" t="str">
            <v>1624-00-202</v>
          </cell>
        </row>
        <row r="18">
          <cell r="I18">
            <v>1</v>
          </cell>
          <cell r="J18">
            <v>118645.02</v>
          </cell>
          <cell r="K18" t="str">
            <v>1624-00-202</v>
          </cell>
        </row>
        <row r="19">
          <cell r="I19">
            <v>1</v>
          </cell>
          <cell r="J19">
            <v>1114000</v>
          </cell>
          <cell r="K19" t="str">
            <v>1624-00-202</v>
          </cell>
        </row>
        <row r="20">
          <cell r="I20">
            <v>1</v>
          </cell>
          <cell r="J20">
            <v>95315</v>
          </cell>
          <cell r="K20" t="str">
            <v>1624-00-202</v>
          </cell>
        </row>
        <row r="21">
          <cell r="I21">
            <v>1</v>
          </cell>
          <cell r="J21">
            <v>72000</v>
          </cell>
          <cell r="K21" t="str">
            <v>1624-00-013</v>
          </cell>
        </row>
        <row r="22">
          <cell r="I22">
            <v>1</v>
          </cell>
          <cell r="J22">
            <v>168000</v>
          </cell>
          <cell r="K22" t="str">
            <v>1624-00-013</v>
          </cell>
        </row>
        <row r="23">
          <cell r="I23">
            <v>1</v>
          </cell>
          <cell r="J23">
            <v>726760</v>
          </cell>
          <cell r="K23" t="str">
            <v>1624-00-202</v>
          </cell>
        </row>
        <row r="24">
          <cell r="I24">
            <v>1</v>
          </cell>
          <cell r="J24">
            <v>6000000</v>
          </cell>
          <cell r="K24" t="str">
            <v>1624-00-202</v>
          </cell>
        </row>
        <row r="25">
          <cell r="I25">
            <v>1</v>
          </cell>
          <cell r="J25">
            <v>9000000</v>
          </cell>
          <cell r="K25" t="str">
            <v>1624-00-202</v>
          </cell>
        </row>
        <row r="26">
          <cell r="I26">
            <v>1</v>
          </cell>
          <cell r="J26">
            <v>11000</v>
          </cell>
          <cell r="K26" t="str">
            <v>1624-00-013</v>
          </cell>
        </row>
        <row r="27">
          <cell r="I27">
            <v>1</v>
          </cell>
          <cell r="J27">
            <v>9500000</v>
          </cell>
          <cell r="K27" t="str">
            <v>1624-00-202</v>
          </cell>
        </row>
        <row r="28">
          <cell r="I28">
            <v>1</v>
          </cell>
          <cell r="J28">
            <v>1047972.17</v>
          </cell>
          <cell r="K28" t="str">
            <v>1624-00-202</v>
          </cell>
        </row>
        <row r="29">
          <cell r="I29">
            <v>1</v>
          </cell>
          <cell r="J29">
            <v>1062838.67</v>
          </cell>
          <cell r="K29" t="str">
            <v>1624-00-202</v>
          </cell>
        </row>
        <row r="30">
          <cell r="I30">
            <v>2.2000000000000002</v>
          </cell>
          <cell r="J30">
            <v>496469.95</v>
          </cell>
          <cell r="K30" t="str">
            <v>1624-00-203</v>
          </cell>
        </row>
        <row r="31">
          <cell r="I31">
            <v>2.2000000000000002</v>
          </cell>
          <cell r="J31">
            <v>426226.68</v>
          </cell>
          <cell r="K31" t="str">
            <v>1624-00-203</v>
          </cell>
        </row>
        <row r="32">
          <cell r="I32">
            <v>2.2000000000000002</v>
          </cell>
          <cell r="J32">
            <v>397314.64</v>
          </cell>
          <cell r="K32" t="str">
            <v>1624-00-203</v>
          </cell>
        </row>
        <row r="33">
          <cell r="I33">
            <v>2.2000000000000002</v>
          </cell>
          <cell r="J33">
            <v>375825.34</v>
          </cell>
          <cell r="K33" t="str">
            <v>1624-00-203</v>
          </cell>
        </row>
        <row r="34">
          <cell r="I34">
            <v>2.2000000000000002</v>
          </cell>
          <cell r="J34">
            <v>497089.89</v>
          </cell>
          <cell r="K34" t="str">
            <v>1624-00-203</v>
          </cell>
        </row>
        <row r="35">
          <cell r="I35">
            <v>2.2000000000000002</v>
          </cell>
          <cell r="J35">
            <v>380763.37</v>
          </cell>
          <cell r="K35" t="str">
            <v>1624-00-203</v>
          </cell>
        </row>
        <row r="36">
          <cell r="I36">
            <v>2.2000000000000002</v>
          </cell>
          <cell r="J36">
            <v>252353.48</v>
          </cell>
          <cell r="K36" t="str">
            <v>1624-00-203</v>
          </cell>
        </row>
        <row r="37">
          <cell r="I37">
            <v>2.2000000000000002</v>
          </cell>
          <cell r="J37">
            <v>1561.12</v>
          </cell>
          <cell r="K37" t="str">
            <v>1624-00-203</v>
          </cell>
        </row>
        <row r="38">
          <cell r="I38">
            <v>2.2000000000000002</v>
          </cell>
          <cell r="J38">
            <v>131924.5</v>
          </cell>
          <cell r="K38" t="str">
            <v>1624-00-203</v>
          </cell>
        </row>
        <row r="39">
          <cell r="I39">
            <v>2.2000000000000002</v>
          </cell>
          <cell r="J39">
            <v>10715</v>
          </cell>
          <cell r="K39" t="str">
            <v>1624-00-203</v>
          </cell>
        </row>
        <row r="40">
          <cell r="I40">
            <v>2.2000000000000002</v>
          </cell>
          <cell r="J40">
            <v>34664.239999999998</v>
          </cell>
          <cell r="K40" t="str">
            <v>1624-00-203</v>
          </cell>
        </row>
        <row r="41">
          <cell r="I41">
            <v>2.2000000000000002</v>
          </cell>
          <cell r="J41">
            <v>151150</v>
          </cell>
          <cell r="K41" t="str">
            <v>1624-00-203</v>
          </cell>
        </row>
        <row r="42">
          <cell r="I42">
            <v>2.2000000000000002</v>
          </cell>
          <cell r="J42">
            <v>2250</v>
          </cell>
          <cell r="K42" t="str">
            <v>1624-00-203</v>
          </cell>
        </row>
        <row r="43">
          <cell r="I43">
            <v>2.2000000000000002</v>
          </cell>
          <cell r="J43">
            <v>204268</v>
          </cell>
          <cell r="K43" t="str">
            <v>1624-00-203</v>
          </cell>
        </row>
        <row r="44">
          <cell r="I44">
            <v>2.2000000000000002</v>
          </cell>
          <cell r="J44">
            <v>22232.63</v>
          </cell>
          <cell r="K44" t="str">
            <v>1624-00-203</v>
          </cell>
        </row>
        <row r="45">
          <cell r="I45">
            <v>2.2000000000000002</v>
          </cell>
          <cell r="J45">
            <v>25415</v>
          </cell>
          <cell r="K45" t="str">
            <v>1624-00-203</v>
          </cell>
        </row>
        <row r="46">
          <cell r="I46">
            <v>2.2000000000000002</v>
          </cell>
          <cell r="J46">
            <v>21761.53</v>
          </cell>
          <cell r="K46" t="str">
            <v>1624-00-203</v>
          </cell>
        </row>
        <row r="47">
          <cell r="I47">
            <v>2.2000000000000002</v>
          </cell>
          <cell r="J47">
            <v>205535.15</v>
          </cell>
          <cell r="K47" t="str">
            <v>1624-00-203</v>
          </cell>
        </row>
        <row r="48">
          <cell r="I48">
            <v>2.2000000000000002</v>
          </cell>
          <cell r="J48">
            <v>2250</v>
          </cell>
          <cell r="K48" t="str">
            <v>1624-00-203</v>
          </cell>
        </row>
        <row r="49">
          <cell r="I49">
            <v>2.2000000000000002</v>
          </cell>
          <cell r="J49">
            <v>179185</v>
          </cell>
          <cell r="K49" t="str">
            <v>1624-00-203</v>
          </cell>
        </row>
        <row r="50">
          <cell r="I50">
            <v>2.2000000000000002</v>
          </cell>
          <cell r="J50">
            <v>171269.91</v>
          </cell>
          <cell r="K50" t="str">
            <v>1624-00-203</v>
          </cell>
        </row>
        <row r="51">
          <cell r="I51">
            <v>2.2000000000000002</v>
          </cell>
          <cell r="J51">
            <v>30221.68</v>
          </cell>
          <cell r="K51" t="str">
            <v>1624-00-203</v>
          </cell>
        </row>
        <row r="52">
          <cell r="I52">
            <v>2.2000000000000002</v>
          </cell>
          <cell r="J52">
            <v>113261.2</v>
          </cell>
          <cell r="K52" t="str">
            <v>1624-00-203</v>
          </cell>
        </row>
        <row r="53">
          <cell r="I53">
            <v>2.2000000000000002</v>
          </cell>
          <cell r="J53">
            <v>1125</v>
          </cell>
          <cell r="K53" t="str">
            <v>1624-00-203</v>
          </cell>
        </row>
        <row r="54">
          <cell r="I54">
            <v>2.2000000000000002</v>
          </cell>
          <cell r="J54">
            <v>240448.6</v>
          </cell>
          <cell r="K54" t="str">
            <v>1624-00-203</v>
          </cell>
        </row>
        <row r="55">
          <cell r="I55">
            <v>2.2000000000000002</v>
          </cell>
          <cell r="J55">
            <v>33446.42</v>
          </cell>
          <cell r="K55" t="str">
            <v>1624-00-203</v>
          </cell>
        </row>
        <row r="56">
          <cell r="I56">
            <v>2.2000000000000002</v>
          </cell>
          <cell r="J56">
            <v>157704</v>
          </cell>
          <cell r="K56" t="str">
            <v>1624-00-203</v>
          </cell>
        </row>
        <row r="57">
          <cell r="I57">
            <v>2.2000000000000002</v>
          </cell>
          <cell r="J57">
            <v>45753.61</v>
          </cell>
          <cell r="K57" t="str">
            <v>1624-00-203</v>
          </cell>
        </row>
        <row r="58">
          <cell r="I58">
            <v>2.2000000000000002</v>
          </cell>
          <cell r="J58">
            <v>22415</v>
          </cell>
          <cell r="K58" t="str">
            <v>1624-00-203</v>
          </cell>
        </row>
        <row r="59">
          <cell r="I59">
            <v>2.2000000000000002</v>
          </cell>
          <cell r="J59">
            <v>24064.9</v>
          </cell>
          <cell r="K59" t="str">
            <v>1624-00-203</v>
          </cell>
        </row>
        <row r="60">
          <cell r="I60">
            <v>2.2000000000000002</v>
          </cell>
          <cell r="J60">
            <v>61139.01</v>
          </cell>
          <cell r="K60" t="str">
            <v>1624-00-203</v>
          </cell>
        </row>
        <row r="61">
          <cell r="I61">
            <v>2.2000000000000002</v>
          </cell>
          <cell r="J61">
            <v>43763.75</v>
          </cell>
          <cell r="K61" t="str">
            <v>1624-00-203</v>
          </cell>
        </row>
        <row r="62">
          <cell r="I62">
            <v>2.2000000000000002</v>
          </cell>
          <cell r="J62">
            <v>1800</v>
          </cell>
          <cell r="K62" t="str">
            <v>1624-00-203</v>
          </cell>
        </row>
        <row r="63">
          <cell r="I63">
            <v>2.2000000000000002</v>
          </cell>
          <cell r="J63">
            <v>97915</v>
          </cell>
          <cell r="K63" t="str">
            <v>1624-00-203</v>
          </cell>
        </row>
        <row r="64">
          <cell r="I64">
            <v>2.2000000000000002</v>
          </cell>
          <cell r="J64">
            <v>60147.040000000001</v>
          </cell>
          <cell r="K64" t="str">
            <v>1624-00-203</v>
          </cell>
        </row>
        <row r="65">
          <cell r="I65">
            <v>2.2000000000000002</v>
          </cell>
          <cell r="J65">
            <v>6750</v>
          </cell>
          <cell r="K65" t="str">
            <v>1624-00-203</v>
          </cell>
        </row>
        <row r="66">
          <cell r="I66">
            <v>2.2000000000000002</v>
          </cell>
          <cell r="J66">
            <v>440815</v>
          </cell>
          <cell r="K66" t="str">
            <v>1624-00-203</v>
          </cell>
        </row>
        <row r="67">
          <cell r="I67">
            <v>2.2000000000000002</v>
          </cell>
          <cell r="J67">
            <v>43763.75</v>
          </cell>
          <cell r="K67" t="str">
            <v>1624-00-203</v>
          </cell>
        </row>
        <row r="68">
          <cell r="I68">
            <v>2.2000000000000002</v>
          </cell>
          <cell r="J68">
            <v>114209.58</v>
          </cell>
          <cell r="K68" t="str">
            <v>1624-00-203</v>
          </cell>
        </row>
        <row r="69">
          <cell r="I69">
            <v>2.2000000000000002</v>
          </cell>
          <cell r="J69">
            <v>52175</v>
          </cell>
          <cell r="K69" t="str">
            <v>1624-00-203</v>
          </cell>
        </row>
        <row r="70">
          <cell r="I70">
            <v>2.2000000000000002</v>
          </cell>
          <cell r="J70">
            <v>142821.13</v>
          </cell>
          <cell r="K70" t="str">
            <v>1624-00-203</v>
          </cell>
        </row>
        <row r="71">
          <cell r="I71">
            <v>2.2000000000000002</v>
          </cell>
          <cell r="J71">
            <v>2250</v>
          </cell>
          <cell r="K71" t="str">
            <v>1624-00-203</v>
          </cell>
        </row>
        <row r="72">
          <cell r="I72">
            <v>2.2000000000000002</v>
          </cell>
          <cell r="J72">
            <v>276509.5</v>
          </cell>
          <cell r="K72" t="str">
            <v>1624-00-203</v>
          </cell>
        </row>
        <row r="73">
          <cell r="I73">
            <v>2.2000000000000002</v>
          </cell>
          <cell r="J73">
            <v>43763.75</v>
          </cell>
          <cell r="K73" t="str">
            <v>1624-00-203</v>
          </cell>
        </row>
        <row r="74">
          <cell r="I74">
            <v>2.2000000000000002</v>
          </cell>
          <cell r="J74">
            <v>67150.98</v>
          </cell>
          <cell r="K74" t="str">
            <v>1624-00-203</v>
          </cell>
        </row>
        <row r="75">
          <cell r="I75">
            <v>2.2000000000000002</v>
          </cell>
          <cell r="J75">
            <v>240994.31</v>
          </cell>
          <cell r="K75" t="str">
            <v>1624-00-203</v>
          </cell>
        </row>
        <row r="76">
          <cell r="I76">
            <v>2.2000000000000002</v>
          </cell>
          <cell r="J76">
            <v>327678.56</v>
          </cell>
          <cell r="K76" t="str">
            <v>1624-00-203</v>
          </cell>
        </row>
        <row r="77">
          <cell r="I77">
            <v>2.2000000000000002</v>
          </cell>
          <cell r="J77">
            <v>22122.240000000002</v>
          </cell>
          <cell r="K77" t="str">
            <v>1624-00-203</v>
          </cell>
        </row>
        <row r="78">
          <cell r="I78">
            <v>2.2000000000000002</v>
          </cell>
          <cell r="J78">
            <v>49675</v>
          </cell>
          <cell r="K78" t="str">
            <v>1624-00-203</v>
          </cell>
        </row>
        <row r="79">
          <cell r="I79">
            <v>2.2000000000000002</v>
          </cell>
          <cell r="J79">
            <v>2250</v>
          </cell>
          <cell r="K79" t="str">
            <v>1624-00-203</v>
          </cell>
        </row>
        <row r="80">
          <cell r="I80">
            <v>2.2000000000000002</v>
          </cell>
          <cell r="J80">
            <v>266709.5</v>
          </cell>
          <cell r="K80" t="str">
            <v>1624-00-203</v>
          </cell>
        </row>
        <row r="81">
          <cell r="I81">
            <v>2.2999999999999998</v>
          </cell>
          <cell r="J81">
            <v>145749.16</v>
          </cell>
          <cell r="K81" t="str">
            <v>1624-00-203</v>
          </cell>
        </row>
        <row r="82">
          <cell r="I82">
            <v>2.2999999999999998</v>
          </cell>
          <cell r="J82">
            <v>132632.03</v>
          </cell>
          <cell r="K82" t="str">
            <v>1624-00-203</v>
          </cell>
        </row>
        <row r="83">
          <cell r="I83">
            <v>2.2999999999999998</v>
          </cell>
          <cell r="J83">
            <v>51173.68</v>
          </cell>
          <cell r="K83" t="str">
            <v>1624-00-203</v>
          </cell>
        </row>
        <row r="84">
          <cell r="I84">
            <v>2.2999999999999998</v>
          </cell>
          <cell r="J84">
            <v>20378.240000000002</v>
          </cell>
          <cell r="K84" t="str">
            <v>1624-00-203</v>
          </cell>
        </row>
        <row r="85">
          <cell r="I85">
            <v>2.2999999999999998</v>
          </cell>
          <cell r="J85">
            <v>66027.33</v>
          </cell>
          <cell r="K85" t="str">
            <v>1624-00-203</v>
          </cell>
        </row>
        <row r="86">
          <cell r="I86">
            <v>2.2999999999999998</v>
          </cell>
          <cell r="J86">
            <v>1693.09</v>
          </cell>
          <cell r="K86" t="str">
            <v>1624-00-203</v>
          </cell>
        </row>
        <row r="87">
          <cell r="I87">
            <v>2.2999999999999998</v>
          </cell>
          <cell r="J87">
            <v>75730.320000000007</v>
          </cell>
          <cell r="K87" t="str">
            <v>1624-00-203</v>
          </cell>
        </row>
        <row r="88">
          <cell r="I88">
            <v>2.2999999999999998</v>
          </cell>
          <cell r="J88">
            <v>124821.54</v>
          </cell>
          <cell r="K88" t="str">
            <v>1624-00-203</v>
          </cell>
        </row>
        <row r="89">
          <cell r="I89">
            <v>2.2999999999999998</v>
          </cell>
          <cell r="J89">
            <v>135086.51999999999</v>
          </cell>
          <cell r="K89" t="str">
            <v>1624-00-203</v>
          </cell>
        </row>
        <row r="90">
          <cell r="I90">
            <v>2.2999999999999998</v>
          </cell>
          <cell r="J90">
            <v>32.76</v>
          </cell>
          <cell r="K90" t="str">
            <v>1624-00-013</v>
          </cell>
        </row>
        <row r="91">
          <cell r="I91">
            <v>2.2999999999999998</v>
          </cell>
          <cell r="J91">
            <v>1200</v>
          </cell>
          <cell r="K91" t="str">
            <v>1624-00-013</v>
          </cell>
        </row>
        <row r="92">
          <cell r="I92">
            <v>2.2999999999999998</v>
          </cell>
          <cell r="J92">
            <v>126280.43</v>
          </cell>
          <cell r="K92" t="str">
            <v>1624-00-203</v>
          </cell>
        </row>
        <row r="93">
          <cell r="I93">
            <v>2.4</v>
          </cell>
          <cell r="J93">
            <v>99391.08</v>
          </cell>
          <cell r="K93" t="str">
            <v>1624-00-203</v>
          </cell>
        </row>
        <row r="94">
          <cell r="I94">
            <v>2.4</v>
          </cell>
          <cell r="J94">
            <v>69192.039999999994</v>
          </cell>
          <cell r="K94" t="str">
            <v>1624-00-203</v>
          </cell>
        </row>
        <row r="95">
          <cell r="I95">
            <v>2.4</v>
          </cell>
          <cell r="J95">
            <v>19008.48</v>
          </cell>
          <cell r="K95" t="str">
            <v>1624-00-203</v>
          </cell>
        </row>
        <row r="96">
          <cell r="I96">
            <v>2.4</v>
          </cell>
          <cell r="J96">
            <v>30634.47</v>
          </cell>
          <cell r="K96" t="str">
            <v>1624-00-203</v>
          </cell>
        </row>
        <row r="97">
          <cell r="I97">
            <v>2.4</v>
          </cell>
          <cell r="J97">
            <v>25013.79</v>
          </cell>
          <cell r="K97" t="str">
            <v>1624-00-203</v>
          </cell>
        </row>
        <row r="98">
          <cell r="I98">
            <v>2.4</v>
          </cell>
          <cell r="J98">
            <v>24544.75</v>
          </cell>
          <cell r="K98" t="str">
            <v>1624-00-203</v>
          </cell>
        </row>
        <row r="99">
          <cell r="I99">
            <v>2.4</v>
          </cell>
          <cell r="J99">
            <v>31722.98</v>
          </cell>
          <cell r="K99" t="str">
            <v>1624-00-203</v>
          </cell>
        </row>
        <row r="100">
          <cell r="I100">
            <v>2.4</v>
          </cell>
          <cell r="J100">
            <v>27521.119999999999</v>
          </cell>
          <cell r="K100" t="str">
            <v>1624-00-203</v>
          </cell>
        </row>
        <row r="101">
          <cell r="I101">
            <v>2.4</v>
          </cell>
          <cell r="J101">
            <v>27521.22</v>
          </cell>
          <cell r="K101" t="str">
            <v>1624-00-203</v>
          </cell>
        </row>
        <row r="102">
          <cell r="I102">
            <v>2.5</v>
          </cell>
          <cell r="J102">
            <v>1366612.34</v>
          </cell>
          <cell r="K102" t="str">
            <v>1624-00-203</v>
          </cell>
        </row>
        <row r="103">
          <cell r="I103">
            <v>2.5</v>
          </cell>
          <cell r="J103">
            <v>1364292.77</v>
          </cell>
          <cell r="K103" t="str">
            <v>1624-00-203</v>
          </cell>
        </row>
        <row r="104">
          <cell r="I104">
            <v>2.5</v>
          </cell>
          <cell r="J104">
            <v>1362121.28</v>
          </cell>
          <cell r="K104" t="str">
            <v>1624-00-203</v>
          </cell>
        </row>
        <row r="105">
          <cell r="I105">
            <v>2.5</v>
          </cell>
          <cell r="J105">
            <v>1359793.84</v>
          </cell>
          <cell r="K105" t="str">
            <v>1624-00-203</v>
          </cell>
        </row>
        <row r="106">
          <cell r="I106">
            <v>2.5</v>
          </cell>
          <cell r="J106">
            <v>1357462.32</v>
          </cell>
          <cell r="K106" t="str">
            <v>1624-00-203</v>
          </cell>
        </row>
        <row r="107">
          <cell r="I107">
            <v>2.5</v>
          </cell>
          <cell r="J107">
            <v>1334958.8600000001</v>
          </cell>
          <cell r="K107" t="str">
            <v>1624-00-203</v>
          </cell>
        </row>
        <row r="108">
          <cell r="I108">
            <v>2.5</v>
          </cell>
          <cell r="J108">
            <v>1352939.41</v>
          </cell>
          <cell r="K108" t="str">
            <v>1624-00-203</v>
          </cell>
        </row>
        <row r="109">
          <cell r="I109">
            <v>2.5</v>
          </cell>
          <cell r="J109">
            <v>43763.75</v>
          </cell>
          <cell r="K109" t="str">
            <v>1624-00-203</v>
          </cell>
        </row>
        <row r="110">
          <cell r="I110">
            <v>2.5</v>
          </cell>
          <cell r="J110">
            <v>247105.32</v>
          </cell>
          <cell r="K110" t="str">
            <v>1624-00-203</v>
          </cell>
        </row>
        <row r="111">
          <cell r="I111">
            <v>2.5</v>
          </cell>
          <cell r="J111">
            <v>1005049.92</v>
          </cell>
          <cell r="K111" t="str">
            <v>1624-00-203</v>
          </cell>
        </row>
        <row r="112">
          <cell r="I112">
            <v>2.5</v>
          </cell>
          <cell r="J112">
            <v>5360.95</v>
          </cell>
          <cell r="K112" t="str">
            <v>1624-00-203</v>
          </cell>
        </row>
        <row r="113">
          <cell r="I113">
            <v>2.5</v>
          </cell>
          <cell r="J113">
            <v>43763.75</v>
          </cell>
          <cell r="K113" t="str">
            <v>1624-00-203</v>
          </cell>
        </row>
        <row r="114">
          <cell r="I114">
            <v>2.5</v>
          </cell>
          <cell r="J114">
            <v>246677.45</v>
          </cell>
          <cell r="K114" t="str">
            <v>1624-00-203</v>
          </cell>
        </row>
        <row r="115">
          <cell r="I115">
            <v>2.5</v>
          </cell>
          <cell r="J115">
            <v>1003309.62</v>
          </cell>
          <cell r="K115" t="str">
            <v>1624-00-203</v>
          </cell>
        </row>
        <row r="116">
          <cell r="I116">
            <v>2.5</v>
          </cell>
          <cell r="J116">
            <v>43763.75</v>
          </cell>
          <cell r="K116" t="str">
            <v>1624-00-203</v>
          </cell>
        </row>
        <row r="117">
          <cell r="I117">
            <v>2.5</v>
          </cell>
          <cell r="J117">
            <v>246248.88</v>
          </cell>
          <cell r="K117" t="str">
            <v>1624-00-203</v>
          </cell>
        </row>
        <row r="118">
          <cell r="I118">
            <v>2.5</v>
          </cell>
          <cell r="J118">
            <v>1001566.5</v>
          </cell>
          <cell r="K118" t="str">
            <v>1624-00-203</v>
          </cell>
        </row>
        <row r="119">
          <cell r="I119">
            <v>2.5</v>
          </cell>
          <cell r="J119">
            <v>245899.89</v>
          </cell>
          <cell r="K119" t="str">
            <v>1624-00-203</v>
          </cell>
        </row>
        <row r="120">
          <cell r="I120">
            <v>2.5</v>
          </cell>
          <cell r="J120">
            <v>1000147.07</v>
          </cell>
          <cell r="K120" t="str">
            <v>1624-00-203</v>
          </cell>
        </row>
        <row r="121">
          <cell r="I121">
            <v>2.5</v>
          </cell>
          <cell r="J121">
            <v>-1853733.8</v>
          </cell>
          <cell r="K121" t="str">
            <v>1624-00-203</v>
          </cell>
        </row>
        <row r="122">
          <cell r="I122">
            <v>2.5</v>
          </cell>
          <cell r="J122">
            <v>1992543.38</v>
          </cell>
          <cell r="K122" t="str">
            <v>1624-00-203</v>
          </cell>
        </row>
        <row r="123">
          <cell r="I123">
            <v>2.5</v>
          </cell>
          <cell r="J123">
            <v>-208714.44</v>
          </cell>
          <cell r="K123" t="str">
            <v>1624-00-203</v>
          </cell>
        </row>
        <row r="124">
          <cell r="I124">
            <v>2.5</v>
          </cell>
          <cell r="J124">
            <v>19389.25</v>
          </cell>
          <cell r="K124" t="str">
            <v>1624-00-203</v>
          </cell>
        </row>
        <row r="125">
          <cell r="I125">
            <v>2.5</v>
          </cell>
          <cell r="J125">
            <v>-732138.63</v>
          </cell>
          <cell r="K125" t="str">
            <v>1624-00-203</v>
          </cell>
        </row>
        <row r="126">
          <cell r="I126">
            <v>2.5</v>
          </cell>
          <cell r="J126">
            <v>226282.54</v>
          </cell>
          <cell r="K126" t="str">
            <v>1624-00-203</v>
          </cell>
        </row>
        <row r="127">
          <cell r="I127">
            <v>2.5</v>
          </cell>
          <cell r="J127">
            <v>920357.52</v>
          </cell>
          <cell r="K127" t="str">
            <v>1624-00-203</v>
          </cell>
        </row>
        <row r="128">
          <cell r="I128">
            <v>2.5</v>
          </cell>
          <cell r="J128">
            <v>225911.15</v>
          </cell>
          <cell r="K128" t="str">
            <v>1624-00-203</v>
          </cell>
        </row>
        <row r="129">
          <cell r="I129">
            <v>2.5</v>
          </cell>
          <cell r="J129">
            <v>918846.99</v>
          </cell>
          <cell r="K129" t="str">
            <v>1624-00-203</v>
          </cell>
        </row>
        <row r="130">
          <cell r="I130">
            <v>2.5</v>
          </cell>
          <cell r="J130">
            <v>225515.54</v>
          </cell>
          <cell r="K130" t="str">
            <v>1624-00-203</v>
          </cell>
        </row>
        <row r="131">
          <cell r="I131">
            <v>2.5</v>
          </cell>
          <cell r="J131">
            <v>917237.87</v>
          </cell>
          <cell r="K131" t="str">
            <v>1624-00-203</v>
          </cell>
        </row>
        <row r="132">
          <cell r="I132">
            <v>2.6</v>
          </cell>
          <cell r="J132">
            <v>913760.38</v>
          </cell>
          <cell r="K132" t="str">
            <v>1624-00-203</v>
          </cell>
        </row>
        <row r="133">
          <cell r="I133">
            <v>2.6</v>
          </cell>
          <cell r="J133">
            <v>307897.52</v>
          </cell>
          <cell r="K133" t="str">
            <v>1624-00-203</v>
          </cell>
        </row>
        <row r="134">
          <cell r="I134">
            <v>2.6</v>
          </cell>
          <cell r="J134">
            <v>297965.34000000003</v>
          </cell>
          <cell r="K134" t="str">
            <v>1624-00-203</v>
          </cell>
        </row>
        <row r="135">
          <cell r="I135">
            <v>2.6</v>
          </cell>
          <cell r="J135">
            <v>328217.51</v>
          </cell>
          <cell r="K135" t="str">
            <v>1624-00-203</v>
          </cell>
        </row>
        <row r="136">
          <cell r="I136">
            <v>2.6</v>
          </cell>
          <cell r="J136">
            <v>297965.34000000003</v>
          </cell>
          <cell r="K136" t="str">
            <v>1624-00-203</v>
          </cell>
        </row>
        <row r="137">
          <cell r="I137">
            <v>2.6</v>
          </cell>
          <cell r="J137">
            <v>60761.36</v>
          </cell>
          <cell r="K137" t="str">
            <v>1624-00-203</v>
          </cell>
        </row>
        <row r="138">
          <cell r="I138">
            <v>2.6</v>
          </cell>
          <cell r="J138">
            <v>247136.16</v>
          </cell>
          <cell r="K138" t="str">
            <v>1624-00-203</v>
          </cell>
        </row>
        <row r="139">
          <cell r="I139">
            <v>2.6</v>
          </cell>
          <cell r="J139">
            <v>1312.26</v>
          </cell>
          <cell r="K139" t="str">
            <v>1624-00-203</v>
          </cell>
        </row>
        <row r="140">
          <cell r="I140">
            <v>2.6</v>
          </cell>
          <cell r="J140">
            <v>60761.36</v>
          </cell>
          <cell r="K140" t="str">
            <v>1624-00-203</v>
          </cell>
        </row>
        <row r="141">
          <cell r="I141">
            <v>2.6</v>
          </cell>
          <cell r="J141">
            <v>247136.16</v>
          </cell>
          <cell r="K141" t="str">
            <v>1624-00-203</v>
          </cell>
        </row>
        <row r="142">
          <cell r="I142">
            <v>2.6</v>
          </cell>
          <cell r="J142">
            <v>54881.23</v>
          </cell>
          <cell r="K142" t="str">
            <v>1624-00-203</v>
          </cell>
        </row>
        <row r="143">
          <cell r="I143">
            <v>2.6</v>
          </cell>
          <cell r="J143">
            <v>223219.76</v>
          </cell>
          <cell r="K143" t="str">
            <v>1624-00-203</v>
          </cell>
        </row>
        <row r="144">
          <cell r="I144">
            <v>2.6</v>
          </cell>
          <cell r="J144">
            <v>60761.36</v>
          </cell>
          <cell r="K144" t="str">
            <v>1624-00-203</v>
          </cell>
        </row>
        <row r="145">
          <cell r="I145">
            <v>2.6</v>
          </cell>
          <cell r="J145">
            <v>247136.16</v>
          </cell>
          <cell r="K145" t="str">
            <v>1624-00-203</v>
          </cell>
        </row>
        <row r="146">
          <cell r="I146">
            <v>2.6</v>
          </cell>
          <cell r="J146">
            <v>142612.65</v>
          </cell>
          <cell r="K146" t="str">
            <v>1624-00-203</v>
          </cell>
        </row>
        <row r="147">
          <cell r="I147">
            <v>2.6</v>
          </cell>
          <cell r="J147">
            <v>489894.15</v>
          </cell>
          <cell r="K147" t="str">
            <v>1624-00-203</v>
          </cell>
        </row>
        <row r="148">
          <cell r="I148">
            <v>2.6</v>
          </cell>
          <cell r="J148">
            <v>58801.32</v>
          </cell>
          <cell r="K148" t="str">
            <v>1624-00-203</v>
          </cell>
        </row>
        <row r="149">
          <cell r="I149">
            <v>2.6</v>
          </cell>
          <cell r="J149">
            <v>239164.02</v>
          </cell>
          <cell r="K149" t="str">
            <v>1624-00-203</v>
          </cell>
        </row>
        <row r="150">
          <cell r="I150">
            <v>2.6</v>
          </cell>
          <cell r="J150">
            <v>58801.32</v>
          </cell>
          <cell r="K150" t="str">
            <v>1624-00-203</v>
          </cell>
        </row>
        <row r="151">
          <cell r="I151">
            <v>2.6</v>
          </cell>
          <cell r="J151">
            <v>247136.16</v>
          </cell>
          <cell r="K151" t="str">
            <v>1624-00-203</v>
          </cell>
        </row>
        <row r="152">
          <cell r="I152">
            <v>2.6</v>
          </cell>
          <cell r="J152">
            <v>58801.31</v>
          </cell>
          <cell r="K152" t="str">
            <v>1624-00-203</v>
          </cell>
        </row>
        <row r="153">
          <cell r="I153">
            <v>2.6</v>
          </cell>
          <cell r="J153">
            <v>239164.02</v>
          </cell>
          <cell r="K153" t="str">
            <v>1624-00-203</v>
          </cell>
        </row>
        <row r="154">
          <cell r="I154">
            <v>2.7</v>
          </cell>
          <cell r="J154">
            <v>25.51</v>
          </cell>
          <cell r="K154" t="str">
            <v>1624-00-013</v>
          </cell>
        </row>
        <row r="155">
          <cell r="I155">
            <v>2.7</v>
          </cell>
          <cell r="J155">
            <v>934.58</v>
          </cell>
          <cell r="K155" t="str">
            <v>1624-00-013</v>
          </cell>
        </row>
        <row r="156">
          <cell r="I156">
            <v>3.1</v>
          </cell>
          <cell r="J156">
            <v>374500</v>
          </cell>
          <cell r="K156" t="str">
            <v>1624-00-013</v>
          </cell>
        </row>
        <row r="157">
          <cell r="I157">
            <v>3.1</v>
          </cell>
          <cell r="J157">
            <v>374500</v>
          </cell>
          <cell r="K157" t="str">
            <v>1624-00-013</v>
          </cell>
        </row>
        <row r="158">
          <cell r="I158">
            <v>3.1</v>
          </cell>
          <cell r="J158">
            <v>189325.8</v>
          </cell>
          <cell r="K158" t="str">
            <v>1624-00-013</v>
          </cell>
        </row>
        <row r="159">
          <cell r="I159">
            <v>3.1</v>
          </cell>
          <cell r="J159">
            <v>64200</v>
          </cell>
          <cell r="K159" t="str">
            <v>1624-00-013</v>
          </cell>
        </row>
        <row r="160">
          <cell r="I160">
            <v>3.1</v>
          </cell>
          <cell r="J160">
            <v>64200</v>
          </cell>
          <cell r="K160" t="str">
            <v>1624-00-013</v>
          </cell>
        </row>
        <row r="161">
          <cell r="I161">
            <v>3.1</v>
          </cell>
          <cell r="J161">
            <v>96300</v>
          </cell>
          <cell r="K161" t="str">
            <v>1624-00-013</v>
          </cell>
        </row>
        <row r="162">
          <cell r="I162">
            <v>3.1</v>
          </cell>
          <cell r="J162">
            <v>96300</v>
          </cell>
          <cell r="K162" t="str">
            <v>1624-00-013</v>
          </cell>
        </row>
        <row r="163">
          <cell r="I163">
            <v>3.1</v>
          </cell>
          <cell r="J163">
            <v>856000</v>
          </cell>
          <cell r="K163" t="str">
            <v>1624-00-013</v>
          </cell>
        </row>
        <row r="164">
          <cell r="I164">
            <v>3.1</v>
          </cell>
          <cell r="J164">
            <v>513600</v>
          </cell>
          <cell r="K164" t="str">
            <v>1624-00-013</v>
          </cell>
        </row>
        <row r="165">
          <cell r="I165">
            <v>3.1</v>
          </cell>
          <cell r="J165">
            <v>107000</v>
          </cell>
          <cell r="K165" t="str">
            <v>1624-00-013</v>
          </cell>
        </row>
        <row r="166">
          <cell r="I166">
            <v>3.1</v>
          </cell>
          <cell r="J166">
            <v>272850</v>
          </cell>
          <cell r="K166" t="str">
            <v>1624-00-013</v>
          </cell>
        </row>
        <row r="167">
          <cell r="I167">
            <v>3.1</v>
          </cell>
          <cell r="J167">
            <v>272850</v>
          </cell>
          <cell r="K167" t="str">
            <v>1624-00-013</v>
          </cell>
        </row>
        <row r="168">
          <cell r="I168">
            <v>3.1</v>
          </cell>
          <cell r="J168">
            <v>299600</v>
          </cell>
          <cell r="K168" t="str">
            <v>1624-00-013</v>
          </cell>
        </row>
        <row r="169">
          <cell r="I169">
            <v>3.1</v>
          </cell>
          <cell r="J169">
            <v>299600</v>
          </cell>
          <cell r="K169" t="str">
            <v>1624-00-013</v>
          </cell>
        </row>
        <row r="170">
          <cell r="I170">
            <v>3.1</v>
          </cell>
          <cell r="J170">
            <v>1210000</v>
          </cell>
          <cell r="K170" t="str">
            <v>1624-00-013</v>
          </cell>
        </row>
        <row r="171">
          <cell r="I171">
            <v>3.1</v>
          </cell>
          <cell r="J171">
            <v>1412400</v>
          </cell>
          <cell r="K171" t="str">
            <v>1624-00-013</v>
          </cell>
        </row>
        <row r="172">
          <cell r="I172">
            <v>3.1</v>
          </cell>
          <cell r="J172">
            <v>133750</v>
          </cell>
          <cell r="K172" t="str">
            <v>1624-00-013</v>
          </cell>
        </row>
        <row r="173">
          <cell r="I173">
            <v>3.1</v>
          </cell>
          <cell r="J173">
            <v>272850</v>
          </cell>
          <cell r="K173" t="str">
            <v>1624-00-013</v>
          </cell>
        </row>
        <row r="174">
          <cell r="I174">
            <v>3.1</v>
          </cell>
          <cell r="J174">
            <v>299600</v>
          </cell>
          <cell r="K174" t="str">
            <v>1624-00-013</v>
          </cell>
        </row>
        <row r="175">
          <cell r="I175">
            <v>3.1</v>
          </cell>
          <cell r="J175">
            <v>75000</v>
          </cell>
          <cell r="K175" t="str">
            <v>1624-00-013</v>
          </cell>
        </row>
        <row r="176">
          <cell r="I176">
            <v>3.1</v>
          </cell>
          <cell r="J176">
            <v>175000</v>
          </cell>
          <cell r="K176" t="str">
            <v>1624-00-013</v>
          </cell>
        </row>
        <row r="177">
          <cell r="I177">
            <v>3.1</v>
          </cell>
          <cell r="J177">
            <v>78000</v>
          </cell>
          <cell r="K177" t="str">
            <v>1624-00-013</v>
          </cell>
        </row>
        <row r="178">
          <cell r="I178">
            <v>3.1</v>
          </cell>
          <cell r="J178">
            <v>182000</v>
          </cell>
          <cell r="K178" t="str">
            <v>1624-00-013</v>
          </cell>
        </row>
        <row r="179">
          <cell r="I179">
            <v>3.1</v>
          </cell>
          <cell r="J179">
            <v>2100</v>
          </cell>
          <cell r="K179" t="str">
            <v>1624-00-013</v>
          </cell>
        </row>
        <row r="180">
          <cell r="I180">
            <v>3.1</v>
          </cell>
          <cell r="J180">
            <v>30000</v>
          </cell>
          <cell r="K180" t="str">
            <v>1624-00-013</v>
          </cell>
        </row>
        <row r="181">
          <cell r="I181">
            <v>3.1</v>
          </cell>
          <cell r="J181">
            <v>2100</v>
          </cell>
          <cell r="K181" t="str">
            <v>1624-00-013</v>
          </cell>
        </row>
        <row r="182">
          <cell r="I182">
            <v>3.1</v>
          </cell>
          <cell r="J182">
            <v>30000</v>
          </cell>
          <cell r="K182" t="str">
            <v>1624-00-013</v>
          </cell>
        </row>
        <row r="183">
          <cell r="I183">
            <v>3.1</v>
          </cell>
          <cell r="J183">
            <v>2100</v>
          </cell>
          <cell r="K183" t="str">
            <v>1624-00-013</v>
          </cell>
        </row>
        <row r="184">
          <cell r="I184">
            <v>3.1</v>
          </cell>
          <cell r="J184">
            <v>30000</v>
          </cell>
          <cell r="K184" t="str">
            <v>1624-00-013</v>
          </cell>
        </row>
        <row r="185">
          <cell r="I185">
            <v>3.1</v>
          </cell>
          <cell r="J185">
            <v>50776.7</v>
          </cell>
          <cell r="K185" t="str">
            <v>1624-00-013</v>
          </cell>
        </row>
        <row r="186">
          <cell r="I186">
            <v>3.1</v>
          </cell>
          <cell r="J186">
            <v>1450763</v>
          </cell>
          <cell r="K186" t="str">
            <v>1624-00-013</v>
          </cell>
        </row>
        <row r="187">
          <cell r="I187">
            <v>3.1</v>
          </cell>
          <cell r="J187">
            <v>2100</v>
          </cell>
          <cell r="K187" t="str">
            <v>1624-00-013</v>
          </cell>
        </row>
        <row r="188">
          <cell r="I188">
            <v>3.1</v>
          </cell>
          <cell r="J188">
            <v>30000</v>
          </cell>
          <cell r="K188" t="str">
            <v>1624-00-013</v>
          </cell>
        </row>
        <row r="189">
          <cell r="I189">
            <v>3.1</v>
          </cell>
          <cell r="J189">
            <v>-1412400</v>
          </cell>
          <cell r="K189" t="str">
            <v>1624-00-013</v>
          </cell>
        </row>
        <row r="190">
          <cell r="I190">
            <v>3.1</v>
          </cell>
          <cell r="J190">
            <v>-182000</v>
          </cell>
          <cell r="K190" t="str">
            <v>1624-00-013</v>
          </cell>
        </row>
        <row r="191">
          <cell r="I191">
            <v>3.1</v>
          </cell>
          <cell r="J191">
            <v>-133750</v>
          </cell>
          <cell r="K191" t="str">
            <v>1624-00-013</v>
          </cell>
        </row>
        <row r="192">
          <cell r="I192">
            <v>3.1</v>
          </cell>
          <cell r="J192">
            <v>4200</v>
          </cell>
          <cell r="K192" t="str">
            <v>1624-00-013</v>
          </cell>
        </row>
        <row r="193">
          <cell r="I193">
            <v>3.1</v>
          </cell>
          <cell r="J193">
            <v>60000</v>
          </cell>
          <cell r="K193" t="str">
            <v>1624-00-013</v>
          </cell>
        </row>
        <row r="194">
          <cell r="I194">
            <v>3.1</v>
          </cell>
          <cell r="J194">
            <v>21924</v>
          </cell>
          <cell r="K194" t="str">
            <v>1624-00-013</v>
          </cell>
        </row>
        <row r="195">
          <cell r="I195">
            <v>3.1</v>
          </cell>
          <cell r="J195">
            <v>313200</v>
          </cell>
          <cell r="K195" t="str">
            <v>1624-00-013</v>
          </cell>
        </row>
        <row r="196">
          <cell r="I196">
            <v>3.1</v>
          </cell>
          <cell r="J196">
            <v>19600</v>
          </cell>
          <cell r="K196" t="str">
            <v>1624-00-013</v>
          </cell>
        </row>
        <row r="197">
          <cell r="I197">
            <v>3.1</v>
          </cell>
          <cell r="J197">
            <v>280000</v>
          </cell>
          <cell r="K197" t="str">
            <v>1624-00-013</v>
          </cell>
        </row>
        <row r="198">
          <cell r="I198">
            <v>3.1</v>
          </cell>
          <cell r="J198">
            <v>11200</v>
          </cell>
          <cell r="K198" t="str">
            <v>1624-00-013</v>
          </cell>
        </row>
        <row r="199">
          <cell r="I199">
            <v>3.1</v>
          </cell>
          <cell r="J199">
            <v>160000</v>
          </cell>
          <cell r="K199" t="str">
            <v>1624-00-013</v>
          </cell>
        </row>
        <row r="200">
          <cell r="I200">
            <v>3.1</v>
          </cell>
          <cell r="J200">
            <v>11545.7</v>
          </cell>
          <cell r="K200" t="str">
            <v>1624-00-013</v>
          </cell>
        </row>
        <row r="201">
          <cell r="I201">
            <v>3.1</v>
          </cell>
          <cell r="J201">
            <v>164938.6</v>
          </cell>
          <cell r="K201" t="str">
            <v>1624-00-013</v>
          </cell>
        </row>
        <row r="202">
          <cell r="I202">
            <v>3.1</v>
          </cell>
          <cell r="J202">
            <v>59196.69</v>
          </cell>
          <cell r="K202" t="str">
            <v>1624-00-013</v>
          </cell>
        </row>
        <row r="203">
          <cell r="I203">
            <v>3.1</v>
          </cell>
          <cell r="J203">
            <v>845666.94</v>
          </cell>
          <cell r="K203" t="str">
            <v>1624-00-013</v>
          </cell>
        </row>
        <row r="204">
          <cell r="I204">
            <v>3.1</v>
          </cell>
          <cell r="J204">
            <v>52238.84</v>
          </cell>
          <cell r="K204" t="str">
            <v>1624-00-013</v>
          </cell>
        </row>
        <row r="205">
          <cell r="I205">
            <v>3.1</v>
          </cell>
          <cell r="J205">
            <v>746269.19</v>
          </cell>
          <cell r="K205" t="str">
            <v>1624-00-013</v>
          </cell>
        </row>
        <row r="206">
          <cell r="I206">
            <v>3.1</v>
          </cell>
          <cell r="J206">
            <v>4200</v>
          </cell>
          <cell r="K206" t="str">
            <v>1624-00-013</v>
          </cell>
        </row>
        <row r="207">
          <cell r="I207">
            <v>3.1</v>
          </cell>
          <cell r="J207">
            <v>60000</v>
          </cell>
          <cell r="K207" t="str">
            <v>1624-00-013</v>
          </cell>
        </row>
        <row r="208">
          <cell r="I208">
            <v>3.1</v>
          </cell>
          <cell r="J208">
            <v>6909</v>
          </cell>
          <cell r="K208" t="str">
            <v>1624-00-013</v>
          </cell>
        </row>
        <row r="209">
          <cell r="I209">
            <v>3.1</v>
          </cell>
          <cell r="J209">
            <v>98700</v>
          </cell>
          <cell r="K209" t="str">
            <v>1624-00-013</v>
          </cell>
        </row>
        <row r="210">
          <cell r="I210">
            <v>3.1</v>
          </cell>
          <cell r="J210">
            <v>10500</v>
          </cell>
          <cell r="K210" t="str">
            <v>1624-00-204</v>
          </cell>
        </row>
        <row r="211">
          <cell r="I211">
            <v>3.1</v>
          </cell>
          <cell r="J211">
            <v>150000</v>
          </cell>
          <cell r="K211" t="str">
            <v>1624-00-204</v>
          </cell>
        </row>
        <row r="212">
          <cell r="I212">
            <v>3.1</v>
          </cell>
          <cell r="J212">
            <v>16730</v>
          </cell>
          <cell r="K212" t="str">
            <v>1624-00-013</v>
          </cell>
        </row>
        <row r="213">
          <cell r="I213">
            <v>3.1</v>
          </cell>
          <cell r="J213">
            <v>239000</v>
          </cell>
          <cell r="K213" t="str">
            <v>1624-00-013</v>
          </cell>
        </row>
        <row r="214">
          <cell r="I214">
            <v>3.1</v>
          </cell>
          <cell r="J214">
            <v>16730</v>
          </cell>
          <cell r="K214" t="str">
            <v>1624-00-013</v>
          </cell>
        </row>
        <row r="215">
          <cell r="I215">
            <v>3.1</v>
          </cell>
          <cell r="J215">
            <v>239000</v>
          </cell>
          <cell r="K215" t="str">
            <v>1624-00-013</v>
          </cell>
        </row>
        <row r="216">
          <cell r="I216">
            <v>3.1</v>
          </cell>
          <cell r="J216">
            <v>19600</v>
          </cell>
          <cell r="K216" t="str">
            <v>1624-00-013</v>
          </cell>
        </row>
        <row r="217">
          <cell r="I217">
            <v>3.1</v>
          </cell>
          <cell r="J217">
            <v>280000</v>
          </cell>
          <cell r="K217" t="str">
            <v>1624-00-013</v>
          </cell>
        </row>
        <row r="218">
          <cell r="I218">
            <v>3.1</v>
          </cell>
          <cell r="J218">
            <v>90000</v>
          </cell>
          <cell r="K218" t="str">
            <v>1624-00-013</v>
          </cell>
        </row>
        <row r="219">
          <cell r="I219">
            <v>3.1</v>
          </cell>
          <cell r="J219">
            <v>6300</v>
          </cell>
          <cell r="K219" t="str">
            <v>1624-00-013</v>
          </cell>
        </row>
        <row r="220">
          <cell r="I220">
            <v>3.1</v>
          </cell>
          <cell r="J220">
            <v>21000</v>
          </cell>
          <cell r="K220" t="str">
            <v>1624-00-013</v>
          </cell>
        </row>
        <row r="221">
          <cell r="I221">
            <v>3.1</v>
          </cell>
          <cell r="J221">
            <v>300000</v>
          </cell>
          <cell r="K221" t="str">
            <v>1624-00-013</v>
          </cell>
        </row>
        <row r="222">
          <cell r="I222">
            <v>3.1</v>
          </cell>
          <cell r="J222">
            <v>16730</v>
          </cell>
          <cell r="K222" t="str">
            <v>1624-00-013</v>
          </cell>
        </row>
        <row r="223">
          <cell r="I223">
            <v>3.1</v>
          </cell>
          <cell r="J223">
            <v>239000</v>
          </cell>
          <cell r="K223" t="str">
            <v>1624-00-013</v>
          </cell>
        </row>
        <row r="224">
          <cell r="I224">
            <v>3.1</v>
          </cell>
          <cell r="J224">
            <v>609</v>
          </cell>
          <cell r="K224" t="str">
            <v>1624-00-013</v>
          </cell>
        </row>
        <row r="225">
          <cell r="I225">
            <v>3.1</v>
          </cell>
          <cell r="J225">
            <v>8700</v>
          </cell>
          <cell r="K225" t="str">
            <v>1624-00-013</v>
          </cell>
        </row>
        <row r="226">
          <cell r="I226">
            <v>3.1</v>
          </cell>
          <cell r="J226">
            <v>70000</v>
          </cell>
          <cell r="K226" t="str">
            <v>1624-00-013</v>
          </cell>
        </row>
        <row r="227">
          <cell r="I227">
            <v>3.1</v>
          </cell>
          <cell r="J227">
            <v>4900</v>
          </cell>
          <cell r="K227" t="str">
            <v>1624-00-013</v>
          </cell>
        </row>
        <row r="228">
          <cell r="I228">
            <v>3.1</v>
          </cell>
          <cell r="J228">
            <v>30000</v>
          </cell>
          <cell r="K228" t="str">
            <v>1624-00-013</v>
          </cell>
        </row>
        <row r="229">
          <cell r="I229">
            <v>3.1</v>
          </cell>
          <cell r="J229">
            <v>2100</v>
          </cell>
          <cell r="K229" t="str">
            <v>1624-00-013</v>
          </cell>
        </row>
        <row r="230">
          <cell r="I230">
            <v>3.1</v>
          </cell>
          <cell r="J230">
            <v>24170.560000000001</v>
          </cell>
          <cell r="K230" t="str">
            <v>1624-00-013</v>
          </cell>
        </row>
        <row r="231">
          <cell r="I231">
            <v>3.1</v>
          </cell>
          <cell r="J231">
            <v>345293.73</v>
          </cell>
          <cell r="K231" t="str">
            <v>1624-00-013</v>
          </cell>
        </row>
        <row r="232">
          <cell r="I232">
            <v>3.1</v>
          </cell>
          <cell r="J232">
            <v>40162.22</v>
          </cell>
          <cell r="K232" t="str">
            <v>1624-00-013</v>
          </cell>
        </row>
        <row r="233">
          <cell r="I233">
            <v>3.1</v>
          </cell>
          <cell r="J233">
            <v>573745.96</v>
          </cell>
          <cell r="K233" t="str">
            <v>1624-00-013</v>
          </cell>
        </row>
        <row r="234">
          <cell r="I234">
            <v>3.1</v>
          </cell>
          <cell r="J234">
            <v>4200</v>
          </cell>
          <cell r="K234" t="str">
            <v>1624-00-013</v>
          </cell>
        </row>
        <row r="235">
          <cell r="I235">
            <v>3.1</v>
          </cell>
          <cell r="J235">
            <v>60000</v>
          </cell>
          <cell r="K235" t="str">
            <v>1624-00-013</v>
          </cell>
        </row>
        <row r="236">
          <cell r="I236">
            <v>3.1</v>
          </cell>
          <cell r="J236">
            <v>4200</v>
          </cell>
          <cell r="K236" t="str">
            <v>1624-00-013</v>
          </cell>
        </row>
        <row r="237">
          <cell r="I237">
            <v>3.1</v>
          </cell>
          <cell r="J237">
            <v>60000</v>
          </cell>
          <cell r="K237" t="str">
            <v>1624-00-013</v>
          </cell>
        </row>
        <row r="238">
          <cell r="I238">
            <v>3.1</v>
          </cell>
          <cell r="J238">
            <v>97159.19</v>
          </cell>
          <cell r="K238" t="str">
            <v>1624-00-013</v>
          </cell>
        </row>
        <row r="239">
          <cell r="I239">
            <v>3.1</v>
          </cell>
          <cell r="J239">
            <v>1387988.46</v>
          </cell>
          <cell r="K239" t="str">
            <v>1624-00-013</v>
          </cell>
        </row>
        <row r="240">
          <cell r="I240">
            <v>3.1</v>
          </cell>
          <cell r="J240">
            <v>67915.02</v>
          </cell>
          <cell r="K240" t="str">
            <v>1624-00-013</v>
          </cell>
        </row>
        <row r="241">
          <cell r="I241">
            <v>3.1</v>
          </cell>
          <cell r="J241">
            <v>970214.53</v>
          </cell>
          <cell r="K241" t="str">
            <v>1624-00-013</v>
          </cell>
        </row>
        <row r="242">
          <cell r="I242">
            <v>3.1</v>
          </cell>
          <cell r="J242">
            <v>60000</v>
          </cell>
          <cell r="K242" t="str">
            <v>1624-00-013</v>
          </cell>
        </row>
        <row r="243">
          <cell r="I243">
            <v>3.1</v>
          </cell>
          <cell r="J243">
            <v>4200</v>
          </cell>
          <cell r="K243" t="str">
            <v>1624-00-013</v>
          </cell>
        </row>
        <row r="244">
          <cell r="I244">
            <v>3.2</v>
          </cell>
          <cell r="J244">
            <v>165297.97</v>
          </cell>
          <cell r="K244" t="str">
            <v>1624-00-013</v>
          </cell>
        </row>
        <row r="245">
          <cell r="I245">
            <v>3.2</v>
          </cell>
          <cell r="J245">
            <v>35000</v>
          </cell>
          <cell r="K245" t="str">
            <v>1624-00-013</v>
          </cell>
        </row>
        <row r="246">
          <cell r="I246">
            <v>3.2</v>
          </cell>
          <cell r="J246">
            <v>60</v>
          </cell>
          <cell r="K246" t="str">
            <v>1624-00-013</v>
          </cell>
        </row>
        <row r="247">
          <cell r="I247">
            <v>3.2</v>
          </cell>
          <cell r="J247">
            <v>3466</v>
          </cell>
          <cell r="K247" t="str">
            <v>1624-00-013</v>
          </cell>
        </row>
        <row r="248">
          <cell r="I248">
            <v>3.2</v>
          </cell>
          <cell r="J248">
            <v>950</v>
          </cell>
          <cell r="K248" t="str">
            <v>1624-00-013</v>
          </cell>
        </row>
        <row r="249">
          <cell r="I249">
            <v>3.2</v>
          </cell>
          <cell r="J249">
            <v>162615</v>
          </cell>
          <cell r="K249" t="str">
            <v>1624-00-013</v>
          </cell>
        </row>
        <row r="250">
          <cell r="I250">
            <v>3.2</v>
          </cell>
          <cell r="J250">
            <v>35000</v>
          </cell>
          <cell r="K250" t="str">
            <v>1624-00-013</v>
          </cell>
        </row>
        <row r="251">
          <cell r="I251">
            <v>3.2</v>
          </cell>
          <cell r="J251">
            <v>60</v>
          </cell>
          <cell r="K251" t="str">
            <v>1624-00-013</v>
          </cell>
        </row>
        <row r="252">
          <cell r="I252">
            <v>3.2</v>
          </cell>
          <cell r="J252">
            <v>1733</v>
          </cell>
          <cell r="K252" t="str">
            <v>1624-00-013</v>
          </cell>
        </row>
        <row r="253">
          <cell r="I253">
            <v>3.2</v>
          </cell>
          <cell r="J253">
            <v>3466</v>
          </cell>
          <cell r="K253" t="str">
            <v>1624-00-013</v>
          </cell>
        </row>
        <row r="254">
          <cell r="I254">
            <v>3.2</v>
          </cell>
          <cell r="J254">
            <v>5225</v>
          </cell>
          <cell r="K254" t="str">
            <v>1624-00-013</v>
          </cell>
        </row>
        <row r="255">
          <cell r="I255">
            <v>3.2</v>
          </cell>
          <cell r="J255">
            <v>950</v>
          </cell>
          <cell r="K255" t="str">
            <v>1624-00-013</v>
          </cell>
        </row>
        <row r="256">
          <cell r="I256">
            <v>3.2</v>
          </cell>
          <cell r="J256">
            <v>162615</v>
          </cell>
          <cell r="K256" t="str">
            <v>1624-00-013</v>
          </cell>
        </row>
        <row r="257">
          <cell r="I257">
            <v>3.2</v>
          </cell>
          <cell r="J257">
            <v>35000</v>
          </cell>
          <cell r="K257" t="str">
            <v>1624-00-013</v>
          </cell>
        </row>
        <row r="258">
          <cell r="I258">
            <v>3.2</v>
          </cell>
          <cell r="J258">
            <v>5500</v>
          </cell>
          <cell r="K258" t="str">
            <v>1624-00-013</v>
          </cell>
        </row>
        <row r="259">
          <cell r="I259">
            <v>3.2</v>
          </cell>
          <cell r="J259">
            <v>3466</v>
          </cell>
          <cell r="K259" t="str">
            <v>1624-00-013</v>
          </cell>
        </row>
        <row r="260">
          <cell r="I260">
            <v>3.2</v>
          </cell>
          <cell r="J260">
            <v>35000</v>
          </cell>
          <cell r="K260" t="str">
            <v>1624-00-013</v>
          </cell>
        </row>
        <row r="261">
          <cell r="I261">
            <v>3.2</v>
          </cell>
          <cell r="J261">
            <v>950</v>
          </cell>
          <cell r="K261" t="str">
            <v>1624-00-013</v>
          </cell>
        </row>
        <row r="262">
          <cell r="I262">
            <v>3.2</v>
          </cell>
          <cell r="J262">
            <v>162615</v>
          </cell>
          <cell r="K262" t="str">
            <v>1624-00-013</v>
          </cell>
        </row>
        <row r="263">
          <cell r="I263">
            <v>3.2</v>
          </cell>
          <cell r="J263">
            <v>5225</v>
          </cell>
          <cell r="K263" t="str">
            <v>1624-00-013</v>
          </cell>
        </row>
        <row r="264">
          <cell r="I264">
            <v>3.2</v>
          </cell>
          <cell r="J264">
            <v>3466</v>
          </cell>
          <cell r="K264" t="str">
            <v>1624-00-013</v>
          </cell>
        </row>
        <row r="265">
          <cell r="I265">
            <v>3.2</v>
          </cell>
          <cell r="J265">
            <v>38000</v>
          </cell>
          <cell r="K265" t="str">
            <v>1624-00-013</v>
          </cell>
        </row>
        <row r="266">
          <cell r="I266">
            <v>3.2</v>
          </cell>
          <cell r="J266">
            <v>6175</v>
          </cell>
          <cell r="K266" t="str">
            <v>1624-00-013</v>
          </cell>
        </row>
        <row r="267">
          <cell r="I267">
            <v>3.2</v>
          </cell>
          <cell r="J267">
            <v>163565</v>
          </cell>
          <cell r="K267" t="str">
            <v>1624-00-013</v>
          </cell>
        </row>
        <row r="268">
          <cell r="I268">
            <v>3.2</v>
          </cell>
          <cell r="J268">
            <v>60</v>
          </cell>
          <cell r="K268" t="str">
            <v>1624-00-013</v>
          </cell>
        </row>
        <row r="269">
          <cell r="I269">
            <v>3.2</v>
          </cell>
          <cell r="J269">
            <v>325</v>
          </cell>
          <cell r="K269" t="str">
            <v>1624-00-013</v>
          </cell>
        </row>
        <row r="270">
          <cell r="I270">
            <v>3.2</v>
          </cell>
          <cell r="J270">
            <v>6500</v>
          </cell>
          <cell r="K270" t="str">
            <v>1624-00-013</v>
          </cell>
        </row>
        <row r="271">
          <cell r="I271">
            <v>3.2</v>
          </cell>
          <cell r="J271">
            <v>40000</v>
          </cell>
          <cell r="K271" t="str">
            <v>1624-00-013</v>
          </cell>
        </row>
        <row r="272">
          <cell r="I272">
            <v>3.2</v>
          </cell>
          <cell r="J272">
            <v>3600</v>
          </cell>
          <cell r="K272" t="str">
            <v>1624-00-013</v>
          </cell>
        </row>
        <row r="273">
          <cell r="I273">
            <v>3.2</v>
          </cell>
          <cell r="J273">
            <v>335485.5</v>
          </cell>
          <cell r="K273" t="str">
            <v>1624-00-013</v>
          </cell>
        </row>
        <row r="274">
          <cell r="I274">
            <v>3.2</v>
          </cell>
          <cell r="J274">
            <v>2000</v>
          </cell>
          <cell r="K274" t="str">
            <v>1624-00-013</v>
          </cell>
        </row>
        <row r="275">
          <cell r="I275">
            <v>3.2</v>
          </cell>
          <cell r="J275">
            <v>6500</v>
          </cell>
          <cell r="K275" t="str">
            <v>1624-00-013</v>
          </cell>
        </row>
        <row r="276">
          <cell r="I276">
            <v>3.2</v>
          </cell>
          <cell r="J276">
            <v>40000</v>
          </cell>
          <cell r="K276" t="str">
            <v>1624-00-013</v>
          </cell>
        </row>
        <row r="277">
          <cell r="I277">
            <v>3.2</v>
          </cell>
          <cell r="J277">
            <v>3600</v>
          </cell>
          <cell r="K277" t="str">
            <v>1624-00-013</v>
          </cell>
        </row>
        <row r="278">
          <cell r="I278">
            <v>3.2</v>
          </cell>
          <cell r="J278">
            <v>173050</v>
          </cell>
          <cell r="K278" t="str">
            <v>1624-00-013</v>
          </cell>
        </row>
        <row r="279">
          <cell r="I279">
            <v>3.2</v>
          </cell>
          <cell r="J279">
            <v>40000</v>
          </cell>
          <cell r="K279" t="str">
            <v>1624-00-013</v>
          </cell>
        </row>
        <row r="280">
          <cell r="I280">
            <v>3.2</v>
          </cell>
          <cell r="J280">
            <v>4080</v>
          </cell>
          <cell r="K280" t="str">
            <v>1624-00-013</v>
          </cell>
        </row>
        <row r="281">
          <cell r="I281">
            <v>3.2</v>
          </cell>
          <cell r="J281">
            <v>180810</v>
          </cell>
          <cell r="K281" t="str">
            <v>1624-00-013</v>
          </cell>
        </row>
        <row r="282">
          <cell r="I282">
            <v>3.2</v>
          </cell>
          <cell r="J282">
            <v>180810</v>
          </cell>
          <cell r="K282" t="str">
            <v>1624-00-013</v>
          </cell>
        </row>
        <row r="283">
          <cell r="I283">
            <v>3.2</v>
          </cell>
          <cell r="J283">
            <v>30000</v>
          </cell>
          <cell r="K283" t="str">
            <v>1624-00-013</v>
          </cell>
        </row>
        <row r="284">
          <cell r="I284">
            <v>3.2</v>
          </cell>
          <cell r="J284">
            <v>4080</v>
          </cell>
          <cell r="K284" t="str">
            <v>1624-00-013</v>
          </cell>
        </row>
        <row r="285">
          <cell r="I285">
            <v>3.2</v>
          </cell>
          <cell r="J285">
            <v>2360.06</v>
          </cell>
          <cell r="K285" t="str">
            <v>1624-00-013</v>
          </cell>
        </row>
        <row r="286">
          <cell r="I286">
            <v>3.2</v>
          </cell>
          <cell r="J286">
            <v>30000</v>
          </cell>
          <cell r="K286" t="str">
            <v>1624-00-013</v>
          </cell>
        </row>
        <row r="287">
          <cell r="I287">
            <v>3.2</v>
          </cell>
          <cell r="J287">
            <v>4080</v>
          </cell>
          <cell r="K287" t="str">
            <v>1624-00-013</v>
          </cell>
        </row>
        <row r="288">
          <cell r="I288">
            <v>3.2</v>
          </cell>
          <cell r="J288">
            <v>180810</v>
          </cell>
          <cell r="K288" t="str">
            <v>1624-00-013</v>
          </cell>
        </row>
        <row r="289">
          <cell r="I289">
            <v>3.2</v>
          </cell>
          <cell r="J289">
            <v>75</v>
          </cell>
          <cell r="K289" t="str">
            <v>1624-00-013</v>
          </cell>
        </row>
        <row r="290">
          <cell r="I290">
            <v>3.2</v>
          </cell>
          <cell r="J290">
            <v>30000</v>
          </cell>
          <cell r="K290" t="str">
            <v>1624-00-013</v>
          </cell>
        </row>
        <row r="291">
          <cell r="I291">
            <v>3.2</v>
          </cell>
          <cell r="J291">
            <v>4080</v>
          </cell>
          <cell r="K291" t="str">
            <v>1624-00-013</v>
          </cell>
        </row>
        <row r="292">
          <cell r="I292">
            <v>3.2</v>
          </cell>
          <cell r="J292">
            <v>180810</v>
          </cell>
          <cell r="K292" t="str">
            <v>1624-00-013</v>
          </cell>
        </row>
        <row r="293">
          <cell r="I293">
            <v>3.2</v>
          </cell>
          <cell r="J293">
            <v>30000</v>
          </cell>
          <cell r="K293" t="str">
            <v>1624-00-013</v>
          </cell>
        </row>
        <row r="294">
          <cell r="I294">
            <v>3.2</v>
          </cell>
          <cell r="J294">
            <v>766987.77</v>
          </cell>
          <cell r="K294" t="str">
            <v>1624-00-013</v>
          </cell>
        </row>
        <row r="295">
          <cell r="I295">
            <v>3.2</v>
          </cell>
          <cell r="J295">
            <v>766987.77</v>
          </cell>
          <cell r="K295" t="str">
            <v>1624-00-013</v>
          </cell>
        </row>
        <row r="296">
          <cell r="I296">
            <v>3.2</v>
          </cell>
          <cell r="J296">
            <v>856000</v>
          </cell>
          <cell r="K296" t="str">
            <v>1624-00-013</v>
          </cell>
        </row>
        <row r="297">
          <cell r="I297">
            <v>3.2</v>
          </cell>
          <cell r="J297">
            <v>4080</v>
          </cell>
          <cell r="K297" t="str">
            <v>1624-00-013</v>
          </cell>
        </row>
        <row r="298">
          <cell r="I298">
            <v>3.2</v>
          </cell>
          <cell r="J298">
            <v>180810</v>
          </cell>
          <cell r="K298" t="str">
            <v>1624-00-013</v>
          </cell>
        </row>
        <row r="299">
          <cell r="I299">
            <v>3.2</v>
          </cell>
          <cell r="J299">
            <v>75</v>
          </cell>
          <cell r="K299" t="str">
            <v>1624-00-013</v>
          </cell>
        </row>
        <row r="300">
          <cell r="I300">
            <v>3.2</v>
          </cell>
          <cell r="J300">
            <v>25666.67</v>
          </cell>
          <cell r="K300" t="str">
            <v>1624-00-013</v>
          </cell>
        </row>
        <row r="301">
          <cell r="I301">
            <v>3.2</v>
          </cell>
          <cell r="J301">
            <v>37236</v>
          </cell>
          <cell r="K301" t="str">
            <v>1624-00-013</v>
          </cell>
        </row>
        <row r="302">
          <cell r="I302">
            <v>3.2</v>
          </cell>
          <cell r="J302">
            <v>4850521.41</v>
          </cell>
          <cell r="K302" t="str">
            <v>1624-00-013</v>
          </cell>
        </row>
        <row r="303">
          <cell r="I303">
            <v>3.2</v>
          </cell>
          <cell r="J303">
            <v>5626244.6600000001</v>
          </cell>
          <cell r="K303" t="str">
            <v>1624-00-013</v>
          </cell>
        </row>
        <row r="304">
          <cell r="I304">
            <v>3.2</v>
          </cell>
          <cell r="J304">
            <v>180810</v>
          </cell>
          <cell r="K304" t="str">
            <v>1624-00-013</v>
          </cell>
        </row>
        <row r="305">
          <cell r="I305">
            <v>3.2</v>
          </cell>
          <cell r="J305">
            <v>4080</v>
          </cell>
          <cell r="K305" t="str">
            <v>1624-00-013</v>
          </cell>
        </row>
        <row r="306">
          <cell r="I306">
            <v>3.2</v>
          </cell>
          <cell r="J306">
            <v>1399289.29</v>
          </cell>
          <cell r="K306" t="str">
            <v>1624-00-013</v>
          </cell>
        </row>
        <row r="307">
          <cell r="I307">
            <v>3.2</v>
          </cell>
          <cell r="J307">
            <v>1399289.29</v>
          </cell>
          <cell r="K307" t="str">
            <v>1624-00-013</v>
          </cell>
        </row>
        <row r="308">
          <cell r="I308">
            <v>3.2</v>
          </cell>
          <cell r="J308">
            <v>1070261.53</v>
          </cell>
          <cell r="K308" t="str">
            <v>1624-00-013</v>
          </cell>
        </row>
        <row r="309">
          <cell r="I309">
            <v>3.2</v>
          </cell>
          <cell r="J309">
            <v>1070261.53</v>
          </cell>
          <cell r="K309" t="str">
            <v>1624-00-013</v>
          </cell>
        </row>
        <row r="310">
          <cell r="I310">
            <v>3.2</v>
          </cell>
          <cell r="J310">
            <v>55000</v>
          </cell>
          <cell r="K310" t="str">
            <v>1624-00-013</v>
          </cell>
        </row>
        <row r="311">
          <cell r="I311">
            <v>3.2</v>
          </cell>
          <cell r="J311">
            <v>173050</v>
          </cell>
          <cell r="K311" t="str">
            <v>1624-00-013</v>
          </cell>
        </row>
        <row r="312">
          <cell r="I312">
            <v>3.2</v>
          </cell>
          <cell r="J312">
            <v>3600</v>
          </cell>
          <cell r="K312" t="str">
            <v>1624-00-013</v>
          </cell>
        </row>
        <row r="313">
          <cell r="I313">
            <v>3.2</v>
          </cell>
          <cell r="J313">
            <v>55000</v>
          </cell>
          <cell r="K313" t="str">
            <v>1624-00-013</v>
          </cell>
        </row>
        <row r="314">
          <cell r="I314">
            <v>3.2</v>
          </cell>
          <cell r="J314">
            <v>3600</v>
          </cell>
          <cell r="K314" t="str">
            <v>1624-00-013</v>
          </cell>
        </row>
        <row r="315">
          <cell r="I315">
            <v>3.2</v>
          </cell>
          <cell r="J315">
            <v>173050</v>
          </cell>
          <cell r="K315" t="str">
            <v>1624-00-013</v>
          </cell>
        </row>
        <row r="316">
          <cell r="I316">
            <v>3.2</v>
          </cell>
          <cell r="J316">
            <v>10011</v>
          </cell>
          <cell r="K316" t="str">
            <v>1624-00-013</v>
          </cell>
        </row>
        <row r="317">
          <cell r="I317">
            <v>3.2</v>
          </cell>
          <cell r="J317">
            <v>8490.75</v>
          </cell>
          <cell r="K317" t="str">
            <v>1624-00-013</v>
          </cell>
        </row>
        <row r="318">
          <cell r="I318">
            <v>3.2</v>
          </cell>
          <cell r="J318">
            <v>260</v>
          </cell>
          <cell r="K318" t="str">
            <v>1624-00-013</v>
          </cell>
        </row>
        <row r="319">
          <cell r="I319">
            <v>3.2</v>
          </cell>
          <cell r="J319">
            <v>55000</v>
          </cell>
          <cell r="K319" t="str">
            <v>1624-00-013</v>
          </cell>
        </row>
        <row r="320">
          <cell r="I320">
            <v>3.2</v>
          </cell>
          <cell r="J320">
            <v>1800</v>
          </cell>
          <cell r="K320" t="str">
            <v>1624-00-013</v>
          </cell>
        </row>
        <row r="321">
          <cell r="I321">
            <v>3.2</v>
          </cell>
          <cell r="J321">
            <v>15671.42</v>
          </cell>
          <cell r="K321" t="str">
            <v>1624-00-013</v>
          </cell>
        </row>
        <row r="322">
          <cell r="I322">
            <v>3.2</v>
          </cell>
          <cell r="J322">
            <v>159178.57999999999</v>
          </cell>
          <cell r="K322" t="str">
            <v>1624-00-013</v>
          </cell>
        </row>
        <row r="323">
          <cell r="I323">
            <v>3.2</v>
          </cell>
          <cell r="J323">
            <v>-3844344.63</v>
          </cell>
          <cell r="K323" t="str">
            <v>1624-00-013</v>
          </cell>
        </row>
        <row r="324">
          <cell r="I324">
            <v>3.2</v>
          </cell>
          <cell r="J324">
            <v>55000</v>
          </cell>
          <cell r="K324" t="str">
            <v>1624-00-013</v>
          </cell>
        </row>
        <row r="325">
          <cell r="I325">
            <v>3.2</v>
          </cell>
          <cell r="J325">
            <v>810</v>
          </cell>
          <cell r="K325" t="str">
            <v>1624-00-013</v>
          </cell>
        </row>
        <row r="326">
          <cell r="I326">
            <v>3.2</v>
          </cell>
          <cell r="J326">
            <v>52684.5</v>
          </cell>
          <cell r="K326" t="str">
            <v>1624-00-013</v>
          </cell>
        </row>
        <row r="327">
          <cell r="I327">
            <v>3.2</v>
          </cell>
          <cell r="J327">
            <v>55000</v>
          </cell>
          <cell r="K327" t="str">
            <v>1624-00-013</v>
          </cell>
        </row>
        <row r="328">
          <cell r="I328">
            <v>3.2</v>
          </cell>
          <cell r="J328">
            <v>450</v>
          </cell>
          <cell r="K328" t="str">
            <v>1624-00-013</v>
          </cell>
        </row>
        <row r="329">
          <cell r="I329">
            <v>3.2</v>
          </cell>
          <cell r="J329">
            <v>2650</v>
          </cell>
          <cell r="K329" t="str">
            <v>1624-00-013</v>
          </cell>
        </row>
        <row r="330">
          <cell r="I330">
            <v>3.2</v>
          </cell>
          <cell r="J330">
            <v>38050</v>
          </cell>
          <cell r="K330" t="str">
            <v>1624-00-013</v>
          </cell>
        </row>
        <row r="331">
          <cell r="I331">
            <v>3.2</v>
          </cell>
          <cell r="J331">
            <v>-1499</v>
          </cell>
          <cell r="K331" t="str">
            <v>1624-00-013</v>
          </cell>
        </row>
        <row r="332">
          <cell r="I332">
            <v>3.2</v>
          </cell>
          <cell r="J332">
            <v>75000</v>
          </cell>
          <cell r="K332" t="str">
            <v>1624-00-013</v>
          </cell>
        </row>
        <row r="333">
          <cell r="I333">
            <v>3.2</v>
          </cell>
          <cell r="J333">
            <v>2998</v>
          </cell>
          <cell r="K333" t="str">
            <v>1624-00-013</v>
          </cell>
        </row>
        <row r="334">
          <cell r="I334">
            <v>3.2</v>
          </cell>
          <cell r="J334">
            <v>25384.21</v>
          </cell>
          <cell r="K334" t="str">
            <v>1624-00-013</v>
          </cell>
        </row>
        <row r="335">
          <cell r="I335">
            <v>3.2</v>
          </cell>
          <cell r="J335">
            <v>138642.79</v>
          </cell>
          <cell r="K335" t="str">
            <v>1624-00-013</v>
          </cell>
        </row>
        <row r="336">
          <cell r="I336">
            <v>3.2</v>
          </cell>
          <cell r="J336">
            <v>-1499</v>
          </cell>
          <cell r="K336" t="str">
            <v>1624-00-013</v>
          </cell>
        </row>
        <row r="337">
          <cell r="I337">
            <v>3.2</v>
          </cell>
          <cell r="J337">
            <v>6011</v>
          </cell>
          <cell r="K337" t="str">
            <v>1624-00-013</v>
          </cell>
        </row>
        <row r="338">
          <cell r="I338">
            <v>3.2</v>
          </cell>
          <cell r="J338">
            <v>8479.75</v>
          </cell>
          <cell r="K338" t="str">
            <v>1624-00-013</v>
          </cell>
        </row>
        <row r="339">
          <cell r="I339">
            <v>3.2</v>
          </cell>
          <cell r="J339">
            <v>75000</v>
          </cell>
          <cell r="K339" t="str">
            <v>1624-00-013</v>
          </cell>
        </row>
        <row r="340">
          <cell r="I340">
            <v>3.2</v>
          </cell>
          <cell r="J340">
            <v>2998</v>
          </cell>
          <cell r="K340" t="str">
            <v>1624-00-013</v>
          </cell>
        </row>
        <row r="341">
          <cell r="I341">
            <v>3.2</v>
          </cell>
          <cell r="J341">
            <v>24937.88</v>
          </cell>
          <cell r="K341" t="str">
            <v>1624-00-013</v>
          </cell>
        </row>
        <row r="342">
          <cell r="I342">
            <v>3.2</v>
          </cell>
          <cell r="J342">
            <v>139089.12</v>
          </cell>
          <cell r="K342" t="str">
            <v>1624-00-013</v>
          </cell>
        </row>
        <row r="343">
          <cell r="I343">
            <v>3.2</v>
          </cell>
          <cell r="J343">
            <v>-1499</v>
          </cell>
          <cell r="K343" t="str">
            <v>1624-00-013</v>
          </cell>
        </row>
        <row r="344">
          <cell r="I344">
            <v>3.2</v>
          </cell>
          <cell r="J344">
            <v>75000</v>
          </cell>
          <cell r="K344" t="str">
            <v>1624-00-013</v>
          </cell>
        </row>
        <row r="345">
          <cell r="I345">
            <v>3.2</v>
          </cell>
          <cell r="J345">
            <v>2998</v>
          </cell>
          <cell r="K345" t="str">
            <v>1624-00-013</v>
          </cell>
        </row>
        <row r="346">
          <cell r="I346">
            <v>3.2</v>
          </cell>
          <cell r="J346">
            <v>25440</v>
          </cell>
          <cell r="K346" t="str">
            <v>1624-00-013</v>
          </cell>
        </row>
        <row r="347">
          <cell r="I347">
            <v>3.2</v>
          </cell>
          <cell r="J347">
            <v>138587</v>
          </cell>
          <cell r="K347" t="str">
            <v>1624-00-013</v>
          </cell>
        </row>
        <row r="348">
          <cell r="I348">
            <v>3.2</v>
          </cell>
          <cell r="J348">
            <v>-1499</v>
          </cell>
          <cell r="K348" t="str">
            <v>1624-00-013</v>
          </cell>
        </row>
        <row r="349">
          <cell r="I349">
            <v>3.2</v>
          </cell>
          <cell r="J349">
            <v>75000</v>
          </cell>
          <cell r="K349" t="str">
            <v>1624-00-013</v>
          </cell>
        </row>
        <row r="350">
          <cell r="I350">
            <v>3.2</v>
          </cell>
          <cell r="J350">
            <v>2998</v>
          </cell>
          <cell r="K350" t="str">
            <v>1624-00-013</v>
          </cell>
        </row>
        <row r="351">
          <cell r="I351">
            <v>3.2</v>
          </cell>
          <cell r="J351">
            <v>25440</v>
          </cell>
          <cell r="K351" t="str">
            <v>1624-00-013</v>
          </cell>
        </row>
        <row r="352">
          <cell r="I352">
            <v>3.2</v>
          </cell>
          <cell r="J352">
            <v>138587</v>
          </cell>
          <cell r="K352" t="str">
            <v>1624-00-013</v>
          </cell>
        </row>
        <row r="353">
          <cell r="I353">
            <v>4</v>
          </cell>
          <cell r="J353">
            <v>2870</v>
          </cell>
          <cell r="K353" t="str">
            <v>1624-00-013</v>
          </cell>
        </row>
        <row r="354">
          <cell r="I354">
            <v>4</v>
          </cell>
          <cell r="J354">
            <v>64200</v>
          </cell>
          <cell r="K354" t="str">
            <v>1624-00-013</v>
          </cell>
        </row>
        <row r="355">
          <cell r="I355">
            <v>4</v>
          </cell>
          <cell r="J355">
            <v>53500</v>
          </cell>
          <cell r="K355" t="str">
            <v>1624-00-013</v>
          </cell>
        </row>
        <row r="356">
          <cell r="I356">
            <v>4</v>
          </cell>
          <cell r="J356">
            <v>235400</v>
          </cell>
          <cell r="K356" t="str">
            <v>1624-00-013</v>
          </cell>
        </row>
        <row r="357">
          <cell r="I357">
            <v>4</v>
          </cell>
          <cell r="J357">
            <v>566993</v>
          </cell>
          <cell r="K357" t="str">
            <v>1624-00-013</v>
          </cell>
        </row>
        <row r="358">
          <cell r="I358">
            <v>4</v>
          </cell>
          <cell r="J358">
            <v>149800</v>
          </cell>
          <cell r="K358" t="str">
            <v>1624-00-014</v>
          </cell>
        </row>
        <row r="359">
          <cell r="I359">
            <v>4</v>
          </cell>
          <cell r="J359">
            <v>53500</v>
          </cell>
          <cell r="K359" t="str">
            <v>1624-00-013</v>
          </cell>
        </row>
        <row r="360">
          <cell r="I360">
            <v>4</v>
          </cell>
          <cell r="J360">
            <v>53500</v>
          </cell>
          <cell r="K360" t="str">
            <v>1624-00-013</v>
          </cell>
        </row>
        <row r="361">
          <cell r="I361">
            <v>4</v>
          </cell>
          <cell r="J361">
            <v>4394.8999999999996</v>
          </cell>
          <cell r="K361" t="str">
            <v>1624-00-006</v>
          </cell>
        </row>
        <row r="362">
          <cell r="I362">
            <v>4</v>
          </cell>
          <cell r="J362">
            <v>5000</v>
          </cell>
          <cell r="K362" t="str">
            <v>1624-00-006</v>
          </cell>
        </row>
        <row r="363">
          <cell r="I363">
            <v>4</v>
          </cell>
          <cell r="J363">
            <v>3080</v>
          </cell>
          <cell r="K363" t="str">
            <v>1624-00-006</v>
          </cell>
        </row>
        <row r="364">
          <cell r="I364">
            <v>4</v>
          </cell>
          <cell r="J364">
            <v>4540</v>
          </cell>
          <cell r="K364" t="str">
            <v>1624-00-006</v>
          </cell>
        </row>
        <row r="365">
          <cell r="I365">
            <v>4</v>
          </cell>
          <cell r="J365">
            <v>3135.28</v>
          </cell>
          <cell r="K365" t="str">
            <v>1624-00-006</v>
          </cell>
        </row>
        <row r="366">
          <cell r="I366">
            <v>4</v>
          </cell>
          <cell r="J366">
            <v>1514.89</v>
          </cell>
          <cell r="K366" t="str">
            <v>1624-00-006</v>
          </cell>
        </row>
        <row r="367">
          <cell r="I367">
            <v>4</v>
          </cell>
          <cell r="J367">
            <v>36900</v>
          </cell>
          <cell r="K367" t="str">
            <v>1624-00-009</v>
          </cell>
        </row>
        <row r="368">
          <cell r="I368">
            <v>4</v>
          </cell>
          <cell r="J368">
            <v>5350</v>
          </cell>
          <cell r="K368" t="str">
            <v>1624-00-013</v>
          </cell>
        </row>
        <row r="369">
          <cell r="I369">
            <v>4</v>
          </cell>
          <cell r="J369">
            <v>21410.7</v>
          </cell>
          <cell r="K369" t="str">
            <v>1624-00-013</v>
          </cell>
        </row>
        <row r="370">
          <cell r="I370">
            <v>4</v>
          </cell>
          <cell r="J370">
            <v>18000</v>
          </cell>
          <cell r="K370" t="str">
            <v>1624-00-013</v>
          </cell>
        </row>
        <row r="371">
          <cell r="I371">
            <v>4</v>
          </cell>
          <cell r="J371">
            <v>6248.8</v>
          </cell>
          <cell r="K371" t="str">
            <v>1624-00-013</v>
          </cell>
        </row>
        <row r="372">
          <cell r="I372">
            <v>4</v>
          </cell>
          <cell r="J372">
            <v>71871.899999999994</v>
          </cell>
          <cell r="K372" t="str">
            <v>1624-00-013</v>
          </cell>
        </row>
        <row r="373">
          <cell r="I373">
            <v>4</v>
          </cell>
          <cell r="J373">
            <v>170</v>
          </cell>
          <cell r="K373" t="str">
            <v>1624-00-006</v>
          </cell>
        </row>
        <row r="374">
          <cell r="I374">
            <v>4</v>
          </cell>
          <cell r="J374">
            <v>2800</v>
          </cell>
          <cell r="K374" t="str">
            <v>1624-00-006</v>
          </cell>
        </row>
        <row r="375">
          <cell r="I375">
            <v>4</v>
          </cell>
          <cell r="J375">
            <v>52000</v>
          </cell>
          <cell r="K375" t="str">
            <v>1624-00-006</v>
          </cell>
        </row>
        <row r="376">
          <cell r="I376">
            <v>4</v>
          </cell>
          <cell r="J376">
            <v>600</v>
          </cell>
          <cell r="K376" t="str">
            <v>1624-00-006</v>
          </cell>
        </row>
        <row r="377">
          <cell r="I377">
            <v>4</v>
          </cell>
          <cell r="J377">
            <v>513053.02</v>
          </cell>
          <cell r="K377" t="str">
            <v>1624-00-013</v>
          </cell>
        </row>
        <row r="378">
          <cell r="I378">
            <v>4</v>
          </cell>
          <cell r="J378">
            <v>68407.070000000007</v>
          </cell>
          <cell r="K378" t="str">
            <v>1624-00-013</v>
          </cell>
        </row>
        <row r="379">
          <cell r="I379">
            <v>4</v>
          </cell>
          <cell r="J379">
            <v>102610.6</v>
          </cell>
          <cell r="K379" t="str">
            <v>1624-00-013</v>
          </cell>
        </row>
        <row r="380">
          <cell r="I380">
            <v>4</v>
          </cell>
          <cell r="J380">
            <v>184268.69</v>
          </cell>
          <cell r="K380" t="str">
            <v>1624-00-013</v>
          </cell>
        </row>
        <row r="381">
          <cell r="I381">
            <v>4</v>
          </cell>
          <cell r="J381">
            <v>20544000</v>
          </cell>
          <cell r="K381" t="str">
            <v>1624-00-013</v>
          </cell>
        </row>
        <row r="382">
          <cell r="I382">
            <v>4</v>
          </cell>
          <cell r="J382">
            <v>5136000</v>
          </cell>
          <cell r="K382" t="str">
            <v>1624-00-013</v>
          </cell>
        </row>
        <row r="383">
          <cell r="I383">
            <v>4</v>
          </cell>
          <cell r="J383">
            <v>19600</v>
          </cell>
          <cell r="K383" t="str">
            <v>1624-00-013</v>
          </cell>
        </row>
        <row r="384">
          <cell r="I384">
            <v>4</v>
          </cell>
          <cell r="J384">
            <v>280000</v>
          </cell>
          <cell r="K384" t="str">
            <v>1624-00-013</v>
          </cell>
        </row>
        <row r="385">
          <cell r="I385">
            <v>4</v>
          </cell>
          <cell r="J385">
            <v>4200.67</v>
          </cell>
          <cell r="K385" t="str">
            <v>1624-00-013</v>
          </cell>
        </row>
        <row r="386">
          <cell r="I386">
            <v>4</v>
          </cell>
          <cell r="J386">
            <v>60009.599999999999</v>
          </cell>
          <cell r="K386" t="str">
            <v>1624-00-013</v>
          </cell>
        </row>
        <row r="387">
          <cell r="I387">
            <v>4</v>
          </cell>
          <cell r="J387">
            <v>9000</v>
          </cell>
          <cell r="K387" t="str">
            <v>1624-00-013</v>
          </cell>
        </row>
        <row r="388">
          <cell r="I388">
            <v>4</v>
          </cell>
          <cell r="J388">
            <v>300690.33</v>
          </cell>
          <cell r="K388" t="str">
            <v>1624-00-013</v>
          </cell>
        </row>
        <row r="389">
          <cell r="I389">
            <v>4</v>
          </cell>
          <cell r="J389">
            <v>4295576.18</v>
          </cell>
          <cell r="K389" t="str">
            <v>1624-00-013</v>
          </cell>
        </row>
        <row r="390">
          <cell r="I390">
            <v>4</v>
          </cell>
          <cell r="J390">
            <v>490</v>
          </cell>
          <cell r="K390" t="str">
            <v>1624-00-013</v>
          </cell>
        </row>
        <row r="391">
          <cell r="I391">
            <v>4</v>
          </cell>
          <cell r="J391">
            <v>7000</v>
          </cell>
          <cell r="K391" t="str">
            <v>1624-00-013</v>
          </cell>
        </row>
        <row r="392">
          <cell r="I392">
            <v>4</v>
          </cell>
          <cell r="J392">
            <v>11673.76</v>
          </cell>
          <cell r="K392" t="str">
            <v>1624-00-013</v>
          </cell>
        </row>
        <row r="393">
          <cell r="I393">
            <v>4</v>
          </cell>
          <cell r="J393">
            <v>166768</v>
          </cell>
          <cell r="K393" t="str">
            <v>1624-00-013</v>
          </cell>
        </row>
        <row r="394">
          <cell r="I394">
            <v>4</v>
          </cell>
          <cell r="J394">
            <v>-102610.6</v>
          </cell>
          <cell r="K394" t="str">
            <v>1624-00-013</v>
          </cell>
        </row>
        <row r="395">
          <cell r="I395">
            <v>4</v>
          </cell>
          <cell r="J395">
            <v>15564.5</v>
          </cell>
          <cell r="K395" t="str">
            <v>1624-00-013</v>
          </cell>
        </row>
        <row r="396">
          <cell r="I396">
            <v>4</v>
          </cell>
          <cell r="J396">
            <v>222350.05</v>
          </cell>
          <cell r="K396" t="str">
            <v>1624-00-013</v>
          </cell>
        </row>
        <row r="397">
          <cell r="I397">
            <v>4</v>
          </cell>
          <cell r="J397">
            <v>-20544000</v>
          </cell>
          <cell r="K397" t="str">
            <v>1624-00-013</v>
          </cell>
        </row>
        <row r="398">
          <cell r="I398">
            <v>4</v>
          </cell>
          <cell r="J398">
            <v>6909</v>
          </cell>
          <cell r="K398" t="str">
            <v>1624-00-002</v>
          </cell>
        </row>
        <row r="399">
          <cell r="I399">
            <v>4</v>
          </cell>
          <cell r="J399">
            <v>98700</v>
          </cell>
          <cell r="K399" t="str">
            <v>1624-00-002</v>
          </cell>
        </row>
        <row r="400">
          <cell r="I400">
            <v>4</v>
          </cell>
          <cell r="J400">
            <v>44217.91</v>
          </cell>
          <cell r="K400" t="str">
            <v>1624-00-013</v>
          </cell>
        </row>
        <row r="401">
          <cell r="I401">
            <v>4</v>
          </cell>
          <cell r="J401">
            <v>631684.42000000004</v>
          </cell>
          <cell r="K401" t="str">
            <v>1624-00-013</v>
          </cell>
        </row>
        <row r="402">
          <cell r="I402">
            <v>4</v>
          </cell>
          <cell r="J402">
            <v>19600</v>
          </cell>
          <cell r="K402" t="str">
            <v>1624-00-013</v>
          </cell>
        </row>
        <row r="403">
          <cell r="I403">
            <v>4</v>
          </cell>
          <cell r="J403">
            <v>280000</v>
          </cell>
          <cell r="K403" t="str">
            <v>1624-00-013</v>
          </cell>
        </row>
        <row r="404">
          <cell r="I404">
            <v>4</v>
          </cell>
          <cell r="J404">
            <v>180866.1</v>
          </cell>
          <cell r="K404" t="str">
            <v>1624-00-013</v>
          </cell>
        </row>
        <row r="405">
          <cell r="I405">
            <v>4</v>
          </cell>
          <cell r="J405">
            <v>2583801.44</v>
          </cell>
          <cell r="K405" t="str">
            <v>1624-00-013</v>
          </cell>
        </row>
        <row r="406">
          <cell r="I406">
            <v>4</v>
          </cell>
          <cell r="J406">
            <v>-79878.899999999994</v>
          </cell>
          <cell r="K406" t="str">
            <v>1624-00-013</v>
          </cell>
        </row>
        <row r="407">
          <cell r="I407">
            <v>4</v>
          </cell>
          <cell r="J407">
            <v>-11761.5</v>
          </cell>
          <cell r="K407" t="str">
            <v>1624-00-013</v>
          </cell>
        </row>
        <row r="408">
          <cell r="I408">
            <v>4</v>
          </cell>
          <cell r="J408">
            <v>-8203.0499999999993</v>
          </cell>
          <cell r="K408" t="str">
            <v>1624-00-013</v>
          </cell>
        </row>
        <row r="409">
          <cell r="I409">
            <v>4</v>
          </cell>
          <cell r="J409">
            <v>-5591.52</v>
          </cell>
          <cell r="K409" t="str">
            <v>1624-00-013</v>
          </cell>
        </row>
        <row r="410">
          <cell r="I410">
            <v>4</v>
          </cell>
          <cell r="J410">
            <v>-823.31</v>
          </cell>
          <cell r="K410" t="str">
            <v>1624-00-013</v>
          </cell>
        </row>
        <row r="411">
          <cell r="I411">
            <v>4</v>
          </cell>
          <cell r="J411">
            <v>-614.17999999999995</v>
          </cell>
          <cell r="K411" t="str">
            <v>1624-00-013</v>
          </cell>
        </row>
        <row r="412">
          <cell r="I412">
            <v>4</v>
          </cell>
          <cell r="J412">
            <v>-0.08</v>
          </cell>
          <cell r="K412" t="str">
            <v>1624-00-013</v>
          </cell>
        </row>
        <row r="413">
          <cell r="I413">
            <v>4.0999999999999996</v>
          </cell>
          <cell r="J413">
            <v>516886</v>
          </cell>
          <cell r="K413" t="str">
            <v>1624-00-013</v>
          </cell>
        </row>
        <row r="414">
          <cell r="I414">
            <v>4.0999999999999996</v>
          </cell>
          <cell r="J414">
            <v>1162215</v>
          </cell>
          <cell r="K414" t="str">
            <v>1624-00-013</v>
          </cell>
        </row>
        <row r="415">
          <cell r="I415">
            <v>4.0999999999999996</v>
          </cell>
          <cell r="J415">
            <v>1170824</v>
          </cell>
          <cell r="K415" t="str">
            <v>1624-00-013</v>
          </cell>
        </row>
        <row r="416">
          <cell r="I416">
            <v>4.0999999999999996</v>
          </cell>
          <cell r="J416">
            <v>3236984</v>
          </cell>
          <cell r="K416" t="str">
            <v>1624-00-013</v>
          </cell>
        </row>
        <row r="417">
          <cell r="I417">
            <v>4.0999999999999996</v>
          </cell>
          <cell r="J417">
            <v>40660</v>
          </cell>
          <cell r="K417" t="str">
            <v>1624-00-013</v>
          </cell>
        </row>
        <row r="418">
          <cell r="I418">
            <v>4.0999999999999996</v>
          </cell>
          <cell r="J418">
            <v>130326</v>
          </cell>
          <cell r="K418" t="str">
            <v>1624-00-013</v>
          </cell>
        </row>
        <row r="419">
          <cell r="I419">
            <v>4.0999999999999996</v>
          </cell>
          <cell r="J419">
            <v>975000</v>
          </cell>
          <cell r="K419" t="str">
            <v>1624-00-013</v>
          </cell>
        </row>
        <row r="420">
          <cell r="I420">
            <v>4.0999999999999996</v>
          </cell>
          <cell r="J420">
            <v>775000</v>
          </cell>
          <cell r="K420" t="str">
            <v>1624-00-013</v>
          </cell>
        </row>
        <row r="421">
          <cell r="I421">
            <v>4.0999999999999996</v>
          </cell>
          <cell r="J421">
            <v>75700.94</v>
          </cell>
          <cell r="K421" t="str">
            <v>1624-00-013</v>
          </cell>
        </row>
        <row r="422">
          <cell r="I422">
            <v>4.0999999999999996</v>
          </cell>
          <cell r="J422">
            <v>-3208900</v>
          </cell>
          <cell r="K422" t="str">
            <v>1624-00-013</v>
          </cell>
        </row>
        <row r="423">
          <cell r="I423">
            <v>4.0999999999999996</v>
          </cell>
          <cell r="J423">
            <v>-398209</v>
          </cell>
          <cell r="K423" t="str">
            <v>1624-00-013</v>
          </cell>
        </row>
        <row r="424">
          <cell r="I424">
            <v>4.0999999999999996</v>
          </cell>
          <cell r="J424">
            <v>-312171.93</v>
          </cell>
          <cell r="K424" t="str">
            <v>1624-00-013</v>
          </cell>
        </row>
        <row r="425">
          <cell r="I425">
            <v>4.0999999999999996</v>
          </cell>
          <cell r="J425">
            <v>-163227</v>
          </cell>
          <cell r="K425" t="str">
            <v>1624-00-013</v>
          </cell>
        </row>
        <row r="426">
          <cell r="I426">
            <v>4.0999999999999996</v>
          </cell>
          <cell r="J426">
            <v>328300</v>
          </cell>
          <cell r="K426" t="str">
            <v>1624-00-013</v>
          </cell>
        </row>
        <row r="427">
          <cell r="I427">
            <v>4.0999999999999996</v>
          </cell>
          <cell r="J427">
            <v>1027900</v>
          </cell>
          <cell r="K427" t="str">
            <v>1624-00-013</v>
          </cell>
        </row>
        <row r="428">
          <cell r="I428">
            <v>4.0999999999999996</v>
          </cell>
          <cell r="J428">
            <v>9850.1200000000008</v>
          </cell>
          <cell r="K428" t="str">
            <v>1624-00-013</v>
          </cell>
        </row>
        <row r="429">
          <cell r="I429">
            <v>4.0999999999999996</v>
          </cell>
          <cell r="J429">
            <v>140716</v>
          </cell>
          <cell r="K429" t="str">
            <v>1624-00-013</v>
          </cell>
        </row>
        <row r="430">
          <cell r="I430">
            <v>4.0999999999999996</v>
          </cell>
          <cell r="J430">
            <v>140716</v>
          </cell>
          <cell r="K430" t="str">
            <v>1624-00-013</v>
          </cell>
        </row>
        <row r="431">
          <cell r="I431">
            <v>4.0999999999999996</v>
          </cell>
          <cell r="J431">
            <v>212712</v>
          </cell>
          <cell r="K431" t="str">
            <v>1624-00-013</v>
          </cell>
        </row>
        <row r="432">
          <cell r="I432">
            <v>4.0999999999999996</v>
          </cell>
          <cell r="J432">
            <v>153600</v>
          </cell>
          <cell r="K432" t="str">
            <v>1624-00-013</v>
          </cell>
        </row>
        <row r="433">
          <cell r="I433">
            <v>4.0999999999999996</v>
          </cell>
          <cell r="J433">
            <v>669400</v>
          </cell>
          <cell r="K433" t="str">
            <v>1624-00-013</v>
          </cell>
        </row>
        <row r="434">
          <cell r="I434">
            <v>4.0999999999999996</v>
          </cell>
          <cell r="J434">
            <v>9720</v>
          </cell>
          <cell r="K434" t="str">
            <v>1624-00-013</v>
          </cell>
        </row>
        <row r="435">
          <cell r="I435">
            <v>4.0999999999999996</v>
          </cell>
          <cell r="J435">
            <v>224046</v>
          </cell>
          <cell r="K435" t="str">
            <v>1624-00-013</v>
          </cell>
        </row>
        <row r="436">
          <cell r="I436">
            <v>4.0999999999999996</v>
          </cell>
          <cell r="J436">
            <v>2970</v>
          </cell>
          <cell r="K436" t="str">
            <v>1624-00-013</v>
          </cell>
        </row>
        <row r="437">
          <cell r="I437">
            <v>4.0999999999999996</v>
          </cell>
          <cell r="J437">
            <v>559842</v>
          </cell>
          <cell r="K437" t="str">
            <v>1624-00-013</v>
          </cell>
        </row>
        <row r="438">
          <cell r="I438">
            <v>4.0999999999999996</v>
          </cell>
          <cell r="J438">
            <v>78452.28</v>
          </cell>
          <cell r="K438" t="str">
            <v>1624-00-013</v>
          </cell>
        </row>
        <row r="439">
          <cell r="I439">
            <v>4.0999999999999996</v>
          </cell>
          <cell r="J439">
            <v>5491.66</v>
          </cell>
          <cell r="K439" t="str">
            <v>1624-00-013</v>
          </cell>
        </row>
        <row r="440">
          <cell r="I440">
            <v>4.0999999999999996</v>
          </cell>
          <cell r="J440">
            <v>183055.32</v>
          </cell>
          <cell r="K440" t="str">
            <v>1624-00-013</v>
          </cell>
        </row>
        <row r="441">
          <cell r="I441">
            <v>4.0999999999999996</v>
          </cell>
          <cell r="J441">
            <v>12813.87</v>
          </cell>
          <cell r="K441" t="str">
            <v>1624-00-013</v>
          </cell>
        </row>
        <row r="442">
          <cell r="I442">
            <v>4.0999999999999996</v>
          </cell>
          <cell r="J442">
            <v>168150</v>
          </cell>
          <cell r="K442" t="str">
            <v>1624-00-013</v>
          </cell>
        </row>
        <row r="443">
          <cell r="I443">
            <v>4.0999999999999996</v>
          </cell>
          <cell r="J443">
            <v>63504</v>
          </cell>
          <cell r="K443" t="str">
            <v>1624-00-013</v>
          </cell>
        </row>
        <row r="444">
          <cell r="I444">
            <v>4.0999999999999996</v>
          </cell>
          <cell r="J444">
            <v>414970</v>
          </cell>
          <cell r="K444" t="str">
            <v>1624-00-013</v>
          </cell>
        </row>
        <row r="445">
          <cell r="I445">
            <v>4.0999999999999996</v>
          </cell>
          <cell r="J445">
            <v>68330</v>
          </cell>
          <cell r="K445" t="str">
            <v>1624-00-013</v>
          </cell>
        </row>
        <row r="446">
          <cell r="I446">
            <v>4.0999999999999996</v>
          </cell>
          <cell r="J446">
            <v>137640</v>
          </cell>
          <cell r="K446" t="str">
            <v>1624-00-013</v>
          </cell>
        </row>
        <row r="447">
          <cell r="I447">
            <v>4.0999999999999996</v>
          </cell>
          <cell r="J447">
            <v>127200</v>
          </cell>
          <cell r="K447" t="str">
            <v>1624-00-013</v>
          </cell>
        </row>
        <row r="448">
          <cell r="I448">
            <v>4.0999999999999996</v>
          </cell>
          <cell r="J448">
            <v>32548</v>
          </cell>
          <cell r="K448" t="str">
            <v>1624-00-013</v>
          </cell>
        </row>
        <row r="449">
          <cell r="I449">
            <v>4.0999999999999996</v>
          </cell>
          <cell r="J449">
            <v>248211</v>
          </cell>
          <cell r="K449" t="str">
            <v>1624-00-013</v>
          </cell>
        </row>
        <row r="450">
          <cell r="I450">
            <v>4.0999999999999996</v>
          </cell>
          <cell r="J450">
            <v>76776</v>
          </cell>
          <cell r="K450" t="str">
            <v>1624-00-013</v>
          </cell>
        </row>
        <row r="451">
          <cell r="I451">
            <v>4.0999999999999996</v>
          </cell>
          <cell r="J451">
            <v>346094</v>
          </cell>
          <cell r="K451" t="str">
            <v>1624-00-013</v>
          </cell>
        </row>
        <row r="452">
          <cell r="I452">
            <v>4.0999999999999996</v>
          </cell>
          <cell r="J452">
            <v>1457.04</v>
          </cell>
          <cell r="K452" t="str">
            <v>1624-00-013</v>
          </cell>
        </row>
        <row r="453">
          <cell r="I453">
            <v>4.0999999999999996</v>
          </cell>
          <cell r="J453">
            <v>20814.900000000001</v>
          </cell>
          <cell r="K453" t="str">
            <v>1624-00-013</v>
          </cell>
        </row>
        <row r="454">
          <cell r="I454">
            <v>4.0999999999999996</v>
          </cell>
          <cell r="J454">
            <v>38192</v>
          </cell>
          <cell r="K454" t="str">
            <v>1624-00-013</v>
          </cell>
        </row>
        <row r="455">
          <cell r="I455">
            <v>4.0999999999999996</v>
          </cell>
          <cell r="J455">
            <v>2673.44</v>
          </cell>
          <cell r="K455" t="str">
            <v>1624-00-013</v>
          </cell>
        </row>
        <row r="456">
          <cell r="I456">
            <v>4.0999999999999996</v>
          </cell>
          <cell r="J456">
            <v>9564.7999999999993</v>
          </cell>
          <cell r="K456" t="str">
            <v>1624-00-013</v>
          </cell>
        </row>
        <row r="457">
          <cell r="I457">
            <v>4.0999999999999996</v>
          </cell>
          <cell r="J457">
            <v>669.54</v>
          </cell>
          <cell r="K457" t="str">
            <v>1624-00-013</v>
          </cell>
        </row>
        <row r="458">
          <cell r="I458">
            <v>4.0999999999999996</v>
          </cell>
          <cell r="J458">
            <v>64926.400000000001</v>
          </cell>
          <cell r="K458" t="str">
            <v>1624-00-013</v>
          </cell>
        </row>
        <row r="459">
          <cell r="I459">
            <v>4.0999999999999996</v>
          </cell>
          <cell r="J459">
            <v>4544.8500000000004</v>
          </cell>
          <cell r="K459" t="str">
            <v>1624-00-013</v>
          </cell>
        </row>
        <row r="460">
          <cell r="I460">
            <v>4.0999999999999996</v>
          </cell>
          <cell r="J460">
            <v>18987.5</v>
          </cell>
          <cell r="K460" t="str">
            <v>1624-00-013</v>
          </cell>
        </row>
        <row r="461">
          <cell r="I461">
            <v>4.0999999999999996</v>
          </cell>
          <cell r="J461">
            <v>1329.12</v>
          </cell>
          <cell r="K461" t="str">
            <v>1624-00-013</v>
          </cell>
        </row>
        <row r="462">
          <cell r="I462">
            <v>4.0999999999999996</v>
          </cell>
          <cell r="J462">
            <v>20015.8</v>
          </cell>
          <cell r="K462" t="str">
            <v>1624-00-013</v>
          </cell>
        </row>
        <row r="463">
          <cell r="I463">
            <v>4.0999999999999996</v>
          </cell>
          <cell r="J463">
            <v>1401.11</v>
          </cell>
          <cell r="K463" t="str">
            <v>1624-00-013</v>
          </cell>
        </row>
        <row r="464">
          <cell r="I464">
            <v>4.0999999999999996</v>
          </cell>
          <cell r="J464">
            <v>21665</v>
          </cell>
          <cell r="K464" t="str">
            <v>1624-00-013</v>
          </cell>
        </row>
        <row r="465">
          <cell r="I465">
            <v>4.0999999999999996</v>
          </cell>
          <cell r="J465">
            <v>17704</v>
          </cell>
          <cell r="K465" t="str">
            <v>1624-00-013</v>
          </cell>
        </row>
        <row r="466">
          <cell r="I466">
            <v>4.0999999999999996</v>
          </cell>
          <cell r="J466">
            <v>26124</v>
          </cell>
          <cell r="K466" t="str">
            <v>1624-00-013</v>
          </cell>
        </row>
        <row r="467">
          <cell r="I467">
            <v>4.0999999999999996</v>
          </cell>
          <cell r="J467">
            <v>1260</v>
          </cell>
          <cell r="K467" t="str">
            <v>1624-00-013</v>
          </cell>
        </row>
        <row r="468">
          <cell r="I468">
            <v>4.0999999999999996</v>
          </cell>
          <cell r="J468">
            <v>18000</v>
          </cell>
          <cell r="K468" t="str">
            <v>1624-00-013</v>
          </cell>
        </row>
        <row r="469">
          <cell r="I469">
            <v>4.0999999999999996</v>
          </cell>
          <cell r="J469">
            <v>23959</v>
          </cell>
          <cell r="K469" t="str">
            <v>1624-00-016</v>
          </cell>
        </row>
        <row r="470">
          <cell r="I470">
            <v>4.2</v>
          </cell>
          <cell r="J470">
            <v>213692</v>
          </cell>
          <cell r="K470" t="str">
            <v>1624-00-013</v>
          </cell>
        </row>
        <row r="471">
          <cell r="I471">
            <v>4.2</v>
          </cell>
          <cell r="J471">
            <v>166400</v>
          </cell>
          <cell r="K471" t="str">
            <v>1624-00-016</v>
          </cell>
        </row>
        <row r="472">
          <cell r="I472">
            <v>4.2</v>
          </cell>
          <cell r="J472">
            <v>320000</v>
          </cell>
          <cell r="K472" t="str">
            <v>1624-00-016</v>
          </cell>
        </row>
        <row r="473">
          <cell r="I473">
            <v>4.2</v>
          </cell>
          <cell r="J473">
            <v>352000</v>
          </cell>
          <cell r="K473" t="str">
            <v>1624-00-016</v>
          </cell>
        </row>
        <row r="474">
          <cell r="I474">
            <v>4.2</v>
          </cell>
          <cell r="J474">
            <v>81345</v>
          </cell>
          <cell r="K474" t="str">
            <v>1624-00-016</v>
          </cell>
        </row>
        <row r="475">
          <cell r="I475">
            <v>4.2</v>
          </cell>
          <cell r="J475">
            <v>81345</v>
          </cell>
          <cell r="K475" t="str">
            <v>1624-00-016</v>
          </cell>
        </row>
        <row r="476">
          <cell r="I476">
            <v>4.2</v>
          </cell>
          <cell r="J476">
            <v>249458</v>
          </cell>
          <cell r="K476" t="str">
            <v>1624-00-013</v>
          </cell>
        </row>
        <row r="477">
          <cell r="I477">
            <v>4.2</v>
          </cell>
          <cell r="J477">
            <v>9500</v>
          </cell>
          <cell r="K477" t="str">
            <v>1624-00-016</v>
          </cell>
        </row>
        <row r="478">
          <cell r="I478">
            <v>4.2</v>
          </cell>
          <cell r="J478">
            <v>162690</v>
          </cell>
          <cell r="K478" t="str">
            <v>1624-00-016</v>
          </cell>
        </row>
        <row r="479">
          <cell r="I479">
            <v>4.2</v>
          </cell>
          <cell r="J479">
            <v>44800</v>
          </cell>
          <cell r="K479" t="str">
            <v>1624-00-016</v>
          </cell>
        </row>
        <row r="480">
          <cell r="I480">
            <v>4.2</v>
          </cell>
          <cell r="J480">
            <v>2100</v>
          </cell>
          <cell r="K480" t="str">
            <v>1624-00-013</v>
          </cell>
        </row>
        <row r="481">
          <cell r="I481">
            <v>4.2</v>
          </cell>
          <cell r="J481">
            <v>114000</v>
          </cell>
          <cell r="K481" t="str">
            <v>1624-00-016</v>
          </cell>
        </row>
        <row r="482">
          <cell r="I482">
            <v>4.3</v>
          </cell>
          <cell r="J482">
            <v>266169.26</v>
          </cell>
          <cell r="K482" t="str">
            <v>1624-00-013</v>
          </cell>
        </row>
        <row r="483">
          <cell r="I483">
            <v>4.3</v>
          </cell>
          <cell r="J483">
            <v>3802417.97</v>
          </cell>
          <cell r="K483" t="str">
            <v>1624-00-013</v>
          </cell>
        </row>
        <row r="484">
          <cell r="I484">
            <v>4.3</v>
          </cell>
          <cell r="J484">
            <v>56282.01</v>
          </cell>
          <cell r="K484" t="str">
            <v>1624-00-013</v>
          </cell>
        </row>
        <row r="485">
          <cell r="I485">
            <v>4.3</v>
          </cell>
          <cell r="J485">
            <v>804028.7</v>
          </cell>
          <cell r="K485" t="str">
            <v>1624-00-013</v>
          </cell>
        </row>
        <row r="486">
          <cell r="I486">
            <v>4.3</v>
          </cell>
          <cell r="J486">
            <v>3546.67</v>
          </cell>
          <cell r="K486" t="str">
            <v>1624-00-013</v>
          </cell>
        </row>
        <row r="487">
          <cell r="I487">
            <v>4.3</v>
          </cell>
          <cell r="J487">
            <v>50666.67</v>
          </cell>
          <cell r="K487" t="str">
            <v>1624-00-013</v>
          </cell>
        </row>
        <row r="488">
          <cell r="I488">
            <v>4.3</v>
          </cell>
          <cell r="J488">
            <v>3546.67</v>
          </cell>
          <cell r="K488" t="str">
            <v>1624-00-013</v>
          </cell>
        </row>
        <row r="489">
          <cell r="I489">
            <v>4.3</v>
          </cell>
          <cell r="J489">
            <v>50666.67</v>
          </cell>
          <cell r="K489" t="str">
            <v>1624-00-013</v>
          </cell>
        </row>
        <row r="490">
          <cell r="I490">
            <v>4.3</v>
          </cell>
          <cell r="J490">
            <v>1397085.1</v>
          </cell>
          <cell r="K490" t="str">
            <v>1624-00-013</v>
          </cell>
        </row>
        <row r="491">
          <cell r="I491">
            <v>4.3</v>
          </cell>
          <cell r="J491">
            <v>97795.96</v>
          </cell>
          <cell r="K491" t="str">
            <v>1624-00-013</v>
          </cell>
        </row>
        <row r="492">
          <cell r="I492">
            <v>4.3</v>
          </cell>
          <cell r="J492">
            <v>5684</v>
          </cell>
          <cell r="K492" t="str">
            <v>1624-00-013</v>
          </cell>
        </row>
        <row r="493">
          <cell r="I493">
            <v>4.3</v>
          </cell>
          <cell r="J493">
            <v>81200</v>
          </cell>
          <cell r="K493" t="str">
            <v>1624-00-013</v>
          </cell>
        </row>
        <row r="494">
          <cell r="I494">
            <v>4.3</v>
          </cell>
          <cell r="J494">
            <v>45200</v>
          </cell>
          <cell r="K494" t="str">
            <v>1624-00-013</v>
          </cell>
        </row>
        <row r="495">
          <cell r="I495">
            <v>4.3</v>
          </cell>
          <cell r="J495">
            <v>3164</v>
          </cell>
          <cell r="K495" t="str">
            <v>1624-00-013</v>
          </cell>
        </row>
        <row r="496">
          <cell r="I496">
            <v>4.3</v>
          </cell>
          <cell r="J496">
            <v>3546.67</v>
          </cell>
          <cell r="K496" t="str">
            <v>1624-00-013</v>
          </cell>
        </row>
        <row r="497">
          <cell r="I497">
            <v>4.3</v>
          </cell>
          <cell r="J497">
            <v>50666.67</v>
          </cell>
          <cell r="K497" t="str">
            <v>1624-00-013</v>
          </cell>
        </row>
        <row r="498">
          <cell r="I498">
            <v>4.3</v>
          </cell>
          <cell r="J498">
            <v>1216833.25</v>
          </cell>
          <cell r="K498" t="str">
            <v>1624-00-013</v>
          </cell>
        </row>
        <row r="499">
          <cell r="I499">
            <v>4.3</v>
          </cell>
          <cell r="J499">
            <v>85178.33</v>
          </cell>
          <cell r="K499" t="str">
            <v>1624-00-013</v>
          </cell>
        </row>
        <row r="500">
          <cell r="I500">
            <v>4.3</v>
          </cell>
          <cell r="J500">
            <v>5771.5</v>
          </cell>
          <cell r="K500" t="str">
            <v>1624-00-013</v>
          </cell>
        </row>
        <row r="501">
          <cell r="I501">
            <v>4.3</v>
          </cell>
          <cell r="J501">
            <v>82450</v>
          </cell>
          <cell r="K501" t="str">
            <v>1624-00-013</v>
          </cell>
        </row>
        <row r="502">
          <cell r="I502">
            <v>4.3</v>
          </cell>
          <cell r="J502">
            <v>3546.67</v>
          </cell>
          <cell r="K502" t="str">
            <v>1624-00-013</v>
          </cell>
        </row>
        <row r="503">
          <cell r="I503">
            <v>4.3</v>
          </cell>
          <cell r="J503">
            <v>50666.67</v>
          </cell>
          <cell r="K503" t="str">
            <v>1624-00-013</v>
          </cell>
        </row>
        <row r="504">
          <cell r="I504">
            <v>4.3</v>
          </cell>
          <cell r="J504">
            <v>3546.67</v>
          </cell>
          <cell r="K504" t="str">
            <v>1624-00-013</v>
          </cell>
        </row>
        <row r="505">
          <cell r="I505">
            <v>4.3</v>
          </cell>
          <cell r="J505">
            <v>50666.67</v>
          </cell>
          <cell r="K505" t="str">
            <v>1624-00-013</v>
          </cell>
        </row>
        <row r="506">
          <cell r="I506">
            <v>4.4000000000000004</v>
          </cell>
          <cell r="J506">
            <v>4681501.55</v>
          </cell>
          <cell r="K506" t="str">
            <v>1624-00-013</v>
          </cell>
        </row>
        <row r="507">
          <cell r="I507">
            <v>4.4000000000000004</v>
          </cell>
          <cell r="J507">
            <v>1066172</v>
          </cell>
          <cell r="K507" t="str">
            <v>1624-00-013</v>
          </cell>
        </row>
        <row r="508">
          <cell r="I508">
            <v>4.4000000000000004</v>
          </cell>
          <cell r="J508">
            <v>1066172</v>
          </cell>
          <cell r="K508" t="str">
            <v>1624-00-013</v>
          </cell>
        </row>
        <row r="509">
          <cell r="I509">
            <v>4.4000000000000004</v>
          </cell>
          <cell r="J509">
            <v>50000</v>
          </cell>
          <cell r="K509" t="str">
            <v>1624-00-204</v>
          </cell>
        </row>
        <row r="510">
          <cell r="I510">
            <v>4.4000000000000004</v>
          </cell>
          <cell r="J510">
            <v>3500</v>
          </cell>
          <cell r="K510" t="str">
            <v>1624-00-204</v>
          </cell>
        </row>
        <row r="511">
          <cell r="I511">
            <v>4.4000000000000004</v>
          </cell>
          <cell r="J511">
            <v>127798.04</v>
          </cell>
          <cell r="K511" t="str">
            <v>1624-00-013</v>
          </cell>
        </row>
        <row r="512">
          <cell r="I512">
            <v>4.4000000000000004</v>
          </cell>
          <cell r="J512">
            <v>222318.99</v>
          </cell>
          <cell r="K512" t="str">
            <v>1624-00-201</v>
          </cell>
        </row>
        <row r="513">
          <cell r="I513">
            <v>4.5</v>
          </cell>
          <cell r="J513">
            <v>8000</v>
          </cell>
          <cell r="K513" t="str">
            <v>1624-00-013</v>
          </cell>
        </row>
        <row r="514">
          <cell r="I514">
            <v>4.5</v>
          </cell>
          <cell r="J514">
            <v>20200</v>
          </cell>
          <cell r="K514" t="str">
            <v>1624-00-013</v>
          </cell>
        </row>
        <row r="515">
          <cell r="I515">
            <v>4.5</v>
          </cell>
          <cell r="J515">
            <v>1196482.25</v>
          </cell>
          <cell r="K515" t="str">
            <v>1624-00-013</v>
          </cell>
        </row>
        <row r="516">
          <cell r="I516">
            <v>4.5</v>
          </cell>
          <cell r="J516">
            <v>191500</v>
          </cell>
          <cell r="K516" t="str">
            <v>1624-00-013</v>
          </cell>
        </row>
        <row r="517">
          <cell r="I517">
            <v>4.5</v>
          </cell>
          <cell r="J517">
            <v>132572.5</v>
          </cell>
          <cell r="K517" t="str">
            <v>1624-00-013</v>
          </cell>
        </row>
        <row r="518">
          <cell r="I518">
            <v>4.5</v>
          </cell>
          <cell r="J518">
            <v>20000</v>
          </cell>
          <cell r="K518" t="str">
            <v>1624-00-013</v>
          </cell>
        </row>
        <row r="519">
          <cell r="I519">
            <v>4.5</v>
          </cell>
          <cell r="J519">
            <v>6000</v>
          </cell>
          <cell r="K519" t="str">
            <v>1624-00-013</v>
          </cell>
        </row>
        <row r="520">
          <cell r="I520">
            <v>4.5</v>
          </cell>
          <cell r="J520">
            <v>480.68</v>
          </cell>
          <cell r="K520" t="str">
            <v>1624-00-013</v>
          </cell>
        </row>
        <row r="521">
          <cell r="I521">
            <v>4.5</v>
          </cell>
          <cell r="J521">
            <v>961.37</v>
          </cell>
          <cell r="K521" t="str">
            <v>1624-00-013</v>
          </cell>
        </row>
        <row r="522">
          <cell r="I522">
            <v>4.5</v>
          </cell>
          <cell r="J522">
            <v>17607.48</v>
          </cell>
          <cell r="K522" t="str">
            <v>1624-00-013</v>
          </cell>
        </row>
        <row r="523">
          <cell r="I523">
            <v>4.5</v>
          </cell>
          <cell r="J523">
            <v>35214.949999999997</v>
          </cell>
          <cell r="K523" t="str">
            <v>1624-00-013</v>
          </cell>
        </row>
        <row r="524">
          <cell r="I524">
            <v>4.5</v>
          </cell>
          <cell r="J524">
            <v>14400</v>
          </cell>
          <cell r="K524" t="str">
            <v>1624-00-013</v>
          </cell>
        </row>
        <row r="525">
          <cell r="I525">
            <v>4.5</v>
          </cell>
          <cell r="J525">
            <v>5760</v>
          </cell>
          <cell r="K525" t="str">
            <v>1624-00-013</v>
          </cell>
        </row>
        <row r="526">
          <cell r="I526">
            <v>4.5</v>
          </cell>
          <cell r="J526">
            <v>5177.5</v>
          </cell>
          <cell r="K526" t="str">
            <v>1624-00-013</v>
          </cell>
        </row>
        <row r="527">
          <cell r="I527">
            <v>4.5999999999999996</v>
          </cell>
          <cell r="J527">
            <v>112950.2</v>
          </cell>
          <cell r="K527" t="str">
            <v>1624-00-013</v>
          </cell>
        </row>
        <row r="528">
          <cell r="I528">
            <v>4.5999999999999996</v>
          </cell>
          <cell r="J528">
            <v>1613574.28</v>
          </cell>
          <cell r="K528" t="str">
            <v>1624-00-013</v>
          </cell>
        </row>
        <row r="529">
          <cell r="I529">
            <v>4.5999999999999996</v>
          </cell>
          <cell r="J529">
            <v>-538531</v>
          </cell>
          <cell r="K529" t="str">
            <v>1624-00-013</v>
          </cell>
        </row>
        <row r="530">
          <cell r="I530">
            <v>4.5999999999999996</v>
          </cell>
          <cell r="J530">
            <v>28271.040000000001</v>
          </cell>
          <cell r="K530" t="str">
            <v>1624-00-013</v>
          </cell>
        </row>
        <row r="531">
          <cell r="I531">
            <v>4.5999999999999996</v>
          </cell>
          <cell r="J531">
            <v>403872</v>
          </cell>
          <cell r="K531" t="str">
            <v>1624-00-013</v>
          </cell>
        </row>
        <row r="532">
          <cell r="I532">
            <v>4.5999999999999996</v>
          </cell>
          <cell r="J532">
            <v>7000</v>
          </cell>
          <cell r="K532" t="str">
            <v>1624-00-016</v>
          </cell>
        </row>
        <row r="533">
          <cell r="I533">
            <v>4.5999999999999996</v>
          </cell>
          <cell r="J533">
            <v>51120</v>
          </cell>
          <cell r="K533" t="str">
            <v>1624-00-204</v>
          </cell>
        </row>
        <row r="534">
          <cell r="I534">
            <v>4.5999999999999996</v>
          </cell>
          <cell r="J534">
            <v>58920</v>
          </cell>
          <cell r="K534" t="str">
            <v>1624-00-204</v>
          </cell>
        </row>
        <row r="535">
          <cell r="I535">
            <v>4.5999999999999996</v>
          </cell>
          <cell r="J535">
            <v>107040</v>
          </cell>
          <cell r="K535" t="str">
            <v>1624-00-204</v>
          </cell>
        </row>
        <row r="536">
          <cell r="I536">
            <v>4.5999999999999996</v>
          </cell>
          <cell r="J536">
            <v>87720</v>
          </cell>
          <cell r="K536" t="str">
            <v>1624-00-204</v>
          </cell>
        </row>
        <row r="537">
          <cell r="I537">
            <v>4.5999999999999996</v>
          </cell>
          <cell r="J537">
            <v>36900</v>
          </cell>
          <cell r="K537" t="str">
            <v>1624-00-204</v>
          </cell>
        </row>
        <row r="538">
          <cell r="I538">
            <v>4.5999999999999996</v>
          </cell>
          <cell r="J538">
            <v>89250</v>
          </cell>
          <cell r="K538" t="str">
            <v>1624-00-204</v>
          </cell>
        </row>
        <row r="539">
          <cell r="I539">
            <v>4.5999999999999996</v>
          </cell>
          <cell r="J539">
            <v>39600</v>
          </cell>
          <cell r="K539" t="str">
            <v>1624-00-204</v>
          </cell>
        </row>
        <row r="540">
          <cell r="I540">
            <v>4.5999999999999996</v>
          </cell>
          <cell r="J540">
            <v>51000</v>
          </cell>
          <cell r="K540" t="str">
            <v>1624-00-204</v>
          </cell>
        </row>
        <row r="541">
          <cell r="I541">
            <v>4.5999999999999996</v>
          </cell>
          <cell r="J541">
            <v>36508.5</v>
          </cell>
          <cell r="K541" t="str">
            <v>1624-00-204</v>
          </cell>
        </row>
        <row r="542">
          <cell r="I542">
            <v>4.5999999999999996</v>
          </cell>
          <cell r="J542">
            <v>18755</v>
          </cell>
          <cell r="K542" t="str">
            <v>1624-00-204</v>
          </cell>
        </row>
        <row r="543">
          <cell r="I543">
            <v>4.5999999999999996</v>
          </cell>
          <cell r="J543">
            <v>6000</v>
          </cell>
          <cell r="K543" t="str">
            <v>1624-00-204</v>
          </cell>
        </row>
        <row r="544">
          <cell r="I544">
            <v>4.5999999999999996</v>
          </cell>
          <cell r="J544">
            <v>12150</v>
          </cell>
          <cell r="K544" t="str">
            <v>1624-00-204</v>
          </cell>
        </row>
        <row r="545">
          <cell r="I545">
            <v>4.5999999999999996</v>
          </cell>
          <cell r="J545">
            <v>22000</v>
          </cell>
          <cell r="K545" t="str">
            <v>1624-00-204</v>
          </cell>
        </row>
        <row r="546">
          <cell r="I546">
            <v>4.5999999999999996</v>
          </cell>
          <cell r="J546">
            <v>28500</v>
          </cell>
          <cell r="K546" t="str">
            <v>1624-00-204</v>
          </cell>
        </row>
        <row r="547">
          <cell r="I547">
            <v>4.5999999999999996</v>
          </cell>
          <cell r="J547">
            <v>30700</v>
          </cell>
          <cell r="K547" t="str">
            <v>1624-00-204</v>
          </cell>
        </row>
        <row r="548">
          <cell r="I548">
            <v>4.5999999999999996</v>
          </cell>
          <cell r="J548">
            <v>8267.35</v>
          </cell>
          <cell r="K548" t="str">
            <v>1624-00-204</v>
          </cell>
        </row>
        <row r="549">
          <cell r="I549">
            <v>4.5999999999999996</v>
          </cell>
          <cell r="J549">
            <v>36465.599999999999</v>
          </cell>
          <cell r="K549" t="str">
            <v>1624-00-204</v>
          </cell>
        </row>
        <row r="550">
          <cell r="I550">
            <v>4.5999999999999996</v>
          </cell>
          <cell r="J550">
            <v>36465.599999999999</v>
          </cell>
          <cell r="K550" t="str">
            <v>1624-00-204</v>
          </cell>
        </row>
        <row r="551">
          <cell r="I551">
            <v>4.5999999999999996</v>
          </cell>
          <cell r="J551">
            <v>42029.599999999999</v>
          </cell>
          <cell r="K551" t="str">
            <v>1624-00-204</v>
          </cell>
        </row>
        <row r="552">
          <cell r="I552">
            <v>4.5999999999999996</v>
          </cell>
          <cell r="J552">
            <v>76355.199999999997</v>
          </cell>
          <cell r="K552" t="str">
            <v>1624-00-204</v>
          </cell>
        </row>
        <row r="553">
          <cell r="I553">
            <v>4.5999999999999996</v>
          </cell>
          <cell r="J553">
            <v>62573.599999999999</v>
          </cell>
          <cell r="K553" t="str">
            <v>1624-00-204</v>
          </cell>
        </row>
        <row r="554">
          <cell r="I554">
            <v>4.5999999999999996</v>
          </cell>
          <cell r="J554">
            <v>26322</v>
          </cell>
          <cell r="K554" t="str">
            <v>1624-00-204</v>
          </cell>
        </row>
        <row r="555">
          <cell r="I555">
            <v>4.5999999999999996</v>
          </cell>
          <cell r="J555">
            <v>63665</v>
          </cell>
          <cell r="K555" t="str">
            <v>1624-00-204</v>
          </cell>
        </row>
        <row r="556">
          <cell r="I556">
            <v>4.5999999999999996</v>
          </cell>
          <cell r="J556">
            <v>28248</v>
          </cell>
          <cell r="K556" t="str">
            <v>1624-00-204</v>
          </cell>
        </row>
        <row r="557">
          <cell r="I557">
            <v>4.5999999999999996</v>
          </cell>
          <cell r="J557">
            <v>130026.4</v>
          </cell>
          <cell r="K557" t="str">
            <v>1624-00-204</v>
          </cell>
        </row>
        <row r="558">
          <cell r="I558">
            <v>4.5999999999999996</v>
          </cell>
          <cell r="J558">
            <v>36380</v>
          </cell>
          <cell r="K558" t="str">
            <v>1624-00-204</v>
          </cell>
        </row>
        <row r="559">
          <cell r="I559">
            <v>5</v>
          </cell>
          <cell r="J559">
            <v>1639287.94</v>
          </cell>
          <cell r="K559" t="str">
            <v>1624-00-013</v>
          </cell>
        </row>
        <row r="560">
          <cell r="I560">
            <v>5</v>
          </cell>
          <cell r="J560">
            <v>673021.43999999994</v>
          </cell>
          <cell r="K560" t="str">
            <v>1624-00-013</v>
          </cell>
        </row>
        <row r="561">
          <cell r="I561">
            <v>5</v>
          </cell>
          <cell r="J561">
            <v>1285951.675</v>
          </cell>
          <cell r="K561" t="str">
            <v>1624-00-013</v>
          </cell>
        </row>
        <row r="562">
          <cell r="I562">
            <v>5</v>
          </cell>
          <cell r="J562">
            <v>1285951.675</v>
          </cell>
          <cell r="K562" t="str">
            <v>1624-00-013</v>
          </cell>
        </row>
        <row r="563">
          <cell r="I563">
            <v>5</v>
          </cell>
          <cell r="J563">
            <v>1929253.01</v>
          </cell>
          <cell r="K563" t="str">
            <v>1624-00-013</v>
          </cell>
        </row>
        <row r="564">
          <cell r="I564">
            <v>5</v>
          </cell>
          <cell r="J564">
            <v>2832799.33</v>
          </cell>
          <cell r="K564" t="str">
            <v>1624-00-013</v>
          </cell>
        </row>
        <row r="565">
          <cell r="I565">
            <v>5</v>
          </cell>
          <cell r="J565">
            <v>41827.5</v>
          </cell>
          <cell r="K565" t="str">
            <v>1624-00-013</v>
          </cell>
        </row>
        <row r="566">
          <cell r="I566">
            <v>5</v>
          </cell>
          <cell r="J566">
            <v>30295.98</v>
          </cell>
          <cell r="K566" t="str">
            <v>1624-00-013</v>
          </cell>
        </row>
        <row r="567">
          <cell r="I567">
            <v>5</v>
          </cell>
          <cell r="J567">
            <v>390648.44</v>
          </cell>
          <cell r="K567" t="str">
            <v>1624-00-013</v>
          </cell>
        </row>
        <row r="568">
          <cell r="I568">
            <v>5</v>
          </cell>
          <cell r="J568">
            <v>19091</v>
          </cell>
          <cell r="K568" t="str">
            <v>1624-00-013</v>
          </cell>
        </row>
        <row r="569">
          <cell r="I569">
            <v>5</v>
          </cell>
          <cell r="J569">
            <v>2009674</v>
          </cell>
          <cell r="K569" t="str">
            <v>1624-00-013</v>
          </cell>
        </row>
        <row r="570">
          <cell r="I570">
            <v>5</v>
          </cell>
          <cell r="J570">
            <v>2135889</v>
          </cell>
          <cell r="K570" t="str">
            <v>1624-00-013</v>
          </cell>
        </row>
        <row r="571">
          <cell r="I571">
            <v>5</v>
          </cell>
          <cell r="J571">
            <v>63451</v>
          </cell>
          <cell r="K571" t="str">
            <v>1624-00-013</v>
          </cell>
        </row>
        <row r="572">
          <cell r="I572">
            <v>5</v>
          </cell>
          <cell r="J572">
            <v>-2751475.9</v>
          </cell>
          <cell r="K572" t="str">
            <v>1624-00-013</v>
          </cell>
        </row>
        <row r="573">
          <cell r="I573">
            <v>5</v>
          </cell>
          <cell r="J573">
            <v>-3465000</v>
          </cell>
          <cell r="K573" t="str">
            <v>1624-00-013</v>
          </cell>
        </row>
        <row r="574">
          <cell r="I574">
            <v>5</v>
          </cell>
          <cell r="J574">
            <v>-287791</v>
          </cell>
          <cell r="K574" t="str">
            <v>1624-00-013</v>
          </cell>
        </row>
        <row r="575">
          <cell r="I575">
            <v>5</v>
          </cell>
          <cell r="J575">
            <v>19900</v>
          </cell>
          <cell r="K575" t="str">
            <v>1624-00-016</v>
          </cell>
        </row>
        <row r="576">
          <cell r="I576">
            <v>5</v>
          </cell>
          <cell r="J576">
            <v>9880</v>
          </cell>
          <cell r="K576" t="str">
            <v>1624-00-016</v>
          </cell>
        </row>
        <row r="577">
          <cell r="I577">
            <v>5</v>
          </cell>
          <cell r="J577">
            <v>4000</v>
          </cell>
          <cell r="K577" t="str">
            <v>1624-00-006</v>
          </cell>
        </row>
        <row r="578">
          <cell r="I578">
            <v>5</v>
          </cell>
          <cell r="J578">
            <v>39.9</v>
          </cell>
          <cell r="K578" t="str">
            <v>1624-00-006</v>
          </cell>
        </row>
        <row r="579">
          <cell r="I579">
            <v>5</v>
          </cell>
          <cell r="J579">
            <v>570.1</v>
          </cell>
          <cell r="K579" t="str">
            <v>1624-00-006</v>
          </cell>
        </row>
        <row r="580">
          <cell r="I580">
            <v>5</v>
          </cell>
          <cell r="J580">
            <v>38738.28</v>
          </cell>
          <cell r="K580" t="str">
            <v>1624-00-013</v>
          </cell>
        </row>
        <row r="581">
          <cell r="I581">
            <v>5</v>
          </cell>
          <cell r="J581">
            <v>553403.94999999995</v>
          </cell>
          <cell r="K581" t="str">
            <v>1624-00-013</v>
          </cell>
        </row>
        <row r="582">
          <cell r="I582">
            <v>5</v>
          </cell>
          <cell r="J582">
            <v>941.6</v>
          </cell>
          <cell r="K582" t="str">
            <v>1624-00-013</v>
          </cell>
        </row>
        <row r="583">
          <cell r="I583">
            <v>5</v>
          </cell>
          <cell r="J583">
            <v>101149.78</v>
          </cell>
          <cell r="K583" t="str">
            <v>1624-00-013</v>
          </cell>
        </row>
        <row r="584">
          <cell r="I584">
            <v>5</v>
          </cell>
          <cell r="J584">
            <v>1444996.8</v>
          </cell>
          <cell r="K584" t="str">
            <v>1624-00-013</v>
          </cell>
        </row>
        <row r="585">
          <cell r="I585">
            <v>5</v>
          </cell>
          <cell r="J585">
            <v>-140716</v>
          </cell>
          <cell r="K585" t="str">
            <v>1624-00-013</v>
          </cell>
        </row>
        <row r="586">
          <cell r="I586">
            <v>5</v>
          </cell>
          <cell r="J586">
            <v>-9850.1200000000008</v>
          </cell>
          <cell r="K586" t="str">
            <v>1624-00-013</v>
          </cell>
        </row>
        <row r="587">
          <cell r="I587">
            <v>5</v>
          </cell>
          <cell r="J587">
            <v>196.8</v>
          </cell>
          <cell r="K587" t="str">
            <v>1624-00-013</v>
          </cell>
        </row>
        <row r="588">
          <cell r="I588">
            <v>5</v>
          </cell>
          <cell r="J588">
            <v>198249.68</v>
          </cell>
          <cell r="K588" t="str">
            <v>1624-00-013</v>
          </cell>
        </row>
        <row r="589">
          <cell r="I589">
            <v>5</v>
          </cell>
          <cell r="J589">
            <v>2832138.32</v>
          </cell>
          <cell r="K589" t="str">
            <v>1624-00-013</v>
          </cell>
        </row>
        <row r="590">
          <cell r="I590">
            <v>5</v>
          </cell>
          <cell r="J590">
            <v>35231</v>
          </cell>
          <cell r="K590" t="str">
            <v>1624-00-204</v>
          </cell>
        </row>
        <row r="591">
          <cell r="I591">
            <v>5</v>
          </cell>
          <cell r="J591">
            <v>503300</v>
          </cell>
          <cell r="K591" t="str">
            <v>1624-00-204</v>
          </cell>
        </row>
        <row r="592">
          <cell r="I592">
            <v>5</v>
          </cell>
          <cell r="J592">
            <v>-19713.330000000002</v>
          </cell>
          <cell r="K592" t="str">
            <v>1624-00-013</v>
          </cell>
        </row>
        <row r="593">
          <cell r="I593">
            <v>5</v>
          </cell>
          <cell r="J593">
            <v>-281619</v>
          </cell>
          <cell r="K593" t="str">
            <v>1624-00-013</v>
          </cell>
        </row>
        <row r="594">
          <cell r="I594">
            <v>5</v>
          </cell>
          <cell r="J594">
            <v>227181.37</v>
          </cell>
          <cell r="K594" t="str">
            <v>1624-00-013</v>
          </cell>
        </row>
        <row r="595">
          <cell r="I595">
            <v>5</v>
          </cell>
          <cell r="J595">
            <v>3245448.17</v>
          </cell>
          <cell r="K595" t="str">
            <v>1624-00-013</v>
          </cell>
        </row>
        <row r="596">
          <cell r="I596">
            <v>5</v>
          </cell>
          <cell r="J596">
            <v>5591.52</v>
          </cell>
          <cell r="K596" t="str">
            <v>1624-00-013</v>
          </cell>
        </row>
        <row r="597">
          <cell r="I597">
            <v>5</v>
          </cell>
          <cell r="J597">
            <v>79878.899999999994</v>
          </cell>
          <cell r="K597" t="str">
            <v>1624-00-013</v>
          </cell>
        </row>
        <row r="598">
          <cell r="I598">
            <v>5</v>
          </cell>
          <cell r="J598">
            <v>823.31</v>
          </cell>
          <cell r="K598" t="str">
            <v>1624-00-013</v>
          </cell>
        </row>
        <row r="599">
          <cell r="I599">
            <v>5</v>
          </cell>
          <cell r="J599">
            <v>11761.5</v>
          </cell>
          <cell r="K599" t="str">
            <v>1624-00-013</v>
          </cell>
        </row>
        <row r="600">
          <cell r="I600">
            <v>5</v>
          </cell>
          <cell r="J600">
            <v>21600</v>
          </cell>
          <cell r="K600" t="str">
            <v>1624-00-013</v>
          </cell>
        </row>
        <row r="601">
          <cell r="I601">
            <v>5</v>
          </cell>
          <cell r="J601">
            <v>10500</v>
          </cell>
          <cell r="K601" t="str">
            <v>1624-00-013</v>
          </cell>
        </row>
        <row r="602">
          <cell r="I602">
            <v>5</v>
          </cell>
          <cell r="J602">
            <v>150000</v>
          </cell>
          <cell r="K602" t="str">
            <v>1624-00-013</v>
          </cell>
        </row>
        <row r="603">
          <cell r="I603">
            <v>5</v>
          </cell>
          <cell r="J603">
            <v>5226.1400000000003</v>
          </cell>
          <cell r="K603" t="str">
            <v>1624-00-013</v>
          </cell>
        </row>
        <row r="604">
          <cell r="I604">
            <v>5</v>
          </cell>
          <cell r="J604">
            <v>74659.199999999997</v>
          </cell>
          <cell r="K604" t="str">
            <v>1624-00-013</v>
          </cell>
        </row>
        <row r="605">
          <cell r="I605">
            <v>5</v>
          </cell>
          <cell r="J605">
            <v>149157.98000000001</v>
          </cell>
          <cell r="K605" t="str">
            <v>1624-00-013</v>
          </cell>
        </row>
        <row r="606">
          <cell r="I606">
            <v>5</v>
          </cell>
          <cell r="J606">
            <v>10441.06</v>
          </cell>
          <cell r="K606" t="str">
            <v>1624-00-013</v>
          </cell>
        </row>
        <row r="607">
          <cell r="I607">
            <v>5</v>
          </cell>
          <cell r="J607">
            <v>16111.97</v>
          </cell>
          <cell r="K607" t="str">
            <v>1624-00-013</v>
          </cell>
        </row>
        <row r="608">
          <cell r="I608">
            <v>5</v>
          </cell>
          <cell r="J608">
            <v>230170.94</v>
          </cell>
          <cell r="K608" t="str">
            <v>1624-00-013</v>
          </cell>
        </row>
        <row r="609">
          <cell r="I609">
            <v>5</v>
          </cell>
          <cell r="J609">
            <v>47855.199999999997</v>
          </cell>
          <cell r="K609" t="str">
            <v>1624-00-013</v>
          </cell>
        </row>
        <row r="610">
          <cell r="I610">
            <v>5</v>
          </cell>
          <cell r="J610">
            <v>3349.86</v>
          </cell>
          <cell r="K610" t="str">
            <v>1624-00-013</v>
          </cell>
        </row>
        <row r="611">
          <cell r="I611">
            <v>5</v>
          </cell>
          <cell r="J611">
            <v>5158</v>
          </cell>
          <cell r="K611" t="str">
            <v>1624-00-013</v>
          </cell>
        </row>
        <row r="612">
          <cell r="I612">
            <v>5</v>
          </cell>
          <cell r="J612">
            <v>3381.4</v>
          </cell>
          <cell r="K612" t="str">
            <v>1624-00-013</v>
          </cell>
        </row>
        <row r="613">
          <cell r="I613">
            <v>5</v>
          </cell>
          <cell r="J613">
            <v>48305.75</v>
          </cell>
          <cell r="K613" t="str">
            <v>1624-00-013</v>
          </cell>
        </row>
        <row r="614">
          <cell r="I614">
            <v>5</v>
          </cell>
          <cell r="J614">
            <v>2026</v>
          </cell>
          <cell r="K614" t="str">
            <v>1624-00-013</v>
          </cell>
        </row>
        <row r="615">
          <cell r="I615">
            <v>5</v>
          </cell>
          <cell r="J615">
            <v>121766.04</v>
          </cell>
          <cell r="K615" t="str">
            <v>1624-00-013</v>
          </cell>
        </row>
        <row r="616">
          <cell r="I616">
            <v>5</v>
          </cell>
          <cell r="J616">
            <v>1739514.92</v>
          </cell>
          <cell r="K616" t="str">
            <v>1624-00-013</v>
          </cell>
        </row>
        <row r="617">
          <cell r="I617">
            <v>5</v>
          </cell>
          <cell r="J617">
            <v>966</v>
          </cell>
          <cell r="K617" t="str">
            <v>1624-00-013</v>
          </cell>
        </row>
        <row r="618">
          <cell r="I618">
            <v>5</v>
          </cell>
          <cell r="J618">
            <v>13800</v>
          </cell>
          <cell r="K618" t="str">
            <v>1624-00-013</v>
          </cell>
        </row>
        <row r="619">
          <cell r="I619">
            <v>5</v>
          </cell>
          <cell r="J619">
            <v>13800</v>
          </cell>
          <cell r="K619" t="str">
            <v>1624-00-016</v>
          </cell>
        </row>
        <row r="620">
          <cell r="I620">
            <v>5</v>
          </cell>
          <cell r="J620">
            <v>38800</v>
          </cell>
          <cell r="K620" t="str">
            <v>1624-00-016</v>
          </cell>
        </row>
        <row r="621">
          <cell r="I621">
            <v>5</v>
          </cell>
          <cell r="J621">
            <v>1050</v>
          </cell>
          <cell r="K621" t="str">
            <v>1624-00-002</v>
          </cell>
        </row>
        <row r="622">
          <cell r="I622">
            <v>5</v>
          </cell>
          <cell r="J622">
            <v>15000</v>
          </cell>
          <cell r="K622" t="str">
            <v>1624-00-002</v>
          </cell>
        </row>
        <row r="623">
          <cell r="I623">
            <v>5</v>
          </cell>
          <cell r="J623">
            <v>257595.77</v>
          </cell>
          <cell r="K623" t="str">
            <v>1624-00-013</v>
          </cell>
        </row>
        <row r="624">
          <cell r="I624">
            <v>5</v>
          </cell>
          <cell r="J624">
            <v>3679939.61</v>
          </cell>
          <cell r="K624" t="str">
            <v>1624-00-013</v>
          </cell>
        </row>
        <row r="625">
          <cell r="I625">
            <v>5</v>
          </cell>
          <cell r="J625">
            <v>9813.08</v>
          </cell>
          <cell r="K625" t="str">
            <v>1624-00-013</v>
          </cell>
        </row>
        <row r="626">
          <cell r="I626">
            <v>5</v>
          </cell>
          <cell r="J626">
            <v>140186.92000000001</v>
          </cell>
          <cell r="K626" t="str">
            <v>1624-00-013</v>
          </cell>
        </row>
        <row r="627">
          <cell r="I627">
            <v>5</v>
          </cell>
          <cell r="J627">
            <v>1323</v>
          </cell>
          <cell r="K627" t="str">
            <v>1624-00-013</v>
          </cell>
        </row>
        <row r="628">
          <cell r="I628">
            <v>5</v>
          </cell>
          <cell r="J628">
            <v>18900</v>
          </cell>
          <cell r="K628" t="str">
            <v>1624-00-013</v>
          </cell>
        </row>
        <row r="629">
          <cell r="I629">
            <v>5</v>
          </cell>
          <cell r="J629">
            <v>2261.6999999999998</v>
          </cell>
          <cell r="K629" t="str">
            <v>1624-00-013</v>
          </cell>
        </row>
        <row r="630">
          <cell r="I630">
            <v>5</v>
          </cell>
          <cell r="J630">
            <v>32310</v>
          </cell>
          <cell r="K630" t="str">
            <v>1624-00-013</v>
          </cell>
        </row>
        <row r="631">
          <cell r="I631">
            <v>5</v>
          </cell>
          <cell r="J631">
            <v>2587.1999999999998</v>
          </cell>
          <cell r="K631" t="str">
            <v>1624-00-013</v>
          </cell>
        </row>
        <row r="632">
          <cell r="I632">
            <v>5</v>
          </cell>
          <cell r="J632">
            <v>36960</v>
          </cell>
          <cell r="K632" t="str">
            <v>1624-00-013</v>
          </cell>
        </row>
        <row r="633">
          <cell r="I633">
            <v>5</v>
          </cell>
          <cell r="J633">
            <v>2587.1999999999998</v>
          </cell>
          <cell r="K633" t="str">
            <v>1624-00-013</v>
          </cell>
        </row>
        <row r="634">
          <cell r="I634">
            <v>5</v>
          </cell>
          <cell r="J634">
            <v>36960</v>
          </cell>
          <cell r="K634" t="str">
            <v>1624-00-013</v>
          </cell>
        </row>
        <row r="635">
          <cell r="I635">
            <v>5</v>
          </cell>
          <cell r="J635">
            <v>1569.96</v>
          </cell>
          <cell r="K635" t="str">
            <v>1624-00-013</v>
          </cell>
        </row>
        <row r="636">
          <cell r="I636">
            <v>5</v>
          </cell>
          <cell r="J636">
            <v>22428</v>
          </cell>
          <cell r="K636" t="str">
            <v>1624-00-013</v>
          </cell>
        </row>
        <row r="637">
          <cell r="I637">
            <v>5</v>
          </cell>
          <cell r="J637">
            <v>3511.5</v>
          </cell>
          <cell r="K637" t="str">
            <v>1624-00-013</v>
          </cell>
        </row>
        <row r="638">
          <cell r="I638">
            <v>5</v>
          </cell>
          <cell r="J638">
            <v>9813.08</v>
          </cell>
          <cell r="K638" t="str">
            <v>1624-00-013</v>
          </cell>
        </row>
        <row r="639">
          <cell r="I639">
            <v>5</v>
          </cell>
          <cell r="J639">
            <v>140186.92000000001</v>
          </cell>
          <cell r="K639" t="str">
            <v>1624-00-013</v>
          </cell>
        </row>
        <row r="640">
          <cell r="I640">
            <v>5</v>
          </cell>
          <cell r="J640">
            <v>-13829.62</v>
          </cell>
          <cell r="K640" t="str">
            <v>1624-00-013</v>
          </cell>
        </row>
        <row r="641">
          <cell r="I641">
            <v>5</v>
          </cell>
          <cell r="J641">
            <v>-968.07</v>
          </cell>
          <cell r="K641" t="str">
            <v>1624-00-013</v>
          </cell>
        </row>
        <row r="642">
          <cell r="I642">
            <v>5</v>
          </cell>
          <cell r="J642">
            <v>-13829.63</v>
          </cell>
          <cell r="K642" t="str">
            <v>1624-00-013</v>
          </cell>
        </row>
        <row r="643">
          <cell r="I643">
            <v>5</v>
          </cell>
          <cell r="J643">
            <v>-968.07</v>
          </cell>
          <cell r="K643" t="str">
            <v>1624-00-013</v>
          </cell>
        </row>
        <row r="644">
          <cell r="I644">
            <v>5</v>
          </cell>
          <cell r="J644">
            <v>3093.55</v>
          </cell>
          <cell r="K644" t="str">
            <v>1624-00-013</v>
          </cell>
        </row>
        <row r="645">
          <cell r="I645">
            <v>5</v>
          </cell>
          <cell r="J645">
            <v>44193.599999999999</v>
          </cell>
          <cell r="K645" t="str">
            <v>1624-00-013</v>
          </cell>
        </row>
        <row r="646">
          <cell r="I646">
            <v>5</v>
          </cell>
          <cell r="J646">
            <v>26687.119999999999</v>
          </cell>
          <cell r="K646" t="str">
            <v>1624-00-013</v>
          </cell>
        </row>
        <row r="647">
          <cell r="I647">
            <v>5</v>
          </cell>
          <cell r="J647">
            <v>381244.5</v>
          </cell>
          <cell r="K647" t="str">
            <v>1624-00-013</v>
          </cell>
        </row>
        <row r="648">
          <cell r="I648">
            <v>5</v>
          </cell>
          <cell r="J648">
            <v>36789.83</v>
          </cell>
          <cell r="K648" t="str">
            <v>1624-00-013</v>
          </cell>
        </row>
        <row r="649">
          <cell r="I649">
            <v>5</v>
          </cell>
          <cell r="J649">
            <v>525569.04</v>
          </cell>
          <cell r="K649" t="str">
            <v>1624-00-013</v>
          </cell>
        </row>
        <row r="650">
          <cell r="I650">
            <v>5</v>
          </cell>
          <cell r="J650">
            <v>14797.09</v>
          </cell>
          <cell r="K650" t="str">
            <v>1624-00-013</v>
          </cell>
        </row>
        <row r="651">
          <cell r="I651">
            <v>5</v>
          </cell>
          <cell r="J651">
            <v>211386.98</v>
          </cell>
          <cell r="K651" t="str">
            <v>1624-00-013</v>
          </cell>
        </row>
        <row r="652">
          <cell r="I652">
            <v>5</v>
          </cell>
          <cell r="J652">
            <v>14797.09</v>
          </cell>
          <cell r="K652" t="str">
            <v>1624-00-013</v>
          </cell>
        </row>
        <row r="653">
          <cell r="I653">
            <v>5</v>
          </cell>
          <cell r="J653">
            <v>211386.98</v>
          </cell>
          <cell r="K653" t="str">
            <v>1624-00-013</v>
          </cell>
        </row>
        <row r="654">
          <cell r="I654">
            <v>5</v>
          </cell>
          <cell r="J654">
            <v>275.94</v>
          </cell>
          <cell r="K654" t="str">
            <v>1624-00-013</v>
          </cell>
        </row>
        <row r="655">
          <cell r="I655">
            <v>5</v>
          </cell>
          <cell r="J655">
            <v>3942</v>
          </cell>
          <cell r="K655" t="str">
            <v>1624-00-013</v>
          </cell>
        </row>
        <row r="656">
          <cell r="I656">
            <v>5</v>
          </cell>
          <cell r="J656">
            <v>682.21</v>
          </cell>
          <cell r="K656" t="str">
            <v>1624-00-013</v>
          </cell>
        </row>
        <row r="657">
          <cell r="I657">
            <v>5</v>
          </cell>
          <cell r="J657">
            <v>9745.92</v>
          </cell>
          <cell r="K657" t="str">
            <v>1624-00-013</v>
          </cell>
        </row>
        <row r="658">
          <cell r="I658">
            <v>5</v>
          </cell>
          <cell r="J658">
            <v>43363.6</v>
          </cell>
          <cell r="K658" t="str">
            <v>1624-00-013</v>
          </cell>
        </row>
        <row r="659">
          <cell r="I659">
            <v>5</v>
          </cell>
          <cell r="J659">
            <v>619480</v>
          </cell>
          <cell r="K659" t="str">
            <v>1624-00-013</v>
          </cell>
        </row>
        <row r="660">
          <cell r="I660">
            <v>5</v>
          </cell>
          <cell r="J660">
            <v>455</v>
          </cell>
          <cell r="K660" t="str">
            <v>1624-00-013</v>
          </cell>
        </row>
        <row r="661">
          <cell r="I661">
            <v>5</v>
          </cell>
          <cell r="J661">
            <v>6500</v>
          </cell>
          <cell r="K661" t="str">
            <v>1624-00-013</v>
          </cell>
        </row>
        <row r="662">
          <cell r="I662">
            <v>5</v>
          </cell>
          <cell r="J662">
            <v>8750</v>
          </cell>
          <cell r="K662" t="str">
            <v>1624-00-013</v>
          </cell>
        </row>
        <row r="663">
          <cell r="I663">
            <v>5</v>
          </cell>
          <cell r="J663">
            <v>125000</v>
          </cell>
          <cell r="K663" t="str">
            <v>1624-00-013</v>
          </cell>
        </row>
        <row r="664">
          <cell r="I664">
            <v>5</v>
          </cell>
          <cell r="J664">
            <v>292314.11</v>
          </cell>
          <cell r="K664" t="str">
            <v>1624-00-013</v>
          </cell>
        </row>
        <row r="665">
          <cell r="I665">
            <v>5</v>
          </cell>
          <cell r="J665">
            <v>4175915.92</v>
          </cell>
          <cell r="K665" t="str">
            <v>1624-00-013</v>
          </cell>
        </row>
        <row r="666">
          <cell r="I666">
            <v>5</v>
          </cell>
          <cell r="J666">
            <v>3710</v>
          </cell>
          <cell r="K666" t="str">
            <v>1624-00-013</v>
          </cell>
        </row>
        <row r="667">
          <cell r="I667">
            <v>5</v>
          </cell>
          <cell r="J667">
            <v>53000</v>
          </cell>
          <cell r="K667" t="str">
            <v>1624-00-013</v>
          </cell>
        </row>
        <row r="668">
          <cell r="I668">
            <v>5</v>
          </cell>
          <cell r="J668">
            <v>4480</v>
          </cell>
          <cell r="K668" t="str">
            <v>1624-00-013</v>
          </cell>
        </row>
        <row r="669">
          <cell r="I669">
            <v>5</v>
          </cell>
          <cell r="J669">
            <v>64000</v>
          </cell>
          <cell r="K669" t="str">
            <v>1624-00-013</v>
          </cell>
        </row>
        <row r="670">
          <cell r="I670">
            <v>5</v>
          </cell>
          <cell r="J670">
            <v>591.5</v>
          </cell>
          <cell r="K670" t="str">
            <v>1624-00-016</v>
          </cell>
        </row>
        <row r="671">
          <cell r="I671">
            <v>5</v>
          </cell>
          <cell r="J671">
            <v>453.6</v>
          </cell>
          <cell r="K671" t="str">
            <v>1624-00-016</v>
          </cell>
        </row>
        <row r="672">
          <cell r="I672">
            <v>5</v>
          </cell>
          <cell r="J672">
            <v>8450</v>
          </cell>
          <cell r="K672" t="str">
            <v>1624-00-016</v>
          </cell>
        </row>
        <row r="673">
          <cell r="I673">
            <v>5</v>
          </cell>
          <cell r="J673">
            <v>4200</v>
          </cell>
          <cell r="K673" t="str">
            <v>1624-00-016</v>
          </cell>
        </row>
        <row r="674">
          <cell r="I674">
            <v>5</v>
          </cell>
          <cell r="J674">
            <v>4800</v>
          </cell>
          <cell r="K674" t="str">
            <v>1624-00-016</v>
          </cell>
        </row>
        <row r="675">
          <cell r="I675">
            <v>5</v>
          </cell>
          <cell r="J675">
            <v>6480</v>
          </cell>
          <cell r="K675" t="str">
            <v>1624-00-016</v>
          </cell>
        </row>
        <row r="676">
          <cell r="I676">
            <v>5</v>
          </cell>
          <cell r="J676">
            <v>49000</v>
          </cell>
          <cell r="K676" t="str">
            <v>1624-00-006</v>
          </cell>
        </row>
        <row r="677">
          <cell r="I677">
            <v>5</v>
          </cell>
          <cell r="J677">
            <v>18240</v>
          </cell>
          <cell r="K677" t="str">
            <v>1624-00-006</v>
          </cell>
        </row>
        <row r="678">
          <cell r="I678">
            <v>5</v>
          </cell>
          <cell r="J678">
            <v>35910</v>
          </cell>
          <cell r="K678" t="str">
            <v>1624-00-006</v>
          </cell>
        </row>
        <row r="679">
          <cell r="I679">
            <v>5</v>
          </cell>
          <cell r="J679">
            <v>457.8</v>
          </cell>
          <cell r="K679" t="str">
            <v>1624-00-013</v>
          </cell>
        </row>
        <row r="680">
          <cell r="I680">
            <v>5</v>
          </cell>
          <cell r="J680">
            <v>6540</v>
          </cell>
          <cell r="K680" t="str">
            <v>1624-00-013</v>
          </cell>
        </row>
        <row r="681">
          <cell r="I681">
            <v>5</v>
          </cell>
          <cell r="J681">
            <v>219666.9</v>
          </cell>
          <cell r="K681" t="str">
            <v>1624-00-013</v>
          </cell>
        </row>
        <row r="682">
          <cell r="I682">
            <v>5</v>
          </cell>
          <cell r="J682">
            <v>3138098.61</v>
          </cell>
          <cell r="K682" t="str">
            <v>1624-00-013</v>
          </cell>
        </row>
        <row r="683">
          <cell r="I683">
            <v>5</v>
          </cell>
          <cell r="J683">
            <v>6930</v>
          </cell>
          <cell r="K683" t="str">
            <v>1624-00-013</v>
          </cell>
        </row>
        <row r="684">
          <cell r="I684">
            <v>5</v>
          </cell>
          <cell r="J684">
            <v>99000</v>
          </cell>
          <cell r="K684" t="str">
            <v>1624-00-013</v>
          </cell>
        </row>
        <row r="685">
          <cell r="I685">
            <v>5</v>
          </cell>
          <cell r="J685">
            <v>140186.92000000001</v>
          </cell>
          <cell r="K685" t="str">
            <v>1624-00-013</v>
          </cell>
        </row>
        <row r="686">
          <cell r="I686">
            <v>5</v>
          </cell>
          <cell r="J686">
            <v>9813.08</v>
          </cell>
          <cell r="K686" t="str">
            <v>1624-00-013</v>
          </cell>
        </row>
        <row r="687">
          <cell r="I687">
            <v>5</v>
          </cell>
          <cell r="J687">
            <v>457569.9</v>
          </cell>
          <cell r="K687" t="str">
            <v>1624-00-013</v>
          </cell>
        </row>
        <row r="688">
          <cell r="I688">
            <v>5</v>
          </cell>
          <cell r="J688">
            <v>32029.89</v>
          </cell>
          <cell r="K688" t="str">
            <v>1624-00-013</v>
          </cell>
        </row>
        <row r="689">
          <cell r="I689">
            <v>5</v>
          </cell>
          <cell r="J689">
            <v>350</v>
          </cell>
          <cell r="K689" t="str">
            <v>1624-00-013</v>
          </cell>
        </row>
        <row r="690">
          <cell r="I690">
            <v>5</v>
          </cell>
          <cell r="J690">
            <v>5000</v>
          </cell>
          <cell r="K690" t="str">
            <v>1624-00-013</v>
          </cell>
        </row>
        <row r="691">
          <cell r="I691">
            <v>5</v>
          </cell>
          <cell r="J691">
            <v>133500</v>
          </cell>
          <cell r="K691" t="str">
            <v>1624-00-013</v>
          </cell>
        </row>
        <row r="692">
          <cell r="I692">
            <v>5</v>
          </cell>
          <cell r="J692">
            <v>3644.55</v>
          </cell>
          <cell r="K692" t="str">
            <v>1624-00-013</v>
          </cell>
        </row>
        <row r="693">
          <cell r="I693">
            <v>5</v>
          </cell>
          <cell r="J693">
            <v>902.44</v>
          </cell>
          <cell r="K693" t="str">
            <v>1624-00-013</v>
          </cell>
        </row>
        <row r="694">
          <cell r="I694">
            <v>5</v>
          </cell>
          <cell r="J694">
            <v>12892</v>
          </cell>
          <cell r="K694" t="str">
            <v>1624-00-013</v>
          </cell>
        </row>
        <row r="695">
          <cell r="I695">
            <v>5</v>
          </cell>
          <cell r="J695">
            <v>4200</v>
          </cell>
          <cell r="K695" t="str">
            <v>1624-00-013</v>
          </cell>
        </row>
        <row r="696">
          <cell r="I696">
            <v>5</v>
          </cell>
          <cell r="J696">
            <v>60000</v>
          </cell>
          <cell r="K696" t="str">
            <v>1624-00-013</v>
          </cell>
        </row>
        <row r="697">
          <cell r="I697">
            <v>5</v>
          </cell>
          <cell r="J697">
            <v>58500</v>
          </cell>
          <cell r="K697" t="str">
            <v>1624-00-013</v>
          </cell>
        </row>
        <row r="698">
          <cell r="I698">
            <v>5</v>
          </cell>
          <cell r="J698">
            <v>105000</v>
          </cell>
          <cell r="K698" t="str">
            <v>1624-00-013</v>
          </cell>
        </row>
        <row r="699">
          <cell r="I699">
            <v>5</v>
          </cell>
          <cell r="J699">
            <v>7350</v>
          </cell>
          <cell r="K699" t="str">
            <v>1624-00-013</v>
          </cell>
        </row>
        <row r="700">
          <cell r="I700">
            <v>5</v>
          </cell>
          <cell r="J700">
            <v>1596</v>
          </cell>
          <cell r="K700" t="str">
            <v>1624-00-013</v>
          </cell>
        </row>
        <row r="701">
          <cell r="I701">
            <v>5</v>
          </cell>
          <cell r="J701">
            <v>22800</v>
          </cell>
          <cell r="K701" t="str">
            <v>1624-00-013</v>
          </cell>
        </row>
        <row r="702">
          <cell r="I702">
            <v>5</v>
          </cell>
          <cell r="J702">
            <v>601.87</v>
          </cell>
          <cell r="K702" t="str">
            <v>1624-00-013</v>
          </cell>
        </row>
        <row r="703">
          <cell r="I703">
            <v>5</v>
          </cell>
          <cell r="J703">
            <v>8598.1299999999992</v>
          </cell>
          <cell r="K703" t="str">
            <v>1624-00-013</v>
          </cell>
        </row>
        <row r="704">
          <cell r="I704">
            <v>5</v>
          </cell>
          <cell r="J704">
            <v>100000</v>
          </cell>
          <cell r="K704" t="str">
            <v>1624-00-013</v>
          </cell>
        </row>
        <row r="705">
          <cell r="I705">
            <v>5</v>
          </cell>
          <cell r="J705">
            <v>7000</v>
          </cell>
          <cell r="K705" t="str">
            <v>1624-00-013</v>
          </cell>
        </row>
        <row r="706">
          <cell r="I706">
            <v>5</v>
          </cell>
          <cell r="J706">
            <v>212.8</v>
          </cell>
          <cell r="K706" t="str">
            <v>1624-00-013</v>
          </cell>
        </row>
        <row r="707">
          <cell r="I707">
            <v>5</v>
          </cell>
          <cell r="J707">
            <v>3040</v>
          </cell>
          <cell r="K707" t="str">
            <v>1624-00-013</v>
          </cell>
        </row>
        <row r="708">
          <cell r="I708">
            <v>5</v>
          </cell>
          <cell r="J708">
            <v>17844.169999999998</v>
          </cell>
          <cell r="K708" t="str">
            <v>1624-00-013</v>
          </cell>
        </row>
        <row r="709">
          <cell r="I709">
            <v>5</v>
          </cell>
          <cell r="J709">
            <v>254916.72</v>
          </cell>
          <cell r="K709" t="str">
            <v>1624-00-013</v>
          </cell>
        </row>
        <row r="710">
          <cell r="I710">
            <v>5</v>
          </cell>
          <cell r="J710">
            <v>15328.52</v>
          </cell>
          <cell r="K710" t="str">
            <v>1624-00-013</v>
          </cell>
        </row>
        <row r="711">
          <cell r="I711">
            <v>5</v>
          </cell>
          <cell r="J711">
            <v>218978.92</v>
          </cell>
          <cell r="K711" t="str">
            <v>1624-00-013</v>
          </cell>
        </row>
        <row r="712">
          <cell r="I712">
            <v>5</v>
          </cell>
          <cell r="J712">
            <v>8591.5400000000009</v>
          </cell>
          <cell r="K712" t="str">
            <v>1624-00-013</v>
          </cell>
        </row>
        <row r="713">
          <cell r="I713">
            <v>5</v>
          </cell>
          <cell r="J713">
            <v>122736.28</v>
          </cell>
          <cell r="K713" t="str">
            <v>1624-00-013</v>
          </cell>
        </row>
        <row r="714">
          <cell r="I714">
            <v>5</v>
          </cell>
          <cell r="J714">
            <v>13457.75</v>
          </cell>
          <cell r="K714" t="str">
            <v>1624-00-013</v>
          </cell>
        </row>
        <row r="715">
          <cell r="I715">
            <v>5</v>
          </cell>
          <cell r="J715">
            <v>192253.5</v>
          </cell>
          <cell r="K715" t="str">
            <v>1624-00-013</v>
          </cell>
        </row>
        <row r="716">
          <cell r="I716">
            <v>5</v>
          </cell>
          <cell r="J716">
            <v>26231.5</v>
          </cell>
          <cell r="K716" t="str">
            <v>1624-00-013</v>
          </cell>
        </row>
        <row r="717">
          <cell r="I717">
            <v>5</v>
          </cell>
          <cell r="J717">
            <v>374735.7</v>
          </cell>
          <cell r="K717" t="str">
            <v>1624-00-013</v>
          </cell>
        </row>
        <row r="718">
          <cell r="I718">
            <v>5</v>
          </cell>
          <cell r="J718">
            <v>3606.5</v>
          </cell>
          <cell r="K718" t="str">
            <v>1624-00-013</v>
          </cell>
        </row>
        <row r="719">
          <cell r="I719">
            <v>5</v>
          </cell>
          <cell r="J719">
            <v>51521.4</v>
          </cell>
          <cell r="K719" t="str">
            <v>1624-00-013</v>
          </cell>
        </row>
        <row r="720">
          <cell r="I720">
            <v>5</v>
          </cell>
          <cell r="J720">
            <v>1200</v>
          </cell>
          <cell r="K720" t="str">
            <v>1624-00-013</v>
          </cell>
        </row>
        <row r="721">
          <cell r="I721">
            <v>5</v>
          </cell>
          <cell r="J721">
            <v>9000</v>
          </cell>
          <cell r="K721" t="str">
            <v>1624-00-013</v>
          </cell>
        </row>
        <row r="722">
          <cell r="I722">
            <v>5</v>
          </cell>
          <cell r="J722">
            <v>2485.2800000000002</v>
          </cell>
          <cell r="K722" t="str">
            <v>1624-00-013</v>
          </cell>
        </row>
        <row r="723">
          <cell r="I723">
            <v>5</v>
          </cell>
          <cell r="J723">
            <v>35504</v>
          </cell>
          <cell r="K723" t="str">
            <v>1624-00-013</v>
          </cell>
        </row>
        <row r="724">
          <cell r="I724">
            <v>5</v>
          </cell>
          <cell r="J724">
            <v>8000</v>
          </cell>
          <cell r="K724" t="str">
            <v>1624-00-013</v>
          </cell>
        </row>
        <row r="725">
          <cell r="I725">
            <v>5</v>
          </cell>
          <cell r="J725">
            <v>360</v>
          </cell>
          <cell r="K725" t="str">
            <v>1624-00-016</v>
          </cell>
        </row>
        <row r="726">
          <cell r="I726">
            <v>5</v>
          </cell>
          <cell r="J726">
            <v>4900</v>
          </cell>
          <cell r="K726" t="str">
            <v>1624-00-016</v>
          </cell>
        </row>
        <row r="727">
          <cell r="I727">
            <v>5</v>
          </cell>
          <cell r="J727">
            <v>2820</v>
          </cell>
          <cell r="K727" t="str">
            <v>1624-00-016</v>
          </cell>
        </row>
        <row r="728">
          <cell r="I728">
            <v>5</v>
          </cell>
          <cell r="J728">
            <v>197.4</v>
          </cell>
          <cell r="K728" t="str">
            <v>1624-00-016</v>
          </cell>
        </row>
        <row r="729">
          <cell r="I729">
            <v>5</v>
          </cell>
          <cell r="J729">
            <v>77.849999999999994</v>
          </cell>
          <cell r="K729" t="str">
            <v>1624-00-016</v>
          </cell>
        </row>
        <row r="730">
          <cell r="I730">
            <v>5</v>
          </cell>
          <cell r="J730">
            <v>1112.1500000000001</v>
          </cell>
          <cell r="K730" t="str">
            <v>1624-00-016</v>
          </cell>
        </row>
        <row r="731">
          <cell r="I731">
            <v>5</v>
          </cell>
          <cell r="J731">
            <v>239.57</v>
          </cell>
          <cell r="K731" t="str">
            <v>1624-00-016</v>
          </cell>
        </row>
        <row r="732">
          <cell r="I732">
            <v>5</v>
          </cell>
          <cell r="J732">
            <v>467.43</v>
          </cell>
          <cell r="K732" t="str">
            <v>1624-00-016</v>
          </cell>
        </row>
        <row r="733">
          <cell r="I733">
            <v>5</v>
          </cell>
          <cell r="J733">
            <v>3422.43</v>
          </cell>
          <cell r="K733" t="str">
            <v>1624-00-016</v>
          </cell>
        </row>
        <row r="734">
          <cell r="I734">
            <v>5</v>
          </cell>
          <cell r="J734">
            <v>6677.57</v>
          </cell>
          <cell r="K734" t="str">
            <v>1624-00-016</v>
          </cell>
        </row>
        <row r="735">
          <cell r="I735">
            <v>5</v>
          </cell>
          <cell r="J735">
            <v>2500</v>
          </cell>
          <cell r="K735" t="str">
            <v>1624-00-016</v>
          </cell>
        </row>
        <row r="736">
          <cell r="I736">
            <v>5</v>
          </cell>
          <cell r="J736">
            <v>7200</v>
          </cell>
          <cell r="K736" t="str">
            <v>1624-00-016</v>
          </cell>
        </row>
        <row r="737">
          <cell r="I737">
            <v>5</v>
          </cell>
          <cell r="J737">
            <v>97520</v>
          </cell>
          <cell r="K737" t="str">
            <v>1624-00-016</v>
          </cell>
        </row>
        <row r="738">
          <cell r="I738">
            <v>5</v>
          </cell>
          <cell r="J738">
            <v>2400</v>
          </cell>
          <cell r="K738" t="str">
            <v>1624-00-016</v>
          </cell>
        </row>
        <row r="739">
          <cell r="I739">
            <v>5</v>
          </cell>
          <cell r="J739">
            <v>453.6</v>
          </cell>
          <cell r="K739" t="str">
            <v>1624-00-016</v>
          </cell>
        </row>
        <row r="740">
          <cell r="I740">
            <v>5</v>
          </cell>
          <cell r="J740">
            <v>6480</v>
          </cell>
          <cell r="K740" t="str">
            <v>1624-00-016</v>
          </cell>
        </row>
        <row r="741">
          <cell r="I741">
            <v>6.1</v>
          </cell>
          <cell r="J741">
            <v>65205</v>
          </cell>
          <cell r="K741" t="str">
            <v>1624-00-013</v>
          </cell>
        </row>
        <row r="742">
          <cell r="I742">
            <v>6.1</v>
          </cell>
          <cell r="J742">
            <v>22252.5</v>
          </cell>
          <cell r="K742" t="str">
            <v>1624-00-003</v>
          </cell>
        </row>
        <row r="743">
          <cell r="I743">
            <v>6.1</v>
          </cell>
          <cell r="J743">
            <v>89755.199999999997</v>
          </cell>
          <cell r="K743" t="str">
            <v>1624-00-003</v>
          </cell>
        </row>
        <row r="744">
          <cell r="I744">
            <v>6.1</v>
          </cell>
          <cell r="J744">
            <v>8975.52</v>
          </cell>
          <cell r="K744" t="str">
            <v>1624-00-003</v>
          </cell>
        </row>
        <row r="745">
          <cell r="I745">
            <v>6.1</v>
          </cell>
          <cell r="J745">
            <v>1035</v>
          </cell>
          <cell r="K745" t="str">
            <v>1624-00-003</v>
          </cell>
        </row>
        <row r="746">
          <cell r="I746">
            <v>6.1</v>
          </cell>
          <cell r="J746">
            <v>8280</v>
          </cell>
          <cell r="K746" t="str">
            <v>1624-00-003</v>
          </cell>
        </row>
        <row r="747">
          <cell r="I747">
            <v>6.1</v>
          </cell>
          <cell r="J747">
            <v>70000</v>
          </cell>
          <cell r="K747" t="str">
            <v>1624-00-002</v>
          </cell>
        </row>
        <row r="748">
          <cell r="I748">
            <v>6.1</v>
          </cell>
          <cell r="J748">
            <v>95230</v>
          </cell>
          <cell r="K748" t="str">
            <v>1624-00-002</v>
          </cell>
        </row>
        <row r="749">
          <cell r="I749">
            <v>6.1</v>
          </cell>
          <cell r="J749">
            <v>417300</v>
          </cell>
          <cell r="K749" t="str">
            <v>1624-00-002</v>
          </cell>
        </row>
        <row r="750">
          <cell r="I750">
            <v>6.1</v>
          </cell>
          <cell r="J750">
            <v>584220</v>
          </cell>
          <cell r="K750" t="str">
            <v>1624-00-002</v>
          </cell>
        </row>
        <row r="751">
          <cell r="I751">
            <v>6.1</v>
          </cell>
          <cell r="J751">
            <v>667680</v>
          </cell>
          <cell r="K751" t="str">
            <v>1624-00-002</v>
          </cell>
        </row>
        <row r="752">
          <cell r="I752">
            <v>6.1</v>
          </cell>
          <cell r="J752">
            <v>13000</v>
          </cell>
          <cell r="K752" t="str">
            <v>1624-00-002</v>
          </cell>
        </row>
        <row r="753">
          <cell r="I753">
            <v>6.2</v>
          </cell>
          <cell r="J753">
            <v>20540</v>
          </cell>
          <cell r="K753" t="str">
            <v>1624-00-013</v>
          </cell>
        </row>
        <row r="754">
          <cell r="I754">
            <v>6.2</v>
          </cell>
          <cell r="J754">
            <v>34050</v>
          </cell>
          <cell r="K754" t="str">
            <v>1624-00-013</v>
          </cell>
        </row>
        <row r="755">
          <cell r="I755">
            <v>6.2</v>
          </cell>
          <cell r="J755">
            <v>620.84</v>
          </cell>
          <cell r="K755" t="str">
            <v>1624-00-013</v>
          </cell>
        </row>
        <row r="756">
          <cell r="I756">
            <v>6.2</v>
          </cell>
          <cell r="J756">
            <v>21710.799999999999</v>
          </cell>
          <cell r="K756" t="str">
            <v>1624-00-013</v>
          </cell>
        </row>
        <row r="757">
          <cell r="I757">
            <v>6.2</v>
          </cell>
          <cell r="J757">
            <v>683.91</v>
          </cell>
          <cell r="K757" t="str">
            <v>1624-00-013</v>
          </cell>
        </row>
        <row r="758">
          <cell r="I758">
            <v>6.2</v>
          </cell>
          <cell r="J758">
            <v>33000</v>
          </cell>
          <cell r="K758" t="str">
            <v>1624-00-013</v>
          </cell>
        </row>
        <row r="759">
          <cell r="I759">
            <v>6.2</v>
          </cell>
          <cell r="J759">
            <v>39600</v>
          </cell>
          <cell r="K759" t="str">
            <v>1624-00-013</v>
          </cell>
        </row>
        <row r="760">
          <cell r="I760">
            <v>6.2</v>
          </cell>
          <cell r="J760">
            <v>54434.400000000001</v>
          </cell>
          <cell r="K760" t="str">
            <v>1624-00-013</v>
          </cell>
        </row>
        <row r="761">
          <cell r="I761">
            <v>6.2</v>
          </cell>
          <cell r="J761">
            <v>1480</v>
          </cell>
          <cell r="K761" t="str">
            <v>1624-00-013</v>
          </cell>
        </row>
        <row r="762">
          <cell r="I762">
            <v>6.2</v>
          </cell>
          <cell r="J762">
            <v>18919.72</v>
          </cell>
          <cell r="K762" t="str">
            <v>1624-00-013</v>
          </cell>
        </row>
        <row r="763">
          <cell r="I763">
            <v>6.2</v>
          </cell>
          <cell r="J763">
            <v>15250</v>
          </cell>
          <cell r="K763" t="str">
            <v>1624-00-013</v>
          </cell>
        </row>
        <row r="764">
          <cell r="I764">
            <v>6.2</v>
          </cell>
          <cell r="J764">
            <v>16135.06</v>
          </cell>
          <cell r="K764" t="str">
            <v>1624-00-013</v>
          </cell>
        </row>
        <row r="765">
          <cell r="I765">
            <v>6.2</v>
          </cell>
          <cell r="J765">
            <v>12646.88</v>
          </cell>
          <cell r="K765" t="str">
            <v>1624-00-013</v>
          </cell>
        </row>
        <row r="766">
          <cell r="I766">
            <v>6.2</v>
          </cell>
          <cell r="J766">
            <v>20340</v>
          </cell>
          <cell r="K766" t="str">
            <v>1624-00-013</v>
          </cell>
        </row>
        <row r="767">
          <cell r="I767">
            <v>6.2</v>
          </cell>
          <cell r="J767">
            <v>15715.13</v>
          </cell>
          <cell r="K767" t="str">
            <v>1624-00-013</v>
          </cell>
        </row>
        <row r="768">
          <cell r="I768">
            <v>6.2</v>
          </cell>
          <cell r="J768">
            <v>4504.99</v>
          </cell>
          <cell r="K768" t="str">
            <v>1624-00-013</v>
          </cell>
        </row>
        <row r="769">
          <cell r="I769">
            <v>6.2</v>
          </cell>
          <cell r="J769">
            <v>31850</v>
          </cell>
          <cell r="K769" t="str">
            <v>1624-00-013</v>
          </cell>
        </row>
        <row r="770">
          <cell r="I770">
            <v>6.2</v>
          </cell>
          <cell r="J770">
            <v>800</v>
          </cell>
          <cell r="K770" t="str">
            <v>1624-00-013</v>
          </cell>
        </row>
        <row r="771">
          <cell r="I771">
            <v>6.2</v>
          </cell>
          <cell r="J771">
            <v>34530.269999999997</v>
          </cell>
          <cell r="K771" t="str">
            <v>1624-00-013</v>
          </cell>
        </row>
        <row r="772">
          <cell r="I772">
            <v>6.2</v>
          </cell>
          <cell r="J772">
            <v>55200</v>
          </cell>
          <cell r="K772" t="str">
            <v>1624-00-013</v>
          </cell>
        </row>
        <row r="773">
          <cell r="I773">
            <v>6.2</v>
          </cell>
          <cell r="J773">
            <v>1430</v>
          </cell>
          <cell r="K773" t="str">
            <v>1624-00-013</v>
          </cell>
        </row>
        <row r="774">
          <cell r="I774">
            <v>6.2</v>
          </cell>
          <cell r="J774">
            <v>1255</v>
          </cell>
          <cell r="K774" t="str">
            <v>1624-00-013</v>
          </cell>
        </row>
        <row r="775">
          <cell r="I775">
            <v>6.2</v>
          </cell>
          <cell r="J775">
            <v>81640</v>
          </cell>
          <cell r="K775" t="str">
            <v>1624-00-013</v>
          </cell>
        </row>
        <row r="776">
          <cell r="I776">
            <v>6.2</v>
          </cell>
          <cell r="J776">
            <v>3119.54</v>
          </cell>
          <cell r="K776" t="str">
            <v>1624-00-013</v>
          </cell>
        </row>
        <row r="777">
          <cell r="I777">
            <v>6.2</v>
          </cell>
          <cell r="J777">
            <v>20600</v>
          </cell>
          <cell r="K777" t="str">
            <v>1624-00-013</v>
          </cell>
        </row>
        <row r="778">
          <cell r="I778">
            <v>6.2</v>
          </cell>
          <cell r="J778">
            <v>12450.63</v>
          </cell>
          <cell r="K778" t="str">
            <v>1624-00-013</v>
          </cell>
        </row>
        <row r="779">
          <cell r="I779">
            <v>6.2</v>
          </cell>
          <cell r="J779">
            <v>80800</v>
          </cell>
          <cell r="K779" t="str">
            <v>1624-00-013</v>
          </cell>
        </row>
        <row r="780">
          <cell r="I780">
            <v>6.2</v>
          </cell>
          <cell r="J780">
            <v>34309.879999999997</v>
          </cell>
          <cell r="K780" t="str">
            <v>1624-00-013</v>
          </cell>
        </row>
        <row r="781">
          <cell r="I781">
            <v>6.2</v>
          </cell>
          <cell r="J781">
            <v>37208</v>
          </cell>
          <cell r="K781" t="str">
            <v>1624-00-013</v>
          </cell>
        </row>
        <row r="782">
          <cell r="I782">
            <v>6.2</v>
          </cell>
          <cell r="J782">
            <v>45400</v>
          </cell>
          <cell r="K782" t="str">
            <v>1624-00-013</v>
          </cell>
        </row>
        <row r="783">
          <cell r="I783">
            <v>6.2</v>
          </cell>
          <cell r="J783">
            <v>26489.18</v>
          </cell>
          <cell r="K783" t="str">
            <v>1624-00-013</v>
          </cell>
        </row>
        <row r="784">
          <cell r="I784">
            <v>6.2</v>
          </cell>
          <cell r="J784">
            <v>1089</v>
          </cell>
          <cell r="K784" t="str">
            <v>1624-00-013</v>
          </cell>
        </row>
        <row r="785">
          <cell r="I785">
            <v>6.2</v>
          </cell>
          <cell r="J785">
            <v>2062.5</v>
          </cell>
          <cell r="K785" t="str">
            <v>1624-00-013</v>
          </cell>
        </row>
        <row r="786">
          <cell r="I786">
            <v>6.2</v>
          </cell>
          <cell r="J786">
            <v>3521.61</v>
          </cell>
          <cell r="K786" t="str">
            <v>1624-00-013</v>
          </cell>
        </row>
        <row r="787">
          <cell r="I787">
            <v>6.2</v>
          </cell>
          <cell r="J787">
            <v>24109.84</v>
          </cell>
          <cell r="K787" t="str">
            <v>1624-00-013</v>
          </cell>
        </row>
        <row r="788">
          <cell r="I788">
            <v>6.2</v>
          </cell>
          <cell r="J788">
            <v>20500</v>
          </cell>
          <cell r="K788" t="str">
            <v>1624-00-013</v>
          </cell>
        </row>
        <row r="789">
          <cell r="I789">
            <v>6.2</v>
          </cell>
          <cell r="J789">
            <v>12084.81</v>
          </cell>
          <cell r="K789" t="str">
            <v>1624-00-013</v>
          </cell>
        </row>
        <row r="790">
          <cell r="I790">
            <v>6.2</v>
          </cell>
          <cell r="J790">
            <v>8226.14</v>
          </cell>
          <cell r="K790" t="str">
            <v>1624-00-013</v>
          </cell>
        </row>
        <row r="791">
          <cell r="I791">
            <v>6.2</v>
          </cell>
          <cell r="J791">
            <v>288</v>
          </cell>
          <cell r="K791" t="str">
            <v>1624-00-013</v>
          </cell>
        </row>
        <row r="792">
          <cell r="I792">
            <v>6.2</v>
          </cell>
          <cell r="J792">
            <v>896</v>
          </cell>
          <cell r="K792" t="str">
            <v>1624-00-013</v>
          </cell>
        </row>
        <row r="793">
          <cell r="I793">
            <v>6.2</v>
          </cell>
          <cell r="J793">
            <v>16500</v>
          </cell>
          <cell r="K793" t="str">
            <v>1624-00-013</v>
          </cell>
        </row>
        <row r="794">
          <cell r="I794">
            <v>6.2</v>
          </cell>
          <cell r="J794">
            <v>1836.36</v>
          </cell>
          <cell r="K794" t="str">
            <v>1624-00-013</v>
          </cell>
        </row>
        <row r="795">
          <cell r="I795">
            <v>6.2</v>
          </cell>
          <cell r="J795">
            <v>2429</v>
          </cell>
          <cell r="K795" t="str">
            <v>1624-00-013</v>
          </cell>
        </row>
        <row r="796">
          <cell r="I796">
            <v>6.2</v>
          </cell>
          <cell r="J796">
            <v>1820</v>
          </cell>
          <cell r="K796" t="str">
            <v>1624-00-010</v>
          </cell>
        </row>
        <row r="797">
          <cell r="I797">
            <v>6.2</v>
          </cell>
          <cell r="J797">
            <v>1280</v>
          </cell>
          <cell r="K797" t="str">
            <v>1624-00-010</v>
          </cell>
        </row>
        <row r="798">
          <cell r="I798">
            <v>6.2</v>
          </cell>
          <cell r="J798">
            <v>1957</v>
          </cell>
          <cell r="K798" t="str">
            <v>1624-00-010</v>
          </cell>
        </row>
        <row r="799">
          <cell r="I799">
            <v>6.2</v>
          </cell>
          <cell r="J799">
            <v>500</v>
          </cell>
          <cell r="K799" t="str">
            <v>1624-00-013</v>
          </cell>
        </row>
        <row r="800">
          <cell r="I800">
            <v>6.2</v>
          </cell>
          <cell r="J800">
            <v>18240.330000000002</v>
          </cell>
          <cell r="K800" t="str">
            <v>1624-00-013</v>
          </cell>
        </row>
        <row r="801">
          <cell r="I801">
            <v>6.2</v>
          </cell>
          <cell r="J801">
            <v>560</v>
          </cell>
          <cell r="K801" t="str">
            <v>1624-00-013</v>
          </cell>
        </row>
        <row r="802">
          <cell r="I802">
            <v>6.2</v>
          </cell>
          <cell r="J802">
            <v>21600</v>
          </cell>
          <cell r="K802" t="str">
            <v>1624-00-013</v>
          </cell>
        </row>
        <row r="803">
          <cell r="I803">
            <v>6.2</v>
          </cell>
          <cell r="J803">
            <v>1550</v>
          </cell>
          <cell r="K803" t="str">
            <v>1624-00-013</v>
          </cell>
        </row>
        <row r="804">
          <cell r="I804">
            <v>6.2</v>
          </cell>
          <cell r="J804">
            <v>2279.84</v>
          </cell>
          <cell r="K804" t="str">
            <v>1624-00-013</v>
          </cell>
        </row>
        <row r="805">
          <cell r="I805">
            <v>6.2</v>
          </cell>
          <cell r="J805">
            <v>920</v>
          </cell>
          <cell r="K805" t="str">
            <v>1624-00-013</v>
          </cell>
        </row>
        <row r="806">
          <cell r="I806">
            <v>6.2</v>
          </cell>
          <cell r="J806">
            <v>9100</v>
          </cell>
          <cell r="K806" t="str">
            <v>1624-00-013</v>
          </cell>
        </row>
        <row r="807">
          <cell r="I807">
            <v>6.2</v>
          </cell>
          <cell r="J807">
            <v>3574.25</v>
          </cell>
          <cell r="K807" t="str">
            <v>1624-00-013</v>
          </cell>
        </row>
        <row r="808">
          <cell r="I808">
            <v>6.2</v>
          </cell>
          <cell r="J808">
            <v>328</v>
          </cell>
          <cell r="K808" t="str">
            <v>1624-00-013</v>
          </cell>
        </row>
        <row r="809">
          <cell r="I809">
            <v>6.2</v>
          </cell>
          <cell r="J809">
            <v>435</v>
          </cell>
          <cell r="K809" t="str">
            <v>1624-00-013</v>
          </cell>
        </row>
        <row r="810">
          <cell r="I810">
            <v>6.2</v>
          </cell>
          <cell r="J810">
            <v>635</v>
          </cell>
          <cell r="K810" t="str">
            <v>1624-00-013</v>
          </cell>
        </row>
        <row r="811">
          <cell r="I811">
            <v>6.2</v>
          </cell>
          <cell r="J811">
            <v>6.86</v>
          </cell>
          <cell r="K811" t="str">
            <v>1624-00-013</v>
          </cell>
        </row>
        <row r="812">
          <cell r="I812">
            <v>6.2</v>
          </cell>
          <cell r="J812">
            <v>196</v>
          </cell>
          <cell r="K812" t="str">
            <v>1624-00-013</v>
          </cell>
        </row>
        <row r="813">
          <cell r="I813">
            <v>6.2</v>
          </cell>
          <cell r="J813">
            <v>100</v>
          </cell>
          <cell r="K813" t="str">
            <v>1624-00-013</v>
          </cell>
        </row>
        <row r="814">
          <cell r="I814">
            <v>6.2</v>
          </cell>
          <cell r="J814">
            <v>750</v>
          </cell>
          <cell r="K814" t="str">
            <v>1624-00-013</v>
          </cell>
        </row>
        <row r="815">
          <cell r="I815">
            <v>6.2</v>
          </cell>
          <cell r="J815">
            <v>7339.33</v>
          </cell>
          <cell r="K815" t="str">
            <v>1624-00-013</v>
          </cell>
        </row>
        <row r="816">
          <cell r="I816">
            <v>6.2</v>
          </cell>
          <cell r="J816">
            <v>4171.47</v>
          </cell>
          <cell r="K816" t="str">
            <v>1624-00-013</v>
          </cell>
        </row>
        <row r="817">
          <cell r="I817">
            <v>6.2</v>
          </cell>
          <cell r="J817">
            <v>760</v>
          </cell>
          <cell r="K817" t="str">
            <v>1624-00-013</v>
          </cell>
        </row>
        <row r="818">
          <cell r="I818">
            <v>6.2</v>
          </cell>
          <cell r="J818">
            <v>455</v>
          </cell>
          <cell r="K818" t="str">
            <v>1624-00-013</v>
          </cell>
        </row>
        <row r="819">
          <cell r="I819">
            <v>6.2</v>
          </cell>
          <cell r="J819">
            <v>500</v>
          </cell>
          <cell r="K819" t="str">
            <v>1624-00-013</v>
          </cell>
        </row>
        <row r="820">
          <cell r="I820">
            <v>6.2</v>
          </cell>
          <cell r="J820">
            <v>470</v>
          </cell>
          <cell r="K820" t="str">
            <v>1624-00-013</v>
          </cell>
        </row>
        <row r="821">
          <cell r="I821">
            <v>6.2</v>
          </cell>
          <cell r="J821">
            <v>500</v>
          </cell>
          <cell r="K821" t="str">
            <v>1624-00-013</v>
          </cell>
        </row>
        <row r="822">
          <cell r="I822">
            <v>6.2</v>
          </cell>
          <cell r="J822">
            <v>470</v>
          </cell>
          <cell r="K822" t="str">
            <v>1624-00-013</v>
          </cell>
        </row>
        <row r="823">
          <cell r="I823">
            <v>6.2</v>
          </cell>
          <cell r="J823">
            <v>2845</v>
          </cell>
          <cell r="K823" t="str">
            <v>1624-00-013</v>
          </cell>
        </row>
        <row r="824">
          <cell r="I824">
            <v>6.2</v>
          </cell>
          <cell r="J824">
            <v>22950</v>
          </cell>
          <cell r="K824" t="str">
            <v>1624-00-013</v>
          </cell>
        </row>
        <row r="825">
          <cell r="I825">
            <v>6.2</v>
          </cell>
          <cell r="J825">
            <v>1500</v>
          </cell>
          <cell r="K825" t="str">
            <v>1624-00-013</v>
          </cell>
        </row>
        <row r="826">
          <cell r="I826">
            <v>6.2</v>
          </cell>
          <cell r="J826">
            <v>845</v>
          </cell>
          <cell r="K826" t="str">
            <v>1624-00-013</v>
          </cell>
        </row>
        <row r="827">
          <cell r="I827">
            <v>6.2</v>
          </cell>
          <cell r="J827">
            <v>300</v>
          </cell>
          <cell r="K827" t="str">
            <v>1624-00-013</v>
          </cell>
        </row>
        <row r="828">
          <cell r="I828">
            <v>6.2</v>
          </cell>
          <cell r="J828">
            <v>2750</v>
          </cell>
          <cell r="K828" t="str">
            <v>1624-00-013</v>
          </cell>
        </row>
        <row r="829">
          <cell r="I829">
            <v>6.2</v>
          </cell>
          <cell r="J829">
            <v>1093</v>
          </cell>
          <cell r="K829" t="str">
            <v>1624-00-013</v>
          </cell>
        </row>
        <row r="830">
          <cell r="I830">
            <v>6.2</v>
          </cell>
          <cell r="J830">
            <v>202</v>
          </cell>
          <cell r="K830" t="str">
            <v>1624-00-013</v>
          </cell>
        </row>
        <row r="831">
          <cell r="I831">
            <v>6.2</v>
          </cell>
          <cell r="J831">
            <v>1355</v>
          </cell>
          <cell r="K831" t="str">
            <v>1624-00-013</v>
          </cell>
        </row>
        <row r="832">
          <cell r="I832">
            <v>6.2</v>
          </cell>
          <cell r="J832">
            <v>645</v>
          </cell>
          <cell r="K832" t="str">
            <v>1624-00-013</v>
          </cell>
        </row>
        <row r="833">
          <cell r="I833">
            <v>6.2</v>
          </cell>
          <cell r="J833">
            <v>995</v>
          </cell>
          <cell r="K833" t="str">
            <v>1624-00-013</v>
          </cell>
        </row>
        <row r="834">
          <cell r="I834">
            <v>6.2</v>
          </cell>
          <cell r="J834">
            <v>10000</v>
          </cell>
          <cell r="K834" t="str">
            <v>1624-00-013</v>
          </cell>
        </row>
        <row r="835">
          <cell r="I835">
            <v>6.2</v>
          </cell>
          <cell r="J835">
            <v>29698.080000000002</v>
          </cell>
          <cell r="K835" t="str">
            <v>1624-00-013</v>
          </cell>
        </row>
        <row r="836">
          <cell r="I836">
            <v>6.2</v>
          </cell>
          <cell r="J836">
            <v>-4403.5</v>
          </cell>
          <cell r="K836" t="str">
            <v>1624-00-013</v>
          </cell>
        </row>
        <row r="837">
          <cell r="I837">
            <v>6.2</v>
          </cell>
          <cell r="J837">
            <v>550</v>
          </cell>
          <cell r="K837" t="str">
            <v>1624-00-013</v>
          </cell>
        </row>
        <row r="838">
          <cell r="I838">
            <v>6.2</v>
          </cell>
          <cell r="J838">
            <v>381.2</v>
          </cell>
          <cell r="K838" t="str">
            <v>1624-00-014</v>
          </cell>
        </row>
        <row r="839">
          <cell r="I839">
            <v>6.2</v>
          </cell>
          <cell r="J839">
            <v>13812.68</v>
          </cell>
          <cell r="K839" t="str">
            <v>1624-00-014</v>
          </cell>
        </row>
        <row r="840">
          <cell r="I840">
            <v>6.2</v>
          </cell>
          <cell r="J840">
            <v>440</v>
          </cell>
          <cell r="K840" t="str">
            <v>1624-00-013</v>
          </cell>
        </row>
        <row r="841">
          <cell r="I841">
            <v>6.2</v>
          </cell>
          <cell r="J841">
            <v>1990</v>
          </cell>
          <cell r="K841" t="str">
            <v>1624-00-013</v>
          </cell>
        </row>
        <row r="842">
          <cell r="I842">
            <v>6.3</v>
          </cell>
          <cell r="J842">
            <v>2033.86</v>
          </cell>
          <cell r="K842" t="str">
            <v>1624-00-013</v>
          </cell>
        </row>
        <row r="843">
          <cell r="I843">
            <v>6.3</v>
          </cell>
          <cell r="J843">
            <v>1369.53</v>
          </cell>
          <cell r="K843" t="str">
            <v>1624-00-013</v>
          </cell>
        </row>
        <row r="844">
          <cell r="I844">
            <v>6.3</v>
          </cell>
          <cell r="J844">
            <v>570.26</v>
          </cell>
          <cell r="K844" t="str">
            <v>1624-00-013</v>
          </cell>
        </row>
        <row r="845">
          <cell r="I845">
            <v>6.3</v>
          </cell>
          <cell r="J845">
            <v>1415</v>
          </cell>
          <cell r="K845" t="str">
            <v>1624-00-013</v>
          </cell>
        </row>
        <row r="846">
          <cell r="I846">
            <v>6.3</v>
          </cell>
          <cell r="J846">
            <v>5920.31</v>
          </cell>
          <cell r="K846" t="str">
            <v>1624-00-013</v>
          </cell>
        </row>
        <row r="847">
          <cell r="I847">
            <v>6.3</v>
          </cell>
          <cell r="J847">
            <v>982</v>
          </cell>
          <cell r="K847" t="str">
            <v>1624-00-013</v>
          </cell>
        </row>
        <row r="848">
          <cell r="I848">
            <v>6.3</v>
          </cell>
          <cell r="J848">
            <v>2172</v>
          </cell>
          <cell r="K848" t="str">
            <v>1624-00-013</v>
          </cell>
        </row>
        <row r="849">
          <cell r="I849">
            <v>6.3</v>
          </cell>
          <cell r="J849">
            <v>1689</v>
          </cell>
          <cell r="K849" t="str">
            <v>1624-00-013</v>
          </cell>
        </row>
        <row r="850">
          <cell r="I850">
            <v>6.3</v>
          </cell>
          <cell r="J850">
            <v>685</v>
          </cell>
          <cell r="K850" t="str">
            <v>1624-00-013</v>
          </cell>
        </row>
        <row r="851">
          <cell r="I851">
            <v>6.3</v>
          </cell>
          <cell r="J851">
            <v>880</v>
          </cell>
          <cell r="K851" t="str">
            <v>1624-00-013</v>
          </cell>
        </row>
        <row r="852">
          <cell r="I852">
            <v>6.3</v>
          </cell>
          <cell r="J852">
            <v>2090</v>
          </cell>
          <cell r="K852" t="str">
            <v>1624-00-013</v>
          </cell>
        </row>
        <row r="853">
          <cell r="I853">
            <v>6.3</v>
          </cell>
          <cell r="J853">
            <v>3015</v>
          </cell>
          <cell r="K853" t="str">
            <v>1624-00-013</v>
          </cell>
        </row>
        <row r="854">
          <cell r="I854">
            <v>6.3</v>
          </cell>
          <cell r="J854">
            <v>8105</v>
          </cell>
          <cell r="K854" t="str">
            <v>1624-00-013</v>
          </cell>
        </row>
        <row r="855">
          <cell r="I855">
            <v>6.3</v>
          </cell>
          <cell r="J855">
            <v>2225</v>
          </cell>
          <cell r="K855" t="str">
            <v>1624-00-013</v>
          </cell>
        </row>
        <row r="856">
          <cell r="I856">
            <v>6.3</v>
          </cell>
          <cell r="J856">
            <v>450</v>
          </cell>
          <cell r="K856" t="str">
            <v>1624-00-013</v>
          </cell>
        </row>
        <row r="857">
          <cell r="I857">
            <v>6.3</v>
          </cell>
          <cell r="J857">
            <v>510</v>
          </cell>
          <cell r="K857" t="str">
            <v>1624-00-013</v>
          </cell>
        </row>
        <row r="858">
          <cell r="I858">
            <v>6.3</v>
          </cell>
          <cell r="J858">
            <v>980</v>
          </cell>
          <cell r="K858" t="str">
            <v>1624-00-013</v>
          </cell>
        </row>
        <row r="859">
          <cell r="I859">
            <v>6.3</v>
          </cell>
          <cell r="J859">
            <v>795</v>
          </cell>
          <cell r="K859" t="str">
            <v>1624-00-013</v>
          </cell>
        </row>
        <row r="860">
          <cell r="I860">
            <v>6.3</v>
          </cell>
          <cell r="J860">
            <v>270</v>
          </cell>
          <cell r="K860" t="str">
            <v>1624-00-013</v>
          </cell>
        </row>
        <row r="861">
          <cell r="I861">
            <v>6.3</v>
          </cell>
          <cell r="J861">
            <v>230</v>
          </cell>
          <cell r="K861" t="str">
            <v>1624-00-013</v>
          </cell>
        </row>
        <row r="862">
          <cell r="I862">
            <v>6.3</v>
          </cell>
          <cell r="J862">
            <v>896</v>
          </cell>
          <cell r="K862" t="str">
            <v>1624-00-013</v>
          </cell>
        </row>
        <row r="863">
          <cell r="I863">
            <v>6.3</v>
          </cell>
          <cell r="J863">
            <v>1487.28</v>
          </cell>
          <cell r="K863" t="str">
            <v>1624-00-013</v>
          </cell>
        </row>
        <row r="864">
          <cell r="I864">
            <v>6.3</v>
          </cell>
          <cell r="J864">
            <v>1687</v>
          </cell>
          <cell r="K864" t="str">
            <v>1624-00-013</v>
          </cell>
        </row>
        <row r="865">
          <cell r="I865">
            <v>6.3</v>
          </cell>
          <cell r="J865">
            <v>6.87</v>
          </cell>
          <cell r="K865" t="str">
            <v>1624-00-013</v>
          </cell>
        </row>
        <row r="866">
          <cell r="I866">
            <v>6.3</v>
          </cell>
          <cell r="J866">
            <v>2595</v>
          </cell>
          <cell r="K866" t="str">
            <v>1624-00-013</v>
          </cell>
        </row>
        <row r="867">
          <cell r="I867">
            <v>6.3</v>
          </cell>
          <cell r="J867">
            <v>786</v>
          </cell>
          <cell r="K867" t="str">
            <v>1624-00-013</v>
          </cell>
        </row>
        <row r="868">
          <cell r="I868">
            <v>6.3</v>
          </cell>
          <cell r="J868">
            <v>196.26</v>
          </cell>
          <cell r="K868" t="str">
            <v>1624-00-013</v>
          </cell>
        </row>
        <row r="869">
          <cell r="I869">
            <v>6.3</v>
          </cell>
          <cell r="J869">
            <v>1000</v>
          </cell>
          <cell r="K869" t="str">
            <v>1624-00-013</v>
          </cell>
        </row>
        <row r="870">
          <cell r="I870">
            <v>6.3</v>
          </cell>
          <cell r="J870">
            <v>240</v>
          </cell>
          <cell r="K870" t="str">
            <v>1624-00-013</v>
          </cell>
        </row>
        <row r="871">
          <cell r="I871">
            <v>6.3</v>
          </cell>
          <cell r="J871">
            <v>2080</v>
          </cell>
          <cell r="K871" t="str">
            <v>1624-00-013</v>
          </cell>
        </row>
        <row r="872">
          <cell r="I872">
            <v>6.3</v>
          </cell>
          <cell r="J872">
            <v>614.17999999999995</v>
          </cell>
          <cell r="K872" t="str">
            <v>1624-00-013</v>
          </cell>
        </row>
        <row r="873">
          <cell r="I873">
            <v>6.3</v>
          </cell>
          <cell r="J873">
            <v>8203.0499999999993</v>
          </cell>
          <cell r="K873" t="str">
            <v>1624-00-013</v>
          </cell>
        </row>
        <row r="874">
          <cell r="I874">
            <v>6.3</v>
          </cell>
          <cell r="J874">
            <v>1917.06</v>
          </cell>
          <cell r="K874" t="str">
            <v>1624-00-013</v>
          </cell>
        </row>
        <row r="875">
          <cell r="I875">
            <v>6.3</v>
          </cell>
          <cell r="J875">
            <v>700</v>
          </cell>
          <cell r="K875" t="str">
            <v>1624-00-013</v>
          </cell>
        </row>
        <row r="876">
          <cell r="I876">
            <v>6.3</v>
          </cell>
          <cell r="J876">
            <v>3289.72</v>
          </cell>
          <cell r="K876" t="str">
            <v>1624-00-013</v>
          </cell>
        </row>
        <row r="877">
          <cell r="I877">
            <v>6.3</v>
          </cell>
          <cell r="J877">
            <v>1170</v>
          </cell>
          <cell r="K877" t="str">
            <v>1624-00-013</v>
          </cell>
        </row>
        <row r="878">
          <cell r="I878">
            <v>6.3</v>
          </cell>
          <cell r="J878">
            <v>4403.5</v>
          </cell>
          <cell r="K878" t="str">
            <v>1624-00-013</v>
          </cell>
        </row>
        <row r="879">
          <cell r="I879">
            <v>6.3</v>
          </cell>
          <cell r="J879">
            <v>2442</v>
          </cell>
          <cell r="K879" t="str">
            <v>1624-00-013</v>
          </cell>
        </row>
        <row r="880">
          <cell r="I880">
            <v>6.3</v>
          </cell>
          <cell r="J880">
            <v>757</v>
          </cell>
          <cell r="K880" t="str">
            <v>1624-00-013</v>
          </cell>
        </row>
        <row r="881">
          <cell r="I881">
            <v>6.3</v>
          </cell>
          <cell r="J881">
            <v>1866</v>
          </cell>
          <cell r="K881" t="str">
            <v>1624-00-013</v>
          </cell>
        </row>
        <row r="882">
          <cell r="I882">
            <v>6.3</v>
          </cell>
          <cell r="J882">
            <v>1450</v>
          </cell>
          <cell r="K882" t="str">
            <v>1624-00-013</v>
          </cell>
        </row>
        <row r="883">
          <cell r="I883">
            <v>6.3</v>
          </cell>
          <cell r="J883">
            <v>7687.5</v>
          </cell>
          <cell r="K883" t="str">
            <v>1624-00-013</v>
          </cell>
        </row>
        <row r="884">
          <cell r="I884">
            <v>6.4</v>
          </cell>
          <cell r="J884">
            <v>1687</v>
          </cell>
          <cell r="K884" t="str">
            <v>1624-00-013</v>
          </cell>
        </row>
        <row r="885">
          <cell r="I885">
            <v>6.4</v>
          </cell>
          <cell r="J885">
            <v>1800</v>
          </cell>
          <cell r="K885" t="str">
            <v>1624-00-013</v>
          </cell>
        </row>
        <row r="886">
          <cell r="I886">
            <v>6.4</v>
          </cell>
          <cell r="J886">
            <v>715</v>
          </cell>
          <cell r="K886" t="str">
            <v>1624-00-013</v>
          </cell>
        </row>
        <row r="887">
          <cell r="I887">
            <v>6.4</v>
          </cell>
          <cell r="J887">
            <v>4040</v>
          </cell>
          <cell r="K887" t="str">
            <v>1624-00-013</v>
          </cell>
        </row>
        <row r="888">
          <cell r="I888">
            <v>6.4</v>
          </cell>
          <cell r="J888">
            <v>715</v>
          </cell>
          <cell r="K888" t="str">
            <v>1624-00-013</v>
          </cell>
        </row>
        <row r="889">
          <cell r="I889">
            <v>6.4</v>
          </cell>
          <cell r="J889">
            <v>3055</v>
          </cell>
          <cell r="K889" t="str">
            <v>1624-00-013</v>
          </cell>
        </row>
        <row r="890">
          <cell r="I890">
            <v>6.5</v>
          </cell>
          <cell r="J890">
            <v>1450.93</v>
          </cell>
          <cell r="K890" t="str">
            <v>1624-00-013</v>
          </cell>
        </row>
        <row r="891">
          <cell r="I891">
            <v>6.5</v>
          </cell>
          <cell r="J891">
            <v>83</v>
          </cell>
          <cell r="K891" t="str">
            <v>1624-00-013</v>
          </cell>
        </row>
        <row r="892">
          <cell r="I892">
            <v>6.5</v>
          </cell>
          <cell r="J892">
            <v>285.66000000000003</v>
          </cell>
          <cell r="K892" t="str">
            <v>1624-00-013</v>
          </cell>
        </row>
        <row r="893">
          <cell r="I893">
            <v>6.5</v>
          </cell>
          <cell r="J893">
            <v>309</v>
          </cell>
          <cell r="K893" t="str">
            <v>1624-00-013</v>
          </cell>
        </row>
        <row r="894">
          <cell r="I894">
            <v>6.5</v>
          </cell>
          <cell r="J894">
            <v>375.31</v>
          </cell>
          <cell r="K894" t="str">
            <v>1624-00-013</v>
          </cell>
        </row>
        <row r="895">
          <cell r="I895">
            <v>6.5</v>
          </cell>
          <cell r="J895">
            <v>90</v>
          </cell>
          <cell r="K895" t="str">
            <v>1624-00-013</v>
          </cell>
        </row>
        <row r="896">
          <cell r="I896">
            <v>6.5</v>
          </cell>
          <cell r="J896">
            <v>1626.17</v>
          </cell>
          <cell r="K896" t="str">
            <v>1624-00-013</v>
          </cell>
        </row>
        <row r="897">
          <cell r="I897">
            <v>6.5</v>
          </cell>
          <cell r="J897">
            <v>50.3</v>
          </cell>
          <cell r="K897" t="str">
            <v>1624-00-013</v>
          </cell>
        </row>
        <row r="898">
          <cell r="I898">
            <v>6.5</v>
          </cell>
          <cell r="J898">
            <v>1449</v>
          </cell>
          <cell r="K898" t="str">
            <v>1624-00-013</v>
          </cell>
        </row>
        <row r="899">
          <cell r="I899">
            <v>6.5</v>
          </cell>
          <cell r="J899">
            <v>4864.5</v>
          </cell>
          <cell r="K899" t="str">
            <v>1624-00-013</v>
          </cell>
        </row>
        <row r="900">
          <cell r="I900">
            <v>6.5</v>
          </cell>
          <cell r="J900">
            <v>2898</v>
          </cell>
          <cell r="K900" t="str">
            <v>1624-00-013</v>
          </cell>
        </row>
        <row r="901">
          <cell r="I901">
            <v>6.5</v>
          </cell>
          <cell r="J901">
            <v>1086</v>
          </cell>
          <cell r="K901" t="str">
            <v>1624-00-013</v>
          </cell>
        </row>
        <row r="902">
          <cell r="I902">
            <v>6.5</v>
          </cell>
          <cell r="J902">
            <v>247.63</v>
          </cell>
          <cell r="K902" t="str">
            <v>1624-00-013</v>
          </cell>
        </row>
        <row r="903">
          <cell r="I903">
            <v>6.5</v>
          </cell>
          <cell r="J903">
            <v>1190.25</v>
          </cell>
          <cell r="K903" t="str">
            <v>1624-00-013</v>
          </cell>
        </row>
        <row r="904">
          <cell r="I904">
            <v>6.5</v>
          </cell>
          <cell r="J904">
            <v>285.66000000000003</v>
          </cell>
          <cell r="K904" t="str">
            <v>1624-00-013</v>
          </cell>
        </row>
        <row r="905">
          <cell r="I905">
            <v>6.5</v>
          </cell>
          <cell r="J905">
            <v>2411.5500000000002</v>
          </cell>
          <cell r="K905" t="str">
            <v>1624-00-013</v>
          </cell>
        </row>
        <row r="906">
          <cell r="I906">
            <v>6.5</v>
          </cell>
          <cell r="J906">
            <v>1120</v>
          </cell>
          <cell r="K906" t="str">
            <v>1624-00-013</v>
          </cell>
        </row>
        <row r="907">
          <cell r="I907">
            <v>6.5</v>
          </cell>
          <cell r="J907">
            <v>1642.45</v>
          </cell>
          <cell r="K907" t="str">
            <v>1624-00-013</v>
          </cell>
        </row>
        <row r="908">
          <cell r="I908">
            <v>6.5</v>
          </cell>
          <cell r="J908">
            <v>14.28</v>
          </cell>
          <cell r="K908" t="str">
            <v>1624-00-013</v>
          </cell>
        </row>
        <row r="909">
          <cell r="I909">
            <v>6.5</v>
          </cell>
          <cell r="J909">
            <v>2525.4</v>
          </cell>
          <cell r="K909" t="str">
            <v>1624-00-013</v>
          </cell>
        </row>
        <row r="910">
          <cell r="I910">
            <v>6.5</v>
          </cell>
          <cell r="J910">
            <v>172.9</v>
          </cell>
          <cell r="K910" t="str">
            <v>1624-00-013</v>
          </cell>
        </row>
        <row r="911">
          <cell r="I911">
            <v>6.5</v>
          </cell>
          <cell r="J911">
            <v>12150.9</v>
          </cell>
          <cell r="K911" t="str">
            <v>1624-00-013</v>
          </cell>
        </row>
        <row r="912">
          <cell r="I912">
            <v>6.5</v>
          </cell>
          <cell r="J912">
            <v>4007.56</v>
          </cell>
          <cell r="K912" t="str">
            <v>1624-00-013</v>
          </cell>
        </row>
        <row r="913">
          <cell r="I913">
            <v>6.5</v>
          </cell>
          <cell r="J913">
            <v>180</v>
          </cell>
          <cell r="K913" t="str">
            <v>1624-00-013</v>
          </cell>
        </row>
        <row r="914">
          <cell r="I914">
            <v>6.5</v>
          </cell>
          <cell r="J914">
            <v>2849.79</v>
          </cell>
          <cell r="K914" t="str">
            <v>1624-00-013</v>
          </cell>
        </row>
        <row r="915">
          <cell r="I915">
            <v>6.5</v>
          </cell>
          <cell r="J915">
            <v>662.4</v>
          </cell>
          <cell r="K915" t="str">
            <v>1624-00-013</v>
          </cell>
        </row>
        <row r="916">
          <cell r="I916">
            <v>6.5</v>
          </cell>
          <cell r="J916">
            <v>5278.5</v>
          </cell>
          <cell r="K916" t="str">
            <v>1624-00-013</v>
          </cell>
        </row>
        <row r="917">
          <cell r="I917">
            <v>6.5</v>
          </cell>
          <cell r="J917">
            <v>1614.6</v>
          </cell>
          <cell r="K917" t="str">
            <v>1624-00-013</v>
          </cell>
        </row>
        <row r="918">
          <cell r="I918">
            <v>6.5</v>
          </cell>
          <cell r="J918">
            <v>316.70999999999998</v>
          </cell>
          <cell r="K918" t="str">
            <v>1624-00-013</v>
          </cell>
        </row>
        <row r="919">
          <cell r="I919">
            <v>6.5</v>
          </cell>
          <cell r="J919">
            <v>931.5</v>
          </cell>
          <cell r="K919" t="str">
            <v>1624-00-013</v>
          </cell>
        </row>
        <row r="920">
          <cell r="I920">
            <v>6.5</v>
          </cell>
          <cell r="J920">
            <v>1853.68</v>
          </cell>
          <cell r="K920" t="str">
            <v>1624-00-013</v>
          </cell>
        </row>
        <row r="921">
          <cell r="I921">
            <v>6.5</v>
          </cell>
          <cell r="J921">
            <v>3136.05</v>
          </cell>
          <cell r="K921" t="str">
            <v>1624-00-013</v>
          </cell>
        </row>
        <row r="922">
          <cell r="I922">
            <v>6.5</v>
          </cell>
          <cell r="J922">
            <v>513.36</v>
          </cell>
          <cell r="K922" t="str">
            <v>1624-00-013</v>
          </cell>
        </row>
        <row r="923">
          <cell r="I923">
            <v>6.5</v>
          </cell>
          <cell r="J923">
            <v>2025.49</v>
          </cell>
          <cell r="K923" t="str">
            <v>1624-00-013</v>
          </cell>
        </row>
        <row r="924">
          <cell r="I924">
            <v>6.5</v>
          </cell>
          <cell r="J924">
            <v>9335.7000000000007</v>
          </cell>
          <cell r="K924" t="str">
            <v>1624-00-013</v>
          </cell>
        </row>
        <row r="925">
          <cell r="I925">
            <v>6.5</v>
          </cell>
          <cell r="J925">
            <v>77.62</v>
          </cell>
          <cell r="K925" t="str">
            <v>1624-00-013</v>
          </cell>
        </row>
        <row r="926">
          <cell r="I926">
            <v>6.5</v>
          </cell>
          <cell r="J926">
            <v>807.3</v>
          </cell>
          <cell r="K926" t="str">
            <v>1624-00-013</v>
          </cell>
        </row>
        <row r="927">
          <cell r="I927">
            <v>6.5</v>
          </cell>
          <cell r="J927">
            <v>2307.0100000000002</v>
          </cell>
          <cell r="K927" t="str">
            <v>1624-00-013</v>
          </cell>
        </row>
        <row r="928">
          <cell r="I928">
            <v>6.5</v>
          </cell>
          <cell r="J928">
            <v>375.7</v>
          </cell>
          <cell r="K928" t="str">
            <v>1624-00-013</v>
          </cell>
        </row>
        <row r="929">
          <cell r="I929">
            <v>6.5</v>
          </cell>
          <cell r="J929">
            <v>1324.8</v>
          </cell>
          <cell r="K929" t="str">
            <v>1624-00-013</v>
          </cell>
        </row>
        <row r="930">
          <cell r="I930">
            <v>6.5</v>
          </cell>
          <cell r="J930">
            <v>18660.8</v>
          </cell>
          <cell r="K930" t="str">
            <v>1624-00-013</v>
          </cell>
        </row>
        <row r="931">
          <cell r="I931">
            <v>6.5</v>
          </cell>
          <cell r="J931">
            <v>515.08000000000004</v>
          </cell>
          <cell r="K931" t="str">
            <v>1624-00-013</v>
          </cell>
        </row>
        <row r="932">
          <cell r="I932">
            <v>6.5</v>
          </cell>
          <cell r="J932">
            <v>560</v>
          </cell>
          <cell r="K932" t="str">
            <v>1624-00-003</v>
          </cell>
        </row>
        <row r="933">
          <cell r="I933">
            <v>6.5</v>
          </cell>
          <cell r="J933">
            <v>8000</v>
          </cell>
          <cell r="K933" t="str">
            <v>1624-00-003</v>
          </cell>
        </row>
        <row r="934">
          <cell r="I934">
            <v>6.5</v>
          </cell>
          <cell r="J934">
            <v>19.600000000000001</v>
          </cell>
          <cell r="K934" t="str">
            <v>1624-00-013</v>
          </cell>
        </row>
        <row r="935">
          <cell r="I935">
            <v>6.5</v>
          </cell>
          <cell r="J935">
            <v>560</v>
          </cell>
          <cell r="K935" t="str">
            <v>1624-00-013</v>
          </cell>
        </row>
        <row r="936">
          <cell r="I936">
            <v>6.5</v>
          </cell>
          <cell r="J936">
            <v>25.2</v>
          </cell>
          <cell r="K936" t="str">
            <v>1624-00-013</v>
          </cell>
        </row>
        <row r="937">
          <cell r="I937">
            <v>6.5</v>
          </cell>
          <cell r="J937">
            <v>720</v>
          </cell>
          <cell r="K937" t="str">
            <v>1624-00-013</v>
          </cell>
        </row>
        <row r="938">
          <cell r="I938">
            <v>6.5</v>
          </cell>
          <cell r="J938">
            <v>16.100000000000001</v>
          </cell>
          <cell r="K938" t="str">
            <v>1624-00-013</v>
          </cell>
        </row>
        <row r="939">
          <cell r="I939">
            <v>6.5</v>
          </cell>
          <cell r="J939">
            <v>460</v>
          </cell>
          <cell r="K939" t="str">
            <v>1624-00-013</v>
          </cell>
        </row>
        <row r="940">
          <cell r="I940">
            <v>6.5</v>
          </cell>
          <cell r="J940">
            <v>15.4</v>
          </cell>
          <cell r="K940" t="str">
            <v>1624-00-013</v>
          </cell>
        </row>
        <row r="941">
          <cell r="I941">
            <v>6.5</v>
          </cell>
          <cell r="J941">
            <v>440</v>
          </cell>
          <cell r="K941" t="str">
            <v>1624-00-013</v>
          </cell>
        </row>
        <row r="942">
          <cell r="I942">
            <v>6.5</v>
          </cell>
          <cell r="J942">
            <v>31.5</v>
          </cell>
          <cell r="K942" t="str">
            <v>1624-00-013</v>
          </cell>
        </row>
        <row r="943">
          <cell r="I943">
            <v>6.5</v>
          </cell>
          <cell r="J943">
            <v>900</v>
          </cell>
          <cell r="K943" t="str">
            <v>1624-00-013</v>
          </cell>
        </row>
        <row r="944">
          <cell r="I944">
            <v>6.5</v>
          </cell>
          <cell r="J944">
            <v>2336.6</v>
          </cell>
          <cell r="K944" t="str">
            <v>1624-00-013</v>
          </cell>
        </row>
        <row r="945">
          <cell r="I945">
            <v>6.5</v>
          </cell>
          <cell r="J945">
            <v>33380</v>
          </cell>
          <cell r="K945" t="str">
            <v>1624-00-013</v>
          </cell>
        </row>
        <row r="946">
          <cell r="I946">
            <v>6.5</v>
          </cell>
          <cell r="J946">
            <v>600</v>
          </cell>
          <cell r="K946" t="str">
            <v>1624-00-006</v>
          </cell>
        </row>
        <row r="947">
          <cell r="I947">
            <v>6.5</v>
          </cell>
          <cell r="J947">
            <v>21.42</v>
          </cell>
          <cell r="K947" t="str">
            <v>1624-00-013</v>
          </cell>
        </row>
        <row r="948">
          <cell r="I948">
            <v>6.5</v>
          </cell>
          <cell r="J948">
            <v>612</v>
          </cell>
          <cell r="K948" t="str">
            <v>1624-00-013</v>
          </cell>
        </row>
        <row r="949">
          <cell r="I949">
            <v>6.5</v>
          </cell>
          <cell r="J949">
            <v>9.83</v>
          </cell>
          <cell r="K949" t="str">
            <v>1624-00-013</v>
          </cell>
        </row>
        <row r="950">
          <cell r="I950">
            <v>6.5</v>
          </cell>
          <cell r="J950">
            <v>360</v>
          </cell>
          <cell r="K950" t="str">
            <v>1624-00-013</v>
          </cell>
        </row>
        <row r="951">
          <cell r="I951">
            <v>6.5</v>
          </cell>
          <cell r="J951">
            <v>8.82</v>
          </cell>
          <cell r="K951" t="str">
            <v>1624-00-013</v>
          </cell>
        </row>
        <row r="952">
          <cell r="I952">
            <v>6.5</v>
          </cell>
          <cell r="J952">
            <v>323</v>
          </cell>
          <cell r="K952" t="str">
            <v>1624-00-013</v>
          </cell>
        </row>
        <row r="953">
          <cell r="I953">
            <v>6.5</v>
          </cell>
          <cell r="J953">
            <v>68.25</v>
          </cell>
          <cell r="K953" t="str">
            <v>1624-00-013</v>
          </cell>
        </row>
        <row r="954">
          <cell r="I954">
            <v>6.5</v>
          </cell>
          <cell r="J954">
            <v>1950</v>
          </cell>
          <cell r="K954" t="str">
            <v>1624-00-013</v>
          </cell>
        </row>
        <row r="955">
          <cell r="I955">
            <v>6.5</v>
          </cell>
          <cell r="J955">
            <v>140</v>
          </cell>
          <cell r="K955" t="str">
            <v>1624-00-013</v>
          </cell>
        </row>
        <row r="956">
          <cell r="I956">
            <v>6.5</v>
          </cell>
          <cell r="J956">
            <v>8.19</v>
          </cell>
          <cell r="K956" t="str">
            <v>1624-00-013</v>
          </cell>
        </row>
        <row r="957">
          <cell r="I957">
            <v>6.5</v>
          </cell>
          <cell r="J957">
            <v>300</v>
          </cell>
          <cell r="K957" t="str">
            <v>1624-00-013</v>
          </cell>
        </row>
        <row r="958">
          <cell r="I958">
            <v>6.5</v>
          </cell>
          <cell r="J958">
            <v>8.19</v>
          </cell>
          <cell r="K958" t="str">
            <v>1624-00-013</v>
          </cell>
        </row>
        <row r="959">
          <cell r="I959">
            <v>6.5</v>
          </cell>
          <cell r="J959">
            <v>300</v>
          </cell>
          <cell r="K959" t="str">
            <v>1624-00-013</v>
          </cell>
        </row>
        <row r="960">
          <cell r="I960">
            <v>6.5</v>
          </cell>
          <cell r="J960">
            <v>819</v>
          </cell>
          <cell r="K960" t="str">
            <v>1624-00-013</v>
          </cell>
        </row>
        <row r="961">
          <cell r="I961">
            <v>6.5</v>
          </cell>
          <cell r="J961">
            <v>57.33</v>
          </cell>
          <cell r="K961" t="str">
            <v>1624-00-013</v>
          </cell>
        </row>
        <row r="962">
          <cell r="I962">
            <v>6.5</v>
          </cell>
          <cell r="J962">
            <v>270</v>
          </cell>
          <cell r="K962" t="str">
            <v>1624-00-013</v>
          </cell>
        </row>
        <row r="963">
          <cell r="I963">
            <v>6.5</v>
          </cell>
          <cell r="J963">
            <v>-0.31</v>
          </cell>
          <cell r="K963" t="str">
            <v>1624-00-013</v>
          </cell>
        </row>
        <row r="964">
          <cell r="I964">
            <v>6.5</v>
          </cell>
          <cell r="J964">
            <v>20.94</v>
          </cell>
          <cell r="K964" t="str">
            <v>1624-00-013</v>
          </cell>
        </row>
        <row r="965">
          <cell r="I965">
            <v>6.5</v>
          </cell>
          <cell r="J965">
            <v>767</v>
          </cell>
          <cell r="K965" t="str">
            <v>1624-00-013</v>
          </cell>
        </row>
        <row r="966">
          <cell r="I966">
            <v>6.5</v>
          </cell>
          <cell r="J966">
            <v>7.37</v>
          </cell>
          <cell r="K966" t="str">
            <v>1624-00-013</v>
          </cell>
        </row>
        <row r="967">
          <cell r="I967">
            <v>6.5</v>
          </cell>
          <cell r="J967">
            <v>270</v>
          </cell>
          <cell r="K967" t="str">
            <v>1624-00-013</v>
          </cell>
        </row>
        <row r="968">
          <cell r="I968">
            <v>6.5</v>
          </cell>
          <cell r="J968">
            <v>544</v>
          </cell>
          <cell r="K968" t="str">
            <v>1624-00-013</v>
          </cell>
        </row>
        <row r="969">
          <cell r="I969">
            <v>6.5</v>
          </cell>
          <cell r="J969">
            <v>948.6</v>
          </cell>
          <cell r="K969" t="str">
            <v>1624-00-013</v>
          </cell>
        </row>
        <row r="970">
          <cell r="I970">
            <v>6.5</v>
          </cell>
          <cell r="J970">
            <v>3993</v>
          </cell>
          <cell r="K970" t="str">
            <v>1624-00-013</v>
          </cell>
        </row>
        <row r="971">
          <cell r="I971">
            <v>6.5</v>
          </cell>
          <cell r="J971">
            <v>13551.4</v>
          </cell>
          <cell r="K971" t="str">
            <v>1624-00-013</v>
          </cell>
        </row>
        <row r="972">
          <cell r="I972">
            <v>6.6</v>
          </cell>
          <cell r="J972">
            <v>220</v>
          </cell>
          <cell r="K972" t="str">
            <v>1624-00-013</v>
          </cell>
        </row>
        <row r="973">
          <cell r="I973">
            <v>6.6</v>
          </cell>
          <cell r="J973">
            <v>240</v>
          </cell>
          <cell r="K973" t="str">
            <v>1624-00-013</v>
          </cell>
        </row>
        <row r="974">
          <cell r="I974">
            <v>6.6</v>
          </cell>
          <cell r="J974">
            <v>2892.2</v>
          </cell>
          <cell r="K974" t="str">
            <v>1624-00-013</v>
          </cell>
        </row>
        <row r="975">
          <cell r="I975">
            <v>6.6</v>
          </cell>
          <cell r="J975">
            <v>89.96</v>
          </cell>
          <cell r="K975" t="str">
            <v>1624-00-013</v>
          </cell>
        </row>
        <row r="976">
          <cell r="I976">
            <v>6.6</v>
          </cell>
          <cell r="J976">
            <v>251.5</v>
          </cell>
          <cell r="K976" t="str">
            <v>1624-00-013</v>
          </cell>
        </row>
        <row r="977">
          <cell r="I977">
            <v>6.6</v>
          </cell>
          <cell r="J977">
            <v>533.02</v>
          </cell>
          <cell r="K977" t="str">
            <v>1624-00-013</v>
          </cell>
        </row>
        <row r="978">
          <cell r="I978">
            <v>6.6</v>
          </cell>
          <cell r="J978">
            <v>2850</v>
          </cell>
          <cell r="K978" t="str">
            <v>1624-00-013</v>
          </cell>
        </row>
        <row r="979">
          <cell r="I979">
            <v>6.6</v>
          </cell>
          <cell r="J979">
            <v>84</v>
          </cell>
          <cell r="K979" t="str">
            <v>1624-00-013</v>
          </cell>
        </row>
        <row r="980">
          <cell r="I980">
            <v>6.6</v>
          </cell>
          <cell r="J980">
            <v>535</v>
          </cell>
          <cell r="K980" t="str">
            <v>1624-00-013</v>
          </cell>
        </row>
        <row r="981">
          <cell r="I981">
            <v>6.6</v>
          </cell>
          <cell r="J981">
            <v>1041.1500000000001</v>
          </cell>
          <cell r="K981" t="str">
            <v>1624-00-013</v>
          </cell>
        </row>
        <row r="982">
          <cell r="I982">
            <v>6.6</v>
          </cell>
          <cell r="J982">
            <v>440</v>
          </cell>
          <cell r="K982" t="str">
            <v>1624-00-013</v>
          </cell>
        </row>
        <row r="983">
          <cell r="I983">
            <v>6.6</v>
          </cell>
          <cell r="J983">
            <v>920</v>
          </cell>
          <cell r="K983" t="str">
            <v>1624-00-013</v>
          </cell>
        </row>
        <row r="984">
          <cell r="I984">
            <v>6.6</v>
          </cell>
          <cell r="J984">
            <v>1031</v>
          </cell>
          <cell r="K984" t="str">
            <v>1624-00-013</v>
          </cell>
        </row>
        <row r="985">
          <cell r="I985">
            <v>6.6</v>
          </cell>
          <cell r="J985">
            <v>390</v>
          </cell>
          <cell r="K985" t="str">
            <v>1624-00-013</v>
          </cell>
        </row>
        <row r="986">
          <cell r="I986">
            <v>6.6</v>
          </cell>
          <cell r="J986">
            <v>5175</v>
          </cell>
          <cell r="K986" t="str">
            <v>1624-00-013</v>
          </cell>
        </row>
        <row r="987">
          <cell r="I987">
            <v>6.6</v>
          </cell>
          <cell r="J987">
            <v>2197</v>
          </cell>
          <cell r="K987" t="str">
            <v>1624-00-013</v>
          </cell>
        </row>
        <row r="988">
          <cell r="I988">
            <v>6.6</v>
          </cell>
          <cell r="J988">
            <v>70</v>
          </cell>
          <cell r="K988" t="str">
            <v>1624-00-013</v>
          </cell>
        </row>
        <row r="989">
          <cell r="I989">
            <v>6.6</v>
          </cell>
          <cell r="J989">
            <v>450</v>
          </cell>
          <cell r="K989" t="str">
            <v>1624-00-013</v>
          </cell>
        </row>
        <row r="990">
          <cell r="I990">
            <v>6.6</v>
          </cell>
          <cell r="J990">
            <v>156</v>
          </cell>
          <cell r="K990" t="str">
            <v>1624-00-013</v>
          </cell>
        </row>
        <row r="991">
          <cell r="I991">
            <v>6.6</v>
          </cell>
          <cell r="J991">
            <v>3143.78</v>
          </cell>
          <cell r="K991" t="str">
            <v>1624-00-013</v>
          </cell>
        </row>
        <row r="992">
          <cell r="I992">
            <v>6.6</v>
          </cell>
          <cell r="J992">
            <v>298.08</v>
          </cell>
          <cell r="K992" t="str">
            <v>1624-00-013</v>
          </cell>
        </row>
        <row r="993">
          <cell r="I993">
            <v>6.6</v>
          </cell>
          <cell r="J993">
            <v>12000</v>
          </cell>
          <cell r="K993" t="str">
            <v>1624-00-013</v>
          </cell>
        </row>
        <row r="994">
          <cell r="I994">
            <v>6.6</v>
          </cell>
          <cell r="J994">
            <v>20700</v>
          </cell>
          <cell r="K994" t="str">
            <v>1624-00-013</v>
          </cell>
        </row>
        <row r="995">
          <cell r="I995">
            <v>6.6</v>
          </cell>
          <cell r="J995">
            <v>921</v>
          </cell>
          <cell r="K995" t="str">
            <v>1624-00-006</v>
          </cell>
        </row>
        <row r="996">
          <cell r="I996">
            <v>6.6</v>
          </cell>
          <cell r="J996">
            <v>5662</v>
          </cell>
          <cell r="K996" t="str">
            <v>1624-00-013</v>
          </cell>
        </row>
        <row r="997">
          <cell r="I997">
            <v>6.6</v>
          </cell>
          <cell r="J997">
            <v>2069.7199999999998</v>
          </cell>
          <cell r="K997" t="str">
            <v>1624-00-013</v>
          </cell>
        </row>
        <row r="998">
          <cell r="I998">
            <v>6.6</v>
          </cell>
          <cell r="J998">
            <v>920</v>
          </cell>
          <cell r="K998" t="str">
            <v>1624-00-013</v>
          </cell>
        </row>
        <row r="999">
          <cell r="I999">
            <v>6.6</v>
          </cell>
          <cell r="J999">
            <v>720</v>
          </cell>
          <cell r="K999" t="str">
            <v>1624-00-013</v>
          </cell>
        </row>
        <row r="1000">
          <cell r="I1000">
            <v>6.6</v>
          </cell>
          <cell r="J1000">
            <v>50</v>
          </cell>
          <cell r="K1000" t="str">
            <v>1624-00-013</v>
          </cell>
        </row>
        <row r="1001">
          <cell r="I1001">
            <v>6.6</v>
          </cell>
          <cell r="J1001">
            <v>556.19000000000005</v>
          </cell>
          <cell r="K1001" t="str">
            <v>1624-00-013</v>
          </cell>
        </row>
        <row r="1002">
          <cell r="I1002">
            <v>6.6</v>
          </cell>
          <cell r="J1002">
            <v>670.81</v>
          </cell>
          <cell r="K1002" t="str">
            <v>1624-00-013</v>
          </cell>
        </row>
        <row r="1003">
          <cell r="I1003">
            <v>6.6</v>
          </cell>
          <cell r="J1003">
            <v>50000</v>
          </cell>
          <cell r="K1003" t="str">
            <v>1624-00-013</v>
          </cell>
        </row>
        <row r="1004">
          <cell r="I1004">
            <v>6.6</v>
          </cell>
          <cell r="J1004">
            <v>172.17</v>
          </cell>
          <cell r="K1004" t="str">
            <v>1624-00-013</v>
          </cell>
        </row>
        <row r="1005">
          <cell r="I1005">
            <v>6.6</v>
          </cell>
          <cell r="J1005">
            <v>1400</v>
          </cell>
          <cell r="K1005" t="str">
            <v>1624-00-013</v>
          </cell>
        </row>
        <row r="1006">
          <cell r="I1006">
            <v>6.6</v>
          </cell>
          <cell r="J1006">
            <v>1251.6600000000001</v>
          </cell>
          <cell r="K1006" t="str">
            <v>1624-00-013</v>
          </cell>
        </row>
        <row r="1007">
          <cell r="I1007">
            <v>6.6</v>
          </cell>
          <cell r="J1007">
            <v>586.33000000000004</v>
          </cell>
          <cell r="K1007" t="str">
            <v>1624-00-013</v>
          </cell>
        </row>
        <row r="1008">
          <cell r="I1008">
            <v>6.6</v>
          </cell>
          <cell r="J1008">
            <v>10000</v>
          </cell>
          <cell r="K1008" t="str">
            <v>1624-00-013</v>
          </cell>
        </row>
        <row r="1009">
          <cell r="I1009">
            <v>6.6</v>
          </cell>
          <cell r="J1009">
            <v>855</v>
          </cell>
          <cell r="K1009" t="str">
            <v>1624-00-002</v>
          </cell>
        </row>
        <row r="1010">
          <cell r="I1010">
            <v>6.6</v>
          </cell>
          <cell r="J1010">
            <v>59278</v>
          </cell>
          <cell r="K1010" t="str">
            <v>1624-00-002</v>
          </cell>
        </row>
        <row r="1011">
          <cell r="I1011">
            <v>6.6</v>
          </cell>
          <cell r="J1011">
            <v>148141.5</v>
          </cell>
          <cell r="K1011" t="str">
            <v>1624-00-002</v>
          </cell>
        </row>
        <row r="1012">
          <cell r="I1012">
            <v>6.6</v>
          </cell>
          <cell r="J1012">
            <v>2103</v>
          </cell>
          <cell r="K1012" t="str">
            <v>1624-00-002</v>
          </cell>
        </row>
        <row r="1013">
          <cell r="I1013">
            <v>6.6</v>
          </cell>
          <cell r="J1013">
            <v>10633.66</v>
          </cell>
          <cell r="K1013" t="str">
            <v>1624-00-002</v>
          </cell>
        </row>
        <row r="1014">
          <cell r="I1014">
            <v>6.6</v>
          </cell>
          <cell r="J1014">
            <v>34076.980000000003</v>
          </cell>
          <cell r="K1014" t="str">
            <v>1624-00-013</v>
          </cell>
        </row>
        <row r="1015">
          <cell r="I1015">
            <v>6.6</v>
          </cell>
          <cell r="J1015">
            <v>6893.69</v>
          </cell>
          <cell r="K1015" t="str">
            <v>1624-00-013</v>
          </cell>
        </row>
        <row r="1016">
          <cell r="I1016">
            <v>6.6</v>
          </cell>
          <cell r="J1016">
            <v>4816.8900000000003</v>
          </cell>
          <cell r="K1016" t="str">
            <v>1624-00-013</v>
          </cell>
        </row>
        <row r="1017">
          <cell r="I1017">
            <v>6.6</v>
          </cell>
          <cell r="J1017">
            <v>39653.93</v>
          </cell>
          <cell r="K1017" t="str">
            <v>1624-00-002</v>
          </cell>
        </row>
        <row r="1018">
          <cell r="I1018">
            <v>6.6</v>
          </cell>
          <cell r="J1018">
            <v>80</v>
          </cell>
          <cell r="K1018" t="str">
            <v>1624-00-002</v>
          </cell>
        </row>
        <row r="1019">
          <cell r="I1019">
            <v>6.6</v>
          </cell>
          <cell r="J1019">
            <v>2379.9499999999998</v>
          </cell>
          <cell r="K1019" t="str">
            <v>1624-00-013</v>
          </cell>
        </row>
        <row r="1020">
          <cell r="I1020">
            <v>6.6</v>
          </cell>
          <cell r="J1020">
            <v>53500</v>
          </cell>
          <cell r="K1020" t="str">
            <v>1624-00-013</v>
          </cell>
        </row>
        <row r="1021">
          <cell r="I1021">
            <v>6.6</v>
          </cell>
          <cell r="J1021">
            <v>1123.5</v>
          </cell>
          <cell r="K1021" t="str">
            <v>1624-00-002</v>
          </cell>
        </row>
        <row r="1022">
          <cell r="I1022">
            <v>6.6</v>
          </cell>
          <cell r="J1022">
            <v>37450</v>
          </cell>
          <cell r="K1022" t="str">
            <v>1624-00-002</v>
          </cell>
        </row>
        <row r="1023">
          <cell r="I1023">
            <v>6.6</v>
          </cell>
          <cell r="J1023">
            <v>6294.28</v>
          </cell>
          <cell r="K1023" t="str">
            <v>1624-00-002</v>
          </cell>
        </row>
        <row r="1024">
          <cell r="I1024">
            <v>6.6</v>
          </cell>
          <cell r="J1024">
            <v>200</v>
          </cell>
          <cell r="K1024" t="str">
            <v>1624-00-002</v>
          </cell>
        </row>
        <row r="1025">
          <cell r="I1025">
            <v>6.6</v>
          </cell>
          <cell r="J1025">
            <v>280</v>
          </cell>
          <cell r="K1025" t="str">
            <v>1624-00-013</v>
          </cell>
        </row>
        <row r="1026">
          <cell r="I1026">
            <v>6.6</v>
          </cell>
          <cell r="J1026">
            <v>-42846</v>
          </cell>
          <cell r="K1026" t="str">
            <v>1624-00-013</v>
          </cell>
        </row>
        <row r="1027">
          <cell r="I1027">
            <v>6.6</v>
          </cell>
          <cell r="J1027">
            <v>-2999.22</v>
          </cell>
          <cell r="K1027" t="str">
            <v>1624-00-013</v>
          </cell>
        </row>
        <row r="1028">
          <cell r="I1028">
            <v>6.6</v>
          </cell>
          <cell r="J1028">
            <v>1000</v>
          </cell>
          <cell r="K1028" t="str">
            <v>1624-00-013</v>
          </cell>
        </row>
        <row r="1029">
          <cell r="I1029">
            <v>6.6</v>
          </cell>
          <cell r="J1029">
            <v>204.85</v>
          </cell>
          <cell r="K1029" t="str">
            <v>1624-00-006</v>
          </cell>
        </row>
        <row r="1030">
          <cell r="I1030">
            <v>6.6</v>
          </cell>
          <cell r="J1030">
            <v>5853</v>
          </cell>
          <cell r="K1030" t="str">
            <v>1624-00-006</v>
          </cell>
        </row>
        <row r="1031">
          <cell r="I1031">
            <v>6.6</v>
          </cell>
          <cell r="J1031">
            <v>58.81</v>
          </cell>
          <cell r="K1031" t="str">
            <v>1624-00-013</v>
          </cell>
        </row>
        <row r="1032">
          <cell r="I1032">
            <v>6.6</v>
          </cell>
          <cell r="J1032">
            <v>58.81</v>
          </cell>
          <cell r="K1032" t="str">
            <v>1624-00-013</v>
          </cell>
        </row>
        <row r="1033">
          <cell r="I1033">
            <v>6.6</v>
          </cell>
          <cell r="J1033">
            <v>2160.38</v>
          </cell>
          <cell r="K1033" t="str">
            <v>1624-00-013</v>
          </cell>
        </row>
        <row r="1034">
          <cell r="I1034">
            <v>6.6</v>
          </cell>
          <cell r="J1034">
            <v>126</v>
          </cell>
          <cell r="K1034" t="str">
            <v>1624-00-013</v>
          </cell>
        </row>
        <row r="1035">
          <cell r="I1035">
            <v>6.6</v>
          </cell>
          <cell r="J1035">
            <v>1800</v>
          </cell>
          <cell r="K1035" t="str">
            <v>1624-00-013</v>
          </cell>
        </row>
        <row r="1036">
          <cell r="I1036">
            <v>6.6</v>
          </cell>
          <cell r="J1036">
            <v>163.80000000000001</v>
          </cell>
          <cell r="K1036" t="str">
            <v>1624-00-013</v>
          </cell>
        </row>
        <row r="1037">
          <cell r="I1037">
            <v>6.6</v>
          </cell>
          <cell r="J1037">
            <v>2340</v>
          </cell>
          <cell r="K1037" t="str">
            <v>1624-00-013</v>
          </cell>
        </row>
        <row r="1038">
          <cell r="I1038">
            <v>6.6</v>
          </cell>
          <cell r="J1038">
            <v>463</v>
          </cell>
          <cell r="K1038" t="str">
            <v>1624-00-013</v>
          </cell>
        </row>
        <row r="1039">
          <cell r="I1039">
            <v>6.6</v>
          </cell>
          <cell r="J1039">
            <v>10.92</v>
          </cell>
          <cell r="K1039" t="str">
            <v>1624-00-013</v>
          </cell>
        </row>
        <row r="1040">
          <cell r="I1040">
            <v>6.6</v>
          </cell>
          <cell r="J1040">
            <v>4.59</v>
          </cell>
          <cell r="K1040" t="str">
            <v>1624-00-013</v>
          </cell>
        </row>
        <row r="1041">
          <cell r="I1041">
            <v>6.6</v>
          </cell>
          <cell r="J1041">
            <v>5.23</v>
          </cell>
          <cell r="K1041" t="str">
            <v>1624-00-013</v>
          </cell>
        </row>
        <row r="1042">
          <cell r="I1042">
            <v>6.6</v>
          </cell>
          <cell r="J1042">
            <v>400</v>
          </cell>
          <cell r="K1042" t="str">
            <v>1624-00-013</v>
          </cell>
        </row>
        <row r="1043">
          <cell r="I1043">
            <v>6.6</v>
          </cell>
          <cell r="J1043">
            <v>168.22</v>
          </cell>
          <cell r="K1043" t="str">
            <v>1624-00-013</v>
          </cell>
        </row>
        <row r="1044">
          <cell r="I1044">
            <v>6.6</v>
          </cell>
          <cell r="J1044">
            <v>191.59</v>
          </cell>
          <cell r="K1044" t="str">
            <v>1624-00-013</v>
          </cell>
        </row>
        <row r="1045">
          <cell r="I1045">
            <v>6.6</v>
          </cell>
          <cell r="J1045">
            <v>563</v>
          </cell>
          <cell r="K1045" t="str">
            <v>1624-00-013</v>
          </cell>
        </row>
        <row r="1046">
          <cell r="I1046">
            <v>6.6</v>
          </cell>
          <cell r="J1046">
            <v>3600</v>
          </cell>
          <cell r="K1046" t="str">
            <v>1624-00-013</v>
          </cell>
        </row>
        <row r="1047">
          <cell r="I1047">
            <v>6.6</v>
          </cell>
          <cell r="J1047">
            <v>500</v>
          </cell>
          <cell r="K1047" t="str">
            <v>1624-00-013</v>
          </cell>
        </row>
        <row r="1048">
          <cell r="I1048">
            <v>6.6</v>
          </cell>
          <cell r="J1048">
            <v>700</v>
          </cell>
          <cell r="K1048" t="str">
            <v>1624-00-013</v>
          </cell>
        </row>
        <row r="1049">
          <cell r="I1049">
            <v>6.6</v>
          </cell>
          <cell r="J1049">
            <v>21.02</v>
          </cell>
          <cell r="K1049" t="str">
            <v>1624-00-013</v>
          </cell>
        </row>
        <row r="1050">
          <cell r="I1050">
            <v>6.6</v>
          </cell>
          <cell r="J1050">
            <v>770</v>
          </cell>
          <cell r="K1050" t="str">
            <v>1624-00-013</v>
          </cell>
        </row>
        <row r="1051">
          <cell r="I1051">
            <v>6.7</v>
          </cell>
          <cell r="J1051">
            <v>506.58</v>
          </cell>
          <cell r="K1051" t="str">
            <v>1624-00-013</v>
          </cell>
        </row>
        <row r="1052">
          <cell r="I1052">
            <v>6.7</v>
          </cell>
          <cell r="J1052">
            <v>289.8</v>
          </cell>
          <cell r="K1052" t="str">
            <v>1624-00-013</v>
          </cell>
        </row>
        <row r="1053">
          <cell r="I1053">
            <v>6.7</v>
          </cell>
          <cell r="J1053">
            <v>2901.51</v>
          </cell>
          <cell r="K1053" t="str">
            <v>1624-00-013</v>
          </cell>
        </row>
        <row r="1054">
          <cell r="I1054">
            <v>6.7</v>
          </cell>
          <cell r="J1054">
            <v>3585.24</v>
          </cell>
          <cell r="K1054" t="str">
            <v>1624-00-013</v>
          </cell>
        </row>
        <row r="1055">
          <cell r="I1055">
            <v>6.7</v>
          </cell>
          <cell r="J1055">
            <v>706.25</v>
          </cell>
          <cell r="K1055" t="str">
            <v>1624-00-013</v>
          </cell>
        </row>
        <row r="1056">
          <cell r="I1056">
            <v>6.7</v>
          </cell>
          <cell r="J1056">
            <v>4568.49</v>
          </cell>
          <cell r="K1056" t="str">
            <v>1624-00-013</v>
          </cell>
        </row>
        <row r="1057">
          <cell r="I1057">
            <v>6.7</v>
          </cell>
          <cell r="J1057">
            <v>3058.43</v>
          </cell>
          <cell r="K1057" t="str">
            <v>1624-00-013</v>
          </cell>
        </row>
        <row r="1058">
          <cell r="I1058">
            <v>6.7</v>
          </cell>
          <cell r="J1058">
            <v>4160.7</v>
          </cell>
          <cell r="K1058" t="str">
            <v>1624-00-013</v>
          </cell>
        </row>
        <row r="1059">
          <cell r="I1059">
            <v>6.7</v>
          </cell>
          <cell r="J1059">
            <v>9.15</v>
          </cell>
          <cell r="K1059" t="str">
            <v>1624-00-013</v>
          </cell>
        </row>
        <row r="1060">
          <cell r="I1060">
            <v>6.7</v>
          </cell>
          <cell r="J1060">
            <v>334.97</v>
          </cell>
          <cell r="K1060" t="str">
            <v>1624-00-013</v>
          </cell>
        </row>
        <row r="1061">
          <cell r="I1061">
            <v>6.7</v>
          </cell>
          <cell r="J1061">
            <v>25.51</v>
          </cell>
          <cell r="K1061" t="str">
            <v>1624-00-013</v>
          </cell>
        </row>
        <row r="1062">
          <cell r="I1062">
            <v>6.7</v>
          </cell>
          <cell r="J1062">
            <v>934.58</v>
          </cell>
          <cell r="K1062" t="str">
            <v>1624-00-013</v>
          </cell>
        </row>
        <row r="1063">
          <cell r="I1063">
            <v>6.7</v>
          </cell>
          <cell r="J1063">
            <v>6.17</v>
          </cell>
          <cell r="K1063" t="str">
            <v>1624-00-013</v>
          </cell>
        </row>
        <row r="1064">
          <cell r="I1064">
            <v>6.7</v>
          </cell>
          <cell r="J1064">
            <v>225.84</v>
          </cell>
          <cell r="K1064" t="str">
            <v>1624-00-013</v>
          </cell>
        </row>
        <row r="1065">
          <cell r="I1065">
            <v>6.7</v>
          </cell>
          <cell r="J1065">
            <v>6.48</v>
          </cell>
          <cell r="K1065" t="str">
            <v>1624-00-013</v>
          </cell>
        </row>
        <row r="1066">
          <cell r="I1066">
            <v>6.7</v>
          </cell>
          <cell r="J1066">
            <v>237.23</v>
          </cell>
          <cell r="K1066" t="str">
            <v>1624-00-013</v>
          </cell>
        </row>
        <row r="1067">
          <cell r="I1067">
            <v>6.7</v>
          </cell>
          <cell r="J1067">
            <v>934.58</v>
          </cell>
          <cell r="K1067" t="str">
            <v>1624-00-013</v>
          </cell>
        </row>
        <row r="1068">
          <cell r="I1068">
            <v>6.7</v>
          </cell>
          <cell r="J1068">
            <v>25.51</v>
          </cell>
          <cell r="K1068" t="str">
            <v>1624-00-013</v>
          </cell>
        </row>
        <row r="1069">
          <cell r="I1069">
            <v>6.7</v>
          </cell>
          <cell r="J1069">
            <v>36.21</v>
          </cell>
          <cell r="K1069" t="str">
            <v>1624-00-013</v>
          </cell>
        </row>
        <row r="1070">
          <cell r="I1070">
            <v>6.7</v>
          </cell>
          <cell r="J1070">
            <v>1326.43</v>
          </cell>
          <cell r="K1070" t="str">
            <v>1624-00-013</v>
          </cell>
        </row>
        <row r="1071">
          <cell r="I1071">
            <v>6.7</v>
          </cell>
          <cell r="J1071">
            <v>25.51</v>
          </cell>
          <cell r="K1071" t="str">
            <v>1624-00-013</v>
          </cell>
        </row>
        <row r="1072">
          <cell r="I1072">
            <v>6.7</v>
          </cell>
          <cell r="J1072">
            <v>934.58</v>
          </cell>
          <cell r="K1072" t="str">
            <v>1624-00-013</v>
          </cell>
        </row>
        <row r="1073">
          <cell r="I1073">
            <v>6.7</v>
          </cell>
          <cell r="J1073">
            <v>934.58</v>
          </cell>
          <cell r="K1073" t="str">
            <v>1624-00-013</v>
          </cell>
        </row>
        <row r="1074">
          <cell r="I1074">
            <v>6.7</v>
          </cell>
          <cell r="J1074">
            <v>25.51</v>
          </cell>
          <cell r="K1074" t="str">
            <v>1624-00-013</v>
          </cell>
        </row>
        <row r="1075">
          <cell r="I1075">
            <v>6.7</v>
          </cell>
          <cell r="J1075">
            <v>15.42</v>
          </cell>
          <cell r="K1075" t="str">
            <v>1624-00-013</v>
          </cell>
        </row>
        <row r="1076">
          <cell r="I1076">
            <v>6.7</v>
          </cell>
          <cell r="J1076">
            <v>564.99</v>
          </cell>
          <cell r="K1076" t="str">
            <v>1624-00-013</v>
          </cell>
        </row>
        <row r="1077">
          <cell r="I1077">
            <v>6.7</v>
          </cell>
          <cell r="J1077">
            <v>42.46</v>
          </cell>
          <cell r="K1077" t="str">
            <v>1624-00-013</v>
          </cell>
        </row>
        <row r="1078">
          <cell r="I1078">
            <v>6.7</v>
          </cell>
          <cell r="J1078">
            <v>4.04</v>
          </cell>
          <cell r="K1078" t="str">
            <v>1624-00-013</v>
          </cell>
        </row>
        <row r="1079">
          <cell r="I1079">
            <v>6.7</v>
          </cell>
          <cell r="J1079">
            <v>1555.36</v>
          </cell>
          <cell r="K1079" t="str">
            <v>1624-00-013</v>
          </cell>
        </row>
        <row r="1080">
          <cell r="I1080">
            <v>6.7</v>
          </cell>
          <cell r="J1080">
            <v>147.93</v>
          </cell>
          <cell r="K1080" t="str">
            <v>1624-00-013</v>
          </cell>
        </row>
        <row r="1081">
          <cell r="I1081">
            <v>6.7</v>
          </cell>
          <cell r="J1081">
            <v>25.51</v>
          </cell>
          <cell r="K1081" t="str">
            <v>1624-00-013</v>
          </cell>
        </row>
        <row r="1082">
          <cell r="I1082">
            <v>6.7</v>
          </cell>
          <cell r="J1082">
            <v>934.58</v>
          </cell>
          <cell r="K1082" t="str">
            <v>1624-00-013</v>
          </cell>
        </row>
        <row r="1083">
          <cell r="I1083">
            <v>6.7</v>
          </cell>
          <cell r="J1083">
            <v>-0.04</v>
          </cell>
          <cell r="K1083" t="str">
            <v>1624-00-013</v>
          </cell>
        </row>
        <row r="1084">
          <cell r="I1084">
            <v>6.7</v>
          </cell>
          <cell r="J1084">
            <v>-934.58</v>
          </cell>
          <cell r="K1084" t="str">
            <v>1624-00-013</v>
          </cell>
        </row>
        <row r="1085">
          <cell r="I1085">
            <v>6.7</v>
          </cell>
          <cell r="J1085">
            <v>-25.51</v>
          </cell>
          <cell r="K1085" t="str">
            <v>1624-00-013</v>
          </cell>
        </row>
        <row r="1086">
          <cell r="I1086">
            <v>7.1</v>
          </cell>
          <cell r="J1086">
            <v>19147.5</v>
          </cell>
          <cell r="K1086" t="str">
            <v>1624-00-013</v>
          </cell>
        </row>
        <row r="1087">
          <cell r="I1087">
            <v>7.2</v>
          </cell>
          <cell r="J1087">
            <v>42978.62</v>
          </cell>
          <cell r="K1087" t="str">
            <v>1624-00-013</v>
          </cell>
        </row>
        <row r="1088">
          <cell r="I1088">
            <v>7.3</v>
          </cell>
          <cell r="J1088">
            <v>6017.14</v>
          </cell>
          <cell r="K1088" t="str">
            <v>1624-00-013</v>
          </cell>
        </row>
        <row r="1089">
          <cell r="I1089">
            <v>7.4</v>
          </cell>
          <cell r="J1089">
            <v>128400</v>
          </cell>
          <cell r="K1089" t="str">
            <v>1624-00-013</v>
          </cell>
        </row>
        <row r="1090">
          <cell r="I1090">
            <v>7.4</v>
          </cell>
          <cell r="J1090">
            <v>32100</v>
          </cell>
          <cell r="K1090" t="str">
            <v>1624-00-013</v>
          </cell>
        </row>
        <row r="1091">
          <cell r="I1091">
            <v>7.4</v>
          </cell>
          <cell r="J1091">
            <v>529.20000000000005</v>
          </cell>
          <cell r="K1091" t="str">
            <v>1624-00-002</v>
          </cell>
        </row>
        <row r="1092">
          <cell r="I1092">
            <v>7.4</v>
          </cell>
          <cell r="J1092">
            <v>7560</v>
          </cell>
          <cell r="K1092" t="str">
            <v>1624-00-002</v>
          </cell>
        </row>
        <row r="1093">
          <cell r="I1093">
            <v>7.4</v>
          </cell>
          <cell r="J1093">
            <v>8532.16</v>
          </cell>
          <cell r="K1093" t="str">
            <v>1624-00-013</v>
          </cell>
        </row>
        <row r="1094">
          <cell r="I1094">
            <v>7.4</v>
          </cell>
          <cell r="J1094">
            <v>121888</v>
          </cell>
          <cell r="K1094" t="str">
            <v>1624-00-013</v>
          </cell>
        </row>
        <row r="1095">
          <cell r="I1095">
            <v>7.4</v>
          </cell>
          <cell r="J1095">
            <v>-128400</v>
          </cell>
          <cell r="K1095" t="str">
            <v>1624-00-013</v>
          </cell>
        </row>
        <row r="1096">
          <cell r="I1096">
            <v>7.4</v>
          </cell>
          <cell r="J1096">
            <v>10500</v>
          </cell>
          <cell r="K1096" t="str">
            <v>1624-00-013</v>
          </cell>
        </row>
        <row r="1097">
          <cell r="I1097">
            <v>7.4</v>
          </cell>
          <cell r="J1097">
            <v>150000</v>
          </cell>
          <cell r="K1097" t="str">
            <v>1624-00-013</v>
          </cell>
        </row>
        <row r="1098">
          <cell r="I1098">
            <v>7.4</v>
          </cell>
          <cell r="J1098">
            <v>34300</v>
          </cell>
          <cell r="K1098" t="str">
            <v>1624-00-013</v>
          </cell>
        </row>
        <row r="1099">
          <cell r="I1099">
            <v>7.4</v>
          </cell>
          <cell r="J1099">
            <v>490000</v>
          </cell>
          <cell r="K1099" t="str">
            <v>1624-00-013</v>
          </cell>
        </row>
        <row r="1100">
          <cell r="I1100">
            <v>7.4</v>
          </cell>
          <cell r="J1100">
            <v>31608.5</v>
          </cell>
          <cell r="K1100" t="str">
            <v>1624-00-013</v>
          </cell>
        </row>
        <row r="1101">
          <cell r="I1101">
            <v>7.4</v>
          </cell>
          <cell r="J1101">
            <v>451550</v>
          </cell>
          <cell r="K1101" t="str">
            <v>1624-00-013</v>
          </cell>
        </row>
        <row r="1102">
          <cell r="I1102">
            <v>7.4</v>
          </cell>
          <cell r="J1102">
            <v>-30000</v>
          </cell>
          <cell r="K1102" t="str">
            <v>1624-00-013</v>
          </cell>
        </row>
        <row r="1103">
          <cell r="I1103">
            <v>7.4</v>
          </cell>
          <cell r="J1103">
            <v>-2100</v>
          </cell>
          <cell r="K1103" t="str">
            <v>1624-00-013</v>
          </cell>
        </row>
        <row r="1104">
          <cell r="I1104">
            <v>7.4</v>
          </cell>
          <cell r="J1104">
            <v>34128.639999999999</v>
          </cell>
          <cell r="K1104" t="str">
            <v>1624-00-013</v>
          </cell>
        </row>
        <row r="1105">
          <cell r="I1105">
            <v>7.4</v>
          </cell>
          <cell r="J1105">
            <v>487552</v>
          </cell>
          <cell r="K1105" t="str">
            <v>1624-00-013</v>
          </cell>
        </row>
        <row r="1106">
          <cell r="I1106">
            <v>7.4</v>
          </cell>
          <cell r="J1106">
            <v>34368.879999999997</v>
          </cell>
          <cell r="K1106" t="str">
            <v>1624-00-013</v>
          </cell>
        </row>
        <row r="1107">
          <cell r="I1107">
            <v>7.4</v>
          </cell>
          <cell r="J1107">
            <v>490984</v>
          </cell>
          <cell r="K1107" t="str">
            <v>1624-00-013</v>
          </cell>
        </row>
        <row r="1108">
          <cell r="I1108">
            <v>7.4</v>
          </cell>
          <cell r="J1108">
            <v>1596</v>
          </cell>
          <cell r="K1108" t="str">
            <v>1624-00-013</v>
          </cell>
        </row>
        <row r="1109">
          <cell r="I1109">
            <v>7.4</v>
          </cell>
          <cell r="J1109">
            <v>22800</v>
          </cell>
          <cell r="K1109" t="str">
            <v>1624-00-013</v>
          </cell>
        </row>
        <row r="1110">
          <cell r="I1110">
            <v>7.4</v>
          </cell>
          <cell r="J1110">
            <v>26250</v>
          </cell>
          <cell r="K1110" t="str">
            <v>1624-00-013</v>
          </cell>
        </row>
        <row r="1111">
          <cell r="I1111">
            <v>7.4</v>
          </cell>
          <cell r="J1111">
            <v>375000</v>
          </cell>
          <cell r="K1111" t="str">
            <v>1624-00-013</v>
          </cell>
        </row>
        <row r="1112">
          <cell r="I1112">
            <v>7.4</v>
          </cell>
          <cell r="J1112">
            <v>33442.5</v>
          </cell>
          <cell r="K1112" t="str">
            <v>1624-00-013</v>
          </cell>
        </row>
        <row r="1113">
          <cell r="I1113">
            <v>7.4</v>
          </cell>
          <cell r="J1113">
            <v>477750</v>
          </cell>
          <cell r="K1113" t="str">
            <v>1624-00-013</v>
          </cell>
        </row>
        <row r="1114">
          <cell r="I1114">
            <v>7.4</v>
          </cell>
          <cell r="J1114">
            <v>364</v>
          </cell>
          <cell r="K1114" t="str">
            <v>1624-00-013</v>
          </cell>
        </row>
        <row r="1115">
          <cell r="I1115">
            <v>7.4</v>
          </cell>
          <cell r="J1115">
            <v>5200</v>
          </cell>
          <cell r="K1115" t="str">
            <v>1624-00-013</v>
          </cell>
        </row>
        <row r="1116">
          <cell r="I1116">
            <v>7.4</v>
          </cell>
          <cell r="J1116">
            <v>364</v>
          </cell>
          <cell r="K1116" t="str">
            <v>1624-00-013</v>
          </cell>
        </row>
        <row r="1117">
          <cell r="I1117">
            <v>7.4</v>
          </cell>
          <cell r="J1117">
            <v>5200</v>
          </cell>
          <cell r="K1117" t="str">
            <v>1624-00-013</v>
          </cell>
        </row>
        <row r="1118">
          <cell r="I1118">
            <v>7.4</v>
          </cell>
          <cell r="J1118">
            <v>409.5</v>
          </cell>
          <cell r="K1118" t="str">
            <v>1624-00-013</v>
          </cell>
        </row>
        <row r="1119">
          <cell r="I1119">
            <v>7.4</v>
          </cell>
          <cell r="J1119">
            <v>5850</v>
          </cell>
          <cell r="K1119" t="str">
            <v>1624-00-013</v>
          </cell>
        </row>
        <row r="1120">
          <cell r="I1120">
            <v>7.5</v>
          </cell>
          <cell r="J1120">
            <v>108235.13</v>
          </cell>
          <cell r="K1120" t="str">
            <v>1624-00-013</v>
          </cell>
        </row>
        <row r="1121">
          <cell r="I1121">
            <v>7.5</v>
          </cell>
          <cell r="J1121">
            <v>162352.69</v>
          </cell>
          <cell r="K1121" t="str">
            <v>1624-00-013</v>
          </cell>
        </row>
        <row r="1122">
          <cell r="I1122">
            <v>7.5</v>
          </cell>
          <cell r="J1122">
            <v>270587.8</v>
          </cell>
          <cell r="K1122" t="str">
            <v>1624-00-013</v>
          </cell>
        </row>
        <row r="1123">
          <cell r="I1123">
            <v>7.5</v>
          </cell>
          <cell r="J1123">
            <v>2321495.33</v>
          </cell>
          <cell r="K1123" t="str">
            <v>1624-00-013</v>
          </cell>
        </row>
        <row r="1124">
          <cell r="I1124">
            <v>7.5</v>
          </cell>
          <cell r="J1124">
            <v>580373.82999999996</v>
          </cell>
          <cell r="K1124" t="str">
            <v>1624-00-013</v>
          </cell>
        </row>
        <row r="1125">
          <cell r="I1125">
            <v>7.5</v>
          </cell>
          <cell r="J1125">
            <v>-2321495.33</v>
          </cell>
          <cell r="K1125" t="str">
            <v>1624-00-013</v>
          </cell>
        </row>
        <row r="1126">
          <cell r="I1126">
            <v>7.5</v>
          </cell>
          <cell r="J1126">
            <v>-270587.81</v>
          </cell>
          <cell r="K1126" t="str">
            <v>1624-00-013</v>
          </cell>
        </row>
        <row r="1127">
          <cell r="I1127">
            <v>7.5</v>
          </cell>
          <cell r="J1127">
            <v>2242990.65</v>
          </cell>
          <cell r="K1127" t="str">
            <v>1624-00-013</v>
          </cell>
        </row>
        <row r="1128">
          <cell r="I1128">
            <v>7.6</v>
          </cell>
          <cell r="J1128">
            <v>34155</v>
          </cell>
          <cell r="K1128" t="str">
            <v>1624-00-013</v>
          </cell>
        </row>
        <row r="1129">
          <cell r="I1129">
            <v>7.7</v>
          </cell>
          <cell r="J1129">
            <v>2700000</v>
          </cell>
          <cell r="K1129" t="str">
            <v>1624-00-013</v>
          </cell>
        </row>
        <row r="1130">
          <cell r="I1130">
            <v>7.7</v>
          </cell>
          <cell r="J1130">
            <v>68040</v>
          </cell>
          <cell r="K1130" t="str">
            <v>1624-00-013</v>
          </cell>
        </row>
        <row r="1131">
          <cell r="I1131">
            <v>7.7</v>
          </cell>
          <cell r="J1131">
            <v>9720</v>
          </cell>
          <cell r="K1131" t="str">
            <v>1624-00-013</v>
          </cell>
        </row>
        <row r="1132">
          <cell r="I1132">
            <v>7.7</v>
          </cell>
          <cell r="J1132">
            <v>-2160000</v>
          </cell>
          <cell r="K1132" t="str">
            <v>1624-00-013</v>
          </cell>
        </row>
        <row r="1133">
          <cell r="I1133">
            <v>7.7</v>
          </cell>
          <cell r="J1133">
            <v>3170000</v>
          </cell>
          <cell r="K1133" t="str">
            <v>1624-00-013</v>
          </cell>
        </row>
        <row r="1134">
          <cell r="I1134">
            <v>7.7</v>
          </cell>
          <cell r="J1134">
            <v>200113</v>
          </cell>
          <cell r="K1134" t="str">
            <v>1624-00-013</v>
          </cell>
        </row>
        <row r="1135">
          <cell r="I1135">
            <v>7.7</v>
          </cell>
          <cell r="J1135">
            <v>676543</v>
          </cell>
          <cell r="K1135" t="str">
            <v>1624-00-013</v>
          </cell>
        </row>
        <row r="1136">
          <cell r="I1136">
            <v>7.7</v>
          </cell>
          <cell r="J1136">
            <v>1080000</v>
          </cell>
          <cell r="K1136" t="str">
            <v>1624-00-013</v>
          </cell>
        </row>
        <row r="1137">
          <cell r="I1137">
            <v>7.7</v>
          </cell>
          <cell r="J1137">
            <v>18900</v>
          </cell>
          <cell r="K1137" t="str">
            <v>1624-00-013</v>
          </cell>
        </row>
        <row r="1138">
          <cell r="I1138">
            <v>7.7</v>
          </cell>
          <cell r="J1138">
            <v>3170000</v>
          </cell>
          <cell r="K1138" t="str">
            <v>1624-00-013</v>
          </cell>
        </row>
        <row r="1139">
          <cell r="I1139">
            <v>7.7</v>
          </cell>
          <cell r="J1139">
            <v>1391802</v>
          </cell>
          <cell r="K1139" t="str">
            <v>1624-00-013</v>
          </cell>
        </row>
        <row r="1140">
          <cell r="I1140">
            <v>7.7</v>
          </cell>
          <cell r="J1140">
            <v>327496</v>
          </cell>
          <cell r="K1140" t="str">
            <v>1624-00-013</v>
          </cell>
        </row>
        <row r="1141">
          <cell r="I1141">
            <v>7.7</v>
          </cell>
          <cell r="J1141">
            <v>253500</v>
          </cell>
          <cell r="K1141" t="str">
            <v>1624-00-013</v>
          </cell>
        </row>
        <row r="1142">
          <cell r="I1142">
            <v>7.7</v>
          </cell>
          <cell r="J1142">
            <v>199793.6</v>
          </cell>
          <cell r="K1142" t="str">
            <v>1624-00-013</v>
          </cell>
        </row>
        <row r="1143">
          <cell r="I1143">
            <v>7.7</v>
          </cell>
          <cell r="J1143">
            <v>637622</v>
          </cell>
          <cell r="K1143" t="str">
            <v>1624-00-013</v>
          </cell>
        </row>
        <row r="1144">
          <cell r="I1144">
            <v>7.7</v>
          </cell>
          <cell r="J1144">
            <v>122400</v>
          </cell>
          <cell r="K1144" t="str">
            <v>1624-00-013</v>
          </cell>
        </row>
        <row r="1145">
          <cell r="I1145">
            <v>7.7</v>
          </cell>
          <cell r="J1145">
            <v>9345</v>
          </cell>
          <cell r="K1145" t="str">
            <v>1624-00-013</v>
          </cell>
        </row>
        <row r="1146">
          <cell r="I1146">
            <v>7.7</v>
          </cell>
          <cell r="J1146">
            <v>25000</v>
          </cell>
          <cell r="K1146" t="str">
            <v>1624-00-013</v>
          </cell>
        </row>
        <row r="1147">
          <cell r="I1147">
            <v>7.7</v>
          </cell>
          <cell r="J1147">
            <v>45000</v>
          </cell>
          <cell r="K1147" t="str">
            <v>1624-00-013</v>
          </cell>
        </row>
        <row r="1148">
          <cell r="I1148">
            <v>7.7</v>
          </cell>
          <cell r="J1148">
            <v>998968</v>
          </cell>
          <cell r="K1148" t="str">
            <v>1624-00-013</v>
          </cell>
        </row>
        <row r="1149">
          <cell r="I1149">
            <v>7.7</v>
          </cell>
          <cell r="J1149">
            <v>300000</v>
          </cell>
          <cell r="K1149" t="str">
            <v>1624-00-016</v>
          </cell>
        </row>
        <row r="1150">
          <cell r="I1150">
            <v>7.7</v>
          </cell>
          <cell r="J1150">
            <v>271250</v>
          </cell>
          <cell r="K1150" t="str">
            <v>1624-00-016</v>
          </cell>
        </row>
        <row r="1153">
          <cell r="J1153">
            <v>218851008.70999995</v>
          </cell>
        </row>
        <row r="1156">
          <cell r="J1156">
            <v>218846108.71000001</v>
          </cell>
        </row>
        <row r="1157">
          <cell r="J1157">
            <v>4899.9999999403954</v>
          </cell>
        </row>
        <row r="1160">
          <cell r="I1160">
            <v>4.7</v>
          </cell>
          <cell r="J1160">
            <v>3000</v>
          </cell>
          <cell r="K1160" t="str">
            <v>1624-00-006</v>
          </cell>
        </row>
        <row r="1161">
          <cell r="I1161">
            <v>4.7</v>
          </cell>
          <cell r="J1161">
            <v>6000</v>
          </cell>
          <cell r="K1161" t="str">
            <v>1624-00-006</v>
          </cell>
        </row>
        <row r="1162">
          <cell r="I1162">
            <v>4.7</v>
          </cell>
          <cell r="J1162">
            <v>5000</v>
          </cell>
          <cell r="K1162" t="str">
            <v>1624-00-006</v>
          </cell>
        </row>
        <row r="1163">
          <cell r="I1163">
            <v>4.7</v>
          </cell>
          <cell r="J1163">
            <v>5000</v>
          </cell>
          <cell r="K1163" t="str">
            <v>1624-00-006</v>
          </cell>
        </row>
        <row r="1164">
          <cell r="I1164">
            <v>4.5999999999999996</v>
          </cell>
          <cell r="J1164">
            <v>1659</v>
          </cell>
          <cell r="K1164" t="str">
            <v>1624-00-006</v>
          </cell>
        </row>
        <row r="1165">
          <cell r="I1165">
            <v>4.0999999999999996</v>
          </cell>
          <cell r="J1165">
            <v>-420</v>
          </cell>
          <cell r="K1165" t="str">
            <v>1624-00-013</v>
          </cell>
        </row>
        <row r="1166">
          <cell r="I1166">
            <v>4.0999999999999996</v>
          </cell>
          <cell r="J1166">
            <v>-29.4</v>
          </cell>
          <cell r="K1166" t="str">
            <v>1624-00-013</v>
          </cell>
        </row>
        <row r="1167">
          <cell r="I1167">
            <v>4.0999999999999996</v>
          </cell>
          <cell r="J1167">
            <v>-17920</v>
          </cell>
          <cell r="K1167" t="str">
            <v>1624-00-013</v>
          </cell>
        </row>
        <row r="1168">
          <cell r="I1168">
            <v>4.0999999999999996</v>
          </cell>
          <cell r="J1168">
            <v>-1254.4000000000001</v>
          </cell>
          <cell r="K1168" t="str">
            <v>1624-00-013</v>
          </cell>
        </row>
        <row r="1169">
          <cell r="I1169">
            <v>4.0999999999999996</v>
          </cell>
          <cell r="J1169">
            <v>5880</v>
          </cell>
          <cell r="K1169" t="str">
            <v>1624-00-013</v>
          </cell>
        </row>
        <row r="1170">
          <cell r="I1170">
            <v>4.0999999999999996</v>
          </cell>
          <cell r="J1170">
            <v>19600</v>
          </cell>
          <cell r="K1170" t="str">
            <v>1624-00-013</v>
          </cell>
        </row>
        <row r="1171">
          <cell r="I1171">
            <v>4.0999999999999996</v>
          </cell>
          <cell r="J1171">
            <v>6948</v>
          </cell>
          <cell r="K1171" t="str">
            <v>1624-00-013</v>
          </cell>
        </row>
        <row r="1172">
          <cell r="I1172">
            <v>4</v>
          </cell>
          <cell r="J1172">
            <v>486.36</v>
          </cell>
          <cell r="K1172" t="str">
            <v>1624-00-013</v>
          </cell>
        </row>
        <row r="1173">
          <cell r="I1173">
            <v>4</v>
          </cell>
          <cell r="J1173">
            <v>751278.39</v>
          </cell>
          <cell r="K1173" t="str">
            <v>1624-00-013</v>
          </cell>
        </row>
        <row r="1174">
          <cell r="I1174">
            <v>4</v>
          </cell>
          <cell r="J1174">
            <v>52589.49</v>
          </cell>
          <cell r="K1174" t="str">
            <v>1624-00-013</v>
          </cell>
        </row>
        <row r="1175">
          <cell r="I1175">
            <v>5</v>
          </cell>
          <cell r="J1175">
            <v>36960</v>
          </cell>
          <cell r="K1175" t="str">
            <v>1624-00-013</v>
          </cell>
        </row>
        <row r="1176">
          <cell r="I1176">
            <v>5</v>
          </cell>
          <cell r="J1176">
            <v>2587.1999999999998</v>
          </cell>
          <cell r="K1176" t="str">
            <v>1624-00-013</v>
          </cell>
        </row>
        <row r="1177">
          <cell r="I1177">
            <v>5</v>
          </cell>
          <cell r="J1177">
            <v>23408</v>
          </cell>
          <cell r="K1177" t="str">
            <v>1624-00-013</v>
          </cell>
        </row>
        <row r="1178">
          <cell r="I1178">
            <v>5</v>
          </cell>
          <cell r="J1178">
            <v>1638.56</v>
          </cell>
          <cell r="K1178" t="str">
            <v>1624-00-013</v>
          </cell>
        </row>
        <row r="1179">
          <cell r="I1179">
            <v>5</v>
          </cell>
          <cell r="J1179">
            <v>13552</v>
          </cell>
          <cell r="K1179" t="str">
            <v>1624-00-013</v>
          </cell>
        </row>
        <row r="1180">
          <cell r="I1180">
            <v>5</v>
          </cell>
          <cell r="J1180">
            <v>948.64</v>
          </cell>
          <cell r="K1180" t="str">
            <v>1624-00-013</v>
          </cell>
        </row>
        <row r="1181">
          <cell r="I1181">
            <v>4.7</v>
          </cell>
          <cell r="J1181">
            <v>22650</v>
          </cell>
          <cell r="K1181" t="str">
            <v>1624-00-013</v>
          </cell>
        </row>
        <row r="1182">
          <cell r="I1182">
            <v>4.7</v>
          </cell>
          <cell r="J1182">
            <v>1585.5</v>
          </cell>
          <cell r="K1182" t="str">
            <v>1624-00-013</v>
          </cell>
        </row>
        <row r="1183">
          <cell r="I1183">
            <v>4</v>
          </cell>
          <cell r="J1183">
            <v>80100</v>
          </cell>
          <cell r="K1183" t="str">
            <v>1624-00-013</v>
          </cell>
        </row>
        <row r="1184">
          <cell r="I1184">
            <v>4</v>
          </cell>
          <cell r="J1184">
            <v>5607</v>
          </cell>
          <cell r="K1184" t="str">
            <v>1624-00-013</v>
          </cell>
        </row>
        <row r="1185">
          <cell r="I1185">
            <v>4.8</v>
          </cell>
          <cell r="J1185">
            <v>103000</v>
          </cell>
          <cell r="K1185" t="str">
            <v>1624-00-013</v>
          </cell>
        </row>
        <row r="1186">
          <cell r="I1186">
            <v>4.8</v>
          </cell>
          <cell r="J1186">
            <v>7210</v>
          </cell>
          <cell r="K1186" t="str">
            <v>1624-00-013</v>
          </cell>
        </row>
        <row r="1187">
          <cell r="I1187">
            <v>5</v>
          </cell>
          <cell r="J1187">
            <v>80000</v>
          </cell>
          <cell r="K1187" t="str">
            <v>1624-00-013</v>
          </cell>
        </row>
        <row r="1188">
          <cell r="I1188">
            <v>5</v>
          </cell>
          <cell r="J1188">
            <v>5600</v>
          </cell>
          <cell r="K1188" t="str">
            <v>1624-00-013</v>
          </cell>
        </row>
        <row r="1189">
          <cell r="I1189">
            <v>4.0999999999999996</v>
          </cell>
          <cell r="J1189">
            <v>227520</v>
          </cell>
          <cell r="K1189" t="str">
            <v>1624-00-013</v>
          </cell>
        </row>
        <row r="1190">
          <cell r="I1190">
            <v>4.0999999999999996</v>
          </cell>
          <cell r="J1190">
            <v>15926.4</v>
          </cell>
          <cell r="K1190" t="str">
            <v>1624-00-013</v>
          </cell>
        </row>
        <row r="1191">
          <cell r="I1191">
            <v>4.2</v>
          </cell>
          <cell r="J1191">
            <v>1200</v>
          </cell>
          <cell r="K1191" t="str">
            <v>1624-00-013</v>
          </cell>
        </row>
        <row r="1192">
          <cell r="I1192">
            <v>4.2</v>
          </cell>
          <cell r="J1192">
            <v>84</v>
          </cell>
          <cell r="K1192" t="str">
            <v>1624-00-013</v>
          </cell>
        </row>
        <row r="1193">
          <cell r="I1193">
            <v>4.0999999999999996</v>
          </cell>
          <cell r="J1193">
            <v>595138</v>
          </cell>
          <cell r="K1193" t="str">
            <v>1624-00-013</v>
          </cell>
        </row>
        <row r="1194">
          <cell r="I1194">
            <v>4.0999999999999996</v>
          </cell>
          <cell r="J1194">
            <v>571299</v>
          </cell>
          <cell r="K1194" t="str">
            <v>1624-00-013</v>
          </cell>
        </row>
        <row r="1195">
          <cell r="I1195">
            <v>2.2000000000000002</v>
          </cell>
          <cell r="J1195">
            <v>60900</v>
          </cell>
          <cell r="K1195" t="str">
            <v>1624-00-013</v>
          </cell>
        </row>
        <row r="1196">
          <cell r="I1196">
            <v>2.2000000000000002</v>
          </cell>
          <cell r="J1196">
            <v>4263</v>
          </cell>
          <cell r="K1196" t="str">
            <v>1624-00-013</v>
          </cell>
        </row>
        <row r="1197">
          <cell r="I1197">
            <v>4</v>
          </cell>
          <cell r="J1197">
            <v>9320</v>
          </cell>
          <cell r="K1197" t="str">
            <v>1624-00-013</v>
          </cell>
        </row>
        <row r="1198">
          <cell r="I1198">
            <v>4</v>
          </cell>
          <cell r="J1198">
            <v>652.4</v>
          </cell>
          <cell r="K1198" t="str">
            <v>1624-00-013</v>
          </cell>
        </row>
        <row r="1199">
          <cell r="I1199">
            <v>4.0999999999999996</v>
          </cell>
          <cell r="J1199">
            <v>19205</v>
          </cell>
          <cell r="K1199" t="str">
            <v>1624-00-013</v>
          </cell>
        </row>
        <row r="1200">
          <cell r="I1200">
            <v>4.0999999999999996</v>
          </cell>
          <cell r="J1200">
            <v>1344.35</v>
          </cell>
          <cell r="K1200" t="str">
            <v>1624-00-013</v>
          </cell>
        </row>
        <row r="1201">
          <cell r="I1201">
            <v>4.7</v>
          </cell>
          <cell r="J1201">
            <v>6861</v>
          </cell>
          <cell r="K1201" t="str">
            <v>1624-00-013</v>
          </cell>
        </row>
        <row r="1202">
          <cell r="I1202">
            <v>4.7</v>
          </cell>
          <cell r="J1202">
            <v>480.27</v>
          </cell>
          <cell r="K1202" t="str">
            <v>1624-00-013</v>
          </cell>
        </row>
        <row r="1203">
          <cell r="I1203">
            <v>4.5</v>
          </cell>
          <cell r="J1203">
            <v>915139.8</v>
          </cell>
          <cell r="K1203" t="str">
            <v>1624-00-013</v>
          </cell>
        </row>
        <row r="1204">
          <cell r="I1204">
            <v>4.5</v>
          </cell>
          <cell r="J1204">
            <v>64059.79</v>
          </cell>
          <cell r="K1204" t="str">
            <v>1624-00-013</v>
          </cell>
        </row>
        <row r="1205">
          <cell r="I1205">
            <v>4.0999999999999996</v>
          </cell>
          <cell r="J1205">
            <v>267000</v>
          </cell>
          <cell r="K1205" t="str">
            <v>1624-00-013</v>
          </cell>
        </row>
        <row r="1206">
          <cell r="I1206">
            <v>4.5</v>
          </cell>
          <cell r="J1206">
            <v>10400</v>
          </cell>
          <cell r="K1206" t="str">
            <v>1624-00-013</v>
          </cell>
        </row>
        <row r="1207">
          <cell r="I1207">
            <v>4.5</v>
          </cell>
          <cell r="J1207">
            <v>53675</v>
          </cell>
          <cell r="K1207" t="str">
            <v>1624-00-013</v>
          </cell>
        </row>
        <row r="1208">
          <cell r="I1208">
            <v>4.5</v>
          </cell>
          <cell r="J1208">
            <v>957185.8</v>
          </cell>
          <cell r="K1208" t="str">
            <v>1624-00-013</v>
          </cell>
        </row>
        <row r="1209">
          <cell r="I1209">
            <v>4.5</v>
          </cell>
          <cell r="J1209">
            <v>138800</v>
          </cell>
          <cell r="K1209" t="str">
            <v>1624-00-013</v>
          </cell>
        </row>
        <row r="1210">
          <cell r="I1210">
            <v>4.5</v>
          </cell>
          <cell r="J1210">
            <v>70728</v>
          </cell>
          <cell r="K1210" t="str">
            <v>1624-00-013</v>
          </cell>
        </row>
        <row r="1211">
          <cell r="I1211">
            <v>4.5</v>
          </cell>
          <cell r="J1211">
            <v>106058</v>
          </cell>
          <cell r="K1211" t="str">
            <v>1624-00-013</v>
          </cell>
        </row>
        <row r="1212">
          <cell r="I1212">
            <v>4.5</v>
          </cell>
          <cell r="J1212">
            <v>112273</v>
          </cell>
          <cell r="K1212" t="str">
            <v>1624-00-013</v>
          </cell>
        </row>
        <row r="1213">
          <cell r="I1213">
            <v>4.5</v>
          </cell>
          <cell r="J1213">
            <v>3065.05</v>
          </cell>
          <cell r="K1213" t="str">
            <v>1624-00-013</v>
          </cell>
        </row>
        <row r="1214">
          <cell r="I1214">
            <v>4.7</v>
          </cell>
          <cell r="J1214">
            <v>6840</v>
          </cell>
          <cell r="K1214" t="str">
            <v>1624-00-013</v>
          </cell>
        </row>
        <row r="1215">
          <cell r="I1215">
            <v>4.7</v>
          </cell>
          <cell r="J1215">
            <v>478.8</v>
          </cell>
          <cell r="K1215" t="str">
            <v>1624-00-013</v>
          </cell>
        </row>
        <row r="1216">
          <cell r="I1216">
            <v>4.7</v>
          </cell>
          <cell r="J1216">
            <v>10480</v>
          </cell>
          <cell r="K1216" t="str">
            <v>1624-00-013</v>
          </cell>
        </row>
        <row r="1217">
          <cell r="I1217">
            <v>4.7</v>
          </cell>
          <cell r="J1217">
            <v>733.6</v>
          </cell>
          <cell r="K1217" t="str">
            <v>1624-00-013</v>
          </cell>
        </row>
        <row r="1218">
          <cell r="I1218">
            <v>4.7</v>
          </cell>
          <cell r="J1218">
            <v>28000</v>
          </cell>
          <cell r="K1218" t="str">
            <v>1624-00-013</v>
          </cell>
        </row>
        <row r="1219">
          <cell r="I1219">
            <v>4.7</v>
          </cell>
          <cell r="J1219">
            <v>1960</v>
          </cell>
          <cell r="K1219" t="str">
            <v>1624-00-013</v>
          </cell>
        </row>
        <row r="1220">
          <cell r="I1220">
            <v>4.7</v>
          </cell>
          <cell r="J1220">
            <v>133120</v>
          </cell>
          <cell r="K1220" t="str">
            <v>1624-00-013</v>
          </cell>
        </row>
        <row r="1221">
          <cell r="I1221">
            <v>4.7</v>
          </cell>
          <cell r="J1221">
            <v>9318.4</v>
          </cell>
          <cell r="K1221" t="str">
            <v>1624-00-013</v>
          </cell>
        </row>
        <row r="1222">
          <cell r="I1222">
            <v>4.7</v>
          </cell>
          <cell r="J1222">
            <v>10240</v>
          </cell>
          <cell r="K1222" t="str">
            <v>1624-00-013</v>
          </cell>
        </row>
        <row r="1223">
          <cell r="I1223">
            <v>4.7</v>
          </cell>
          <cell r="J1223">
            <v>716.8</v>
          </cell>
          <cell r="K1223" t="str">
            <v>1624-00-013</v>
          </cell>
        </row>
        <row r="1224">
          <cell r="I1224">
            <v>4.7</v>
          </cell>
          <cell r="J1224">
            <v>131100</v>
          </cell>
          <cell r="K1224" t="str">
            <v>1624-00-013</v>
          </cell>
        </row>
        <row r="1225">
          <cell r="I1225">
            <v>4.7</v>
          </cell>
          <cell r="J1225">
            <v>9177</v>
          </cell>
          <cell r="K1225" t="str">
            <v>1624-00-013</v>
          </cell>
        </row>
        <row r="1226">
          <cell r="I1226">
            <v>4.7</v>
          </cell>
          <cell r="J1226">
            <v>70496</v>
          </cell>
          <cell r="K1226" t="str">
            <v>1624-00-013</v>
          </cell>
        </row>
        <row r="1227">
          <cell r="I1227">
            <v>4.7</v>
          </cell>
          <cell r="J1227">
            <v>4934.72</v>
          </cell>
          <cell r="K1227" t="str">
            <v>1624-00-013</v>
          </cell>
        </row>
        <row r="1228">
          <cell r="I1228">
            <v>4.7</v>
          </cell>
          <cell r="J1228">
            <v>465</v>
          </cell>
          <cell r="K1228" t="str">
            <v>1624-00-013</v>
          </cell>
        </row>
        <row r="1229">
          <cell r="I1229">
            <v>4.7</v>
          </cell>
          <cell r="J1229">
            <v>32.549999999999997</v>
          </cell>
          <cell r="K1229" t="str">
            <v>1624-00-013</v>
          </cell>
        </row>
        <row r="1230">
          <cell r="I1230">
            <v>4.2</v>
          </cell>
          <cell r="J1230">
            <v>1080000</v>
          </cell>
          <cell r="K1230" t="str">
            <v>1624-00-013</v>
          </cell>
        </row>
        <row r="1231">
          <cell r="I1231">
            <v>4.0999999999999996</v>
          </cell>
          <cell r="J1231">
            <v>310642</v>
          </cell>
          <cell r="K1231" t="str">
            <v>1624-00-013</v>
          </cell>
        </row>
        <row r="1232">
          <cell r="I1232">
            <v>4.0999999999999996</v>
          </cell>
          <cell r="J1232">
            <v>155270</v>
          </cell>
          <cell r="K1232" t="str">
            <v>1624-00-013</v>
          </cell>
        </row>
        <row r="1233">
          <cell r="I1233">
            <v>4.7</v>
          </cell>
          <cell r="J1233">
            <v>95897.76</v>
          </cell>
          <cell r="K1233" t="str">
            <v>1624-00-013</v>
          </cell>
        </row>
        <row r="1234">
          <cell r="I1234">
            <v>4.7</v>
          </cell>
          <cell r="J1234">
            <v>6712.84</v>
          </cell>
          <cell r="K1234" t="str">
            <v>1624-00-013</v>
          </cell>
        </row>
        <row r="1235">
          <cell r="I1235">
            <v>4.7</v>
          </cell>
          <cell r="J1235">
            <v>148850</v>
          </cell>
          <cell r="K1235" t="str">
            <v>1624-00-013</v>
          </cell>
        </row>
        <row r="1236">
          <cell r="I1236">
            <v>4.7</v>
          </cell>
          <cell r="J1236">
            <v>10419.5</v>
          </cell>
          <cell r="K1236" t="str">
            <v>1624-00-013</v>
          </cell>
        </row>
        <row r="1237">
          <cell r="I1237">
            <v>5</v>
          </cell>
          <cell r="J1237">
            <v>9198</v>
          </cell>
          <cell r="K1237" t="str">
            <v>1624-00-013</v>
          </cell>
        </row>
        <row r="1238">
          <cell r="I1238">
            <v>5</v>
          </cell>
          <cell r="J1238">
            <v>643.86</v>
          </cell>
          <cell r="K1238" t="str">
            <v>1624-00-013</v>
          </cell>
        </row>
        <row r="1239">
          <cell r="I1239">
            <v>5</v>
          </cell>
          <cell r="J1239">
            <v>186711.8</v>
          </cell>
          <cell r="K1239" t="str">
            <v>1624-00-013</v>
          </cell>
        </row>
        <row r="1240">
          <cell r="I1240">
            <v>5</v>
          </cell>
          <cell r="J1240">
            <v>13069.83</v>
          </cell>
          <cell r="K1240" t="str">
            <v>1624-00-013</v>
          </cell>
        </row>
        <row r="1241">
          <cell r="I1241">
            <v>5</v>
          </cell>
          <cell r="J1241">
            <v>271439.09999999998</v>
          </cell>
          <cell r="K1241" t="str">
            <v>1624-00-013</v>
          </cell>
        </row>
        <row r="1242">
          <cell r="I1242">
            <v>5</v>
          </cell>
          <cell r="J1242">
            <v>19000.740000000002</v>
          </cell>
          <cell r="K1242" t="str">
            <v>1624-00-013</v>
          </cell>
        </row>
        <row r="1243">
          <cell r="I1243">
            <v>4.8</v>
          </cell>
          <cell r="J1243">
            <v>619480</v>
          </cell>
          <cell r="K1243" t="str">
            <v>1624-00-013</v>
          </cell>
        </row>
        <row r="1244">
          <cell r="I1244">
            <v>4.8</v>
          </cell>
          <cell r="J1244">
            <v>43363.6</v>
          </cell>
          <cell r="K1244" t="str">
            <v>1624-00-013</v>
          </cell>
        </row>
        <row r="1245">
          <cell r="I1245">
            <v>4.7</v>
          </cell>
          <cell r="J1245">
            <v>3000</v>
          </cell>
          <cell r="K1245" t="str">
            <v>1624-00-013</v>
          </cell>
        </row>
        <row r="1246">
          <cell r="I1246">
            <v>4.7</v>
          </cell>
          <cell r="J1246">
            <v>210</v>
          </cell>
          <cell r="K1246" t="str">
            <v>1624-00-013</v>
          </cell>
        </row>
        <row r="1247">
          <cell r="I1247">
            <v>4.7</v>
          </cell>
          <cell r="J1247">
            <v>2727390.6</v>
          </cell>
          <cell r="K1247" t="str">
            <v>1624-00-013</v>
          </cell>
        </row>
        <row r="1248">
          <cell r="I1248">
            <v>4.7</v>
          </cell>
          <cell r="J1248">
            <v>190917.34</v>
          </cell>
          <cell r="K1248" t="str">
            <v>1624-00-013</v>
          </cell>
        </row>
        <row r="1249">
          <cell r="I1249">
            <v>4.7</v>
          </cell>
          <cell r="J1249">
            <v>5415</v>
          </cell>
          <cell r="K1249" t="str">
            <v>1624-00-013</v>
          </cell>
        </row>
        <row r="1250">
          <cell r="I1250">
            <v>5</v>
          </cell>
          <cell r="J1250">
            <v>71952.3</v>
          </cell>
          <cell r="K1250" t="str">
            <v>1624-00-013</v>
          </cell>
        </row>
        <row r="1251">
          <cell r="I1251">
            <v>5</v>
          </cell>
          <cell r="J1251">
            <v>5036.66</v>
          </cell>
          <cell r="K1251" t="str">
            <v>1624-00-013</v>
          </cell>
        </row>
        <row r="1252">
          <cell r="I1252">
            <v>4.0999999999999996</v>
          </cell>
          <cell r="J1252">
            <v>261438.32</v>
          </cell>
          <cell r="K1252" t="str">
            <v>1624-00-013</v>
          </cell>
        </row>
        <row r="1253">
          <cell r="I1253">
            <v>4.3</v>
          </cell>
          <cell r="J1253">
            <v>4957</v>
          </cell>
          <cell r="K1253" t="str">
            <v>1624-00-013</v>
          </cell>
        </row>
        <row r="1254">
          <cell r="I1254">
            <v>4.3</v>
          </cell>
          <cell r="J1254">
            <v>346.99</v>
          </cell>
          <cell r="K1254" t="str">
            <v>1624-00-013</v>
          </cell>
        </row>
        <row r="1255">
          <cell r="I1255">
            <v>4</v>
          </cell>
          <cell r="J1255">
            <v>135301.57</v>
          </cell>
          <cell r="K1255" t="str">
            <v>1624-00-013</v>
          </cell>
        </row>
        <row r="1256">
          <cell r="I1256">
            <v>4</v>
          </cell>
          <cell r="J1256">
            <v>9471.11</v>
          </cell>
          <cell r="K1256" t="str">
            <v>1624-00-013</v>
          </cell>
        </row>
        <row r="1257">
          <cell r="I1257">
            <v>4</v>
          </cell>
          <cell r="J1257">
            <v>1450853.37</v>
          </cell>
          <cell r="K1257" t="str">
            <v>1624-00-013</v>
          </cell>
        </row>
        <row r="1258">
          <cell r="I1258">
            <v>4</v>
          </cell>
          <cell r="J1258">
            <v>101559.74</v>
          </cell>
          <cell r="K1258" t="str">
            <v>1624-00-013</v>
          </cell>
        </row>
        <row r="1259">
          <cell r="I1259">
            <v>4</v>
          </cell>
          <cell r="J1259">
            <v>14336</v>
          </cell>
          <cell r="K1259" t="str">
            <v>1624-00-013</v>
          </cell>
        </row>
        <row r="1260">
          <cell r="I1260">
            <v>4</v>
          </cell>
          <cell r="J1260">
            <v>1003.52</v>
          </cell>
          <cell r="K1260" t="str">
            <v>1624-00-013</v>
          </cell>
        </row>
        <row r="1261">
          <cell r="I1261">
            <v>3.1</v>
          </cell>
          <cell r="J1261">
            <v>22705.15</v>
          </cell>
          <cell r="K1261" t="str">
            <v>1624-00-013</v>
          </cell>
        </row>
        <row r="1262">
          <cell r="I1262">
            <v>3.1</v>
          </cell>
          <cell r="J1262">
            <v>350672.96</v>
          </cell>
          <cell r="K1262" t="str">
            <v>1624-00-013</v>
          </cell>
        </row>
        <row r="1263">
          <cell r="I1263">
            <v>6.4</v>
          </cell>
          <cell r="J1263">
            <v>2700</v>
          </cell>
          <cell r="K1263" t="str">
            <v>1624-00-013</v>
          </cell>
        </row>
        <row r="1264">
          <cell r="I1264">
            <v>6.2</v>
          </cell>
          <cell r="J1264">
            <v>2355</v>
          </cell>
          <cell r="K1264" t="str">
            <v>1624-00-013</v>
          </cell>
        </row>
        <row r="1265">
          <cell r="I1265">
            <v>6.2</v>
          </cell>
          <cell r="J1265">
            <v>1280</v>
          </cell>
          <cell r="K1265" t="str">
            <v>1624-00-013</v>
          </cell>
        </row>
        <row r="1266">
          <cell r="I1266">
            <v>4.5</v>
          </cell>
          <cell r="J1266">
            <v>17682</v>
          </cell>
          <cell r="K1266" t="str">
            <v>1624-00-013</v>
          </cell>
        </row>
        <row r="1267">
          <cell r="I1267">
            <v>2.2000000000000002</v>
          </cell>
          <cell r="J1267">
            <v>8500</v>
          </cell>
          <cell r="K1267" t="str">
            <v>1624-00-013</v>
          </cell>
        </row>
        <row r="1268">
          <cell r="I1268">
            <v>2.2000000000000002</v>
          </cell>
          <cell r="J1268">
            <v>4100</v>
          </cell>
          <cell r="K1268" t="str">
            <v>1624-00-013</v>
          </cell>
        </row>
        <row r="1269">
          <cell r="I1269">
            <v>3.2</v>
          </cell>
          <cell r="J1269">
            <v>164027</v>
          </cell>
          <cell r="K1269" t="str">
            <v>1624-00-013</v>
          </cell>
        </row>
        <row r="1270">
          <cell r="I1270">
            <v>3.2</v>
          </cell>
          <cell r="J1270">
            <v>25440</v>
          </cell>
          <cell r="K1270" t="str">
            <v>1624-00-013</v>
          </cell>
        </row>
        <row r="1271">
          <cell r="I1271">
            <v>3.2</v>
          </cell>
          <cell r="J1271">
            <v>2998</v>
          </cell>
          <cell r="K1271" t="str">
            <v>1624-00-013</v>
          </cell>
        </row>
        <row r="1272">
          <cell r="I1272">
            <v>4.5999999999999996</v>
          </cell>
          <cell r="J1272">
            <v>23000</v>
          </cell>
          <cell r="K1272" t="str">
            <v>1624-00-013</v>
          </cell>
        </row>
        <row r="1273">
          <cell r="I1273">
            <v>4.5999999999999996</v>
          </cell>
          <cell r="J1273">
            <v>1610</v>
          </cell>
          <cell r="K1273" t="str">
            <v>1624-00-013</v>
          </cell>
        </row>
        <row r="1274">
          <cell r="I1274">
            <v>5</v>
          </cell>
          <cell r="J1274">
            <v>75200</v>
          </cell>
          <cell r="K1274" t="str">
            <v>1624-00-013</v>
          </cell>
        </row>
        <row r="1275">
          <cell r="I1275">
            <v>5</v>
          </cell>
          <cell r="J1275">
            <v>5264</v>
          </cell>
          <cell r="K1275" t="str">
            <v>1624-00-013</v>
          </cell>
        </row>
        <row r="1276">
          <cell r="I1276">
            <v>4.3</v>
          </cell>
          <cell r="J1276">
            <v>973811.83</v>
          </cell>
          <cell r="K1276" t="str">
            <v>1624-00-013</v>
          </cell>
        </row>
        <row r="1277">
          <cell r="I1277">
            <v>4.3</v>
          </cell>
          <cell r="J1277">
            <v>68166.83</v>
          </cell>
          <cell r="K1277" t="str">
            <v>1624-00-013</v>
          </cell>
        </row>
        <row r="1278">
          <cell r="I1278">
            <v>4.3</v>
          </cell>
          <cell r="J1278">
            <v>22000</v>
          </cell>
          <cell r="K1278" t="str">
            <v>1624-00-013</v>
          </cell>
        </row>
        <row r="1279">
          <cell r="I1279">
            <v>4.3</v>
          </cell>
          <cell r="J1279">
            <v>1540</v>
          </cell>
          <cell r="K1279" t="str">
            <v>1624-00-013</v>
          </cell>
        </row>
        <row r="1280">
          <cell r="I1280">
            <v>4.3</v>
          </cell>
          <cell r="J1280">
            <v>111600</v>
          </cell>
          <cell r="K1280" t="str">
            <v>1624-00-013</v>
          </cell>
        </row>
        <row r="1281">
          <cell r="I1281">
            <v>4.3</v>
          </cell>
          <cell r="J1281">
            <v>7812</v>
          </cell>
          <cell r="K1281" t="str">
            <v>1624-00-013</v>
          </cell>
        </row>
        <row r="1282">
          <cell r="I1282">
            <v>4.0999999999999996</v>
          </cell>
          <cell r="J1282">
            <v>17080</v>
          </cell>
          <cell r="K1282" t="str">
            <v>1624-00-013</v>
          </cell>
        </row>
        <row r="1283">
          <cell r="I1283">
            <v>4.0999999999999996</v>
          </cell>
          <cell r="J1283">
            <v>1195.5999999999999</v>
          </cell>
          <cell r="K1283" t="str">
            <v>1624-00-013</v>
          </cell>
        </row>
        <row r="1284">
          <cell r="I1284">
            <v>4.7</v>
          </cell>
          <cell r="J1284">
            <v>20000</v>
          </cell>
          <cell r="K1284" t="str">
            <v>1624-00-013</v>
          </cell>
        </row>
        <row r="1285">
          <cell r="I1285">
            <v>4.7</v>
          </cell>
          <cell r="J1285">
            <v>1400</v>
          </cell>
          <cell r="K1285" t="str">
            <v>1624-00-013</v>
          </cell>
        </row>
        <row r="1286">
          <cell r="I1286">
            <v>4.7</v>
          </cell>
          <cell r="J1286">
            <v>42159</v>
          </cell>
          <cell r="K1286" t="str">
            <v>1624-00-013</v>
          </cell>
        </row>
        <row r="1287">
          <cell r="I1287">
            <v>4.7</v>
          </cell>
          <cell r="J1287">
            <v>2951.13</v>
          </cell>
          <cell r="K1287" t="str">
            <v>1624-00-013</v>
          </cell>
        </row>
        <row r="1288">
          <cell r="I1288">
            <v>5</v>
          </cell>
          <cell r="J1288">
            <v>155612.16</v>
          </cell>
          <cell r="K1288" t="str">
            <v>1624-00-013</v>
          </cell>
        </row>
        <row r="1289">
          <cell r="I1289">
            <v>5</v>
          </cell>
          <cell r="J1289">
            <v>10892.85</v>
          </cell>
          <cell r="K1289" t="str">
            <v>1624-00-013</v>
          </cell>
        </row>
        <row r="1290">
          <cell r="I1290">
            <v>5</v>
          </cell>
          <cell r="J1290">
            <v>6840</v>
          </cell>
          <cell r="K1290" t="str">
            <v>1624-00-013</v>
          </cell>
        </row>
        <row r="1291">
          <cell r="I1291">
            <v>5</v>
          </cell>
          <cell r="J1291">
            <v>478.8</v>
          </cell>
          <cell r="K1291" t="str">
            <v>1624-00-013</v>
          </cell>
        </row>
        <row r="1292">
          <cell r="I1292">
            <v>5</v>
          </cell>
          <cell r="J1292">
            <v>172177.92000000001</v>
          </cell>
          <cell r="K1292" t="str">
            <v>1624-00-013</v>
          </cell>
        </row>
        <row r="1293">
          <cell r="I1293">
            <v>5</v>
          </cell>
          <cell r="J1293">
            <v>12052.45</v>
          </cell>
          <cell r="K1293" t="str">
            <v>1624-00-013</v>
          </cell>
        </row>
        <row r="1294">
          <cell r="I1294">
            <v>5</v>
          </cell>
          <cell r="J1294">
            <v>42092.639999999999</v>
          </cell>
          <cell r="K1294" t="str">
            <v>1624-00-013</v>
          </cell>
        </row>
        <row r="1295">
          <cell r="I1295">
            <v>5</v>
          </cell>
          <cell r="J1295">
            <v>2946.48</v>
          </cell>
          <cell r="K1295" t="str">
            <v>1624-00-013</v>
          </cell>
        </row>
        <row r="1296">
          <cell r="I1296">
            <v>5</v>
          </cell>
          <cell r="J1296">
            <v>176832</v>
          </cell>
          <cell r="K1296" t="str">
            <v>1624-00-013</v>
          </cell>
        </row>
        <row r="1297">
          <cell r="I1297">
            <v>5</v>
          </cell>
          <cell r="J1297">
            <v>12378.24</v>
          </cell>
          <cell r="K1297" t="str">
            <v>1624-00-013</v>
          </cell>
        </row>
        <row r="1298">
          <cell r="I1298">
            <v>4.0999999999999996</v>
          </cell>
          <cell r="J1298">
            <v>20240</v>
          </cell>
          <cell r="K1298" t="str">
            <v>1624-00-013</v>
          </cell>
        </row>
        <row r="1299">
          <cell r="I1299">
            <v>4.0999999999999996</v>
          </cell>
          <cell r="J1299">
            <v>1416.8</v>
          </cell>
          <cell r="K1299" t="str">
            <v>1624-00-013</v>
          </cell>
        </row>
        <row r="1300">
          <cell r="I1300">
            <v>2.2999999999999998</v>
          </cell>
          <cell r="J1300">
            <v>240.47</v>
          </cell>
          <cell r="K1300" t="str">
            <v>1624-00-013</v>
          </cell>
        </row>
        <row r="1301">
          <cell r="I1301">
            <v>2.2999999999999998</v>
          </cell>
          <cell r="J1301">
            <v>6.56</v>
          </cell>
          <cell r="K1301" t="str">
            <v>1624-00-013</v>
          </cell>
        </row>
        <row r="1302">
          <cell r="I1302">
            <v>2.4</v>
          </cell>
          <cell r="J1302">
            <v>116.23</v>
          </cell>
          <cell r="K1302" t="str">
            <v>1624-00-013</v>
          </cell>
        </row>
        <row r="1303">
          <cell r="I1303">
            <v>2.4</v>
          </cell>
          <cell r="J1303">
            <v>3.17</v>
          </cell>
          <cell r="K1303" t="str">
            <v>1624-00-013</v>
          </cell>
        </row>
        <row r="1304">
          <cell r="I1304">
            <v>4.7</v>
          </cell>
          <cell r="J1304">
            <v>12800</v>
          </cell>
          <cell r="K1304" t="str">
            <v>1624-00-013</v>
          </cell>
        </row>
        <row r="1305">
          <cell r="I1305">
            <v>4.5</v>
          </cell>
          <cell r="J1305">
            <v>20500</v>
          </cell>
          <cell r="K1305" t="str">
            <v>1624-00-013</v>
          </cell>
        </row>
        <row r="1306">
          <cell r="I1306">
            <v>4.5</v>
          </cell>
          <cell r="J1306">
            <v>559.65</v>
          </cell>
          <cell r="K1306" t="str">
            <v>1624-00-013</v>
          </cell>
        </row>
        <row r="1307">
          <cell r="I1307">
            <v>4.2</v>
          </cell>
          <cell r="J1307">
            <v>41444</v>
          </cell>
          <cell r="K1307" t="str">
            <v>1624-00-013</v>
          </cell>
        </row>
        <row r="1308">
          <cell r="I1308">
            <v>6.2</v>
          </cell>
          <cell r="J1308">
            <v>200</v>
          </cell>
          <cell r="K1308" t="str">
            <v>1624-00-013</v>
          </cell>
        </row>
        <row r="1309">
          <cell r="I1309">
            <v>6.2</v>
          </cell>
          <cell r="J1309">
            <v>460</v>
          </cell>
          <cell r="K1309" t="str">
            <v>1624-00-013</v>
          </cell>
        </row>
        <row r="1310">
          <cell r="I1310">
            <v>6.2</v>
          </cell>
          <cell r="J1310">
            <v>518</v>
          </cell>
          <cell r="K1310" t="str">
            <v>1624-00-013</v>
          </cell>
        </row>
        <row r="1311">
          <cell r="I1311">
            <v>6.2</v>
          </cell>
          <cell r="J1311">
            <v>308</v>
          </cell>
          <cell r="K1311" t="str">
            <v>1624-00-013</v>
          </cell>
        </row>
        <row r="1312">
          <cell r="I1312">
            <v>6.2</v>
          </cell>
          <cell r="J1312">
            <v>602</v>
          </cell>
          <cell r="K1312" t="str">
            <v>1624-00-013</v>
          </cell>
        </row>
        <row r="1313">
          <cell r="I1313">
            <v>4.7</v>
          </cell>
          <cell r="J1313">
            <v>165</v>
          </cell>
          <cell r="K1313" t="str">
            <v>1624-00-013</v>
          </cell>
        </row>
        <row r="1314">
          <cell r="I1314">
            <v>4.7</v>
          </cell>
          <cell r="J1314">
            <v>128.97</v>
          </cell>
          <cell r="K1314" t="str">
            <v>1624-00-013</v>
          </cell>
        </row>
        <row r="1315">
          <cell r="I1315">
            <v>6.6</v>
          </cell>
          <cell r="J1315">
            <v>220</v>
          </cell>
          <cell r="K1315" t="str">
            <v>1624-00-013</v>
          </cell>
        </row>
        <row r="1316">
          <cell r="I1316">
            <v>6.5</v>
          </cell>
          <cell r="J1316">
            <v>3950</v>
          </cell>
          <cell r="K1316" t="str">
            <v>1624-00-013</v>
          </cell>
        </row>
        <row r="1317">
          <cell r="I1317">
            <v>6.2</v>
          </cell>
          <cell r="J1317">
            <v>508</v>
          </cell>
          <cell r="K1317" t="str">
            <v>1624-00-013</v>
          </cell>
        </row>
        <row r="1318">
          <cell r="I1318">
            <v>4.7</v>
          </cell>
          <cell r="J1318">
            <v>3066</v>
          </cell>
          <cell r="K1318" t="str">
            <v>1624-00-013</v>
          </cell>
        </row>
        <row r="1319">
          <cell r="I1319">
            <v>4.7</v>
          </cell>
          <cell r="J1319">
            <v>40</v>
          </cell>
          <cell r="K1319" t="str">
            <v>1624-00-013</v>
          </cell>
        </row>
        <row r="1320">
          <cell r="I1320">
            <v>4.7</v>
          </cell>
          <cell r="J1320">
            <v>3.52</v>
          </cell>
          <cell r="K1320" t="str">
            <v>1624-00-013</v>
          </cell>
        </row>
        <row r="1321">
          <cell r="I1321">
            <v>6.5</v>
          </cell>
          <cell r="J1321">
            <v>107.84</v>
          </cell>
          <cell r="K1321" t="str">
            <v>1624-00-013</v>
          </cell>
        </row>
        <row r="1322">
          <cell r="I1322">
            <v>4.7</v>
          </cell>
          <cell r="J1322">
            <v>61980</v>
          </cell>
          <cell r="K1322" t="str">
            <v>1624-00-013</v>
          </cell>
        </row>
        <row r="1323">
          <cell r="I1323">
            <v>4.7</v>
          </cell>
          <cell r="J1323">
            <v>4338.6000000000004</v>
          </cell>
          <cell r="K1323" t="str">
            <v>1624-00-013</v>
          </cell>
        </row>
        <row r="1324">
          <cell r="I1324">
            <v>4.7</v>
          </cell>
          <cell r="J1324">
            <v>24657</v>
          </cell>
          <cell r="K1324" t="str">
            <v>1624-00-013</v>
          </cell>
        </row>
        <row r="1325">
          <cell r="I1325">
            <v>4.7</v>
          </cell>
          <cell r="J1325">
            <v>1725.99</v>
          </cell>
          <cell r="K1325" t="str">
            <v>1624-00-013</v>
          </cell>
        </row>
        <row r="1326">
          <cell r="I1326">
            <v>4.0999999999999996</v>
          </cell>
          <cell r="J1326">
            <v>10932</v>
          </cell>
          <cell r="K1326" t="str">
            <v>1624-00-013</v>
          </cell>
        </row>
        <row r="1327">
          <cell r="I1327">
            <v>4.0999999999999996</v>
          </cell>
          <cell r="J1327">
            <v>765.24</v>
          </cell>
          <cell r="K1327" t="str">
            <v>1624-00-013</v>
          </cell>
        </row>
        <row r="1328">
          <cell r="I1328">
            <v>5</v>
          </cell>
          <cell r="J1328">
            <v>7763</v>
          </cell>
          <cell r="K1328" t="str">
            <v>1624-00-013</v>
          </cell>
        </row>
        <row r="1329">
          <cell r="I1329">
            <v>5</v>
          </cell>
          <cell r="J1329">
            <v>543.41</v>
          </cell>
          <cell r="K1329" t="str">
            <v>1624-00-013</v>
          </cell>
        </row>
        <row r="1330">
          <cell r="I1330">
            <v>4.2</v>
          </cell>
          <cell r="J1330">
            <v>65460</v>
          </cell>
          <cell r="K1330" t="str">
            <v>1624-00-013</v>
          </cell>
        </row>
        <row r="1331">
          <cell r="I1331">
            <v>4.7</v>
          </cell>
          <cell r="J1331">
            <v>74874</v>
          </cell>
          <cell r="K1331" t="str">
            <v>1624-00-013</v>
          </cell>
        </row>
        <row r="1332">
          <cell r="I1332">
            <v>4.7</v>
          </cell>
          <cell r="J1332">
            <v>5241.18</v>
          </cell>
          <cell r="K1332" t="str">
            <v>1624-00-013</v>
          </cell>
        </row>
        <row r="1333">
          <cell r="I1333">
            <v>4.7</v>
          </cell>
          <cell r="J1333">
            <v>9600</v>
          </cell>
          <cell r="K1333" t="str">
            <v>1624-00-013</v>
          </cell>
        </row>
        <row r="1334">
          <cell r="I1334">
            <v>4.7</v>
          </cell>
          <cell r="J1334">
            <v>672</v>
          </cell>
          <cell r="K1334" t="str">
            <v>1624-00-013</v>
          </cell>
        </row>
        <row r="1335">
          <cell r="I1335">
            <v>2.2000000000000002</v>
          </cell>
          <cell r="J1335">
            <v>6500</v>
          </cell>
          <cell r="K1335" t="str">
            <v>1624-00-013</v>
          </cell>
        </row>
        <row r="1336">
          <cell r="I1336">
            <v>2.2000000000000002</v>
          </cell>
          <cell r="J1336">
            <v>5500</v>
          </cell>
          <cell r="K1336" t="str">
            <v>1624-00-013</v>
          </cell>
        </row>
        <row r="1337">
          <cell r="I1337">
            <v>4.7</v>
          </cell>
          <cell r="J1337">
            <v>67650.8</v>
          </cell>
          <cell r="K1337" t="str">
            <v>1624-00-013</v>
          </cell>
        </row>
        <row r="1338">
          <cell r="I1338">
            <v>4.7</v>
          </cell>
          <cell r="J1338">
            <v>4735.5600000000004</v>
          </cell>
          <cell r="K1338" t="str">
            <v>1624-00-013</v>
          </cell>
        </row>
        <row r="1339">
          <cell r="I1339">
            <v>2.7</v>
          </cell>
          <cell r="J1339">
            <v>934.58</v>
          </cell>
          <cell r="K1339" t="str">
            <v>1624-00-013</v>
          </cell>
        </row>
        <row r="1340">
          <cell r="I1340">
            <v>2.7</v>
          </cell>
          <cell r="J1340">
            <v>25.51</v>
          </cell>
          <cell r="K1340" t="str">
            <v>1624-00-013</v>
          </cell>
        </row>
        <row r="1341">
          <cell r="I1341">
            <v>4.2</v>
          </cell>
          <cell r="J1341">
            <v>72402.5</v>
          </cell>
          <cell r="K1341" t="str">
            <v>1624-00-013</v>
          </cell>
        </row>
        <row r="1342">
          <cell r="I1342">
            <v>4.5999999999999996</v>
          </cell>
          <cell r="J1342">
            <v>121000</v>
          </cell>
          <cell r="K1342" t="str">
            <v>1624-00-013</v>
          </cell>
        </row>
        <row r="1343">
          <cell r="I1343">
            <v>4.5999999999999996</v>
          </cell>
          <cell r="J1343">
            <v>8470</v>
          </cell>
          <cell r="K1343" t="str">
            <v>1624-00-013</v>
          </cell>
        </row>
        <row r="1344">
          <cell r="I1344">
            <v>4.5999999999999996</v>
          </cell>
          <cell r="J1344">
            <v>186915.89</v>
          </cell>
          <cell r="K1344" t="str">
            <v>1624-00-013</v>
          </cell>
        </row>
        <row r="1345">
          <cell r="I1345">
            <v>4.5999999999999996</v>
          </cell>
          <cell r="J1345">
            <v>13084.11</v>
          </cell>
          <cell r="K1345" t="str">
            <v>1624-00-013</v>
          </cell>
        </row>
        <row r="1346">
          <cell r="I1346">
            <v>2.2999999999999998</v>
          </cell>
          <cell r="J1346">
            <v>1280.53</v>
          </cell>
          <cell r="K1346" t="str">
            <v>1624-00-013</v>
          </cell>
        </row>
        <row r="1347">
          <cell r="I1347">
            <v>2.2999999999999998</v>
          </cell>
          <cell r="J1347">
            <v>34.950000000000003</v>
          </cell>
          <cell r="K1347" t="str">
            <v>1624-00-013</v>
          </cell>
        </row>
        <row r="1348">
          <cell r="I1348">
            <v>2.4</v>
          </cell>
          <cell r="J1348">
            <v>618.16999999999996</v>
          </cell>
          <cell r="K1348" t="str">
            <v>1624-00-013</v>
          </cell>
        </row>
        <row r="1349">
          <cell r="I1349">
            <v>2.4</v>
          </cell>
          <cell r="J1349">
            <v>16.88</v>
          </cell>
          <cell r="K1349" t="str">
            <v>1624-00-013</v>
          </cell>
        </row>
        <row r="1350">
          <cell r="I1350">
            <v>5</v>
          </cell>
          <cell r="J1350">
            <v>128000</v>
          </cell>
          <cell r="K1350" t="str">
            <v>1624-00-013</v>
          </cell>
        </row>
        <row r="1351">
          <cell r="I1351">
            <v>5</v>
          </cell>
          <cell r="J1351">
            <v>8960</v>
          </cell>
          <cell r="K1351" t="str">
            <v>1624-00-013</v>
          </cell>
        </row>
        <row r="1352">
          <cell r="I1352">
            <v>3.1</v>
          </cell>
          <cell r="J1352">
            <v>75000</v>
          </cell>
          <cell r="K1352" t="str">
            <v>1624-00-013</v>
          </cell>
        </row>
        <row r="1353">
          <cell r="I1353">
            <v>4</v>
          </cell>
          <cell r="J1353">
            <v>280000</v>
          </cell>
          <cell r="K1353" t="str">
            <v>1624-00-013</v>
          </cell>
        </row>
        <row r="1354">
          <cell r="I1354">
            <v>4</v>
          </cell>
          <cell r="J1354">
            <v>19600</v>
          </cell>
          <cell r="K1354" t="str">
            <v>1624-00-013</v>
          </cell>
        </row>
        <row r="1355">
          <cell r="I1355">
            <v>4</v>
          </cell>
          <cell r="J1355">
            <v>280000</v>
          </cell>
          <cell r="K1355" t="str">
            <v>1624-00-013</v>
          </cell>
        </row>
        <row r="1356">
          <cell r="I1356">
            <v>4</v>
          </cell>
          <cell r="J1356">
            <v>19600</v>
          </cell>
          <cell r="K1356" t="str">
            <v>1624-00-013</v>
          </cell>
        </row>
        <row r="1357">
          <cell r="I1357">
            <v>4.9000000000000004</v>
          </cell>
          <cell r="J1357">
            <v>15070</v>
          </cell>
          <cell r="K1357" t="str">
            <v>1624-00-013</v>
          </cell>
        </row>
        <row r="1358">
          <cell r="I1358">
            <v>4.9000000000000004</v>
          </cell>
          <cell r="J1358">
            <v>1054.9000000000001</v>
          </cell>
          <cell r="K1358" t="str">
            <v>1624-00-013</v>
          </cell>
        </row>
        <row r="1359">
          <cell r="I1359">
            <v>4.8</v>
          </cell>
          <cell r="J1359">
            <v>1100</v>
          </cell>
          <cell r="K1359" t="str">
            <v>1624-00-013</v>
          </cell>
        </row>
        <row r="1360">
          <cell r="I1360">
            <v>6.2</v>
          </cell>
          <cell r="J1360">
            <v>311</v>
          </cell>
          <cell r="K1360" t="str">
            <v>1624-00-013</v>
          </cell>
        </row>
        <row r="1361">
          <cell r="I1361">
            <v>4.0999999999999996</v>
          </cell>
          <cell r="J1361">
            <v>8550</v>
          </cell>
          <cell r="K1361" t="str">
            <v>1624-00-013</v>
          </cell>
        </row>
        <row r="1362">
          <cell r="I1362">
            <v>5</v>
          </cell>
          <cell r="J1362">
            <v>282404.58</v>
          </cell>
          <cell r="K1362" t="str">
            <v>1624-00-013</v>
          </cell>
        </row>
        <row r="1363">
          <cell r="I1363">
            <v>5</v>
          </cell>
          <cell r="J1363">
            <v>19768.32</v>
          </cell>
          <cell r="K1363" t="str">
            <v>1624-00-013</v>
          </cell>
        </row>
        <row r="1364">
          <cell r="I1364">
            <v>6.2</v>
          </cell>
          <cell r="J1364">
            <v>1296</v>
          </cell>
          <cell r="K1364" t="str">
            <v>1624-00-013</v>
          </cell>
        </row>
        <row r="1365">
          <cell r="I1365">
            <v>6.5</v>
          </cell>
          <cell r="J1365">
            <v>64</v>
          </cell>
          <cell r="K1365" t="str">
            <v>1624-00-013</v>
          </cell>
        </row>
        <row r="1366">
          <cell r="I1366">
            <v>4.2</v>
          </cell>
          <cell r="J1366">
            <v>120002</v>
          </cell>
          <cell r="K1366" t="str">
            <v>1624-00-013</v>
          </cell>
        </row>
        <row r="1367">
          <cell r="I1367">
            <v>4.2</v>
          </cell>
          <cell r="J1367">
            <v>807086</v>
          </cell>
          <cell r="K1367" t="str">
            <v>1624-00-013</v>
          </cell>
        </row>
        <row r="1368">
          <cell r="I1368">
            <v>4.0999999999999996</v>
          </cell>
          <cell r="J1368">
            <v>38174</v>
          </cell>
          <cell r="K1368" t="str">
            <v>1624-00-013</v>
          </cell>
        </row>
        <row r="1369">
          <cell r="I1369">
            <v>4.0999999999999996</v>
          </cell>
          <cell r="J1369">
            <v>43696</v>
          </cell>
          <cell r="K1369" t="str">
            <v>1624-00-013</v>
          </cell>
        </row>
        <row r="1370">
          <cell r="I1370">
            <v>5</v>
          </cell>
          <cell r="J1370">
            <v>4396.5</v>
          </cell>
          <cell r="K1370" t="str">
            <v>1624-00-013</v>
          </cell>
        </row>
        <row r="1371">
          <cell r="I1371">
            <v>4.7</v>
          </cell>
          <cell r="J1371">
            <v>1080</v>
          </cell>
          <cell r="K1371" t="str">
            <v>1624-00-013</v>
          </cell>
        </row>
        <row r="1372">
          <cell r="I1372">
            <v>5</v>
          </cell>
          <cell r="J1372">
            <v>45</v>
          </cell>
          <cell r="K1372" t="str">
            <v>1624-00-013</v>
          </cell>
        </row>
        <row r="1373">
          <cell r="I1373">
            <v>3.2</v>
          </cell>
          <cell r="J1373">
            <v>1000</v>
          </cell>
          <cell r="K1373" t="str">
            <v>1624-00-013</v>
          </cell>
        </row>
        <row r="1374">
          <cell r="I1374">
            <v>6.2</v>
          </cell>
          <cell r="J1374">
            <v>90</v>
          </cell>
          <cell r="K1374" t="str">
            <v>1624-00-013</v>
          </cell>
        </row>
        <row r="1375">
          <cell r="I1375">
            <v>6.2</v>
          </cell>
          <cell r="J1375">
            <v>40</v>
          </cell>
          <cell r="K1375" t="str">
            <v>1624-00-013</v>
          </cell>
        </row>
        <row r="1376">
          <cell r="I1376">
            <v>6.2</v>
          </cell>
          <cell r="J1376">
            <v>375</v>
          </cell>
          <cell r="K1376" t="str">
            <v>1624-00-013</v>
          </cell>
        </row>
        <row r="1377">
          <cell r="I1377">
            <v>4.7</v>
          </cell>
          <cell r="J1377">
            <v>400</v>
          </cell>
          <cell r="K1377" t="str">
            <v>1624-00-013</v>
          </cell>
        </row>
        <row r="1378">
          <cell r="I1378">
            <v>4.7</v>
          </cell>
          <cell r="J1378">
            <v>4000</v>
          </cell>
          <cell r="K1378" t="str">
            <v>1624-00-013</v>
          </cell>
        </row>
        <row r="1379">
          <cell r="I1379">
            <v>3.2</v>
          </cell>
          <cell r="J1379">
            <v>1500</v>
          </cell>
          <cell r="K1379" t="str">
            <v>1624-00-013</v>
          </cell>
        </row>
        <row r="1380">
          <cell r="I1380">
            <v>4.7</v>
          </cell>
          <cell r="J1380">
            <v>75.599999999999994</v>
          </cell>
          <cell r="K1380" t="str">
            <v>1624-00-013</v>
          </cell>
        </row>
        <row r="1381">
          <cell r="I1381">
            <v>5</v>
          </cell>
          <cell r="J1381">
            <v>307.76</v>
          </cell>
          <cell r="K1381" t="str">
            <v>1624-00-013</v>
          </cell>
        </row>
        <row r="1382">
          <cell r="I1382">
            <v>5</v>
          </cell>
          <cell r="J1382">
            <v>0.03</v>
          </cell>
          <cell r="K1382" t="str">
            <v>1624-00-013</v>
          </cell>
        </row>
        <row r="1383">
          <cell r="I1383">
            <v>4.3</v>
          </cell>
          <cell r="J1383">
            <v>-23997.96</v>
          </cell>
          <cell r="K1383" t="str">
            <v>1624-00-013</v>
          </cell>
        </row>
        <row r="1384">
          <cell r="I1384">
            <v>4.3</v>
          </cell>
          <cell r="J1384">
            <v>-88221.5</v>
          </cell>
          <cell r="K1384" t="str">
            <v>1624-00-013</v>
          </cell>
        </row>
        <row r="1385">
          <cell r="I1385">
            <v>4.3</v>
          </cell>
          <cell r="J1385">
            <v>-86884</v>
          </cell>
          <cell r="K1385" t="str">
            <v>1624-00-013</v>
          </cell>
        </row>
        <row r="1386">
          <cell r="I1386">
            <v>2.7</v>
          </cell>
          <cell r="J1386">
            <v>-934.58</v>
          </cell>
          <cell r="K1386" t="str">
            <v>1624-00-013</v>
          </cell>
        </row>
        <row r="1387">
          <cell r="I1387">
            <v>2.7</v>
          </cell>
          <cell r="J1387">
            <v>-25.51</v>
          </cell>
          <cell r="K1387" t="str">
            <v>1624-00-013</v>
          </cell>
        </row>
        <row r="1388">
          <cell r="I1388">
            <v>2.7</v>
          </cell>
          <cell r="J1388">
            <v>-1200</v>
          </cell>
          <cell r="K1388" t="str">
            <v>1624-00-013</v>
          </cell>
        </row>
        <row r="1389">
          <cell r="I1389">
            <v>2.7</v>
          </cell>
          <cell r="J1389">
            <v>-32.76</v>
          </cell>
          <cell r="K1389" t="str">
            <v>1624-00-013</v>
          </cell>
        </row>
        <row r="1390">
          <cell r="I1390">
            <v>4.3</v>
          </cell>
          <cell r="J1390">
            <v>1000</v>
          </cell>
          <cell r="K1390" t="str">
            <v>1624-00-013</v>
          </cell>
        </row>
        <row r="1391">
          <cell r="I1391">
            <v>4.3</v>
          </cell>
          <cell r="J1391">
            <v>27.3</v>
          </cell>
          <cell r="K1391" t="str">
            <v>1624-00-013</v>
          </cell>
        </row>
        <row r="1392">
          <cell r="I1392">
            <v>5</v>
          </cell>
          <cell r="J1392">
            <v>18000</v>
          </cell>
          <cell r="K1392" t="str">
            <v>1624-00-013</v>
          </cell>
        </row>
        <row r="1393">
          <cell r="I1393">
            <v>5</v>
          </cell>
          <cell r="J1393">
            <v>1260</v>
          </cell>
          <cell r="K1393" t="str">
            <v>1624-00-013</v>
          </cell>
        </row>
        <row r="1394">
          <cell r="I1394">
            <v>4</v>
          </cell>
          <cell r="J1394">
            <v>239000</v>
          </cell>
          <cell r="K1394" t="str">
            <v>1624-00-013</v>
          </cell>
        </row>
        <row r="1395">
          <cell r="I1395">
            <v>4</v>
          </cell>
          <cell r="J1395">
            <v>16730</v>
          </cell>
          <cell r="K1395" t="str">
            <v>1624-00-013</v>
          </cell>
        </row>
        <row r="1396">
          <cell r="I1396">
            <v>4.7</v>
          </cell>
          <cell r="J1396">
            <v>47045.599999999999</v>
          </cell>
          <cell r="K1396" t="str">
            <v>1624-00-013</v>
          </cell>
        </row>
        <row r="1397">
          <cell r="I1397">
            <v>4.7</v>
          </cell>
          <cell r="J1397">
            <v>3293.19</v>
          </cell>
          <cell r="K1397" t="str">
            <v>1624-00-013</v>
          </cell>
        </row>
        <row r="1398">
          <cell r="I1398">
            <v>4.7</v>
          </cell>
          <cell r="J1398">
            <v>22736</v>
          </cell>
          <cell r="K1398" t="str">
            <v>1624-00-013</v>
          </cell>
        </row>
        <row r="1399">
          <cell r="I1399">
            <v>4.7</v>
          </cell>
          <cell r="J1399">
            <v>1591.52</v>
          </cell>
          <cell r="K1399" t="str">
            <v>1624-00-013</v>
          </cell>
        </row>
        <row r="1400">
          <cell r="I1400">
            <v>4</v>
          </cell>
          <cell r="J1400">
            <v>631211.52000000002</v>
          </cell>
          <cell r="K1400" t="str">
            <v>1624-00-013</v>
          </cell>
        </row>
        <row r="1401">
          <cell r="I1401">
            <v>4</v>
          </cell>
          <cell r="J1401">
            <v>44184.81</v>
          </cell>
          <cell r="K1401" t="str">
            <v>1624-00-013</v>
          </cell>
        </row>
        <row r="1402">
          <cell r="I1402">
            <v>3</v>
          </cell>
          <cell r="J1402">
            <v>412000</v>
          </cell>
          <cell r="K1402" t="str">
            <v>1624-00-013</v>
          </cell>
        </row>
        <row r="1403">
          <cell r="I1403">
            <v>3</v>
          </cell>
          <cell r="J1403">
            <v>28840</v>
          </cell>
          <cell r="K1403" t="str">
            <v>1624-00-013</v>
          </cell>
        </row>
        <row r="1404">
          <cell r="I1404">
            <v>5</v>
          </cell>
          <cell r="J1404">
            <v>4500</v>
          </cell>
          <cell r="K1404" t="str">
            <v>1624-00-013</v>
          </cell>
        </row>
        <row r="1405">
          <cell r="I1405">
            <v>5</v>
          </cell>
          <cell r="J1405">
            <v>1832719.95</v>
          </cell>
          <cell r="K1405" t="str">
            <v>1624-00-013</v>
          </cell>
        </row>
        <row r="1406">
          <cell r="I1406">
            <v>5</v>
          </cell>
          <cell r="J1406">
            <v>128290.4</v>
          </cell>
          <cell r="K1406" t="str">
            <v>1624-00-013</v>
          </cell>
        </row>
        <row r="1407">
          <cell r="I1407">
            <v>4.5</v>
          </cell>
          <cell r="J1407">
            <v>4275</v>
          </cell>
          <cell r="K1407" t="str">
            <v>1624-00-013</v>
          </cell>
        </row>
        <row r="1408">
          <cell r="I1408">
            <v>4.5</v>
          </cell>
          <cell r="J1408">
            <v>27550</v>
          </cell>
          <cell r="K1408" t="str">
            <v>1624-00-013</v>
          </cell>
        </row>
        <row r="1409">
          <cell r="I1409">
            <v>4.5</v>
          </cell>
          <cell r="J1409">
            <v>27075</v>
          </cell>
          <cell r="K1409" t="str">
            <v>1624-00-013</v>
          </cell>
        </row>
        <row r="1410">
          <cell r="I1410">
            <v>4.7</v>
          </cell>
          <cell r="J1410">
            <v>66560</v>
          </cell>
          <cell r="K1410" t="str">
            <v>1624-00-013</v>
          </cell>
        </row>
        <row r="1411">
          <cell r="I1411">
            <v>4.7</v>
          </cell>
          <cell r="J1411">
            <v>4659.2</v>
          </cell>
          <cell r="K1411" t="str">
            <v>1624-00-013</v>
          </cell>
        </row>
        <row r="1412">
          <cell r="I1412">
            <v>6.3</v>
          </cell>
          <cell r="J1412">
            <v>1707</v>
          </cell>
          <cell r="K1412" t="str">
            <v>1624-00-013</v>
          </cell>
        </row>
        <row r="1413">
          <cell r="I1413">
            <v>5</v>
          </cell>
          <cell r="J1413">
            <v>23517</v>
          </cell>
          <cell r="K1413" t="str">
            <v>1624-00-013</v>
          </cell>
        </row>
        <row r="1414">
          <cell r="I1414">
            <v>5</v>
          </cell>
          <cell r="J1414">
            <v>1646.19</v>
          </cell>
          <cell r="K1414" t="str">
            <v>1624-00-013</v>
          </cell>
        </row>
        <row r="1415">
          <cell r="I1415">
            <v>5</v>
          </cell>
          <cell r="J1415">
            <v>1500</v>
          </cell>
          <cell r="K1415" t="str">
            <v>1624-00-013</v>
          </cell>
        </row>
        <row r="1416">
          <cell r="I1416">
            <v>5</v>
          </cell>
          <cell r="J1416">
            <v>105</v>
          </cell>
          <cell r="K1416" t="str">
            <v>1624-00-013</v>
          </cell>
        </row>
        <row r="1417">
          <cell r="I1417">
            <v>4</v>
          </cell>
          <cell r="J1417">
            <v>3600</v>
          </cell>
          <cell r="K1417" t="str">
            <v>1624-00-013</v>
          </cell>
        </row>
        <row r="1418">
          <cell r="I1418">
            <v>4</v>
          </cell>
          <cell r="J1418">
            <v>252</v>
          </cell>
          <cell r="K1418" t="str">
            <v>1624-00-013</v>
          </cell>
        </row>
        <row r="1419">
          <cell r="I1419">
            <v>7.3</v>
          </cell>
          <cell r="J1419">
            <v>10171.200000000001</v>
          </cell>
          <cell r="K1419" t="str">
            <v>1624-00-013</v>
          </cell>
        </row>
        <row r="1420">
          <cell r="I1420">
            <v>7.3</v>
          </cell>
          <cell r="J1420">
            <v>277.67</v>
          </cell>
          <cell r="K1420" t="str">
            <v>1624-00-013</v>
          </cell>
        </row>
        <row r="1421">
          <cell r="I1421">
            <v>4.7</v>
          </cell>
          <cell r="J1421">
            <v>28500</v>
          </cell>
          <cell r="K1421" t="str">
            <v>1624-00-013</v>
          </cell>
        </row>
        <row r="1422">
          <cell r="I1422">
            <v>4.7</v>
          </cell>
          <cell r="J1422">
            <v>1995</v>
          </cell>
          <cell r="K1422" t="str">
            <v>1624-00-013</v>
          </cell>
        </row>
        <row r="1423">
          <cell r="I1423">
            <v>6.6</v>
          </cell>
          <cell r="J1423">
            <v>30007.4</v>
          </cell>
          <cell r="K1423" t="str">
            <v>1624-00-013</v>
          </cell>
        </row>
        <row r="1424">
          <cell r="I1424">
            <v>6.6</v>
          </cell>
          <cell r="J1424">
            <v>819.2</v>
          </cell>
          <cell r="K1424" t="str">
            <v>1624-00-013</v>
          </cell>
        </row>
        <row r="1425">
          <cell r="I1425">
            <v>4</v>
          </cell>
          <cell r="J1425">
            <v>54100</v>
          </cell>
          <cell r="K1425" t="str">
            <v>1624-00-013</v>
          </cell>
        </row>
        <row r="1426">
          <cell r="I1426">
            <v>4</v>
          </cell>
          <cell r="J1426">
            <v>3787</v>
          </cell>
          <cell r="K1426" t="str">
            <v>1624-00-013</v>
          </cell>
        </row>
        <row r="1427">
          <cell r="I1427">
            <v>4.2</v>
          </cell>
          <cell r="J1427">
            <v>19026</v>
          </cell>
          <cell r="K1427" t="str">
            <v>1624-00-013</v>
          </cell>
        </row>
        <row r="1428">
          <cell r="I1428">
            <v>4.9000000000000004</v>
          </cell>
          <cell r="J1428">
            <v>47890</v>
          </cell>
          <cell r="K1428" t="str">
            <v>1624-00-013</v>
          </cell>
        </row>
        <row r="1429">
          <cell r="I1429">
            <v>4.9000000000000004</v>
          </cell>
          <cell r="J1429">
            <v>3352.3</v>
          </cell>
          <cell r="K1429" t="str">
            <v>1624-00-013</v>
          </cell>
        </row>
        <row r="1430">
          <cell r="I1430">
            <v>2.2000000000000002</v>
          </cell>
          <cell r="J1430">
            <v>4500</v>
          </cell>
          <cell r="K1430" t="str">
            <v>1624-00-013</v>
          </cell>
        </row>
        <row r="1431">
          <cell r="I1431">
            <v>7.3</v>
          </cell>
          <cell r="J1431">
            <v>12160</v>
          </cell>
          <cell r="K1431" t="str">
            <v>1624-00-013</v>
          </cell>
        </row>
        <row r="1432">
          <cell r="I1432">
            <v>7.3</v>
          </cell>
          <cell r="J1432">
            <v>331.97</v>
          </cell>
          <cell r="K1432" t="str">
            <v>1624-00-013</v>
          </cell>
        </row>
        <row r="1433">
          <cell r="I1433">
            <v>4</v>
          </cell>
          <cell r="J1433">
            <v>17388</v>
          </cell>
          <cell r="K1433" t="str">
            <v>1624-00-013</v>
          </cell>
        </row>
        <row r="1434">
          <cell r="I1434">
            <v>4</v>
          </cell>
          <cell r="J1434">
            <v>1217.1600000000001</v>
          </cell>
          <cell r="K1434" t="str">
            <v>1624-00-013</v>
          </cell>
        </row>
        <row r="1435">
          <cell r="I1435">
            <v>2.2999999999999998</v>
          </cell>
          <cell r="J1435">
            <v>85.04</v>
          </cell>
          <cell r="K1435" t="str">
            <v>1624-00-013</v>
          </cell>
        </row>
        <row r="1436">
          <cell r="I1436">
            <v>2.2999999999999998</v>
          </cell>
          <cell r="J1436">
            <v>2.3199999999999998</v>
          </cell>
          <cell r="K1436" t="str">
            <v>1624-00-013</v>
          </cell>
        </row>
        <row r="1437">
          <cell r="I1437">
            <v>2.7</v>
          </cell>
          <cell r="J1437">
            <v>934.58</v>
          </cell>
          <cell r="K1437" t="str">
            <v>1624-00-013</v>
          </cell>
        </row>
        <row r="1438">
          <cell r="I1438">
            <v>2.7</v>
          </cell>
          <cell r="J1438">
            <v>25.51</v>
          </cell>
          <cell r="K1438" t="str">
            <v>1624-00-013</v>
          </cell>
        </row>
        <row r="1439">
          <cell r="I1439">
            <v>4.0999999999999996</v>
          </cell>
          <cell r="J1439">
            <v>20000</v>
          </cell>
          <cell r="K1439" t="str">
            <v>1624-00-013</v>
          </cell>
        </row>
        <row r="1440">
          <cell r="I1440">
            <v>4.2</v>
          </cell>
          <cell r="J1440">
            <v>12463</v>
          </cell>
          <cell r="K1440" t="str">
            <v>1624-00-013</v>
          </cell>
        </row>
        <row r="1441">
          <cell r="I1441">
            <v>4.3</v>
          </cell>
          <cell r="J1441">
            <v>4699227.1900000004</v>
          </cell>
          <cell r="K1441" t="str">
            <v>1624-00-013</v>
          </cell>
        </row>
        <row r="1442">
          <cell r="I1442">
            <v>4.3</v>
          </cell>
          <cell r="J1442">
            <v>328945.90000000002</v>
          </cell>
          <cell r="K1442" t="str">
            <v>1624-00-013</v>
          </cell>
        </row>
        <row r="1443">
          <cell r="I1443">
            <v>4.5</v>
          </cell>
          <cell r="J1443">
            <v>14700</v>
          </cell>
          <cell r="K1443" t="str">
            <v>1624-00-013</v>
          </cell>
        </row>
        <row r="1444">
          <cell r="I1444">
            <v>4.7</v>
          </cell>
          <cell r="J1444">
            <v>117140.8</v>
          </cell>
          <cell r="K1444" t="str">
            <v>1624-00-013</v>
          </cell>
        </row>
        <row r="1445">
          <cell r="I1445">
            <v>4.7</v>
          </cell>
          <cell r="J1445">
            <v>8199.86</v>
          </cell>
          <cell r="K1445" t="str">
            <v>1624-00-013</v>
          </cell>
        </row>
        <row r="1446">
          <cell r="I1446">
            <v>5</v>
          </cell>
          <cell r="J1446">
            <v>236777.8</v>
          </cell>
          <cell r="K1446" t="str">
            <v>1624-00-013</v>
          </cell>
        </row>
        <row r="1447">
          <cell r="I1447">
            <v>5</v>
          </cell>
          <cell r="J1447">
            <v>16574.45</v>
          </cell>
          <cell r="K1447" t="str">
            <v>1624-00-013</v>
          </cell>
        </row>
        <row r="1448">
          <cell r="I1448">
            <v>3.1</v>
          </cell>
          <cell r="J1448">
            <v>239000</v>
          </cell>
          <cell r="K1448" t="str">
            <v>1624-00-013</v>
          </cell>
        </row>
        <row r="1449">
          <cell r="I1449">
            <v>3.1</v>
          </cell>
          <cell r="J1449">
            <v>16730</v>
          </cell>
          <cell r="K1449" t="str">
            <v>1624-00-013</v>
          </cell>
        </row>
        <row r="1450">
          <cell r="I1450">
            <v>3.1</v>
          </cell>
          <cell r="J1450">
            <v>100000</v>
          </cell>
          <cell r="K1450" t="str">
            <v>1624-00-013</v>
          </cell>
        </row>
        <row r="1451">
          <cell r="I1451">
            <v>3.1</v>
          </cell>
          <cell r="J1451">
            <v>7000</v>
          </cell>
          <cell r="K1451" t="str">
            <v>1624-00-013</v>
          </cell>
        </row>
        <row r="1452">
          <cell r="I1452">
            <v>2.7</v>
          </cell>
          <cell r="J1452">
            <v>946.53</v>
          </cell>
          <cell r="K1452" t="str">
            <v>1624-00-013</v>
          </cell>
        </row>
        <row r="1453">
          <cell r="I1453">
            <v>2.7</v>
          </cell>
          <cell r="J1453">
            <v>25.84</v>
          </cell>
          <cell r="K1453" t="str">
            <v>1624-00-013</v>
          </cell>
        </row>
        <row r="1454">
          <cell r="I1454">
            <v>6.2</v>
          </cell>
          <cell r="J1454">
            <v>500</v>
          </cell>
          <cell r="K1454" t="str">
            <v>1624-00-013</v>
          </cell>
        </row>
        <row r="1455">
          <cell r="I1455">
            <v>6.2</v>
          </cell>
          <cell r="J1455">
            <v>558.88</v>
          </cell>
          <cell r="K1455" t="str">
            <v>1624-00-013</v>
          </cell>
        </row>
        <row r="1456">
          <cell r="I1456">
            <v>4.9000000000000004</v>
          </cell>
          <cell r="J1456">
            <v>90000</v>
          </cell>
          <cell r="K1456" t="str">
            <v>1624-00-013</v>
          </cell>
        </row>
        <row r="1457">
          <cell r="I1457">
            <v>4.9000000000000004</v>
          </cell>
          <cell r="J1457">
            <v>6300</v>
          </cell>
          <cell r="K1457" t="str">
            <v>1624-00-013</v>
          </cell>
        </row>
        <row r="1458">
          <cell r="I1458">
            <v>4.7</v>
          </cell>
          <cell r="J1458">
            <v>159406</v>
          </cell>
          <cell r="K1458" t="str">
            <v>1624-00-013</v>
          </cell>
        </row>
        <row r="1459">
          <cell r="I1459">
            <v>4.7</v>
          </cell>
          <cell r="J1459">
            <v>11158.42</v>
          </cell>
          <cell r="K1459" t="str">
            <v>1624-00-013</v>
          </cell>
        </row>
        <row r="1460">
          <cell r="I1460">
            <v>6.2</v>
          </cell>
          <cell r="J1460">
            <v>3380</v>
          </cell>
          <cell r="K1460" t="str">
            <v>1624-00-013</v>
          </cell>
        </row>
        <row r="1461">
          <cell r="I1461">
            <v>4.7</v>
          </cell>
          <cell r="J1461">
            <v>4658807.5999999996</v>
          </cell>
          <cell r="K1461" t="str">
            <v>1624-00-013</v>
          </cell>
        </row>
        <row r="1462">
          <cell r="I1462">
            <v>4.7</v>
          </cell>
          <cell r="J1462">
            <v>326116.53000000003</v>
          </cell>
          <cell r="K1462" t="str">
            <v>1624-00-013</v>
          </cell>
        </row>
        <row r="1463">
          <cell r="I1463">
            <v>2.7</v>
          </cell>
          <cell r="J1463">
            <v>312.56</v>
          </cell>
          <cell r="K1463" t="str">
            <v>1624-00-013</v>
          </cell>
        </row>
        <row r="1464">
          <cell r="I1464">
            <v>2.7</v>
          </cell>
          <cell r="J1464">
            <v>8.5299999999999994</v>
          </cell>
          <cell r="K1464" t="str">
            <v>1624-00-013</v>
          </cell>
        </row>
        <row r="1465">
          <cell r="I1465">
            <v>2.7</v>
          </cell>
          <cell r="J1465">
            <v>365.91</v>
          </cell>
          <cell r="K1465" t="str">
            <v>1624-00-013</v>
          </cell>
        </row>
        <row r="1466">
          <cell r="I1466">
            <v>2.7</v>
          </cell>
          <cell r="J1466">
            <v>9.99</v>
          </cell>
          <cell r="K1466" t="str">
            <v>1624-00-013</v>
          </cell>
        </row>
        <row r="1467">
          <cell r="I1467">
            <v>4.8</v>
          </cell>
          <cell r="J1467">
            <v>5600</v>
          </cell>
          <cell r="K1467" t="str">
            <v>1624-00-013</v>
          </cell>
        </row>
        <row r="1468">
          <cell r="I1468">
            <v>4.8</v>
          </cell>
          <cell r="J1468">
            <v>392</v>
          </cell>
          <cell r="K1468" t="str">
            <v>1624-00-013</v>
          </cell>
        </row>
        <row r="1469">
          <cell r="I1469">
            <v>2.2000000000000002</v>
          </cell>
          <cell r="J1469">
            <v>1500</v>
          </cell>
          <cell r="K1469" t="str">
            <v>1624-00-013</v>
          </cell>
        </row>
        <row r="1470">
          <cell r="I1470">
            <v>2.2000000000000002</v>
          </cell>
          <cell r="J1470">
            <v>44100</v>
          </cell>
          <cell r="K1470" t="str">
            <v>1624-00-013</v>
          </cell>
        </row>
        <row r="1471">
          <cell r="I1471">
            <v>2.2000000000000002</v>
          </cell>
          <cell r="J1471">
            <v>3087</v>
          </cell>
          <cell r="K1471" t="str">
            <v>1624-00-013</v>
          </cell>
        </row>
        <row r="1472">
          <cell r="I1472">
            <v>4.8</v>
          </cell>
          <cell r="J1472">
            <v>104000</v>
          </cell>
          <cell r="K1472" t="str">
            <v>1624-00-013</v>
          </cell>
        </row>
        <row r="1473">
          <cell r="I1473">
            <v>3.1</v>
          </cell>
          <cell r="J1473">
            <v>19200</v>
          </cell>
          <cell r="K1473" t="str">
            <v>1624-00-013</v>
          </cell>
        </row>
        <row r="1474">
          <cell r="I1474">
            <v>3.1</v>
          </cell>
          <cell r="J1474">
            <v>1344</v>
          </cell>
          <cell r="K1474" t="str">
            <v>1624-00-013</v>
          </cell>
        </row>
        <row r="1475">
          <cell r="I1475">
            <v>4.7</v>
          </cell>
          <cell r="J1475">
            <v>16268</v>
          </cell>
          <cell r="K1475" t="str">
            <v>1624-00-013</v>
          </cell>
        </row>
        <row r="1476">
          <cell r="I1476">
            <v>4.7</v>
          </cell>
          <cell r="J1476">
            <v>1138.76</v>
          </cell>
          <cell r="K1476" t="str">
            <v>1624-00-013</v>
          </cell>
        </row>
        <row r="1477">
          <cell r="I1477">
            <v>4.7</v>
          </cell>
          <cell r="J1477">
            <v>376369</v>
          </cell>
          <cell r="K1477" t="str">
            <v>1624-00-013</v>
          </cell>
        </row>
        <row r="1478">
          <cell r="I1478">
            <v>4.7</v>
          </cell>
          <cell r="J1478">
            <v>26345.83</v>
          </cell>
          <cell r="K1478" t="str">
            <v>1624-00-013</v>
          </cell>
        </row>
        <row r="1479">
          <cell r="I1479">
            <v>3.2</v>
          </cell>
          <cell r="J1479">
            <v>164027</v>
          </cell>
          <cell r="K1479" t="str">
            <v>1624-00-013</v>
          </cell>
        </row>
        <row r="1480">
          <cell r="I1480">
            <v>3.2</v>
          </cell>
          <cell r="J1480">
            <v>2988</v>
          </cell>
          <cell r="K1480" t="str">
            <v>1624-00-013</v>
          </cell>
        </row>
        <row r="1481">
          <cell r="I1481">
            <v>3.2</v>
          </cell>
          <cell r="J1481">
            <v>25440</v>
          </cell>
          <cell r="K1481" t="str">
            <v>1624-00-013</v>
          </cell>
        </row>
        <row r="1482">
          <cell r="I1482">
            <v>4.7</v>
          </cell>
          <cell r="J1482">
            <v>384440</v>
          </cell>
          <cell r="K1482" t="str">
            <v>1624-00-013</v>
          </cell>
        </row>
        <row r="1483">
          <cell r="I1483">
            <v>4.7</v>
          </cell>
          <cell r="J1483">
            <v>26910.799999999999</v>
          </cell>
          <cell r="K1483" t="str">
            <v>1624-00-013</v>
          </cell>
        </row>
        <row r="1484">
          <cell r="I1484">
            <v>4.7</v>
          </cell>
          <cell r="J1484">
            <v>63338</v>
          </cell>
          <cell r="K1484" t="str">
            <v>1624-00-013</v>
          </cell>
        </row>
        <row r="1485">
          <cell r="I1485">
            <v>4.7</v>
          </cell>
          <cell r="J1485">
            <v>4433.66</v>
          </cell>
          <cell r="K1485" t="str">
            <v>1624-00-013</v>
          </cell>
        </row>
        <row r="1486">
          <cell r="I1486">
            <v>4.2</v>
          </cell>
          <cell r="J1486">
            <v>399587.2</v>
          </cell>
          <cell r="K1486" t="str">
            <v>1624-00-013</v>
          </cell>
        </row>
        <row r="1487">
          <cell r="I1487">
            <v>4.2</v>
          </cell>
          <cell r="J1487">
            <v>399587.2</v>
          </cell>
          <cell r="K1487" t="str">
            <v>1624-00-013</v>
          </cell>
        </row>
        <row r="1488">
          <cell r="I1488">
            <v>4.2</v>
          </cell>
          <cell r="J1488">
            <v>4002</v>
          </cell>
          <cell r="K1488" t="str">
            <v>1624-00-013</v>
          </cell>
        </row>
        <row r="1489">
          <cell r="I1489">
            <v>4.2</v>
          </cell>
          <cell r="J1489">
            <v>280.14</v>
          </cell>
          <cell r="K1489" t="str">
            <v>1624-00-013</v>
          </cell>
        </row>
        <row r="1490">
          <cell r="I1490">
            <v>5</v>
          </cell>
          <cell r="J1490">
            <v>88000</v>
          </cell>
          <cell r="K1490" t="str">
            <v>1624-00-013</v>
          </cell>
        </row>
        <row r="1491">
          <cell r="I1491">
            <v>5</v>
          </cell>
          <cell r="J1491">
            <v>6160</v>
          </cell>
          <cell r="K1491" t="str">
            <v>1624-00-013</v>
          </cell>
        </row>
        <row r="1492">
          <cell r="I1492">
            <v>4.0999999999999996</v>
          </cell>
          <cell r="J1492">
            <v>16389.72</v>
          </cell>
          <cell r="K1492" t="str">
            <v>1624-00-013</v>
          </cell>
        </row>
        <row r="1493">
          <cell r="I1493">
            <v>4.0999999999999996</v>
          </cell>
          <cell r="J1493">
            <v>1147.28</v>
          </cell>
          <cell r="K1493" t="str">
            <v>1624-00-013</v>
          </cell>
        </row>
        <row r="1494">
          <cell r="I1494">
            <v>4.0999999999999996</v>
          </cell>
          <cell r="J1494">
            <v>3153.75</v>
          </cell>
          <cell r="K1494" t="str">
            <v>1624-00-013</v>
          </cell>
        </row>
        <row r="1495">
          <cell r="I1495">
            <v>4.0999999999999996</v>
          </cell>
          <cell r="J1495">
            <v>220.76</v>
          </cell>
          <cell r="K1495" t="str">
            <v>1624-00-013</v>
          </cell>
        </row>
        <row r="1496">
          <cell r="I1496">
            <v>4.7</v>
          </cell>
          <cell r="J1496">
            <v>5000</v>
          </cell>
          <cell r="K1496" t="str">
            <v>1624-00-013</v>
          </cell>
        </row>
        <row r="1497">
          <cell r="I1497">
            <v>4.7</v>
          </cell>
          <cell r="J1497">
            <v>350</v>
          </cell>
          <cell r="K1497" t="str">
            <v>1624-00-013</v>
          </cell>
        </row>
        <row r="1498">
          <cell r="I1498">
            <v>5</v>
          </cell>
          <cell r="J1498">
            <v>282404.58</v>
          </cell>
          <cell r="K1498" t="str">
            <v>1624-00-013</v>
          </cell>
        </row>
        <row r="1499">
          <cell r="I1499">
            <v>5</v>
          </cell>
          <cell r="J1499">
            <v>19768.32</v>
          </cell>
          <cell r="K1499" t="str">
            <v>1624-00-013</v>
          </cell>
        </row>
        <row r="1500">
          <cell r="I1500">
            <v>4.2</v>
          </cell>
          <cell r="J1500">
            <v>97000</v>
          </cell>
          <cell r="K1500" t="str">
            <v>1624-00-013</v>
          </cell>
        </row>
        <row r="1501">
          <cell r="I1501">
            <v>5</v>
          </cell>
          <cell r="J1501">
            <v>111803</v>
          </cell>
          <cell r="K1501" t="str">
            <v>1624-00-013</v>
          </cell>
        </row>
        <row r="1502">
          <cell r="I1502">
            <v>5</v>
          </cell>
          <cell r="J1502">
            <v>7826.21</v>
          </cell>
          <cell r="K1502" t="str">
            <v>1624-00-013</v>
          </cell>
        </row>
        <row r="1503">
          <cell r="I1503">
            <v>2.2000000000000002</v>
          </cell>
          <cell r="J1503">
            <v>132840</v>
          </cell>
          <cell r="K1503" t="str">
            <v>1624-00-013</v>
          </cell>
        </row>
        <row r="1504">
          <cell r="I1504">
            <v>2.2000000000000002</v>
          </cell>
          <cell r="J1504">
            <v>9298.7999999999993</v>
          </cell>
          <cell r="K1504" t="str">
            <v>1624-00-013</v>
          </cell>
        </row>
        <row r="1505">
          <cell r="I1505">
            <v>2.2000000000000002</v>
          </cell>
          <cell r="J1505">
            <v>163440</v>
          </cell>
          <cell r="K1505" t="str">
            <v>1624-00-013</v>
          </cell>
        </row>
        <row r="1506">
          <cell r="I1506">
            <v>2.2000000000000002</v>
          </cell>
          <cell r="J1506">
            <v>11440.8</v>
          </cell>
          <cell r="K1506" t="str">
            <v>1624-00-013</v>
          </cell>
        </row>
        <row r="1507">
          <cell r="I1507">
            <v>4.0999999999999996</v>
          </cell>
          <cell r="J1507">
            <v>123330</v>
          </cell>
          <cell r="K1507" t="str">
            <v>1624-00-013</v>
          </cell>
        </row>
        <row r="1508">
          <cell r="I1508">
            <v>4.0999999999999996</v>
          </cell>
          <cell r="J1508">
            <v>1099478</v>
          </cell>
          <cell r="K1508" t="str">
            <v>1624-00-013</v>
          </cell>
        </row>
        <row r="1509">
          <cell r="I1509">
            <v>4.0999999999999996</v>
          </cell>
          <cell r="J1509">
            <v>239000</v>
          </cell>
          <cell r="K1509" t="str">
            <v>1624-00-013</v>
          </cell>
        </row>
        <row r="1510">
          <cell r="I1510">
            <v>4.0999999999999996</v>
          </cell>
          <cell r="J1510">
            <v>16730</v>
          </cell>
          <cell r="K1510" t="str">
            <v>1624-00-013</v>
          </cell>
        </row>
        <row r="1511">
          <cell r="I1511">
            <v>4.0999999999999996</v>
          </cell>
          <cell r="J1511">
            <v>39000</v>
          </cell>
          <cell r="K1511" t="str">
            <v>1624-00-013</v>
          </cell>
        </row>
        <row r="1512">
          <cell r="I1512">
            <v>4.0999999999999996</v>
          </cell>
          <cell r="J1512">
            <v>2730</v>
          </cell>
          <cell r="K1512" t="str">
            <v>1624-00-013</v>
          </cell>
        </row>
        <row r="1513">
          <cell r="I1513">
            <v>6.6</v>
          </cell>
          <cell r="J1513">
            <v>70300</v>
          </cell>
          <cell r="K1513" t="str">
            <v>1624-00-013</v>
          </cell>
        </row>
        <row r="1514">
          <cell r="I1514">
            <v>6.6</v>
          </cell>
          <cell r="J1514">
            <v>1919.19</v>
          </cell>
          <cell r="K1514" t="str">
            <v>1624-00-013</v>
          </cell>
        </row>
        <row r="1515">
          <cell r="I1515">
            <v>5</v>
          </cell>
          <cell r="J1515">
            <v>9200</v>
          </cell>
          <cell r="K1515" t="str">
            <v>1624-00-013</v>
          </cell>
        </row>
        <row r="1516">
          <cell r="I1516">
            <v>5</v>
          </cell>
          <cell r="J1516">
            <v>644</v>
          </cell>
          <cell r="K1516" t="str">
            <v>1624-00-013</v>
          </cell>
        </row>
        <row r="1517">
          <cell r="I1517">
            <v>5</v>
          </cell>
          <cell r="J1517">
            <v>17145</v>
          </cell>
          <cell r="K1517" t="str">
            <v>1624-00-013</v>
          </cell>
        </row>
        <row r="1518">
          <cell r="I1518">
            <v>5</v>
          </cell>
          <cell r="J1518">
            <v>1200.1500000000001</v>
          </cell>
          <cell r="K1518" t="str">
            <v>1624-00-013</v>
          </cell>
        </row>
        <row r="1519">
          <cell r="I1519">
            <v>2.2000000000000002</v>
          </cell>
          <cell r="J1519">
            <v>3500</v>
          </cell>
          <cell r="K1519" t="str">
            <v>1624-00-013</v>
          </cell>
        </row>
        <row r="1520">
          <cell r="I1520">
            <v>5</v>
          </cell>
          <cell r="J1520">
            <v>57280</v>
          </cell>
          <cell r="K1520" t="str">
            <v>1624-00-013</v>
          </cell>
        </row>
        <row r="1521">
          <cell r="I1521">
            <v>5</v>
          </cell>
          <cell r="J1521">
            <v>17500</v>
          </cell>
          <cell r="K1521" t="str">
            <v>1624-00-013</v>
          </cell>
        </row>
        <row r="1522">
          <cell r="I1522">
            <v>5</v>
          </cell>
          <cell r="J1522">
            <v>1225</v>
          </cell>
          <cell r="K1522" t="str">
            <v>1624-00-013</v>
          </cell>
        </row>
        <row r="1523">
          <cell r="I1523">
            <v>3.1</v>
          </cell>
          <cell r="J1523">
            <v>75000</v>
          </cell>
          <cell r="K1523" t="str">
            <v>1624-00-013</v>
          </cell>
        </row>
        <row r="1524">
          <cell r="I1524">
            <v>4.7</v>
          </cell>
          <cell r="J1524">
            <v>1185400</v>
          </cell>
          <cell r="K1524" t="str">
            <v>1624-00-013</v>
          </cell>
        </row>
        <row r="1525">
          <cell r="I1525">
            <v>4.7</v>
          </cell>
          <cell r="J1525">
            <v>82978</v>
          </cell>
          <cell r="K1525" t="str">
            <v>1624-00-013</v>
          </cell>
        </row>
        <row r="1526">
          <cell r="I1526">
            <v>4.2</v>
          </cell>
          <cell r="J1526">
            <v>72402.5</v>
          </cell>
          <cell r="K1526" t="str">
            <v>1624-00-013</v>
          </cell>
        </row>
        <row r="1527">
          <cell r="I1527">
            <v>4.2</v>
          </cell>
          <cell r="J1527">
            <v>44500</v>
          </cell>
          <cell r="K1527" t="str">
            <v>1624-00-013</v>
          </cell>
        </row>
        <row r="1528">
          <cell r="I1528">
            <v>4.0999999999999996</v>
          </cell>
          <cell r="J1528">
            <v>152523.29999999999</v>
          </cell>
          <cell r="K1528" t="str">
            <v>1624-00-013</v>
          </cell>
        </row>
        <row r="1529">
          <cell r="I1529">
            <v>4.0999999999999996</v>
          </cell>
          <cell r="J1529">
            <v>10676.63</v>
          </cell>
          <cell r="K1529" t="str">
            <v>1624-00-013</v>
          </cell>
        </row>
        <row r="1530">
          <cell r="I1530">
            <v>5</v>
          </cell>
          <cell r="J1530">
            <v>252256</v>
          </cell>
          <cell r="K1530" t="str">
            <v>1624-00-013</v>
          </cell>
        </row>
        <row r="1531">
          <cell r="I1531">
            <v>5</v>
          </cell>
          <cell r="J1531">
            <v>17657.919999999998</v>
          </cell>
          <cell r="K1531" t="str">
            <v>1624-00-013</v>
          </cell>
        </row>
        <row r="1532">
          <cell r="I1532">
            <v>4.7</v>
          </cell>
          <cell r="J1532">
            <v>27930</v>
          </cell>
          <cell r="K1532" t="str">
            <v>1624-00-013</v>
          </cell>
        </row>
        <row r="1533">
          <cell r="I1533">
            <v>4.7</v>
          </cell>
          <cell r="J1533">
            <v>1955.1</v>
          </cell>
          <cell r="K1533" t="str">
            <v>1624-00-013</v>
          </cell>
        </row>
        <row r="1534">
          <cell r="I1534">
            <v>4.3</v>
          </cell>
          <cell r="J1534">
            <v>84882</v>
          </cell>
          <cell r="K1534" t="str">
            <v>1624-00-013</v>
          </cell>
        </row>
        <row r="1535">
          <cell r="I1535">
            <v>3.1</v>
          </cell>
          <cell r="J1535">
            <v>327440</v>
          </cell>
          <cell r="K1535" t="str">
            <v>1624-00-013</v>
          </cell>
        </row>
        <row r="1536">
          <cell r="I1536">
            <v>3.1</v>
          </cell>
          <cell r="J1536">
            <v>22920.799999999999</v>
          </cell>
          <cell r="K1536" t="str">
            <v>1624-00-013</v>
          </cell>
        </row>
        <row r="1537">
          <cell r="I1537">
            <v>4.7</v>
          </cell>
          <cell r="J1537">
            <v>31180.799999999999</v>
          </cell>
          <cell r="K1537" t="str">
            <v>1624-00-013</v>
          </cell>
        </row>
        <row r="1538">
          <cell r="I1538">
            <v>4.7</v>
          </cell>
          <cell r="J1538">
            <v>2182.66</v>
          </cell>
          <cell r="K1538" t="str">
            <v>1624-00-013</v>
          </cell>
        </row>
        <row r="1539">
          <cell r="I1539">
            <v>4.3</v>
          </cell>
          <cell r="J1539">
            <v>87276.89</v>
          </cell>
          <cell r="K1539" t="str">
            <v>1624-00-013</v>
          </cell>
        </row>
        <row r="1540">
          <cell r="I1540">
            <v>5</v>
          </cell>
          <cell r="J1540">
            <v>21590</v>
          </cell>
          <cell r="K1540" t="str">
            <v>1624-00-013</v>
          </cell>
        </row>
        <row r="1541">
          <cell r="I1541">
            <v>5</v>
          </cell>
          <cell r="J1541">
            <v>1511.3</v>
          </cell>
          <cell r="K1541" t="str">
            <v>1624-00-013</v>
          </cell>
        </row>
        <row r="1542">
          <cell r="I1542">
            <v>4.7</v>
          </cell>
          <cell r="J1542">
            <v>2475</v>
          </cell>
          <cell r="K1542" t="str">
            <v>1624-00-013</v>
          </cell>
        </row>
        <row r="1543">
          <cell r="I1543">
            <v>4.7</v>
          </cell>
          <cell r="J1543">
            <v>173.25</v>
          </cell>
          <cell r="K1543" t="str">
            <v>1624-00-013</v>
          </cell>
        </row>
        <row r="1544">
          <cell r="I1544">
            <v>4.7</v>
          </cell>
          <cell r="J1544">
            <v>16115</v>
          </cell>
          <cell r="K1544" t="str">
            <v>1624-00-013</v>
          </cell>
        </row>
        <row r="1545">
          <cell r="I1545">
            <v>4.7</v>
          </cell>
          <cell r="J1545">
            <v>1128.05</v>
          </cell>
          <cell r="K1545" t="str">
            <v>1624-00-013</v>
          </cell>
        </row>
        <row r="1546">
          <cell r="I1546">
            <v>4.7</v>
          </cell>
          <cell r="J1546">
            <v>5530</v>
          </cell>
          <cell r="K1546" t="str">
            <v>1624-00-013</v>
          </cell>
        </row>
        <row r="1547">
          <cell r="I1547">
            <v>4.7</v>
          </cell>
          <cell r="J1547">
            <v>387.1</v>
          </cell>
          <cell r="K1547" t="str">
            <v>1624-00-013</v>
          </cell>
        </row>
        <row r="1548">
          <cell r="I1548">
            <v>4.3</v>
          </cell>
          <cell r="J1548">
            <v>38000</v>
          </cell>
          <cell r="K1548" t="str">
            <v>1624-00-013</v>
          </cell>
        </row>
        <row r="1549">
          <cell r="I1549">
            <v>4.3</v>
          </cell>
          <cell r="J1549">
            <v>2660</v>
          </cell>
          <cell r="K1549" t="str">
            <v>1624-00-013</v>
          </cell>
        </row>
        <row r="1550">
          <cell r="I1550">
            <v>4.7</v>
          </cell>
          <cell r="J1550">
            <v>1225</v>
          </cell>
          <cell r="K1550" t="str">
            <v>1624-00-013</v>
          </cell>
        </row>
        <row r="1551">
          <cell r="I1551">
            <v>5</v>
          </cell>
          <cell r="J1551">
            <v>26364.799999999999</v>
          </cell>
          <cell r="K1551" t="str">
            <v>1624-00-013</v>
          </cell>
        </row>
        <row r="1552">
          <cell r="I1552">
            <v>5</v>
          </cell>
          <cell r="J1552">
            <v>1845.54</v>
          </cell>
          <cell r="K1552" t="str">
            <v>1624-00-013</v>
          </cell>
        </row>
        <row r="1553">
          <cell r="I1553">
            <v>4</v>
          </cell>
          <cell r="J1553">
            <v>915523.36</v>
          </cell>
          <cell r="K1553" t="str">
            <v>1624-00-013</v>
          </cell>
        </row>
        <row r="1554">
          <cell r="I1554">
            <v>4</v>
          </cell>
          <cell r="J1554">
            <v>64086.64</v>
          </cell>
          <cell r="K1554" t="str">
            <v>1624-00-013</v>
          </cell>
        </row>
        <row r="1555">
          <cell r="I1555">
            <v>4.7</v>
          </cell>
          <cell r="J1555">
            <v>1465</v>
          </cell>
          <cell r="K1555" t="str">
            <v>1624-00-013</v>
          </cell>
        </row>
        <row r="1556">
          <cell r="I1556">
            <v>4.7</v>
          </cell>
          <cell r="J1556">
            <v>755</v>
          </cell>
          <cell r="K1556" t="str">
            <v>1624-00-013</v>
          </cell>
        </row>
        <row r="1557">
          <cell r="I1557">
            <v>5</v>
          </cell>
          <cell r="J1557">
            <v>34400</v>
          </cell>
          <cell r="K1557" t="str">
            <v>1624-00-013</v>
          </cell>
        </row>
        <row r="1558">
          <cell r="I1558">
            <v>5</v>
          </cell>
          <cell r="J1558">
            <v>2408</v>
          </cell>
          <cell r="K1558" t="str">
            <v>1624-00-013</v>
          </cell>
        </row>
        <row r="1559">
          <cell r="I1559">
            <v>4.2</v>
          </cell>
          <cell r="J1559">
            <v>62998</v>
          </cell>
          <cell r="K1559" t="str">
            <v>1624-00-013</v>
          </cell>
        </row>
        <row r="1560">
          <cell r="I1560">
            <v>6.6</v>
          </cell>
          <cell r="J1560">
            <v>77.319999999999993</v>
          </cell>
          <cell r="K1560" t="str">
            <v>1624-00-013</v>
          </cell>
        </row>
        <row r="1561">
          <cell r="I1561">
            <v>4</v>
          </cell>
          <cell r="J1561">
            <v>-1285309.7</v>
          </cell>
          <cell r="K1561" t="str">
            <v>1624-00-013</v>
          </cell>
        </row>
        <row r="1562">
          <cell r="I1562">
            <v>4</v>
          </cell>
          <cell r="J1562">
            <v>-89971.68</v>
          </cell>
          <cell r="K1562" t="str">
            <v>1624-00-013</v>
          </cell>
        </row>
        <row r="1563">
          <cell r="I1563">
            <v>6.7</v>
          </cell>
          <cell r="J1563">
            <v>-1000</v>
          </cell>
          <cell r="K1563" t="str">
            <v>1624-00-013</v>
          </cell>
        </row>
        <row r="1564">
          <cell r="I1564">
            <v>6.7</v>
          </cell>
          <cell r="J1564">
            <v>-27.3</v>
          </cell>
          <cell r="K1564" t="str">
            <v>1624-00-013</v>
          </cell>
        </row>
        <row r="1565">
          <cell r="I1565">
            <v>3.1</v>
          </cell>
          <cell r="J1565">
            <v>10140.89</v>
          </cell>
          <cell r="K1565" t="str">
            <v>1624-00-013</v>
          </cell>
        </row>
        <row r="1566">
          <cell r="I1566">
            <v>6.7</v>
          </cell>
          <cell r="J1566">
            <v>1000</v>
          </cell>
          <cell r="K1566" t="str">
            <v>1624-00-013</v>
          </cell>
        </row>
        <row r="1567">
          <cell r="I1567">
            <v>6.7</v>
          </cell>
          <cell r="J1567">
            <v>27.3</v>
          </cell>
          <cell r="K1567" t="str">
            <v>1624-00-013</v>
          </cell>
        </row>
        <row r="1568">
          <cell r="I1568">
            <v>2.2999999999999998</v>
          </cell>
          <cell r="J1568">
            <v>2108313.75</v>
          </cell>
          <cell r="K1568" t="str">
            <v>1624-00-013</v>
          </cell>
        </row>
        <row r="1569">
          <cell r="I1569">
            <v>2.2999999999999998</v>
          </cell>
          <cell r="J1569">
            <v>41782.89</v>
          </cell>
          <cell r="K1569" t="str">
            <v>1624-00-013</v>
          </cell>
        </row>
        <row r="1570">
          <cell r="I1570">
            <v>2.2999999999999998</v>
          </cell>
          <cell r="J1570">
            <v>29156.83</v>
          </cell>
          <cell r="K1570" t="str">
            <v>1624-00-013</v>
          </cell>
        </row>
        <row r="1571">
          <cell r="I1571">
            <v>2.2000000000000002</v>
          </cell>
          <cell r="J1571">
            <v>70700</v>
          </cell>
          <cell r="K1571" t="str">
            <v>1624-00-013</v>
          </cell>
        </row>
        <row r="1572">
          <cell r="I1572">
            <v>2.2000000000000002</v>
          </cell>
          <cell r="J1572">
            <v>497649</v>
          </cell>
          <cell r="K1572" t="str">
            <v>1624-00-013</v>
          </cell>
        </row>
        <row r="1573">
          <cell r="I1573">
            <v>2.2000000000000002</v>
          </cell>
          <cell r="J1573">
            <v>4500</v>
          </cell>
          <cell r="K1573" t="str">
            <v>1624-00-013</v>
          </cell>
        </row>
        <row r="1574">
          <cell r="I1574">
            <v>2.2000000000000002</v>
          </cell>
          <cell r="J1574">
            <v>91870.95</v>
          </cell>
          <cell r="K1574" t="str">
            <v>1624-00-013</v>
          </cell>
        </row>
        <row r="1575">
          <cell r="I1575">
            <v>4.9000000000000004</v>
          </cell>
          <cell r="J1575">
            <v>212164.96</v>
          </cell>
          <cell r="K1575" t="str">
            <v>1624-00-013</v>
          </cell>
        </row>
        <row r="1576">
          <cell r="I1576">
            <v>4.9000000000000004</v>
          </cell>
          <cell r="J1576">
            <v>96077.5</v>
          </cell>
          <cell r="K1576" t="str">
            <v>1624-00-013</v>
          </cell>
        </row>
        <row r="1577">
          <cell r="I1577">
            <v>2.5</v>
          </cell>
          <cell r="J1577">
            <v>914108.86</v>
          </cell>
          <cell r="K1577" t="str">
            <v>1624-00-013</v>
          </cell>
        </row>
        <row r="1578">
          <cell r="I1578">
            <v>2.5</v>
          </cell>
          <cell r="J1578">
            <v>224746.22</v>
          </cell>
          <cell r="K1578" t="str">
            <v>1624-00-013</v>
          </cell>
        </row>
        <row r="1579">
          <cell r="I1579">
            <v>2.6</v>
          </cell>
          <cell r="J1579">
            <v>247136.16</v>
          </cell>
          <cell r="K1579" t="str">
            <v>1624-00-013</v>
          </cell>
        </row>
        <row r="1580">
          <cell r="I1580">
            <v>2.6</v>
          </cell>
          <cell r="J1580">
            <v>60761.36</v>
          </cell>
          <cell r="K1580" t="str">
            <v>1624-00-013</v>
          </cell>
        </row>
        <row r="1581">
          <cell r="I1581">
            <v>3.1</v>
          </cell>
          <cell r="J1581">
            <v>-239000</v>
          </cell>
          <cell r="K1581" t="str">
            <v>1624-00-013</v>
          </cell>
        </row>
        <row r="1582">
          <cell r="I1582">
            <v>3.1</v>
          </cell>
          <cell r="J1582">
            <v>-16730</v>
          </cell>
          <cell r="K1582" t="str">
            <v>1624-00-013</v>
          </cell>
        </row>
        <row r="1583">
          <cell r="I1583">
            <v>4.3</v>
          </cell>
          <cell r="J1583">
            <v>13025.46</v>
          </cell>
          <cell r="K1583" t="str">
            <v>1624-00-013</v>
          </cell>
        </row>
        <row r="1584">
          <cell r="I1584">
            <v>4.9000000000000004</v>
          </cell>
          <cell r="J1584">
            <v>6500</v>
          </cell>
          <cell r="K1584" t="str">
            <v>1624-00-016</v>
          </cell>
        </row>
        <row r="1585">
          <cell r="I1585" t="str">
            <v>7.8.</v>
          </cell>
          <cell r="J1585">
            <v>8800</v>
          </cell>
          <cell r="K1585" t="str">
            <v>1624-00-016</v>
          </cell>
        </row>
        <row r="1586">
          <cell r="I1586" t="str">
            <v>7.8.</v>
          </cell>
          <cell r="J1586">
            <v>240.24</v>
          </cell>
          <cell r="K1586" t="str">
            <v>1624-00-016</v>
          </cell>
        </row>
        <row r="1587">
          <cell r="I1587">
            <v>5</v>
          </cell>
          <cell r="J1587">
            <v>2380</v>
          </cell>
          <cell r="K1587" t="str">
            <v>1624-00-016</v>
          </cell>
        </row>
        <row r="1588">
          <cell r="I1588">
            <v>5</v>
          </cell>
          <cell r="J1588">
            <v>64.97</v>
          </cell>
          <cell r="K1588" t="str">
            <v>1624-00-016</v>
          </cell>
        </row>
        <row r="1589">
          <cell r="I1589">
            <v>5</v>
          </cell>
          <cell r="J1589">
            <v>840</v>
          </cell>
          <cell r="K1589" t="str">
            <v>1624-00-016</v>
          </cell>
        </row>
        <row r="1590">
          <cell r="I1590">
            <v>5</v>
          </cell>
          <cell r="J1590">
            <v>58.8</v>
          </cell>
          <cell r="K1590" t="str">
            <v>1624-00-016</v>
          </cell>
        </row>
        <row r="1591">
          <cell r="I1591">
            <v>5</v>
          </cell>
          <cell r="J1591">
            <v>75700</v>
          </cell>
          <cell r="K1591" t="str">
            <v>1624-00-016</v>
          </cell>
        </row>
        <row r="1592">
          <cell r="I1592">
            <v>5</v>
          </cell>
          <cell r="J1592">
            <v>2750</v>
          </cell>
          <cell r="K1592" t="str">
            <v>1624-00-016</v>
          </cell>
        </row>
        <row r="1593">
          <cell r="I1593">
            <v>5</v>
          </cell>
          <cell r="J1593">
            <v>192.5</v>
          </cell>
          <cell r="K1593" t="str">
            <v>1624-00-016</v>
          </cell>
        </row>
        <row r="1594">
          <cell r="I1594">
            <v>4.0999999999999996</v>
          </cell>
          <cell r="J1594">
            <v>24000</v>
          </cell>
          <cell r="K1594" t="str">
            <v>1624-00-016</v>
          </cell>
        </row>
        <row r="1595">
          <cell r="I1595">
            <v>4.0999999999999996</v>
          </cell>
          <cell r="J1595">
            <v>23959</v>
          </cell>
          <cell r="K1595" t="str">
            <v>1624-00-016</v>
          </cell>
        </row>
        <row r="1596">
          <cell r="I1596">
            <v>4.0999999999999996</v>
          </cell>
          <cell r="J1596">
            <v>83750</v>
          </cell>
          <cell r="K1596" t="str">
            <v>1624-00-016</v>
          </cell>
        </row>
        <row r="1597">
          <cell r="I1597">
            <v>4.7</v>
          </cell>
          <cell r="J1597">
            <v>2766.36</v>
          </cell>
          <cell r="K1597" t="str">
            <v>1624-00-016</v>
          </cell>
        </row>
        <row r="1598">
          <cell r="I1598">
            <v>4.7</v>
          </cell>
          <cell r="J1598">
            <v>193.64</v>
          </cell>
          <cell r="K1598" t="str">
            <v>1624-00-016</v>
          </cell>
        </row>
        <row r="1599">
          <cell r="I1599">
            <v>4.5999999999999996</v>
          </cell>
          <cell r="J1599">
            <v>13500</v>
          </cell>
          <cell r="K1599" t="str">
            <v>1624-00-016</v>
          </cell>
        </row>
        <row r="1600">
          <cell r="I1600">
            <v>4.0999999999999996</v>
          </cell>
          <cell r="J1600">
            <v>-23959</v>
          </cell>
          <cell r="K1600" t="str">
            <v>1624-00-016</v>
          </cell>
        </row>
        <row r="1601">
          <cell r="I1601">
            <v>4.0999999999999996</v>
          </cell>
          <cell r="J1601">
            <v>-1499</v>
          </cell>
          <cell r="K1601" t="str">
            <v>1624-00-201</v>
          </cell>
        </row>
        <row r="1602">
          <cell r="I1602">
            <v>2.2000000000000002</v>
          </cell>
          <cell r="J1602">
            <v>54570.18</v>
          </cell>
          <cell r="K1602" t="str">
            <v>1624-00-203</v>
          </cell>
        </row>
        <row r="1603">
          <cell r="I1603">
            <v>2.2000000000000002</v>
          </cell>
          <cell r="J1603">
            <v>200988.89</v>
          </cell>
          <cell r="K1603" t="str">
            <v>1624-00-203</v>
          </cell>
        </row>
        <row r="1604">
          <cell r="I1604">
            <v>2.2000000000000002</v>
          </cell>
          <cell r="J1604">
            <v>37850</v>
          </cell>
          <cell r="K1604" t="str">
            <v>1624-00-203</v>
          </cell>
        </row>
        <row r="1605">
          <cell r="I1605">
            <v>2.5</v>
          </cell>
          <cell r="J1605">
            <v>915722.66</v>
          </cell>
          <cell r="K1605" t="str">
            <v>1624-00-203</v>
          </cell>
        </row>
        <row r="1606">
          <cell r="I1606">
            <v>2.5</v>
          </cell>
          <cell r="J1606">
            <v>225142.99</v>
          </cell>
          <cell r="K1606" t="str">
            <v>1624-00-203</v>
          </cell>
        </row>
        <row r="1607">
          <cell r="I1607">
            <v>2.6</v>
          </cell>
          <cell r="J1607">
            <v>247136.16</v>
          </cell>
          <cell r="K1607" t="str">
            <v>1624-00-203</v>
          </cell>
        </row>
        <row r="1608">
          <cell r="I1608">
            <v>2.6</v>
          </cell>
          <cell r="J1608">
            <v>60761.36</v>
          </cell>
          <cell r="K1608" t="str">
            <v>1624-00-203</v>
          </cell>
        </row>
        <row r="1609">
          <cell r="I1609">
            <v>2.2999999999999998</v>
          </cell>
          <cell r="J1609">
            <v>715137.61</v>
          </cell>
          <cell r="K1609" t="str">
            <v>1624-00-203</v>
          </cell>
        </row>
        <row r="1610">
          <cell r="I1610">
            <v>2.4</v>
          </cell>
          <cell r="J1610">
            <v>42633.32</v>
          </cell>
          <cell r="K1610" t="str">
            <v>1624-00-203</v>
          </cell>
        </row>
        <row r="1611">
          <cell r="I1611">
            <v>2.2000000000000002</v>
          </cell>
          <cell r="J1611">
            <v>242640</v>
          </cell>
          <cell r="K1611" t="str">
            <v>1624-00-203</v>
          </cell>
        </row>
        <row r="1612">
          <cell r="I1612">
            <v>2.2000000000000002</v>
          </cell>
          <cell r="J1612">
            <v>3600</v>
          </cell>
          <cell r="K1612" t="str">
            <v>1624-00-203</v>
          </cell>
        </row>
        <row r="1613">
          <cell r="I1613">
            <v>2.2000000000000002</v>
          </cell>
          <cell r="J1613">
            <v>3352.93</v>
          </cell>
          <cell r="K1613" t="str">
            <v>1624-00-203</v>
          </cell>
        </row>
        <row r="1614">
          <cell r="J1614" t="e">
            <v>#N/A</v>
          </cell>
          <cell r="K1614" t="e">
            <v>#N/A</v>
          </cell>
        </row>
        <row r="1615">
          <cell r="J1615" t="e">
            <v>#N/A</v>
          </cell>
          <cell r="K1615" t="e">
            <v>#N/A</v>
          </cell>
        </row>
        <row r="1616">
          <cell r="J1616" t="e">
            <v>#N/A</v>
          </cell>
          <cell r="K1616" t="e">
            <v>#N/A</v>
          </cell>
        </row>
        <row r="1617">
          <cell r="J1617" t="e">
            <v>#N/A</v>
          </cell>
          <cell r="K1617" t="e">
            <v>#N/A</v>
          </cell>
        </row>
        <row r="1618">
          <cell r="J1618" t="e">
            <v>#N/A</v>
          </cell>
          <cell r="K1618" t="e">
            <v>#N/A</v>
          </cell>
        </row>
        <row r="1619">
          <cell r="J1619" t="e">
            <v>#N/A</v>
          </cell>
          <cell r="K1619" t="e">
            <v>#N/A</v>
          </cell>
        </row>
        <row r="1620">
          <cell r="J1620" t="e">
            <v>#N/A</v>
          </cell>
          <cell r="K1620" t="e">
            <v>#N/A</v>
          </cell>
        </row>
        <row r="1621">
          <cell r="J1621" t="e">
            <v>#N/A</v>
          </cell>
          <cell r="K1621" t="e">
            <v>#N/A</v>
          </cell>
        </row>
        <row r="1622">
          <cell r="J1622" t="e">
            <v>#N/A</v>
          </cell>
          <cell r="K1622" t="e">
            <v>#N/A</v>
          </cell>
        </row>
        <row r="1623">
          <cell r="J1623" t="e">
            <v>#N/A</v>
          </cell>
          <cell r="K1623" t="e">
            <v>#N/A</v>
          </cell>
        </row>
        <row r="1624">
          <cell r="J1624" t="e">
            <v>#N/A</v>
          </cell>
          <cell r="K1624" t="e">
            <v>#N/A</v>
          </cell>
        </row>
        <row r="1625">
          <cell r="J1625" t="e">
            <v>#N/A</v>
          </cell>
          <cell r="K1625" t="e">
            <v>#N/A</v>
          </cell>
        </row>
        <row r="1626">
          <cell r="J1626" t="e">
            <v>#N/A</v>
          </cell>
          <cell r="K1626" t="e">
            <v>#N/A</v>
          </cell>
        </row>
        <row r="1627">
          <cell r="J1627" t="e">
            <v>#N/A</v>
          </cell>
          <cell r="K1627" t="e">
            <v>#N/A</v>
          </cell>
        </row>
        <row r="1628">
          <cell r="J1628" t="e">
            <v>#N/A</v>
          </cell>
          <cell r="K1628" t="e">
            <v>#N/A</v>
          </cell>
        </row>
        <row r="1629">
          <cell r="J1629" t="e">
            <v>#N/A</v>
          </cell>
          <cell r="K1629" t="e">
            <v>#N/A</v>
          </cell>
        </row>
        <row r="1630">
          <cell r="J1630" t="e">
            <v>#N/A</v>
          </cell>
          <cell r="K1630" t="e">
            <v>#N/A</v>
          </cell>
        </row>
        <row r="1631">
          <cell r="J1631" t="e">
            <v>#N/A</v>
          </cell>
          <cell r="K1631" t="e">
            <v>#N/A</v>
          </cell>
        </row>
        <row r="1632">
          <cell r="J1632" t="e">
            <v>#N/A</v>
          </cell>
          <cell r="K1632" t="e">
            <v>#N/A</v>
          </cell>
        </row>
        <row r="1633">
          <cell r="J1633" t="e">
            <v>#N/A</v>
          </cell>
          <cell r="K1633" t="e">
            <v>#N/A</v>
          </cell>
        </row>
        <row r="1634">
          <cell r="J1634" t="e">
            <v>#N/A</v>
          </cell>
          <cell r="K1634" t="e">
            <v>#N/A</v>
          </cell>
        </row>
        <row r="1635">
          <cell r="J1635" t="e">
            <v>#N/A</v>
          </cell>
          <cell r="K1635" t="e">
            <v>#N/A</v>
          </cell>
        </row>
        <row r="1636">
          <cell r="J1636" t="e">
            <v>#N/A</v>
          </cell>
          <cell r="K1636" t="e">
            <v>#N/A</v>
          </cell>
        </row>
        <row r="1637">
          <cell r="J1637" t="e">
            <v>#N/A</v>
          </cell>
          <cell r="K1637" t="e">
            <v>#N/A</v>
          </cell>
        </row>
        <row r="1638">
          <cell r="J1638" t="e">
            <v>#N/A</v>
          </cell>
          <cell r="K1638" t="e">
            <v>#N/A</v>
          </cell>
        </row>
        <row r="1639">
          <cell r="J1639" t="e">
            <v>#N/A</v>
          </cell>
          <cell r="K1639" t="e">
            <v>#N/A</v>
          </cell>
        </row>
        <row r="1640">
          <cell r="J1640" t="e">
            <v>#N/A</v>
          </cell>
          <cell r="K1640" t="e">
            <v>#N/A</v>
          </cell>
        </row>
        <row r="1641">
          <cell r="J1641" t="e">
            <v>#N/A</v>
          </cell>
          <cell r="K1641" t="e">
            <v>#N/A</v>
          </cell>
        </row>
        <row r="1642">
          <cell r="J1642" t="e">
            <v>#N/A</v>
          </cell>
          <cell r="K1642" t="e">
            <v>#N/A</v>
          </cell>
        </row>
        <row r="1643">
          <cell r="J1643" t="e">
            <v>#N/A</v>
          </cell>
          <cell r="K1643" t="e">
            <v>#N/A</v>
          </cell>
        </row>
        <row r="1644">
          <cell r="J1644" t="e">
            <v>#N/A</v>
          </cell>
          <cell r="K1644" t="e">
            <v>#N/A</v>
          </cell>
        </row>
        <row r="1645">
          <cell r="J1645" t="e">
            <v>#N/A</v>
          </cell>
          <cell r="K1645" t="e">
            <v>#N/A</v>
          </cell>
        </row>
        <row r="1646">
          <cell r="J1646" t="e">
            <v>#N/A</v>
          </cell>
          <cell r="K1646" t="e">
            <v>#N/A</v>
          </cell>
        </row>
        <row r="1647">
          <cell r="J1647" t="e">
            <v>#N/A</v>
          </cell>
          <cell r="K1647" t="e">
            <v>#N/A</v>
          </cell>
        </row>
        <row r="1648">
          <cell r="J1648" t="e">
            <v>#N/A</v>
          </cell>
          <cell r="K1648" t="e">
            <v>#N/A</v>
          </cell>
        </row>
        <row r="1649">
          <cell r="J1649" t="e">
            <v>#N/A</v>
          </cell>
          <cell r="K1649" t="e">
            <v>#N/A</v>
          </cell>
        </row>
        <row r="1650">
          <cell r="J1650" t="e">
            <v>#N/A</v>
          </cell>
          <cell r="K1650" t="e">
            <v>#N/A</v>
          </cell>
        </row>
        <row r="1654">
          <cell r="J1654">
            <v>218851008.70999995</v>
          </cell>
        </row>
        <row r="1655">
          <cell r="J1655">
            <v>48481538.139999963</v>
          </cell>
        </row>
        <row r="1656">
          <cell r="J1656">
            <v>267332546.8499999</v>
          </cell>
        </row>
      </sheetData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 Balance - 45"/>
      <sheetName val="P&amp;LFINAL - 44"/>
      <sheetName val="Check-1-summary-Current year "/>
      <sheetName val="Sheet1-Exp cap to reno 1 - 4"/>
      <sheetName val="Check-2- Methodology"/>
      <sheetName val="Income Statement"/>
      <sheetName val="INTEREST"/>
      <sheetName val="DEPRECIATION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GL06"/>
      <sheetName val="DATABASE -sumifTB"/>
      <sheetName val="งบบริหาร PL-report"/>
      <sheetName val="เงินกู้ธนชาติ"/>
      <sheetName val="31.12.04"/>
      <sheetName val="acc.depre-report-old"/>
      <sheetName val="Trial Balance"/>
      <sheetName val="properties"/>
      <sheetName val="노무비"/>
      <sheetName val="03中"/>
      <sheetName val="BS"/>
      <sheetName val="Trial_Balance_-_45"/>
      <sheetName val="P&amp;LFINAL_-_44"/>
      <sheetName val="Check-1-summary-Current_year_"/>
      <sheetName val="Sheet1-Exp_cap_to_reno_1_-_4"/>
      <sheetName val="Check-2-_Methodology"/>
      <sheetName val="Income_Statement"/>
      <sheetName val="DATABASE_-sumifTB"/>
      <sheetName val="31_12_04"/>
      <sheetName val="acc_depre-report-old"/>
      <sheetName val="Trial_Balance"/>
      <sheetName val="งบบริหาร_PL-report"/>
      <sheetName val="Trial_Balance_-_451"/>
      <sheetName val="P&amp;LFINAL_-_441"/>
      <sheetName val="Check-1-summary-Current_year_1"/>
      <sheetName val="Sheet1-Exp_cap_to_reno_1_-_41"/>
      <sheetName val="Check-2-_Methodology1"/>
      <sheetName val="Income_Statement1"/>
      <sheetName val="DATABASE_-sumifTB1"/>
      <sheetName val="31_12_041"/>
      <sheetName val="acc_depre-report-old1"/>
      <sheetName val="Trial_Balance1"/>
      <sheetName val="งบบริหาร_PL-report1"/>
      <sheetName val="TB-2001-Apr'01"/>
      <sheetName val="ตั๋วเงินรับ"/>
      <sheetName val="Trial_Balance_-_452"/>
      <sheetName val="P&amp;LFINAL_-_442"/>
      <sheetName val="Check-1-summary-Current_year_2"/>
      <sheetName val="Sheet1-Exp_cap_to_reno_1_-_42"/>
      <sheetName val="Check-2-_Methodology2"/>
      <sheetName val="Income_Statement2"/>
      <sheetName val="DATABASE_-sumifTB2"/>
      <sheetName val="31_12_042"/>
      <sheetName val="acc_depre-report-old2"/>
      <sheetName val="Trial_Balance2"/>
      <sheetName val="งบบริหาร_PL-report2"/>
      <sheetName val="Trial_Balance_-_453"/>
      <sheetName val="P&amp;LFINAL_-_443"/>
      <sheetName val="Check-1-summary-Current_year_3"/>
      <sheetName val="Sheet1-Exp_cap_to_reno_1_-_43"/>
      <sheetName val="Check-2-_Methodology3"/>
      <sheetName val="Income_Statement3"/>
      <sheetName val="DATABASE_-sumifTB3"/>
      <sheetName val="31_12_043"/>
      <sheetName val="acc_depre-report-old3"/>
      <sheetName val="Trial_Balance3"/>
      <sheetName val="งบบริหาร_PL-report3"/>
      <sheetName val="Trial_Balance_-_454"/>
      <sheetName val="P&amp;LFINAL_-_444"/>
      <sheetName val="Check-1-summary-Current_year_4"/>
      <sheetName val="Sheet1-Exp_cap_to_reno_1_-_44"/>
      <sheetName val="Check-2-_Methodology4"/>
      <sheetName val="Income_Statement4"/>
      <sheetName val="DATABASE_-sumifTB4"/>
      <sheetName val="31_12_044"/>
      <sheetName val="acc_depre-report-old4"/>
      <sheetName val="Trial_Balance4"/>
      <sheetName val="งบบริหาร_PL-report4"/>
      <sheetName val="Trial_Balance_-_455"/>
      <sheetName val="P&amp;LFINAL_-_445"/>
      <sheetName val="Check-1-summary-Current_year_5"/>
      <sheetName val="Sheet1-Exp_cap_to_reno_1_-_45"/>
      <sheetName val="Check-2-_Methodology5"/>
      <sheetName val="Income_Statement5"/>
      <sheetName val="DATABASE_-sumifTB5"/>
      <sheetName val="31_12_045"/>
      <sheetName val="acc_depre-report-old5"/>
      <sheetName val="Trial_Balance5"/>
      <sheetName val="งบบริหาร_PL-report5"/>
      <sheetName val="Navision"/>
      <sheetName val="Cal_b"/>
      <sheetName val="Ex 2.2"/>
      <sheetName val="เงินกู้ MGC"/>
      <sheetName val=""/>
      <sheetName val="Union"/>
    </sheetNames>
    <sheetDataSet>
      <sheetData sheetId="0"/>
      <sheetData sheetId="1">
        <row r="5">
          <cell r="G5" t="str">
            <v>Feb'2001</v>
          </cell>
        </row>
        <row r="8">
          <cell r="G8">
            <v>5118508.29</v>
          </cell>
        </row>
        <row r="9">
          <cell r="G9">
            <v>5394442.5300000012</v>
          </cell>
        </row>
        <row r="10">
          <cell r="G10">
            <v>1082773.3400000001</v>
          </cell>
        </row>
        <row r="11">
          <cell r="G11">
            <v>38271.85</v>
          </cell>
        </row>
        <row r="12">
          <cell r="G12">
            <v>171072.44</v>
          </cell>
        </row>
        <row r="13">
          <cell r="G13">
            <v>232201.13</v>
          </cell>
        </row>
        <row r="14">
          <cell r="G14">
            <v>1312617.97</v>
          </cell>
        </row>
        <row r="15">
          <cell r="G15">
            <v>96000</v>
          </cell>
        </row>
        <row r="16">
          <cell r="G16">
            <v>21028.05</v>
          </cell>
        </row>
        <row r="17">
          <cell r="G17">
            <v>248877.62</v>
          </cell>
        </row>
        <row r="18">
          <cell r="G18">
            <v>34205.599999999999</v>
          </cell>
        </row>
        <row r="19">
          <cell r="G19">
            <v>987.7400000000016</v>
          </cell>
        </row>
        <row r="20">
          <cell r="G20">
            <v>787</v>
          </cell>
        </row>
        <row r="21">
          <cell r="G21">
            <v>183.62</v>
          </cell>
        </row>
        <row r="22">
          <cell r="G22">
            <v>6636.81</v>
          </cell>
        </row>
        <row r="23">
          <cell r="G23">
            <v>1028.04</v>
          </cell>
        </row>
        <row r="26">
          <cell r="G26">
            <v>-200</v>
          </cell>
        </row>
        <row r="28">
          <cell r="A28" t="str">
            <v>R</v>
          </cell>
          <cell r="G28">
            <v>13759422.030000001</v>
          </cell>
        </row>
        <row r="31">
          <cell r="A31" t="str">
            <v>C</v>
          </cell>
          <cell r="G31">
            <v>2044590.94</v>
          </cell>
        </row>
        <row r="32">
          <cell r="A32" t="str">
            <v>C</v>
          </cell>
          <cell r="G32">
            <v>163848.01</v>
          </cell>
        </row>
        <row r="33">
          <cell r="A33" t="str">
            <v>C</v>
          </cell>
          <cell r="G33">
            <v>1163911.75</v>
          </cell>
        </row>
        <row r="34">
          <cell r="A34" t="str">
            <v>C</v>
          </cell>
          <cell r="G34">
            <v>1409901.95</v>
          </cell>
        </row>
        <row r="35">
          <cell r="A35" t="str">
            <v>C</v>
          </cell>
          <cell r="G35">
            <v>100687.38</v>
          </cell>
        </row>
        <row r="36">
          <cell r="A36" t="str">
            <v>C</v>
          </cell>
          <cell r="G36">
            <v>109920.32000000001</v>
          </cell>
        </row>
        <row r="37">
          <cell r="A37" t="str">
            <v>C</v>
          </cell>
          <cell r="G37">
            <v>232582.95</v>
          </cell>
        </row>
        <row r="38">
          <cell r="A38" t="str">
            <v>C</v>
          </cell>
          <cell r="G38">
            <v>1036890.63</v>
          </cell>
        </row>
        <row r="39">
          <cell r="A39" t="str">
            <v>C</v>
          </cell>
          <cell r="G39">
            <v>3452.06</v>
          </cell>
        </row>
        <row r="40">
          <cell r="A40" t="str">
            <v>C</v>
          </cell>
          <cell r="G40">
            <v>5318.55</v>
          </cell>
        </row>
        <row r="41">
          <cell r="A41" t="str">
            <v>C</v>
          </cell>
          <cell r="G41">
            <v>880.79</v>
          </cell>
        </row>
        <row r="42">
          <cell r="A42" t="str">
            <v>C</v>
          </cell>
          <cell r="G42">
            <v>31971.53</v>
          </cell>
        </row>
        <row r="43">
          <cell r="A43" t="str">
            <v>C</v>
          </cell>
        </row>
        <row r="44">
          <cell r="A44" t="str">
            <v>C</v>
          </cell>
          <cell r="G44">
            <v>16822.439999999999</v>
          </cell>
        </row>
        <row r="45">
          <cell r="A45" t="str">
            <v>C</v>
          </cell>
          <cell r="G45">
            <v>36261.68</v>
          </cell>
        </row>
        <row r="46">
          <cell r="A46" t="str">
            <v>C</v>
          </cell>
          <cell r="G46">
            <v>33831.67</v>
          </cell>
        </row>
        <row r="47">
          <cell r="A47" t="str">
            <v>C</v>
          </cell>
          <cell r="G47">
            <v>136966</v>
          </cell>
        </row>
        <row r="48">
          <cell r="A48" t="str">
            <v>C</v>
          </cell>
          <cell r="G48">
            <v>155134</v>
          </cell>
        </row>
        <row r="49">
          <cell r="A49" t="str">
            <v>C</v>
          </cell>
          <cell r="G49">
            <v>5666.63</v>
          </cell>
        </row>
        <row r="50">
          <cell r="A50" t="str">
            <v>E</v>
          </cell>
          <cell r="G50">
            <v>1938257.66</v>
          </cell>
        </row>
        <row r="51">
          <cell r="A51" t="str">
            <v>E</v>
          </cell>
          <cell r="G51">
            <v>46302.49</v>
          </cell>
        </row>
        <row r="52">
          <cell r="A52" t="str">
            <v>E</v>
          </cell>
          <cell r="G52">
            <v>1334288</v>
          </cell>
        </row>
        <row r="53">
          <cell r="A53" t="str">
            <v>E</v>
          </cell>
          <cell r="G53">
            <v>1264.8399999999999</v>
          </cell>
        </row>
        <row r="54">
          <cell r="A54" t="str">
            <v>E</v>
          </cell>
          <cell r="G54">
            <v>33361</v>
          </cell>
        </row>
        <row r="55">
          <cell r="A55" t="str">
            <v>E</v>
          </cell>
          <cell r="G55">
            <v>45361.69</v>
          </cell>
        </row>
        <row r="56">
          <cell r="A56" t="str">
            <v>E</v>
          </cell>
          <cell r="G56">
            <v>136900.63</v>
          </cell>
        </row>
        <row r="57">
          <cell r="A57" t="str">
            <v>E</v>
          </cell>
        </row>
        <row r="58">
          <cell r="A58" t="str">
            <v>E</v>
          </cell>
          <cell r="G58">
            <v>28949.98</v>
          </cell>
        </row>
        <row r="59">
          <cell r="A59" t="str">
            <v>E</v>
          </cell>
          <cell r="G59">
            <v>24009.4</v>
          </cell>
        </row>
        <row r="60">
          <cell r="A60" t="str">
            <v>E</v>
          </cell>
          <cell r="G60">
            <v>41500</v>
          </cell>
        </row>
        <row r="61">
          <cell r="A61" t="str">
            <v>E</v>
          </cell>
        </row>
        <row r="62">
          <cell r="A62" t="str">
            <v>E</v>
          </cell>
          <cell r="G62">
            <v>160000</v>
          </cell>
        </row>
        <row r="63">
          <cell r="A63" t="str">
            <v>E</v>
          </cell>
          <cell r="G63">
            <v>71893.429999999993</v>
          </cell>
        </row>
        <row r="64">
          <cell r="A64" t="str">
            <v>E</v>
          </cell>
          <cell r="G64">
            <v>-2789.47</v>
          </cell>
        </row>
        <row r="65">
          <cell r="A65" t="str">
            <v>E</v>
          </cell>
          <cell r="G65">
            <v>0</v>
          </cell>
        </row>
        <row r="66">
          <cell r="A66" t="str">
            <v>E</v>
          </cell>
          <cell r="G66">
            <v>40000</v>
          </cell>
        </row>
        <row r="67">
          <cell r="A67" t="str">
            <v>E</v>
          </cell>
          <cell r="G67">
            <v>0</v>
          </cell>
        </row>
        <row r="68">
          <cell r="A68" t="str">
            <v>E</v>
          </cell>
          <cell r="G68">
            <v>25200</v>
          </cell>
        </row>
        <row r="69">
          <cell r="A69" t="str">
            <v>E</v>
          </cell>
          <cell r="G69">
            <v>20000</v>
          </cell>
        </row>
        <row r="70">
          <cell r="A70" t="str">
            <v>E</v>
          </cell>
          <cell r="G70">
            <v>49952.69</v>
          </cell>
        </row>
        <row r="71">
          <cell r="A71" t="str">
            <v>E</v>
          </cell>
          <cell r="G71">
            <v>21602.45</v>
          </cell>
        </row>
        <row r="72">
          <cell r="A72" t="str">
            <v>E</v>
          </cell>
          <cell r="G72">
            <v>8005</v>
          </cell>
        </row>
        <row r="73">
          <cell r="A73" t="str">
            <v>E</v>
          </cell>
          <cell r="G73">
            <v>208509.02</v>
          </cell>
        </row>
        <row r="74">
          <cell r="A74" t="str">
            <v>E</v>
          </cell>
          <cell r="G74">
            <v>13276.71</v>
          </cell>
        </row>
        <row r="75">
          <cell r="A75" t="str">
            <v>E</v>
          </cell>
          <cell r="G75">
            <v>24887.5</v>
          </cell>
        </row>
        <row r="76">
          <cell r="A76" t="str">
            <v>E</v>
          </cell>
          <cell r="G76">
            <v>28002.59</v>
          </cell>
        </row>
        <row r="77">
          <cell r="A77" t="str">
            <v>E</v>
          </cell>
          <cell r="G77">
            <v>18734</v>
          </cell>
        </row>
        <row r="78">
          <cell r="A78" t="str">
            <v>E</v>
          </cell>
          <cell r="G78">
            <v>15607.07</v>
          </cell>
        </row>
        <row r="79">
          <cell r="A79" t="str">
            <v>E</v>
          </cell>
          <cell r="G79">
            <v>2800</v>
          </cell>
        </row>
        <row r="80">
          <cell r="A80" t="str">
            <v>E</v>
          </cell>
          <cell r="G80">
            <v>7551.5</v>
          </cell>
        </row>
        <row r="81">
          <cell r="A81" t="str">
            <v>E</v>
          </cell>
          <cell r="G81">
            <v>6832.28</v>
          </cell>
        </row>
        <row r="82">
          <cell r="A82" t="str">
            <v>E</v>
          </cell>
          <cell r="G82">
            <v>60800</v>
          </cell>
        </row>
        <row r="83">
          <cell r="A83" t="str">
            <v>E</v>
          </cell>
          <cell r="G83">
            <v>32534</v>
          </cell>
        </row>
        <row r="84">
          <cell r="A84" t="str">
            <v>E</v>
          </cell>
          <cell r="G84">
            <v>188769</v>
          </cell>
        </row>
        <row r="85">
          <cell r="A85" t="str">
            <v>E</v>
          </cell>
          <cell r="G85">
            <v>9961</v>
          </cell>
        </row>
        <row r="86">
          <cell r="A86" t="str">
            <v>E</v>
          </cell>
          <cell r="G86">
            <v>238349.76</v>
          </cell>
        </row>
        <row r="87">
          <cell r="A87" t="str">
            <v>E</v>
          </cell>
          <cell r="G87">
            <v>5290</v>
          </cell>
        </row>
        <row r="88">
          <cell r="A88" t="str">
            <v>E</v>
          </cell>
          <cell r="G88">
            <v>55178.400000000001</v>
          </cell>
        </row>
        <row r="89">
          <cell r="A89" t="str">
            <v>E</v>
          </cell>
          <cell r="G89">
            <v>19452.330000000002</v>
          </cell>
        </row>
        <row r="90">
          <cell r="A90" t="str">
            <v>E</v>
          </cell>
          <cell r="G90">
            <v>982.81</v>
          </cell>
        </row>
        <row r="91">
          <cell r="A91" t="str">
            <v>E</v>
          </cell>
          <cell r="G91">
            <v>90100</v>
          </cell>
        </row>
        <row r="92">
          <cell r="A92" t="str">
            <v>E</v>
          </cell>
          <cell r="G92">
            <v>228676.71</v>
          </cell>
        </row>
        <row r="93">
          <cell r="A93" t="str">
            <v>E</v>
          </cell>
          <cell r="G93">
            <v>-15.03</v>
          </cell>
        </row>
        <row r="94">
          <cell r="A94" t="str">
            <v>E</v>
          </cell>
          <cell r="G94">
            <v>7031.31</v>
          </cell>
        </row>
        <row r="95">
          <cell r="A95" t="str">
            <v>E</v>
          </cell>
          <cell r="G95">
            <v>2179.21</v>
          </cell>
        </row>
        <row r="96">
          <cell r="A96" t="str">
            <v>E</v>
          </cell>
        </row>
        <row r="97">
          <cell r="A97" t="str">
            <v>E</v>
          </cell>
        </row>
        <row r="98">
          <cell r="A98" t="str">
            <v>E</v>
          </cell>
          <cell r="G98">
            <v>291666.67</v>
          </cell>
        </row>
        <row r="99">
          <cell r="A99" t="str">
            <v>E</v>
          </cell>
          <cell r="G99">
            <v>200</v>
          </cell>
        </row>
        <row r="100">
          <cell r="A100" t="str">
            <v>E</v>
          </cell>
          <cell r="G100">
            <v>1988.91</v>
          </cell>
        </row>
        <row r="101">
          <cell r="A101" t="str">
            <v>E</v>
          </cell>
        </row>
        <row r="102">
          <cell r="A102" t="str">
            <v>E</v>
          </cell>
          <cell r="G102">
            <v>23410.99</v>
          </cell>
        </row>
        <row r="103">
          <cell r="A103" t="str">
            <v>E</v>
          </cell>
          <cell r="G103">
            <v>47.71</v>
          </cell>
        </row>
        <row r="104">
          <cell r="A104" t="str">
            <v>E</v>
          </cell>
        </row>
        <row r="105">
          <cell r="A105" t="str">
            <v>E</v>
          </cell>
          <cell r="G105">
            <v>375</v>
          </cell>
        </row>
        <row r="106">
          <cell r="A106" t="str">
            <v>E</v>
          </cell>
        </row>
        <row r="107">
          <cell r="A107" t="str">
            <v>E</v>
          </cell>
        </row>
        <row r="108">
          <cell r="A108" t="str">
            <v>E</v>
          </cell>
        </row>
        <row r="109">
          <cell r="A109" t="str">
            <v>E</v>
          </cell>
          <cell r="G109">
            <v>20000</v>
          </cell>
        </row>
        <row r="110">
          <cell r="A110" t="str">
            <v>I</v>
          </cell>
          <cell r="G110">
            <v>4057019.55</v>
          </cell>
        </row>
        <row r="111">
          <cell r="A111" t="str">
            <v>I</v>
          </cell>
          <cell r="G111">
            <v>93226.26</v>
          </cell>
        </row>
        <row r="112">
          <cell r="A112" t="str">
            <v>E</v>
          </cell>
        </row>
        <row r="113">
          <cell r="A113" t="str">
            <v>E</v>
          </cell>
        </row>
        <row r="114">
          <cell r="A114" t="str">
            <v>NE1</v>
          </cell>
        </row>
        <row r="115">
          <cell r="G115">
            <v>16466124.330000004</v>
          </cell>
        </row>
        <row r="116">
          <cell r="G116">
            <v>-2706702.3</v>
          </cell>
        </row>
      </sheetData>
      <sheetData sheetId="2">
        <row r="5">
          <cell r="G5" t="str">
            <v>Feb'2001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>
        <row r="5">
          <cell r="G5" t="str">
            <v>Feb'2001</v>
          </cell>
        </row>
      </sheetData>
      <sheetData sheetId="30">
        <row r="5">
          <cell r="G5" t="str">
            <v>Feb'2001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5">
          <cell r="G5" t="str">
            <v>Feb'2001</v>
          </cell>
        </row>
      </sheetData>
      <sheetData sheetId="41">
        <row r="5">
          <cell r="G5" t="str">
            <v>Feb'2001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/>
      <sheetData sheetId="53">
        <row r="5">
          <cell r="G5" t="str">
            <v>Feb'2001</v>
          </cell>
        </row>
      </sheetData>
      <sheetData sheetId="54">
        <row r="5">
          <cell r="G5" t="str">
            <v>Feb'2001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5">
          <cell r="G5" t="str">
            <v>Feb'2001</v>
          </cell>
        </row>
      </sheetData>
      <sheetData sheetId="65">
        <row r="5">
          <cell r="G5" t="str">
            <v>Feb'2001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>
        <row r="5">
          <cell r="G5" t="str">
            <v>Feb'2001</v>
          </cell>
        </row>
      </sheetData>
      <sheetData sheetId="76">
        <row r="5">
          <cell r="G5" t="str">
            <v>Feb'2001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5">
          <cell r="G5" t="str">
            <v>Feb'2001</v>
          </cell>
        </row>
      </sheetData>
      <sheetData sheetId="87">
        <row r="5">
          <cell r="G5" t="str">
            <v>Feb'2001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-Activity work"/>
      <sheetName val="Cashflow - 2 K. Dorn"/>
      <sheetName val="Cashflow - 1"/>
      <sheetName val="งบบริหาร PL-report"/>
      <sheetName val="BS-Mgm"/>
      <sheetName val="Khun_monkong"/>
      <sheetName val="Khun_kai"/>
      <sheetName val="Sheet2- Cost sheet electric"/>
      <sheetName val="Sheet1- Cost Sheet Water"/>
      <sheetName val="DATABASE -sumifTB"/>
      <sheetName val="BS-Mgm-Details Support"/>
      <sheetName val="PL-Mgm-Details support "/>
      <sheetName val="TBdepartment"/>
      <sheetName val="Sheet2"/>
      <sheetName val="P&amp;LFINAL - 44"/>
      <sheetName val="GL06"/>
      <sheetName val="detail_profit&amp;loss"/>
      <sheetName val="31.12.04"/>
      <sheetName val="Trial Balance"/>
      <sheetName val="노무비"/>
      <sheetName val="Sheet1-Activity_work"/>
      <sheetName val="Cashflow_-_2_K__Dorn"/>
      <sheetName val="Cashflow_-_1"/>
      <sheetName val="งบบริหาร_PL-report"/>
      <sheetName val="Sheet2-_Cost_sheet_electric"/>
      <sheetName val="Sheet1-_Cost_Sheet_Water"/>
      <sheetName val="DATABASE_-sumifTB"/>
      <sheetName val="BS-Mgm-Details_Support"/>
      <sheetName val="PL-Mgm-Details_support_"/>
      <sheetName val="P&amp;LFINAL_-_44"/>
      <sheetName val="31_12_04"/>
      <sheetName val="Trial_Balance"/>
      <sheetName val="Sheet1-Activity_work1"/>
      <sheetName val="Cashflow_-_2_K__Dorn1"/>
      <sheetName val="Cashflow_-_11"/>
      <sheetName val="งบบริหาร_PL-report1"/>
      <sheetName val="Sheet2-_Cost_sheet_electric1"/>
      <sheetName val="Sheet1-_Cost_Sheet_Water1"/>
      <sheetName val="DATABASE_-sumifTB1"/>
      <sheetName val="BS-Mgm-Details_Support1"/>
      <sheetName val="PL-Mgm-Details_support_1"/>
      <sheetName val="P&amp;LFINAL_-_441"/>
      <sheetName val="31_12_041"/>
      <sheetName val="Trial_Balance1"/>
      <sheetName val="TrialBalance Q3-2002"/>
      <sheetName val="IO"/>
      <sheetName val="Sheet1-Activity_work2"/>
      <sheetName val="Cashflow_-_2_K__Dorn2"/>
      <sheetName val="Cashflow_-_12"/>
      <sheetName val="งบบริหาร_PL-report2"/>
      <sheetName val="Sheet2-_Cost_sheet_electric2"/>
      <sheetName val="Sheet1-_Cost_Sheet_Water2"/>
      <sheetName val="DATABASE_-sumifTB2"/>
      <sheetName val="BS-Mgm-Details_Support2"/>
      <sheetName val="PL-Mgm-Details_support_2"/>
      <sheetName val="P&amp;LFINAL_-_442"/>
      <sheetName val="31_12_042"/>
      <sheetName val="Trial_Balance2"/>
      <sheetName val="Sheet1-Activity_work3"/>
      <sheetName val="Cashflow_-_2_K__Dorn3"/>
      <sheetName val="Cashflow_-_13"/>
      <sheetName val="งบบริหาร_PL-report3"/>
      <sheetName val="Sheet2-_Cost_sheet_electric3"/>
      <sheetName val="Sheet1-_Cost_Sheet_Water3"/>
      <sheetName val="DATABASE_-sumifTB3"/>
      <sheetName val="BS-Mgm-Details_Support3"/>
      <sheetName val="PL-Mgm-Details_support_3"/>
      <sheetName val="P&amp;LFINAL_-_443"/>
      <sheetName val="31_12_043"/>
      <sheetName val="Trial_Balance3"/>
      <sheetName val="Sheet1-Activity_work4"/>
      <sheetName val="Cashflow_-_2_K__Dorn4"/>
      <sheetName val="Cashflow_-_14"/>
      <sheetName val="งบบริหาร_PL-report4"/>
      <sheetName val="Sheet2-_Cost_sheet_electric4"/>
      <sheetName val="Sheet1-_Cost_Sheet_Water4"/>
      <sheetName val="DATABASE_-sumifTB4"/>
      <sheetName val="BS-Mgm-Details_Support4"/>
      <sheetName val="PL-Mgm-Details_support_4"/>
      <sheetName val="P&amp;LFINAL_-_444"/>
      <sheetName val="31_12_044"/>
      <sheetName val="Trial_Balance4"/>
      <sheetName val="Sheet1-Activity_work5"/>
      <sheetName val="Cashflow_-_2_K__Dorn5"/>
      <sheetName val="Cashflow_-_15"/>
      <sheetName val="งบบริหาร_PL-report5"/>
      <sheetName val="Sheet2-_Cost_sheet_electric5"/>
      <sheetName val="Sheet1-_Cost_Sheet_Water5"/>
      <sheetName val="DATABASE_-sumifTB5"/>
      <sheetName val="BS-Mgm-Details_Support5"/>
      <sheetName val="PL-Mgm-Details_support_5"/>
      <sheetName val="P&amp;LFINAL_-_445"/>
      <sheetName val="31_12_045"/>
      <sheetName val="Trial_Balance5"/>
      <sheetName val="Navision"/>
      <sheetName val="desc"/>
      <sheetName val="type"/>
      <sheetName val="ตั๋วเงินรับ"/>
      <sheetName val="Sheet1"/>
      <sheetName val="EQ4NTV"/>
    </sheetNames>
    <sheetDataSet>
      <sheetData sheetId="0"/>
      <sheetData sheetId="1"/>
      <sheetData sheetId="2"/>
      <sheetData sheetId="3">
        <row r="4">
          <cell r="AT4" t="str">
            <v>YEAR 2001</v>
          </cell>
        </row>
        <row r="5">
          <cell r="AT5" t="str">
            <v>JAN - DEC</v>
          </cell>
        </row>
        <row r="8">
          <cell r="AT8">
            <v>37695178.440000005</v>
          </cell>
        </row>
        <row r="9">
          <cell r="AT9">
            <v>1072666.03</v>
          </cell>
        </row>
        <row r="10">
          <cell r="AT10">
            <v>-522746.9</v>
          </cell>
        </row>
        <row r="11">
          <cell r="AT11">
            <v>38245097.570000008</v>
          </cell>
        </row>
        <row r="15">
          <cell r="AT15">
            <v>3382978.8074996015</v>
          </cell>
        </row>
        <row r="16">
          <cell r="AT16">
            <v>576505.03977580834</v>
          </cell>
        </row>
        <row r="17">
          <cell r="AT17">
            <v>94125.481401869329</v>
          </cell>
        </row>
        <row r="18">
          <cell r="AT18">
            <v>284156.67</v>
          </cell>
        </row>
        <row r="19">
          <cell r="AT19">
            <v>149121.68</v>
          </cell>
        </row>
        <row r="20">
          <cell r="AT20">
            <v>512799.9</v>
          </cell>
        </row>
        <row r="21">
          <cell r="AT21">
            <v>0</v>
          </cell>
        </row>
        <row r="22">
          <cell r="AT22">
            <v>16958.259999999998</v>
          </cell>
        </row>
        <row r="23">
          <cell r="AT23">
            <v>546795.92728971969</v>
          </cell>
        </row>
        <row r="24">
          <cell r="AT24">
            <v>293864.59999999998</v>
          </cell>
        </row>
        <row r="25">
          <cell r="AT25">
            <v>306467.34999999998</v>
          </cell>
        </row>
        <row r="26">
          <cell r="AT26">
            <v>3359680.02</v>
          </cell>
        </row>
        <row r="27">
          <cell r="AT27">
            <v>9523453.7359669972</v>
          </cell>
        </row>
        <row r="28">
          <cell r="AT28">
            <v>28721643.834033012</v>
          </cell>
        </row>
        <row r="30">
          <cell r="AT30">
            <v>21871997.300000001</v>
          </cell>
        </row>
        <row r="31">
          <cell r="AT31">
            <v>2063463</v>
          </cell>
        </row>
        <row r="32">
          <cell r="AT32">
            <v>338849.98</v>
          </cell>
        </row>
        <row r="33">
          <cell r="AT33">
            <v>625226</v>
          </cell>
        </row>
        <row r="34">
          <cell r="AT34">
            <v>5944.84</v>
          </cell>
        </row>
        <row r="35">
          <cell r="AT35">
            <v>382915</v>
          </cell>
        </row>
        <row r="36">
          <cell r="AT36">
            <v>291965.84999999998</v>
          </cell>
        </row>
        <row r="37">
          <cell r="AT37">
            <v>25200</v>
          </cell>
        </row>
        <row r="38">
          <cell r="AT38">
            <v>5040</v>
          </cell>
        </row>
        <row r="39">
          <cell r="AT39">
            <v>1024416.72</v>
          </cell>
        </row>
        <row r="40">
          <cell r="AT40">
            <v>26635018.690000001</v>
          </cell>
        </row>
        <row r="42">
          <cell r="AT42">
            <v>346872</v>
          </cell>
        </row>
        <row r="43">
          <cell r="AT43">
            <v>0</v>
          </cell>
        </row>
        <row r="44">
          <cell r="AT44">
            <v>1461748.75</v>
          </cell>
        </row>
        <row r="45">
          <cell r="AT45">
            <v>1215021.6000000001</v>
          </cell>
        </row>
        <row r="46">
          <cell r="AT46">
            <v>313421.99</v>
          </cell>
        </row>
        <row r="47">
          <cell r="AT47">
            <v>79260</v>
          </cell>
        </row>
        <row r="48">
          <cell r="AT48">
            <v>3416324.34</v>
          </cell>
        </row>
        <row r="50">
          <cell r="AT50">
            <v>942983.46</v>
          </cell>
        </row>
        <row r="52">
          <cell r="AT52">
            <v>71592.77</v>
          </cell>
        </row>
        <row r="54">
          <cell r="AT54">
            <v>3362855.14</v>
          </cell>
        </row>
        <row r="55">
          <cell r="AT55">
            <v>686789.46</v>
          </cell>
        </row>
        <row r="56">
          <cell r="AT56">
            <v>297443.67</v>
          </cell>
        </row>
        <row r="57">
          <cell r="AT57">
            <v>477874.93</v>
          </cell>
        </row>
        <row r="58">
          <cell r="AT58">
            <v>138811.60999999999</v>
          </cell>
        </row>
        <row r="59">
          <cell r="AT59">
            <v>165990</v>
          </cell>
        </row>
        <row r="60">
          <cell r="AT60">
            <v>12637.5</v>
          </cell>
        </row>
        <row r="61">
          <cell r="AT61">
            <v>371421.26</v>
          </cell>
        </row>
        <row r="62">
          <cell r="AT62">
            <v>166710.64000000001</v>
          </cell>
        </row>
        <row r="63">
          <cell r="AT63">
            <v>225840.45</v>
          </cell>
        </row>
        <row r="64">
          <cell r="AT64">
            <v>238287.17</v>
          </cell>
        </row>
        <row r="65">
          <cell r="AT65">
            <v>25752.01</v>
          </cell>
        </row>
        <row r="66">
          <cell r="AT66">
            <v>37876.29</v>
          </cell>
        </row>
        <row r="67">
          <cell r="AT67">
            <v>132120.62</v>
          </cell>
        </row>
        <row r="68">
          <cell r="AT68">
            <v>355200.76</v>
          </cell>
        </row>
        <row r="69">
          <cell r="AT69">
            <v>26703.13</v>
          </cell>
        </row>
        <row r="70">
          <cell r="AT70">
            <v>111323.2</v>
          </cell>
        </row>
        <row r="71">
          <cell r="AT71">
            <v>1676659.63</v>
          </cell>
        </row>
        <row r="72">
          <cell r="AT72">
            <v>478425.55</v>
          </cell>
        </row>
        <row r="73">
          <cell r="AT73">
            <v>2265228</v>
          </cell>
        </row>
        <row r="74">
          <cell r="AT74">
            <v>338734.18</v>
          </cell>
        </row>
        <row r="75">
          <cell r="AT75">
            <v>419529.27</v>
          </cell>
        </row>
        <row r="76">
          <cell r="AT76">
            <v>0</v>
          </cell>
        </row>
        <row r="77">
          <cell r="AT77">
            <v>118708.25</v>
          </cell>
        </row>
        <row r="78">
          <cell r="AT78">
            <v>12130922.719999999</v>
          </cell>
        </row>
        <row r="79">
          <cell r="AT79">
            <v>43196841.980000012</v>
          </cell>
        </row>
        <row r="80">
          <cell r="AT80">
            <v>-14475198.145966992</v>
          </cell>
        </row>
        <row r="83">
          <cell r="AT83">
            <v>853685.53811923973</v>
          </cell>
        </row>
        <row r="84">
          <cell r="AT84">
            <v>4061.7712122419907</v>
          </cell>
        </row>
        <row r="85">
          <cell r="AT85">
            <v>181482.84</v>
          </cell>
        </row>
        <row r="86">
          <cell r="AT86">
            <v>-112875.28</v>
          </cell>
        </row>
        <row r="87">
          <cell r="AT87">
            <v>968808.42</v>
          </cell>
        </row>
        <row r="88">
          <cell r="AT88">
            <v>2955284.4166355142</v>
          </cell>
        </row>
        <row r="89">
          <cell r="AT89">
            <v>98052.75</v>
          </cell>
        </row>
        <row r="90">
          <cell r="AT90">
            <v>1087799.46</v>
          </cell>
        </row>
        <row r="91">
          <cell r="AT91">
            <v>6036299.915966996</v>
          </cell>
        </row>
        <row r="93">
          <cell r="AT93">
            <v>-8438898.2299999967</v>
          </cell>
        </row>
        <row r="94">
          <cell r="AT94">
            <v>329906.06</v>
          </cell>
        </row>
        <row r="95">
          <cell r="AT95">
            <v>15714143.66</v>
          </cell>
        </row>
        <row r="96">
          <cell r="AT96">
            <v>-24482947.949999996</v>
          </cell>
        </row>
        <row r="98">
          <cell r="AS98" t="str">
            <v>OP1</v>
          </cell>
          <cell r="AT98">
            <v>10144539.879999999</v>
          </cell>
        </row>
        <row r="99">
          <cell r="AT99">
            <v>0</v>
          </cell>
        </row>
        <row r="100">
          <cell r="AS100" t="str">
            <v>OP2</v>
          </cell>
          <cell r="AT100">
            <v>5252700.1900000004</v>
          </cell>
        </row>
        <row r="101">
          <cell r="AS101" t="str">
            <v>OP2</v>
          </cell>
          <cell r="AT101">
            <v>1617923.06</v>
          </cell>
        </row>
        <row r="102">
          <cell r="AT102">
            <v>-41498111.079999998</v>
          </cell>
        </row>
        <row r="103">
          <cell r="AS103" t="str">
            <v>OP3</v>
          </cell>
          <cell r="AT103">
            <v>773318.29</v>
          </cell>
        </row>
        <row r="104">
          <cell r="AT104">
            <v>0</v>
          </cell>
        </row>
        <row r="105">
          <cell r="AS105" t="str">
            <v>OP4</v>
          </cell>
          <cell r="AT105">
            <v>150279.51999999999</v>
          </cell>
        </row>
        <row r="106">
          <cell r="AS106" t="str">
            <v>OP5</v>
          </cell>
          <cell r="AT106">
            <v>4284000</v>
          </cell>
        </row>
        <row r="107">
          <cell r="AS107" t="str">
            <v>OP6</v>
          </cell>
          <cell r="AT107">
            <v>185249.81</v>
          </cell>
        </row>
        <row r="108">
          <cell r="AS108" t="str">
            <v>OP7</v>
          </cell>
          <cell r="AT108">
            <v>67079899.130000003</v>
          </cell>
        </row>
        <row r="109">
          <cell r="AS109" t="str">
            <v>OP8</v>
          </cell>
          <cell r="AT109">
            <v>0</v>
          </cell>
        </row>
        <row r="110">
          <cell r="AT110">
            <v>2100.04</v>
          </cell>
        </row>
        <row r="111">
          <cell r="AT111">
            <v>-113968757.79000001</v>
          </cell>
        </row>
        <row r="112">
          <cell r="AT112">
            <v>0</v>
          </cell>
        </row>
        <row r="113">
          <cell r="AT113">
            <v>-113970857.83000001</v>
          </cell>
        </row>
      </sheetData>
      <sheetData sheetId="4">
        <row r="4">
          <cell r="AT4" t="str">
            <v>YEAR 2001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>
        <row r="4">
          <cell r="AT4" t="str">
            <v>YEAR 2001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4">
          <cell r="AT4" t="str">
            <v>YEAR 2001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/>
      <sheetData sheetId="47"/>
      <sheetData sheetId="48">
        <row r="4">
          <cell r="AT4" t="str">
            <v>YEAR 2001</v>
          </cell>
        </row>
      </sheetData>
      <sheetData sheetId="49">
        <row r="4">
          <cell r="AT4" t="str">
            <v>YEAR 2001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4">
          <cell r="AT4" t="str">
            <v>YEAR 2001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4">
          <cell r="AT4" t="str">
            <v>YEAR 2001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>
        <row r="4">
          <cell r="AT4" t="str">
            <v>YEAR 2001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-10_1recheck"/>
      <sheetName val="Sheet1-tb1145_2"/>
      <sheetName val="Sheet1-1145_2"/>
      <sheetName val="3C1-Reviseทะเบียนทรัพย์สิน"/>
      <sheetName val="3C- reviseทะเบียนทรัพย์สิน"/>
      <sheetName val="Sheet1-update 10 -ครั้งที่ 2"/>
      <sheetName val="Sheet1 (2)-update09"/>
      <sheetName val="C- Database GL"/>
      <sheetName val="D-2545-08"/>
      <sheetName val="TB_DataPresent"/>
      <sheetName val="TB-phototype-TLrevised8-9-previ"/>
      <sheetName val="TB_previous-อาจลบทิ้ง"/>
      <sheetName val="Sheet2-สำรองค่าเสื่อม"/>
      <sheetName val="Sheet3-ค่าเสื่อมราคา"/>
      <sheetName val="acc.depre-report-old"/>
      <sheetName val="Summary depre. life"/>
      <sheetName val="JV-New"/>
      <sheetName val="1A-ทะเบียนทรัพย์สิน-record-old"/>
      <sheetName val="ทะเบียนทรัพย์สิน (2)"/>
      <sheetName val="JV-previous"/>
      <sheetName val="Sheet1"/>
      <sheetName val="ค่าเสื่อมและดอกเบี้ย-Rosaporn"/>
      <sheetName val="Asset Reno-record"/>
      <sheetName val="1.detail_profit&amp;loss"/>
      <sheetName val="2.Balance Sheet K.Dorn"/>
      <sheetName val="3.detail_balance sheet"/>
      <sheetName val="งบบริหาร PL-report"/>
      <sheetName val="P&amp;LFINAL - 44"/>
      <sheetName val="GL06"/>
      <sheetName val="DATABASE -sumifTB"/>
      <sheetName val="N0-Lead"/>
      <sheetName val="3C-_reviseทะเบียนทรัพย์สิน"/>
      <sheetName val="Sheet1-update_10_-ครั้งที่_2"/>
      <sheetName val="Sheet1_(2)-update09"/>
      <sheetName val="C-_Database_GL"/>
      <sheetName val="acc_depre-report-old"/>
      <sheetName val="Summary_depre__life"/>
      <sheetName val="ทะเบียนทรัพย์สิน_(2)"/>
      <sheetName val="Asset_Reno-record"/>
      <sheetName val="1_detail_profit&amp;loss"/>
      <sheetName val="2_Balance_Sheet_K_Dorn"/>
      <sheetName val="3_detail_balance_sheet"/>
      <sheetName val="งบบริหาร_PL-report"/>
      <sheetName val="P&amp;LFINAL_-_44"/>
      <sheetName val="DATABASE_-sumifTB"/>
      <sheetName val="3C-_reviseทะเบียนทรัพย์สิน1"/>
      <sheetName val="Sheet1-update_10_-ครั้งที่_21"/>
      <sheetName val="Sheet1_(2)-update091"/>
      <sheetName val="C-_Database_GL1"/>
      <sheetName val="acc_depre-report-old1"/>
      <sheetName val="Summary_depre__life1"/>
      <sheetName val="ทะเบียนทรัพย์สิน_(2)1"/>
      <sheetName val="Asset_Reno-record1"/>
      <sheetName val="1_detail_profit&amp;loss1"/>
      <sheetName val="2_Balance_Sheet_K_Dorn1"/>
      <sheetName val="3_detail_balance_sheet1"/>
      <sheetName val="งบบริหาร_PL-report1"/>
      <sheetName val="P&amp;LFINAL_-_441"/>
      <sheetName val="DATABASE_-sumifTB1"/>
      <sheetName val="เงินกู้ MGC"/>
      <sheetName val="Data 2"/>
      <sheetName val="3C-_reviseทะเบียนทรัพย์สิน2"/>
      <sheetName val="Sheet1-update_10_-ครั้งที่_22"/>
      <sheetName val="Sheet1_(2)-update092"/>
      <sheetName val="C-_Database_GL2"/>
      <sheetName val="acc_depre-report-old2"/>
      <sheetName val="Summary_depre__life2"/>
      <sheetName val="ทะเบียนทรัพย์สิน_(2)2"/>
      <sheetName val="Asset_Reno-record2"/>
      <sheetName val="1_detail_profit&amp;loss2"/>
      <sheetName val="2_Balance_Sheet_K_Dorn2"/>
      <sheetName val="3_detail_balance_sheet2"/>
      <sheetName val="งบบริหาร_PL-report2"/>
      <sheetName val="P&amp;LFINAL_-_442"/>
      <sheetName val="DATABASE_-sumifTB2"/>
      <sheetName val="3C-_reviseทะเบียนทรัพย์สิน3"/>
      <sheetName val="Sheet1-update_10_-ครั้งที่_23"/>
      <sheetName val="Sheet1_(2)-update093"/>
      <sheetName val="C-_Database_GL3"/>
      <sheetName val="acc_depre-report-old3"/>
      <sheetName val="Summary_depre__life3"/>
      <sheetName val="ทะเบียนทรัพย์สิน_(2)3"/>
      <sheetName val="Asset_Reno-record3"/>
      <sheetName val="1_detail_profit&amp;loss3"/>
      <sheetName val="2_Balance_Sheet_K_Dorn3"/>
      <sheetName val="3_detail_balance_sheet3"/>
      <sheetName val="งบบริหาร_PL-report3"/>
      <sheetName val="P&amp;LFINAL_-_443"/>
      <sheetName val="DATABASE_-sumifTB3"/>
      <sheetName val="3C-_reviseทะเบียนทรัพย์สิน4"/>
      <sheetName val="Sheet1-update_10_-ครั้งที่_24"/>
      <sheetName val="Sheet1_(2)-update094"/>
      <sheetName val="C-_Database_GL4"/>
      <sheetName val="acc_depre-report-old4"/>
      <sheetName val="Summary_depre__life4"/>
      <sheetName val="ทะเบียนทรัพย์สิน_(2)4"/>
      <sheetName val="Asset_Reno-record4"/>
      <sheetName val="1_detail_profit&amp;loss4"/>
      <sheetName val="2_Balance_Sheet_K_Dorn4"/>
      <sheetName val="3_detail_balance_sheet4"/>
      <sheetName val="งบบริหาร_PL-report4"/>
      <sheetName val="P&amp;LFINAL_-_444"/>
      <sheetName val="DATABASE_-sumifTB4"/>
      <sheetName val="3C-_reviseทะเบียนทรัพย์สิน5"/>
      <sheetName val="Sheet1-update_10_-ครั้งที่_25"/>
      <sheetName val="Sheet1_(2)-update095"/>
      <sheetName val="C-_Database_GL5"/>
      <sheetName val="acc_depre-report-old5"/>
      <sheetName val="Summary_depre__life5"/>
      <sheetName val="ทะเบียนทรัพย์สิน_(2)5"/>
      <sheetName val="Asset_Reno-record5"/>
      <sheetName val="1_detail_profit&amp;loss5"/>
      <sheetName val="2_Balance_Sheet_K_Dorn5"/>
      <sheetName val="3_detail_balance_sheet5"/>
      <sheetName val="งบบริหาร_PL-report5"/>
      <sheetName val="P&amp;LFINAL_-_445"/>
      <sheetName val="DATABASE_-sumifTB5"/>
      <sheetName val="desc"/>
      <sheetName val="type"/>
      <sheetName val=""/>
      <sheetName val="AP-FAsb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>
        <row r="1">
          <cell r="A1">
            <v>1</v>
          </cell>
          <cell r="C1">
            <v>2</v>
          </cell>
          <cell r="T1">
            <v>76</v>
          </cell>
        </row>
        <row r="2">
          <cell r="A2" t="str">
            <v>A</v>
          </cell>
          <cell r="B2" t="str">
            <v>B</v>
          </cell>
          <cell r="C2" t="str">
            <v>C</v>
          </cell>
          <cell r="E2" t="str">
            <v>E</v>
          </cell>
          <cell r="T2" t="str">
            <v xml:space="preserve">T </v>
          </cell>
        </row>
        <row r="4">
          <cell r="T4" t="str">
            <v>T = ( W - S )</v>
          </cell>
        </row>
        <row r="5">
          <cell r="A5" t="str">
            <v>BS</v>
          </cell>
          <cell r="B5" t="str">
            <v>PL</v>
          </cell>
          <cell r="C5" t="str">
            <v>BS</v>
          </cell>
          <cell r="T5" t="str">
            <v xml:space="preserve">Link YTD - 9 </v>
          </cell>
        </row>
        <row r="6">
          <cell r="T6" t="str">
            <v>BS-สำรอง/เดือน</v>
          </cell>
        </row>
        <row r="7">
          <cell r="A7" t="str">
            <v>สำรองค่าเสื่อม GL</v>
          </cell>
          <cell r="B7" t="str">
            <v>ค่าเสื่อมราคา GL</v>
          </cell>
          <cell r="C7" t="str">
            <v>ทรัพย์สิน-GL</v>
          </cell>
          <cell r="E7" t="str">
            <v>ค่าเสื่อมราคา-GL</v>
          </cell>
          <cell r="T7" t="str">
            <v xml:space="preserve">Excel - Record </v>
          </cell>
        </row>
        <row r="8">
          <cell r="A8" t="str">
            <v>1701-00-009</v>
          </cell>
          <cell r="B8" t="str">
            <v>5050-00-101</v>
          </cell>
          <cell r="C8" t="str">
            <v>1601-00-008</v>
          </cell>
          <cell r="E8" t="str">
            <v>Acc. Dep-Electric Equipment</v>
          </cell>
        </row>
        <row r="9">
          <cell r="A9" t="str">
            <v>1701-00-009</v>
          </cell>
          <cell r="B9" t="str">
            <v>5050-00-101</v>
          </cell>
          <cell r="C9" t="str">
            <v>1601-00-009</v>
          </cell>
          <cell r="E9" t="str">
            <v>Acc. Dep-Electric Equipment</v>
          </cell>
          <cell r="T9">
            <v>31259.533443835797</v>
          </cell>
        </row>
        <row r="10">
          <cell r="A10" t="str">
            <v>1701-00-016</v>
          </cell>
          <cell r="B10" t="str">
            <v>5050-00-101</v>
          </cell>
          <cell r="C10" t="str">
            <v>1601-00-016</v>
          </cell>
          <cell r="E10" t="str">
            <v>Acc. Dep-Electric Equipment</v>
          </cell>
          <cell r="T10">
            <v>122.30136986301369</v>
          </cell>
        </row>
        <row r="11">
          <cell r="A11" t="str">
            <v>1702-00-009</v>
          </cell>
          <cell r="B11" t="str">
            <v>5050-00-101</v>
          </cell>
          <cell r="C11" t="str">
            <v>1602-00-009</v>
          </cell>
          <cell r="E11" t="str">
            <v>Acc. Dep-Tel.System-M&amp;E</v>
          </cell>
          <cell r="T11">
            <v>4402.5709143452696</v>
          </cell>
        </row>
        <row r="12">
          <cell r="A12" t="str">
            <v>1702-00-010</v>
          </cell>
          <cell r="B12" t="str">
            <v>5050-00-101</v>
          </cell>
          <cell r="C12" t="str">
            <v>1602-00-010</v>
          </cell>
          <cell r="E12" t="str">
            <v>Acc. Dep-Tel.System-BDA</v>
          </cell>
          <cell r="T12">
            <v>96.597826027397218</v>
          </cell>
        </row>
        <row r="13">
          <cell r="A13" t="str">
            <v>1703-00-005</v>
          </cell>
          <cell r="B13" t="str">
            <v>5050-00-101</v>
          </cell>
          <cell r="C13" t="str">
            <v>1603-00-005</v>
          </cell>
        </row>
        <row r="14">
          <cell r="A14" t="str">
            <v>1703-00-009</v>
          </cell>
          <cell r="B14" t="str">
            <v>5050-00-101</v>
          </cell>
          <cell r="C14" t="str">
            <v>1603-00-006</v>
          </cell>
          <cell r="E14" t="str">
            <v>Acc. Dep-System Work</v>
          </cell>
          <cell r="T14">
            <v>580613.36636964232</v>
          </cell>
        </row>
        <row r="15">
          <cell r="A15" t="str">
            <v>1703-00-008</v>
          </cell>
          <cell r="B15" t="str">
            <v>5050-00-101</v>
          </cell>
          <cell r="C15" t="str">
            <v>1603-00-008</v>
          </cell>
        </row>
        <row r="16">
          <cell r="A16" t="str">
            <v>1703-00-009</v>
          </cell>
          <cell r="B16" t="str">
            <v>5050-00-101</v>
          </cell>
          <cell r="C16" t="str">
            <v>1603-00-009</v>
          </cell>
        </row>
        <row r="17">
          <cell r="A17" t="str">
            <v>1703-00-013</v>
          </cell>
          <cell r="B17" t="str">
            <v>5050-00-101</v>
          </cell>
          <cell r="C17" t="str">
            <v>1603-00-013</v>
          </cell>
        </row>
        <row r="18">
          <cell r="A18" t="str">
            <v>1703-00-016</v>
          </cell>
          <cell r="B18" t="str">
            <v>5050-00-101</v>
          </cell>
          <cell r="C18" t="str">
            <v>1603-00-016</v>
          </cell>
        </row>
        <row r="19">
          <cell r="A19" t="str">
            <v>1704-00-008</v>
          </cell>
          <cell r="B19" t="str">
            <v>5050-00-101</v>
          </cell>
          <cell r="C19" t="str">
            <v>1604-00-008</v>
          </cell>
          <cell r="E19" t="str">
            <v>Acc. Dep-Improvment - Building</v>
          </cell>
          <cell r="T19">
            <v>248280.88728016894</v>
          </cell>
        </row>
        <row r="20">
          <cell r="A20" t="str">
            <v>1705-00-002</v>
          </cell>
          <cell r="B20" t="str">
            <v>5050-00-101</v>
          </cell>
          <cell r="C20" t="str">
            <v>1605-00-002</v>
          </cell>
          <cell r="E20" t="str">
            <v>Acc. Dep-Furn.Fixture</v>
          </cell>
          <cell r="T20">
            <v>565.64383561643808</v>
          </cell>
        </row>
        <row r="21">
          <cell r="A21" t="str">
            <v>1705-00-008</v>
          </cell>
          <cell r="B21" t="str">
            <v>5050-00-101</v>
          </cell>
          <cell r="C21" t="str">
            <v>1605-00-008</v>
          </cell>
          <cell r="E21" t="str">
            <v>Acc. Dep-Furn.Fixture</v>
          </cell>
          <cell r="T21">
            <v>20166.115179797169</v>
          </cell>
        </row>
        <row r="22">
          <cell r="A22" t="str">
            <v>1705-00-201</v>
          </cell>
          <cell r="B22" t="str">
            <v>5050-00-101</v>
          </cell>
          <cell r="C22" t="str">
            <v>1605-00-201</v>
          </cell>
          <cell r="E22" t="str">
            <v>Acc. Dep-Furn.Fixture- Reno</v>
          </cell>
          <cell r="T22">
            <v>0</v>
          </cell>
        </row>
        <row r="23">
          <cell r="A23" t="str">
            <v>1706-00-006</v>
          </cell>
          <cell r="B23" t="str">
            <v>5050-00-101</v>
          </cell>
          <cell r="C23" t="str">
            <v>1606-00-006</v>
          </cell>
          <cell r="E23" t="str">
            <v>Acc. Dep-Interior - DEV</v>
          </cell>
          <cell r="T23">
            <v>108952.29298721068</v>
          </cell>
        </row>
        <row r="24">
          <cell r="A24" t="str">
            <v>1707-00-005</v>
          </cell>
          <cell r="B24" t="str">
            <v>5050-00-101</v>
          </cell>
          <cell r="C24" t="str">
            <v>1607-00-005</v>
          </cell>
        </row>
        <row r="25">
          <cell r="A25" t="str">
            <v>1707-00-006</v>
          </cell>
          <cell r="B25" t="str">
            <v>5050-00-101</v>
          </cell>
          <cell r="C25" t="str">
            <v>1607-00-006</v>
          </cell>
          <cell r="E25" t="str">
            <v>Acc. Dep-Shop Interior</v>
          </cell>
          <cell r="T25">
            <v>253626.60191780608</v>
          </cell>
        </row>
        <row r="26">
          <cell r="A26" t="str">
            <v>1707-00-013</v>
          </cell>
          <cell r="B26" t="str">
            <v>5050-00-101</v>
          </cell>
          <cell r="C26" t="str">
            <v>1607-00-013</v>
          </cell>
        </row>
        <row r="27">
          <cell r="A27" t="str">
            <v>1708-00-002</v>
          </cell>
          <cell r="B27" t="str">
            <v>5050-00-101</v>
          </cell>
          <cell r="C27" t="str">
            <v>1608-00-002</v>
          </cell>
        </row>
        <row r="28">
          <cell r="A28" t="str">
            <v>1708-00-008</v>
          </cell>
          <cell r="B28" t="str">
            <v>5050-00-101</v>
          </cell>
          <cell r="C28" t="str">
            <v>1608-00-008</v>
          </cell>
          <cell r="E28" t="str">
            <v>Acc. Dep-Tree</v>
          </cell>
          <cell r="T28">
            <v>4387.7787287672982</v>
          </cell>
        </row>
        <row r="29">
          <cell r="A29" t="str">
            <v>1709-00-008</v>
          </cell>
          <cell r="B29" t="str">
            <v>5050-00-101</v>
          </cell>
          <cell r="C29" t="str">
            <v>1609-00-008</v>
          </cell>
          <cell r="E29" t="str">
            <v>Acc. Dep-Clock</v>
          </cell>
          <cell r="T29">
            <v>15046.390324479435</v>
          </cell>
        </row>
        <row r="30">
          <cell r="A30" t="str">
            <v>1710-00-000</v>
          </cell>
          <cell r="B30" t="str">
            <v>6423-00-101</v>
          </cell>
          <cell r="C30" t="str">
            <v>1610-00-000</v>
          </cell>
          <cell r="E30" t="str">
            <v>Acc. Dep-Office Equipment</v>
          </cell>
          <cell r="T30">
            <v>68968.392668494023</v>
          </cell>
        </row>
        <row r="31">
          <cell r="A31" t="str">
            <v>1710-00-001</v>
          </cell>
          <cell r="B31" t="str">
            <v>6423-00-101</v>
          </cell>
          <cell r="C31" t="str">
            <v>1610-00-001</v>
          </cell>
          <cell r="E31" t="str">
            <v>Acc. Dep-Office Equipment-Sale</v>
          </cell>
          <cell r="T31">
            <v>962.74856986301347</v>
          </cell>
        </row>
        <row r="32">
          <cell r="A32" t="str">
            <v>1710-00-002</v>
          </cell>
          <cell r="B32" t="str">
            <v>6423-00-101</v>
          </cell>
          <cell r="C32" t="str">
            <v>1610-00-002</v>
          </cell>
          <cell r="E32" t="str">
            <v>Acc. Dep-Office Equipment-Prom</v>
          </cell>
          <cell r="T32">
            <v>344.31912328767066</v>
          </cell>
        </row>
        <row r="33">
          <cell r="A33" t="str">
            <v>1710-00-003</v>
          </cell>
          <cell r="B33" t="str">
            <v>6423-00-101</v>
          </cell>
          <cell r="C33" t="str">
            <v>1610-00-003</v>
          </cell>
          <cell r="E33" t="str">
            <v>Acc. Dep-Office Equipment-PR</v>
          </cell>
          <cell r="T33">
            <v>84.387945205479582</v>
          </cell>
        </row>
        <row r="34">
          <cell r="A34" t="str">
            <v>1710-00-005</v>
          </cell>
          <cell r="B34" t="str">
            <v>6423-00-101</v>
          </cell>
          <cell r="C34" t="str">
            <v>1610-00-005</v>
          </cell>
          <cell r="E34" t="str">
            <v>Acc. Dep-Office Equipment-TCMS</v>
          </cell>
          <cell r="T34">
            <v>1498.0847671232877</v>
          </cell>
        </row>
        <row r="35">
          <cell r="A35" t="str">
            <v>1710-00-006</v>
          </cell>
          <cell r="B35" t="str">
            <v>6423-00-101</v>
          </cell>
          <cell r="C35" t="str">
            <v>1610-00-006</v>
          </cell>
          <cell r="E35" t="str">
            <v>Acc. Dep-Office Equipment-DEV</v>
          </cell>
          <cell r="T35">
            <v>602.18918356164431</v>
          </cell>
        </row>
        <row r="36">
          <cell r="A36" t="str">
            <v>1710-00-007</v>
          </cell>
          <cell r="B36" t="str">
            <v>6423-00-101</v>
          </cell>
          <cell r="C36" t="str">
            <v>1610-00-007</v>
          </cell>
          <cell r="E36" t="str">
            <v>Acc. Dep-Office Equipment-CR</v>
          </cell>
          <cell r="T36">
            <v>937.93684931506868</v>
          </cell>
        </row>
        <row r="37">
          <cell r="A37" t="str">
            <v>1710-00-008</v>
          </cell>
          <cell r="B37" t="str">
            <v>6423-00-101</v>
          </cell>
          <cell r="C37" t="str">
            <v>1610-00-008</v>
          </cell>
          <cell r="E37" t="str">
            <v>Acc. Dep-Office Equipment-BDC</v>
          </cell>
          <cell r="T37">
            <v>1586.9136109589017</v>
          </cell>
        </row>
        <row r="38">
          <cell r="A38" t="str">
            <v>1710-00-009</v>
          </cell>
          <cell r="B38" t="str">
            <v>6423-00-101</v>
          </cell>
          <cell r="C38" t="str">
            <v>1610-00-009</v>
          </cell>
          <cell r="E38" t="str">
            <v>Acc. Dep-Office Equipment-M&amp;E</v>
          </cell>
          <cell r="T38">
            <v>1681.8960821917863</v>
          </cell>
        </row>
        <row r="39">
          <cell r="A39" t="str">
            <v>1710-00-010</v>
          </cell>
          <cell r="B39" t="str">
            <v>6423-00-101</v>
          </cell>
          <cell r="C39" t="str">
            <v>1610-00-010</v>
          </cell>
          <cell r="E39" t="str">
            <v>Acc. Dep-Office Equipment-BDA</v>
          </cell>
          <cell r="T39">
            <v>5906.0839890410862</v>
          </cell>
        </row>
        <row r="40">
          <cell r="A40" t="str">
            <v>1710-00-012</v>
          </cell>
          <cell r="B40" t="str">
            <v>6423-00-101</v>
          </cell>
          <cell r="C40" t="str">
            <v>1610-00-012</v>
          </cell>
          <cell r="E40" t="str">
            <v>Acc. Dep-Office Equipment-Lega</v>
          </cell>
          <cell r="T40">
            <v>545.00547945205471</v>
          </cell>
        </row>
        <row r="41">
          <cell r="A41" t="str">
            <v>1710-00-013</v>
          </cell>
          <cell r="B41" t="str">
            <v>6423-00-101</v>
          </cell>
          <cell r="C41" t="str">
            <v>1610-00-013</v>
          </cell>
          <cell r="E41" t="str">
            <v>Acc. Dep-Office Equipment-MIS</v>
          </cell>
          <cell r="T41">
            <v>7525.7842191780801</v>
          </cell>
        </row>
        <row r="42">
          <cell r="A42" t="str">
            <v>1710-00-014</v>
          </cell>
          <cell r="B42" t="str">
            <v>6423-00-101</v>
          </cell>
          <cell r="C42" t="str">
            <v>1610-00-014</v>
          </cell>
          <cell r="E42" t="str">
            <v>Acc. Dep-Office Equipment-Corp</v>
          </cell>
          <cell r="T42">
            <v>129.21904109589036</v>
          </cell>
        </row>
        <row r="43">
          <cell r="A43" t="str">
            <v>1710-00-015</v>
          </cell>
          <cell r="B43" t="str">
            <v>6423-00-101</v>
          </cell>
          <cell r="C43" t="str">
            <v>1610-00-015</v>
          </cell>
          <cell r="E43" t="str">
            <v>Acc. Dep-Office Equipment-ACC</v>
          </cell>
          <cell r="T43">
            <v>1473.2728767123299</v>
          </cell>
        </row>
        <row r="44">
          <cell r="A44" t="str">
            <v>1710-00-016</v>
          </cell>
          <cell r="B44" t="str">
            <v>6423-00-101</v>
          </cell>
          <cell r="C44" t="str">
            <v>1610-00-016</v>
          </cell>
          <cell r="E44" t="str">
            <v>Acc. Dep-Office Equipment-Tech</v>
          </cell>
          <cell r="T44">
            <v>1043.8561205479418</v>
          </cell>
        </row>
        <row r="45">
          <cell r="A45" t="str">
            <v>1710-00-201</v>
          </cell>
          <cell r="B45" t="str">
            <v>6423-00-101</v>
          </cell>
          <cell r="C45" t="str">
            <v>1610-00-201</v>
          </cell>
          <cell r="E45" t="str">
            <v>Acc. Dep-Office Equipment-Reno</v>
          </cell>
          <cell r="T45">
            <v>0</v>
          </cell>
        </row>
        <row r="46">
          <cell r="A46" t="str">
            <v>1711-00-000</v>
          </cell>
          <cell r="B46" t="str">
            <v>6423-00-101</v>
          </cell>
          <cell r="C46" t="str">
            <v>1611-00-000</v>
          </cell>
          <cell r="E46" t="str">
            <v>Acc. Dep-Office Decor</v>
          </cell>
          <cell r="T46">
            <v>75094.193913699128</v>
          </cell>
        </row>
        <row r="47">
          <cell r="A47" t="str">
            <v>1712-00-000</v>
          </cell>
          <cell r="B47" t="str">
            <v>6423-00-101</v>
          </cell>
          <cell r="C47" t="str">
            <v>1612-00-000</v>
          </cell>
          <cell r="E47" t="str">
            <v>Acc. Dep-Furn.Fix- Office</v>
          </cell>
          <cell r="T47">
            <v>6303.6003013697919</v>
          </cell>
        </row>
        <row r="48">
          <cell r="A48" t="str">
            <v>1713-00-000</v>
          </cell>
          <cell r="B48" t="str">
            <v>6423-00-101</v>
          </cell>
          <cell r="C48" t="str">
            <v>1613-00-000</v>
          </cell>
          <cell r="E48" t="str">
            <v>Acc. Dep-Uniform</v>
          </cell>
          <cell r="T48">
            <v>2694.5191666671308</v>
          </cell>
        </row>
        <row r="49">
          <cell r="A49" t="str">
            <v>1713-00-011</v>
          </cell>
          <cell r="B49" t="str">
            <v>6423-00-102</v>
          </cell>
          <cell r="C49" t="str">
            <v>1613-00-011</v>
          </cell>
          <cell r="E49" t="str">
            <v>Acc. Dep-Uniform</v>
          </cell>
          <cell r="T49">
            <v>237.08333333333303</v>
          </cell>
        </row>
        <row r="50">
          <cell r="A50" t="str">
            <v>1714-00-000</v>
          </cell>
          <cell r="B50" t="str">
            <v>6423-00-101</v>
          </cell>
          <cell r="C50" t="str">
            <v>1614-00-000</v>
          </cell>
          <cell r="E50" t="str">
            <v>Acc. Dep-Vehicle</v>
          </cell>
          <cell r="T50">
            <v>0</v>
          </cell>
        </row>
        <row r="51">
          <cell r="A51" t="str">
            <v>1715-00-000</v>
          </cell>
          <cell r="B51" t="str">
            <v>5050-00-101</v>
          </cell>
          <cell r="C51" t="str">
            <v>1615-00-000</v>
          </cell>
          <cell r="E51" t="str">
            <v>Acc. Dep-Other Asset</v>
          </cell>
          <cell r="T51">
            <v>40437.881375341676</v>
          </cell>
        </row>
        <row r="52">
          <cell r="A52" t="str">
            <v>1715-00-001</v>
          </cell>
          <cell r="B52" t="str">
            <v>6423-00-102</v>
          </cell>
          <cell r="C52" t="str">
            <v>1615-00-001</v>
          </cell>
          <cell r="E52" t="str">
            <v>Acc. Dep-Other Asset</v>
          </cell>
          <cell r="T52">
            <v>40.771030136986298</v>
          </cell>
        </row>
        <row r="53">
          <cell r="A53" t="str">
            <v>1715-00-002</v>
          </cell>
          <cell r="B53" t="str">
            <v>6423-00-102</v>
          </cell>
          <cell r="C53" t="str">
            <v>1615-00-002</v>
          </cell>
        </row>
        <row r="54">
          <cell r="A54" t="str">
            <v>1715-00-010</v>
          </cell>
          <cell r="B54" t="str">
            <v>5050-00-101</v>
          </cell>
          <cell r="C54" t="str">
            <v>1615-00-008</v>
          </cell>
          <cell r="E54" t="str">
            <v>Acc. Dep-Other Asset</v>
          </cell>
          <cell r="T54">
            <v>2034.1557917808223</v>
          </cell>
        </row>
        <row r="55">
          <cell r="A55" t="str">
            <v>1715-00-009</v>
          </cell>
          <cell r="B55" t="str">
            <v>5050-00-101</v>
          </cell>
          <cell r="C55" t="str">
            <v>1615-00-009</v>
          </cell>
          <cell r="E55" t="str">
            <v>Acc. Dep-Other Asset</v>
          </cell>
          <cell r="T55">
            <v>200.62639452054793</v>
          </cell>
        </row>
        <row r="56">
          <cell r="A56" t="str">
            <v>1715-00-010</v>
          </cell>
          <cell r="B56" t="str">
            <v>5050-00-101</v>
          </cell>
          <cell r="C56" t="str">
            <v>1615-00-010</v>
          </cell>
          <cell r="E56" t="str">
            <v>Acc. Dep-Other Asset</v>
          </cell>
          <cell r="T56">
            <v>2034.1557917808223</v>
          </cell>
        </row>
        <row r="57">
          <cell r="A57" t="str">
            <v>1715-00-016</v>
          </cell>
          <cell r="B57" t="str">
            <v>5050-00-101</v>
          </cell>
          <cell r="C57" t="str">
            <v>1615-00-016</v>
          </cell>
          <cell r="E57" t="str">
            <v>Acc. Dep-Other Asset</v>
          </cell>
          <cell r="T57">
            <v>89.859402739726022</v>
          </cell>
        </row>
        <row r="58">
          <cell r="A58" t="str">
            <v>1721-00-009</v>
          </cell>
          <cell r="B58" t="str">
            <v>5050-00-101</v>
          </cell>
          <cell r="C58" t="str">
            <v>1621-00-009</v>
          </cell>
          <cell r="E58" t="str">
            <v>Acc. Dep-Improve. Building-Reno-4.27%</v>
          </cell>
          <cell r="T58">
            <v>790560.00208068488</v>
          </cell>
        </row>
        <row r="59">
          <cell r="A59" t="str">
            <v>1722-00-009</v>
          </cell>
          <cell r="B59" t="str">
            <v>5050-00-101</v>
          </cell>
          <cell r="C59" t="str">
            <v>1622-00-009</v>
          </cell>
          <cell r="E59" t="str">
            <v>Acc. Dep-Improve. Building-Reno-20%</v>
          </cell>
          <cell r="T59">
            <v>689591.74191780831</v>
          </cell>
        </row>
        <row r="60">
          <cell r="A60" t="str">
            <v>1720-00-009</v>
          </cell>
          <cell r="B60" t="str">
            <v>5030-00-101</v>
          </cell>
          <cell r="C60" t="str">
            <v>1620-00-009</v>
          </cell>
        </row>
        <row r="61">
          <cell r="C61" t="str">
            <v>1625-00-002</v>
          </cell>
        </row>
        <row r="62">
          <cell r="T62">
            <v>2970128.7612034511</v>
          </cell>
        </row>
        <row r="64">
          <cell r="A64">
            <v>16681</v>
          </cell>
          <cell r="B64" t="str">
            <v>Dif</v>
          </cell>
        </row>
        <row r="65">
          <cell r="A65" t="str">
            <v>1616-00-000</v>
          </cell>
          <cell r="B65" t="str">
            <v>5050-00-101</v>
          </cell>
          <cell r="C65" t="str">
            <v>1616-00-000</v>
          </cell>
          <cell r="E65" t="str">
            <v>Defered Expense - Rights</v>
          </cell>
          <cell r="T65">
            <v>2167573.8496240675</v>
          </cell>
        </row>
        <row r="66">
          <cell r="A66" t="str">
            <v>1617-00-000</v>
          </cell>
          <cell r="B66" t="str">
            <v>5030-00-101</v>
          </cell>
          <cell r="C66" t="str">
            <v>1617-00-000</v>
          </cell>
          <cell r="E66" t="str">
            <v>Defered Expense - Interest</v>
          </cell>
          <cell r="T66">
            <v>160172.20917293243</v>
          </cell>
        </row>
        <row r="67">
          <cell r="A67" t="str">
            <v>1617-00-201</v>
          </cell>
          <cell r="B67" t="str">
            <v>5030-00-101</v>
          </cell>
          <cell r="C67" t="str">
            <v>1617-00-201</v>
          </cell>
          <cell r="E67" t="str">
            <v>Defered Expense- Interest-Reno</v>
          </cell>
          <cell r="T67">
            <v>36845.645338345843</v>
          </cell>
        </row>
        <row r="110">
          <cell r="A110">
            <v>1</v>
          </cell>
          <cell r="C110">
            <v>1</v>
          </cell>
        </row>
        <row r="111">
          <cell r="A111">
            <v>2</v>
          </cell>
          <cell r="C111">
            <v>2</v>
          </cell>
        </row>
        <row r="112">
          <cell r="A112">
            <v>3</v>
          </cell>
          <cell r="C112">
            <v>3</v>
          </cell>
        </row>
        <row r="113">
          <cell r="A113">
            <v>4</v>
          </cell>
          <cell r="C113">
            <v>4</v>
          </cell>
        </row>
      </sheetData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>
        <row r="1">
          <cell r="A1">
            <v>1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A1">
            <v>1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/>
      <sheetData sheetId="62"/>
      <sheetData sheetId="63"/>
      <sheetData sheetId="64"/>
      <sheetData sheetId="65">
        <row r="1">
          <cell r="A1">
            <v>1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1">
          <cell r="A1">
            <v>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">
          <cell r="A1">
            <v>1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1">
          <cell r="A1">
            <v>1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การประมาณราคา"/>
      <sheetName val="Sheet1"/>
      <sheetName val="ปริมาณ-ราคา งาน"/>
      <sheetName val="EST-TOTAL (G)"/>
      <sheetName val="EST-FOOTING (G)"/>
      <sheetName val="ÊÃØ»¡ÒÃ»ÃÐÁÒ³ÃÒ¤Ò"/>
      <sheetName val="»ÃÔÁÒ³-ÃÒ¤Ò §Ò¹"/>
      <sheetName val="QUANTITY COMPARISON"/>
      <sheetName val="Bill No. 2 - Carpark"/>
      <sheetName val="H1.0"/>
      <sheetName val="sheetNO"/>
      <sheetName val="Manpower"/>
      <sheetName val="acc.depre-report-old"/>
      <sheetName val="งบบริหาร PL-report"/>
      <sheetName val="sum_amt_mount"/>
      <sheetName val="I-slab"/>
      <sheetName val="EST_FOOTING _G_"/>
      <sheetName val="Invoice"/>
      <sheetName val="Take-off stru"/>
      <sheetName val="BK Unit Rate"/>
      <sheetName val="Sum"/>
      <sheetName val="HOUSE-G"/>
      <sheetName val="SH-B"/>
      <sheetName val="SH-D"/>
      <sheetName val="SH-E"/>
      <sheetName val="SH-G"/>
      <sheetName val="SH-C"/>
      <sheetName val="SAN REDUCED 1"/>
      <sheetName val="โครงสร้าง"/>
      <sheetName val="LITF"/>
      <sheetName val="sum 1-4"/>
      <sheetName val="EST-FOOTING_(G)"/>
      <sheetName val="EST_FOOTING__G_"/>
      <sheetName val="Bill_No__2_-_Carpark"/>
      <sheetName val="Take-off_stru"/>
      <sheetName val="BK_Unit_Rate"/>
      <sheetName val="Sch 2 bu"/>
      <sheetName val="rate"/>
      <sheetName val="Cover  Blank Form  B.O.Q  "/>
      <sheetName val="Material"/>
      <sheetName val="รวมราคาทั้งสิ้น"/>
      <sheetName val="BOQ1 (2)"/>
      <sheetName val="Summary"/>
      <sheetName val="bq"/>
      <sheetName val="S2"/>
      <sheetName val="1B"/>
      <sheetName val="liste"/>
      <sheetName val="Cal Fto"/>
      <sheetName val="Syntec Summary_B_C_F"/>
      <sheetName val="ELEC45-01"/>
      <sheetName val="AC_Quotation"/>
      <sheetName val="BEAM"/>
      <sheetName val="Sum.No.02 (11 Boots)"/>
      <sheetName val="Sum.No.02 (14 Boots)"/>
      <sheetName val="Sum.No.02 (5 Boots)"/>
      <sheetName val="Sum.No.02 (6 Boots)"/>
      <sheetName val="2.1 受電設備棟"/>
      <sheetName val="2.2 受・防火水槽"/>
      <sheetName val="2.3 排水処理設備棟"/>
      <sheetName val="2.4 倉庫棟"/>
      <sheetName val="2.5 守衛棟"/>
      <sheetName val="หลักเกณฑ์"/>
      <sheetName val="rebar ref"/>
      <sheetName val="ปริมาณ-ราคา_งาน"/>
      <sheetName val="EST-TOTAL_(G)"/>
      <sheetName val="covere"/>
      <sheetName val="Cost Data"/>
    </sheetNames>
    <sheetDataSet>
      <sheetData sheetId="0"/>
      <sheetData sheetId="1"/>
      <sheetData sheetId="2"/>
      <sheetData sheetId="3">
        <row r="1">
          <cell r="A1" t="str">
            <v>Program Estimate Footing</v>
          </cell>
        </row>
      </sheetData>
      <sheetData sheetId="4">
        <row r="1">
          <cell r="A1" t="str">
            <v>Program Estimate Footing</v>
          </cell>
        </row>
        <row r="2">
          <cell r="A2" t="str">
            <v>Project</v>
          </cell>
        </row>
        <row r="4">
          <cell r="R4" t="str">
            <v xml:space="preserve">   ด้านสั้น</v>
          </cell>
          <cell r="AP4" t="str">
            <v xml:space="preserve">   ด้านยาว</v>
          </cell>
        </row>
        <row r="5">
          <cell r="G5" t="str">
            <v>เหล็กบน</v>
          </cell>
          <cell r="S5" t="str">
            <v>เหล็กล่างด้านสั้น</v>
          </cell>
          <cell r="AE5" t="str">
            <v>เหล็กบน</v>
          </cell>
          <cell r="AQ5" t="str">
            <v>เหล็กล่างด้านยาว</v>
          </cell>
          <cell r="BJ5" t="str">
            <v>บดอัด</v>
          </cell>
          <cell r="BK5" t="str">
            <v>ทราย</v>
          </cell>
          <cell r="BO5" t="str">
            <v>REINFORCEMENT BAR</v>
          </cell>
        </row>
        <row r="6">
          <cell r="A6" t="str">
            <v>NAME</v>
          </cell>
          <cell r="B6" t="str">
            <v>กว้าง</v>
          </cell>
          <cell r="C6" t="str">
            <v>ยาว</v>
          </cell>
          <cell r="D6" t="str">
            <v>หนา</v>
          </cell>
          <cell r="E6" t="str">
            <v>ลึก</v>
          </cell>
          <cell r="F6" t="str">
            <v>จำนวน</v>
          </cell>
          <cell r="G6" t="str">
            <v>จำนวน(เส้น)</v>
          </cell>
          <cell r="M6" t="str">
            <v>ระยะ( @ )</v>
          </cell>
          <cell r="S6" t="str">
            <v>จำนวน(เส้น)</v>
          </cell>
          <cell r="Y6" t="str">
            <v>ระยะ( @ ) (ม.)</v>
          </cell>
          <cell r="AE6" t="str">
            <v>จำนวน(เส้น)</v>
          </cell>
          <cell r="AK6" t="str">
            <v>ระยะ( @ )</v>
          </cell>
          <cell r="AQ6" t="str">
            <v>จำนวน(เส้น)</v>
          </cell>
          <cell r="AW6" t="str">
            <v>ระยะ( @ ) (ม.)</v>
          </cell>
          <cell r="BE6" t="str">
            <v>รัดรอบ</v>
          </cell>
          <cell r="BH6" t="str">
            <v>ขุดดิน</v>
          </cell>
          <cell r="BI6" t="str">
            <v>ถมดินกลับ</v>
          </cell>
          <cell r="BJ6" t="str">
            <v>ดินเดิม</v>
          </cell>
          <cell r="BK6" t="str">
            <v>รองพื้น</v>
          </cell>
          <cell r="BL6" t="str">
            <v>Lean</v>
          </cell>
          <cell r="BM6" t="str">
            <v>FW</v>
          </cell>
          <cell r="BN6" t="str">
            <v>CONC</v>
          </cell>
          <cell r="BO6" t="str">
            <v>Dia.6 mm.</v>
          </cell>
          <cell r="BP6" t="str">
            <v>Dia.9 mm.</v>
          </cell>
          <cell r="BQ6" t="str">
            <v>Dia.12 mm.</v>
          </cell>
          <cell r="BR6" t="str">
            <v>Dia.16 mm.</v>
          </cell>
          <cell r="BS6" t="str">
            <v>Dia.20 mm.</v>
          </cell>
          <cell r="BT6" t="str">
            <v>Dia.25 mm.</v>
          </cell>
          <cell r="BU6" t="str">
            <v>REMARK</v>
          </cell>
        </row>
        <row r="7">
          <cell r="B7" t="str">
            <v>(m.)</v>
          </cell>
          <cell r="C7" t="str">
            <v>(m.)</v>
          </cell>
          <cell r="D7" t="str">
            <v>(m.)</v>
          </cell>
          <cell r="E7" t="str">
            <v>(m.)</v>
          </cell>
          <cell r="F7" t="str">
            <v>(Set)</v>
          </cell>
          <cell r="G7">
            <v>9</v>
          </cell>
          <cell r="H7">
            <v>12</v>
          </cell>
          <cell r="I7">
            <v>16</v>
          </cell>
          <cell r="J7">
            <v>20</v>
          </cell>
          <cell r="K7">
            <v>25</v>
          </cell>
          <cell r="L7">
            <v>28</v>
          </cell>
          <cell r="M7">
            <v>9</v>
          </cell>
          <cell r="N7">
            <v>12</v>
          </cell>
          <cell r="O7">
            <v>16</v>
          </cell>
          <cell r="P7">
            <v>20</v>
          </cell>
          <cell r="Q7">
            <v>25</v>
          </cell>
          <cell r="R7">
            <v>28</v>
          </cell>
          <cell r="S7">
            <v>9</v>
          </cell>
          <cell r="T7">
            <v>12</v>
          </cell>
          <cell r="U7">
            <v>16</v>
          </cell>
          <cell r="V7">
            <v>20</v>
          </cell>
          <cell r="W7">
            <v>25</v>
          </cell>
          <cell r="X7">
            <v>28</v>
          </cell>
          <cell r="Y7">
            <v>9</v>
          </cell>
          <cell r="Z7">
            <v>12</v>
          </cell>
          <cell r="AA7">
            <v>16</v>
          </cell>
          <cell r="AB7">
            <v>20</v>
          </cell>
          <cell r="AC7">
            <v>25</v>
          </cell>
          <cell r="AD7">
            <v>28</v>
          </cell>
          <cell r="AE7">
            <v>9</v>
          </cell>
          <cell r="AF7">
            <v>12</v>
          </cell>
          <cell r="AG7">
            <v>16</v>
          </cell>
          <cell r="AH7">
            <v>20</v>
          </cell>
          <cell r="AI7">
            <v>25</v>
          </cell>
          <cell r="AJ7">
            <v>28</v>
          </cell>
          <cell r="AK7">
            <v>9</v>
          </cell>
          <cell r="AL7">
            <v>12</v>
          </cell>
          <cell r="AM7">
            <v>16</v>
          </cell>
          <cell r="AN7">
            <v>20</v>
          </cell>
          <cell r="AO7">
            <v>25</v>
          </cell>
          <cell r="AP7">
            <v>28</v>
          </cell>
          <cell r="AQ7">
            <v>9</v>
          </cell>
          <cell r="AR7">
            <v>12</v>
          </cell>
          <cell r="AS7">
            <v>16</v>
          </cell>
          <cell r="AT7">
            <v>20</v>
          </cell>
          <cell r="AU7">
            <v>25</v>
          </cell>
          <cell r="AV7">
            <v>28</v>
          </cell>
          <cell r="AW7">
            <v>9</v>
          </cell>
          <cell r="AX7">
            <v>12</v>
          </cell>
          <cell r="AY7">
            <v>16</v>
          </cell>
          <cell r="AZ7">
            <v>20</v>
          </cell>
          <cell r="BA7">
            <v>25</v>
          </cell>
          <cell r="BB7">
            <v>28</v>
          </cell>
          <cell r="BC7">
            <v>6</v>
          </cell>
          <cell r="BD7">
            <v>9</v>
          </cell>
          <cell r="BE7">
            <v>12</v>
          </cell>
          <cell r="BF7">
            <v>16</v>
          </cell>
          <cell r="BG7">
            <v>20</v>
          </cell>
          <cell r="BH7" t="str">
            <v>(Cu.m.)</v>
          </cell>
          <cell r="BI7" t="str">
            <v>(Cu.m.)</v>
          </cell>
          <cell r="BJ7" t="str">
            <v>(Sq.m.)</v>
          </cell>
          <cell r="BK7" t="str">
            <v>(Sq.m.)</v>
          </cell>
          <cell r="BL7" t="str">
            <v>(Sq.m.)</v>
          </cell>
          <cell r="BM7" t="str">
            <v>(Sq.m.)</v>
          </cell>
          <cell r="BN7" t="str">
            <v>(Cu.m.)</v>
          </cell>
          <cell r="BO7" t="str">
            <v>(kg.)</v>
          </cell>
          <cell r="BP7" t="str">
            <v>(kg.)</v>
          </cell>
          <cell r="BQ7" t="str">
            <v>(kg.)</v>
          </cell>
          <cell r="BR7" t="str">
            <v>(kg.)</v>
          </cell>
          <cell r="BS7" t="str">
            <v>(kg.)</v>
          </cell>
          <cell r="BT7" t="str">
            <v>(kg.)</v>
          </cell>
        </row>
        <row r="8">
          <cell r="A8" t="str">
            <v>F1</v>
          </cell>
          <cell r="B8">
            <v>0.4</v>
          </cell>
          <cell r="C8">
            <v>0.4</v>
          </cell>
          <cell r="D8">
            <v>0.4</v>
          </cell>
          <cell r="E8">
            <v>0.8</v>
          </cell>
          <cell r="F8">
            <v>10</v>
          </cell>
        </row>
        <row r="9">
          <cell r="A9" t="str">
            <v>F2</v>
          </cell>
          <cell r="B9">
            <v>0.4</v>
          </cell>
          <cell r="C9">
            <v>1</v>
          </cell>
          <cell r="D9">
            <v>0.4</v>
          </cell>
          <cell r="E9">
            <v>0.8</v>
          </cell>
          <cell r="F9">
            <v>2</v>
          </cell>
        </row>
        <row r="26">
          <cell r="A26" t="str">
            <v>TOTAL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2002"/>
      <sheetName val="2001"/>
      <sheetName val="ELEC45-01"/>
      <sheetName val="เงินกู้ MGC"/>
      <sheetName val="acc.depre-report-old"/>
      <sheetName val="TrialBalance Q3-2002"/>
      <sheetName val="EST-FOOTING (G)"/>
      <sheetName val="31.12.04"/>
      <sheetName val="เงินกู้ธนชาต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A2" t="str">
            <v>รหัสบัญชี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TrialBalance Q3_2002"/>
      <sheetName val="ADJ - RATE"/>
      <sheetName val="Trial Balance"/>
      <sheetName val="VariableII  period"/>
      <sheetName val="31.12.04"/>
      <sheetName val="2002"/>
      <sheetName val="ELEC45-01"/>
      <sheetName val="acc.depre-report-old"/>
      <sheetName val="งบบริหาร PL-report"/>
      <sheetName val="เงินกู้ธนชาติ"/>
      <sheetName val="SwapData"/>
      <sheetName val="BS ATTACH"/>
      <sheetName val="P&amp;LFINAL - 44"/>
      <sheetName val="LeadQ3_2002"/>
      <sheetName val="ตั๋วเงินรับ"/>
      <sheetName val="TCBARRE"/>
      <sheetName val="Cashflow"/>
      <sheetName val="เงินกู้ MGC"/>
      <sheetName val="10-1 Media"/>
      <sheetName val="10-cut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EST-FOOTING (G)"/>
      <sheetName val="ADJ_-_RATE"/>
      <sheetName val="VariableII__period"/>
      <sheetName val="Trial_Balance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acc_depre-report-old"/>
      <sheetName val="งบบริหาร_PL-report"/>
      <sheetName val="BS_ATTACH"/>
      <sheetName val="P&amp;LFINAL_-_44"/>
      <sheetName val="เงินกู้_MGC"/>
      <sheetName val="Wkgs_BS Lead"/>
      <sheetName val="FS-TT3"/>
      <sheetName val="U1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SCB 1 - Current"/>
      <sheetName val="SCB 2 - Current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_2_ส่งข้อมูลต้นทุนฉีดให้บัญชี"/>
      <sheetName val="BS-Q1'04"/>
      <sheetName val="TB010307..310307"/>
      <sheetName val="TB-MAR07(NET)"/>
      <sheetName val="TB-2001-Apr'01"/>
      <sheetName val="노무비"/>
      <sheetName val="7Long term liabilities"/>
      <sheetName val="AP-FAsb"/>
      <sheetName val="TB"/>
      <sheetName val="Permanent info"/>
      <sheetName val="BS-after AJE"/>
      <sheetName val="License"/>
      <sheetName val="ARTT"/>
      <sheetName val="set_"/>
      <sheetName val="03中"/>
      <sheetName val="Lead"/>
      <sheetName val="Exchange"/>
      <sheetName val="7 Jan 02"/>
      <sheetName val="PM-TE"/>
      <sheetName val="TB SAP"/>
      <sheetName val="CIPA"/>
      <sheetName val="ana u5"/>
      <sheetName val="key"/>
      <sheetName val="BS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ExRate"/>
      <sheetName val="EL1"/>
      <sheetName val="Seg-rent"/>
      <sheetName val="สรุปรวม"/>
      <sheetName val=" APS  APS-DI ING"/>
      <sheetName val="Sheet1"/>
      <sheetName val="no.7"/>
      <sheetName val="REC GROUP"/>
      <sheetName val="Oct_06"/>
      <sheetName val="UTC Profit Consolidation"/>
      <sheetName val="Two Step Revenue Testing Master"/>
      <sheetName val="Mkt Dev 1291 ONL 1290 - 1010"/>
      <sheetName val="TB Data base"/>
      <sheetName val="LBOSHEL5"/>
      <sheetName val="Master"/>
      <sheetName val="DISK歯型面圧"/>
      <sheetName val="INTEREST"/>
      <sheetName val="CODE,NAME"/>
      <sheetName val="A-4"/>
      <sheetName val="Template for lead"/>
      <sheetName val="Rec#54-Q2"/>
      <sheetName val="Rec#54-Q1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TB010307__310307"/>
      <sheetName val="SCB_1_-_Current"/>
      <sheetName val="SCB_2_-_Current"/>
      <sheetName val="7Long_term_liabilities"/>
      <sheetName val="PA"/>
      <sheetName val="Format"/>
      <sheetName val="L&amp;OH"/>
      <sheetName val="Dlrnames"/>
      <sheetName val="TABLE"/>
      <sheetName val="Operational Plan"/>
      <sheetName val="Dry Mixes"/>
      <sheetName val="Pastas"/>
      <sheetName val="BUILD9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">
          <cell r="A1" t="str">
            <v>รหัสบัญชี</v>
          </cell>
        </row>
      </sheetData>
      <sheetData sheetId="55">
        <row r="1">
          <cell r="A1" t="str">
            <v>Trial Balance</v>
          </cell>
        </row>
      </sheetData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>
        <row r="1">
          <cell r="A1" t="str">
            <v>Trial Balance</v>
          </cell>
        </row>
      </sheetData>
      <sheetData sheetId="105">
        <row r="1">
          <cell r="A1" t="str">
            <v>Trial Balance</v>
          </cell>
        </row>
      </sheetData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>
        <row r="1">
          <cell r="A1" t="str">
            <v>5/1/2009</v>
          </cell>
        </row>
      </sheetData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 แสนสิริ"/>
      <sheetName val="80 ชนชัย"/>
      <sheetName val="65 โรจน์ นฤมิตร"/>
      <sheetName val="40 แสนสิริ เวนเจอร์"/>
      <sheetName val="02 เอส.ยู.เอ็น"/>
      <sheetName val="60 แสนสิริ แลนด์"/>
      <sheetName val="01 สิริ ภูเก็ต"/>
      <sheetName val="06 คลับเฮ้าส์ พร็อพเพอร์ตี้"/>
      <sheetName val="07 พร้อมพัฒนา"/>
      <sheetName val="05 แสนสิริ รามอินทรา"/>
      <sheetName val="08 เรด โลตัส พร็อพเพอร์ตี้"/>
      <sheetName val="Exp. tb plus"/>
      <sheetName val="TB plus Used"/>
      <sheetName val="Exp. tb PPV"/>
      <sheetName val="TB PPV Used"/>
      <sheetName val="Exp. tb TCH"/>
      <sheetName val="TB TCH Used"/>
      <sheetName val="Exp. tb SPC"/>
      <sheetName val="TB SPC Used"/>
      <sheetName val="Exp. tb SL"/>
      <sheetName val="TB SL Used"/>
      <sheetName val="total"/>
      <sheetName val="qtr"/>
      <sheetName val="group code"/>
      <sheetName val="Rev-cost รายเดือน"/>
      <sheetName val="Consol"/>
      <sheetName val="Combine CASA"/>
      <sheetName val="Sheet3"/>
      <sheetName val="Eliminate"/>
      <sheetName val="MI diff"/>
      <sheetName val="goodwill SV"/>
      <sheetName val="Int. CC"/>
      <sheetName val="Int. SV"/>
      <sheetName val="Int. SanRam"/>
      <sheetName val="ต้นทุนนวัตกรรม"/>
      <sheetName val="Int.Prompt"/>
      <sheetName val="Int Red"/>
      <sheetName val="Int.Sun-SS"/>
      <sheetName val="Int. Plus"/>
      <sheetName val="ธ.ค.51"/>
      <sheetName val=" Adjust PL for equity"/>
      <sheetName val="Take Equity"/>
      <sheetName val="Reconcile ขายสิริภูเก็ต"/>
      <sheetName val="งบเดี่ยว Equity"/>
      <sheetName val="related Jul-Aug"/>
      <sheetName val="Plus"/>
      <sheetName val="Touch"/>
      <sheetName val="TrialBalance Q3-2002"/>
      <sheetName val="ELEC45-01"/>
      <sheetName val="BAL"/>
      <sheetName val="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ding document"/>
      <sheetName val="Proposed AJE"/>
      <sheetName val="Adj. AR oversea"/>
      <sheetName val="Adj. AP"/>
      <sheetName val="Tickmarks"/>
      <sheetName val="Int. SanRam"/>
      <sheetName val="Sheet2"/>
      <sheetName val="B&amp;S 1999"/>
      <sheetName val="BAL"/>
      <sheetName val="ชื่อหุ้น"/>
      <sheetName val="K-1A"/>
      <sheetName val="ZPS02"/>
      <sheetName val="TrialBalance Q3-2002"/>
      <sheetName val="data"/>
      <sheetName val="E001 Lead"/>
      <sheetName val="E100 Subledger with G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2002"/>
      <sheetName val="Int. SanRam"/>
      <sheetName val="TrialBalance Q3-2002"/>
      <sheetName val=" IB-PL-YTD"/>
      <sheetName val="Sheet1"/>
      <sheetName val="recon"/>
      <sheetName val="Adj. AR oversea"/>
      <sheetName val="Memo"/>
      <sheetName val="Stator"/>
      <sheetName val="B&amp;S 1999"/>
      <sheetName val="Sheet2"/>
      <sheetName val="Map"/>
      <sheetName val="KPI48"/>
      <sheetName val="Summary"/>
    </sheetNames>
    <sheetDataSet>
      <sheetData sheetId="0" refreshError="1"/>
      <sheetData sheetId="1" refreshError="1"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-A"/>
      <sheetName val="SH-B"/>
      <sheetName val="SH-C"/>
      <sheetName val="SH-D"/>
      <sheetName val="SH-E"/>
      <sheetName val="SH-F"/>
      <sheetName val="SH-G"/>
      <sheetName val="SH_A"/>
      <sheetName val="SH_B"/>
      <sheetName val="SH_C"/>
      <sheetName val="SH_D"/>
      <sheetName val="SH_E"/>
      <sheetName val="SH_F"/>
      <sheetName val="SH_G"/>
      <sheetName val="MAIN"/>
      <sheetName val="SG"/>
      <sheetName val="J100"/>
      <sheetName val="실행철강하도"/>
      <sheetName val="sheetNO"/>
      <sheetName val="ELE"/>
      <sheetName val="DETAIL "/>
      <sheetName val="SOURCE"/>
      <sheetName val="EST-FOOTING (G)"/>
      <sheetName val="cov-estimate"/>
      <sheetName val="รวมราคาทั้งสิ้น"/>
      <sheetName val="rate"/>
      <sheetName val="Sheet1"/>
      <sheetName val="สรุปราคา"/>
      <sheetName val="A-หมวดค่าใช้จ่ายฯ"/>
      <sheetName val="B-หมวดงานรื้อถอน"/>
      <sheetName val="C-หมวดงานตกแต่งภายใน"/>
      <sheetName val="FR"/>
      <sheetName val="Ratio"/>
      <sheetName val="Ratio Qty"/>
      <sheetName val="Foundation "/>
      <sheetName val="Column "/>
      <sheetName val="Beam  "/>
      <sheetName val="RC Slab "/>
      <sheetName val="Lift Core  "/>
      <sheetName val="Post-Tens. Slab  "/>
      <sheetName val="RC.Stair  "/>
      <sheetName val="RC wall "/>
      <sheetName val="Typ.F"/>
      <sheetName val="โครงสร้าง"/>
      <sheetName val="Grand sum"/>
      <sheetName val="Sum Floor"/>
      <sheetName val="Sum Fl."/>
      <sheetName val="Footing"/>
      <sheetName val="Code Footing"/>
      <sheetName val="Code Column"/>
      <sheetName val="Column"/>
      <sheetName val="G BEAM"/>
      <sheetName val="BEAM"/>
      <sheetName val="WALL"/>
      <sheetName val="C_Beam"/>
      <sheetName val="C_Wall"/>
      <sheetName val="Code Beam"/>
      <sheetName val="G Slab"/>
      <sheetName val="Slab"/>
      <sheetName val="Road"/>
      <sheetName val="Code Slab"/>
      <sheetName val="Post-Tenion"/>
      <sheetName val="Code Post"/>
      <sheetName val="Lift"/>
      <sheetName val="Stair"/>
      <sheetName val="Code Stair"/>
      <sheetName val="STEEL Roof"/>
      <sheetName val="โครงหลังคา"/>
      <sheetName val="Steel"/>
      <sheetName val="สรุปงานโครงสร้าง"/>
      <sheetName val="บทสรุปผู้บริหาร"/>
      <sheetName val=" "/>
      <sheetName val="Store"/>
      <sheetName val="토공집계표"/>
      <sheetName val="Worksheet"/>
      <sheetName val="ประมาณการประตูหน้าต่าง "/>
      <sheetName val="BAL"/>
      <sheetName val="DETAIL_"/>
      <sheetName val="EST-FOOTING_(G)"/>
      <sheetName val="ZPS02"/>
      <sheetName val="I-slab"/>
      <sheetName val="HVAC"/>
      <sheetName val="(R05)-PLE-602"/>
      <sheetName val="Mat"/>
      <sheetName val="สรุปราคา (L)"/>
      <sheetName val="AC"/>
      <sheetName val="Ratio_Qty"/>
      <sheetName val="Foundation_"/>
      <sheetName val="Column_"/>
      <sheetName val="Beam__"/>
      <sheetName val="RC_Slab_"/>
      <sheetName val="Lift_Core__"/>
      <sheetName val="Post-Tens__Slab__"/>
      <sheetName val="RC_Stair__"/>
      <sheetName val="RC_wall_"/>
      <sheetName val="Typ_F"/>
      <sheetName val="Grand_sum"/>
      <sheetName val="Sum_Floor"/>
      <sheetName val="Sum_Fl_"/>
      <sheetName val="Code_Footing"/>
      <sheetName val="Code_Column"/>
      <sheetName val="G_BEAM"/>
      <sheetName val="Code_Beam"/>
      <sheetName val="G_Slab"/>
      <sheetName val="Code_Slab"/>
      <sheetName val="Code_Post"/>
      <sheetName val="Code_Stair"/>
      <sheetName val="STEEL_Roof"/>
      <sheetName val="ADO_2552"/>
      <sheetName val="STD"/>
      <sheetName val="Construction cost assumption"/>
      <sheetName val="JLL Assumption"/>
      <sheetName val="Retail Program&amp;Rev Assumption"/>
      <sheetName val="_"/>
      <sheetName val="ประมาณการประตูหน้าต่าง_"/>
      <sheetName val="bq"/>
      <sheetName val="Unit rate Architecture"/>
      <sheetName val="Cavity Inputs"/>
      <sheetName val="Sum(Civil Work)"/>
      <sheetName val="สรุป_EMC"/>
      <sheetName val="data3"/>
      <sheetName val="Main Sum (Hotel &amp; Residences)"/>
      <sheetName val="Bill No. 2 - Carpark"/>
      <sheetName val="Replacement Cost "/>
      <sheetName val="อาคารหลัก A"/>
      <sheetName val="Total BOQ"/>
      <sheetName val="4G SUM-SK (Lift&amp;Interior)"/>
      <sheetName val="S-Curve (Lift&amp;Interior)"/>
      <sheetName val="6L4 DETAIL SK"/>
      <sheetName val="S-Curve (R2)"/>
      <sheetName val="CUSTOMER"/>
      <sheetName val="7-consume"/>
      <sheetName val="6-Equipment"/>
      <sheetName val="4-Local transport"/>
      <sheetName val="Backup"/>
      <sheetName val="Sum"/>
      <sheetName val="03100(SS)"/>
      <sheetName val="SAN REDUCED 1"/>
      <sheetName val="SUM."/>
      <sheetName val="(1)Contract"/>
      <sheetName val="(2)PMI 012"/>
      <sheetName val="(3)PMI 014"/>
      <sheetName val="(4)PMI 015"/>
      <sheetName val="(5)PMI 021"/>
      <sheetName val="(6)PMI 022"/>
      <sheetName val="(7)PMI 024"/>
      <sheetName val="(8)PMI 028"/>
      <sheetName val="(9)PMI.."/>
      <sheetName val="(10)PMI."/>
      <sheetName val="( 11)TV"/>
      <sheetName val="ELEC"/>
      <sheetName val="SUM-AIR-Submit"/>
      <sheetName val="STRUCTURE"/>
      <sheetName val="BOX Cryostat Details"/>
      <sheetName val="Driver Linac Layout"/>
      <sheetName val="Inputs"/>
      <sheetName val="Magnet Details"/>
      <sheetName val="Ratchada"/>
      <sheetName val="เงินกู้ MGC"/>
      <sheetName val="เงินกู้ธนชาติ"/>
      <sheetName val="Factor F Data"/>
      <sheetName val="PL"/>
      <sheetName val="ELE.xls"/>
      <sheetName val="detail"/>
      <sheetName val="Code"/>
      <sheetName val="B-หมวดงานรื้-ถอน"/>
      <sheetName val=" HW บานเลื่อน"/>
      <sheetName val="วัดใต้"/>
      <sheetName val="file"/>
      <sheetName val="S4.1_MEP Guestroom"/>
      <sheetName val="DETAIL_1"/>
      <sheetName val="EST-FOOTING_(G)1"/>
      <sheetName val="Ratio_Qty1"/>
      <sheetName val="Foundation_1"/>
      <sheetName val="Column_1"/>
      <sheetName val="Beam__1"/>
      <sheetName val="RC_Slab_1"/>
      <sheetName val="Lift_Core__1"/>
      <sheetName val="Post-Tens__Slab__1"/>
      <sheetName val="RC_Stair__1"/>
      <sheetName val="RC_wall_1"/>
      <sheetName val="Typ_F1"/>
      <sheetName val="Grand_sum1"/>
      <sheetName val="Sum_Floor1"/>
      <sheetName val="Sum_Fl_1"/>
      <sheetName val="Code_Footing1"/>
      <sheetName val="Code_Column1"/>
      <sheetName val="G_BEAM1"/>
      <sheetName val="Code_Beam1"/>
      <sheetName val="G_Slab1"/>
      <sheetName val="Code_Slab1"/>
      <sheetName val="Code_Post1"/>
      <sheetName val="Code_Stair1"/>
      <sheetName val="STEEL_Roof1"/>
      <sheetName val="_1"/>
      <sheetName val="ประมาณการประตูหน้าต่าง_1"/>
      <sheetName val="สรุปราคา_(L)"/>
      <sheetName val="Unit_rate_Architecture"/>
      <sheetName val="Construction_cost_assumption"/>
      <sheetName val="JLL_Assumption"/>
      <sheetName val="Retail_Program&amp;Rev_Assumption"/>
      <sheetName val="Cavity_Inputs"/>
      <sheetName val="Sum(Civil_Work)"/>
      <sheetName val="Main_Sum_(Hotel_&amp;_Residences)"/>
      <sheetName val="Total_BOQ"/>
      <sheetName val="4G_SUM-SK_(Lift&amp;Interior)"/>
      <sheetName val="S-Curve_(Lift&amp;Interior)"/>
      <sheetName val="6L4_DETAIL_SK"/>
      <sheetName val="S-Curve_(R2)"/>
      <sheetName val="4-Local_transport"/>
      <sheetName val="SAN_REDUCED_1"/>
      <sheetName val="Bill_No__2_-_Carpark"/>
      <sheetName val="SUM_"/>
      <sheetName val="(2)PMI_012"/>
      <sheetName val="(3)PMI_014"/>
      <sheetName val="(4)PMI_015"/>
      <sheetName val="(5)PMI_021"/>
      <sheetName val="(6)PMI_022"/>
      <sheetName val="(7)PMI_024"/>
      <sheetName val="(8)PMI_028"/>
      <sheetName val="(9)PMI__"/>
      <sheetName val="(10)PMI_"/>
      <sheetName val="(_11)TV"/>
      <sheetName val="BOX_Cryostat_Details"/>
      <sheetName val="Driver_Linac_Layout"/>
      <sheetName val="Magnet_Details"/>
      <sheetName val="AC.C"/>
      <sheetName val="概総括1"/>
      <sheetName val="S_x0000_&quot;ì_x0005_Ù_x0000__x0000__x0000_"/>
      <sheetName val="Database"/>
      <sheetName val="Output"/>
      <sheetName val="Sum SN"/>
      <sheetName val="Main Riser"/>
      <sheetName val="Replacement_Cost_"/>
      <sheetName val="อาคารหลัก_A"/>
      <sheetName val="AC_C"/>
      <sheetName val="H1.0"/>
      <sheetName val="aman seri"/>
      <sheetName val="S?&quot;ì_x0005_Ù???"/>
      <sheetName val="Memo"/>
      <sheetName val="Adj. AR oversea"/>
      <sheetName val="data"/>
      <sheetName val="Total Revenue"/>
      <sheetName val="RC.footing"/>
      <sheetName val="S"/>
      <sheetName val="S_&quot;ì_x0005_Ù___"/>
      <sheetName val="JM50-99"/>
      <sheetName val="Cash Flow-1"/>
      <sheetName val="Factor_F_Data"/>
      <sheetName val="ELE_xls"/>
      <sheetName val="เงินกู้_MGC"/>
      <sheetName val="_HW_บานเลื่อน"/>
      <sheetName val="Cost Data"/>
      <sheetName val="Material"/>
      <sheetName val="properties"/>
      <sheetName val="ฐานข้อมูลป้าย"/>
      <sheetName val="splinkler"/>
      <sheetName val="Syntec Summary_B_C_F"/>
      <sheetName val="Cost_Categories"/>
      <sheetName val="Summary cal"/>
      <sheetName val="งานโครงสร้าง"/>
      <sheetName val="QUANTITY COMPARISON"/>
      <sheetName val="List"/>
      <sheetName val="boq"/>
      <sheetName val="Hauling"/>
      <sheetName val="Cost Break"/>
      <sheetName val="BM"/>
      <sheetName val="LITF"/>
      <sheetName val="A1.2"/>
      <sheetName val="Purchase Order"/>
      <sheetName val="Customize Your Purchase Order"/>
      <sheetName val="Cost"/>
      <sheetName val="040"/>
      <sheetName val="060"/>
      <sheetName val="สรุป"/>
      <sheetName val="Summary"/>
      <sheetName val="Menu"/>
      <sheetName val="วัฒนพัฒน์"/>
      <sheetName val="MET19"/>
      <sheetName val="Operating"/>
      <sheetName val="BK Unit Rate"/>
      <sheetName val="SITE OFFICE"/>
      <sheetName val="Prod-1"/>
      <sheetName val="EXT-01"/>
      <sheetName val="FD"/>
      <sheetName val="GI"/>
      <sheetName val="EE (3)"/>
      <sheetName val="PAVEMENT"/>
      <sheetName val="TRAFFIC"/>
      <sheetName val="Sele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 t="str">
            <v>N0.</v>
          </cell>
          <cell r="D3" t="str">
            <v>DESCRIPTION</v>
          </cell>
          <cell r="E3" t="str">
            <v xml:space="preserve">UNIT  </v>
          </cell>
          <cell r="F3" t="str">
            <v xml:space="preserve">LABOUR </v>
          </cell>
          <cell r="G3" t="str">
            <v>UNIT</v>
          </cell>
        </row>
        <row r="4">
          <cell r="E4" t="str">
            <v>COST</v>
          </cell>
          <cell r="F4" t="str">
            <v>COST</v>
          </cell>
        </row>
        <row r="5">
          <cell r="C5">
            <v>56</v>
          </cell>
          <cell r="D5" t="str">
            <v>CABLE &amp; CABLE RACEWAY</v>
          </cell>
        </row>
        <row r="6">
          <cell r="C6">
            <v>1</v>
          </cell>
          <cell r="D6" t="str">
            <v xml:space="preserve">CABLE </v>
          </cell>
        </row>
        <row r="7">
          <cell r="C7">
            <v>101</v>
          </cell>
          <cell r="D7" t="str">
            <v>-  0.5 SQ.MM. THW.</v>
          </cell>
          <cell r="E7">
            <v>2</v>
          </cell>
          <cell r="F7">
            <v>0.5</v>
          </cell>
          <cell r="G7" t="str">
            <v>M.</v>
          </cell>
        </row>
        <row r="8">
          <cell r="C8">
            <v>102</v>
          </cell>
          <cell r="D8" t="str">
            <v>-  1 SQ.MM. THW.</v>
          </cell>
          <cell r="E8">
            <v>3</v>
          </cell>
          <cell r="F8">
            <v>0.5</v>
          </cell>
          <cell r="G8" t="str">
            <v>M.</v>
          </cell>
        </row>
        <row r="9">
          <cell r="C9">
            <v>103</v>
          </cell>
          <cell r="D9" t="str">
            <v>-  1.5 SQ.MM. THW.</v>
          </cell>
          <cell r="E9">
            <v>4</v>
          </cell>
          <cell r="F9">
            <v>2</v>
          </cell>
          <cell r="G9" t="str">
            <v>M.</v>
          </cell>
        </row>
        <row r="10">
          <cell r="C10">
            <v>104</v>
          </cell>
          <cell r="D10" t="str">
            <v>-  2.5 SQ.MM. THW.</v>
          </cell>
          <cell r="E10">
            <v>6</v>
          </cell>
          <cell r="F10">
            <v>2</v>
          </cell>
          <cell r="G10" t="str">
            <v>M.</v>
          </cell>
        </row>
        <row r="11">
          <cell r="C11">
            <v>105</v>
          </cell>
          <cell r="D11" t="str">
            <v>-  4 SQ.MM. THW.</v>
          </cell>
          <cell r="E11">
            <v>9</v>
          </cell>
          <cell r="F11">
            <v>3</v>
          </cell>
          <cell r="G11" t="str">
            <v>M.</v>
          </cell>
        </row>
        <row r="12">
          <cell r="C12">
            <v>106</v>
          </cell>
          <cell r="D12" t="str">
            <v>-  6 SQ.MM. THW.</v>
          </cell>
          <cell r="E12">
            <v>15</v>
          </cell>
          <cell r="F12">
            <v>3</v>
          </cell>
          <cell r="G12" t="str">
            <v>M.</v>
          </cell>
        </row>
        <row r="13">
          <cell r="C13">
            <v>107</v>
          </cell>
          <cell r="D13" t="str">
            <v>-  10 SQ.MM. THW.</v>
          </cell>
          <cell r="E13">
            <v>23</v>
          </cell>
          <cell r="F13">
            <v>4</v>
          </cell>
          <cell r="G13" t="str">
            <v>M.</v>
          </cell>
        </row>
        <row r="14">
          <cell r="C14">
            <v>108</v>
          </cell>
          <cell r="D14" t="str">
            <v>-  16 SQ.MM. THW.</v>
          </cell>
          <cell r="E14">
            <v>36</v>
          </cell>
          <cell r="F14">
            <v>6</v>
          </cell>
          <cell r="G14" t="str">
            <v>M.</v>
          </cell>
        </row>
        <row r="15">
          <cell r="C15">
            <v>109</v>
          </cell>
          <cell r="D15" t="str">
            <v>-  25 SQ.MM. THW.</v>
          </cell>
          <cell r="E15">
            <v>55</v>
          </cell>
          <cell r="F15">
            <v>7</v>
          </cell>
          <cell r="G15" t="str">
            <v>M.</v>
          </cell>
        </row>
        <row r="16">
          <cell r="C16">
            <v>110</v>
          </cell>
          <cell r="D16" t="str">
            <v>-  35 SQ.MM. THW.</v>
          </cell>
          <cell r="E16">
            <v>78</v>
          </cell>
          <cell r="F16">
            <v>9</v>
          </cell>
          <cell r="G16" t="str">
            <v>M.</v>
          </cell>
        </row>
        <row r="17">
          <cell r="C17">
            <v>111</v>
          </cell>
          <cell r="D17" t="str">
            <v>-  50 SQ.MM. THW.</v>
          </cell>
          <cell r="E17">
            <v>112</v>
          </cell>
          <cell r="F17">
            <v>13</v>
          </cell>
          <cell r="G17" t="str">
            <v>M.</v>
          </cell>
        </row>
        <row r="18">
          <cell r="C18">
            <v>112</v>
          </cell>
          <cell r="D18" t="str">
            <v>-  70 SQ.MM. THW.</v>
          </cell>
          <cell r="E18">
            <v>149</v>
          </cell>
          <cell r="F18">
            <v>17</v>
          </cell>
          <cell r="G18" t="str">
            <v>M.</v>
          </cell>
        </row>
        <row r="19">
          <cell r="C19">
            <v>113</v>
          </cell>
          <cell r="D19" t="str">
            <v>-  95 SQ.MM. THW.</v>
          </cell>
          <cell r="E19">
            <v>202</v>
          </cell>
          <cell r="F19">
            <v>24</v>
          </cell>
          <cell r="G19" t="str">
            <v>M.</v>
          </cell>
        </row>
        <row r="20">
          <cell r="C20">
            <v>114</v>
          </cell>
          <cell r="D20" t="str">
            <v>-  120 SQ.MM. THW.</v>
          </cell>
          <cell r="E20">
            <v>242</v>
          </cell>
          <cell r="F20">
            <v>28</v>
          </cell>
          <cell r="G20" t="str">
            <v>M.</v>
          </cell>
        </row>
        <row r="21">
          <cell r="C21">
            <v>115</v>
          </cell>
          <cell r="D21" t="str">
            <v>-  150 SQ.MM. THW.</v>
          </cell>
          <cell r="E21">
            <v>314</v>
          </cell>
          <cell r="F21">
            <v>33</v>
          </cell>
          <cell r="G21" t="str">
            <v>M.</v>
          </cell>
        </row>
        <row r="22">
          <cell r="C22">
            <v>116</v>
          </cell>
          <cell r="D22" t="str">
            <v>-  185 SQ.MM. THW.</v>
          </cell>
          <cell r="E22">
            <v>387</v>
          </cell>
          <cell r="F22">
            <v>38</v>
          </cell>
          <cell r="G22" t="str">
            <v>M.</v>
          </cell>
        </row>
        <row r="23">
          <cell r="C23">
            <v>117</v>
          </cell>
          <cell r="D23" t="str">
            <v>-  240 SQ.MM. THW.</v>
          </cell>
          <cell r="E23">
            <v>536</v>
          </cell>
          <cell r="F23">
            <v>42</v>
          </cell>
          <cell r="G23" t="str">
            <v>M.</v>
          </cell>
        </row>
        <row r="24">
          <cell r="C24">
            <v>118</v>
          </cell>
          <cell r="D24" t="str">
            <v>-  300 SQ.MM. THW.</v>
          </cell>
          <cell r="E24">
            <v>661</v>
          </cell>
          <cell r="F24">
            <v>54</v>
          </cell>
          <cell r="G24" t="str">
            <v>M.</v>
          </cell>
        </row>
        <row r="25">
          <cell r="C25">
            <v>119</v>
          </cell>
          <cell r="D25" t="str">
            <v>-  400 SQ.MM. THW.</v>
          </cell>
          <cell r="E25">
            <v>835</v>
          </cell>
          <cell r="F25">
            <v>60</v>
          </cell>
          <cell r="G25" t="str">
            <v>M.</v>
          </cell>
        </row>
        <row r="26">
          <cell r="C26">
            <v>120</v>
          </cell>
          <cell r="D26" t="str">
            <v>-  500 SQ.MM. THW.</v>
          </cell>
          <cell r="E26">
            <v>1081</v>
          </cell>
          <cell r="F26">
            <v>70</v>
          </cell>
          <cell r="G26" t="str">
            <v>M.</v>
          </cell>
        </row>
        <row r="27">
          <cell r="C27">
            <v>121</v>
          </cell>
          <cell r="D27" t="str">
            <v>-  2/C - 1 SQ.MM. VAF</v>
          </cell>
          <cell r="E27">
            <v>4</v>
          </cell>
          <cell r="F27">
            <v>5</v>
          </cell>
          <cell r="G27" t="str">
            <v>M.</v>
          </cell>
        </row>
        <row r="28">
          <cell r="C28">
            <v>122</v>
          </cell>
          <cell r="D28" t="str">
            <v>-  2/C - 1.5 SQ.MM. VAF</v>
          </cell>
          <cell r="E28">
            <v>6</v>
          </cell>
          <cell r="F28">
            <v>10</v>
          </cell>
          <cell r="G28" t="str">
            <v>M.</v>
          </cell>
        </row>
        <row r="29">
          <cell r="C29">
            <v>123</v>
          </cell>
          <cell r="D29" t="str">
            <v>-  2/C - 2.5 SQ.MM. VAF</v>
          </cell>
          <cell r="E29">
            <v>9.5</v>
          </cell>
          <cell r="F29">
            <v>10</v>
          </cell>
          <cell r="G29" t="str">
            <v>M.</v>
          </cell>
        </row>
        <row r="30">
          <cell r="C30">
            <v>124</v>
          </cell>
          <cell r="D30" t="str">
            <v>-  2/C - 4 SQ.MM. VAF</v>
          </cell>
          <cell r="E30">
            <v>15.5</v>
          </cell>
          <cell r="F30">
            <v>12</v>
          </cell>
          <cell r="G30" t="str">
            <v>M.</v>
          </cell>
        </row>
        <row r="31">
          <cell r="C31">
            <v>125</v>
          </cell>
          <cell r="D31" t="str">
            <v>-  2/C - 6 SQ.MM. VAF</v>
          </cell>
          <cell r="E31">
            <v>22.5</v>
          </cell>
          <cell r="F31">
            <v>18</v>
          </cell>
          <cell r="G31" t="str">
            <v>M.</v>
          </cell>
        </row>
        <row r="32">
          <cell r="C32">
            <v>126</v>
          </cell>
          <cell r="D32" t="str">
            <v>-  2/C - 10 SQ.MM. VAF</v>
          </cell>
          <cell r="E32">
            <v>35</v>
          </cell>
          <cell r="F32">
            <v>24</v>
          </cell>
          <cell r="G32" t="str">
            <v>M.</v>
          </cell>
        </row>
        <row r="33">
          <cell r="C33">
            <v>127</v>
          </cell>
          <cell r="D33" t="str">
            <v>-  2/C - 16 SQ.MM. VAF</v>
          </cell>
          <cell r="E33">
            <v>52</v>
          </cell>
          <cell r="F33">
            <v>26</v>
          </cell>
          <cell r="G33" t="str">
            <v>M.</v>
          </cell>
        </row>
        <row r="34">
          <cell r="C34">
            <v>128</v>
          </cell>
          <cell r="D34" t="str">
            <v>-  2/C - 1 SQ.MM. VAF-GRD</v>
          </cell>
          <cell r="E34">
            <v>0</v>
          </cell>
          <cell r="F34">
            <v>5</v>
          </cell>
          <cell r="G34" t="str">
            <v>M.</v>
          </cell>
        </row>
        <row r="35">
          <cell r="C35">
            <v>129</v>
          </cell>
          <cell r="D35" t="str">
            <v>-  2/C - 1.5 SQ.MM. VAF-GRD</v>
          </cell>
          <cell r="E35">
            <v>0</v>
          </cell>
          <cell r="F35">
            <v>7</v>
          </cell>
          <cell r="G35" t="str">
            <v>M.</v>
          </cell>
        </row>
        <row r="36">
          <cell r="C36">
            <v>130</v>
          </cell>
          <cell r="D36" t="str">
            <v>-  2/C - 2.5 SQ.MM. VAF-GRD</v>
          </cell>
          <cell r="E36">
            <v>0</v>
          </cell>
          <cell r="F36">
            <v>10</v>
          </cell>
          <cell r="G36" t="str">
            <v>M.</v>
          </cell>
        </row>
        <row r="37">
          <cell r="C37">
            <v>131</v>
          </cell>
          <cell r="D37" t="str">
            <v>-  2/C - 4 SQ.MM. VAF-GRD</v>
          </cell>
          <cell r="E37">
            <v>0</v>
          </cell>
          <cell r="F37">
            <v>12</v>
          </cell>
          <cell r="G37" t="str">
            <v>M.</v>
          </cell>
        </row>
        <row r="38">
          <cell r="C38">
            <v>132</v>
          </cell>
          <cell r="D38" t="str">
            <v>-  2/C - 6 SQ.MM. VAF-GRD</v>
          </cell>
          <cell r="E38">
            <v>0</v>
          </cell>
          <cell r="F38">
            <v>18</v>
          </cell>
          <cell r="G38" t="str">
            <v>M.</v>
          </cell>
        </row>
        <row r="39">
          <cell r="C39">
            <v>133</v>
          </cell>
          <cell r="D39" t="str">
            <v>-  2/C - 10 SQ.MM. VAF-GRD</v>
          </cell>
          <cell r="E39">
            <v>0</v>
          </cell>
          <cell r="F39">
            <v>24</v>
          </cell>
          <cell r="G39" t="str">
            <v>M.</v>
          </cell>
        </row>
        <row r="40">
          <cell r="C40">
            <v>134</v>
          </cell>
          <cell r="D40" t="str">
            <v>-  2/C - 16 SQ.MM. VAF-GRD</v>
          </cell>
          <cell r="E40">
            <v>0</v>
          </cell>
          <cell r="F40">
            <v>26</v>
          </cell>
          <cell r="G40" t="str">
            <v>M.</v>
          </cell>
        </row>
        <row r="41">
          <cell r="C41">
            <v>134</v>
          </cell>
          <cell r="D41" t="str">
            <v>SPACE</v>
          </cell>
          <cell r="E41">
            <v>2500</v>
          </cell>
          <cell r="F41">
            <v>90</v>
          </cell>
          <cell r="G41" t="str">
            <v>SET</v>
          </cell>
        </row>
        <row r="42">
          <cell r="C42">
            <v>136</v>
          </cell>
          <cell r="D42" t="str">
            <v>-  1/C - 1 SQ.MM. NYY</v>
          </cell>
          <cell r="E42">
            <v>12</v>
          </cell>
          <cell r="F42">
            <v>4</v>
          </cell>
          <cell r="G42" t="str">
            <v>M.</v>
          </cell>
        </row>
        <row r="43">
          <cell r="C43">
            <v>137</v>
          </cell>
          <cell r="D43" t="str">
            <v>-  1/C - 1.5 SQ.MM. NYY</v>
          </cell>
          <cell r="E43">
            <v>14</v>
          </cell>
          <cell r="F43">
            <v>4</v>
          </cell>
          <cell r="G43" t="str">
            <v>M.</v>
          </cell>
        </row>
        <row r="44">
          <cell r="C44">
            <v>138</v>
          </cell>
          <cell r="D44" t="str">
            <v>-  1/C - 2.5 SQ.MM. NYY</v>
          </cell>
          <cell r="E44">
            <v>16</v>
          </cell>
          <cell r="F44">
            <v>5</v>
          </cell>
          <cell r="G44" t="str">
            <v>M.</v>
          </cell>
        </row>
        <row r="45">
          <cell r="C45">
            <v>139</v>
          </cell>
          <cell r="D45" t="str">
            <v>-  1/C - 4 SQ.MM. NYY</v>
          </cell>
          <cell r="E45">
            <v>22</v>
          </cell>
          <cell r="F45">
            <v>5</v>
          </cell>
          <cell r="G45" t="str">
            <v>M.</v>
          </cell>
        </row>
        <row r="46">
          <cell r="C46">
            <v>140</v>
          </cell>
          <cell r="D46" t="str">
            <v>-  1/C - 6 SQ.MM. NYY</v>
          </cell>
          <cell r="E46">
            <v>32</v>
          </cell>
          <cell r="F46">
            <v>6</v>
          </cell>
          <cell r="G46" t="str">
            <v>M.</v>
          </cell>
        </row>
        <row r="47">
          <cell r="C47">
            <v>141</v>
          </cell>
          <cell r="D47" t="str">
            <v>-  1/C - 10 SQ.MM. NYY</v>
          </cell>
          <cell r="E47">
            <v>39</v>
          </cell>
          <cell r="F47">
            <v>7</v>
          </cell>
          <cell r="G47" t="str">
            <v>M.</v>
          </cell>
        </row>
        <row r="48">
          <cell r="C48">
            <v>142</v>
          </cell>
          <cell r="D48" t="str">
            <v>-  1/C - 16 SQ.MM. NYY</v>
          </cell>
          <cell r="E48">
            <v>53</v>
          </cell>
          <cell r="F48">
            <v>8</v>
          </cell>
          <cell r="G48" t="str">
            <v>M.</v>
          </cell>
        </row>
        <row r="49">
          <cell r="C49">
            <v>143</v>
          </cell>
          <cell r="D49" t="str">
            <v>-  1/C - 25 SQ.MM. NYY</v>
          </cell>
          <cell r="E49">
            <v>73</v>
          </cell>
          <cell r="F49">
            <v>10</v>
          </cell>
          <cell r="G49" t="str">
            <v>M.</v>
          </cell>
        </row>
        <row r="50">
          <cell r="C50">
            <v>144</v>
          </cell>
          <cell r="D50" t="str">
            <v>-  1/C - 35 SQ.MM. NYY</v>
          </cell>
          <cell r="E50">
            <v>99</v>
          </cell>
          <cell r="F50">
            <v>14</v>
          </cell>
          <cell r="G50" t="str">
            <v>M.</v>
          </cell>
        </row>
        <row r="51">
          <cell r="C51">
            <v>145</v>
          </cell>
          <cell r="D51" t="str">
            <v>-  1/C - 50 SQ.MM. NYY</v>
          </cell>
          <cell r="E51">
            <v>133</v>
          </cell>
          <cell r="F51">
            <v>16</v>
          </cell>
          <cell r="G51" t="str">
            <v>M.</v>
          </cell>
        </row>
        <row r="52">
          <cell r="C52">
            <v>146</v>
          </cell>
          <cell r="D52" t="str">
            <v>-  1/C - 70 SQ.MM. NYY</v>
          </cell>
          <cell r="E52">
            <v>175</v>
          </cell>
          <cell r="F52">
            <v>20</v>
          </cell>
          <cell r="G52" t="str">
            <v>M.</v>
          </cell>
        </row>
        <row r="53">
          <cell r="C53">
            <v>147</v>
          </cell>
          <cell r="D53" t="str">
            <v>-  1/C - 95 SQ.MM. NYY</v>
          </cell>
          <cell r="E53">
            <v>233</v>
          </cell>
          <cell r="F53">
            <v>25</v>
          </cell>
          <cell r="G53" t="str">
            <v>M.</v>
          </cell>
        </row>
        <row r="54">
          <cell r="C54">
            <v>148</v>
          </cell>
          <cell r="D54" t="str">
            <v>-  1/C - 120 SQ.MM. NYY</v>
          </cell>
          <cell r="E54">
            <v>290</v>
          </cell>
          <cell r="F54">
            <v>30</v>
          </cell>
          <cell r="G54" t="str">
            <v>M.</v>
          </cell>
        </row>
        <row r="55">
          <cell r="C55">
            <v>149</v>
          </cell>
          <cell r="D55" t="str">
            <v>-  1/C - 150 SQ.MM. NYY</v>
          </cell>
          <cell r="E55">
            <v>357</v>
          </cell>
          <cell r="F55">
            <v>35</v>
          </cell>
          <cell r="G55" t="str">
            <v>M.</v>
          </cell>
        </row>
        <row r="56">
          <cell r="C56">
            <v>150</v>
          </cell>
          <cell r="D56" t="str">
            <v>-  1/C - 185 SQ.MM. NYY</v>
          </cell>
          <cell r="E56">
            <v>437</v>
          </cell>
          <cell r="F56">
            <v>40</v>
          </cell>
          <cell r="G56" t="str">
            <v>M.</v>
          </cell>
        </row>
        <row r="57">
          <cell r="C57">
            <v>151</v>
          </cell>
          <cell r="D57" t="str">
            <v>-  1/C - 240 SQ.MM. NYY</v>
          </cell>
          <cell r="E57">
            <v>603</v>
          </cell>
          <cell r="F57">
            <v>50</v>
          </cell>
          <cell r="G57" t="str">
            <v>M.</v>
          </cell>
        </row>
        <row r="58">
          <cell r="C58">
            <v>152</v>
          </cell>
          <cell r="D58" t="str">
            <v>-  1/C - 300 SQ.MM. NYY</v>
          </cell>
          <cell r="E58">
            <v>738</v>
          </cell>
          <cell r="F58">
            <v>60</v>
          </cell>
          <cell r="G58" t="str">
            <v>M.</v>
          </cell>
        </row>
        <row r="59">
          <cell r="C59">
            <v>153</v>
          </cell>
          <cell r="D59" t="str">
            <v>-  1/C - 400 SQ.MM. NYY</v>
          </cell>
          <cell r="E59">
            <v>926</v>
          </cell>
          <cell r="F59">
            <v>70</v>
          </cell>
          <cell r="G59" t="str">
            <v>M.</v>
          </cell>
        </row>
        <row r="60">
          <cell r="C60">
            <v>154</v>
          </cell>
          <cell r="D60" t="str">
            <v>-  1/C - 500 SQ.MM. NYY</v>
          </cell>
          <cell r="E60">
            <v>1200</v>
          </cell>
          <cell r="F60">
            <v>80</v>
          </cell>
          <cell r="G60" t="str">
            <v>M.</v>
          </cell>
        </row>
        <row r="61">
          <cell r="C61">
            <v>155</v>
          </cell>
          <cell r="D61" t="str">
            <v>-  2/C - 1 SQ.MM. NYY</v>
          </cell>
          <cell r="E61">
            <v>24</v>
          </cell>
          <cell r="F61">
            <v>7</v>
          </cell>
          <cell r="G61" t="str">
            <v>M.</v>
          </cell>
        </row>
        <row r="62">
          <cell r="C62">
            <v>156</v>
          </cell>
          <cell r="D62" t="str">
            <v>-  2/C - 1.5 SQ.MM. NYY</v>
          </cell>
          <cell r="E62">
            <v>27</v>
          </cell>
          <cell r="F62">
            <v>8</v>
          </cell>
          <cell r="G62" t="str">
            <v>M.</v>
          </cell>
        </row>
        <row r="63">
          <cell r="C63">
            <v>157</v>
          </cell>
          <cell r="D63" t="str">
            <v>-  2/C - 2.5 SQ.MM. NYY</v>
          </cell>
          <cell r="E63">
            <v>32</v>
          </cell>
          <cell r="F63">
            <v>10</v>
          </cell>
          <cell r="G63" t="str">
            <v>M.</v>
          </cell>
        </row>
        <row r="64">
          <cell r="C64">
            <v>158</v>
          </cell>
          <cell r="D64" t="str">
            <v>-  2/C - 4 SQ.MM. NYY</v>
          </cell>
          <cell r="E64">
            <v>45</v>
          </cell>
          <cell r="F64">
            <v>14</v>
          </cell>
          <cell r="G64" t="str">
            <v>M.</v>
          </cell>
        </row>
        <row r="65">
          <cell r="C65">
            <v>159</v>
          </cell>
          <cell r="D65" t="str">
            <v>-  2/C - 6 SQ.MM. NYY</v>
          </cell>
          <cell r="E65">
            <v>62</v>
          </cell>
          <cell r="F65">
            <v>18</v>
          </cell>
          <cell r="G65" t="str">
            <v>M.</v>
          </cell>
        </row>
        <row r="66">
          <cell r="C66">
            <v>160</v>
          </cell>
          <cell r="D66" t="str">
            <v>-  2/C - 10 SQ.MM. NYY</v>
          </cell>
          <cell r="E66">
            <v>88</v>
          </cell>
          <cell r="F66">
            <v>20</v>
          </cell>
          <cell r="G66" t="str">
            <v>M.</v>
          </cell>
        </row>
        <row r="67">
          <cell r="C67">
            <v>161</v>
          </cell>
          <cell r="D67" t="str">
            <v>-  2/C - 16 SQ.MM. NYY</v>
          </cell>
          <cell r="E67">
            <v>125</v>
          </cell>
          <cell r="F67">
            <v>25</v>
          </cell>
          <cell r="G67" t="str">
            <v>M.</v>
          </cell>
        </row>
        <row r="68">
          <cell r="C68">
            <v>162</v>
          </cell>
          <cell r="D68" t="str">
            <v>-  2/C - 25 SQ.MM. NYY</v>
          </cell>
          <cell r="E68">
            <v>183</v>
          </cell>
          <cell r="F68">
            <v>30</v>
          </cell>
          <cell r="G68" t="str">
            <v>M.</v>
          </cell>
        </row>
        <row r="69">
          <cell r="C69">
            <v>163</v>
          </cell>
          <cell r="D69" t="str">
            <v>-  2/C - 35 SQ.MM. NYY</v>
          </cell>
          <cell r="E69">
            <v>243</v>
          </cell>
          <cell r="F69">
            <v>35</v>
          </cell>
          <cell r="G69" t="str">
            <v>M.</v>
          </cell>
        </row>
        <row r="70">
          <cell r="C70">
            <v>164</v>
          </cell>
          <cell r="D70" t="str">
            <v>-  2/C - 50 SQ.MM. NYY</v>
          </cell>
          <cell r="E70">
            <v>347</v>
          </cell>
          <cell r="F70">
            <v>40</v>
          </cell>
          <cell r="G70" t="str">
            <v>M.</v>
          </cell>
        </row>
        <row r="71">
          <cell r="C71">
            <v>165</v>
          </cell>
          <cell r="D71" t="str">
            <v>-  2/C - 70 SQ.MM. NYY</v>
          </cell>
          <cell r="E71">
            <v>451</v>
          </cell>
          <cell r="F71">
            <v>60</v>
          </cell>
          <cell r="G71" t="str">
            <v>M.</v>
          </cell>
        </row>
        <row r="72">
          <cell r="C72">
            <v>166</v>
          </cell>
          <cell r="D72" t="str">
            <v>-  2/C - 95 SQ.MM. NYY</v>
          </cell>
          <cell r="E72">
            <v>592</v>
          </cell>
          <cell r="F72">
            <v>70</v>
          </cell>
          <cell r="G72" t="str">
            <v>M.</v>
          </cell>
        </row>
        <row r="73">
          <cell r="C73">
            <v>167</v>
          </cell>
          <cell r="D73" t="str">
            <v>-  2/C - 120 SQ.MM. NYY</v>
          </cell>
          <cell r="E73">
            <v>736</v>
          </cell>
          <cell r="F73">
            <v>75</v>
          </cell>
          <cell r="G73" t="str">
            <v>M.</v>
          </cell>
        </row>
        <row r="74">
          <cell r="C74">
            <v>168</v>
          </cell>
          <cell r="D74" t="str">
            <v>-  2/C - 150 SQ.MM. NYY</v>
          </cell>
          <cell r="E74">
            <v>902</v>
          </cell>
          <cell r="F74">
            <v>80</v>
          </cell>
          <cell r="G74" t="str">
            <v>M.</v>
          </cell>
        </row>
        <row r="75">
          <cell r="C75">
            <v>169</v>
          </cell>
          <cell r="D75" t="str">
            <v>-  2/C - 185 SQ.MM. NYY</v>
          </cell>
          <cell r="E75">
            <v>1107</v>
          </cell>
          <cell r="F75">
            <v>85</v>
          </cell>
          <cell r="G75" t="str">
            <v>M.</v>
          </cell>
        </row>
        <row r="76">
          <cell r="C76">
            <v>170</v>
          </cell>
          <cell r="D76" t="str">
            <v>-  2/C - 240 SQ.MM. NYY</v>
          </cell>
          <cell r="E76">
            <v>1512</v>
          </cell>
          <cell r="F76">
            <v>90</v>
          </cell>
          <cell r="G76" t="str">
            <v>M.</v>
          </cell>
        </row>
        <row r="77">
          <cell r="C77">
            <v>171</v>
          </cell>
          <cell r="D77" t="str">
            <v>-  2/C - 300 SQ.MM. NYY</v>
          </cell>
          <cell r="E77">
            <v>1861</v>
          </cell>
          <cell r="F77">
            <v>100</v>
          </cell>
          <cell r="G77" t="str">
            <v>M.</v>
          </cell>
        </row>
        <row r="78">
          <cell r="C78">
            <v>172</v>
          </cell>
          <cell r="D78" t="str">
            <v>-  3/C - 1 SQ.MM. NYY</v>
          </cell>
          <cell r="E78">
            <v>26</v>
          </cell>
          <cell r="F78">
            <v>10</v>
          </cell>
          <cell r="G78" t="str">
            <v>M.</v>
          </cell>
        </row>
        <row r="79">
          <cell r="C79">
            <v>173</v>
          </cell>
          <cell r="D79" t="str">
            <v>-  3/C - 1.5 SQ.MM. NYY</v>
          </cell>
          <cell r="E79">
            <v>30</v>
          </cell>
          <cell r="F79">
            <v>14</v>
          </cell>
          <cell r="G79" t="str">
            <v>M.</v>
          </cell>
        </row>
        <row r="80">
          <cell r="C80">
            <v>174</v>
          </cell>
          <cell r="D80" t="str">
            <v>-  3/C - 2.5 SQ.MM. NYY</v>
          </cell>
          <cell r="E80">
            <v>37</v>
          </cell>
          <cell r="F80">
            <v>18</v>
          </cell>
          <cell r="G80" t="str">
            <v>M.</v>
          </cell>
        </row>
        <row r="81">
          <cell r="C81">
            <v>175</v>
          </cell>
          <cell r="D81" t="str">
            <v>-  3/C - 4 SQ.MM. NYY</v>
          </cell>
          <cell r="E81">
            <v>53</v>
          </cell>
          <cell r="F81">
            <v>20</v>
          </cell>
          <cell r="G81" t="str">
            <v>M.</v>
          </cell>
        </row>
        <row r="82">
          <cell r="C82">
            <v>176</v>
          </cell>
          <cell r="D82" t="str">
            <v>-  3/C - 6 SQ.MM. NYY</v>
          </cell>
          <cell r="E82">
            <v>77</v>
          </cell>
          <cell r="F82">
            <v>25</v>
          </cell>
          <cell r="G82" t="str">
            <v>M.</v>
          </cell>
        </row>
        <row r="83">
          <cell r="C83">
            <v>177</v>
          </cell>
          <cell r="D83" t="str">
            <v>-  3/C - 10 SQ.MM. NYY</v>
          </cell>
          <cell r="E83">
            <v>113</v>
          </cell>
          <cell r="F83">
            <v>30</v>
          </cell>
          <cell r="G83" t="str">
            <v>M.</v>
          </cell>
        </row>
        <row r="84">
          <cell r="C84">
            <v>178</v>
          </cell>
          <cell r="D84" t="str">
            <v>-  3/C - 16 SQ.MM. NYY</v>
          </cell>
          <cell r="E84">
            <v>166</v>
          </cell>
          <cell r="F84">
            <v>35</v>
          </cell>
          <cell r="G84" t="str">
            <v>M.</v>
          </cell>
        </row>
        <row r="85">
          <cell r="C85">
            <v>179</v>
          </cell>
          <cell r="D85" t="str">
            <v>-  3/C - 25 SQ.MM. NYY</v>
          </cell>
          <cell r="E85">
            <v>240</v>
          </cell>
          <cell r="F85">
            <v>40</v>
          </cell>
          <cell r="G85" t="str">
            <v>M.</v>
          </cell>
        </row>
        <row r="86">
          <cell r="C86">
            <v>180</v>
          </cell>
          <cell r="D86" t="str">
            <v>-  3/C - 35 SQ.MM. NYY</v>
          </cell>
          <cell r="E86">
            <v>323</v>
          </cell>
          <cell r="F86">
            <v>65</v>
          </cell>
          <cell r="G86" t="str">
            <v>M.</v>
          </cell>
        </row>
        <row r="87">
          <cell r="C87">
            <v>181</v>
          </cell>
          <cell r="D87" t="str">
            <v>-  3/C - 50 SQ.MM. NYY</v>
          </cell>
          <cell r="E87">
            <v>468</v>
          </cell>
          <cell r="F87">
            <v>70</v>
          </cell>
          <cell r="G87" t="str">
            <v>M.</v>
          </cell>
        </row>
        <row r="88">
          <cell r="C88">
            <v>182</v>
          </cell>
          <cell r="D88" t="str">
            <v>-  3/C - 70 SQ.MM. NYY</v>
          </cell>
          <cell r="E88">
            <v>605</v>
          </cell>
          <cell r="F88">
            <v>75</v>
          </cell>
          <cell r="G88" t="str">
            <v>M.</v>
          </cell>
        </row>
        <row r="89">
          <cell r="C89">
            <v>183</v>
          </cell>
          <cell r="D89" t="str">
            <v>-  3/C - 95 SQ.MM. NYY</v>
          </cell>
          <cell r="E89">
            <v>806</v>
          </cell>
          <cell r="F89">
            <v>80</v>
          </cell>
          <cell r="G89" t="str">
            <v>M.</v>
          </cell>
        </row>
        <row r="90">
          <cell r="C90">
            <v>184</v>
          </cell>
          <cell r="D90" t="str">
            <v>-  3/C - 120 SQ.MM. NYY</v>
          </cell>
          <cell r="E90">
            <v>1012</v>
          </cell>
          <cell r="F90">
            <v>85</v>
          </cell>
          <cell r="G90" t="str">
            <v>M.</v>
          </cell>
        </row>
        <row r="91">
          <cell r="C91">
            <v>185</v>
          </cell>
          <cell r="D91" t="str">
            <v>-  3/C - 150 SQ.MM. NYY</v>
          </cell>
          <cell r="E91">
            <v>1233</v>
          </cell>
          <cell r="F91">
            <v>90</v>
          </cell>
          <cell r="G91" t="str">
            <v>M.</v>
          </cell>
        </row>
        <row r="92">
          <cell r="C92">
            <v>186</v>
          </cell>
          <cell r="D92" t="str">
            <v>-  3/C - 185 SQ.MM. NYY</v>
          </cell>
          <cell r="E92">
            <v>1524</v>
          </cell>
          <cell r="F92">
            <v>110</v>
          </cell>
          <cell r="G92" t="str">
            <v>M.</v>
          </cell>
        </row>
        <row r="93">
          <cell r="C93">
            <v>187</v>
          </cell>
          <cell r="D93" t="str">
            <v>-  3/C - 240 SQ.MM. NYY</v>
          </cell>
          <cell r="E93">
            <v>2076</v>
          </cell>
          <cell r="F93">
            <v>120</v>
          </cell>
          <cell r="G93" t="str">
            <v>M.</v>
          </cell>
        </row>
        <row r="94">
          <cell r="C94">
            <v>188</v>
          </cell>
          <cell r="D94" t="str">
            <v>-  3/C - 300 SQ.MM. NYY</v>
          </cell>
          <cell r="E94">
            <v>2553</v>
          </cell>
          <cell r="F94">
            <v>130</v>
          </cell>
          <cell r="G94" t="str">
            <v>M.</v>
          </cell>
        </row>
        <row r="95">
          <cell r="C95">
            <v>189</v>
          </cell>
          <cell r="D95" t="str">
            <v>-  4/C - 1 SQ.MM. NYY</v>
          </cell>
          <cell r="E95">
            <v>31</v>
          </cell>
          <cell r="F95">
            <v>14</v>
          </cell>
          <cell r="G95" t="str">
            <v>M.</v>
          </cell>
        </row>
        <row r="96">
          <cell r="C96">
            <v>190</v>
          </cell>
          <cell r="D96" t="str">
            <v>-  4/C - 1.5 SQ.MM. NYY</v>
          </cell>
          <cell r="E96">
            <v>35</v>
          </cell>
          <cell r="F96">
            <v>18</v>
          </cell>
          <cell r="G96" t="str">
            <v>M.</v>
          </cell>
        </row>
        <row r="97">
          <cell r="C97">
            <v>191</v>
          </cell>
          <cell r="D97" t="str">
            <v>-  4/C - 2.5 SQ.MM. NYY</v>
          </cell>
          <cell r="E97">
            <v>43</v>
          </cell>
          <cell r="F97">
            <v>20</v>
          </cell>
          <cell r="G97" t="str">
            <v>M.</v>
          </cell>
        </row>
        <row r="98">
          <cell r="C98">
            <v>192</v>
          </cell>
          <cell r="D98" t="str">
            <v>-  4/C - 4 SQ.MM. NYY</v>
          </cell>
          <cell r="E98">
            <v>64</v>
          </cell>
          <cell r="F98">
            <v>25</v>
          </cell>
          <cell r="G98" t="str">
            <v>M.</v>
          </cell>
        </row>
        <row r="99">
          <cell r="C99">
            <v>193</v>
          </cell>
          <cell r="D99" t="str">
            <v>-  4/C - 6 SQ.MM. NYY</v>
          </cell>
          <cell r="E99">
            <v>93</v>
          </cell>
          <cell r="F99">
            <v>30</v>
          </cell>
          <cell r="G99" t="str">
            <v>M.</v>
          </cell>
        </row>
        <row r="100">
          <cell r="C100">
            <v>194</v>
          </cell>
          <cell r="D100" t="str">
            <v>-  4/C - 10 SQ.MM. NYY</v>
          </cell>
          <cell r="E100">
            <v>143</v>
          </cell>
          <cell r="F100">
            <v>40</v>
          </cell>
          <cell r="G100" t="str">
            <v>M.</v>
          </cell>
        </row>
        <row r="101">
          <cell r="C101">
            <v>195</v>
          </cell>
          <cell r="D101" t="str">
            <v>-  4/C - 16 SQ.MM. NYY</v>
          </cell>
          <cell r="E101">
            <v>210</v>
          </cell>
          <cell r="F101">
            <v>45</v>
          </cell>
          <cell r="G101" t="str">
            <v>M.</v>
          </cell>
        </row>
        <row r="102">
          <cell r="C102">
            <v>196</v>
          </cell>
          <cell r="D102" t="str">
            <v>-  4/C - 25 SQ.MM. NYY</v>
          </cell>
          <cell r="E102">
            <v>308</v>
          </cell>
          <cell r="F102">
            <v>65</v>
          </cell>
          <cell r="G102" t="str">
            <v>M.</v>
          </cell>
        </row>
        <row r="103">
          <cell r="C103">
            <v>197</v>
          </cell>
          <cell r="D103" t="str">
            <v>-  4/C - 35 SQ.MM. NYY</v>
          </cell>
          <cell r="E103">
            <v>425</v>
          </cell>
          <cell r="F103">
            <v>70</v>
          </cell>
          <cell r="G103" t="str">
            <v>M.</v>
          </cell>
        </row>
        <row r="104">
          <cell r="C104">
            <v>198</v>
          </cell>
          <cell r="D104" t="str">
            <v>-  4/C - 50 SQ.MM. NYY</v>
          </cell>
          <cell r="E104">
            <v>596</v>
          </cell>
          <cell r="F104">
            <v>75</v>
          </cell>
          <cell r="G104" t="str">
            <v>M.</v>
          </cell>
        </row>
        <row r="105">
          <cell r="C105">
            <v>199</v>
          </cell>
          <cell r="D105" t="str">
            <v>-  4/C - 70 SQ.MM. NYY</v>
          </cell>
          <cell r="E105">
            <v>782</v>
          </cell>
          <cell r="F105">
            <v>80</v>
          </cell>
          <cell r="G105" t="str">
            <v>M.</v>
          </cell>
        </row>
        <row r="106">
          <cell r="C106">
            <v>200</v>
          </cell>
          <cell r="D106" t="str">
            <v>-  4/C - 95 SQ.MM. NYY</v>
          </cell>
          <cell r="E106">
            <v>1051</v>
          </cell>
          <cell r="F106">
            <v>85</v>
          </cell>
          <cell r="G106" t="str">
            <v>M.</v>
          </cell>
        </row>
        <row r="107">
          <cell r="C107">
            <v>201</v>
          </cell>
          <cell r="D107" t="str">
            <v>-  4/C - 120 SQ.MM. NYY</v>
          </cell>
          <cell r="E107">
            <v>1307</v>
          </cell>
          <cell r="F107">
            <v>90</v>
          </cell>
          <cell r="G107" t="str">
            <v>M.</v>
          </cell>
        </row>
        <row r="108">
          <cell r="C108">
            <v>202</v>
          </cell>
          <cell r="D108" t="str">
            <v>-  4/C - 150 SQ.MM. NYY</v>
          </cell>
          <cell r="E108">
            <v>1607</v>
          </cell>
          <cell r="F108">
            <v>110</v>
          </cell>
          <cell r="G108" t="str">
            <v>M.</v>
          </cell>
        </row>
        <row r="109">
          <cell r="C109">
            <v>203</v>
          </cell>
          <cell r="D109" t="str">
            <v>-  4/C - 185 SQ.MM. NYY</v>
          </cell>
          <cell r="E109">
            <v>1969</v>
          </cell>
          <cell r="F109">
            <v>120</v>
          </cell>
          <cell r="G109" t="str">
            <v>M.</v>
          </cell>
        </row>
        <row r="110">
          <cell r="C110">
            <v>204</v>
          </cell>
          <cell r="D110" t="str">
            <v>-  4/C - 240 SQ.MM. NYY</v>
          </cell>
          <cell r="E110">
            <v>2705</v>
          </cell>
          <cell r="F110">
            <v>130</v>
          </cell>
          <cell r="G110" t="str">
            <v>M.</v>
          </cell>
        </row>
        <row r="111">
          <cell r="C111">
            <v>205</v>
          </cell>
          <cell r="D111" t="str">
            <v>-  4/C - 300 SQ.MM. NYY</v>
          </cell>
          <cell r="E111">
            <v>3325</v>
          </cell>
          <cell r="F111">
            <v>140</v>
          </cell>
          <cell r="G111" t="str">
            <v>M.</v>
          </cell>
        </row>
        <row r="112">
          <cell r="C112">
            <v>206</v>
          </cell>
          <cell r="D112" t="str">
            <v>-  3/C - 6 SQ.MM. NYY-N</v>
          </cell>
          <cell r="E112">
            <v>0</v>
          </cell>
          <cell r="F112">
            <v>35</v>
          </cell>
          <cell r="G112" t="str">
            <v>M.</v>
          </cell>
        </row>
        <row r="113">
          <cell r="C113">
            <v>207</v>
          </cell>
          <cell r="D113" t="str">
            <v>-  3/C - 10 SQ.MM. NYY-N</v>
          </cell>
          <cell r="E113">
            <v>0</v>
          </cell>
          <cell r="F113">
            <v>40</v>
          </cell>
          <cell r="G113" t="str">
            <v>M.</v>
          </cell>
        </row>
        <row r="114">
          <cell r="C114">
            <v>208</v>
          </cell>
          <cell r="D114" t="str">
            <v>-  3/C - 16 SQ.MM. NYY-N</v>
          </cell>
          <cell r="E114">
            <v>0</v>
          </cell>
          <cell r="F114">
            <v>60</v>
          </cell>
          <cell r="G114" t="str">
            <v>M.</v>
          </cell>
        </row>
        <row r="115">
          <cell r="C115">
            <v>209</v>
          </cell>
          <cell r="D115" t="str">
            <v>-  3/C - 25 SQ.MM. NYY-N</v>
          </cell>
          <cell r="E115">
            <v>358</v>
          </cell>
          <cell r="F115">
            <v>65</v>
          </cell>
          <cell r="G115" t="str">
            <v>M.</v>
          </cell>
        </row>
        <row r="116">
          <cell r="C116">
            <v>210</v>
          </cell>
          <cell r="D116" t="str">
            <v>-  3/C - 35 SQ.MM. NYY-N</v>
          </cell>
          <cell r="E116">
            <v>475</v>
          </cell>
          <cell r="F116">
            <v>70</v>
          </cell>
          <cell r="G116" t="str">
            <v>M.</v>
          </cell>
        </row>
        <row r="117">
          <cell r="C117">
            <v>211</v>
          </cell>
          <cell r="D117" t="str">
            <v>-  3/C - 50 SQ.MM. NYY-N</v>
          </cell>
          <cell r="E117">
            <v>672</v>
          </cell>
          <cell r="F117">
            <v>75</v>
          </cell>
          <cell r="G117" t="str">
            <v>M.</v>
          </cell>
        </row>
        <row r="118">
          <cell r="C118">
            <v>212</v>
          </cell>
          <cell r="D118" t="str">
            <v>-  3/C - 70 SQ.MM. NYY-N</v>
          </cell>
          <cell r="E118">
            <v>899</v>
          </cell>
          <cell r="F118">
            <v>80</v>
          </cell>
          <cell r="G118" t="str">
            <v>M.</v>
          </cell>
        </row>
        <row r="119">
          <cell r="C119">
            <v>213</v>
          </cell>
          <cell r="D119" t="str">
            <v>-  3/C - 95 SQ.MM. NYY-N</v>
          </cell>
          <cell r="E119">
            <v>1197</v>
          </cell>
          <cell r="F119">
            <v>85</v>
          </cell>
          <cell r="G119" t="str">
            <v>M.</v>
          </cell>
        </row>
        <row r="120">
          <cell r="C120">
            <v>214</v>
          </cell>
          <cell r="D120" t="str">
            <v>-  3/C - 120 SQ.MM. NYY-N</v>
          </cell>
          <cell r="E120">
            <v>1502</v>
          </cell>
          <cell r="F120">
            <v>90</v>
          </cell>
          <cell r="G120" t="str">
            <v>M.</v>
          </cell>
        </row>
        <row r="121">
          <cell r="C121">
            <v>215</v>
          </cell>
          <cell r="D121" t="str">
            <v>-  3/C - 150 SQ.MM. NYY-N</v>
          </cell>
          <cell r="E121">
            <v>1790</v>
          </cell>
          <cell r="F121">
            <v>110</v>
          </cell>
          <cell r="G121" t="str">
            <v>M.</v>
          </cell>
        </row>
        <row r="122">
          <cell r="C122">
            <v>216</v>
          </cell>
          <cell r="D122" t="str">
            <v>-  3/C - 185 SQ.MM. NYY-N</v>
          </cell>
          <cell r="E122">
            <v>2221</v>
          </cell>
          <cell r="F122">
            <v>120</v>
          </cell>
          <cell r="G122" t="str">
            <v>M.</v>
          </cell>
        </row>
        <row r="123">
          <cell r="C123">
            <v>217</v>
          </cell>
          <cell r="D123" t="str">
            <v>-  3/C - 240 SQ.MM. NYY-N</v>
          </cell>
          <cell r="E123">
            <v>3015</v>
          </cell>
          <cell r="F123">
            <v>130</v>
          </cell>
          <cell r="G123" t="str">
            <v>M.</v>
          </cell>
        </row>
        <row r="124">
          <cell r="C124">
            <v>218</v>
          </cell>
          <cell r="D124" t="str">
            <v>-  3/C - 300 SQ.MM. NYY-N</v>
          </cell>
          <cell r="E124">
            <v>3713</v>
          </cell>
          <cell r="F124">
            <v>140</v>
          </cell>
          <cell r="G124" t="str">
            <v>M.</v>
          </cell>
        </row>
        <row r="125">
          <cell r="C125">
            <v>219</v>
          </cell>
          <cell r="D125" t="str">
            <v>-  3/C - 6 SQ.MM. NYCY</v>
          </cell>
          <cell r="E125">
            <v>0</v>
          </cell>
          <cell r="F125">
            <v>75</v>
          </cell>
          <cell r="G125" t="str">
            <v>M.</v>
          </cell>
        </row>
        <row r="126">
          <cell r="C126">
            <v>220</v>
          </cell>
          <cell r="D126" t="str">
            <v>-  3/C - 10 SQ.MM. NYCY</v>
          </cell>
          <cell r="E126">
            <v>0</v>
          </cell>
          <cell r="F126">
            <v>80</v>
          </cell>
          <cell r="G126" t="str">
            <v>M.</v>
          </cell>
        </row>
        <row r="127">
          <cell r="C127">
            <v>221</v>
          </cell>
          <cell r="D127" t="str">
            <v>-  3/C - 16 SQ.MM. NYCY</v>
          </cell>
          <cell r="E127">
            <v>0</v>
          </cell>
          <cell r="F127">
            <v>85</v>
          </cell>
          <cell r="G127" t="str">
            <v>M.</v>
          </cell>
        </row>
        <row r="128">
          <cell r="C128">
            <v>222</v>
          </cell>
          <cell r="D128" t="str">
            <v>-  3/C - 25 SQ.MM. NYCY</v>
          </cell>
          <cell r="E128">
            <v>390</v>
          </cell>
          <cell r="F128">
            <v>75</v>
          </cell>
          <cell r="G128" t="str">
            <v>M.</v>
          </cell>
        </row>
        <row r="129">
          <cell r="C129">
            <v>223</v>
          </cell>
          <cell r="D129" t="str">
            <v>-  3/C - 35 SQ.MM. NYCY</v>
          </cell>
          <cell r="E129">
            <v>485</v>
          </cell>
          <cell r="F129">
            <v>80</v>
          </cell>
          <cell r="G129" t="str">
            <v>M.</v>
          </cell>
        </row>
        <row r="130">
          <cell r="C130">
            <v>224</v>
          </cell>
          <cell r="D130" t="str">
            <v>-  3/C - 50 SQ.MM. NYCY</v>
          </cell>
          <cell r="E130">
            <v>718</v>
          </cell>
          <cell r="F130">
            <v>85</v>
          </cell>
          <cell r="G130" t="str">
            <v>M.</v>
          </cell>
        </row>
        <row r="131">
          <cell r="C131">
            <v>225</v>
          </cell>
          <cell r="D131" t="str">
            <v>-  3/C - 70 SQ.MM. NYCY</v>
          </cell>
          <cell r="E131">
            <v>918</v>
          </cell>
          <cell r="F131">
            <v>90</v>
          </cell>
          <cell r="G131" t="str">
            <v>M.</v>
          </cell>
        </row>
        <row r="132">
          <cell r="C132">
            <v>226</v>
          </cell>
          <cell r="D132" t="str">
            <v>-  3/C - 95 SQ.MM. NYCY</v>
          </cell>
          <cell r="E132">
            <v>1234</v>
          </cell>
          <cell r="F132">
            <v>110</v>
          </cell>
          <cell r="G132" t="str">
            <v>M.</v>
          </cell>
        </row>
        <row r="133">
          <cell r="C133">
            <v>227</v>
          </cell>
          <cell r="D133" t="str">
            <v>-  3/C - 120 SQ.MM. NYCY</v>
          </cell>
          <cell r="E133">
            <v>1564</v>
          </cell>
          <cell r="F133">
            <v>120</v>
          </cell>
          <cell r="G133" t="str">
            <v>M.</v>
          </cell>
        </row>
        <row r="134">
          <cell r="C134">
            <v>228</v>
          </cell>
          <cell r="D134" t="str">
            <v>-  3/C - 150 SQ.MM. NYCY</v>
          </cell>
          <cell r="E134">
            <v>1872</v>
          </cell>
          <cell r="F134">
            <v>130</v>
          </cell>
          <cell r="G134" t="str">
            <v>M.</v>
          </cell>
        </row>
        <row r="135">
          <cell r="C135">
            <v>229</v>
          </cell>
          <cell r="D135" t="str">
            <v>-  3/C - 185 SQ.MM. NYCY</v>
          </cell>
          <cell r="E135">
            <v>2322</v>
          </cell>
          <cell r="F135">
            <v>140</v>
          </cell>
          <cell r="G135" t="str">
            <v>M.</v>
          </cell>
        </row>
        <row r="136">
          <cell r="C136">
            <v>230</v>
          </cell>
          <cell r="D136" t="str">
            <v>-  3/C - 240 SQ.MM. NYCY</v>
          </cell>
          <cell r="E136">
            <v>3146</v>
          </cell>
          <cell r="F136">
            <v>150</v>
          </cell>
          <cell r="G136" t="str">
            <v>M.</v>
          </cell>
        </row>
        <row r="137">
          <cell r="C137">
            <v>231</v>
          </cell>
          <cell r="D137" t="str">
            <v>-  3/C - 300 SQ.MM. NYCY</v>
          </cell>
          <cell r="E137">
            <v>3865</v>
          </cell>
          <cell r="F137">
            <v>170</v>
          </cell>
          <cell r="G137" t="str">
            <v>M.</v>
          </cell>
        </row>
        <row r="138">
          <cell r="C138">
            <v>232</v>
          </cell>
          <cell r="D138" t="str">
            <v>-  1/C - 2.5 SQ.MM. 0.6/1KV.CV</v>
          </cell>
          <cell r="E138">
            <v>15</v>
          </cell>
          <cell r="F138">
            <v>5</v>
          </cell>
          <cell r="G138" t="str">
            <v>M.</v>
          </cell>
        </row>
        <row r="139">
          <cell r="C139">
            <v>233</v>
          </cell>
          <cell r="D139" t="str">
            <v>-  1/C - 4 SQ.MM. 0.6/1KV.CV</v>
          </cell>
          <cell r="E139">
            <v>16</v>
          </cell>
          <cell r="F139">
            <v>6</v>
          </cell>
          <cell r="G139" t="str">
            <v>M.</v>
          </cell>
        </row>
        <row r="140">
          <cell r="C140">
            <v>234</v>
          </cell>
          <cell r="D140" t="str">
            <v>-  1/C - 6 SQ.MM. 0.6/1KV.CV</v>
          </cell>
          <cell r="E140">
            <v>20</v>
          </cell>
          <cell r="F140">
            <v>7</v>
          </cell>
          <cell r="G140" t="str">
            <v>M.</v>
          </cell>
        </row>
        <row r="141">
          <cell r="C141">
            <v>235</v>
          </cell>
          <cell r="D141" t="str">
            <v>-  1/C - 10 SQ.MM. 0.6/1KV.CV</v>
          </cell>
          <cell r="E141">
            <v>29</v>
          </cell>
          <cell r="F141">
            <v>8</v>
          </cell>
          <cell r="G141" t="str">
            <v>M.</v>
          </cell>
        </row>
        <row r="142">
          <cell r="C142">
            <v>236</v>
          </cell>
          <cell r="D142" t="str">
            <v>-  1/C - 16 SQ.MM. 0.6/1KV.CV</v>
          </cell>
          <cell r="E142">
            <v>41</v>
          </cell>
          <cell r="F142">
            <v>10</v>
          </cell>
          <cell r="G142" t="str">
            <v>M.</v>
          </cell>
        </row>
        <row r="143">
          <cell r="C143">
            <v>237</v>
          </cell>
          <cell r="D143" t="str">
            <v>-  1/C - 25 SQ.MM. 0.6/1KV.CV</v>
          </cell>
          <cell r="E143">
            <v>59</v>
          </cell>
          <cell r="F143">
            <v>14</v>
          </cell>
          <cell r="G143" t="str">
            <v>M.</v>
          </cell>
        </row>
        <row r="144">
          <cell r="C144">
            <v>238</v>
          </cell>
          <cell r="D144" t="str">
            <v>-  1/C - 35 SQ.MM. 0.6/1KV.CV</v>
          </cell>
          <cell r="E144">
            <v>77</v>
          </cell>
          <cell r="F144">
            <v>18</v>
          </cell>
          <cell r="G144" t="str">
            <v>M.</v>
          </cell>
        </row>
        <row r="145">
          <cell r="C145">
            <v>239</v>
          </cell>
          <cell r="D145" t="str">
            <v>-  1/C - 50 SQ.MM. 0.6/1KV.CV</v>
          </cell>
          <cell r="E145">
            <v>103</v>
          </cell>
          <cell r="F145">
            <v>20</v>
          </cell>
          <cell r="G145" t="str">
            <v>M.</v>
          </cell>
        </row>
        <row r="146">
          <cell r="C146">
            <v>240</v>
          </cell>
          <cell r="D146" t="str">
            <v>-  1/C - 70 SQ.MM. 0.6/1KV.CV</v>
          </cell>
          <cell r="E146">
            <v>142</v>
          </cell>
          <cell r="F146">
            <v>25</v>
          </cell>
          <cell r="G146" t="str">
            <v>M.</v>
          </cell>
        </row>
        <row r="147">
          <cell r="C147">
            <v>241</v>
          </cell>
          <cell r="D147" t="str">
            <v>-  1/C - 95 SQ.MM. 0.6/1KV.CV</v>
          </cell>
          <cell r="E147">
            <v>193</v>
          </cell>
          <cell r="F147">
            <v>30</v>
          </cell>
          <cell r="G147" t="str">
            <v>M.</v>
          </cell>
        </row>
        <row r="148">
          <cell r="C148">
            <v>242</v>
          </cell>
          <cell r="D148" t="str">
            <v>-  1/C - 120 SQ.MM. 0.6/1KV.CV</v>
          </cell>
          <cell r="E148">
            <v>242</v>
          </cell>
          <cell r="F148">
            <v>35</v>
          </cell>
          <cell r="G148" t="str">
            <v>M.</v>
          </cell>
        </row>
        <row r="149">
          <cell r="C149">
            <v>243</v>
          </cell>
          <cell r="D149" t="str">
            <v>-  1/C - 150 SQ.MM. 0.6/1KV.CV</v>
          </cell>
          <cell r="E149">
            <v>296</v>
          </cell>
          <cell r="F149">
            <v>40</v>
          </cell>
          <cell r="G149" t="str">
            <v>M.</v>
          </cell>
        </row>
        <row r="150">
          <cell r="C150">
            <v>244</v>
          </cell>
          <cell r="D150" t="str">
            <v>-  1/C - 185 SQ.MM. 0.6/1KV.CV</v>
          </cell>
          <cell r="E150">
            <v>398</v>
          </cell>
          <cell r="F150">
            <v>60</v>
          </cell>
          <cell r="G150" t="str">
            <v>M.</v>
          </cell>
        </row>
        <row r="151">
          <cell r="C151">
            <v>245</v>
          </cell>
          <cell r="D151" t="str">
            <v>-  1/C - 240 SQ.MM. 0.6/1KV.CV</v>
          </cell>
          <cell r="E151">
            <v>480</v>
          </cell>
          <cell r="F151">
            <v>70</v>
          </cell>
          <cell r="G151" t="str">
            <v>M.</v>
          </cell>
        </row>
        <row r="152">
          <cell r="C152">
            <v>246</v>
          </cell>
          <cell r="D152" t="str">
            <v>-  1/C - 300 SQ.MM. 0.6/1KV.CV</v>
          </cell>
          <cell r="E152">
            <v>597</v>
          </cell>
          <cell r="F152">
            <v>75</v>
          </cell>
          <cell r="G152" t="str">
            <v>M.</v>
          </cell>
        </row>
        <row r="153">
          <cell r="C153">
            <v>247</v>
          </cell>
          <cell r="D153" t="str">
            <v>-  1/C - 400 SQ.MM. 0.6/1KV.CV</v>
          </cell>
          <cell r="E153">
            <v>753</v>
          </cell>
          <cell r="F153">
            <v>80</v>
          </cell>
          <cell r="G153" t="str">
            <v>M.</v>
          </cell>
        </row>
        <row r="154">
          <cell r="C154">
            <v>248</v>
          </cell>
          <cell r="D154" t="str">
            <v>-  2/C - 2.5 SQ.MM. 0.6/1KV.CV</v>
          </cell>
          <cell r="E154">
            <v>30</v>
          </cell>
          <cell r="F154">
            <v>8</v>
          </cell>
          <cell r="G154" t="str">
            <v>M.</v>
          </cell>
        </row>
        <row r="155">
          <cell r="C155">
            <v>249</v>
          </cell>
          <cell r="D155" t="str">
            <v>-  2/C - 4 SQ.MM. 0.6/1KV.CV</v>
          </cell>
          <cell r="E155">
            <v>36</v>
          </cell>
          <cell r="F155">
            <v>10</v>
          </cell>
          <cell r="G155" t="str">
            <v>M.</v>
          </cell>
        </row>
        <row r="156">
          <cell r="C156">
            <v>250</v>
          </cell>
          <cell r="D156" t="str">
            <v>-  2/C - 6 SQ.MM. 0.6/1KV.CV</v>
          </cell>
          <cell r="E156">
            <v>46</v>
          </cell>
          <cell r="F156">
            <v>14</v>
          </cell>
          <cell r="G156" t="str">
            <v>M.</v>
          </cell>
        </row>
        <row r="157">
          <cell r="C157">
            <v>251</v>
          </cell>
          <cell r="D157" t="str">
            <v>-  2/C - 10 SQ.MM. 0.6/1KV.CV</v>
          </cell>
          <cell r="E157">
            <v>60</v>
          </cell>
          <cell r="F157">
            <v>18</v>
          </cell>
          <cell r="G157" t="str">
            <v>M.</v>
          </cell>
        </row>
        <row r="158">
          <cell r="C158">
            <v>252</v>
          </cell>
          <cell r="D158" t="str">
            <v>-  2/C - 16 SQ.MM. 0.6/1KV.CV</v>
          </cell>
          <cell r="E158">
            <v>87</v>
          </cell>
          <cell r="F158">
            <v>20</v>
          </cell>
          <cell r="G158" t="str">
            <v>M.</v>
          </cell>
        </row>
        <row r="159">
          <cell r="C159">
            <v>253</v>
          </cell>
          <cell r="D159" t="str">
            <v>-  2/C - 25 SQ.MM. 0.6/1KV.CV</v>
          </cell>
          <cell r="E159">
            <v>128</v>
          </cell>
          <cell r="F159">
            <v>25</v>
          </cell>
          <cell r="G159" t="str">
            <v>M.</v>
          </cell>
        </row>
        <row r="160">
          <cell r="C160">
            <v>254</v>
          </cell>
          <cell r="D160" t="str">
            <v>-  2/C - 35 SQ.MM. 0.6/1KV.CV</v>
          </cell>
          <cell r="E160">
            <v>166</v>
          </cell>
          <cell r="F160">
            <v>30</v>
          </cell>
          <cell r="G160" t="str">
            <v>M.</v>
          </cell>
        </row>
        <row r="161">
          <cell r="C161">
            <v>255</v>
          </cell>
          <cell r="D161" t="str">
            <v>-  2/C - 50 SQ.MM. 0.6/1KV.CV</v>
          </cell>
          <cell r="E161">
            <v>228</v>
          </cell>
          <cell r="F161">
            <v>35</v>
          </cell>
          <cell r="G161" t="str">
            <v>M.</v>
          </cell>
        </row>
        <row r="162">
          <cell r="C162">
            <v>256</v>
          </cell>
          <cell r="D162" t="str">
            <v>-  2/C - 70 SQ.MM. 0.6/1KV.CV</v>
          </cell>
          <cell r="E162">
            <v>315</v>
          </cell>
          <cell r="F162">
            <v>40</v>
          </cell>
          <cell r="G162" t="str">
            <v>M.</v>
          </cell>
        </row>
        <row r="163">
          <cell r="C163">
            <v>257</v>
          </cell>
          <cell r="D163" t="str">
            <v>-  2/C - 95 SQ.MM. 0.6/1KV.CV</v>
          </cell>
          <cell r="E163">
            <v>422</v>
          </cell>
          <cell r="F163">
            <v>60</v>
          </cell>
          <cell r="G163" t="str">
            <v>M.</v>
          </cell>
        </row>
        <row r="164">
          <cell r="C164">
            <v>258</v>
          </cell>
          <cell r="D164" t="str">
            <v>-  2/C - 120 SQ.MM. 0.6/1KV.CV</v>
          </cell>
          <cell r="E164">
            <v>530</v>
          </cell>
          <cell r="F164">
            <v>70</v>
          </cell>
          <cell r="G164" t="str">
            <v>M.</v>
          </cell>
        </row>
        <row r="165">
          <cell r="C165">
            <v>259</v>
          </cell>
          <cell r="D165" t="str">
            <v>-  2/C - 150 SQ.MM. 0.6/1KV.CV</v>
          </cell>
          <cell r="E165">
            <v>648</v>
          </cell>
          <cell r="F165">
            <v>75</v>
          </cell>
          <cell r="G165" t="str">
            <v>M.</v>
          </cell>
        </row>
        <row r="166">
          <cell r="C166">
            <v>260</v>
          </cell>
          <cell r="D166" t="str">
            <v>-  2/C - 185 SQ.MM. 0.6/1KV.CV</v>
          </cell>
          <cell r="E166">
            <v>806</v>
          </cell>
          <cell r="F166">
            <v>80</v>
          </cell>
          <cell r="G166" t="str">
            <v>M.</v>
          </cell>
        </row>
        <row r="167">
          <cell r="C167">
            <v>261</v>
          </cell>
          <cell r="D167" t="str">
            <v>-  2/C - 240 SQ.MM. 0.6/1KV.CV</v>
          </cell>
          <cell r="E167">
            <v>1051</v>
          </cell>
          <cell r="F167">
            <v>85</v>
          </cell>
          <cell r="G167" t="str">
            <v>M.</v>
          </cell>
        </row>
        <row r="168">
          <cell r="C168">
            <v>262</v>
          </cell>
          <cell r="D168" t="str">
            <v>-  2/C - 300 SQ.MM. 0.6/1KV.CV</v>
          </cell>
          <cell r="E168">
            <v>1302</v>
          </cell>
          <cell r="F168">
            <v>90</v>
          </cell>
          <cell r="G168" t="str">
            <v>M.</v>
          </cell>
        </row>
        <row r="169">
          <cell r="C169">
            <v>263</v>
          </cell>
          <cell r="D169" t="str">
            <v>-  2/C - 400 SQ.MM. 0.6/1KV.CV</v>
          </cell>
          <cell r="E169">
            <v>1642</v>
          </cell>
          <cell r="F169">
            <v>100</v>
          </cell>
          <cell r="G169" t="str">
            <v>M.</v>
          </cell>
        </row>
        <row r="170">
          <cell r="C170">
            <v>264</v>
          </cell>
          <cell r="D170" t="str">
            <v>-  4/C - 2.5 SQ.MM. 0.6/1KV.CV</v>
          </cell>
          <cell r="E170">
            <v>45</v>
          </cell>
          <cell r="F170">
            <v>25</v>
          </cell>
          <cell r="G170" t="str">
            <v>M.</v>
          </cell>
        </row>
        <row r="171">
          <cell r="C171">
            <v>265</v>
          </cell>
          <cell r="D171" t="str">
            <v>-  4/C - 4 SQ.MM. 0.6/1KV.CV</v>
          </cell>
          <cell r="E171">
            <v>59</v>
          </cell>
          <cell r="F171">
            <v>30</v>
          </cell>
          <cell r="G171" t="str">
            <v>M.</v>
          </cell>
        </row>
        <row r="172">
          <cell r="C172">
            <v>266</v>
          </cell>
          <cell r="D172" t="str">
            <v>-  4/C - 6 SQ.MM. 0.6/1KV.CV</v>
          </cell>
          <cell r="E172">
            <v>78</v>
          </cell>
          <cell r="F172">
            <v>35</v>
          </cell>
          <cell r="G172" t="str">
            <v>M.</v>
          </cell>
        </row>
        <row r="173">
          <cell r="C173">
            <v>267</v>
          </cell>
          <cell r="D173" t="str">
            <v>-  4/C - 10 SQ.MM. 0.6/1KV.CV</v>
          </cell>
          <cell r="E173">
            <v>106</v>
          </cell>
          <cell r="F173">
            <v>40</v>
          </cell>
          <cell r="G173" t="str">
            <v>M.</v>
          </cell>
        </row>
        <row r="174">
          <cell r="C174">
            <v>268</v>
          </cell>
          <cell r="D174" t="str">
            <v>-  4/C - 16 SQ.MM. 0.6/1KV.CV</v>
          </cell>
          <cell r="E174">
            <v>155</v>
          </cell>
          <cell r="F174">
            <v>60</v>
          </cell>
          <cell r="G174" t="str">
            <v>M.</v>
          </cell>
        </row>
        <row r="175">
          <cell r="C175">
            <v>269</v>
          </cell>
          <cell r="D175" t="str">
            <v>-  4/C - 25 SQ.MM. 0.6/1KV.CV</v>
          </cell>
          <cell r="E175">
            <v>131</v>
          </cell>
          <cell r="F175">
            <v>70</v>
          </cell>
          <cell r="G175" t="str">
            <v>M.</v>
          </cell>
        </row>
        <row r="176">
          <cell r="C176">
            <v>270</v>
          </cell>
          <cell r="D176" t="str">
            <v>-  4/C - 35 SQ.MM. 0.6/1KV.CV</v>
          </cell>
          <cell r="E176">
            <v>304</v>
          </cell>
          <cell r="F176">
            <v>75</v>
          </cell>
          <cell r="G176" t="str">
            <v>M.</v>
          </cell>
        </row>
        <row r="177">
          <cell r="C177">
            <v>271</v>
          </cell>
          <cell r="D177" t="str">
            <v>-  4/C - 50 SQ.MM. 0.6/1KV.CV</v>
          </cell>
          <cell r="E177">
            <v>420</v>
          </cell>
          <cell r="F177">
            <v>80</v>
          </cell>
          <cell r="G177" t="str">
            <v>M.</v>
          </cell>
        </row>
        <row r="178">
          <cell r="C178">
            <v>272</v>
          </cell>
          <cell r="D178" t="str">
            <v>-  4/C - 70 SQ.MM. 0.6/1KV.CV</v>
          </cell>
          <cell r="E178">
            <v>586</v>
          </cell>
          <cell r="F178">
            <v>85</v>
          </cell>
          <cell r="G178" t="str">
            <v>M.</v>
          </cell>
        </row>
        <row r="179">
          <cell r="C179">
            <v>273</v>
          </cell>
          <cell r="D179" t="str">
            <v>-  4/C - 95 SQ.MM. 0.6/1KV.CV</v>
          </cell>
          <cell r="E179">
            <v>791</v>
          </cell>
          <cell r="F179">
            <v>90</v>
          </cell>
          <cell r="G179" t="str">
            <v>M.</v>
          </cell>
        </row>
        <row r="180">
          <cell r="C180">
            <v>274</v>
          </cell>
          <cell r="D180" t="str">
            <v>-  4/C - 120 SQ.MM. 0.6/1KV.CV</v>
          </cell>
          <cell r="E180">
            <v>1000</v>
          </cell>
          <cell r="F180">
            <v>100</v>
          </cell>
          <cell r="G180" t="str">
            <v>M.</v>
          </cell>
        </row>
        <row r="181">
          <cell r="C181">
            <v>275</v>
          </cell>
          <cell r="D181" t="str">
            <v>-  4/C - 150 SQ.MM. 0.6/1KV.CV</v>
          </cell>
          <cell r="E181">
            <v>1220</v>
          </cell>
          <cell r="F181">
            <v>110</v>
          </cell>
          <cell r="G181" t="str">
            <v>M.</v>
          </cell>
        </row>
        <row r="182">
          <cell r="C182">
            <v>276</v>
          </cell>
          <cell r="D182" t="str">
            <v>-  4/C - 185 SQ.MM. 0.6/1KV.CV</v>
          </cell>
          <cell r="E182">
            <v>1524</v>
          </cell>
          <cell r="F182">
            <v>120</v>
          </cell>
          <cell r="G182" t="str">
            <v>M.</v>
          </cell>
        </row>
        <row r="183">
          <cell r="C183">
            <v>277</v>
          </cell>
          <cell r="D183" t="str">
            <v>-  4/C - 240 SQ.MM. 0.6/1KV.CV</v>
          </cell>
          <cell r="E183">
            <v>1992</v>
          </cell>
          <cell r="F183">
            <v>130</v>
          </cell>
          <cell r="G183" t="str">
            <v>M.</v>
          </cell>
        </row>
        <row r="184">
          <cell r="C184">
            <v>278</v>
          </cell>
          <cell r="D184" t="str">
            <v>-  4/C - 300 SQ.MM. 0.6/1KV.CV</v>
          </cell>
          <cell r="E184">
            <v>2482</v>
          </cell>
          <cell r="F184">
            <v>140</v>
          </cell>
          <cell r="G184" t="str">
            <v>M.</v>
          </cell>
        </row>
        <row r="185">
          <cell r="C185">
            <v>279</v>
          </cell>
          <cell r="D185" t="str">
            <v>-  4/C - 400 SQ.MM. 0.6/1KV.CV</v>
          </cell>
          <cell r="E185">
            <v>3135</v>
          </cell>
          <cell r="F185">
            <v>160</v>
          </cell>
          <cell r="G185" t="str">
            <v>M.</v>
          </cell>
        </row>
        <row r="186">
          <cell r="C186">
            <v>337</v>
          </cell>
          <cell r="D186" t="str">
            <v>SPACE</v>
          </cell>
          <cell r="E186">
            <v>186</v>
          </cell>
          <cell r="F186">
            <v>10</v>
          </cell>
          <cell r="G186" t="str">
            <v>M.</v>
          </cell>
        </row>
        <row r="187">
          <cell r="C187">
            <v>281</v>
          </cell>
          <cell r="D187" t="str">
            <v>-  6 SQ.MM. THWA</v>
          </cell>
          <cell r="E187">
            <v>0</v>
          </cell>
          <cell r="F187">
            <v>0</v>
          </cell>
          <cell r="G187" t="str">
            <v>M.</v>
          </cell>
        </row>
        <row r="188">
          <cell r="C188">
            <v>282</v>
          </cell>
          <cell r="D188" t="str">
            <v>-  10 SQ.MM. THWA</v>
          </cell>
          <cell r="E188">
            <v>7</v>
          </cell>
          <cell r="F188">
            <v>2</v>
          </cell>
          <cell r="G188" t="str">
            <v>M.</v>
          </cell>
        </row>
        <row r="189">
          <cell r="C189">
            <v>283</v>
          </cell>
          <cell r="D189" t="str">
            <v>-  16 SQ.MM. THWA</v>
          </cell>
          <cell r="E189">
            <v>8</v>
          </cell>
          <cell r="F189">
            <v>3</v>
          </cell>
          <cell r="G189" t="str">
            <v>M.</v>
          </cell>
        </row>
        <row r="190">
          <cell r="C190">
            <v>284</v>
          </cell>
          <cell r="D190" t="str">
            <v>-  25 SQ.MM. THWA</v>
          </cell>
          <cell r="E190">
            <v>12</v>
          </cell>
          <cell r="F190">
            <v>5</v>
          </cell>
          <cell r="G190" t="str">
            <v>M.</v>
          </cell>
        </row>
        <row r="191">
          <cell r="C191">
            <v>285</v>
          </cell>
          <cell r="D191" t="str">
            <v>-  35 SQ.MM. THWA</v>
          </cell>
          <cell r="E191">
            <v>15</v>
          </cell>
          <cell r="F191">
            <v>6</v>
          </cell>
          <cell r="G191" t="str">
            <v>M.</v>
          </cell>
        </row>
        <row r="192">
          <cell r="C192">
            <v>286</v>
          </cell>
          <cell r="D192" t="str">
            <v>-  50 SQ.MM. THWA</v>
          </cell>
          <cell r="E192">
            <v>21</v>
          </cell>
          <cell r="F192">
            <v>7</v>
          </cell>
          <cell r="G192" t="str">
            <v>M.</v>
          </cell>
        </row>
        <row r="193">
          <cell r="C193">
            <v>287</v>
          </cell>
          <cell r="D193" t="str">
            <v>-  70 SQ.MM. THWA</v>
          </cell>
          <cell r="E193">
            <v>29</v>
          </cell>
          <cell r="F193">
            <v>8</v>
          </cell>
          <cell r="G193" t="str">
            <v>M.</v>
          </cell>
        </row>
        <row r="194">
          <cell r="C194">
            <v>288</v>
          </cell>
          <cell r="D194" t="str">
            <v>-  90 SQ.MM. THWA</v>
          </cell>
          <cell r="E194">
            <v>39</v>
          </cell>
          <cell r="F194">
            <v>10</v>
          </cell>
          <cell r="G194" t="str">
            <v>M.</v>
          </cell>
        </row>
        <row r="195">
          <cell r="C195">
            <v>289</v>
          </cell>
          <cell r="D195" t="str">
            <v>-  120 SQ.MM. THWA</v>
          </cell>
          <cell r="E195">
            <v>47</v>
          </cell>
          <cell r="F195">
            <v>12</v>
          </cell>
          <cell r="G195" t="str">
            <v>M.</v>
          </cell>
        </row>
        <row r="196">
          <cell r="C196">
            <v>290</v>
          </cell>
          <cell r="D196" t="str">
            <v>-  150 SQ.MM. THWA</v>
          </cell>
          <cell r="E196">
            <v>59</v>
          </cell>
          <cell r="F196">
            <v>14</v>
          </cell>
          <cell r="G196" t="str">
            <v>M.</v>
          </cell>
        </row>
        <row r="197">
          <cell r="C197">
            <v>291</v>
          </cell>
          <cell r="D197" t="str">
            <v>-  185 SQ.MM. THWA</v>
          </cell>
          <cell r="E197">
            <v>72</v>
          </cell>
          <cell r="F197">
            <v>16</v>
          </cell>
          <cell r="G197" t="str">
            <v>M.</v>
          </cell>
        </row>
        <row r="198">
          <cell r="C198">
            <v>292</v>
          </cell>
          <cell r="D198" t="str">
            <v>-  240 SQ.MM. THWA</v>
          </cell>
          <cell r="E198">
            <v>96</v>
          </cell>
          <cell r="F198">
            <v>20</v>
          </cell>
          <cell r="G198" t="str">
            <v>M.</v>
          </cell>
        </row>
        <row r="199">
          <cell r="C199">
            <v>293</v>
          </cell>
          <cell r="D199" t="str">
            <v>-  300 SQ.MM. THWA</v>
          </cell>
          <cell r="E199">
            <v>125</v>
          </cell>
          <cell r="F199">
            <v>25</v>
          </cell>
          <cell r="G199" t="str">
            <v>M.</v>
          </cell>
        </row>
        <row r="200">
          <cell r="C200">
            <v>294</v>
          </cell>
          <cell r="D200" t="str">
            <v>-  6 SQ.MM. BARE COPPER</v>
          </cell>
          <cell r="E200">
            <v>12</v>
          </cell>
          <cell r="F200">
            <v>2</v>
          </cell>
          <cell r="G200" t="str">
            <v>M.</v>
          </cell>
        </row>
        <row r="201">
          <cell r="C201">
            <v>295</v>
          </cell>
          <cell r="D201" t="str">
            <v>-  10 SQ.MM. BARE COPPER</v>
          </cell>
          <cell r="E201">
            <v>15</v>
          </cell>
          <cell r="F201">
            <v>3</v>
          </cell>
          <cell r="G201" t="str">
            <v>M.</v>
          </cell>
        </row>
        <row r="202">
          <cell r="C202">
            <v>296</v>
          </cell>
          <cell r="D202" t="str">
            <v>-  16 SQ.MM. BARE COPPER</v>
          </cell>
          <cell r="E202">
            <v>28</v>
          </cell>
          <cell r="F202">
            <v>5</v>
          </cell>
          <cell r="G202" t="str">
            <v>M.</v>
          </cell>
        </row>
        <row r="203">
          <cell r="C203">
            <v>297</v>
          </cell>
          <cell r="D203" t="str">
            <v>-  25 SQ.MM. BARE COPPER</v>
          </cell>
          <cell r="E203">
            <v>38</v>
          </cell>
          <cell r="F203">
            <v>6</v>
          </cell>
          <cell r="G203" t="str">
            <v>M.</v>
          </cell>
        </row>
        <row r="204">
          <cell r="C204">
            <v>298</v>
          </cell>
          <cell r="D204" t="str">
            <v>-  35 SQ.MM. BARE COPPER</v>
          </cell>
          <cell r="E204">
            <v>55</v>
          </cell>
          <cell r="F204">
            <v>8</v>
          </cell>
          <cell r="G204" t="str">
            <v>M.</v>
          </cell>
        </row>
        <row r="205">
          <cell r="C205">
            <v>299</v>
          </cell>
          <cell r="D205" t="str">
            <v>-  50 SQ.MM. BARE COPPER</v>
          </cell>
          <cell r="E205">
            <v>74</v>
          </cell>
          <cell r="F205">
            <v>11</v>
          </cell>
          <cell r="G205" t="str">
            <v>M.</v>
          </cell>
        </row>
        <row r="206">
          <cell r="C206">
            <v>300</v>
          </cell>
          <cell r="D206" t="str">
            <v>-  70 SQ.MM. BARE COPPER</v>
          </cell>
          <cell r="E206">
            <v>98</v>
          </cell>
          <cell r="F206">
            <v>16</v>
          </cell>
          <cell r="G206" t="str">
            <v>M.</v>
          </cell>
        </row>
        <row r="207">
          <cell r="C207">
            <v>301</v>
          </cell>
          <cell r="D207" t="str">
            <v>-  95 SQ.MM. BARE COPPER</v>
          </cell>
          <cell r="E207">
            <v>140</v>
          </cell>
          <cell r="F207">
            <v>20</v>
          </cell>
          <cell r="G207" t="str">
            <v>M.</v>
          </cell>
        </row>
        <row r="208">
          <cell r="C208">
            <v>302</v>
          </cell>
          <cell r="D208" t="str">
            <v>-  120 SQ.MM. BARE COPPER</v>
          </cell>
          <cell r="E208">
            <v>180</v>
          </cell>
          <cell r="F208">
            <v>25</v>
          </cell>
          <cell r="G208" t="str">
            <v>M.</v>
          </cell>
        </row>
        <row r="209">
          <cell r="C209">
            <v>303</v>
          </cell>
          <cell r="D209" t="str">
            <v>-  150 SQ.MM. BARE COPPER</v>
          </cell>
          <cell r="E209">
            <v>210</v>
          </cell>
          <cell r="F209">
            <v>30</v>
          </cell>
          <cell r="G209" t="str">
            <v>M.</v>
          </cell>
        </row>
        <row r="210">
          <cell r="C210">
            <v>304</v>
          </cell>
          <cell r="D210" t="str">
            <v>-  185 SQ.MM. BARE COPPER</v>
          </cell>
          <cell r="E210">
            <v>280</v>
          </cell>
          <cell r="F210">
            <v>35</v>
          </cell>
          <cell r="G210" t="str">
            <v>M.</v>
          </cell>
        </row>
        <row r="211">
          <cell r="C211">
            <v>3</v>
          </cell>
          <cell r="D211" t="str">
            <v>HIGH VOLTAGE CABLE</v>
          </cell>
          <cell r="E211">
            <v>771</v>
          </cell>
          <cell r="F211">
            <v>58</v>
          </cell>
          <cell r="G211" t="str">
            <v>M.</v>
          </cell>
        </row>
        <row r="212">
          <cell r="C212">
            <v>311</v>
          </cell>
          <cell r="D212" t="str">
            <v>-  1/C - 35 SQ.MM. 12/20(24) KVCV</v>
          </cell>
          <cell r="E212">
            <v>251</v>
          </cell>
          <cell r="F212">
            <v>35</v>
          </cell>
          <cell r="G212" t="str">
            <v>M.</v>
          </cell>
        </row>
        <row r="213">
          <cell r="C213">
            <v>312</v>
          </cell>
          <cell r="D213" t="str">
            <v>-  1/C - 50 SQ.MM. 12/20(24) KVCV</v>
          </cell>
          <cell r="E213">
            <v>271</v>
          </cell>
          <cell r="F213">
            <v>40</v>
          </cell>
          <cell r="G213" t="str">
            <v>M.</v>
          </cell>
        </row>
        <row r="214">
          <cell r="C214">
            <v>313</v>
          </cell>
          <cell r="D214" t="str">
            <v>-  1/C - 70 SQ.MM. 12/20(24) KVCV</v>
          </cell>
          <cell r="E214">
            <v>317</v>
          </cell>
          <cell r="F214">
            <v>60</v>
          </cell>
          <cell r="G214" t="str">
            <v>M.</v>
          </cell>
        </row>
        <row r="215">
          <cell r="C215">
            <v>314</v>
          </cell>
          <cell r="D215" t="str">
            <v>-  1/C - 95 SQ.MM. 12/20(24) KVCV</v>
          </cell>
          <cell r="E215">
            <v>383</v>
          </cell>
          <cell r="F215">
            <v>70</v>
          </cell>
          <cell r="G215" t="str">
            <v>M.</v>
          </cell>
        </row>
        <row r="216">
          <cell r="C216">
            <v>315</v>
          </cell>
          <cell r="D216" t="str">
            <v>-  1/C - 120 SQ.MM. 12/20(24) KVCV</v>
          </cell>
          <cell r="E216">
            <v>473</v>
          </cell>
          <cell r="F216">
            <v>75</v>
          </cell>
          <cell r="G216" t="str">
            <v>M.</v>
          </cell>
        </row>
        <row r="217">
          <cell r="C217">
            <v>316</v>
          </cell>
          <cell r="D217" t="str">
            <v>-  1/C - 150 SQ.MM. 12/20(24) KVCV</v>
          </cell>
          <cell r="E217">
            <v>542</v>
          </cell>
          <cell r="F217">
            <v>80</v>
          </cell>
          <cell r="G217" t="str">
            <v>M.</v>
          </cell>
        </row>
        <row r="218">
          <cell r="C218">
            <v>317</v>
          </cell>
          <cell r="D218" t="str">
            <v>-  1/C - 185 SQ.MM. 12/20(24) KVCV</v>
          </cell>
          <cell r="E218">
            <v>632</v>
          </cell>
          <cell r="F218">
            <v>85</v>
          </cell>
          <cell r="G218" t="str">
            <v>M.</v>
          </cell>
        </row>
        <row r="219">
          <cell r="C219">
            <v>318</v>
          </cell>
          <cell r="D219" t="str">
            <v>-  1/C - 240 SQ.MM. 12/20(24) KVCV</v>
          </cell>
          <cell r="E219">
            <v>776</v>
          </cell>
          <cell r="F219">
            <v>90</v>
          </cell>
          <cell r="G219" t="str">
            <v>M.</v>
          </cell>
        </row>
        <row r="220">
          <cell r="C220">
            <v>319</v>
          </cell>
          <cell r="D220" t="str">
            <v>-  1/C - 300 SQ.MM. 12/20(24) KVCV</v>
          </cell>
          <cell r="E220">
            <v>930</v>
          </cell>
          <cell r="F220">
            <v>100</v>
          </cell>
          <cell r="G220" t="str">
            <v>M.</v>
          </cell>
        </row>
        <row r="221">
          <cell r="C221">
            <v>320</v>
          </cell>
          <cell r="D221" t="str">
            <v>-  1/C - 400 SQ.MM. 12/20(24) KVCV</v>
          </cell>
          <cell r="E221">
            <v>1120</v>
          </cell>
          <cell r="F221">
            <v>110</v>
          </cell>
          <cell r="G221" t="str">
            <v>M.</v>
          </cell>
        </row>
        <row r="222">
          <cell r="C222">
            <v>321</v>
          </cell>
          <cell r="D222" t="str">
            <v>-  3/C - 35 SQ.MM. 12/20(24) KVCV</v>
          </cell>
          <cell r="E222">
            <v>829</v>
          </cell>
          <cell r="F222">
            <v>85</v>
          </cell>
          <cell r="G222" t="str">
            <v>M.</v>
          </cell>
        </row>
        <row r="223">
          <cell r="C223">
            <v>322</v>
          </cell>
          <cell r="D223" t="str">
            <v>-  3/C - 50 SQ.MM. 12/20(24) KVCV</v>
          </cell>
          <cell r="E223">
            <v>897</v>
          </cell>
          <cell r="F223">
            <v>90</v>
          </cell>
          <cell r="G223" t="str">
            <v>M.</v>
          </cell>
        </row>
        <row r="224">
          <cell r="C224">
            <v>323</v>
          </cell>
          <cell r="D224" t="str">
            <v>-  3/C - 70 SQ.MM. 12/20(24) KVCV</v>
          </cell>
          <cell r="E224">
            <v>1050</v>
          </cell>
          <cell r="F224">
            <v>100</v>
          </cell>
          <cell r="G224" t="str">
            <v>M.</v>
          </cell>
        </row>
        <row r="225">
          <cell r="C225">
            <v>324</v>
          </cell>
          <cell r="D225" t="str">
            <v>-  3/C - 95 SQ.MM. 12/20(24) KVCV</v>
          </cell>
          <cell r="E225">
            <v>1258</v>
          </cell>
          <cell r="F225">
            <v>110</v>
          </cell>
          <cell r="G225" t="str">
            <v>M.</v>
          </cell>
        </row>
        <row r="226">
          <cell r="C226">
            <v>325</v>
          </cell>
          <cell r="D226" t="str">
            <v>-  3/C - 120 SQ.MM. 12/20(24) KVCV</v>
          </cell>
          <cell r="E226">
            <v>1613</v>
          </cell>
          <cell r="F226">
            <v>120</v>
          </cell>
          <cell r="G226" t="str">
            <v>M.</v>
          </cell>
        </row>
        <row r="227">
          <cell r="C227">
            <v>326</v>
          </cell>
          <cell r="D227" t="str">
            <v>-  3/C - 150 SQ.MM. 12/20(24) KVCV</v>
          </cell>
          <cell r="E227">
            <v>1832</v>
          </cell>
          <cell r="F227">
            <v>130</v>
          </cell>
          <cell r="G227" t="str">
            <v>M.</v>
          </cell>
        </row>
        <row r="228">
          <cell r="C228">
            <v>327</v>
          </cell>
          <cell r="D228" t="str">
            <v>-  3/C - 185 SQ.MM. 12/20(24) KVCV</v>
          </cell>
          <cell r="E228">
            <v>2131</v>
          </cell>
          <cell r="F228">
            <v>140</v>
          </cell>
          <cell r="G228" t="str">
            <v>M.</v>
          </cell>
        </row>
        <row r="229">
          <cell r="C229">
            <v>328</v>
          </cell>
          <cell r="D229" t="str">
            <v>-  3/C - 240 SQ.MM. 12/20(24) KVCV</v>
          </cell>
          <cell r="E229">
            <v>2566</v>
          </cell>
          <cell r="F229">
            <v>160</v>
          </cell>
          <cell r="G229" t="str">
            <v>M.</v>
          </cell>
        </row>
        <row r="230">
          <cell r="C230">
            <v>329</v>
          </cell>
          <cell r="D230" t="str">
            <v>-  3/C - 300 SQ.MM. 12/20(24) KVCV</v>
          </cell>
          <cell r="E230">
            <v>3084</v>
          </cell>
          <cell r="F230">
            <v>180</v>
          </cell>
          <cell r="G230" t="str">
            <v>M.</v>
          </cell>
        </row>
        <row r="231">
          <cell r="C231">
            <v>330</v>
          </cell>
          <cell r="D231" t="str">
            <v>-  3/C - 400 SQ.MM. 12/20(24) KVCV</v>
          </cell>
          <cell r="E231">
            <v>3712</v>
          </cell>
          <cell r="F231">
            <v>200</v>
          </cell>
          <cell r="G231" t="str">
            <v>M.</v>
          </cell>
        </row>
        <row r="232">
          <cell r="C232">
            <v>331</v>
          </cell>
          <cell r="D232" t="str">
            <v>-  1/C - 35 SQ.MM. 18/30(36) KVCV</v>
          </cell>
          <cell r="E232">
            <v>260</v>
          </cell>
          <cell r="F232">
            <v>60</v>
          </cell>
          <cell r="G232" t="str">
            <v>M.</v>
          </cell>
        </row>
        <row r="233">
          <cell r="C233">
            <v>332</v>
          </cell>
          <cell r="D233" t="str">
            <v>-  1/C - 50 SQ.MM. 18/30(36) KVCV</v>
          </cell>
          <cell r="E233">
            <v>281</v>
          </cell>
          <cell r="F233">
            <v>70</v>
          </cell>
          <cell r="G233" t="str">
            <v>M.</v>
          </cell>
        </row>
        <row r="234">
          <cell r="C234">
            <v>333</v>
          </cell>
          <cell r="D234" t="str">
            <v>-  1/C - 70 SQ.MM. 18/30(36) KVCV</v>
          </cell>
          <cell r="E234">
            <v>325</v>
          </cell>
          <cell r="F234">
            <v>75</v>
          </cell>
          <cell r="G234" t="str">
            <v>M.</v>
          </cell>
        </row>
        <row r="235">
          <cell r="C235">
            <v>334</v>
          </cell>
          <cell r="D235" t="str">
            <v>-  1/C - 95 SQ.MM. 18/30(36) KVCV</v>
          </cell>
          <cell r="E235">
            <v>396</v>
          </cell>
          <cell r="F235">
            <v>80</v>
          </cell>
          <cell r="G235" t="str">
            <v>M.</v>
          </cell>
        </row>
        <row r="236">
          <cell r="C236">
            <v>335</v>
          </cell>
          <cell r="D236" t="str">
            <v>-  1/C - 120 SQ.MM. 18/30(36) KVCV</v>
          </cell>
          <cell r="E236">
            <v>490</v>
          </cell>
          <cell r="F236">
            <v>85</v>
          </cell>
          <cell r="G236" t="str">
            <v>M.</v>
          </cell>
        </row>
        <row r="237">
          <cell r="C237">
            <v>336</v>
          </cell>
          <cell r="D237" t="str">
            <v>-  1/C - 150 SQ.MM. 18/30(36) KVCV</v>
          </cell>
          <cell r="E237">
            <v>560</v>
          </cell>
          <cell r="F237">
            <v>90</v>
          </cell>
          <cell r="G237" t="str">
            <v>M.</v>
          </cell>
        </row>
        <row r="238">
          <cell r="C238">
            <v>337</v>
          </cell>
          <cell r="D238" t="str">
            <v>-  1/C - 185 SQ.MM. 18/30(36) KVCV</v>
          </cell>
          <cell r="E238">
            <v>654</v>
          </cell>
          <cell r="F238">
            <v>100</v>
          </cell>
          <cell r="G238" t="str">
            <v>M.</v>
          </cell>
        </row>
        <row r="239">
          <cell r="C239">
            <v>338</v>
          </cell>
          <cell r="D239" t="str">
            <v>-  1/C - 240 SQ.MM. 18/30(36) KVCV</v>
          </cell>
          <cell r="E239">
            <v>802</v>
          </cell>
          <cell r="F239">
            <v>110</v>
          </cell>
          <cell r="G239" t="str">
            <v>M.</v>
          </cell>
        </row>
        <row r="240">
          <cell r="C240">
            <v>339</v>
          </cell>
          <cell r="D240" t="str">
            <v>-  1/C - 300 SQ.MM. 18/30(36) KVCV</v>
          </cell>
          <cell r="E240">
            <v>962</v>
          </cell>
          <cell r="F240">
            <v>130</v>
          </cell>
          <cell r="G240" t="str">
            <v>M.</v>
          </cell>
        </row>
        <row r="241">
          <cell r="C241">
            <v>340</v>
          </cell>
          <cell r="D241" t="str">
            <v>-  1/C - 400 SQ.MM. 18/30(36) KVCV</v>
          </cell>
          <cell r="E241">
            <v>1158</v>
          </cell>
          <cell r="F241">
            <v>150</v>
          </cell>
          <cell r="G241" t="str">
            <v>M.</v>
          </cell>
        </row>
        <row r="242">
          <cell r="C242">
            <v>341</v>
          </cell>
          <cell r="D242" t="str">
            <v>-  3/C - 50 SQ.MM. 18/30(36) KVCV</v>
          </cell>
          <cell r="E242">
            <v>930</v>
          </cell>
          <cell r="F242">
            <v>100</v>
          </cell>
          <cell r="G242" t="str">
            <v>M.</v>
          </cell>
        </row>
        <row r="243">
          <cell r="C243">
            <v>342</v>
          </cell>
          <cell r="D243" t="str">
            <v>-  3/C - 70 SQ.MM. 18/30(36) KVCV</v>
          </cell>
          <cell r="E243">
            <v>1088</v>
          </cell>
          <cell r="F243">
            <v>110</v>
          </cell>
          <cell r="G243" t="str">
            <v>M.</v>
          </cell>
        </row>
        <row r="244">
          <cell r="C244">
            <v>343</v>
          </cell>
          <cell r="D244" t="str">
            <v>-  3/C - 95 SQ.MM. 18/30(36) KVCV</v>
          </cell>
          <cell r="E244">
            <v>1303</v>
          </cell>
          <cell r="F244">
            <v>130</v>
          </cell>
          <cell r="G244" t="str">
            <v>M.</v>
          </cell>
        </row>
        <row r="245">
          <cell r="C245">
            <v>344</v>
          </cell>
          <cell r="D245" t="str">
            <v>-  3/C - 120 SQ.MM. 18/30(36) KVCV</v>
          </cell>
          <cell r="E245">
            <v>1670</v>
          </cell>
          <cell r="F245">
            <v>150</v>
          </cell>
          <cell r="G245" t="str">
            <v>M.</v>
          </cell>
        </row>
        <row r="246">
          <cell r="C246">
            <v>345</v>
          </cell>
          <cell r="D246" t="str">
            <v>-  3/C - 150 SQ.MM. 18/30(36) KVCV</v>
          </cell>
          <cell r="E246">
            <v>1897</v>
          </cell>
          <cell r="F246">
            <v>170</v>
          </cell>
          <cell r="G246" t="str">
            <v>M.</v>
          </cell>
        </row>
        <row r="247">
          <cell r="C247">
            <v>346</v>
          </cell>
          <cell r="D247" t="str">
            <v>-  3/C - 185 SQ.MM. 18/30(36) KVCV</v>
          </cell>
          <cell r="E247">
            <v>2206</v>
          </cell>
          <cell r="F247">
            <v>180</v>
          </cell>
          <cell r="G247" t="str">
            <v>M.</v>
          </cell>
        </row>
        <row r="248">
          <cell r="C248">
            <v>347</v>
          </cell>
          <cell r="D248" t="str">
            <v>-  3/C - 240 SQ.MM. 18/30(36) KVCV</v>
          </cell>
          <cell r="E248">
            <v>2660</v>
          </cell>
          <cell r="F248">
            <v>200</v>
          </cell>
          <cell r="G248" t="str">
            <v>M.</v>
          </cell>
        </row>
        <row r="249">
          <cell r="C249">
            <v>348</v>
          </cell>
          <cell r="D249" t="str">
            <v>-  3/C - 300 SQ.MM. 18/30(36) KVCV</v>
          </cell>
          <cell r="E249">
            <v>3166</v>
          </cell>
          <cell r="F249">
            <v>220</v>
          </cell>
          <cell r="G249" t="str">
            <v>M.</v>
          </cell>
        </row>
        <row r="250">
          <cell r="C250">
            <v>349</v>
          </cell>
          <cell r="D250" t="str">
            <v>-  3/C - 400 SQ.MM. 18/30(36) KVCV</v>
          </cell>
          <cell r="E250">
            <v>3709</v>
          </cell>
          <cell r="F250">
            <v>240</v>
          </cell>
          <cell r="G250" t="str">
            <v>M.</v>
          </cell>
        </row>
        <row r="251">
          <cell r="C251">
            <v>501</v>
          </cell>
          <cell r="D251" t="str">
            <v>SPACE</v>
          </cell>
          <cell r="E251">
            <v>23000</v>
          </cell>
          <cell r="F251">
            <v>2000</v>
          </cell>
          <cell r="G251" t="str">
            <v>SET</v>
          </cell>
        </row>
        <row r="252">
          <cell r="C252">
            <v>351</v>
          </cell>
          <cell r="D252" t="str">
            <v>-  1/C - 25 SQ.MM. 25 KV.XLPE</v>
          </cell>
          <cell r="E252">
            <v>0</v>
          </cell>
          <cell r="F252">
            <v>0</v>
          </cell>
          <cell r="G252" t="str">
            <v>M.</v>
          </cell>
        </row>
        <row r="253">
          <cell r="C253">
            <v>352</v>
          </cell>
          <cell r="D253" t="str">
            <v>-  1/C - 35 SQ.MM. 25 KV.XLPE</v>
          </cell>
          <cell r="E253">
            <v>305</v>
          </cell>
          <cell r="F253">
            <v>35</v>
          </cell>
          <cell r="G253" t="str">
            <v>M.</v>
          </cell>
        </row>
        <row r="254">
          <cell r="C254">
            <v>353</v>
          </cell>
          <cell r="D254" t="str">
            <v>-  1/C - 50 SQ.MM. 25 KV.XLPE</v>
          </cell>
          <cell r="E254">
            <v>345</v>
          </cell>
          <cell r="F254">
            <v>40</v>
          </cell>
          <cell r="G254" t="str">
            <v>M.</v>
          </cell>
        </row>
        <row r="255">
          <cell r="C255">
            <v>354</v>
          </cell>
          <cell r="D255" t="str">
            <v>-  1/C - 70 SQ.MM. 25 KV.XLPE</v>
          </cell>
          <cell r="E255">
            <v>415</v>
          </cell>
          <cell r="F255">
            <v>60</v>
          </cell>
          <cell r="G255" t="str">
            <v>M.</v>
          </cell>
        </row>
        <row r="256">
          <cell r="C256">
            <v>355</v>
          </cell>
          <cell r="D256" t="str">
            <v>-  1/C - 95 SQ.MM. 25 KV.XLPE</v>
          </cell>
          <cell r="E256">
            <v>515</v>
          </cell>
          <cell r="F256">
            <v>70</v>
          </cell>
          <cell r="G256" t="str">
            <v>M.</v>
          </cell>
        </row>
        <row r="257">
          <cell r="C257">
            <v>356</v>
          </cell>
          <cell r="D257" t="str">
            <v>-  1/C - 120 SQ.MM. 25 KV.XLPE</v>
          </cell>
          <cell r="E257">
            <v>605</v>
          </cell>
          <cell r="F257">
            <v>75</v>
          </cell>
          <cell r="G257" t="str">
            <v>M.</v>
          </cell>
        </row>
        <row r="258">
          <cell r="C258">
            <v>357</v>
          </cell>
          <cell r="D258" t="str">
            <v>-  1/C - 150 SQ.MM. 25 KV.XLPE</v>
          </cell>
          <cell r="E258">
            <v>705</v>
          </cell>
          <cell r="F258">
            <v>80</v>
          </cell>
          <cell r="G258" t="str">
            <v>M.</v>
          </cell>
        </row>
        <row r="259">
          <cell r="C259">
            <v>358</v>
          </cell>
          <cell r="D259" t="str">
            <v>-  1/C - 185 SQ.MM. 25 KV.XLPE</v>
          </cell>
          <cell r="E259">
            <v>835</v>
          </cell>
          <cell r="F259">
            <v>85</v>
          </cell>
          <cell r="G259" t="str">
            <v>M.</v>
          </cell>
        </row>
        <row r="260">
          <cell r="C260">
            <v>359</v>
          </cell>
          <cell r="D260" t="str">
            <v>-  1/C - 240 SQ.MM. 25 KV.XLPE</v>
          </cell>
          <cell r="E260">
            <v>995</v>
          </cell>
          <cell r="F260">
            <v>90</v>
          </cell>
          <cell r="G260" t="str">
            <v>M.</v>
          </cell>
        </row>
        <row r="261">
          <cell r="C261">
            <v>360</v>
          </cell>
          <cell r="D261" t="str">
            <v>-  1/C - 35 SQ.MM. 35 KV.XLPE</v>
          </cell>
          <cell r="E261">
            <v>0</v>
          </cell>
          <cell r="F261">
            <v>60</v>
          </cell>
          <cell r="G261" t="str">
            <v>M.</v>
          </cell>
        </row>
        <row r="262">
          <cell r="C262">
            <v>361</v>
          </cell>
          <cell r="D262" t="str">
            <v>-  1/C - 50 SQ.MM. 35 KV.XLPE</v>
          </cell>
          <cell r="E262">
            <v>0</v>
          </cell>
          <cell r="F262">
            <v>70</v>
          </cell>
          <cell r="G262" t="str">
            <v>M.</v>
          </cell>
        </row>
        <row r="263">
          <cell r="C263">
            <v>362</v>
          </cell>
          <cell r="D263" t="str">
            <v>-  1/C - 70 SQ.MM. 35 KV.XLPE</v>
          </cell>
          <cell r="E263">
            <v>0</v>
          </cell>
          <cell r="F263">
            <v>75</v>
          </cell>
          <cell r="G263" t="str">
            <v>M.</v>
          </cell>
        </row>
        <row r="264">
          <cell r="C264">
            <v>363</v>
          </cell>
          <cell r="D264" t="str">
            <v>-  1/C - 95 SQ.MM. 35 KV.XLPE</v>
          </cell>
          <cell r="E264">
            <v>0</v>
          </cell>
          <cell r="F264">
            <v>80</v>
          </cell>
          <cell r="G264" t="str">
            <v>M.</v>
          </cell>
        </row>
        <row r="265">
          <cell r="C265">
            <v>364</v>
          </cell>
          <cell r="D265" t="str">
            <v>-  1/C - 120 SQ.MM. 35 KV.XLPE</v>
          </cell>
          <cell r="E265">
            <v>0</v>
          </cell>
          <cell r="F265">
            <v>85</v>
          </cell>
          <cell r="G265" t="str">
            <v>M.</v>
          </cell>
        </row>
        <row r="266">
          <cell r="C266">
            <v>365</v>
          </cell>
          <cell r="D266" t="str">
            <v>-  1/C - 150 SQ.MM. 35 KV.XLPE</v>
          </cell>
          <cell r="E266">
            <v>0</v>
          </cell>
          <cell r="F266">
            <v>90</v>
          </cell>
          <cell r="G266" t="str">
            <v>M.</v>
          </cell>
        </row>
        <row r="267">
          <cell r="C267">
            <v>366</v>
          </cell>
          <cell r="D267" t="str">
            <v>-  1/C - 185 SQ.MM. 35 KV.XLPE</v>
          </cell>
          <cell r="E267">
            <v>0</v>
          </cell>
          <cell r="F267">
            <v>100</v>
          </cell>
          <cell r="G267" t="str">
            <v>M.</v>
          </cell>
        </row>
        <row r="268">
          <cell r="C268">
            <v>367</v>
          </cell>
          <cell r="D268" t="str">
            <v>-  1/C - 240 SQ.MM. 35 KV.XLPE</v>
          </cell>
          <cell r="E268">
            <v>0</v>
          </cell>
          <cell r="F268">
            <v>110</v>
          </cell>
          <cell r="G268" t="str">
            <v>M.</v>
          </cell>
        </row>
        <row r="269">
          <cell r="D269" t="str">
            <v>SPACE</v>
          </cell>
        </row>
        <row r="270">
          <cell r="C270">
            <v>369</v>
          </cell>
          <cell r="D270" t="str">
            <v>-  1/C - 35 SQ.MM. 25 KV.PIC</v>
          </cell>
          <cell r="E270">
            <v>108</v>
          </cell>
          <cell r="F270">
            <v>20</v>
          </cell>
          <cell r="G270" t="str">
            <v>M.</v>
          </cell>
        </row>
        <row r="271">
          <cell r="C271">
            <v>370</v>
          </cell>
          <cell r="D271" t="str">
            <v>-  1/C - 50 SQ.MM. 25 KV.PIC</v>
          </cell>
          <cell r="E271">
            <v>128</v>
          </cell>
          <cell r="F271">
            <v>25</v>
          </cell>
          <cell r="G271" t="str">
            <v>M.</v>
          </cell>
        </row>
        <row r="272">
          <cell r="C272">
            <v>371</v>
          </cell>
          <cell r="D272" t="str">
            <v>-  1/C - 70 SQ.MM. 25 KV.PIC</v>
          </cell>
          <cell r="E272">
            <v>148</v>
          </cell>
          <cell r="F272">
            <v>30</v>
          </cell>
          <cell r="G272" t="str">
            <v>M.</v>
          </cell>
        </row>
        <row r="273">
          <cell r="C273">
            <v>372</v>
          </cell>
          <cell r="D273" t="str">
            <v>-  1/C - 95 SQ.MM. 25 KV.PIC</v>
          </cell>
          <cell r="E273">
            <v>178</v>
          </cell>
          <cell r="F273">
            <v>35</v>
          </cell>
          <cell r="G273" t="str">
            <v>M.</v>
          </cell>
        </row>
        <row r="274">
          <cell r="C274">
            <v>373</v>
          </cell>
          <cell r="D274" t="str">
            <v>-  1/C - 120 SQ.MM. 25 KV.PIC</v>
          </cell>
          <cell r="E274">
            <v>208</v>
          </cell>
          <cell r="F274">
            <v>40</v>
          </cell>
          <cell r="G274" t="str">
            <v>M.</v>
          </cell>
        </row>
        <row r="275">
          <cell r="C275">
            <v>374</v>
          </cell>
          <cell r="D275" t="str">
            <v>-  1/C - 150 SQ.MM. 25 KV.PIC</v>
          </cell>
          <cell r="E275">
            <v>248</v>
          </cell>
          <cell r="F275">
            <v>60</v>
          </cell>
          <cell r="G275" t="str">
            <v>M.</v>
          </cell>
        </row>
        <row r="276">
          <cell r="C276">
            <v>375</v>
          </cell>
          <cell r="D276" t="str">
            <v>-  1/C - 185 SQ.MM. 25 KV.PIC</v>
          </cell>
          <cell r="E276">
            <v>288</v>
          </cell>
          <cell r="F276">
            <v>70</v>
          </cell>
          <cell r="G276" t="str">
            <v>M.</v>
          </cell>
        </row>
        <row r="277">
          <cell r="C277">
            <v>376</v>
          </cell>
          <cell r="D277" t="str">
            <v>-  1/C - 240 SQ.MM. 25 KV.PIC</v>
          </cell>
          <cell r="E277">
            <v>348</v>
          </cell>
          <cell r="F277">
            <v>75</v>
          </cell>
          <cell r="G277" t="str">
            <v>M.</v>
          </cell>
        </row>
        <row r="278">
          <cell r="C278">
            <v>377</v>
          </cell>
          <cell r="D278" t="str">
            <v>-  1/C - 35 SQ.MM. 35 KV.PIC</v>
          </cell>
          <cell r="E278">
            <v>0</v>
          </cell>
          <cell r="F278">
            <v>30</v>
          </cell>
          <cell r="G278" t="str">
            <v>M.</v>
          </cell>
        </row>
        <row r="279">
          <cell r="C279">
            <v>378</v>
          </cell>
          <cell r="D279" t="str">
            <v>-  1/C - 50 SQ.MM. 35 KV.PIC</v>
          </cell>
          <cell r="E279">
            <v>0</v>
          </cell>
          <cell r="F279">
            <v>35</v>
          </cell>
          <cell r="G279" t="str">
            <v>M.</v>
          </cell>
        </row>
        <row r="280">
          <cell r="C280">
            <v>379</v>
          </cell>
          <cell r="D280" t="str">
            <v>-  1/C - 70 SQ.MM. 35 KV.PIC</v>
          </cell>
          <cell r="E280">
            <v>0</v>
          </cell>
          <cell r="F280">
            <v>40</v>
          </cell>
          <cell r="G280" t="str">
            <v>M.</v>
          </cell>
        </row>
        <row r="281">
          <cell r="C281">
            <v>380</v>
          </cell>
          <cell r="D281" t="str">
            <v>-  1/C - 95 SQ.MM. 35 KV.PIC</v>
          </cell>
          <cell r="E281">
            <v>0</v>
          </cell>
          <cell r="F281">
            <v>60</v>
          </cell>
          <cell r="G281" t="str">
            <v>M.</v>
          </cell>
        </row>
        <row r="282">
          <cell r="C282">
            <v>381</v>
          </cell>
          <cell r="D282" t="str">
            <v>-  1/C - 120 SQ.MM. 35 KV.PIC</v>
          </cell>
          <cell r="E282">
            <v>0</v>
          </cell>
          <cell r="F282">
            <v>70</v>
          </cell>
          <cell r="G282" t="str">
            <v>M.</v>
          </cell>
        </row>
        <row r="283">
          <cell r="C283">
            <v>382</v>
          </cell>
          <cell r="D283" t="str">
            <v>-  1/C - 150 SQ.MM. 35 KV.PIC</v>
          </cell>
          <cell r="E283">
            <v>0</v>
          </cell>
          <cell r="F283">
            <v>75</v>
          </cell>
          <cell r="G283" t="str">
            <v>M.</v>
          </cell>
        </row>
        <row r="284">
          <cell r="C284">
            <v>383</v>
          </cell>
          <cell r="D284" t="str">
            <v>-  1/C - 185 SQ.MM. 35 KV.PIC</v>
          </cell>
          <cell r="E284">
            <v>0</v>
          </cell>
          <cell r="F284">
            <v>80</v>
          </cell>
          <cell r="G284" t="str">
            <v>M.</v>
          </cell>
        </row>
        <row r="285">
          <cell r="C285">
            <v>384</v>
          </cell>
          <cell r="D285" t="str">
            <v>-  1/C - 240 SQ.MM. 35 KV.PIC</v>
          </cell>
          <cell r="E285">
            <v>0</v>
          </cell>
          <cell r="F285">
            <v>85</v>
          </cell>
          <cell r="G285" t="str">
            <v>M.</v>
          </cell>
        </row>
        <row r="286">
          <cell r="D286" t="str">
            <v>SPACE</v>
          </cell>
        </row>
        <row r="287">
          <cell r="C287">
            <v>386</v>
          </cell>
          <cell r="D287" t="str">
            <v>-  1/C - 35 SQ.MM. 25 KV.SPACED AERIAL</v>
          </cell>
          <cell r="E287">
            <v>160</v>
          </cell>
          <cell r="F287">
            <v>25</v>
          </cell>
          <cell r="G287" t="str">
            <v>M.</v>
          </cell>
        </row>
        <row r="288">
          <cell r="C288">
            <v>387</v>
          </cell>
          <cell r="D288" t="str">
            <v>-  1/C - 50 SQ.MM. 25 KV.SPACED AERIAL</v>
          </cell>
          <cell r="E288">
            <v>190</v>
          </cell>
          <cell r="F288">
            <v>30</v>
          </cell>
          <cell r="G288" t="str">
            <v>M.</v>
          </cell>
        </row>
        <row r="289">
          <cell r="C289">
            <v>388</v>
          </cell>
          <cell r="D289" t="str">
            <v>-  1/C - 70 SQ.MM. 25 KV.SPACED AERIAL</v>
          </cell>
          <cell r="E289">
            <v>220</v>
          </cell>
          <cell r="F289">
            <v>35</v>
          </cell>
          <cell r="G289" t="str">
            <v>M.</v>
          </cell>
        </row>
        <row r="290">
          <cell r="C290">
            <v>389</v>
          </cell>
          <cell r="D290" t="str">
            <v>-  1/C - 95 SQ.MM. 25 KV.SPACED AERIAL</v>
          </cell>
          <cell r="E290">
            <v>260</v>
          </cell>
          <cell r="F290">
            <v>40</v>
          </cell>
          <cell r="G290" t="str">
            <v>M.</v>
          </cell>
        </row>
        <row r="291">
          <cell r="C291">
            <v>390</v>
          </cell>
          <cell r="D291" t="str">
            <v>-  1/C - 120 SQ.MM. 25 KV.SPACED AERIAL</v>
          </cell>
          <cell r="E291">
            <v>300</v>
          </cell>
          <cell r="F291">
            <v>60</v>
          </cell>
          <cell r="G291" t="str">
            <v>M.</v>
          </cell>
        </row>
        <row r="292">
          <cell r="C292">
            <v>391</v>
          </cell>
          <cell r="D292" t="str">
            <v>-  1/C - 150 SQ.MM. 25 KV.SPACED AERIAL</v>
          </cell>
          <cell r="E292">
            <v>340</v>
          </cell>
          <cell r="F292">
            <v>70</v>
          </cell>
          <cell r="G292" t="str">
            <v>M.</v>
          </cell>
        </row>
        <row r="293">
          <cell r="C293">
            <v>392</v>
          </cell>
          <cell r="D293" t="str">
            <v>-  1/C - 185 SQ.MM. 25 KV.SPACED AERIAL</v>
          </cell>
          <cell r="E293">
            <v>390</v>
          </cell>
          <cell r="F293">
            <v>75</v>
          </cell>
          <cell r="G293" t="str">
            <v>M.</v>
          </cell>
        </row>
        <row r="294">
          <cell r="C294">
            <v>393</v>
          </cell>
          <cell r="D294" t="str">
            <v>-  1/C - 240 SQ.MM. 25 KV.SPACED AERIAL</v>
          </cell>
          <cell r="E294">
            <v>470</v>
          </cell>
          <cell r="F294">
            <v>80</v>
          </cell>
          <cell r="G294" t="str">
            <v>M.</v>
          </cell>
        </row>
        <row r="295">
          <cell r="C295">
            <v>394</v>
          </cell>
          <cell r="D295" t="str">
            <v>-  1/C - 35 SQ.MM. 35 KV.SPACED AERIAL</v>
          </cell>
          <cell r="E295">
            <v>0</v>
          </cell>
          <cell r="F295">
            <v>75</v>
          </cell>
          <cell r="G295" t="str">
            <v>M.</v>
          </cell>
        </row>
        <row r="296">
          <cell r="C296">
            <v>395</v>
          </cell>
          <cell r="D296" t="str">
            <v>-  1/C - 50 SQ.MM. 35 KV.SPACED AERIAL</v>
          </cell>
          <cell r="E296">
            <v>0</v>
          </cell>
          <cell r="F296">
            <v>89</v>
          </cell>
          <cell r="G296" t="str">
            <v>M.</v>
          </cell>
        </row>
        <row r="297">
          <cell r="C297">
            <v>396</v>
          </cell>
          <cell r="D297" t="str">
            <v>-  1/C - 70 SQ.MM. 35 KV.SPACED AERIAL</v>
          </cell>
          <cell r="E297">
            <v>0</v>
          </cell>
          <cell r="F297">
            <v>85</v>
          </cell>
          <cell r="G297" t="str">
            <v>M.</v>
          </cell>
        </row>
        <row r="298">
          <cell r="C298">
            <v>397</v>
          </cell>
          <cell r="D298" t="str">
            <v>-  1/C - 95 SQ.MM. 35 KV.SPACED AERIAL</v>
          </cell>
          <cell r="E298">
            <v>0</v>
          </cell>
          <cell r="F298">
            <v>90</v>
          </cell>
          <cell r="G298" t="str">
            <v>M.</v>
          </cell>
        </row>
        <row r="299">
          <cell r="C299">
            <v>398</v>
          </cell>
          <cell r="D299" t="str">
            <v>-  1/C - 120 SQ.MM. 35 KV.SPACED AERIAL</v>
          </cell>
          <cell r="E299">
            <v>0</v>
          </cell>
          <cell r="F299">
            <v>100</v>
          </cell>
          <cell r="G299" t="str">
            <v>M.</v>
          </cell>
        </row>
        <row r="300">
          <cell r="C300">
            <v>399</v>
          </cell>
          <cell r="D300" t="str">
            <v>-  1/C - 150 SQ.MM. 35 KV.SPACED AERIAL</v>
          </cell>
          <cell r="E300">
            <v>0</v>
          </cell>
          <cell r="F300">
            <v>110</v>
          </cell>
          <cell r="G300" t="str">
            <v>M.</v>
          </cell>
        </row>
        <row r="301">
          <cell r="C301">
            <v>400</v>
          </cell>
          <cell r="D301" t="str">
            <v>-  1/C - 185 SQ.MM. 35 KV.SPACED AERIAL</v>
          </cell>
          <cell r="E301">
            <v>0</v>
          </cell>
          <cell r="F301">
            <v>120</v>
          </cell>
          <cell r="G301" t="str">
            <v>M.</v>
          </cell>
        </row>
        <row r="302">
          <cell r="C302">
            <v>401</v>
          </cell>
          <cell r="D302" t="str">
            <v>-  1/C - 240 SQ.MM. 35 KV.SPACED AERIAL</v>
          </cell>
          <cell r="E302">
            <v>0</v>
          </cell>
          <cell r="F302">
            <v>140</v>
          </cell>
          <cell r="G302" t="str">
            <v>M.</v>
          </cell>
        </row>
        <row r="303">
          <cell r="C303">
            <v>402</v>
          </cell>
          <cell r="D303" t="str">
            <v>-  25 SQ.MM. ALL ALUMINIUM CABLE</v>
          </cell>
          <cell r="E303">
            <v>9</v>
          </cell>
          <cell r="F303">
            <v>5</v>
          </cell>
          <cell r="G303" t="str">
            <v>M.</v>
          </cell>
        </row>
        <row r="304">
          <cell r="C304">
            <v>403</v>
          </cell>
          <cell r="D304" t="str">
            <v>-  35 SQ.MM. ALL ALUMINIUM CABLE</v>
          </cell>
          <cell r="E304">
            <v>13</v>
          </cell>
          <cell r="F304">
            <v>6</v>
          </cell>
          <cell r="G304" t="str">
            <v>M.</v>
          </cell>
        </row>
        <row r="305">
          <cell r="C305">
            <v>404</v>
          </cell>
          <cell r="D305" t="str">
            <v>-  50 SQ.MM. ALL ALUMINIUM CABLE</v>
          </cell>
          <cell r="E305">
            <v>18</v>
          </cell>
          <cell r="F305">
            <v>8</v>
          </cell>
          <cell r="G305" t="str">
            <v>M.</v>
          </cell>
        </row>
        <row r="306">
          <cell r="C306">
            <v>405</v>
          </cell>
          <cell r="D306" t="str">
            <v>-  70 SQ.MM. ALL ALUMINIUM CABLE</v>
          </cell>
          <cell r="E306">
            <v>26</v>
          </cell>
          <cell r="F306">
            <v>11</v>
          </cell>
          <cell r="G306" t="str">
            <v>M.</v>
          </cell>
        </row>
        <row r="307">
          <cell r="C307">
            <v>406</v>
          </cell>
          <cell r="D307" t="str">
            <v>-  95 SQ.MM. ALL ALUMINIUM CABLE</v>
          </cell>
          <cell r="E307">
            <v>36</v>
          </cell>
          <cell r="F307">
            <v>16</v>
          </cell>
          <cell r="G307" t="str">
            <v>M.</v>
          </cell>
        </row>
        <row r="308">
          <cell r="C308">
            <v>407</v>
          </cell>
          <cell r="D308" t="str">
            <v>-  120 SQ.MM. ALL ALUMINIUM CABLE</v>
          </cell>
          <cell r="E308">
            <v>46</v>
          </cell>
          <cell r="F308">
            <v>20</v>
          </cell>
          <cell r="G308" t="str">
            <v>M.</v>
          </cell>
        </row>
        <row r="309">
          <cell r="C309">
            <v>408</v>
          </cell>
          <cell r="D309" t="str">
            <v>-  150 SQ.MM. ALL ALUMINIUM CABLE</v>
          </cell>
          <cell r="E309">
            <v>56</v>
          </cell>
          <cell r="F309">
            <v>25</v>
          </cell>
          <cell r="G309" t="str">
            <v>M.</v>
          </cell>
        </row>
        <row r="310">
          <cell r="C310">
            <v>409</v>
          </cell>
          <cell r="D310" t="str">
            <v>-  185 SQ.MM. ALL ALUMINIUM CABLE</v>
          </cell>
          <cell r="E310">
            <v>64</v>
          </cell>
          <cell r="F310">
            <v>30</v>
          </cell>
          <cell r="G310" t="str">
            <v>M.</v>
          </cell>
        </row>
        <row r="311">
          <cell r="C311">
            <v>410</v>
          </cell>
          <cell r="D311" t="str">
            <v>-  25 SQ.MM. ACSR</v>
          </cell>
          <cell r="E311">
            <v>11</v>
          </cell>
          <cell r="F311">
            <v>5</v>
          </cell>
          <cell r="G311" t="str">
            <v>M.</v>
          </cell>
        </row>
        <row r="312">
          <cell r="C312">
            <v>411</v>
          </cell>
          <cell r="D312" t="str">
            <v>-  35 SQ.MM. ACSR</v>
          </cell>
          <cell r="E312">
            <v>15</v>
          </cell>
          <cell r="F312">
            <v>6</v>
          </cell>
          <cell r="G312" t="str">
            <v>M.</v>
          </cell>
        </row>
        <row r="313">
          <cell r="C313">
            <v>412</v>
          </cell>
          <cell r="D313" t="str">
            <v>-  50 SQ.MM. ACSR</v>
          </cell>
          <cell r="E313">
            <v>21</v>
          </cell>
          <cell r="F313">
            <v>8</v>
          </cell>
          <cell r="G313" t="str">
            <v>M.</v>
          </cell>
        </row>
        <row r="314">
          <cell r="C314">
            <v>413</v>
          </cell>
          <cell r="D314" t="str">
            <v>-  70 SQ.MM. ACSR</v>
          </cell>
          <cell r="E314">
            <v>30</v>
          </cell>
          <cell r="F314">
            <v>11</v>
          </cell>
          <cell r="G314" t="str">
            <v>M.</v>
          </cell>
        </row>
        <row r="315">
          <cell r="C315">
            <v>414</v>
          </cell>
          <cell r="D315" t="str">
            <v>-  95 SQ.MM. ACSR</v>
          </cell>
          <cell r="E315">
            <v>42</v>
          </cell>
          <cell r="F315">
            <v>16</v>
          </cell>
          <cell r="G315" t="str">
            <v>M.</v>
          </cell>
        </row>
        <row r="316">
          <cell r="C316">
            <v>415</v>
          </cell>
          <cell r="D316" t="str">
            <v>-  120 SQ.MM. ACSR</v>
          </cell>
          <cell r="E316">
            <v>54</v>
          </cell>
          <cell r="F316">
            <v>20</v>
          </cell>
          <cell r="G316" t="str">
            <v>M.</v>
          </cell>
        </row>
        <row r="317">
          <cell r="C317">
            <v>416</v>
          </cell>
          <cell r="D317" t="str">
            <v>-  150 SQ.MM. ACSR</v>
          </cell>
          <cell r="E317">
            <v>83</v>
          </cell>
          <cell r="F317">
            <v>25</v>
          </cell>
          <cell r="G317" t="str">
            <v>M.</v>
          </cell>
        </row>
        <row r="318">
          <cell r="C318">
            <v>417</v>
          </cell>
          <cell r="D318" t="str">
            <v>-  185 SQ.MM. ACSR</v>
          </cell>
          <cell r="E318">
            <v>0</v>
          </cell>
          <cell r="F318">
            <v>0</v>
          </cell>
          <cell r="G318" t="str">
            <v>M.</v>
          </cell>
        </row>
        <row r="319">
          <cell r="D319" t="str">
            <v>SPACE</v>
          </cell>
        </row>
        <row r="320">
          <cell r="C320">
            <v>45</v>
          </cell>
          <cell r="D320" t="str">
            <v>FIRE - RESISTANT CABLE</v>
          </cell>
        </row>
        <row r="321">
          <cell r="C321">
            <v>451</v>
          </cell>
          <cell r="D321" t="str">
            <v>-  1/C - 0.75 SQ.MM. FR.</v>
          </cell>
          <cell r="E321">
            <v>17</v>
          </cell>
          <cell r="F321">
            <v>1</v>
          </cell>
          <cell r="G321" t="str">
            <v>M.</v>
          </cell>
        </row>
        <row r="322">
          <cell r="C322">
            <v>452</v>
          </cell>
          <cell r="D322" t="str">
            <v>-  1/C - 1.0 SQ.MM. FR.</v>
          </cell>
          <cell r="E322">
            <v>19</v>
          </cell>
          <cell r="F322">
            <v>1</v>
          </cell>
          <cell r="G322" t="str">
            <v>M.</v>
          </cell>
        </row>
        <row r="323">
          <cell r="C323">
            <v>453</v>
          </cell>
          <cell r="D323" t="str">
            <v>-  1/C - 1.5 SQ.MM. FR.</v>
          </cell>
          <cell r="E323">
            <v>20</v>
          </cell>
          <cell r="F323">
            <v>1</v>
          </cell>
          <cell r="G323" t="str">
            <v>M.</v>
          </cell>
        </row>
        <row r="324">
          <cell r="C324">
            <v>454</v>
          </cell>
          <cell r="D324" t="str">
            <v>-  1/C - 2.5 SQ.MM. FR.</v>
          </cell>
          <cell r="E324">
            <v>26</v>
          </cell>
          <cell r="F324">
            <v>2</v>
          </cell>
          <cell r="G324" t="str">
            <v>M.</v>
          </cell>
        </row>
        <row r="325">
          <cell r="C325">
            <v>455</v>
          </cell>
          <cell r="D325" t="str">
            <v>-  1/C - 4 SQ.MM. FR.</v>
          </cell>
          <cell r="E325">
            <v>36</v>
          </cell>
          <cell r="F325">
            <v>2</v>
          </cell>
          <cell r="G325" t="str">
            <v>M.</v>
          </cell>
        </row>
        <row r="326">
          <cell r="C326">
            <v>456</v>
          </cell>
          <cell r="D326" t="str">
            <v>-  1/C - 6 SQ.MM. FR.</v>
          </cell>
          <cell r="E326">
            <v>60</v>
          </cell>
          <cell r="F326">
            <v>3</v>
          </cell>
          <cell r="G326" t="str">
            <v>M.</v>
          </cell>
        </row>
        <row r="327">
          <cell r="C327">
            <v>457</v>
          </cell>
          <cell r="D327" t="str">
            <v>-  1/C - 10 SQ.MM. FR.</v>
          </cell>
          <cell r="E327">
            <v>82</v>
          </cell>
          <cell r="F327">
            <v>5</v>
          </cell>
          <cell r="G327" t="str">
            <v>M.</v>
          </cell>
        </row>
        <row r="328">
          <cell r="C328">
            <v>458</v>
          </cell>
          <cell r="D328" t="str">
            <v>-  1/C - 16 SQ.MM. FR.</v>
          </cell>
          <cell r="E328">
            <v>96</v>
          </cell>
          <cell r="F328">
            <v>6</v>
          </cell>
          <cell r="G328" t="str">
            <v>M.</v>
          </cell>
        </row>
        <row r="329">
          <cell r="C329">
            <v>459</v>
          </cell>
          <cell r="D329" t="str">
            <v>-  1/C - 25 SQ.MM. FR.</v>
          </cell>
          <cell r="E329">
            <v>130</v>
          </cell>
          <cell r="F329">
            <v>8</v>
          </cell>
          <cell r="G329" t="str">
            <v>M.</v>
          </cell>
        </row>
        <row r="330">
          <cell r="C330">
            <v>460</v>
          </cell>
          <cell r="D330" t="str">
            <v>-  1/C - 35 SQ.MM. FR.</v>
          </cell>
          <cell r="E330">
            <v>184</v>
          </cell>
          <cell r="F330">
            <v>11</v>
          </cell>
          <cell r="G330" t="str">
            <v>M.</v>
          </cell>
        </row>
        <row r="331">
          <cell r="C331">
            <v>461</v>
          </cell>
          <cell r="D331" t="str">
            <v>-  1/C - 50 SQ.MM. FR.</v>
          </cell>
          <cell r="E331">
            <v>264</v>
          </cell>
          <cell r="F331">
            <v>16</v>
          </cell>
          <cell r="G331" t="str">
            <v>M.</v>
          </cell>
        </row>
        <row r="332">
          <cell r="C332">
            <v>462</v>
          </cell>
          <cell r="D332" t="str">
            <v>-  1/C - 70 SQ.MM. FR.</v>
          </cell>
          <cell r="E332">
            <v>330</v>
          </cell>
          <cell r="F332">
            <v>20</v>
          </cell>
          <cell r="G332" t="str">
            <v>M.</v>
          </cell>
        </row>
        <row r="333">
          <cell r="C333">
            <v>463</v>
          </cell>
          <cell r="D333" t="str">
            <v>-  1/C - 95 SQ.MM. FR.</v>
          </cell>
          <cell r="E333">
            <v>396</v>
          </cell>
          <cell r="F333">
            <v>25</v>
          </cell>
          <cell r="G333" t="str">
            <v>M.</v>
          </cell>
        </row>
        <row r="334">
          <cell r="C334">
            <v>464</v>
          </cell>
          <cell r="D334" t="str">
            <v>-  1/C - 120 SQ.MM. FR.</v>
          </cell>
          <cell r="E334">
            <v>488</v>
          </cell>
          <cell r="F334">
            <v>30</v>
          </cell>
          <cell r="G334" t="str">
            <v>M.</v>
          </cell>
        </row>
        <row r="335">
          <cell r="C335">
            <v>465</v>
          </cell>
          <cell r="D335" t="str">
            <v>-  1/C - 150 SQ.MM. FR.</v>
          </cell>
          <cell r="E335">
            <v>589</v>
          </cell>
          <cell r="F335">
            <v>35</v>
          </cell>
          <cell r="G335" t="str">
            <v>M.</v>
          </cell>
        </row>
        <row r="336">
          <cell r="C336">
            <v>466</v>
          </cell>
          <cell r="D336" t="str">
            <v>-  1/C - 185 SQ.MM. FR.</v>
          </cell>
          <cell r="E336">
            <v>688</v>
          </cell>
          <cell r="F336">
            <v>40</v>
          </cell>
          <cell r="G336" t="str">
            <v>M.</v>
          </cell>
        </row>
        <row r="337">
          <cell r="C337">
            <v>467</v>
          </cell>
          <cell r="D337" t="str">
            <v>-  1/C - 240 SQ.MM. FR.</v>
          </cell>
          <cell r="E337">
            <v>852</v>
          </cell>
          <cell r="F337">
            <v>50</v>
          </cell>
          <cell r="G337" t="str">
            <v>M.</v>
          </cell>
        </row>
        <row r="338">
          <cell r="C338">
            <v>468</v>
          </cell>
          <cell r="D338" t="str">
            <v>-  1/C - 300 SQ.MM. FR.</v>
          </cell>
          <cell r="E338">
            <v>1088</v>
          </cell>
          <cell r="F338">
            <v>60</v>
          </cell>
          <cell r="G338" t="str">
            <v>M.</v>
          </cell>
        </row>
        <row r="339">
          <cell r="C339">
            <v>469</v>
          </cell>
          <cell r="D339" t="str">
            <v>-  1/C - 400 SQ.MM. FR.</v>
          </cell>
          <cell r="E339">
            <v>1308</v>
          </cell>
          <cell r="F339">
            <v>70</v>
          </cell>
          <cell r="G339" t="str">
            <v>M.</v>
          </cell>
        </row>
        <row r="340">
          <cell r="C340">
            <v>470</v>
          </cell>
          <cell r="D340" t="str">
            <v>-  1/C - 500 SQ.MM. FR.</v>
          </cell>
          <cell r="E340">
            <v>1548</v>
          </cell>
          <cell r="F340">
            <v>90</v>
          </cell>
          <cell r="G340" t="str">
            <v>M.</v>
          </cell>
        </row>
        <row r="341">
          <cell r="C341">
            <v>471</v>
          </cell>
          <cell r="D341" t="str">
            <v>-  1/C - 630 SQ.MM. FR.</v>
          </cell>
          <cell r="E341">
            <v>1904</v>
          </cell>
          <cell r="F341">
            <v>105</v>
          </cell>
          <cell r="G341" t="str">
            <v>M.</v>
          </cell>
        </row>
        <row r="342">
          <cell r="C342">
            <v>472</v>
          </cell>
          <cell r="D342" t="str">
            <v>-  1/C - 2.5 SQ.MM. FR. W./SHEET</v>
          </cell>
          <cell r="E342">
            <v>44</v>
          </cell>
          <cell r="F342">
            <v>2</v>
          </cell>
          <cell r="G342" t="str">
            <v>M.</v>
          </cell>
        </row>
        <row r="343">
          <cell r="C343">
            <v>473</v>
          </cell>
          <cell r="D343" t="str">
            <v>-  1/C - 4 SQ.MM. FR. W./SHEET</v>
          </cell>
          <cell r="E343">
            <v>58</v>
          </cell>
          <cell r="F343">
            <v>3</v>
          </cell>
          <cell r="G343" t="str">
            <v>M.</v>
          </cell>
        </row>
        <row r="344">
          <cell r="C344">
            <v>474</v>
          </cell>
          <cell r="D344" t="str">
            <v>-  1/C - 6 SQ.MM. FR. W./SHEET</v>
          </cell>
          <cell r="E344">
            <v>71</v>
          </cell>
          <cell r="F344">
            <v>5</v>
          </cell>
          <cell r="G344" t="str">
            <v>M.</v>
          </cell>
        </row>
        <row r="345">
          <cell r="C345">
            <v>475</v>
          </cell>
          <cell r="D345" t="str">
            <v>-  1/C - 10 SQ.MM. FR. W./SHEET</v>
          </cell>
          <cell r="E345">
            <v>97</v>
          </cell>
          <cell r="F345">
            <v>6</v>
          </cell>
          <cell r="G345" t="str">
            <v>M.</v>
          </cell>
        </row>
        <row r="346">
          <cell r="C346">
            <v>476</v>
          </cell>
          <cell r="D346" t="str">
            <v>-  1/C - 16 SQ.MM. FR. W./SHEET</v>
          </cell>
          <cell r="E346">
            <v>112</v>
          </cell>
          <cell r="F346">
            <v>8</v>
          </cell>
          <cell r="G346" t="str">
            <v>M.</v>
          </cell>
        </row>
        <row r="347">
          <cell r="C347">
            <v>477</v>
          </cell>
          <cell r="D347" t="str">
            <v>-  1/C - 25 SQ.MM. FR. W./SHEET</v>
          </cell>
          <cell r="E347">
            <v>154</v>
          </cell>
          <cell r="F347">
            <v>11</v>
          </cell>
          <cell r="G347" t="str">
            <v>M.</v>
          </cell>
        </row>
        <row r="348">
          <cell r="C348">
            <v>478</v>
          </cell>
          <cell r="D348" t="str">
            <v>-  1/C - 35 SQ.MM. FR. W./SHEET</v>
          </cell>
          <cell r="E348">
            <v>211</v>
          </cell>
          <cell r="F348">
            <v>16</v>
          </cell>
          <cell r="G348" t="str">
            <v>M.</v>
          </cell>
        </row>
        <row r="349">
          <cell r="C349">
            <v>479</v>
          </cell>
          <cell r="D349" t="str">
            <v>-  1/C - 50 SQ.MM. FR. W./SHEET</v>
          </cell>
          <cell r="E349">
            <v>303</v>
          </cell>
          <cell r="F349">
            <v>20</v>
          </cell>
          <cell r="G349" t="str">
            <v>M.</v>
          </cell>
        </row>
        <row r="350">
          <cell r="C350">
            <v>480</v>
          </cell>
          <cell r="D350" t="str">
            <v>-  1/C - 70 SQ.MM. FR. W./SHEET</v>
          </cell>
          <cell r="E350">
            <v>389</v>
          </cell>
          <cell r="F350">
            <v>25</v>
          </cell>
          <cell r="G350" t="str">
            <v>M.</v>
          </cell>
        </row>
        <row r="351">
          <cell r="C351">
            <v>481</v>
          </cell>
          <cell r="D351" t="str">
            <v>-  1/C - 95 SQ.MM. FR. W./SHEET</v>
          </cell>
          <cell r="E351">
            <v>470</v>
          </cell>
          <cell r="F351">
            <v>30</v>
          </cell>
          <cell r="G351" t="str">
            <v>M.</v>
          </cell>
        </row>
        <row r="352">
          <cell r="C352">
            <v>482</v>
          </cell>
          <cell r="D352" t="str">
            <v>-  1/C - 120 SQ.MM. FR. W./SHEET</v>
          </cell>
          <cell r="E352">
            <v>570</v>
          </cell>
          <cell r="F352">
            <v>35</v>
          </cell>
          <cell r="G352" t="str">
            <v>M.</v>
          </cell>
        </row>
        <row r="353">
          <cell r="C353">
            <v>483</v>
          </cell>
          <cell r="D353" t="str">
            <v>-  1/C - 150 SQ.MM. FR. W./SHEET</v>
          </cell>
          <cell r="E353">
            <v>716</v>
          </cell>
          <cell r="F353">
            <v>40</v>
          </cell>
          <cell r="G353" t="str">
            <v>M.</v>
          </cell>
        </row>
        <row r="354">
          <cell r="C354">
            <v>484</v>
          </cell>
          <cell r="D354" t="str">
            <v>-  1/C - 185 SQ.MM. FR. W./SHEET</v>
          </cell>
          <cell r="E354">
            <v>835</v>
          </cell>
          <cell r="F354">
            <v>50</v>
          </cell>
          <cell r="G354" t="str">
            <v>M.</v>
          </cell>
        </row>
        <row r="355">
          <cell r="C355">
            <v>485</v>
          </cell>
          <cell r="D355" t="str">
            <v>-  1/C - 240 SQ.MM. FR. W./SHEET</v>
          </cell>
          <cell r="E355">
            <v>1051</v>
          </cell>
          <cell r="F355">
            <v>60</v>
          </cell>
          <cell r="G355" t="str">
            <v>M.</v>
          </cell>
        </row>
        <row r="356">
          <cell r="C356">
            <v>486</v>
          </cell>
          <cell r="D356" t="str">
            <v>-  1/C - 300 SQ.MM. FR. W./SHEET</v>
          </cell>
          <cell r="E356">
            <v>1390</v>
          </cell>
          <cell r="F356">
            <v>70</v>
          </cell>
          <cell r="G356" t="str">
            <v>M.</v>
          </cell>
        </row>
        <row r="357">
          <cell r="C357">
            <v>487</v>
          </cell>
          <cell r="D357" t="str">
            <v>-  1/C - 400 SQ.MM. FR. W./SHEET</v>
          </cell>
          <cell r="E357">
            <v>1679</v>
          </cell>
          <cell r="F357">
            <v>90</v>
          </cell>
          <cell r="G357" t="str">
            <v>M.</v>
          </cell>
        </row>
        <row r="358">
          <cell r="C358">
            <v>488</v>
          </cell>
          <cell r="D358" t="str">
            <v>-  1/C - 500 SQ.MM. FR. W./SHEET</v>
          </cell>
          <cell r="E358">
            <v>1818</v>
          </cell>
          <cell r="F358">
            <v>105</v>
          </cell>
          <cell r="G358" t="str">
            <v>M.</v>
          </cell>
        </row>
        <row r="359">
          <cell r="C359">
            <v>489</v>
          </cell>
          <cell r="D359" t="str">
            <v>-  1/C - 630 SQ.MM. FR. W./SHEET</v>
          </cell>
          <cell r="E359">
            <v>2183</v>
          </cell>
          <cell r="F359">
            <v>120</v>
          </cell>
          <cell r="G359" t="str">
            <v>M.</v>
          </cell>
        </row>
        <row r="360">
          <cell r="C360">
            <v>5</v>
          </cell>
          <cell r="D360" t="str">
            <v>CABLE RACEWAY</v>
          </cell>
        </row>
        <row r="361">
          <cell r="C361">
            <v>501</v>
          </cell>
          <cell r="D361" t="str">
            <v>-  DIA. 1/2" EMT</v>
          </cell>
          <cell r="E361">
            <v>23</v>
          </cell>
          <cell r="F361">
            <v>10</v>
          </cell>
          <cell r="G361" t="str">
            <v>M.</v>
          </cell>
        </row>
        <row r="362">
          <cell r="C362">
            <v>502</v>
          </cell>
          <cell r="D362" t="str">
            <v>-  DIA. 3/4" EMT</v>
          </cell>
          <cell r="E362">
            <v>34</v>
          </cell>
          <cell r="F362">
            <v>15</v>
          </cell>
          <cell r="G362" t="str">
            <v>M.</v>
          </cell>
        </row>
        <row r="363">
          <cell r="C363">
            <v>503</v>
          </cell>
          <cell r="D363" t="str">
            <v>-  DIA. 1" EMT</v>
          </cell>
          <cell r="E363">
            <v>48</v>
          </cell>
          <cell r="F363">
            <v>18</v>
          </cell>
          <cell r="G363" t="str">
            <v>M.</v>
          </cell>
        </row>
        <row r="364">
          <cell r="C364">
            <v>504</v>
          </cell>
          <cell r="D364" t="str">
            <v>-  DIA. 1 1/4" EMT</v>
          </cell>
          <cell r="E364">
            <v>79</v>
          </cell>
          <cell r="F364">
            <v>25</v>
          </cell>
          <cell r="G364" t="str">
            <v>M.</v>
          </cell>
        </row>
        <row r="365">
          <cell r="C365">
            <v>505</v>
          </cell>
          <cell r="D365" t="str">
            <v>-  DIA. 1 1/2" EMT</v>
          </cell>
          <cell r="E365">
            <v>92</v>
          </cell>
          <cell r="F365">
            <v>30</v>
          </cell>
          <cell r="G365" t="str">
            <v>M.</v>
          </cell>
        </row>
        <row r="366">
          <cell r="C366">
            <v>506</v>
          </cell>
          <cell r="D366" t="str">
            <v>-  DIA. 2" EMT</v>
          </cell>
          <cell r="E366">
            <v>114</v>
          </cell>
          <cell r="F366">
            <v>40</v>
          </cell>
          <cell r="G366" t="str">
            <v>M.</v>
          </cell>
        </row>
        <row r="367">
          <cell r="C367">
            <v>507</v>
          </cell>
          <cell r="D367" t="str">
            <v>-  DIA. 1/2" IMC</v>
          </cell>
          <cell r="E367">
            <v>45</v>
          </cell>
          <cell r="F367">
            <v>13</v>
          </cell>
          <cell r="G367" t="str">
            <v>M.</v>
          </cell>
        </row>
        <row r="368">
          <cell r="C368">
            <v>508</v>
          </cell>
          <cell r="D368" t="str">
            <v>-  DIA. 3/4" IMC</v>
          </cell>
          <cell r="E368">
            <v>61</v>
          </cell>
          <cell r="F368">
            <v>15</v>
          </cell>
          <cell r="G368" t="str">
            <v>M.</v>
          </cell>
        </row>
        <row r="369">
          <cell r="C369">
            <v>509</v>
          </cell>
          <cell r="D369" t="str">
            <v>-  DIA. 1" IMC</v>
          </cell>
          <cell r="E369">
            <v>82</v>
          </cell>
          <cell r="F369">
            <v>20</v>
          </cell>
          <cell r="G369" t="str">
            <v>M.</v>
          </cell>
        </row>
        <row r="370">
          <cell r="C370">
            <v>510</v>
          </cell>
          <cell r="D370" t="str">
            <v>-  DIA. 1 1/4" IMC</v>
          </cell>
          <cell r="E370">
            <v>105</v>
          </cell>
          <cell r="F370">
            <v>25</v>
          </cell>
          <cell r="G370" t="str">
            <v>M.</v>
          </cell>
        </row>
        <row r="371">
          <cell r="C371">
            <v>511</v>
          </cell>
          <cell r="D371" t="str">
            <v>-  DIA. 1 1/2" IMC</v>
          </cell>
          <cell r="E371">
            <v>130</v>
          </cell>
          <cell r="F371">
            <v>30</v>
          </cell>
          <cell r="G371" t="str">
            <v>M.</v>
          </cell>
        </row>
        <row r="372">
          <cell r="C372">
            <v>512</v>
          </cell>
          <cell r="D372" t="str">
            <v>-  DIA. 2" IMC</v>
          </cell>
          <cell r="E372">
            <v>174</v>
          </cell>
          <cell r="F372">
            <v>35</v>
          </cell>
          <cell r="G372" t="str">
            <v>M.</v>
          </cell>
        </row>
        <row r="373">
          <cell r="C373">
            <v>513</v>
          </cell>
          <cell r="D373" t="str">
            <v>-  DIA. 2 1/2" IMC</v>
          </cell>
          <cell r="E373">
            <v>282</v>
          </cell>
          <cell r="F373">
            <v>45</v>
          </cell>
          <cell r="G373" t="str">
            <v>M.</v>
          </cell>
        </row>
        <row r="374">
          <cell r="C374">
            <v>514</v>
          </cell>
          <cell r="D374" t="str">
            <v>-  DIA. 3" IMC</v>
          </cell>
          <cell r="E374">
            <v>342</v>
          </cell>
          <cell r="F374">
            <v>50</v>
          </cell>
          <cell r="G374" t="str">
            <v>M.</v>
          </cell>
        </row>
        <row r="375">
          <cell r="C375">
            <v>515</v>
          </cell>
          <cell r="D375" t="str">
            <v>-  DIA. 3 1/2" IMC</v>
          </cell>
          <cell r="E375">
            <v>397</v>
          </cell>
          <cell r="F375">
            <v>55</v>
          </cell>
          <cell r="G375" t="str">
            <v>M.</v>
          </cell>
        </row>
        <row r="376">
          <cell r="C376">
            <v>516</v>
          </cell>
          <cell r="D376" t="str">
            <v>-  DIA. 4" IMC</v>
          </cell>
          <cell r="E376">
            <v>433</v>
          </cell>
          <cell r="F376">
            <v>60</v>
          </cell>
          <cell r="G376" t="str">
            <v>M.</v>
          </cell>
        </row>
        <row r="377">
          <cell r="C377">
            <v>517</v>
          </cell>
          <cell r="D377" t="str">
            <v>-  DIA. 5" IMC</v>
          </cell>
          <cell r="E377">
            <v>747</v>
          </cell>
          <cell r="F377">
            <v>70</v>
          </cell>
          <cell r="G377" t="str">
            <v>M.</v>
          </cell>
        </row>
        <row r="378">
          <cell r="C378">
            <v>518</v>
          </cell>
          <cell r="D378" t="str">
            <v>-  DIA. 1/2" RSC</v>
          </cell>
          <cell r="E378">
            <v>64</v>
          </cell>
          <cell r="F378">
            <v>15</v>
          </cell>
          <cell r="G378" t="str">
            <v>M.</v>
          </cell>
        </row>
        <row r="379">
          <cell r="C379">
            <v>519</v>
          </cell>
          <cell r="D379" t="str">
            <v>-  DIA. 3/4" RSC</v>
          </cell>
          <cell r="E379">
            <v>82</v>
          </cell>
          <cell r="F379">
            <v>20</v>
          </cell>
          <cell r="G379" t="str">
            <v>M.</v>
          </cell>
        </row>
        <row r="380">
          <cell r="C380">
            <v>520</v>
          </cell>
          <cell r="D380" t="str">
            <v>-  DIA. 1" RSC</v>
          </cell>
          <cell r="E380">
            <v>120</v>
          </cell>
          <cell r="F380">
            <v>25</v>
          </cell>
          <cell r="G380" t="str">
            <v>M.</v>
          </cell>
        </row>
        <row r="381">
          <cell r="C381">
            <v>521</v>
          </cell>
          <cell r="D381" t="str">
            <v>-  DIA. 1 1/4" RSC</v>
          </cell>
          <cell r="E381">
            <v>153</v>
          </cell>
          <cell r="F381">
            <v>35</v>
          </cell>
          <cell r="G381" t="str">
            <v>M.</v>
          </cell>
        </row>
        <row r="382">
          <cell r="C382">
            <v>522</v>
          </cell>
          <cell r="D382" t="str">
            <v>-  DIA. 1 1/2" RSC</v>
          </cell>
          <cell r="E382">
            <v>182</v>
          </cell>
          <cell r="F382">
            <v>45</v>
          </cell>
          <cell r="G382" t="str">
            <v>M.</v>
          </cell>
        </row>
        <row r="383">
          <cell r="C383">
            <v>523</v>
          </cell>
          <cell r="D383" t="str">
            <v>-  DIA. 2" RSC</v>
          </cell>
          <cell r="E383">
            <v>243</v>
          </cell>
          <cell r="F383">
            <v>55</v>
          </cell>
          <cell r="G383" t="str">
            <v>M.</v>
          </cell>
        </row>
        <row r="384">
          <cell r="C384">
            <v>524</v>
          </cell>
          <cell r="D384" t="str">
            <v>-  DIA. 2 1/2" RSC</v>
          </cell>
          <cell r="E384">
            <v>373</v>
          </cell>
          <cell r="F384">
            <v>80</v>
          </cell>
          <cell r="G384" t="str">
            <v>M.</v>
          </cell>
        </row>
        <row r="385">
          <cell r="C385">
            <v>525</v>
          </cell>
          <cell r="D385" t="str">
            <v>-  DIA. 3" RSC</v>
          </cell>
          <cell r="E385">
            <v>480</v>
          </cell>
          <cell r="F385">
            <v>90</v>
          </cell>
          <cell r="G385" t="str">
            <v>M.</v>
          </cell>
        </row>
        <row r="386">
          <cell r="C386">
            <v>526</v>
          </cell>
          <cell r="D386" t="str">
            <v>-  DIA. 3 1/2" RSC</v>
          </cell>
          <cell r="E386">
            <v>606</v>
          </cell>
          <cell r="F386">
            <v>100</v>
          </cell>
          <cell r="G386" t="str">
            <v>M.</v>
          </cell>
        </row>
        <row r="387">
          <cell r="C387">
            <v>527</v>
          </cell>
          <cell r="D387" t="str">
            <v>-  DIA. 4" RSC</v>
          </cell>
          <cell r="E387">
            <v>706</v>
          </cell>
          <cell r="F387">
            <v>125</v>
          </cell>
          <cell r="G387" t="str">
            <v>M.</v>
          </cell>
        </row>
        <row r="388">
          <cell r="C388">
            <v>528</v>
          </cell>
          <cell r="D388" t="str">
            <v>-  DIA. 5" RSC</v>
          </cell>
          <cell r="E388">
            <v>1016</v>
          </cell>
          <cell r="F388">
            <v>140</v>
          </cell>
          <cell r="G388" t="str">
            <v>M.</v>
          </cell>
        </row>
        <row r="389">
          <cell r="D389" t="str">
            <v>SPACE</v>
          </cell>
        </row>
        <row r="390">
          <cell r="C390">
            <v>530</v>
          </cell>
          <cell r="D390" t="str">
            <v>-  DIA. 25 MM. HDPE-PN4</v>
          </cell>
          <cell r="E390">
            <v>20</v>
          </cell>
          <cell r="F390">
            <v>10</v>
          </cell>
          <cell r="G390" t="str">
            <v>M.</v>
          </cell>
        </row>
        <row r="391">
          <cell r="C391">
            <v>531</v>
          </cell>
          <cell r="D391" t="str">
            <v>-  DIA. 32 MM. HDPE-PN4</v>
          </cell>
          <cell r="E391">
            <v>25</v>
          </cell>
          <cell r="F391">
            <v>15</v>
          </cell>
          <cell r="G391" t="str">
            <v>M.</v>
          </cell>
        </row>
        <row r="392">
          <cell r="C392">
            <v>532</v>
          </cell>
          <cell r="D392" t="str">
            <v>-  DIA. 40 MM. HDPE-PN4</v>
          </cell>
          <cell r="E392">
            <v>34</v>
          </cell>
          <cell r="F392">
            <v>18</v>
          </cell>
          <cell r="G392" t="str">
            <v>M.</v>
          </cell>
        </row>
        <row r="393">
          <cell r="C393">
            <v>533</v>
          </cell>
          <cell r="D393" t="str">
            <v>-  DIA. 50 MM. HDPE-PN4</v>
          </cell>
          <cell r="E393">
            <v>38</v>
          </cell>
          <cell r="F393">
            <v>25</v>
          </cell>
          <cell r="G393" t="str">
            <v>M.</v>
          </cell>
        </row>
        <row r="394">
          <cell r="C394">
            <v>534</v>
          </cell>
          <cell r="D394" t="str">
            <v>-  DIA. 63 MM. HDPE-PN4</v>
          </cell>
          <cell r="E394">
            <v>56</v>
          </cell>
          <cell r="F394">
            <v>30</v>
          </cell>
          <cell r="G394" t="str">
            <v>M.</v>
          </cell>
        </row>
        <row r="395">
          <cell r="C395">
            <v>535</v>
          </cell>
          <cell r="D395" t="str">
            <v>-  DIA. 75 MM. HDPE-PN4</v>
          </cell>
          <cell r="E395">
            <v>81</v>
          </cell>
          <cell r="F395">
            <v>40</v>
          </cell>
          <cell r="G395" t="str">
            <v>M.</v>
          </cell>
        </row>
        <row r="396">
          <cell r="C396">
            <v>536</v>
          </cell>
          <cell r="D396" t="str">
            <v>-  DIA. 90 MM. HDPE-PN4</v>
          </cell>
          <cell r="E396">
            <v>116</v>
          </cell>
          <cell r="F396">
            <v>47</v>
          </cell>
          <cell r="G396" t="str">
            <v>M.</v>
          </cell>
        </row>
        <row r="397">
          <cell r="C397">
            <v>537</v>
          </cell>
          <cell r="D397" t="str">
            <v>-  DIA. 110 MM. HDPE-PN4</v>
          </cell>
          <cell r="E397">
            <v>170</v>
          </cell>
          <cell r="F397">
            <v>55</v>
          </cell>
          <cell r="G397" t="str">
            <v>M.</v>
          </cell>
        </row>
        <row r="398">
          <cell r="C398">
            <v>538</v>
          </cell>
          <cell r="D398" t="str">
            <v>-  DIA. 125 MM. HDPE-PN4</v>
          </cell>
          <cell r="E398">
            <v>220</v>
          </cell>
          <cell r="F398">
            <v>65</v>
          </cell>
          <cell r="G398" t="str">
            <v>M.</v>
          </cell>
        </row>
        <row r="399">
          <cell r="C399">
            <v>539</v>
          </cell>
          <cell r="D399" t="str">
            <v>-  DIA. 140 MM. HDPE-PN4</v>
          </cell>
          <cell r="E399">
            <v>278</v>
          </cell>
          <cell r="F399">
            <v>70</v>
          </cell>
          <cell r="G399" t="str">
            <v>M.</v>
          </cell>
        </row>
        <row r="400">
          <cell r="C400">
            <v>540</v>
          </cell>
          <cell r="D400" t="str">
            <v>-  DIA. 160 MM. HDPE-PN4</v>
          </cell>
          <cell r="E400">
            <v>363</v>
          </cell>
          <cell r="F400">
            <v>75</v>
          </cell>
          <cell r="G400" t="str">
            <v>M.</v>
          </cell>
        </row>
        <row r="401">
          <cell r="C401">
            <v>541</v>
          </cell>
          <cell r="D401" t="str">
            <v>-  DIA. 180 MM. HDPE-PN4</v>
          </cell>
          <cell r="E401">
            <v>462</v>
          </cell>
          <cell r="F401">
            <v>80</v>
          </cell>
          <cell r="G401" t="str">
            <v>M.</v>
          </cell>
        </row>
        <row r="402">
          <cell r="D402" t="str">
            <v>SPACE</v>
          </cell>
        </row>
        <row r="403">
          <cell r="C403">
            <v>546</v>
          </cell>
          <cell r="D403" t="str">
            <v>-  DIA. 25 MM. HDPE-PN6</v>
          </cell>
          <cell r="E403">
            <v>20</v>
          </cell>
          <cell r="F403">
            <v>10</v>
          </cell>
          <cell r="G403" t="str">
            <v>M.</v>
          </cell>
        </row>
        <row r="404">
          <cell r="C404">
            <v>547</v>
          </cell>
          <cell r="D404" t="str">
            <v>-  DIA. 32 MM. HDPE-PN6</v>
          </cell>
          <cell r="E404">
            <v>25</v>
          </cell>
          <cell r="F404">
            <v>15</v>
          </cell>
          <cell r="G404" t="str">
            <v>M.</v>
          </cell>
        </row>
        <row r="405">
          <cell r="C405">
            <v>548</v>
          </cell>
          <cell r="D405" t="str">
            <v>-  DIA. 40 MM. HDPE-PN6</v>
          </cell>
          <cell r="E405">
            <v>34</v>
          </cell>
          <cell r="F405">
            <v>18</v>
          </cell>
          <cell r="G405" t="str">
            <v>M.</v>
          </cell>
        </row>
        <row r="406">
          <cell r="C406">
            <v>549</v>
          </cell>
          <cell r="D406" t="str">
            <v>-  DIA. 50 MM. HDPE-PN6</v>
          </cell>
          <cell r="E406">
            <v>53</v>
          </cell>
          <cell r="F406">
            <v>25</v>
          </cell>
          <cell r="G406" t="str">
            <v>M.</v>
          </cell>
        </row>
        <row r="407">
          <cell r="C407">
            <v>550</v>
          </cell>
          <cell r="D407" t="str">
            <v>-  DIA. 63 MM. HDPE-PN6</v>
          </cell>
          <cell r="E407">
            <v>83</v>
          </cell>
          <cell r="F407">
            <v>30</v>
          </cell>
          <cell r="G407" t="str">
            <v>M.</v>
          </cell>
        </row>
        <row r="408">
          <cell r="C408">
            <v>551</v>
          </cell>
          <cell r="D408" t="str">
            <v>-  DIA. 75 MM. HDPE-PN6</v>
          </cell>
          <cell r="E408">
            <v>116</v>
          </cell>
          <cell r="F408">
            <v>40</v>
          </cell>
          <cell r="G408" t="str">
            <v>M.</v>
          </cell>
        </row>
        <row r="409">
          <cell r="C409">
            <v>552</v>
          </cell>
          <cell r="D409" t="str">
            <v>-  DIA. 90 MM. HDPE-PN6</v>
          </cell>
          <cell r="E409">
            <v>166</v>
          </cell>
          <cell r="F409">
            <v>47</v>
          </cell>
          <cell r="G409" t="str">
            <v>M.</v>
          </cell>
        </row>
        <row r="410">
          <cell r="C410">
            <v>553</v>
          </cell>
          <cell r="D410" t="str">
            <v>-  DIA. 110 MM. HDPE-PN6</v>
          </cell>
          <cell r="E410">
            <v>248</v>
          </cell>
          <cell r="F410">
            <v>55</v>
          </cell>
          <cell r="G410" t="str">
            <v>M.</v>
          </cell>
        </row>
        <row r="411">
          <cell r="C411">
            <v>554</v>
          </cell>
          <cell r="D411" t="str">
            <v>-  DIA. 125 MM. HDPE-PN6</v>
          </cell>
          <cell r="E411">
            <v>318</v>
          </cell>
          <cell r="F411">
            <v>65</v>
          </cell>
          <cell r="G411" t="str">
            <v>M.</v>
          </cell>
        </row>
        <row r="412">
          <cell r="C412">
            <v>555</v>
          </cell>
          <cell r="D412" t="str">
            <v>-  DIA. 140 MM. HDPE-PN6</v>
          </cell>
          <cell r="E412">
            <v>399</v>
          </cell>
          <cell r="F412">
            <v>70</v>
          </cell>
          <cell r="G412" t="str">
            <v>M.</v>
          </cell>
        </row>
        <row r="413">
          <cell r="C413">
            <v>556</v>
          </cell>
          <cell r="D413" t="str">
            <v>-  DIA. 160 MM. HDPE-PN6</v>
          </cell>
          <cell r="E413">
            <v>520</v>
          </cell>
          <cell r="F413">
            <v>75</v>
          </cell>
          <cell r="G413" t="str">
            <v>M.</v>
          </cell>
        </row>
        <row r="414">
          <cell r="C414">
            <v>557</v>
          </cell>
          <cell r="D414" t="str">
            <v>-  DIA. 180 MM. HDPE-PN6</v>
          </cell>
          <cell r="E414">
            <v>655</v>
          </cell>
          <cell r="F414">
            <v>80</v>
          </cell>
          <cell r="G414" t="str">
            <v>M.</v>
          </cell>
        </row>
        <row r="415">
          <cell r="D415" t="str">
            <v>SPACE</v>
          </cell>
        </row>
        <row r="416">
          <cell r="C416">
            <v>561</v>
          </cell>
          <cell r="D416" t="str">
            <v>-  DIA. 2" FRE</v>
          </cell>
          <cell r="E416">
            <v>380</v>
          </cell>
          <cell r="F416">
            <v>50</v>
          </cell>
          <cell r="G416" t="str">
            <v>M.</v>
          </cell>
        </row>
        <row r="417">
          <cell r="C417">
            <v>562</v>
          </cell>
          <cell r="D417" t="str">
            <v>-  DIA. 2 1/2" FRE</v>
          </cell>
          <cell r="E417">
            <v>430</v>
          </cell>
          <cell r="F417">
            <v>60</v>
          </cell>
          <cell r="G417" t="str">
            <v>M.</v>
          </cell>
        </row>
        <row r="418">
          <cell r="C418">
            <v>563</v>
          </cell>
          <cell r="D418" t="str">
            <v>-  DIA. 3" FRE</v>
          </cell>
          <cell r="E418">
            <v>490</v>
          </cell>
          <cell r="F418">
            <v>70</v>
          </cell>
          <cell r="G418" t="str">
            <v>M.</v>
          </cell>
        </row>
        <row r="419">
          <cell r="C419">
            <v>564</v>
          </cell>
          <cell r="D419" t="str">
            <v>-  DIA. 4" FRE</v>
          </cell>
          <cell r="E419">
            <v>550</v>
          </cell>
          <cell r="F419">
            <v>70</v>
          </cell>
          <cell r="G419" t="str">
            <v>M.</v>
          </cell>
        </row>
        <row r="420">
          <cell r="C420">
            <v>565</v>
          </cell>
          <cell r="D420" t="str">
            <v>-  DIA. 5" FRE</v>
          </cell>
          <cell r="E420">
            <v>830</v>
          </cell>
          <cell r="F420">
            <v>100</v>
          </cell>
          <cell r="G420" t="str">
            <v>M.</v>
          </cell>
        </row>
        <row r="421">
          <cell r="C421">
            <v>566</v>
          </cell>
          <cell r="D421" t="str">
            <v>-  DIA. 6" FRE</v>
          </cell>
          <cell r="E421">
            <v>1330</v>
          </cell>
          <cell r="F421">
            <v>150</v>
          </cell>
          <cell r="G421" t="str">
            <v>M.</v>
          </cell>
        </row>
        <row r="422">
          <cell r="D422" t="str">
            <v>SPACE</v>
          </cell>
        </row>
        <row r="423">
          <cell r="D423" t="str">
            <v>5"CONDUIT IN DUCT BANK</v>
          </cell>
        </row>
        <row r="424">
          <cell r="C424">
            <v>571</v>
          </cell>
          <cell r="D424" t="str">
            <v xml:space="preserve">-  DIA. 125 MM. HDPE-PN6 (2x1) DUCT BANK </v>
          </cell>
          <cell r="E424">
            <v>1480</v>
          </cell>
          <cell r="F424">
            <v>600</v>
          </cell>
          <cell r="G424" t="str">
            <v>M.</v>
          </cell>
        </row>
        <row r="425">
          <cell r="C425">
            <v>572</v>
          </cell>
          <cell r="D425" t="str">
            <v xml:space="preserve">-  DIA. 125 MM. HDPE-PN6 (2x2) DUCT BANK </v>
          </cell>
          <cell r="E425">
            <v>2420</v>
          </cell>
          <cell r="F425">
            <v>800</v>
          </cell>
          <cell r="G425" t="str">
            <v>M.</v>
          </cell>
        </row>
        <row r="426">
          <cell r="C426">
            <v>573</v>
          </cell>
          <cell r="D426" t="str">
            <v xml:space="preserve">-  DIA. 125 MM. HDPE-PN6 (2x3) DUCT BANK </v>
          </cell>
          <cell r="E426">
            <v>3400</v>
          </cell>
          <cell r="F426">
            <v>1000</v>
          </cell>
          <cell r="G426" t="str">
            <v>M.</v>
          </cell>
        </row>
        <row r="427">
          <cell r="D427" t="str">
            <v>SPACE</v>
          </cell>
        </row>
        <row r="428">
          <cell r="C428">
            <v>576</v>
          </cell>
          <cell r="D428" t="str">
            <v xml:space="preserve">-  DIA. 5" FRE (2x1) CONDUIT </v>
          </cell>
          <cell r="E428">
            <v>1480</v>
          </cell>
          <cell r="F428">
            <v>300</v>
          </cell>
          <cell r="G428" t="str">
            <v>M.</v>
          </cell>
        </row>
        <row r="429">
          <cell r="C429">
            <v>577</v>
          </cell>
          <cell r="D429" t="str">
            <v xml:space="preserve">-  DIA. 5" FRE (2x2) CONDUIT </v>
          </cell>
          <cell r="E429">
            <v>2830</v>
          </cell>
          <cell r="F429">
            <v>400</v>
          </cell>
          <cell r="G429" t="str">
            <v>M.</v>
          </cell>
        </row>
        <row r="430">
          <cell r="C430">
            <v>578</v>
          </cell>
          <cell r="D430" t="str">
            <v xml:space="preserve">-  DIA. 5" FRE (2x3) CONDUIT </v>
          </cell>
          <cell r="E430">
            <v>3970</v>
          </cell>
          <cell r="F430">
            <v>600</v>
          </cell>
          <cell r="G430" t="str">
            <v>M.</v>
          </cell>
        </row>
        <row r="431">
          <cell r="D431" t="str">
            <v>SPACE</v>
          </cell>
        </row>
        <row r="432">
          <cell r="C432">
            <v>591</v>
          </cell>
          <cell r="D432" t="str">
            <v>-  DIA. 1/2" PVC-CLASS2</v>
          </cell>
          <cell r="E432">
            <v>11</v>
          </cell>
          <cell r="F432">
            <v>5</v>
          </cell>
          <cell r="G432" t="str">
            <v>M.</v>
          </cell>
        </row>
        <row r="433">
          <cell r="C433">
            <v>592</v>
          </cell>
          <cell r="D433" t="str">
            <v>-  DIA. 3/4" PVC-CLASS2</v>
          </cell>
          <cell r="E433">
            <v>13</v>
          </cell>
          <cell r="F433">
            <v>8</v>
          </cell>
          <cell r="G433" t="str">
            <v>M.</v>
          </cell>
        </row>
        <row r="434">
          <cell r="C434">
            <v>593</v>
          </cell>
          <cell r="D434" t="str">
            <v>-  DIA. 1" PVC-CLASS2</v>
          </cell>
          <cell r="E434">
            <v>24</v>
          </cell>
          <cell r="F434">
            <v>12</v>
          </cell>
          <cell r="G434" t="str">
            <v>M.</v>
          </cell>
        </row>
        <row r="435">
          <cell r="C435">
            <v>594</v>
          </cell>
          <cell r="D435" t="str">
            <v>-  DIA. 1 1/4" PVC-CLASS2</v>
          </cell>
          <cell r="E435">
            <v>34</v>
          </cell>
          <cell r="F435">
            <v>18</v>
          </cell>
          <cell r="G435" t="str">
            <v>M.</v>
          </cell>
        </row>
        <row r="436">
          <cell r="C436">
            <v>595</v>
          </cell>
          <cell r="D436" t="str">
            <v>-  DIA. 1 1/2" PVC-CLASS2</v>
          </cell>
          <cell r="E436">
            <v>44</v>
          </cell>
          <cell r="F436">
            <v>20</v>
          </cell>
          <cell r="G436" t="str">
            <v>M.</v>
          </cell>
        </row>
        <row r="437">
          <cell r="C437">
            <v>596</v>
          </cell>
          <cell r="D437" t="str">
            <v>-  DIA. 2" PVC-CLASS2</v>
          </cell>
          <cell r="E437">
            <v>62</v>
          </cell>
          <cell r="F437">
            <v>24</v>
          </cell>
          <cell r="G437" t="str">
            <v>M.</v>
          </cell>
        </row>
        <row r="438">
          <cell r="C438">
            <v>597</v>
          </cell>
          <cell r="D438" t="str">
            <v>-  DIA. 2 1/2" PVC-CLASS3</v>
          </cell>
          <cell r="E438">
            <v>80</v>
          </cell>
          <cell r="F438">
            <v>30</v>
          </cell>
          <cell r="G438" t="str">
            <v>M.</v>
          </cell>
        </row>
        <row r="439">
          <cell r="C439">
            <v>598</v>
          </cell>
          <cell r="D439" t="str">
            <v>-  DIA. 3" PVC-CLASS2</v>
          </cell>
          <cell r="E439">
            <v>126</v>
          </cell>
          <cell r="F439">
            <v>35</v>
          </cell>
          <cell r="G439" t="str">
            <v>M.</v>
          </cell>
        </row>
        <row r="440">
          <cell r="C440">
            <v>599</v>
          </cell>
          <cell r="D440" t="str">
            <v>-  DIA. 4" PVC-CLASS2</v>
          </cell>
          <cell r="E440">
            <v>192</v>
          </cell>
          <cell r="F440">
            <v>40</v>
          </cell>
          <cell r="G440" t="str">
            <v>M.</v>
          </cell>
        </row>
        <row r="441">
          <cell r="D441" t="str">
            <v>SPACE</v>
          </cell>
        </row>
        <row r="442">
          <cell r="C442">
            <v>6</v>
          </cell>
          <cell r="D442" t="str">
            <v>WIRE WAY (1.6 mm.THICK)</v>
          </cell>
        </row>
        <row r="443">
          <cell r="C443">
            <v>601</v>
          </cell>
          <cell r="D443" t="str">
            <v>-  50 mm.x50 mm. WIRE WAY</v>
          </cell>
          <cell r="E443">
            <v>192</v>
          </cell>
          <cell r="F443">
            <v>11</v>
          </cell>
          <cell r="G443" t="str">
            <v>M.</v>
          </cell>
        </row>
        <row r="444">
          <cell r="C444">
            <v>602</v>
          </cell>
          <cell r="D444" t="str">
            <v>-  50 mm.x75 mm. WIRE WAY</v>
          </cell>
          <cell r="E444">
            <v>230</v>
          </cell>
          <cell r="F444">
            <v>14</v>
          </cell>
          <cell r="G444" t="str">
            <v>M.</v>
          </cell>
        </row>
        <row r="445">
          <cell r="C445">
            <v>603</v>
          </cell>
          <cell r="D445" t="str">
            <v>-  50 mm.x100 mm. WIRE WAY</v>
          </cell>
          <cell r="E445">
            <v>263</v>
          </cell>
          <cell r="F445">
            <v>17</v>
          </cell>
          <cell r="G445" t="str">
            <v>M.</v>
          </cell>
        </row>
        <row r="446">
          <cell r="C446">
            <v>604</v>
          </cell>
          <cell r="D446" t="str">
            <v>-  50 mm.x125 mm. WIRE WAY</v>
          </cell>
          <cell r="E446">
            <v>300</v>
          </cell>
          <cell r="F446">
            <v>20</v>
          </cell>
          <cell r="G446" t="str">
            <v>M.</v>
          </cell>
        </row>
        <row r="447">
          <cell r="C447">
            <v>605</v>
          </cell>
          <cell r="D447" t="str">
            <v>-  50 mm.x150 mm. WIRE WAY</v>
          </cell>
          <cell r="E447">
            <v>340</v>
          </cell>
          <cell r="F447">
            <v>23</v>
          </cell>
          <cell r="G447" t="str">
            <v>M.</v>
          </cell>
        </row>
        <row r="448">
          <cell r="C448">
            <v>606</v>
          </cell>
          <cell r="D448" t="str">
            <v>-  50 mm.x200 mm. WIRE WAY</v>
          </cell>
          <cell r="E448">
            <v>400</v>
          </cell>
          <cell r="F448">
            <v>26</v>
          </cell>
          <cell r="G448" t="str">
            <v>M.</v>
          </cell>
        </row>
        <row r="449">
          <cell r="C449">
            <v>607</v>
          </cell>
          <cell r="D449" t="str">
            <v>-  50 mm.x250 mm. WIRE WAY</v>
          </cell>
          <cell r="E449">
            <v>483</v>
          </cell>
          <cell r="F449">
            <v>29</v>
          </cell>
          <cell r="G449" t="str">
            <v>M.</v>
          </cell>
        </row>
        <row r="450">
          <cell r="C450">
            <v>608</v>
          </cell>
          <cell r="D450" t="str">
            <v>-  75 mm.x100 mm. WIRE WAY</v>
          </cell>
          <cell r="E450">
            <v>300</v>
          </cell>
          <cell r="F450">
            <v>20</v>
          </cell>
          <cell r="G450" t="str">
            <v>M.</v>
          </cell>
        </row>
        <row r="451">
          <cell r="C451">
            <v>609</v>
          </cell>
          <cell r="D451" t="str">
            <v>-  75 mm.x150 mm. WIRE WAY</v>
          </cell>
          <cell r="E451">
            <v>375</v>
          </cell>
          <cell r="F451">
            <v>25</v>
          </cell>
          <cell r="G451" t="str">
            <v>M.</v>
          </cell>
        </row>
        <row r="452">
          <cell r="C452">
            <v>610</v>
          </cell>
          <cell r="D452" t="str">
            <v>-  75 mm.x200 mm. WIRE WAY</v>
          </cell>
          <cell r="E452">
            <v>446</v>
          </cell>
          <cell r="F452">
            <v>28</v>
          </cell>
          <cell r="G452" t="str">
            <v>M.</v>
          </cell>
        </row>
        <row r="453">
          <cell r="C453">
            <v>611</v>
          </cell>
          <cell r="D453" t="str">
            <v>-  75 mm.x250 mm. WIRE WAY</v>
          </cell>
          <cell r="E453">
            <v>520</v>
          </cell>
          <cell r="F453">
            <v>32</v>
          </cell>
          <cell r="G453" t="str">
            <v>M.</v>
          </cell>
        </row>
        <row r="454">
          <cell r="C454">
            <v>612</v>
          </cell>
          <cell r="D454" t="str">
            <v>-  75 mm.x300 mm. WIRE WAY</v>
          </cell>
          <cell r="E454">
            <v>590</v>
          </cell>
          <cell r="F454">
            <v>35</v>
          </cell>
          <cell r="G454" t="str">
            <v>M.</v>
          </cell>
        </row>
        <row r="455">
          <cell r="C455">
            <v>613</v>
          </cell>
          <cell r="D455" t="str">
            <v>-  100 mm.x100 mm. WIRE WAY</v>
          </cell>
          <cell r="E455">
            <v>340</v>
          </cell>
          <cell r="F455">
            <v>23</v>
          </cell>
          <cell r="G455" t="str">
            <v>M.</v>
          </cell>
        </row>
        <row r="456">
          <cell r="C456">
            <v>614</v>
          </cell>
          <cell r="D456" t="str">
            <v>-  100 mm.x150 mm. WIRE WAY</v>
          </cell>
          <cell r="E456">
            <v>400</v>
          </cell>
          <cell r="F456">
            <v>26</v>
          </cell>
          <cell r="G456" t="str">
            <v>M.</v>
          </cell>
        </row>
        <row r="457">
          <cell r="C457">
            <v>615</v>
          </cell>
          <cell r="D457" t="str">
            <v>-  100 mm.x200 mm. WIRE WAY</v>
          </cell>
          <cell r="E457">
            <v>483</v>
          </cell>
          <cell r="F457">
            <v>29</v>
          </cell>
          <cell r="G457" t="str">
            <v>M.</v>
          </cell>
        </row>
        <row r="458">
          <cell r="C458">
            <v>616</v>
          </cell>
          <cell r="D458" t="str">
            <v>-  100 mm.x250 mm. WIRE WAY</v>
          </cell>
          <cell r="E458">
            <v>550</v>
          </cell>
          <cell r="F458">
            <v>34</v>
          </cell>
          <cell r="G458" t="str">
            <v>M.</v>
          </cell>
        </row>
        <row r="459">
          <cell r="C459">
            <v>617</v>
          </cell>
          <cell r="D459" t="str">
            <v>-  100 mm.x300 mm. WIRE WAY</v>
          </cell>
          <cell r="E459">
            <v>630</v>
          </cell>
          <cell r="F459">
            <v>37</v>
          </cell>
          <cell r="G459" t="str">
            <v>M.</v>
          </cell>
        </row>
        <row r="460">
          <cell r="C460">
            <v>618</v>
          </cell>
          <cell r="D460" t="str">
            <v>-  100 mm.x350 mm. WIRE WAY</v>
          </cell>
          <cell r="E460">
            <v>700</v>
          </cell>
          <cell r="F460">
            <v>40</v>
          </cell>
          <cell r="G460" t="str">
            <v>M.</v>
          </cell>
        </row>
        <row r="461">
          <cell r="C461">
            <v>619</v>
          </cell>
          <cell r="D461" t="str">
            <v>-  150 mm.x150 mm. WIRE WAY</v>
          </cell>
          <cell r="E461">
            <v>483</v>
          </cell>
          <cell r="F461">
            <v>29</v>
          </cell>
          <cell r="G461" t="str">
            <v>M.</v>
          </cell>
        </row>
        <row r="462">
          <cell r="C462">
            <v>620</v>
          </cell>
          <cell r="D462" t="str">
            <v>-  150 mm.x200 mm. WIRE WAY</v>
          </cell>
          <cell r="E462">
            <v>550</v>
          </cell>
          <cell r="F462">
            <v>34</v>
          </cell>
          <cell r="G462" t="str">
            <v>M.</v>
          </cell>
        </row>
        <row r="463">
          <cell r="C463">
            <v>621</v>
          </cell>
          <cell r="D463" t="str">
            <v>-  150 mm.x250 mm. WIRE WAY</v>
          </cell>
          <cell r="E463">
            <v>630</v>
          </cell>
          <cell r="F463">
            <v>37</v>
          </cell>
          <cell r="G463" t="str">
            <v>M.</v>
          </cell>
        </row>
        <row r="464">
          <cell r="C464">
            <v>622</v>
          </cell>
          <cell r="D464" t="str">
            <v>-  150 mm.x300 mm. WIRE WAY</v>
          </cell>
          <cell r="E464">
            <v>700</v>
          </cell>
          <cell r="F464">
            <v>40</v>
          </cell>
          <cell r="G464" t="str">
            <v>M.</v>
          </cell>
        </row>
        <row r="465">
          <cell r="C465">
            <v>623</v>
          </cell>
          <cell r="D465" t="str">
            <v>-  150 mm.x350 mm. WIRE WAY</v>
          </cell>
          <cell r="E465">
            <v>775</v>
          </cell>
          <cell r="F465">
            <v>45</v>
          </cell>
          <cell r="G465" t="str">
            <v>M.</v>
          </cell>
        </row>
        <row r="466">
          <cell r="C466">
            <v>624</v>
          </cell>
          <cell r="D466" t="str">
            <v>-  150 mm.x400 mm. WIRE WAY</v>
          </cell>
          <cell r="E466">
            <v>846</v>
          </cell>
          <cell r="F466">
            <v>48</v>
          </cell>
          <cell r="G466" t="str">
            <v>M.</v>
          </cell>
        </row>
        <row r="467">
          <cell r="C467">
            <v>625</v>
          </cell>
          <cell r="D467" t="str">
            <v>-  200 mm.x200 mm. WIRE WAY</v>
          </cell>
          <cell r="E467">
            <v>500</v>
          </cell>
          <cell r="F467">
            <v>31</v>
          </cell>
          <cell r="G467" t="str">
            <v>M.</v>
          </cell>
        </row>
        <row r="468">
          <cell r="C468">
            <v>626</v>
          </cell>
          <cell r="D468" t="str">
            <v>-  200 mm.x250 mm. WIRE WAY</v>
          </cell>
          <cell r="E468">
            <v>575</v>
          </cell>
          <cell r="F468">
            <v>35</v>
          </cell>
          <cell r="G468" t="str">
            <v>M.</v>
          </cell>
        </row>
        <row r="469">
          <cell r="C469">
            <v>627</v>
          </cell>
          <cell r="D469" t="str">
            <v>-  200 mm.x300 mm. WIRE WAY</v>
          </cell>
          <cell r="E469">
            <v>775</v>
          </cell>
          <cell r="F469">
            <v>45</v>
          </cell>
          <cell r="G469" t="str">
            <v>M.</v>
          </cell>
        </row>
        <row r="470">
          <cell r="C470">
            <v>628</v>
          </cell>
          <cell r="D470" t="str">
            <v>-  200 mm.x350 mm. WIRE WAY</v>
          </cell>
          <cell r="E470">
            <v>846</v>
          </cell>
          <cell r="F470">
            <v>48</v>
          </cell>
          <cell r="G470" t="str">
            <v>M.</v>
          </cell>
        </row>
        <row r="471">
          <cell r="C471">
            <v>629</v>
          </cell>
          <cell r="D471" t="str">
            <v>-  200 mm.x400 mm. WIRE WAY</v>
          </cell>
          <cell r="E471">
            <v>920</v>
          </cell>
          <cell r="F471">
            <v>53</v>
          </cell>
          <cell r="G471" t="str">
            <v>M.</v>
          </cell>
        </row>
        <row r="472">
          <cell r="C472">
            <v>630</v>
          </cell>
          <cell r="D472" t="str">
            <v>-  200 mm.x450 mm. WIRE WAY</v>
          </cell>
          <cell r="E472">
            <v>990</v>
          </cell>
          <cell r="F472">
            <v>56</v>
          </cell>
          <cell r="G472" t="str">
            <v>M.</v>
          </cell>
        </row>
        <row r="473">
          <cell r="C473">
            <v>631</v>
          </cell>
          <cell r="D473" t="str">
            <v>-  250 mm.x250 mm. WIRE WAY</v>
          </cell>
          <cell r="E473">
            <v>775</v>
          </cell>
          <cell r="F473">
            <v>45</v>
          </cell>
          <cell r="G473" t="str">
            <v>M.</v>
          </cell>
        </row>
        <row r="474">
          <cell r="C474">
            <v>632</v>
          </cell>
          <cell r="D474" t="str">
            <v>-  250 mm.x300 mm. WIRE WAY</v>
          </cell>
          <cell r="E474">
            <v>846</v>
          </cell>
          <cell r="F474">
            <v>48</v>
          </cell>
          <cell r="G474" t="str">
            <v>M.</v>
          </cell>
        </row>
        <row r="475">
          <cell r="C475">
            <v>633</v>
          </cell>
          <cell r="D475" t="str">
            <v>-  250 mm.x350 mm. WIRE WAY</v>
          </cell>
          <cell r="E475">
            <v>920</v>
          </cell>
          <cell r="F475">
            <v>53</v>
          </cell>
          <cell r="G475" t="str">
            <v>M.</v>
          </cell>
        </row>
        <row r="476">
          <cell r="C476">
            <v>634</v>
          </cell>
          <cell r="D476" t="str">
            <v>-  250 mm.x400 mm. WIRE WAY</v>
          </cell>
          <cell r="E476">
            <v>990</v>
          </cell>
          <cell r="F476">
            <v>56</v>
          </cell>
          <cell r="G476" t="str">
            <v>M.</v>
          </cell>
        </row>
        <row r="477">
          <cell r="C477">
            <v>635</v>
          </cell>
          <cell r="D477" t="str">
            <v>-  250 mm.x450 mm. WIRE WAY</v>
          </cell>
          <cell r="E477">
            <v>1066</v>
          </cell>
          <cell r="F477">
            <v>60</v>
          </cell>
          <cell r="G477" t="str">
            <v>M.</v>
          </cell>
        </row>
        <row r="478">
          <cell r="C478">
            <v>636</v>
          </cell>
          <cell r="D478" t="str">
            <v>-  250 mm.x500 mm. WIRE WAY</v>
          </cell>
          <cell r="E478">
            <v>1138</v>
          </cell>
          <cell r="F478">
            <v>64</v>
          </cell>
          <cell r="G478" t="str">
            <v>M.</v>
          </cell>
        </row>
        <row r="479">
          <cell r="C479">
            <v>637</v>
          </cell>
          <cell r="D479" t="str">
            <v>-  250 mm.x550 mm. WIRE WAY</v>
          </cell>
          <cell r="E479">
            <v>1213</v>
          </cell>
          <cell r="F479">
            <v>70</v>
          </cell>
          <cell r="G479" t="str">
            <v>M.</v>
          </cell>
        </row>
        <row r="480">
          <cell r="D480">
            <v>70</v>
          </cell>
        </row>
        <row r="481">
          <cell r="C481">
            <v>64</v>
          </cell>
          <cell r="D481" t="str">
            <v>CABLE TRAY ; ( 2.0 mm. THICK)</v>
          </cell>
        </row>
        <row r="482">
          <cell r="C482">
            <v>641</v>
          </cell>
          <cell r="D482" t="str">
            <v>-  100 mm. CABLE TRAY</v>
          </cell>
          <cell r="E482">
            <v>423</v>
          </cell>
          <cell r="F482">
            <v>29</v>
          </cell>
          <cell r="G482" t="str">
            <v>M.</v>
          </cell>
        </row>
        <row r="483">
          <cell r="C483">
            <v>642</v>
          </cell>
          <cell r="D483" t="str">
            <v>-  200 mm. CABLE TRAY</v>
          </cell>
          <cell r="E483">
            <v>533</v>
          </cell>
          <cell r="F483">
            <v>32</v>
          </cell>
          <cell r="G483" t="str">
            <v>M.</v>
          </cell>
        </row>
        <row r="484">
          <cell r="C484">
            <v>643</v>
          </cell>
          <cell r="D484" t="str">
            <v>-  300 mm. CABLE TRAY</v>
          </cell>
          <cell r="E484">
            <v>640</v>
          </cell>
          <cell r="F484">
            <v>35</v>
          </cell>
          <cell r="G484" t="str">
            <v>M.</v>
          </cell>
        </row>
        <row r="485">
          <cell r="C485">
            <v>644</v>
          </cell>
          <cell r="D485" t="str">
            <v>-  400 mm. CABLE TRAY</v>
          </cell>
          <cell r="E485">
            <v>747</v>
          </cell>
          <cell r="F485">
            <v>42</v>
          </cell>
          <cell r="G485" t="str">
            <v>M.</v>
          </cell>
        </row>
        <row r="486">
          <cell r="C486">
            <v>645</v>
          </cell>
          <cell r="D486" t="str">
            <v>-  500 mm. CABLE TRAY</v>
          </cell>
          <cell r="E486">
            <v>877</v>
          </cell>
          <cell r="F486">
            <v>50</v>
          </cell>
          <cell r="G486" t="str">
            <v>M.</v>
          </cell>
        </row>
        <row r="487">
          <cell r="C487">
            <v>646</v>
          </cell>
          <cell r="D487" t="str">
            <v>-  600 mm. CABLE TRAY</v>
          </cell>
          <cell r="E487">
            <v>986</v>
          </cell>
          <cell r="F487">
            <v>55</v>
          </cell>
          <cell r="G487" t="str">
            <v>M.</v>
          </cell>
        </row>
        <row r="488">
          <cell r="C488">
            <v>647</v>
          </cell>
          <cell r="D488" t="str">
            <v>-  700 mm. CABLE TRAY</v>
          </cell>
          <cell r="E488">
            <v>1094</v>
          </cell>
          <cell r="F488">
            <v>61</v>
          </cell>
          <cell r="G488" t="str">
            <v>M.</v>
          </cell>
        </row>
        <row r="489">
          <cell r="C489">
            <v>648</v>
          </cell>
          <cell r="D489" t="str">
            <v>-  800 mm. CABLE TRAY</v>
          </cell>
          <cell r="E489">
            <v>1200</v>
          </cell>
          <cell r="F489">
            <v>70</v>
          </cell>
          <cell r="G489" t="str">
            <v>M.</v>
          </cell>
        </row>
        <row r="490">
          <cell r="C490">
            <v>649</v>
          </cell>
          <cell r="D490" t="str">
            <v>-  900 mm. CABLE TRAY</v>
          </cell>
          <cell r="E490">
            <v>1320</v>
          </cell>
          <cell r="F490">
            <v>78</v>
          </cell>
          <cell r="G490" t="str">
            <v>M.</v>
          </cell>
        </row>
        <row r="491">
          <cell r="C491">
            <v>650</v>
          </cell>
          <cell r="D491" t="str">
            <v>-  1,000 mm. CABLE TRAY</v>
          </cell>
          <cell r="E491">
            <v>1440</v>
          </cell>
          <cell r="F491">
            <v>82</v>
          </cell>
          <cell r="G491" t="str">
            <v>M.</v>
          </cell>
        </row>
        <row r="492">
          <cell r="C492">
            <v>65</v>
          </cell>
          <cell r="D492" t="str">
            <v>CABLE LADDER ; ( 2.0 mm. THICK)</v>
          </cell>
        </row>
        <row r="493">
          <cell r="C493">
            <v>651</v>
          </cell>
          <cell r="D493" t="str">
            <v>-  100 mm. CABLE LADDER</v>
          </cell>
          <cell r="E493">
            <v>563</v>
          </cell>
          <cell r="F493">
            <v>34</v>
          </cell>
          <cell r="G493" t="str">
            <v>M.</v>
          </cell>
        </row>
        <row r="494">
          <cell r="C494">
            <v>652</v>
          </cell>
          <cell r="D494" t="str">
            <v>-  200 mm. CABLE LADDER</v>
          </cell>
          <cell r="E494">
            <v>600</v>
          </cell>
          <cell r="F494">
            <v>36</v>
          </cell>
          <cell r="G494" t="str">
            <v>M.</v>
          </cell>
        </row>
        <row r="495">
          <cell r="C495">
            <v>653</v>
          </cell>
          <cell r="D495" t="str">
            <v>-  300 mm. CABLE LADDER</v>
          </cell>
          <cell r="E495">
            <v>650</v>
          </cell>
          <cell r="F495">
            <v>39</v>
          </cell>
          <cell r="G495" t="str">
            <v>M.</v>
          </cell>
        </row>
        <row r="496">
          <cell r="C496">
            <v>654</v>
          </cell>
          <cell r="D496" t="str">
            <v>-  400 mm. CABLE LADDER</v>
          </cell>
          <cell r="E496">
            <v>690</v>
          </cell>
          <cell r="F496">
            <v>41</v>
          </cell>
          <cell r="G496" t="str">
            <v>M.</v>
          </cell>
        </row>
        <row r="497">
          <cell r="C497">
            <v>655</v>
          </cell>
          <cell r="D497" t="str">
            <v>-  500 mm. CABLE LADDER</v>
          </cell>
          <cell r="E497">
            <v>740</v>
          </cell>
          <cell r="F497">
            <v>43</v>
          </cell>
          <cell r="G497" t="str">
            <v>M.</v>
          </cell>
        </row>
        <row r="498">
          <cell r="C498">
            <v>656</v>
          </cell>
          <cell r="D498" t="str">
            <v>-  600 mm. CABLE LADDER</v>
          </cell>
          <cell r="E498">
            <v>785</v>
          </cell>
          <cell r="F498">
            <v>45</v>
          </cell>
          <cell r="G498" t="str">
            <v>M.</v>
          </cell>
        </row>
        <row r="499">
          <cell r="C499">
            <v>657</v>
          </cell>
          <cell r="D499" t="str">
            <v>-  700 mm. CABLE LADDER</v>
          </cell>
          <cell r="E499">
            <v>830</v>
          </cell>
          <cell r="F499">
            <v>48</v>
          </cell>
          <cell r="G499" t="str">
            <v>M.</v>
          </cell>
        </row>
        <row r="500">
          <cell r="C500">
            <v>658</v>
          </cell>
          <cell r="D500" t="str">
            <v>-  800 mm. CABLE LADDER</v>
          </cell>
          <cell r="E500">
            <v>877</v>
          </cell>
          <cell r="F500">
            <v>50</v>
          </cell>
          <cell r="G500" t="str">
            <v>M.</v>
          </cell>
        </row>
        <row r="501">
          <cell r="C501">
            <v>659</v>
          </cell>
          <cell r="D501" t="str">
            <v>-  900 mm. CABLE LADDER</v>
          </cell>
          <cell r="E501">
            <v>920</v>
          </cell>
          <cell r="F501">
            <v>53</v>
          </cell>
          <cell r="G501" t="str">
            <v>M.</v>
          </cell>
        </row>
        <row r="502">
          <cell r="C502">
            <v>660</v>
          </cell>
          <cell r="D502" t="str">
            <v>-  1,000 mm. CABLE LADDER</v>
          </cell>
          <cell r="E502">
            <v>963</v>
          </cell>
          <cell r="F502">
            <v>56</v>
          </cell>
          <cell r="G502" t="str">
            <v>M.</v>
          </cell>
        </row>
      </sheetData>
      <sheetData sheetId="5" refreshError="1"/>
      <sheetData sheetId="6" refreshError="1"/>
      <sheetData sheetId="7">
        <row r="3">
          <cell r="C3" t="str">
            <v>N0.</v>
          </cell>
        </row>
      </sheetData>
      <sheetData sheetId="8">
        <row r="3">
          <cell r="C3" t="str">
            <v>N0.</v>
          </cell>
        </row>
      </sheetData>
      <sheetData sheetId="9">
        <row r="3">
          <cell r="C3" t="str">
            <v>N0.</v>
          </cell>
        </row>
      </sheetData>
      <sheetData sheetId="10">
        <row r="3">
          <cell r="C3" t="str">
            <v>N0.</v>
          </cell>
        </row>
      </sheetData>
      <sheetData sheetId="11">
        <row r="3">
          <cell r="C3" t="str">
            <v>N0.</v>
          </cell>
        </row>
      </sheetData>
      <sheetData sheetId="12">
        <row r="3">
          <cell r="C3" t="str">
            <v>N0.</v>
          </cell>
        </row>
      </sheetData>
      <sheetData sheetId="13">
        <row r="3">
          <cell r="C3" t="str">
            <v>N0.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ตั๋วเงินรับ"/>
      <sheetName val="Trial Balance"/>
      <sheetName val="TB"/>
      <sheetName val="DW"/>
      <sheetName val="SH-E"/>
      <sheetName val="SH-C"/>
      <sheetName val="Valid Account Element"/>
      <sheetName val="Valid Product"/>
      <sheetName val="PA"/>
      <sheetName val="Total Revenue"/>
      <sheetName val="Sheet1"/>
      <sheetName val="M-1-1"/>
      <sheetName val="ชื่อหุ้น"/>
      <sheetName val="B&amp;S 1999"/>
      <sheetName val="detail(sum)"/>
      <sheetName val="ADJ - RATE"/>
      <sheetName val="database"/>
      <sheetName val="K-5"/>
      <sheetName val="AP Interco."/>
      <sheetName val="Details for Keppel Sin"/>
      <sheetName val="Details for tri"/>
      <sheetName val="MajorAP"/>
      <sheetName val="Q1'04"/>
      <sheetName val="Q2'04"/>
      <sheetName val="เง_นก__ธนชาต_"/>
      <sheetName val="เง_นก__ MGC"/>
      <sheetName val="6 weeks rolling forecast"/>
      <sheetName val="Cash082002"/>
      <sheetName val="AP"/>
      <sheetName val="AR"/>
      <sheetName val="mbb"/>
      <sheetName val="mbb-us"/>
      <sheetName val="oub"/>
      <sheetName val="Recon-mbb"/>
      <sheetName val="Recon-oub"/>
      <sheetName val="M-1A"/>
      <sheetName val="FX rates"/>
      <sheetName val="table"/>
      <sheetName val="LS매입채무"/>
      <sheetName val="외상매입금명세"/>
      <sheetName val="지급어음명세"/>
      <sheetName val="Standing Data"/>
      <sheetName val="Asset &amp; Liability"/>
      <sheetName val="Net asset value"/>
      <sheetName val="_x0000_"/>
      <sheetName val="2002"/>
      <sheetName val="PM-TE"/>
      <sheetName val="TrialBalance Q3-2002"/>
      <sheetName val=" IB-PL-00-01 SUMMARY"/>
      <sheetName val=" IBPL0001"/>
      <sheetName val="Config"/>
      <sheetName val="Invoice"/>
      <sheetName val="fxrates"/>
      <sheetName val="BMCT2003"/>
      <sheetName val="ELEC45-01"/>
      <sheetName val="Loan Data"/>
      <sheetName val="Allocate96-98"/>
      <sheetName val="ค่าวัสดุ"/>
      <sheetName val="K-5 YE"/>
      <sheetName val="Asset 31-12-47"/>
      <sheetName val="Customize Your Invoice"/>
      <sheetName val="CODE"/>
      <sheetName val="Purchase Order"/>
      <sheetName val="Customize Your Purchase Order"/>
      <sheetName val="?????????????"/>
      <sheetName val="??????? MGC"/>
      <sheetName val="VariableII  period"/>
      <sheetName val="standard cost "/>
      <sheetName val="C-1"/>
      <sheetName val="K-1"/>
      <sheetName val="K-1A"/>
      <sheetName val="ภาระผูกพันตามโครงการผลประโยชน์"/>
      <sheetName val="211901_คชจ.ค้างจ่าย"/>
      <sheetName val="グラフデータ"/>
      <sheetName val="Call Down Data OLD"/>
      <sheetName val="Parameters"/>
      <sheetName val="GL"/>
      <sheetName val="CANADA"/>
      <sheetName val="Assumption Data"/>
      <sheetName val="Links"/>
      <sheetName val="Lead"/>
      <sheetName val="BL - GL - RJ"/>
      <sheetName val="10-1 Media"/>
      <sheetName val="10-cut"/>
      <sheetName val="Base Rental"/>
      <sheetName val="F_OH"/>
      <sheetName val="COST (ACC.ขาย10-2005)"/>
      <sheetName val="B1"/>
      <sheetName val="Month"/>
      <sheetName val="DEP12"/>
      <sheetName val="Book 1 Summary"/>
      <sheetName val="J2"/>
      <sheetName val="group-expense"/>
      <sheetName val="Global Cover"/>
      <sheetName val="Anniversary at Multi Group"/>
      <sheetName val="TheMall_Empo_Sep04"/>
      <sheetName val="T&amp;E GL"/>
      <sheetName val="T&amp;E System"/>
      <sheetName val="1020 FF"/>
      <sheetName val="BRAZIL"/>
      <sheetName val="RFC-GRE"/>
      <sheetName val="PHSB-GL-TB"/>
      <sheetName val="BS"/>
      <sheetName val="FY02 Fcst"/>
      <sheetName val="HR"/>
      <sheetName val="Aging"/>
      <sheetName val="Variables"/>
      <sheetName val="SCB 1 - Current"/>
      <sheetName val="SCB 2 - Current"/>
      <sheetName val="P13-R"/>
      <sheetName val="Operational Plan"/>
      <sheetName val="CRITERIA1"/>
      <sheetName val="เงินกู้_MGC"/>
      <sheetName val="Index"/>
      <sheetName val="Header"/>
      <sheetName val="Main Menu"/>
      <sheetName val="Lookup"/>
      <sheetName val="AOP Summary-2"/>
      <sheetName val="Burden exp"/>
      <sheetName val="Menu"/>
      <sheetName val="AFEMAI"/>
      <sheetName val="stockทุน"/>
      <sheetName val="Thailand"/>
      <sheetName val="BE"/>
      <sheetName val="MatMan"/>
      <sheetName val="Master"/>
      <sheetName val="MA"/>
      <sheetName val="FACTORS"/>
      <sheetName val="Purchase"/>
      <sheetName val="ALL KSFC RIGS EXCEPT R-5"/>
      <sheetName val="GLdownload"/>
      <sheetName val="Entity List"/>
      <sheetName val="เงินกู้ธนช"/>
      <sheetName val="data"/>
      <sheetName val="General"/>
      <sheetName val="A_TODDI &amp; B_TODDI"/>
      <sheetName val="노무비"/>
      <sheetName val="Common"/>
      <sheetName val="Genetica Molecular '07"/>
      <sheetName val="SUM RV-November"/>
      <sheetName val="E-1D"/>
      <sheetName val="BAX Export 25mar07 - 31mar07"/>
      <sheetName val="ADJ_-_RATE"/>
      <sheetName val="Call_Down_Data_OLD"/>
      <sheetName val="_IB-PL-00-01_SUMMARY"/>
      <sheetName val="Assumption_Data"/>
      <sheetName val="BL_-_GL_-_RJ"/>
      <sheetName val="T&amp;E_GL"/>
      <sheetName val="T&amp;E_System"/>
      <sheetName val="1020_FF"/>
      <sheetName val="_IBPL0001"/>
      <sheetName val="FY02_Fcst"/>
      <sheetName val="???????_MGC"/>
      <sheetName val="SCB_1_-_Current"/>
      <sheetName val="SCB_2_-_Current"/>
      <sheetName val="Operational_Plan"/>
      <sheetName val="AOP_Summary-2"/>
      <sheetName val="Burden_exp"/>
      <sheetName val="_IBPL00011"/>
      <sheetName val="GL Code"/>
      <sheetName val="_x0000_._x0000__x0000__x0000__x0000__x0000__x0000__x0000__x0000__x0000_9_x0000_D_x0000__x0000__x0000__x0000__x0000_O_x0000_Z_x0000_e_x0000_p_x0000_{_x0000__x0000_"/>
      <sheetName val="Newspaper"/>
      <sheetName val="._x0000_9_x0000_D_x0000_O_x0000_Z_x0000_e_x0000_p_x0000_{_x0000__x0000__x000a_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CST1198"/>
      <sheetName val="เครื่องตกแต่ง"/>
      <sheetName val="อาคาร"/>
      <sheetName val="เครื่องมือ"/>
      <sheetName val="INFORM"/>
      <sheetName val=""/>
      <sheetName val="Details"/>
    </sheetNames>
    <sheetDataSet>
      <sheetData sheetId="0">
        <row r="2">
          <cell r="G2">
            <v>36525</v>
          </cell>
        </row>
      </sheetData>
      <sheetData sheetId="1">
        <row r="2">
          <cell r="G2">
            <v>36525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TB SAP-FEB"/>
      <sheetName val="Balance Sheet Before Tax Planin"/>
      <sheetName val="Balance Sheet After Tax Planing"/>
      <sheetName val="P&amp;L Before Tax Planing"/>
      <sheetName val="P&amp;L After Tax Planing"/>
      <sheetName val="P&amp;L for Board Before Tax Planin"/>
      <sheetName val="P&amp;L for Board After Tax Planing"/>
      <sheetName val="Note"/>
      <sheetName val="ใบหลุม"/>
      <sheetName val="data"/>
      <sheetName val="Detail"/>
      <sheetName val="เวลาห้องชั่ง-ห้องชั่ง"/>
      <sheetName val="InputPO_Del"/>
      <sheetName val="TB SAP"/>
      <sheetName val="13.Tax Calculation"/>
      <sheetName val="Sheet1"/>
      <sheetName val="BS ATTACH"/>
      <sheetName val="Purchase Order"/>
      <sheetName val="Customize Your Purchase Order"/>
      <sheetName val="Cal49แยก down time"/>
      <sheetName val="10"/>
      <sheetName val="Balance Sheet"/>
      <sheetName val="INTEREST"/>
      <sheetName val="บ้านเดี่ยว"/>
      <sheetName val="TYPE"/>
      <sheetName val="sum_amt_mount"/>
      <sheetName val="วิเคราะห์งบ_PL"/>
      <sheetName val="วิเคราะห์งบ"/>
      <sheetName val="ลูกค้า"/>
      <sheetName val="option"/>
      <sheetName val="BALANCE SHEET "/>
      <sheetName val="ตั๋วเงินรับ"/>
      <sheetName val="DW"/>
      <sheetName val="SH-E"/>
      <sheetName val="SH-C"/>
      <sheetName val="Valid Account Element"/>
      <sheetName val="Valid Product"/>
      <sheetName val="Worksheet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  <sheetName val="Schedule"/>
      <sheetName val="Pricing"/>
      <sheetName val="Worksheet"/>
      <sheetName val="Warn-User"/>
      <sheetName val="Preliminaries"/>
      <sheetName val="Equip Hire"/>
      <sheetName val="Excavator"/>
      <sheetName val="Steel"/>
      <sheetName val="Concrete"/>
      <sheetName val="Bricklayer"/>
      <sheetName val="Carpenter"/>
      <sheetName val="Plumber"/>
      <sheetName val="Electrical"/>
      <sheetName val="Glazier"/>
      <sheetName val="Plasterer"/>
      <sheetName val="Tiler"/>
      <sheetName val="Paint"/>
      <sheetName val="Cabinets"/>
      <sheetName val="Heating"/>
      <sheetName val="Landscape"/>
      <sheetName val="Misc"/>
      <sheetName val="Finish"/>
      <sheetName val="Vary"/>
      <sheetName val="토공집계표"/>
      <sheetName val="cd"/>
      <sheetName val="sheetNO"/>
      <sheetName val="rate"/>
      <sheetName val="SH-E"/>
      <sheetName val="SH-C"/>
      <sheetName val="option"/>
      <sheetName val="BnQExcelTrial"/>
      <sheetName val="calc_menu_déroulant"/>
      <sheetName val="covere"/>
      <sheetName val="제출계산서"/>
      <sheetName val="H1.0"/>
      <sheetName val="BEAM"/>
      <sheetName val="ASCEandUBC"/>
      <sheetName val="D-623D"/>
      <sheetName val="DATE"/>
      <sheetName val="Sheet1"/>
      <sheetName val="EST-FOOTING (G)"/>
      <sheetName val="DW"/>
      <sheetName val="bq"/>
      <sheetName val="ตั๋วเงินรับ"/>
      <sheetName val="InputPO_Del"/>
      <sheetName val="STMspry"/>
      <sheetName val="PsychroData"/>
      <sheetName val="SI-039"/>
      <sheetName val="DETAIL "/>
      <sheetName val="Equip_Hire"/>
      <sheetName val="H1_0"/>
      <sheetName val="EST-FOOTING_(G)"/>
      <sheetName val="Cashflow"/>
      <sheetName val="F2002-79"/>
      <sheetName val="Valid Account Element"/>
      <sheetName val="Valid Product"/>
      <sheetName val="Cavity Inputs"/>
      <sheetName val="schedule "/>
      <sheetName val="Store"/>
      <sheetName val="Book 1 Summary"/>
      <sheetName val="ปร4.1"/>
      <sheetName val="RateAnalysis"/>
      <sheetName val="Cash Flow"/>
      <sheetName val="Proc. Cont. Sheet"/>
      <sheetName val="liste"/>
      <sheetName val="Jan_Dec02"/>
      <sheetName val="dongia"/>
      <sheetName val="รวมราคาทั้งสิ้น"/>
      <sheetName val="Structure"/>
      <sheetName val="arch"/>
      <sheetName val="ใบประหน้า ง.1"/>
      <sheetName val="Prelim"/>
      <sheetName val="B.1"/>
      <sheetName val="B.2"/>
      <sheetName val="B.3"/>
      <sheetName val="B.4"/>
      <sheetName val="B.5"/>
      <sheetName val="B.6"/>
      <sheetName val="B.7"/>
      <sheetName val="C.1"/>
      <sheetName val="C.2"/>
      <sheetName val="C.3"/>
      <sheetName val="C.4"/>
      <sheetName val="C.5"/>
      <sheetName val="C.6"/>
      <sheetName val="C.7"/>
      <sheetName val="C.8"/>
      <sheetName val="C.9"/>
      <sheetName val="C.10"/>
      <sheetName val="C.11"/>
      <sheetName val="C.12"/>
      <sheetName val="C.13"/>
      <sheetName val="D.Civil"/>
      <sheetName val="Sum M&amp;E"/>
      <sheetName val="E.1.1"/>
      <sheetName val="E.1.2"/>
      <sheetName val="E.1.3"/>
      <sheetName val="E.2.1"/>
      <sheetName val="E.2.2"/>
      <sheetName val="E.2.3"/>
      <sheetName val="E.2.4"/>
      <sheetName val="E.3.1"/>
      <sheetName val="E.3.2"/>
      <sheetName val="E.3.4"/>
      <sheetName val="E.3.3"/>
      <sheetName val="E.4.3"/>
      <sheetName val="E.4.4"/>
      <sheetName val="E.5.1"/>
      <sheetName val="E.5.2"/>
      <sheetName val="E.5.3"/>
      <sheetName val="E.5.4"/>
      <sheetName val="List"/>
      <sheetName val="Cctmst"/>
      <sheetName val="BOX Cryostat Details"/>
      <sheetName val="Driver Linac Layout"/>
      <sheetName val="Inputs"/>
      <sheetName val="Magnet Details"/>
      <sheetName val="1900"/>
      <sheetName val="P&amp;L Forecast 2017-2027"/>
      <sheetName val="新规"/>
      <sheetName val="cover page"/>
      <sheetName val="5.) Time Delays"/>
      <sheetName val="STEEL STRUCTURE"/>
      <sheetName val="LOTS-A&amp;B"/>
      <sheetName val="HOSPI-01"/>
      <sheetName val="Beam Gridline1-7"/>
      <sheetName val="Preliminaries "/>
      <sheetName val="SH-F"/>
      <sheetName val="SH-A"/>
      <sheetName val="Construction cost assumption"/>
      <sheetName val="JLL Assumption"/>
      <sheetName val="Retail Program&amp;Rev Assumption"/>
      <sheetName val="SH-B"/>
      <sheetName val="SH-D"/>
      <sheetName val="SH-G"/>
      <sheetName val="order list"/>
      <sheetName val="Purchase Order"/>
      <sheetName val="Customize Your Purchase Order"/>
      <sheetName val="ค่าวัสดุ"/>
      <sheetName val="ตารางส่วนลด EE."/>
      <sheetName val="Equipment"/>
      <sheetName val="name"/>
      <sheetName val="clg fin"/>
      <sheetName val="pc, g.slab"/>
      <sheetName val="timber frame"/>
      <sheetName val="rif_col"/>
      <sheetName val="wall qty"/>
      <sheetName val="col"/>
      <sheetName val="flr, rf bm"/>
      <sheetName val="wall fin"/>
      <sheetName val="งานบริหารโครงสร้างและดำเนินการ"/>
      <sheetName val="ดัชนีราคา"/>
      <sheetName val="schedule_1"/>
      <sheetName val="Factor F งาน DB."/>
      <sheetName val="CHITIET VL-NC-TT-3p"/>
      <sheetName val="VCV-BE-TONG"/>
      <sheetName val="Master"/>
      <sheetName val="Equip_Hire1"/>
      <sheetName val="H1_01"/>
      <sheetName val="EST-FOOTING_(G)1"/>
      <sheetName val="DETAIL_"/>
      <sheetName val="Book_1_Summary"/>
      <sheetName val="Cavity_Inputs"/>
      <sheetName val="ปร4_1"/>
      <sheetName val="Cash_Flow"/>
      <sheetName val="Proc__Cont__Sheet"/>
      <sheetName val="ใบประหน้า_ง_1"/>
      <sheetName val="B_1"/>
      <sheetName val="B_2"/>
      <sheetName val="B_3"/>
      <sheetName val="B_4"/>
      <sheetName val="B_5"/>
      <sheetName val="B_6"/>
      <sheetName val="B_7"/>
      <sheetName val="C_1"/>
      <sheetName val="C_2"/>
      <sheetName val="C_3"/>
      <sheetName val="C_4"/>
      <sheetName val="C_5"/>
      <sheetName val="C_6"/>
      <sheetName val="C_7"/>
      <sheetName val="C_8"/>
      <sheetName val="C_9"/>
      <sheetName val="C_10"/>
      <sheetName val="C_11"/>
      <sheetName val="C_12"/>
      <sheetName val="C_13"/>
      <sheetName val="D_Civil"/>
      <sheetName val="Sum_M&amp;E"/>
      <sheetName val="E_1_1"/>
      <sheetName val="E_1_2"/>
      <sheetName val="E_1_3"/>
      <sheetName val="E_2_1"/>
      <sheetName val="E_2_2"/>
      <sheetName val="E_2_3"/>
      <sheetName val="E_2_4"/>
      <sheetName val="E_3_1"/>
      <sheetName val="E_3_2"/>
      <sheetName val="E_3_4"/>
      <sheetName val="E_3_3"/>
      <sheetName val="E_4_3"/>
      <sheetName val="E_4_4"/>
      <sheetName val="E_5_1"/>
      <sheetName val="E_5_2"/>
      <sheetName val="E_5_3"/>
      <sheetName val="E_5_4"/>
      <sheetName val="STEEL_STRUCTURE"/>
      <sheetName val="Equip_Hire2"/>
      <sheetName val="H1_02"/>
      <sheetName val="EST-FOOTING_(G)2"/>
      <sheetName val="DETAIL_1"/>
      <sheetName val="Book_1_Summary1"/>
      <sheetName val="Cavity_Inputs1"/>
      <sheetName val="ปร4_11"/>
      <sheetName val="Cash_Flow1"/>
      <sheetName val="Proc__Cont__Sheet1"/>
      <sheetName val="ใบประหน้า_ง_11"/>
      <sheetName val="B_11"/>
      <sheetName val="B_21"/>
      <sheetName val="B_31"/>
      <sheetName val="B_41"/>
      <sheetName val="B_51"/>
      <sheetName val="B_61"/>
      <sheetName val="B_71"/>
      <sheetName val="C_14"/>
      <sheetName val="C_21"/>
      <sheetName val="C_31"/>
      <sheetName val="C_41"/>
      <sheetName val="C_51"/>
      <sheetName val="C_61"/>
      <sheetName val="C_71"/>
      <sheetName val="C_81"/>
      <sheetName val="C_91"/>
      <sheetName val="C_101"/>
      <sheetName val="C_111"/>
      <sheetName val="C_121"/>
      <sheetName val="C_131"/>
      <sheetName val="D_Civil1"/>
      <sheetName val="Sum_M&amp;E1"/>
      <sheetName val="E_1_11"/>
      <sheetName val="E_1_21"/>
      <sheetName val="E_1_31"/>
      <sheetName val="E_2_11"/>
      <sheetName val="E_2_21"/>
      <sheetName val="E_2_31"/>
      <sheetName val="E_2_41"/>
      <sheetName val="E_3_11"/>
      <sheetName val="E_3_21"/>
      <sheetName val="E_3_41"/>
      <sheetName val="E_3_31"/>
      <sheetName val="E_4_31"/>
      <sheetName val="E_4_41"/>
      <sheetName val="E_5_11"/>
      <sheetName val="E_5_21"/>
      <sheetName val="E_5_31"/>
      <sheetName val="E_5_41"/>
      <sheetName val="STEEL_STRUCTURE1"/>
      <sheetName val="Equip_Hire3"/>
      <sheetName val="H1_03"/>
      <sheetName val="EST-FOOTING_(G)3"/>
      <sheetName val="DETAIL_2"/>
      <sheetName val="Book_1_Summary2"/>
      <sheetName val="Cavity_Inputs2"/>
      <sheetName val="ปร4_12"/>
      <sheetName val="Cash_Flow2"/>
      <sheetName val="Proc__Cont__Sheet2"/>
      <sheetName val="ใบประหน้า_ง_12"/>
      <sheetName val="B_12"/>
      <sheetName val="B_22"/>
      <sheetName val="B_32"/>
      <sheetName val="B_42"/>
      <sheetName val="B_52"/>
      <sheetName val="B_62"/>
      <sheetName val="B_72"/>
      <sheetName val="C_15"/>
      <sheetName val="C_22"/>
      <sheetName val="C_32"/>
      <sheetName val="C_42"/>
      <sheetName val="C_52"/>
      <sheetName val="C_62"/>
      <sheetName val="C_72"/>
      <sheetName val="C_82"/>
      <sheetName val="C_92"/>
      <sheetName val="C_102"/>
      <sheetName val="C_112"/>
      <sheetName val="C_122"/>
      <sheetName val="C_132"/>
      <sheetName val="D_Civil2"/>
      <sheetName val="Sum_M&amp;E2"/>
      <sheetName val="E_1_12"/>
      <sheetName val="E_1_22"/>
      <sheetName val="E_1_32"/>
      <sheetName val="E_2_12"/>
      <sheetName val="E_2_22"/>
      <sheetName val="E_2_32"/>
      <sheetName val="E_2_42"/>
      <sheetName val="E_3_12"/>
      <sheetName val="E_3_22"/>
      <sheetName val="E_3_42"/>
      <sheetName val="E_3_32"/>
      <sheetName val="E_4_32"/>
      <sheetName val="E_4_42"/>
      <sheetName val="E_5_12"/>
      <sheetName val="E_5_22"/>
      <sheetName val="E_5_32"/>
      <sheetName val="E_5_42"/>
      <sheetName val="STEEL_STRUCTURE2"/>
      <sheetName val="cov-estimate"/>
      <sheetName val="S3 Architectural"/>
      <sheetName val="wordsdata"/>
      <sheetName val="ประมาณการประตูหน้าต่าง "/>
      <sheetName val="securities movement"/>
      <sheetName val="งานประปา"/>
      <sheetName val="Manpower"/>
      <sheetName val="Data"/>
      <sheetName val="cal"/>
      <sheetName val="back up(1st)"/>
      <sheetName val="summary1-3"/>
      <sheetName val="Main Summary"/>
      <sheetName val="2a-Consol-RVOs"/>
      <sheetName val="3-CAPARS Log"/>
      <sheetName val="slipsumpr"/>
      <sheetName val="WH Budget Op 1 Rev 0"/>
      <sheetName val="Summary POL Equip"/>
      <sheetName val="1.Weekly Progress"/>
      <sheetName val="4"/>
      <sheetName val="6"/>
      <sheetName val="3"/>
      <sheetName val="2"/>
      <sheetName val="Factor F"/>
      <sheetName val="รายละเอียดโครงการ"/>
      <sheetName val="1"/>
      <sheetName val="5-2"/>
      <sheetName val="CHE_A"/>
      <sheetName val="DESP_A"/>
      <sheetName val="ISO_A"/>
      <sheetName val="PC_A"/>
      <sheetName val="PM_A"/>
      <sheetName val="SHEET_A"/>
      <sheetName val="RECO_A"/>
      <sheetName val="YARD_A"/>
      <sheetName val="JUNE1"/>
      <sheetName val="June"/>
      <sheetName val="CHEMICAL"/>
      <sheetName val="DESPATCH"/>
      <sheetName val="ISO"/>
      <sheetName val="PRODUCT"/>
      <sheetName val="PULP MILL"/>
      <sheetName val="SHEETING"/>
      <sheetName val="SODA"/>
      <sheetName val="YARD"/>
      <sheetName val="Feb"/>
      <sheetName val="fs"/>
      <sheetName val="schedule_"/>
      <sheetName val="clg_fin"/>
      <sheetName val="pc,_g_slab"/>
      <sheetName val="timber_frame"/>
      <sheetName val="wall_qty"/>
      <sheetName val="flr,_rf_bm"/>
      <sheetName val="wall_fin"/>
      <sheetName val="Beam_Gridline1-7"/>
      <sheetName val="Preliminaries_"/>
      <sheetName val="Construction_cost_assumption"/>
      <sheetName val="JLL_Assumption"/>
      <sheetName val="Retail_Program&amp;Rev_Assumption"/>
      <sheetName val="ตารางส่วนลด_EE_"/>
      <sheetName val="S3_Architectural"/>
    </sheetNames>
    <sheetDataSet>
      <sheetData sheetId="0">
        <row r="12">
          <cell r="B12">
            <v>2</v>
          </cell>
        </row>
      </sheetData>
      <sheetData sheetId="1" refreshError="1"/>
      <sheetData sheetId="2" refreshError="1"/>
      <sheetData sheetId="3">
        <row r="12">
          <cell r="B12">
            <v>2</v>
          </cell>
        </row>
      </sheetData>
      <sheetData sheetId="4" refreshError="1">
        <row r="12">
          <cell r="B12">
            <v>2</v>
          </cell>
        </row>
        <row r="13">
          <cell r="B13">
            <v>1</v>
          </cell>
        </row>
        <row r="14">
          <cell r="B14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3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4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5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6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7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8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79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0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1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2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3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4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5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6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7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8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89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0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1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2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3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4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5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6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7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8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99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0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1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2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3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4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5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6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7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8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09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10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11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12">
        <row r="12">
          <cell r="B12" t="str">
            <v xml:space="preserve"> บัดนี้ บริษัทก่อสร้าง 14 จำกัด ได้ดำเนินการก่อสร้างโดยมีผลงานสะสมถึงปัจจุบัน 0.00 %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lead"/>
      <sheetName val="C-Cash&amp;Bank"/>
      <sheetName val="E-Accounts Receivable "/>
      <sheetName val="F-Inventory "/>
      <sheetName val="G-Other CA"/>
      <sheetName val="H-Investment"/>
      <sheetName val="I-Intercompany"/>
      <sheetName val="J-Other Assets"/>
      <sheetName val="K-Fixed Asset"/>
      <sheetName val="M-Accounts Payable"/>
      <sheetName val="N-Other CL"/>
      <sheetName val="Q-Other Liabilities"/>
      <sheetName val="T-Equity"/>
      <sheetName val="U-Profit&amp;Loss"/>
      <sheetName val="U-Service Income"/>
      <sheetName val="U-Other Income"/>
      <sheetName val="U-Cost of Service"/>
      <sheetName val="U-Selling&amp;Admin"/>
      <sheetName val="U-Interest Exp"/>
      <sheetName val="TB"/>
      <sheetName val="รหัสเก่า"/>
      <sheetName val="ตั๋วเงินรับ"/>
      <sheetName val="เงินกู้ MGC"/>
      <sheetName val="Int. SanRam"/>
      <sheetName val="TrialBalance Q3-2002"/>
      <sheetName val="trfc02-26(Fes+Ses)"/>
      <sheetName val="D-con-toll"/>
      <sheetName val="Cashflow"/>
      <sheetName val="SH-E"/>
      <sheetName val="K-1A"/>
      <sheetName val="노무비"/>
      <sheetName val="Sheet1"/>
      <sheetName val="PA"/>
      <sheetName val="BS ATTACH"/>
      <sheetName val="acc.depre-report-old"/>
      <sheetName val="Trial Balance"/>
      <sheetName val="Wkgs_BS Lead"/>
      <sheetName val="ELEC45-01"/>
      <sheetName val="C-3"/>
      <sheetName val="code"/>
      <sheetName val="2002"/>
      <sheetName val="Worksheet"/>
      <sheetName val="ประมาณการประตูหน้าต่าง "/>
      <sheetName val="Detail"/>
      <sheetName val="FA(NEW)"/>
      <sheetName val="Adj. AR oversea"/>
      <sheetName val="LpC"/>
      <sheetName val="Aging"/>
      <sheetName val="InputPO_Del"/>
      <sheetName val="Jan.05"/>
      <sheetName val="Input Sheet Comp"/>
      <sheetName val="Chi tiet"/>
      <sheetName val="Sum_lead"/>
      <sheetName val="E-Accounts_Receivable_"/>
      <sheetName val="F-Inventory_"/>
      <sheetName val="G-Other_CA"/>
      <sheetName val="J-Other_Assets"/>
      <sheetName val="K-Fixed_Asset"/>
      <sheetName val="M-Accounts_Payable"/>
      <sheetName val="N-Other_CL"/>
      <sheetName val="Q-Other_Liabilities"/>
      <sheetName val="U-Service_Income"/>
      <sheetName val="U-Other_Income"/>
      <sheetName val="U-Cost_of_Service"/>
      <sheetName val="U-Interest_Exp"/>
      <sheetName val="เงินกู้_MGC"/>
      <sheetName val="Input_Sheet_Comp"/>
      <sheetName val="ราคาไม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&amp;cash flow"/>
      <sheetName val="conso-PL"/>
      <sheetName val="asimar cf"/>
      <sheetName val="conso cf "/>
      <sheetName val="eliminate_BS"/>
      <sheetName val="eliminate_PL"/>
      <sheetName val="BS"/>
      <sheetName val="PL"/>
      <sheetName val="pending"/>
      <sheetName val="PM &amp; TE-calculation"/>
      <sheetName val="REC"/>
      <sheetName val="SAD"/>
      <sheetName val="ADJ"/>
      <sheetName val="Sum lead"/>
      <sheetName val="C-Cash&amp;Bank"/>
      <sheetName val="E-Accounts Receivable"/>
      <sheetName val="F-Inventory"/>
      <sheetName val="G-Other CA"/>
      <sheetName val="H-Investment"/>
      <sheetName val="H-3"/>
      <sheetName val="I-Intercompany"/>
      <sheetName val="J-Other Assets"/>
      <sheetName val="K-Fixed Asset"/>
      <sheetName val="M-Accounts Payable"/>
      <sheetName val="N-Other CL"/>
      <sheetName val="Q-Other Liabilities"/>
      <sheetName val="Q-3"/>
      <sheetName val="T-Equity"/>
      <sheetName val="U-Profit&amp;Loss"/>
      <sheetName val="U-1.1_GP by Seg"/>
      <sheetName val="U-Service Income"/>
      <sheetName val="U-Other Income"/>
      <sheetName val="U-Cost of Service"/>
      <sheetName val="U-4-1"/>
      <sheetName val="U-Selling&amp;Admin"/>
      <sheetName val="U-Interest Exp"/>
      <sheetName val="Trial Balance"/>
      <sheetName val="เงินกู้ MGC"/>
      <sheetName val="TB"/>
      <sheetName val="Approved Renov Payment Schedule"/>
      <sheetName val="TrialBalance Q3-2002"/>
      <sheetName val="C-3"/>
      <sheetName val="U-5"/>
      <sheetName val="ตั๋วเงินรับ"/>
      <sheetName val="เงินกู้ธนชาติ"/>
      <sheetName val="Input_Undue"/>
      <sheetName val="Deposit_Other"/>
      <sheetName val="Wkgs_BS Lead"/>
      <sheetName val="Tiers"/>
      <sheetName val="Macro1"/>
      <sheetName val="Data Salary"/>
      <sheetName val="K-1A"/>
      <sheetName val="PA"/>
      <sheetName val="KPI48"/>
      <sheetName val="Cashflow"/>
      <sheetName val="노무비"/>
      <sheetName val="Exp"/>
      <sheetName val="2002"/>
      <sheetName val="Masterประเภท"/>
      <sheetName val="input"/>
      <sheetName val="code"/>
      <sheetName val="10-1 Media"/>
      <sheetName val="10-cut"/>
      <sheetName val=""/>
      <sheetName val="TB-BAC"/>
      <sheetName val="conso&amp;cash_flow"/>
      <sheetName val="asimar_cf"/>
      <sheetName val="conso_cf_"/>
      <sheetName val="PM_&amp;_TE-calculation"/>
      <sheetName val="Sum_lead"/>
      <sheetName val="E-Accounts_Receivable"/>
      <sheetName val="G-Other_CA"/>
      <sheetName val="J-Other_Assets"/>
      <sheetName val="K-Fixed_Asset"/>
      <sheetName val="M-Accounts_Payable"/>
      <sheetName val="N-Other_CL"/>
      <sheetName val="Q-Other_Liabilities"/>
      <sheetName val="U-1_1_GP_by_Seg"/>
      <sheetName val="U-Service_Income"/>
      <sheetName val="U-Other_Income"/>
      <sheetName val="U-Cost_of_Service"/>
      <sheetName val="U-Interest_Exp"/>
      <sheetName val="Trial_Balance"/>
      <sheetName val="เงินกู้_MGC"/>
      <sheetName val=" IB-PL-YTD"/>
      <sheetName val="trfc02-26(Fes+Ses)"/>
      <sheetName val="BS ATTACH"/>
      <sheetName val="S001"/>
      <sheetName val="CostCtr"/>
      <sheetName val="Legal"/>
      <sheetName val="acc.depre-report-old"/>
      <sheetName val="securities movement"/>
      <sheetName val="Worksheet"/>
      <sheetName val="conso&amp;cash_flow1"/>
      <sheetName val="asimar_cf1"/>
      <sheetName val="conso_cf_1"/>
      <sheetName val="PM_&amp;_TE-calculation1"/>
      <sheetName val="Sum_lead1"/>
      <sheetName val="E-Accounts_Receivable1"/>
      <sheetName val="G-Other_CA1"/>
      <sheetName val="J-Other_Assets1"/>
      <sheetName val="K-Fixed_Asset1"/>
      <sheetName val="M-Accounts_Payable1"/>
      <sheetName val="N-Other_CL1"/>
      <sheetName val="Q-Other_Liabilities1"/>
      <sheetName val="U-1_1_GP_by_Seg1"/>
      <sheetName val="U-Service_Income1"/>
      <sheetName val="U-Other_Income1"/>
      <sheetName val="U-Cost_of_Service1"/>
      <sheetName val="U-Interest_Exp1"/>
      <sheetName val="Trial_Balance1"/>
      <sheetName val="เงินกู้_MGC1"/>
      <sheetName val="Approved_Renov_Payment_Schedule"/>
      <sheetName val="TrialBalance_Q3-2002"/>
      <sheetName val="Wkgs_BS_Lead"/>
      <sheetName val="Data_Salary"/>
      <sheetName val="10-1_Media"/>
      <sheetName val="_IB-PL-YTD"/>
      <sheetName val="BS_ATTACH"/>
      <sheetName val="acc_depre-report-old"/>
      <sheetName val="securities_movement"/>
      <sheetName val="Int. SanRam"/>
      <sheetName val="ประมาณการประตูหน้าต่าง "/>
      <sheetName val="Aging"/>
      <sheetName val="V310"/>
      <sheetName val="DEP12"/>
      <sheetName val="BUILD95"/>
      <sheetName val="workbook control"/>
      <sheetName val="I-203"/>
      <sheetName val="Month v YTD"/>
      <sheetName val="손익계산서"/>
      <sheetName val="Hidden"/>
      <sheetName val="Assumptions"/>
      <sheetName val="Memo"/>
      <sheetName val="InputPO_Del"/>
      <sheetName val="(1b)Company"/>
      <sheetName val="(4A)J-Market"/>
      <sheetName val="(10) ProdType"/>
      <sheetName val="BW"/>
      <sheetName val="Working Capital "/>
      <sheetName val="ราคาไม้"/>
      <sheetName val="consol"/>
      <sheetName val="FF-6"/>
      <sheetName val="conso&amp;cash_flow5"/>
      <sheetName val="asimar_cf5"/>
      <sheetName val="conso_cf_5"/>
      <sheetName val="PM_&amp;_TE-calculation5"/>
      <sheetName val="Sum_lead5"/>
      <sheetName val="E-Accounts_Receivable5"/>
      <sheetName val="G-Other_CA5"/>
      <sheetName val="J-Other_Assets5"/>
      <sheetName val="K-Fixed_Asset5"/>
      <sheetName val="M-Accounts_Payable5"/>
      <sheetName val="N-Other_CL5"/>
      <sheetName val="Q-Other_Liabilities5"/>
      <sheetName val="U-1_1_GP_by_Seg5"/>
      <sheetName val="U-Service_Income5"/>
      <sheetName val="U-Other_Income5"/>
      <sheetName val="U-Cost_of_Service5"/>
      <sheetName val="U-Interest_Exp5"/>
      <sheetName val="Trial_Balance5"/>
      <sheetName val="เงินกู้_MGC5"/>
      <sheetName val="TrialBalance_Q3-20024"/>
      <sheetName val="Approved_Renov_Payment_Schedul4"/>
      <sheetName val="Wkgs_BS_Lead4"/>
      <sheetName val="Data_Salary4"/>
      <sheetName val="10-1_Media4"/>
      <sheetName val="_IB-PL-YTD4"/>
      <sheetName val="BS_ATTACH4"/>
      <sheetName val="acc_depre-report-old4"/>
      <sheetName val="securities_movement4"/>
      <sheetName val="Int__SanRam3"/>
      <sheetName val="workbook_control3"/>
      <sheetName val="ประมาณการประตูหน้าต่าง_3"/>
      <sheetName val="conso&amp;cash_flow2"/>
      <sheetName val="asimar_cf2"/>
      <sheetName val="conso_cf_2"/>
      <sheetName val="PM_&amp;_TE-calculation2"/>
      <sheetName val="Sum_lead2"/>
      <sheetName val="E-Accounts_Receivable2"/>
      <sheetName val="G-Other_CA2"/>
      <sheetName val="J-Other_Assets2"/>
      <sheetName val="K-Fixed_Asset2"/>
      <sheetName val="M-Accounts_Payable2"/>
      <sheetName val="N-Other_CL2"/>
      <sheetName val="Q-Other_Liabilities2"/>
      <sheetName val="U-1_1_GP_by_Seg2"/>
      <sheetName val="U-Service_Income2"/>
      <sheetName val="U-Other_Income2"/>
      <sheetName val="U-Cost_of_Service2"/>
      <sheetName val="U-Interest_Exp2"/>
      <sheetName val="Trial_Balance2"/>
      <sheetName val="เงินกู้_MGC2"/>
      <sheetName val="Approved_Renov_Payment_Schedul1"/>
      <sheetName val="TrialBalance_Q3-20021"/>
      <sheetName val="Wkgs_BS_Lead1"/>
      <sheetName val="Data_Salary1"/>
      <sheetName val="10-1_Media1"/>
      <sheetName val="_IB-PL-YTD1"/>
      <sheetName val="BS_ATTACH1"/>
      <sheetName val="acc_depre-report-old1"/>
      <sheetName val="securities_movement1"/>
      <sheetName val="Int__SanRam"/>
      <sheetName val="workbook_control"/>
      <sheetName val="ประมาณการประตูหน้าต่าง_"/>
      <sheetName val="conso&amp;cash_flow3"/>
      <sheetName val="asimar_cf3"/>
      <sheetName val="conso_cf_3"/>
      <sheetName val="PM_&amp;_TE-calculation3"/>
      <sheetName val="Sum_lead3"/>
      <sheetName val="E-Accounts_Receivable3"/>
      <sheetName val="G-Other_CA3"/>
      <sheetName val="J-Other_Assets3"/>
      <sheetName val="K-Fixed_Asset3"/>
      <sheetName val="M-Accounts_Payable3"/>
      <sheetName val="N-Other_CL3"/>
      <sheetName val="Q-Other_Liabilities3"/>
      <sheetName val="U-1_1_GP_by_Seg3"/>
      <sheetName val="U-Service_Income3"/>
      <sheetName val="U-Other_Income3"/>
      <sheetName val="U-Cost_of_Service3"/>
      <sheetName val="U-Interest_Exp3"/>
      <sheetName val="Trial_Balance3"/>
      <sheetName val="เงินกู้_MGC3"/>
      <sheetName val="Approved_Renov_Payment_Schedul2"/>
      <sheetName val="TrialBalance_Q3-20022"/>
      <sheetName val="Wkgs_BS_Lead2"/>
      <sheetName val="Data_Salary2"/>
      <sheetName val="10-1_Media2"/>
      <sheetName val="_IB-PL-YTD2"/>
      <sheetName val="BS_ATTACH2"/>
      <sheetName val="acc_depre-report-old2"/>
      <sheetName val="securities_movement2"/>
      <sheetName val="Int__SanRam1"/>
      <sheetName val="workbook_control1"/>
      <sheetName val="ประมาณการประตูหน้าต่าง_1"/>
      <sheetName val="conso&amp;cash_flow4"/>
      <sheetName val="asimar_cf4"/>
      <sheetName val="conso_cf_4"/>
      <sheetName val="PM_&amp;_TE-calculation4"/>
      <sheetName val="Sum_lead4"/>
      <sheetName val="E-Accounts_Receivable4"/>
      <sheetName val="G-Other_CA4"/>
      <sheetName val="J-Other_Assets4"/>
      <sheetName val="K-Fixed_Asset4"/>
      <sheetName val="M-Accounts_Payable4"/>
      <sheetName val="N-Other_CL4"/>
      <sheetName val="Q-Other_Liabilities4"/>
      <sheetName val="U-1_1_GP_by_Seg4"/>
      <sheetName val="U-Service_Income4"/>
      <sheetName val="U-Other_Income4"/>
      <sheetName val="U-Cost_of_Service4"/>
      <sheetName val="U-Interest_Exp4"/>
      <sheetName val="Trial_Balance4"/>
      <sheetName val="เงินกู้_MGC4"/>
      <sheetName val="Approved_Renov_Payment_Schedul3"/>
      <sheetName val="TrialBalance_Q3-20023"/>
      <sheetName val="Wkgs_BS_Lead3"/>
      <sheetName val="Data_Salary3"/>
      <sheetName val="10-1_Media3"/>
      <sheetName val="_IB-PL-YTD3"/>
      <sheetName val="BS_ATTACH3"/>
      <sheetName val="acc_depre-report-old3"/>
      <sheetName val="securities_movement3"/>
      <sheetName val="Int__SanRam2"/>
      <sheetName val="workbook_control2"/>
      <sheetName val="ประมาณการประตูหน้าต่าง_2"/>
      <sheetName val="conso&amp;cash_flow7"/>
      <sheetName val="asimar_cf7"/>
      <sheetName val="conso_cf_7"/>
      <sheetName val="PM_&amp;_TE-calculation7"/>
      <sheetName val="Sum_lead7"/>
      <sheetName val="E-Accounts_Receivable7"/>
      <sheetName val="G-Other_CA7"/>
      <sheetName val="J-Other_Assets7"/>
      <sheetName val="K-Fixed_Asset7"/>
      <sheetName val="M-Accounts_Payable7"/>
      <sheetName val="N-Other_CL7"/>
      <sheetName val="Q-Other_Liabilities7"/>
      <sheetName val="U-1_1_GP_by_Seg7"/>
      <sheetName val="U-Service_Income7"/>
      <sheetName val="U-Other_Income7"/>
      <sheetName val="U-Cost_of_Service7"/>
      <sheetName val="U-Interest_Exp7"/>
      <sheetName val="Trial_Balance7"/>
      <sheetName val="เงินกู้_MGC7"/>
      <sheetName val="Approved_Renov_Payment_Schedul6"/>
      <sheetName val="TrialBalance_Q3-20026"/>
      <sheetName val="Wkgs_BS_Lead6"/>
      <sheetName val="Data_Salary6"/>
      <sheetName val="10-1_Media6"/>
      <sheetName val="_IB-PL-YTD6"/>
      <sheetName val="BS_ATTACH6"/>
      <sheetName val="acc_depre-report-old6"/>
      <sheetName val="securities_movement6"/>
      <sheetName val="Int__SanRam5"/>
      <sheetName val="workbook_control5"/>
      <sheetName val="ประมาณการประตูหน้าต่าง_5"/>
      <sheetName val="Month_v_YTD1"/>
      <sheetName val="Working_Capital_1"/>
      <sheetName val="(10)_ProdType1"/>
      <sheetName val="conso&amp;cash_flow6"/>
      <sheetName val="asimar_cf6"/>
      <sheetName val="conso_cf_6"/>
      <sheetName val="PM_&amp;_TE-calculation6"/>
      <sheetName val="Sum_lead6"/>
      <sheetName val="E-Accounts_Receivable6"/>
      <sheetName val="G-Other_CA6"/>
      <sheetName val="J-Other_Assets6"/>
      <sheetName val="K-Fixed_Asset6"/>
      <sheetName val="M-Accounts_Payable6"/>
      <sheetName val="N-Other_CL6"/>
      <sheetName val="Q-Other_Liabilities6"/>
      <sheetName val="U-1_1_GP_by_Seg6"/>
      <sheetName val="U-Service_Income6"/>
      <sheetName val="U-Other_Income6"/>
      <sheetName val="U-Cost_of_Service6"/>
      <sheetName val="U-Interest_Exp6"/>
      <sheetName val="Trial_Balance6"/>
      <sheetName val="เงินกู้_MGC6"/>
      <sheetName val="Approved_Renov_Payment_Schedul5"/>
      <sheetName val="TrialBalance_Q3-20025"/>
      <sheetName val="Wkgs_BS_Lead5"/>
      <sheetName val="Data_Salary5"/>
      <sheetName val="10-1_Media5"/>
      <sheetName val="_IB-PL-YTD5"/>
      <sheetName val="BS_ATTACH5"/>
      <sheetName val="acc_depre-report-old5"/>
      <sheetName val="securities_movement5"/>
      <sheetName val="Int__SanRam4"/>
      <sheetName val="workbook_control4"/>
      <sheetName val="ประมาณการประตูหน้าต่าง_4"/>
      <sheetName val="Month_v_YTD"/>
      <sheetName val="Working_Capital_"/>
      <sheetName val="(10)_ProdType"/>
      <sheetName val="conso&amp;cash_flow8"/>
      <sheetName val="asimar_cf8"/>
      <sheetName val="conso_cf_8"/>
      <sheetName val="PM_&amp;_TE-calculation8"/>
      <sheetName val="Sum_lead8"/>
      <sheetName val="E-Accounts_Receivable8"/>
      <sheetName val="G-Other_CA8"/>
      <sheetName val="J-Other_Assets8"/>
      <sheetName val="K-Fixed_Asset8"/>
      <sheetName val="M-Accounts_Payable8"/>
      <sheetName val="N-Other_CL8"/>
      <sheetName val="Q-Other_Liabilities8"/>
      <sheetName val="U-1_1_GP_by_Seg8"/>
      <sheetName val="U-Service_Income8"/>
      <sheetName val="U-Other_Income8"/>
      <sheetName val="U-Cost_of_Service8"/>
      <sheetName val="U-Interest_Exp8"/>
      <sheetName val="Trial_Balance8"/>
      <sheetName val="เงินกู้_MGC8"/>
      <sheetName val="Approved_Renov_Payment_Schedul7"/>
      <sheetName val="TrialBalance_Q3-20027"/>
      <sheetName val="Wkgs_BS_Lead7"/>
      <sheetName val="Data_Salary7"/>
      <sheetName val="10-1_Media7"/>
      <sheetName val="_IB-PL-YTD7"/>
      <sheetName val="BS_ATTACH7"/>
      <sheetName val="acc_depre-report-old7"/>
      <sheetName val="securities_movement7"/>
      <sheetName val="Int__SanRam6"/>
      <sheetName val="workbook_control6"/>
      <sheetName val="ประมาณการประตูหน้าต่าง_6"/>
      <sheetName val="Month_v_YTD2"/>
      <sheetName val="Working_Capital_2"/>
      <sheetName val="(10)_ProdType2"/>
      <sheetName val="conso&amp;cash_flow9"/>
      <sheetName val="asimar_cf9"/>
      <sheetName val="conso_cf_9"/>
      <sheetName val="PM_&amp;_TE-calculation9"/>
      <sheetName val="Sum_lead9"/>
      <sheetName val="E-Accounts_Receivable9"/>
      <sheetName val="G-Other_CA9"/>
      <sheetName val="J-Other_Assets9"/>
      <sheetName val="K-Fixed_Asset9"/>
      <sheetName val="M-Accounts_Payable9"/>
      <sheetName val="N-Other_CL9"/>
      <sheetName val="Q-Other_Liabilities9"/>
      <sheetName val="U-1_1_GP_by_Seg9"/>
      <sheetName val="U-Service_Income9"/>
      <sheetName val="U-Other_Income9"/>
      <sheetName val="U-Cost_of_Service9"/>
      <sheetName val="U-Interest_Exp9"/>
      <sheetName val="Trial_Balance9"/>
      <sheetName val="เงินกู้_MGC9"/>
      <sheetName val="Approved_Renov_Payment_Schedul8"/>
      <sheetName val="TrialBalance_Q3-20028"/>
      <sheetName val="Wkgs_BS_Lead8"/>
      <sheetName val="Data_Salary8"/>
      <sheetName val="10-1_Media8"/>
      <sheetName val="_IB-PL-YTD8"/>
      <sheetName val="BS_ATTACH8"/>
      <sheetName val="acc_depre-report-old8"/>
      <sheetName val="securities_movement8"/>
      <sheetName val="Int__SanRam7"/>
      <sheetName val="workbook_control7"/>
      <sheetName val="ประมาณการประตูหน้าต่าง_7"/>
      <sheetName val="Month_v_YTD3"/>
      <sheetName val="Working_Capital_3"/>
      <sheetName val="(10)_ProdType3"/>
      <sheetName val="conso&amp;cash_flow10"/>
      <sheetName val="asimar_cf10"/>
      <sheetName val="conso_cf_10"/>
      <sheetName val="PM_&amp;_TE-calculation10"/>
      <sheetName val="Sum_lead10"/>
      <sheetName val="E-Accounts_Receivable10"/>
      <sheetName val="G-Other_CA10"/>
      <sheetName val="J-Other_Assets10"/>
      <sheetName val="K-Fixed_Asset10"/>
      <sheetName val="M-Accounts_Payable10"/>
      <sheetName val="N-Other_CL10"/>
      <sheetName val="Q-Other_Liabilities10"/>
      <sheetName val="U-1_1_GP_by_Seg10"/>
      <sheetName val="U-Service_Income10"/>
      <sheetName val="U-Other_Income10"/>
      <sheetName val="U-Cost_of_Service10"/>
      <sheetName val="U-Interest_Exp10"/>
      <sheetName val="Trial_Balance10"/>
      <sheetName val="เงินกู้_MGC10"/>
      <sheetName val="Approved_Renov_Payment_Schedul9"/>
      <sheetName val="TrialBalance_Q3-20029"/>
      <sheetName val="Wkgs_BS_Lead9"/>
      <sheetName val="Data_Salary9"/>
      <sheetName val="10-1_Media9"/>
      <sheetName val="_IB-PL-YTD9"/>
      <sheetName val="BS_ATTACH9"/>
      <sheetName val="acc_depre-report-old9"/>
      <sheetName val="securities_movement9"/>
      <sheetName val="Int__SanRam8"/>
      <sheetName val="workbook_control8"/>
      <sheetName val="ประมาณการประตูหน้าต่าง_8"/>
      <sheetName val="Month_v_YTD4"/>
      <sheetName val="Working_Capital_4"/>
      <sheetName val="(10)_ProdType4"/>
      <sheetName val="conso&amp;cash_flow11"/>
      <sheetName val="asimar_cf11"/>
      <sheetName val="conso_cf_11"/>
      <sheetName val="PM_&amp;_TE-calculation11"/>
      <sheetName val="Sum_lead11"/>
      <sheetName val="E-Accounts_Receivable11"/>
      <sheetName val="G-Other_CA11"/>
      <sheetName val="J-Other_Assets11"/>
      <sheetName val="K-Fixed_Asset11"/>
      <sheetName val="M-Accounts_Payable11"/>
      <sheetName val="N-Other_CL11"/>
      <sheetName val="Q-Other_Liabilities11"/>
      <sheetName val="U-1_1_GP_by_Seg11"/>
      <sheetName val="U-Service_Income11"/>
      <sheetName val="U-Other_Income11"/>
      <sheetName val="U-Cost_of_Service11"/>
      <sheetName val="U-Interest_Exp11"/>
      <sheetName val="Trial_Balance11"/>
      <sheetName val="เงินกู้_MGC11"/>
      <sheetName val="Approved_Renov_Payment_Schedu10"/>
      <sheetName val="TrialBalance_Q3-200210"/>
      <sheetName val="Wkgs_BS_Lead10"/>
      <sheetName val="Data_Salary10"/>
      <sheetName val="10-1_Media10"/>
      <sheetName val="_IB-PL-YTD10"/>
      <sheetName val="BS_ATTACH10"/>
      <sheetName val="acc_depre-report-old10"/>
      <sheetName val="securities_movement10"/>
      <sheetName val="Int__SanRam9"/>
      <sheetName val="workbook_control9"/>
      <sheetName val="ประมาณการประตูหน้าต่าง_9"/>
      <sheetName val="Month_v_YTD5"/>
      <sheetName val="Working_Capital_5"/>
      <sheetName val="(10)_ProdType5"/>
      <sheetName val="conso&amp;cash_flow12"/>
      <sheetName val="asimar_cf12"/>
      <sheetName val="conso_cf_12"/>
      <sheetName val="PM_&amp;_TE-calculation12"/>
      <sheetName val="Sum_lead12"/>
      <sheetName val="E-Accounts_Receivable12"/>
      <sheetName val="G-Other_CA12"/>
      <sheetName val="J-Other_Assets12"/>
      <sheetName val="K-Fixed_Asset12"/>
      <sheetName val="M-Accounts_Payable12"/>
      <sheetName val="N-Other_CL12"/>
      <sheetName val="Q-Other_Liabilities12"/>
      <sheetName val="U-1_1_GP_by_Seg12"/>
      <sheetName val="U-Service_Income12"/>
      <sheetName val="U-Other_Income12"/>
      <sheetName val="U-Cost_of_Service12"/>
      <sheetName val="U-Interest_Exp12"/>
      <sheetName val="Trial_Balance12"/>
      <sheetName val="เงินกู้_MGC12"/>
      <sheetName val="Approved_Renov_Payment_Schedu11"/>
      <sheetName val="TrialBalance_Q3-200211"/>
      <sheetName val="Wkgs_BS_Lead11"/>
      <sheetName val="Data_Salary11"/>
      <sheetName val="10-1_Media11"/>
      <sheetName val="_IB-PL-YTD11"/>
      <sheetName val="BS_ATTACH11"/>
      <sheetName val="acc_depre-report-old11"/>
      <sheetName val="securities_movement11"/>
      <sheetName val="Int__SanRam10"/>
      <sheetName val="workbook_control10"/>
      <sheetName val="ประมาณการประตูหน้าต่าง_10"/>
      <sheetName val="Month_v_YTD6"/>
      <sheetName val="Working_Capital_6"/>
      <sheetName val="(10)_ProdType6"/>
      <sheetName val="conso&amp;cash_flow13"/>
      <sheetName val="asimar_cf13"/>
      <sheetName val="conso_cf_13"/>
      <sheetName val="PM_&amp;_TE-calculation13"/>
      <sheetName val="Sum_lead13"/>
      <sheetName val="E-Accounts_Receivable13"/>
      <sheetName val="G-Other_CA13"/>
      <sheetName val="J-Other_Assets13"/>
      <sheetName val="K-Fixed_Asset13"/>
      <sheetName val="M-Accounts_Payable13"/>
      <sheetName val="N-Other_CL13"/>
      <sheetName val="Q-Other_Liabilities13"/>
      <sheetName val="U-1_1_GP_by_Seg13"/>
      <sheetName val="U-Service_Income13"/>
      <sheetName val="U-Other_Income13"/>
      <sheetName val="U-Cost_of_Service13"/>
      <sheetName val="U-Interest_Exp13"/>
      <sheetName val="Trial_Balance13"/>
      <sheetName val="เงินกู้_MGC13"/>
      <sheetName val="Approved_Renov_Payment_Schedu12"/>
      <sheetName val="TrialBalance_Q3-200212"/>
      <sheetName val="Wkgs_BS_Lead12"/>
      <sheetName val="Data_Salary12"/>
      <sheetName val="10-1_Media12"/>
      <sheetName val="_IB-PL-YTD12"/>
      <sheetName val="BS_ATTACH12"/>
      <sheetName val="acc_depre-report-old12"/>
      <sheetName val="securities_movement12"/>
      <sheetName val="Int__SanRam11"/>
      <sheetName val="workbook_control11"/>
      <sheetName val="ประมาณการประตูหน้าต่าง_11"/>
      <sheetName val="Month_v_YTD7"/>
      <sheetName val="Working_Capital_7"/>
      <sheetName val="(10)_ProdType7"/>
      <sheetName val="conso&amp;cash_flow14"/>
      <sheetName val="asimar_cf14"/>
      <sheetName val="conso_cf_14"/>
      <sheetName val="PM_&amp;_TE-calculation14"/>
      <sheetName val="Sum_lead14"/>
      <sheetName val="E-Accounts_Receivable14"/>
      <sheetName val="G-Other_CA14"/>
      <sheetName val="J-Other_Assets14"/>
      <sheetName val="K-Fixed_Asset14"/>
      <sheetName val="M-Accounts_Payable14"/>
      <sheetName val="N-Other_CL14"/>
      <sheetName val="Q-Other_Liabilities14"/>
      <sheetName val="U-1_1_GP_by_Seg14"/>
      <sheetName val="U-Service_Income14"/>
      <sheetName val="U-Other_Income14"/>
      <sheetName val="U-Cost_of_Service14"/>
      <sheetName val="U-Interest_Exp14"/>
      <sheetName val="Trial_Balance14"/>
      <sheetName val="เงินกู้_MGC14"/>
      <sheetName val="Approved_Renov_Payment_Schedu13"/>
      <sheetName val="TrialBalance_Q3-200213"/>
      <sheetName val="Wkgs_BS_Lead13"/>
      <sheetName val="Data_Salary13"/>
      <sheetName val="10-1_Media13"/>
      <sheetName val="_IB-PL-YTD13"/>
      <sheetName val="BS_ATTACH13"/>
      <sheetName val="acc_depre-report-old13"/>
      <sheetName val="securities_movement13"/>
      <sheetName val="Int__SanRam12"/>
      <sheetName val="workbook_control12"/>
      <sheetName val="ประมาณการประตูหน้าต่าง_12"/>
      <sheetName val="Month_v_YTD8"/>
      <sheetName val="Working_Capital_8"/>
      <sheetName val="(10)_ProdType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1">
          <cell r="A1" t="str">
            <v xml:space="preserve">บริษัท เอเชียน มารีน เซอร์วิสส์ จำกัด (มหาชน) </v>
          </cell>
        </row>
        <row r="2">
          <cell r="A2" t="str">
            <v>งบทดลอง</v>
          </cell>
        </row>
        <row r="3">
          <cell r="A3" t="str">
            <v>ระหว่างวันที่ 1.4.2546- 30.6.2456</v>
          </cell>
        </row>
        <row r="4">
          <cell r="C4" t="str">
            <v>ยอดยกมา</v>
          </cell>
          <cell r="E4" t="str">
            <v>ยอดงวดปัจจุบัน</v>
          </cell>
          <cell r="G4" t="str">
            <v>ยอดยกไป</v>
          </cell>
        </row>
        <row r="5">
          <cell r="A5" t="str">
            <v>รหัสบัญชี</v>
          </cell>
          <cell r="B5" t="str">
            <v>ชื่อบัญชี</v>
          </cell>
          <cell r="C5" t="str">
            <v>เดบิต</v>
          </cell>
          <cell r="D5" t="str">
            <v>เครดิต</v>
          </cell>
          <cell r="E5" t="str">
            <v>เดบิต</v>
          </cell>
          <cell r="F5" t="str">
            <v>Period 31.12.2002</v>
          </cell>
          <cell r="G5" t="str">
            <v>เดบิต</v>
          </cell>
          <cell r="H5" t="str">
            <v>เครดิต</v>
          </cell>
        </row>
        <row r="6">
          <cell r="A6" t="str">
            <v>11101</v>
          </cell>
          <cell r="B6" t="str">
            <v>เงินสด</v>
          </cell>
          <cell r="C6">
            <v>100000</v>
          </cell>
          <cell r="D6">
            <v>0</v>
          </cell>
          <cell r="E6">
            <v>0</v>
          </cell>
          <cell r="F6">
            <v>0</v>
          </cell>
          <cell r="G6">
            <v>100000</v>
          </cell>
          <cell r="H6">
            <v>0</v>
          </cell>
        </row>
        <row r="7">
          <cell r="A7" t="str">
            <v>11102</v>
          </cell>
          <cell r="B7" t="str">
            <v>เงินฝากประจำ - ธ.ทหารไทย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11103</v>
          </cell>
          <cell r="B8" t="str">
            <v>เงินฝากกระแสรายวัน - ธ.ไทยพาณิชย์ สาขาเจริญนคร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 t="str">
            <v>11104</v>
          </cell>
          <cell r="B9" t="str">
            <v>เงินฝากกระแสรายวัน - ธ.กสิกรไทย สาขาบางครุ</v>
          </cell>
          <cell r="C9">
            <v>30909.42</v>
          </cell>
          <cell r="D9">
            <v>0</v>
          </cell>
          <cell r="E9">
            <v>0</v>
          </cell>
          <cell r="F9">
            <v>0</v>
          </cell>
          <cell r="G9">
            <v>30909.42</v>
          </cell>
          <cell r="H9">
            <v>0</v>
          </cell>
        </row>
        <row r="10">
          <cell r="A10" t="str">
            <v>11105</v>
          </cell>
          <cell r="B10" t="str">
            <v>เงินฝากออมทรัพย์ - ธ.ไทยพาณิชย์</v>
          </cell>
          <cell r="C10">
            <v>872662.1</v>
          </cell>
          <cell r="D10">
            <v>0</v>
          </cell>
          <cell r="E10">
            <v>1076.94</v>
          </cell>
          <cell r="F10">
            <v>0</v>
          </cell>
          <cell r="G10">
            <v>873739.04</v>
          </cell>
          <cell r="H10">
            <v>0</v>
          </cell>
        </row>
        <row r="11">
          <cell r="A11" t="str">
            <v>11106</v>
          </cell>
          <cell r="B11" t="str">
            <v>เงินฝากระหว่างทาง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A12" t="str">
            <v>11107</v>
          </cell>
          <cell r="B12" t="str">
            <v>เงินฝากเงินตราต่างประเทศ - ธ.ไทยพาณิชย์ (US$)</v>
          </cell>
          <cell r="C12">
            <v>1089415.69</v>
          </cell>
          <cell r="D12">
            <v>0</v>
          </cell>
          <cell r="E12">
            <v>0</v>
          </cell>
          <cell r="F12">
            <v>20844.52</v>
          </cell>
          <cell r="G12">
            <v>1068571.17</v>
          </cell>
          <cell r="H12">
            <v>0</v>
          </cell>
        </row>
        <row r="13">
          <cell r="A13" t="str">
            <v>11108</v>
          </cell>
          <cell r="B13" t="str">
            <v>เงินฝากออมทรัพย์ - ธ.กรุงไทย สาขาบางครุ</v>
          </cell>
          <cell r="C13">
            <v>8436543.5199999996</v>
          </cell>
          <cell r="D13">
            <v>0</v>
          </cell>
          <cell r="E13">
            <v>50997769.810000002</v>
          </cell>
          <cell r="F13">
            <v>0</v>
          </cell>
          <cell r="G13">
            <v>59434313.329999998</v>
          </cell>
          <cell r="H13">
            <v>0</v>
          </cell>
        </row>
        <row r="14">
          <cell r="A14" t="str">
            <v>11109</v>
          </cell>
          <cell r="B14" t="str">
            <v>เงินฝากออมทรัพย์ - ธ.กสิกรไทย สาขาบางครุ</v>
          </cell>
          <cell r="C14">
            <v>5186531.87</v>
          </cell>
          <cell r="D14">
            <v>0</v>
          </cell>
          <cell r="E14">
            <v>0</v>
          </cell>
          <cell r="F14">
            <v>4865560.97</v>
          </cell>
          <cell r="G14">
            <v>320970.90000000002</v>
          </cell>
          <cell r="H14">
            <v>0</v>
          </cell>
        </row>
        <row r="15">
          <cell r="A15" t="str">
            <v>11110</v>
          </cell>
          <cell r="B15" t="str">
            <v>เงินฝากประจำ - ธ.กสิกรไทย สาขาบางครุ</v>
          </cell>
          <cell r="C15">
            <v>1019898.01</v>
          </cell>
          <cell r="D15">
            <v>0</v>
          </cell>
          <cell r="E15">
            <v>0</v>
          </cell>
          <cell r="F15">
            <v>0</v>
          </cell>
          <cell r="G15">
            <v>1019898.01</v>
          </cell>
          <cell r="H15">
            <v>0</v>
          </cell>
        </row>
        <row r="16">
          <cell r="A16" t="str">
            <v>11111</v>
          </cell>
          <cell r="B16" t="str">
            <v>เงินฝากกระแสรายวัน - CITIBANK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 t="str">
            <v>11112</v>
          </cell>
          <cell r="B17" t="str">
            <v>เงินฝากออมทรัพย์ - CITIBANK</v>
          </cell>
          <cell r="C17">
            <v>2131.08</v>
          </cell>
          <cell r="D17">
            <v>0</v>
          </cell>
          <cell r="E17">
            <v>163.25</v>
          </cell>
          <cell r="F17">
            <v>0</v>
          </cell>
          <cell r="G17">
            <v>2294.33</v>
          </cell>
          <cell r="H17">
            <v>0</v>
          </cell>
        </row>
        <row r="18">
          <cell r="A18" t="str">
            <v>11113</v>
          </cell>
          <cell r="B18" t="str">
            <v>เงินฝากเงินตราต่างประเทศ - CITIBANK</v>
          </cell>
          <cell r="C18">
            <v>4674991.4800000004</v>
          </cell>
          <cell r="D18">
            <v>0</v>
          </cell>
          <cell r="E18">
            <v>4237101.82</v>
          </cell>
          <cell r="F18">
            <v>0</v>
          </cell>
          <cell r="G18">
            <v>8912093.3000000007</v>
          </cell>
          <cell r="H18">
            <v>0</v>
          </cell>
        </row>
        <row r="19">
          <cell r="A19" t="str">
            <v>11114</v>
          </cell>
          <cell r="B19" t="str">
            <v>เงินสด - เงินตราต่างประเทศ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11115</v>
          </cell>
          <cell r="B20" t="str">
            <v>เงินฝากประจำ - CITIBANK</v>
          </cell>
          <cell r="C20">
            <v>2000000</v>
          </cell>
          <cell r="D20">
            <v>0</v>
          </cell>
          <cell r="E20">
            <v>0</v>
          </cell>
          <cell r="F20">
            <v>0</v>
          </cell>
          <cell r="G20">
            <v>2000000</v>
          </cell>
          <cell r="H20">
            <v>0</v>
          </cell>
        </row>
        <row r="21">
          <cell r="A21" t="str">
            <v>11116</v>
          </cell>
          <cell r="B21" t="str">
            <v>เงินฝากออมทรัพย์ - ธ.ไทยพาณิชย์ สาขาบางครุ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 t="str">
            <v>11117</v>
          </cell>
          <cell r="B22" t="str">
            <v>เงินฝากกระแสรายวัน - ธ.ไทยพาณิชย์ สาขาบางครุ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11119</v>
          </cell>
          <cell r="B23" t="str">
            <v>อากรแสตมป์</v>
          </cell>
          <cell r="C23">
            <v>1000</v>
          </cell>
          <cell r="D23">
            <v>0</v>
          </cell>
          <cell r="E23">
            <v>0</v>
          </cell>
          <cell r="F23">
            <v>280</v>
          </cell>
          <cell r="G23">
            <v>720</v>
          </cell>
          <cell r="H23">
            <v>0</v>
          </cell>
        </row>
        <row r="24">
          <cell r="A24" t="str">
            <v>11120</v>
          </cell>
          <cell r="B24" t="str">
            <v>เงินฝากออมทรัพย์ - ธ.กสิกรไทย สาขาพระสมุทรเจดีย์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A25" t="str">
            <v>11121</v>
          </cell>
          <cell r="B25" t="str">
            <v>เงินฝากกระแสรายวัน - ธ.กสิกรไทย สาขาพระสมุทรเจดีย์</v>
          </cell>
          <cell r="C25">
            <v>96560.4</v>
          </cell>
          <cell r="D25">
            <v>0</v>
          </cell>
          <cell r="E25">
            <v>74523.11</v>
          </cell>
          <cell r="F25">
            <v>0</v>
          </cell>
          <cell r="G25">
            <v>171083.51</v>
          </cell>
          <cell r="H25">
            <v>0</v>
          </cell>
        </row>
        <row r="26">
          <cell r="A26" t="str">
            <v>11122</v>
          </cell>
          <cell r="B26" t="str">
            <v>เงินฝากกระแสรายวัน - ธ.ไทยพาณิชย์ สาขาพระประแดง</v>
          </cell>
          <cell r="C26">
            <v>12168.03</v>
          </cell>
          <cell r="D26">
            <v>0</v>
          </cell>
          <cell r="E26">
            <v>0</v>
          </cell>
          <cell r="F26">
            <v>255</v>
          </cell>
          <cell r="G26">
            <v>11913.03</v>
          </cell>
          <cell r="H26">
            <v>0</v>
          </cell>
        </row>
        <row r="27">
          <cell r="A27">
            <v>11123</v>
          </cell>
          <cell r="B27" t="str">
            <v>เงินฝากกระแสรายวัน - ธ.กรุงไทย สาขาบางครุ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A28" t="str">
            <v>11124</v>
          </cell>
          <cell r="B28" t="str">
            <v>เงินฝากออมทรัพย์ - ธ.กรุงไทย สาขาเทพารักษ์</v>
          </cell>
          <cell r="C28">
            <v>79423.360000000001</v>
          </cell>
          <cell r="D28">
            <v>0</v>
          </cell>
          <cell r="E28">
            <v>1585.17</v>
          </cell>
          <cell r="F28">
            <v>0</v>
          </cell>
          <cell r="G28">
            <v>81008.53</v>
          </cell>
          <cell r="H28">
            <v>0</v>
          </cell>
        </row>
        <row r="29">
          <cell r="A29" t="str">
            <v>11125</v>
          </cell>
          <cell r="B29" t="str">
            <v>เงินฝากออมทรัพย์ - ธ.ไทยพาณิชย์ สาขาบางครุ - หุ้นสามัญ</v>
          </cell>
          <cell r="C29">
            <v>0</v>
          </cell>
          <cell r="D29">
            <v>0</v>
          </cell>
          <cell r="E29">
            <v>3707.67</v>
          </cell>
          <cell r="F29">
            <v>0</v>
          </cell>
          <cell r="G29">
            <v>3707.67</v>
          </cell>
          <cell r="H29">
            <v>0</v>
          </cell>
        </row>
        <row r="30">
          <cell r="A30" t="str">
            <v>11201</v>
          </cell>
          <cell r="B30" t="str">
            <v>เงินลงทุน - ตั๋วสัญญาใช้เงิน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11202</v>
          </cell>
          <cell r="B31" t="str">
            <v>เงินลงทุนชั่วคราว</v>
          </cell>
          <cell r="C31">
            <v>69363528.469999999</v>
          </cell>
          <cell r="D31">
            <v>0</v>
          </cell>
          <cell r="E31">
            <v>0</v>
          </cell>
          <cell r="F31">
            <v>55781614.659999996</v>
          </cell>
          <cell r="G31">
            <v>13581913.810000001</v>
          </cell>
          <cell r="H31">
            <v>0</v>
          </cell>
        </row>
        <row r="32">
          <cell r="A32" t="str">
            <v>11301</v>
          </cell>
          <cell r="B32" t="str">
            <v>ลูกหนี้การค้า</v>
          </cell>
          <cell r="C32">
            <v>40689360.07</v>
          </cell>
          <cell r="D32">
            <v>0</v>
          </cell>
          <cell r="E32">
            <v>41248082.229999997</v>
          </cell>
          <cell r="F32">
            <v>0</v>
          </cell>
          <cell r="G32">
            <v>81937442.299999997</v>
          </cell>
          <cell r="H32">
            <v>0</v>
          </cell>
        </row>
        <row r="33">
          <cell r="A33" t="str">
            <v>11302</v>
          </cell>
          <cell r="B33" t="str">
            <v>ลูกหนี้ต่อเรือ</v>
          </cell>
          <cell r="C33">
            <v>7050000.0499999998</v>
          </cell>
          <cell r="D33">
            <v>0</v>
          </cell>
          <cell r="E33">
            <v>0</v>
          </cell>
          <cell r="F33">
            <v>0</v>
          </cell>
          <cell r="G33">
            <v>7050000.0499999998</v>
          </cell>
          <cell r="H33">
            <v>0</v>
          </cell>
        </row>
        <row r="34">
          <cell r="A34" t="str">
            <v>11303</v>
          </cell>
          <cell r="B34" t="str">
            <v>ค่าเผื่อหนี้สงสัยจะสูญ</v>
          </cell>
          <cell r="C34">
            <v>0</v>
          </cell>
          <cell r="D34">
            <v>16311118.609999999</v>
          </cell>
          <cell r="E34">
            <v>0</v>
          </cell>
          <cell r="F34">
            <v>0</v>
          </cell>
          <cell r="G34">
            <v>0</v>
          </cell>
          <cell r="H34">
            <v>16311118.609999999</v>
          </cell>
        </row>
        <row r="35">
          <cell r="A35" t="str">
            <v>11304</v>
          </cell>
          <cell r="B35" t="str">
            <v>เช็คลงวันที่รับล่วงหน้า</v>
          </cell>
          <cell r="C35">
            <v>44572.4</v>
          </cell>
          <cell r="D35">
            <v>0</v>
          </cell>
          <cell r="E35">
            <v>0</v>
          </cell>
          <cell r="F35">
            <v>0</v>
          </cell>
          <cell r="G35">
            <v>44572.4</v>
          </cell>
          <cell r="H35">
            <v>0</v>
          </cell>
        </row>
        <row r="36">
          <cell r="A36" t="str">
            <v>11305</v>
          </cell>
          <cell r="B36" t="str">
            <v>งานระหว่างก่อสร้างตามสัญญา</v>
          </cell>
          <cell r="C36">
            <v>11760000</v>
          </cell>
          <cell r="D36">
            <v>0</v>
          </cell>
          <cell r="E36">
            <v>0</v>
          </cell>
          <cell r="F36">
            <v>1260000</v>
          </cell>
          <cell r="G36">
            <v>10500000</v>
          </cell>
          <cell r="H36">
            <v>0</v>
          </cell>
        </row>
        <row r="37">
          <cell r="A37" t="str">
            <v>11306</v>
          </cell>
          <cell r="B37" t="str">
            <v>ลูกหนี้ - Forward Exchange</v>
          </cell>
          <cell r="C37">
            <v>47061420</v>
          </cell>
          <cell r="D37">
            <v>0</v>
          </cell>
          <cell r="E37">
            <v>51447377.640000001</v>
          </cell>
          <cell r="F37">
            <v>0</v>
          </cell>
          <cell r="G37">
            <v>98508797.640000001</v>
          </cell>
          <cell r="H37">
            <v>0</v>
          </cell>
        </row>
        <row r="38">
          <cell r="A38" t="str">
            <v>11307</v>
          </cell>
          <cell r="B38" t="str">
            <v>เช็ครับยังไม่นำเข้า</v>
          </cell>
          <cell r="C38">
            <v>9255764.0199999996</v>
          </cell>
          <cell r="D38">
            <v>0</v>
          </cell>
          <cell r="E38">
            <v>0</v>
          </cell>
          <cell r="F38">
            <v>3068049.49</v>
          </cell>
          <cell r="G38">
            <v>6187714.5300000003</v>
          </cell>
          <cell r="H38">
            <v>0</v>
          </cell>
        </row>
        <row r="39">
          <cell r="A39" t="str">
            <v>11319</v>
          </cell>
          <cell r="B39" t="str">
            <v>ลูกหนี้อื่น ๆ</v>
          </cell>
          <cell r="C39">
            <v>341.2</v>
          </cell>
          <cell r="D39">
            <v>0</v>
          </cell>
          <cell r="E39">
            <v>3624843.69</v>
          </cell>
          <cell r="F39">
            <v>0</v>
          </cell>
          <cell r="G39">
            <v>3625184.89</v>
          </cell>
          <cell r="H39">
            <v>0</v>
          </cell>
        </row>
        <row r="40">
          <cell r="A40" t="str">
            <v>11401</v>
          </cell>
          <cell r="B40" t="str">
            <v>วัตถุดิบคงเหลือ</v>
          </cell>
          <cell r="C40">
            <v>33942887.950000003</v>
          </cell>
          <cell r="D40">
            <v>0</v>
          </cell>
          <cell r="E40">
            <v>15591086.35</v>
          </cell>
          <cell r="F40">
            <v>0</v>
          </cell>
          <cell r="G40">
            <v>49533974.299999997</v>
          </cell>
          <cell r="H40">
            <v>0</v>
          </cell>
        </row>
        <row r="41">
          <cell r="A41" t="str">
            <v>11402</v>
          </cell>
          <cell r="B41" t="str">
            <v>วัตถุดิบระหว่างทาง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A42" t="str">
            <v>11403</v>
          </cell>
          <cell r="B42" t="str">
            <v>วัสดุแปรสภาพ</v>
          </cell>
          <cell r="C42">
            <v>1392357.7</v>
          </cell>
          <cell r="D42">
            <v>0</v>
          </cell>
          <cell r="E42">
            <v>2195136.0499999998</v>
          </cell>
          <cell r="F42">
            <v>0</v>
          </cell>
          <cell r="G42">
            <v>3587493.75</v>
          </cell>
          <cell r="H42">
            <v>0</v>
          </cell>
        </row>
        <row r="43">
          <cell r="A43" t="str">
            <v>11404</v>
          </cell>
          <cell r="B43" t="str">
            <v>วัสดุสำนักงานคงคลัง</v>
          </cell>
          <cell r="C43">
            <v>54097.93</v>
          </cell>
          <cell r="D43">
            <v>0</v>
          </cell>
          <cell r="E43">
            <v>0</v>
          </cell>
          <cell r="F43">
            <v>16217.24</v>
          </cell>
          <cell r="G43">
            <v>37880.69</v>
          </cell>
          <cell r="H43">
            <v>0</v>
          </cell>
        </row>
        <row r="44">
          <cell r="A44" t="str">
            <v>11501</v>
          </cell>
          <cell r="B44" t="str">
            <v>เงินให้กู้ยืมแก่บริษัท เจนเนอรัลคลังสินค้า จำกัด</v>
          </cell>
          <cell r="C44">
            <v>10800000</v>
          </cell>
          <cell r="D44">
            <v>0</v>
          </cell>
          <cell r="E44">
            <v>0</v>
          </cell>
          <cell r="F44">
            <v>0</v>
          </cell>
          <cell r="G44">
            <v>10800000</v>
          </cell>
          <cell r="H44">
            <v>0</v>
          </cell>
        </row>
        <row r="45">
          <cell r="A45" t="str">
            <v>11601</v>
          </cell>
          <cell r="B45" t="str">
            <v>เงินจ่ายล่วงหน้าค่าสินค้า</v>
          </cell>
          <cell r="C45">
            <v>26970674.34</v>
          </cell>
          <cell r="D45">
            <v>0</v>
          </cell>
          <cell r="E45">
            <v>0</v>
          </cell>
          <cell r="F45">
            <v>1667574.15</v>
          </cell>
          <cell r="G45">
            <v>25303100.190000001</v>
          </cell>
          <cell r="H45">
            <v>0</v>
          </cell>
        </row>
        <row r="46">
          <cell r="A46" t="str">
            <v>11602</v>
          </cell>
          <cell r="B46" t="str">
            <v>ค่าเบี้ยประกันจ่ายล่วงหน้า</v>
          </cell>
          <cell r="C46">
            <v>569924.94999999995</v>
          </cell>
          <cell r="D46">
            <v>0</v>
          </cell>
          <cell r="E46">
            <v>0</v>
          </cell>
          <cell r="F46">
            <v>316910.19</v>
          </cell>
          <cell r="G46">
            <v>253014.76</v>
          </cell>
          <cell r="H46">
            <v>0</v>
          </cell>
        </row>
        <row r="47">
          <cell r="A47" t="str">
            <v>11603</v>
          </cell>
          <cell r="B47" t="str">
            <v>ค่าแรงจ่ายล่วงหน้า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A48" t="str">
            <v>11604</v>
          </cell>
          <cell r="B48" t="str">
            <v>เงินทดรองจ่าย - คุณสุเทพ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11605</v>
          </cell>
          <cell r="B49" t="str">
            <v>เงินทดรองจ่าย - คุณจรัล</v>
          </cell>
          <cell r="C49">
            <v>120000</v>
          </cell>
          <cell r="D49">
            <v>0</v>
          </cell>
          <cell r="E49">
            <v>0</v>
          </cell>
          <cell r="F49">
            <v>77111</v>
          </cell>
          <cell r="G49">
            <v>42889</v>
          </cell>
          <cell r="H49">
            <v>0</v>
          </cell>
        </row>
        <row r="50">
          <cell r="A50" t="str">
            <v>11606</v>
          </cell>
          <cell r="B50" t="str">
            <v>เงินทดรองจ่าย - พนักงานอื่น ๆ</v>
          </cell>
          <cell r="C50">
            <v>130434</v>
          </cell>
          <cell r="D50">
            <v>0</v>
          </cell>
          <cell r="E50">
            <v>0</v>
          </cell>
          <cell r="F50">
            <v>71022</v>
          </cell>
          <cell r="G50">
            <v>59412</v>
          </cell>
          <cell r="H50">
            <v>0</v>
          </cell>
        </row>
        <row r="51">
          <cell r="A51" t="str">
            <v>11608</v>
          </cell>
          <cell r="B51" t="str">
            <v>ค่าใช้จ่ายจ่ายล่วงหน้า</v>
          </cell>
          <cell r="C51">
            <v>922749.46</v>
          </cell>
          <cell r="D51">
            <v>0</v>
          </cell>
          <cell r="E51">
            <v>0</v>
          </cell>
          <cell r="F51">
            <v>145998.07</v>
          </cell>
          <cell r="G51">
            <v>776751.39</v>
          </cell>
          <cell r="H51">
            <v>0</v>
          </cell>
        </row>
        <row r="52">
          <cell r="A52" t="str">
            <v>11609</v>
          </cell>
          <cell r="B52" t="str">
            <v>ดอกเบี้ยค้างรับ</v>
          </cell>
          <cell r="C52">
            <v>15612.96</v>
          </cell>
          <cell r="D52">
            <v>0</v>
          </cell>
          <cell r="E52">
            <v>263981.19</v>
          </cell>
          <cell r="F52">
            <v>0</v>
          </cell>
          <cell r="G52">
            <v>279594.15000000002</v>
          </cell>
          <cell r="H52">
            <v>0</v>
          </cell>
        </row>
        <row r="53">
          <cell r="A53" t="str">
            <v>11610</v>
          </cell>
          <cell r="B53" t="str">
            <v>เงินทดรองจ่ายบริษัทในเครือ</v>
          </cell>
          <cell r="C53">
            <v>241778.87</v>
          </cell>
          <cell r="D53">
            <v>0</v>
          </cell>
          <cell r="E53">
            <v>0</v>
          </cell>
          <cell r="F53">
            <v>1167589.3400000001</v>
          </cell>
          <cell r="G53">
            <v>0</v>
          </cell>
          <cell r="H53">
            <v>925810.47</v>
          </cell>
        </row>
        <row r="54">
          <cell r="A54" t="str">
            <v>11611</v>
          </cell>
          <cell r="B54" t="str">
            <v>ภาษีซื้อ</v>
          </cell>
          <cell r="C54">
            <v>0</v>
          </cell>
          <cell r="D54">
            <v>0</v>
          </cell>
          <cell r="E54">
            <v>377791.1</v>
          </cell>
          <cell r="F54">
            <v>0</v>
          </cell>
          <cell r="G54">
            <v>377791.1</v>
          </cell>
          <cell r="H54">
            <v>0</v>
          </cell>
        </row>
        <row r="55">
          <cell r="A55" t="str">
            <v>11612</v>
          </cell>
          <cell r="B55" t="str">
            <v>ภาษีซื้อยังไม่ถึงกำหนด</v>
          </cell>
          <cell r="C55">
            <v>933.32</v>
          </cell>
          <cell r="D55">
            <v>0</v>
          </cell>
          <cell r="E55">
            <v>2675.64</v>
          </cell>
          <cell r="F55">
            <v>0</v>
          </cell>
          <cell r="G55">
            <v>3608.96</v>
          </cell>
          <cell r="H55">
            <v>0</v>
          </cell>
        </row>
        <row r="56">
          <cell r="A56" t="str">
            <v>11613</v>
          </cell>
          <cell r="B56" t="str">
            <v>ลูกหนี้กรมสรรพากร</v>
          </cell>
          <cell r="C56">
            <v>173804.45</v>
          </cell>
          <cell r="D56">
            <v>0</v>
          </cell>
          <cell r="E56">
            <v>0</v>
          </cell>
          <cell r="F56">
            <v>173804.45</v>
          </cell>
          <cell r="G56">
            <v>0</v>
          </cell>
          <cell r="H56">
            <v>0</v>
          </cell>
        </row>
        <row r="57">
          <cell r="A57" t="str">
            <v>11614</v>
          </cell>
          <cell r="B57" t="str">
            <v>เงินให้กู้ยืมแก่บริษัทอื่น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 t="str">
            <v>11615</v>
          </cell>
          <cell r="B58" t="str">
            <v>ดอกผลเช่าซื้อรอตัดบัญชี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11616</v>
          </cell>
          <cell r="B59" t="str">
            <v>ส่วนเพิ่มจากการซื้อเงินตราต่างประเทศล่วงหน้ารอตัดบ</v>
          </cell>
          <cell r="C59">
            <v>9765.77</v>
          </cell>
          <cell r="D59">
            <v>0</v>
          </cell>
          <cell r="E59">
            <v>0</v>
          </cell>
          <cell r="F59">
            <v>6086.91</v>
          </cell>
          <cell r="G59">
            <v>3678.86</v>
          </cell>
          <cell r="H59">
            <v>0</v>
          </cell>
        </row>
        <row r="60">
          <cell r="A60" t="str">
            <v>11617</v>
          </cell>
          <cell r="B60" t="str">
            <v>ภาษีซื้อขอคืนเป็นเงินสด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11618</v>
          </cell>
          <cell r="B61" t="str">
            <v>ค่าวัสดุรอหักเงินผู้รับเหมา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11619</v>
          </cell>
          <cell r="B62" t="str">
            <v>ลูกหนี้-ผู้รับเหมา</v>
          </cell>
          <cell r="C62">
            <v>117722.16</v>
          </cell>
          <cell r="D62">
            <v>0</v>
          </cell>
          <cell r="E62">
            <v>6864.78</v>
          </cell>
          <cell r="F62">
            <v>0</v>
          </cell>
          <cell r="G62">
            <v>124586.94</v>
          </cell>
          <cell r="H62">
            <v>0</v>
          </cell>
        </row>
        <row r="63">
          <cell r="A63" t="str">
            <v>11620</v>
          </cell>
          <cell r="B63" t="str">
            <v>ภาษีรอหัก ณ ที่จ่าย</v>
          </cell>
          <cell r="C63">
            <v>221.05</v>
          </cell>
          <cell r="D63">
            <v>0</v>
          </cell>
          <cell r="E63">
            <v>2387.09</v>
          </cell>
          <cell r="F63">
            <v>0</v>
          </cell>
          <cell r="G63">
            <v>2608.14</v>
          </cell>
          <cell r="H63">
            <v>0</v>
          </cell>
        </row>
        <row r="64">
          <cell r="A64" t="str">
            <v>12001</v>
          </cell>
          <cell r="B64" t="str">
            <v>เงินลงทุนในบริษัท เจนเนอรัล คลังสินค้า จำกัด</v>
          </cell>
          <cell r="C64">
            <v>9460000</v>
          </cell>
          <cell r="D64">
            <v>0</v>
          </cell>
          <cell r="E64">
            <v>0</v>
          </cell>
          <cell r="F64">
            <v>0</v>
          </cell>
          <cell r="G64">
            <v>9460000</v>
          </cell>
          <cell r="H64">
            <v>0</v>
          </cell>
        </row>
        <row r="65">
          <cell r="A65" t="str">
            <v>12002</v>
          </cell>
          <cell r="B65" t="str">
            <v>เงินลงทุน ร.ร.นาวิกวาณิชย์</v>
          </cell>
          <cell r="C65">
            <v>500000</v>
          </cell>
          <cell r="D65">
            <v>0</v>
          </cell>
          <cell r="E65">
            <v>0</v>
          </cell>
          <cell r="F65">
            <v>0</v>
          </cell>
          <cell r="G65">
            <v>500000</v>
          </cell>
          <cell r="H65">
            <v>0</v>
          </cell>
        </row>
        <row r="66">
          <cell r="A66" t="str">
            <v>12003</v>
          </cell>
          <cell r="B66" t="str">
            <v>เงินลงทุนในบริษัท แปซิฟิค ซีทราน ไลน์ จำกัด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 t="str">
            <v>12004</v>
          </cell>
          <cell r="B67" t="str">
            <v>ส่วนได้เสียในเงินลงทุนตามวิธีส่วนได้เสีย</v>
          </cell>
          <cell r="C67">
            <v>0</v>
          </cell>
          <cell r="D67">
            <v>7791373.5700000003</v>
          </cell>
          <cell r="E67">
            <v>423927.34</v>
          </cell>
          <cell r="F67">
            <v>0</v>
          </cell>
          <cell r="G67">
            <v>0</v>
          </cell>
          <cell r="H67">
            <v>7367446.2300000004</v>
          </cell>
        </row>
        <row r="68">
          <cell r="A68" t="str">
            <v>12005</v>
          </cell>
          <cell r="B68" t="str">
            <v>ส่วนเกินกว่ามูลค่าเงินลงทุนระยะยาว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 t="str">
            <v>12006</v>
          </cell>
          <cell r="B69" t="str">
            <v>เงินฝากสถาบันการเงิน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 t="str">
            <v>12007</v>
          </cell>
          <cell r="B70" t="str">
            <v>เงินลงทุนระยะยาว</v>
          </cell>
          <cell r="C70">
            <v>3778350</v>
          </cell>
          <cell r="D70">
            <v>0</v>
          </cell>
          <cell r="E70">
            <v>0</v>
          </cell>
          <cell r="F70">
            <v>3778350</v>
          </cell>
          <cell r="G70">
            <v>0</v>
          </cell>
          <cell r="H70">
            <v>0</v>
          </cell>
        </row>
        <row r="71">
          <cell r="A71" t="str">
            <v>12008</v>
          </cell>
          <cell r="B71" t="str">
            <v>เงินลงทุนในบริษัท อู่เรือมารีน แอ็คมี ไทย จำกัด</v>
          </cell>
          <cell r="C71">
            <v>10000000</v>
          </cell>
          <cell r="D71">
            <v>0</v>
          </cell>
          <cell r="E71">
            <v>0</v>
          </cell>
          <cell r="F71">
            <v>0</v>
          </cell>
          <cell r="G71">
            <v>10000000</v>
          </cell>
          <cell r="H71">
            <v>0</v>
          </cell>
        </row>
        <row r="72">
          <cell r="A72" t="str">
            <v>12009</v>
          </cell>
          <cell r="B72" t="str">
            <v>ส่วนได้เสียในเงินลงทุนตามวิธีส่วนได้เสีย-ACME</v>
          </cell>
          <cell r="C72">
            <v>0</v>
          </cell>
          <cell r="D72">
            <v>631803.05000000005</v>
          </cell>
          <cell r="E72">
            <v>0</v>
          </cell>
          <cell r="F72">
            <v>0</v>
          </cell>
          <cell r="G72">
            <v>0</v>
          </cell>
          <cell r="H72">
            <v>631803.05000000005</v>
          </cell>
        </row>
        <row r="73">
          <cell r="A73" t="str">
            <v>13101</v>
          </cell>
          <cell r="B73" t="str">
            <v>ที่ดิน</v>
          </cell>
          <cell r="C73">
            <v>2733086</v>
          </cell>
          <cell r="D73">
            <v>0</v>
          </cell>
          <cell r="E73">
            <v>0</v>
          </cell>
          <cell r="F73">
            <v>0</v>
          </cell>
          <cell r="G73">
            <v>2733086</v>
          </cell>
          <cell r="H73">
            <v>0</v>
          </cell>
        </row>
        <row r="74">
          <cell r="A74" t="str">
            <v>13110</v>
          </cell>
          <cell r="B74" t="str">
            <v>อู่ลอย 1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A75" t="str">
            <v>13111</v>
          </cell>
          <cell r="B75" t="str">
            <v>อู่ลอย 1 - ส่วนเพิ่มเติม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13112</v>
          </cell>
          <cell r="B76" t="str">
            <v>อู่ลอย 2</v>
          </cell>
          <cell r="C76">
            <v>163642749.90000001</v>
          </cell>
          <cell r="D76">
            <v>0</v>
          </cell>
          <cell r="E76">
            <v>0</v>
          </cell>
          <cell r="F76">
            <v>0</v>
          </cell>
          <cell r="G76">
            <v>163642749.90000001</v>
          </cell>
          <cell r="H76">
            <v>0</v>
          </cell>
        </row>
        <row r="77">
          <cell r="A77" t="str">
            <v>13121</v>
          </cell>
          <cell r="B77" t="str">
            <v>อาคารสำนักงาน</v>
          </cell>
          <cell r="C77">
            <v>30438497.18</v>
          </cell>
          <cell r="D77">
            <v>0</v>
          </cell>
          <cell r="E77">
            <v>0</v>
          </cell>
          <cell r="F77">
            <v>0</v>
          </cell>
          <cell r="G77">
            <v>30438497.18</v>
          </cell>
          <cell r="H77">
            <v>0</v>
          </cell>
        </row>
        <row r="78">
          <cell r="A78" t="str">
            <v>13122</v>
          </cell>
          <cell r="B78" t="str">
            <v>อาคารโรงงาน</v>
          </cell>
          <cell r="C78">
            <v>13186938.57</v>
          </cell>
          <cell r="D78">
            <v>0</v>
          </cell>
          <cell r="E78">
            <v>0</v>
          </cell>
          <cell r="F78">
            <v>0</v>
          </cell>
          <cell r="G78">
            <v>13186938.57</v>
          </cell>
          <cell r="H78">
            <v>0</v>
          </cell>
        </row>
        <row r="79">
          <cell r="A79" t="str">
            <v>13123</v>
          </cell>
          <cell r="B79" t="str">
            <v>สิ่งปลูกสร้างอื่น</v>
          </cell>
          <cell r="C79">
            <v>51771376.229999997</v>
          </cell>
          <cell r="D79">
            <v>0</v>
          </cell>
          <cell r="E79">
            <v>0</v>
          </cell>
          <cell r="F79">
            <v>0</v>
          </cell>
          <cell r="G79">
            <v>51771376.229999997</v>
          </cell>
          <cell r="H79">
            <v>0</v>
          </cell>
        </row>
        <row r="80">
          <cell r="A80" t="str">
            <v>13124</v>
          </cell>
          <cell r="B80" t="str">
            <v>ออฟฟิศลอยน้ำ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A81" t="str">
            <v>13131</v>
          </cell>
          <cell r="B81" t="str">
            <v>ค่าปรับปรุงท่าเทียบเก่า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13132</v>
          </cell>
          <cell r="B82" t="str">
            <v>ค่าปรับปรุงท่าเทียบใหม่</v>
          </cell>
          <cell r="C82">
            <v>3192150</v>
          </cell>
          <cell r="D82">
            <v>0</v>
          </cell>
          <cell r="E82">
            <v>0</v>
          </cell>
          <cell r="F82">
            <v>0</v>
          </cell>
          <cell r="G82">
            <v>3192150</v>
          </cell>
          <cell r="H82">
            <v>0</v>
          </cell>
        </row>
        <row r="83">
          <cell r="A83" t="str">
            <v>13133</v>
          </cell>
          <cell r="B83" t="str">
            <v>ค่าปรับปรุงอาคารสำนักงาน</v>
          </cell>
          <cell r="C83">
            <v>6696974.8300000001</v>
          </cell>
          <cell r="D83">
            <v>0</v>
          </cell>
          <cell r="E83">
            <v>0</v>
          </cell>
          <cell r="F83">
            <v>0</v>
          </cell>
          <cell r="G83">
            <v>6696974.8300000001</v>
          </cell>
          <cell r="H83">
            <v>0</v>
          </cell>
        </row>
        <row r="84">
          <cell r="A84" t="str">
            <v>13134</v>
          </cell>
          <cell r="B84" t="str">
            <v>ค่าปรับปรุงอาคารโรงงาน</v>
          </cell>
          <cell r="C84">
            <v>2706815.1</v>
          </cell>
          <cell r="D84">
            <v>0</v>
          </cell>
          <cell r="E84">
            <v>0</v>
          </cell>
          <cell r="F84">
            <v>0</v>
          </cell>
          <cell r="G84">
            <v>2706815.1</v>
          </cell>
          <cell r="H84">
            <v>0</v>
          </cell>
        </row>
        <row r="85">
          <cell r="A85" t="str">
            <v>13135</v>
          </cell>
          <cell r="B85" t="str">
            <v>ค่าปรับปรุงอู่ลอย</v>
          </cell>
          <cell r="C85">
            <v>2440153.27</v>
          </cell>
          <cell r="D85">
            <v>0</v>
          </cell>
          <cell r="E85">
            <v>0</v>
          </cell>
          <cell r="F85">
            <v>0</v>
          </cell>
          <cell r="G85">
            <v>2440153.27</v>
          </cell>
          <cell r="H85">
            <v>0</v>
          </cell>
        </row>
        <row r="86">
          <cell r="A86" t="str">
            <v>13136</v>
          </cell>
          <cell r="B86" t="str">
            <v>ค่าปรับปรุงสถานที่เช่า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A87" t="str">
            <v>13140</v>
          </cell>
          <cell r="B87" t="str">
            <v>เครื่องจักรกล</v>
          </cell>
          <cell r="C87">
            <v>43079540.810000002</v>
          </cell>
          <cell r="D87">
            <v>0</v>
          </cell>
          <cell r="E87">
            <v>10000</v>
          </cell>
          <cell r="F87">
            <v>0</v>
          </cell>
          <cell r="G87">
            <v>43089540.810000002</v>
          </cell>
          <cell r="H87">
            <v>0</v>
          </cell>
        </row>
        <row r="88">
          <cell r="A88" t="str">
            <v>13151</v>
          </cell>
          <cell r="B88" t="str">
            <v>อุปกรณ์ไฟฟ้าและเครื่องมือ</v>
          </cell>
          <cell r="C88">
            <v>32971619.350000001</v>
          </cell>
          <cell r="D88">
            <v>0</v>
          </cell>
          <cell r="E88">
            <v>96669</v>
          </cell>
          <cell r="F88">
            <v>0</v>
          </cell>
          <cell r="G88">
            <v>33068288.350000001</v>
          </cell>
          <cell r="H88">
            <v>0</v>
          </cell>
        </row>
        <row r="89">
          <cell r="A89" t="str">
            <v>13152</v>
          </cell>
          <cell r="B89" t="str">
            <v>อุปกรณ์ต่อเรือไฟเบอร์</v>
          </cell>
          <cell r="C89">
            <v>9554234.4299999997</v>
          </cell>
          <cell r="D89">
            <v>0</v>
          </cell>
          <cell r="E89">
            <v>0</v>
          </cell>
          <cell r="F89">
            <v>0</v>
          </cell>
          <cell r="G89">
            <v>9554234.4299999997</v>
          </cell>
          <cell r="H89">
            <v>0</v>
          </cell>
        </row>
        <row r="90">
          <cell r="A90" t="str">
            <v>13161</v>
          </cell>
          <cell r="B90" t="str">
            <v>เครื่องใช้สำนักงาน</v>
          </cell>
          <cell r="C90">
            <v>13151969.6</v>
          </cell>
          <cell r="D90">
            <v>0</v>
          </cell>
          <cell r="E90">
            <v>170206.98</v>
          </cell>
          <cell r="F90">
            <v>0</v>
          </cell>
          <cell r="G90">
            <v>13322176.58</v>
          </cell>
          <cell r="H90">
            <v>0</v>
          </cell>
        </row>
        <row r="91">
          <cell r="A91" t="str">
            <v>13162</v>
          </cell>
          <cell r="B91" t="str">
            <v>เครื่องเฟอร์นิเจอร์</v>
          </cell>
          <cell r="C91">
            <v>7242765.1600000001</v>
          </cell>
          <cell r="D91">
            <v>0</v>
          </cell>
          <cell r="E91">
            <v>1565</v>
          </cell>
          <cell r="F91">
            <v>0</v>
          </cell>
          <cell r="G91">
            <v>7244330.1600000001</v>
          </cell>
          <cell r="H91">
            <v>0</v>
          </cell>
        </row>
        <row r="92">
          <cell r="A92" t="str">
            <v>13163</v>
          </cell>
          <cell r="B92" t="str">
            <v>เครื่องปรับอากาศ</v>
          </cell>
          <cell r="C92">
            <v>4297533.29</v>
          </cell>
          <cell r="D92">
            <v>0</v>
          </cell>
          <cell r="E92">
            <v>14000</v>
          </cell>
          <cell r="F92">
            <v>0</v>
          </cell>
          <cell r="G92">
            <v>4311533.29</v>
          </cell>
          <cell r="H92">
            <v>0</v>
          </cell>
        </row>
        <row r="93">
          <cell r="A93" t="str">
            <v>13164</v>
          </cell>
          <cell r="B93" t="str">
            <v>ค่าปรับปรุงคอมพิวเตอร์</v>
          </cell>
          <cell r="C93">
            <v>28688.32</v>
          </cell>
          <cell r="D93">
            <v>0</v>
          </cell>
          <cell r="E93">
            <v>18879.16</v>
          </cell>
          <cell r="F93">
            <v>0</v>
          </cell>
          <cell r="G93">
            <v>47567.48</v>
          </cell>
          <cell r="H93">
            <v>0</v>
          </cell>
        </row>
        <row r="94">
          <cell r="A94" t="str">
            <v>13171</v>
          </cell>
          <cell r="B94" t="str">
            <v>รถยนต์</v>
          </cell>
          <cell r="C94">
            <v>14632627.619999999</v>
          </cell>
          <cell r="D94">
            <v>0</v>
          </cell>
          <cell r="E94">
            <v>0</v>
          </cell>
          <cell r="F94">
            <v>150000</v>
          </cell>
          <cell r="G94">
            <v>14482627.619999999</v>
          </cell>
          <cell r="H94">
            <v>0</v>
          </cell>
        </row>
        <row r="95">
          <cell r="A95" t="str">
            <v>13172</v>
          </cell>
          <cell r="B95" t="str">
            <v>รถจักรยานยนต์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13181</v>
          </cell>
          <cell r="B96" t="str">
            <v>เรือทัก</v>
          </cell>
          <cell r="C96">
            <v>886755.98</v>
          </cell>
          <cell r="D96">
            <v>0</v>
          </cell>
          <cell r="E96">
            <v>0</v>
          </cell>
          <cell r="F96">
            <v>0</v>
          </cell>
          <cell r="G96">
            <v>886755.98</v>
          </cell>
          <cell r="H96">
            <v>0</v>
          </cell>
        </row>
        <row r="97">
          <cell r="A97" t="str">
            <v>13182</v>
          </cell>
          <cell r="B97" t="str">
            <v>เรือบดและเรือบริการ</v>
          </cell>
          <cell r="C97">
            <v>12616350.619999999</v>
          </cell>
          <cell r="D97">
            <v>0</v>
          </cell>
          <cell r="E97">
            <v>0</v>
          </cell>
          <cell r="F97">
            <v>0</v>
          </cell>
          <cell r="G97">
            <v>12616350.619999999</v>
          </cell>
          <cell r="H97">
            <v>0</v>
          </cell>
        </row>
        <row r="98">
          <cell r="A98" t="str">
            <v>13191</v>
          </cell>
          <cell r="B98" t="str">
            <v>สิ่งระหว่างปลูกสร้าง</v>
          </cell>
          <cell r="C98">
            <v>2351634.31</v>
          </cell>
          <cell r="D98">
            <v>0</v>
          </cell>
          <cell r="E98">
            <v>1147677.3700000001</v>
          </cell>
          <cell r="F98">
            <v>0</v>
          </cell>
          <cell r="G98">
            <v>3499311.68</v>
          </cell>
          <cell r="H98">
            <v>0</v>
          </cell>
        </row>
        <row r="99">
          <cell r="A99" t="str">
            <v>13192</v>
          </cell>
          <cell r="B99" t="str">
            <v>เรือระหว่างสร้าง</v>
          </cell>
          <cell r="C99">
            <v>3023066.82</v>
          </cell>
          <cell r="D99">
            <v>0</v>
          </cell>
          <cell r="E99">
            <v>4279.75</v>
          </cell>
          <cell r="F99">
            <v>0</v>
          </cell>
          <cell r="G99">
            <v>3027346.57</v>
          </cell>
          <cell r="H99">
            <v>0</v>
          </cell>
        </row>
        <row r="100">
          <cell r="A100" t="str">
            <v>13210</v>
          </cell>
          <cell r="B100" t="str">
            <v>ค่าเสื่อมราคาสะสม - อู่ลอย</v>
          </cell>
          <cell r="C100">
            <v>0</v>
          </cell>
          <cell r="D100">
            <v>65040223.520000003</v>
          </cell>
          <cell r="E100">
            <v>0</v>
          </cell>
          <cell r="F100">
            <v>1835937.16</v>
          </cell>
          <cell r="G100">
            <v>0</v>
          </cell>
          <cell r="H100">
            <v>66876160.68</v>
          </cell>
        </row>
        <row r="101">
          <cell r="A101" t="str">
            <v>13211</v>
          </cell>
          <cell r="B101" t="str">
            <v>ค่าเสื่อมราคาสะสม - อู่ลอยเพิ่มเติม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A102" t="str">
            <v>13221</v>
          </cell>
          <cell r="B102" t="str">
            <v>ค่าเสื่อมราคาสะสม - อาคารสำนักงาน</v>
          </cell>
          <cell r="C102">
            <v>0</v>
          </cell>
          <cell r="D102">
            <v>6178668.8300000001</v>
          </cell>
          <cell r="E102">
            <v>0</v>
          </cell>
          <cell r="F102">
            <v>360466.86</v>
          </cell>
          <cell r="G102">
            <v>0</v>
          </cell>
          <cell r="H102">
            <v>6539135.6900000004</v>
          </cell>
        </row>
        <row r="103">
          <cell r="A103" t="str">
            <v>13222</v>
          </cell>
          <cell r="B103" t="str">
            <v>ค่าเสื่อมราคาสะสม - อาคารโรงงาน</v>
          </cell>
          <cell r="C103">
            <v>0</v>
          </cell>
          <cell r="D103">
            <v>2550411.1</v>
          </cell>
          <cell r="E103">
            <v>0</v>
          </cell>
          <cell r="F103">
            <v>156165.85999999999</v>
          </cell>
          <cell r="G103">
            <v>0</v>
          </cell>
          <cell r="H103">
            <v>2706576.96</v>
          </cell>
        </row>
        <row r="104">
          <cell r="A104" t="str">
            <v>13223</v>
          </cell>
          <cell r="B104" t="str">
            <v>ค่าเสื่อมราคาสะสม - สิ่งปลูกสร้างอื่น</v>
          </cell>
          <cell r="C104">
            <v>0</v>
          </cell>
          <cell r="D104">
            <v>12629307.529999999</v>
          </cell>
          <cell r="E104">
            <v>0</v>
          </cell>
          <cell r="F104">
            <v>616407.61</v>
          </cell>
          <cell r="G104">
            <v>0</v>
          </cell>
          <cell r="H104">
            <v>13245715.140000001</v>
          </cell>
        </row>
        <row r="105">
          <cell r="A105" t="str">
            <v>13224</v>
          </cell>
          <cell r="B105" t="str">
            <v>ค่าเสื่อมราคาสะสม - ออฟฟิศลอยน้ำ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</row>
        <row r="106">
          <cell r="A106" t="str">
            <v>13231</v>
          </cell>
          <cell r="B106" t="str">
            <v>ค่าเสื่อมราคาสะสม - ท่าเทียบเก่า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A107" t="str">
            <v>13232</v>
          </cell>
          <cell r="B107" t="str">
            <v>ค่าเสื่อมราคาสะสม - ท่าเทียบอู่ใหม่</v>
          </cell>
          <cell r="C107">
            <v>0</v>
          </cell>
          <cell r="D107">
            <v>644114.66</v>
          </cell>
          <cell r="E107">
            <v>0</v>
          </cell>
          <cell r="F107">
            <v>39792.550000000003</v>
          </cell>
          <cell r="G107">
            <v>0</v>
          </cell>
          <cell r="H107">
            <v>683907.21</v>
          </cell>
        </row>
        <row r="108">
          <cell r="A108" t="str">
            <v>13233</v>
          </cell>
          <cell r="B108" t="str">
            <v>ค่าเสื่อมราคาสะสม - ส่วนปรับปรุงอาคารสำนักงาน</v>
          </cell>
          <cell r="C108">
            <v>0</v>
          </cell>
          <cell r="D108">
            <v>2338362.27</v>
          </cell>
          <cell r="E108">
            <v>0</v>
          </cell>
          <cell r="F108">
            <v>83482.86</v>
          </cell>
          <cell r="G108">
            <v>0</v>
          </cell>
          <cell r="H108">
            <v>2421845.13</v>
          </cell>
        </row>
        <row r="109">
          <cell r="A109" t="str">
            <v>13234</v>
          </cell>
          <cell r="B109" t="str">
            <v>ค่าเสื่อมราคาสะสม - ส่วนปรับปรุงอาคารโรงงาน</v>
          </cell>
          <cell r="C109">
            <v>0</v>
          </cell>
          <cell r="D109">
            <v>904491.53</v>
          </cell>
          <cell r="E109">
            <v>0</v>
          </cell>
          <cell r="F109">
            <v>33742.480000000003</v>
          </cell>
          <cell r="G109">
            <v>0</v>
          </cell>
          <cell r="H109">
            <v>938234.01</v>
          </cell>
        </row>
        <row r="110">
          <cell r="A110" t="str">
            <v>13235</v>
          </cell>
          <cell r="B110" t="str">
            <v>ค่าเสื่อมราคาสะสม - ส่วนปรับปรุงอู่ลอย</v>
          </cell>
          <cell r="C110">
            <v>0</v>
          </cell>
          <cell r="D110">
            <v>774635.45</v>
          </cell>
          <cell r="E110">
            <v>0</v>
          </cell>
          <cell r="F110">
            <v>30418.33</v>
          </cell>
          <cell r="G110">
            <v>0</v>
          </cell>
          <cell r="H110">
            <v>805053.78</v>
          </cell>
        </row>
        <row r="111">
          <cell r="A111" t="str">
            <v>13240</v>
          </cell>
          <cell r="B111" t="str">
            <v>ค่าเสื่อมราคาสะสม - เครื่องจักรกล</v>
          </cell>
          <cell r="C111">
            <v>0</v>
          </cell>
          <cell r="D111">
            <v>39742056.939999998</v>
          </cell>
          <cell r="E111">
            <v>0</v>
          </cell>
          <cell r="F111">
            <v>351705.41</v>
          </cell>
          <cell r="G111">
            <v>0</v>
          </cell>
          <cell r="H111">
            <v>40093762.350000001</v>
          </cell>
        </row>
        <row r="112">
          <cell r="A112" t="str">
            <v>13251</v>
          </cell>
          <cell r="B112" t="str">
            <v>ค่าเสื่อมราคาสะสม - อุปกรณ์ไฟฟ้าและเครื่องมือ</v>
          </cell>
          <cell r="C112">
            <v>0</v>
          </cell>
          <cell r="D112">
            <v>29623401.129999999</v>
          </cell>
          <cell r="E112">
            <v>0</v>
          </cell>
          <cell r="F112">
            <v>216740.02</v>
          </cell>
          <cell r="G112">
            <v>0</v>
          </cell>
          <cell r="H112">
            <v>29840141.149999999</v>
          </cell>
        </row>
        <row r="113">
          <cell r="A113" t="str">
            <v>13252</v>
          </cell>
          <cell r="B113" t="str">
            <v>ค่าเสื่อมราคาสะสม - อุปกรณ์ต่อเรือไฟเบอร์</v>
          </cell>
          <cell r="C113">
            <v>0</v>
          </cell>
          <cell r="D113">
            <v>9076522.6999999993</v>
          </cell>
          <cell r="E113">
            <v>0</v>
          </cell>
          <cell r="F113">
            <v>0</v>
          </cell>
          <cell r="G113">
            <v>0</v>
          </cell>
          <cell r="H113">
            <v>9076522.6999999993</v>
          </cell>
        </row>
        <row r="114">
          <cell r="A114" t="str">
            <v>13261</v>
          </cell>
          <cell r="B114" t="str">
            <v>ค่าเสื่อมราคาสะสม - เครื่องใช้สำนักงาน</v>
          </cell>
          <cell r="C114">
            <v>0</v>
          </cell>
          <cell r="D114">
            <v>10789250.02</v>
          </cell>
          <cell r="E114">
            <v>0</v>
          </cell>
          <cell r="F114">
            <v>223181.72</v>
          </cell>
          <cell r="G114">
            <v>0</v>
          </cell>
          <cell r="H114">
            <v>11012431.74</v>
          </cell>
        </row>
        <row r="115">
          <cell r="A115" t="str">
            <v>13262</v>
          </cell>
          <cell r="B115" t="str">
            <v>ค่าเสื่อมราคาสะสม - เครื่องเฟอร์นิเจอร์</v>
          </cell>
          <cell r="C115">
            <v>0</v>
          </cell>
          <cell r="D115">
            <v>6619190.1299999999</v>
          </cell>
          <cell r="E115">
            <v>0</v>
          </cell>
          <cell r="F115">
            <v>91560.2</v>
          </cell>
          <cell r="G115">
            <v>0</v>
          </cell>
          <cell r="H115">
            <v>6710750.3300000001</v>
          </cell>
        </row>
        <row r="116">
          <cell r="A116" t="str">
            <v>13263</v>
          </cell>
          <cell r="B116" t="str">
            <v>ค่าเสื่อมราคาสะสม - เครื่องปรับอากาศ</v>
          </cell>
          <cell r="C116">
            <v>0</v>
          </cell>
          <cell r="D116">
            <v>4044597.23</v>
          </cell>
          <cell r="E116">
            <v>0</v>
          </cell>
          <cell r="F116">
            <v>4889.6899999999996</v>
          </cell>
          <cell r="G116">
            <v>0</v>
          </cell>
          <cell r="H116">
            <v>4049486.92</v>
          </cell>
        </row>
        <row r="117">
          <cell r="A117" t="str">
            <v>13271</v>
          </cell>
          <cell r="B117" t="str">
            <v>ค่าเสื่อมราคาสะสม - รถยนต์</v>
          </cell>
          <cell r="C117">
            <v>0</v>
          </cell>
          <cell r="D117">
            <v>7888605.0800000001</v>
          </cell>
          <cell r="E117">
            <v>0</v>
          </cell>
          <cell r="F117">
            <v>261460.23</v>
          </cell>
          <cell r="G117">
            <v>0</v>
          </cell>
          <cell r="H117">
            <v>8150065.3099999996</v>
          </cell>
        </row>
        <row r="118">
          <cell r="A118" t="str">
            <v>13272</v>
          </cell>
          <cell r="B118" t="str">
            <v>ค่าเสื่อมราคาสะสม - รถจักรยานยนต์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13281</v>
          </cell>
          <cell r="B119" t="str">
            <v>ค่าเสื่อมราคาสะสม - เรือทัก</v>
          </cell>
          <cell r="C119">
            <v>0</v>
          </cell>
          <cell r="D119">
            <v>773410.13</v>
          </cell>
          <cell r="E119">
            <v>0</v>
          </cell>
          <cell r="F119">
            <v>16268.74</v>
          </cell>
          <cell r="G119">
            <v>0</v>
          </cell>
          <cell r="H119">
            <v>789678.87</v>
          </cell>
        </row>
        <row r="120">
          <cell r="A120" t="str">
            <v>13282</v>
          </cell>
          <cell r="B120" t="str">
            <v>ค่าเสื่อมราคาสะสม - เรือบดและเรือบริการ</v>
          </cell>
          <cell r="C120">
            <v>0</v>
          </cell>
          <cell r="D120">
            <v>11609133.460000001</v>
          </cell>
          <cell r="E120">
            <v>0</v>
          </cell>
          <cell r="F120">
            <v>27405.58</v>
          </cell>
          <cell r="G120">
            <v>0</v>
          </cell>
          <cell r="H120">
            <v>11636539.039999999</v>
          </cell>
        </row>
        <row r="121">
          <cell r="A121" t="str">
            <v>19001</v>
          </cell>
          <cell r="B121" t="str">
            <v>เงินมัดจำ</v>
          </cell>
          <cell r="C121">
            <v>5701644.9699999997</v>
          </cell>
          <cell r="D121">
            <v>0</v>
          </cell>
          <cell r="E121">
            <v>0</v>
          </cell>
          <cell r="F121">
            <v>748451.51</v>
          </cell>
          <cell r="G121">
            <v>4953193.46</v>
          </cell>
          <cell r="H121">
            <v>0</v>
          </cell>
        </row>
        <row r="122">
          <cell r="A122" t="str">
            <v>19002</v>
          </cell>
          <cell r="B122" t="str">
            <v>เงินประกันโทรศัพท์</v>
          </cell>
          <cell r="C122">
            <v>67000</v>
          </cell>
          <cell r="D122">
            <v>0</v>
          </cell>
          <cell r="E122">
            <v>0</v>
          </cell>
          <cell r="F122">
            <v>23918.18</v>
          </cell>
          <cell r="G122">
            <v>43081.82</v>
          </cell>
          <cell r="H122">
            <v>0</v>
          </cell>
        </row>
        <row r="123">
          <cell r="A123" t="str">
            <v>19003</v>
          </cell>
          <cell r="B123" t="str">
            <v>ภาษีหัก ณ ที่จ่าย</v>
          </cell>
          <cell r="C123">
            <v>12852341.789999999</v>
          </cell>
          <cell r="D123">
            <v>0</v>
          </cell>
          <cell r="E123">
            <v>1088199.24</v>
          </cell>
          <cell r="F123">
            <v>0</v>
          </cell>
          <cell r="G123">
            <v>13940541.029999999</v>
          </cell>
          <cell r="H123">
            <v>0</v>
          </cell>
        </row>
        <row r="124">
          <cell r="A124" t="str">
            <v>19004</v>
          </cell>
          <cell r="B124" t="str">
            <v>พันธบัตรองค์การโทรศัพท์</v>
          </cell>
          <cell r="C124">
            <v>15000</v>
          </cell>
          <cell r="D124">
            <v>0</v>
          </cell>
          <cell r="E124">
            <v>0</v>
          </cell>
          <cell r="F124">
            <v>0</v>
          </cell>
          <cell r="G124">
            <v>15000</v>
          </cell>
          <cell r="H124">
            <v>0</v>
          </cell>
        </row>
        <row r="125">
          <cell r="A125" t="str">
            <v>19005</v>
          </cell>
          <cell r="B125" t="str">
            <v>ค่าใช้จ่ายรอตัดจ่าย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19007</v>
          </cell>
          <cell r="B126" t="str">
            <v>เงินทดรองจ่ายแทนลูกค้า</v>
          </cell>
          <cell r="C126">
            <v>0</v>
          </cell>
          <cell r="D126">
            <v>336</v>
          </cell>
          <cell r="E126">
            <v>0</v>
          </cell>
          <cell r="F126">
            <v>0</v>
          </cell>
          <cell r="G126">
            <v>0</v>
          </cell>
          <cell r="H126">
            <v>336</v>
          </cell>
        </row>
        <row r="127">
          <cell r="A127" t="str">
            <v>19008</v>
          </cell>
          <cell r="B127" t="str">
            <v>ค่าบริการซ่อมเรือค้างรับ</v>
          </cell>
          <cell r="C127">
            <v>101663779.12</v>
          </cell>
          <cell r="D127">
            <v>0</v>
          </cell>
          <cell r="E127">
            <v>72032628.5</v>
          </cell>
          <cell r="F127">
            <v>0</v>
          </cell>
          <cell r="G127">
            <v>173696407.62</v>
          </cell>
          <cell r="H127">
            <v>0</v>
          </cell>
        </row>
        <row r="128">
          <cell r="A128" t="str">
            <v>19009</v>
          </cell>
          <cell r="B128" t="str">
            <v>รายได้ค่าต่อเรือค้างรับ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A129" t="str">
            <v>19010</v>
          </cell>
          <cell r="B129" t="str">
            <v>เงินมัดจำค่าสินค้า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19012</v>
          </cell>
          <cell r="B130" t="str">
            <v>รายได้เงินปันผลค้างรับ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21101</v>
          </cell>
          <cell r="B131" t="str">
            <v>เงินเบิกเกินบัญชี - ธ.ไทยพาณิชย์ สาขาพระประแดง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 t="str">
            <v>21102</v>
          </cell>
          <cell r="B132" t="str">
            <v>เจ้าหนี้ T/R</v>
          </cell>
          <cell r="C132">
            <v>0</v>
          </cell>
          <cell r="D132">
            <v>873670.61</v>
          </cell>
          <cell r="E132">
            <v>0</v>
          </cell>
          <cell r="F132">
            <v>11054062.029999999</v>
          </cell>
          <cell r="G132">
            <v>0</v>
          </cell>
          <cell r="H132">
            <v>11927732.640000001</v>
          </cell>
        </row>
        <row r="133">
          <cell r="A133" t="str">
            <v>21103</v>
          </cell>
          <cell r="B133" t="str">
            <v>เงินเบิกเกินบัญชี - ธ.ไทยพาณิชย์ สาขาบางครุ</v>
          </cell>
          <cell r="C133">
            <v>0</v>
          </cell>
          <cell r="D133">
            <v>2297153.6</v>
          </cell>
          <cell r="E133">
            <v>0</v>
          </cell>
          <cell r="F133">
            <v>4654654.1500000004</v>
          </cell>
          <cell r="G133">
            <v>0</v>
          </cell>
          <cell r="H133">
            <v>6951807.75</v>
          </cell>
        </row>
        <row r="134">
          <cell r="A134" t="str">
            <v>21201</v>
          </cell>
          <cell r="B134" t="str">
            <v>เจ้าหนี้การค้า</v>
          </cell>
          <cell r="C134">
            <v>0</v>
          </cell>
          <cell r="D134">
            <v>9774509.2400000002</v>
          </cell>
          <cell r="E134">
            <v>2851453.6</v>
          </cell>
          <cell r="F134">
            <v>0</v>
          </cell>
          <cell r="G134">
            <v>0</v>
          </cell>
          <cell r="H134">
            <v>6923055.6399999997</v>
          </cell>
        </row>
        <row r="135">
          <cell r="A135" t="str">
            <v>21202</v>
          </cell>
          <cell r="B135" t="str">
            <v>เช็คค้างจ่าย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21203</v>
          </cell>
          <cell r="B136" t="str">
            <v>เจ้าหนี้ - Forward Exchange</v>
          </cell>
          <cell r="C136">
            <v>0</v>
          </cell>
          <cell r="D136">
            <v>46879000</v>
          </cell>
          <cell r="E136">
            <v>0</v>
          </cell>
          <cell r="F136">
            <v>48259528</v>
          </cell>
          <cell r="G136">
            <v>0</v>
          </cell>
          <cell r="H136">
            <v>95138528</v>
          </cell>
        </row>
        <row r="137">
          <cell r="A137" t="str">
            <v>21204</v>
          </cell>
          <cell r="B137" t="str">
            <v>ตั๋วสัญญาใช้เงิน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</row>
        <row r="138">
          <cell r="A138" t="str">
            <v>21301</v>
          </cell>
          <cell r="B138" t="str">
            <v>เงินกู้ระยะยาวที่ถึงกำหนดชำระภายในหนึ่งปี</v>
          </cell>
          <cell r="C138">
            <v>0</v>
          </cell>
          <cell r="D138">
            <v>0</v>
          </cell>
          <cell r="E138">
            <v>0</v>
          </cell>
          <cell r="F138">
            <v>2500000</v>
          </cell>
          <cell r="G138">
            <v>0</v>
          </cell>
          <cell r="H138">
            <v>2500000</v>
          </cell>
        </row>
        <row r="139">
          <cell r="A139" t="str">
            <v>21401</v>
          </cell>
          <cell r="B139" t="str">
            <v>เงินรับล่วงหน้า - ค่าต่อเรือและซ่อมเรือ</v>
          </cell>
          <cell r="C139">
            <v>0</v>
          </cell>
          <cell r="D139">
            <v>81645280.370000005</v>
          </cell>
          <cell r="E139">
            <v>0</v>
          </cell>
          <cell r="F139">
            <v>43538831.789999999</v>
          </cell>
          <cell r="G139">
            <v>0</v>
          </cell>
          <cell r="H139">
            <v>125184112.16</v>
          </cell>
        </row>
        <row r="140">
          <cell r="A140" t="str">
            <v>21402</v>
          </cell>
          <cell r="B140" t="str">
            <v>เช็ครับลงวันที่รับล่วงหน้า</v>
          </cell>
          <cell r="C140">
            <v>0</v>
          </cell>
          <cell r="D140">
            <v>9230456.0199999996</v>
          </cell>
          <cell r="E140">
            <v>3568506.55</v>
          </cell>
          <cell r="F140">
            <v>0</v>
          </cell>
          <cell r="G140">
            <v>0</v>
          </cell>
          <cell r="H140">
            <v>5661949.4699999997</v>
          </cell>
        </row>
        <row r="141">
          <cell r="A141" t="str">
            <v>21901</v>
          </cell>
          <cell r="B141" t="str">
            <v>เจ้าหนี้-บริษัทอื่นในเครือ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21902</v>
          </cell>
          <cell r="B142" t="str">
            <v>ดอกเบี้ยเงินกู้ค้างจ่าย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A143" t="str">
            <v>21903</v>
          </cell>
          <cell r="B143" t="str">
            <v>ภาษีหักไว้ ณ ที่จ่าย ภงด.1</v>
          </cell>
          <cell r="C143">
            <v>0</v>
          </cell>
          <cell r="D143">
            <v>382297.51</v>
          </cell>
          <cell r="E143">
            <v>143724.98000000001</v>
          </cell>
          <cell r="F143">
            <v>0</v>
          </cell>
          <cell r="G143">
            <v>0</v>
          </cell>
          <cell r="H143">
            <v>238572.53</v>
          </cell>
        </row>
        <row r="144">
          <cell r="A144" t="str">
            <v>21904</v>
          </cell>
          <cell r="B144" t="str">
            <v>โบนัสค้างจ่าย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21905</v>
          </cell>
          <cell r="B145" t="str">
            <v>ค่าน้ำประปาค้างจ่าย</v>
          </cell>
          <cell r="C145">
            <v>0</v>
          </cell>
          <cell r="D145">
            <v>50000</v>
          </cell>
          <cell r="E145">
            <v>0</v>
          </cell>
          <cell r="F145">
            <v>0</v>
          </cell>
          <cell r="G145">
            <v>0</v>
          </cell>
          <cell r="H145">
            <v>50000</v>
          </cell>
        </row>
        <row r="146">
          <cell r="A146" t="str">
            <v>21906</v>
          </cell>
          <cell r="B146" t="str">
            <v>ค่าไฟฟ้าค้างจ่าย</v>
          </cell>
          <cell r="C146">
            <v>0</v>
          </cell>
          <cell r="D146">
            <v>700000</v>
          </cell>
          <cell r="E146">
            <v>0</v>
          </cell>
          <cell r="F146">
            <v>0</v>
          </cell>
          <cell r="G146">
            <v>0</v>
          </cell>
          <cell r="H146">
            <v>700000</v>
          </cell>
        </row>
        <row r="147">
          <cell r="A147" t="str">
            <v>21907</v>
          </cell>
          <cell r="B147" t="str">
            <v>ค่าโทรศัพท์ค้างจ่าย</v>
          </cell>
          <cell r="C147">
            <v>0</v>
          </cell>
          <cell r="D147">
            <v>110512.86</v>
          </cell>
          <cell r="E147">
            <v>0</v>
          </cell>
          <cell r="F147">
            <v>0</v>
          </cell>
          <cell r="G147">
            <v>0</v>
          </cell>
          <cell r="H147">
            <v>110512.86</v>
          </cell>
        </row>
        <row r="148">
          <cell r="A148" t="str">
            <v>21908</v>
          </cell>
          <cell r="B148" t="str">
            <v>ค่าสอบบัญชีค้างจ่าย</v>
          </cell>
          <cell r="C148">
            <v>0</v>
          </cell>
          <cell r="D148">
            <v>377750.03</v>
          </cell>
          <cell r="E148">
            <v>65750</v>
          </cell>
          <cell r="F148">
            <v>0</v>
          </cell>
          <cell r="G148">
            <v>0</v>
          </cell>
          <cell r="H148">
            <v>312000.03000000003</v>
          </cell>
        </row>
        <row r="149">
          <cell r="A149" t="str">
            <v>21909</v>
          </cell>
          <cell r="B149" t="str">
            <v>ค่าแรงเหมาค้างจ่าย</v>
          </cell>
          <cell r="C149">
            <v>0</v>
          </cell>
          <cell r="D149">
            <v>4122607.69</v>
          </cell>
          <cell r="E149">
            <v>0</v>
          </cell>
          <cell r="F149">
            <v>2807417.92</v>
          </cell>
          <cell r="G149">
            <v>0</v>
          </cell>
          <cell r="H149">
            <v>6930025.6100000003</v>
          </cell>
        </row>
        <row r="150">
          <cell r="A150" t="str">
            <v>21910</v>
          </cell>
          <cell r="B150" t="str">
            <v>เงินประกันสังคมหัก ณ ที่จ่ายค้างจ่าย</v>
          </cell>
          <cell r="C150">
            <v>0</v>
          </cell>
          <cell r="D150">
            <v>109066</v>
          </cell>
          <cell r="E150">
            <v>0</v>
          </cell>
          <cell r="F150">
            <v>3545</v>
          </cell>
          <cell r="G150">
            <v>0</v>
          </cell>
          <cell r="H150">
            <v>112611</v>
          </cell>
        </row>
        <row r="151">
          <cell r="A151" t="str">
            <v>21911</v>
          </cell>
          <cell r="B151" t="str">
            <v>ภาษีขาย</v>
          </cell>
          <cell r="C151">
            <v>0</v>
          </cell>
          <cell r="D151">
            <v>0</v>
          </cell>
          <cell r="E151">
            <v>0</v>
          </cell>
          <cell r="F151">
            <v>1008458.21</v>
          </cell>
          <cell r="G151">
            <v>0</v>
          </cell>
          <cell r="H151">
            <v>1008458.21</v>
          </cell>
        </row>
        <row r="152">
          <cell r="A152" t="str">
            <v>21912</v>
          </cell>
          <cell r="B152" t="str">
            <v>ค่าใช้จ่ายค้างจ่าย</v>
          </cell>
          <cell r="C152">
            <v>0</v>
          </cell>
          <cell r="D152">
            <v>1200267.6499999999</v>
          </cell>
          <cell r="E152">
            <v>0</v>
          </cell>
          <cell r="F152">
            <v>1553769.1</v>
          </cell>
          <cell r="G152">
            <v>0</v>
          </cell>
          <cell r="H152">
            <v>2754036.75</v>
          </cell>
        </row>
        <row r="153">
          <cell r="A153" t="str">
            <v>21913</v>
          </cell>
          <cell r="B153" t="str">
            <v>เงินปันผลค้างจ่าย</v>
          </cell>
          <cell r="C153">
            <v>0</v>
          </cell>
          <cell r="D153">
            <v>52197.5</v>
          </cell>
          <cell r="E153">
            <v>0</v>
          </cell>
          <cell r="F153">
            <v>12232.32</v>
          </cell>
          <cell r="G153">
            <v>0</v>
          </cell>
          <cell r="H153">
            <v>64429.82</v>
          </cell>
        </row>
        <row r="154">
          <cell r="A154" t="str">
            <v>21914</v>
          </cell>
          <cell r="B154" t="str">
            <v>เจ้าหนี้กรมสรรพากร</v>
          </cell>
          <cell r="C154">
            <v>0</v>
          </cell>
          <cell r="D154">
            <v>2662398.7000000002</v>
          </cell>
          <cell r="E154">
            <v>2662398.7000000002</v>
          </cell>
          <cell r="F154">
            <v>0</v>
          </cell>
          <cell r="G154">
            <v>0</v>
          </cell>
          <cell r="H154">
            <v>0</v>
          </cell>
        </row>
        <row r="155">
          <cell r="A155" t="str">
            <v>21915</v>
          </cell>
          <cell r="B155" t="str">
            <v>ภาษีเงินได้นิติบุคคลค้างจ่าย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21916</v>
          </cell>
          <cell r="B156" t="str">
            <v>เงินกองทุนสำรองเลี้ยงชีพ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21917</v>
          </cell>
          <cell r="B157" t="str">
            <v>เจ้าหนี้ - ต่อเรือ</v>
          </cell>
          <cell r="C157">
            <v>0</v>
          </cell>
          <cell r="D157">
            <v>75131200.930000007</v>
          </cell>
          <cell r="E157">
            <v>0</v>
          </cell>
          <cell r="F157">
            <v>47416194.950000003</v>
          </cell>
          <cell r="G157">
            <v>0</v>
          </cell>
          <cell r="H157">
            <v>122547395.88</v>
          </cell>
        </row>
        <row r="158">
          <cell r="A158" t="str">
            <v>21918</v>
          </cell>
          <cell r="B158" t="str">
            <v>เจ้าหนี้ T/T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21919</v>
          </cell>
          <cell r="B159" t="str">
            <v>เจ้าหนี้เช่าซื้อที่ถึงกำหนดชำระภายในหนึ่งปี</v>
          </cell>
          <cell r="C159">
            <v>0</v>
          </cell>
          <cell r="D159">
            <v>1165419.57</v>
          </cell>
          <cell r="E159">
            <v>0</v>
          </cell>
          <cell r="F159">
            <v>14978.92</v>
          </cell>
          <cell r="G159">
            <v>0</v>
          </cell>
          <cell r="H159">
            <v>1180398.49</v>
          </cell>
        </row>
        <row r="160">
          <cell r="A160" t="str">
            <v>21920</v>
          </cell>
          <cell r="B160" t="str">
            <v>ภาษีขายไม่ถึงกำหนด</v>
          </cell>
          <cell r="C160">
            <v>0</v>
          </cell>
          <cell r="D160">
            <v>1580903.51</v>
          </cell>
          <cell r="E160">
            <v>0</v>
          </cell>
          <cell r="F160">
            <v>2913705.31</v>
          </cell>
          <cell r="G160">
            <v>0</v>
          </cell>
          <cell r="H160">
            <v>4494608.82</v>
          </cell>
        </row>
        <row r="161">
          <cell r="A161" t="str">
            <v>21921</v>
          </cell>
          <cell r="B161" t="str">
            <v>ส่วนลดจากการขายเงินตราต่างประเทศล่วงหน้ารอตัดบัญชี</v>
          </cell>
          <cell r="C161">
            <v>0</v>
          </cell>
          <cell r="D161">
            <v>0</v>
          </cell>
          <cell r="E161">
            <v>0</v>
          </cell>
          <cell r="F161">
            <v>31178.19</v>
          </cell>
          <cell r="G161">
            <v>0</v>
          </cell>
          <cell r="H161">
            <v>31178.19</v>
          </cell>
        </row>
        <row r="162">
          <cell r="A162" t="str">
            <v>21922</v>
          </cell>
          <cell r="B162" t="str">
            <v>ดอกเบี้ยค้างจ่าย - เจ้าหนี้ T/R</v>
          </cell>
          <cell r="C162">
            <v>0</v>
          </cell>
          <cell r="D162">
            <v>861.7</v>
          </cell>
          <cell r="E162">
            <v>861.7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21923</v>
          </cell>
          <cell r="B163" t="str">
            <v>ดอกเบี้ยค้างจ่าย - อื่น ๆ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21924</v>
          </cell>
          <cell r="B164" t="str">
            <v>ดอกเบี้ยรับรอตัดบัญชี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</row>
        <row r="165">
          <cell r="A165" t="str">
            <v>21925</v>
          </cell>
          <cell r="B165" t="str">
            <v>ภาษีหัก ณ ที่จ่าย ภงด.3</v>
          </cell>
          <cell r="C165">
            <v>0</v>
          </cell>
          <cell r="D165">
            <v>63359.68</v>
          </cell>
          <cell r="E165">
            <v>18934.78</v>
          </cell>
          <cell r="F165">
            <v>0</v>
          </cell>
          <cell r="G165">
            <v>0</v>
          </cell>
          <cell r="H165">
            <v>44424.9</v>
          </cell>
        </row>
        <row r="166">
          <cell r="A166" t="str">
            <v>21926</v>
          </cell>
          <cell r="B166" t="str">
            <v>ภาษีหัก ณ ที่จ่าย ภงด.53</v>
          </cell>
          <cell r="C166">
            <v>0</v>
          </cell>
          <cell r="D166">
            <v>43223.26</v>
          </cell>
          <cell r="E166">
            <v>0</v>
          </cell>
          <cell r="F166">
            <v>1251.01</v>
          </cell>
          <cell r="G166">
            <v>0</v>
          </cell>
          <cell r="H166">
            <v>44474.27</v>
          </cell>
        </row>
        <row r="167">
          <cell r="A167" t="str">
            <v>21927</v>
          </cell>
          <cell r="B167" t="str">
            <v>ค่าปรับค้างจ่าย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22001</v>
          </cell>
          <cell r="B168" t="str">
            <v>เงินกู้ยืมธนาคารระยะยาว - ธ.ไทยพาณิชย์</v>
          </cell>
          <cell r="C168">
            <v>0</v>
          </cell>
          <cell r="D168">
            <v>181544000</v>
          </cell>
          <cell r="E168">
            <v>2500000</v>
          </cell>
          <cell r="F168">
            <v>0</v>
          </cell>
          <cell r="G168">
            <v>0</v>
          </cell>
          <cell r="H168">
            <v>179044000</v>
          </cell>
        </row>
        <row r="169">
          <cell r="A169" t="str">
            <v>29004</v>
          </cell>
          <cell r="B169" t="str">
            <v>เงินค้ำประกันพนักงาน</v>
          </cell>
          <cell r="C169">
            <v>0</v>
          </cell>
          <cell r="D169">
            <v>5000</v>
          </cell>
          <cell r="E169">
            <v>0</v>
          </cell>
          <cell r="F169">
            <v>2000</v>
          </cell>
          <cell r="G169">
            <v>0</v>
          </cell>
          <cell r="H169">
            <v>7000</v>
          </cell>
        </row>
        <row r="170">
          <cell r="A170" t="str">
            <v>29005</v>
          </cell>
          <cell r="B170" t="str">
            <v>เงินประกันผลงาน</v>
          </cell>
          <cell r="C170">
            <v>0</v>
          </cell>
          <cell r="D170">
            <v>85959.9</v>
          </cell>
          <cell r="E170">
            <v>25000</v>
          </cell>
          <cell r="F170">
            <v>0</v>
          </cell>
          <cell r="G170">
            <v>0</v>
          </cell>
          <cell r="H170">
            <v>60959.9</v>
          </cell>
        </row>
        <row r="171">
          <cell r="A171" t="str">
            <v>29007</v>
          </cell>
          <cell r="B171" t="str">
            <v>หนี้สินภาษีเงินได้ของส่วนเกินทุนจากการตีราคาที่ดิน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A172" t="str">
            <v>29008</v>
          </cell>
          <cell r="B172" t="str">
            <v xml:space="preserve">เจ้าหนี้เช่าซื้อ </v>
          </cell>
          <cell r="C172">
            <v>0</v>
          </cell>
          <cell r="D172">
            <v>2743284.38</v>
          </cell>
          <cell r="E172">
            <v>300787.69</v>
          </cell>
          <cell r="F172">
            <v>0</v>
          </cell>
          <cell r="G172">
            <v>0</v>
          </cell>
          <cell r="H172">
            <v>2442496.69</v>
          </cell>
        </row>
        <row r="173">
          <cell r="A173" t="str">
            <v>31001</v>
          </cell>
          <cell r="B173" t="str">
            <v>ทุนจดทะเบียน</v>
          </cell>
          <cell r="C173">
            <v>0</v>
          </cell>
          <cell r="D173">
            <v>119000000</v>
          </cell>
          <cell r="E173">
            <v>0</v>
          </cell>
          <cell r="F173">
            <v>38004817</v>
          </cell>
          <cell r="G173">
            <v>0</v>
          </cell>
          <cell r="H173">
            <v>157004817</v>
          </cell>
        </row>
        <row r="174">
          <cell r="A174" t="str">
            <v>31002</v>
          </cell>
          <cell r="B174" t="str">
            <v>ส่วนเกินมูลค่าหุ้นสามัญ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 t="str">
            <v>31003</v>
          </cell>
          <cell r="B175" t="str">
            <v>ส่วนเกินจากการตีราคาทรัพย์สินเพิ่มขึ้น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A176" t="str">
            <v>31004</v>
          </cell>
          <cell r="B176" t="str">
            <v>กำไร-ขาดทุนสุทธิ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31005</v>
          </cell>
          <cell r="B177" t="str">
            <v>กำไรสะสมยังไม่ได้จัดสรร</v>
          </cell>
          <cell r="C177">
            <v>0</v>
          </cell>
          <cell r="D177">
            <v>67957302.219999999</v>
          </cell>
          <cell r="E177">
            <v>39975971.840000004</v>
          </cell>
          <cell r="F177">
            <v>0</v>
          </cell>
          <cell r="G177">
            <v>0</v>
          </cell>
          <cell r="H177">
            <v>27981330.379999999</v>
          </cell>
        </row>
        <row r="178">
          <cell r="A178" t="str">
            <v>31006</v>
          </cell>
          <cell r="B178" t="str">
            <v>สำรองตามกฎหมาย</v>
          </cell>
          <cell r="C178">
            <v>0</v>
          </cell>
          <cell r="D178">
            <v>3576700.12</v>
          </cell>
          <cell r="E178">
            <v>0</v>
          </cell>
          <cell r="F178">
            <v>0</v>
          </cell>
          <cell r="G178">
            <v>0</v>
          </cell>
          <cell r="H178">
            <v>3576700.12</v>
          </cell>
        </row>
        <row r="179">
          <cell r="A179" t="str">
            <v>31007</v>
          </cell>
          <cell r="B179" t="str">
            <v>กำไร(ขาดทุน)สุทธิที่ยังไม่เกิดขึ้นจากหลักทรัพย์เพื</v>
          </cell>
          <cell r="C179">
            <v>1606487.12</v>
          </cell>
          <cell r="D179">
            <v>0</v>
          </cell>
          <cell r="E179">
            <v>0</v>
          </cell>
          <cell r="F179">
            <v>1654342.31</v>
          </cell>
          <cell r="G179">
            <v>0</v>
          </cell>
          <cell r="H179">
            <v>47855.19</v>
          </cell>
        </row>
        <row r="180">
          <cell r="A180" t="str">
            <v>41001</v>
          </cell>
          <cell r="B180" t="str">
            <v>รายได้ค่าซ่อมเรือ</v>
          </cell>
          <cell r="C180">
            <v>0</v>
          </cell>
          <cell r="D180">
            <v>106513259.66</v>
          </cell>
          <cell r="E180">
            <v>0</v>
          </cell>
          <cell r="F180">
            <v>105482103.76000001</v>
          </cell>
          <cell r="G180">
            <v>0</v>
          </cell>
          <cell r="H180">
            <v>211995363.41999999</v>
          </cell>
        </row>
        <row r="181">
          <cell r="A181" t="str">
            <v>41002</v>
          </cell>
          <cell r="B181" t="str">
            <v>รายได้ค่าจ้างต่อเรือ</v>
          </cell>
          <cell r="C181">
            <v>0</v>
          </cell>
          <cell r="D181">
            <v>930500</v>
          </cell>
          <cell r="E181">
            <v>0</v>
          </cell>
          <cell r="F181">
            <v>0</v>
          </cell>
          <cell r="G181">
            <v>0</v>
          </cell>
          <cell r="H181">
            <v>930500</v>
          </cell>
        </row>
        <row r="182">
          <cell r="A182" t="str">
            <v>41009</v>
          </cell>
          <cell r="B182" t="str">
            <v>ส่วนลดจ่าย</v>
          </cell>
          <cell r="C182">
            <v>0.03</v>
          </cell>
          <cell r="D182">
            <v>0</v>
          </cell>
          <cell r="E182">
            <v>0</v>
          </cell>
          <cell r="F182">
            <v>0</v>
          </cell>
          <cell r="G182">
            <v>0.03</v>
          </cell>
          <cell r="H182">
            <v>0</v>
          </cell>
        </row>
        <row r="183">
          <cell r="A183" t="str">
            <v>42001</v>
          </cell>
          <cell r="B183" t="str">
            <v>รายได้ค่าขายเศษเหล็ก</v>
          </cell>
          <cell r="C183">
            <v>0</v>
          </cell>
          <cell r="D183">
            <v>33443.93</v>
          </cell>
          <cell r="E183">
            <v>0</v>
          </cell>
          <cell r="F183">
            <v>31201.87</v>
          </cell>
          <cell r="G183">
            <v>0</v>
          </cell>
          <cell r="H183">
            <v>64645.8</v>
          </cell>
        </row>
        <row r="184">
          <cell r="A184" t="str">
            <v>42002</v>
          </cell>
          <cell r="B184" t="str">
            <v>ส่วนลดรับ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42003</v>
          </cell>
          <cell r="B185" t="str">
            <v>รายได้ดอกเบี้ยรับ</v>
          </cell>
          <cell r="C185">
            <v>0</v>
          </cell>
          <cell r="D185">
            <v>198363.62</v>
          </cell>
          <cell r="E185">
            <v>0</v>
          </cell>
          <cell r="F185">
            <v>258003.7</v>
          </cell>
          <cell r="G185">
            <v>0</v>
          </cell>
          <cell r="H185">
            <v>456367.32</v>
          </cell>
        </row>
        <row r="186">
          <cell r="A186" t="str">
            <v>42004</v>
          </cell>
          <cell r="B186" t="str">
            <v>รายได้เบ็ดเตล็ด</v>
          </cell>
          <cell r="C186">
            <v>0</v>
          </cell>
          <cell r="D186">
            <v>414790.77</v>
          </cell>
          <cell r="E186">
            <v>0</v>
          </cell>
          <cell r="F186">
            <v>6227839.8899999997</v>
          </cell>
          <cell r="G186">
            <v>0</v>
          </cell>
          <cell r="H186">
            <v>6642630.6600000001</v>
          </cell>
        </row>
        <row r="187">
          <cell r="A187" t="str">
            <v>42005</v>
          </cell>
          <cell r="B187" t="str">
            <v>กำไรจากการจำหน่ายทรัพย์สิน</v>
          </cell>
          <cell r="C187">
            <v>0</v>
          </cell>
          <cell r="D187">
            <v>405289.82</v>
          </cell>
          <cell r="E187">
            <v>0</v>
          </cell>
          <cell r="F187">
            <v>63129.91</v>
          </cell>
          <cell r="G187">
            <v>0</v>
          </cell>
          <cell r="H187">
            <v>468419.73</v>
          </cell>
        </row>
        <row r="188">
          <cell r="A188" t="str">
            <v>42006</v>
          </cell>
          <cell r="B188" t="str">
            <v>กำไรจากอัตราแลกเปลี่ยน</v>
          </cell>
          <cell r="C188">
            <v>0</v>
          </cell>
          <cell r="D188">
            <v>611782.18000000005</v>
          </cell>
          <cell r="E188">
            <v>0</v>
          </cell>
          <cell r="F188">
            <v>4111854.5</v>
          </cell>
          <cell r="G188">
            <v>0</v>
          </cell>
          <cell r="H188">
            <v>4723636.68</v>
          </cell>
        </row>
        <row r="189">
          <cell r="A189" t="str">
            <v>42008</v>
          </cell>
          <cell r="B189" t="str">
            <v>ส่วนลดจากการซื้อ-ขายเงินตรา ตปท.ล่วงหน้าตัดบัญชี</v>
          </cell>
          <cell r="C189">
            <v>0</v>
          </cell>
          <cell r="D189">
            <v>0</v>
          </cell>
          <cell r="E189">
            <v>0</v>
          </cell>
          <cell r="F189">
            <v>27280.89</v>
          </cell>
          <cell r="G189">
            <v>0</v>
          </cell>
          <cell r="H189">
            <v>27280.89</v>
          </cell>
        </row>
        <row r="190">
          <cell r="A190" t="str">
            <v>42009</v>
          </cell>
          <cell r="B190" t="str">
            <v>เงินปันผล</v>
          </cell>
          <cell r="C190">
            <v>0</v>
          </cell>
          <cell r="D190">
            <v>1020072.73</v>
          </cell>
          <cell r="E190">
            <v>0</v>
          </cell>
          <cell r="F190">
            <v>273465</v>
          </cell>
          <cell r="G190">
            <v>0</v>
          </cell>
          <cell r="H190">
            <v>1293537.73</v>
          </cell>
        </row>
        <row r="191">
          <cell r="A191" t="str">
            <v>42010</v>
          </cell>
          <cell r="B191" t="str">
            <v>กำไรที่เกิดขึ้นจากการจำหน่ายเงินลงทุน</v>
          </cell>
          <cell r="C191">
            <v>0</v>
          </cell>
          <cell r="D191">
            <v>179041.73</v>
          </cell>
          <cell r="E191">
            <v>0</v>
          </cell>
          <cell r="F191">
            <v>33279.919999999998</v>
          </cell>
          <cell r="G191">
            <v>0</v>
          </cell>
          <cell r="H191">
            <v>212321.65</v>
          </cell>
        </row>
        <row r="192">
          <cell r="A192" t="str">
            <v>42011</v>
          </cell>
          <cell r="B192" t="str">
            <v>กำไรจากการลงทุนในบริษัทย่อย</v>
          </cell>
          <cell r="C192">
            <v>0</v>
          </cell>
          <cell r="D192">
            <v>312012.65999999997</v>
          </cell>
          <cell r="E192">
            <v>0</v>
          </cell>
          <cell r="F192">
            <v>423927.34</v>
          </cell>
          <cell r="G192">
            <v>0</v>
          </cell>
          <cell r="H192">
            <v>735940</v>
          </cell>
        </row>
        <row r="193">
          <cell r="A193" t="str">
            <v>51000</v>
          </cell>
          <cell r="B193" t="str">
            <v>Materials</v>
          </cell>
          <cell r="C193">
            <v>9492124</v>
          </cell>
          <cell r="D193">
            <v>0</v>
          </cell>
          <cell r="E193">
            <v>24248486.84</v>
          </cell>
          <cell r="F193">
            <v>0</v>
          </cell>
          <cell r="G193">
            <v>33740610.840000004</v>
          </cell>
          <cell r="H193">
            <v>0</v>
          </cell>
        </row>
        <row r="194">
          <cell r="A194" t="str">
            <v>51100</v>
          </cell>
          <cell r="B194" t="str">
            <v>Piping 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51200</v>
          </cell>
          <cell r="B195" t="str">
            <v>Air-condition &amp; Ventilation System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51300</v>
          </cell>
          <cell r="B196" t="str">
            <v>Hull,Superstructure &amp; Outfitting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51400</v>
          </cell>
          <cell r="B197" t="str">
            <v>Electrical &amp; Lighting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51500</v>
          </cell>
          <cell r="B198" t="str">
            <v>Navigation &amp; Communication System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51600</v>
          </cell>
          <cell r="B199" t="str">
            <v>Initial Supply / Ship Equipment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51800</v>
          </cell>
          <cell r="B200" t="str">
            <v>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51900</v>
          </cell>
          <cell r="B201" t="str">
            <v>Miscellaneous / General supplies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A202" t="str">
            <v>51990</v>
          </cell>
          <cell r="B202" t="str">
            <v>ต้นทุน-ต่อเรือ</v>
          </cell>
          <cell r="C202">
            <v>57363022.060000002</v>
          </cell>
          <cell r="D202">
            <v>0</v>
          </cell>
          <cell r="E202">
            <v>47416194.950000003</v>
          </cell>
          <cell r="F202">
            <v>0</v>
          </cell>
          <cell r="G202">
            <v>104779217.01000001</v>
          </cell>
          <cell r="H202">
            <v>0</v>
          </cell>
        </row>
        <row r="203">
          <cell r="A203" t="str">
            <v>52000</v>
          </cell>
          <cell r="B203" t="str">
            <v>ค่าแรงเหมา-Machinery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A204" t="str">
            <v>52100</v>
          </cell>
          <cell r="B204" t="str">
            <v>ค่าแรงเหมา-Piping System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52200</v>
          </cell>
          <cell r="B205" t="str">
            <v>ค่าแรงเหมา-Air Con.&amp;Vent.System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52300</v>
          </cell>
          <cell r="B206" t="str">
            <v>ค่าแรงเหมา-Hull,Superstruc. &amp; Outfit.</v>
          </cell>
          <cell r="C206">
            <v>27524.2</v>
          </cell>
          <cell r="D206">
            <v>0</v>
          </cell>
          <cell r="E206">
            <v>0</v>
          </cell>
          <cell r="F206">
            <v>0</v>
          </cell>
          <cell r="G206">
            <v>27524.2</v>
          </cell>
          <cell r="H206">
            <v>0</v>
          </cell>
        </row>
        <row r="207">
          <cell r="A207" t="str">
            <v>52400</v>
          </cell>
          <cell r="B207" t="str">
            <v>ค่าแรงเหมา-Electrical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A208" t="str">
            <v>52500</v>
          </cell>
          <cell r="B208" t="str">
            <v>ค่าแรงเหมา-Navigation &amp; Communication system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52600</v>
          </cell>
          <cell r="B209" t="str">
            <v>ค่าแรงเหมา-Initial Supply/Ship Equip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52700</v>
          </cell>
          <cell r="B210" t="str">
            <v>ค่าแรงเหมา-Accommodtion &amp; Insulation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52800</v>
          </cell>
          <cell r="B211" t="str">
            <v>ค่าแรงเหมา-Special system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52900</v>
          </cell>
          <cell r="B212" t="str">
            <v>ค่าแรงเหมา-MISC./GEN.Supply</v>
          </cell>
          <cell r="C212">
            <v>7587875.2400000002</v>
          </cell>
          <cell r="D212">
            <v>0</v>
          </cell>
          <cell r="E212">
            <v>9188680.6899999995</v>
          </cell>
          <cell r="F212">
            <v>0</v>
          </cell>
          <cell r="G212">
            <v>16776555.93</v>
          </cell>
          <cell r="H212">
            <v>0</v>
          </cell>
        </row>
        <row r="213">
          <cell r="A213" t="str">
            <v>52950</v>
          </cell>
          <cell r="B213" t="str">
            <v>ค่าแรงปฏิบัติการ</v>
          </cell>
          <cell r="C213">
            <v>3240605.57</v>
          </cell>
          <cell r="D213">
            <v>0</v>
          </cell>
          <cell r="E213">
            <v>3484327.38</v>
          </cell>
          <cell r="F213">
            <v>0</v>
          </cell>
          <cell r="G213">
            <v>6724932.9500000002</v>
          </cell>
          <cell r="H213">
            <v>0</v>
          </cell>
        </row>
        <row r="214">
          <cell r="A214" t="str">
            <v>52951</v>
          </cell>
          <cell r="B214" t="str">
            <v>ค่าล่วงเวลา</v>
          </cell>
          <cell r="C214">
            <v>1391624.29</v>
          </cell>
          <cell r="D214">
            <v>0</v>
          </cell>
          <cell r="E214">
            <v>1900986.2</v>
          </cell>
          <cell r="F214">
            <v>0</v>
          </cell>
          <cell r="G214">
            <v>3292610.49</v>
          </cell>
          <cell r="H214">
            <v>0</v>
          </cell>
        </row>
        <row r="215">
          <cell r="A215" t="str">
            <v>53110</v>
          </cell>
          <cell r="B215" t="str">
            <v>ค่าจ้างออกแบบ</v>
          </cell>
          <cell r="C215">
            <v>62400</v>
          </cell>
          <cell r="D215">
            <v>0</v>
          </cell>
          <cell r="E215">
            <v>0</v>
          </cell>
          <cell r="F215">
            <v>11700</v>
          </cell>
          <cell r="G215">
            <v>50700</v>
          </cell>
          <cell r="H215">
            <v>0</v>
          </cell>
        </row>
        <row r="216">
          <cell r="A216" t="str">
            <v>53120</v>
          </cell>
          <cell r="B216" t="str">
            <v>ค่าฝึกอบรมโครงการ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53130</v>
          </cell>
          <cell r="B217" t="str">
            <v>ค่าเบี้ยประกันโครงการ</v>
          </cell>
          <cell r="C217">
            <v>20338.5</v>
          </cell>
          <cell r="D217">
            <v>0</v>
          </cell>
          <cell r="E217">
            <v>20564.52</v>
          </cell>
          <cell r="F217">
            <v>0</v>
          </cell>
          <cell r="G217">
            <v>40903.019999999997</v>
          </cell>
          <cell r="H217">
            <v>0</v>
          </cell>
        </row>
        <row r="218">
          <cell r="A218" t="str">
            <v>53140</v>
          </cell>
          <cell r="B218" t="str">
            <v>ค่าธรรมเนียมเจ้าหน้าที่ตรวจเรือ</v>
          </cell>
          <cell r="C218">
            <v>16000</v>
          </cell>
          <cell r="D218">
            <v>0</v>
          </cell>
          <cell r="E218">
            <v>16000</v>
          </cell>
          <cell r="F218">
            <v>0</v>
          </cell>
          <cell r="G218">
            <v>32000</v>
          </cell>
          <cell r="H218">
            <v>0</v>
          </cell>
        </row>
        <row r="219">
          <cell r="A219" t="str">
            <v>53151</v>
          </cell>
          <cell r="B219" t="str">
            <v>ค่าใช้จ่ายในการตรวจสอบ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A220" t="str">
            <v>53152</v>
          </cell>
          <cell r="B220" t="str">
            <v>ค่าใช้จ่ายในการปล่อยเรือลงน้ำ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A221" t="str">
            <v>53153</v>
          </cell>
          <cell r="B221" t="str">
            <v>ค่าติดตั้งอุปกรณ์เรือ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A222" t="str">
            <v>53154</v>
          </cell>
          <cell r="B222" t="str">
            <v>ค่าเอกสารคู่มือประกอบเรือ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</row>
        <row r="223">
          <cell r="A223" t="str">
            <v>53155</v>
          </cell>
          <cell r="B223" t="str">
            <v>ค่าเดินทางส่งมอบเรือ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A224" t="str">
            <v>53190</v>
          </cell>
          <cell r="B224" t="str">
            <v>ค่าใช้จ่ายโครงการ-เบ็ดเตล็ด</v>
          </cell>
          <cell r="C224">
            <v>963500.5</v>
          </cell>
          <cell r="D224">
            <v>0</v>
          </cell>
          <cell r="E224">
            <v>2924258.62</v>
          </cell>
          <cell r="F224">
            <v>0</v>
          </cell>
          <cell r="G224">
            <v>3887759.12</v>
          </cell>
          <cell r="H224">
            <v>0</v>
          </cell>
        </row>
        <row r="225">
          <cell r="A225" t="str">
            <v>53201</v>
          </cell>
          <cell r="B225" t="str">
            <v>ค่าจ้างเรือยนต์ลากจูง</v>
          </cell>
          <cell r="C225">
            <v>136560</v>
          </cell>
          <cell r="D225">
            <v>0</v>
          </cell>
          <cell r="E225">
            <v>145000</v>
          </cell>
          <cell r="F225">
            <v>0</v>
          </cell>
          <cell r="G225">
            <v>281560</v>
          </cell>
          <cell r="H225">
            <v>0</v>
          </cell>
        </row>
        <row r="226">
          <cell r="A226" t="str">
            <v>53202</v>
          </cell>
          <cell r="B226" t="str">
            <v>ค่าเช่ารถบรรทุก รถยก</v>
          </cell>
          <cell r="C226">
            <v>54000</v>
          </cell>
          <cell r="D226">
            <v>0</v>
          </cell>
          <cell r="E226">
            <v>73106.39</v>
          </cell>
          <cell r="F226">
            <v>0</v>
          </cell>
          <cell r="G226">
            <v>127106.39</v>
          </cell>
          <cell r="H226">
            <v>0</v>
          </cell>
        </row>
        <row r="227">
          <cell r="A227" t="str">
            <v>53203</v>
          </cell>
          <cell r="B227" t="str">
            <v>ค่าเช่าเครื่องลม เครื่องเชื่อม เครื่องจักร</v>
          </cell>
          <cell r="C227">
            <v>12000</v>
          </cell>
          <cell r="D227">
            <v>0</v>
          </cell>
          <cell r="E227">
            <v>5500</v>
          </cell>
          <cell r="F227">
            <v>0</v>
          </cell>
          <cell r="G227">
            <v>17500</v>
          </cell>
          <cell r="H227">
            <v>0</v>
          </cell>
        </row>
        <row r="228">
          <cell r="A228" t="str">
            <v>53210</v>
          </cell>
          <cell r="B228" t="str">
            <v>ค่าซ่อมแซมอาคาร-โรงงาน</v>
          </cell>
          <cell r="C228">
            <v>6201.56</v>
          </cell>
          <cell r="D228">
            <v>0</v>
          </cell>
          <cell r="E228">
            <v>47389.84</v>
          </cell>
          <cell r="F228">
            <v>0</v>
          </cell>
          <cell r="G228">
            <v>53591.4</v>
          </cell>
          <cell r="H228">
            <v>0</v>
          </cell>
        </row>
        <row r="229">
          <cell r="A229" t="str">
            <v>53211</v>
          </cell>
          <cell r="B229" t="str">
            <v>ค่าซ่อมแซมเครื่องมือ</v>
          </cell>
          <cell r="C229">
            <v>412564.82</v>
          </cell>
          <cell r="D229">
            <v>0</v>
          </cell>
          <cell r="E229">
            <v>362617.7</v>
          </cell>
          <cell r="F229">
            <v>0</v>
          </cell>
          <cell r="G229">
            <v>775182.52</v>
          </cell>
          <cell r="H229">
            <v>0</v>
          </cell>
        </row>
        <row r="230">
          <cell r="A230" t="str">
            <v>53212</v>
          </cell>
          <cell r="B230" t="str">
            <v>ค่าซ่อมเครื่องจักร-เครื่องมือยก</v>
          </cell>
          <cell r="C230">
            <v>536865.68000000005</v>
          </cell>
          <cell r="D230">
            <v>0</v>
          </cell>
          <cell r="E230">
            <v>716508.16000000003</v>
          </cell>
          <cell r="F230">
            <v>0</v>
          </cell>
          <cell r="G230">
            <v>1253373.8400000001</v>
          </cell>
          <cell r="H230">
            <v>0</v>
          </cell>
        </row>
        <row r="231">
          <cell r="A231" t="str">
            <v>53213</v>
          </cell>
          <cell r="B231" t="str">
            <v>ค่าซ่อมแซมอู่ลอย</v>
          </cell>
          <cell r="C231">
            <v>64872.84</v>
          </cell>
          <cell r="D231">
            <v>0</v>
          </cell>
          <cell r="E231">
            <v>109242.39</v>
          </cell>
          <cell r="F231">
            <v>0</v>
          </cell>
          <cell r="G231">
            <v>174115.23</v>
          </cell>
          <cell r="H231">
            <v>0</v>
          </cell>
        </row>
        <row r="232">
          <cell r="A232" t="str">
            <v>53214</v>
          </cell>
          <cell r="B232" t="str">
            <v>ค่าซ่อมแซมเรือบริการ</v>
          </cell>
          <cell r="C232">
            <v>55883.03</v>
          </cell>
          <cell r="D232">
            <v>0</v>
          </cell>
          <cell r="E232">
            <v>6795.22</v>
          </cell>
          <cell r="F232">
            <v>0</v>
          </cell>
          <cell r="G232">
            <v>62678.25</v>
          </cell>
          <cell r="H232">
            <v>0</v>
          </cell>
        </row>
        <row r="233">
          <cell r="A233" t="str">
            <v>53301</v>
          </cell>
          <cell r="B233" t="str">
            <v>ค่าใช้จ่ายในพิธีการ ภาษีศุลกากร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A234" t="str">
            <v>53302</v>
          </cell>
          <cell r="B234" t="str">
            <v>ค่าใช้จ่ายในการสั่งของและขนส่ง</v>
          </cell>
          <cell r="C234">
            <v>0</v>
          </cell>
          <cell r="D234">
            <v>0</v>
          </cell>
          <cell r="E234">
            <v>5129.25</v>
          </cell>
          <cell r="F234">
            <v>0</v>
          </cell>
          <cell r="G234">
            <v>5129.25</v>
          </cell>
          <cell r="H234">
            <v>0</v>
          </cell>
        </row>
        <row r="235">
          <cell r="A235" t="str">
            <v>53401</v>
          </cell>
          <cell r="B235" t="str">
            <v>ค่าอุปกรณ์ความปลอดภัย</v>
          </cell>
          <cell r="C235">
            <v>74538.509999999995</v>
          </cell>
          <cell r="D235">
            <v>0</v>
          </cell>
          <cell r="E235">
            <v>62287.91</v>
          </cell>
          <cell r="F235">
            <v>0</v>
          </cell>
          <cell r="G235">
            <v>136826.42000000001</v>
          </cell>
          <cell r="H235">
            <v>0</v>
          </cell>
        </row>
        <row r="236">
          <cell r="A236" t="str">
            <v>53402</v>
          </cell>
          <cell r="B236" t="str">
            <v>ค่าแบบฟอร์มพนักงาน</v>
          </cell>
          <cell r="C236">
            <v>13340</v>
          </cell>
          <cell r="D236">
            <v>0</v>
          </cell>
          <cell r="E236">
            <v>49665</v>
          </cell>
          <cell r="F236">
            <v>0</v>
          </cell>
          <cell r="G236">
            <v>63005</v>
          </cell>
          <cell r="H236">
            <v>0</v>
          </cell>
        </row>
        <row r="237">
          <cell r="A237" t="str">
            <v>53501</v>
          </cell>
          <cell r="B237" t="str">
            <v>ค่าไฟฟ้า</v>
          </cell>
          <cell r="C237">
            <v>1820769.53</v>
          </cell>
          <cell r="D237">
            <v>0</v>
          </cell>
          <cell r="E237">
            <v>2083556.45</v>
          </cell>
          <cell r="F237">
            <v>0</v>
          </cell>
          <cell r="G237">
            <v>3904325.98</v>
          </cell>
          <cell r="H237">
            <v>0</v>
          </cell>
        </row>
        <row r="238">
          <cell r="A238" t="str">
            <v>53502</v>
          </cell>
          <cell r="B238" t="str">
            <v>ค่าน้ำประปา</v>
          </cell>
          <cell r="C238">
            <v>102379.73</v>
          </cell>
          <cell r="D238">
            <v>0</v>
          </cell>
          <cell r="E238">
            <v>112806.71</v>
          </cell>
          <cell r="F238">
            <v>0</v>
          </cell>
          <cell r="G238">
            <v>215186.44</v>
          </cell>
          <cell r="H238">
            <v>0</v>
          </cell>
        </row>
        <row r="239">
          <cell r="A239" t="str">
            <v>53503</v>
          </cell>
          <cell r="B239" t="str">
            <v>ค่าเสื่อมราคาเครื่องจักร,โรงงาน</v>
          </cell>
          <cell r="C239">
            <v>1418150.23</v>
          </cell>
          <cell r="D239">
            <v>0</v>
          </cell>
          <cell r="E239">
            <v>1281622.4099999999</v>
          </cell>
          <cell r="F239">
            <v>0</v>
          </cell>
          <cell r="G239">
            <v>2699772.64</v>
          </cell>
          <cell r="H239">
            <v>0</v>
          </cell>
        </row>
        <row r="240">
          <cell r="A240" t="str">
            <v>53504</v>
          </cell>
          <cell r="B240" t="str">
            <v>ค่าเสื่อมราคาอู่ลอย</v>
          </cell>
          <cell r="C240">
            <v>1845846.08</v>
          </cell>
          <cell r="D240">
            <v>0</v>
          </cell>
          <cell r="E240">
            <v>1866355.49</v>
          </cell>
          <cell r="F240">
            <v>0</v>
          </cell>
          <cell r="G240">
            <v>3712201.57</v>
          </cell>
          <cell r="H240">
            <v>0</v>
          </cell>
        </row>
        <row r="241">
          <cell r="A241" t="str">
            <v>53505</v>
          </cell>
          <cell r="B241" t="str">
            <v>ค่าพ่นสีเหล็กเข้าสต๊อค</v>
          </cell>
          <cell r="C241">
            <v>23105.599999999999</v>
          </cell>
          <cell r="D241">
            <v>0</v>
          </cell>
          <cell r="E241">
            <v>17500</v>
          </cell>
          <cell r="F241">
            <v>0</v>
          </cell>
          <cell r="G241">
            <v>40605.599999999999</v>
          </cell>
          <cell r="H241">
            <v>0</v>
          </cell>
        </row>
        <row r="242">
          <cell r="A242" t="str">
            <v>53506</v>
          </cell>
          <cell r="B242" t="str">
            <v>ค่าน้ำมันเชื้อเพลิง</v>
          </cell>
          <cell r="C242">
            <v>200816.9</v>
          </cell>
          <cell r="D242">
            <v>0</v>
          </cell>
          <cell r="E242">
            <v>152576.32000000001</v>
          </cell>
          <cell r="F242">
            <v>0</v>
          </cell>
          <cell r="G242">
            <v>353393.22</v>
          </cell>
          <cell r="H242">
            <v>0</v>
          </cell>
        </row>
        <row r="243">
          <cell r="A243" t="str">
            <v>53601</v>
          </cell>
          <cell r="B243" t="str">
            <v>เงินเดือนพนักงานปฏิบัติการ</v>
          </cell>
          <cell r="C243">
            <v>3968994.79</v>
          </cell>
          <cell r="D243">
            <v>0</v>
          </cell>
          <cell r="E243">
            <v>3873820.35</v>
          </cell>
          <cell r="F243">
            <v>0</v>
          </cell>
          <cell r="G243">
            <v>7842815.1399999997</v>
          </cell>
          <cell r="H243">
            <v>0</v>
          </cell>
        </row>
        <row r="244">
          <cell r="A244" t="str">
            <v>53602</v>
          </cell>
          <cell r="B244" t="str">
            <v>ค่าล่วงเวลาพนักงานปฏิบัติการ</v>
          </cell>
          <cell r="C244">
            <v>262259.7</v>
          </cell>
          <cell r="D244">
            <v>0</v>
          </cell>
          <cell r="E244">
            <v>311008.90000000002</v>
          </cell>
          <cell r="F244">
            <v>0</v>
          </cell>
          <cell r="G244">
            <v>573268.6</v>
          </cell>
          <cell r="H244">
            <v>0</v>
          </cell>
        </row>
        <row r="245">
          <cell r="A245" t="str">
            <v>59000</v>
          </cell>
          <cell r="B245" t="str">
            <v>ต้นทุนขาย</v>
          </cell>
          <cell r="C245">
            <v>0</v>
          </cell>
          <cell r="D245">
            <v>919886.33</v>
          </cell>
          <cell r="E245">
            <v>0</v>
          </cell>
          <cell r="F245">
            <v>15591086.35</v>
          </cell>
          <cell r="G245">
            <v>0</v>
          </cell>
          <cell r="H245">
            <v>16510972.68</v>
          </cell>
        </row>
        <row r="246">
          <cell r="A246" t="str">
            <v>60101</v>
          </cell>
          <cell r="B246" t="str">
            <v>เงินเดือน</v>
          </cell>
          <cell r="C246">
            <v>6411001.1200000001</v>
          </cell>
          <cell r="D246">
            <v>0</v>
          </cell>
          <cell r="E246">
            <v>6601020.5700000003</v>
          </cell>
          <cell r="F246">
            <v>0</v>
          </cell>
          <cell r="G246">
            <v>13012021.689999999</v>
          </cell>
          <cell r="H246">
            <v>0</v>
          </cell>
        </row>
        <row r="247">
          <cell r="A247" t="str">
            <v>60102</v>
          </cell>
          <cell r="B247" t="str">
            <v>ค่าล่วงเวลาพนักงานจัดการ</v>
          </cell>
          <cell r="C247">
            <v>54995.839999999997</v>
          </cell>
          <cell r="D247">
            <v>0</v>
          </cell>
          <cell r="E247">
            <v>76069.45</v>
          </cell>
          <cell r="F247">
            <v>0</v>
          </cell>
          <cell r="G247">
            <v>131065.29</v>
          </cell>
          <cell r="H247">
            <v>0</v>
          </cell>
        </row>
        <row r="248">
          <cell r="A248" t="str">
            <v>60103</v>
          </cell>
          <cell r="B248" t="str">
            <v>เงินโบนัส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</row>
        <row r="249">
          <cell r="A249" t="str">
            <v>60104</v>
          </cell>
          <cell r="B249" t="str">
            <v>เงินตอบแทนกรรมการ</v>
          </cell>
          <cell r="C249">
            <v>1377000</v>
          </cell>
          <cell r="D249">
            <v>0</v>
          </cell>
          <cell r="E249">
            <v>0</v>
          </cell>
          <cell r="F249">
            <v>0</v>
          </cell>
          <cell r="G249">
            <v>1377000</v>
          </cell>
          <cell r="H249">
            <v>0</v>
          </cell>
        </row>
        <row r="250">
          <cell r="A250" t="str">
            <v>60201</v>
          </cell>
          <cell r="B250" t="str">
            <v>ค่ารักษาพยาบาล</v>
          </cell>
          <cell r="C250">
            <v>61671.9</v>
          </cell>
          <cell r="D250">
            <v>0</v>
          </cell>
          <cell r="E250">
            <v>37422.050000000003</v>
          </cell>
          <cell r="F250">
            <v>0</v>
          </cell>
          <cell r="G250">
            <v>99093.95</v>
          </cell>
          <cell r="H250">
            <v>0</v>
          </cell>
        </row>
        <row r="251">
          <cell r="A251" t="str">
            <v>60202</v>
          </cell>
          <cell r="B251" t="str">
            <v>เบี้ยประกันสุขภาพ</v>
          </cell>
          <cell r="C251">
            <v>33500.07</v>
          </cell>
          <cell r="D251">
            <v>0</v>
          </cell>
          <cell r="E251">
            <v>35490.06</v>
          </cell>
          <cell r="F251">
            <v>0</v>
          </cell>
          <cell r="G251">
            <v>68990.13</v>
          </cell>
          <cell r="H251">
            <v>0</v>
          </cell>
        </row>
        <row r="252">
          <cell r="A252" t="str">
            <v>60203</v>
          </cell>
          <cell r="B252" t="str">
            <v>เงินสมทบกองทุนเงินทดแทน</v>
          </cell>
          <cell r="C252">
            <v>132976.75</v>
          </cell>
          <cell r="D252">
            <v>0</v>
          </cell>
          <cell r="E252">
            <v>133068.25</v>
          </cell>
          <cell r="F252">
            <v>0</v>
          </cell>
          <cell r="G252">
            <v>266045</v>
          </cell>
          <cell r="H252">
            <v>0</v>
          </cell>
        </row>
        <row r="253">
          <cell r="A253" t="str">
            <v>60204</v>
          </cell>
          <cell r="B253" t="str">
            <v>เงินสมทบกองทุนประกันสังคม</v>
          </cell>
          <cell r="C253">
            <v>299657</v>
          </cell>
          <cell r="D253">
            <v>0</v>
          </cell>
          <cell r="E253">
            <v>331867</v>
          </cell>
          <cell r="F253">
            <v>0</v>
          </cell>
          <cell r="G253">
            <v>631524</v>
          </cell>
          <cell r="H253">
            <v>0</v>
          </cell>
        </row>
        <row r="254">
          <cell r="A254" t="str">
            <v>60205</v>
          </cell>
          <cell r="B254" t="str">
            <v>เงินสมทบกองทุนสำรองเลี้ยงชีพ</v>
          </cell>
          <cell r="C254">
            <v>511248.12</v>
          </cell>
          <cell r="D254">
            <v>0</v>
          </cell>
          <cell r="E254">
            <v>528195.28</v>
          </cell>
          <cell r="F254">
            <v>0</v>
          </cell>
          <cell r="G254">
            <v>1039443.4</v>
          </cell>
          <cell r="H254">
            <v>0</v>
          </cell>
        </row>
        <row r="255">
          <cell r="A255" t="str">
            <v>60206</v>
          </cell>
          <cell r="B255" t="str">
            <v>ค่าสวัสดิการอื่นๆ</v>
          </cell>
          <cell r="C255">
            <v>112170.02</v>
          </cell>
          <cell r="D255">
            <v>0</v>
          </cell>
          <cell r="E255">
            <v>112248.96000000001</v>
          </cell>
          <cell r="F255">
            <v>0</v>
          </cell>
          <cell r="G255">
            <v>224418.98</v>
          </cell>
          <cell r="H255">
            <v>0</v>
          </cell>
        </row>
        <row r="256">
          <cell r="A256" t="str">
            <v>60301</v>
          </cell>
          <cell r="B256" t="str">
            <v>ค่าแบบพิมพ์ แบบฟอร์ม กระดาษ</v>
          </cell>
          <cell r="C256">
            <v>77485.05</v>
          </cell>
          <cell r="D256">
            <v>0</v>
          </cell>
          <cell r="E256">
            <v>58566.58</v>
          </cell>
          <cell r="F256">
            <v>0</v>
          </cell>
          <cell r="G256">
            <v>136051.63</v>
          </cell>
          <cell r="H256">
            <v>0</v>
          </cell>
        </row>
        <row r="257">
          <cell r="A257" t="str">
            <v>60302</v>
          </cell>
          <cell r="B257" t="str">
            <v>ค่าเครื่องใช้คอมพิวเตอร์</v>
          </cell>
          <cell r="C257">
            <v>30530.11</v>
          </cell>
          <cell r="D257">
            <v>0</v>
          </cell>
          <cell r="E257">
            <v>21965</v>
          </cell>
          <cell r="F257">
            <v>0</v>
          </cell>
          <cell r="G257">
            <v>52495.11</v>
          </cell>
          <cell r="H257">
            <v>0</v>
          </cell>
        </row>
        <row r="258">
          <cell r="A258" t="str">
            <v>60303</v>
          </cell>
          <cell r="B258" t="str">
            <v>ค่าเครื่องใช้สำนักงาน เครื่องเขียน</v>
          </cell>
          <cell r="C258">
            <v>30588</v>
          </cell>
          <cell r="D258">
            <v>0</v>
          </cell>
          <cell r="E258">
            <v>25770.720000000001</v>
          </cell>
          <cell r="F258">
            <v>0</v>
          </cell>
          <cell r="G258">
            <v>56358.720000000001</v>
          </cell>
          <cell r="H258">
            <v>0</v>
          </cell>
        </row>
        <row r="259">
          <cell r="A259" t="str">
            <v>60304</v>
          </cell>
          <cell r="B259" t="str">
            <v>ค่าหนังสือพิมพ์ แมกกาซีน</v>
          </cell>
          <cell r="C259">
            <v>32207.279999999999</v>
          </cell>
          <cell r="D259">
            <v>0</v>
          </cell>
          <cell r="E259">
            <v>29551.11</v>
          </cell>
          <cell r="F259">
            <v>0</v>
          </cell>
          <cell r="G259">
            <v>61758.39</v>
          </cell>
          <cell r="H259">
            <v>0</v>
          </cell>
        </row>
        <row r="260">
          <cell r="A260" t="str">
            <v>60305</v>
          </cell>
          <cell r="B260" t="str">
            <v>ค่าซ่อม ปรับปรุงคอมพิวเตอร์</v>
          </cell>
          <cell r="C260">
            <v>33403.47</v>
          </cell>
          <cell r="D260">
            <v>0</v>
          </cell>
          <cell r="E260">
            <v>26170.91</v>
          </cell>
          <cell r="F260">
            <v>0</v>
          </cell>
          <cell r="G260">
            <v>59574.38</v>
          </cell>
          <cell r="H260">
            <v>0</v>
          </cell>
        </row>
        <row r="261">
          <cell r="A261" t="str">
            <v>60306</v>
          </cell>
          <cell r="B261" t="str">
            <v>ค่าซ่อมเครื่องใช้สำนักงาน</v>
          </cell>
          <cell r="C261">
            <v>38762.69</v>
          </cell>
          <cell r="D261">
            <v>0</v>
          </cell>
          <cell r="E261">
            <v>74720.3</v>
          </cell>
          <cell r="F261">
            <v>0</v>
          </cell>
          <cell r="G261">
            <v>113482.99</v>
          </cell>
          <cell r="H261">
            <v>0</v>
          </cell>
        </row>
        <row r="262">
          <cell r="A262" t="str">
            <v>60307</v>
          </cell>
          <cell r="B262" t="str">
            <v>ค่าเช่าเครื่องใช้สำนักงาน</v>
          </cell>
          <cell r="C262">
            <v>40258.160000000003</v>
          </cell>
          <cell r="D262">
            <v>0</v>
          </cell>
          <cell r="E262">
            <v>40357.08</v>
          </cell>
          <cell r="F262">
            <v>0</v>
          </cell>
          <cell r="G262">
            <v>80615.240000000005</v>
          </cell>
          <cell r="H262">
            <v>0</v>
          </cell>
        </row>
        <row r="263">
          <cell r="A263" t="str">
            <v>60308</v>
          </cell>
          <cell r="B263" t="str">
            <v>ค่าโทรศัพท์</v>
          </cell>
          <cell r="C263">
            <v>261834.78</v>
          </cell>
          <cell r="D263">
            <v>0</v>
          </cell>
          <cell r="E263">
            <v>292867.11</v>
          </cell>
          <cell r="F263">
            <v>0</v>
          </cell>
          <cell r="G263">
            <v>554701.89</v>
          </cell>
          <cell r="H263">
            <v>0</v>
          </cell>
        </row>
        <row r="264">
          <cell r="A264" t="str">
            <v>60309</v>
          </cell>
          <cell r="B264" t="str">
            <v>ค่าไปรษณีย์ โทรเลข</v>
          </cell>
          <cell r="C264">
            <v>12984.11</v>
          </cell>
          <cell r="D264">
            <v>0</v>
          </cell>
          <cell r="E264">
            <v>9184.02</v>
          </cell>
          <cell r="F264">
            <v>0</v>
          </cell>
          <cell r="G264">
            <v>22168.13</v>
          </cell>
          <cell r="H264">
            <v>0</v>
          </cell>
        </row>
        <row r="265">
          <cell r="A265" t="str">
            <v>60310</v>
          </cell>
          <cell r="B265" t="str">
            <v>ค่ายามรักษาการณ์</v>
          </cell>
          <cell r="C265">
            <v>318000</v>
          </cell>
          <cell r="D265">
            <v>0</v>
          </cell>
          <cell r="E265">
            <v>222000</v>
          </cell>
          <cell r="F265">
            <v>0</v>
          </cell>
          <cell r="G265">
            <v>540000</v>
          </cell>
          <cell r="H265">
            <v>0</v>
          </cell>
        </row>
        <row r="266">
          <cell r="A266" t="str">
            <v>60311</v>
          </cell>
          <cell r="B266" t="str">
            <v>ค่าบริการรักษาความสะอาด</v>
          </cell>
          <cell r="C266">
            <v>81422.720000000001</v>
          </cell>
          <cell r="D266">
            <v>0</v>
          </cell>
          <cell r="E266">
            <v>89454.720000000001</v>
          </cell>
          <cell r="F266">
            <v>0</v>
          </cell>
          <cell r="G266">
            <v>170877.44</v>
          </cell>
          <cell r="H266">
            <v>0</v>
          </cell>
        </row>
        <row r="267">
          <cell r="A267" t="str">
            <v>60401</v>
          </cell>
          <cell r="B267" t="str">
            <v>ค่าซ่อมรถยนต์</v>
          </cell>
          <cell r="C267">
            <v>165654.60999999999</v>
          </cell>
          <cell r="D267">
            <v>0</v>
          </cell>
          <cell r="E267">
            <v>228561.94</v>
          </cell>
          <cell r="F267">
            <v>0</v>
          </cell>
          <cell r="G267">
            <v>394216.55</v>
          </cell>
          <cell r="H267">
            <v>0</v>
          </cell>
        </row>
        <row r="268">
          <cell r="A268" t="str">
            <v>60402</v>
          </cell>
          <cell r="B268" t="str">
            <v>ค่าเช่ารถยนต์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60403</v>
          </cell>
          <cell r="B269" t="str">
            <v>ค่าเช่าอาคารสถานที่</v>
          </cell>
          <cell r="C269">
            <v>375000</v>
          </cell>
          <cell r="D269">
            <v>0</v>
          </cell>
          <cell r="E269">
            <v>375000</v>
          </cell>
          <cell r="F269">
            <v>0</v>
          </cell>
          <cell r="G269">
            <v>750000</v>
          </cell>
          <cell r="H269">
            <v>0</v>
          </cell>
        </row>
        <row r="270">
          <cell r="A270" t="str">
            <v>60404</v>
          </cell>
          <cell r="B270" t="str">
            <v>ค่าใช้จ่ายบ้านพักป้อมปราการ</v>
          </cell>
          <cell r="C270">
            <v>15037.09</v>
          </cell>
          <cell r="D270">
            <v>0</v>
          </cell>
          <cell r="E270">
            <v>24846.54</v>
          </cell>
          <cell r="F270">
            <v>0</v>
          </cell>
          <cell r="G270">
            <v>39883.629999999997</v>
          </cell>
          <cell r="H270">
            <v>0</v>
          </cell>
        </row>
        <row r="271">
          <cell r="A271" t="str">
            <v>60405</v>
          </cell>
          <cell r="B271" t="str">
            <v>ค่าซ่อมแซมอาคารสำนักงาน</v>
          </cell>
          <cell r="C271">
            <v>53626.66</v>
          </cell>
          <cell r="D271">
            <v>0</v>
          </cell>
          <cell r="E271">
            <v>361941.29</v>
          </cell>
          <cell r="F271">
            <v>0</v>
          </cell>
          <cell r="G271">
            <v>415567.95</v>
          </cell>
          <cell r="H271">
            <v>0</v>
          </cell>
        </row>
        <row r="272">
          <cell r="A272" t="str">
            <v>60406</v>
          </cell>
          <cell r="B272" t="str">
            <v>ค่าเบี้ยประกันวินาศภัย</v>
          </cell>
          <cell r="C272">
            <v>253754.66</v>
          </cell>
          <cell r="D272">
            <v>0</v>
          </cell>
          <cell r="E272">
            <v>277910.89</v>
          </cell>
          <cell r="F272">
            <v>0</v>
          </cell>
          <cell r="G272">
            <v>531665.55000000005</v>
          </cell>
          <cell r="H272">
            <v>0</v>
          </cell>
        </row>
        <row r="273">
          <cell r="A273" t="str">
            <v>60501</v>
          </cell>
          <cell r="B273" t="str">
            <v>ค่าทนายความ จดทะเบียน</v>
          </cell>
          <cell r="C273">
            <v>40323.93</v>
          </cell>
          <cell r="D273">
            <v>0</v>
          </cell>
          <cell r="E273">
            <v>0</v>
          </cell>
          <cell r="F273">
            <v>0</v>
          </cell>
          <cell r="G273">
            <v>40323.93</v>
          </cell>
          <cell r="H273">
            <v>0</v>
          </cell>
        </row>
        <row r="274">
          <cell r="A274" t="str">
            <v>60502</v>
          </cell>
          <cell r="B274" t="str">
            <v>ค่าธรรมเนียมนายหน้า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60503</v>
          </cell>
          <cell r="B275" t="str">
            <v>ค่าธรรมเนียมธนาคาร</v>
          </cell>
          <cell r="C275">
            <v>181074.56</v>
          </cell>
          <cell r="D275">
            <v>0</v>
          </cell>
          <cell r="E275">
            <v>517886.61</v>
          </cell>
          <cell r="F275">
            <v>0</v>
          </cell>
          <cell r="G275">
            <v>698961.17</v>
          </cell>
          <cell r="H275">
            <v>0</v>
          </cell>
        </row>
        <row r="276">
          <cell r="A276" t="str">
            <v>60504</v>
          </cell>
          <cell r="B276" t="str">
            <v>ค่าสมาชิกต่างๆ</v>
          </cell>
          <cell r="C276">
            <v>29895.9</v>
          </cell>
          <cell r="D276">
            <v>0</v>
          </cell>
          <cell r="E276">
            <v>30439.62</v>
          </cell>
          <cell r="F276">
            <v>0</v>
          </cell>
          <cell r="G276">
            <v>60335.519999999997</v>
          </cell>
          <cell r="H276">
            <v>0</v>
          </cell>
        </row>
        <row r="277">
          <cell r="A277" t="str">
            <v>60505</v>
          </cell>
          <cell r="B277" t="str">
            <v>ค่าสอบบัญชี</v>
          </cell>
          <cell r="C277">
            <v>114750</v>
          </cell>
          <cell r="D277">
            <v>0</v>
          </cell>
          <cell r="E277">
            <v>125750</v>
          </cell>
          <cell r="F277">
            <v>0</v>
          </cell>
          <cell r="G277">
            <v>240500</v>
          </cell>
          <cell r="H277">
            <v>0</v>
          </cell>
        </row>
        <row r="278">
          <cell r="A278" t="str">
            <v>60506</v>
          </cell>
          <cell r="B278" t="str">
            <v>ค่าธรรมเนียมตลาดหลักทรัพย์</v>
          </cell>
          <cell r="C278">
            <v>182193.41</v>
          </cell>
          <cell r="D278">
            <v>0</v>
          </cell>
          <cell r="E278">
            <v>105683.27</v>
          </cell>
          <cell r="F278">
            <v>0</v>
          </cell>
          <cell r="G278">
            <v>287876.68</v>
          </cell>
          <cell r="H278">
            <v>0</v>
          </cell>
        </row>
        <row r="279">
          <cell r="A279" t="str">
            <v>60507</v>
          </cell>
          <cell r="B279" t="str">
            <v>ค่าธรรมเนียมและบริการอื่นๆ</v>
          </cell>
          <cell r="C279">
            <v>1115320.1200000001</v>
          </cell>
          <cell r="D279">
            <v>0</v>
          </cell>
          <cell r="E279">
            <v>230473.49</v>
          </cell>
          <cell r="F279">
            <v>0</v>
          </cell>
          <cell r="G279">
            <v>1345793.61</v>
          </cell>
          <cell r="H279">
            <v>0</v>
          </cell>
        </row>
        <row r="280">
          <cell r="A280" t="str">
            <v>60508</v>
          </cell>
          <cell r="B280" t="str">
            <v>ส่วนเพิ่มจากการซื้อ-ขายเงินตรา ตปท.ล่วงหน้าตัดบัญช</v>
          </cell>
          <cell r="C280">
            <v>85441.39</v>
          </cell>
          <cell r="D280">
            <v>0</v>
          </cell>
          <cell r="E280">
            <v>6086.91</v>
          </cell>
          <cell r="F280">
            <v>0</v>
          </cell>
          <cell r="G280">
            <v>91528.3</v>
          </cell>
          <cell r="H280">
            <v>0</v>
          </cell>
        </row>
        <row r="281">
          <cell r="A281" t="str">
            <v>60601</v>
          </cell>
          <cell r="B281" t="str">
            <v>ค่าลงทะเบียน-ฝึกอบรม</v>
          </cell>
          <cell r="C281">
            <v>0</v>
          </cell>
          <cell r="D281">
            <v>10686</v>
          </cell>
          <cell r="E281">
            <v>12667.36</v>
          </cell>
          <cell r="F281">
            <v>0</v>
          </cell>
          <cell r="G281">
            <v>1981.36</v>
          </cell>
          <cell r="H281">
            <v>0</v>
          </cell>
        </row>
        <row r="282">
          <cell r="A282" t="str">
            <v>60602</v>
          </cell>
          <cell r="B282" t="str">
            <v>ค่าวิทยากร</v>
          </cell>
          <cell r="C282">
            <v>0</v>
          </cell>
          <cell r="D282">
            <v>0</v>
          </cell>
          <cell r="E282">
            <v>35250</v>
          </cell>
          <cell r="F282">
            <v>0</v>
          </cell>
          <cell r="G282">
            <v>35250</v>
          </cell>
          <cell r="H282">
            <v>0</v>
          </cell>
        </row>
        <row r="283">
          <cell r="A283" t="str">
            <v>60603</v>
          </cell>
          <cell r="B283" t="str">
            <v>ค่าฝึกอบรมอื่นๆ</v>
          </cell>
          <cell r="C283">
            <v>2773.98</v>
          </cell>
          <cell r="D283">
            <v>0</v>
          </cell>
          <cell r="E283">
            <v>32339.75</v>
          </cell>
          <cell r="F283">
            <v>0</v>
          </cell>
          <cell r="G283">
            <v>35113.730000000003</v>
          </cell>
          <cell r="H283">
            <v>0</v>
          </cell>
        </row>
        <row r="284">
          <cell r="A284" t="str">
            <v>60701</v>
          </cell>
          <cell r="B284" t="str">
            <v>ค่าพาหนะเดินทาง ที่พัก-ในต่างประเทศ</v>
          </cell>
          <cell r="C284">
            <v>336260.61</v>
          </cell>
          <cell r="D284">
            <v>0</v>
          </cell>
          <cell r="E284">
            <v>365963.67</v>
          </cell>
          <cell r="F284">
            <v>0</v>
          </cell>
          <cell r="G284">
            <v>702224.28</v>
          </cell>
          <cell r="H284">
            <v>0</v>
          </cell>
        </row>
        <row r="285">
          <cell r="A285" t="str">
            <v>60702</v>
          </cell>
          <cell r="B285" t="str">
            <v>ค่าพาหนะเดิน ที่พัก-ต่างประเทศ</v>
          </cell>
          <cell r="C285">
            <v>0</v>
          </cell>
          <cell r="D285">
            <v>0</v>
          </cell>
          <cell r="E285">
            <v>19975.66</v>
          </cell>
          <cell r="F285">
            <v>0</v>
          </cell>
          <cell r="G285">
            <v>19975.66</v>
          </cell>
          <cell r="H285">
            <v>0</v>
          </cell>
        </row>
        <row r="286">
          <cell r="A286" t="str">
            <v>60703</v>
          </cell>
          <cell r="B286" t="str">
            <v>ค่าพหนะตรวจเรือ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</row>
        <row r="287">
          <cell r="A287" t="str">
            <v>60801</v>
          </cell>
          <cell r="B287" t="str">
            <v>ค่าเลี้ยงรับรองธุรกิจ</v>
          </cell>
          <cell r="C287">
            <v>238745.36</v>
          </cell>
          <cell r="D287">
            <v>0</v>
          </cell>
          <cell r="E287">
            <v>312642.53000000003</v>
          </cell>
          <cell r="F287">
            <v>0</v>
          </cell>
          <cell r="G287">
            <v>551387.89</v>
          </cell>
          <cell r="H287">
            <v>0</v>
          </cell>
        </row>
        <row r="288">
          <cell r="A288" t="str">
            <v>60802</v>
          </cell>
          <cell r="B288" t="str">
            <v>ค่าส่งเสริมการขาย</v>
          </cell>
          <cell r="C288">
            <v>27956.79</v>
          </cell>
          <cell r="D288">
            <v>0</v>
          </cell>
          <cell r="E288">
            <v>23500</v>
          </cell>
          <cell r="F288">
            <v>0</v>
          </cell>
          <cell r="G288">
            <v>51456.79</v>
          </cell>
          <cell r="H288">
            <v>0</v>
          </cell>
        </row>
        <row r="289">
          <cell r="A289" t="str">
            <v>60803</v>
          </cell>
          <cell r="B289" t="str">
            <v>เงินบริจาคการกุศล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A290" t="str">
            <v>60804</v>
          </cell>
          <cell r="B290" t="str">
            <v>ค่าโฆษณา</v>
          </cell>
          <cell r="C290">
            <v>5539.26</v>
          </cell>
          <cell r="D290">
            <v>0</v>
          </cell>
          <cell r="E290">
            <v>70658.67</v>
          </cell>
          <cell r="F290">
            <v>0</v>
          </cell>
          <cell r="G290">
            <v>76197.929999999993</v>
          </cell>
          <cell r="H290">
            <v>0</v>
          </cell>
        </row>
        <row r="291">
          <cell r="A291" t="str">
            <v>60805</v>
          </cell>
          <cell r="B291" t="str">
            <v>ค่าเอกสาร สิ่งพิมพ์ แบบประกวดราคา</v>
          </cell>
          <cell r="C291">
            <v>24555.23</v>
          </cell>
          <cell r="D291">
            <v>0</v>
          </cell>
          <cell r="E291">
            <v>122857.77</v>
          </cell>
          <cell r="F291">
            <v>0</v>
          </cell>
          <cell r="G291">
            <v>147413</v>
          </cell>
          <cell r="H291">
            <v>0</v>
          </cell>
        </row>
        <row r="292">
          <cell r="A292" t="str">
            <v>60900</v>
          </cell>
          <cell r="B292" t="str">
            <v>ค่าใช้จ่ายอื่นๆ</v>
          </cell>
          <cell r="C292">
            <v>45721.69</v>
          </cell>
          <cell r="D292">
            <v>0</v>
          </cell>
          <cell r="E292">
            <v>385735.88</v>
          </cell>
          <cell r="F292">
            <v>0</v>
          </cell>
          <cell r="G292">
            <v>431457.57</v>
          </cell>
          <cell r="H292">
            <v>0</v>
          </cell>
        </row>
        <row r="293">
          <cell r="A293" t="str">
            <v>60901</v>
          </cell>
          <cell r="B293" t="str">
            <v>ค่าเสื่อมราคา</v>
          </cell>
          <cell r="C293">
            <v>1530849.47</v>
          </cell>
          <cell r="D293">
            <v>0</v>
          </cell>
          <cell r="E293">
            <v>1346574.67</v>
          </cell>
          <cell r="F293">
            <v>0</v>
          </cell>
          <cell r="G293">
            <v>2877424.14</v>
          </cell>
          <cell r="H293">
            <v>0</v>
          </cell>
        </row>
        <row r="294">
          <cell r="A294" t="str">
            <v>60902</v>
          </cell>
          <cell r="B294" t="str">
            <v>ค่าใช้จ่ายตัดจ่าย (บริหาร)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</row>
        <row r="295">
          <cell r="A295" t="str">
            <v>60903</v>
          </cell>
          <cell r="B295" t="str">
            <v>ดอกผลเช่าซื้อตัดบัญชี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</row>
        <row r="296">
          <cell r="A296" t="str">
            <v>60904</v>
          </cell>
          <cell r="B296" t="str">
            <v>ค่าฟิล์ม ค่าล้าง-อัดรูป</v>
          </cell>
          <cell r="C296">
            <v>674.36</v>
          </cell>
          <cell r="D296">
            <v>0</v>
          </cell>
          <cell r="E296">
            <v>1124.6500000000001</v>
          </cell>
          <cell r="F296">
            <v>0</v>
          </cell>
          <cell r="G296">
            <v>1799.01</v>
          </cell>
          <cell r="H296">
            <v>0</v>
          </cell>
        </row>
        <row r="297">
          <cell r="A297" t="str">
            <v>60905</v>
          </cell>
          <cell r="B297" t="str">
            <v>หนี้สงสัยจะสูญ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60906</v>
          </cell>
          <cell r="B298" t="str">
            <v>หนี้สูญ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</row>
        <row r="299">
          <cell r="A299" t="str">
            <v>60910</v>
          </cell>
          <cell r="B299" t="str">
            <v>ขาดทุนจากอัตราแลกเปลี่ยน</v>
          </cell>
          <cell r="C299">
            <v>1189915.6599999999</v>
          </cell>
          <cell r="D299">
            <v>0</v>
          </cell>
          <cell r="E299">
            <v>164537.04999999999</v>
          </cell>
          <cell r="F299">
            <v>0</v>
          </cell>
          <cell r="G299">
            <v>1354452.71</v>
          </cell>
          <cell r="H299">
            <v>0</v>
          </cell>
        </row>
        <row r="300">
          <cell r="A300" t="str">
            <v>60911</v>
          </cell>
          <cell r="B300" t="str">
            <v>ขาดทุนจากการขายทรัพย์สิน</v>
          </cell>
          <cell r="C300">
            <v>284268.61</v>
          </cell>
          <cell r="D300">
            <v>0</v>
          </cell>
          <cell r="E300">
            <v>4812.82</v>
          </cell>
          <cell r="F300">
            <v>0</v>
          </cell>
          <cell r="G300">
            <v>289081.43</v>
          </cell>
          <cell r="H300">
            <v>0</v>
          </cell>
        </row>
        <row r="301">
          <cell r="A301" t="str">
            <v>60912</v>
          </cell>
          <cell r="B301" t="str">
            <v>ขาดทุนจากการลงทุนในบริษัทย่อย</v>
          </cell>
          <cell r="C301">
            <v>8086.32</v>
          </cell>
          <cell r="D301">
            <v>0</v>
          </cell>
          <cell r="E301">
            <v>0</v>
          </cell>
          <cell r="F301">
            <v>0</v>
          </cell>
          <cell r="G301">
            <v>8086.32</v>
          </cell>
          <cell r="H301">
            <v>0</v>
          </cell>
        </row>
        <row r="302">
          <cell r="A302" t="str">
            <v>60915</v>
          </cell>
          <cell r="B302" t="str">
            <v>ขาดทุนที่เกิดขึ้นจากการจำหน่ายเงินลงทุน</v>
          </cell>
          <cell r="C302">
            <v>163055.72</v>
          </cell>
          <cell r="D302">
            <v>0</v>
          </cell>
          <cell r="E302">
            <v>1659733.84</v>
          </cell>
          <cell r="F302">
            <v>0</v>
          </cell>
          <cell r="G302">
            <v>1822789.56</v>
          </cell>
          <cell r="H302">
            <v>0</v>
          </cell>
        </row>
        <row r="303">
          <cell r="A303" t="str">
            <v>60916</v>
          </cell>
          <cell r="B303" t="str">
            <v>ค่าปรับจากการผิดสัญญาจ้าง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60920</v>
          </cell>
          <cell r="B304" t="str">
            <v>ค่าใช้จ่ายเบ็ดเตล็ด</v>
          </cell>
          <cell r="C304">
            <v>15093.71</v>
          </cell>
          <cell r="D304">
            <v>0</v>
          </cell>
          <cell r="E304">
            <v>25899.46</v>
          </cell>
          <cell r="F304">
            <v>0</v>
          </cell>
          <cell r="G304">
            <v>40993.17</v>
          </cell>
          <cell r="H304">
            <v>0</v>
          </cell>
        </row>
        <row r="305">
          <cell r="A305" t="str">
            <v>69001</v>
          </cell>
          <cell r="B305" t="str">
            <v>ดอกเบี้ยเงินกู้ระยะยาว ไทยพาณิชย์</v>
          </cell>
          <cell r="C305">
            <v>1566749.57</v>
          </cell>
          <cell r="D305">
            <v>0</v>
          </cell>
          <cell r="E305">
            <v>2263082.7200000002</v>
          </cell>
          <cell r="F305">
            <v>0</v>
          </cell>
          <cell r="G305">
            <v>3829832.29</v>
          </cell>
          <cell r="H305">
            <v>0</v>
          </cell>
        </row>
        <row r="306">
          <cell r="A306" t="str">
            <v>69002</v>
          </cell>
          <cell r="B306" t="str">
            <v>ดอกเบี้ยเงินเบิกเกินบัญชี</v>
          </cell>
          <cell r="C306">
            <v>42074.09</v>
          </cell>
          <cell r="D306">
            <v>0</v>
          </cell>
          <cell r="E306">
            <v>41247.19</v>
          </cell>
          <cell r="F306">
            <v>0</v>
          </cell>
          <cell r="G306">
            <v>83321.279999999999</v>
          </cell>
          <cell r="H306">
            <v>0</v>
          </cell>
        </row>
        <row r="307">
          <cell r="A307" t="str">
            <v>69003</v>
          </cell>
          <cell r="B307" t="str">
            <v>ดอกเบี้ยจ่ายอื่นๆ</v>
          </cell>
          <cell r="C307">
            <v>945670.77</v>
          </cell>
          <cell r="D307">
            <v>0</v>
          </cell>
          <cell r="E307">
            <v>44309.85</v>
          </cell>
          <cell r="F307">
            <v>0</v>
          </cell>
          <cell r="G307">
            <v>989980.62</v>
          </cell>
          <cell r="H307">
            <v>0</v>
          </cell>
        </row>
        <row r="308">
          <cell r="A308" t="str">
            <v>69004</v>
          </cell>
          <cell r="B308" t="str">
            <v>ดอกเบี้ยจ่าย-เจ้าหนี้ T/R</v>
          </cell>
          <cell r="C308">
            <v>6346.71</v>
          </cell>
          <cell r="D308">
            <v>0</v>
          </cell>
          <cell r="E308">
            <v>10937.71</v>
          </cell>
          <cell r="F308">
            <v>0</v>
          </cell>
          <cell r="G308">
            <v>17284.419999999998</v>
          </cell>
          <cell r="H308">
            <v>0</v>
          </cell>
        </row>
        <row r="309">
          <cell r="A309" t="str">
            <v>69101</v>
          </cell>
          <cell r="B309" t="str">
            <v>ภาษีโรงเรือนและที่ดิน</v>
          </cell>
          <cell r="C309">
            <v>121400</v>
          </cell>
          <cell r="D309">
            <v>0</v>
          </cell>
          <cell r="E309">
            <v>0</v>
          </cell>
          <cell r="F309">
            <v>0</v>
          </cell>
          <cell r="G309">
            <v>121400</v>
          </cell>
          <cell r="H309">
            <v>0</v>
          </cell>
        </row>
        <row r="310">
          <cell r="A310" t="str">
            <v>69102</v>
          </cell>
          <cell r="B310" t="str">
            <v>ภาษีเงินได้นิติบุคคล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69201</v>
          </cell>
          <cell r="B311" t="str">
            <v>ภาษีซื้อขอคืนไม่ได้</v>
          </cell>
          <cell r="C311">
            <v>470.28</v>
          </cell>
          <cell r="D311">
            <v>0</v>
          </cell>
          <cell r="E311">
            <v>1113.04</v>
          </cell>
          <cell r="F311">
            <v>0</v>
          </cell>
          <cell r="G311">
            <v>1583.32</v>
          </cell>
          <cell r="H311">
            <v>0</v>
          </cell>
        </row>
        <row r="312">
          <cell r="A312" t="str">
            <v>69202</v>
          </cell>
          <cell r="B312" t="str">
            <v>เงินเพิ่มและเบี้ยปรับ</v>
          </cell>
          <cell r="C312">
            <v>67.849999999999994</v>
          </cell>
          <cell r="D312">
            <v>0</v>
          </cell>
          <cell r="E312">
            <v>4.9000000000000004</v>
          </cell>
          <cell r="F312">
            <v>0</v>
          </cell>
          <cell r="G312">
            <v>72.75</v>
          </cell>
          <cell r="H312">
            <v>0</v>
          </cell>
        </row>
        <row r="313">
          <cell r="C313">
            <v>960874525.4200002</v>
          </cell>
          <cell r="D313">
            <v>960874525.41999984</v>
          </cell>
          <cell r="E313">
            <v>415655102.31999993</v>
          </cell>
          <cell r="F313">
            <v>415655102.31999999</v>
          </cell>
          <cell r="G313">
            <v>1249949610.2300014</v>
          </cell>
          <cell r="H313">
            <v>1249949610.2300005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>
        <row r="1">
          <cell r="A1" t="str">
            <v xml:space="preserve">บริษัท เอเชียน มารีน เซอร์วิสส์ จำกัด (มหาชน) 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>
        <row r="1">
          <cell r="A1" t="str">
            <v xml:space="preserve">บริษัท เอเชียน มารีน เซอร์วิสส์ จำกัด (มหาชน) </v>
          </cell>
        </row>
      </sheetData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>
        <row r="1">
          <cell r="A1" t="str">
            <v xml:space="preserve">บริษัท เอเชียน มารีน เซอร์วิสส์ จำกัด (มหาชน) 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>
        <row r="1">
          <cell r="A1" t="str">
            <v xml:space="preserve">บริษัท เอเชียน มารีน เซอร์วิสส์ จำกัด (มหาชน) </v>
          </cell>
        </row>
      </sheetData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เงินกู้ธนชาติ"/>
      <sheetName val="ตั๋วเงินรับ"/>
      <sheetName val="Trial Balance"/>
      <sheetName val="Exp"/>
      <sheetName val="SH-C"/>
      <sheetName val="TB"/>
      <sheetName val="Wkgs_BS Lead"/>
      <sheetName val="T001 Lead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">
          <cell r="A1" t="str">
            <v>รหัสบัญชี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บี้ย 12-42"/>
      <sheetName val="เบี้ยประกัน12-43"/>
      <sheetName val="เบี้ยประกัน 9-43"/>
      <sheetName val="เบี้ย 9-44"/>
      <sheetName val="เบี้ยประกัน 6-43"/>
      <sheetName val="คชจ.12-43"/>
      <sheetName val="คชจ.9-43"/>
      <sheetName val="คชจ9-99"/>
      <sheetName val="คชจ.3-45"/>
      <sheetName val="คชจ.ดำเนินงาน6-43"/>
      <sheetName val="อธิบาย"/>
      <sheetName val="คชจ.6-45"/>
      <sheetName val="คชจ.6-44"/>
      <sheetName val="Q3-45"/>
      <sheetName val="คชจ.9-44"/>
      <sheetName val="คชจ.9-45"/>
      <sheetName val="คชจ.12-45"/>
      <sheetName val="คชจ.12-44"/>
      <sheetName val="No.cl Q3-02"/>
      <sheetName val="No.cl Q4-02"/>
      <sheetName val="บำเหน็จ"/>
      <sheetName val="หนี้สินอื่น-44"/>
      <sheetName val="สท.+นสอื่น9-45"/>
      <sheetName val="สินทรัพย์+นส.อื่น6-45"/>
      <sheetName val="หนี้สินอื่น"/>
      <sheetName val="fire"/>
      <sheetName val="marine"/>
      <sheetName val="motor"/>
      <sheetName val="misc"/>
      <sheetName val="Total"/>
      <sheetName val="all line 12-02"/>
      <sheetName val="all line q3-02"/>
      <sheetName val="all line q2-02"/>
      <sheetName val="all-line-q1-02"/>
      <sheetName val="acc-recive-turn"/>
      <sheetName val="unearned"/>
      <sheetName val="prem-unearned-IBNR-os เพิ่ม(ลด)"/>
      <sheetName val="ค่าเสียหายได้คืน"/>
      <sheetName val="os 45"/>
      <sheetName val="OS- ibnr 12-44"/>
      <sheetName val="os-IBNR"/>
      <sheetName val="Ageing"/>
      <sheetName val="Cl-inurred"/>
      <sheetName val="TrialBalance Q3-2002"/>
      <sheetName val="N-4.4"/>
      <sheetName val="เงินกู้ธนชาติ"/>
      <sheetName val="ELEC45-01"/>
      <sheetName val="ชื่อหุ้น"/>
      <sheetName val="B&amp;S 1999"/>
      <sheetName val="เงินกู้ MGC"/>
      <sheetName val="Trial Balance"/>
      <sheetName val="Investment Database"/>
      <sheetName val="ตั๋วเงินรับ"/>
      <sheetName val="Raw Material"/>
      <sheetName val="2002"/>
      <sheetName val="TB"/>
      <sheetName val="SH-C"/>
      <sheetName val="T001 Le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อกอุดร"/>
      <sheetName val="อายุลูกหนี้"/>
      <sheetName val="ศรีกุมภวาปี"/>
      <sheetName val="SRC"/>
      <sheetName val="แหลมเขา"/>
      <sheetName val="NPS"/>
      <sheetName val="BPK"/>
      <sheetName val="ฟ้าประทาน"/>
      <sheetName val="เกื้อกูล"/>
      <sheetName val="ศรีเบญลักษณ์"/>
      <sheetName val="ศรีบ้านไผ่"/>
      <sheetName val="โคโรน่า"/>
      <sheetName val="ไชโย เอเอ"/>
      <sheetName val="ปราสาท98"/>
      <sheetName val="ปราสาท174"/>
      <sheetName val="AA"/>
      <sheetName val="Master"/>
      <sheetName val="ลูกค้า"/>
      <sheetName val="TrialBalance Q3-2002"/>
      <sheetName val="인원계획-미화"/>
      <sheetName val="เงินกู้ธนชาติ"/>
      <sheetName val="LpC"/>
      <sheetName val="ราคา"/>
      <sheetName val="งบการเงิน"/>
      <sheetName val="cash flow 1"/>
      <sheetName val="งานโครงสร้าง"/>
      <sheetName val="Aging"/>
      <sheetName val="ประมาณการประตูหน้าต่าง "/>
      <sheetName val="Stor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"/>
      <sheetName val="ERP"/>
      <sheetName val="สาธารณะ"/>
      <sheetName val="Store"/>
    </sheetNames>
    <sheetDataSet>
      <sheetData sheetId="0"/>
      <sheetData sheetId="1"/>
      <sheetData sheetId="2"/>
      <sheetData sheetId="3">
        <row r="3">
          <cell r="A3" t="str">
            <v>CO3AA1</v>
          </cell>
          <cell r="B3" t="str">
            <v>CO3-อาคารพาณิชย์ 3 ชั้น ห้องริม</v>
          </cell>
          <cell r="C3" t="str">
            <v>B</v>
          </cell>
          <cell r="D3" t="str">
            <v>B1</v>
          </cell>
        </row>
        <row r="4">
          <cell r="A4" t="str">
            <v>CO3AA2</v>
          </cell>
          <cell r="B4" t="str">
            <v>CO3-อาคารพาณิชย์ 3 ชั้น ห้องกลาง</v>
          </cell>
          <cell r="C4" t="str">
            <v>B</v>
          </cell>
          <cell r="D4" t="str">
            <v>B1</v>
          </cell>
        </row>
        <row r="5">
          <cell r="A5" t="str">
            <v>THCN31</v>
          </cell>
          <cell r="B5" t="str">
            <v>ทาวน์เฮาส์ 2 ชั้น ทรงพลอยพฤกษา C ( ห้องริม )</v>
          </cell>
          <cell r="C5" t="str">
            <v>T</v>
          </cell>
          <cell r="D5" t="str">
            <v>C1</v>
          </cell>
        </row>
        <row r="6">
          <cell r="A6" t="str">
            <v>THCN32</v>
          </cell>
          <cell r="B6" t="str">
            <v>ทาวน์เฮาส์ 2 ชั้น ทรงพลอยพฤกษา  C ( ห้องกลาง )</v>
          </cell>
          <cell r="C6" t="str">
            <v>T</v>
          </cell>
          <cell r="D6" t="str">
            <v>C1</v>
          </cell>
        </row>
        <row r="7">
          <cell r="A7" t="str">
            <v>DHCN31</v>
          </cell>
          <cell r="B7" t="str">
            <v>บ้านแฝด 2 ชั้น ทรงพลอยพฤกษา C ( ห้องริม )</v>
          </cell>
          <cell r="C7" t="str">
            <v>D</v>
          </cell>
          <cell r="D7" t="str">
            <v>C1</v>
          </cell>
        </row>
        <row r="8">
          <cell r="A8" t="str">
            <v>THCN41</v>
          </cell>
          <cell r="B8" t="str">
            <v>ทาวน์เฮ้าส์ 2 ชั้น หน้ากว้าง 5.7ม. (ห้องริม)</v>
          </cell>
          <cell r="C8" t="str">
            <v>T</v>
          </cell>
          <cell r="D8" t="str">
            <v>G1</v>
          </cell>
        </row>
        <row r="9">
          <cell r="A9" t="str">
            <v>THCN40</v>
          </cell>
          <cell r="B9" t="str">
            <v>ทาวน์เฮ้าส์ 2 ชั้น หน้ากว้าง 5.7ม. (ห้องกลาง)</v>
          </cell>
          <cell r="C9" t="str">
            <v>T</v>
          </cell>
          <cell r="D9" t="str">
            <v>G1</v>
          </cell>
        </row>
        <row r="10">
          <cell r="A10" t="str">
            <v>COCN41</v>
          </cell>
          <cell r="B10" t="str">
            <v>อาคารพาณิชย์ 2 ชั้น หน้ากว้าง 5.7ม. (ห้องริม)</v>
          </cell>
          <cell r="C10" t="str">
            <v>B</v>
          </cell>
          <cell r="D10" t="str">
            <v>B1</v>
          </cell>
        </row>
        <row r="11">
          <cell r="A11" t="str">
            <v>COCN40</v>
          </cell>
          <cell r="B11" t="str">
            <v>อาคารพาณิชย์ 2 ชั้น หน้ากว้าง 5.7ม. (ห้องกลาง)</v>
          </cell>
          <cell r="C11" t="str">
            <v>B</v>
          </cell>
          <cell r="D11" t="str">
            <v>B1</v>
          </cell>
        </row>
      </sheetData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"/>
      <sheetName val="laroux"/>
    </sheetNames>
    <sheetDataSet>
      <sheetData sheetId="0"/>
      <sheetData sheetId="1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XXXXX0"/>
      <sheetName val="XXXXX1"/>
      <sheetName val="XXXXX2"/>
      <sheetName val="รายการปรับลด_SOLO"/>
      <sheetName val="ราคารวม"/>
      <sheetName val="งานโครงสร้าง"/>
      <sheetName val="งานพื้น"/>
      <sheetName val="งานผนัง"/>
      <sheetName val="งานเพดาน"/>
      <sheetName val="งานสี "/>
      <sheetName val="งานประตู-หน้าต่าง"/>
      <sheetName val="รวมมูลค่างานสุขภัณฑ์ (2)"/>
      <sheetName val="งานสุขภัณฑ์(ใหม่)"/>
      <sheetName val="งานเบ็ดเตล็ด"/>
      <sheetName val="Sum-EE "/>
      <sheetName val="EE"/>
      <sheetName val="Sum-San"/>
      <sheetName val="San"/>
      <sheetName val="Sum-Air"/>
      <sheetName val="Air"/>
      <sheetName val="งานบริหารโครงการ"/>
      <sheetName val="SH-C"/>
      <sheetName val="แบบเดิม"/>
      <sheetName val="วัดใต้"/>
      <sheetName val="SH-D"/>
      <sheetName val="ฐานข้อมูลป้าย"/>
      <sheetName val="Bill No. 2 - Carpark"/>
      <sheetName val="ประมาณการประตูหน้าต่าง "/>
      <sheetName val="schedule "/>
      <sheetName val="Store"/>
      <sheetName val="code"/>
      <sheetName val="งานสี_"/>
      <sheetName val="รวมมูลค่างานสุขภัณฑ์_(2)"/>
      <sheetName val="Sum-EE_"/>
      <sheetName val="Exp"/>
      <sheetName val="03中"/>
      <sheetName val="เตรียมการและบริหารโครงการ"/>
      <sheetName val="wordsdata"/>
      <sheetName val="ACMV"/>
      <sheetName val="Petrol Store &amp; Dispen Annex A11"/>
      <sheetName val="Cable Schedule Al_Cu"/>
      <sheetName val="Consolidated"/>
      <sheetName val="Diesel Fill_Dispense Annex A10"/>
      <sheetName val="Lift Station"/>
      <sheetName val="Floor&amp;Ceiling"/>
      <sheetName val="A"/>
      <sheetName val="G"/>
      <sheetName val="1.R18 BF"/>
      <sheetName val="F-B"/>
      <sheetName val="rate"/>
      <sheetName val="securities movement"/>
      <sheetName val="SH-A"/>
      <sheetName val="SH-F"/>
      <sheetName val="SCHEDULE_4"/>
      <sheetName val="รายชื่อสะพา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Equ"/>
      <sheetName val="Inves"/>
      <sheetName val="Inven"/>
      <sheetName val="Unearned"/>
      <sheetName val="Cost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  <sheetName val="PL (2)"/>
      <sheetName val="Cos"/>
      <sheetName val="คชจ.ดำเนินงาน6-43"/>
      <sheetName val="TrialBalance Q3-2002"/>
      <sheetName val="AP-FAsb"/>
      <sheetName val="เงินกู้ธนชาติ"/>
      <sheetName val="งานโครงสร้าง"/>
      <sheetName val="SH-D"/>
      <sheetName val="schedule "/>
      <sheetName val="Trial Balance"/>
      <sheetName val="FS_N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C1" t="str">
            <v>บริษัท  แลนด์แอนด์เฮ้าส์  จำกัด</v>
          </cell>
        </row>
      </sheetData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INV'000"/>
      <sheetName val="BS'000"/>
      <sheetName val="PL'000"/>
      <sheetName val="Equ'000"/>
      <sheetName val="BS"/>
      <sheetName val="PL"/>
      <sheetName val="Equ"/>
      <sheetName val="Inves"/>
      <sheetName val="Inven"/>
      <sheetName val="Unearned"/>
      <sheetName val="Cost"/>
      <sheetName val="SH"/>
      <sheetName val="TH"/>
      <sheetName val="condo"/>
      <sheetName val="Cost-break"/>
      <sheetName val="Int"/>
      <sheetName val="Exp 45"/>
      <sheetName val="Exp"/>
      <sheetName val="Acc Exp"/>
      <sheetName val="Acc Exp2"/>
      <sheetName val="PU1"/>
      <sheetName val="PU2"/>
      <sheetName val="Div"/>
      <sheetName val="15"/>
      <sheetName val="PL (2)"/>
      <sheetName val="Cos"/>
      <sheetName val="Trial Balance"/>
      <sheetName val="TB"/>
      <sheetName val="คชจ.ดำเนินงาน6-43"/>
      <sheetName val="งานโครงสร้าง"/>
      <sheetName val=" IB-PL-YTD"/>
      <sheetName val="K-1A"/>
      <sheetName val="SH-D"/>
      <sheetName val="วัดใต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C1" t="str">
            <v>บริษัท  แลนด์แอนด์เฮ้าส์  จำกัด</v>
          </cell>
        </row>
        <row r="2">
          <cell r="I2" t="str">
            <v>มค.-มิย.</v>
          </cell>
          <cell r="O2" t="str">
            <v>เมย.-มิย.</v>
          </cell>
        </row>
        <row r="3">
          <cell r="C3" t="str">
            <v>รายละเอียดค่าใช้จ่ายในการขายและบริหาร</v>
          </cell>
          <cell r="G3">
            <v>2545</v>
          </cell>
          <cell r="I3">
            <v>2544</v>
          </cell>
          <cell r="K3">
            <v>2543</v>
          </cell>
          <cell r="M3">
            <v>2545</v>
          </cell>
          <cell r="O3">
            <v>2544</v>
          </cell>
          <cell r="Q3">
            <v>2543</v>
          </cell>
        </row>
        <row r="4">
          <cell r="D4" t="str">
            <v>ยอดขาย</v>
          </cell>
          <cell r="G4">
            <v>6536</v>
          </cell>
          <cell r="H4">
            <v>1</v>
          </cell>
          <cell r="I4">
            <v>4218</v>
          </cell>
          <cell r="J4">
            <v>1</v>
          </cell>
          <cell r="K4">
            <v>2413</v>
          </cell>
          <cell r="L4">
            <v>1</v>
          </cell>
          <cell r="M4">
            <v>3467</v>
          </cell>
          <cell r="N4">
            <v>1</v>
          </cell>
          <cell r="O4">
            <v>2173</v>
          </cell>
          <cell r="P4">
            <v>1</v>
          </cell>
          <cell r="Q4">
            <v>1633</v>
          </cell>
          <cell r="R4">
            <v>1</v>
          </cell>
        </row>
        <row r="6">
          <cell r="B6">
            <v>1</v>
          </cell>
          <cell r="D6" t="str">
            <v>เงินเดือนและค่าล่วงเวลา</v>
          </cell>
          <cell r="G6">
            <v>87</v>
          </cell>
          <cell r="H6">
            <v>1.3310893512851897E-2</v>
          </cell>
          <cell r="I6">
            <v>82</v>
          </cell>
          <cell r="J6">
            <v>1.944049312470365E-2</v>
          </cell>
          <cell r="K6">
            <v>72</v>
          </cell>
          <cell r="L6">
            <v>2.9838375466224618E-2</v>
          </cell>
          <cell r="M6">
            <v>43</v>
          </cell>
          <cell r="N6">
            <v>1.2402653591000866E-2</v>
          </cell>
          <cell r="O6">
            <v>41</v>
          </cell>
          <cell r="P6">
            <v>1.8867924528301886E-2</v>
          </cell>
          <cell r="Q6">
            <v>37</v>
          </cell>
          <cell r="R6">
            <v>2.2657685241886098E-2</v>
          </cell>
        </row>
        <row r="7">
          <cell r="B7">
            <v>2</v>
          </cell>
          <cell r="D7" t="str">
            <v>โบนัส</v>
          </cell>
          <cell r="G7">
            <v>44</v>
          </cell>
          <cell r="H7">
            <v>6.7319461444308448E-3</v>
          </cell>
          <cell r="I7">
            <v>23</v>
          </cell>
          <cell r="J7">
            <v>5.4528212422949264E-3</v>
          </cell>
          <cell r="K7">
            <v>0</v>
          </cell>
          <cell r="L7">
            <v>0</v>
          </cell>
          <cell r="M7">
            <v>29</v>
          </cell>
          <cell r="N7">
            <v>8.3645803288145363E-3</v>
          </cell>
          <cell r="O7">
            <v>10</v>
          </cell>
          <cell r="P7">
            <v>4.6019328117809476E-3</v>
          </cell>
          <cell r="Q7">
            <v>0</v>
          </cell>
          <cell r="R7">
            <v>0</v>
          </cell>
        </row>
        <row r="8">
          <cell r="B8">
            <v>3</v>
          </cell>
          <cell r="D8" t="str">
            <v>ผลตอบแทนพนักงาน</v>
          </cell>
          <cell r="G8">
            <v>13</v>
          </cell>
          <cell r="H8">
            <v>1.988984088127295E-3</v>
          </cell>
          <cell r="I8">
            <v>9</v>
          </cell>
          <cell r="J8">
            <v>2.1337126600284497E-3</v>
          </cell>
          <cell r="K8">
            <v>6</v>
          </cell>
          <cell r="L8">
            <v>2.4865312888520514E-3</v>
          </cell>
          <cell r="M8">
            <v>7</v>
          </cell>
          <cell r="N8">
            <v>2.0190366310931639E-3</v>
          </cell>
          <cell r="O8">
            <v>5</v>
          </cell>
          <cell r="P8">
            <v>2.3009664058904738E-3</v>
          </cell>
          <cell r="Q8">
            <v>3</v>
          </cell>
          <cell r="R8">
            <v>1.837109614206981E-3</v>
          </cell>
        </row>
        <row r="9">
          <cell r="B9">
            <v>4</v>
          </cell>
          <cell r="D9" t="str">
            <v>ค่าโฆษณาและส่งเสริมการขาย</v>
          </cell>
          <cell r="G9">
            <v>79</v>
          </cell>
          <cell r="H9">
            <v>1.2086903304773562E-2</v>
          </cell>
          <cell r="I9">
            <v>94</v>
          </cell>
          <cell r="J9">
            <v>2.2285443338074917E-2</v>
          </cell>
          <cell r="K9">
            <v>48</v>
          </cell>
          <cell r="L9">
            <v>1.9892250310816411E-2</v>
          </cell>
          <cell r="M9">
            <v>41</v>
          </cell>
          <cell r="N9">
            <v>1.1825785982117105E-2</v>
          </cell>
          <cell r="O9">
            <v>46</v>
          </cell>
          <cell r="P9">
            <v>2.1168890934192362E-2</v>
          </cell>
          <cell r="Q9">
            <v>21</v>
          </cell>
          <cell r="R9">
            <v>1.2859767299448868E-2</v>
          </cell>
        </row>
        <row r="10">
          <cell r="B10">
            <v>5</v>
          </cell>
          <cell r="D10" t="str">
            <v>ค่าเสื่อมราคา</v>
          </cell>
          <cell r="G10">
            <v>49</v>
          </cell>
          <cell r="H10">
            <v>7.4969400244798041E-3</v>
          </cell>
          <cell r="I10">
            <v>48</v>
          </cell>
          <cell r="J10">
            <v>1.1379800853485065E-2</v>
          </cell>
          <cell r="K10">
            <v>45</v>
          </cell>
          <cell r="L10">
            <v>1.8648984666390384E-2</v>
          </cell>
          <cell r="M10">
            <v>29</v>
          </cell>
          <cell r="N10">
            <v>8.3645803288145363E-3</v>
          </cell>
          <cell r="O10">
            <v>21</v>
          </cell>
          <cell r="P10">
            <v>9.6640589047399909E-3</v>
          </cell>
          <cell r="Q10">
            <v>24</v>
          </cell>
          <cell r="R10">
            <v>1.4696876913655848E-2</v>
          </cell>
        </row>
        <row r="11">
          <cell r="B11">
            <v>6</v>
          </cell>
          <cell r="D11" t="str">
            <v>ค่าเช่า (สำนักงาน,ที่ดิน,เครื่องจักร)</v>
          </cell>
          <cell r="G11">
            <v>13</v>
          </cell>
          <cell r="H11">
            <v>1.988984088127295E-3</v>
          </cell>
          <cell r="I11">
            <v>11</v>
          </cell>
          <cell r="J11">
            <v>2.6078710289236607E-3</v>
          </cell>
          <cell r="K11">
            <v>9</v>
          </cell>
          <cell r="L11">
            <v>3.7297969332780773E-3</v>
          </cell>
          <cell r="M11">
            <v>7</v>
          </cell>
          <cell r="N11">
            <v>2.0190366310931639E-3</v>
          </cell>
          <cell r="O11">
            <v>6</v>
          </cell>
          <cell r="P11">
            <v>2.7611596870685687E-3</v>
          </cell>
          <cell r="Q11">
            <v>5</v>
          </cell>
          <cell r="R11">
            <v>3.0618493570116348E-3</v>
          </cell>
        </row>
        <row r="12">
          <cell r="B12">
            <v>7</v>
          </cell>
          <cell r="D12" t="str">
            <v>ค่าซ่อมบ้านหลังการขายและสาธารณูปโภค</v>
          </cell>
          <cell r="G12">
            <v>45</v>
          </cell>
          <cell r="H12">
            <v>6.8849449204406365E-3</v>
          </cell>
          <cell r="I12">
            <v>12</v>
          </cell>
          <cell r="J12">
            <v>2.8449502133712661E-3</v>
          </cell>
          <cell r="K12">
            <v>8</v>
          </cell>
          <cell r="L12">
            <v>3.315375051802735E-3</v>
          </cell>
          <cell r="M12">
            <v>38</v>
          </cell>
          <cell r="N12">
            <v>1.0960484568791463E-2</v>
          </cell>
          <cell r="O12">
            <v>5</v>
          </cell>
          <cell r="P12">
            <v>2.3009664058904738E-3</v>
          </cell>
          <cell r="Q12">
            <v>4</v>
          </cell>
          <cell r="R12">
            <v>2.449479485609308E-3</v>
          </cell>
        </row>
        <row r="13">
          <cell r="B13">
            <v>8</v>
          </cell>
          <cell r="D13" t="str">
            <v>ค่าซ่อมแซมอื่น</v>
          </cell>
          <cell r="G13">
            <v>10</v>
          </cell>
          <cell r="H13">
            <v>1.5299877600979193E-3</v>
          </cell>
          <cell r="I13">
            <v>7</v>
          </cell>
          <cell r="J13">
            <v>1.6595542911332385E-3</v>
          </cell>
          <cell r="K13">
            <v>7</v>
          </cell>
          <cell r="L13">
            <v>2.9009531703273932E-3</v>
          </cell>
          <cell r="M13">
            <v>5</v>
          </cell>
          <cell r="N13">
            <v>1.442169022209403E-3</v>
          </cell>
          <cell r="O13">
            <v>3</v>
          </cell>
          <cell r="P13">
            <v>1.3805798435342844E-3</v>
          </cell>
          <cell r="Q13">
            <v>3</v>
          </cell>
          <cell r="R13">
            <v>1.837109614206981E-3</v>
          </cell>
        </row>
        <row r="14">
          <cell r="B14">
            <v>9</v>
          </cell>
          <cell r="D14" t="str">
            <v>ค่าใช้จ่ายสาธารณูปโภค - ลูกบ้าน *</v>
          </cell>
          <cell r="G14">
            <v>33</v>
          </cell>
          <cell r="H14">
            <v>5.0489596083231336E-3</v>
          </cell>
          <cell r="I14">
            <v>32</v>
          </cell>
          <cell r="J14">
            <v>7.5865339023233761E-3</v>
          </cell>
          <cell r="K14">
            <v>29</v>
          </cell>
          <cell r="L14">
            <v>1.2018234562784915E-2</v>
          </cell>
          <cell r="M14">
            <v>17</v>
          </cell>
          <cell r="N14">
            <v>4.9033746755119704E-3</v>
          </cell>
          <cell r="O14">
            <v>17</v>
          </cell>
          <cell r="P14">
            <v>7.8232857800276112E-3</v>
          </cell>
          <cell r="Q14">
            <v>16</v>
          </cell>
          <cell r="R14">
            <v>9.7979179424372322E-3</v>
          </cell>
        </row>
        <row r="15">
          <cell r="B15">
            <v>10</v>
          </cell>
          <cell r="D15" t="str">
            <v>ค่าใช้จ่ายสาธารณูปโภค - บริษัท</v>
          </cell>
          <cell r="G15">
            <v>24</v>
          </cell>
          <cell r="H15">
            <v>3.6719706242350062E-3</v>
          </cell>
          <cell r="I15">
            <v>23</v>
          </cell>
          <cell r="J15">
            <v>5.4528212422949264E-3</v>
          </cell>
          <cell r="K15">
            <v>15</v>
          </cell>
          <cell r="L15">
            <v>6.2163282221301287E-3</v>
          </cell>
          <cell r="M15">
            <v>12</v>
          </cell>
          <cell r="N15">
            <v>3.4612056533025672E-3</v>
          </cell>
          <cell r="O15">
            <v>11</v>
          </cell>
          <cell r="P15">
            <v>5.0621260929590425E-3</v>
          </cell>
          <cell r="Q15">
            <v>8</v>
          </cell>
          <cell r="R15">
            <v>4.8989589712186161E-3</v>
          </cell>
        </row>
        <row r="16">
          <cell r="B16">
            <v>11</v>
          </cell>
          <cell r="D16" t="str">
            <v>ค่าใช้จ่ายสำนักงาน</v>
          </cell>
          <cell r="G16">
            <v>14</v>
          </cell>
          <cell r="H16">
            <v>2.1419828641370867E-3</v>
          </cell>
          <cell r="I16">
            <v>13</v>
          </cell>
          <cell r="J16">
            <v>3.0820293978188716E-3</v>
          </cell>
          <cell r="K16">
            <v>11</v>
          </cell>
          <cell r="L16">
            <v>4.5586406962287605E-3</v>
          </cell>
          <cell r="M16">
            <v>7</v>
          </cell>
          <cell r="N16">
            <v>2.0190366310931639E-3</v>
          </cell>
          <cell r="O16">
            <v>7</v>
          </cell>
          <cell r="P16">
            <v>3.2213529682466636E-3</v>
          </cell>
          <cell r="Q16">
            <v>6</v>
          </cell>
          <cell r="R16">
            <v>3.6742192284139621E-3</v>
          </cell>
        </row>
        <row r="17">
          <cell r="B17">
            <v>12</v>
          </cell>
          <cell r="D17" t="str">
            <v>ค่าที่ปรึกษาและวิชาชีพอิสระ</v>
          </cell>
          <cell r="G17">
            <v>13</v>
          </cell>
          <cell r="H17">
            <v>1.988984088127295E-3</v>
          </cell>
          <cell r="I17">
            <v>11</v>
          </cell>
          <cell r="J17">
            <v>2.6078710289236607E-3</v>
          </cell>
          <cell r="K17">
            <v>11</v>
          </cell>
          <cell r="L17">
            <v>4.5586406962287605E-3</v>
          </cell>
          <cell r="M17">
            <v>8</v>
          </cell>
          <cell r="N17">
            <v>2.3074704355350445E-3</v>
          </cell>
          <cell r="O17">
            <v>6</v>
          </cell>
          <cell r="P17">
            <v>2.7611596870685687E-3</v>
          </cell>
          <cell r="Q17">
            <v>9</v>
          </cell>
          <cell r="R17">
            <v>5.5113288426209429E-3</v>
          </cell>
        </row>
        <row r="18">
          <cell r="B18">
            <v>13</v>
          </cell>
          <cell r="D18" t="str">
            <v>ค่าธรรมเนียมอื่น</v>
          </cell>
          <cell r="G18">
            <v>15</v>
          </cell>
          <cell r="H18">
            <v>2.2949816401468788E-3</v>
          </cell>
          <cell r="I18">
            <v>6</v>
          </cell>
          <cell r="J18">
            <v>1.4224751066856331E-3</v>
          </cell>
          <cell r="K18">
            <v>10</v>
          </cell>
          <cell r="L18">
            <v>4.1442188147534191E-3</v>
          </cell>
          <cell r="M18">
            <v>6</v>
          </cell>
          <cell r="N18">
            <v>1.7306028266512836E-3</v>
          </cell>
          <cell r="O18">
            <v>2</v>
          </cell>
          <cell r="P18">
            <v>9.2038656235618964E-4</v>
          </cell>
          <cell r="Q18">
            <v>5</v>
          </cell>
          <cell r="R18">
            <v>3.0618493570116348E-3</v>
          </cell>
        </row>
        <row r="19">
          <cell r="B19">
            <v>14</v>
          </cell>
          <cell r="D19" t="str">
            <v>ค่าธรรมเนียมธนาคาร</v>
          </cell>
          <cell r="G19">
            <v>7</v>
          </cell>
          <cell r="H19">
            <v>1.0709914320685434E-3</v>
          </cell>
          <cell r="I19">
            <v>6</v>
          </cell>
          <cell r="J19">
            <v>1.4224751066856331E-3</v>
          </cell>
          <cell r="K19">
            <v>4</v>
          </cell>
          <cell r="L19">
            <v>1.6576875259013675E-3</v>
          </cell>
          <cell r="M19">
            <v>4</v>
          </cell>
          <cell r="N19">
            <v>1.1537352177675222E-3</v>
          </cell>
          <cell r="O19">
            <v>4</v>
          </cell>
          <cell r="P19">
            <v>1.8407731247123793E-3</v>
          </cell>
          <cell r="Q19">
            <v>2</v>
          </cell>
          <cell r="R19">
            <v>1.224739742804654E-3</v>
          </cell>
        </row>
        <row r="20">
          <cell r="B20">
            <v>15</v>
          </cell>
          <cell r="D20" t="str">
            <v>ค่าเบี้ยปรับและเงินเพิ่มทางภาษี</v>
          </cell>
          <cell r="G20">
            <v>24</v>
          </cell>
          <cell r="H20">
            <v>3.6719706242350062E-3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16</v>
          </cell>
          <cell r="D21" t="str">
            <v>ภาษีอื่น</v>
          </cell>
          <cell r="G21">
            <v>1</v>
          </cell>
          <cell r="H21">
            <v>1.5299877600979191E-4</v>
          </cell>
          <cell r="I21">
            <v>1</v>
          </cell>
          <cell r="J21">
            <v>2.370791844476055E-4</v>
          </cell>
          <cell r="K21">
            <v>1</v>
          </cell>
          <cell r="L21">
            <v>4.1442188147534188E-4</v>
          </cell>
          <cell r="M21">
            <v>1</v>
          </cell>
          <cell r="N21">
            <v>2.8843380444188056E-4</v>
          </cell>
          <cell r="O21">
            <v>1</v>
          </cell>
          <cell r="P21">
            <v>4.6019328117809482E-4</v>
          </cell>
          <cell r="Q21">
            <v>0</v>
          </cell>
          <cell r="R21">
            <v>0</v>
          </cell>
        </row>
        <row r="22">
          <cell r="B22">
            <v>17</v>
          </cell>
          <cell r="D22" t="str">
            <v>ผลเสียหายจากการก่อสร้าง</v>
          </cell>
          <cell r="G22">
            <v>3</v>
          </cell>
          <cell r="H22">
            <v>4.5899632802937578E-4</v>
          </cell>
          <cell r="I22">
            <v>9</v>
          </cell>
          <cell r="J22">
            <v>2.1337126600284497E-3</v>
          </cell>
          <cell r="K22">
            <v>55</v>
          </cell>
          <cell r="L22">
            <v>2.2793203481143803E-2</v>
          </cell>
          <cell r="M22">
            <v>1</v>
          </cell>
          <cell r="N22">
            <v>2.8843380444188056E-4</v>
          </cell>
          <cell r="O22">
            <v>5</v>
          </cell>
          <cell r="P22">
            <v>2.3009664058904738E-3</v>
          </cell>
          <cell r="Q22">
            <v>53</v>
          </cell>
          <cell r="R22">
            <v>3.2455603184323334E-2</v>
          </cell>
        </row>
        <row r="23">
          <cell r="B23">
            <v>18</v>
          </cell>
          <cell r="D23" t="str">
            <v>ค่าใช้จ่ายอื่น</v>
          </cell>
          <cell r="G23">
            <v>9</v>
          </cell>
          <cell r="H23">
            <v>1.3769889840881274E-3</v>
          </cell>
          <cell r="I23">
            <v>8</v>
          </cell>
          <cell r="J23">
            <v>1.896633475580844E-3</v>
          </cell>
          <cell r="K23">
            <v>6</v>
          </cell>
          <cell r="L23">
            <v>2.4865312888520514E-3</v>
          </cell>
          <cell r="M23">
            <v>5</v>
          </cell>
          <cell r="N23">
            <v>1.442169022209403E-3</v>
          </cell>
          <cell r="O23">
            <v>4</v>
          </cell>
          <cell r="P23">
            <v>1.8407731247123793E-3</v>
          </cell>
          <cell r="Q23">
            <v>3</v>
          </cell>
          <cell r="R23">
            <v>1.837109614206981E-3</v>
          </cell>
        </row>
        <row r="24">
          <cell r="B24">
            <v>19</v>
          </cell>
          <cell r="D24" t="str">
            <v>ค่ารับรองพิเศษ</v>
          </cell>
          <cell r="G24">
            <v>7</v>
          </cell>
          <cell r="H24">
            <v>1.0709914320685434E-3</v>
          </cell>
          <cell r="I24">
            <v>4</v>
          </cell>
          <cell r="J24">
            <v>9.4831673779042201E-4</v>
          </cell>
          <cell r="K24">
            <v>3</v>
          </cell>
          <cell r="L24">
            <v>1.2432656444260257E-3</v>
          </cell>
          <cell r="M24">
            <v>4</v>
          </cell>
          <cell r="N24">
            <v>1.1537352177675222E-3</v>
          </cell>
          <cell r="O24">
            <v>2</v>
          </cell>
          <cell r="P24">
            <v>9.2038656235618964E-4</v>
          </cell>
          <cell r="Q24">
            <v>2</v>
          </cell>
          <cell r="R24">
            <v>1.224739742804654E-3</v>
          </cell>
        </row>
        <row r="25">
          <cell r="D25" t="str">
            <v>รวม</v>
          </cell>
          <cell r="G25">
            <v>490</v>
          </cell>
          <cell r="H25">
            <v>7.4969400244798048E-2</v>
          </cell>
          <cell r="I25">
            <v>399</v>
          </cell>
          <cell r="J25">
            <v>9.45945945945946E-2</v>
          </cell>
          <cell r="K25">
            <v>340</v>
          </cell>
          <cell r="L25">
            <v>0.14090343970161626</v>
          </cell>
          <cell r="M25">
            <v>264</v>
          </cell>
          <cell r="N25">
            <v>7.6146524372656482E-2</v>
          </cell>
          <cell r="O25">
            <v>196</v>
          </cell>
          <cell r="P25">
            <v>9.0197883110906582E-2</v>
          </cell>
          <cell r="Q25">
            <v>201</v>
          </cell>
          <cell r="R25">
            <v>0.12308634415186773</v>
          </cell>
        </row>
        <row r="27">
          <cell r="D27" t="str">
            <v>* รายได้ค่าสาธารณูปโภค</v>
          </cell>
          <cell r="G27">
            <v>35</v>
          </cell>
          <cell r="I27">
            <v>25</v>
          </cell>
          <cell r="K27">
            <v>23</v>
          </cell>
          <cell r="M27">
            <v>23</v>
          </cell>
          <cell r="O27">
            <v>14</v>
          </cell>
          <cell r="Q27">
            <v>12</v>
          </cell>
        </row>
      </sheetData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pC"/>
      <sheetName val="SH-D"/>
      <sheetName val="Bill No. 2 - Carpark"/>
      <sheetName val="LOTUS-EE1"/>
      <sheetName val="สรุป"/>
      <sheetName val="แบบเดิม"/>
      <sheetName val="Exp"/>
      <sheetName val="งานโครงสร้าง"/>
      <sheetName val="งบการเงิน"/>
      <sheetName val="cash flow 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1"/>
      <sheetName val="F-1A"/>
      <sheetName val="F-2"/>
      <sheetName val="F-2 land"/>
      <sheetName val="F-2 CIP"/>
      <sheetName val="F-2 Int"/>
      <sheetName val="F-2 Public"/>
      <sheetName val="F-3"/>
      <sheetName val="F-3.1"/>
      <sheetName val="K-1"/>
      <sheetName val="K-2"/>
      <sheetName val="K-3"/>
      <sheetName val="K-4"/>
      <sheetName val="K-4A"/>
      <sheetName val="K-4 classify"/>
      <sheetName val="K-4.1A"/>
      <sheetName val="K-4.1"/>
      <sheetName val="K-4.1A land"/>
      <sheetName val="K-4.1A CIP"/>
      <sheetName val="K-4.1A Public"/>
      <sheetName val="K-4.1A Int"/>
      <sheetName val="K-4.2"/>
      <sheetName val="K-5"/>
      <sheetName val="Land addition"/>
      <sheetName val="J-1"/>
      <sheetName val="S-6"/>
      <sheetName val="S-6 Q2'04"/>
      <sheetName val="K-5 "/>
      <sheetName val="K-4.3Land addition"/>
      <sheetName val=" J Q1"/>
      <sheetName val="S-5"/>
      <sheetName val="Exp"/>
      <sheetName val="คชจ.ดำเนินงาน6-43"/>
      <sheetName val="Aging"/>
      <sheetName val="ประมาณการประตูหน้าต่าง "/>
      <sheetName val="LpC"/>
      <sheetName val="Store"/>
      <sheetName val="แบบเดิม"/>
      <sheetName val="DATA"/>
      <sheetName val="schedul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  <sheetName val="รายงานระยะที่ 2 "/>
      <sheetName val="รายการติดต่อ"/>
      <sheetName val="รายงานประกอบการเบิกงวด"/>
      <sheetName val="รายการเคลียแบบ"/>
      <sheetName val="งานAlum. แอมโปรเทค "/>
      <sheetName val="ราคา KYS เพิ่มเติม 2 , 4  "/>
      <sheetName val="เสนอราคางานเพิ่มเติม 2  "/>
      <sheetName val="เสนอราคางานเพิ่มเติม 4 "/>
      <sheetName val="งานเพิ่มเติม งานไฟฟ้า ตกแต่ง "/>
      <sheetName val="งานเพิ่มเติมห้องคนขับรถ"/>
      <sheetName val=" รายการประตู หน้าต่าง"/>
      <sheetName val="รายการอุปกรณ์ประตู หน้าต่าง"/>
      <sheetName val="รายละเอียดประตู หน้าต่าง"/>
      <sheetName val="ปรับราคาประตูหน้าต่าง  2 "/>
      <sheetName val="ราคาประตูหน้าต่าง KYS "/>
      <sheetName val="ปรับราคาประตูหน้าต่าง  2  (2)"/>
      <sheetName val="ปรับราคาประตูหน้าต่าง"/>
      <sheetName val="งานมุ้งลวด"/>
      <sheetName val="เปรียบเทียบราคา D&amp;W 2"/>
      <sheetName val="เปรียบเทียบราคาประตูหน้าต่าง 1."/>
      <sheetName val="แผนงานปรับปรุง"/>
      <sheetName val="แผนงาน"/>
      <sheetName val="งวดงาน (3)"/>
      <sheetName val="สรุปราคา (3)"/>
      <sheetName val="เสนอราคา (3)"/>
      <sheetName val="ราคาโครงสร้าง"/>
      <sheetName val="ราคาสถาปัตย์"/>
      <sheetName val="ราคางานภายนอก"/>
      <sheetName val="ราคางานประปา"/>
      <sheetName val="ราคางานไฟฟ้า"/>
      <sheetName val="งานระบบปรับอากาศ "/>
      <sheetName val="งานระบบปรับอากาศ 2 "/>
      <sheetName val="ปรับราคา"/>
      <sheetName val="ประตู-หน้าต่าง"/>
      <sheetName val="ต่อรองราคา"/>
      <sheetName val="สารบัญ"/>
      <sheetName val="ประมาณการประตูหน้าต่าง "/>
      <sheetName val="เปรียบเทียบราคา"/>
      <sheetName val="ข้อวินิจฉัย"/>
      <sheetName val="9 ยิ่งสุข"/>
      <sheetName val="รปภ.1"/>
      <sheetName val="รปภ.2"/>
      <sheetName val="รปภ.3"/>
      <sheetName val="รปภ.3 (2)"/>
      <sheetName val="รปภ.3 (3)"/>
      <sheetName val="Sheet1"/>
      <sheetName val="ราคา KYS เพิ่มเติม 2  "/>
      <sheetName val="ประมาณการประต_หน_าต_าง "/>
      <sheetName val="SH-A"/>
      <sheetName val="Store"/>
      <sheetName val="Worksheet"/>
      <sheetName val="SH-D"/>
      <sheetName val="Somchai15"/>
      <sheetName val="EST-FOOTING (G)"/>
      <sheetName val="DETAIL"/>
      <sheetName val="BUDGET"/>
      <sheetName val="QUANTITY COMPARISON"/>
      <sheetName val="Bill No. 2 - Carpark"/>
      <sheetName val="DETAIL "/>
      <sheetName val="splinkler"/>
      <sheetName val="รายงานระยะที่_2_"/>
      <sheetName val="งานAlum__แอมโปรเทค_"/>
      <sheetName val="ราคา_KYS_เพิ่มเติม_2_,_4__"/>
      <sheetName val="เสนอราคางานเพิ่มเติม_2__"/>
      <sheetName val="เสนอราคางานเพิ่มเติม_4_"/>
      <sheetName val="งานเพิ่มเติม_งานไฟฟ้า_ตกแต่ง_"/>
      <sheetName val="_รายการประตู_หน้าต่าง"/>
      <sheetName val="รายการอุปกรณ์ประตู_หน้าต่าง"/>
      <sheetName val="รายละเอียดประตู_หน้าต่าง"/>
      <sheetName val="ปรับราคาประตูหน้าต่าง__2_"/>
      <sheetName val="ราคาประตูหน้าต่าง_KYS_"/>
      <sheetName val="ปรับราคาประตูหน้าต่าง__2__(2)"/>
      <sheetName val="เปรียบเทียบราคา_D&amp;W_2"/>
      <sheetName val="เปรียบเทียบราคาประตูหน้าต่าง_1_"/>
      <sheetName val="งวดงาน_(3)"/>
      <sheetName val="สรุปราคา_(3)"/>
      <sheetName val="เสนอราคา_(3)"/>
      <sheetName val="งานระบบปรับอากาศ_"/>
      <sheetName val="งานระบบปรับอากาศ_2_"/>
      <sheetName val="ประมาณการประตูหน้าต่าง_"/>
      <sheetName val="9_ยิ่งสุข"/>
      <sheetName val="รปภ_1"/>
      <sheetName val="รปภ_2"/>
      <sheetName val="รปภ_3"/>
      <sheetName val="รปภ_3_(2)"/>
      <sheetName val="รปภ_3_(3)"/>
      <sheetName val="ราคา_KYS_เพิ่มเติม_2__"/>
      <sheetName val="S-5"/>
      <sheetName val="code"/>
      <sheetName val="LOTUS-EE1"/>
      <sheetName val="SAN REDUCED 1"/>
      <sheetName val="Sheet2"/>
      <sheetName val="ทด"/>
      <sheetName val="SH-E"/>
      <sheetName val="รวมราคาทั้งสิ้น"/>
      <sheetName val="แบบเดิม"/>
      <sheetName val="schedule "/>
      <sheetName val="BOQ1 (2)"/>
      <sheetName val="2_ID_Guestroom"/>
      <sheetName val="ประมาณการประต_หน_าต_าง_"/>
      <sheetName val="EST-FOOTING_(G)"/>
      <sheetName val="QUANTITY_COMPARISON"/>
      <sheetName val="Bill_No__2_-_Carpark"/>
      <sheetName val="DETAIL_"/>
      <sheetName val="รายงานระยะที่_2_1"/>
      <sheetName val="งานAlum__แอมโปรเทค_1"/>
      <sheetName val="ราคา_KYS_เพิ่มเติม_2_,_4__1"/>
      <sheetName val="เสนอราคางานเพิ่มเติม_2__1"/>
      <sheetName val="เสนอราคางานเพิ่มเติม_4_1"/>
      <sheetName val="งานเพิ่มเติม_งานไฟฟ้า_ตกแต่ง_1"/>
      <sheetName val="_รายการประตู_หน้าต่าง1"/>
      <sheetName val="รายการอุปกรณ์ประตู_หน้าต่าง1"/>
      <sheetName val="รายละเอียดประตู_หน้าต่าง1"/>
      <sheetName val="ปรับราคาประตูหน้าต่าง__2_1"/>
      <sheetName val="ราคาประตูหน้าต่าง_KYS_1"/>
      <sheetName val="ปรับราคาประตูหน้าต่าง__2__(2)1"/>
      <sheetName val="เปรียบเทียบราคา_D&amp;W_21"/>
      <sheetName val="เปรียบเทียบราคาประตูหน้าต่าง_11"/>
      <sheetName val="งวดงาน_(3)1"/>
      <sheetName val="สรุปราคา_(3)1"/>
      <sheetName val="เสนอราคา_(3)1"/>
      <sheetName val="งานระบบปรับอากาศ_1"/>
      <sheetName val="งานระบบปรับอากาศ_2_1"/>
      <sheetName val="ประมาณการประตูหน้าต่าง_1"/>
      <sheetName val="9_ยิ่งสุข1"/>
      <sheetName val="รปภ_11"/>
      <sheetName val="รปภ_21"/>
      <sheetName val="รปภ_31"/>
      <sheetName val="รปภ_3_(2)1"/>
      <sheetName val="รปภ_3_(3)1"/>
      <sheetName val="ราคา_KYS_เพิ่มเติม_2__1"/>
      <sheetName val="SAN_REDUCED_1"/>
      <sheetName val="BOQ1_(2)"/>
      <sheetName val="Table Name"/>
      <sheetName val="สรุปราคางานสถาปัตยกรรม"/>
      <sheetName val="rate"/>
      <sheetName val="A"/>
      <sheetName val="sheetNO"/>
      <sheetName val="รายงานระยะที่_2_2"/>
      <sheetName val="งานAlum__แอมโปรเทค_2"/>
      <sheetName val="ราคา_KYS_เพิ่มเติม_2_,_4__2"/>
      <sheetName val="เสนอราคางานเพิ่มเติม_2__2"/>
      <sheetName val="เสนอราคางานเพิ่มเติม_4_2"/>
      <sheetName val="งานเพิ่มเติม_งานไฟฟ้า_ตกแต่ง_2"/>
      <sheetName val="_รายการประตู_หน้าต่าง2"/>
      <sheetName val="รายการอุปกรณ์ประตู_หน้าต่าง2"/>
      <sheetName val="รายละเอียดประตู_หน้าต่าง2"/>
      <sheetName val="ปรับราคาประตูหน้าต่าง__2_2"/>
      <sheetName val="ราคาประตูหน้าต่าง_KYS_2"/>
      <sheetName val="ปรับราคาประตูหน้าต่าง__2__(2)2"/>
      <sheetName val="เปรียบเทียบราคา_D&amp;W_22"/>
      <sheetName val="เปรียบเทียบราคาประตูหน้าต่าง_12"/>
      <sheetName val="งวดงาน_(3)2"/>
      <sheetName val="สรุปราคา_(3)2"/>
      <sheetName val="เสนอราคา_(3)2"/>
      <sheetName val="งานระบบปรับอากาศ_2"/>
      <sheetName val="งานระบบปรับอากาศ_2_2"/>
      <sheetName val="ประมาณการประตูหน้าต่าง_2"/>
      <sheetName val="9_ยิ่งสุข2"/>
      <sheetName val="รปภ_12"/>
      <sheetName val="รปภ_22"/>
      <sheetName val="รปภ_32"/>
      <sheetName val="รปภ_3_(2)2"/>
      <sheetName val="รปภ_3_(3)2"/>
      <sheetName val="ราคา_KYS_เพิ่มเติม_2__2"/>
      <sheetName val="ประมาณการประต_หน_าต_าง_1"/>
      <sheetName val="SAN_REDUCED_11"/>
      <sheetName val="BOQ1_(2)1"/>
      <sheetName val="EST-FOOTING_(G)1"/>
      <sheetName val="QUANTITY_COMPARISON1"/>
      <sheetName val="Bill_No__2_-_Carpark1"/>
      <sheetName val="DETAIL_1"/>
      <sheetName val="Table_Name"/>
      <sheetName val="ข้อมูล"/>
      <sheetName val="covere"/>
      <sheetName val="SH-F"/>
      <sheetName val="Sheet3"/>
      <sheetName val="RC.footing"/>
      <sheetName val="SH-C"/>
      <sheetName val="계수시트"/>
      <sheetName val="원가계산서"/>
      <sheetName val="LpC"/>
      <sheetName val="Exp"/>
      <sheetName val="DATA"/>
      <sheetName val="งบการเงิน"/>
      <sheetName val="cash flow 1"/>
      <sheetName val="DW"/>
      <sheetName val="Master"/>
      <sheetName val="Architectural works"/>
      <sheetName val="calc_menu_déroulant"/>
      <sheetName val="รายงานระยะที่_2_3"/>
      <sheetName val="งานAlum__แอมโปรเทค_3"/>
      <sheetName val="ราคา_KYS_เพิ่มเติม_2_,_4__3"/>
      <sheetName val="เสนอราคางานเพิ่มเติม_2__3"/>
      <sheetName val="เสนอราคางานเพิ่มเติม_4_3"/>
      <sheetName val="งานเพิ่มเติม_งานไฟฟ้า_ตกแต่ง_3"/>
      <sheetName val="_รายการประตู_หน้าต่าง3"/>
      <sheetName val="รายการอุปกรณ์ประตู_หน้าต่าง3"/>
      <sheetName val="รายละเอียดประตู_หน้าต่าง3"/>
      <sheetName val="ปรับราคาประตูหน้าต่าง__2_3"/>
      <sheetName val="ราคาประตูหน้าต่าง_KYS_3"/>
      <sheetName val="ปรับราคาประตูหน้าต่าง__2__(2)3"/>
      <sheetName val="เปรียบเทียบราคา_D&amp;W_23"/>
      <sheetName val="เปรียบเทียบราคาประตูหน้าต่าง_13"/>
      <sheetName val="งวดงาน_(3)3"/>
      <sheetName val="สรุปราคา_(3)3"/>
      <sheetName val="เสนอราคา_(3)3"/>
      <sheetName val="งานระบบปรับอากาศ_3"/>
      <sheetName val="งานระบบปรับอากาศ_2_3"/>
      <sheetName val="ประมาณการประตูหน้าต่าง_3"/>
      <sheetName val="9_ยิ่งสุข3"/>
      <sheetName val="รปภ_13"/>
      <sheetName val="รปภ_23"/>
      <sheetName val="รปภ_33"/>
      <sheetName val="รปภ_3_(2)3"/>
      <sheetName val="รปภ_3_(3)3"/>
      <sheetName val="ราคา_KYS_เพิ่มเติม_2__3"/>
      <sheetName val="ประมาณการประต_หน_าต_าง_2"/>
      <sheetName val="SAN_REDUCED_12"/>
      <sheetName val="EST-FOOTING_(G)2"/>
      <sheetName val="QUANTITY_COMPARISON2"/>
      <sheetName val="Bill_No__2_-_Carpark2"/>
      <sheetName val="DETAIL_2"/>
      <sheetName val="BOQ1_(2)2"/>
      <sheetName val="Table_Name1"/>
      <sheetName val="schedule_"/>
      <sheetName val="Architectural_works"/>
      <sheetName val="boq"/>
      <sheetName val="รายงานระยะที่_2_4"/>
      <sheetName val="งานAlum__แอมโปรเทค_4"/>
      <sheetName val="ราคา_KYS_เพิ่มเติม_2_,_4__4"/>
      <sheetName val="เสนอราคางานเพิ่มเติม_2__4"/>
      <sheetName val="เสนอราคางานเพิ่มเติม_4_4"/>
      <sheetName val="งานเพิ่มเติม_งานไฟฟ้า_ตกแต่ง_4"/>
      <sheetName val="_รายการประตู_หน้าต่าง4"/>
      <sheetName val="รายการอุปกรณ์ประตู_หน้าต่าง4"/>
      <sheetName val="รายละเอียดประตู_หน้าต่าง4"/>
      <sheetName val="ปรับราคาประตูหน้าต่าง__2_4"/>
      <sheetName val="ราคาประตูหน้าต่าง_KYS_4"/>
      <sheetName val="ปรับราคาประตูหน้าต่าง__2__(2)4"/>
      <sheetName val="เปรียบเทียบราคา_D&amp;W_24"/>
      <sheetName val="เปรียบเทียบราคาประตูหน้าต่าง_14"/>
      <sheetName val="งวดงาน_(3)4"/>
      <sheetName val="สรุปราคา_(3)4"/>
      <sheetName val="เสนอราคา_(3)4"/>
      <sheetName val="งานระบบปรับอากาศ_4"/>
      <sheetName val="งานระบบปรับอากาศ_2_4"/>
      <sheetName val="ประมาณการประตูหน้าต่าง_4"/>
      <sheetName val="9_ยิ่งสุข4"/>
      <sheetName val="รปภ_14"/>
      <sheetName val="รปภ_24"/>
      <sheetName val="รปภ_34"/>
      <sheetName val="รปภ_3_(2)4"/>
      <sheetName val="รปภ_3_(3)4"/>
      <sheetName val="ราคา_KYS_เพิ่มเติม_2__4"/>
      <sheetName val="ประมาณการประต_หน_าต_าง_3"/>
      <sheetName val="SAN_REDUCED_13"/>
      <sheetName val="BOQ1_(2)3"/>
      <sheetName val="EST-FOOTING_(G)3"/>
      <sheetName val="QUANTITY_COMPARISON3"/>
      <sheetName val="Bill_No__2_-_Carpark3"/>
      <sheetName val="DETAIL_3"/>
      <sheetName val="Table_Name2"/>
      <sheetName val="schedule_1"/>
      <sheetName val="Architectural_works1"/>
      <sheetName val="SITE OFFICE"/>
      <sheetName val="LITF"/>
      <sheetName val="ค่าใช้จ่าย"/>
      <sheetName val="Labor (2)"/>
      <sheetName val="Manpower"/>
      <sheetName val="คชจ.ดำเนินงาน6-43"/>
      <sheetName val="งานโครงสร้าง"/>
      <sheetName val="DEP12"/>
      <sheetName val="FF_6"/>
      <sheetName val="ปร"/>
      <sheetName val="material_cost"/>
      <sheetName val="F2002-79"/>
      <sheetName val="Cavity Inputs"/>
      <sheetName val="หลักเกณฑ์"/>
      <sheetName val="PRICE LIST"/>
      <sheetName val="BM"/>
      <sheetName val="BK Unit Rate"/>
      <sheetName val="เล็ก"/>
      <sheetName val="ตารางราคา"/>
      <sheetName val="ราคากลาง 2"/>
      <sheetName val="งานซ๋อมพื้นคอนกรีต 1"/>
      <sheetName val="I-slab"/>
      <sheetName val="วัดใต้"/>
      <sheetName val="L-Fixer"/>
      <sheetName val="schedule_2"/>
      <sheetName val="schedule_3"/>
      <sheetName val="รายงานระยะที่_2_5"/>
      <sheetName val="งานAlum__แอมโปรเทค_5"/>
      <sheetName val="ราคา_KYS_เพิ่มเติม_2_,_4__5"/>
      <sheetName val="เสนอราคางานเพิ่มเติม_2__5"/>
      <sheetName val="เสนอราคางานเพิ่มเติม_4_5"/>
      <sheetName val="งานเพิ่มเติม_งานไฟฟ้า_ตกแต่ง_5"/>
      <sheetName val="_รายการประตู_หน้าต่าง5"/>
      <sheetName val="รายการอุปกรณ์ประตู_หน้าต่าง5"/>
      <sheetName val="รายละเอียดประตู_หน้าต่าง5"/>
      <sheetName val="ปรับราคาประตูหน้าต่าง__2_5"/>
      <sheetName val="ราคาประตูหน้าต่าง_KYS_5"/>
      <sheetName val="ปรับราคาประตูหน้าต่าง__2__(2)5"/>
      <sheetName val="เปรียบเทียบราคา_D&amp;W_25"/>
      <sheetName val="เปรียบเทียบราคาประตูหน้าต่าง_15"/>
      <sheetName val="งวดงาน_(3)5"/>
      <sheetName val="สรุปราคา_(3)5"/>
      <sheetName val="เสนอราคา_(3)5"/>
      <sheetName val="งานระบบปรับอากาศ_5"/>
      <sheetName val="งานระบบปรับอากาศ_2_5"/>
      <sheetName val="ประมาณการประตูหน้าต่าง_5"/>
      <sheetName val="9_ยิ่งสุข5"/>
      <sheetName val="รปภ_15"/>
      <sheetName val="รปภ_25"/>
      <sheetName val="รปภ_35"/>
      <sheetName val="รปภ_3_(2)5"/>
      <sheetName val="รปภ_3_(3)5"/>
      <sheetName val="ราคา_KYS_เพิ่มเติม_2__5"/>
      <sheetName val="ประมาณการประต_หน_าต_าง_4"/>
      <sheetName val="EST-FOOTING_(G)4"/>
      <sheetName val="QUANTITY_COMPARISON4"/>
      <sheetName val="Bill_No__2_-_Carpark4"/>
      <sheetName val="DETAIL_4"/>
      <sheetName val="SAN_REDUCED_14"/>
      <sheetName val="BOQ1_(2)4"/>
      <sheetName val="schedule_4"/>
      <sheetName val="รายงานระยะที่_2_6"/>
      <sheetName val="งานAlum__แอมโปรเทค_6"/>
      <sheetName val="ราคา_KYS_เพิ่มเติม_2_,_4__6"/>
      <sheetName val="เสนอราคางานเพิ่มเติม_2__6"/>
      <sheetName val="เสนอราคางานเพิ่มเติม_4_6"/>
      <sheetName val="งานเพิ่มเติม_งานไฟฟ้า_ตกแต่ง_6"/>
      <sheetName val="_รายการประตู_หน้าต่าง6"/>
      <sheetName val="รายการอุปกรณ์ประตู_หน้าต่าง6"/>
      <sheetName val="รายละเอียดประตู_หน้าต่าง6"/>
      <sheetName val="ปรับราคาประตูหน้าต่าง__2_6"/>
      <sheetName val="ราคาประตูหน้าต่าง_KYS_6"/>
      <sheetName val="ปรับราคาประตูหน้าต่าง__2__(2)6"/>
      <sheetName val="เปรียบเทียบราคา_D&amp;W_26"/>
      <sheetName val="เปรียบเทียบราคาประตูหน้าต่าง_16"/>
      <sheetName val="งวดงาน_(3)6"/>
      <sheetName val="สรุปราคา_(3)6"/>
      <sheetName val="เสนอราคา_(3)6"/>
      <sheetName val="งานระบบปรับอากาศ_6"/>
      <sheetName val="งานระบบปรับอากาศ_2_6"/>
      <sheetName val="ประมาณการประตูหน้าต่าง_6"/>
      <sheetName val="9_ยิ่งสุข6"/>
      <sheetName val="รปภ_16"/>
      <sheetName val="รปภ_26"/>
      <sheetName val="รปภ_36"/>
      <sheetName val="รปภ_3_(2)6"/>
      <sheetName val="รปภ_3_(3)6"/>
      <sheetName val="ราคา_KYS_เพิ่มเติม_2__6"/>
      <sheetName val="ประมาณการประต_หน_าต_าง_5"/>
      <sheetName val="EST-FOOTING_(G)5"/>
      <sheetName val="QUANTITY_COMPARISON5"/>
      <sheetName val="Bill_No__2_-_Carpark5"/>
      <sheetName val="DETAIL_5"/>
      <sheetName val="SAN_REDUCED_15"/>
      <sheetName val="BOQ1_(2)5"/>
      <sheetName val="schedule_5"/>
      <sheetName val="รายงานระยะที่_2_7"/>
      <sheetName val="งานAlum__แอมโปรเทค_7"/>
      <sheetName val="ราคา_KYS_เพิ่มเติม_2_,_4__7"/>
      <sheetName val="เสนอราคางานเพิ่มเติม_2__7"/>
      <sheetName val="เสนอราคางานเพิ่มเติม_4_7"/>
      <sheetName val="งานเพิ่มเติม_งานไฟฟ้า_ตกแต่ง_7"/>
      <sheetName val="_รายการประตู_หน้าต่าง7"/>
      <sheetName val="รายการอุปกรณ์ประตู_หน้าต่าง7"/>
      <sheetName val="รายละเอียดประตู_หน้าต่าง7"/>
      <sheetName val="ปรับราคาประตูหน้าต่าง__2_7"/>
      <sheetName val="ราคาประตูหน้าต่าง_KYS_7"/>
      <sheetName val="ปรับราคาประตูหน้าต่าง__2__(2)7"/>
      <sheetName val="เปรียบเทียบราคา_D&amp;W_27"/>
      <sheetName val="เปรียบเทียบราคาประตูหน้าต่าง_17"/>
      <sheetName val="งวดงาน_(3)7"/>
      <sheetName val="สรุปราคา_(3)7"/>
      <sheetName val="เสนอราคา_(3)7"/>
      <sheetName val="งานระบบปรับอากาศ_7"/>
      <sheetName val="งานระบบปรับอากาศ_2_7"/>
      <sheetName val="ประมาณการประตูหน้าต่าง_7"/>
      <sheetName val="9_ยิ่งสุข7"/>
      <sheetName val="รปภ_17"/>
      <sheetName val="รปภ_27"/>
      <sheetName val="รปภ_37"/>
      <sheetName val="รปภ_3_(2)7"/>
      <sheetName val="รปภ_3_(3)7"/>
      <sheetName val="ราคา_KYS_เพิ่มเติม_2__7"/>
      <sheetName val="ประมาณการประต_หน_าต_าง_6"/>
      <sheetName val="EST-FOOTING_(G)6"/>
      <sheetName val="QUANTITY_COMPARISON6"/>
      <sheetName val="Bill_No__2_-_Carpark6"/>
      <sheetName val="DETAIL_6"/>
      <sheetName val="SAN_REDUCED_16"/>
      <sheetName val="BOQ1_(2)6"/>
      <sheetName val="schedule_6"/>
      <sheetName val="รายงานระยะที่_2_8"/>
      <sheetName val="งานAlum__แอมโปรเทค_8"/>
      <sheetName val="ราคา_KYS_เพิ่มเติม_2_,_4__8"/>
      <sheetName val="เสนอราคางานเพิ่มเติม_2__8"/>
      <sheetName val="เสนอราคางานเพิ่มเติม_4_8"/>
      <sheetName val="งานเพิ่มเติม_งานไฟฟ้า_ตกแต่ง_8"/>
      <sheetName val="_รายการประตู_หน้าต่าง8"/>
      <sheetName val="รายการอุปกรณ์ประตู_หน้าต่าง8"/>
      <sheetName val="รายละเอียดประตู_หน้าต่าง8"/>
      <sheetName val="ปรับราคาประตูหน้าต่าง__2_8"/>
      <sheetName val="ราคาประตูหน้าต่าง_KYS_8"/>
      <sheetName val="ปรับราคาประตูหน้าต่าง__2__(2)8"/>
      <sheetName val="เปรียบเทียบราคา_D&amp;W_28"/>
      <sheetName val="เปรียบเทียบราคาประตูหน้าต่าง_18"/>
      <sheetName val="งวดงาน_(3)8"/>
      <sheetName val="สรุปราคา_(3)8"/>
      <sheetName val="เสนอราคา_(3)8"/>
      <sheetName val="งานระบบปรับอากาศ_8"/>
      <sheetName val="งานระบบปรับอากาศ_2_8"/>
      <sheetName val="ประมาณการประตูหน้าต่าง_8"/>
      <sheetName val="9_ยิ่งสุข8"/>
      <sheetName val="รปภ_18"/>
      <sheetName val="รปภ_28"/>
      <sheetName val="รปภ_38"/>
      <sheetName val="รปภ_3_(2)8"/>
      <sheetName val="รปภ_3_(3)8"/>
      <sheetName val="ราคา_KYS_เพิ่มเติม_2__8"/>
      <sheetName val="ประมาณการประต_หน_าต_าง_7"/>
      <sheetName val="EST-FOOTING_(G)7"/>
      <sheetName val="QUANTITY_COMPARISON7"/>
      <sheetName val="Bill_No__2_-_Carpark7"/>
      <sheetName val="DETAIL_7"/>
      <sheetName val="SAN_REDUCED_17"/>
      <sheetName val="BOQ1_(2)7"/>
      <sheetName val="schedule_7"/>
      <sheetName val="รายงานระยะที่_2_9"/>
      <sheetName val="งานAlum__แอมโปรเทค_9"/>
      <sheetName val="ราคา_KYS_เพิ่มเติม_2_,_4__9"/>
      <sheetName val="เสนอราคางานเพิ่มเติม_2__9"/>
      <sheetName val="เสนอราคางานเพิ่มเติม_4_9"/>
      <sheetName val="งานเพิ่มเติม_งานไฟฟ้า_ตกแต่ง_9"/>
      <sheetName val="_รายการประตู_หน้าต่าง9"/>
      <sheetName val="รายการอุปกรณ์ประตู_หน้าต่าง9"/>
      <sheetName val="รายละเอียดประตู_หน้าต่าง9"/>
      <sheetName val="ปรับราคาประตูหน้าต่าง__2_9"/>
      <sheetName val="ราคาประตูหน้าต่าง_KYS_9"/>
      <sheetName val="ปรับราคาประตูหน้าต่าง__2__(2)9"/>
      <sheetName val="เปรียบเทียบราคา_D&amp;W_29"/>
      <sheetName val="เปรียบเทียบราคาประตูหน้าต่าง_19"/>
      <sheetName val="งวดงาน_(3)9"/>
      <sheetName val="สรุปราคา_(3)9"/>
      <sheetName val="เสนอราคา_(3)9"/>
      <sheetName val="งานระบบปรับอากาศ_9"/>
      <sheetName val="งานระบบปรับอากาศ_2_9"/>
      <sheetName val="ประมาณการประตูหน้าต่าง_9"/>
      <sheetName val="9_ยิ่งสุข9"/>
      <sheetName val="รปภ_19"/>
      <sheetName val="รปภ_29"/>
      <sheetName val="รปภ_39"/>
      <sheetName val="รปภ_3_(2)9"/>
      <sheetName val="รปภ_3_(3)9"/>
      <sheetName val="ราคา_KYS_เพิ่มเติม_2__9"/>
      <sheetName val="ประมาณการประต_หน_าต_าง_8"/>
      <sheetName val="EST-FOOTING_(G)8"/>
      <sheetName val="QUANTITY_COMPARISON8"/>
      <sheetName val="Bill_No__2_-_Carpark8"/>
      <sheetName val="DETAIL_8"/>
      <sheetName val="SAN_REDUCED_18"/>
      <sheetName val="BOQ1_(2)8"/>
      <sheetName val="schedule_8"/>
      <sheetName val="รายงานระยะที่_2_10"/>
      <sheetName val="งานAlum__แอมโปรเทค_10"/>
      <sheetName val="ราคา_KYS_เพิ่มเติม_2_,_4__10"/>
      <sheetName val="เสนอราคางานเพิ่มเติม_2__10"/>
      <sheetName val="เสนอราคางานเพิ่มเติม_4_10"/>
      <sheetName val="งานเพิ่มเติม_งานไฟฟ้า_ตกแต่ง_10"/>
      <sheetName val="_รายการประตู_หน้าต่าง10"/>
      <sheetName val="รายการอุปกรณ์ประตู_หน้าต่าง10"/>
      <sheetName val="รายละเอียดประตู_หน้าต่าง10"/>
      <sheetName val="ปรับราคาประตูหน้าต่าง__2_10"/>
      <sheetName val="ราคาประตูหน้าต่าง_KYS_10"/>
      <sheetName val="ปรับราคาประตูหน้าต่าง__2__(2)10"/>
      <sheetName val="เปรียบเทียบราคา_D&amp;W_210"/>
      <sheetName val="เปรียบเทียบราคาประตูหน้าต่าง_10"/>
      <sheetName val="งวดงาน_(3)10"/>
      <sheetName val="สรุปราคา_(3)10"/>
      <sheetName val="เสนอราคา_(3)10"/>
      <sheetName val="งานระบบปรับอากาศ_10"/>
      <sheetName val="งานระบบปรับอากาศ_2_10"/>
      <sheetName val="ประมาณการประตูหน้าต่าง_10"/>
      <sheetName val="9_ยิ่งสุข10"/>
      <sheetName val="รปภ_110"/>
      <sheetName val="รปภ_210"/>
      <sheetName val="รปภ_310"/>
      <sheetName val="รปภ_3_(2)10"/>
      <sheetName val="รปภ_3_(3)10"/>
      <sheetName val="ราคา_KYS_เพิ่มเติม_2__10"/>
      <sheetName val="ประมาณการประต_หน_าต_าง_9"/>
      <sheetName val="EST-FOOTING_(G)9"/>
      <sheetName val="QUANTITY_COMPARISON9"/>
      <sheetName val="Bill_No__2_-_Carpark9"/>
      <sheetName val="DETAIL_9"/>
      <sheetName val="SAN_REDUCED_19"/>
      <sheetName val="BOQ1_(2)9"/>
      <sheetName val="schedule_9"/>
      <sheetName val="รายงานระยะที่_2_11"/>
      <sheetName val="งานAlum__แอมโปรเทค_11"/>
      <sheetName val="ราคา_KYS_เพิ่มเติม_2_,_4__11"/>
      <sheetName val="เสนอราคางานเพิ่มเติม_2__11"/>
      <sheetName val="เสนอราคางานเพิ่มเติม_4_11"/>
      <sheetName val="งานเพิ่มเติม_งานไฟฟ้า_ตกแต่ง_11"/>
      <sheetName val="_รายการประตู_หน้าต่าง11"/>
      <sheetName val="รายการอุปกรณ์ประตู_หน้าต่าง11"/>
      <sheetName val="รายละเอียดประตู_หน้าต่าง11"/>
      <sheetName val="ปรับราคาประตูหน้าต่าง__2_11"/>
      <sheetName val="ราคาประตูหน้าต่าง_KYS_11"/>
      <sheetName val="ปรับราคาประตูหน้าต่าง__2__(2)11"/>
      <sheetName val="เปรียบเทียบราคา_D&amp;W_211"/>
      <sheetName val="เปรียบเทียบราคาประตูหน้าต่าง_20"/>
      <sheetName val="งวดงาน_(3)11"/>
      <sheetName val="สรุปราคา_(3)11"/>
      <sheetName val="เสนอราคา_(3)11"/>
      <sheetName val="งานระบบปรับอากาศ_11"/>
      <sheetName val="งานระบบปรับอากาศ_2_11"/>
      <sheetName val="ประมาณการประตูหน้าต่าง_11"/>
      <sheetName val="9_ยิ่งสุข11"/>
      <sheetName val="รปภ_111"/>
      <sheetName val="รปภ_211"/>
      <sheetName val="รปภ_311"/>
      <sheetName val="รปภ_3_(2)11"/>
      <sheetName val="รปภ_3_(3)11"/>
      <sheetName val="ราคา_KYS_เพิ่มเติม_2__11"/>
      <sheetName val="ประมาณการประต_หน_าต_าง_10"/>
      <sheetName val="EST-FOOTING_(G)10"/>
      <sheetName val="QUANTITY_COMPARISON10"/>
      <sheetName val="Bill_No__2_-_Carpark10"/>
      <sheetName val="DETAIL_10"/>
      <sheetName val="SAN_REDUCED_110"/>
      <sheetName val="BOQ1_(2)10"/>
      <sheetName val="schedule_10"/>
      <sheetName val="รายงานระยะที่_2_12"/>
      <sheetName val="งานAlum__แอมโปรเทค_12"/>
      <sheetName val="ราคา_KYS_เพิ่มเติม_2_,_4__12"/>
      <sheetName val="เสนอราคางานเพิ่มเติม_2__12"/>
      <sheetName val="เสนอราคางานเพิ่มเติม_4_12"/>
      <sheetName val="งานเพิ่มเติม_งานไฟฟ้า_ตกแต่ง_12"/>
      <sheetName val="_รายการประตู_หน้าต่าง12"/>
      <sheetName val="รายการอุปกรณ์ประตู_หน้าต่าง12"/>
      <sheetName val="รายละเอียดประตู_หน้าต่าง12"/>
      <sheetName val="ปรับราคาประตูหน้าต่าง__2_12"/>
      <sheetName val="ราคาประตูหน้าต่าง_KYS_12"/>
      <sheetName val="ปรับราคาประตูหน้าต่าง__2__(2)12"/>
      <sheetName val="เปรียบเทียบราคา_D&amp;W_212"/>
      <sheetName val="เปรียบเทียบราคาประตูหน้าต่าง_21"/>
      <sheetName val="งวดงาน_(3)12"/>
      <sheetName val="สรุปราคา_(3)12"/>
      <sheetName val="เสนอราคา_(3)12"/>
      <sheetName val="งานระบบปรับอากาศ_12"/>
      <sheetName val="งานระบบปรับอากาศ_2_12"/>
      <sheetName val="ประมาณการประตูหน้าต่าง_12"/>
      <sheetName val="9_ยิ่งสุข12"/>
      <sheetName val="รปภ_112"/>
      <sheetName val="รปภ_212"/>
      <sheetName val="รปภ_312"/>
      <sheetName val="รปภ_3_(2)12"/>
      <sheetName val="รปภ_3_(3)12"/>
      <sheetName val="ราคา_KYS_เพิ่มเติม_2__12"/>
      <sheetName val="ประมาณการประต_หน_าต_าง_11"/>
      <sheetName val="EST-FOOTING_(G)11"/>
      <sheetName val="QUANTITY_COMPARISON11"/>
      <sheetName val="Bill_No__2_-_Carpark11"/>
      <sheetName val="DETAIL_11"/>
      <sheetName val="SAN_REDUCED_111"/>
      <sheetName val="BOQ1_(2)11"/>
      <sheetName val="schedule_11"/>
      <sheetName val="รายงานระยะที่_2_13"/>
      <sheetName val="งานAlum__แอมโปรเทค_13"/>
      <sheetName val="ราคา_KYS_เพิ่มเติม_2_,_4__13"/>
      <sheetName val="เสนอราคางานเพิ่มเติม_2__13"/>
      <sheetName val="เสนอราคางานเพิ่มเติม_4_13"/>
      <sheetName val="งานเพิ่มเติม_งานไฟฟ้า_ตกแต่ง_13"/>
      <sheetName val="_รายการประตู_หน้าต่าง13"/>
      <sheetName val="รายการอุปกรณ์ประตู_หน้าต่าง13"/>
      <sheetName val="รายละเอียดประตู_หน้าต่าง13"/>
      <sheetName val="ปรับราคาประตูหน้าต่าง__2_13"/>
      <sheetName val="ราคาประตูหน้าต่าง_KYS_13"/>
      <sheetName val="ปรับราคาประตูหน้าต่าง__2__(2)13"/>
      <sheetName val="เปรียบเทียบราคา_D&amp;W_213"/>
      <sheetName val="เปรียบเทียบราคาประตูหน้าต่าง_22"/>
      <sheetName val="งวดงาน_(3)13"/>
      <sheetName val="สรุปราคา_(3)13"/>
      <sheetName val="เสนอราคา_(3)13"/>
      <sheetName val="งานระบบปรับอากาศ_13"/>
      <sheetName val="งานระบบปรับอากาศ_2_13"/>
      <sheetName val="ประมาณการประตูหน้าต่าง_13"/>
      <sheetName val="9_ยิ่งสุข13"/>
      <sheetName val="รปภ_113"/>
      <sheetName val="รปภ_213"/>
      <sheetName val="รปภ_313"/>
      <sheetName val="รปภ_3_(2)13"/>
      <sheetName val="รปภ_3_(3)13"/>
      <sheetName val="ราคา_KYS_เพิ่มเติม_2__13"/>
      <sheetName val="ประมาณการประต_หน_าต_าง_12"/>
      <sheetName val="EST-FOOTING_(G)12"/>
      <sheetName val="QUANTITY_COMPARISON12"/>
      <sheetName val="Bill_No__2_-_Carpark12"/>
      <sheetName val="DETAIL_12"/>
      <sheetName val="SAN_REDUCED_112"/>
      <sheetName val="BOQ1_(2)12"/>
      <sheetName val="schedule_12"/>
      <sheetName val="รายงานระยะที่_2_14"/>
      <sheetName val="งานAlum__แอมโปรเทค_14"/>
      <sheetName val="ราคา_KYS_เพิ่มเติม_2_,_4__14"/>
      <sheetName val="เสนอราคางานเพิ่มเติม_2__14"/>
      <sheetName val="เสนอราคางานเพิ่มเติม_4_14"/>
      <sheetName val="งานเพิ่มเติม_งานไฟฟ้า_ตกแต่ง_14"/>
      <sheetName val="_รายการประตู_หน้าต่าง14"/>
      <sheetName val="รายการอุปกรณ์ประตู_หน้าต่าง14"/>
      <sheetName val="รายละเอียดประตู_หน้าต่าง14"/>
      <sheetName val="ปรับราคาประตูหน้าต่าง__2_14"/>
      <sheetName val="ราคาประตูหน้าต่าง_KYS_14"/>
      <sheetName val="ปรับราคาประตูหน้าต่าง__2__(2)14"/>
      <sheetName val="เปรียบเทียบราคา_D&amp;W_214"/>
      <sheetName val="เปรียบเทียบราคาประตูหน้าต่าง_23"/>
      <sheetName val="งวดงาน_(3)14"/>
      <sheetName val="สรุปราคา_(3)14"/>
      <sheetName val="เสนอราคา_(3)14"/>
      <sheetName val="งานระบบปรับอากาศ_14"/>
      <sheetName val="งานระบบปรับอากาศ_2_14"/>
      <sheetName val="ประมาณการประตูหน้าต่าง_14"/>
      <sheetName val="9_ยิ่งสุข14"/>
      <sheetName val="รปภ_114"/>
      <sheetName val="รปภ_214"/>
      <sheetName val="รปภ_314"/>
      <sheetName val="รปภ_3_(2)14"/>
      <sheetName val="รปภ_3_(3)14"/>
      <sheetName val="ราคา_KYS_เพิ่มเติม_2__14"/>
      <sheetName val="ประมาณการประต_หน_าต_าง_13"/>
      <sheetName val="EST-FOOTING_(G)13"/>
      <sheetName val="QUANTITY_COMPARISON13"/>
      <sheetName val="Bill_No__2_-_Carpark13"/>
      <sheetName val="DETAIL_13"/>
      <sheetName val="SAN_REDUCED_113"/>
      <sheetName val="BOQ1_(2)13"/>
      <sheetName val="schedule_13"/>
      <sheetName val="รายงานระยะที่_2_15"/>
      <sheetName val="งานAlum__แอมโปรเทค_15"/>
      <sheetName val="ราคา_KYS_เพิ่มเติม_2_,_4__15"/>
      <sheetName val="เสนอราคางานเพิ่มเติม_2__15"/>
      <sheetName val="เสนอราคางานเพิ่มเติม_4_15"/>
      <sheetName val="งานเพิ่มเติม_งานไฟฟ้า_ตกแต่ง_15"/>
      <sheetName val="_รายการประตู_หน้าต่าง15"/>
      <sheetName val="รายการอุปกรณ์ประตู_หน้าต่าง15"/>
      <sheetName val="รายละเอียดประตู_หน้าต่าง15"/>
      <sheetName val="ปรับราคาประตูหน้าต่าง__2_15"/>
      <sheetName val="ราคาประตูหน้าต่าง_KYS_15"/>
      <sheetName val="ปรับราคาประตูหน้าต่าง__2__(2)15"/>
      <sheetName val="เปรียบเทียบราคา_D&amp;W_215"/>
      <sheetName val="เปรียบเทียบราคาประตูหน้าต่าง_24"/>
      <sheetName val="งวดงาน_(3)15"/>
      <sheetName val="สรุปราคา_(3)15"/>
      <sheetName val="เสนอราคา_(3)15"/>
      <sheetName val="งานระบบปรับอากาศ_15"/>
      <sheetName val="งานระบบปรับอากาศ_2_15"/>
      <sheetName val="ประมาณการประตูหน้าต่าง_15"/>
      <sheetName val="9_ยิ่งสุข15"/>
      <sheetName val="รปภ_115"/>
      <sheetName val="รปภ_215"/>
      <sheetName val="รปภ_315"/>
      <sheetName val="รปภ_3_(2)15"/>
      <sheetName val="รปภ_3_(3)15"/>
      <sheetName val="ราคา_KYS_เพิ่มเติม_2__15"/>
      <sheetName val="ประมาณการประต_หน_าต_าง_14"/>
      <sheetName val="EST-FOOTING_(G)14"/>
      <sheetName val="QUANTITY_COMPARISON14"/>
      <sheetName val="Bill_No__2_-_Carpark14"/>
      <sheetName val="DETAIL_14"/>
      <sheetName val="SAN_REDUCED_114"/>
      <sheetName val="BOQ1_(2)14"/>
      <sheetName val="schedule_14"/>
      <sheetName val="Cert"/>
      <sheetName val="Profit_Budget"/>
      <sheetName val="Staff Sch"/>
      <sheetName val="Metrix"/>
      <sheetName val="UG Consl"/>
      <sheetName val="UKG All"/>
      <sheetName val="GR55-2650"/>
      <sheetName val="cover page"/>
      <sheetName val="Discount "/>
      <sheetName val="SHT1-CONSOL"/>
      <sheetName val="Ratios"/>
      <sheetName val="หน้า ปมก"/>
      <sheetName val="5C"/>
      <sheetName val="Table_Name3"/>
      <sheetName val="Architectural_works2"/>
      <sheetName val="SITE_OFFICE"/>
      <sheetName val="bq"/>
      <sheetName val="Table_Name4"/>
      <sheetName val="Architectural_works3"/>
      <sheetName val="SITE_OFFICE1"/>
      <sheetName val="Labor_(2)"/>
      <sheetName val="วัตถุประสงค์การใช้งบการเงิน"/>
      <sheetName val="ประเภทธุรกิจ"/>
      <sheetName val="ประเภทบริการ"/>
      <sheetName val="ประเภทลูกค้า"/>
      <sheetName val="ผู้ทำบัญชี"/>
      <sheetName val="ผู้สอบบัญชี"/>
      <sheetName val="รายชื่อลูกค้า"/>
      <sheetName val="Lead"/>
      <sheetName val="เงินกู้ MGC"/>
      <sheetName val="Summary"/>
      <sheetName val="K-5"/>
      <sheetName val="79 นอร์ธปาร์ค 021052"/>
      <sheetName val="DIV186"/>
      <sheetName val="cov-estimate"/>
      <sheetName val="H1.0"/>
      <sheetName val="WALL"/>
      <sheetName val="UKG  Consl"/>
      <sheetName val="UKG (KG)"/>
      <sheetName val="FitOutConfCentre"/>
      <sheetName val="TOSHIBA-Structure"/>
      <sheetName val="BQ-Ext  "/>
      <sheetName val="QS-Payment"/>
      <sheetName val="cover"/>
      <sheetName val="wordsdata"/>
      <sheetName val="ACMV"/>
      <sheetName val="Petrol Store &amp; Dispen Annex A11"/>
      <sheetName val="Cable Schedule Al_Cu"/>
      <sheetName val="Consolidated"/>
      <sheetName val="Diesel Fill_Dispense Annex A10"/>
      <sheetName val="Lift Station"/>
      <sheetName val="RateAnalysis"/>
      <sheetName val="Structure"/>
      <sheetName val="RC_footing2"/>
      <sheetName val="Labor_(2)2"/>
      <sheetName val="Cavity_Inputs2"/>
      <sheetName val="BK_Unit_Rate2"/>
      <sheetName val="RC_footing"/>
      <sheetName val="Cavity_Inputs"/>
      <sheetName val="BK_Unit_Rate"/>
      <sheetName val="หน้า_ปมก"/>
      <sheetName val="PRICE_LIST"/>
      <sheetName val="Petrol_Store_&amp;_Dispen_Annex_A11"/>
      <sheetName val="Cable_Schedule_Al_Cu"/>
      <sheetName val="Diesel_Fill_Dispense_Annex_A10"/>
      <sheetName val="Lift_Station"/>
      <sheetName val="RC_footing1"/>
      <sheetName val="Labor_(2)1"/>
      <sheetName val="Cavity_Inputs1"/>
      <sheetName val="BK_Unit_Rate1"/>
      <sheetName val="Table_Name5"/>
      <sheetName val="RC_footing3"/>
      <sheetName val="Architectural_works4"/>
      <sheetName val="Labor_(2)3"/>
      <sheetName val="Cavity_Inputs3"/>
      <sheetName val="BK_Unit_Rate3"/>
      <sheetName val="SUM-AIR-Submit"/>
      <sheetName val="LIST 2005"/>
      <sheetName val="Proc. Cont. Sheet"/>
      <sheetName val="รายละเอียดโครงการ"/>
      <sheetName val="Book 1 Summary"/>
      <sheetName val="ราคาต่อหน่วย2-9"/>
      <sheetName val="Customize Your Purchase Order"/>
      <sheetName val="Rates"/>
      <sheetName val="RawMatCost"/>
      <sheetName val="Register"/>
      <sheetName val="ราคากลาง_2"/>
      <sheetName val="งานซ๋อมพื้นคอนกรีต_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/>
      <sheetData sheetId="279" refreshError="1"/>
      <sheetData sheetId="280" refreshError="1"/>
      <sheetData sheetId="281" refreshError="1"/>
      <sheetData sheetId="282"/>
      <sheetData sheetId="283" refreshError="1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/>
      <sheetData sheetId="691"/>
      <sheetData sheetId="692"/>
      <sheetData sheetId="693" refreshError="1"/>
      <sheetData sheetId="694"/>
      <sheetData sheetId="695"/>
      <sheetData sheetId="696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/>
      <sheetData sheetId="764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1"/>
      <sheetName val="F-1A"/>
      <sheetName val="F-2"/>
      <sheetName val="F-2 land"/>
      <sheetName val="F-2 CIP"/>
      <sheetName val="F-2 Int"/>
      <sheetName val="F-2 Public"/>
      <sheetName val="F-3"/>
      <sheetName val="F-3.1"/>
      <sheetName val="K-1"/>
      <sheetName val="K-2"/>
      <sheetName val="K-3"/>
      <sheetName val="K-4"/>
      <sheetName val="K-4A"/>
      <sheetName val="K-4 classify"/>
      <sheetName val="K-4.1A"/>
      <sheetName val="K-4.1"/>
      <sheetName val="K-4.1A land"/>
      <sheetName val="K-4.1A CIP"/>
      <sheetName val="K-4.1A Public"/>
      <sheetName val="K-4.1A Int"/>
      <sheetName val="K-4.2"/>
      <sheetName val="K-5"/>
      <sheetName val="Land addition"/>
      <sheetName val="J-1"/>
      <sheetName val="S-6"/>
      <sheetName val="S-6 Q2'04"/>
      <sheetName val="K-5 "/>
      <sheetName val="K-4.3Land addition"/>
      <sheetName val=" J Q1"/>
      <sheetName val="S-5"/>
      <sheetName val="Exp"/>
      <sheetName val="คชจ.ดำเนินงาน6-43"/>
      <sheetName val="Aging"/>
      <sheetName val="ประมาณการประตูหน้าต่าง "/>
      <sheetName val="LpC"/>
      <sheetName val="Store"/>
      <sheetName val="แบบเดิม"/>
      <sheetName val="DATA"/>
      <sheetName val="schedul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อกอุดร"/>
      <sheetName val="Exp"/>
      <sheetName val="S-5"/>
      <sheetName val="ประมาณการประตูหน้าต่าง "/>
      <sheetName val="LpC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-A"/>
      <sheetName val="SH-B"/>
      <sheetName val="SH-C"/>
      <sheetName val="SH-D"/>
      <sheetName val="SH-E"/>
      <sheetName val="SH-F"/>
      <sheetName val="SH-G"/>
      <sheetName val="SH_F"/>
      <sheetName val="ประมาณการประตูหน้าต่าง "/>
      <sheetName val="Store"/>
      <sheetName val="ประมาณการประตูหน้าต่าง_1"/>
      <sheetName val="ประมาณการประตูหน้าต่าง_"/>
      <sheetName val="e4"/>
      <sheetName val="รวมราคาทั้งสิ้น"/>
      <sheetName val="SH_A"/>
      <sheetName val="SH_G"/>
      <sheetName val="SH_B"/>
      <sheetName val="SH_C"/>
      <sheetName val="SH_D"/>
      <sheetName val="SH_E"/>
      <sheetName val="정부노임단가"/>
      <sheetName val="2000전체분"/>
      <sheetName val="2000년1차"/>
      <sheetName val="차액보증"/>
      <sheetName val="Equipment"/>
      <sheetName val="Book 1 Summary"/>
      <sheetName val="บทสรุปผู้บริหาร"/>
      <sheetName val="BOQ1 (2)"/>
      <sheetName val="EST-FOOTING (G)"/>
      <sheetName val="QUANTITY COMPARISON"/>
      <sheetName val="Bill No. 2 - Carpark"/>
      <sheetName val="แบบเดิม"/>
      <sheetName val="ประมาณการประตูหน้าต่าง_2"/>
      <sheetName val="Book_1_Summary"/>
      <sheetName val="PL"/>
      <sheetName val="Main Sum (Hotel &amp; Residences)"/>
      <sheetName val="ตารางวันหยุด"/>
      <sheetName val="Summary POL Equip"/>
      <sheetName val="Equipment Rental Price"/>
      <sheetName val="ราคาบ้านแต่ละไตรมาส"/>
      <sheetName val="งานระบบไฟฟ้าและสื่อสาร"/>
      <sheetName val="電気設備表"/>
      <sheetName val="Doc"/>
      <sheetName val="EXF"/>
      <sheetName val="BK Unit Rate"/>
      <sheetName val="detail"/>
      <sheetName val="Sheet1"/>
      <sheetName val="Quotation"/>
      <sheetName val="ราคาต่ำสุด-721"/>
      <sheetName val="เอกอุดร"/>
      <sheetName val="Cavity Inputs"/>
      <sheetName val="S-5"/>
      <sheetName val="ค่าวัสดุ"/>
      <sheetName val="boq"/>
      <sheetName val="Sum_EMC"/>
      <sheetName val="ประม_x0000__x0000__x0001__x0000__x0001_ࠀЉ_x0000_쪊疒_xddef__x0000__xdd00__x0000_Ͽ_x0000_ï_x0000_孔I"/>
      <sheetName val="code"/>
      <sheetName val="ยานพาหนะ"/>
      <sheetName val="인원계획-미화"/>
      <sheetName val="AC"/>
      <sheetName val="ประมาณการประตูหน้าต่าง_3"/>
      <sheetName val="Book_1_Summary1"/>
      <sheetName val="BOQ1_(2)"/>
      <sheetName val="EST-FOOTING_(G)"/>
      <sheetName val="QUANTITY_COMPARISON"/>
      <sheetName val="Bill_No__2_-_Carpark"/>
      <sheetName val="Main_Sum_(Hotel_&amp;_Residences)"/>
      <sheetName val="Summary_POL_Equip"/>
      <sheetName val="Equipment_Rental_Price"/>
      <sheetName val="SAN REDUCED 1"/>
      <sheetName val="Replacement Cost "/>
      <sheetName val="Exp"/>
      <sheetName val="ประม??_x0001_?_x0001_ࠀЉ?쪊疒_xddef_?_xdd00_?Ͽ?ï?孔I"/>
      <sheetName val="LpC"/>
      <sheetName val="BK_Unit_Rate"/>
      <sheetName val="ประมาณการประตูหน้าต่าง_4"/>
      <sheetName val="Book_1_Summary2"/>
      <sheetName val="BOQ1_(2)1"/>
      <sheetName val="EST-FOOTING_(G)1"/>
      <sheetName val="QUANTITY_COMPARISON1"/>
      <sheetName val="Bill_No__2_-_Carpark1"/>
      <sheetName val="Main_Sum_(Hotel_&amp;_Residences)1"/>
      <sheetName val="Summary_POL_Equip1"/>
      <sheetName val="Equipment_Rental_Price1"/>
      <sheetName val="BK_Unit_Rate1"/>
      <sheetName val="ประมาณการประตูหน้าต่าง_5"/>
      <sheetName val="FAB별"/>
      <sheetName val="Present-ex"/>
      <sheetName val="ราคาอ้างอิง"/>
      <sheetName val="SITE OFFICE"/>
      <sheetName val="ประม"/>
      <sheetName val="ประม___x0001___x0001_ࠀЉ_쪊疒_xddef___xdd00__Ͽ_ï_孔I"/>
      <sheetName val="ประมࠀЉ쪊疒Ͽï孔I"/>
      <sheetName val="Factor F Data"/>
      <sheetName val="สรุปราคา (EMC)"/>
      <sheetName val="DETAIL "/>
      <sheetName val="splinkler"/>
      <sheetName val="建築代価"/>
      <sheetName val="Cavity_Inputs"/>
      <sheetName val="เตรียมการและบริหารโครงการ"/>
      <sheetName val="ประม_x0000__x0000__x0001__x0000__x0001_ࠀЉ_x0000_쪊疒�_x0000_�_x0000_Ͽ_x0000_ï_x0000_孔I"/>
      <sheetName val="งานโครงสร้าง"/>
      <sheetName val="ประม___x0001___x0001_ࠀЉ_쪊疒�_�_Ͽ_ï_孔I"/>
      <sheetName val="Replacement_Cost_"/>
      <sheetName val="Cavity_Inputs1"/>
      <sheetName val="A"/>
      <sheetName val="Customize Your Purchase Order"/>
      <sheetName val="ประม??_x0001_?_x0001_ࠀЉ?쪊疒�?�?Ͽ?ï?孔I"/>
      <sheetName val="Book_1_Summary3"/>
      <sheetName val="BOQ1_(2)2"/>
      <sheetName val="EST-FOOTING_(G)2"/>
      <sheetName val="QUANTITY_COMPARISON2"/>
      <sheetName val="Bill_No__2_-_Carpark2"/>
      <sheetName val="Main_Sum_(Hotel_&amp;_Residences)2"/>
      <sheetName val="Summary_POL_Equip2"/>
      <sheetName val="Equipment_Rental_Price2"/>
      <sheetName val="BK_Unit_Rate2"/>
      <sheetName val=" Cover 090EPY"/>
      <sheetName val="EPY Jan 60"/>
      <sheetName val="ht"/>
      <sheetName val="A-Sum"/>
      <sheetName val="D-สรุป Plaza"/>
      <sheetName val="E-Share Parking"/>
      <sheetName val="F-Landscape"/>
      <sheetName val="I-Soft Cost"/>
      <sheetName val="I-Detail Soft"/>
      <sheetName val="H-Share M&amp;E"/>
      <sheetName val="Cover"/>
      <sheetName val="ตารางส่วนลด EE."/>
      <sheetName val="schedule "/>
      <sheetName val="s-curve"/>
      <sheetName val="ประม_x0000__x0000__x0001__x0000"/>
      <sheetName val="ประม___x0001___x0001_ࠀЉ_쪊疒_xdde"/>
      <sheetName val="ประม___x0001___x0001_ࠀЉ_쪊疒�_�_Ͽ"/>
      <sheetName val="name"/>
      <sheetName val="Final Summary - Base"/>
      <sheetName val="STMspry"/>
      <sheetName val="PsychroData"/>
      <sheetName val="21"/>
      <sheetName val="งานบริหารโครงสร้างและดำเนินการ"/>
      <sheetName val="calc_menu_déroulant"/>
      <sheetName val="SCHEDULE_6"/>
      <sheetName val="SCHEDULE_4"/>
      <sheetName val="สรุปราคาค่าก่อสร้าง_EMC"/>
      <sheetName val="SUM-AIR-Submit"/>
      <sheetName val="covert (2)"/>
      <sheetName val="mapping"/>
      <sheetName val="vendor list"/>
      <sheetName val="สรุป"/>
      <sheetName val="P7 "/>
      <sheetName val="โครงสร้าง"/>
      <sheetName val="ประม_x005f_x0000__x005f_x0000__x005f_x0001__x0000"/>
      <sheetName val="ประม??_x005f_x0001_?_x005f_x0001_ࠀЉ?쪊疒_xdde"/>
      <sheetName val="ประม___x005f_x0001___x005f_x0001_ࠀЉ_쪊疒_xdde"/>
      <sheetName val="ประม___x005f_x0001___x005f_x0001_ࠀЉ_쪊疒�_�_Ͽ"/>
      <sheetName val="ประม??_x0001_?_x0001_ࠀЉ?쪊疒????Ͽ?ï?孔I"/>
      <sheetName val="ประม___x0001___x0001_ࠀЉ_쪊疒?_?_Ͽ_ï_孔I"/>
      <sheetName val="Form"/>
      <sheetName val="Structure"/>
      <sheetName val="ประม???ࠀЉ?쪊疒??Ͽ?ï?孔I"/>
      <sheetName val="หน้า ปมก"/>
      <sheetName val="ประมาณการประตูหน้าต่าง_6"/>
      <sheetName val="SAN_REDUCED_1"/>
      <sheetName val="ประม___ࠀЉ_쪊疒__Ͽ_ï_孔I"/>
      <sheetName val="SITE_OFFICE"/>
      <sheetName val="Factor_F_Data"/>
      <sheetName val="สรุปราคา_(EMC)"/>
      <sheetName val="DETAIL_"/>
      <sheetName val="ประมาณการประตูหน้าต่าง_7"/>
      <sheetName val="BOQ1_(2)3"/>
      <sheetName val="Book_1_Summary4"/>
      <sheetName val="EST-FOOTING_(G)3"/>
      <sheetName val="QUANTITY_COMPARISON3"/>
      <sheetName val="Bill_No__2_-_Carpark3"/>
      <sheetName val="Main_Sum_(Hotel_&amp;_Residences)3"/>
      <sheetName val="Summary_POL_Equip3"/>
      <sheetName val="Equipment_Rental_Price3"/>
      <sheetName val="BK_Unit_Rate3"/>
      <sheetName val="Replacement_Cost_1"/>
      <sheetName val="Cavity_Inputs2"/>
      <sheetName val="SAN_REDUCED_11"/>
      <sheetName val="SITE_OFFICE1"/>
      <sheetName val="Factor_F_Data1"/>
      <sheetName val="สรุปราคา_(EMC)1"/>
      <sheetName val="DETAIL_1"/>
      <sheetName val="เงินกู้ธนชาติ"/>
      <sheetName val="เงินกู้ MGC"/>
      <sheetName val="สุขาภิบาล"/>
      <sheetName val="สรุป_EMC"/>
      <sheetName val="外気負荷"/>
      <sheetName val="RateAnalysis"/>
      <sheetName val="วัดใต้"/>
      <sheetName val="rate"/>
      <sheetName val="schedule_1"/>
      <sheetName val="SCHEDULE_3"/>
      <sheetName val="SCHEDULE_2"/>
      <sheetName val="2.1.1Take pipe"/>
      <sheetName val="2.1.2Take Copper Pipe"/>
      <sheetName val="cov-estimate"/>
      <sheetName val="FSA"/>
      <sheetName val="QS-Payment"/>
      <sheetName val="Revised-ProformaSoi11"/>
      <sheetName val="Revised_ProformaSoi16"/>
      <sheetName val="Revised-ProformaSoi24"/>
      <sheetName val="Revised_ProformaSoi8"/>
      <sheetName val="Revised-ProformaSoi18"/>
      <sheetName val="DataSoi18"/>
      <sheetName val="dataSoi11"/>
      <sheetName val="dataSoi16"/>
      <sheetName val="dataSoi24"/>
      <sheetName val="dataSoi24P"/>
      <sheetName val="dataSoi8"/>
      <sheetName val="Revised-ProformaSoi24P"/>
      <sheetName val="SumP&amp;L current Sites"/>
      <sheetName val="List"/>
      <sheetName val="purchase order"/>
      <sheetName val="ส่วนลดระบบไฟฟ้า"/>
      <sheetName val="ประม??_x005f_x0001_?_x005f_x0001_ࠀЉ?쪊疒�?�?Ͽ"/>
      <sheetName val="l-fixer"/>
      <sheetName val="Manpower"/>
      <sheetName val="H1.0"/>
      <sheetName val="S3 Architectural"/>
      <sheetName val="mat"/>
      <sheetName val="Unit rate Architecture"/>
      <sheetName val="ประม??_x0001__x0000"/>
      <sheetName val="Customize_Your_Purchase_Order"/>
      <sheetName val="schedule_"/>
      <sheetName val="_Cover_090EPY"/>
      <sheetName val="EPY_Jan_60"/>
      <sheetName val="D-สรุป_Plaza"/>
      <sheetName val="E-Share_Parking"/>
      <sheetName val="I-Soft_Cost"/>
      <sheetName val="I-Detail_Soft"/>
      <sheetName val="H-Share_M&amp;E"/>
      <sheetName val="ประมาณการประตูหน้าต่าง_8"/>
      <sheetName val="Book_1_Summary5"/>
      <sheetName val="BOQ1_(2)4"/>
      <sheetName val="EST-FOOTING_(G)4"/>
      <sheetName val="QUANTITY_COMPARISON4"/>
      <sheetName val="Bill_No__2_-_Carpark4"/>
      <sheetName val="Main_Sum_(Hotel_&amp;_Residences)4"/>
      <sheetName val="Summary_POL_Equip4"/>
      <sheetName val="Equipment_Rental_Price4"/>
      <sheetName val="BK_Unit_Rate4"/>
      <sheetName val="Replacement_Cost_2"/>
      <sheetName val="Cavity_Inputs3"/>
      <sheetName val="SAN_REDUCED_12"/>
      <sheetName val="SITE_OFFICE2"/>
      <sheetName val="Factor_F_Data2"/>
      <sheetName val="สรุปราคา_(EMC)2"/>
      <sheetName val="DETAIL_2"/>
      <sheetName val="Customize_Your_Purchase_Order1"/>
      <sheetName val="_Cover_090EPY1"/>
      <sheetName val="EPY_Jan_601"/>
      <sheetName val="D-สรุป_Plaza1"/>
      <sheetName val="E-Share_Parking1"/>
      <sheetName val="I-Soft_Cost1"/>
      <sheetName val="I-Detail_Soft1"/>
      <sheetName val="H-Share_M&amp;E1"/>
      <sheetName val="KKC_Brkdwn"/>
      <sheetName val="TrialBalance Q3-2002"/>
      <sheetName val="ประม___x0001___x0001_ࠀЉ_쪊疒____Ͽ_ï_孔I"/>
      <sheetName val="แบบ A"/>
      <sheetName val="แบบ B"/>
      <sheetName val="แบบ C"/>
      <sheetName val="แบบ D"/>
      <sheetName val="แบบ E"/>
      <sheetName val="แบบ G"/>
      <sheetName val="แบบ H"/>
      <sheetName val="แบบ L"/>
      <sheetName val="แบบ M"/>
      <sheetName val="แบบ N"/>
      <sheetName val="แบบ P"/>
      <sheetName val="แบบ S"/>
      <sheetName val="แบบ T"/>
      <sheetName val="แบบ TP"/>
      <sheetName val="แบบ V"/>
      <sheetName val="แบบ Y"/>
      <sheetName val="stair"/>
      <sheetName val="PRICE LIST"/>
      <sheetName val="ภูมิทัศน์"/>
      <sheetName val="Référentiel"/>
      <sheetName val="D.MAKAN"/>
      <sheetName val="corbeldatail"/>
      <sheetName val="ประม??_x005f_x0001_?_x005f_x0001_ࠀЉ?쪊疒????Ͽ"/>
      <sheetName val="ประม___x005f_x0001___x005f_x0001_ࠀЉ_쪊疒?_?_Ͽ"/>
      <sheetName val="ประม_x005f_x005f_x005f_x0000__x005f_x005f_x005f_x0000__"/>
      <sheetName val="ประม??_x005f_x005f_x005f_x0001_?_x005f_x005f_x000"/>
      <sheetName val="ประม___x005f_x005f_x005f_x0001___x005f_x005f_x000"/>
      <sheetName val="bp bill"/>
      <sheetName val="Pricing"/>
      <sheetName val="nsc"/>
      <sheetName val="footing"/>
      <sheetName val="summary1-3"/>
      <sheetName val="Header"/>
      <sheetName val="Cert-Rev1"/>
      <sheetName val="Bank Covenants"/>
      <sheetName val="Rates"/>
      <sheetName val="liste"/>
      <sheetName val="project status overview"/>
      <sheetName val="full pot"/>
      <sheetName val="cover page"/>
      <sheetName val="sheetNO"/>
      <sheetName val="bal"/>
      <sheetName val="Scurve"/>
      <sheetName val="ใบปะหน้า"/>
      <sheetName val="งานก่อสร้าง"/>
      <sheetName val="งานไฟฟ้า"/>
      <sheetName val="งานปรับอากาศ"/>
      <sheetName val="งานสุขาภิบาล"/>
      <sheetName val="ค่าขนส่ง"/>
      <sheetName val="corring"/>
      <sheetName val="Material"/>
      <sheetName val="แว่น"/>
      <sheetName val="แสงใหม"/>
      <sheetName val="Hauling"/>
      <sheetName val="Reason of Difference"/>
      <sheetName val="Summary(1)"/>
      <sheetName val="Summary(2)"/>
      <sheetName val="Dwg list "/>
      <sheetName val="2.1Piling"/>
      <sheetName val="3.1 ST(basement)"/>
      <sheetName val="3.2Sky Villa"/>
      <sheetName val="3.2IL Condo1"/>
      <sheetName val="3.2IL Condo2"/>
      <sheetName val="3.2IL Condo3"/>
      <sheetName val="3.2HiCare"/>
      <sheetName val="3.2Clubhouse"/>
      <sheetName val="Footings- Working"/>
      <sheetName val="3.3basement(AR)"/>
      <sheetName val="3.3basement(ID)"/>
      <sheetName val="3.3SkyVilla(SUM AR,ID)"/>
      <sheetName val="3.3SkyVilla(AR)"/>
      <sheetName val="3.3SkyVilla(SUM ID)"/>
      <sheetName val="3.3SkyVilla (ID)"/>
      <sheetName val="3.3ILCondo (SUM AR,ID)"/>
      <sheetName val="3.3ILCondo(AR)"/>
      <sheetName val="3.3ILCondo ( SUM ID)"/>
      <sheetName val="3.3IL (ID Public)"/>
      <sheetName val="3.3ILCondo (ID Guest Room)"/>
      <sheetName val="3.3HiCare (AR)"/>
      <sheetName val="3.3HiCare (ID)"/>
      <sheetName val="3.3Clubhouse(AR)"/>
      <sheetName val="3.3Clubhouse(ID)"/>
      <sheetName val="3.4SkyVilla(Facade)"/>
      <sheetName val="3.4ILCondo(Facade)"/>
      <sheetName val="3.4HiCare(Facade)"/>
      <sheetName val="3.4Clubhouse(Facade)"/>
      <sheetName val="3.5 Ext"/>
      <sheetName val="3.6 Pro Sum"/>
      <sheetName val="Exclusion"/>
      <sheetName val="ILCondoFacade - Working"/>
      <sheetName val="Data"/>
      <sheetName val="beam-reinft"/>
      <sheetName val="XLR_NoRangeSheet"/>
      <sheetName val="Cert"/>
      <sheetName val="Staff Sch"/>
      <sheetName val="UG Consl"/>
      <sheetName val="UKG All"/>
      <sheetName val="ประม_x005f_x0000__x005f_x0000__"/>
      <sheetName val="ประม??_x005f_x0001_?_x005f_x005f_x000"/>
      <sheetName val="ประม___x005f_x0001___x005f_x005f_x000"/>
      <sheetName val="Book_1_Summary6"/>
      <sheetName val="BOQ1_(2)5"/>
      <sheetName val="EST-FOOTING_(G)5"/>
      <sheetName val="QUANTITY_COMPARISON5"/>
      <sheetName val="Bill_No__2_-_Carpark5"/>
      <sheetName val="Main_Sum_(Hotel_&amp;_Residences)5"/>
      <sheetName val="Summary_POL_Equip5"/>
      <sheetName val="Equipment_Rental_Price5"/>
      <sheetName val="BK_Unit_Rate5"/>
      <sheetName val="Cavity_Inputs4"/>
      <sheetName val="Replacement_Cost_3"/>
      <sheetName val="Customize_Your_Purchase_Order2"/>
      <sheetName val="_Cover_090EPY2"/>
      <sheetName val="EPY_Jan_602"/>
      <sheetName val="D-สรุป_Plaza2"/>
      <sheetName val="E-Share_Parking2"/>
      <sheetName val="I-Soft_Cost2"/>
      <sheetName val="I-Detail_Soft2"/>
      <sheetName val="H-Share_M&amp;E2"/>
      <sheetName val="วิเคราะห์ (2)"/>
      <sheetName val="Boq(1)"/>
      <sheetName val="SOV"/>
      <sheetName val="standard structure"/>
      <sheetName val="สรุปรวม (2)"/>
      <sheetName val="invoice"/>
      <sheetName val="data3"/>
      <sheetName val="?????????????????????? "/>
      <sheetName val="110"/>
      <sheetName val="Discounted Cash Flow"/>
      <sheetName val="코드관리"/>
      <sheetName val="Auto Monthly Inputs "/>
      <sheetName val="F2002-79"/>
      <sheetName val="UKG  Consl"/>
      <sheetName val="UKG (KG)"/>
      <sheetName val="2"/>
      <sheetName val="ค่าดำเนินการ+ค่าเสื่อมราคา"/>
      <sheetName val="สรุปค่าขนส่ง"/>
      <sheetName val="schedule 10_build management"/>
      <sheetName val="Factor F งาน DB."/>
      <sheetName val="ประมาณการประตูหน้าต่าง_9"/>
      <sheetName val="SAN_REDUCED_13"/>
      <sheetName val="SITE_OFFICE3"/>
      <sheetName val="Factor_F_Data3"/>
      <sheetName val="สรุปราคา_(EMC)3"/>
      <sheetName val="DETAIL_3"/>
      <sheetName val="ตารางส่วนลด_EE_"/>
      <sheetName val="ประม_x0000"/>
      <sheetName val="ประม___ࠀЉ_쪊疒_xdde"/>
      <sheetName val="ประม___x0001__x0000"/>
      <sheetName val="Sheet2"/>
      <sheetName val="Sheet3"/>
      <sheetName val="หน้า 1"/>
      <sheetName val="ประม___ࠀЉ_쪊疒�_�_Ͽ"/>
      <sheetName val="vendor_list"/>
      <sheetName val="covert_(2)"/>
      <sheetName val="Final_Summary_-_Base"/>
      <sheetName val="ประม???ࠀЉ?쪊疒????Ͽ?ï?孔I"/>
      <sheetName val="ประม___ࠀЉ_쪊疒?_?_Ͽ_ï_孔I"/>
      <sheetName val="P7_"/>
      <sheetName val="หน้า_ปมก"/>
      <sheetName val="SumP&amp;L_current_Sites"/>
      <sheetName val="เงินกู้_MGC"/>
      <sheetName val="2_1_1Take_pipe"/>
      <sheetName val="2_1_2Take_Copper_Pipe"/>
      <sheetName val="purchase_order"/>
      <sheetName val="H1_0"/>
      <sheetName val="S3_Architectural"/>
      <sheetName val="Unit_rate_Architecture"/>
      <sheetName val="ประม??_x0000"/>
      <sheetName val="ประมาณการประตูหน้าต่าง_10"/>
      <sheetName val="Book_1_Summary7"/>
      <sheetName val="BOQ1_(2)6"/>
      <sheetName val="EST-FOOTING_(G)6"/>
      <sheetName val="QUANTITY_COMPARISON6"/>
      <sheetName val="Bill_No__2_-_Carpark6"/>
      <sheetName val="Main_Sum_(Hotel_&amp;_Residences)6"/>
      <sheetName val="Summary_POL_Equip6"/>
      <sheetName val="Equipment_Rental_Price6"/>
      <sheetName val="BK_Unit_Rate6"/>
      <sheetName val="Cavity_Inputs5"/>
      <sheetName val="Replacement_Cost_4"/>
      <sheetName val="SAN_REDUCED_14"/>
      <sheetName val="SITE_OFFICE4"/>
      <sheetName val="Factor_F_Data4"/>
      <sheetName val="สรุปราคา_(EMC)4"/>
      <sheetName val="DETAIL_4"/>
      <sheetName val="Customize_Your_Purchase_Order3"/>
      <sheetName val="_Cover_090EPY3"/>
      <sheetName val="EPY_Jan_603"/>
      <sheetName val="D-สรุป_Plaza3"/>
      <sheetName val="E-Share_Parking3"/>
      <sheetName val="I-Soft_Cost3"/>
      <sheetName val="I-Detail_Soft3"/>
      <sheetName val="H-Share_M&amp;E3"/>
      <sheetName val="Final_Summary_-_Base1"/>
      <sheetName val="ตารางส่วนลด_EE_1"/>
      <sheetName val="covert_(2)1"/>
      <sheetName val="vendor_list1"/>
      <sheetName val="P7_1"/>
      <sheetName val="หน้า_ปมก1"/>
      <sheetName val="SumP&amp;L_current_Sites1"/>
      <sheetName val="เงินกู้_MGC1"/>
      <sheetName val="2_1_1Take_pipe1"/>
      <sheetName val="2_1_2Take_Copper_Pipe1"/>
      <sheetName val="ประม___ࠀЉ_쪊疒____Ͽ_ï_孔I"/>
      <sheetName val="H1_01"/>
      <sheetName val="S3_Architectural1"/>
      <sheetName val="Unit_rate_Architecture1"/>
      <sheetName val="purchase_order1"/>
      <sheetName val="ตารางส่วนลด_EE_2"/>
      <sheetName val="Final_Summary_-_Base2"/>
      <sheetName val="covert_(2)2"/>
      <sheetName val="vendor_list2"/>
      <sheetName val="P7_2"/>
      <sheetName val="หน้า_ปมก2"/>
      <sheetName val="เงินกู้_MGC2"/>
      <sheetName val="SumP&amp;L_current_Sites2"/>
      <sheetName val="BU Item  1.1 to 1.2"/>
      <sheetName val="data-Hilton"/>
      <sheetName val="Lookups"/>
      <sheetName val="Database"/>
      <sheetName val="Output"/>
      <sheetName val="exec summary"/>
      <sheetName val="sensitivities"/>
      <sheetName val="คอนกรีต SW"/>
      <sheetName val="factors"/>
      <sheetName val="Schedule"/>
      <sheetName val="Arch"/>
      <sheetName val="ประมาณการประตูหน้าต่าง_11"/>
      <sheetName val="Book_1_Summary8"/>
      <sheetName val="BOQ1_(2)7"/>
      <sheetName val="EST-FOOTING_(G)7"/>
      <sheetName val="QUANTITY_COMPARISON7"/>
      <sheetName val="Bill_No__2_-_Carpark7"/>
      <sheetName val="Main_Sum_(Hotel_&amp;_Residences)7"/>
      <sheetName val="Summary_POL_Equip7"/>
      <sheetName val="Equipment_Rental_Price7"/>
      <sheetName val="BK_Unit_Rate7"/>
      <sheetName val="Replacement_Cost_5"/>
      <sheetName val="Cavity_Inputs6"/>
      <sheetName val="SAN_REDUCED_15"/>
      <sheetName val="SITE_OFFICE5"/>
      <sheetName val="Factor_F_Data5"/>
      <sheetName val="สรุปราคา_(EMC)5"/>
      <sheetName val="DETAIL_5"/>
      <sheetName val="Customize_Your_Purchase_Order4"/>
      <sheetName val="_Cover_090EPY4"/>
      <sheetName val="EPY_Jan_604"/>
      <sheetName val="D-สรุป_Plaza4"/>
      <sheetName val="E-Share_Parking4"/>
      <sheetName val="I-Soft_Cost4"/>
      <sheetName val="I-Detail_Soft4"/>
      <sheetName val="H-Share_M&amp;E4"/>
      <sheetName val="Unit_rate_Architecture2"/>
      <sheetName val="2_1_1Take_pipe2"/>
      <sheetName val="2_1_2Take_Copper_Pipe2"/>
      <sheetName val="purchase_order2"/>
      <sheetName val="S3_Architectural2"/>
      <sheetName val="Bank_Covenants"/>
      <sheetName val="H1_02"/>
      <sheetName val="Reason_of_Difference"/>
      <sheetName val="Dwg_list_"/>
      <sheetName val="2_1Piling"/>
      <sheetName val="3_1_ST(basement)"/>
      <sheetName val="3_2Sky_Villa"/>
      <sheetName val="3_2IL_Condo1"/>
      <sheetName val="3_2IL_Condo2"/>
      <sheetName val="3_2IL_Condo3"/>
      <sheetName val="3_2HiCare"/>
      <sheetName val="3_2Clubhouse"/>
      <sheetName val="Footings-_Working"/>
      <sheetName val="3_3basement(AR)"/>
      <sheetName val="3_3basement(ID)"/>
      <sheetName val="3_3SkyVilla(SUM_AR,ID)"/>
      <sheetName val="3_3SkyVilla(AR)"/>
      <sheetName val="3_3SkyVilla(SUM_ID)"/>
      <sheetName val="3_3SkyVilla_(ID)"/>
      <sheetName val="3_3ILCondo_(SUM_AR,ID)"/>
      <sheetName val="3_3ILCondo(AR)"/>
      <sheetName val="3_3ILCondo_(_SUM_ID)"/>
      <sheetName val="3_3IL_(ID_Public)"/>
      <sheetName val="3_3ILCondo_(ID_Guest_Room)"/>
      <sheetName val="3_3HiCare_(AR)"/>
      <sheetName val="3_3HiCare_(ID)"/>
      <sheetName val="3_3Clubhouse(AR)"/>
      <sheetName val="3_3Clubhouse(ID)"/>
      <sheetName val="3_4SkyVilla(Facade)"/>
      <sheetName val="3_4ILCondo(Facade)"/>
      <sheetName val="3_4HiCare(Facade)"/>
      <sheetName val="3_4Clubhouse(Facade)"/>
      <sheetName val="3_5_Ext"/>
      <sheetName val="3_6_Pro_Sum"/>
      <sheetName val="ILCondoFacade_-_Working"/>
      <sheetName val="Staff_Sch"/>
      <sheetName val="UG_Consl"/>
      <sheetName val="UKG_All"/>
      <sheetName val="แบบ_A"/>
      <sheetName val="แบบ_B"/>
      <sheetName val="แบบ_C"/>
      <sheetName val="แบบ_D"/>
      <sheetName val="แบบ_E"/>
      <sheetName val="แบบ_G"/>
      <sheetName val="แบบ_H"/>
      <sheetName val="แบบ_L"/>
      <sheetName val="แบบ_M"/>
      <sheetName val="แบบ_N"/>
      <sheetName val="แบบ_P"/>
      <sheetName val="แบบ_S"/>
      <sheetName val="แบบ_T"/>
      <sheetName val="แบบ_TP"/>
      <sheetName val="แบบ_V"/>
      <sheetName val="แบบ_Y"/>
      <sheetName val="PRICE_LIST"/>
      <sheetName val="TrialBalance_Q3-2002"/>
      <sheetName val="bp_bill"/>
      <sheetName val="project_status_overview"/>
      <sheetName val="full_pot"/>
      <sheetName val="cover_page"/>
      <sheetName val="UKG__Consl"/>
      <sheetName val="UKG_(KG)"/>
      <sheetName val="Auto_Monthly_Inputs_"/>
      <sheetName val="ประมาณการประตูหน้าต่าง_12"/>
      <sheetName val="Book_1_Summary9"/>
      <sheetName val="BOQ1_(2)8"/>
      <sheetName val="EST-FOOTING_(G)8"/>
      <sheetName val="QUANTITY_COMPARISON8"/>
      <sheetName val="Bill_No__2_-_Carpark8"/>
      <sheetName val="Main_Sum_(Hotel_&amp;_Residences)8"/>
      <sheetName val="Summary_POL_Equip8"/>
      <sheetName val="Equipment_Rental_Price8"/>
      <sheetName val="BK_Unit_Rate8"/>
      <sheetName val="Replacement_Cost_6"/>
      <sheetName val="Cavity_Inputs7"/>
      <sheetName val="SAN_REDUCED_16"/>
      <sheetName val="SITE_OFFICE6"/>
      <sheetName val="Factor_F_Data6"/>
      <sheetName val="สรุปราคา_(EMC)6"/>
      <sheetName val="DETAIL_6"/>
      <sheetName val="Customize_Your_Purchase_Order5"/>
      <sheetName val="_Cover_090EPY5"/>
      <sheetName val="EPY_Jan_605"/>
      <sheetName val="D-สรุป_Plaza5"/>
      <sheetName val="E-Share_Parking5"/>
      <sheetName val="I-Soft_Cost5"/>
      <sheetName val="I-Detail_Soft5"/>
      <sheetName val="H-Share_M&amp;E5"/>
      <sheetName val="Final_Summary_-_Base3"/>
      <sheetName val="ตารางส่วนลด_EE_3"/>
      <sheetName val="covert_(2)3"/>
      <sheetName val="SumP&amp;L_current_Sites3"/>
      <sheetName val="vendor_list3"/>
      <sheetName val="P7_3"/>
      <sheetName val="หน้า_ปมก3"/>
      <sheetName val="Unit_rate_Architecture3"/>
      <sheetName val="เงินกู้_MGC3"/>
      <sheetName val="2_1_1Take_pipe3"/>
      <sheetName val="2_1_2Take_Copper_Pipe3"/>
      <sheetName val="purchase_order3"/>
      <sheetName val="S3_Architectural3"/>
      <sheetName val="Bank_Covenants1"/>
      <sheetName val="H1_03"/>
      <sheetName val="Reason_of_Difference1"/>
      <sheetName val="Dwg_list_1"/>
      <sheetName val="2_1Piling1"/>
      <sheetName val="3_1_ST(basement)1"/>
      <sheetName val="3_2Sky_Villa1"/>
      <sheetName val="3_2IL_Condo11"/>
      <sheetName val="3_2IL_Condo21"/>
      <sheetName val="3_2IL_Condo31"/>
      <sheetName val="3_2HiCare1"/>
      <sheetName val="3_2Clubhouse1"/>
      <sheetName val="Footings-_Working1"/>
      <sheetName val="3_3basement(AR)1"/>
      <sheetName val="3_3basement(ID)1"/>
      <sheetName val="3_3SkyVilla(SUM_AR,ID)1"/>
      <sheetName val="3_3SkyVilla(AR)1"/>
      <sheetName val="3_3SkyVilla(SUM_ID)1"/>
      <sheetName val="3_3SkyVilla_(ID)1"/>
      <sheetName val="3_3ILCondo_(SUM_AR,ID)1"/>
      <sheetName val="3_3ILCondo(AR)1"/>
      <sheetName val="3_3ILCondo_(_SUM_ID)1"/>
      <sheetName val="3_3IL_(ID_Public)1"/>
      <sheetName val="3_3ILCondo_(ID_Guest_Room)1"/>
      <sheetName val="3_3HiCare_(AR)1"/>
      <sheetName val="3_3HiCare_(ID)1"/>
      <sheetName val="3_3Clubhouse(AR)1"/>
      <sheetName val="3_3Clubhouse(ID)1"/>
      <sheetName val="3_4SkyVilla(Facade)1"/>
      <sheetName val="3_4ILCondo(Facade)1"/>
      <sheetName val="3_4HiCare(Facade)1"/>
      <sheetName val="3_4Clubhouse(Facade)1"/>
      <sheetName val="3_5_Ext1"/>
      <sheetName val="3_6_Pro_Sum1"/>
      <sheetName val="ILCondoFacade_-_Working1"/>
      <sheetName val="Staff_Sch1"/>
      <sheetName val="UG_Consl1"/>
      <sheetName val="UKG_All1"/>
      <sheetName val="แบบ_A1"/>
      <sheetName val="แบบ_B1"/>
      <sheetName val="แบบ_C1"/>
      <sheetName val="แบบ_D1"/>
      <sheetName val="แบบ_E1"/>
      <sheetName val="แบบ_G1"/>
      <sheetName val="แบบ_H1"/>
      <sheetName val="แบบ_L1"/>
      <sheetName val="แบบ_M1"/>
      <sheetName val="แบบ_N1"/>
      <sheetName val="แบบ_P1"/>
      <sheetName val="แบบ_S1"/>
      <sheetName val="แบบ_T1"/>
      <sheetName val="แบบ_TP1"/>
      <sheetName val="แบบ_V1"/>
      <sheetName val="แบบ_Y1"/>
      <sheetName val="PRICE_LIST1"/>
      <sheetName val="TrialBalance_Q3-20021"/>
      <sheetName val="bp_bill1"/>
      <sheetName val="project_status_overview1"/>
      <sheetName val="full_pot1"/>
      <sheetName val="cover_page1"/>
      <sheetName val="UKG__Consl1"/>
      <sheetName val="UKG_(KG)1"/>
      <sheetName val="Auto_Monthly_Inputs_1"/>
      <sheetName val="depre"/>
      <sheetName val="5.อุบัติเหตุประจำสัปดาห์"/>
      <sheetName val="Prod-1"/>
      <sheetName val="ประมาณการประตูหน้าต่าง_14"/>
      <sheetName val="Book_1_Summary11"/>
      <sheetName val="BOQ1_(2)10"/>
      <sheetName val="EST-FOOTING_(G)10"/>
      <sheetName val="QUANTITY_COMPARISON10"/>
      <sheetName val="Bill_No__2_-_Carpark10"/>
      <sheetName val="Main_Sum_(Hotel_&amp;_Residences)10"/>
      <sheetName val="Summary_POL_Equip10"/>
      <sheetName val="Equipment_Rental_Price10"/>
      <sheetName val="BK_Unit_Rate10"/>
      <sheetName val="Replacement_Cost_8"/>
      <sheetName val="Cavity_Inputs9"/>
      <sheetName val="SAN_REDUCED_18"/>
      <sheetName val="SITE_OFFICE8"/>
      <sheetName val="Factor_F_Data8"/>
      <sheetName val="สรุปราคา_(EMC)8"/>
      <sheetName val="DETAIL_8"/>
      <sheetName val="Customize_Your_Purchase_Order7"/>
      <sheetName val="_Cover_090EPY7"/>
      <sheetName val="EPY_Jan_607"/>
      <sheetName val="D-สรุป_Plaza7"/>
      <sheetName val="E-Share_Parking7"/>
      <sheetName val="I-Soft_Cost7"/>
      <sheetName val="I-Detail_Soft7"/>
      <sheetName val="H-Share_M&amp;E7"/>
      <sheetName val="Final_Summary_-_Base5"/>
      <sheetName val="ตารางส่วนลด_EE_5"/>
      <sheetName val="covert_(2)5"/>
      <sheetName val="SumP&amp;L_current_Sites5"/>
      <sheetName val="vendor_list5"/>
      <sheetName val="P7_5"/>
      <sheetName val="หน้า_ปมก5"/>
      <sheetName val="Unit_rate_Architecture5"/>
      <sheetName val="เงินกู้_MGC5"/>
      <sheetName val="2_1_1Take_pipe5"/>
      <sheetName val="2_1_2Take_Copper_Pipe5"/>
      <sheetName val="purchase_order5"/>
      <sheetName val="S3_Architectural5"/>
      <sheetName val="Bank_Covenants3"/>
      <sheetName val="H1_05"/>
      <sheetName val="Reason_of_Difference3"/>
      <sheetName val="Dwg_list_3"/>
      <sheetName val="2_1Piling3"/>
      <sheetName val="3_1_ST(basement)3"/>
      <sheetName val="3_2Sky_Villa3"/>
      <sheetName val="3_2IL_Condo13"/>
      <sheetName val="3_2IL_Condo23"/>
      <sheetName val="3_2IL_Condo33"/>
      <sheetName val="3_2HiCare3"/>
      <sheetName val="3_2Clubhouse3"/>
      <sheetName val="Footings-_Working3"/>
      <sheetName val="3_3basement(AR)3"/>
      <sheetName val="3_3basement(ID)3"/>
      <sheetName val="3_3SkyVilla(SUM_AR,ID)3"/>
      <sheetName val="3_3SkyVilla(AR)3"/>
      <sheetName val="3_3SkyVilla(SUM_ID)3"/>
      <sheetName val="3_3SkyVilla_(ID)3"/>
      <sheetName val="3_3ILCondo_(SUM_AR,ID)3"/>
      <sheetName val="3_3ILCondo(AR)3"/>
      <sheetName val="3_3ILCondo_(_SUM_ID)3"/>
      <sheetName val="3_3IL_(ID_Public)3"/>
      <sheetName val="3_3ILCondo_(ID_Guest_Room)3"/>
      <sheetName val="3_3HiCare_(AR)3"/>
      <sheetName val="3_3HiCare_(ID)3"/>
      <sheetName val="3_3Clubhouse(AR)3"/>
      <sheetName val="3_3Clubhouse(ID)3"/>
      <sheetName val="3_4SkyVilla(Facade)3"/>
      <sheetName val="3_4ILCondo(Facade)3"/>
      <sheetName val="3_4HiCare(Facade)3"/>
      <sheetName val="3_4Clubhouse(Facade)3"/>
      <sheetName val="3_5_Ext3"/>
      <sheetName val="3_6_Pro_Sum3"/>
      <sheetName val="ILCondoFacade_-_Working3"/>
      <sheetName val="Staff_Sch3"/>
      <sheetName val="UG_Consl3"/>
      <sheetName val="UKG_All3"/>
      <sheetName val="แบบ_A3"/>
      <sheetName val="แบบ_B3"/>
      <sheetName val="แบบ_C3"/>
      <sheetName val="แบบ_D3"/>
      <sheetName val="แบบ_E3"/>
      <sheetName val="แบบ_G3"/>
      <sheetName val="แบบ_H3"/>
      <sheetName val="แบบ_L3"/>
      <sheetName val="แบบ_M3"/>
      <sheetName val="แบบ_N3"/>
      <sheetName val="แบบ_P3"/>
      <sheetName val="แบบ_S3"/>
      <sheetName val="แบบ_T3"/>
      <sheetName val="แบบ_TP3"/>
      <sheetName val="แบบ_V3"/>
      <sheetName val="แบบ_Y3"/>
      <sheetName val="PRICE_LIST3"/>
      <sheetName val="TrialBalance_Q3-20023"/>
      <sheetName val="bp_bill3"/>
      <sheetName val="project_status_overview3"/>
      <sheetName val="full_pot3"/>
      <sheetName val="cover_page3"/>
      <sheetName val="UKG__Consl3"/>
      <sheetName val="UKG_(KG)3"/>
      <sheetName val="Auto_Monthly_Inputs_3"/>
      <sheetName val="??????????????????????_1"/>
      <sheetName val="ประมาณการประตูหน้าต่าง_13"/>
      <sheetName val="Book_1_Summary10"/>
      <sheetName val="BOQ1_(2)9"/>
      <sheetName val="EST-FOOTING_(G)9"/>
      <sheetName val="QUANTITY_COMPARISON9"/>
      <sheetName val="Bill_No__2_-_Carpark9"/>
      <sheetName val="Main_Sum_(Hotel_&amp;_Residences)9"/>
      <sheetName val="Summary_POL_Equip9"/>
      <sheetName val="Equipment_Rental_Price9"/>
      <sheetName val="BK_Unit_Rate9"/>
      <sheetName val="Replacement_Cost_7"/>
      <sheetName val="Cavity_Inputs8"/>
      <sheetName val="SAN_REDUCED_17"/>
      <sheetName val="SITE_OFFICE7"/>
      <sheetName val="Factor_F_Data7"/>
      <sheetName val="สรุปราคา_(EMC)7"/>
      <sheetName val="DETAIL_7"/>
      <sheetName val="Customize_Your_Purchase_Order6"/>
      <sheetName val="_Cover_090EPY6"/>
      <sheetName val="EPY_Jan_606"/>
      <sheetName val="D-สรุป_Plaza6"/>
      <sheetName val="E-Share_Parking6"/>
      <sheetName val="I-Soft_Cost6"/>
      <sheetName val="I-Detail_Soft6"/>
      <sheetName val="H-Share_M&amp;E6"/>
      <sheetName val="Final_Summary_-_Base4"/>
      <sheetName val="ตารางส่วนลด_EE_4"/>
      <sheetName val="covert_(2)4"/>
      <sheetName val="SumP&amp;L_current_Sites4"/>
      <sheetName val="vendor_list4"/>
      <sheetName val="P7_4"/>
      <sheetName val="หน้า_ปมก4"/>
      <sheetName val="Unit_rate_Architecture4"/>
      <sheetName val="เงินกู้_MGC4"/>
      <sheetName val="2_1_1Take_pipe4"/>
      <sheetName val="2_1_2Take_Copper_Pipe4"/>
      <sheetName val="purchase_order4"/>
      <sheetName val="S3_Architectural4"/>
      <sheetName val="Bank_Covenants2"/>
      <sheetName val="H1_04"/>
      <sheetName val="Reason_of_Difference2"/>
      <sheetName val="Dwg_list_2"/>
      <sheetName val="2_1Piling2"/>
      <sheetName val="3_1_ST(basement)2"/>
      <sheetName val="3_2Sky_Villa2"/>
      <sheetName val="3_2IL_Condo12"/>
      <sheetName val="3_2IL_Condo22"/>
      <sheetName val="3_2IL_Condo32"/>
      <sheetName val="3_2HiCare2"/>
      <sheetName val="3_2Clubhouse2"/>
      <sheetName val="Footings-_Working2"/>
      <sheetName val="3_3basement(AR)2"/>
      <sheetName val="3_3basement(ID)2"/>
      <sheetName val="3_3SkyVilla(SUM_AR,ID)2"/>
      <sheetName val="3_3SkyVilla(AR)2"/>
      <sheetName val="3_3SkyVilla(SUM_ID)2"/>
      <sheetName val="3_3SkyVilla_(ID)2"/>
      <sheetName val="3_3ILCondo_(SUM_AR,ID)2"/>
      <sheetName val="3_3ILCondo(AR)2"/>
      <sheetName val="3_3ILCondo_(_SUM_ID)2"/>
      <sheetName val="3_3IL_(ID_Public)2"/>
      <sheetName val="3_3ILCondo_(ID_Guest_Room)2"/>
      <sheetName val="3_3HiCare_(AR)2"/>
      <sheetName val="3_3HiCare_(ID)2"/>
      <sheetName val="3_3Clubhouse(AR)2"/>
      <sheetName val="3_3Clubhouse(ID)2"/>
      <sheetName val="3_4SkyVilla(Facade)2"/>
      <sheetName val="3_4ILCondo(Facade)2"/>
      <sheetName val="3_4HiCare(Facade)2"/>
      <sheetName val="3_4Clubhouse(Facade)2"/>
      <sheetName val="3_5_Ext2"/>
      <sheetName val="3_6_Pro_Sum2"/>
      <sheetName val="ILCondoFacade_-_Working2"/>
      <sheetName val="Staff_Sch2"/>
      <sheetName val="UG_Consl2"/>
      <sheetName val="UKG_All2"/>
      <sheetName val="แบบ_A2"/>
      <sheetName val="แบบ_B2"/>
      <sheetName val="แบบ_C2"/>
      <sheetName val="แบบ_D2"/>
      <sheetName val="แบบ_E2"/>
      <sheetName val="แบบ_G2"/>
      <sheetName val="แบบ_H2"/>
      <sheetName val="แบบ_L2"/>
      <sheetName val="แบบ_M2"/>
      <sheetName val="แบบ_N2"/>
      <sheetName val="แบบ_P2"/>
      <sheetName val="แบบ_S2"/>
      <sheetName val="แบบ_T2"/>
      <sheetName val="แบบ_TP2"/>
      <sheetName val="แบบ_V2"/>
      <sheetName val="แบบ_Y2"/>
      <sheetName val="PRICE_LIST2"/>
      <sheetName val="TrialBalance_Q3-20022"/>
      <sheetName val="bp_bill2"/>
      <sheetName val="project_status_overview2"/>
      <sheetName val="full_pot2"/>
      <sheetName val="cover_page2"/>
      <sheetName val="UKG__Consl2"/>
      <sheetName val="UKG_(KG)2"/>
      <sheetName val="Auto_Monthly_Inputs_2"/>
      <sheetName val="??????????????????????_"/>
      <sheetName val="6"/>
      <sheetName val="GB1"/>
      <sheetName val="磨煤加压"/>
      <sheetName val="Data Input-A"/>
      <sheetName val="BQ"/>
      <sheetName val="#REF!"/>
      <sheetName val="factor (%)"/>
      <sheetName val="CashFlow"/>
      <sheetName val="Profit_Budget"/>
      <sheetName val="Definition"/>
      <sheetName val="Boq.Arc. take จริง"/>
      <sheetName val="OLD PRICES"/>
      <sheetName val="Project Information"/>
      <sheetName val="Soi 08"/>
      <sheetName val="MAD BOH AC VRV + Multi"/>
      <sheetName val="MAD Guest Villa AC"/>
      <sheetName val="CABLE"/>
      <sheetName val="DO"/>
      <sheetName val="Liste Référentiel"/>
      <sheetName val="Listes Caractéristiques"/>
      <sheetName val="status"/>
      <sheetName val="SV-supporting info"/>
      <sheetName val="EXHIBIT_B"/>
      <sheetName val="ROOMS_ST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C3" t="str">
            <v>N0.</v>
          </cell>
        </row>
      </sheetData>
      <sheetData sheetId="8" refreshError="1"/>
      <sheetData sheetId="9" refreshError="1"/>
      <sheetData sheetId="10">
        <row r="3">
          <cell r="C3" t="str">
            <v>N0.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3">
          <cell r="C3" t="str">
            <v>N0.</v>
          </cell>
        </row>
      </sheetData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>
        <row r="5">
          <cell r="C5" t="str">
            <v>Basement</v>
          </cell>
        </row>
      </sheetData>
      <sheetData sheetId="306">
        <row r="5">
          <cell r="C5" t="str">
            <v>Basement</v>
          </cell>
        </row>
      </sheetData>
      <sheetData sheetId="307">
        <row r="5">
          <cell r="C5" t="str">
            <v>Basement</v>
          </cell>
        </row>
      </sheetData>
      <sheetData sheetId="308">
        <row r="5">
          <cell r="C5" t="str">
            <v>Basement</v>
          </cell>
        </row>
      </sheetData>
      <sheetData sheetId="309">
        <row r="5">
          <cell r="C5" t="str">
            <v>Basement</v>
          </cell>
        </row>
      </sheetData>
      <sheetData sheetId="310">
        <row r="5">
          <cell r="C5" t="str">
            <v>Basement</v>
          </cell>
        </row>
      </sheetData>
      <sheetData sheetId="311">
        <row r="5">
          <cell r="C5" t="str">
            <v>Basement</v>
          </cell>
        </row>
      </sheetData>
      <sheetData sheetId="312">
        <row r="5">
          <cell r="C5" t="str">
            <v>Basement</v>
          </cell>
        </row>
      </sheetData>
      <sheetData sheetId="313">
        <row r="5">
          <cell r="C5" t="str">
            <v>Basement</v>
          </cell>
        </row>
      </sheetData>
      <sheetData sheetId="314">
        <row r="5">
          <cell r="C5" t="str">
            <v>Basement</v>
          </cell>
        </row>
      </sheetData>
      <sheetData sheetId="315">
        <row r="5">
          <cell r="C5" t="str">
            <v>Basement</v>
          </cell>
        </row>
      </sheetData>
      <sheetData sheetId="316">
        <row r="5">
          <cell r="C5" t="str">
            <v>Basement</v>
          </cell>
        </row>
      </sheetData>
      <sheetData sheetId="317">
        <row r="5">
          <cell r="C5" t="str">
            <v>Basement</v>
          </cell>
        </row>
      </sheetData>
      <sheetData sheetId="318">
        <row r="5">
          <cell r="C5" t="str">
            <v>Basement</v>
          </cell>
        </row>
      </sheetData>
      <sheetData sheetId="319">
        <row r="5">
          <cell r="C5" t="str">
            <v>Basement</v>
          </cell>
        </row>
      </sheetData>
      <sheetData sheetId="320">
        <row r="5">
          <cell r="C5" t="str">
            <v>Basement</v>
          </cell>
        </row>
      </sheetData>
      <sheetData sheetId="321">
        <row r="5">
          <cell r="C5" t="str">
            <v>Basement</v>
          </cell>
        </row>
      </sheetData>
      <sheetData sheetId="322">
        <row r="5">
          <cell r="C5" t="str">
            <v>Basement</v>
          </cell>
        </row>
      </sheetData>
      <sheetData sheetId="323">
        <row r="5">
          <cell r="C5" t="str">
            <v>Basement</v>
          </cell>
        </row>
      </sheetData>
      <sheetData sheetId="324">
        <row r="5">
          <cell r="C5" t="str">
            <v>Basement</v>
          </cell>
        </row>
      </sheetData>
      <sheetData sheetId="325">
        <row r="5">
          <cell r="C5" t="str">
            <v>Basement</v>
          </cell>
        </row>
      </sheetData>
      <sheetData sheetId="326">
        <row r="5">
          <cell r="C5" t="str">
            <v>Basement</v>
          </cell>
        </row>
      </sheetData>
      <sheetData sheetId="327">
        <row r="5">
          <cell r="C5" t="str">
            <v>Basement</v>
          </cell>
        </row>
      </sheetData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>
        <row r="5">
          <cell r="C5" t="str">
            <v>Basement</v>
          </cell>
        </row>
      </sheetData>
      <sheetData sheetId="360">
        <row r="5">
          <cell r="C5" t="str">
            <v>Basement</v>
          </cell>
        </row>
      </sheetData>
      <sheetData sheetId="361">
        <row r="5">
          <cell r="C5" t="str">
            <v>Basement</v>
          </cell>
        </row>
      </sheetData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>
        <row r="5">
          <cell r="C5" t="str">
            <v>Basement</v>
          </cell>
        </row>
      </sheetData>
      <sheetData sheetId="402">
        <row r="5">
          <cell r="C5" t="str">
            <v>Basement</v>
          </cell>
        </row>
      </sheetData>
      <sheetData sheetId="403">
        <row r="5">
          <cell r="C5" t="str">
            <v>Basement</v>
          </cell>
        </row>
      </sheetData>
      <sheetData sheetId="404">
        <row r="5">
          <cell r="C5" t="str">
            <v>Basement</v>
          </cell>
        </row>
      </sheetData>
      <sheetData sheetId="405">
        <row r="5">
          <cell r="C5" t="str">
            <v>Basement</v>
          </cell>
        </row>
      </sheetData>
      <sheetData sheetId="406">
        <row r="5">
          <cell r="C5" t="str">
            <v>Basement</v>
          </cell>
        </row>
      </sheetData>
      <sheetData sheetId="407">
        <row r="5">
          <cell r="C5" t="str">
            <v>Basement</v>
          </cell>
        </row>
      </sheetData>
      <sheetData sheetId="408"/>
      <sheetData sheetId="409">
        <row r="5">
          <cell r="C5" t="str">
            <v>Basement</v>
          </cell>
        </row>
      </sheetData>
      <sheetData sheetId="410" refreshError="1"/>
      <sheetData sheetId="411" refreshError="1"/>
      <sheetData sheetId="412" refreshError="1"/>
      <sheetData sheetId="413" refreshError="1"/>
      <sheetData sheetId="414">
        <row r="5">
          <cell r="C5" t="str">
            <v>Basement</v>
          </cell>
        </row>
      </sheetData>
      <sheetData sheetId="415">
        <row r="5">
          <cell r="C5" t="str">
            <v>Basement</v>
          </cell>
        </row>
      </sheetData>
      <sheetData sheetId="416"/>
      <sheetData sheetId="417">
        <row r="5">
          <cell r="C5" t="str">
            <v>Basement</v>
          </cell>
        </row>
      </sheetData>
      <sheetData sheetId="418"/>
      <sheetData sheetId="419"/>
      <sheetData sheetId="420">
        <row r="5">
          <cell r="C5" t="str">
            <v>Basement</v>
          </cell>
        </row>
      </sheetData>
      <sheetData sheetId="421">
        <row r="5">
          <cell r="C5" t="str">
            <v>Basement</v>
          </cell>
        </row>
      </sheetData>
      <sheetData sheetId="422">
        <row r="5">
          <cell r="C5" t="str">
            <v>Basement</v>
          </cell>
        </row>
      </sheetData>
      <sheetData sheetId="423">
        <row r="5">
          <cell r="C5" t="str">
            <v>Basement</v>
          </cell>
        </row>
      </sheetData>
      <sheetData sheetId="424"/>
      <sheetData sheetId="425">
        <row r="5">
          <cell r="C5" t="str">
            <v>Basement</v>
          </cell>
        </row>
      </sheetData>
      <sheetData sheetId="426">
        <row r="5">
          <cell r="C5" t="str">
            <v>Basement</v>
          </cell>
        </row>
      </sheetData>
      <sheetData sheetId="427">
        <row r="5">
          <cell r="C5" t="str">
            <v>Basement</v>
          </cell>
        </row>
      </sheetData>
      <sheetData sheetId="428"/>
      <sheetData sheetId="429">
        <row r="5">
          <cell r="C5" t="str">
            <v>Basement</v>
          </cell>
        </row>
      </sheetData>
      <sheetData sheetId="430">
        <row r="5">
          <cell r="C5" t="str">
            <v>Basement</v>
          </cell>
        </row>
      </sheetData>
      <sheetData sheetId="431">
        <row r="5">
          <cell r="C5" t="str">
            <v>Basement</v>
          </cell>
        </row>
      </sheetData>
      <sheetData sheetId="432">
        <row r="5">
          <cell r="C5" t="str">
            <v>Basement</v>
          </cell>
        </row>
      </sheetData>
      <sheetData sheetId="433">
        <row r="5">
          <cell r="C5" t="str">
            <v>Basement</v>
          </cell>
        </row>
      </sheetData>
      <sheetData sheetId="434">
        <row r="5">
          <cell r="C5" t="str">
            <v>Basement</v>
          </cell>
        </row>
      </sheetData>
      <sheetData sheetId="435">
        <row r="5">
          <cell r="C5" t="str">
            <v>Basement</v>
          </cell>
        </row>
      </sheetData>
      <sheetData sheetId="436">
        <row r="5">
          <cell r="C5" t="str">
            <v>Basement</v>
          </cell>
        </row>
      </sheetData>
      <sheetData sheetId="437">
        <row r="5">
          <cell r="C5" t="str">
            <v>Basement</v>
          </cell>
        </row>
      </sheetData>
      <sheetData sheetId="438">
        <row r="5">
          <cell r="C5" t="str">
            <v>Basement</v>
          </cell>
        </row>
      </sheetData>
      <sheetData sheetId="439">
        <row r="5">
          <cell r="C5" t="str">
            <v>Basement</v>
          </cell>
        </row>
      </sheetData>
      <sheetData sheetId="440">
        <row r="5">
          <cell r="C5" t="str">
            <v>Basement</v>
          </cell>
        </row>
      </sheetData>
      <sheetData sheetId="441">
        <row r="5">
          <cell r="C5" t="str">
            <v>Basement</v>
          </cell>
        </row>
      </sheetData>
      <sheetData sheetId="442">
        <row r="5">
          <cell r="C5" t="str">
            <v>Basement</v>
          </cell>
        </row>
      </sheetData>
      <sheetData sheetId="443">
        <row r="5">
          <cell r="C5" t="str">
            <v>Basement</v>
          </cell>
        </row>
      </sheetData>
      <sheetData sheetId="444">
        <row r="5">
          <cell r="C5" t="str">
            <v>Basement</v>
          </cell>
        </row>
      </sheetData>
      <sheetData sheetId="445">
        <row r="5">
          <cell r="C5" t="str">
            <v>Basement</v>
          </cell>
        </row>
      </sheetData>
      <sheetData sheetId="446">
        <row r="5">
          <cell r="C5" t="str">
            <v>Basement</v>
          </cell>
        </row>
      </sheetData>
      <sheetData sheetId="447">
        <row r="5">
          <cell r="C5" t="str">
            <v>Basement</v>
          </cell>
        </row>
      </sheetData>
      <sheetData sheetId="448">
        <row r="5">
          <cell r="C5" t="str">
            <v>Basement</v>
          </cell>
        </row>
      </sheetData>
      <sheetData sheetId="449">
        <row r="5">
          <cell r="C5" t="str">
            <v>Basement</v>
          </cell>
        </row>
      </sheetData>
      <sheetData sheetId="450">
        <row r="5">
          <cell r="C5" t="str">
            <v>Basement</v>
          </cell>
        </row>
      </sheetData>
      <sheetData sheetId="451">
        <row r="5">
          <cell r="C5" t="str">
            <v>Basement</v>
          </cell>
        </row>
      </sheetData>
      <sheetData sheetId="452">
        <row r="5">
          <cell r="C5" t="str">
            <v>Basement</v>
          </cell>
        </row>
      </sheetData>
      <sheetData sheetId="453">
        <row r="5">
          <cell r="C5" t="str">
            <v>Basement</v>
          </cell>
        </row>
      </sheetData>
      <sheetData sheetId="454">
        <row r="5">
          <cell r="C5" t="str">
            <v>Basement</v>
          </cell>
        </row>
      </sheetData>
      <sheetData sheetId="455">
        <row r="5">
          <cell r="C5" t="str">
            <v>Basement</v>
          </cell>
        </row>
      </sheetData>
      <sheetData sheetId="456">
        <row r="5">
          <cell r="C5" t="str">
            <v>Basement</v>
          </cell>
        </row>
      </sheetData>
      <sheetData sheetId="457">
        <row r="5">
          <cell r="C5" t="str">
            <v>Basement</v>
          </cell>
        </row>
      </sheetData>
      <sheetData sheetId="458">
        <row r="5">
          <cell r="C5" t="str">
            <v>Basement</v>
          </cell>
        </row>
      </sheetData>
      <sheetData sheetId="459">
        <row r="5">
          <cell r="C5" t="str">
            <v>Basement</v>
          </cell>
        </row>
      </sheetData>
      <sheetData sheetId="460">
        <row r="5">
          <cell r="C5" t="str">
            <v>Basement</v>
          </cell>
        </row>
      </sheetData>
      <sheetData sheetId="461">
        <row r="5">
          <cell r="C5" t="str">
            <v>Basement</v>
          </cell>
        </row>
      </sheetData>
      <sheetData sheetId="462">
        <row r="5">
          <cell r="C5" t="str">
            <v>Basement</v>
          </cell>
        </row>
      </sheetData>
      <sheetData sheetId="463">
        <row r="5">
          <cell r="C5" t="str">
            <v>Basement</v>
          </cell>
        </row>
      </sheetData>
      <sheetData sheetId="464"/>
      <sheetData sheetId="465">
        <row r="5">
          <cell r="C5" t="str">
            <v>Basement</v>
          </cell>
        </row>
      </sheetData>
      <sheetData sheetId="466">
        <row r="5">
          <cell r="C5" t="str">
            <v>Basement</v>
          </cell>
        </row>
      </sheetData>
      <sheetData sheetId="467">
        <row r="5">
          <cell r="C5" t="str">
            <v>Basement</v>
          </cell>
        </row>
      </sheetData>
      <sheetData sheetId="468">
        <row r="5">
          <cell r="C5" t="str">
            <v>Basement</v>
          </cell>
        </row>
      </sheetData>
      <sheetData sheetId="469">
        <row r="5">
          <cell r="C5" t="str">
            <v>Basement</v>
          </cell>
        </row>
      </sheetData>
      <sheetData sheetId="470">
        <row r="5">
          <cell r="C5" t="str">
            <v>Basement</v>
          </cell>
        </row>
      </sheetData>
      <sheetData sheetId="471"/>
      <sheetData sheetId="472"/>
      <sheetData sheetId="473"/>
      <sheetData sheetId="474"/>
      <sheetData sheetId="475">
        <row r="5">
          <cell r="C5" t="str">
            <v>Basement</v>
          </cell>
        </row>
      </sheetData>
      <sheetData sheetId="476"/>
      <sheetData sheetId="477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>
        <row r="5">
          <cell r="C5" t="str">
            <v>Basement</v>
          </cell>
        </row>
      </sheetData>
      <sheetData sheetId="624">
        <row r="5">
          <cell r="C5" t="str">
            <v>Basement</v>
          </cell>
        </row>
      </sheetData>
      <sheetData sheetId="625">
        <row r="5">
          <cell r="C5" t="str">
            <v>Basement</v>
          </cell>
        </row>
      </sheetData>
      <sheetData sheetId="626">
        <row r="5">
          <cell r="C5" t="str">
            <v>Basement</v>
          </cell>
        </row>
      </sheetData>
      <sheetData sheetId="627">
        <row r="5">
          <cell r="C5" t="str">
            <v>Basement</v>
          </cell>
        </row>
      </sheetData>
      <sheetData sheetId="628">
        <row r="5">
          <cell r="C5" t="str">
            <v>Basement</v>
          </cell>
        </row>
      </sheetData>
      <sheetData sheetId="629">
        <row r="5">
          <cell r="C5" t="str">
            <v>Basement</v>
          </cell>
        </row>
      </sheetData>
      <sheetData sheetId="630">
        <row r="5">
          <cell r="C5" t="str">
            <v>Basement</v>
          </cell>
        </row>
      </sheetData>
      <sheetData sheetId="631">
        <row r="5">
          <cell r="C5" t="str">
            <v>Basement</v>
          </cell>
        </row>
      </sheetData>
      <sheetData sheetId="632">
        <row r="5">
          <cell r="C5" t="str">
            <v>Basement</v>
          </cell>
        </row>
      </sheetData>
      <sheetData sheetId="633"/>
      <sheetData sheetId="634"/>
      <sheetData sheetId="635">
        <row r="5">
          <cell r="C5" t="str">
            <v>Basement</v>
          </cell>
        </row>
      </sheetData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 refreshError="1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>
        <row r="5">
          <cell r="C5" t="str">
            <v>Basement</v>
          </cell>
        </row>
      </sheetData>
      <sheetData sheetId="701">
        <row r="5">
          <cell r="C5" t="str">
            <v>Basement</v>
          </cell>
        </row>
      </sheetData>
      <sheetData sheetId="702">
        <row r="5">
          <cell r="C5" t="str">
            <v>Basement</v>
          </cell>
        </row>
      </sheetData>
      <sheetData sheetId="703">
        <row r="5">
          <cell r="C5" t="str">
            <v>Basement</v>
          </cell>
        </row>
      </sheetData>
      <sheetData sheetId="704">
        <row r="5">
          <cell r="C5" t="str">
            <v>Basement</v>
          </cell>
        </row>
      </sheetData>
      <sheetData sheetId="705">
        <row r="5">
          <cell r="C5" t="str">
            <v>Basement</v>
          </cell>
        </row>
      </sheetData>
      <sheetData sheetId="706"/>
      <sheetData sheetId="707"/>
      <sheetData sheetId="708">
        <row r="5">
          <cell r="C5" t="str">
            <v>Basement</v>
          </cell>
        </row>
      </sheetData>
      <sheetData sheetId="709">
        <row r="5">
          <cell r="C5" t="str">
            <v>Basement</v>
          </cell>
        </row>
      </sheetData>
      <sheetData sheetId="710">
        <row r="5">
          <cell r="C5" t="str">
            <v>Basement</v>
          </cell>
        </row>
      </sheetData>
      <sheetData sheetId="711">
        <row r="5">
          <cell r="C5" t="str">
            <v>Basement</v>
          </cell>
        </row>
      </sheetData>
      <sheetData sheetId="712">
        <row r="5">
          <cell r="C5" t="str">
            <v>Basement</v>
          </cell>
        </row>
      </sheetData>
      <sheetData sheetId="713">
        <row r="5">
          <cell r="C5" t="str">
            <v>Basement</v>
          </cell>
        </row>
      </sheetData>
      <sheetData sheetId="714">
        <row r="5">
          <cell r="C5" t="str">
            <v>Basement</v>
          </cell>
        </row>
      </sheetData>
      <sheetData sheetId="715">
        <row r="5">
          <cell r="C5" t="str">
            <v>Basement</v>
          </cell>
        </row>
      </sheetData>
      <sheetData sheetId="716">
        <row r="5">
          <cell r="C5" t="str">
            <v>Basement</v>
          </cell>
        </row>
      </sheetData>
      <sheetData sheetId="717">
        <row r="5">
          <cell r="C5" t="str">
            <v>Basement</v>
          </cell>
        </row>
      </sheetData>
      <sheetData sheetId="718"/>
      <sheetData sheetId="719">
        <row r="5">
          <cell r="C5" t="str">
            <v>Basement</v>
          </cell>
        </row>
      </sheetData>
      <sheetData sheetId="720">
        <row r="5">
          <cell r="C5" t="str">
            <v>Basement</v>
          </cell>
        </row>
      </sheetData>
      <sheetData sheetId="721">
        <row r="5">
          <cell r="C5" t="str">
            <v>Basement</v>
          </cell>
        </row>
      </sheetData>
      <sheetData sheetId="722">
        <row r="5">
          <cell r="C5" t="str">
            <v>Basement</v>
          </cell>
        </row>
      </sheetData>
      <sheetData sheetId="723">
        <row r="5">
          <cell r="C5" t="str">
            <v>Basement</v>
          </cell>
        </row>
      </sheetData>
      <sheetData sheetId="724">
        <row r="5">
          <cell r="C5" t="str">
            <v>Basement</v>
          </cell>
        </row>
      </sheetData>
      <sheetData sheetId="725">
        <row r="5">
          <cell r="C5" t="str">
            <v>Basement</v>
          </cell>
        </row>
      </sheetData>
      <sheetData sheetId="726">
        <row r="5">
          <cell r="C5" t="str">
            <v>Basement</v>
          </cell>
        </row>
      </sheetData>
      <sheetData sheetId="727">
        <row r="5">
          <cell r="C5" t="str">
            <v>Basement</v>
          </cell>
        </row>
      </sheetData>
      <sheetData sheetId="728">
        <row r="5">
          <cell r="C5" t="str">
            <v>Basement</v>
          </cell>
        </row>
      </sheetData>
      <sheetData sheetId="729">
        <row r="5">
          <cell r="C5" t="str">
            <v>Basement</v>
          </cell>
        </row>
      </sheetData>
      <sheetData sheetId="730">
        <row r="5">
          <cell r="C5" t="str">
            <v>Basement</v>
          </cell>
        </row>
      </sheetData>
      <sheetData sheetId="731">
        <row r="5">
          <cell r="C5" t="str">
            <v>Basement</v>
          </cell>
        </row>
      </sheetData>
      <sheetData sheetId="732">
        <row r="5">
          <cell r="C5" t="str">
            <v>Basement</v>
          </cell>
        </row>
      </sheetData>
      <sheetData sheetId="733">
        <row r="5">
          <cell r="C5" t="str">
            <v>Basement</v>
          </cell>
        </row>
      </sheetData>
      <sheetData sheetId="734">
        <row r="5">
          <cell r="C5" t="str">
            <v>Basement</v>
          </cell>
        </row>
      </sheetData>
      <sheetData sheetId="735">
        <row r="5">
          <cell r="C5" t="str">
            <v>Basement</v>
          </cell>
        </row>
      </sheetData>
      <sheetData sheetId="736">
        <row r="5">
          <cell r="C5" t="str">
            <v>Basement</v>
          </cell>
        </row>
      </sheetData>
      <sheetData sheetId="737"/>
      <sheetData sheetId="738"/>
      <sheetData sheetId="739">
        <row r="5">
          <cell r="C5" t="str">
            <v>Basement</v>
          </cell>
        </row>
      </sheetData>
      <sheetData sheetId="740">
        <row r="5">
          <cell r="C5" t="str">
            <v>Basement</v>
          </cell>
        </row>
      </sheetData>
      <sheetData sheetId="741">
        <row r="5">
          <cell r="C5" t="str">
            <v>Basement</v>
          </cell>
        </row>
      </sheetData>
      <sheetData sheetId="742">
        <row r="5">
          <cell r="C5" t="str">
            <v>Basement</v>
          </cell>
        </row>
      </sheetData>
      <sheetData sheetId="743">
        <row r="5">
          <cell r="C5" t="str">
            <v>Basement</v>
          </cell>
        </row>
      </sheetData>
      <sheetData sheetId="744">
        <row r="5">
          <cell r="C5" t="str">
            <v>Basement</v>
          </cell>
        </row>
      </sheetData>
      <sheetData sheetId="745">
        <row r="5">
          <cell r="C5" t="str">
            <v>Basement</v>
          </cell>
        </row>
      </sheetData>
      <sheetData sheetId="746"/>
      <sheetData sheetId="747"/>
      <sheetData sheetId="748"/>
      <sheetData sheetId="749">
        <row r="5">
          <cell r="C5" t="str">
            <v>Basement</v>
          </cell>
        </row>
      </sheetData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>
        <row r="5">
          <cell r="C5" t="str">
            <v>Basement</v>
          </cell>
        </row>
      </sheetData>
      <sheetData sheetId="803">
        <row r="5">
          <cell r="C5" t="str">
            <v>Basement</v>
          </cell>
        </row>
      </sheetData>
      <sheetData sheetId="804">
        <row r="5">
          <cell r="C5" t="str">
            <v>Basement</v>
          </cell>
        </row>
      </sheetData>
      <sheetData sheetId="805">
        <row r="5">
          <cell r="C5" t="str">
            <v>Basement</v>
          </cell>
        </row>
      </sheetData>
      <sheetData sheetId="806">
        <row r="5">
          <cell r="C5" t="str">
            <v>Basement</v>
          </cell>
        </row>
      </sheetData>
      <sheetData sheetId="807">
        <row r="5">
          <cell r="C5" t="str">
            <v>Basement</v>
          </cell>
        </row>
      </sheetData>
      <sheetData sheetId="808"/>
      <sheetData sheetId="809"/>
      <sheetData sheetId="810">
        <row r="5">
          <cell r="C5" t="str">
            <v>Basement</v>
          </cell>
        </row>
      </sheetData>
      <sheetData sheetId="811">
        <row r="5">
          <cell r="C5" t="str">
            <v>Basement</v>
          </cell>
        </row>
      </sheetData>
      <sheetData sheetId="812">
        <row r="5">
          <cell r="C5" t="str">
            <v>Basement</v>
          </cell>
        </row>
      </sheetData>
      <sheetData sheetId="813">
        <row r="5">
          <cell r="C5" t="str">
            <v>Basement</v>
          </cell>
        </row>
      </sheetData>
      <sheetData sheetId="814">
        <row r="5">
          <cell r="C5" t="str">
            <v>Basement</v>
          </cell>
        </row>
      </sheetData>
      <sheetData sheetId="815">
        <row r="5">
          <cell r="C5" t="str">
            <v>Basement</v>
          </cell>
        </row>
      </sheetData>
      <sheetData sheetId="816">
        <row r="5">
          <cell r="C5" t="str">
            <v>Basement</v>
          </cell>
        </row>
      </sheetData>
      <sheetData sheetId="817">
        <row r="5">
          <cell r="C5" t="str">
            <v>Basement</v>
          </cell>
        </row>
      </sheetData>
      <sheetData sheetId="818">
        <row r="5">
          <cell r="C5" t="str">
            <v>Basement</v>
          </cell>
        </row>
      </sheetData>
      <sheetData sheetId="819">
        <row r="5">
          <cell r="C5" t="str">
            <v>Basement</v>
          </cell>
        </row>
      </sheetData>
      <sheetData sheetId="820"/>
      <sheetData sheetId="821">
        <row r="5">
          <cell r="C5" t="str">
            <v>Basement</v>
          </cell>
        </row>
      </sheetData>
      <sheetData sheetId="822">
        <row r="5">
          <cell r="C5" t="str">
            <v>Basement</v>
          </cell>
        </row>
      </sheetData>
      <sheetData sheetId="823">
        <row r="5">
          <cell r="C5" t="str">
            <v>Basement</v>
          </cell>
        </row>
      </sheetData>
      <sheetData sheetId="824">
        <row r="5">
          <cell r="C5" t="str">
            <v>Basement</v>
          </cell>
        </row>
      </sheetData>
      <sheetData sheetId="825">
        <row r="5">
          <cell r="C5" t="str">
            <v>Basement</v>
          </cell>
        </row>
      </sheetData>
      <sheetData sheetId="826">
        <row r="5">
          <cell r="C5" t="str">
            <v>Basement</v>
          </cell>
        </row>
      </sheetData>
      <sheetData sheetId="827">
        <row r="5">
          <cell r="C5" t="str">
            <v>Basement</v>
          </cell>
        </row>
      </sheetData>
      <sheetData sheetId="828">
        <row r="5">
          <cell r="C5" t="str">
            <v>Basement</v>
          </cell>
        </row>
      </sheetData>
      <sheetData sheetId="829">
        <row r="5">
          <cell r="C5" t="str">
            <v>Basement</v>
          </cell>
        </row>
      </sheetData>
      <sheetData sheetId="830">
        <row r="5">
          <cell r="C5" t="str">
            <v>Basement</v>
          </cell>
        </row>
      </sheetData>
      <sheetData sheetId="831">
        <row r="5">
          <cell r="C5" t="str">
            <v>Basement</v>
          </cell>
        </row>
      </sheetData>
      <sheetData sheetId="832">
        <row r="5">
          <cell r="C5" t="str">
            <v>Basement</v>
          </cell>
        </row>
      </sheetData>
      <sheetData sheetId="833">
        <row r="5">
          <cell r="C5" t="str">
            <v>Basement</v>
          </cell>
        </row>
      </sheetData>
      <sheetData sheetId="834">
        <row r="5">
          <cell r="C5" t="str">
            <v>Basement</v>
          </cell>
        </row>
      </sheetData>
      <sheetData sheetId="835">
        <row r="5">
          <cell r="C5" t="str">
            <v>Basement</v>
          </cell>
        </row>
      </sheetData>
      <sheetData sheetId="836">
        <row r="5">
          <cell r="C5" t="str">
            <v>Basement</v>
          </cell>
        </row>
      </sheetData>
      <sheetData sheetId="837">
        <row r="5">
          <cell r="C5" t="str">
            <v>Basement</v>
          </cell>
        </row>
      </sheetData>
      <sheetData sheetId="838">
        <row r="5">
          <cell r="C5" t="str">
            <v>Basement</v>
          </cell>
        </row>
      </sheetData>
      <sheetData sheetId="839"/>
      <sheetData sheetId="840"/>
      <sheetData sheetId="841">
        <row r="5">
          <cell r="C5" t="str">
            <v>Basement</v>
          </cell>
        </row>
      </sheetData>
      <sheetData sheetId="842">
        <row r="5">
          <cell r="C5" t="str">
            <v>Basement</v>
          </cell>
        </row>
      </sheetData>
      <sheetData sheetId="843">
        <row r="5">
          <cell r="C5" t="str">
            <v>Basement</v>
          </cell>
        </row>
      </sheetData>
      <sheetData sheetId="844">
        <row r="5">
          <cell r="C5" t="str">
            <v>Basement</v>
          </cell>
        </row>
      </sheetData>
      <sheetData sheetId="845">
        <row r="5">
          <cell r="C5" t="str">
            <v>Basement</v>
          </cell>
        </row>
      </sheetData>
      <sheetData sheetId="846">
        <row r="5">
          <cell r="C5" t="str">
            <v>Basement</v>
          </cell>
        </row>
      </sheetData>
      <sheetData sheetId="847">
        <row r="5">
          <cell r="C5" t="str">
            <v>Basement</v>
          </cell>
        </row>
      </sheetData>
      <sheetData sheetId="848"/>
      <sheetData sheetId="849"/>
      <sheetData sheetId="850"/>
      <sheetData sheetId="851">
        <row r="5">
          <cell r="C5" t="str">
            <v>Basement</v>
          </cell>
        </row>
      </sheetData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"/>
      <sheetName val="โครงสร้าง "/>
      <sheetName val="สถาปัตยกรรม"/>
      <sheetName val="ไฟฟ้า"/>
      <sheetName val="San"/>
      <sheetName val="ระบายอากาศ"/>
      <sheetName val="เตรียมการและบริหารโครงการ"/>
      <sheetName val="s-curve (IST)"/>
      <sheetName val="Back up IST&amp;ISV"/>
      <sheetName val="SH-F"/>
      <sheetName val="Worksheet"/>
      <sheetName val="งานโครงสร้าง"/>
      <sheetName val="งานระบบไฟฟ้าและสื่อสาร"/>
      <sheetName val="S-5"/>
      <sheetName val="Exp"/>
      <sheetName val="โครงสร้าง_"/>
      <sheetName val="s-curve_(IST)"/>
      <sheetName val="Back_up_IST&amp;ISV"/>
      <sheetName val="ประมาณการประตูหน้าต่าง "/>
      <sheetName val="SH-A"/>
      <sheetName val="แบบเดิม"/>
      <sheetName val="코드관리"/>
      <sheetName val="INFO"/>
      <sheetName val="SI-039"/>
      <sheetName val="Store"/>
      <sheetName val="schedule "/>
      <sheetName val="FAB별"/>
      <sheetName val="SH-D"/>
      <sheetName val="ยานพาหน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1"/>
      <sheetName val="summary2"/>
      <sheetName val="summary3"/>
      <sheetName val="conclusion Hired purchase"/>
      <sheetName val="J-1"/>
      <sheetName val="repairment"/>
      <sheetName val="sum confirm deposit"/>
      <sheetName val="sum confirm ค้ำพนง"/>
      <sheetName val="N-6"/>
      <sheetName val="N-1"/>
      <sheetName val="N-2 "/>
      <sheetName val="N-3"/>
      <sheetName val="N-3.1"/>
      <sheetName val="N-4"/>
      <sheetName val="K-1A (2)"/>
      <sheetName val="K - 1"/>
      <sheetName val="เจ้าหนี้สัญญาเช่า"/>
      <sheetName val="review insurance"/>
      <sheetName val="insurance"/>
      <sheetName val="ยานพาหนะ"/>
      <sheetName val="caldepre"/>
      <sheetName val="work to do"/>
      <sheetName val="review repair"/>
      <sheetName val="sum confirm N"/>
      <sheetName val="additional"/>
      <sheetName val="ค่าเสื่อมราคา"/>
      <sheetName val="fa to register"/>
      <sheetName val="common"/>
      <sheetName val="S-5"/>
      <sheetName val="Exp"/>
      <sheetName val="เตรียมการและบริหารโครงการ"/>
      <sheetName val="2002"/>
      <sheetName val="SH-F"/>
      <sheetName val="งานระบบไฟฟ้าและสื่อสาร"/>
      <sheetName val="ประมาณการประตูหน้าต่าง "/>
      <sheetName val="ราคาบ้านแต่ละไตรมาส"/>
      <sheetName val="งบทดลอง - ต.ค.2547"/>
      <sheetName val="ราคาอ้างอิ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BS รายเดือน"/>
      <sheetName val="conso"/>
      <sheetName val="company"/>
      <sheetName val="CMC Conso BS 06_54"/>
      <sheetName val="CMC ConsoPL 06_54 for 6 Months"/>
      <sheetName val="CMC Conso PL 06_54 for 3 Months"/>
      <sheetName val="Eliminatation_06_54"/>
      <sheetName val="Support_Elim_4_5"/>
      <sheetName val="Support_Elim_10"/>
      <sheetName val="Support_Elim_11"/>
      <sheetName val="Support_Elim_12_13_14"/>
      <sheetName val="Unbilled receivables_TSN "/>
      <sheetName val="Advance received_TSN"/>
      <sheetName val="WP Cashflow_Conso_06_54"/>
      <sheetName val="WP Cashflow_Conso__Q2_06_54"/>
      <sheetName val="ReconcilationConsol&amp;Separate CF"/>
      <sheetName val="ReconcilationConsol&amp;Separat (2)"/>
      <sheetName val="WP Cashflow_Separate_06_54"/>
      <sheetName val="WP Cashflow_Separate_Q2_06_54"/>
      <sheetName val="TSN_ถ่ายเอกสาร"/>
      <sheetName val="TSN_สรุป ทาว์นเวอร์เครน"/>
      <sheetName val="TSN_สรุป ทาว์นเวอร์เครนตัวที่ 2"/>
      <sheetName val="TSN_สรุป PASSENGER"/>
      <sheetName val="TSN_สรุปทาวน์เครนตัวที่ 3"/>
      <sheetName val="CMC_ถ่ายเอกสารชั้น 6"/>
      <sheetName val="BS_PPP"/>
      <sheetName val="PPP_WP Cashflow_09_53 "/>
      <sheetName val="PPP_WP Cashflow_Q3_09_53 "/>
      <sheetName val="BS_TSN"/>
      <sheetName val="TSN_WP Cashflow_09_53 "/>
      <sheetName val="TSN_WP Cashflow_Q3_09 "/>
      <sheetName val="BS_SMP"/>
      <sheetName val="SMP_WP Cashflow_09_53 "/>
      <sheetName val="SMP_WP Cashflow_Q3_09 "/>
      <sheetName val="03中"/>
      <sheetName val="S-5"/>
      <sheetName val="เงินกู้ธนชาติ"/>
      <sheetName val="ยานพาหนะ"/>
      <sheetName val="ลูกค้าใหม่ 2005"/>
      <sheetName val="schedule "/>
      <sheetName val="DATA"/>
      <sheetName val="Trial Balance"/>
      <sheetName val="인원계획-미화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BS รายเดือน"/>
      <sheetName val="conso"/>
      <sheetName val="company"/>
      <sheetName val="CMC Conso BS 06_54"/>
      <sheetName val="CMC ConsoPL 06_54 for 6 Months"/>
      <sheetName val="CMC Conso PL 06_54 for 3 Months"/>
      <sheetName val="Eliminatation_06_54"/>
      <sheetName val="Support_Elim_4_5"/>
      <sheetName val="Support_Elim_10"/>
      <sheetName val="Support_Elim_11"/>
      <sheetName val="Support_Elim_12_13_14"/>
      <sheetName val="Unbilled receivables_TSN "/>
      <sheetName val="Advance received_TSN"/>
      <sheetName val="WP Cashflow_Conso_06_54"/>
      <sheetName val="WP Cashflow_Conso__Q2_06_54"/>
      <sheetName val="ReconcilationConsol&amp;Separate CF"/>
      <sheetName val="ReconcilationConsol&amp;Separat (2)"/>
      <sheetName val="WP Cashflow_Separate_06_54"/>
      <sheetName val="WP Cashflow_Separate_Q2_06_54"/>
      <sheetName val="TSN_ถ่ายเอกสาร"/>
      <sheetName val="TSN_สรุป ทาว์นเวอร์เครน"/>
      <sheetName val="TSN_สรุป ทาว์นเวอร์เครนตัวที่ 2"/>
      <sheetName val="TSN_สรุป PASSENGER"/>
      <sheetName val="TSN_สรุปทาวน์เครนตัวที่ 3"/>
      <sheetName val="CMC_ถ่ายเอกสารชั้น 6"/>
      <sheetName val="BS_PPP"/>
      <sheetName val="PPP_WP Cashflow_09_53 "/>
      <sheetName val="PPP_WP Cashflow_Q3_09_53 "/>
      <sheetName val="BS_TSN"/>
      <sheetName val="TSN_WP Cashflow_09_53 "/>
      <sheetName val="TSN_WP Cashflow_Q3_09 "/>
      <sheetName val="BS_SMP"/>
      <sheetName val="SMP_WP Cashflow_09_53 "/>
      <sheetName val="SMP_WP Cashflow_Q3_09 "/>
      <sheetName val="03中"/>
      <sheetName val="S-5"/>
      <sheetName val="เงินกู้ธนชาติ"/>
      <sheetName val="ยานพาหนะ"/>
      <sheetName val="ลูกค้าใหม่ 2005"/>
      <sheetName val="schedule "/>
      <sheetName val="DATA"/>
      <sheetName val="Trial Balance"/>
      <sheetName val="인원계획-미화"/>
      <sheetName val="DATABASE -sumifT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oxin Fan" id="{A2379C78-187B-4B75-8568-E09E94DD570B}" userId="S::boxin.fan@savillsim.com::84a3e161-64d5-4962-8e5f-6108a4f72e4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68" dT="2023-05-03T03:21:53.94" personId="{A2379C78-187B-4B75-8568-E09E94DD570B}" id="{2910CDE4-DD52-44DA-85BA-4A780BF479AC}">
    <text>SIM assume land is at THB6.15m/rai and transfer fee of 3.3%</text>
  </threadedComment>
  <threadedComment ref="P69" dT="2023-05-03T03:23:03.78" personId="{A2379C78-187B-4B75-8568-E09E94DD570B}" id="{6D00D363-5666-4591-820D-EB7B82911ABF}">
    <text>SIM total land and pre construction cost THB582.7m (including 3m DD, 2m legal/structuring, 2m consulting)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68" dT="2023-05-03T03:21:53.94" personId="{A2379C78-187B-4B75-8568-E09E94DD570B}" id="{2E80D18C-6B95-48C5-9AB7-26DCF582E98A}">
    <text>SIM assume land is at THB6.15m/rai and transfer fee of 3.3%</text>
  </threadedComment>
  <threadedComment ref="P69" dT="2023-05-03T03:23:03.78" personId="{A2379C78-187B-4B75-8568-E09E94DD570B}" id="{122B66D7-8335-4269-8C53-1C1B2D099312}">
    <text>SIM total land and pre construction cost THB582.7m (including 3m DD, 2m legal/structuring, 2m consulting)</text>
  </threadedComment>
  <threadedComment ref="F322" dT="2023-05-03T05:36:22.40" personId="{A2379C78-187B-4B75-8568-E09E94DD570B}" id="{D90F1A5C-F93A-4FD8-9445-230B0FDE4737}">
    <text>remove front end month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D373-220A-4CFF-B8B9-F826D92E4868}">
  <sheetPr>
    <tabColor rgb="FFC00000"/>
  </sheetPr>
  <dimension ref="A1:T63"/>
  <sheetViews>
    <sheetView showGridLines="0" zoomScaleNormal="100" workbookViewId="0">
      <pane xSplit="2" ySplit="4" topLeftCell="C25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ColWidth="9.140625" defaultRowHeight="12.75"/>
  <cols>
    <col min="1" max="1" width="3.85546875" style="339" customWidth="1"/>
    <col min="2" max="2" width="38.140625" style="339" customWidth="1"/>
    <col min="3" max="3" width="14.42578125" style="339" customWidth="1"/>
    <col min="4" max="4" width="12.42578125" style="339" customWidth="1"/>
    <col min="5" max="6" width="14.5703125" style="339" customWidth="1"/>
    <col min="7" max="7" width="16.7109375" style="339" customWidth="1"/>
    <col min="8" max="8" width="12.85546875" style="339" customWidth="1"/>
    <col min="9" max="19" width="9.140625" style="339"/>
    <col min="20" max="20" width="16.7109375" style="339" bestFit="1" customWidth="1"/>
    <col min="21" max="16384" width="9.140625" style="339"/>
  </cols>
  <sheetData>
    <row r="1" spans="2:8" ht="13.5" thickBot="1">
      <c r="C1" s="787" t="s">
        <v>330</v>
      </c>
      <c r="D1" s="788"/>
      <c r="E1" s="787" t="s">
        <v>331</v>
      </c>
      <c r="F1" s="788"/>
      <c r="G1" s="787" t="s">
        <v>332</v>
      </c>
      <c r="H1" s="788"/>
    </row>
    <row r="2" spans="2:8" ht="15.75" customHeight="1">
      <c r="B2" s="340" t="s">
        <v>253</v>
      </c>
      <c r="C2" s="787"/>
      <c r="D2" s="788"/>
      <c r="E2" s="787"/>
      <c r="F2" s="788"/>
      <c r="G2" s="781"/>
      <c r="H2" s="782"/>
    </row>
    <row r="3" spans="2:8" ht="13.5" thickBot="1">
      <c r="B3" s="387" t="s">
        <v>283</v>
      </c>
      <c r="C3" s="789" t="s">
        <v>284</v>
      </c>
      <c r="D3" s="790"/>
      <c r="E3" s="789" t="s">
        <v>292</v>
      </c>
      <c r="F3" s="790"/>
      <c r="G3" s="783" t="s">
        <v>297</v>
      </c>
      <c r="H3" s="784"/>
    </row>
    <row r="4" spans="2:8" ht="15.75" customHeight="1" thickBot="1">
      <c r="B4" s="341" t="s">
        <v>236</v>
      </c>
      <c r="C4" s="791" t="s">
        <v>285</v>
      </c>
      <c r="D4" s="792"/>
      <c r="E4" s="791" t="s">
        <v>293</v>
      </c>
      <c r="F4" s="792"/>
      <c r="G4" s="785" t="s">
        <v>293</v>
      </c>
      <c r="H4" s="786"/>
    </row>
    <row r="5" spans="2:8">
      <c r="B5" s="344" t="s">
        <v>120</v>
      </c>
      <c r="C5" s="347">
        <f>'Feasibility_7.0%'!C21</f>
        <v>144000</v>
      </c>
      <c r="D5" s="348" t="s">
        <v>186</v>
      </c>
      <c r="E5" s="347">
        <f>'Feasibility_6.5%'!C21</f>
        <v>144000</v>
      </c>
      <c r="F5" s="348" t="s">
        <v>186</v>
      </c>
      <c r="G5" s="693">
        <f>'Fesability SIM_6.1%'!C21</f>
        <v>144000</v>
      </c>
      <c r="H5" s="694" t="s">
        <v>186</v>
      </c>
    </row>
    <row r="6" spans="2:8">
      <c r="B6" s="346" t="s">
        <v>237</v>
      </c>
      <c r="C6" s="347">
        <f>'Feasibility_7.0%'!E21</f>
        <v>85271</v>
      </c>
      <c r="D6" s="348" t="s">
        <v>186</v>
      </c>
      <c r="E6" s="347">
        <f>'Feasibility_6.5%'!E21</f>
        <v>85271</v>
      </c>
      <c r="F6" s="348" t="s">
        <v>186</v>
      </c>
      <c r="G6" s="693">
        <f>'Fesability SIM_6.1%'!E21</f>
        <v>85271</v>
      </c>
      <c r="H6" s="694" t="s">
        <v>186</v>
      </c>
    </row>
    <row r="7" spans="2:8">
      <c r="B7" s="346" t="s">
        <v>238</v>
      </c>
      <c r="C7" s="349">
        <f>C6/C5</f>
        <v>0.59215972222222224</v>
      </c>
      <c r="D7" s="350"/>
      <c r="E7" s="349">
        <f>E6/E5</f>
        <v>0.59215972222222224</v>
      </c>
      <c r="F7" s="350"/>
      <c r="G7" s="695">
        <f>G6/G5</f>
        <v>0.59215972222222224</v>
      </c>
      <c r="H7" s="696"/>
    </row>
    <row r="8" spans="2:8">
      <c r="B8" s="346" t="s">
        <v>87</v>
      </c>
      <c r="C8" s="351">
        <f>'Feasibility_7.0%'!F317</f>
        <v>2225341045.5446424</v>
      </c>
      <c r="D8" s="348" t="s">
        <v>136</v>
      </c>
      <c r="E8" s="351">
        <f>'Feasibility_6.5%'!F317</f>
        <v>2366345046.1942306</v>
      </c>
      <c r="F8" s="348" t="s">
        <v>136</v>
      </c>
      <c r="G8" s="697">
        <f>'Fesability SIM_6.1%'!F317</f>
        <v>2535048551.1905742</v>
      </c>
      <c r="H8" s="694" t="s">
        <v>136</v>
      </c>
    </row>
    <row r="9" spans="2:8">
      <c r="B9" s="346" t="s">
        <v>87</v>
      </c>
      <c r="C9" s="352">
        <f>C8/C6</f>
        <v>26097.278623971131</v>
      </c>
      <c r="D9" s="353" t="s">
        <v>254</v>
      </c>
      <c r="E9" s="352">
        <f>E8/E6</f>
        <v>27750.877158638112</v>
      </c>
      <c r="F9" s="353" t="s">
        <v>254</v>
      </c>
      <c r="G9" s="698">
        <f>G8/G6</f>
        <v>29729.316545960224</v>
      </c>
      <c r="H9" s="699" t="s">
        <v>254</v>
      </c>
    </row>
    <row r="10" spans="2:8">
      <c r="B10" s="346" t="s">
        <v>232</v>
      </c>
      <c r="C10" s="349">
        <f>'Feasibility_7.0%'!BV309</f>
        <v>7.4940331279310407E-2</v>
      </c>
      <c r="D10" s="353"/>
      <c r="E10" s="349">
        <f>'Feasibility_6.5%'!BV309</f>
        <v>6.9235169427115287E-2</v>
      </c>
      <c r="F10" s="353"/>
      <c r="G10" s="695">
        <f>'Fesability SIM_6.1%'!BV309</f>
        <v>6.4627677493327873E-2</v>
      </c>
      <c r="H10" s="699"/>
    </row>
    <row r="11" spans="2:8" ht="13.5" thickBot="1">
      <c r="B11" s="354" t="s">
        <v>239</v>
      </c>
      <c r="C11" s="355"/>
      <c r="D11" s="356"/>
      <c r="E11" s="355"/>
      <c r="F11" s="356"/>
      <c r="G11" s="700"/>
      <c r="H11" s="701"/>
    </row>
    <row r="12" spans="2:8">
      <c r="B12" s="357" t="s">
        <v>5</v>
      </c>
      <c r="C12" s="358"/>
      <c r="D12" s="359"/>
      <c r="E12" s="358"/>
      <c r="F12" s="359"/>
      <c r="G12" s="702"/>
      <c r="H12" s="703"/>
    </row>
    <row r="13" spans="2:8" hidden="1">
      <c r="B13" s="360" t="s">
        <v>275</v>
      </c>
      <c r="C13" s="361">
        <f>'Feasibility_7.0%'!E25</f>
        <v>26520</v>
      </c>
      <c r="D13" s="362" t="s">
        <v>186</v>
      </c>
      <c r="E13" s="361">
        <f>'Feasibility_7.0%'!H25</f>
        <v>0</v>
      </c>
      <c r="F13" s="362" t="s">
        <v>186</v>
      </c>
      <c r="G13" s="704">
        <f>'Feasibility_7.0%'!J25</f>
        <v>0</v>
      </c>
      <c r="H13" s="705" t="s">
        <v>186</v>
      </c>
    </row>
    <row r="14" spans="2:8">
      <c r="B14" s="346" t="s">
        <v>75</v>
      </c>
      <c r="C14" s="363">
        <f>'Feasibility_7.0%'!C26</f>
        <v>165</v>
      </c>
      <c r="D14" s="353" t="s">
        <v>254</v>
      </c>
      <c r="E14" s="363">
        <f>'Feasibility_6.5%'!C26</f>
        <v>162</v>
      </c>
      <c r="F14" s="353" t="s">
        <v>254</v>
      </c>
      <c r="G14" s="423">
        <f>'Fesability SIM_6.1%'!C26</f>
        <v>162</v>
      </c>
      <c r="H14" s="699" t="s">
        <v>254</v>
      </c>
    </row>
    <row r="15" spans="2:8">
      <c r="B15" s="346" t="s">
        <v>255</v>
      </c>
      <c r="C15" s="364">
        <f>'Feasibility_7.0%'!C27</f>
        <v>2.5000000000000001E-2</v>
      </c>
      <c r="D15" s="353" t="s">
        <v>259</v>
      </c>
      <c r="E15" s="424">
        <f>'Feasibility_6.5%'!C27</f>
        <v>2.2499999999999999E-2</v>
      </c>
      <c r="F15" s="353" t="s">
        <v>259</v>
      </c>
      <c r="G15" s="424">
        <f>'Fesability SIM_6.1%'!C27</f>
        <v>2.2499999999999999E-2</v>
      </c>
      <c r="H15" s="699" t="s">
        <v>259</v>
      </c>
    </row>
    <row r="16" spans="2:8" hidden="1">
      <c r="B16" s="360" t="s">
        <v>262</v>
      </c>
      <c r="C16" s="361">
        <f>'Feasibility_7.0%'!E33</f>
        <v>22056</v>
      </c>
      <c r="D16" s="362" t="s">
        <v>186</v>
      </c>
      <c r="E16" s="423">
        <f>'Feasibility_6.5%'!C28</f>
        <v>0</v>
      </c>
      <c r="F16" s="362" t="s">
        <v>186</v>
      </c>
      <c r="G16" s="423" t="str">
        <f>'Feasibility_6.5%'!E28</f>
        <v>Include in fitting out when selling assets</v>
      </c>
      <c r="H16" s="705" t="s">
        <v>186</v>
      </c>
    </row>
    <row r="17" spans="1:8" hidden="1">
      <c r="B17" s="346" t="s">
        <v>75</v>
      </c>
      <c r="C17" s="363">
        <f>'Feasibility_7.0%'!C34</f>
        <v>165</v>
      </c>
      <c r="D17" s="353" t="s">
        <v>254</v>
      </c>
      <c r="E17" s="363">
        <f>'Feasibility_6.5%'!C29</f>
        <v>1</v>
      </c>
      <c r="F17" s="353" t="s">
        <v>254</v>
      </c>
      <c r="G17" s="423">
        <f>'Feasibility_6.5%'!E29</f>
        <v>0</v>
      </c>
      <c r="H17" s="699" t="s">
        <v>254</v>
      </c>
    </row>
    <row r="18" spans="1:8" hidden="1">
      <c r="B18" s="346" t="s">
        <v>255</v>
      </c>
      <c r="C18" s="364">
        <f>'Feasibility_7.0%'!C35</f>
        <v>2.5000000000000001E-2</v>
      </c>
      <c r="D18" s="353" t="s">
        <v>259</v>
      </c>
      <c r="E18" s="423">
        <f>'Feasibility_6.5%'!C30</f>
        <v>0</v>
      </c>
      <c r="F18" s="353" t="s">
        <v>259</v>
      </c>
      <c r="G18" s="423">
        <f>'Feasibility_6.5%'!E30</f>
        <v>0</v>
      </c>
      <c r="H18" s="699" t="s">
        <v>259</v>
      </c>
    </row>
    <row r="19" spans="1:8" hidden="1">
      <c r="B19" s="360" t="s">
        <v>263</v>
      </c>
      <c r="C19" s="361">
        <f>'Feasibility_7.0%'!E41</f>
        <v>6715</v>
      </c>
      <c r="D19" s="362" t="s">
        <v>186</v>
      </c>
      <c r="E19" s="423">
        <f>'Feasibility_6.5%'!C31</f>
        <v>0</v>
      </c>
      <c r="F19" s="362" t="s">
        <v>186</v>
      </c>
      <c r="G19" s="423">
        <f>'Feasibility_6.5%'!E31</f>
        <v>0</v>
      </c>
      <c r="H19" s="705" t="s">
        <v>186</v>
      </c>
    </row>
    <row r="20" spans="1:8" hidden="1">
      <c r="B20" s="346" t="s">
        <v>75</v>
      </c>
      <c r="C20" s="363">
        <f>'Feasibility_7.0%'!C42</f>
        <v>165</v>
      </c>
      <c r="D20" s="353" t="s">
        <v>254</v>
      </c>
      <c r="E20" s="363">
        <f>'Feasibility_6.5%'!C32</f>
        <v>0</v>
      </c>
      <c r="F20" s="353" t="s">
        <v>254</v>
      </c>
      <c r="G20" s="423">
        <f>'Feasibility_6.5%'!E32</f>
        <v>0</v>
      </c>
      <c r="H20" s="699" t="s">
        <v>254</v>
      </c>
    </row>
    <row r="21" spans="1:8" hidden="1">
      <c r="B21" s="346" t="s">
        <v>255</v>
      </c>
      <c r="C21" s="364">
        <f>'Feasibility_7.0%'!C43</f>
        <v>2.5000000000000001E-2</v>
      </c>
      <c r="D21" s="353" t="s">
        <v>259</v>
      </c>
      <c r="E21" s="423">
        <f>'Feasibility_6.5%'!C33</f>
        <v>0</v>
      </c>
      <c r="F21" s="353" t="s">
        <v>259</v>
      </c>
      <c r="G21" s="423">
        <f>'Feasibility_6.5%'!E33</f>
        <v>22056</v>
      </c>
      <c r="H21" s="699" t="s">
        <v>259</v>
      </c>
    </row>
    <row r="22" spans="1:8" hidden="1">
      <c r="B22" s="360" t="s">
        <v>276</v>
      </c>
      <c r="C22" s="361">
        <f>'Feasibility_7.0%'!E49</f>
        <v>29980</v>
      </c>
      <c r="D22" s="362" t="s">
        <v>186</v>
      </c>
      <c r="E22" s="423">
        <f>'Feasibility_6.5%'!C34</f>
        <v>165</v>
      </c>
      <c r="F22" s="362" t="s">
        <v>186</v>
      </c>
      <c r="G22" s="423">
        <f>'Feasibility_6.5%'!E34</f>
        <v>0</v>
      </c>
      <c r="H22" s="705" t="s">
        <v>186</v>
      </c>
    </row>
    <row r="23" spans="1:8" hidden="1">
      <c r="B23" s="346" t="s">
        <v>75</v>
      </c>
      <c r="C23" s="363">
        <f>'Feasibility_7.0%'!C50</f>
        <v>165</v>
      </c>
      <c r="D23" s="353" t="s">
        <v>254</v>
      </c>
      <c r="E23" s="363">
        <f>'Feasibility_6.5%'!C35</f>
        <v>2.5000000000000001E-2</v>
      </c>
      <c r="F23" s="353" t="s">
        <v>254</v>
      </c>
      <c r="G23" s="423">
        <f>'Feasibility_6.5%'!E35</f>
        <v>0</v>
      </c>
      <c r="H23" s="699" t="s">
        <v>254</v>
      </c>
    </row>
    <row r="24" spans="1:8" hidden="1">
      <c r="B24" s="346" t="s">
        <v>255</v>
      </c>
      <c r="C24" s="389">
        <f>'Feasibility_7.0%'!C51</f>
        <v>2.5000000000000001E-2</v>
      </c>
      <c r="D24" s="353" t="s">
        <v>259</v>
      </c>
      <c r="E24" s="423">
        <f>'Feasibility_6.5%'!C36</f>
        <v>0</v>
      </c>
      <c r="F24" s="353" t="s">
        <v>259</v>
      </c>
      <c r="G24" s="423" t="str">
        <f>'Feasibility_6.5%'!E36</f>
        <v>Include in fitting out when selling assets</v>
      </c>
      <c r="H24" s="699" t="s">
        <v>259</v>
      </c>
    </row>
    <row r="25" spans="1:8">
      <c r="B25" s="357" t="s">
        <v>28</v>
      </c>
      <c r="C25" s="346"/>
      <c r="D25" s="365"/>
      <c r="E25" s="423"/>
      <c r="F25" s="365"/>
      <c r="G25" s="423"/>
      <c r="H25" s="706"/>
    </row>
    <row r="26" spans="1:8">
      <c r="B26" s="366" t="s">
        <v>107</v>
      </c>
      <c r="C26" s="367">
        <f>'Feasibility_7.0%'!G176/(C5/1600)</f>
        <v>6257847.222222222</v>
      </c>
      <c r="D26" s="353" t="s">
        <v>256</v>
      </c>
      <c r="E26" s="367">
        <f>'Feasibility_6.5%'!C176/(E5/1600)</f>
        <v>6257847.222222222</v>
      </c>
      <c r="F26" s="353" t="s">
        <v>256</v>
      </c>
      <c r="G26" s="707">
        <f>'Fesability SIM_6.1%'!C176/(G5/1600)</f>
        <v>6257847.222222222</v>
      </c>
      <c r="H26" s="699" t="s">
        <v>256</v>
      </c>
    </row>
    <row r="27" spans="1:8">
      <c r="A27" s="327"/>
      <c r="B27" s="366" t="s">
        <v>243</v>
      </c>
      <c r="C27" s="367">
        <f>'Feasibility_7.0%'!G159/C6</f>
        <v>15000</v>
      </c>
      <c r="D27" s="353" t="s">
        <v>254</v>
      </c>
      <c r="E27" s="367">
        <f>'Feasibility_6.5%'!G159/E6</f>
        <v>16500</v>
      </c>
      <c r="F27" s="353" t="s">
        <v>254</v>
      </c>
      <c r="G27" s="707">
        <f>'Fesability SIM_6.1%'!G159/G6</f>
        <v>14835</v>
      </c>
      <c r="H27" s="699" t="s">
        <v>254</v>
      </c>
    </row>
    <row r="28" spans="1:8">
      <c r="B28" s="368" t="s">
        <v>240</v>
      </c>
      <c r="C28" s="369"/>
      <c r="D28" s="370"/>
      <c r="E28" s="369"/>
      <c r="F28" s="370"/>
      <c r="G28" s="708"/>
      <c r="H28" s="709"/>
    </row>
    <row r="29" spans="1:8">
      <c r="B29" s="371" t="s">
        <v>241</v>
      </c>
      <c r="C29" s="372"/>
      <c r="D29" s="345"/>
      <c r="E29" s="372"/>
      <c r="F29" s="345"/>
      <c r="G29" s="710"/>
      <c r="H29" s="711"/>
    </row>
    <row r="30" spans="1:8">
      <c r="B30" s="346" t="s">
        <v>242</v>
      </c>
      <c r="C30" s="373">
        <f>'Feasibility_7.0%'!G176</f>
        <v>563206250</v>
      </c>
      <c r="D30" s="348" t="s">
        <v>136</v>
      </c>
      <c r="E30" s="373">
        <f>'Feasibility_6.5%'!G176</f>
        <v>563206250</v>
      </c>
      <c r="F30" s="348" t="s">
        <v>136</v>
      </c>
      <c r="G30" s="712">
        <f>'Fesability SIM_6.1%'!G176</f>
        <v>563206250</v>
      </c>
      <c r="H30" s="694" t="s">
        <v>136</v>
      </c>
    </row>
    <row r="31" spans="1:8">
      <c r="B31" s="346" t="s">
        <v>243</v>
      </c>
      <c r="C31" s="373">
        <f>'Feasibility_7.0%'!G159</f>
        <v>1279065000</v>
      </c>
      <c r="D31" s="348" t="s">
        <v>136</v>
      </c>
      <c r="E31" s="373">
        <f>'Feasibility_6.5%'!G159</f>
        <v>1406971500</v>
      </c>
      <c r="F31" s="348" t="s">
        <v>136</v>
      </c>
      <c r="G31" s="712">
        <f>'Fesability SIM_6.1%'!G159</f>
        <v>1264995285</v>
      </c>
      <c r="H31" s="694" t="s">
        <v>136</v>
      </c>
    </row>
    <row r="32" spans="1:8" ht="13.5" thickBot="1">
      <c r="B32" s="346" t="s">
        <v>244</v>
      </c>
      <c r="C32" s="374">
        <f>'Feasibility_7.0%'!G180</f>
        <v>91097352.963541687</v>
      </c>
      <c r="D32" s="348" t="s">
        <v>136</v>
      </c>
      <c r="E32" s="374">
        <f>'Feasibility_6.5%'!G180</f>
        <v>94100770.017708391</v>
      </c>
      <c r="F32" s="348" t="s">
        <v>136</v>
      </c>
      <c r="G32" s="713">
        <f>'Fesability SIM_6.1%'!G180</f>
        <v>86361477.039276019</v>
      </c>
      <c r="H32" s="694" t="s">
        <v>136</v>
      </c>
    </row>
    <row r="33" spans="2:20" ht="13.5" thickBot="1">
      <c r="B33" s="375" t="s">
        <v>245</v>
      </c>
      <c r="C33" s="376">
        <f>SUM(C30:C32)</f>
        <v>1933368602.9635417</v>
      </c>
      <c r="D33" s="377" t="s">
        <v>136</v>
      </c>
      <c r="E33" s="376">
        <f>SUM(E30:E32)</f>
        <v>2064278520.0177083</v>
      </c>
      <c r="F33" s="377" t="s">
        <v>136</v>
      </c>
      <c r="G33" s="714">
        <f>SUM(G30:G32)</f>
        <v>1914563012.0392761</v>
      </c>
      <c r="H33" s="715" t="s">
        <v>136</v>
      </c>
    </row>
    <row r="34" spans="2:20">
      <c r="B34" s="357" t="s">
        <v>246</v>
      </c>
      <c r="C34" s="378"/>
      <c r="D34" s="348"/>
      <c r="E34" s="378"/>
      <c r="F34" s="348"/>
      <c r="G34" s="716"/>
      <c r="H34" s="694"/>
    </row>
    <row r="35" spans="2:20">
      <c r="B35" s="346" t="s">
        <v>142</v>
      </c>
      <c r="C35" s="373">
        <f>'Feasibility_7.0%'!G193</f>
        <v>1279000000</v>
      </c>
      <c r="D35" s="348" t="s">
        <v>136</v>
      </c>
      <c r="E35" s="373">
        <f>'Feasibility_6.5%'!G193</f>
        <v>1267000000</v>
      </c>
      <c r="F35" s="348" t="s">
        <v>136</v>
      </c>
      <c r="G35" s="712">
        <f>'Fesability SIM_6.1%'!G193</f>
        <v>1176000000</v>
      </c>
      <c r="H35" s="694" t="s">
        <v>136</v>
      </c>
    </row>
    <row r="36" spans="2:20">
      <c r="B36" s="346" t="s">
        <v>76</v>
      </c>
      <c r="C36" s="373">
        <f>'Feasibility_7.0%'!G196</f>
        <v>670000000</v>
      </c>
      <c r="D36" s="348" t="s">
        <v>136</v>
      </c>
      <c r="E36" s="373">
        <f>'Feasibility_6.5%'!G196</f>
        <v>730000000</v>
      </c>
      <c r="F36" s="348" t="s">
        <v>136</v>
      </c>
      <c r="G36" s="712">
        <f>'Fesability SIM_6.1%'!G196</f>
        <v>730000000</v>
      </c>
      <c r="H36" s="694" t="s">
        <v>136</v>
      </c>
    </row>
    <row r="37" spans="2:20">
      <c r="B37" s="379" t="s">
        <v>260</v>
      </c>
      <c r="C37" s="373">
        <f>C36*50%</f>
        <v>335000000</v>
      </c>
      <c r="D37" s="348" t="s">
        <v>136</v>
      </c>
      <c r="E37" s="373">
        <f>E36*50%</f>
        <v>365000000</v>
      </c>
      <c r="F37" s="348" t="s">
        <v>136</v>
      </c>
      <c r="G37" s="712">
        <f>G36*50%</f>
        <v>365000000</v>
      </c>
      <c r="H37" s="694" t="s">
        <v>136</v>
      </c>
    </row>
    <row r="38" spans="2:20" ht="13.5" thickBot="1">
      <c r="B38" s="379" t="s">
        <v>261</v>
      </c>
      <c r="C38" s="373">
        <f>C36*50%</f>
        <v>335000000</v>
      </c>
      <c r="D38" s="348" t="s">
        <v>136</v>
      </c>
      <c r="E38" s="373">
        <f>E36*50%</f>
        <v>365000000</v>
      </c>
      <c r="F38" s="348" t="s">
        <v>136</v>
      </c>
      <c r="G38" s="712">
        <f>G36*50%</f>
        <v>365000000</v>
      </c>
      <c r="H38" s="694" t="s">
        <v>136</v>
      </c>
      <c r="T38" s="774"/>
    </row>
    <row r="39" spans="2:20" ht="13.5" thickBot="1">
      <c r="B39" s="375" t="s">
        <v>247</v>
      </c>
      <c r="C39" s="376">
        <f>SUM(C35,C36)</f>
        <v>1949000000</v>
      </c>
      <c r="D39" s="377" t="s">
        <v>136</v>
      </c>
      <c r="E39" s="376">
        <f>SUM(E35,E36)</f>
        <v>1997000000</v>
      </c>
      <c r="F39" s="377" t="s">
        <v>136</v>
      </c>
      <c r="G39" s="714">
        <f>SUM(G35,G36)</f>
        <v>1906000000</v>
      </c>
      <c r="H39" s="715" t="s">
        <v>136</v>
      </c>
      <c r="T39" s="774"/>
    </row>
    <row r="40" spans="2:20">
      <c r="B40" s="380" t="s">
        <v>248</v>
      </c>
      <c r="C40" s="342"/>
      <c r="D40" s="343"/>
      <c r="E40" s="342"/>
      <c r="F40" s="343"/>
      <c r="G40" s="717"/>
      <c r="H40" s="718"/>
    </row>
    <row r="41" spans="2:20">
      <c r="B41" s="344" t="s">
        <v>57</v>
      </c>
      <c r="C41" s="398">
        <f>'Feasibility_7.0%'!C277</f>
        <v>9.459404510045677E-2</v>
      </c>
      <c r="D41" s="381"/>
      <c r="E41" s="398">
        <f>'Feasibility_6.5%'!C277</f>
        <v>8.9929476008504539E-2</v>
      </c>
      <c r="F41" s="381"/>
      <c r="G41" s="719">
        <f>'Fesability SIM_6.1%'!C277</f>
        <v>0.29893284592802183</v>
      </c>
      <c r="H41" s="720"/>
    </row>
    <row r="42" spans="2:20">
      <c r="B42" s="346" t="s">
        <v>59</v>
      </c>
      <c r="C42" s="382">
        <f>'Feasibility_7.0%'!C282</f>
        <v>0.27713441358132318</v>
      </c>
      <c r="D42" s="383"/>
      <c r="E42" s="382">
        <f>'Feasibility_6.5%'!C282</f>
        <v>0.23139014788440937</v>
      </c>
      <c r="F42" s="383"/>
      <c r="G42" s="425">
        <f>'Fesability SIM_6.1%'!C282</f>
        <v>0.77058979563766528</v>
      </c>
      <c r="H42" s="721"/>
    </row>
    <row r="43" spans="2:20" ht="13.5" thickBot="1">
      <c r="B43" s="384" t="s">
        <v>56</v>
      </c>
      <c r="C43" s="385">
        <f>'Feasibility_7.0%'!C283</f>
        <v>1.7830029395228755</v>
      </c>
      <c r="D43" s="386"/>
      <c r="E43" s="426">
        <f>'Feasibility_6.5%'!C283</f>
        <v>1.8120903043751411</v>
      </c>
      <c r="F43" s="386"/>
      <c r="G43" s="426">
        <f>'Fesability SIM_6.1%'!C283</f>
        <v>1.5647835554365979</v>
      </c>
      <c r="H43" s="722"/>
    </row>
    <row r="44" spans="2:20">
      <c r="B44" s="380" t="s">
        <v>322</v>
      </c>
      <c r="C44" s="342"/>
      <c r="D44" s="343"/>
      <c r="E44" s="342"/>
      <c r="F44" s="343"/>
      <c r="G44" s="342"/>
      <c r="H44" s="343"/>
    </row>
    <row r="45" spans="2:20">
      <c r="B45" s="344" t="s">
        <v>321</v>
      </c>
      <c r="C45" s="398">
        <f>'Feasibility_7.0%'!C194</f>
        <v>0.7</v>
      </c>
      <c r="D45" s="381"/>
      <c r="E45" s="398">
        <f>'Feasibility_6.5%'!C194</f>
        <v>0.65</v>
      </c>
      <c r="F45" s="381"/>
      <c r="G45" s="398">
        <f>'Fesability SIM_6.1%'!C194</f>
        <v>0.65</v>
      </c>
      <c r="H45" s="381"/>
      <c r="I45" s="339" t="s">
        <v>329</v>
      </c>
    </row>
    <row r="46" spans="2:20">
      <c r="B46" s="346" t="s">
        <v>4</v>
      </c>
      <c r="C46" s="770">
        <f>'Feasibility_7.0%'!C205</f>
        <v>4.9000000000000002E-2</v>
      </c>
      <c r="D46" s="771"/>
      <c r="E46" s="770">
        <f>'Feasibility_6.5%'!C205</f>
        <v>4.9000000000000002E-2</v>
      </c>
      <c r="F46" s="771"/>
      <c r="G46" s="770">
        <f>'Fesability SIM_6.1%'!C205</f>
        <v>4.9000000000000002E-2</v>
      </c>
      <c r="H46" s="383"/>
      <c r="I46" s="339" t="s">
        <v>333</v>
      </c>
    </row>
    <row r="47" spans="2:20" ht="13.5" thickBot="1">
      <c r="B47" s="384" t="s">
        <v>323</v>
      </c>
      <c r="C47" s="385">
        <f>'Feasibility_7.0%'!C206</f>
        <v>10</v>
      </c>
      <c r="D47" s="386"/>
      <c r="E47" s="385">
        <f>'Feasibility_6.5%'!C206</f>
        <v>10</v>
      </c>
      <c r="F47" s="386"/>
      <c r="G47" s="385">
        <f>'Fesability SIM_6.1%'!C206</f>
        <v>10</v>
      </c>
      <c r="H47" s="386"/>
    </row>
    <row r="48" spans="2:20">
      <c r="B48" s="380" t="s">
        <v>327</v>
      </c>
      <c r="C48" s="342"/>
      <c r="D48" s="343"/>
      <c r="E48" s="342"/>
      <c r="F48" s="343"/>
      <c r="G48" s="342"/>
      <c r="H48" s="343"/>
    </row>
    <row r="49" spans="2:8" ht="15">
      <c r="B49" s="773"/>
      <c r="C49" s="761" t="s">
        <v>303</v>
      </c>
      <c r="D49" s="761" t="s">
        <v>304</v>
      </c>
      <c r="G49" s="761" t="s">
        <v>303</v>
      </c>
      <c r="H49" s="761" t="s">
        <v>304</v>
      </c>
    </row>
    <row r="50" spans="2:8" ht="15">
      <c r="B50" s="773" t="s">
        <v>328</v>
      </c>
      <c r="C50" s="780">
        <f>'Feasibility_7.0%'!C511</f>
        <v>0.18652653098106384</v>
      </c>
      <c r="D50" s="780">
        <f>'Feasibility_7.0%'!D511</f>
        <v>0.18811022639274599</v>
      </c>
      <c r="G50" s="780">
        <f>'Fesability SIM_6.1%'!$C$511</f>
        <v>0.4583554089069366</v>
      </c>
      <c r="H50" s="780">
        <f>'Fesability SIM_6.1%'!$D$511</f>
        <v>0.57945396304130581</v>
      </c>
    </row>
    <row r="51" spans="2:8" ht="15">
      <c r="B51" s="773" t="s">
        <v>334</v>
      </c>
      <c r="C51" s="762">
        <f>'Feasibility_7.0%'!C512</f>
        <v>399403091.86684674</v>
      </c>
      <c r="D51" s="762">
        <f>'Feasibility_7.0%'!D512</f>
        <v>399858678.3842743</v>
      </c>
      <c r="G51" s="762">
        <f>'Fesability SIM_6.1%'!$C$512</f>
        <v>535449120.14740002</v>
      </c>
      <c r="H51" s="762">
        <f>'Fesability SIM_6.1%'!$D$512</f>
        <v>575195110.53668106</v>
      </c>
    </row>
    <row r="52" spans="2:8" ht="15">
      <c r="B52" s="773" t="s">
        <v>319</v>
      </c>
      <c r="C52" s="764">
        <f>'Feasibility_7.0%'!C513</f>
        <v>1.1546130677787412</v>
      </c>
      <c r="D52" s="764">
        <f>'Feasibility_7.0%'!D513</f>
        <v>1.1559300985109444</v>
      </c>
      <c r="G52" s="764">
        <f>'Fesability SIM_6.1%'!$C$513</f>
        <v>1.3842116149275114</v>
      </c>
      <c r="H52" s="764">
        <f>'Fesability SIM_6.1%'!$D$513</f>
        <v>1.4869606147362977</v>
      </c>
    </row>
    <row r="53" spans="2:8" ht="15">
      <c r="B53" s="19" t="s">
        <v>324</v>
      </c>
      <c r="C53" s="762">
        <f>'Feasibility_7.0%'!C518</f>
        <v>335000000</v>
      </c>
      <c r="D53" s="762">
        <f>'Feasibility_7.0%'!D518</f>
        <v>335000000</v>
      </c>
      <c r="G53" s="762">
        <f>'Fesability SIM_6.1%'!$C$518</f>
        <v>365000000</v>
      </c>
      <c r="H53" s="762">
        <f>'Fesability SIM_6.1%'!$D$518</f>
        <v>365000000</v>
      </c>
    </row>
    <row r="54" spans="2:8" ht="15">
      <c r="B54" s="19" t="s">
        <v>325</v>
      </c>
      <c r="C54" s="778">
        <f>C51-C53</f>
        <v>64403091.86684674</v>
      </c>
      <c r="D54" s="778">
        <f>D51-D53</f>
        <v>64858678.384274304</v>
      </c>
      <c r="E54" s="779"/>
      <c r="F54" s="779"/>
      <c r="G54" s="778">
        <f>G51-G53</f>
        <v>170449120.14740002</v>
      </c>
      <c r="H54" s="778">
        <f>H51-H53</f>
        <v>210195110.53668106</v>
      </c>
    </row>
    <row r="55" spans="2:8" ht="15">
      <c r="B55" s="19" t="s">
        <v>326</v>
      </c>
      <c r="C55" s="778">
        <f>C54/34</f>
        <v>1894208.5843190218</v>
      </c>
      <c r="D55" s="778">
        <f>D54/34</f>
        <v>1907608.1877727737</v>
      </c>
      <c r="G55" s="778">
        <f>G54/34</f>
        <v>5013209.416100001</v>
      </c>
      <c r="H55" s="778">
        <f>H54/34</f>
        <v>6182209.133431796</v>
      </c>
    </row>
    <row r="57" spans="2:8">
      <c r="B57" s="339" t="s">
        <v>335</v>
      </c>
    </row>
    <row r="63" spans="2:8" ht="15">
      <c r="F63" s="762">
        <f>F60-F62</f>
        <v>0</v>
      </c>
    </row>
  </sheetData>
  <mergeCells count="12">
    <mergeCell ref="G2:H2"/>
    <mergeCell ref="G3:H3"/>
    <mergeCell ref="G4:H4"/>
    <mergeCell ref="C1:D1"/>
    <mergeCell ref="E1:F1"/>
    <mergeCell ref="G1:H1"/>
    <mergeCell ref="C3:D3"/>
    <mergeCell ref="C2:D2"/>
    <mergeCell ref="C4:D4"/>
    <mergeCell ref="E2:F2"/>
    <mergeCell ref="E3:F3"/>
    <mergeCell ref="E4:F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6E1B5-BE4B-496D-9BBF-C9F564F3DFF8}">
  <sheetPr>
    <tabColor rgb="FF002060"/>
  </sheetPr>
  <dimension ref="A1:CY521"/>
  <sheetViews>
    <sheetView showGridLines="0" zoomScaleNormal="100" workbookViewId="0">
      <pane xSplit="9" ySplit="7" topLeftCell="J492" activePane="bottomRight" state="frozen"/>
      <selection pane="topRight" activeCell="J1" sqref="J1"/>
      <selection pane="bottomLeft" activeCell="A8" sqref="A8"/>
      <selection pane="bottomRight" activeCell="F547" sqref="F547"/>
    </sheetView>
  </sheetViews>
  <sheetFormatPr defaultColWidth="9.140625" defaultRowHeight="12" outlineLevelRow="1" outlineLevelCol="1"/>
  <cols>
    <col min="1" max="1" width="3.28515625" style="1" customWidth="1"/>
    <col min="2" max="2" width="33" style="2" customWidth="1"/>
    <col min="3" max="7" width="9.7109375" style="2" customWidth="1"/>
    <col min="8" max="8" width="17" style="2" bestFit="1" customWidth="1"/>
    <col min="9" max="9" width="1.7109375" style="2" customWidth="1"/>
    <col min="10" max="10" width="6.5703125" style="2" bestFit="1" customWidth="1" outlineLevel="1"/>
    <col min="11" max="11" width="6.28515625" style="2" bestFit="1" customWidth="1" outlineLevel="1"/>
    <col min="12" max="12" width="6.5703125" style="2" bestFit="1" customWidth="1" outlineLevel="1"/>
    <col min="13" max="13" width="6.28515625" style="2" bestFit="1" customWidth="1" outlineLevel="1"/>
    <col min="14" max="14" width="6.7109375" style="2" bestFit="1" customWidth="1" outlineLevel="1"/>
    <col min="15" max="15" width="6.28515625" style="2" bestFit="1" customWidth="1" outlineLevel="1"/>
    <col min="16" max="20" width="8.140625" style="2" bestFit="1" customWidth="1" outlineLevel="1"/>
    <col min="21" max="21" width="9" style="2" bestFit="1" customWidth="1" outlineLevel="1"/>
    <col min="22" max="22" width="7.85546875" style="2" bestFit="1" customWidth="1" outlineLevel="1"/>
    <col min="23" max="25" width="7.28515625" style="2" bestFit="1" customWidth="1" outlineLevel="1"/>
    <col min="26" max="32" width="8.7109375" style="2" bestFit="1" customWidth="1" outlineLevel="1"/>
    <col min="33" max="33" width="9.5703125" style="2" bestFit="1" customWidth="1" outlineLevel="1"/>
    <col min="34" max="44" width="8.7109375" style="2" bestFit="1" customWidth="1" outlineLevel="1"/>
    <col min="45" max="45" width="9.28515625" style="2" bestFit="1" customWidth="1" outlineLevel="1"/>
    <col min="46" max="69" width="8.7109375" style="2" bestFit="1" customWidth="1" outlineLevel="1"/>
    <col min="70" max="70" width="3.85546875" style="2" customWidth="1" outlineLevel="1"/>
    <col min="71" max="71" width="9.5703125" style="2" bestFit="1" customWidth="1"/>
    <col min="72" max="94" width="9.28515625" style="2" bestFit="1" customWidth="1"/>
    <col min="95" max="99" width="8.7109375" style="2" bestFit="1" customWidth="1"/>
    <col min="100" max="103" width="9.7109375" style="2" bestFit="1" customWidth="1"/>
    <col min="104" max="104" width="8.85546875" style="2" customWidth="1"/>
    <col min="105" max="16384" width="9.140625" style="2"/>
  </cols>
  <sheetData>
    <row r="1" spans="1:103">
      <c r="D1" s="6"/>
      <c r="E1" s="6"/>
      <c r="F1" s="6"/>
      <c r="G1" s="6"/>
      <c r="H1" s="6"/>
      <c r="L1" s="6"/>
      <c r="M1" s="6"/>
      <c r="N1" s="6"/>
      <c r="O1" s="254"/>
      <c r="P1" s="6"/>
      <c r="Q1" s="6"/>
    </row>
    <row r="2" spans="1:103" ht="12.75">
      <c r="B2" s="249" t="s">
        <v>145</v>
      </c>
      <c r="C2" s="44"/>
      <c r="D2" s="6"/>
      <c r="E2" s="6"/>
      <c r="F2" s="6"/>
      <c r="I2" s="6"/>
      <c r="L2" s="6"/>
      <c r="M2" s="284"/>
      <c r="N2" s="6"/>
      <c r="O2" s="84"/>
      <c r="P2" s="6"/>
      <c r="Q2" s="6"/>
      <c r="BR2" s="404"/>
    </row>
    <row r="3" spans="1:103" ht="12.75">
      <c r="B3" s="301" t="s">
        <v>257</v>
      </c>
      <c r="C3" s="291">
        <f>C277</f>
        <v>9.459404510045677E-2</v>
      </c>
      <c r="D3" s="70" t="s">
        <v>57</v>
      </c>
      <c r="E3" s="291">
        <f>C282</f>
        <v>0.27713441358132318</v>
      </c>
      <c r="F3" s="2" t="s">
        <v>212</v>
      </c>
      <c r="I3" s="6"/>
      <c r="J3" s="6"/>
      <c r="K3" s="201"/>
      <c r="L3" s="6"/>
      <c r="M3" s="284"/>
      <c r="N3" s="22"/>
      <c r="O3" s="6"/>
      <c r="P3" s="6"/>
      <c r="Q3" s="6"/>
      <c r="R3" s="39"/>
      <c r="T3" s="39"/>
      <c r="U3" s="39"/>
    </row>
    <row r="4" spans="1:103" ht="12.75">
      <c r="B4" s="44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</row>
    <row r="5" spans="1:103" ht="12.75">
      <c r="B5" s="249" t="s">
        <v>179</v>
      </c>
      <c r="C5" s="200"/>
      <c r="D5" s="200"/>
      <c r="E5" s="200"/>
      <c r="F5" s="200"/>
      <c r="G5" s="200"/>
      <c r="H5" s="200"/>
      <c r="I5" s="250"/>
      <c r="J5" s="50" t="s">
        <v>146</v>
      </c>
      <c r="K5" s="50" t="s">
        <v>146</v>
      </c>
      <c r="L5" s="50" t="s">
        <v>146</v>
      </c>
      <c r="M5" s="50" t="s">
        <v>146</v>
      </c>
      <c r="N5" s="50" t="s">
        <v>146</v>
      </c>
      <c r="O5" s="50" t="s">
        <v>146</v>
      </c>
      <c r="P5" s="50" t="s">
        <v>146</v>
      </c>
      <c r="Q5" s="50" t="s">
        <v>146</v>
      </c>
      <c r="R5" s="50" t="s">
        <v>146</v>
      </c>
      <c r="S5" s="50" t="s">
        <v>146</v>
      </c>
      <c r="T5" s="50" t="s">
        <v>146</v>
      </c>
      <c r="U5" s="50" t="s">
        <v>146</v>
      </c>
      <c r="V5" s="253" t="s">
        <v>147</v>
      </c>
      <c r="W5" s="253" t="s">
        <v>147</v>
      </c>
      <c r="X5" s="253" t="s">
        <v>147</v>
      </c>
      <c r="Y5" s="253" t="s">
        <v>147</v>
      </c>
      <c r="Z5" s="253" t="s">
        <v>147</v>
      </c>
      <c r="AA5" s="253" t="s">
        <v>147</v>
      </c>
      <c r="AB5" s="253" t="s">
        <v>147</v>
      </c>
      <c r="AC5" s="253" t="s">
        <v>147</v>
      </c>
      <c r="AD5" s="253" t="s">
        <v>147</v>
      </c>
      <c r="AE5" s="253" t="s">
        <v>147</v>
      </c>
      <c r="AF5" s="253" t="s">
        <v>147</v>
      </c>
      <c r="AG5" s="253" t="s">
        <v>147</v>
      </c>
      <c r="AH5" s="50" t="s">
        <v>148</v>
      </c>
      <c r="AI5" s="50" t="s">
        <v>148</v>
      </c>
      <c r="AJ5" s="50" t="s">
        <v>148</v>
      </c>
      <c r="AK5" s="50" t="s">
        <v>148</v>
      </c>
      <c r="AL5" s="50" t="s">
        <v>148</v>
      </c>
      <c r="AM5" s="50" t="s">
        <v>148</v>
      </c>
      <c r="AN5" s="50" t="s">
        <v>148</v>
      </c>
      <c r="AO5" s="50" t="s">
        <v>148</v>
      </c>
      <c r="AP5" s="50" t="s">
        <v>148</v>
      </c>
      <c r="AQ5" s="50" t="s">
        <v>148</v>
      </c>
      <c r="AR5" s="50" t="s">
        <v>148</v>
      </c>
      <c r="AS5" s="50" t="s">
        <v>148</v>
      </c>
      <c r="AT5" s="253" t="s">
        <v>149</v>
      </c>
      <c r="AU5" s="253" t="s">
        <v>149</v>
      </c>
      <c r="AV5" s="253" t="s">
        <v>149</v>
      </c>
      <c r="AW5" s="253" t="s">
        <v>149</v>
      </c>
      <c r="AX5" s="253" t="s">
        <v>149</v>
      </c>
      <c r="AY5" s="253" t="s">
        <v>149</v>
      </c>
      <c r="AZ5" s="253" t="s">
        <v>149</v>
      </c>
      <c r="BA5" s="253" t="s">
        <v>149</v>
      </c>
      <c r="BB5" s="253" t="s">
        <v>149</v>
      </c>
      <c r="BC5" s="253" t="s">
        <v>149</v>
      </c>
      <c r="BD5" s="253" t="s">
        <v>149</v>
      </c>
      <c r="BE5" s="253" t="s">
        <v>149</v>
      </c>
      <c r="BF5" s="50" t="s">
        <v>150</v>
      </c>
      <c r="BG5" s="50" t="s">
        <v>150</v>
      </c>
      <c r="BH5" s="50" t="s">
        <v>150</v>
      </c>
      <c r="BI5" s="50" t="s">
        <v>150</v>
      </c>
      <c r="BJ5" s="50" t="s">
        <v>150</v>
      </c>
      <c r="BK5" s="50" t="s">
        <v>150</v>
      </c>
      <c r="BL5" s="50" t="s">
        <v>150</v>
      </c>
      <c r="BM5" s="50" t="s">
        <v>150</v>
      </c>
      <c r="BN5" s="50" t="s">
        <v>150</v>
      </c>
      <c r="BO5" s="50" t="s">
        <v>150</v>
      </c>
      <c r="BP5" s="50" t="s">
        <v>150</v>
      </c>
      <c r="BQ5" s="50" t="s">
        <v>150</v>
      </c>
      <c r="BR5" s="25"/>
      <c r="BS5" s="50" t="s">
        <v>146</v>
      </c>
      <c r="BT5" s="50" t="s">
        <v>147</v>
      </c>
      <c r="BU5" s="50" t="s">
        <v>148</v>
      </c>
      <c r="BV5" s="50" t="s">
        <v>149</v>
      </c>
      <c r="BW5" s="50" t="s">
        <v>150</v>
      </c>
      <c r="BX5" s="50" t="s">
        <v>151</v>
      </c>
      <c r="BY5" s="50" t="s">
        <v>152</v>
      </c>
      <c r="BZ5" s="50" t="s">
        <v>153</v>
      </c>
      <c r="CA5" s="50" t="s">
        <v>154</v>
      </c>
      <c r="CB5" s="50" t="s">
        <v>155</v>
      </c>
      <c r="CC5" s="50" t="s">
        <v>156</v>
      </c>
      <c r="CD5" s="50" t="s">
        <v>157</v>
      </c>
      <c r="CE5" s="50" t="s">
        <v>158</v>
      </c>
      <c r="CF5" s="50" t="s">
        <v>159</v>
      </c>
      <c r="CG5" s="50" t="s">
        <v>160</v>
      </c>
      <c r="CH5" s="50" t="s">
        <v>161</v>
      </c>
      <c r="CI5" s="50" t="s">
        <v>162</v>
      </c>
      <c r="CJ5" s="50" t="s">
        <v>163</v>
      </c>
      <c r="CK5" s="50" t="s">
        <v>164</v>
      </c>
      <c r="CL5" s="50" t="s">
        <v>165</v>
      </c>
      <c r="CM5" s="50" t="s">
        <v>166</v>
      </c>
      <c r="CN5" s="50" t="s">
        <v>167</v>
      </c>
      <c r="CO5" s="50" t="s">
        <v>168</v>
      </c>
      <c r="CP5" s="50" t="s">
        <v>169</v>
      </c>
      <c r="CQ5" s="50" t="s">
        <v>170</v>
      </c>
      <c r="CR5" s="50" t="s">
        <v>171</v>
      </c>
      <c r="CS5" s="50" t="s">
        <v>172</v>
      </c>
      <c r="CT5" s="50" t="s">
        <v>173</v>
      </c>
      <c r="CU5" s="50" t="s">
        <v>174</v>
      </c>
      <c r="CV5" s="50" t="s">
        <v>175</v>
      </c>
      <c r="CW5" s="50" t="s">
        <v>176</v>
      </c>
      <c r="CX5" s="50" t="s">
        <v>177</v>
      </c>
      <c r="CY5" s="50" t="s">
        <v>178</v>
      </c>
    </row>
    <row r="6" spans="1:103">
      <c r="B6" s="200" t="s">
        <v>180</v>
      </c>
      <c r="C6" s="125"/>
      <c r="D6" s="125"/>
      <c r="E6" s="125"/>
      <c r="F6" s="125"/>
      <c r="G6" s="125"/>
      <c r="H6" s="125"/>
      <c r="I6" s="46"/>
      <c r="J6" s="259">
        <v>44927</v>
      </c>
      <c r="K6" s="259">
        <v>44958</v>
      </c>
      <c r="L6" s="259">
        <v>44986</v>
      </c>
      <c r="M6" s="259">
        <v>45017</v>
      </c>
      <c r="N6" s="259">
        <v>45047</v>
      </c>
      <c r="O6" s="259">
        <v>45078</v>
      </c>
      <c r="P6" s="259">
        <v>45108</v>
      </c>
      <c r="Q6" s="259">
        <v>45139</v>
      </c>
      <c r="R6" s="259">
        <v>45170</v>
      </c>
      <c r="S6" s="259">
        <v>45200</v>
      </c>
      <c r="T6" s="259">
        <v>45231</v>
      </c>
      <c r="U6" s="259">
        <v>45261</v>
      </c>
      <c r="V6" s="260">
        <v>45292</v>
      </c>
      <c r="W6" s="260">
        <v>45323</v>
      </c>
      <c r="X6" s="260">
        <v>45352</v>
      </c>
      <c r="Y6" s="260">
        <v>45383</v>
      </c>
      <c r="Z6" s="260">
        <v>45413</v>
      </c>
      <c r="AA6" s="260">
        <v>45444</v>
      </c>
      <c r="AB6" s="260">
        <v>45474</v>
      </c>
      <c r="AC6" s="260">
        <v>45505</v>
      </c>
      <c r="AD6" s="260">
        <v>45536</v>
      </c>
      <c r="AE6" s="260">
        <v>45566</v>
      </c>
      <c r="AF6" s="260">
        <v>45597</v>
      </c>
      <c r="AG6" s="260">
        <v>45627</v>
      </c>
      <c r="AH6" s="259">
        <v>45658</v>
      </c>
      <c r="AI6" s="259">
        <v>45689</v>
      </c>
      <c r="AJ6" s="259">
        <v>45717</v>
      </c>
      <c r="AK6" s="259">
        <v>45748</v>
      </c>
      <c r="AL6" s="259">
        <v>45778</v>
      </c>
      <c r="AM6" s="259">
        <v>45809</v>
      </c>
      <c r="AN6" s="259">
        <v>45839</v>
      </c>
      <c r="AO6" s="259">
        <v>45870</v>
      </c>
      <c r="AP6" s="259">
        <v>45901</v>
      </c>
      <c r="AQ6" s="259">
        <v>45931</v>
      </c>
      <c r="AR6" s="259">
        <v>45962</v>
      </c>
      <c r="AS6" s="259">
        <v>45992</v>
      </c>
      <c r="AT6" s="260">
        <v>46023</v>
      </c>
      <c r="AU6" s="260">
        <v>46054</v>
      </c>
      <c r="AV6" s="260">
        <v>46082</v>
      </c>
      <c r="AW6" s="260">
        <v>46113</v>
      </c>
      <c r="AX6" s="260">
        <v>46143</v>
      </c>
      <c r="AY6" s="260">
        <v>46174</v>
      </c>
      <c r="AZ6" s="260">
        <v>46204</v>
      </c>
      <c r="BA6" s="260">
        <v>46235</v>
      </c>
      <c r="BB6" s="260">
        <v>46266</v>
      </c>
      <c r="BC6" s="260">
        <v>46296</v>
      </c>
      <c r="BD6" s="260">
        <v>46327</v>
      </c>
      <c r="BE6" s="260">
        <v>46357</v>
      </c>
      <c r="BF6" s="259">
        <v>46388</v>
      </c>
      <c r="BG6" s="259">
        <v>46419</v>
      </c>
      <c r="BH6" s="259">
        <v>46447</v>
      </c>
      <c r="BI6" s="259">
        <v>46478</v>
      </c>
      <c r="BJ6" s="259">
        <v>46508</v>
      </c>
      <c r="BK6" s="259">
        <v>46539</v>
      </c>
      <c r="BL6" s="259">
        <v>46569</v>
      </c>
      <c r="BM6" s="259">
        <v>46600</v>
      </c>
      <c r="BN6" s="259">
        <v>46631</v>
      </c>
      <c r="BO6" s="259">
        <v>46661</v>
      </c>
      <c r="BP6" s="259">
        <v>46692</v>
      </c>
      <c r="BQ6" s="259">
        <v>46722</v>
      </c>
      <c r="BR6" s="88"/>
      <c r="BS6" s="50">
        <v>2023</v>
      </c>
      <c r="BT6" s="50">
        <v>2024</v>
      </c>
      <c r="BU6" s="50">
        <v>2025</v>
      </c>
      <c r="BV6" s="50">
        <v>2026</v>
      </c>
      <c r="BW6" s="50">
        <v>2027</v>
      </c>
      <c r="BX6" s="50">
        <v>2028</v>
      </c>
      <c r="BY6" s="50">
        <v>2029</v>
      </c>
      <c r="BZ6" s="50">
        <v>2030</v>
      </c>
      <c r="CA6" s="50">
        <v>2031</v>
      </c>
      <c r="CB6" s="50">
        <v>2032</v>
      </c>
      <c r="CC6" s="50">
        <v>2033</v>
      </c>
      <c r="CD6" s="50">
        <v>2034</v>
      </c>
      <c r="CE6" s="50">
        <v>2035</v>
      </c>
      <c r="CF6" s="50">
        <v>2036</v>
      </c>
      <c r="CG6" s="50">
        <v>2037</v>
      </c>
      <c r="CH6" s="50">
        <v>2038</v>
      </c>
      <c r="CI6" s="50">
        <v>2039</v>
      </c>
      <c r="CJ6" s="50">
        <v>2040</v>
      </c>
      <c r="CK6" s="50">
        <v>2041</v>
      </c>
      <c r="CL6" s="50">
        <v>2042</v>
      </c>
      <c r="CM6" s="50">
        <v>2043</v>
      </c>
      <c r="CN6" s="50">
        <v>2044</v>
      </c>
      <c r="CO6" s="50">
        <v>2045</v>
      </c>
      <c r="CP6" s="50">
        <v>2046</v>
      </c>
      <c r="CQ6" s="50">
        <v>2047</v>
      </c>
      <c r="CR6" s="50">
        <v>2048</v>
      </c>
      <c r="CS6" s="50">
        <v>2049</v>
      </c>
      <c r="CT6" s="50">
        <v>2050</v>
      </c>
      <c r="CU6" s="50">
        <v>2051</v>
      </c>
      <c r="CV6" s="50">
        <v>2052</v>
      </c>
      <c r="CW6" s="50">
        <v>2053</v>
      </c>
      <c r="CX6" s="50">
        <v>2054</v>
      </c>
      <c r="CY6" s="50">
        <v>2055</v>
      </c>
    </row>
    <row r="7" spans="1:103">
      <c r="B7" s="200" t="s">
        <v>181</v>
      </c>
      <c r="C7" s="125"/>
      <c r="D7" s="125"/>
      <c r="E7" s="125"/>
      <c r="F7" s="125"/>
      <c r="G7" s="125"/>
      <c r="H7" s="125"/>
      <c r="I7" s="46"/>
      <c r="J7" s="121">
        <v>1</v>
      </c>
      <c r="K7" s="121">
        <v>2</v>
      </c>
      <c r="L7" s="121">
        <v>3</v>
      </c>
      <c r="M7" s="121">
        <v>4</v>
      </c>
      <c r="N7" s="121">
        <v>5</v>
      </c>
      <c r="O7" s="121">
        <v>6</v>
      </c>
      <c r="P7" s="121">
        <v>7</v>
      </c>
      <c r="Q7" s="121">
        <v>8</v>
      </c>
      <c r="R7" s="121">
        <v>9</v>
      </c>
      <c r="S7" s="121">
        <v>10</v>
      </c>
      <c r="T7" s="121">
        <v>11</v>
      </c>
      <c r="U7" s="121">
        <v>12</v>
      </c>
      <c r="V7" s="246">
        <v>13</v>
      </c>
      <c r="W7" s="246">
        <v>14</v>
      </c>
      <c r="X7" s="246">
        <v>15</v>
      </c>
      <c r="Y7" s="246">
        <v>16</v>
      </c>
      <c r="Z7" s="246">
        <v>17</v>
      </c>
      <c r="AA7" s="246">
        <v>18</v>
      </c>
      <c r="AB7" s="246">
        <v>19</v>
      </c>
      <c r="AC7" s="246">
        <v>20</v>
      </c>
      <c r="AD7" s="246">
        <v>21</v>
      </c>
      <c r="AE7" s="246">
        <v>22</v>
      </c>
      <c r="AF7" s="246">
        <v>23</v>
      </c>
      <c r="AG7" s="246">
        <v>24</v>
      </c>
      <c r="AH7" s="121">
        <v>25</v>
      </c>
      <c r="AI7" s="121">
        <v>26</v>
      </c>
      <c r="AJ7" s="121">
        <v>27</v>
      </c>
      <c r="AK7" s="121">
        <v>28</v>
      </c>
      <c r="AL7" s="121">
        <v>29</v>
      </c>
      <c r="AM7" s="121">
        <v>30</v>
      </c>
      <c r="AN7" s="121">
        <v>31</v>
      </c>
      <c r="AO7" s="121">
        <v>32</v>
      </c>
      <c r="AP7" s="121">
        <v>33</v>
      </c>
      <c r="AQ7" s="121">
        <v>34</v>
      </c>
      <c r="AR7" s="121">
        <v>35</v>
      </c>
      <c r="AS7" s="121">
        <v>36</v>
      </c>
      <c r="AT7" s="246">
        <v>37</v>
      </c>
      <c r="AU7" s="246">
        <v>38</v>
      </c>
      <c r="AV7" s="246">
        <v>39</v>
      </c>
      <c r="AW7" s="246">
        <v>40</v>
      </c>
      <c r="AX7" s="246">
        <v>41</v>
      </c>
      <c r="AY7" s="246">
        <v>42</v>
      </c>
      <c r="AZ7" s="246">
        <v>43</v>
      </c>
      <c r="BA7" s="246">
        <v>44</v>
      </c>
      <c r="BB7" s="246">
        <v>45</v>
      </c>
      <c r="BC7" s="246">
        <v>46</v>
      </c>
      <c r="BD7" s="246">
        <v>47</v>
      </c>
      <c r="BE7" s="246">
        <v>48</v>
      </c>
      <c r="BF7" s="121">
        <v>49</v>
      </c>
      <c r="BG7" s="121">
        <v>50</v>
      </c>
      <c r="BH7" s="121">
        <v>51</v>
      </c>
      <c r="BI7" s="121">
        <v>52</v>
      </c>
      <c r="BJ7" s="121">
        <v>53</v>
      </c>
      <c r="BK7" s="121">
        <v>54</v>
      </c>
      <c r="BL7" s="121">
        <v>55</v>
      </c>
      <c r="BM7" s="121">
        <v>56</v>
      </c>
      <c r="BN7" s="121">
        <v>57</v>
      </c>
      <c r="BO7" s="121">
        <v>58</v>
      </c>
      <c r="BP7" s="121">
        <v>59</v>
      </c>
      <c r="BQ7" s="121">
        <v>60</v>
      </c>
      <c r="BR7" s="88"/>
      <c r="BS7" s="50"/>
      <c r="BT7" s="50"/>
      <c r="BU7" s="50"/>
      <c r="BV7" s="50"/>
      <c r="BW7" s="50"/>
      <c r="BX7" s="248">
        <f>BQ7+12</f>
        <v>72</v>
      </c>
      <c r="BY7" s="248">
        <f>BX7+12</f>
        <v>84</v>
      </c>
      <c r="BZ7" s="248">
        <f t="shared" ref="BZ7:CY7" si="0">BY7+12</f>
        <v>96</v>
      </c>
      <c r="CA7" s="248">
        <f t="shared" si="0"/>
        <v>108</v>
      </c>
      <c r="CB7" s="248">
        <f t="shared" si="0"/>
        <v>120</v>
      </c>
      <c r="CC7" s="248">
        <f t="shared" si="0"/>
        <v>132</v>
      </c>
      <c r="CD7" s="248">
        <f t="shared" si="0"/>
        <v>144</v>
      </c>
      <c r="CE7" s="248">
        <f t="shared" si="0"/>
        <v>156</v>
      </c>
      <c r="CF7" s="248">
        <f t="shared" si="0"/>
        <v>168</v>
      </c>
      <c r="CG7" s="248">
        <f t="shared" si="0"/>
        <v>180</v>
      </c>
      <c r="CH7" s="248">
        <f t="shared" si="0"/>
        <v>192</v>
      </c>
      <c r="CI7" s="248">
        <f t="shared" si="0"/>
        <v>204</v>
      </c>
      <c r="CJ7" s="248">
        <f t="shared" si="0"/>
        <v>216</v>
      </c>
      <c r="CK7" s="248">
        <f t="shared" si="0"/>
        <v>228</v>
      </c>
      <c r="CL7" s="248">
        <f t="shared" si="0"/>
        <v>240</v>
      </c>
      <c r="CM7" s="248">
        <f t="shared" si="0"/>
        <v>252</v>
      </c>
      <c r="CN7" s="248">
        <f t="shared" si="0"/>
        <v>264</v>
      </c>
      <c r="CO7" s="248">
        <f t="shared" si="0"/>
        <v>276</v>
      </c>
      <c r="CP7" s="248">
        <f t="shared" si="0"/>
        <v>288</v>
      </c>
      <c r="CQ7" s="248">
        <f t="shared" si="0"/>
        <v>300</v>
      </c>
      <c r="CR7" s="248">
        <f t="shared" si="0"/>
        <v>312</v>
      </c>
      <c r="CS7" s="248">
        <f t="shared" si="0"/>
        <v>324</v>
      </c>
      <c r="CT7" s="248">
        <f t="shared" si="0"/>
        <v>336</v>
      </c>
      <c r="CU7" s="248">
        <f t="shared" si="0"/>
        <v>348</v>
      </c>
      <c r="CV7" s="248">
        <f t="shared" si="0"/>
        <v>360</v>
      </c>
      <c r="CW7" s="248">
        <f t="shared" si="0"/>
        <v>372</v>
      </c>
      <c r="CX7" s="248">
        <f t="shared" si="0"/>
        <v>384</v>
      </c>
      <c r="CY7" s="248">
        <f t="shared" si="0"/>
        <v>396</v>
      </c>
    </row>
    <row r="8" spans="1:103" s="6" customFormat="1">
      <c r="A8" s="3"/>
      <c r="B8" s="4"/>
      <c r="C8" s="5"/>
      <c r="D8" s="5"/>
      <c r="E8" s="5"/>
      <c r="F8" s="5"/>
      <c r="G8" s="5"/>
      <c r="H8" s="5"/>
      <c r="I8" s="5"/>
      <c r="J8" s="5"/>
      <c r="K8" s="5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</row>
    <row r="9" spans="1:103" s="10" customFormat="1">
      <c r="A9" s="12"/>
      <c r="B9" s="10" t="s">
        <v>102</v>
      </c>
      <c r="C9" s="41"/>
      <c r="D9" s="12"/>
      <c r="E9" s="12"/>
      <c r="F9" s="12"/>
      <c r="G9" s="12"/>
      <c r="H9" s="12"/>
      <c r="I9" s="12"/>
      <c r="J9" s="99">
        <v>1</v>
      </c>
      <c r="K9" s="99">
        <v>1</v>
      </c>
      <c r="L9" s="99">
        <v>1</v>
      </c>
      <c r="M9" s="99">
        <v>1</v>
      </c>
      <c r="N9" s="99">
        <v>1</v>
      </c>
      <c r="O9" s="99">
        <v>1</v>
      </c>
      <c r="P9" s="99">
        <v>1</v>
      </c>
      <c r="Q9" s="99">
        <v>1</v>
      </c>
      <c r="R9" s="99">
        <v>1</v>
      </c>
      <c r="S9" s="99">
        <v>1</v>
      </c>
      <c r="T9" s="99">
        <v>1</v>
      </c>
      <c r="U9" s="99">
        <v>1</v>
      </c>
      <c r="V9" s="99">
        <v>1</v>
      </c>
      <c r="W9" s="99">
        <v>1</v>
      </c>
      <c r="X9" s="99">
        <v>1</v>
      </c>
      <c r="Y9" s="99">
        <v>1</v>
      </c>
      <c r="Z9" s="99">
        <v>1</v>
      </c>
      <c r="AA9" s="99">
        <v>1</v>
      </c>
      <c r="AB9" s="99">
        <v>1</v>
      </c>
      <c r="AC9" s="99">
        <v>1</v>
      </c>
      <c r="AD9" s="99">
        <v>1</v>
      </c>
      <c r="AE9" s="99">
        <v>1</v>
      </c>
      <c r="AF9" s="99">
        <v>1</v>
      </c>
      <c r="AG9" s="99">
        <v>1</v>
      </c>
      <c r="AH9" s="99">
        <v>1</v>
      </c>
      <c r="AI9" s="99">
        <v>1</v>
      </c>
      <c r="AJ9" s="99">
        <v>1</v>
      </c>
      <c r="AK9" s="99">
        <v>1</v>
      </c>
      <c r="AL9" s="99">
        <v>1</v>
      </c>
      <c r="AM9" s="99">
        <v>1</v>
      </c>
      <c r="AN9" s="99">
        <v>1</v>
      </c>
      <c r="AO9" s="99">
        <v>1</v>
      </c>
      <c r="AP9" s="99">
        <v>1</v>
      </c>
      <c r="AQ9" s="99">
        <v>1</v>
      </c>
      <c r="AR9" s="99">
        <v>1</v>
      </c>
      <c r="AS9" s="99">
        <v>1</v>
      </c>
      <c r="AT9" s="99">
        <v>1</v>
      </c>
      <c r="AU9" s="99">
        <v>1</v>
      </c>
      <c r="AV9" s="99">
        <v>1</v>
      </c>
      <c r="AW9" s="99">
        <v>1</v>
      </c>
      <c r="AX9" s="99">
        <v>1</v>
      </c>
      <c r="AY9" s="99">
        <v>1</v>
      </c>
      <c r="AZ9" s="99">
        <v>1</v>
      </c>
      <c r="BA9" s="99">
        <v>1</v>
      </c>
      <c r="BB9" s="99">
        <v>1</v>
      </c>
      <c r="BC9" s="99">
        <v>1</v>
      </c>
      <c r="BD9" s="99">
        <v>1</v>
      </c>
      <c r="BE9" s="99">
        <v>1</v>
      </c>
      <c r="BF9" s="99">
        <v>1</v>
      </c>
      <c r="BG9" s="99">
        <v>1</v>
      </c>
      <c r="BH9" s="99">
        <v>1</v>
      </c>
      <c r="BI9" s="99">
        <v>1</v>
      </c>
      <c r="BJ9" s="99">
        <v>1</v>
      </c>
      <c r="BK9" s="99">
        <v>1</v>
      </c>
      <c r="BL9" s="99">
        <v>1</v>
      </c>
      <c r="BM9" s="99">
        <v>1</v>
      </c>
      <c r="BN9" s="99">
        <v>1</v>
      </c>
      <c r="BO9" s="99">
        <v>1</v>
      </c>
      <c r="BP9" s="99">
        <v>1</v>
      </c>
      <c r="BQ9" s="99">
        <v>1</v>
      </c>
      <c r="BR9" s="99"/>
      <c r="BS9" s="133"/>
      <c r="BT9" s="133"/>
      <c r="BU9" s="133"/>
      <c r="BV9" s="133"/>
      <c r="BW9" s="133"/>
      <c r="BX9" s="133">
        <v>12</v>
      </c>
      <c r="BY9" s="133">
        <v>12</v>
      </c>
      <c r="BZ9" s="133">
        <v>12</v>
      </c>
      <c r="CA9" s="133">
        <v>12</v>
      </c>
      <c r="CB9" s="133">
        <v>12</v>
      </c>
      <c r="CC9" s="133">
        <v>12</v>
      </c>
      <c r="CD9" s="133">
        <v>12</v>
      </c>
      <c r="CE9" s="133">
        <v>12</v>
      </c>
      <c r="CF9" s="133">
        <v>12</v>
      </c>
      <c r="CG9" s="133">
        <v>12</v>
      </c>
      <c r="CH9" s="133">
        <v>12</v>
      </c>
      <c r="CI9" s="133">
        <v>12</v>
      </c>
      <c r="CJ9" s="133">
        <v>12</v>
      </c>
      <c r="CK9" s="133">
        <v>12</v>
      </c>
      <c r="CL9" s="133">
        <v>12</v>
      </c>
      <c r="CM9" s="133">
        <v>12</v>
      </c>
      <c r="CN9" s="133">
        <v>12</v>
      </c>
      <c r="CO9" s="133">
        <v>12</v>
      </c>
      <c r="CP9" s="133">
        <v>12</v>
      </c>
      <c r="CQ9" s="133">
        <v>12</v>
      </c>
      <c r="CR9" s="133">
        <v>12</v>
      </c>
      <c r="CS9" s="133">
        <v>12</v>
      </c>
      <c r="CT9" s="133">
        <v>12</v>
      </c>
      <c r="CU9" s="133">
        <v>12</v>
      </c>
      <c r="CV9" s="133">
        <v>12</v>
      </c>
      <c r="CW9" s="133">
        <v>12</v>
      </c>
      <c r="CX9" s="133">
        <v>12</v>
      </c>
      <c r="CY9" s="133">
        <v>12</v>
      </c>
    </row>
    <row r="10" spans="1:103" s="6" customFormat="1">
      <c r="A10" s="3"/>
      <c r="C10" s="53"/>
      <c r="D10" s="45"/>
      <c r="E10" s="4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</row>
    <row r="11" spans="1:103" s="6" customFormat="1">
      <c r="A11" s="3"/>
      <c r="B11" s="64" t="s">
        <v>121</v>
      </c>
      <c r="C11" s="132">
        <f>E21</f>
        <v>85271</v>
      </c>
      <c r="D11" s="65" t="s">
        <v>186</v>
      </c>
      <c r="E11" s="65"/>
      <c r="F11" s="66"/>
      <c r="G11" s="66"/>
      <c r="H11" s="66"/>
      <c r="I11" s="66"/>
      <c r="J11" s="81"/>
      <c r="K11" s="81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6"/>
      <c r="CW11" s="66"/>
      <c r="CX11" s="66"/>
      <c r="CY11" s="161"/>
    </row>
    <row r="12" spans="1:103" s="6" customFormat="1">
      <c r="A12" s="3"/>
      <c r="B12" s="68" t="s">
        <v>182</v>
      </c>
      <c r="C12" s="204">
        <v>7</v>
      </c>
      <c r="D12" s="69">
        <f>C12+14</f>
        <v>21</v>
      </c>
      <c r="E12" s="69"/>
      <c r="F12" s="43"/>
      <c r="G12" s="43"/>
      <c r="H12" s="43"/>
      <c r="I12" s="43"/>
      <c r="J12" s="82">
        <f>IF(AND(J7&gt;=$C12,J7&lt;=$D12),$C11,0)</f>
        <v>0</v>
      </c>
      <c r="K12" s="82">
        <f t="shared" ref="K12:AF12" si="1">IF(AND(K7&gt;=$C12,K7&lt;=$D12),$C11,0)</f>
        <v>0</v>
      </c>
      <c r="L12" s="82">
        <f t="shared" si="1"/>
        <v>0</v>
      </c>
      <c r="M12" s="82">
        <f t="shared" si="1"/>
        <v>0</v>
      </c>
      <c r="N12" s="82">
        <f t="shared" si="1"/>
        <v>0</v>
      </c>
      <c r="O12" s="82">
        <f t="shared" si="1"/>
        <v>0</v>
      </c>
      <c r="P12" s="82">
        <f t="shared" si="1"/>
        <v>85271</v>
      </c>
      <c r="Q12" s="82">
        <f t="shared" si="1"/>
        <v>85271</v>
      </c>
      <c r="R12" s="82">
        <f t="shared" si="1"/>
        <v>85271</v>
      </c>
      <c r="S12" s="82">
        <f t="shared" si="1"/>
        <v>85271</v>
      </c>
      <c r="T12" s="82">
        <f t="shared" si="1"/>
        <v>85271</v>
      </c>
      <c r="U12" s="82">
        <f t="shared" si="1"/>
        <v>85271</v>
      </c>
      <c r="V12" s="82">
        <f t="shared" si="1"/>
        <v>85271</v>
      </c>
      <c r="W12" s="82">
        <f t="shared" si="1"/>
        <v>85271</v>
      </c>
      <c r="X12" s="82">
        <f t="shared" si="1"/>
        <v>85271</v>
      </c>
      <c r="Y12" s="82">
        <f t="shared" si="1"/>
        <v>85271</v>
      </c>
      <c r="Z12" s="82">
        <f t="shared" si="1"/>
        <v>85271</v>
      </c>
      <c r="AA12" s="82">
        <f t="shared" si="1"/>
        <v>85271</v>
      </c>
      <c r="AB12" s="82">
        <f t="shared" si="1"/>
        <v>85271</v>
      </c>
      <c r="AC12" s="82">
        <f t="shared" si="1"/>
        <v>85271</v>
      </c>
      <c r="AD12" s="82">
        <f t="shared" si="1"/>
        <v>85271</v>
      </c>
      <c r="AE12" s="82">
        <f t="shared" si="1"/>
        <v>0</v>
      </c>
      <c r="AF12" s="82">
        <f t="shared" si="1"/>
        <v>0</v>
      </c>
      <c r="AG12" s="82">
        <f>IF(AND(AG7&gt;=$C12,AG7&lt;=$D12),$C11,0)</f>
        <v>0</v>
      </c>
      <c r="AH12" s="82">
        <f t="shared" ref="AH12:BQ12" si="2">IF(AND(AH7&gt;=$C12,AH7&lt;=$D12),$C11,0)</f>
        <v>0</v>
      </c>
      <c r="AI12" s="82">
        <f t="shared" si="2"/>
        <v>0</v>
      </c>
      <c r="AJ12" s="82">
        <f t="shared" si="2"/>
        <v>0</v>
      </c>
      <c r="AK12" s="82">
        <f t="shared" si="2"/>
        <v>0</v>
      </c>
      <c r="AL12" s="82">
        <f t="shared" si="2"/>
        <v>0</v>
      </c>
      <c r="AM12" s="82">
        <f t="shared" si="2"/>
        <v>0</v>
      </c>
      <c r="AN12" s="82">
        <f t="shared" si="2"/>
        <v>0</v>
      </c>
      <c r="AO12" s="82">
        <f t="shared" si="2"/>
        <v>0</v>
      </c>
      <c r="AP12" s="82">
        <f t="shared" si="2"/>
        <v>0</v>
      </c>
      <c r="AQ12" s="82">
        <f t="shared" si="2"/>
        <v>0</v>
      </c>
      <c r="AR12" s="82">
        <f t="shared" si="2"/>
        <v>0</v>
      </c>
      <c r="AS12" s="82">
        <f t="shared" si="2"/>
        <v>0</v>
      </c>
      <c r="AT12" s="82">
        <f t="shared" si="2"/>
        <v>0</v>
      </c>
      <c r="AU12" s="82">
        <f t="shared" si="2"/>
        <v>0</v>
      </c>
      <c r="AV12" s="82">
        <f t="shared" si="2"/>
        <v>0</v>
      </c>
      <c r="AW12" s="82">
        <f t="shared" si="2"/>
        <v>0</v>
      </c>
      <c r="AX12" s="82">
        <f t="shared" si="2"/>
        <v>0</v>
      </c>
      <c r="AY12" s="82">
        <f t="shared" si="2"/>
        <v>0</v>
      </c>
      <c r="AZ12" s="82">
        <f t="shared" si="2"/>
        <v>0</v>
      </c>
      <c r="BA12" s="82">
        <f t="shared" si="2"/>
        <v>0</v>
      </c>
      <c r="BB12" s="82">
        <f t="shared" si="2"/>
        <v>0</v>
      </c>
      <c r="BC12" s="82">
        <f t="shared" si="2"/>
        <v>0</v>
      </c>
      <c r="BD12" s="82">
        <f t="shared" si="2"/>
        <v>0</v>
      </c>
      <c r="BE12" s="82">
        <f t="shared" si="2"/>
        <v>0</v>
      </c>
      <c r="BF12" s="82">
        <f t="shared" si="2"/>
        <v>0</v>
      </c>
      <c r="BG12" s="82">
        <f t="shared" si="2"/>
        <v>0</v>
      </c>
      <c r="BH12" s="82">
        <f t="shared" si="2"/>
        <v>0</v>
      </c>
      <c r="BI12" s="82">
        <f t="shared" si="2"/>
        <v>0</v>
      </c>
      <c r="BJ12" s="82">
        <f t="shared" si="2"/>
        <v>0</v>
      </c>
      <c r="BK12" s="82">
        <f t="shared" si="2"/>
        <v>0</v>
      </c>
      <c r="BL12" s="82">
        <f t="shared" si="2"/>
        <v>0</v>
      </c>
      <c r="BM12" s="82">
        <f t="shared" si="2"/>
        <v>0</v>
      </c>
      <c r="BN12" s="82">
        <f t="shared" si="2"/>
        <v>0</v>
      </c>
      <c r="BO12" s="82">
        <f t="shared" si="2"/>
        <v>0</v>
      </c>
      <c r="BP12" s="82">
        <f t="shared" si="2"/>
        <v>0</v>
      </c>
      <c r="BQ12" s="82">
        <f t="shared" si="2"/>
        <v>0</v>
      </c>
      <c r="BR12" s="69"/>
      <c r="BS12" s="69"/>
      <c r="BT12" s="69"/>
      <c r="BU12" s="69"/>
      <c r="BV12" s="69"/>
      <c r="BW12" s="82"/>
      <c r="BX12" s="82">
        <f>IF(AND(BX7&gt;=$C12,BX7&lt;=$D12),$C11,0)</f>
        <v>0</v>
      </c>
      <c r="BY12" s="82">
        <f t="shared" ref="BY12:CY12" si="3">IF(AND(BY7&gt;=$C12,BY7&lt;=$D12),$C11,0)</f>
        <v>0</v>
      </c>
      <c r="BZ12" s="82">
        <f t="shared" si="3"/>
        <v>0</v>
      </c>
      <c r="CA12" s="82">
        <f t="shared" si="3"/>
        <v>0</v>
      </c>
      <c r="CB12" s="82">
        <f t="shared" si="3"/>
        <v>0</v>
      </c>
      <c r="CC12" s="82">
        <f t="shared" si="3"/>
        <v>0</v>
      </c>
      <c r="CD12" s="82">
        <f t="shared" si="3"/>
        <v>0</v>
      </c>
      <c r="CE12" s="82">
        <f t="shared" si="3"/>
        <v>0</v>
      </c>
      <c r="CF12" s="82">
        <f t="shared" si="3"/>
        <v>0</v>
      </c>
      <c r="CG12" s="82">
        <f t="shared" si="3"/>
        <v>0</v>
      </c>
      <c r="CH12" s="82">
        <f t="shared" si="3"/>
        <v>0</v>
      </c>
      <c r="CI12" s="82">
        <f t="shared" si="3"/>
        <v>0</v>
      </c>
      <c r="CJ12" s="82">
        <f t="shared" si="3"/>
        <v>0</v>
      </c>
      <c r="CK12" s="82">
        <f t="shared" si="3"/>
        <v>0</v>
      </c>
      <c r="CL12" s="82">
        <f t="shared" si="3"/>
        <v>0</v>
      </c>
      <c r="CM12" s="82">
        <f t="shared" si="3"/>
        <v>0</v>
      </c>
      <c r="CN12" s="82">
        <f t="shared" si="3"/>
        <v>0</v>
      </c>
      <c r="CO12" s="82">
        <f t="shared" si="3"/>
        <v>0</v>
      </c>
      <c r="CP12" s="82">
        <f t="shared" si="3"/>
        <v>0</v>
      </c>
      <c r="CQ12" s="82">
        <f t="shared" si="3"/>
        <v>0</v>
      </c>
      <c r="CR12" s="82">
        <f t="shared" si="3"/>
        <v>0</v>
      </c>
      <c r="CS12" s="82">
        <f t="shared" si="3"/>
        <v>0</v>
      </c>
      <c r="CT12" s="82">
        <f t="shared" si="3"/>
        <v>0</v>
      </c>
      <c r="CU12" s="82">
        <f t="shared" si="3"/>
        <v>0</v>
      </c>
      <c r="CV12" s="82">
        <f t="shared" si="3"/>
        <v>0</v>
      </c>
      <c r="CW12" s="82">
        <f t="shared" si="3"/>
        <v>0</v>
      </c>
      <c r="CX12" s="82">
        <f t="shared" si="3"/>
        <v>0</v>
      </c>
      <c r="CY12" s="251">
        <f t="shared" si="3"/>
        <v>0</v>
      </c>
    </row>
    <row r="13" spans="1:103" s="6" customFormat="1">
      <c r="A13" s="3"/>
      <c r="B13" s="68" t="s">
        <v>204</v>
      </c>
      <c r="C13" s="204">
        <v>7</v>
      </c>
      <c r="D13" s="69">
        <f>C15</f>
        <v>22</v>
      </c>
      <c r="E13" s="69"/>
      <c r="F13" s="43"/>
      <c r="G13" s="43"/>
      <c r="H13" s="43"/>
      <c r="I13" s="43"/>
      <c r="J13" s="82">
        <f>IF(AND(J7&gt;=$C13,J7&lt;=$D13),$C11,0)</f>
        <v>0</v>
      </c>
      <c r="K13" s="82">
        <f t="shared" ref="K13:BQ13" si="4">IF(AND(K7&gt;=$C13,K7&lt;=$D13),$C11,0)</f>
        <v>0</v>
      </c>
      <c r="L13" s="82">
        <f t="shared" si="4"/>
        <v>0</v>
      </c>
      <c r="M13" s="82">
        <f t="shared" si="4"/>
        <v>0</v>
      </c>
      <c r="N13" s="82">
        <f t="shared" si="4"/>
        <v>0</v>
      </c>
      <c r="O13" s="82">
        <f>IF(AND(O7&gt;=$C13,O7&lt;=$D13),$C11,0)</f>
        <v>0</v>
      </c>
      <c r="P13" s="82">
        <f t="shared" si="4"/>
        <v>85271</v>
      </c>
      <c r="Q13" s="82">
        <f t="shared" si="4"/>
        <v>85271</v>
      </c>
      <c r="R13" s="82">
        <f t="shared" si="4"/>
        <v>85271</v>
      </c>
      <c r="S13" s="82">
        <f t="shared" si="4"/>
        <v>85271</v>
      </c>
      <c r="T13" s="82">
        <f t="shared" si="4"/>
        <v>85271</v>
      </c>
      <c r="U13" s="82">
        <f t="shared" si="4"/>
        <v>85271</v>
      </c>
      <c r="V13" s="82">
        <f t="shared" si="4"/>
        <v>85271</v>
      </c>
      <c r="W13" s="82">
        <f t="shared" si="4"/>
        <v>85271</v>
      </c>
      <c r="X13" s="82">
        <f t="shared" si="4"/>
        <v>85271</v>
      </c>
      <c r="Y13" s="82">
        <f t="shared" si="4"/>
        <v>85271</v>
      </c>
      <c r="Z13" s="82">
        <f t="shared" si="4"/>
        <v>85271</v>
      </c>
      <c r="AA13" s="82">
        <f t="shared" si="4"/>
        <v>85271</v>
      </c>
      <c r="AB13" s="82">
        <f>IF(AND(AB7&gt;=$C13,AB7&lt;=$D13),$C11,0)</f>
        <v>85271</v>
      </c>
      <c r="AC13" s="82">
        <f t="shared" si="4"/>
        <v>85271</v>
      </c>
      <c r="AD13" s="82">
        <f t="shared" si="4"/>
        <v>85271</v>
      </c>
      <c r="AE13" s="82">
        <f t="shared" si="4"/>
        <v>85271</v>
      </c>
      <c r="AF13" s="82">
        <f t="shared" si="4"/>
        <v>0</v>
      </c>
      <c r="AG13" s="82">
        <f t="shared" si="4"/>
        <v>0</v>
      </c>
      <c r="AH13" s="82">
        <f t="shared" si="4"/>
        <v>0</v>
      </c>
      <c r="AI13" s="82">
        <f t="shared" si="4"/>
        <v>0</v>
      </c>
      <c r="AJ13" s="82">
        <f t="shared" si="4"/>
        <v>0</v>
      </c>
      <c r="AK13" s="82">
        <f t="shared" si="4"/>
        <v>0</v>
      </c>
      <c r="AL13" s="82">
        <f t="shared" si="4"/>
        <v>0</v>
      </c>
      <c r="AM13" s="82">
        <f t="shared" si="4"/>
        <v>0</v>
      </c>
      <c r="AN13" s="82">
        <f t="shared" si="4"/>
        <v>0</v>
      </c>
      <c r="AO13" s="82">
        <f t="shared" si="4"/>
        <v>0</v>
      </c>
      <c r="AP13" s="82">
        <f t="shared" si="4"/>
        <v>0</v>
      </c>
      <c r="AQ13" s="82">
        <f t="shared" si="4"/>
        <v>0</v>
      </c>
      <c r="AR13" s="82">
        <f t="shared" si="4"/>
        <v>0</v>
      </c>
      <c r="AS13" s="82">
        <f t="shared" si="4"/>
        <v>0</v>
      </c>
      <c r="AT13" s="82">
        <f t="shared" si="4"/>
        <v>0</v>
      </c>
      <c r="AU13" s="82">
        <f t="shared" si="4"/>
        <v>0</v>
      </c>
      <c r="AV13" s="82">
        <f t="shared" si="4"/>
        <v>0</v>
      </c>
      <c r="AW13" s="82">
        <f t="shared" si="4"/>
        <v>0</v>
      </c>
      <c r="AX13" s="82">
        <f t="shared" si="4"/>
        <v>0</v>
      </c>
      <c r="AY13" s="82">
        <f t="shared" si="4"/>
        <v>0</v>
      </c>
      <c r="AZ13" s="82">
        <f t="shared" si="4"/>
        <v>0</v>
      </c>
      <c r="BA13" s="82">
        <f t="shared" si="4"/>
        <v>0</v>
      </c>
      <c r="BB13" s="82">
        <f t="shared" si="4"/>
        <v>0</v>
      </c>
      <c r="BC13" s="82">
        <f t="shared" si="4"/>
        <v>0</v>
      </c>
      <c r="BD13" s="82">
        <f t="shared" si="4"/>
        <v>0</v>
      </c>
      <c r="BE13" s="82">
        <f t="shared" si="4"/>
        <v>0</v>
      </c>
      <c r="BF13" s="82">
        <f t="shared" si="4"/>
        <v>0</v>
      </c>
      <c r="BG13" s="82">
        <f t="shared" si="4"/>
        <v>0</v>
      </c>
      <c r="BH13" s="82">
        <f t="shared" si="4"/>
        <v>0</v>
      </c>
      <c r="BI13" s="82">
        <f t="shared" si="4"/>
        <v>0</v>
      </c>
      <c r="BJ13" s="82">
        <f t="shared" si="4"/>
        <v>0</v>
      </c>
      <c r="BK13" s="82">
        <f t="shared" si="4"/>
        <v>0</v>
      </c>
      <c r="BL13" s="82">
        <f t="shared" si="4"/>
        <v>0</v>
      </c>
      <c r="BM13" s="82">
        <f t="shared" si="4"/>
        <v>0</v>
      </c>
      <c r="BN13" s="82">
        <f t="shared" si="4"/>
        <v>0</v>
      </c>
      <c r="BO13" s="82">
        <f t="shared" si="4"/>
        <v>0</v>
      </c>
      <c r="BP13" s="82">
        <f t="shared" si="4"/>
        <v>0</v>
      </c>
      <c r="BQ13" s="82">
        <f t="shared" si="4"/>
        <v>0</v>
      </c>
      <c r="BR13" s="69"/>
      <c r="BS13" s="69"/>
      <c r="BT13" s="69"/>
      <c r="BU13" s="69"/>
      <c r="BV13" s="69"/>
      <c r="BW13" s="82"/>
      <c r="BX13" s="82">
        <f>IF(AND(BX7&gt;=$C13,BX7&lt;=$D13),$C11,0)</f>
        <v>0</v>
      </c>
      <c r="BY13" s="82">
        <f t="shared" ref="BY13:CY13" si="5">IF(AND(BY7&gt;=$C13,BY7&lt;=$D13),$C11,0)</f>
        <v>0</v>
      </c>
      <c r="BZ13" s="82">
        <f t="shared" si="5"/>
        <v>0</v>
      </c>
      <c r="CA13" s="82">
        <f t="shared" si="5"/>
        <v>0</v>
      </c>
      <c r="CB13" s="82">
        <f t="shared" si="5"/>
        <v>0</v>
      </c>
      <c r="CC13" s="82">
        <f t="shared" si="5"/>
        <v>0</v>
      </c>
      <c r="CD13" s="82">
        <f t="shared" si="5"/>
        <v>0</v>
      </c>
      <c r="CE13" s="82">
        <f t="shared" si="5"/>
        <v>0</v>
      </c>
      <c r="CF13" s="82">
        <f t="shared" si="5"/>
        <v>0</v>
      </c>
      <c r="CG13" s="82">
        <f t="shared" si="5"/>
        <v>0</v>
      </c>
      <c r="CH13" s="82">
        <f t="shared" si="5"/>
        <v>0</v>
      </c>
      <c r="CI13" s="82">
        <f t="shared" si="5"/>
        <v>0</v>
      </c>
      <c r="CJ13" s="82">
        <f t="shared" si="5"/>
        <v>0</v>
      </c>
      <c r="CK13" s="82">
        <f t="shared" si="5"/>
        <v>0</v>
      </c>
      <c r="CL13" s="82">
        <f t="shared" si="5"/>
        <v>0</v>
      </c>
      <c r="CM13" s="82">
        <f t="shared" si="5"/>
        <v>0</v>
      </c>
      <c r="CN13" s="82">
        <f t="shared" si="5"/>
        <v>0</v>
      </c>
      <c r="CO13" s="82">
        <f t="shared" si="5"/>
        <v>0</v>
      </c>
      <c r="CP13" s="82">
        <f t="shared" si="5"/>
        <v>0</v>
      </c>
      <c r="CQ13" s="82">
        <f t="shared" si="5"/>
        <v>0</v>
      </c>
      <c r="CR13" s="82">
        <f t="shared" si="5"/>
        <v>0</v>
      </c>
      <c r="CS13" s="82">
        <f t="shared" si="5"/>
        <v>0</v>
      </c>
      <c r="CT13" s="82">
        <f t="shared" si="5"/>
        <v>0</v>
      </c>
      <c r="CU13" s="82">
        <f t="shared" si="5"/>
        <v>0</v>
      </c>
      <c r="CV13" s="82">
        <f t="shared" si="5"/>
        <v>0</v>
      </c>
      <c r="CW13" s="82">
        <f t="shared" si="5"/>
        <v>0</v>
      </c>
      <c r="CX13" s="82">
        <f t="shared" si="5"/>
        <v>0</v>
      </c>
      <c r="CY13" s="251">
        <f t="shared" si="5"/>
        <v>0</v>
      </c>
    </row>
    <row r="14" spans="1:103" s="6" customFormat="1">
      <c r="A14" s="3"/>
      <c r="B14" s="68" t="s">
        <v>184</v>
      </c>
      <c r="C14" s="123">
        <f>D12+1</f>
        <v>22</v>
      </c>
      <c r="D14" s="123">
        <f>C15</f>
        <v>22</v>
      </c>
      <c r="E14" s="123"/>
      <c r="F14" s="43"/>
      <c r="G14" s="43"/>
      <c r="H14" s="43"/>
      <c r="I14" s="43"/>
      <c r="J14" s="82">
        <f t="shared" ref="J14:BQ14" si="6">IF(AND(J7&gt;=$C14,J7&lt;=$D14),$C11,0)</f>
        <v>0</v>
      </c>
      <c r="K14" s="82">
        <f t="shared" si="6"/>
        <v>0</v>
      </c>
      <c r="L14" s="82">
        <f t="shared" si="6"/>
        <v>0</v>
      </c>
      <c r="M14" s="82">
        <f t="shared" si="6"/>
        <v>0</v>
      </c>
      <c r="N14" s="82">
        <f t="shared" si="6"/>
        <v>0</v>
      </c>
      <c r="O14" s="82">
        <f t="shared" si="6"/>
        <v>0</v>
      </c>
      <c r="P14" s="82">
        <f t="shared" si="6"/>
        <v>0</v>
      </c>
      <c r="Q14" s="82">
        <f t="shared" si="6"/>
        <v>0</v>
      </c>
      <c r="R14" s="82">
        <f t="shared" si="6"/>
        <v>0</v>
      </c>
      <c r="S14" s="82">
        <f t="shared" si="6"/>
        <v>0</v>
      </c>
      <c r="T14" s="82">
        <f t="shared" si="6"/>
        <v>0</v>
      </c>
      <c r="U14" s="82">
        <f t="shared" si="6"/>
        <v>0</v>
      </c>
      <c r="V14" s="82">
        <f t="shared" si="6"/>
        <v>0</v>
      </c>
      <c r="W14" s="82">
        <f t="shared" si="6"/>
        <v>0</v>
      </c>
      <c r="X14" s="82">
        <f t="shared" si="6"/>
        <v>0</v>
      </c>
      <c r="Y14" s="82">
        <f t="shared" si="6"/>
        <v>0</v>
      </c>
      <c r="Z14" s="82">
        <f t="shared" si="6"/>
        <v>0</v>
      </c>
      <c r="AA14" s="82">
        <f t="shared" si="6"/>
        <v>0</v>
      </c>
      <c r="AB14" s="82">
        <f t="shared" si="6"/>
        <v>0</v>
      </c>
      <c r="AC14" s="82">
        <f t="shared" si="6"/>
        <v>0</v>
      </c>
      <c r="AD14" s="82">
        <f t="shared" si="6"/>
        <v>0</v>
      </c>
      <c r="AE14" s="82">
        <f t="shared" si="6"/>
        <v>85271</v>
      </c>
      <c r="AF14" s="82">
        <f t="shared" si="6"/>
        <v>0</v>
      </c>
      <c r="AG14" s="82">
        <f t="shared" si="6"/>
        <v>0</v>
      </c>
      <c r="AH14" s="82">
        <f t="shared" si="6"/>
        <v>0</v>
      </c>
      <c r="AI14" s="82">
        <f t="shared" si="6"/>
        <v>0</v>
      </c>
      <c r="AJ14" s="82">
        <f t="shared" si="6"/>
        <v>0</v>
      </c>
      <c r="AK14" s="82">
        <f t="shared" si="6"/>
        <v>0</v>
      </c>
      <c r="AL14" s="82">
        <f t="shared" si="6"/>
        <v>0</v>
      </c>
      <c r="AM14" s="82">
        <f t="shared" si="6"/>
        <v>0</v>
      </c>
      <c r="AN14" s="82">
        <f t="shared" si="6"/>
        <v>0</v>
      </c>
      <c r="AO14" s="82">
        <f t="shared" si="6"/>
        <v>0</v>
      </c>
      <c r="AP14" s="82">
        <f t="shared" si="6"/>
        <v>0</v>
      </c>
      <c r="AQ14" s="82">
        <f t="shared" si="6"/>
        <v>0</v>
      </c>
      <c r="AR14" s="82">
        <f t="shared" si="6"/>
        <v>0</v>
      </c>
      <c r="AS14" s="82">
        <f t="shared" si="6"/>
        <v>0</v>
      </c>
      <c r="AT14" s="82">
        <f t="shared" si="6"/>
        <v>0</v>
      </c>
      <c r="AU14" s="82">
        <f t="shared" si="6"/>
        <v>0</v>
      </c>
      <c r="AV14" s="82">
        <f t="shared" si="6"/>
        <v>0</v>
      </c>
      <c r="AW14" s="82">
        <f t="shared" si="6"/>
        <v>0</v>
      </c>
      <c r="AX14" s="82">
        <f t="shared" si="6"/>
        <v>0</v>
      </c>
      <c r="AY14" s="82">
        <f t="shared" si="6"/>
        <v>0</v>
      </c>
      <c r="AZ14" s="82">
        <f t="shared" si="6"/>
        <v>0</v>
      </c>
      <c r="BA14" s="82">
        <f t="shared" si="6"/>
        <v>0</v>
      </c>
      <c r="BB14" s="82">
        <f t="shared" si="6"/>
        <v>0</v>
      </c>
      <c r="BC14" s="82">
        <f t="shared" si="6"/>
        <v>0</v>
      </c>
      <c r="BD14" s="82">
        <f t="shared" si="6"/>
        <v>0</v>
      </c>
      <c r="BE14" s="82">
        <f t="shared" si="6"/>
        <v>0</v>
      </c>
      <c r="BF14" s="82">
        <f t="shared" si="6"/>
        <v>0</v>
      </c>
      <c r="BG14" s="82">
        <f t="shared" si="6"/>
        <v>0</v>
      </c>
      <c r="BH14" s="82">
        <f t="shared" si="6"/>
        <v>0</v>
      </c>
      <c r="BI14" s="82">
        <f t="shared" si="6"/>
        <v>0</v>
      </c>
      <c r="BJ14" s="82">
        <f t="shared" si="6"/>
        <v>0</v>
      </c>
      <c r="BK14" s="82">
        <f t="shared" si="6"/>
        <v>0</v>
      </c>
      <c r="BL14" s="82">
        <f t="shared" si="6"/>
        <v>0</v>
      </c>
      <c r="BM14" s="82">
        <f t="shared" si="6"/>
        <v>0</v>
      </c>
      <c r="BN14" s="82">
        <f t="shared" si="6"/>
        <v>0</v>
      </c>
      <c r="BO14" s="82">
        <f t="shared" si="6"/>
        <v>0</v>
      </c>
      <c r="BP14" s="82">
        <f t="shared" si="6"/>
        <v>0</v>
      </c>
      <c r="BQ14" s="82">
        <f t="shared" si="6"/>
        <v>0</v>
      </c>
      <c r="BR14" s="69"/>
      <c r="BS14" s="69"/>
      <c r="BT14" s="69"/>
      <c r="BU14" s="69"/>
      <c r="BV14" s="69"/>
      <c r="BW14" s="82"/>
      <c r="BX14" s="82">
        <f t="shared" ref="BX14:CY14" si="7">IF(AND(BX7&gt;=$C14,BX7&lt;=$D14),$C11,0)</f>
        <v>0</v>
      </c>
      <c r="BY14" s="82">
        <f t="shared" si="7"/>
        <v>0</v>
      </c>
      <c r="BZ14" s="82">
        <f t="shared" si="7"/>
        <v>0</v>
      </c>
      <c r="CA14" s="82">
        <f t="shared" si="7"/>
        <v>0</v>
      </c>
      <c r="CB14" s="82">
        <f t="shared" si="7"/>
        <v>0</v>
      </c>
      <c r="CC14" s="82">
        <f t="shared" si="7"/>
        <v>0</v>
      </c>
      <c r="CD14" s="82">
        <f t="shared" si="7"/>
        <v>0</v>
      </c>
      <c r="CE14" s="82">
        <f t="shared" si="7"/>
        <v>0</v>
      </c>
      <c r="CF14" s="82">
        <f t="shared" si="7"/>
        <v>0</v>
      </c>
      <c r="CG14" s="82">
        <f t="shared" si="7"/>
        <v>0</v>
      </c>
      <c r="CH14" s="82">
        <f t="shared" si="7"/>
        <v>0</v>
      </c>
      <c r="CI14" s="82">
        <f t="shared" si="7"/>
        <v>0</v>
      </c>
      <c r="CJ14" s="82">
        <f t="shared" si="7"/>
        <v>0</v>
      </c>
      <c r="CK14" s="82">
        <f t="shared" si="7"/>
        <v>0</v>
      </c>
      <c r="CL14" s="82">
        <f t="shared" si="7"/>
        <v>0</v>
      </c>
      <c r="CM14" s="82">
        <f t="shared" si="7"/>
        <v>0</v>
      </c>
      <c r="CN14" s="82">
        <f t="shared" si="7"/>
        <v>0</v>
      </c>
      <c r="CO14" s="82">
        <f t="shared" si="7"/>
        <v>0</v>
      </c>
      <c r="CP14" s="82">
        <f t="shared" si="7"/>
        <v>0</v>
      </c>
      <c r="CQ14" s="82">
        <f t="shared" si="7"/>
        <v>0</v>
      </c>
      <c r="CR14" s="82">
        <f t="shared" si="7"/>
        <v>0</v>
      </c>
      <c r="CS14" s="82">
        <f t="shared" si="7"/>
        <v>0</v>
      </c>
      <c r="CT14" s="82">
        <f t="shared" si="7"/>
        <v>0</v>
      </c>
      <c r="CU14" s="82">
        <f t="shared" si="7"/>
        <v>0</v>
      </c>
      <c r="CV14" s="82">
        <f t="shared" si="7"/>
        <v>0</v>
      </c>
      <c r="CW14" s="82">
        <f t="shared" si="7"/>
        <v>0</v>
      </c>
      <c r="CX14" s="82">
        <f t="shared" si="7"/>
        <v>0</v>
      </c>
      <c r="CY14" s="251">
        <f t="shared" si="7"/>
        <v>0</v>
      </c>
    </row>
    <row r="15" spans="1:103" s="6" customFormat="1">
      <c r="A15" s="3"/>
      <c r="B15" s="68" t="s">
        <v>183</v>
      </c>
      <c r="C15" s="279">
        <v>22</v>
      </c>
      <c r="D15" s="70"/>
      <c r="E15" s="70"/>
      <c r="F15" s="43"/>
      <c r="G15" s="123"/>
      <c r="H15" s="43"/>
      <c r="I15" s="43"/>
      <c r="J15" s="82">
        <f t="shared" ref="J15:BQ15" si="8">IF(J7=$C15,$C11,0)</f>
        <v>0</v>
      </c>
      <c r="K15" s="82">
        <f t="shared" si="8"/>
        <v>0</v>
      </c>
      <c r="L15" s="82">
        <f t="shared" si="8"/>
        <v>0</v>
      </c>
      <c r="M15" s="82">
        <f t="shared" si="8"/>
        <v>0</v>
      </c>
      <c r="N15" s="82">
        <f t="shared" si="8"/>
        <v>0</v>
      </c>
      <c r="O15" s="82">
        <f t="shared" si="8"/>
        <v>0</v>
      </c>
      <c r="P15" s="82">
        <f t="shared" si="8"/>
        <v>0</v>
      </c>
      <c r="Q15" s="82">
        <f t="shared" si="8"/>
        <v>0</v>
      </c>
      <c r="R15" s="82">
        <f t="shared" si="8"/>
        <v>0</v>
      </c>
      <c r="S15" s="82">
        <f t="shared" si="8"/>
        <v>0</v>
      </c>
      <c r="T15" s="82">
        <f t="shared" si="8"/>
        <v>0</v>
      </c>
      <c r="U15" s="82">
        <f t="shared" si="8"/>
        <v>0</v>
      </c>
      <c r="V15" s="82">
        <f t="shared" si="8"/>
        <v>0</v>
      </c>
      <c r="W15" s="82">
        <f t="shared" si="8"/>
        <v>0</v>
      </c>
      <c r="X15" s="82">
        <f t="shared" si="8"/>
        <v>0</v>
      </c>
      <c r="Y15" s="82">
        <f t="shared" si="8"/>
        <v>0</v>
      </c>
      <c r="Z15" s="82">
        <f t="shared" si="8"/>
        <v>0</v>
      </c>
      <c r="AA15" s="82">
        <f t="shared" si="8"/>
        <v>0</v>
      </c>
      <c r="AB15" s="82">
        <f t="shared" si="8"/>
        <v>0</v>
      </c>
      <c r="AC15" s="82">
        <f t="shared" si="8"/>
        <v>0</v>
      </c>
      <c r="AD15" s="82">
        <f t="shared" si="8"/>
        <v>0</v>
      </c>
      <c r="AE15" s="82">
        <f t="shared" si="8"/>
        <v>85271</v>
      </c>
      <c r="AF15" s="82">
        <f t="shared" si="8"/>
        <v>0</v>
      </c>
      <c r="AG15" s="82">
        <f t="shared" si="8"/>
        <v>0</v>
      </c>
      <c r="AH15" s="82">
        <f t="shared" si="8"/>
        <v>0</v>
      </c>
      <c r="AI15" s="82">
        <f t="shared" si="8"/>
        <v>0</v>
      </c>
      <c r="AJ15" s="82">
        <f t="shared" si="8"/>
        <v>0</v>
      </c>
      <c r="AK15" s="82">
        <f t="shared" si="8"/>
        <v>0</v>
      </c>
      <c r="AL15" s="82">
        <f t="shared" si="8"/>
        <v>0</v>
      </c>
      <c r="AM15" s="82">
        <f t="shared" si="8"/>
        <v>0</v>
      </c>
      <c r="AN15" s="82">
        <f t="shared" si="8"/>
        <v>0</v>
      </c>
      <c r="AO15" s="82">
        <f t="shared" si="8"/>
        <v>0</v>
      </c>
      <c r="AP15" s="82">
        <f t="shared" si="8"/>
        <v>0</v>
      </c>
      <c r="AQ15" s="82">
        <f t="shared" si="8"/>
        <v>0</v>
      </c>
      <c r="AR15" s="82">
        <f t="shared" si="8"/>
        <v>0</v>
      </c>
      <c r="AS15" s="82">
        <f t="shared" si="8"/>
        <v>0</v>
      </c>
      <c r="AT15" s="82">
        <f t="shared" si="8"/>
        <v>0</v>
      </c>
      <c r="AU15" s="82">
        <f t="shared" si="8"/>
        <v>0</v>
      </c>
      <c r="AV15" s="82">
        <f t="shared" si="8"/>
        <v>0</v>
      </c>
      <c r="AW15" s="82">
        <f t="shared" si="8"/>
        <v>0</v>
      </c>
      <c r="AX15" s="82">
        <f t="shared" si="8"/>
        <v>0</v>
      </c>
      <c r="AY15" s="82">
        <f t="shared" si="8"/>
        <v>0</v>
      </c>
      <c r="AZ15" s="82">
        <f t="shared" si="8"/>
        <v>0</v>
      </c>
      <c r="BA15" s="82">
        <f t="shared" si="8"/>
        <v>0</v>
      </c>
      <c r="BB15" s="82">
        <f t="shared" si="8"/>
        <v>0</v>
      </c>
      <c r="BC15" s="82">
        <f t="shared" si="8"/>
        <v>0</v>
      </c>
      <c r="BD15" s="82">
        <f t="shared" si="8"/>
        <v>0</v>
      </c>
      <c r="BE15" s="82">
        <f t="shared" si="8"/>
        <v>0</v>
      </c>
      <c r="BF15" s="82">
        <f t="shared" si="8"/>
        <v>0</v>
      </c>
      <c r="BG15" s="82">
        <f t="shared" si="8"/>
        <v>0</v>
      </c>
      <c r="BH15" s="82">
        <f t="shared" si="8"/>
        <v>0</v>
      </c>
      <c r="BI15" s="82">
        <f t="shared" si="8"/>
        <v>0</v>
      </c>
      <c r="BJ15" s="82">
        <f t="shared" si="8"/>
        <v>0</v>
      </c>
      <c r="BK15" s="82">
        <f t="shared" si="8"/>
        <v>0</v>
      </c>
      <c r="BL15" s="82">
        <f t="shared" si="8"/>
        <v>0</v>
      </c>
      <c r="BM15" s="82">
        <f t="shared" si="8"/>
        <v>0</v>
      </c>
      <c r="BN15" s="82">
        <f t="shared" si="8"/>
        <v>0</v>
      </c>
      <c r="BO15" s="82">
        <f t="shared" si="8"/>
        <v>0</v>
      </c>
      <c r="BP15" s="82">
        <f t="shared" si="8"/>
        <v>0</v>
      </c>
      <c r="BQ15" s="82">
        <f t="shared" si="8"/>
        <v>0</v>
      </c>
      <c r="BR15" s="69"/>
      <c r="BS15" s="69"/>
      <c r="BT15" s="69"/>
      <c r="BU15" s="69"/>
      <c r="BV15" s="69"/>
      <c r="BW15" s="82"/>
      <c r="BX15" s="82">
        <f t="shared" ref="BX15:CY15" si="9">IF(BX7=$C15,$C11,0)</f>
        <v>0</v>
      </c>
      <c r="BY15" s="82">
        <f t="shared" si="9"/>
        <v>0</v>
      </c>
      <c r="BZ15" s="82">
        <f t="shared" si="9"/>
        <v>0</v>
      </c>
      <c r="CA15" s="82">
        <f t="shared" si="9"/>
        <v>0</v>
      </c>
      <c r="CB15" s="82">
        <f t="shared" si="9"/>
        <v>0</v>
      </c>
      <c r="CC15" s="82">
        <f t="shared" si="9"/>
        <v>0</v>
      </c>
      <c r="CD15" s="82">
        <f t="shared" si="9"/>
        <v>0</v>
      </c>
      <c r="CE15" s="82">
        <f t="shared" si="9"/>
        <v>0</v>
      </c>
      <c r="CF15" s="82">
        <f t="shared" si="9"/>
        <v>0</v>
      </c>
      <c r="CG15" s="82">
        <f t="shared" si="9"/>
        <v>0</v>
      </c>
      <c r="CH15" s="82">
        <f t="shared" si="9"/>
        <v>0</v>
      </c>
      <c r="CI15" s="82">
        <f t="shared" si="9"/>
        <v>0</v>
      </c>
      <c r="CJ15" s="82">
        <f t="shared" si="9"/>
        <v>0</v>
      </c>
      <c r="CK15" s="82">
        <f t="shared" si="9"/>
        <v>0</v>
      </c>
      <c r="CL15" s="82">
        <f t="shared" si="9"/>
        <v>0</v>
      </c>
      <c r="CM15" s="82">
        <f t="shared" si="9"/>
        <v>0</v>
      </c>
      <c r="CN15" s="82">
        <f t="shared" si="9"/>
        <v>0</v>
      </c>
      <c r="CO15" s="82">
        <f t="shared" si="9"/>
        <v>0</v>
      </c>
      <c r="CP15" s="82">
        <f t="shared" si="9"/>
        <v>0</v>
      </c>
      <c r="CQ15" s="82">
        <f t="shared" si="9"/>
        <v>0</v>
      </c>
      <c r="CR15" s="82">
        <f t="shared" si="9"/>
        <v>0</v>
      </c>
      <c r="CS15" s="82">
        <f t="shared" si="9"/>
        <v>0</v>
      </c>
      <c r="CT15" s="82">
        <f t="shared" si="9"/>
        <v>0</v>
      </c>
      <c r="CU15" s="82">
        <f t="shared" si="9"/>
        <v>0</v>
      </c>
      <c r="CV15" s="82">
        <f t="shared" si="9"/>
        <v>0</v>
      </c>
      <c r="CW15" s="82">
        <f t="shared" si="9"/>
        <v>0</v>
      </c>
      <c r="CX15" s="82">
        <f t="shared" si="9"/>
        <v>0</v>
      </c>
      <c r="CY15" s="251">
        <f t="shared" si="9"/>
        <v>0</v>
      </c>
    </row>
    <row r="16" spans="1:103" s="6" customFormat="1">
      <c r="A16" s="3"/>
      <c r="B16" s="68" t="s">
        <v>85</v>
      </c>
      <c r="C16" s="123">
        <f>C15</f>
        <v>22</v>
      </c>
      <c r="D16" s="70"/>
      <c r="E16" s="70"/>
      <c r="F16" s="43"/>
      <c r="G16" s="43"/>
      <c r="H16" s="43"/>
      <c r="I16" s="43"/>
      <c r="J16" s="82">
        <f t="shared" ref="J16:BQ16" si="10">IF(J7&gt;=$C16,$C11,0)</f>
        <v>0</v>
      </c>
      <c r="K16" s="82">
        <f t="shared" si="10"/>
        <v>0</v>
      </c>
      <c r="L16" s="82">
        <f t="shared" si="10"/>
        <v>0</v>
      </c>
      <c r="M16" s="82">
        <f t="shared" si="10"/>
        <v>0</v>
      </c>
      <c r="N16" s="82">
        <f t="shared" si="10"/>
        <v>0</v>
      </c>
      <c r="O16" s="82">
        <f t="shared" si="10"/>
        <v>0</v>
      </c>
      <c r="P16" s="82">
        <f t="shared" si="10"/>
        <v>0</v>
      </c>
      <c r="Q16" s="82">
        <f t="shared" si="10"/>
        <v>0</v>
      </c>
      <c r="R16" s="82">
        <f t="shared" si="10"/>
        <v>0</v>
      </c>
      <c r="S16" s="82">
        <f t="shared" si="10"/>
        <v>0</v>
      </c>
      <c r="T16" s="82">
        <f t="shared" si="10"/>
        <v>0</v>
      </c>
      <c r="U16" s="82">
        <f t="shared" si="10"/>
        <v>0</v>
      </c>
      <c r="V16" s="82">
        <f t="shared" si="10"/>
        <v>0</v>
      </c>
      <c r="W16" s="82">
        <f t="shared" si="10"/>
        <v>0</v>
      </c>
      <c r="X16" s="82">
        <f t="shared" si="10"/>
        <v>0</v>
      </c>
      <c r="Y16" s="82">
        <f t="shared" si="10"/>
        <v>0</v>
      </c>
      <c r="Z16" s="82">
        <f t="shared" si="10"/>
        <v>0</v>
      </c>
      <c r="AA16" s="82">
        <f t="shared" si="10"/>
        <v>0</v>
      </c>
      <c r="AB16" s="82">
        <f t="shared" si="10"/>
        <v>0</v>
      </c>
      <c r="AC16" s="82">
        <f t="shared" si="10"/>
        <v>0</v>
      </c>
      <c r="AD16" s="82">
        <f t="shared" si="10"/>
        <v>0</v>
      </c>
      <c r="AE16" s="82">
        <f t="shared" si="10"/>
        <v>85271</v>
      </c>
      <c r="AF16" s="82">
        <f t="shared" si="10"/>
        <v>85271</v>
      </c>
      <c r="AG16" s="82">
        <f t="shared" si="10"/>
        <v>85271</v>
      </c>
      <c r="AH16" s="82">
        <f t="shared" si="10"/>
        <v>85271</v>
      </c>
      <c r="AI16" s="82">
        <f t="shared" si="10"/>
        <v>85271</v>
      </c>
      <c r="AJ16" s="82">
        <f t="shared" si="10"/>
        <v>85271</v>
      </c>
      <c r="AK16" s="82">
        <f t="shared" si="10"/>
        <v>85271</v>
      </c>
      <c r="AL16" s="82">
        <f t="shared" si="10"/>
        <v>85271</v>
      </c>
      <c r="AM16" s="82">
        <f t="shared" si="10"/>
        <v>85271</v>
      </c>
      <c r="AN16" s="82">
        <f t="shared" si="10"/>
        <v>85271</v>
      </c>
      <c r="AO16" s="82">
        <f t="shared" si="10"/>
        <v>85271</v>
      </c>
      <c r="AP16" s="82">
        <f t="shared" si="10"/>
        <v>85271</v>
      </c>
      <c r="AQ16" s="82">
        <f t="shared" si="10"/>
        <v>85271</v>
      </c>
      <c r="AR16" s="82">
        <f t="shared" si="10"/>
        <v>85271</v>
      </c>
      <c r="AS16" s="82">
        <f t="shared" si="10"/>
        <v>85271</v>
      </c>
      <c r="AT16" s="82">
        <f t="shared" si="10"/>
        <v>85271</v>
      </c>
      <c r="AU16" s="82">
        <f t="shared" si="10"/>
        <v>85271</v>
      </c>
      <c r="AV16" s="82">
        <f t="shared" si="10"/>
        <v>85271</v>
      </c>
      <c r="AW16" s="82">
        <f t="shared" si="10"/>
        <v>85271</v>
      </c>
      <c r="AX16" s="82">
        <f t="shared" si="10"/>
        <v>85271</v>
      </c>
      <c r="AY16" s="82">
        <f t="shared" si="10"/>
        <v>85271</v>
      </c>
      <c r="AZ16" s="82">
        <f t="shared" si="10"/>
        <v>85271</v>
      </c>
      <c r="BA16" s="82">
        <f t="shared" si="10"/>
        <v>85271</v>
      </c>
      <c r="BB16" s="82">
        <f t="shared" si="10"/>
        <v>85271</v>
      </c>
      <c r="BC16" s="82">
        <f t="shared" si="10"/>
        <v>85271</v>
      </c>
      <c r="BD16" s="82">
        <f t="shared" si="10"/>
        <v>85271</v>
      </c>
      <c r="BE16" s="82">
        <f t="shared" si="10"/>
        <v>85271</v>
      </c>
      <c r="BF16" s="82">
        <f t="shared" si="10"/>
        <v>85271</v>
      </c>
      <c r="BG16" s="82">
        <f t="shared" si="10"/>
        <v>85271</v>
      </c>
      <c r="BH16" s="82">
        <f t="shared" si="10"/>
        <v>85271</v>
      </c>
      <c r="BI16" s="82">
        <f t="shared" si="10"/>
        <v>85271</v>
      </c>
      <c r="BJ16" s="82">
        <f t="shared" si="10"/>
        <v>85271</v>
      </c>
      <c r="BK16" s="82">
        <f t="shared" si="10"/>
        <v>85271</v>
      </c>
      <c r="BL16" s="82">
        <f t="shared" si="10"/>
        <v>85271</v>
      </c>
      <c r="BM16" s="82">
        <f t="shared" si="10"/>
        <v>85271</v>
      </c>
      <c r="BN16" s="82">
        <f t="shared" si="10"/>
        <v>85271</v>
      </c>
      <c r="BO16" s="82">
        <f t="shared" si="10"/>
        <v>85271</v>
      </c>
      <c r="BP16" s="82">
        <f t="shared" si="10"/>
        <v>85271</v>
      </c>
      <c r="BQ16" s="82">
        <f t="shared" si="10"/>
        <v>85271</v>
      </c>
      <c r="BR16" s="69"/>
      <c r="BS16" s="69"/>
      <c r="BT16" s="69"/>
      <c r="BU16" s="69"/>
      <c r="BV16" s="69"/>
      <c r="BW16" s="69"/>
      <c r="BX16" s="82">
        <f t="shared" ref="BX16:CY16" si="11">IF(BX7&gt;=$C16,$C11,0)</f>
        <v>85271</v>
      </c>
      <c r="BY16" s="82">
        <f t="shared" si="11"/>
        <v>85271</v>
      </c>
      <c r="BZ16" s="82">
        <f t="shared" si="11"/>
        <v>85271</v>
      </c>
      <c r="CA16" s="82">
        <f t="shared" si="11"/>
        <v>85271</v>
      </c>
      <c r="CB16" s="82">
        <f t="shared" si="11"/>
        <v>85271</v>
      </c>
      <c r="CC16" s="82">
        <f t="shared" si="11"/>
        <v>85271</v>
      </c>
      <c r="CD16" s="82">
        <f t="shared" si="11"/>
        <v>85271</v>
      </c>
      <c r="CE16" s="82">
        <f t="shared" si="11"/>
        <v>85271</v>
      </c>
      <c r="CF16" s="82">
        <f t="shared" si="11"/>
        <v>85271</v>
      </c>
      <c r="CG16" s="82">
        <f t="shared" si="11"/>
        <v>85271</v>
      </c>
      <c r="CH16" s="82">
        <f t="shared" si="11"/>
        <v>85271</v>
      </c>
      <c r="CI16" s="82">
        <f t="shared" si="11"/>
        <v>85271</v>
      </c>
      <c r="CJ16" s="82">
        <f t="shared" si="11"/>
        <v>85271</v>
      </c>
      <c r="CK16" s="82">
        <f t="shared" si="11"/>
        <v>85271</v>
      </c>
      <c r="CL16" s="82">
        <f t="shared" si="11"/>
        <v>85271</v>
      </c>
      <c r="CM16" s="82">
        <f t="shared" si="11"/>
        <v>85271</v>
      </c>
      <c r="CN16" s="82">
        <f t="shared" si="11"/>
        <v>85271</v>
      </c>
      <c r="CO16" s="82">
        <f t="shared" si="11"/>
        <v>85271</v>
      </c>
      <c r="CP16" s="82">
        <f t="shared" si="11"/>
        <v>85271</v>
      </c>
      <c r="CQ16" s="82">
        <f t="shared" si="11"/>
        <v>85271</v>
      </c>
      <c r="CR16" s="82">
        <f t="shared" si="11"/>
        <v>85271</v>
      </c>
      <c r="CS16" s="82">
        <f t="shared" si="11"/>
        <v>85271</v>
      </c>
      <c r="CT16" s="82">
        <f t="shared" si="11"/>
        <v>85271</v>
      </c>
      <c r="CU16" s="82">
        <f t="shared" si="11"/>
        <v>85271</v>
      </c>
      <c r="CV16" s="82">
        <f t="shared" si="11"/>
        <v>85271</v>
      </c>
      <c r="CW16" s="82">
        <f t="shared" si="11"/>
        <v>85271</v>
      </c>
      <c r="CX16" s="82">
        <f t="shared" si="11"/>
        <v>85271</v>
      </c>
      <c r="CY16" s="251">
        <f t="shared" si="11"/>
        <v>85271</v>
      </c>
    </row>
    <row r="17" spans="1:103" s="6" customFormat="1">
      <c r="A17" s="3"/>
      <c r="B17" s="68" t="s">
        <v>115</v>
      </c>
      <c r="C17" s="123"/>
      <c r="D17" s="70"/>
      <c r="E17" s="70"/>
      <c r="F17" s="43"/>
      <c r="G17" s="43"/>
      <c r="H17" s="43"/>
      <c r="I17" s="43"/>
      <c r="J17" s="82">
        <f t="shared" ref="J17:BQ17" si="12">SUM(J12,J14,J16)</f>
        <v>0</v>
      </c>
      <c r="K17" s="82">
        <f t="shared" si="12"/>
        <v>0</v>
      </c>
      <c r="L17" s="82">
        <f t="shared" si="12"/>
        <v>0</v>
      </c>
      <c r="M17" s="82">
        <f t="shared" si="12"/>
        <v>0</v>
      </c>
      <c r="N17" s="82">
        <f t="shared" si="12"/>
        <v>0</v>
      </c>
      <c r="O17" s="82">
        <f t="shared" si="12"/>
        <v>0</v>
      </c>
      <c r="P17" s="82">
        <f t="shared" si="12"/>
        <v>85271</v>
      </c>
      <c r="Q17" s="82">
        <f t="shared" si="12"/>
        <v>85271</v>
      </c>
      <c r="R17" s="82">
        <f t="shared" si="12"/>
        <v>85271</v>
      </c>
      <c r="S17" s="82">
        <f t="shared" si="12"/>
        <v>85271</v>
      </c>
      <c r="T17" s="82">
        <f t="shared" si="12"/>
        <v>85271</v>
      </c>
      <c r="U17" s="82">
        <f t="shared" si="12"/>
        <v>85271</v>
      </c>
      <c r="V17" s="82">
        <f t="shared" si="12"/>
        <v>85271</v>
      </c>
      <c r="W17" s="82">
        <f t="shared" si="12"/>
        <v>85271</v>
      </c>
      <c r="X17" s="82">
        <f t="shared" si="12"/>
        <v>85271</v>
      </c>
      <c r="Y17" s="82">
        <f t="shared" si="12"/>
        <v>85271</v>
      </c>
      <c r="Z17" s="82">
        <f t="shared" si="12"/>
        <v>85271</v>
      </c>
      <c r="AA17" s="82">
        <f t="shared" si="12"/>
        <v>85271</v>
      </c>
      <c r="AB17" s="82">
        <f t="shared" si="12"/>
        <v>85271</v>
      </c>
      <c r="AC17" s="82">
        <f t="shared" si="12"/>
        <v>85271</v>
      </c>
      <c r="AD17" s="82">
        <f t="shared" si="12"/>
        <v>85271</v>
      </c>
      <c r="AE17" s="82">
        <f t="shared" si="12"/>
        <v>170542</v>
      </c>
      <c r="AF17" s="82">
        <f t="shared" si="12"/>
        <v>85271</v>
      </c>
      <c r="AG17" s="82">
        <f t="shared" si="12"/>
        <v>85271</v>
      </c>
      <c r="AH17" s="82">
        <f t="shared" si="12"/>
        <v>85271</v>
      </c>
      <c r="AI17" s="82">
        <f t="shared" si="12"/>
        <v>85271</v>
      </c>
      <c r="AJ17" s="82">
        <f t="shared" si="12"/>
        <v>85271</v>
      </c>
      <c r="AK17" s="82">
        <f t="shared" si="12"/>
        <v>85271</v>
      </c>
      <c r="AL17" s="82">
        <f t="shared" si="12"/>
        <v>85271</v>
      </c>
      <c r="AM17" s="82">
        <f t="shared" si="12"/>
        <v>85271</v>
      </c>
      <c r="AN17" s="82">
        <f t="shared" si="12"/>
        <v>85271</v>
      </c>
      <c r="AO17" s="82">
        <f t="shared" si="12"/>
        <v>85271</v>
      </c>
      <c r="AP17" s="82">
        <f t="shared" si="12"/>
        <v>85271</v>
      </c>
      <c r="AQ17" s="82">
        <f t="shared" si="12"/>
        <v>85271</v>
      </c>
      <c r="AR17" s="82">
        <f t="shared" si="12"/>
        <v>85271</v>
      </c>
      <c r="AS17" s="82">
        <f t="shared" si="12"/>
        <v>85271</v>
      </c>
      <c r="AT17" s="82">
        <f t="shared" si="12"/>
        <v>85271</v>
      </c>
      <c r="AU17" s="82">
        <f t="shared" si="12"/>
        <v>85271</v>
      </c>
      <c r="AV17" s="82">
        <f t="shared" si="12"/>
        <v>85271</v>
      </c>
      <c r="AW17" s="82">
        <f t="shared" si="12"/>
        <v>85271</v>
      </c>
      <c r="AX17" s="82">
        <f t="shared" si="12"/>
        <v>85271</v>
      </c>
      <c r="AY17" s="82">
        <f t="shared" si="12"/>
        <v>85271</v>
      </c>
      <c r="AZ17" s="82">
        <f t="shared" si="12"/>
        <v>85271</v>
      </c>
      <c r="BA17" s="82">
        <f t="shared" si="12"/>
        <v>85271</v>
      </c>
      <c r="BB17" s="82">
        <f t="shared" si="12"/>
        <v>85271</v>
      </c>
      <c r="BC17" s="82">
        <f t="shared" si="12"/>
        <v>85271</v>
      </c>
      <c r="BD17" s="82">
        <f t="shared" si="12"/>
        <v>85271</v>
      </c>
      <c r="BE17" s="82">
        <f t="shared" si="12"/>
        <v>85271</v>
      </c>
      <c r="BF17" s="82">
        <f t="shared" si="12"/>
        <v>85271</v>
      </c>
      <c r="BG17" s="82">
        <f t="shared" si="12"/>
        <v>85271</v>
      </c>
      <c r="BH17" s="82">
        <f t="shared" si="12"/>
        <v>85271</v>
      </c>
      <c r="BI17" s="82">
        <f t="shared" si="12"/>
        <v>85271</v>
      </c>
      <c r="BJ17" s="82">
        <f t="shared" si="12"/>
        <v>85271</v>
      </c>
      <c r="BK17" s="82">
        <f t="shared" si="12"/>
        <v>85271</v>
      </c>
      <c r="BL17" s="82">
        <f t="shared" si="12"/>
        <v>85271</v>
      </c>
      <c r="BM17" s="82">
        <f t="shared" si="12"/>
        <v>85271</v>
      </c>
      <c r="BN17" s="82">
        <f t="shared" si="12"/>
        <v>85271</v>
      </c>
      <c r="BO17" s="82">
        <f t="shared" si="12"/>
        <v>85271</v>
      </c>
      <c r="BP17" s="82">
        <f t="shared" si="12"/>
        <v>85271</v>
      </c>
      <c r="BQ17" s="82">
        <f t="shared" si="12"/>
        <v>85271</v>
      </c>
      <c r="BR17" s="69"/>
      <c r="BS17" s="69"/>
      <c r="BT17" s="69"/>
      <c r="BU17" s="69"/>
      <c r="BV17" s="69"/>
      <c r="BW17" s="69"/>
      <c r="BX17" s="82">
        <f t="shared" ref="BX17:CY17" si="13">SUM(BX12,BX14,BX16)</f>
        <v>85271</v>
      </c>
      <c r="BY17" s="82">
        <f t="shared" si="13"/>
        <v>85271</v>
      </c>
      <c r="BZ17" s="82">
        <f t="shared" si="13"/>
        <v>85271</v>
      </c>
      <c r="CA17" s="82">
        <f t="shared" si="13"/>
        <v>85271</v>
      </c>
      <c r="CB17" s="82">
        <f t="shared" si="13"/>
        <v>85271</v>
      </c>
      <c r="CC17" s="82">
        <f t="shared" si="13"/>
        <v>85271</v>
      </c>
      <c r="CD17" s="82">
        <f t="shared" si="13"/>
        <v>85271</v>
      </c>
      <c r="CE17" s="82">
        <f t="shared" si="13"/>
        <v>85271</v>
      </c>
      <c r="CF17" s="82">
        <f t="shared" si="13"/>
        <v>85271</v>
      </c>
      <c r="CG17" s="82">
        <f t="shared" si="13"/>
        <v>85271</v>
      </c>
      <c r="CH17" s="82">
        <f t="shared" si="13"/>
        <v>85271</v>
      </c>
      <c r="CI17" s="82">
        <f t="shared" si="13"/>
        <v>85271</v>
      </c>
      <c r="CJ17" s="82">
        <f t="shared" si="13"/>
        <v>85271</v>
      </c>
      <c r="CK17" s="82">
        <f t="shared" si="13"/>
        <v>85271</v>
      </c>
      <c r="CL17" s="82">
        <f t="shared" si="13"/>
        <v>85271</v>
      </c>
      <c r="CM17" s="82">
        <f t="shared" si="13"/>
        <v>85271</v>
      </c>
      <c r="CN17" s="82">
        <f t="shared" si="13"/>
        <v>85271</v>
      </c>
      <c r="CO17" s="82">
        <f t="shared" si="13"/>
        <v>85271</v>
      </c>
      <c r="CP17" s="82">
        <f t="shared" si="13"/>
        <v>85271</v>
      </c>
      <c r="CQ17" s="82">
        <f t="shared" si="13"/>
        <v>85271</v>
      </c>
      <c r="CR17" s="82">
        <f t="shared" si="13"/>
        <v>85271</v>
      </c>
      <c r="CS17" s="82">
        <f t="shared" si="13"/>
        <v>85271</v>
      </c>
      <c r="CT17" s="82">
        <f t="shared" si="13"/>
        <v>85271</v>
      </c>
      <c r="CU17" s="82">
        <f t="shared" si="13"/>
        <v>85271</v>
      </c>
      <c r="CV17" s="82">
        <f t="shared" si="13"/>
        <v>85271</v>
      </c>
      <c r="CW17" s="82">
        <f t="shared" si="13"/>
        <v>85271</v>
      </c>
      <c r="CX17" s="82">
        <f t="shared" si="13"/>
        <v>85271</v>
      </c>
      <c r="CY17" s="251">
        <f t="shared" si="13"/>
        <v>85271</v>
      </c>
    </row>
    <row r="18" spans="1:103" s="6" customFormat="1">
      <c r="A18" s="3"/>
      <c r="B18" s="71" t="s">
        <v>116</v>
      </c>
      <c r="C18" s="124"/>
      <c r="D18" s="72"/>
      <c r="E18" s="72"/>
      <c r="F18" s="73"/>
      <c r="G18" s="73"/>
      <c r="H18" s="73"/>
      <c r="I18" s="73"/>
      <c r="J18" s="83">
        <f>SUM(J14,J16)</f>
        <v>0</v>
      </c>
      <c r="K18" s="83">
        <f t="shared" ref="K18:BQ18" si="14">SUM(K14,K16)</f>
        <v>0</v>
      </c>
      <c r="L18" s="83">
        <f t="shared" si="14"/>
        <v>0</v>
      </c>
      <c r="M18" s="83">
        <f t="shared" si="14"/>
        <v>0</v>
      </c>
      <c r="N18" s="83">
        <f t="shared" si="14"/>
        <v>0</v>
      </c>
      <c r="O18" s="83">
        <f t="shared" si="14"/>
        <v>0</v>
      </c>
      <c r="P18" s="83">
        <f t="shared" si="14"/>
        <v>0</v>
      </c>
      <c r="Q18" s="83">
        <f t="shared" si="14"/>
        <v>0</v>
      </c>
      <c r="R18" s="83">
        <f t="shared" si="14"/>
        <v>0</v>
      </c>
      <c r="S18" s="83">
        <f t="shared" si="14"/>
        <v>0</v>
      </c>
      <c r="T18" s="83">
        <f t="shared" si="14"/>
        <v>0</v>
      </c>
      <c r="U18" s="83">
        <f t="shared" si="14"/>
        <v>0</v>
      </c>
      <c r="V18" s="83">
        <f t="shared" si="14"/>
        <v>0</v>
      </c>
      <c r="W18" s="83">
        <f t="shared" si="14"/>
        <v>0</v>
      </c>
      <c r="X18" s="83">
        <f t="shared" si="14"/>
        <v>0</v>
      </c>
      <c r="Y18" s="83">
        <f t="shared" si="14"/>
        <v>0</v>
      </c>
      <c r="Z18" s="83">
        <f t="shared" si="14"/>
        <v>0</v>
      </c>
      <c r="AA18" s="83">
        <f t="shared" si="14"/>
        <v>0</v>
      </c>
      <c r="AB18" s="83">
        <f t="shared" si="14"/>
        <v>0</v>
      </c>
      <c r="AC18" s="83">
        <f t="shared" si="14"/>
        <v>0</v>
      </c>
      <c r="AD18" s="83">
        <f t="shared" si="14"/>
        <v>0</v>
      </c>
      <c r="AE18" s="83">
        <f t="shared" si="14"/>
        <v>170542</v>
      </c>
      <c r="AF18" s="83">
        <f t="shared" si="14"/>
        <v>85271</v>
      </c>
      <c r="AG18" s="83">
        <f t="shared" si="14"/>
        <v>85271</v>
      </c>
      <c r="AH18" s="83">
        <f t="shared" si="14"/>
        <v>85271</v>
      </c>
      <c r="AI18" s="83">
        <f t="shared" si="14"/>
        <v>85271</v>
      </c>
      <c r="AJ18" s="83">
        <f t="shared" si="14"/>
        <v>85271</v>
      </c>
      <c r="AK18" s="83">
        <f t="shared" si="14"/>
        <v>85271</v>
      </c>
      <c r="AL18" s="83">
        <f t="shared" si="14"/>
        <v>85271</v>
      </c>
      <c r="AM18" s="83">
        <f t="shared" si="14"/>
        <v>85271</v>
      </c>
      <c r="AN18" s="83">
        <f t="shared" si="14"/>
        <v>85271</v>
      </c>
      <c r="AO18" s="83">
        <f t="shared" si="14"/>
        <v>85271</v>
      </c>
      <c r="AP18" s="83">
        <f t="shared" si="14"/>
        <v>85271</v>
      </c>
      <c r="AQ18" s="83">
        <f t="shared" si="14"/>
        <v>85271</v>
      </c>
      <c r="AR18" s="83">
        <f t="shared" si="14"/>
        <v>85271</v>
      </c>
      <c r="AS18" s="83">
        <f t="shared" si="14"/>
        <v>85271</v>
      </c>
      <c r="AT18" s="83">
        <f t="shared" si="14"/>
        <v>85271</v>
      </c>
      <c r="AU18" s="83">
        <f t="shared" si="14"/>
        <v>85271</v>
      </c>
      <c r="AV18" s="83">
        <f t="shared" si="14"/>
        <v>85271</v>
      </c>
      <c r="AW18" s="83">
        <f t="shared" si="14"/>
        <v>85271</v>
      </c>
      <c r="AX18" s="83">
        <f t="shared" si="14"/>
        <v>85271</v>
      </c>
      <c r="AY18" s="83">
        <f t="shared" si="14"/>
        <v>85271</v>
      </c>
      <c r="AZ18" s="83">
        <f t="shared" si="14"/>
        <v>85271</v>
      </c>
      <c r="BA18" s="83">
        <f t="shared" si="14"/>
        <v>85271</v>
      </c>
      <c r="BB18" s="83">
        <f t="shared" si="14"/>
        <v>85271</v>
      </c>
      <c r="BC18" s="83">
        <f t="shared" si="14"/>
        <v>85271</v>
      </c>
      <c r="BD18" s="83">
        <f t="shared" si="14"/>
        <v>85271</v>
      </c>
      <c r="BE18" s="83">
        <f t="shared" si="14"/>
        <v>85271</v>
      </c>
      <c r="BF18" s="83">
        <f t="shared" si="14"/>
        <v>85271</v>
      </c>
      <c r="BG18" s="83">
        <f t="shared" si="14"/>
        <v>85271</v>
      </c>
      <c r="BH18" s="83">
        <f t="shared" si="14"/>
        <v>85271</v>
      </c>
      <c r="BI18" s="83">
        <f t="shared" si="14"/>
        <v>85271</v>
      </c>
      <c r="BJ18" s="83">
        <f t="shared" si="14"/>
        <v>85271</v>
      </c>
      <c r="BK18" s="83">
        <f t="shared" si="14"/>
        <v>85271</v>
      </c>
      <c r="BL18" s="83">
        <f t="shared" si="14"/>
        <v>85271</v>
      </c>
      <c r="BM18" s="83">
        <f t="shared" si="14"/>
        <v>85271</v>
      </c>
      <c r="BN18" s="83">
        <f t="shared" si="14"/>
        <v>85271</v>
      </c>
      <c r="BO18" s="83">
        <f t="shared" si="14"/>
        <v>85271</v>
      </c>
      <c r="BP18" s="83">
        <f t="shared" si="14"/>
        <v>85271</v>
      </c>
      <c r="BQ18" s="83">
        <f t="shared" si="14"/>
        <v>85271</v>
      </c>
      <c r="BR18" s="74"/>
      <c r="BS18" s="74"/>
      <c r="BT18" s="74"/>
      <c r="BU18" s="74"/>
      <c r="BV18" s="74"/>
      <c r="BW18" s="74"/>
      <c r="BX18" s="83">
        <f t="shared" ref="BX18:CY18" si="15">SUM(BX14,BX16)</f>
        <v>85271</v>
      </c>
      <c r="BY18" s="83">
        <f t="shared" si="15"/>
        <v>85271</v>
      </c>
      <c r="BZ18" s="83">
        <f t="shared" si="15"/>
        <v>85271</v>
      </c>
      <c r="CA18" s="83">
        <f t="shared" si="15"/>
        <v>85271</v>
      </c>
      <c r="CB18" s="83">
        <f t="shared" si="15"/>
        <v>85271</v>
      </c>
      <c r="CC18" s="83">
        <f t="shared" si="15"/>
        <v>85271</v>
      </c>
      <c r="CD18" s="83">
        <f t="shared" si="15"/>
        <v>85271</v>
      </c>
      <c r="CE18" s="83">
        <f t="shared" si="15"/>
        <v>85271</v>
      </c>
      <c r="CF18" s="83">
        <f t="shared" si="15"/>
        <v>85271</v>
      </c>
      <c r="CG18" s="83">
        <f t="shared" si="15"/>
        <v>85271</v>
      </c>
      <c r="CH18" s="83">
        <f t="shared" si="15"/>
        <v>85271</v>
      </c>
      <c r="CI18" s="83">
        <f t="shared" si="15"/>
        <v>85271</v>
      </c>
      <c r="CJ18" s="83">
        <f t="shared" si="15"/>
        <v>85271</v>
      </c>
      <c r="CK18" s="83">
        <f t="shared" si="15"/>
        <v>85271</v>
      </c>
      <c r="CL18" s="83">
        <f t="shared" si="15"/>
        <v>85271</v>
      </c>
      <c r="CM18" s="83">
        <f t="shared" si="15"/>
        <v>85271</v>
      </c>
      <c r="CN18" s="83">
        <f t="shared" si="15"/>
        <v>85271</v>
      </c>
      <c r="CO18" s="83">
        <f t="shared" si="15"/>
        <v>85271</v>
      </c>
      <c r="CP18" s="83">
        <f t="shared" si="15"/>
        <v>85271</v>
      </c>
      <c r="CQ18" s="83">
        <f t="shared" si="15"/>
        <v>85271</v>
      </c>
      <c r="CR18" s="83">
        <f t="shared" si="15"/>
        <v>85271</v>
      </c>
      <c r="CS18" s="83">
        <f t="shared" si="15"/>
        <v>85271</v>
      </c>
      <c r="CT18" s="83">
        <f t="shared" si="15"/>
        <v>85271</v>
      </c>
      <c r="CU18" s="83">
        <f t="shared" si="15"/>
        <v>85271</v>
      </c>
      <c r="CV18" s="83">
        <f t="shared" si="15"/>
        <v>85271</v>
      </c>
      <c r="CW18" s="83">
        <f t="shared" si="15"/>
        <v>85271</v>
      </c>
      <c r="CX18" s="83">
        <f t="shared" si="15"/>
        <v>85271</v>
      </c>
      <c r="CY18" s="252">
        <f t="shared" si="15"/>
        <v>85271</v>
      </c>
    </row>
    <row r="19" spans="1:103" s="6" customFormat="1">
      <c r="A19" s="3"/>
      <c r="B19" s="13"/>
      <c r="C19" s="53"/>
      <c r="D19" s="45"/>
      <c r="E19" s="4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</row>
    <row r="20" spans="1:103" s="6" customFormat="1">
      <c r="A20" s="3"/>
      <c r="B20" s="200" t="s">
        <v>93</v>
      </c>
      <c r="C20" s="80"/>
      <c r="D20" s="45"/>
      <c r="E20" s="4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</row>
    <row r="21" spans="1:103" s="6" customFormat="1">
      <c r="A21" s="3"/>
      <c r="B21" s="146" t="s">
        <v>93</v>
      </c>
      <c r="C21" s="258">
        <f>90*1600</f>
        <v>144000</v>
      </c>
      <c r="D21" s="216" t="s">
        <v>213</v>
      </c>
      <c r="E21" s="258">
        <f>SUM(E25,E33,E41,E49)</f>
        <v>85271</v>
      </c>
      <c r="F21" s="70" t="s">
        <v>214</v>
      </c>
      <c r="G21" s="208">
        <f>E21/C21</f>
        <v>0.59215972222222224</v>
      </c>
      <c r="H21" s="144" t="s">
        <v>185</v>
      </c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</row>
    <row r="22" spans="1:103" s="6" customFormat="1">
      <c r="A22" s="3"/>
      <c r="B22" s="13"/>
      <c r="C22" s="53"/>
      <c r="D22" s="45"/>
      <c r="E22" s="45"/>
      <c r="L22" s="55"/>
      <c r="M22" s="22"/>
      <c r="N22" s="22"/>
      <c r="O22" s="55"/>
      <c r="P22" s="55"/>
      <c r="Q22" s="55"/>
      <c r="R22" s="55"/>
      <c r="S22" s="22"/>
      <c r="T22" s="22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304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</row>
    <row r="23" spans="1:103">
      <c r="B23" s="255" t="s">
        <v>71</v>
      </c>
      <c r="C23" s="326"/>
      <c r="D23" s="70"/>
      <c r="E23" s="326"/>
      <c r="F23" s="43"/>
      <c r="G23" s="53"/>
    </row>
    <row r="24" spans="1:103" s="43" customFormat="1">
      <c r="A24" s="97"/>
      <c r="B24" s="294" t="s">
        <v>286</v>
      </c>
      <c r="E24" s="243"/>
      <c r="G24" s="60"/>
      <c r="BT24" s="292"/>
      <c r="BU24" s="292">
        <f>BT24+1</f>
        <v>1</v>
      </c>
      <c r="BV24" s="292">
        <f t="shared" ref="BV24:CY24" si="16">BU24+1</f>
        <v>2</v>
      </c>
      <c r="BW24" s="292">
        <f t="shared" si="16"/>
        <v>3</v>
      </c>
      <c r="BX24" s="292">
        <f t="shared" si="16"/>
        <v>4</v>
      </c>
      <c r="BY24" s="292">
        <f t="shared" si="16"/>
        <v>5</v>
      </c>
      <c r="BZ24" s="292">
        <f t="shared" si="16"/>
        <v>6</v>
      </c>
      <c r="CA24" s="292">
        <f t="shared" si="16"/>
        <v>7</v>
      </c>
      <c r="CB24" s="292">
        <f t="shared" si="16"/>
        <v>8</v>
      </c>
      <c r="CC24" s="292">
        <f t="shared" si="16"/>
        <v>9</v>
      </c>
      <c r="CD24" s="323">
        <f t="shared" si="16"/>
        <v>10</v>
      </c>
      <c r="CE24" s="292">
        <f t="shared" si="16"/>
        <v>11</v>
      </c>
      <c r="CF24" s="292">
        <f t="shared" si="16"/>
        <v>12</v>
      </c>
      <c r="CG24" s="292">
        <f t="shared" si="16"/>
        <v>13</v>
      </c>
      <c r="CH24" s="292">
        <f t="shared" si="16"/>
        <v>14</v>
      </c>
      <c r="CI24" s="292">
        <f t="shared" si="16"/>
        <v>15</v>
      </c>
      <c r="CJ24" s="292">
        <f t="shared" si="16"/>
        <v>16</v>
      </c>
      <c r="CK24" s="292">
        <f t="shared" si="16"/>
        <v>17</v>
      </c>
      <c r="CL24" s="292">
        <f t="shared" si="16"/>
        <v>18</v>
      </c>
      <c r="CM24" s="292">
        <f t="shared" si="16"/>
        <v>19</v>
      </c>
      <c r="CN24" s="292">
        <f t="shared" si="16"/>
        <v>20</v>
      </c>
      <c r="CO24" s="292">
        <f t="shared" si="16"/>
        <v>21</v>
      </c>
      <c r="CP24" s="292">
        <f t="shared" si="16"/>
        <v>22</v>
      </c>
      <c r="CQ24" s="292">
        <f t="shared" si="16"/>
        <v>23</v>
      </c>
      <c r="CR24" s="292">
        <f t="shared" si="16"/>
        <v>24</v>
      </c>
      <c r="CS24" s="292">
        <f t="shared" si="16"/>
        <v>25</v>
      </c>
      <c r="CT24" s="292">
        <f t="shared" si="16"/>
        <v>26</v>
      </c>
      <c r="CU24" s="292">
        <f t="shared" si="16"/>
        <v>27</v>
      </c>
      <c r="CV24" s="292">
        <f t="shared" si="16"/>
        <v>28</v>
      </c>
      <c r="CW24" s="292">
        <f t="shared" si="16"/>
        <v>29</v>
      </c>
      <c r="CX24" s="292">
        <f t="shared" si="16"/>
        <v>30</v>
      </c>
      <c r="CY24" s="292">
        <f t="shared" si="16"/>
        <v>31</v>
      </c>
    </row>
    <row r="25" spans="1:103" s="43" customFormat="1">
      <c r="A25" s="97"/>
      <c r="B25" s="43" t="s">
        <v>93</v>
      </c>
      <c r="C25" s="258">
        <v>0</v>
      </c>
      <c r="D25" s="70" t="s">
        <v>213</v>
      </c>
      <c r="E25" s="209">
        <v>26520</v>
      </c>
      <c r="F25" s="70" t="s">
        <v>214</v>
      </c>
      <c r="G25" s="123"/>
    </row>
    <row r="26" spans="1:103" s="35" customFormat="1">
      <c r="A26" s="94"/>
      <c r="B26" s="43" t="s">
        <v>75</v>
      </c>
      <c r="C26" s="206">
        <v>165</v>
      </c>
      <c r="D26" s="70" t="s">
        <v>187</v>
      </c>
      <c r="E26" s="218"/>
      <c r="F26" s="70"/>
      <c r="G26" s="123"/>
      <c r="H26" s="70"/>
      <c r="J26" s="287">
        <f>IF(J$7=$C$14,$C26,I26*(1+J27))</f>
        <v>0</v>
      </c>
      <c r="K26" s="287">
        <f t="shared" ref="K26:BQ26" si="17">IF(K$7=$C$14,$C26,J26*(1+K27))</f>
        <v>0</v>
      </c>
      <c r="L26" s="287">
        <f t="shared" si="17"/>
        <v>0</v>
      </c>
      <c r="M26" s="287">
        <f t="shared" si="17"/>
        <v>0</v>
      </c>
      <c r="N26" s="287">
        <f t="shared" si="17"/>
        <v>0</v>
      </c>
      <c r="O26" s="287">
        <f t="shared" si="17"/>
        <v>0</v>
      </c>
      <c r="P26" s="287">
        <f t="shared" si="17"/>
        <v>0</v>
      </c>
      <c r="Q26" s="287">
        <f t="shared" si="17"/>
        <v>0</v>
      </c>
      <c r="R26" s="287">
        <f t="shared" si="17"/>
        <v>0</v>
      </c>
      <c r="S26" s="287">
        <f t="shared" si="17"/>
        <v>0</v>
      </c>
      <c r="T26" s="287">
        <f t="shared" si="17"/>
        <v>0</v>
      </c>
      <c r="U26" s="287">
        <f t="shared" si="17"/>
        <v>0</v>
      </c>
      <c r="V26" s="287">
        <f t="shared" si="17"/>
        <v>0</v>
      </c>
      <c r="W26" s="287">
        <f t="shared" si="17"/>
        <v>0</v>
      </c>
      <c r="X26" s="287">
        <f t="shared" si="17"/>
        <v>0</v>
      </c>
      <c r="Y26" s="287">
        <f t="shared" si="17"/>
        <v>0</v>
      </c>
      <c r="Z26" s="287">
        <f t="shared" si="17"/>
        <v>0</v>
      </c>
      <c r="AA26" s="287">
        <f t="shared" si="17"/>
        <v>0</v>
      </c>
      <c r="AB26" s="287">
        <f t="shared" si="17"/>
        <v>0</v>
      </c>
      <c r="AC26" s="287">
        <f t="shared" si="17"/>
        <v>0</v>
      </c>
      <c r="AD26" s="287">
        <f t="shared" si="17"/>
        <v>0</v>
      </c>
      <c r="AE26" s="287">
        <f t="shared" si="17"/>
        <v>165</v>
      </c>
      <c r="AF26" s="287">
        <f t="shared" si="17"/>
        <v>165</v>
      </c>
      <c r="AG26" s="287">
        <f t="shared" si="17"/>
        <v>165</v>
      </c>
      <c r="AH26" s="287">
        <f t="shared" si="17"/>
        <v>165</v>
      </c>
      <c r="AI26" s="287">
        <f t="shared" si="17"/>
        <v>165</v>
      </c>
      <c r="AJ26" s="287">
        <f t="shared" si="17"/>
        <v>165</v>
      </c>
      <c r="AK26" s="287">
        <f t="shared" si="17"/>
        <v>165</v>
      </c>
      <c r="AL26" s="287">
        <f t="shared" si="17"/>
        <v>165</v>
      </c>
      <c r="AM26" s="287">
        <f t="shared" si="17"/>
        <v>165</v>
      </c>
      <c r="AN26" s="287">
        <f t="shared" si="17"/>
        <v>165</v>
      </c>
      <c r="AO26" s="287">
        <f t="shared" si="17"/>
        <v>165</v>
      </c>
      <c r="AP26" s="287">
        <f t="shared" si="17"/>
        <v>165</v>
      </c>
      <c r="AQ26" s="287">
        <f t="shared" si="17"/>
        <v>169.12499999999997</v>
      </c>
      <c r="AR26" s="287">
        <f t="shared" si="17"/>
        <v>169.12499999999997</v>
      </c>
      <c r="AS26" s="287">
        <f t="shared" si="17"/>
        <v>169.12499999999997</v>
      </c>
      <c r="AT26" s="287">
        <f t="shared" si="17"/>
        <v>169.12499999999997</v>
      </c>
      <c r="AU26" s="287">
        <f t="shared" si="17"/>
        <v>169.12499999999997</v>
      </c>
      <c r="AV26" s="287">
        <f t="shared" si="17"/>
        <v>169.12499999999997</v>
      </c>
      <c r="AW26" s="287">
        <f t="shared" si="17"/>
        <v>169.12499999999997</v>
      </c>
      <c r="AX26" s="287">
        <f t="shared" si="17"/>
        <v>169.12499999999997</v>
      </c>
      <c r="AY26" s="287">
        <f t="shared" si="17"/>
        <v>169.12499999999997</v>
      </c>
      <c r="AZ26" s="287">
        <f t="shared" si="17"/>
        <v>169.12499999999997</v>
      </c>
      <c r="BA26" s="287">
        <f t="shared" si="17"/>
        <v>169.12499999999997</v>
      </c>
      <c r="BB26" s="287">
        <f t="shared" si="17"/>
        <v>169.12499999999997</v>
      </c>
      <c r="BC26" s="287">
        <f t="shared" si="17"/>
        <v>173.35312499999995</v>
      </c>
      <c r="BD26" s="287">
        <f t="shared" si="17"/>
        <v>173.35312499999995</v>
      </c>
      <c r="BE26" s="287">
        <f t="shared" si="17"/>
        <v>173.35312499999995</v>
      </c>
      <c r="BF26" s="287">
        <f t="shared" si="17"/>
        <v>173.35312499999995</v>
      </c>
      <c r="BG26" s="287">
        <f t="shared" si="17"/>
        <v>173.35312499999995</v>
      </c>
      <c r="BH26" s="287">
        <f t="shared" si="17"/>
        <v>173.35312499999995</v>
      </c>
      <c r="BI26" s="287">
        <f t="shared" si="17"/>
        <v>173.35312499999995</v>
      </c>
      <c r="BJ26" s="287">
        <f t="shared" si="17"/>
        <v>173.35312499999995</v>
      </c>
      <c r="BK26" s="287">
        <f t="shared" si="17"/>
        <v>173.35312499999995</v>
      </c>
      <c r="BL26" s="287">
        <f t="shared" si="17"/>
        <v>173.35312499999995</v>
      </c>
      <c r="BM26" s="287">
        <f t="shared" si="17"/>
        <v>173.35312499999995</v>
      </c>
      <c r="BN26" s="287">
        <f t="shared" si="17"/>
        <v>173.35312499999995</v>
      </c>
      <c r="BO26" s="287">
        <f t="shared" si="17"/>
        <v>177.68695312499995</v>
      </c>
      <c r="BP26" s="287">
        <f t="shared" si="17"/>
        <v>177.68695312499995</v>
      </c>
      <c r="BQ26" s="287">
        <f t="shared" si="17"/>
        <v>177.68695312499995</v>
      </c>
      <c r="BX26" s="287">
        <f>IF(BX$7=$C$14,$C26,BQ26*(1+BX27))</f>
        <v>182.12912695312494</v>
      </c>
      <c r="BY26" s="287">
        <f>IF(BY$7=$C$14,$C26,BX26*(1+BY27))</f>
        <v>186.68235512695304</v>
      </c>
      <c r="BZ26" s="287">
        <f t="shared" ref="BZ26:CB26" si="18">IF(BZ$7=$C$14,$C26,BY26*(1+BZ27))</f>
        <v>191.34941400512685</v>
      </c>
      <c r="CA26" s="287">
        <f t="shared" si="18"/>
        <v>196.133149355255</v>
      </c>
      <c r="CB26" s="287">
        <f t="shared" si="18"/>
        <v>201.03647808913635</v>
      </c>
      <c r="CC26" s="287">
        <f>IF(CC$7=$C$14,$C26,CB26*(1+CC27))</f>
        <v>206.06239004136475</v>
      </c>
      <c r="CD26" s="287">
        <f>IF(CD$7=$C$14,$C26,CC26*(1+CD27))</f>
        <v>211.21394979239886</v>
      </c>
      <c r="CE26" s="287">
        <f t="shared" ref="CE26:CY26" si="19">IF(CE$7=$C$14,$C26,CD26*(1+CE27))</f>
        <v>211.21394979239886</v>
      </c>
      <c r="CF26" s="287">
        <f t="shared" si="19"/>
        <v>211.21394979239886</v>
      </c>
      <c r="CG26" s="287">
        <f t="shared" si="19"/>
        <v>211.21394979239886</v>
      </c>
      <c r="CH26" s="287">
        <f t="shared" si="19"/>
        <v>211.21394979239886</v>
      </c>
      <c r="CI26" s="287">
        <f t="shared" si="19"/>
        <v>211.21394979239886</v>
      </c>
      <c r="CJ26" s="287">
        <f t="shared" si="19"/>
        <v>211.21394979239886</v>
      </c>
      <c r="CK26" s="287">
        <f t="shared" si="19"/>
        <v>211.21394979239886</v>
      </c>
      <c r="CL26" s="287">
        <f t="shared" si="19"/>
        <v>211.21394979239886</v>
      </c>
      <c r="CM26" s="287">
        <f t="shared" si="19"/>
        <v>211.21394979239886</v>
      </c>
      <c r="CN26" s="287">
        <f t="shared" si="19"/>
        <v>211.21394979239886</v>
      </c>
      <c r="CO26" s="287">
        <f t="shared" si="19"/>
        <v>211.21394979239886</v>
      </c>
      <c r="CP26" s="287">
        <f t="shared" si="19"/>
        <v>211.21394979239886</v>
      </c>
      <c r="CQ26" s="287">
        <f t="shared" si="19"/>
        <v>211.21394979239886</v>
      </c>
      <c r="CR26" s="287">
        <f t="shared" si="19"/>
        <v>211.21394979239886</v>
      </c>
      <c r="CS26" s="287">
        <f t="shared" si="19"/>
        <v>211.21394979239886</v>
      </c>
      <c r="CT26" s="287">
        <f t="shared" si="19"/>
        <v>211.21394979239886</v>
      </c>
      <c r="CU26" s="287">
        <f t="shared" si="19"/>
        <v>211.21394979239886</v>
      </c>
      <c r="CV26" s="287">
        <f t="shared" si="19"/>
        <v>211.21394979239886</v>
      </c>
      <c r="CW26" s="287">
        <f t="shared" si="19"/>
        <v>211.21394979239886</v>
      </c>
      <c r="CX26" s="287">
        <f t="shared" si="19"/>
        <v>211.21394979239886</v>
      </c>
      <c r="CY26" s="287">
        <f t="shared" si="19"/>
        <v>211.21394979239886</v>
      </c>
    </row>
    <row r="27" spans="1:103" s="35" customFormat="1">
      <c r="A27" s="94"/>
      <c r="B27" s="43" t="s">
        <v>118</v>
      </c>
      <c r="C27" s="207">
        <v>2.5000000000000001E-2</v>
      </c>
      <c r="D27" s="70" t="s">
        <v>258</v>
      </c>
      <c r="E27" s="313"/>
      <c r="F27" s="257"/>
      <c r="G27" s="257"/>
      <c r="H27" s="257"/>
      <c r="J27" s="288"/>
      <c r="K27" s="288"/>
      <c r="L27" s="289"/>
      <c r="M27" s="289"/>
      <c r="N27" s="289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288"/>
      <c r="AN27" s="288"/>
      <c r="AO27" s="288"/>
      <c r="AP27" s="288"/>
      <c r="AQ27" s="290">
        <f>$C27</f>
        <v>2.5000000000000001E-2</v>
      </c>
      <c r="AR27" s="288"/>
      <c r="AS27" s="288"/>
      <c r="AT27" s="288"/>
      <c r="AU27" s="288"/>
      <c r="AV27" s="288"/>
      <c r="AW27" s="290"/>
      <c r="AX27" s="288"/>
      <c r="AY27" s="288"/>
      <c r="AZ27" s="290"/>
      <c r="BA27" s="288"/>
      <c r="BB27" s="288"/>
      <c r="BC27" s="290">
        <f>$C27</f>
        <v>2.5000000000000001E-2</v>
      </c>
      <c r="BD27" s="288"/>
      <c r="BE27" s="288"/>
      <c r="BF27" s="288"/>
      <c r="BG27" s="288"/>
      <c r="BH27" s="288"/>
      <c r="BI27" s="290"/>
      <c r="BJ27" s="288"/>
      <c r="BK27" s="290"/>
      <c r="BL27" s="290"/>
      <c r="BM27" s="290"/>
      <c r="BN27" s="290"/>
      <c r="BO27" s="290">
        <f>$C27</f>
        <v>2.5000000000000001E-2</v>
      </c>
      <c r="BP27" s="288"/>
      <c r="BQ27" s="288"/>
      <c r="BX27" s="290">
        <f>$C27</f>
        <v>2.5000000000000001E-2</v>
      </c>
      <c r="BY27" s="290">
        <f t="shared" ref="BY27:CD27" si="20">$C27</f>
        <v>2.5000000000000001E-2</v>
      </c>
      <c r="BZ27" s="290">
        <f t="shared" si="20"/>
        <v>2.5000000000000001E-2</v>
      </c>
      <c r="CA27" s="290">
        <f t="shared" si="20"/>
        <v>2.5000000000000001E-2</v>
      </c>
      <c r="CB27" s="290">
        <f t="shared" si="20"/>
        <v>2.5000000000000001E-2</v>
      </c>
      <c r="CC27" s="290">
        <f t="shared" si="20"/>
        <v>2.5000000000000001E-2</v>
      </c>
      <c r="CD27" s="290">
        <f t="shared" si="20"/>
        <v>2.5000000000000001E-2</v>
      </c>
      <c r="CE27" s="290"/>
      <c r="CF27" s="290"/>
      <c r="CG27" s="290"/>
      <c r="CH27" s="290"/>
      <c r="CI27" s="290"/>
      <c r="CJ27" s="290"/>
      <c r="CK27" s="290"/>
      <c r="CL27" s="290"/>
      <c r="CM27" s="290"/>
      <c r="CN27" s="290"/>
      <c r="CO27" s="290"/>
      <c r="CP27" s="290"/>
      <c r="CQ27" s="290"/>
      <c r="CR27" s="290"/>
      <c r="CS27" s="290"/>
      <c r="CT27" s="290"/>
      <c r="CU27" s="290"/>
      <c r="CV27" s="290"/>
      <c r="CW27" s="290"/>
      <c r="CX27" s="290"/>
      <c r="CY27" s="290"/>
    </row>
    <row r="28" spans="1:103" s="35" customFormat="1">
      <c r="A28" s="94"/>
      <c r="B28" s="43" t="s">
        <v>132</v>
      </c>
      <c r="C28" s="392">
        <v>0</v>
      </c>
      <c r="D28" s="70" t="s">
        <v>266</v>
      </c>
      <c r="E28" s="411" t="s">
        <v>295</v>
      </c>
      <c r="F28" s="70"/>
      <c r="G28" s="411"/>
      <c r="H28" s="70"/>
      <c r="J28" s="82">
        <f>IF(J$7&gt;=$C$14,J$9,0)</f>
        <v>0</v>
      </c>
      <c r="K28" s="82">
        <f t="shared" ref="K28:BQ28" si="21">IF(K$7&gt;=$C$14,K$9,0)</f>
        <v>0</v>
      </c>
      <c r="L28" s="82">
        <f t="shared" si="21"/>
        <v>0</v>
      </c>
      <c r="M28" s="82">
        <f t="shared" si="21"/>
        <v>0</v>
      </c>
      <c r="N28" s="82">
        <f t="shared" si="21"/>
        <v>0</v>
      </c>
      <c r="O28" s="82">
        <f t="shared" si="21"/>
        <v>0</v>
      </c>
      <c r="P28" s="82">
        <f t="shared" si="21"/>
        <v>0</v>
      </c>
      <c r="Q28" s="82">
        <f t="shared" si="21"/>
        <v>0</v>
      </c>
      <c r="R28" s="82">
        <f t="shared" si="21"/>
        <v>0</v>
      </c>
      <c r="S28" s="82">
        <f t="shared" si="21"/>
        <v>0</v>
      </c>
      <c r="T28" s="82">
        <f t="shared" si="21"/>
        <v>0</v>
      </c>
      <c r="U28" s="82">
        <f t="shared" si="21"/>
        <v>0</v>
      </c>
      <c r="V28" s="82">
        <f t="shared" si="21"/>
        <v>0</v>
      </c>
      <c r="W28" s="82">
        <f t="shared" si="21"/>
        <v>0</v>
      </c>
      <c r="X28" s="82">
        <f t="shared" si="21"/>
        <v>0</v>
      </c>
      <c r="Y28" s="82">
        <f t="shared" si="21"/>
        <v>0</v>
      </c>
      <c r="Z28" s="82">
        <f t="shared" si="21"/>
        <v>0</v>
      </c>
      <c r="AA28" s="82">
        <f t="shared" si="21"/>
        <v>0</v>
      </c>
      <c r="AB28" s="82">
        <f t="shared" si="21"/>
        <v>0</v>
      </c>
      <c r="AC28" s="82">
        <f t="shared" si="21"/>
        <v>0</v>
      </c>
      <c r="AD28" s="82">
        <f t="shared" si="21"/>
        <v>0</v>
      </c>
      <c r="AE28" s="82">
        <f t="shared" si="21"/>
        <v>1</v>
      </c>
      <c r="AF28" s="82">
        <f t="shared" si="21"/>
        <v>1</v>
      </c>
      <c r="AG28" s="82">
        <f t="shared" si="21"/>
        <v>1</v>
      </c>
      <c r="AH28" s="82">
        <f t="shared" si="21"/>
        <v>1</v>
      </c>
      <c r="AI28" s="82">
        <f t="shared" si="21"/>
        <v>1</v>
      </c>
      <c r="AJ28" s="82">
        <f t="shared" si="21"/>
        <v>1</v>
      </c>
      <c r="AK28" s="82">
        <f t="shared" si="21"/>
        <v>1</v>
      </c>
      <c r="AL28" s="82">
        <f t="shared" si="21"/>
        <v>1</v>
      </c>
      <c r="AM28" s="82">
        <f t="shared" si="21"/>
        <v>1</v>
      </c>
      <c r="AN28" s="82">
        <f t="shared" si="21"/>
        <v>1</v>
      </c>
      <c r="AO28" s="82">
        <f t="shared" si="21"/>
        <v>1</v>
      </c>
      <c r="AP28" s="82">
        <f t="shared" si="21"/>
        <v>1</v>
      </c>
      <c r="AQ28" s="82">
        <f t="shared" si="21"/>
        <v>1</v>
      </c>
      <c r="AR28" s="82">
        <f t="shared" si="21"/>
        <v>1</v>
      </c>
      <c r="AS28" s="82">
        <f t="shared" si="21"/>
        <v>1</v>
      </c>
      <c r="AT28" s="82">
        <f t="shared" si="21"/>
        <v>1</v>
      </c>
      <c r="AU28" s="82">
        <f t="shared" si="21"/>
        <v>1</v>
      </c>
      <c r="AV28" s="82">
        <f t="shared" si="21"/>
        <v>1</v>
      </c>
      <c r="AW28" s="82">
        <f t="shared" si="21"/>
        <v>1</v>
      </c>
      <c r="AX28" s="82">
        <f t="shared" si="21"/>
        <v>1</v>
      </c>
      <c r="AY28" s="82">
        <f t="shared" si="21"/>
        <v>1</v>
      </c>
      <c r="AZ28" s="82">
        <f t="shared" si="21"/>
        <v>1</v>
      </c>
      <c r="BA28" s="82">
        <f t="shared" si="21"/>
        <v>1</v>
      </c>
      <c r="BB28" s="82">
        <f t="shared" si="21"/>
        <v>1</v>
      </c>
      <c r="BC28" s="82">
        <f t="shared" si="21"/>
        <v>1</v>
      </c>
      <c r="BD28" s="82">
        <f t="shared" si="21"/>
        <v>1</v>
      </c>
      <c r="BE28" s="82">
        <f t="shared" si="21"/>
        <v>1</v>
      </c>
      <c r="BF28" s="82">
        <f t="shared" si="21"/>
        <v>1</v>
      </c>
      <c r="BG28" s="82">
        <f t="shared" si="21"/>
        <v>1</v>
      </c>
      <c r="BH28" s="82">
        <f t="shared" si="21"/>
        <v>1</v>
      </c>
      <c r="BI28" s="82">
        <f t="shared" si="21"/>
        <v>1</v>
      </c>
      <c r="BJ28" s="82">
        <f t="shared" si="21"/>
        <v>1</v>
      </c>
      <c r="BK28" s="82">
        <f t="shared" si="21"/>
        <v>1</v>
      </c>
      <c r="BL28" s="82">
        <f t="shared" si="21"/>
        <v>1</v>
      </c>
      <c r="BM28" s="82">
        <f t="shared" si="21"/>
        <v>1</v>
      </c>
      <c r="BN28" s="82">
        <f t="shared" si="21"/>
        <v>1</v>
      </c>
      <c r="BO28" s="82">
        <f t="shared" si="21"/>
        <v>1</v>
      </c>
      <c r="BP28" s="82">
        <f t="shared" si="21"/>
        <v>1</v>
      </c>
      <c r="BQ28" s="82">
        <f t="shared" si="21"/>
        <v>1</v>
      </c>
      <c r="BX28" s="82">
        <f t="shared" ref="BX28:CY28" si="22">IF(BX$7&gt;=$C$14,BX$9,0)</f>
        <v>12</v>
      </c>
      <c r="BY28" s="82">
        <f t="shared" si="22"/>
        <v>12</v>
      </c>
      <c r="BZ28" s="82">
        <f t="shared" si="22"/>
        <v>12</v>
      </c>
      <c r="CA28" s="82">
        <f t="shared" si="22"/>
        <v>12</v>
      </c>
      <c r="CB28" s="82">
        <f t="shared" si="22"/>
        <v>12</v>
      </c>
      <c r="CC28" s="82">
        <f t="shared" si="22"/>
        <v>12</v>
      </c>
      <c r="CD28" s="82">
        <f t="shared" si="22"/>
        <v>12</v>
      </c>
      <c r="CE28" s="82">
        <f t="shared" si="22"/>
        <v>12</v>
      </c>
      <c r="CF28" s="82">
        <f t="shared" si="22"/>
        <v>12</v>
      </c>
      <c r="CG28" s="82">
        <f t="shared" si="22"/>
        <v>12</v>
      </c>
      <c r="CH28" s="82">
        <f t="shared" si="22"/>
        <v>12</v>
      </c>
      <c r="CI28" s="82">
        <f t="shared" si="22"/>
        <v>12</v>
      </c>
      <c r="CJ28" s="82">
        <f t="shared" si="22"/>
        <v>12</v>
      </c>
      <c r="CK28" s="82">
        <f t="shared" si="22"/>
        <v>12</v>
      </c>
      <c r="CL28" s="82">
        <f t="shared" si="22"/>
        <v>12</v>
      </c>
      <c r="CM28" s="82">
        <f t="shared" si="22"/>
        <v>12</v>
      </c>
      <c r="CN28" s="82">
        <f t="shared" si="22"/>
        <v>12</v>
      </c>
      <c r="CO28" s="82">
        <f t="shared" si="22"/>
        <v>12</v>
      </c>
      <c r="CP28" s="82">
        <f t="shared" si="22"/>
        <v>12</v>
      </c>
      <c r="CQ28" s="82">
        <f t="shared" si="22"/>
        <v>12</v>
      </c>
      <c r="CR28" s="82">
        <f t="shared" si="22"/>
        <v>12</v>
      </c>
      <c r="CS28" s="82">
        <f t="shared" si="22"/>
        <v>12</v>
      </c>
      <c r="CT28" s="82">
        <f t="shared" si="22"/>
        <v>12</v>
      </c>
      <c r="CU28" s="82">
        <f t="shared" si="22"/>
        <v>12</v>
      </c>
      <c r="CV28" s="82">
        <f t="shared" si="22"/>
        <v>12</v>
      </c>
      <c r="CW28" s="82">
        <f t="shared" si="22"/>
        <v>12</v>
      </c>
      <c r="CX28" s="82">
        <f t="shared" si="22"/>
        <v>12</v>
      </c>
      <c r="CY28" s="82">
        <f t="shared" si="22"/>
        <v>12</v>
      </c>
    </row>
    <row r="29" spans="1:103" s="35" customFormat="1">
      <c r="A29" s="94"/>
      <c r="B29" s="35" t="s">
        <v>140</v>
      </c>
      <c r="C29" s="208">
        <v>1</v>
      </c>
      <c r="D29" s="303"/>
      <c r="E29" s="43"/>
      <c r="J29" s="234">
        <f>IF(J$7&gt;=$C$14,$C29,0)</f>
        <v>0</v>
      </c>
      <c r="K29" s="234">
        <f t="shared" ref="K29:BQ29" si="23">IF(K$7&gt;=$C$14,$C29,0)</f>
        <v>0</v>
      </c>
      <c r="L29" s="234">
        <f t="shared" si="23"/>
        <v>0</v>
      </c>
      <c r="M29" s="234">
        <f t="shared" si="23"/>
        <v>0</v>
      </c>
      <c r="N29" s="234">
        <f t="shared" si="23"/>
        <v>0</v>
      </c>
      <c r="O29" s="234">
        <f t="shared" si="23"/>
        <v>0</v>
      </c>
      <c r="P29" s="234">
        <f t="shared" si="23"/>
        <v>0</v>
      </c>
      <c r="Q29" s="234">
        <f t="shared" si="23"/>
        <v>0</v>
      </c>
      <c r="R29" s="234">
        <f t="shared" si="23"/>
        <v>0</v>
      </c>
      <c r="S29" s="234">
        <f t="shared" si="23"/>
        <v>0</v>
      </c>
      <c r="T29" s="234">
        <f t="shared" si="23"/>
        <v>0</v>
      </c>
      <c r="U29" s="234">
        <f t="shared" si="23"/>
        <v>0</v>
      </c>
      <c r="V29" s="234">
        <f t="shared" si="23"/>
        <v>0</v>
      </c>
      <c r="W29" s="234">
        <f t="shared" si="23"/>
        <v>0</v>
      </c>
      <c r="X29" s="234">
        <f t="shared" si="23"/>
        <v>0</v>
      </c>
      <c r="Y29" s="234">
        <f t="shared" si="23"/>
        <v>0</v>
      </c>
      <c r="Z29" s="234">
        <f t="shared" si="23"/>
        <v>0</v>
      </c>
      <c r="AA29" s="234">
        <f t="shared" si="23"/>
        <v>0</v>
      </c>
      <c r="AB29" s="234">
        <f t="shared" si="23"/>
        <v>0</v>
      </c>
      <c r="AC29" s="234">
        <f t="shared" si="23"/>
        <v>0</v>
      </c>
      <c r="AD29" s="234">
        <f t="shared" si="23"/>
        <v>0</v>
      </c>
      <c r="AE29" s="234">
        <f t="shared" si="23"/>
        <v>1</v>
      </c>
      <c r="AF29" s="234">
        <f t="shared" si="23"/>
        <v>1</v>
      </c>
      <c r="AG29" s="234">
        <f t="shared" si="23"/>
        <v>1</v>
      </c>
      <c r="AH29" s="234">
        <f t="shared" si="23"/>
        <v>1</v>
      </c>
      <c r="AI29" s="234">
        <f t="shared" si="23"/>
        <v>1</v>
      </c>
      <c r="AJ29" s="234">
        <f t="shared" si="23"/>
        <v>1</v>
      </c>
      <c r="AK29" s="234">
        <f t="shared" si="23"/>
        <v>1</v>
      </c>
      <c r="AL29" s="234">
        <f t="shared" si="23"/>
        <v>1</v>
      </c>
      <c r="AM29" s="234">
        <f t="shared" si="23"/>
        <v>1</v>
      </c>
      <c r="AN29" s="234">
        <f t="shared" si="23"/>
        <v>1</v>
      </c>
      <c r="AO29" s="234">
        <f t="shared" si="23"/>
        <v>1</v>
      </c>
      <c r="AP29" s="234">
        <f t="shared" si="23"/>
        <v>1</v>
      </c>
      <c r="AQ29" s="234">
        <f t="shared" si="23"/>
        <v>1</v>
      </c>
      <c r="AR29" s="234">
        <f t="shared" si="23"/>
        <v>1</v>
      </c>
      <c r="AS29" s="234">
        <f t="shared" si="23"/>
        <v>1</v>
      </c>
      <c r="AT29" s="234">
        <f t="shared" si="23"/>
        <v>1</v>
      </c>
      <c r="AU29" s="234">
        <f t="shared" si="23"/>
        <v>1</v>
      </c>
      <c r="AV29" s="234">
        <f t="shared" si="23"/>
        <v>1</v>
      </c>
      <c r="AW29" s="234">
        <f t="shared" si="23"/>
        <v>1</v>
      </c>
      <c r="AX29" s="234">
        <f t="shared" si="23"/>
        <v>1</v>
      </c>
      <c r="AY29" s="234">
        <f t="shared" si="23"/>
        <v>1</v>
      </c>
      <c r="AZ29" s="234">
        <f t="shared" si="23"/>
        <v>1</v>
      </c>
      <c r="BA29" s="234">
        <f t="shared" si="23"/>
        <v>1</v>
      </c>
      <c r="BB29" s="234">
        <f t="shared" si="23"/>
        <v>1</v>
      </c>
      <c r="BC29" s="234">
        <f t="shared" si="23"/>
        <v>1</v>
      </c>
      <c r="BD29" s="234">
        <f t="shared" si="23"/>
        <v>1</v>
      </c>
      <c r="BE29" s="234">
        <f t="shared" si="23"/>
        <v>1</v>
      </c>
      <c r="BF29" s="234">
        <f t="shared" si="23"/>
        <v>1</v>
      </c>
      <c r="BG29" s="234">
        <f t="shared" si="23"/>
        <v>1</v>
      </c>
      <c r="BH29" s="234">
        <f t="shared" si="23"/>
        <v>1</v>
      </c>
      <c r="BI29" s="234">
        <f t="shared" si="23"/>
        <v>1</v>
      </c>
      <c r="BJ29" s="234">
        <f t="shared" si="23"/>
        <v>1</v>
      </c>
      <c r="BK29" s="234">
        <f t="shared" si="23"/>
        <v>1</v>
      </c>
      <c r="BL29" s="234">
        <f t="shared" si="23"/>
        <v>1</v>
      </c>
      <c r="BM29" s="234">
        <f t="shared" si="23"/>
        <v>1</v>
      </c>
      <c r="BN29" s="234">
        <f t="shared" si="23"/>
        <v>1</v>
      </c>
      <c r="BO29" s="234">
        <f t="shared" si="23"/>
        <v>1</v>
      </c>
      <c r="BP29" s="234">
        <f t="shared" si="23"/>
        <v>1</v>
      </c>
      <c r="BQ29" s="234">
        <f t="shared" si="23"/>
        <v>1</v>
      </c>
      <c r="BX29" s="234">
        <f>IF(BX$7&gt;=$C$14,$C29,0)</f>
        <v>1</v>
      </c>
      <c r="BY29" s="234">
        <f t="shared" ref="BY29:CB29" si="24">IF(BY$7&gt;=$C$14,$C29,0)</f>
        <v>1</v>
      </c>
      <c r="BZ29" s="234">
        <f t="shared" si="24"/>
        <v>1</v>
      </c>
      <c r="CA29" s="234">
        <f t="shared" si="24"/>
        <v>1</v>
      </c>
      <c r="CB29" s="234">
        <f t="shared" si="24"/>
        <v>1</v>
      </c>
      <c r="CC29" s="234">
        <f>IF(CC$7&gt;=$C$14,$C29,0)</f>
        <v>1</v>
      </c>
      <c r="CD29" s="234">
        <f>IF(CD$7&gt;=$C$14,$C29,0)</f>
        <v>1</v>
      </c>
      <c r="CE29" s="305">
        <v>0.95</v>
      </c>
      <c r="CF29" s="305">
        <v>0.95</v>
      </c>
      <c r="CG29" s="305">
        <v>0.95</v>
      </c>
      <c r="CH29" s="305">
        <v>0.95</v>
      </c>
      <c r="CI29" s="305">
        <v>0.95</v>
      </c>
      <c r="CJ29" s="305">
        <v>0.95</v>
      </c>
      <c r="CK29" s="305">
        <v>0.95</v>
      </c>
      <c r="CL29" s="305">
        <v>0.95</v>
      </c>
      <c r="CM29" s="305">
        <v>0.95</v>
      </c>
      <c r="CN29" s="305">
        <v>0.95</v>
      </c>
      <c r="CO29" s="305">
        <v>0.95</v>
      </c>
      <c r="CP29" s="305">
        <v>0.95</v>
      </c>
      <c r="CQ29" s="305">
        <v>0.95</v>
      </c>
      <c r="CR29" s="305">
        <v>0.95</v>
      </c>
      <c r="CS29" s="305">
        <v>0.95</v>
      </c>
      <c r="CT29" s="305">
        <v>0.95</v>
      </c>
      <c r="CU29" s="305">
        <v>0.95</v>
      </c>
      <c r="CV29" s="305">
        <v>0.95</v>
      </c>
      <c r="CW29" s="305">
        <v>0.95</v>
      </c>
      <c r="CX29" s="305">
        <v>0.95</v>
      </c>
      <c r="CY29" s="305">
        <v>0.95</v>
      </c>
    </row>
    <row r="30" spans="1:103" s="92" customFormat="1">
      <c r="A30" s="91"/>
      <c r="B30" s="229" t="s">
        <v>198</v>
      </c>
      <c r="C30" s="230"/>
      <c r="D30" s="280"/>
      <c r="E30" s="229"/>
      <c r="F30" s="229"/>
      <c r="G30" s="230">
        <f>SUM(BS30:CY30)</f>
        <v>1954065211.9569452</v>
      </c>
      <c r="H30" s="280" t="s">
        <v>136</v>
      </c>
      <c r="I30" s="229"/>
      <c r="J30" s="293">
        <f>(J26*J28*J29*$E25)</f>
        <v>0</v>
      </c>
      <c r="K30" s="293">
        <f t="shared" ref="K30:BQ30" si="25">(K26*K28*K29*$E25)</f>
        <v>0</v>
      </c>
      <c r="L30" s="293">
        <f t="shared" si="25"/>
        <v>0</v>
      </c>
      <c r="M30" s="293">
        <f t="shared" si="25"/>
        <v>0</v>
      </c>
      <c r="N30" s="293">
        <f t="shared" si="25"/>
        <v>0</v>
      </c>
      <c r="O30" s="293">
        <f t="shared" si="25"/>
        <v>0</v>
      </c>
      <c r="P30" s="293">
        <f t="shared" si="25"/>
        <v>0</v>
      </c>
      <c r="Q30" s="293">
        <f t="shared" si="25"/>
        <v>0</v>
      </c>
      <c r="R30" s="293">
        <f t="shared" si="25"/>
        <v>0</v>
      </c>
      <c r="S30" s="293">
        <f t="shared" si="25"/>
        <v>0</v>
      </c>
      <c r="T30" s="293">
        <f t="shared" si="25"/>
        <v>0</v>
      </c>
      <c r="U30" s="293">
        <f t="shared" si="25"/>
        <v>0</v>
      </c>
      <c r="V30" s="293">
        <f t="shared" si="25"/>
        <v>0</v>
      </c>
      <c r="W30" s="293">
        <f t="shared" si="25"/>
        <v>0</v>
      </c>
      <c r="X30" s="293">
        <f t="shared" si="25"/>
        <v>0</v>
      </c>
      <c r="Y30" s="293">
        <f t="shared" si="25"/>
        <v>0</v>
      </c>
      <c r="Z30" s="293">
        <f t="shared" si="25"/>
        <v>0</v>
      </c>
      <c r="AA30" s="293">
        <f t="shared" si="25"/>
        <v>0</v>
      </c>
      <c r="AB30" s="293">
        <f t="shared" si="25"/>
        <v>0</v>
      </c>
      <c r="AC30" s="293">
        <f t="shared" si="25"/>
        <v>0</v>
      </c>
      <c r="AD30" s="293">
        <f t="shared" si="25"/>
        <v>0</v>
      </c>
      <c r="AE30" s="293">
        <f t="shared" si="25"/>
        <v>4375800</v>
      </c>
      <c r="AF30" s="293">
        <f t="shared" si="25"/>
        <v>4375800</v>
      </c>
      <c r="AG30" s="293">
        <f t="shared" si="25"/>
        <v>4375800</v>
      </c>
      <c r="AH30" s="293">
        <f t="shared" si="25"/>
        <v>4375800</v>
      </c>
      <c r="AI30" s="293">
        <f t="shared" si="25"/>
        <v>4375800</v>
      </c>
      <c r="AJ30" s="293">
        <f t="shared" si="25"/>
        <v>4375800</v>
      </c>
      <c r="AK30" s="293">
        <f t="shared" si="25"/>
        <v>4375800</v>
      </c>
      <c r="AL30" s="293">
        <f t="shared" si="25"/>
        <v>4375800</v>
      </c>
      <c r="AM30" s="293">
        <f t="shared" si="25"/>
        <v>4375800</v>
      </c>
      <c r="AN30" s="293">
        <f t="shared" si="25"/>
        <v>4375800</v>
      </c>
      <c r="AO30" s="293">
        <f t="shared" si="25"/>
        <v>4375800</v>
      </c>
      <c r="AP30" s="293">
        <f t="shared" si="25"/>
        <v>4375800</v>
      </c>
      <c r="AQ30" s="293">
        <f t="shared" si="25"/>
        <v>4485194.9999999991</v>
      </c>
      <c r="AR30" s="293">
        <f t="shared" si="25"/>
        <v>4485194.9999999991</v>
      </c>
      <c r="AS30" s="293">
        <f t="shared" si="25"/>
        <v>4485194.9999999991</v>
      </c>
      <c r="AT30" s="293">
        <f t="shared" si="25"/>
        <v>4485194.9999999991</v>
      </c>
      <c r="AU30" s="293">
        <f t="shared" si="25"/>
        <v>4485194.9999999991</v>
      </c>
      <c r="AV30" s="293">
        <f t="shared" si="25"/>
        <v>4485194.9999999991</v>
      </c>
      <c r="AW30" s="293">
        <f t="shared" si="25"/>
        <v>4485194.9999999991</v>
      </c>
      <c r="AX30" s="293">
        <f t="shared" si="25"/>
        <v>4485194.9999999991</v>
      </c>
      <c r="AY30" s="293">
        <f t="shared" si="25"/>
        <v>4485194.9999999991</v>
      </c>
      <c r="AZ30" s="293">
        <f t="shared" si="25"/>
        <v>4485194.9999999991</v>
      </c>
      <c r="BA30" s="293">
        <f t="shared" si="25"/>
        <v>4485194.9999999991</v>
      </c>
      <c r="BB30" s="293">
        <f t="shared" si="25"/>
        <v>4485194.9999999991</v>
      </c>
      <c r="BC30" s="293">
        <f t="shared" si="25"/>
        <v>4597324.8749999991</v>
      </c>
      <c r="BD30" s="293">
        <f t="shared" si="25"/>
        <v>4597324.8749999991</v>
      </c>
      <c r="BE30" s="293">
        <f t="shared" si="25"/>
        <v>4597324.8749999991</v>
      </c>
      <c r="BF30" s="293">
        <f t="shared" si="25"/>
        <v>4597324.8749999991</v>
      </c>
      <c r="BG30" s="293">
        <f t="shared" si="25"/>
        <v>4597324.8749999991</v>
      </c>
      <c r="BH30" s="293">
        <f t="shared" si="25"/>
        <v>4597324.8749999991</v>
      </c>
      <c r="BI30" s="293">
        <f t="shared" si="25"/>
        <v>4597324.8749999991</v>
      </c>
      <c r="BJ30" s="293">
        <f t="shared" si="25"/>
        <v>4597324.8749999991</v>
      </c>
      <c r="BK30" s="293">
        <f t="shared" si="25"/>
        <v>4597324.8749999991</v>
      </c>
      <c r="BL30" s="293">
        <f t="shared" si="25"/>
        <v>4597324.8749999991</v>
      </c>
      <c r="BM30" s="293">
        <f t="shared" si="25"/>
        <v>4597324.8749999991</v>
      </c>
      <c r="BN30" s="293">
        <f t="shared" si="25"/>
        <v>4597324.8749999991</v>
      </c>
      <c r="BO30" s="293">
        <f t="shared" si="25"/>
        <v>4712257.9968749983</v>
      </c>
      <c r="BP30" s="293">
        <f t="shared" si="25"/>
        <v>4712257.9968749983</v>
      </c>
      <c r="BQ30" s="293">
        <f t="shared" si="25"/>
        <v>4712257.9968749983</v>
      </c>
      <c r="BR30" s="229"/>
      <c r="BS30" s="230">
        <f>SUM(J30:U30)</f>
        <v>0</v>
      </c>
      <c r="BT30" s="230">
        <f>SUM(V30:AG30)</f>
        <v>13127400</v>
      </c>
      <c r="BU30" s="230">
        <f>SUM(AH30:AS30)</f>
        <v>52837785</v>
      </c>
      <c r="BV30" s="230">
        <f>SUM(AT30:BE30)</f>
        <v>54158729.624999993</v>
      </c>
      <c r="BW30" s="230">
        <f>SUM(BF30:BQ30)</f>
        <v>55512697.865624979</v>
      </c>
      <c r="BX30" s="293">
        <f t="shared" ref="BX30:CY30" si="26">(BX26*BX28*BX29*$E25)</f>
        <v>57960773.361562483</v>
      </c>
      <c r="BY30" s="293">
        <f t="shared" si="26"/>
        <v>59409792.69560153</v>
      </c>
      <c r="BZ30" s="293">
        <f t="shared" si="26"/>
        <v>60895037.51299157</v>
      </c>
      <c r="CA30" s="293">
        <f t="shared" si="26"/>
        <v>62417413.450816348</v>
      </c>
      <c r="CB30" s="293">
        <f t="shared" si="26"/>
        <v>63977848.787086748</v>
      </c>
      <c r="CC30" s="293">
        <f t="shared" si="26"/>
        <v>65577295.006763913</v>
      </c>
      <c r="CD30" s="293">
        <f t="shared" si="26"/>
        <v>67216727.381933019</v>
      </c>
      <c r="CE30" s="293">
        <f t="shared" si="26"/>
        <v>63855891.012836367</v>
      </c>
      <c r="CF30" s="293">
        <f t="shared" si="26"/>
        <v>63855891.012836367</v>
      </c>
      <c r="CG30" s="293">
        <f t="shared" si="26"/>
        <v>63855891.012836367</v>
      </c>
      <c r="CH30" s="293">
        <f t="shared" si="26"/>
        <v>63855891.012836367</v>
      </c>
      <c r="CI30" s="293">
        <f t="shared" si="26"/>
        <v>63855891.012836367</v>
      </c>
      <c r="CJ30" s="293">
        <f t="shared" si="26"/>
        <v>63855891.012836367</v>
      </c>
      <c r="CK30" s="293">
        <f t="shared" si="26"/>
        <v>63855891.012836367</v>
      </c>
      <c r="CL30" s="293">
        <f t="shared" si="26"/>
        <v>63855891.012836367</v>
      </c>
      <c r="CM30" s="293">
        <f t="shared" si="26"/>
        <v>63855891.012836367</v>
      </c>
      <c r="CN30" s="293">
        <f t="shared" si="26"/>
        <v>63855891.012836367</v>
      </c>
      <c r="CO30" s="293">
        <f t="shared" si="26"/>
        <v>63855891.012836367</v>
      </c>
      <c r="CP30" s="293">
        <f t="shared" si="26"/>
        <v>63855891.012836367</v>
      </c>
      <c r="CQ30" s="293">
        <f t="shared" si="26"/>
        <v>63855891.012836367</v>
      </c>
      <c r="CR30" s="293">
        <f t="shared" si="26"/>
        <v>63855891.012836367</v>
      </c>
      <c r="CS30" s="293">
        <f t="shared" si="26"/>
        <v>63855891.012836367</v>
      </c>
      <c r="CT30" s="293">
        <f t="shared" si="26"/>
        <v>63855891.012836367</v>
      </c>
      <c r="CU30" s="293">
        <f t="shared" si="26"/>
        <v>63855891.012836367</v>
      </c>
      <c r="CV30" s="293">
        <f t="shared" si="26"/>
        <v>63855891.012836367</v>
      </c>
      <c r="CW30" s="293">
        <f t="shared" si="26"/>
        <v>63855891.012836367</v>
      </c>
      <c r="CX30" s="293">
        <f t="shared" si="26"/>
        <v>63855891.012836367</v>
      </c>
      <c r="CY30" s="293">
        <f t="shared" si="26"/>
        <v>63855891.012836367</v>
      </c>
    </row>
    <row r="31" spans="1:103">
      <c r="B31" s="35"/>
      <c r="C31" s="198"/>
      <c r="D31" s="198"/>
      <c r="E31" s="19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8"/>
      <c r="AF31" s="228"/>
      <c r="AG31" s="228"/>
      <c r="AH31" s="228"/>
      <c r="AI31" s="228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8"/>
      <c r="AW31" s="228"/>
      <c r="AX31" s="228"/>
      <c r="AY31" s="228"/>
      <c r="AZ31" s="228"/>
      <c r="BA31" s="228"/>
      <c r="BB31" s="228"/>
      <c r="BC31" s="228"/>
      <c r="BD31" s="228"/>
      <c r="BE31" s="228"/>
      <c r="BF31" s="228"/>
      <c r="BG31" s="228"/>
      <c r="BH31" s="228"/>
      <c r="BI31" s="228"/>
      <c r="BJ31" s="228"/>
      <c r="BK31" s="228"/>
      <c r="BL31" s="228"/>
      <c r="BM31" s="228"/>
      <c r="BN31" s="228"/>
      <c r="BO31" s="228"/>
      <c r="BP31" s="228"/>
      <c r="BQ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</row>
    <row r="32" spans="1:103" s="43" customFormat="1">
      <c r="A32" s="97"/>
      <c r="B32" s="294" t="s">
        <v>287</v>
      </c>
      <c r="E32" s="243"/>
      <c r="G32" s="60"/>
      <c r="BT32" s="292"/>
      <c r="BU32" s="292">
        <f>BT32+1</f>
        <v>1</v>
      </c>
      <c r="BV32" s="292">
        <f t="shared" ref="BV32:CY32" si="27">BU32+1</f>
        <v>2</v>
      </c>
      <c r="BW32" s="292">
        <f t="shared" si="27"/>
        <v>3</v>
      </c>
      <c r="BX32" s="292">
        <f t="shared" si="27"/>
        <v>4</v>
      </c>
      <c r="BY32" s="292">
        <f t="shared" si="27"/>
        <v>5</v>
      </c>
      <c r="BZ32" s="292">
        <f t="shared" si="27"/>
        <v>6</v>
      </c>
      <c r="CA32" s="292">
        <f t="shared" si="27"/>
        <v>7</v>
      </c>
      <c r="CB32" s="292">
        <f t="shared" si="27"/>
        <v>8</v>
      </c>
      <c r="CC32" s="292">
        <f t="shared" si="27"/>
        <v>9</v>
      </c>
      <c r="CD32" s="323">
        <f t="shared" si="27"/>
        <v>10</v>
      </c>
      <c r="CE32" s="292">
        <f t="shared" si="27"/>
        <v>11</v>
      </c>
      <c r="CF32" s="292">
        <f t="shared" si="27"/>
        <v>12</v>
      </c>
      <c r="CG32" s="292">
        <f t="shared" si="27"/>
        <v>13</v>
      </c>
      <c r="CH32" s="292">
        <f t="shared" si="27"/>
        <v>14</v>
      </c>
      <c r="CI32" s="292">
        <f t="shared" si="27"/>
        <v>15</v>
      </c>
      <c r="CJ32" s="292">
        <f t="shared" si="27"/>
        <v>16</v>
      </c>
      <c r="CK32" s="292">
        <f t="shared" si="27"/>
        <v>17</v>
      </c>
      <c r="CL32" s="292">
        <f t="shared" si="27"/>
        <v>18</v>
      </c>
      <c r="CM32" s="292">
        <f t="shared" si="27"/>
        <v>19</v>
      </c>
      <c r="CN32" s="292">
        <f t="shared" si="27"/>
        <v>20</v>
      </c>
      <c r="CO32" s="292">
        <f t="shared" si="27"/>
        <v>21</v>
      </c>
      <c r="CP32" s="292">
        <f t="shared" si="27"/>
        <v>22</v>
      </c>
      <c r="CQ32" s="292">
        <f t="shared" si="27"/>
        <v>23</v>
      </c>
      <c r="CR32" s="292">
        <f t="shared" si="27"/>
        <v>24</v>
      </c>
      <c r="CS32" s="292">
        <f t="shared" si="27"/>
        <v>25</v>
      </c>
      <c r="CT32" s="292">
        <f t="shared" si="27"/>
        <v>26</v>
      </c>
      <c r="CU32" s="292">
        <f t="shared" si="27"/>
        <v>27</v>
      </c>
      <c r="CV32" s="292">
        <f t="shared" si="27"/>
        <v>28</v>
      </c>
      <c r="CW32" s="292">
        <f t="shared" si="27"/>
        <v>29</v>
      </c>
      <c r="CX32" s="292">
        <f t="shared" si="27"/>
        <v>30</v>
      </c>
      <c r="CY32" s="292">
        <f t="shared" si="27"/>
        <v>31</v>
      </c>
    </row>
    <row r="33" spans="1:103" s="43" customFormat="1">
      <c r="A33" s="97"/>
      <c r="B33" s="43" t="s">
        <v>93</v>
      </c>
      <c r="C33" s="258">
        <v>0</v>
      </c>
      <c r="D33" s="70" t="s">
        <v>213</v>
      </c>
      <c r="E33" s="209">
        <v>22056</v>
      </c>
      <c r="F33" s="70" t="s">
        <v>214</v>
      </c>
      <c r="G33" s="123"/>
    </row>
    <row r="34" spans="1:103" s="35" customFormat="1">
      <c r="A34" s="94"/>
      <c r="B34" s="43" t="s">
        <v>75</v>
      </c>
      <c r="C34" s="206">
        <v>165</v>
      </c>
      <c r="D34" s="70" t="s">
        <v>187</v>
      </c>
      <c r="E34" s="218"/>
      <c r="F34" s="70"/>
      <c r="G34" s="123"/>
      <c r="H34" s="70"/>
      <c r="J34" s="287">
        <f>IF(J$7=$C$14,$C34,I34*(1+J35))</f>
        <v>0</v>
      </c>
      <c r="K34" s="287">
        <f t="shared" ref="K34:BQ34" si="28">IF(K$7=$C$14,$C34,J34*(1+K35))</f>
        <v>0</v>
      </c>
      <c r="L34" s="287">
        <f t="shared" si="28"/>
        <v>0</v>
      </c>
      <c r="M34" s="287">
        <f t="shared" si="28"/>
        <v>0</v>
      </c>
      <c r="N34" s="287">
        <f t="shared" si="28"/>
        <v>0</v>
      </c>
      <c r="O34" s="287">
        <f t="shared" si="28"/>
        <v>0</v>
      </c>
      <c r="P34" s="287">
        <f t="shared" si="28"/>
        <v>0</v>
      </c>
      <c r="Q34" s="287">
        <f t="shared" si="28"/>
        <v>0</v>
      </c>
      <c r="R34" s="287">
        <f t="shared" si="28"/>
        <v>0</v>
      </c>
      <c r="S34" s="287">
        <f t="shared" si="28"/>
        <v>0</v>
      </c>
      <c r="T34" s="287">
        <f t="shared" si="28"/>
        <v>0</v>
      </c>
      <c r="U34" s="287">
        <f t="shared" si="28"/>
        <v>0</v>
      </c>
      <c r="V34" s="287">
        <f t="shared" si="28"/>
        <v>0</v>
      </c>
      <c r="W34" s="287">
        <f t="shared" si="28"/>
        <v>0</v>
      </c>
      <c r="X34" s="287">
        <f t="shared" si="28"/>
        <v>0</v>
      </c>
      <c r="Y34" s="287">
        <f t="shared" si="28"/>
        <v>0</v>
      </c>
      <c r="Z34" s="287">
        <f t="shared" si="28"/>
        <v>0</v>
      </c>
      <c r="AA34" s="287">
        <f t="shared" si="28"/>
        <v>0</v>
      </c>
      <c r="AB34" s="287">
        <f t="shared" si="28"/>
        <v>0</v>
      </c>
      <c r="AC34" s="287">
        <f t="shared" si="28"/>
        <v>0</v>
      </c>
      <c r="AD34" s="287">
        <f t="shared" si="28"/>
        <v>0</v>
      </c>
      <c r="AE34" s="287">
        <f t="shared" si="28"/>
        <v>165</v>
      </c>
      <c r="AF34" s="287">
        <f t="shared" si="28"/>
        <v>165</v>
      </c>
      <c r="AG34" s="287">
        <f t="shared" si="28"/>
        <v>165</v>
      </c>
      <c r="AH34" s="287">
        <f t="shared" si="28"/>
        <v>165</v>
      </c>
      <c r="AI34" s="287">
        <f t="shared" si="28"/>
        <v>165</v>
      </c>
      <c r="AJ34" s="287">
        <f t="shared" si="28"/>
        <v>165</v>
      </c>
      <c r="AK34" s="287">
        <f t="shared" si="28"/>
        <v>165</v>
      </c>
      <c r="AL34" s="287">
        <f t="shared" si="28"/>
        <v>165</v>
      </c>
      <c r="AM34" s="287">
        <f t="shared" si="28"/>
        <v>165</v>
      </c>
      <c r="AN34" s="287">
        <f t="shared" si="28"/>
        <v>165</v>
      </c>
      <c r="AO34" s="287">
        <f t="shared" si="28"/>
        <v>165</v>
      </c>
      <c r="AP34" s="287">
        <f t="shared" si="28"/>
        <v>165</v>
      </c>
      <c r="AQ34" s="287">
        <f t="shared" si="28"/>
        <v>169.12499999999997</v>
      </c>
      <c r="AR34" s="287">
        <f t="shared" si="28"/>
        <v>169.12499999999997</v>
      </c>
      <c r="AS34" s="287">
        <f t="shared" si="28"/>
        <v>169.12499999999997</v>
      </c>
      <c r="AT34" s="287">
        <f t="shared" si="28"/>
        <v>169.12499999999997</v>
      </c>
      <c r="AU34" s="287">
        <f t="shared" si="28"/>
        <v>169.12499999999997</v>
      </c>
      <c r="AV34" s="287">
        <f t="shared" si="28"/>
        <v>169.12499999999997</v>
      </c>
      <c r="AW34" s="287">
        <f t="shared" si="28"/>
        <v>169.12499999999997</v>
      </c>
      <c r="AX34" s="287">
        <f t="shared" si="28"/>
        <v>169.12499999999997</v>
      </c>
      <c r="AY34" s="287">
        <f t="shared" si="28"/>
        <v>169.12499999999997</v>
      </c>
      <c r="AZ34" s="287">
        <f t="shared" si="28"/>
        <v>169.12499999999997</v>
      </c>
      <c r="BA34" s="287">
        <f t="shared" si="28"/>
        <v>169.12499999999997</v>
      </c>
      <c r="BB34" s="287">
        <f t="shared" si="28"/>
        <v>169.12499999999997</v>
      </c>
      <c r="BC34" s="287">
        <f t="shared" si="28"/>
        <v>173.35312499999995</v>
      </c>
      <c r="BD34" s="287">
        <f t="shared" si="28"/>
        <v>173.35312499999995</v>
      </c>
      <c r="BE34" s="287">
        <f t="shared" si="28"/>
        <v>173.35312499999995</v>
      </c>
      <c r="BF34" s="287">
        <f t="shared" si="28"/>
        <v>173.35312499999995</v>
      </c>
      <c r="BG34" s="287">
        <f t="shared" si="28"/>
        <v>173.35312499999995</v>
      </c>
      <c r="BH34" s="287">
        <f t="shared" si="28"/>
        <v>173.35312499999995</v>
      </c>
      <c r="BI34" s="287">
        <f t="shared" si="28"/>
        <v>173.35312499999995</v>
      </c>
      <c r="BJ34" s="287">
        <f t="shared" si="28"/>
        <v>173.35312499999995</v>
      </c>
      <c r="BK34" s="287">
        <f t="shared" si="28"/>
        <v>173.35312499999995</v>
      </c>
      <c r="BL34" s="287">
        <f t="shared" si="28"/>
        <v>173.35312499999995</v>
      </c>
      <c r="BM34" s="287">
        <f t="shared" si="28"/>
        <v>173.35312499999995</v>
      </c>
      <c r="BN34" s="287">
        <f t="shared" si="28"/>
        <v>173.35312499999995</v>
      </c>
      <c r="BO34" s="287">
        <f t="shared" si="28"/>
        <v>177.68695312499995</v>
      </c>
      <c r="BP34" s="287">
        <f t="shared" si="28"/>
        <v>177.68695312499995</v>
      </c>
      <c r="BQ34" s="287">
        <f t="shared" si="28"/>
        <v>177.68695312499995</v>
      </c>
      <c r="BX34" s="287">
        <f>IF(BX$7=$C$14,$C34,BQ34*(1+BX35))</f>
        <v>182.12912695312494</v>
      </c>
      <c r="BY34" s="287">
        <f>IF(BY$7=$C$14,$C34,BX34*(1+BY35))</f>
        <v>186.68235512695304</v>
      </c>
      <c r="BZ34" s="287">
        <f t="shared" ref="BZ34:CB34" si="29">IF(BZ$7=$C$14,$C34,BY34*(1+BZ35))</f>
        <v>191.34941400512685</v>
      </c>
      <c r="CA34" s="287">
        <f t="shared" si="29"/>
        <v>196.133149355255</v>
      </c>
      <c r="CB34" s="287">
        <f t="shared" si="29"/>
        <v>201.03647808913635</v>
      </c>
      <c r="CC34" s="287">
        <f>IF(CC$7=$C$14,$C34,CB34*(1+CC35))</f>
        <v>206.06239004136475</v>
      </c>
      <c r="CD34" s="287">
        <f>IF(CD$7=$C$14,$C34,CC34*(1+CD35))</f>
        <v>211.21394979239886</v>
      </c>
      <c r="CE34" s="287">
        <f t="shared" ref="CE34:CY34" si="30">IF(CE$7=$C$14,$C34,CD34*(1+CE35))</f>
        <v>211.21394979239886</v>
      </c>
      <c r="CF34" s="287">
        <f t="shared" si="30"/>
        <v>211.21394979239886</v>
      </c>
      <c r="CG34" s="287">
        <f t="shared" si="30"/>
        <v>211.21394979239886</v>
      </c>
      <c r="CH34" s="287">
        <f t="shared" si="30"/>
        <v>211.21394979239886</v>
      </c>
      <c r="CI34" s="287">
        <f t="shared" si="30"/>
        <v>211.21394979239886</v>
      </c>
      <c r="CJ34" s="287">
        <f t="shared" si="30"/>
        <v>211.21394979239886</v>
      </c>
      <c r="CK34" s="287">
        <f t="shared" si="30"/>
        <v>211.21394979239886</v>
      </c>
      <c r="CL34" s="287">
        <f t="shared" si="30"/>
        <v>211.21394979239886</v>
      </c>
      <c r="CM34" s="287">
        <f t="shared" si="30"/>
        <v>211.21394979239886</v>
      </c>
      <c r="CN34" s="287">
        <f t="shared" si="30"/>
        <v>211.21394979239886</v>
      </c>
      <c r="CO34" s="287">
        <f t="shared" si="30"/>
        <v>211.21394979239886</v>
      </c>
      <c r="CP34" s="287">
        <f t="shared" si="30"/>
        <v>211.21394979239886</v>
      </c>
      <c r="CQ34" s="287">
        <f t="shared" si="30"/>
        <v>211.21394979239886</v>
      </c>
      <c r="CR34" s="287">
        <f t="shared" si="30"/>
        <v>211.21394979239886</v>
      </c>
      <c r="CS34" s="287">
        <f t="shared" si="30"/>
        <v>211.21394979239886</v>
      </c>
      <c r="CT34" s="287">
        <f t="shared" si="30"/>
        <v>211.21394979239886</v>
      </c>
      <c r="CU34" s="287">
        <f t="shared" si="30"/>
        <v>211.21394979239886</v>
      </c>
      <c r="CV34" s="287">
        <f t="shared" si="30"/>
        <v>211.21394979239886</v>
      </c>
      <c r="CW34" s="287">
        <f t="shared" si="30"/>
        <v>211.21394979239886</v>
      </c>
      <c r="CX34" s="287">
        <f t="shared" si="30"/>
        <v>211.21394979239886</v>
      </c>
      <c r="CY34" s="287">
        <f t="shared" si="30"/>
        <v>211.21394979239886</v>
      </c>
    </row>
    <row r="35" spans="1:103" s="35" customFormat="1">
      <c r="A35" s="94"/>
      <c r="B35" s="43" t="s">
        <v>118</v>
      </c>
      <c r="C35" s="207">
        <v>2.5000000000000001E-2</v>
      </c>
      <c r="D35" s="70" t="s">
        <v>258</v>
      </c>
      <c r="E35" s="313"/>
      <c r="F35" s="257"/>
      <c r="G35" s="257"/>
      <c r="H35" s="257"/>
      <c r="J35" s="288"/>
      <c r="K35" s="288"/>
      <c r="L35" s="289"/>
      <c r="M35" s="289"/>
      <c r="N35" s="289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90">
        <f>$C35</f>
        <v>2.5000000000000001E-2</v>
      </c>
      <c r="AR35" s="288"/>
      <c r="AS35" s="288"/>
      <c r="AT35" s="288"/>
      <c r="AU35" s="288"/>
      <c r="AV35" s="288"/>
      <c r="AW35" s="290"/>
      <c r="AX35" s="288"/>
      <c r="AY35" s="288"/>
      <c r="AZ35" s="290"/>
      <c r="BA35" s="288"/>
      <c r="BB35" s="288"/>
      <c r="BC35" s="290">
        <f>$C35</f>
        <v>2.5000000000000001E-2</v>
      </c>
      <c r="BD35" s="288"/>
      <c r="BE35" s="288"/>
      <c r="BF35" s="288"/>
      <c r="BG35" s="288"/>
      <c r="BH35" s="288"/>
      <c r="BI35" s="290"/>
      <c r="BJ35" s="288"/>
      <c r="BK35" s="290"/>
      <c r="BL35" s="290"/>
      <c r="BM35" s="290"/>
      <c r="BN35" s="290"/>
      <c r="BO35" s="290">
        <f>$C35</f>
        <v>2.5000000000000001E-2</v>
      </c>
      <c r="BP35" s="288"/>
      <c r="BQ35" s="288"/>
      <c r="BX35" s="290">
        <f>$C35</f>
        <v>2.5000000000000001E-2</v>
      </c>
      <c r="BY35" s="290">
        <f t="shared" ref="BY35:CD35" si="31">$C35</f>
        <v>2.5000000000000001E-2</v>
      </c>
      <c r="BZ35" s="290">
        <f t="shared" si="31"/>
        <v>2.5000000000000001E-2</v>
      </c>
      <c r="CA35" s="290">
        <f t="shared" si="31"/>
        <v>2.5000000000000001E-2</v>
      </c>
      <c r="CB35" s="290">
        <f t="shared" si="31"/>
        <v>2.5000000000000001E-2</v>
      </c>
      <c r="CC35" s="290">
        <f t="shared" si="31"/>
        <v>2.5000000000000001E-2</v>
      </c>
      <c r="CD35" s="290">
        <f t="shared" si="31"/>
        <v>2.5000000000000001E-2</v>
      </c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</row>
    <row r="36" spans="1:103" s="35" customFormat="1">
      <c r="A36" s="94"/>
      <c r="B36" s="43" t="s">
        <v>132</v>
      </c>
      <c r="C36" s="392">
        <v>0</v>
      </c>
      <c r="D36" s="70" t="s">
        <v>266</v>
      </c>
      <c r="E36" s="411" t="s">
        <v>295</v>
      </c>
      <c r="F36" s="70"/>
      <c r="G36" s="70"/>
      <c r="H36" s="70"/>
      <c r="J36" s="82">
        <f>IF(J$7&gt;=$C$14,J$9,0)</f>
        <v>0</v>
      </c>
      <c r="K36" s="82">
        <f t="shared" ref="K36:BQ36" si="32">IF(K$7&gt;=$C$14,K$9,0)</f>
        <v>0</v>
      </c>
      <c r="L36" s="82">
        <f t="shared" si="32"/>
        <v>0</v>
      </c>
      <c r="M36" s="82">
        <f t="shared" si="32"/>
        <v>0</v>
      </c>
      <c r="N36" s="82">
        <f t="shared" si="32"/>
        <v>0</v>
      </c>
      <c r="O36" s="82">
        <f t="shared" si="32"/>
        <v>0</v>
      </c>
      <c r="P36" s="82">
        <f t="shared" si="32"/>
        <v>0</v>
      </c>
      <c r="Q36" s="82">
        <f t="shared" si="32"/>
        <v>0</v>
      </c>
      <c r="R36" s="82">
        <f t="shared" si="32"/>
        <v>0</v>
      </c>
      <c r="S36" s="82">
        <f t="shared" si="32"/>
        <v>0</v>
      </c>
      <c r="T36" s="82">
        <f t="shared" si="32"/>
        <v>0</v>
      </c>
      <c r="U36" s="82">
        <f t="shared" si="32"/>
        <v>0</v>
      </c>
      <c r="V36" s="82">
        <f t="shared" si="32"/>
        <v>0</v>
      </c>
      <c r="W36" s="82">
        <f t="shared" si="32"/>
        <v>0</v>
      </c>
      <c r="X36" s="82">
        <f t="shared" si="32"/>
        <v>0</v>
      </c>
      <c r="Y36" s="82">
        <f t="shared" si="32"/>
        <v>0</v>
      </c>
      <c r="Z36" s="82">
        <f t="shared" si="32"/>
        <v>0</v>
      </c>
      <c r="AA36" s="82">
        <f t="shared" si="32"/>
        <v>0</v>
      </c>
      <c r="AB36" s="82">
        <f t="shared" si="32"/>
        <v>0</v>
      </c>
      <c r="AC36" s="82">
        <f t="shared" si="32"/>
        <v>0</v>
      </c>
      <c r="AD36" s="82">
        <f t="shared" si="32"/>
        <v>0</v>
      </c>
      <c r="AE36" s="82">
        <f t="shared" si="32"/>
        <v>1</v>
      </c>
      <c r="AF36" s="82">
        <f t="shared" si="32"/>
        <v>1</v>
      </c>
      <c r="AG36" s="82">
        <f t="shared" si="32"/>
        <v>1</v>
      </c>
      <c r="AH36" s="82">
        <f t="shared" si="32"/>
        <v>1</v>
      </c>
      <c r="AI36" s="82">
        <f t="shared" si="32"/>
        <v>1</v>
      </c>
      <c r="AJ36" s="82">
        <f t="shared" si="32"/>
        <v>1</v>
      </c>
      <c r="AK36" s="82">
        <f t="shared" si="32"/>
        <v>1</v>
      </c>
      <c r="AL36" s="82">
        <f t="shared" si="32"/>
        <v>1</v>
      </c>
      <c r="AM36" s="82">
        <f t="shared" si="32"/>
        <v>1</v>
      </c>
      <c r="AN36" s="82">
        <f t="shared" si="32"/>
        <v>1</v>
      </c>
      <c r="AO36" s="82">
        <f t="shared" si="32"/>
        <v>1</v>
      </c>
      <c r="AP36" s="82">
        <f t="shared" si="32"/>
        <v>1</v>
      </c>
      <c r="AQ36" s="82">
        <f t="shared" si="32"/>
        <v>1</v>
      </c>
      <c r="AR36" s="82">
        <f t="shared" si="32"/>
        <v>1</v>
      </c>
      <c r="AS36" s="82">
        <f t="shared" si="32"/>
        <v>1</v>
      </c>
      <c r="AT36" s="82">
        <f t="shared" si="32"/>
        <v>1</v>
      </c>
      <c r="AU36" s="82">
        <f t="shared" si="32"/>
        <v>1</v>
      </c>
      <c r="AV36" s="82">
        <f t="shared" si="32"/>
        <v>1</v>
      </c>
      <c r="AW36" s="82">
        <f t="shared" si="32"/>
        <v>1</v>
      </c>
      <c r="AX36" s="82">
        <f t="shared" si="32"/>
        <v>1</v>
      </c>
      <c r="AY36" s="82">
        <f t="shared" si="32"/>
        <v>1</v>
      </c>
      <c r="AZ36" s="82">
        <f t="shared" si="32"/>
        <v>1</v>
      </c>
      <c r="BA36" s="82">
        <f t="shared" si="32"/>
        <v>1</v>
      </c>
      <c r="BB36" s="82">
        <f t="shared" si="32"/>
        <v>1</v>
      </c>
      <c r="BC36" s="82">
        <f t="shared" si="32"/>
        <v>1</v>
      </c>
      <c r="BD36" s="82">
        <f t="shared" si="32"/>
        <v>1</v>
      </c>
      <c r="BE36" s="82">
        <f t="shared" si="32"/>
        <v>1</v>
      </c>
      <c r="BF36" s="82">
        <f t="shared" si="32"/>
        <v>1</v>
      </c>
      <c r="BG36" s="82">
        <f t="shared" si="32"/>
        <v>1</v>
      </c>
      <c r="BH36" s="82">
        <f t="shared" si="32"/>
        <v>1</v>
      </c>
      <c r="BI36" s="82">
        <f t="shared" si="32"/>
        <v>1</v>
      </c>
      <c r="BJ36" s="82">
        <f t="shared" si="32"/>
        <v>1</v>
      </c>
      <c r="BK36" s="82">
        <f t="shared" si="32"/>
        <v>1</v>
      </c>
      <c r="BL36" s="82">
        <f t="shared" si="32"/>
        <v>1</v>
      </c>
      <c r="BM36" s="82">
        <f t="shared" si="32"/>
        <v>1</v>
      </c>
      <c r="BN36" s="82">
        <f t="shared" si="32"/>
        <v>1</v>
      </c>
      <c r="BO36" s="82">
        <f t="shared" si="32"/>
        <v>1</v>
      </c>
      <c r="BP36" s="82">
        <f t="shared" si="32"/>
        <v>1</v>
      </c>
      <c r="BQ36" s="82">
        <f t="shared" si="32"/>
        <v>1</v>
      </c>
      <c r="BX36" s="82">
        <f t="shared" ref="BX36:CY36" si="33">IF(BX$7&gt;=$C$14,BX$9,0)</f>
        <v>12</v>
      </c>
      <c r="BY36" s="82">
        <f t="shared" si="33"/>
        <v>12</v>
      </c>
      <c r="BZ36" s="82">
        <f t="shared" si="33"/>
        <v>12</v>
      </c>
      <c r="CA36" s="82">
        <f t="shared" si="33"/>
        <v>12</v>
      </c>
      <c r="CB36" s="82">
        <f t="shared" si="33"/>
        <v>12</v>
      </c>
      <c r="CC36" s="82">
        <f t="shared" si="33"/>
        <v>12</v>
      </c>
      <c r="CD36" s="82">
        <f t="shared" si="33"/>
        <v>12</v>
      </c>
      <c r="CE36" s="82">
        <f t="shared" si="33"/>
        <v>12</v>
      </c>
      <c r="CF36" s="82">
        <f t="shared" si="33"/>
        <v>12</v>
      </c>
      <c r="CG36" s="82">
        <f t="shared" si="33"/>
        <v>12</v>
      </c>
      <c r="CH36" s="82">
        <f t="shared" si="33"/>
        <v>12</v>
      </c>
      <c r="CI36" s="82">
        <f t="shared" si="33"/>
        <v>12</v>
      </c>
      <c r="CJ36" s="82">
        <f t="shared" si="33"/>
        <v>12</v>
      </c>
      <c r="CK36" s="82">
        <f t="shared" si="33"/>
        <v>12</v>
      </c>
      <c r="CL36" s="82">
        <f t="shared" si="33"/>
        <v>12</v>
      </c>
      <c r="CM36" s="82">
        <f t="shared" si="33"/>
        <v>12</v>
      </c>
      <c r="CN36" s="82">
        <f t="shared" si="33"/>
        <v>12</v>
      </c>
      <c r="CO36" s="82">
        <f t="shared" si="33"/>
        <v>12</v>
      </c>
      <c r="CP36" s="82">
        <f t="shared" si="33"/>
        <v>12</v>
      </c>
      <c r="CQ36" s="82">
        <f t="shared" si="33"/>
        <v>12</v>
      </c>
      <c r="CR36" s="82">
        <f t="shared" si="33"/>
        <v>12</v>
      </c>
      <c r="CS36" s="82">
        <f t="shared" si="33"/>
        <v>12</v>
      </c>
      <c r="CT36" s="82">
        <f t="shared" si="33"/>
        <v>12</v>
      </c>
      <c r="CU36" s="82">
        <f t="shared" si="33"/>
        <v>12</v>
      </c>
      <c r="CV36" s="82">
        <f t="shared" si="33"/>
        <v>12</v>
      </c>
      <c r="CW36" s="82">
        <f t="shared" si="33"/>
        <v>12</v>
      </c>
      <c r="CX36" s="82">
        <f t="shared" si="33"/>
        <v>12</v>
      </c>
      <c r="CY36" s="82">
        <f t="shared" si="33"/>
        <v>12</v>
      </c>
    </row>
    <row r="37" spans="1:103" s="35" customFormat="1">
      <c r="A37" s="94"/>
      <c r="B37" s="35" t="s">
        <v>140</v>
      </c>
      <c r="C37" s="208">
        <v>1</v>
      </c>
      <c r="D37" s="303"/>
      <c r="E37" s="43"/>
      <c r="J37" s="234">
        <f>IF(J$7&gt;=$C$14,$C37,0)</f>
        <v>0</v>
      </c>
      <c r="K37" s="234">
        <f t="shared" ref="K37:BQ37" si="34">IF(K$7&gt;=$C$14,$C37,0)</f>
        <v>0</v>
      </c>
      <c r="L37" s="234">
        <f t="shared" si="34"/>
        <v>0</v>
      </c>
      <c r="M37" s="234">
        <f t="shared" si="34"/>
        <v>0</v>
      </c>
      <c r="N37" s="234">
        <f t="shared" si="34"/>
        <v>0</v>
      </c>
      <c r="O37" s="234">
        <f t="shared" si="34"/>
        <v>0</v>
      </c>
      <c r="P37" s="234">
        <f t="shared" si="34"/>
        <v>0</v>
      </c>
      <c r="Q37" s="234">
        <f t="shared" si="34"/>
        <v>0</v>
      </c>
      <c r="R37" s="234">
        <f t="shared" si="34"/>
        <v>0</v>
      </c>
      <c r="S37" s="234">
        <f t="shared" si="34"/>
        <v>0</v>
      </c>
      <c r="T37" s="234">
        <f t="shared" si="34"/>
        <v>0</v>
      </c>
      <c r="U37" s="234">
        <f t="shared" si="34"/>
        <v>0</v>
      </c>
      <c r="V37" s="234">
        <f t="shared" si="34"/>
        <v>0</v>
      </c>
      <c r="W37" s="234">
        <f t="shared" si="34"/>
        <v>0</v>
      </c>
      <c r="X37" s="234">
        <f t="shared" si="34"/>
        <v>0</v>
      </c>
      <c r="Y37" s="234">
        <f t="shared" si="34"/>
        <v>0</v>
      </c>
      <c r="Z37" s="234">
        <f t="shared" si="34"/>
        <v>0</v>
      </c>
      <c r="AA37" s="234">
        <f t="shared" si="34"/>
        <v>0</v>
      </c>
      <c r="AB37" s="234">
        <f t="shared" si="34"/>
        <v>0</v>
      </c>
      <c r="AC37" s="234">
        <f t="shared" si="34"/>
        <v>0</v>
      </c>
      <c r="AD37" s="234">
        <f t="shared" si="34"/>
        <v>0</v>
      </c>
      <c r="AE37" s="234">
        <f t="shared" si="34"/>
        <v>1</v>
      </c>
      <c r="AF37" s="234">
        <f t="shared" si="34"/>
        <v>1</v>
      </c>
      <c r="AG37" s="234">
        <f t="shared" si="34"/>
        <v>1</v>
      </c>
      <c r="AH37" s="234">
        <f t="shared" si="34"/>
        <v>1</v>
      </c>
      <c r="AI37" s="234">
        <f t="shared" si="34"/>
        <v>1</v>
      </c>
      <c r="AJ37" s="234">
        <f t="shared" si="34"/>
        <v>1</v>
      </c>
      <c r="AK37" s="234">
        <f t="shared" si="34"/>
        <v>1</v>
      </c>
      <c r="AL37" s="234">
        <f t="shared" si="34"/>
        <v>1</v>
      </c>
      <c r="AM37" s="234">
        <f t="shared" si="34"/>
        <v>1</v>
      </c>
      <c r="AN37" s="234">
        <f t="shared" si="34"/>
        <v>1</v>
      </c>
      <c r="AO37" s="234">
        <f t="shared" si="34"/>
        <v>1</v>
      </c>
      <c r="AP37" s="234">
        <f t="shared" si="34"/>
        <v>1</v>
      </c>
      <c r="AQ37" s="234">
        <f t="shared" si="34"/>
        <v>1</v>
      </c>
      <c r="AR37" s="234">
        <f t="shared" si="34"/>
        <v>1</v>
      </c>
      <c r="AS37" s="234">
        <f t="shared" si="34"/>
        <v>1</v>
      </c>
      <c r="AT37" s="234">
        <f t="shared" si="34"/>
        <v>1</v>
      </c>
      <c r="AU37" s="234">
        <f t="shared" si="34"/>
        <v>1</v>
      </c>
      <c r="AV37" s="234">
        <f t="shared" si="34"/>
        <v>1</v>
      </c>
      <c r="AW37" s="234">
        <f t="shared" si="34"/>
        <v>1</v>
      </c>
      <c r="AX37" s="234">
        <f t="shared" si="34"/>
        <v>1</v>
      </c>
      <c r="AY37" s="234">
        <f t="shared" si="34"/>
        <v>1</v>
      </c>
      <c r="AZ37" s="234">
        <f t="shared" si="34"/>
        <v>1</v>
      </c>
      <c r="BA37" s="234">
        <f t="shared" si="34"/>
        <v>1</v>
      </c>
      <c r="BB37" s="234">
        <f t="shared" si="34"/>
        <v>1</v>
      </c>
      <c r="BC37" s="234">
        <f t="shared" si="34"/>
        <v>1</v>
      </c>
      <c r="BD37" s="234">
        <f t="shared" si="34"/>
        <v>1</v>
      </c>
      <c r="BE37" s="234">
        <f t="shared" si="34"/>
        <v>1</v>
      </c>
      <c r="BF37" s="234">
        <f t="shared" si="34"/>
        <v>1</v>
      </c>
      <c r="BG37" s="234">
        <f t="shared" si="34"/>
        <v>1</v>
      </c>
      <c r="BH37" s="234">
        <f t="shared" si="34"/>
        <v>1</v>
      </c>
      <c r="BI37" s="234">
        <f t="shared" si="34"/>
        <v>1</v>
      </c>
      <c r="BJ37" s="234">
        <f t="shared" si="34"/>
        <v>1</v>
      </c>
      <c r="BK37" s="234">
        <f t="shared" si="34"/>
        <v>1</v>
      </c>
      <c r="BL37" s="234">
        <f t="shared" si="34"/>
        <v>1</v>
      </c>
      <c r="BM37" s="234">
        <f t="shared" si="34"/>
        <v>1</v>
      </c>
      <c r="BN37" s="234">
        <f t="shared" si="34"/>
        <v>1</v>
      </c>
      <c r="BO37" s="234">
        <f t="shared" si="34"/>
        <v>1</v>
      </c>
      <c r="BP37" s="234">
        <f t="shared" si="34"/>
        <v>1</v>
      </c>
      <c r="BQ37" s="234">
        <f t="shared" si="34"/>
        <v>1</v>
      </c>
      <c r="BX37" s="234">
        <f>IF(BX$7&gt;=$C$14,$C37,0)</f>
        <v>1</v>
      </c>
      <c r="BY37" s="234">
        <f t="shared" ref="BY37:CB37" si="35">IF(BY$7&gt;=$C$14,$C37,0)</f>
        <v>1</v>
      </c>
      <c r="BZ37" s="234">
        <f t="shared" si="35"/>
        <v>1</v>
      </c>
      <c r="CA37" s="234">
        <f t="shared" si="35"/>
        <v>1</v>
      </c>
      <c r="CB37" s="234">
        <f t="shared" si="35"/>
        <v>1</v>
      </c>
      <c r="CC37" s="234">
        <f>IF(CC$7&gt;=$C$14,$C37,0)</f>
        <v>1</v>
      </c>
      <c r="CD37" s="234">
        <f>IF(CD$7&gt;=$C$14,$C37,0)</f>
        <v>1</v>
      </c>
      <c r="CE37" s="305">
        <v>0.95</v>
      </c>
      <c r="CF37" s="305">
        <v>0.95</v>
      </c>
      <c r="CG37" s="305">
        <v>0.95</v>
      </c>
      <c r="CH37" s="305">
        <v>0.95</v>
      </c>
      <c r="CI37" s="305">
        <v>0.95</v>
      </c>
      <c r="CJ37" s="305">
        <v>0.95</v>
      </c>
      <c r="CK37" s="305">
        <v>0.95</v>
      </c>
      <c r="CL37" s="305">
        <v>0.95</v>
      </c>
      <c r="CM37" s="305">
        <v>0.95</v>
      </c>
      <c r="CN37" s="305">
        <v>0.95</v>
      </c>
      <c r="CO37" s="305">
        <v>0.95</v>
      </c>
      <c r="CP37" s="305">
        <v>0.95</v>
      </c>
      <c r="CQ37" s="305">
        <v>0.95</v>
      </c>
      <c r="CR37" s="305">
        <v>0.95</v>
      </c>
      <c r="CS37" s="305">
        <v>0.95</v>
      </c>
      <c r="CT37" s="305">
        <v>0.95</v>
      </c>
      <c r="CU37" s="305">
        <v>0.95</v>
      </c>
      <c r="CV37" s="305">
        <v>0.95</v>
      </c>
      <c r="CW37" s="305">
        <v>0.95</v>
      </c>
      <c r="CX37" s="305">
        <v>0.95</v>
      </c>
      <c r="CY37" s="305">
        <v>0.95</v>
      </c>
    </row>
    <row r="38" spans="1:103" s="92" customFormat="1">
      <c r="A38" s="91"/>
      <c r="B38" s="229" t="s">
        <v>198</v>
      </c>
      <c r="C38" s="230"/>
      <c r="D38" s="280"/>
      <c r="E38" s="229"/>
      <c r="F38" s="229"/>
      <c r="G38" s="230">
        <f>SUM(BS38:CY38)</f>
        <v>1625145637.8175845</v>
      </c>
      <c r="H38" s="280" t="s">
        <v>136</v>
      </c>
      <c r="I38" s="229"/>
      <c r="J38" s="293">
        <f>(J34*J36*J37*$E33)</f>
        <v>0</v>
      </c>
      <c r="K38" s="293">
        <f t="shared" ref="K38:BQ38" si="36">(K34*K36*K37*$E33)</f>
        <v>0</v>
      </c>
      <c r="L38" s="293">
        <f t="shared" si="36"/>
        <v>0</v>
      </c>
      <c r="M38" s="293">
        <f t="shared" si="36"/>
        <v>0</v>
      </c>
      <c r="N38" s="293">
        <f t="shared" si="36"/>
        <v>0</v>
      </c>
      <c r="O38" s="293">
        <f t="shared" si="36"/>
        <v>0</v>
      </c>
      <c r="P38" s="293">
        <f t="shared" si="36"/>
        <v>0</v>
      </c>
      <c r="Q38" s="293">
        <f t="shared" si="36"/>
        <v>0</v>
      </c>
      <c r="R38" s="293">
        <f t="shared" si="36"/>
        <v>0</v>
      </c>
      <c r="S38" s="293">
        <f t="shared" si="36"/>
        <v>0</v>
      </c>
      <c r="T38" s="293">
        <f t="shared" si="36"/>
        <v>0</v>
      </c>
      <c r="U38" s="293">
        <f t="shared" si="36"/>
        <v>0</v>
      </c>
      <c r="V38" s="293">
        <f t="shared" si="36"/>
        <v>0</v>
      </c>
      <c r="W38" s="293">
        <f t="shared" si="36"/>
        <v>0</v>
      </c>
      <c r="X38" s="293">
        <f t="shared" si="36"/>
        <v>0</v>
      </c>
      <c r="Y38" s="293">
        <f t="shared" si="36"/>
        <v>0</v>
      </c>
      <c r="Z38" s="293">
        <f t="shared" si="36"/>
        <v>0</v>
      </c>
      <c r="AA38" s="293">
        <f t="shared" si="36"/>
        <v>0</v>
      </c>
      <c r="AB38" s="293">
        <f t="shared" si="36"/>
        <v>0</v>
      </c>
      <c r="AC38" s="293">
        <f t="shared" si="36"/>
        <v>0</v>
      </c>
      <c r="AD38" s="293">
        <f t="shared" si="36"/>
        <v>0</v>
      </c>
      <c r="AE38" s="293">
        <f t="shared" si="36"/>
        <v>3639240</v>
      </c>
      <c r="AF38" s="293">
        <f t="shared" si="36"/>
        <v>3639240</v>
      </c>
      <c r="AG38" s="293">
        <f t="shared" si="36"/>
        <v>3639240</v>
      </c>
      <c r="AH38" s="293">
        <f t="shared" si="36"/>
        <v>3639240</v>
      </c>
      <c r="AI38" s="293">
        <f t="shared" si="36"/>
        <v>3639240</v>
      </c>
      <c r="AJ38" s="293">
        <f t="shared" si="36"/>
        <v>3639240</v>
      </c>
      <c r="AK38" s="293">
        <f t="shared" si="36"/>
        <v>3639240</v>
      </c>
      <c r="AL38" s="293">
        <f t="shared" si="36"/>
        <v>3639240</v>
      </c>
      <c r="AM38" s="293">
        <f t="shared" si="36"/>
        <v>3639240</v>
      </c>
      <c r="AN38" s="293">
        <f t="shared" si="36"/>
        <v>3639240</v>
      </c>
      <c r="AO38" s="293">
        <f t="shared" si="36"/>
        <v>3639240</v>
      </c>
      <c r="AP38" s="293">
        <f t="shared" si="36"/>
        <v>3639240</v>
      </c>
      <c r="AQ38" s="293">
        <f t="shared" si="36"/>
        <v>3730220.9999999995</v>
      </c>
      <c r="AR38" s="293">
        <f t="shared" si="36"/>
        <v>3730220.9999999995</v>
      </c>
      <c r="AS38" s="293">
        <f t="shared" si="36"/>
        <v>3730220.9999999995</v>
      </c>
      <c r="AT38" s="293">
        <f t="shared" si="36"/>
        <v>3730220.9999999995</v>
      </c>
      <c r="AU38" s="293">
        <f t="shared" si="36"/>
        <v>3730220.9999999995</v>
      </c>
      <c r="AV38" s="293">
        <f t="shared" si="36"/>
        <v>3730220.9999999995</v>
      </c>
      <c r="AW38" s="293">
        <f t="shared" si="36"/>
        <v>3730220.9999999995</v>
      </c>
      <c r="AX38" s="293">
        <f t="shared" si="36"/>
        <v>3730220.9999999995</v>
      </c>
      <c r="AY38" s="293">
        <f t="shared" si="36"/>
        <v>3730220.9999999995</v>
      </c>
      <c r="AZ38" s="293">
        <f t="shared" si="36"/>
        <v>3730220.9999999995</v>
      </c>
      <c r="BA38" s="293">
        <f t="shared" si="36"/>
        <v>3730220.9999999995</v>
      </c>
      <c r="BB38" s="293">
        <f t="shared" si="36"/>
        <v>3730220.9999999995</v>
      </c>
      <c r="BC38" s="293">
        <f t="shared" si="36"/>
        <v>3823476.524999999</v>
      </c>
      <c r="BD38" s="293">
        <f t="shared" si="36"/>
        <v>3823476.524999999</v>
      </c>
      <c r="BE38" s="293">
        <f t="shared" si="36"/>
        <v>3823476.524999999</v>
      </c>
      <c r="BF38" s="293">
        <f t="shared" si="36"/>
        <v>3823476.524999999</v>
      </c>
      <c r="BG38" s="293">
        <f t="shared" si="36"/>
        <v>3823476.524999999</v>
      </c>
      <c r="BH38" s="293">
        <f t="shared" si="36"/>
        <v>3823476.524999999</v>
      </c>
      <c r="BI38" s="293">
        <f t="shared" si="36"/>
        <v>3823476.524999999</v>
      </c>
      <c r="BJ38" s="293">
        <f t="shared" si="36"/>
        <v>3823476.524999999</v>
      </c>
      <c r="BK38" s="293">
        <f t="shared" si="36"/>
        <v>3823476.524999999</v>
      </c>
      <c r="BL38" s="293">
        <f t="shared" si="36"/>
        <v>3823476.524999999</v>
      </c>
      <c r="BM38" s="293">
        <f t="shared" si="36"/>
        <v>3823476.524999999</v>
      </c>
      <c r="BN38" s="293">
        <f t="shared" si="36"/>
        <v>3823476.524999999</v>
      </c>
      <c r="BO38" s="293">
        <f t="shared" si="36"/>
        <v>3919063.4381249989</v>
      </c>
      <c r="BP38" s="293">
        <f t="shared" si="36"/>
        <v>3919063.4381249989</v>
      </c>
      <c r="BQ38" s="293">
        <f t="shared" si="36"/>
        <v>3919063.4381249989</v>
      </c>
      <c r="BR38" s="229"/>
      <c r="BS38" s="230">
        <f>SUM(J38:U38)</f>
        <v>0</v>
      </c>
      <c r="BT38" s="230">
        <f>SUM(V38:AG38)</f>
        <v>10917720</v>
      </c>
      <c r="BU38" s="230">
        <f>SUM(AH38:AS38)</f>
        <v>43943823</v>
      </c>
      <c r="BV38" s="230">
        <f>SUM(AT38:BE38)</f>
        <v>45042418.574999988</v>
      </c>
      <c r="BW38" s="230">
        <f>SUM(BF38:BQ38)</f>
        <v>46168479.039374992</v>
      </c>
      <c r="BX38" s="293">
        <f t="shared" ref="BX38:CY38" si="37">(BX34*BX36*BX37*$E33)</f>
        <v>48204480.288937487</v>
      </c>
      <c r="BY38" s="293">
        <f t="shared" si="37"/>
        <v>49409592.296160914</v>
      </c>
      <c r="BZ38" s="293">
        <f t="shared" si="37"/>
        <v>50644832.103564933</v>
      </c>
      <c r="CA38" s="293">
        <f t="shared" si="37"/>
        <v>51910952.906154051</v>
      </c>
      <c r="CB38" s="293">
        <f t="shared" si="37"/>
        <v>53208726.728807896</v>
      </c>
      <c r="CC38" s="293">
        <f t="shared" si="37"/>
        <v>54538944.897028089</v>
      </c>
      <c r="CD38" s="293">
        <f t="shared" si="37"/>
        <v>55902418.519453794</v>
      </c>
      <c r="CE38" s="293">
        <f t="shared" si="37"/>
        <v>53107297.593481101</v>
      </c>
      <c r="CF38" s="293">
        <f t="shared" si="37"/>
        <v>53107297.593481101</v>
      </c>
      <c r="CG38" s="293">
        <f t="shared" si="37"/>
        <v>53107297.593481101</v>
      </c>
      <c r="CH38" s="293">
        <f t="shared" si="37"/>
        <v>53107297.593481101</v>
      </c>
      <c r="CI38" s="293">
        <f t="shared" si="37"/>
        <v>53107297.593481101</v>
      </c>
      <c r="CJ38" s="293">
        <f t="shared" si="37"/>
        <v>53107297.593481101</v>
      </c>
      <c r="CK38" s="293">
        <f t="shared" si="37"/>
        <v>53107297.593481101</v>
      </c>
      <c r="CL38" s="293">
        <f t="shared" si="37"/>
        <v>53107297.593481101</v>
      </c>
      <c r="CM38" s="293">
        <f t="shared" si="37"/>
        <v>53107297.593481101</v>
      </c>
      <c r="CN38" s="293">
        <f t="shared" si="37"/>
        <v>53107297.593481101</v>
      </c>
      <c r="CO38" s="293">
        <f t="shared" si="37"/>
        <v>53107297.593481101</v>
      </c>
      <c r="CP38" s="293">
        <f t="shared" si="37"/>
        <v>53107297.593481101</v>
      </c>
      <c r="CQ38" s="293">
        <f t="shared" si="37"/>
        <v>53107297.593481101</v>
      </c>
      <c r="CR38" s="293">
        <f t="shared" si="37"/>
        <v>53107297.593481101</v>
      </c>
      <c r="CS38" s="293">
        <f t="shared" si="37"/>
        <v>53107297.593481101</v>
      </c>
      <c r="CT38" s="293">
        <f t="shared" si="37"/>
        <v>53107297.593481101</v>
      </c>
      <c r="CU38" s="293">
        <f t="shared" si="37"/>
        <v>53107297.593481101</v>
      </c>
      <c r="CV38" s="293">
        <f t="shared" si="37"/>
        <v>53107297.593481101</v>
      </c>
      <c r="CW38" s="293">
        <f t="shared" si="37"/>
        <v>53107297.593481101</v>
      </c>
      <c r="CX38" s="293">
        <f t="shared" si="37"/>
        <v>53107297.593481101</v>
      </c>
      <c r="CY38" s="293">
        <f t="shared" si="37"/>
        <v>53107297.593481101</v>
      </c>
    </row>
    <row r="39" spans="1:103">
      <c r="B39" s="35"/>
      <c r="C39" s="198"/>
      <c r="D39" s="198"/>
      <c r="E39" s="198"/>
      <c r="J39" s="228"/>
      <c r="K39" s="228"/>
      <c r="L39" s="228"/>
      <c r="M39" s="228"/>
      <c r="N39" s="228"/>
      <c r="O39" s="228"/>
      <c r="P39" s="228"/>
      <c r="Q39" s="228"/>
      <c r="R39" s="228"/>
      <c r="S39" s="228"/>
      <c r="T39" s="228"/>
      <c r="U39" s="228"/>
      <c r="V39" s="228"/>
      <c r="W39" s="228"/>
      <c r="X39" s="228"/>
      <c r="Y39" s="228"/>
      <c r="Z39" s="228"/>
      <c r="AA39" s="228"/>
      <c r="AB39" s="228"/>
      <c r="AC39" s="228"/>
      <c r="AD39" s="228"/>
      <c r="AE39" s="228"/>
      <c r="AF39" s="228"/>
      <c r="AG39" s="228"/>
      <c r="AH39" s="228"/>
      <c r="AI39" s="228"/>
      <c r="AJ39" s="228"/>
      <c r="AK39" s="228"/>
      <c r="AL39" s="228"/>
      <c r="AM39" s="228"/>
      <c r="AN39" s="228"/>
      <c r="AO39" s="228"/>
      <c r="AP39" s="228"/>
      <c r="AQ39" s="228"/>
      <c r="AR39" s="228"/>
      <c r="AS39" s="228"/>
      <c r="AT39" s="228"/>
      <c r="AU39" s="228"/>
      <c r="AV39" s="228"/>
      <c r="AW39" s="228"/>
      <c r="AX39" s="228"/>
      <c r="AY39" s="228"/>
      <c r="AZ39" s="228"/>
      <c r="BA39" s="228"/>
      <c r="BB39" s="228"/>
      <c r="BC39" s="228"/>
      <c r="BD39" s="228"/>
      <c r="BE39" s="228"/>
      <c r="BF39" s="228"/>
      <c r="BG39" s="228"/>
      <c r="BH39" s="228"/>
      <c r="BI39" s="228"/>
      <c r="BJ39" s="228"/>
      <c r="BK39" s="228"/>
      <c r="BL39" s="228"/>
      <c r="BM39" s="228"/>
      <c r="BN39" s="228"/>
      <c r="BO39" s="228"/>
      <c r="BP39" s="228"/>
      <c r="BQ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</row>
    <row r="40" spans="1:103" s="43" customFormat="1">
      <c r="A40" s="97"/>
      <c r="B40" s="294" t="s">
        <v>288</v>
      </c>
      <c r="E40" s="243"/>
      <c r="G40" s="60"/>
      <c r="BT40" s="292"/>
      <c r="BU40" s="292">
        <f>BT40+1</f>
        <v>1</v>
      </c>
      <c r="BV40" s="292">
        <f t="shared" ref="BV40:CY40" si="38">BU40+1</f>
        <v>2</v>
      </c>
      <c r="BW40" s="292">
        <f t="shared" si="38"/>
        <v>3</v>
      </c>
      <c r="BX40" s="292">
        <f t="shared" si="38"/>
        <v>4</v>
      </c>
      <c r="BY40" s="292">
        <f t="shared" si="38"/>
        <v>5</v>
      </c>
      <c r="BZ40" s="292">
        <f t="shared" si="38"/>
        <v>6</v>
      </c>
      <c r="CA40" s="292">
        <f t="shared" si="38"/>
        <v>7</v>
      </c>
      <c r="CB40" s="292">
        <f t="shared" si="38"/>
        <v>8</v>
      </c>
      <c r="CC40" s="292">
        <f t="shared" si="38"/>
        <v>9</v>
      </c>
      <c r="CD40" s="323">
        <f t="shared" si="38"/>
        <v>10</v>
      </c>
      <c r="CE40" s="292">
        <f t="shared" si="38"/>
        <v>11</v>
      </c>
      <c r="CF40" s="292">
        <f t="shared" si="38"/>
        <v>12</v>
      </c>
      <c r="CG40" s="292">
        <f t="shared" si="38"/>
        <v>13</v>
      </c>
      <c r="CH40" s="292">
        <f t="shared" si="38"/>
        <v>14</v>
      </c>
      <c r="CI40" s="292">
        <f t="shared" si="38"/>
        <v>15</v>
      </c>
      <c r="CJ40" s="292">
        <f t="shared" si="38"/>
        <v>16</v>
      </c>
      <c r="CK40" s="292">
        <f t="shared" si="38"/>
        <v>17</v>
      </c>
      <c r="CL40" s="292">
        <f t="shared" si="38"/>
        <v>18</v>
      </c>
      <c r="CM40" s="292">
        <f t="shared" si="38"/>
        <v>19</v>
      </c>
      <c r="CN40" s="292">
        <f t="shared" si="38"/>
        <v>20</v>
      </c>
      <c r="CO40" s="292">
        <f t="shared" si="38"/>
        <v>21</v>
      </c>
      <c r="CP40" s="292">
        <f t="shared" si="38"/>
        <v>22</v>
      </c>
      <c r="CQ40" s="292">
        <f t="shared" si="38"/>
        <v>23</v>
      </c>
      <c r="CR40" s="292">
        <f t="shared" si="38"/>
        <v>24</v>
      </c>
      <c r="CS40" s="292">
        <f t="shared" si="38"/>
        <v>25</v>
      </c>
      <c r="CT40" s="292">
        <f t="shared" si="38"/>
        <v>26</v>
      </c>
      <c r="CU40" s="292">
        <f t="shared" si="38"/>
        <v>27</v>
      </c>
      <c r="CV40" s="292">
        <f t="shared" si="38"/>
        <v>28</v>
      </c>
      <c r="CW40" s="292">
        <f t="shared" si="38"/>
        <v>29</v>
      </c>
      <c r="CX40" s="292">
        <f t="shared" si="38"/>
        <v>30</v>
      </c>
      <c r="CY40" s="292">
        <f t="shared" si="38"/>
        <v>31</v>
      </c>
    </row>
    <row r="41" spans="1:103" s="43" customFormat="1">
      <c r="A41" s="97"/>
      <c r="B41" s="43" t="s">
        <v>93</v>
      </c>
      <c r="C41" s="258">
        <v>0</v>
      </c>
      <c r="D41" s="70" t="s">
        <v>213</v>
      </c>
      <c r="E41" s="209">
        <v>6715</v>
      </c>
      <c r="F41" s="70" t="s">
        <v>214</v>
      </c>
      <c r="G41" s="123"/>
    </row>
    <row r="42" spans="1:103" s="35" customFormat="1">
      <c r="A42" s="94"/>
      <c r="B42" s="43" t="s">
        <v>75</v>
      </c>
      <c r="C42" s="206">
        <v>165</v>
      </c>
      <c r="D42" s="70" t="s">
        <v>187</v>
      </c>
      <c r="E42" s="218"/>
      <c r="F42" s="70"/>
      <c r="G42" s="123"/>
      <c r="H42" s="70"/>
      <c r="J42" s="287">
        <f>IF(J$7=$C$14,$C42,I42*(1+J43))</f>
        <v>0</v>
      </c>
      <c r="K42" s="287">
        <f t="shared" ref="K42:BQ42" si="39">IF(K$7=$C$14,$C42,J42*(1+K43))</f>
        <v>0</v>
      </c>
      <c r="L42" s="287">
        <f t="shared" si="39"/>
        <v>0</v>
      </c>
      <c r="M42" s="287">
        <f t="shared" si="39"/>
        <v>0</v>
      </c>
      <c r="N42" s="287">
        <f t="shared" si="39"/>
        <v>0</v>
      </c>
      <c r="O42" s="287">
        <f t="shared" si="39"/>
        <v>0</v>
      </c>
      <c r="P42" s="287">
        <f t="shared" si="39"/>
        <v>0</v>
      </c>
      <c r="Q42" s="287">
        <f t="shared" si="39"/>
        <v>0</v>
      </c>
      <c r="R42" s="287">
        <f t="shared" si="39"/>
        <v>0</v>
      </c>
      <c r="S42" s="287">
        <f t="shared" si="39"/>
        <v>0</v>
      </c>
      <c r="T42" s="287">
        <f t="shared" si="39"/>
        <v>0</v>
      </c>
      <c r="U42" s="287">
        <f t="shared" si="39"/>
        <v>0</v>
      </c>
      <c r="V42" s="287">
        <f t="shared" si="39"/>
        <v>0</v>
      </c>
      <c r="W42" s="287">
        <f t="shared" si="39"/>
        <v>0</v>
      </c>
      <c r="X42" s="287">
        <f t="shared" si="39"/>
        <v>0</v>
      </c>
      <c r="Y42" s="287">
        <f t="shared" si="39"/>
        <v>0</v>
      </c>
      <c r="Z42" s="287">
        <f t="shared" si="39"/>
        <v>0</v>
      </c>
      <c r="AA42" s="287">
        <f t="shared" si="39"/>
        <v>0</v>
      </c>
      <c r="AB42" s="287">
        <f t="shared" si="39"/>
        <v>0</v>
      </c>
      <c r="AC42" s="287">
        <f t="shared" si="39"/>
        <v>0</v>
      </c>
      <c r="AD42" s="287">
        <f t="shared" si="39"/>
        <v>0</v>
      </c>
      <c r="AE42" s="287">
        <f t="shared" si="39"/>
        <v>165</v>
      </c>
      <c r="AF42" s="287">
        <f t="shared" si="39"/>
        <v>165</v>
      </c>
      <c r="AG42" s="287">
        <f t="shared" si="39"/>
        <v>165</v>
      </c>
      <c r="AH42" s="287">
        <f t="shared" si="39"/>
        <v>165</v>
      </c>
      <c r="AI42" s="287">
        <f t="shared" si="39"/>
        <v>165</v>
      </c>
      <c r="AJ42" s="287">
        <f t="shared" si="39"/>
        <v>165</v>
      </c>
      <c r="AK42" s="287">
        <f t="shared" si="39"/>
        <v>165</v>
      </c>
      <c r="AL42" s="287">
        <f t="shared" si="39"/>
        <v>165</v>
      </c>
      <c r="AM42" s="287">
        <f t="shared" si="39"/>
        <v>165</v>
      </c>
      <c r="AN42" s="287">
        <f t="shared" si="39"/>
        <v>165</v>
      </c>
      <c r="AO42" s="287">
        <f t="shared" si="39"/>
        <v>165</v>
      </c>
      <c r="AP42" s="287">
        <f t="shared" si="39"/>
        <v>165</v>
      </c>
      <c r="AQ42" s="287">
        <f t="shared" si="39"/>
        <v>169.12499999999997</v>
      </c>
      <c r="AR42" s="287">
        <f t="shared" si="39"/>
        <v>169.12499999999997</v>
      </c>
      <c r="AS42" s="287">
        <f t="shared" si="39"/>
        <v>169.12499999999997</v>
      </c>
      <c r="AT42" s="287">
        <f t="shared" si="39"/>
        <v>169.12499999999997</v>
      </c>
      <c r="AU42" s="287">
        <f t="shared" si="39"/>
        <v>169.12499999999997</v>
      </c>
      <c r="AV42" s="287">
        <f t="shared" si="39"/>
        <v>169.12499999999997</v>
      </c>
      <c r="AW42" s="287">
        <f t="shared" si="39"/>
        <v>169.12499999999997</v>
      </c>
      <c r="AX42" s="287">
        <f t="shared" si="39"/>
        <v>169.12499999999997</v>
      </c>
      <c r="AY42" s="287">
        <f t="shared" si="39"/>
        <v>169.12499999999997</v>
      </c>
      <c r="AZ42" s="287">
        <f t="shared" si="39"/>
        <v>169.12499999999997</v>
      </c>
      <c r="BA42" s="287">
        <f t="shared" si="39"/>
        <v>169.12499999999997</v>
      </c>
      <c r="BB42" s="287">
        <f t="shared" si="39"/>
        <v>169.12499999999997</v>
      </c>
      <c r="BC42" s="287">
        <f t="shared" si="39"/>
        <v>173.35312499999995</v>
      </c>
      <c r="BD42" s="287">
        <f t="shared" si="39"/>
        <v>173.35312499999995</v>
      </c>
      <c r="BE42" s="287">
        <f t="shared" si="39"/>
        <v>173.35312499999995</v>
      </c>
      <c r="BF42" s="287">
        <f t="shared" si="39"/>
        <v>173.35312499999995</v>
      </c>
      <c r="BG42" s="287">
        <f t="shared" si="39"/>
        <v>173.35312499999995</v>
      </c>
      <c r="BH42" s="287">
        <f t="shared" si="39"/>
        <v>173.35312499999995</v>
      </c>
      <c r="BI42" s="287">
        <f t="shared" si="39"/>
        <v>173.35312499999995</v>
      </c>
      <c r="BJ42" s="287">
        <f t="shared" si="39"/>
        <v>173.35312499999995</v>
      </c>
      <c r="BK42" s="287">
        <f t="shared" si="39"/>
        <v>173.35312499999995</v>
      </c>
      <c r="BL42" s="287">
        <f t="shared" si="39"/>
        <v>173.35312499999995</v>
      </c>
      <c r="BM42" s="287">
        <f t="shared" si="39"/>
        <v>173.35312499999995</v>
      </c>
      <c r="BN42" s="287">
        <f t="shared" si="39"/>
        <v>173.35312499999995</v>
      </c>
      <c r="BO42" s="287">
        <f t="shared" si="39"/>
        <v>177.68695312499995</v>
      </c>
      <c r="BP42" s="287">
        <f t="shared" si="39"/>
        <v>177.68695312499995</v>
      </c>
      <c r="BQ42" s="287">
        <f t="shared" si="39"/>
        <v>177.68695312499995</v>
      </c>
      <c r="BX42" s="287">
        <f>IF(BX$7=$C$14,$C42,BQ42*(1+BX43))</f>
        <v>182.12912695312494</v>
      </c>
      <c r="BY42" s="287">
        <f>IF(BY$7=$C$14,$C42,BX42*(1+BY43))</f>
        <v>186.68235512695304</v>
      </c>
      <c r="BZ42" s="287">
        <f t="shared" ref="BZ42:CB42" si="40">IF(BZ$7=$C$14,$C42,BY42*(1+BZ43))</f>
        <v>191.34941400512685</v>
      </c>
      <c r="CA42" s="287">
        <f t="shared" si="40"/>
        <v>196.133149355255</v>
      </c>
      <c r="CB42" s="287">
        <f t="shared" si="40"/>
        <v>201.03647808913635</v>
      </c>
      <c r="CC42" s="287">
        <f>IF(CC$7=$C$14,$C42,CB42*(1+CC43))</f>
        <v>206.06239004136475</v>
      </c>
      <c r="CD42" s="287">
        <f>IF(CD$7=$C$14,$C42,CC42*(1+CD43))</f>
        <v>211.21394979239886</v>
      </c>
      <c r="CE42" s="287">
        <f t="shared" ref="CE42:CY42" si="41">IF(CE$7=$C$14,$C42,CD42*(1+CE43))</f>
        <v>211.21394979239886</v>
      </c>
      <c r="CF42" s="287">
        <f t="shared" si="41"/>
        <v>211.21394979239886</v>
      </c>
      <c r="CG42" s="287">
        <f t="shared" si="41"/>
        <v>211.21394979239886</v>
      </c>
      <c r="CH42" s="287">
        <f t="shared" si="41"/>
        <v>211.21394979239886</v>
      </c>
      <c r="CI42" s="287">
        <f t="shared" si="41"/>
        <v>211.21394979239886</v>
      </c>
      <c r="CJ42" s="287">
        <f t="shared" si="41"/>
        <v>211.21394979239886</v>
      </c>
      <c r="CK42" s="287">
        <f t="shared" si="41"/>
        <v>211.21394979239886</v>
      </c>
      <c r="CL42" s="287">
        <f t="shared" si="41"/>
        <v>211.21394979239886</v>
      </c>
      <c r="CM42" s="287">
        <f t="shared" si="41"/>
        <v>211.21394979239886</v>
      </c>
      <c r="CN42" s="287">
        <f t="shared" si="41"/>
        <v>211.21394979239886</v>
      </c>
      <c r="CO42" s="287">
        <f t="shared" si="41"/>
        <v>211.21394979239886</v>
      </c>
      <c r="CP42" s="287">
        <f t="shared" si="41"/>
        <v>211.21394979239886</v>
      </c>
      <c r="CQ42" s="287">
        <f t="shared" si="41"/>
        <v>211.21394979239886</v>
      </c>
      <c r="CR42" s="287">
        <f t="shared" si="41"/>
        <v>211.21394979239886</v>
      </c>
      <c r="CS42" s="287">
        <f t="shared" si="41"/>
        <v>211.21394979239886</v>
      </c>
      <c r="CT42" s="287">
        <f t="shared" si="41"/>
        <v>211.21394979239886</v>
      </c>
      <c r="CU42" s="287">
        <f t="shared" si="41"/>
        <v>211.21394979239886</v>
      </c>
      <c r="CV42" s="287">
        <f t="shared" si="41"/>
        <v>211.21394979239886</v>
      </c>
      <c r="CW42" s="287">
        <f t="shared" si="41"/>
        <v>211.21394979239886</v>
      </c>
      <c r="CX42" s="287">
        <f t="shared" si="41"/>
        <v>211.21394979239886</v>
      </c>
      <c r="CY42" s="287">
        <f t="shared" si="41"/>
        <v>211.21394979239886</v>
      </c>
    </row>
    <row r="43" spans="1:103" s="35" customFormat="1">
      <c r="A43" s="94"/>
      <c r="B43" s="43" t="s">
        <v>118</v>
      </c>
      <c r="C43" s="207">
        <v>2.5000000000000001E-2</v>
      </c>
      <c r="D43" s="70" t="s">
        <v>258</v>
      </c>
      <c r="E43" s="313"/>
      <c r="F43" s="257"/>
      <c r="G43" s="257"/>
      <c r="H43" s="257"/>
      <c r="J43" s="288"/>
      <c r="K43" s="288"/>
      <c r="L43" s="289"/>
      <c r="M43" s="289"/>
      <c r="N43" s="289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288"/>
      <c r="AL43" s="288"/>
      <c r="AM43" s="288"/>
      <c r="AN43" s="288"/>
      <c r="AO43" s="288"/>
      <c r="AP43" s="288"/>
      <c r="AQ43" s="290">
        <f>$C43</f>
        <v>2.5000000000000001E-2</v>
      </c>
      <c r="AR43" s="288"/>
      <c r="AS43" s="288"/>
      <c r="AT43" s="288"/>
      <c r="AU43" s="288"/>
      <c r="AV43" s="288"/>
      <c r="AW43" s="290"/>
      <c r="AX43" s="288"/>
      <c r="AY43" s="288"/>
      <c r="AZ43" s="290"/>
      <c r="BA43" s="288"/>
      <c r="BB43" s="288"/>
      <c r="BC43" s="290">
        <f>$C43</f>
        <v>2.5000000000000001E-2</v>
      </c>
      <c r="BD43" s="288"/>
      <c r="BE43" s="288"/>
      <c r="BF43" s="288"/>
      <c r="BG43" s="288"/>
      <c r="BH43" s="288"/>
      <c r="BI43" s="290"/>
      <c r="BJ43" s="288"/>
      <c r="BK43" s="290"/>
      <c r="BL43" s="290"/>
      <c r="BM43" s="290"/>
      <c r="BN43" s="290"/>
      <c r="BO43" s="290">
        <f>$C43</f>
        <v>2.5000000000000001E-2</v>
      </c>
      <c r="BP43" s="288"/>
      <c r="BQ43" s="288"/>
      <c r="BX43" s="290">
        <f>$C43</f>
        <v>2.5000000000000001E-2</v>
      </c>
      <c r="BY43" s="290">
        <f t="shared" ref="BY43:CD43" si="42">$C43</f>
        <v>2.5000000000000001E-2</v>
      </c>
      <c r="BZ43" s="290">
        <f t="shared" si="42"/>
        <v>2.5000000000000001E-2</v>
      </c>
      <c r="CA43" s="290">
        <f t="shared" si="42"/>
        <v>2.5000000000000001E-2</v>
      </c>
      <c r="CB43" s="290">
        <f t="shared" si="42"/>
        <v>2.5000000000000001E-2</v>
      </c>
      <c r="CC43" s="290">
        <f t="shared" si="42"/>
        <v>2.5000000000000001E-2</v>
      </c>
      <c r="CD43" s="290">
        <f t="shared" si="42"/>
        <v>2.5000000000000001E-2</v>
      </c>
      <c r="CE43" s="290"/>
      <c r="CF43" s="290"/>
      <c r="CG43" s="290"/>
      <c r="CH43" s="290"/>
      <c r="CI43" s="290"/>
      <c r="CJ43" s="290"/>
      <c r="CK43" s="290"/>
      <c r="CL43" s="290"/>
      <c r="CM43" s="290"/>
      <c r="CN43" s="290"/>
      <c r="CO43" s="290"/>
      <c r="CP43" s="290"/>
      <c r="CQ43" s="290"/>
      <c r="CR43" s="290"/>
      <c r="CS43" s="290"/>
      <c r="CT43" s="290"/>
      <c r="CU43" s="290"/>
      <c r="CV43" s="290"/>
      <c r="CW43" s="290"/>
      <c r="CX43" s="290"/>
      <c r="CY43" s="290"/>
    </row>
    <row r="44" spans="1:103" s="35" customFormat="1">
      <c r="A44" s="94"/>
      <c r="B44" s="43" t="s">
        <v>132</v>
      </c>
      <c r="C44" s="392">
        <v>0</v>
      </c>
      <c r="D44" s="70" t="s">
        <v>266</v>
      </c>
      <c r="E44" s="411" t="s">
        <v>295</v>
      </c>
      <c r="F44" s="70"/>
      <c r="G44" s="70"/>
      <c r="H44" s="70"/>
      <c r="J44" s="82">
        <f>IF(J$7&gt;=$C$14,J$9,0)</f>
        <v>0</v>
      </c>
      <c r="K44" s="82">
        <f t="shared" ref="K44:BQ44" si="43">IF(K$7&gt;=$C$14,K$9,0)</f>
        <v>0</v>
      </c>
      <c r="L44" s="82">
        <f t="shared" si="43"/>
        <v>0</v>
      </c>
      <c r="M44" s="82">
        <f t="shared" si="43"/>
        <v>0</v>
      </c>
      <c r="N44" s="82">
        <f t="shared" si="43"/>
        <v>0</v>
      </c>
      <c r="O44" s="82">
        <f t="shared" si="43"/>
        <v>0</v>
      </c>
      <c r="P44" s="82">
        <f t="shared" si="43"/>
        <v>0</v>
      </c>
      <c r="Q44" s="82">
        <f t="shared" si="43"/>
        <v>0</v>
      </c>
      <c r="R44" s="82">
        <f t="shared" si="43"/>
        <v>0</v>
      </c>
      <c r="S44" s="82">
        <f t="shared" si="43"/>
        <v>0</v>
      </c>
      <c r="T44" s="82">
        <f t="shared" si="43"/>
        <v>0</v>
      </c>
      <c r="U44" s="82">
        <f t="shared" si="43"/>
        <v>0</v>
      </c>
      <c r="V44" s="82">
        <f t="shared" si="43"/>
        <v>0</v>
      </c>
      <c r="W44" s="82">
        <f t="shared" si="43"/>
        <v>0</v>
      </c>
      <c r="X44" s="82">
        <f t="shared" si="43"/>
        <v>0</v>
      </c>
      <c r="Y44" s="82">
        <f t="shared" si="43"/>
        <v>0</v>
      </c>
      <c r="Z44" s="82">
        <f t="shared" si="43"/>
        <v>0</v>
      </c>
      <c r="AA44" s="82">
        <f t="shared" si="43"/>
        <v>0</v>
      </c>
      <c r="AB44" s="82">
        <f t="shared" si="43"/>
        <v>0</v>
      </c>
      <c r="AC44" s="82">
        <f t="shared" si="43"/>
        <v>0</v>
      </c>
      <c r="AD44" s="82">
        <f t="shared" si="43"/>
        <v>0</v>
      </c>
      <c r="AE44" s="82">
        <f t="shared" si="43"/>
        <v>1</v>
      </c>
      <c r="AF44" s="82">
        <f t="shared" si="43"/>
        <v>1</v>
      </c>
      <c r="AG44" s="82">
        <f t="shared" si="43"/>
        <v>1</v>
      </c>
      <c r="AH44" s="82">
        <f t="shared" si="43"/>
        <v>1</v>
      </c>
      <c r="AI44" s="82">
        <f t="shared" si="43"/>
        <v>1</v>
      </c>
      <c r="AJ44" s="82">
        <f t="shared" si="43"/>
        <v>1</v>
      </c>
      <c r="AK44" s="82">
        <f t="shared" si="43"/>
        <v>1</v>
      </c>
      <c r="AL44" s="82">
        <f t="shared" si="43"/>
        <v>1</v>
      </c>
      <c r="AM44" s="82">
        <f t="shared" si="43"/>
        <v>1</v>
      </c>
      <c r="AN44" s="82">
        <f t="shared" si="43"/>
        <v>1</v>
      </c>
      <c r="AO44" s="82">
        <f t="shared" si="43"/>
        <v>1</v>
      </c>
      <c r="AP44" s="82">
        <f t="shared" si="43"/>
        <v>1</v>
      </c>
      <c r="AQ44" s="82">
        <f t="shared" si="43"/>
        <v>1</v>
      </c>
      <c r="AR44" s="82">
        <f t="shared" si="43"/>
        <v>1</v>
      </c>
      <c r="AS44" s="82">
        <f t="shared" si="43"/>
        <v>1</v>
      </c>
      <c r="AT44" s="82">
        <f t="shared" si="43"/>
        <v>1</v>
      </c>
      <c r="AU44" s="82">
        <f t="shared" si="43"/>
        <v>1</v>
      </c>
      <c r="AV44" s="82">
        <f t="shared" si="43"/>
        <v>1</v>
      </c>
      <c r="AW44" s="82">
        <f t="shared" si="43"/>
        <v>1</v>
      </c>
      <c r="AX44" s="82">
        <f t="shared" si="43"/>
        <v>1</v>
      </c>
      <c r="AY44" s="82">
        <f t="shared" si="43"/>
        <v>1</v>
      </c>
      <c r="AZ44" s="82">
        <f t="shared" si="43"/>
        <v>1</v>
      </c>
      <c r="BA44" s="82">
        <f t="shared" si="43"/>
        <v>1</v>
      </c>
      <c r="BB44" s="82">
        <f t="shared" si="43"/>
        <v>1</v>
      </c>
      <c r="BC44" s="82">
        <f t="shared" si="43"/>
        <v>1</v>
      </c>
      <c r="BD44" s="82">
        <f t="shared" si="43"/>
        <v>1</v>
      </c>
      <c r="BE44" s="82">
        <f t="shared" si="43"/>
        <v>1</v>
      </c>
      <c r="BF44" s="82">
        <f t="shared" si="43"/>
        <v>1</v>
      </c>
      <c r="BG44" s="82">
        <f t="shared" si="43"/>
        <v>1</v>
      </c>
      <c r="BH44" s="82">
        <f t="shared" si="43"/>
        <v>1</v>
      </c>
      <c r="BI44" s="82">
        <f t="shared" si="43"/>
        <v>1</v>
      </c>
      <c r="BJ44" s="82">
        <f t="shared" si="43"/>
        <v>1</v>
      </c>
      <c r="BK44" s="82">
        <f t="shared" si="43"/>
        <v>1</v>
      </c>
      <c r="BL44" s="82">
        <f t="shared" si="43"/>
        <v>1</v>
      </c>
      <c r="BM44" s="82">
        <f t="shared" si="43"/>
        <v>1</v>
      </c>
      <c r="BN44" s="82">
        <f t="shared" si="43"/>
        <v>1</v>
      </c>
      <c r="BO44" s="82">
        <f t="shared" si="43"/>
        <v>1</v>
      </c>
      <c r="BP44" s="82">
        <f t="shared" si="43"/>
        <v>1</v>
      </c>
      <c r="BQ44" s="82">
        <f t="shared" si="43"/>
        <v>1</v>
      </c>
      <c r="BX44" s="82">
        <f t="shared" ref="BX44:CY44" si="44">IF(BX$7&gt;=$C$14,BX$9,0)</f>
        <v>12</v>
      </c>
      <c r="BY44" s="82">
        <f t="shared" si="44"/>
        <v>12</v>
      </c>
      <c r="BZ44" s="82">
        <f t="shared" si="44"/>
        <v>12</v>
      </c>
      <c r="CA44" s="82">
        <f t="shared" si="44"/>
        <v>12</v>
      </c>
      <c r="CB44" s="82">
        <f t="shared" si="44"/>
        <v>12</v>
      </c>
      <c r="CC44" s="82">
        <f t="shared" si="44"/>
        <v>12</v>
      </c>
      <c r="CD44" s="82">
        <f t="shared" si="44"/>
        <v>12</v>
      </c>
      <c r="CE44" s="82">
        <f t="shared" si="44"/>
        <v>12</v>
      </c>
      <c r="CF44" s="82">
        <f t="shared" si="44"/>
        <v>12</v>
      </c>
      <c r="CG44" s="82">
        <f t="shared" si="44"/>
        <v>12</v>
      </c>
      <c r="CH44" s="82">
        <f t="shared" si="44"/>
        <v>12</v>
      </c>
      <c r="CI44" s="82">
        <f t="shared" si="44"/>
        <v>12</v>
      </c>
      <c r="CJ44" s="82">
        <f t="shared" si="44"/>
        <v>12</v>
      </c>
      <c r="CK44" s="82">
        <f t="shared" si="44"/>
        <v>12</v>
      </c>
      <c r="CL44" s="82">
        <f t="shared" si="44"/>
        <v>12</v>
      </c>
      <c r="CM44" s="82">
        <f t="shared" si="44"/>
        <v>12</v>
      </c>
      <c r="CN44" s="82">
        <f t="shared" si="44"/>
        <v>12</v>
      </c>
      <c r="CO44" s="82">
        <f t="shared" si="44"/>
        <v>12</v>
      </c>
      <c r="CP44" s="82">
        <f t="shared" si="44"/>
        <v>12</v>
      </c>
      <c r="CQ44" s="82">
        <f t="shared" si="44"/>
        <v>12</v>
      </c>
      <c r="CR44" s="82">
        <f t="shared" si="44"/>
        <v>12</v>
      </c>
      <c r="CS44" s="82">
        <f t="shared" si="44"/>
        <v>12</v>
      </c>
      <c r="CT44" s="82">
        <f t="shared" si="44"/>
        <v>12</v>
      </c>
      <c r="CU44" s="82">
        <f t="shared" si="44"/>
        <v>12</v>
      </c>
      <c r="CV44" s="82">
        <f t="shared" si="44"/>
        <v>12</v>
      </c>
      <c r="CW44" s="82">
        <f t="shared" si="44"/>
        <v>12</v>
      </c>
      <c r="CX44" s="82">
        <f t="shared" si="44"/>
        <v>12</v>
      </c>
      <c r="CY44" s="82">
        <f t="shared" si="44"/>
        <v>12</v>
      </c>
    </row>
    <row r="45" spans="1:103" s="35" customFormat="1">
      <c r="A45" s="94"/>
      <c r="B45" s="35" t="s">
        <v>140</v>
      </c>
      <c r="C45" s="208">
        <v>1</v>
      </c>
      <c r="D45" s="303"/>
      <c r="E45" s="43"/>
      <c r="J45" s="234">
        <f>IF(J$7&gt;=$C$14,$C45,0)</f>
        <v>0</v>
      </c>
      <c r="K45" s="234">
        <f t="shared" ref="K45:BQ45" si="45">IF(K$7&gt;=$C$14,$C45,0)</f>
        <v>0</v>
      </c>
      <c r="L45" s="234">
        <f t="shared" si="45"/>
        <v>0</v>
      </c>
      <c r="M45" s="234">
        <f t="shared" si="45"/>
        <v>0</v>
      </c>
      <c r="N45" s="234">
        <f t="shared" si="45"/>
        <v>0</v>
      </c>
      <c r="O45" s="234">
        <f t="shared" si="45"/>
        <v>0</v>
      </c>
      <c r="P45" s="234">
        <f t="shared" si="45"/>
        <v>0</v>
      </c>
      <c r="Q45" s="234">
        <f t="shared" si="45"/>
        <v>0</v>
      </c>
      <c r="R45" s="234">
        <f t="shared" si="45"/>
        <v>0</v>
      </c>
      <c r="S45" s="234">
        <f t="shared" si="45"/>
        <v>0</v>
      </c>
      <c r="T45" s="234">
        <f t="shared" si="45"/>
        <v>0</v>
      </c>
      <c r="U45" s="234">
        <f t="shared" si="45"/>
        <v>0</v>
      </c>
      <c r="V45" s="234">
        <f t="shared" si="45"/>
        <v>0</v>
      </c>
      <c r="W45" s="234">
        <f t="shared" si="45"/>
        <v>0</v>
      </c>
      <c r="X45" s="234">
        <f t="shared" si="45"/>
        <v>0</v>
      </c>
      <c r="Y45" s="234">
        <f t="shared" si="45"/>
        <v>0</v>
      </c>
      <c r="Z45" s="234">
        <f t="shared" si="45"/>
        <v>0</v>
      </c>
      <c r="AA45" s="234">
        <f t="shared" si="45"/>
        <v>0</v>
      </c>
      <c r="AB45" s="234">
        <f t="shared" si="45"/>
        <v>0</v>
      </c>
      <c r="AC45" s="234">
        <f t="shared" si="45"/>
        <v>0</v>
      </c>
      <c r="AD45" s="234">
        <f t="shared" si="45"/>
        <v>0</v>
      </c>
      <c r="AE45" s="234">
        <f t="shared" si="45"/>
        <v>1</v>
      </c>
      <c r="AF45" s="234">
        <f t="shared" si="45"/>
        <v>1</v>
      </c>
      <c r="AG45" s="234">
        <f t="shared" si="45"/>
        <v>1</v>
      </c>
      <c r="AH45" s="234">
        <f t="shared" si="45"/>
        <v>1</v>
      </c>
      <c r="AI45" s="234">
        <f t="shared" si="45"/>
        <v>1</v>
      </c>
      <c r="AJ45" s="234">
        <f t="shared" si="45"/>
        <v>1</v>
      </c>
      <c r="AK45" s="234">
        <f t="shared" si="45"/>
        <v>1</v>
      </c>
      <c r="AL45" s="234">
        <f t="shared" si="45"/>
        <v>1</v>
      </c>
      <c r="AM45" s="234">
        <f t="shared" si="45"/>
        <v>1</v>
      </c>
      <c r="AN45" s="234">
        <f t="shared" si="45"/>
        <v>1</v>
      </c>
      <c r="AO45" s="234">
        <f t="shared" si="45"/>
        <v>1</v>
      </c>
      <c r="AP45" s="234">
        <f t="shared" si="45"/>
        <v>1</v>
      </c>
      <c r="AQ45" s="234">
        <f t="shared" si="45"/>
        <v>1</v>
      </c>
      <c r="AR45" s="234">
        <f t="shared" si="45"/>
        <v>1</v>
      </c>
      <c r="AS45" s="234">
        <f t="shared" si="45"/>
        <v>1</v>
      </c>
      <c r="AT45" s="234">
        <f t="shared" si="45"/>
        <v>1</v>
      </c>
      <c r="AU45" s="234">
        <f t="shared" si="45"/>
        <v>1</v>
      </c>
      <c r="AV45" s="234">
        <f t="shared" si="45"/>
        <v>1</v>
      </c>
      <c r="AW45" s="234">
        <f t="shared" si="45"/>
        <v>1</v>
      </c>
      <c r="AX45" s="234">
        <f t="shared" si="45"/>
        <v>1</v>
      </c>
      <c r="AY45" s="234">
        <f t="shared" si="45"/>
        <v>1</v>
      </c>
      <c r="AZ45" s="234">
        <f t="shared" si="45"/>
        <v>1</v>
      </c>
      <c r="BA45" s="234">
        <f t="shared" si="45"/>
        <v>1</v>
      </c>
      <c r="BB45" s="234">
        <f t="shared" si="45"/>
        <v>1</v>
      </c>
      <c r="BC45" s="234">
        <f t="shared" si="45"/>
        <v>1</v>
      </c>
      <c r="BD45" s="234">
        <f t="shared" si="45"/>
        <v>1</v>
      </c>
      <c r="BE45" s="234">
        <f t="shared" si="45"/>
        <v>1</v>
      </c>
      <c r="BF45" s="234">
        <f t="shared" si="45"/>
        <v>1</v>
      </c>
      <c r="BG45" s="234">
        <f t="shared" si="45"/>
        <v>1</v>
      </c>
      <c r="BH45" s="234">
        <f t="shared" si="45"/>
        <v>1</v>
      </c>
      <c r="BI45" s="234">
        <f t="shared" si="45"/>
        <v>1</v>
      </c>
      <c r="BJ45" s="234">
        <f t="shared" si="45"/>
        <v>1</v>
      </c>
      <c r="BK45" s="234">
        <f t="shared" si="45"/>
        <v>1</v>
      </c>
      <c r="BL45" s="234">
        <f t="shared" si="45"/>
        <v>1</v>
      </c>
      <c r="BM45" s="234">
        <f t="shared" si="45"/>
        <v>1</v>
      </c>
      <c r="BN45" s="234">
        <f t="shared" si="45"/>
        <v>1</v>
      </c>
      <c r="BO45" s="234">
        <f t="shared" si="45"/>
        <v>1</v>
      </c>
      <c r="BP45" s="234">
        <f t="shared" si="45"/>
        <v>1</v>
      </c>
      <c r="BQ45" s="234">
        <f t="shared" si="45"/>
        <v>1</v>
      </c>
      <c r="BX45" s="234">
        <f>IF(BX$7&gt;=$C$14,$C45,0)</f>
        <v>1</v>
      </c>
      <c r="BY45" s="234">
        <f t="shared" ref="BY45:CB45" si="46">IF(BY$7&gt;=$C$14,$C45,0)</f>
        <v>1</v>
      </c>
      <c r="BZ45" s="234">
        <f t="shared" si="46"/>
        <v>1</v>
      </c>
      <c r="CA45" s="234">
        <f t="shared" si="46"/>
        <v>1</v>
      </c>
      <c r="CB45" s="234">
        <f t="shared" si="46"/>
        <v>1</v>
      </c>
      <c r="CC45" s="234">
        <f>IF(CC$7&gt;=$C$14,$C45,0)</f>
        <v>1</v>
      </c>
      <c r="CD45" s="234">
        <f>IF(CD$7&gt;=$C$14,$C45,0)</f>
        <v>1</v>
      </c>
      <c r="CE45" s="305">
        <v>0.95</v>
      </c>
      <c r="CF45" s="305">
        <v>0.95</v>
      </c>
      <c r="CG45" s="305">
        <v>0.95</v>
      </c>
      <c r="CH45" s="305">
        <v>0.95</v>
      </c>
      <c r="CI45" s="305">
        <v>0.95</v>
      </c>
      <c r="CJ45" s="305">
        <v>0.95</v>
      </c>
      <c r="CK45" s="305">
        <v>0.95</v>
      </c>
      <c r="CL45" s="305">
        <v>0.95</v>
      </c>
      <c r="CM45" s="305">
        <v>0.95</v>
      </c>
      <c r="CN45" s="305">
        <v>0.95</v>
      </c>
      <c r="CO45" s="305">
        <v>0.95</v>
      </c>
      <c r="CP45" s="305">
        <v>0.95</v>
      </c>
      <c r="CQ45" s="305">
        <v>0.95</v>
      </c>
      <c r="CR45" s="305">
        <v>0.95</v>
      </c>
      <c r="CS45" s="305">
        <v>0.95</v>
      </c>
      <c r="CT45" s="305">
        <v>0.95</v>
      </c>
      <c r="CU45" s="305">
        <v>0.95</v>
      </c>
      <c r="CV45" s="305">
        <v>0.95</v>
      </c>
      <c r="CW45" s="305">
        <v>0.95</v>
      </c>
      <c r="CX45" s="305">
        <v>0.95</v>
      </c>
      <c r="CY45" s="305">
        <v>0.95</v>
      </c>
    </row>
    <row r="46" spans="1:103" s="92" customFormat="1">
      <c r="A46" s="91"/>
      <c r="B46" s="229" t="s">
        <v>198</v>
      </c>
      <c r="C46" s="230"/>
      <c r="D46" s="280"/>
      <c r="E46" s="229"/>
      <c r="F46" s="229"/>
      <c r="G46" s="230">
        <f>SUM(BS46:CY46)</f>
        <v>494779332.51473939</v>
      </c>
      <c r="H46" s="280" t="s">
        <v>136</v>
      </c>
      <c r="I46" s="229"/>
      <c r="J46" s="293">
        <f>(J42*J44*J45*$E41)</f>
        <v>0</v>
      </c>
      <c r="K46" s="293">
        <f t="shared" ref="K46:BQ46" si="47">(K42*K44*K45*$E41)</f>
        <v>0</v>
      </c>
      <c r="L46" s="293">
        <f t="shared" si="47"/>
        <v>0</v>
      </c>
      <c r="M46" s="293">
        <f t="shared" si="47"/>
        <v>0</v>
      </c>
      <c r="N46" s="293">
        <f t="shared" si="47"/>
        <v>0</v>
      </c>
      <c r="O46" s="293">
        <f t="shared" si="47"/>
        <v>0</v>
      </c>
      <c r="P46" s="293">
        <f t="shared" si="47"/>
        <v>0</v>
      </c>
      <c r="Q46" s="293">
        <f t="shared" si="47"/>
        <v>0</v>
      </c>
      <c r="R46" s="293">
        <f t="shared" si="47"/>
        <v>0</v>
      </c>
      <c r="S46" s="293">
        <f t="shared" si="47"/>
        <v>0</v>
      </c>
      <c r="T46" s="293">
        <f t="shared" si="47"/>
        <v>0</v>
      </c>
      <c r="U46" s="293">
        <f t="shared" si="47"/>
        <v>0</v>
      </c>
      <c r="V46" s="293">
        <f t="shared" si="47"/>
        <v>0</v>
      </c>
      <c r="W46" s="293">
        <f t="shared" si="47"/>
        <v>0</v>
      </c>
      <c r="X46" s="293">
        <f t="shared" si="47"/>
        <v>0</v>
      </c>
      <c r="Y46" s="293">
        <f t="shared" si="47"/>
        <v>0</v>
      </c>
      <c r="Z46" s="293">
        <f t="shared" si="47"/>
        <v>0</v>
      </c>
      <c r="AA46" s="293">
        <f t="shared" si="47"/>
        <v>0</v>
      </c>
      <c r="AB46" s="293">
        <f t="shared" si="47"/>
        <v>0</v>
      </c>
      <c r="AC46" s="293">
        <f t="shared" si="47"/>
        <v>0</v>
      </c>
      <c r="AD46" s="293">
        <f t="shared" si="47"/>
        <v>0</v>
      </c>
      <c r="AE46" s="293">
        <f t="shared" si="47"/>
        <v>1107975</v>
      </c>
      <c r="AF46" s="293">
        <f t="shared" si="47"/>
        <v>1107975</v>
      </c>
      <c r="AG46" s="293">
        <f t="shared" si="47"/>
        <v>1107975</v>
      </c>
      <c r="AH46" s="293">
        <f t="shared" si="47"/>
        <v>1107975</v>
      </c>
      <c r="AI46" s="293">
        <f t="shared" si="47"/>
        <v>1107975</v>
      </c>
      <c r="AJ46" s="293">
        <f t="shared" si="47"/>
        <v>1107975</v>
      </c>
      <c r="AK46" s="293">
        <f t="shared" si="47"/>
        <v>1107975</v>
      </c>
      <c r="AL46" s="293">
        <f t="shared" si="47"/>
        <v>1107975</v>
      </c>
      <c r="AM46" s="293">
        <f t="shared" si="47"/>
        <v>1107975</v>
      </c>
      <c r="AN46" s="293">
        <f t="shared" si="47"/>
        <v>1107975</v>
      </c>
      <c r="AO46" s="293">
        <f t="shared" si="47"/>
        <v>1107975</v>
      </c>
      <c r="AP46" s="293">
        <f t="shared" si="47"/>
        <v>1107975</v>
      </c>
      <c r="AQ46" s="293">
        <f t="shared" si="47"/>
        <v>1135674.3749999998</v>
      </c>
      <c r="AR46" s="293">
        <f t="shared" si="47"/>
        <v>1135674.3749999998</v>
      </c>
      <c r="AS46" s="293">
        <f t="shared" si="47"/>
        <v>1135674.3749999998</v>
      </c>
      <c r="AT46" s="293">
        <f t="shared" si="47"/>
        <v>1135674.3749999998</v>
      </c>
      <c r="AU46" s="293">
        <f t="shared" si="47"/>
        <v>1135674.3749999998</v>
      </c>
      <c r="AV46" s="293">
        <f t="shared" si="47"/>
        <v>1135674.3749999998</v>
      </c>
      <c r="AW46" s="293">
        <f t="shared" si="47"/>
        <v>1135674.3749999998</v>
      </c>
      <c r="AX46" s="293">
        <f t="shared" si="47"/>
        <v>1135674.3749999998</v>
      </c>
      <c r="AY46" s="293">
        <f t="shared" si="47"/>
        <v>1135674.3749999998</v>
      </c>
      <c r="AZ46" s="293">
        <f t="shared" si="47"/>
        <v>1135674.3749999998</v>
      </c>
      <c r="BA46" s="293">
        <f t="shared" si="47"/>
        <v>1135674.3749999998</v>
      </c>
      <c r="BB46" s="293">
        <f t="shared" si="47"/>
        <v>1135674.3749999998</v>
      </c>
      <c r="BC46" s="293">
        <f t="shared" si="47"/>
        <v>1164066.2343749998</v>
      </c>
      <c r="BD46" s="293">
        <f t="shared" si="47"/>
        <v>1164066.2343749998</v>
      </c>
      <c r="BE46" s="293">
        <f t="shared" si="47"/>
        <v>1164066.2343749998</v>
      </c>
      <c r="BF46" s="293">
        <f t="shared" si="47"/>
        <v>1164066.2343749998</v>
      </c>
      <c r="BG46" s="293">
        <f t="shared" si="47"/>
        <v>1164066.2343749998</v>
      </c>
      <c r="BH46" s="293">
        <f t="shared" si="47"/>
        <v>1164066.2343749998</v>
      </c>
      <c r="BI46" s="293">
        <f t="shared" si="47"/>
        <v>1164066.2343749998</v>
      </c>
      <c r="BJ46" s="293">
        <f t="shared" si="47"/>
        <v>1164066.2343749998</v>
      </c>
      <c r="BK46" s="293">
        <f t="shared" si="47"/>
        <v>1164066.2343749998</v>
      </c>
      <c r="BL46" s="293">
        <f t="shared" si="47"/>
        <v>1164066.2343749998</v>
      </c>
      <c r="BM46" s="293">
        <f t="shared" si="47"/>
        <v>1164066.2343749998</v>
      </c>
      <c r="BN46" s="293">
        <f t="shared" si="47"/>
        <v>1164066.2343749998</v>
      </c>
      <c r="BO46" s="293">
        <f t="shared" si="47"/>
        <v>1193167.8902343747</v>
      </c>
      <c r="BP46" s="293">
        <f t="shared" si="47"/>
        <v>1193167.8902343747</v>
      </c>
      <c r="BQ46" s="293">
        <f t="shared" si="47"/>
        <v>1193167.8902343747</v>
      </c>
      <c r="BR46" s="229"/>
      <c r="BS46" s="230">
        <f>SUM(J46:U46)</f>
        <v>0</v>
      </c>
      <c r="BT46" s="230">
        <f>SUM(V46:AG46)</f>
        <v>3323925</v>
      </c>
      <c r="BU46" s="230">
        <f>SUM(AH46:AS46)</f>
        <v>13378798.125</v>
      </c>
      <c r="BV46" s="230">
        <f>SUM(AT46:BE46)</f>
        <v>13713268.078124998</v>
      </c>
      <c r="BW46" s="230">
        <f>SUM(BF46:BQ46)</f>
        <v>14056099.780078124</v>
      </c>
      <c r="BX46" s="293">
        <f t="shared" ref="BX46:CY46" si="48">(BX42*BX44*BX45*$E41)</f>
        <v>14675965.049882809</v>
      </c>
      <c r="BY46" s="293">
        <f t="shared" si="48"/>
        <v>15042864.176129874</v>
      </c>
      <c r="BZ46" s="293">
        <f t="shared" si="48"/>
        <v>15418935.780533122</v>
      </c>
      <c r="CA46" s="293">
        <f t="shared" si="48"/>
        <v>15804409.175046448</v>
      </c>
      <c r="CB46" s="293">
        <f t="shared" si="48"/>
        <v>16199519.404422607</v>
      </c>
      <c r="CC46" s="293">
        <f t="shared" si="48"/>
        <v>16604507.389533171</v>
      </c>
      <c r="CD46" s="293">
        <f t="shared" si="48"/>
        <v>17019620.074271504</v>
      </c>
      <c r="CE46" s="293">
        <f t="shared" si="48"/>
        <v>16168639.070557926</v>
      </c>
      <c r="CF46" s="293">
        <f t="shared" si="48"/>
        <v>16168639.070557926</v>
      </c>
      <c r="CG46" s="293">
        <f t="shared" si="48"/>
        <v>16168639.070557926</v>
      </c>
      <c r="CH46" s="293">
        <f t="shared" si="48"/>
        <v>16168639.070557926</v>
      </c>
      <c r="CI46" s="293">
        <f t="shared" si="48"/>
        <v>16168639.070557926</v>
      </c>
      <c r="CJ46" s="293">
        <f t="shared" si="48"/>
        <v>16168639.070557926</v>
      </c>
      <c r="CK46" s="293">
        <f t="shared" si="48"/>
        <v>16168639.070557926</v>
      </c>
      <c r="CL46" s="293">
        <f t="shared" si="48"/>
        <v>16168639.070557926</v>
      </c>
      <c r="CM46" s="293">
        <f t="shared" si="48"/>
        <v>16168639.070557926</v>
      </c>
      <c r="CN46" s="293">
        <f t="shared" si="48"/>
        <v>16168639.070557926</v>
      </c>
      <c r="CO46" s="293">
        <f t="shared" si="48"/>
        <v>16168639.070557926</v>
      </c>
      <c r="CP46" s="293">
        <f t="shared" si="48"/>
        <v>16168639.070557926</v>
      </c>
      <c r="CQ46" s="293">
        <f t="shared" si="48"/>
        <v>16168639.070557926</v>
      </c>
      <c r="CR46" s="293">
        <f t="shared" si="48"/>
        <v>16168639.070557926</v>
      </c>
      <c r="CS46" s="293">
        <f t="shared" si="48"/>
        <v>16168639.070557926</v>
      </c>
      <c r="CT46" s="293">
        <f t="shared" si="48"/>
        <v>16168639.070557926</v>
      </c>
      <c r="CU46" s="293">
        <f t="shared" si="48"/>
        <v>16168639.070557926</v>
      </c>
      <c r="CV46" s="293">
        <f t="shared" si="48"/>
        <v>16168639.070557926</v>
      </c>
      <c r="CW46" s="293">
        <f t="shared" si="48"/>
        <v>16168639.070557926</v>
      </c>
      <c r="CX46" s="293">
        <f t="shared" si="48"/>
        <v>16168639.070557926</v>
      </c>
      <c r="CY46" s="293">
        <f t="shared" si="48"/>
        <v>16168639.070557926</v>
      </c>
    </row>
    <row r="47" spans="1:103">
      <c r="B47" s="35"/>
      <c r="C47" s="198"/>
      <c r="D47" s="198"/>
      <c r="E47" s="198"/>
      <c r="J47" s="228"/>
      <c r="K47" s="228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28"/>
      <c r="AY47" s="228"/>
      <c r="AZ47" s="228"/>
      <c r="BA47" s="228"/>
      <c r="BB47" s="228"/>
      <c r="BC47" s="228"/>
      <c r="BD47" s="228"/>
      <c r="BE47" s="228"/>
      <c r="BF47" s="228"/>
      <c r="BG47" s="228"/>
      <c r="BH47" s="228"/>
      <c r="BI47" s="228"/>
      <c r="BJ47" s="228"/>
      <c r="BK47" s="228"/>
      <c r="BL47" s="228"/>
      <c r="BM47" s="228"/>
      <c r="BN47" s="228"/>
      <c r="BO47" s="228"/>
      <c r="BP47" s="228"/>
      <c r="BQ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</row>
    <row r="48" spans="1:103" s="43" customFormat="1">
      <c r="A48" s="97"/>
      <c r="B48" s="294" t="s">
        <v>289</v>
      </c>
      <c r="E48" s="243"/>
      <c r="G48" s="60"/>
      <c r="BT48" s="292"/>
      <c r="BU48" s="292">
        <f>BT48+1</f>
        <v>1</v>
      </c>
      <c r="BV48" s="292">
        <f t="shared" ref="BV48:CY48" si="49">BU48+1</f>
        <v>2</v>
      </c>
      <c r="BW48" s="292">
        <f t="shared" si="49"/>
        <v>3</v>
      </c>
      <c r="BX48" s="292">
        <f t="shared" si="49"/>
        <v>4</v>
      </c>
      <c r="BY48" s="323">
        <f t="shared" si="49"/>
        <v>5</v>
      </c>
      <c r="BZ48" s="292">
        <f t="shared" si="49"/>
        <v>6</v>
      </c>
      <c r="CA48" s="292">
        <f t="shared" si="49"/>
        <v>7</v>
      </c>
      <c r="CB48" s="292">
        <f t="shared" si="49"/>
        <v>8</v>
      </c>
      <c r="CC48" s="292">
        <f t="shared" si="49"/>
        <v>9</v>
      </c>
      <c r="CD48" s="292">
        <f t="shared" si="49"/>
        <v>10</v>
      </c>
      <c r="CE48" s="292">
        <f t="shared" si="49"/>
        <v>11</v>
      </c>
      <c r="CF48" s="292">
        <f t="shared" si="49"/>
        <v>12</v>
      </c>
      <c r="CG48" s="292">
        <f t="shared" si="49"/>
        <v>13</v>
      </c>
      <c r="CH48" s="292">
        <f t="shared" si="49"/>
        <v>14</v>
      </c>
      <c r="CI48" s="292">
        <f t="shared" si="49"/>
        <v>15</v>
      </c>
      <c r="CJ48" s="292">
        <f t="shared" si="49"/>
        <v>16</v>
      </c>
      <c r="CK48" s="292">
        <f t="shared" si="49"/>
        <v>17</v>
      </c>
      <c r="CL48" s="292">
        <f t="shared" si="49"/>
        <v>18</v>
      </c>
      <c r="CM48" s="292">
        <f t="shared" si="49"/>
        <v>19</v>
      </c>
      <c r="CN48" s="292">
        <f t="shared" si="49"/>
        <v>20</v>
      </c>
      <c r="CO48" s="292">
        <f t="shared" si="49"/>
        <v>21</v>
      </c>
      <c r="CP48" s="292">
        <f t="shared" si="49"/>
        <v>22</v>
      </c>
      <c r="CQ48" s="292">
        <f t="shared" si="49"/>
        <v>23</v>
      </c>
      <c r="CR48" s="292">
        <f t="shared" si="49"/>
        <v>24</v>
      </c>
      <c r="CS48" s="292">
        <f t="shared" si="49"/>
        <v>25</v>
      </c>
      <c r="CT48" s="292">
        <f t="shared" si="49"/>
        <v>26</v>
      </c>
      <c r="CU48" s="292">
        <f t="shared" si="49"/>
        <v>27</v>
      </c>
      <c r="CV48" s="292">
        <f t="shared" si="49"/>
        <v>28</v>
      </c>
      <c r="CW48" s="292">
        <f t="shared" si="49"/>
        <v>29</v>
      </c>
      <c r="CX48" s="292">
        <f t="shared" si="49"/>
        <v>30</v>
      </c>
      <c r="CY48" s="292">
        <f t="shared" si="49"/>
        <v>31</v>
      </c>
    </row>
    <row r="49" spans="1:103" s="43" customFormat="1">
      <c r="A49" s="97"/>
      <c r="B49" s="43" t="s">
        <v>93</v>
      </c>
      <c r="C49" s="258">
        <v>0</v>
      </c>
      <c r="D49" s="70" t="s">
        <v>213</v>
      </c>
      <c r="E49" s="209">
        <v>29980</v>
      </c>
      <c r="F49" s="70" t="s">
        <v>214</v>
      </c>
      <c r="G49" s="123"/>
    </row>
    <row r="50" spans="1:103" s="35" customFormat="1">
      <c r="A50" s="94"/>
      <c r="B50" s="43" t="s">
        <v>75</v>
      </c>
      <c r="C50" s="206">
        <v>165</v>
      </c>
      <c r="D50" s="70" t="s">
        <v>187</v>
      </c>
      <c r="E50" s="218"/>
      <c r="F50" s="70"/>
      <c r="G50" s="123"/>
      <c r="H50" s="70"/>
      <c r="J50" s="287">
        <f>IF(J$7=$C$14,$C50,I50*(1+J51))</f>
        <v>0</v>
      </c>
      <c r="K50" s="287">
        <f t="shared" ref="K50:BQ50" si="50">IF(K$7=$C$14,$C50,J50*(1+K51))</f>
        <v>0</v>
      </c>
      <c r="L50" s="287">
        <f t="shared" si="50"/>
        <v>0</v>
      </c>
      <c r="M50" s="287">
        <f t="shared" si="50"/>
        <v>0</v>
      </c>
      <c r="N50" s="287">
        <f t="shared" si="50"/>
        <v>0</v>
      </c>
      <c r="O50" s="287">
        <f t="shared" si="50"/>
        <v>0</v>
      </c>
      <c r="P50" s="287">
        <f t="shared" si="50"/>
        <v>0</v>
      </c>
      <c r="Q50" s="287">
        <f t="shared" si="50"/>
        <v>0</v>
      </c>
      <c r="R50" s="287">
        <f t="shared" si="50"/>
        <v>0</v>
      </c>
      <c r="S50" s="287">
        <f t="shared" si="50"/>
        <v>0</v>
      </c>
      <c r="T50" s="287">
        <f t="shared" si="50"/>
        <v>0</v>
      </c>
      <c r="U50" s="287">
        <f t="shared" si="50"/>
        <v>0</v>
      </c>
      <c r="V50" s="287">
        <f t="shared" si="50"/>
        <v>0</v>
      </c>
      <c r="W50" s="287">
        <f t="shared" si="50"/>
        <v>0</v>
      </c>
      <c r="X50" s="287">
        <f t="shared" si="50"/>
        <v>0</v>
      </c>
      <c r="Y50" s="287">
        <f t="shared" si="50"/>
        <v>0</v>
      </c>
      <c r="Z50" s="287">
        <f t="shared" si="50"/>
        <v>0</v>
      </c>
      <c r="AA50" s="287">
        <f t="shared" si="50"/>
        <v>0</v>
      </c>
      <c r="AB50" s="287">
        <f t="shared" si="50"/>
        <v>0</v>
      </c>
      <c r="AC50" s="287">
        <f t="shared" si="50"/>
        <v>0</v>
      </c>
      <c r="AD50" s="287">
        <f t="shared" si="50"/>
        <v>0</v>
      </c>
      <c r="AE50" s="287">
        <f t="shared" si="50"/>
        <v>165</v>
      </c>
      <c r="AF50" s="287">
        <f t="shared" si="50"/>
        <v>165</v>
      </c>
      <c r="AG50" s="287">
        <f t="shared" si="50"/>
        <v>165</v>
      </c>
      <c r="AH50" s="287">
        <f t="shared" si="50"/>
        <v>165</v>
      </c>
      <c r="AI50" s="287">
        <f t="shared" si="50"/>
        <v>165</v>
      </c>
      <c r="AJ50" s="287">
        <f t="shared" si="50"/>
        <v>165</v>
      </c>
      <c r="AK50" s="287">
        <f t="shared" si="50"/>
        <v>165</v>
      </c>
      <c r="AL50" s="287">
        <f t="shared" si="50"/>
        <v>165</v>
      </c>
      <c r="AM50" s="287">
        <f t="shared" si="50"/>
        <v>165</v>
      </c>
      <c r="AN50" s="287">
        <f t="shared" si="50"/>
        <v>165</v>
      </c>
      <c r="AO50" s="287">
        <f t="shared" si="50"/>
        <v>165</v>
      </c>
      <c r="AP50" s="287">
        <f t="shared" si="50"/>
        <v>165</v>
      </c>
      <c r="AQ50" s="287">
        <f t="shared" si="50"/>
        <v>165</v>
      </c>
      <c r="AR50" s="287">
        <f t="shared" si="50"/>
        <v>165</v>
      </c>
      <c r="AS50" s="287">
        <f t="shared" si="50"/>
        <v>165</v>
      </c>
      <c r="AT50" s="287">
        <f t="shared" si="50"/>
        <v>165</v>
      </c>
      <c r="AU50" s="287">
        <f t="shared" si="50"/>
        <v>165</v>
      </c>
      <c r="AV50" s="287">
        <f t="shared" si="50"/>
        <v>165</v>
      </c>
      <c r="AW50" s="287">
        <f t="shared" si="50"/>
        <v>165</v>
      </c>
      <c r="AX50" s="287">
        <f t="shared" si="50"/>
        <v>165</v>
      </c>
      <c r="AY50" s="287">
        <f t="shared" si="50"/>
        <v>165</v>
      </c>
      <c r="AZ50" s="287">
        <f t="shared" si="50"/>
        <v>165</v>
      </c>
      <c r="BA50" s="287">
        <f t="shared" si="50"/>
        <v>165</v>
      </c>
      <c r="BB50" s="287">
        <f t="shared" si="50"/>
        <v>165</v>
      </c>
      <c r="BC50" s="287">
        <f t="shared" si="50"/>
        <v>169.12499999999997</v>
      </c>
      <c r="BD50" s="287">
        <f t="shared" si="50"/>
        <v>169.12499999999997</v>
      </c>
      <c r="BE50" s="287">
        <f t="shared" si="50"/>
        <v>169.12499999999997</v>
      </c>
      <c r="BF50" s="287">
        <f t="shared" si="50"/>
        <v>169.12499999999997</v>
      </c>
      <c r="BG50" s="287">
        <f t="shared" si="50"/>
        <v>169.12499999999997</v>
      </c>
      <c r="BH50" s="287">
        <f t="shared" si="50"/>
        <v>169.12499999999997</v>
      </c>
      <c r="BI50" s="287">
        <f t="shared" si="50"/>
        <v>169.12499999999997</v>
      </c>
      <c r="BJ50" s="287">
        <f t="shared" si="50"/>
        <v>169.12499999999997</v>
      </c>
      <c r="BK50" s="287">
        <f t="shared" si="50"/>
        <v>169.12499999999997</v>
      </c>
      <c r="BL50" s="287">
        <f t="shared" si="50"/>
        <v>169.12499999999997</v>
      </c>
      <c r="BM50" s="287">
        <f t="shared" si="50"/>
        <v>169.12499999999997</v>
      </c>
      <c r="BN50" s="287">
        <f t="shared" si="50"/>
        <v>169.12499999999997</v>
      </c>
      <c r="BO50" s="287">
        <f t="shared" si="50"/>
        <v>169.12499999999997</v>
      </c>
      <c r="BP50" s="287">
        <f t="shared" si="50"/>
        <v>169.12499999999997</v>
      </c>
      <c r="BQ50" s="287">
        <f t="shared" si="50"/>
        <v>169.12499999999997</v>
      </c>
      <c r="BX50" s="287">
        <f>IF(BX$7=$C$14,$C50,BQ50*(1+BX51))</f>
        <v>173.35312499999995</v>
      </c>
      <c r="BY50" s="287">
        <f>IF(BY$7=$C$14,$C50,BX50*(1+BY51))</f>
        <v>177.68695312499995</v>
      </c>
      <c r="BZ50" s="287">
        <f t="shared" ref="BZ50:CB50" si="51">IF(BZ$7=$C$14,$C50,BY50*(1+BZ51))</f>
        <v>182.12912695312494</v>
      </c>
      <c r="CA50" s="287">
        <f t="shared" si="51"/>
        <v>186.68235512695304</v>
      </c>
      <c r="CB50" s="287">
        <f t="shared" si="51"/>
        <v>191.34941400512685</v>
      </c>
      <c r="CC50" s="287">
        <f>IF(CC$7=$C$14,$C50,CB50*(1+CC51))</f>
        <v>196.133149355255</v>
      </c>
      <c r="CD50" s="287">
        <f>IF(CD$7=$C$14,$C50,CC50*(1+CD51))</f>
        <v>201.03647808913635</v>
      </c>
      <c r="CE50" s="287">
        <f t="shared" ref="CE50:CY50" si="52">IF(CE$7=$C$14,$C50,CD50*(1+CE51))</f>
        <v>201.03647808913635</v>
      </c>
      <c r="CF50" s="287">
        <f t="shared" si="52"/>
        <v>201.03647808913635</v>
      </c>
      <c r="CG50" s="287">
        <f t="shared" si="52"/>
        <v>201.03647808913635</v>
      </c>
      <c r="CH50" s="287">
        <f t="shared" si="52"/>
        <v>201.03647808913635</v>
      </c>
      <c r="CI50" s="287">
        <f t="shared" si="52"/>
        <v>201.03647808913635</v>
      </c>
      <c r="CJ50" s="287">
        <f t="shared" si="52"/>
        <v>201.03647808913635</v>
      </c>
      <c r="CK50" s="287">
        <f t="shared" si="52"/>
        <v>201.03647808913635</v>
      </c>
      <c r="CL50" s="287">
        <f t="shared" si="52"/>
        <v>201.03647808913635</v>
      </c>
      <c r="CM50" s="287">
        <f t="shared" si="52"/>
        <v>201.03647808913635</v>
      </c>
      <c r="CN50" s="287">
        <f t="shared" si="52"/>
        <v>201.03647808913635</v>
      </c>
      <c r="CO50" s="287">
        <f t="shared" si="52"/>
        <v>201.03647808913635</v>
      </c>
      <c r="CP50" s="287">
        <f t="shared" si="52"/>
        <v>201.03647808913635</v>
      </c>
      <c r="CQ50" s="287">
        <f t="shared" si="52"/>
        <v>201.03647808913635</v>
      </c>
      <c r="CR50" s="287">
        <f t="shared" si="52"/>
        <v>201.03647808913635</v>
      </c>
      <c r="CS50" s="287">
        <f t="shared" si="52"/>
        <v>201.03647808913635</v>
      </c>
      <c r="CT50" s="287">
        <f t="shared" si="52"/>
        <v>201.03647808913635</v>
      </c>
      <c r="CU50" s="287">
        <f t="shared" si="52"/>
        <v>201.03647808913635</v>
      </c>
      <c r="CV50" s="287">
        <f t="shared" si="52"/>
        <v>201.03647808913635</v>
      </c>
      <c r="CW50" s="287">
        <f t="shared" si="52"/>
        <v>201.03647808913635</v>
      </c>
      <c r="CX50" s="287">
        <f t="shared" si="52"/>
        <v>201.03647808913635</v>
      </c>
      <c r="CY50" s="287">
        <f t="shared" si="52"/>
        <v>201.03647808913635</v>
      </c>
    </row>
    <row r="51" spans="1:103" s="35" customFormat="1">
      <c r="A51" s="94"/>
      <c r="B51" s="43" t="s">
        <v>118</v>
      </c>
      <c r="C51" s="207">
        <v>2.5000000000000001E-2</v>
      </c>
      <c r="D51" s="70" t="s">
        <v>258</v>
      </c>
      <c r="E51" s="313"/>
      <c r="F51" s="257"/>
      <c r="G51" s="257"/>
      <c r="H51" s="257"/>
      <c r="J51" s="288"/>
      <c r="K51" s="288"/>
      <c r="L51" s="289"/>
      <c r="M51" s="289"/>
      <c r="N51" s="289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8"/>
      <c r="AW51" s="290"/>
      <c r="AX51" s="288"/>
      <c r="AY51" s="288"/>
      <c r="AZ51" s="290"/>
      <c r="BA51" s="288"/>
      <c r="BB51" s="288"/>
      <c r="BC51" s="290">
        <f>$C51</f>
        <v>2.5000000000000001E-2</v>
      </c>
      <c r="BD51" s="288"/>
      <c r="BE51" s="288"/>
      <c r="BF51" s="288"/>
      <c r="BG51" s="288"/>
      <c r="BH51" s="288"/>
      <c r="BI51" s="290"/>
      <c r="BJ51" s="288"/>
      <c r="BK51" s="290"/>
      <c r="BL51" s="290"/>
      <c r="BM51" s="290"/>
      <c r="BN51" s="290"/>
      <c r="BO51" s="290"/>
      <c r="BP51" s="288"/>
      <c r="BQ51" s="288"/>
      <c r="BX51" s="290">
        <f>$C51</f>
        <v>2.5000000000000001E-2</v>
      </c>
      <c r="BY51" s="290">
        <f t="shared" ref="BY51:CD51" si="53">$C51</f>
        <v>2.5000000000000001E-2</v>
      </c>
      <c r="BZ51" s="290">
        <f t="shared" si="53"/>
        <v>2.5000000000000001E-2</v>
      </c>
      <c r="CA51" s="290">
        <f t="shared" si="53"/>
        <v>2.5000000000000001E-2</v>
      </c>
      <c r="CB51" s="290">
        <f t="shared" si="53"/>
        <v>2.5000000000000001E-2</v>
      </c>
      <c r="CC51" s="290">
        <f t="shared" si="53"/>
        <v>2.5000000000000001E-2</v>
      </c>
      <c r="CD51" s="290">
        <f t="shared" si="53"/>
        <v>2.5000000000000001E-2</v>
      </c>
      <c r="CE51" s="290"/>
      <c r="CF51" s="290"/>
      <c r="CG51" s="290"/>
      <c r="CH51" s="290"/>
      <c r="CI51" s="290"/>
      <c r="CJ51" s="290"/>
      <c r="CK51" s="290"/>
      <c r="CL51" s="290"/>
      <c r="CM51" s="290"/>
      <c r="CN51" s="290"/>
      <c r="CO51" s="290"/>
      <c r="CP51" s="290"/>
      <c r="CQ51" s="290"/>
      <c r="CR51" s="290"/>
      <c r="CS51" s="290"/>
      <c r="CT51" s="290"/>
      <c r="CU51" s="290"/>
      <c r="CV51" s="290"/>
      <c r="CW51" s="290"/>
      <c r="CX51" s="290"/>
      <c r="CY51" s="290"/>
    </row>
    <row r="52" spans="1:103" s="35" customFormat="1">
      <c r="A52" s="94"/>
      <c r="B52" s="43" t="s">
        <v>132</v>
      </c>
      <c r="C52" s="392">
        <v>0</v>
      </c>
      <c r="D52" s="70" t="s">
        <v>266</v>
      </c>
      <c r="E52" s="411" t="s">
        <v>295</v>
      </c>
      <c r="F52" s="70"/>
      <c r="G52" s="70"/>
      <c r="H52" s="70"/>
      <c r="J52" s="82">
        <f>IF(J$7&gt;=$C$14,J$9,0)</f>
        <v>0</v>
      </c>
      <c r="K52" s="82">
        <f t="shared" ref="K52:BQ52" si="54">IF(K$7&gt;=$C$14,K$9,0)</f>
        <v>0</v>
      </c>
      <c r="L52" s="82">
        <f t="shared" si="54"/>
        <v>0</v>
      </c>
      <c r="M52" s="82">
        <f t="shared" si="54"/>
        <v>0</v>
      </c>
      <c r="N52" s="82">
        <f t="shared" si="54"/>
        <v>0</v>
      </c>
      <c r="O52" s="82">
        <f t="shared" si="54"/>
        <v>0</v>
      </c>
      <c r="P52" s="82">
        <f t="shared" si="54"/>
        <v>0</v>
      </c>
      <c r="Q52" s="82">
        <f t="shared" si="54"/>
        <v>0</v>
      </c>
      <c r="R52" s="82">
        <f t="shared" si="54"/>
        <v>0</v>
      </c>
      <c r="S52" s="82">
        <f t="shared" si="54"/>
        <v>0</v>
      </c>
      <c r="T52" s="82">
        <f t="shared" si="54"/>
        <v>0</v>
      </c>
      <c r="U52" s="82">
        <f t="shared" si="54"/>
        <v>0</v>
      </c>
      <c r="V52" s="82">
        <f t="shared" si="54"/>
        <v>0</v>
      </c>
      <c r="W52" s="82">
        <f t="shared" si="54"/>
        <v>0</v>
      </c>
      <c r="X52" s="82">
        <f t="shared" si="54"/>
        <v>0</v>
      </c>
      <c r="Y52" s="82">
        <f t="shared" si="54"/>
        <v>0</v>
      </c>
      <c r="Z52" s="82">
        <f t="shared" si="54"/>
        <v>0</v>
      </c>
      <c r="AA52" s="82">
        <f t="shared" si="54"/>
        <v>0</v>
      </c>
      <c r="AB52" s="82">
        <f t="shared" si="54"/>
        <v>0</v>
      </c>
      <c r="AC52" s="82">
        <f t="shared" si="54"/>
        <v>0</v>
      </c>
      <c r="AD52" s="82">
        <f t="shared" si="54"/>
        <v>0</v>
      </c>
      <c r="AE52" s="82">
        <f t="shared" si="54"/>
        <v>1</v>
      </c>
      <c r="AF52" s="82">
        <f t="shared" si="54"/>
        <v>1</v>
      </c>
      <c r="AG52" s="82">
        <f t="shared" si="54"/>
        <v>1</v>
      </c>
      <c r="AH52" s="82">
        <f t="shared" si="54"/>
        <v>1</v>
      </c>
      <c r="AI52" s="82">
        <f t="shared" si="54"/>
        <v>1</v>
      </c>
      <c r="AJ52" s="82">
        <f t="shared" si="54"/>
        <v>1</v>
      </c>
      <c r="AK52" s="82">
        <f t="shared" si="54"/>
        <v>1</v>
      </c>
      <c r="AL52" s="82">
        <f t="shared" si="54"/>
        <v>1</v>
      </c>
      <c r="AM52" s="82">
        <f t="shared" si="54"/>
        <v>1</v>
      </c>
      <c r="AN52" s="82">
        <f t="shared" si="54"/>
        <v>1</v>
      </c>
      <c r="AO52" s="82">
        <f t="shared" si="54"/>
        <v>1</v>
      </c>
      <c r="AP52" s="82">
        <f t="shared" si="54"/>
        <v>1</v>
      </c>
      <c r="AQ52" s="82">
        <f t="shared" si="54"/>
        <v>1</v>
      </c>
      <c r="AR52" s="82">
        <f t="shared" si="54"/>
        <v>1</v>
      </c>
      <c r="AS52" s="82">
        <f t="shared" si="54"/>
        <v>1</v>
      </c>
      <c r="AT52" s="82">
        <f t="shared" si="54"/>
        <v>1</v>
      </c>
      <c r="AU52" s="82">
        <f t="shared" si="54"/>
        <v>1</v>
      </c>
      <c r="AV52" s="82">
        <f t="shared" si="54"/>
        <v>1</v>
      </c>
      <c r="AW52" s="82">
        <f t="shared" si="54"/>
        <v>1</v>
      </c>
      <c r="AX52" s="82">
        <f t="shared" si="54"/>
        <v>1</v>
      </c>
      <c r="AY52" s="82">
        <f t="shared" si="54"/>
        <v>1</v>
      </c>
      <c r="AZ52" s="82">
        <f t="shared" si="54"/>
        <v>1</v>
      </c>
      <c r="BA52" s="82">
        <f t="shared" si="54"/>
        <v>1</v>
      </c>
      <c r="BB52" s="82">
        <f t="shared" si="54"/>
        <v>1</v>
      </c>
      <c r="BC52" s="82">
        <f t="shared" si="54"/>
        <v>1</v>
      </c>
      <c r="BD52" s="82">
        <f t="shared" si="54"/>
        <v>1</v>
      </c>
      <c r="BE52" s="82">
        <f t="shared" si="54"/>
        <v>1</v>
      </c>
      <c r="BF52" s="82">
        <f t="shared" si="54"/>
        <v>1</v>
      </c>
      <c r="BG52" s="82">
        <f t="shared" si="54"/>
        <v>1</v>
      </c>
      <c r="BH52" s="82">
        <f t="shared" si="54"/>
        <v>1</v>
      </c>
      <c r="BI52" s="82">
        <f t="shared" si="54"/>
        <v>1</v>
      </c>
      <c r="BJ52" s="82">
        <f t="shared" si="54"/>
        <v>1</v>
      </c>
      <c r="BK52" s="82">
        <f t="shared" si="54"/>
        <v>1</v>
      </c>
      <c r="BL52" s="82">
        <f t="shared" si="54"/>
        <v>1</v>
      </c>
      <c r="BM52" s="82">
        <f t="shared" si="54"/>
        <v>1</v>
      </c>
      <c r="BN52" s="82">
        <f t="shared" si="54"/>
        <v>1</v>
      </c>
      <c r="BO52" s="82">
        <f t="shared" si="54"/>
        <v>1</v>
      </c>
      <c r="BP52" s="82">
        <f t="shared" si="54"/>
        <v>1</v>
      </c>
      <c r="BQ52" s="82">
        <f t="shared" si="54"/>
        <v>1</v>
      </c>
      <c r="BX52" s="82">
        <f t="shared" ref="BX52:CY52" si="55">IF(BX$7&gt;=$C$14,BX$9,0)</f>
        <v>12</v>
      </c>
      <c r="BY52" s="82">
        <f t="shared" si="55"/>
        <v>12</v>
      </c>
      <c r="BZ52" s="82">
        <f t="shared" si="55"/>
        <v>12</v>
      </c>
      <c r="CA52" s="82">
        <f t="shared" si="55"/>
        <v>12</v>
      </c>
      <c r="CB52" s="82">
        <f t="shared" si="55"/>
        <v>12</v>
      </c>
      <c r="CC52" s="82">
        <f t="shared" si="55"/>
        <v>12</v>
      </c>
      <c r="CD52" s="82">
        <f t="shared" si="55"/>
        <v>12</v>
      </c>
      <c r="CE52" s="82">
        <f t="shared" si="55"/>
        <v>12</v>
      </c>
      <c r="CF52" s="82">
        <f t="shared" si="55"/>
        <v>12</v>
      </c>
      <c r="CG52" s="82">
        <f t="shared" si="55"/>
        <v>12</v>
      </c>
      <c r="CH52" s="82">
        <f t="shared" si="55"/>
        <v>12</v>
      </c>
      <c r="CI52" s="82">
        <f t="shared" si="55"/>
        <v>12</v>
      </c>
      <c r="CJ52" s="82">
        <f t="shared" si="55"/>
        <v>12</v>
      </c>
      <c r="CK52" s="82">
        <f t="shared" si="55"/>
        <v>12</v>
      </c>
      <c r="CL52" s="82">
        <f t="shared" si="55"/>
        <v>12</v>
      </c>
      <c r="CM52" s="82">
        <f t="shared" si="55"/>
        <v>12</v>
      </c>
      <c r="CN52" s="82">
        <f t="shared" si="55"/>
        <v>12</v>
      </c>
      <c r="CO52" s="82">
        <f t="shared" si="55"/>
        <v>12</v>
      </c>
      <c r="CP52" s="82">
        <f t="shared" si="55"/>
        <v>12</v>
      </c>
      <c r="CQ52" s="82">
        <f t="shared" si="55"/>
        <v>12</v>
      </c>
      <c r="CR52" s="82">
        <f t="shared" si="55"/>
        <v>12</v>
      </c>
      <c r="CS52" s="82">
        <f t="shared" si="55"/>
        <v>12</v>
      </c>
      <c r="CT52" s="82">
        <f t="shared" si="55"/>
        <v>12</v>
      </c>
      <c r="CU52" s="82">
        <f t="shared" si="55"/>
        <v>12</v>
      </c>
      <c r="CV52" s="82">
        <f t="shared" si="55"/>
        <v>12</v>
      </c>
      <c r="CW52" s="82">
        <f t="shared" si="55"/>
        <v>12</v>
      </c>
      <c r="CX52" s="82">
        <f t="shared" si="55"/>
        <v>12</v>
      </c>
      <c r="CY52" s="82">
        <f t="shared" si="55"/>
        <v>12</v>
      </c>
    </row>
    <row r="53" spans="1:103" s="35" customFormat="1">
      <c r="A53" s="94"/>
      <c r="B53" s="35" t="s">
        <v>140</v>
      </c>
      <c r="C53" s="208">
        <v>1</v>
      </c>
      <c r="D53" s="303"/>
      <c r="E53" s="43"/>
      <c r="J53" s="234">
        <f>IF(J$7&gt;=$C$14,$C53,0)</f>
        <v>0</v>
      </c>
      <c r="K53" s="234">
        <f t="shared" ref="K53:BQ53" si="56">IF(K$7&gt;=$C$14,$C53,0)</f>
        <v>0</v>
      </c>
      <c r="L53" s="234">
        <f t="shared" si="56"/>
        <v>0</v>
      </c>
      <c r="M53" s="234">
        <f t="shared" si="56"/>
        <v>0</v>
      </c>
      <c r="N53" s="234">
        <f t="shared" si="56"/>
        <v>0</v>
      </c>
      <c r="O53" s="234">
        <f t="shared" si="56"/>
        <v>0</v>
      </c>
      <c r="P53" s="234">
        <f t="shared" si="56"/>
        <v>0</v>
      </c>
      <c r="Q53" s="234">
        <f t="shared" si="56"/>
        <v>0</v>
      </c>
      <c r="R53" s="234">
        <f t="shared" si="56"/>
        <v>0</v>
      </c>
      <c r="S53" s="234">
        <f t="shared" si="56"/>
        <v>0</v>
      </c>
      <c r="T53" s="234">
        <f t="shared" si="56"/>
        <v>0</v>
      </c>
      <c r="U53" s="234">
        <f t="shared" si="56"/>
        <v>0</v>
      </c>
      <c r="V53" s="234">
        <f t="shared" si="56"/>
        <v>0</v>
      </c>
      <c r="W53" s="234">
        <f t="shared" si="56"/>
        <v>0</v>
      </c>
      <c r="X53" s="234">
        <f t="shared" si="56"/>
        <v>0</v>
      </c>
      <c r="Y53" s="234">
        <f t="shared" si="56"/>
        <v>0</v>
      </c>
      <c r="Z53" s="234">
        <f t="shared" si="56"/>
        <v>0</v>
      </c>
      <c r="AA53" s="234">
        <f t="shared" si="56"/>
        <v>0</v>
      </c>
      <c r="AB53" s="234">
        <f t="shared" si="56"/>
        <v>0</v>
      </c>
      <c r="AC53" s="234">
        <f t="shared" si="56"/>
        <v>0</v>
      </c>
      <c r="AD53" s="234">
        <f t="shared" si="56"/>
        <v>0</v>
      </c>
      <c r="AE53" s="234">
        <f t="shared" si="56"/>
        <v>1</v>
      </c>
      <c r="AF53" s="234">
        <f t="shared" si="56"/>
        <v>1</v>
      </c>
      <c r="AG53" s="234">
        <f t="shared" si="56"/>
        <v>1</v>
      </c>
      <c r="AH53" s="234">
        <f t="shared" si="56"/>
        <v>1</v>
      </c>
      <c r="AI53" s="234">
        <f t="shared" si="56"/>
        <v>1</v>
      </c>
      <c r="AJ53" s="234">
        <f t="shared" si="56"/>
        <v>1</v>
      </c>
      <c r="AK53" s="234">
        <f t="shared" si="56"/>
        <v>1</v>
      </c>
      <c r="AL53" s="234">
        <f t="shared" si="56"/>
        <v>1</v>
      </c>
      <c r="AM53" s="234">
        <f t="shared" si="56"/>
        <v>1</v>
      </c>
      <c r="AN53" s="234">
        <f t="shared" si="56"/>
        <v>1</v>
      </c>
      <c r="AO53" s="234">
        <f t="shared" si="56"/>
        <v>1</v>
      </c>
      <c r="AP53" s="234">
        <f t="shared" si="56"/>
        <v>1</v>
      </c>
      <c r="AQ53" s="234">
        <f t="shared" si="56"/>
        <v>1</v>
      </c>
      <c r="AR53" s="234">
        <f t="shared" si="56"/>
        <v>1</v>
      </c>
      <c r="AS53" s="234">
        <f t="shared" si="56"/>
        <v>1</v>
      </c>
      <c r="AT53" s="234">
        <f t="shared" si="56"/>
        <v>1</v>
      </c>
      <c r="AU53" s="234">
        <f t="shared" si="56"/>
        <v>1</v>
      </c>
      <c r="AV53" s="234">
        <f t="shared" si="56"/>
        <v>1</v>
      </c>
      <c r="AW53" s="234">
        <f t="shared" si="56"/>
        <v>1</v>
      </c>
      <c r="AX53" s="234">
        <f t="shared" si="56"/>
        <v>1</v>
      </c>
      <c r="AY53" s="234">
        <f t="shared" si="56"/>
        <v>1</v>
      </c>
      <c r="AZ53" s="234">
        <f t="shared" si="56"/>
        <v>1</v>
      </c>
      <c r="BA53" s="234">
        <f t="shared" si="56"/>
        <v>1</v>
      </c>
      <c r="BB53" s="234">
        <f t="shared" si="56"/>
        <v>1</v>
      </c>
      <c r="BC53" s="234">
        <f t="shared" si="56"/>
        <v>1</v>
      </c>
      <c r="BD53" s="234">
        <f t="shared" si="56"/>
        <v>1</v>
      </c>
      <c r="BE53" s="234">
        <f t="shared" si="56"/>
        <v>1</v>
      </c>
      <c r="BF53" s="234">
        <f t="shared" si="56"/>
        <v>1</v>
      </c>
      <c r="BG53" s="234">
        <f t="shared" si="56"/>
        <v>1</v>
      </c>
      <c r="BH53" s="234">
        <f t="shared" si="56"/>
        <v>1</v>
      </c>
      <c r="BI53" s="234">
        <f t="shared" si="56"/>
        <v>1</v>
      </c>
      <c r="BJ53" s="234">
        <f t="shared" si="56"/>
        <v>1</v>
      </c>
      <c r="BK53" s="234">
        <f t="shared" si="56"/>
        <v>1</v>
      </c>
      <c r="BL53" s="234">
        <f t="shared" si="56"/>
        <v>1</v>
      </c>
      <c r="BM53" s="234">
        <f t="shared" si="56"/>
        <v>1</v>
      </c>
      <c r="BN53" s="234">
        <f t="shared" si="56"/>
        <v>1</v>
      </c>
      <c r="BO53" s="234">
        <f t="shared" si="56"/>
        <v>1</v>
      </c>
      <c r="BP53" s="234">
        <f t="shared" si="56"/>
        <v>1</v>
      </c>
      <c r="BQ53" s="234">
        <f t="shared" si="56"/>
        <v>1</v>
      </c>
      <c r="BX53" s="234">
        <f>IF(BX$7&gt;=$C$14,$C53,0)</f>
        <v>1</v>
      </c>
      <c r="BY53" s="234">
        <f t="shared" ref="BY53" si="57">IF(BY$7&gt;=$C$14,$C53,0)</f>
        <v>1</v>
      </c>
      <c r="BZ53" s="305">
        <v>0.95</v>
      </c>
      <c r="CA53" s="305">
        <v>0.95</v>
      </c>
      <c r="CB53" s="305">
        <v>0.95</v>
      </c>
      <c r="CC53" s="305">
        <v>0.95</v>
      </c>
      <c r="CD53" s="305">
        <v>0.95</v>
      </c>
      <c r="CE53" s="305">
        <v>0.95</v>
      </c>
      <c r="CF53" s="305">
        <v>0.95</v>
      </c>
      <c r="CG53" s="305">
        <v>0.95</v>
      </c>
      <c r="CH53" s="305">
        <v>0.95</v>
      </c>
      <c r="CI53" s="305">
        <v>0.95</v>
      </c>
      <c r="CJ53" s="305">
        <v>0.95</v>
      </c>
      <c r="CK53" s="305">
        <v>0.95</v>
      </c>
      <c r="CL53" s="305">
        <v>0.95</v>
      </c>
      <c r="CM53" s="305">
        <v>0.95</v>
      </c>
      <c r="CN53" s="305">
        <v>0.95</v>
      </c>
      <c r="CO53" s="305">
        <v>0.95</v>
      </c>
      <c r="CP53" s="305">
        <v>0.95</v>
      </c>
      <c r="CQ53" s="305">
        <v>0.95</v>
      </c>
      <c r="CR53" s="305">
        <v>0.95</v>
      </c>
      <c r="CS53" s="305">
        <v>0.95</v>
      </c>
      <c r="CT53" s="305">
        <v>0.95</v>
      </c>
      <c r="CU53" s="305">
        <v>0.95</v>
      </c>
      <c r="CV53" s="305">
        <v>0.95</v>
      </c>
      <c r="CW53" s="305">
        <v>0.95</v>
      </c>
      <c r="CX53" s="305">
        <v>0.95</v>
      </c>
      <c r="CY53" s="305">
        <v>0.95</v>
      </c>
    </row>
    <row r="54" spans="1:103" s="92" customFormat="1">
      <c r="A54" s="91"/>
      <c r="B54" s="229" t="s">
        <v>198</v>
      </c>
      <c r="C54" s="230"/>
      <c r="D54" s="280"/>
      <c r="E54" s="229"/>
      <c r="F54" s="229"/>
      <c r="G54" s="230">
        <f>SUM(BS54:CY54)</f>
        <v>2091136681.6730936</v>
      </c>
      <c r="H54" s="280" t="s">
        <v>136</v>
      </c>
      <c r="I54" s="229"/>
      <c r="J54" s="293">
        <f>(J50*J52*J53*$E49)</f>
        <v>0</v>
      </c>
      <c r="K54" s="293">
        <f t="shared" ref="K54:BQ54" si="58">(K50*K52*K53*$E49)</f>
        <v>0</v>
      </c>
      <c r="L54" s="293">
        <f t="shared" si="58"/>
        <v>0</v>
      </c>
      <c r="M54" s="293">
        <f t="shared" si="58"/>
        <v>0</v>
      </c>
      <c r="N54" s="293">
        <f t="shared" si="58"/>
        <v>0</v>
      </c>
      <c r="O54" s="293">
        <f t="shared" si="58"/>
        <v>0</v>
      </c>
      <c r="P54" s="293">
        <f t="shared" si="58"/>
        <v>0</v>
      </c>
      <c r="Q54" s="293">
        <f t="shared" si="58"/>
        <v>0</v>
      </c>
      <c r="R54" s="293">
        <f t="shared" si="58"/>
        <v>0</v>
      </c>
      <c r="S54" s="293">
        <f t="shared" si="58"/>
        <v>0</v>
      </c>
      <c r="T54" s="293">
        <f t="shared" si="58"/>
        <v>0</v>
      </c>
      <c r="U54" s="293">
        <f t="shared" si="58"/>
        <v>0</v>
      </c>
      <c r="V54" s="293">
        <f t="shared" si="58"/>
        <v>0</v>
      </c>
      <c r="W54" s="293">
        <f t="shared" si="58"/>
        <v>0</v>
      </c>
      <c r="X54" s="293">
        <f t="shared" si="58"/>
        <v>0</v>
      </c>
      <c r="Y54" s="293">
        <f t="shared" si="58"/>
        <v>0</v>
      </c>
      <c r="Z54" s="293">
        <f t="shared" si="58"/>
        <v>0</v>
      </c>
      <c r="AA54" s="293">
        <f t="shared" si="58"/>
        <v>0</v>
      </c>
      <c r="AB54" s="293">
        <f t="shared" si="58"/>
        <v>0</v>
      </c>
      <c r="AC54" s="293">
        <f t="shared" si="58"/>
        <v>0</v>
      </c>
      <c r="AD54" s="293">
        <f t="shared" si="58"/>
        <v>0</v>
      </c>
      <c r="AE54" s="293">
        <f t="shared" si="58"/>
        <v>4946700</v>
      </c>
      <c r="AF54" s="293">
        <f t="shared" si="58"/>
        <v>4946700</v>
      </c>
      <c r="AG54" s="293">
        <f t="shared" si="58"/>
        <v>4946700</v>
      </c>
      <c r="AH54" s="293">
        <f t="shared" si="58"/>
        <v>4946700</v>
      </c>
      <c r="AI54" s="293">
        <f t="shared" si="58"/>
        <v>4946700</v>
      </c>
      <c r="AJ54" s="293">
        <f t="shared" si="58"/>
        <v>4946700</v>
      </c>
      <c r="AK54" s="293">
        <f t="shared" si="58"/>
        <v>4946700</v>
      </c>
      <c r="AL54" s="293">
        <f t="shared" si="58"/>
        <v>4946700</v>
      </c>
      <c r="AM54" s="293">
        <f t="shared" si="58"/>
        <v>4946700</v>
      </c>
      <c r="AN54" s="293">
        <f t="shared" si="58"/>
        <v>4946700</v>
      </c>
      <c r="AO54" s="293">
        <f t="shared" si="58"/>
        <v>4946700</v>
      </c>
      <c r="AP54" s="293">
        <f t="shared" si="58"/>
        <v>4946700</v>
      </c>
      <c r="AQ54" s="293">
        <f t="shared" si="58"/>
        <v>4946700</v>
      </c>
      <c r="AR54" s="293">
        <f t="shared" si="58"/>
        <v>4946700</v>
      </c>
      <c r="AS54" s="293">
        <f t="shared" si="58"/>
        <v>4946700</v>
      </c>
      <c r="AT54" s="293">
        <f t="shared" si="58"/>
        <v>4946700</v>
      </c>
      <c r="AU54" s="293">
        <f t="shared" si="58"/>
        <v>4946700</v>
      </c>
      <c r="AV54" s="293">
        <f t="shared" si="58"/>
        <v>4946700</v>
      </c>
      <c r="AW54" s="293">
        <f t="shared" si="58"/>
        <v>4946700</v>
      </c>
      <c r="AX54" s="293">
        <f t="shared" si="58"/>
        <v>4946700</v>
      </c>
      <c r="AY54" s="293">
        <f t="shared" si="58"/>
        <v>4946700</v>
      </c>
      <c r="AZ54" s="293">
        <f t="shared" si="58"/>
        <v>4946700</v>
      </c>
      <c r="BA54" s="293">
        <f t="shared" si="58"/>
        <v>4946700</v>
      </c>
      <c r="BB54" s="293">
        <f t="shared" si="58"/>
        <v>4946700</v>
      </c>
      <c r="BC54" s="293">
        <f t="shared" si="58"/>
        <v>5070367.4999999991</v>
      </c>
      <c r="BD54" s="293">
        <f t="shared" si="58"/>
        <v>5070367.4999999991</v>
      </c>
      <c r="BE54" s="293">
        <f t="shared" si="58"/>
        <v>5070367.4999999991</v>
      </c>
      <c r="BF54" s="293">
        <f t="shared" si="58"/>
        <v>5070367.4999999991</v>
      </c>
      <c r="BG54" s="293">
        <f t="shared" si="58"/>
        <v>5070367.4999999991</v>
      </c>
      <c r="BH54" s="293">
        <f t="shared" si="58"/>
        <v>5070367.4999999991</v>
      </c>
      <c r="BI54" s="293">
        <f t="shared" si="58"/>
        <v>5070367.4999999991</v>
      </c>
      <c r="BJ54" s="293">
        <f t="shared" si="58"/>
        <v>5070367.4999999991</v>
      </c>
      <c r="BK54" s="293">
        <f t="shared" si="58"/>
        <v>5070367.4999999991</v>
      </c>
      <c r="BL54" s="293">
        <f t="shared" si="58"/>
        <v>5070367.4999999991</v>
      </c>
      <c r="BM54" s="293">
        <f t="shared" si="58"/>
        <v>5070367.4999999991</v>
      </c>
      <c r="BN54" s="293">
        <f t="shared" si="58"/>
        <v>5070367.4999999991</v>
      </c>
      <c r="BO54" s="293">
        <f t="shared" si="58"/>
        <v>5070367.4999999991</v>
      </c>
      <c r="BP54" s="293">
        <f t="shared" si="58"/>
        <v>5070367.4999999991</v>
      </c>
      <c r="BQ54" s="293">
        <f t="shared" si="58"/>
        <v>5070367.4999999991</v>
      </c>
      <c r="BR54" s="229"/>
      <c r="BS54" s="230">
        <f>SUM(J54:U54)</f>
        <v>0</v>
      </c>
      <c r="BT54" s="230">
        <f>SUM(V54:AG54)</f>
        <v>14840100</v>
      </c>
      <c r="BU54" s="230">
        <f>SUM(AH54:AS54)</f>
        <v>59360400</v>
      </c>
      <c r="BV54" s="230">
        <f>SUM(AT54:BE54)</f>
        <v>59731402.5</v>
      </c>
      <c r="BW54" s="230">
        <f>SUM(BF54:BQ54)</f>
        <v>60844409.999999993</v>
      </c>
      <c r="BX54" s="293">
        <f t="shared" ref="BX54:CY54" si="59">(BX50*BX52*BX53*$E49)</f>
        <v>62365520.249999978</v>
      </c>
      <c r="BY54" s="293">
        <f t="shared" si="59"/>
        <v>63924658.256249979</v>
      </c>
      <c r="BZ54" s="293">
        <f t="shared" si="59"/>
        <v>62246635.977023415</v>
      </c>
      <c r="CA54" s="293">
        <f t="shared" si="59"/>
        <v>63802801.876448989</v>
      </c>
      <c r="CB54" s="293">
        <f t="shared" si="59"/>
        <v>65397871.923360214</v>
      </c>
      <c r="CC54" s="293">
        <f t="shared" si="59"/>
        <v>67032818.721444204</v>
      </c>
      <c r="CD54" s="293">
        <f t="shared" si="59"/>
        <v>68708639.189480305</v>
      </c>
      <c r="CE54" s="293">
        <f t="shared" si="59"/>
        <v>68708639.189480305</v>
      </c>
      <c r="CF54" s="293">
        <f t="shared" si="59"/>
        <v>68708639.189480305</v>
      </c>
      <c r="CG54" s="293">
        <f t="shared" si="59"/>
        <v>68708639.189480305</v>
      </c>
      <c r="CH54" s="293">
        <f t="shared" si="59"/>
        <v>68708639.189480305</v>
      </c>
      <c r="CI54" s="293">
        <f t="shared" si="59"/>
        <v>68708639.189480305</v>
      </c>
      <c r="CJ54" s="293">
        <f t="shared" si="59"/>
        <v>68708639.189480305</v>
      </c>
      <c r="CK54" s="293">
        <f t="shared" si="59"/>
        <v>68708639.189480305</v>
      </c>
      <c r="CL54" s="293">
        <f t="shared" si="59"/>
        <v>68708639.189480305</v>
      </c>
      <c r="CM54" s="293">
        <f t="shared" si="59"/>
        <v>68708639.189480305</v>
      </c>
      <c r="CN54" s="293">
        <f t="shared" si="59"/>
        <v>68708639.189480305</v>
      </c>
      <c r="CO54" s="293">
        <f t="shared" si="59"/>
        <v>68708639.189480305</v>
      </c>
      <c r="CP54" s="293">
        <f t="shared" si="59"/>
        <v>68708639.189480305</v>
      </c>
      <c r="CQ54" s="293">
        <f t="shared" si="59"/>
        <v>68708639.189480305</v>
      </c>
      <c r="CR54" s="293">
        <f t="shared" si="59"/>
        <v>68708639.189480305</v>
      </c>
      <c r="CS54" s="293">
        <f t="shared" si="59"/>
        <v>68708639.189480305</v>
      </c>
      <c r="CT54" s="293">
        <f t="shared" si="59"/>
        <v>68708639.189480305</v>
      </c>
      <c r="CU54" s="293">
        <f t="shared" si="59"/>
        <v>68708639.189480305</v>
      </c>
      <c r="CV54" s="293">
        <f t="shared" si="59"/>
        <v>68708639.189480305</v>
      </c>
      <c r="CW54" s="293">
        <f t="shared" si="59"/>
        <v>68708639.189480305</v>
      </c>
      <c r="CX54" s="293">
        <f t="shared" si="59"/>
        <v>68708639.189480305</v>
      </c>
      <c r="CY54" s="293">
        <f t="shared" si="59"/>
        <v>68708639.189480305</v>
      </c>
    </row>
    <row r="55" spans="1:103">
      <c r="B55" s="35"/>
      <c r="C55" s="198"/>
      <c r="D55" s="198"/>
      <c r="E55" s="198"/>
      <c r="J55" s="228"/>
      <c r="K55" s="228"/>
      <c r="L55" s="228"/>
      <c r="M55" s="228"/>
      <c r="N55" s="228"/>
      <c r="O55" s="228"/>
      <c r="P55" s="228"/>
      <c r="Q55" s="228"/>
      <c r="R55" s="228"/>
      <c r="S55" s="228"/>
      <c r="T55" s="228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8"/>
      <c r="AS55" s="228"/>
      <c r="AT55" s="228"/>
      <c r="AU55" s="228"/>
      <c r="AV55" s="228"/>
      <c r="AW55" s="228"/>
      <c r="AX55" s="228"/>
      <c r="AY55" s="228"/>
      <c r="AZ55" s="228"/>
      <c r="BA55" s="228"/>
      <c r="BB55" s="228"/>
      <c r="BC55" s="228"/>
      <c r="BD55" s="228"/>
      <c r="BE55" s="228"/>
      <c r="BF55" s="228"/>
      <c r="BG55" s="228"/>
      <c r="BH55" s="228"/>
      <c r="BI55" s="228"/>
      <c r="BJ55" s="228"/>
      <c r="BK55" s="228"/>
      <c r="BL55" s="228"/>
      <c r="BM55" s="228"/>
      <c r="BN55" s="228"/>
      <c r="BO55" s="228"/>
      <c r="BP55" s="228"/>
      <c r="BQ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</row>
    <row r="56" spans="1:103" s="35" customFormat="1">
      <c r="A56" s="94"/>
      <c r="B56" s="229" t="s">
        <v>199</v>
      </c>
      <c r="C56" s="230"/>
      <c r="D56" s="280"/>
      <c r="E56" s="302"/>
      <c r="F56" s="302"/>
      <c r="G56" s="230">
        <f>SUM(BS56:CY56)</f>
        <v>6165126863.9623661</v>
      </c>
      <c r="H56" s="280" t="s">
        <v>136</v>
      </c>
      <c r="I56" s="302"/>
      <c r="J56" s="293">
        <f t="shared" ref="J56:BQ56" si="60">SUM(J30,J38,J46,J54)</f>
        <v>0</v>
      </c>
      <c r="K56" s="293">
        <f t="shared" si="60"/>
        <v>0</v>
      </c>
      <c r="L56" s="293">
        <f t="shared" si="60"/>
        <v>0</v>
      </c>
      <c r="M56" s="293">
        <f t="shared" si="60"/>
        <v>0</v>
      </c>
      <c r="N56" s="293">
        <f t="shared" si="60"/>
        <v>0</v>
      </c>
      <c r="O56" s="293">
        <f t="shared" si="60"/>
        <v>0</v>
      </c>
      <c r="P56" s="293">
        <f t="shared" si="60"/>
        <v>0</v>
      </c>
      <c r="Q56" s="293">
        <f t="shared" si="60"/>
        <v>0</v>
      </c>
      <c r="R56" s="293">
        <f t="shared" si="60"/>
        <v>0</v>
      </c>
      <c r="S56" s="293">
        <f t="shared" si="60"/>
        <v>0</v>
      </c>
      <c r="T56" s="293">
        <f t="shared" si="60"/>
        <v>0</v>
      </c>
      <c r="U56" s="293">
        <f t="shared" si="60"/>
        <v>0</v>
      </c>
      <c r="V56" s="293">
        <f t="shared" si="60"/>
        <v>0</v>
      </c>
      <c r="W56" s="293">
        <f t="shared" si="60"/>
        <v>0</v>
      </c>
      <c r="X56" s="293">
        <f t="shared" si="60"/>
        <v>0</v>
      </c>
      <c r="Y56" s="293">
        <f t="shared" si="60"/>
        <v>0</v>
      </c>
      <c r="Z56" s="293">
        <f t="shared" si="60"/>
        <v>0</v>
      </c>
      <c r="AA56" s="293">
        <f t="shared" si="60"/>
        <v>0</v>
      </c>
      <c r="AB56" s="293">
        <f t="shared" si="60"/>
        <v>0</v>
      </c>
      <c r="AC56" s="293">
        <f t="shared" si="60"/>
        <v>0</v>
      </c>
      <c r="AD56" s="293">
        <f t="shared" si="60"/>
        <v>0</v>
      </c>
      <c r="AE56" s="293">
        <f t="shared" si="60"/>
        <v>14069715</v>
      </c>
      <c r="AF56" s="293">
        <f t="shared" si="60"/>
        <v>14069715</v>
      </c>
      <c r="AG56" s="293">
        <f t="shared" si="60"/>
        <v>14069715</v>
      </c>
      <c r="AH56" s="293">
        <f t="shared" si="60"/>
        <v>14069715</v>
      </c>
      <c r="AI56" s="293">
        <f t="shared" si="60"/>
        <v>14069715</v>
      </c>
      <c r="AJ56" s="293">
        <f t="shared" si="60"/>
        <v>14069715</v>
      </c>
      <c r="AK56" s="293">
        <f t="shared" si="60"/>
        <v>14069715</v>
      </c>
      <c r="AL56" s="293">
        <f t="shared" si="60"/>
        <v>14069715</v>
      </c>
      <c r="AM56" s="293">
        <f t="shared" si="60"/>
        <v>14069715</v>
      </c>
      <c r="AN56" s="293">
        <f t="shared" si="60"/>
        <v>14069715</v>
      </c>
      <c r="AO56" s="293">
        <f t="shared" si="60"/>
        <v>14069715</v>
      </c>
      <c r="AP56" s="293">
        <f t="shared" si="60"/>
        <v>14069715</v>
      </c>
      <c r="AQ56" s="293">
        <f t="shared" si="60"/>
        <v>14297790.374999998</v>
      </c>
      <c r="AR56" s="293">
        <f t="shared" si="60"/>
        <v>14297790.374999998</v>
      </c>
      <c r="AS56" s="293">
        <f t="shared" si="60"/>
        <v>14297790.374999998</v>
      </c>
      <c r="AT56" s="293">
        <f t="shared" si="60"/>
        <v>14297790.374999998</v>
      </c>
      <c r="AU56" s="293">
        <f t="shared" si="60"/>
        <v>14297790.374999998</v>
      </c>
      <c r="AV56" s="293">
        <f t="shared" si="60"/>
        <v>14297790.374999998</v>
      </c>
      <c r="AW56" s="293">
        <f t="shared" si="60"/>
        <v>14297790.374999998</v>
      </c>
      <c r="AX56" s="293">
        <f t="shared" si="60"/>
        <v>14297790.374999998</v>
      </c>
      <c r="AY56" s="293">
        <f t="shared" si="60"/>
        <v>14297790.374999998</v>
      </c>
      <c r="AZ56" s="293">
        <f t="shared" si="60"/>
        <v>14297790.374999998</v>
      </c>
      <c r="BA56" s="293">
        <f t="shared" si="60"/>
        <v>14297790.374999998</v>
      </c>
      <c r="BB56" s="293">
        <f t="shared" si="60"/>
        <v>14297790.374999998</v>
      </c>
      <c r="BC56" s="293">
        <f t="shared" si="60"/>
        <v>14655235.134374999</v>
      </c>
      <c r="BD56" s="293">
        <f t="shared" si="60"/>
        <v>14655235.134374999</v>
      </c>
      <c r="BE56" s="293">
        <f t="shared" si="60"/>
        <v>14655235.134374999</v>
      </c>
      <c r="BF56" s="293">
        <f t="shared" si="60"/>
        <v>14655235.134374999</v>
      </c>
      <c r="BG56" s="293">
        <f t="shared" si="60"/>
        <v>14655235.134374999</v>
      </c>
      <c r="BH56" s="293">
        <f t="shared" si="60"/>
        <v>14655235.134374999</v>
      </c>
      <c r="BI56" s="293">
        <f t="shared" si="60"/>
        <v>14655235.134374999</v>
      </c>
      <c r="BJ56" s="293">
        <f t="shared" si="60"/>
        <v>14655235.134374999</v>
      </c>
      <c r="BK56" s="293">
        <f t="shared" si="60"/>
        <v>14655235.134374999</v>
      </c>
      <c r="BL56" s="293">
        <f t="shared" si="60"/>
        <v>14655235.134374999</v>
      </c>
      <c r="BM56" s="293">
        <f t="shared" si="60"/>
        <v>14655235.134374999</v>
      </c>
      <c r="BN56" s="293">
        <f t="shared" si="60"/>
        <v>14655235.134374999</v>
      </c>
      <c r="BO56" s="293">
        <f t="shared" si="60"/>
        <v>14894856.825234372</v>
      </c>
      <c r="BP56" s="293">
        <f t="shared" si="60"/>
        <v>14894856.825234372</v>
      </c>
      <c r="BQ56" s="293">
        <f t="shared" si="60"/>
        <v>14894856.825234372</v>
      </c>
      <c r="BR56" s="302"/>
      <c r="BS56" s="293">
        <f t="shared" ref="BS56:CY56" si="61">SUM(BS30,BS38,BS46,BS54)</f>
        <v>0</v>
      </c>
      <c r="BT56" s="293">
        <f t="shared" si="61"/>
        <v>42209145</v>
      </c>
      <c r="BU56" s="293">
        <f t="shared" si="61"/>
        <v>169520806.125</v>
      </c>
      <c r="BV56" s="293">
        <f t="shared" si="61"/>
        <v>172645818.77812499</v>
      </c>
      <c r="BW56" s="293">
        <f t="shared" si="61"/>
        <v>176581686.68507808</v>
      </c>
      <c r="BX56" s="293">
        <f t="shared" si="61"/>
        <v>183206738.95038277</v>
      </c>
      <c r="BY56" s="293">
        <f t="shared" si="61"/>
        <v>187786907.4241423</v>
      </c>
      <c r="BZ56" s="293">
        <f t="shared" si="61"/>
        <v>189205441.37411302</v>
      </c>
      <c r="CA56" s="293">
        <f t="shared" si="61"/>
        <v>193935577.40846583</v>
      </c>
      <c r="CB56" s="293">
        <f t="shared" si="61"/>
        <v>198783966.84367746</v>
      </c>
      <c r="CC56" s="293">
        <f t="shared" si="61"/>
        <v>203753566.01476938</v>
      </c>
      <c r="CD56" s="293">
        <f t="shared" si="61"/>
        <v>208847405.16513863</v>
      </c>
      <c r="CE56" s="293">
        <f t="shared" si="61"/>
        <v>201840466.86635569</v>
      </c>
      <c r="CF56" s="293">
        <f t="shared" si="61"/>
        <v>201840466.86635569</v>
      </c>
      <c r="CG56" s="293">
        <f t="shared" si="61"/>
        <v>201840466.86635569</v>
      </c>
      <c r="CH56" s="293">
        <f t="shared" si="61"/>
        <v>201840466.86635569</v>
      </c>
      <c r="CI56" s="293">
        <f t="shared" si="61"/>
        <v>201840466.86635569</v>
      </c>
      <c r="CJ56" s="293">
        <f t="shared" si="61"/>
        <v>201840466.86635569</v>
      </c>
      <c r="CK56" s="293">
        <f t="shared" si="61"/>
        <v>201840466.86635569</v>
      </c>
      <c r="CL56" s="293">
        <f t="shared" si="61"/>
        <v>201840466.86635569</v>
      </c>
      <c r="CM56" s="293">
        <f t="shared" si="61"/>
        <v>201840466.86635569</v>
      </c>
      <c r="CN56" s="293">
        <f t="shared" si="61"/>
        <v>201840466.86635569</v>
      </c>
      <c r="CO56" s="293">
        <f t="shared" si="61"/>
        <v>201840466.86635569</v>
      </c>
      <c r="CP56" s="293">
        <f t="shared" si="61"/>
        <v>201840466.86635569</v>
      </c>
      <c r="CQ56" s="293">
        <f t="shared" si="61"/>
        <v>201840466.86635569</v>
      </c>
      <c r="CR56" s="293">
        <f t="shared" si="61"/>
        <v>201840466.86635569</v>
      </c>
      <c r="CS56" s="293">
        <f t="shared" si="61"/>
        <v>201840466.86635569</v>
      </c>
      <c r="CT56" s="293">
        <f t="shared" si="61"/>
        <v>201840466.86635569</v>
      </c>
      <c r="CU56" s="293">
        <f t="shared" si="61"/>
        <v>201840466.86635569</v>
      </c>
      <c r="CV56" s="293">
        <f t="shared" si="61"/>
        <v>201840466.86635569</v>
      </c>
      <c r="CW56" s="293">
        <f t="shared" si="61"/>
        <v>201840466.86635569</v>
      </c>
      <c r="CX56" s="293">
        <f t="shared" si="61"/>
        <v>201840466.86635569</v>
      </c>
      <c r="CY56" s="293">
        <f t="shared" si="61"/>
        <v>201840466.86635569</v>
      </c>
    </row>
    <row r="57" spans="1:103" s="6" customFormat="1">
      <c r="A57" s="3"/>
      <c r="B57" s="13"/>
      <c r="C57" s="40"/>
      <c r="D57" s="45"/>
      <c r="E57" s="45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S57" s="40"/>
      <c r="BT57" s="40"/>
      <c r="BU57" s="40"/>
      <c r="BV57" s="40"/>
      <c r="BW57" s="40"/>
      <c r="BX57" s="40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</row>
    <row r="58" spans="1:103">
      <c r="B58" s="21" t="s">
        <v>107</v>
      </c>
      <c r="C58" s="10"/>
      <c r="D58" s="10"/>
      <c r="F58" s="1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6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</row>
    <row r="59" spans="1:103">
      <c r="B59" s="295" t="s">
        <v>103</v>
      </c>
      <c r="C59" s="4"/>
      <c r="D59" s="4"/>
      <c r="E59" s="122"/>
    </row>
    <row r="60" spans="1:103">
      <c r="B60" s="19" t="s">
        <v>93</v>
      </c>
      <c r="C60" s="296">
        <f>C21</f>
        <v>144000</v>
      </c>
      <c r="D60" s="145"/>
      <c r="E60" s="11"/>
      <c r="F60" s="11"/>
      <c r="G60" s="80"/>
      <c r="BS60" s="292"/>
      <c r="BT60" s="292"/>
      <c r="BU60" s="292"/>
      <c r="BV60" s="292"/>
      <c r="BW60" s="292"/>
      <c r="BX60" s="292"/>
      <c r="BY60" s="292"/>
      <c r="BZ60" s="292"/>
      <c r="CA60" s="292"/>
      <c r="CB60" s="292"/>
      <c r="CC60" s="292"/>
      <c r="CD60" s="292"/>
      <c r="CE60" s="292"/>
      <c r="CF60" s="292"/>
      <c r="CG60" s="292"/>
      <c r="CH60" s="292"/>
      <c r="CI60" s="292"/>
      <c r="CJ60" s="292"/>
      <c r="CK60" s="292"/>
      <c r="CL60" s="292"/>
      <c r="CM60" s="292"/>
      <c r="CN60" s="292"/>
      <c r="CO60" s="292"/>
      <c r="CP60" s="292"/>
      <c r="CQ60" s="292"/>
      <c r="CR60" s="292"/>
      <c r="CS60" s="292"/>
      <c r="CT60" s="292"/>
      <c r="CU60" s="292"/>
      <c r="CV60" s="292"/>
      <c r="CW60" s="292"/>
      <c r="CX60" s="292"/>
      <c r="CY60" s="292"/>
    </row>
    <row r="61" spans="1:103">
      <c r="B61" s="2" t="s">
        <v>131</v>
      </c>
      <c r="C61" s="206">
        <f>E61/1600</f>
        <v>0</v>
      </c>
      <c r="D61" s="145"/>
      <c r="E61" s="318">
        <v>0</v>
      </c>
      <c r="F61" s="318" t="s">
        <v>234</v>
      </c>
      <c r="G61" s="80"/>
      <c r="J61" s="337"/>
      <c r="K61" s="337"/>
      <c r="L61" s="337"/>
      <c r="M61" s="337"/>
      <c r="N61" s="337"/>
      <c r="O61" s="337"/>
      <c r="P61" s="337"/>
      <c r="Q61" s="337"/>
      <c r="R61" s="337"/>
      <c r="S61" s="337"/>
      <c r="T61" s="337"/>
      <c r="U61" s="337"/>
      <c r="V61" s="337"/>
      <c r="W61" s="337"/>
      <c r="X61" s="337"/>
      <c r="Y61" s="337"/>
      <c r="Z61" s="337"/>
      <c r="AA61" s="337"/>
      <c r="AB61" s="337"/>
      <c r="AC61" s="337"/>
      <c r="AD61" s="337"/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337"/>
      <c r="AS61" s="337"/>
      <c r="AT61" s="337"/>
      <c r="AU61" s="337"/>
      <c r="AV61" s="337"/>
      <c r="AW61" s="337"/>
      <c r="AX61" s="337"/>
      <c r="AY61" s="337"/>
      <c r="AZ61" s="337"/>
      <c r="BA61" s="337"/>
      <c r="BB61" s="337"/>
      <c r="BC61" s="337"/>
      <c r="BD61" s="337"/>
      <c r="BE61" s="337"/>
      <c r="BF61" s="337"/>
      <c r="BG61" s="337"/>
      <c r="BH61" s="337"/>
      <c r="BI61" s="337"/>
      <c r="BJ61" s="337"/>
      <c r="BK61" s="337"/>
      <c r="BL61" s="337"/>
      <c r="BM61" s="337"/>
      <c r="BN61" s="337"/>
      <c r="BO61" s="337"/>
      <c r="BP61" s="337"/>
      <c r="BQ61" s="337"/>
      <c r="BR61" s="6"/>
      <c r="BS61" s="6"/>
      <c r="BT61" s="6"/>
      <c r="BU61" s="6"/>
      <c r="BV61" s="6"/>
      <c r="BW61" s="6"/>
      <c r="BX61" s="337"/>
      <c r="BY61" s="337"/>
      <c r="BZ61" s="337"/>
      <c r="CA61" s="337"/>
      <c r="CB61" s="337"/>
      <c r="CC61" s="337"/>
      <c r="CD61" s="337"/>
      <c r="CE61" s="337"/>
      <c r="CF61" s="337"/>
      <c r="CG61" s="337"/>
      <c r="CH61" s="337"/>
      <c r="CI61" s="337"/>
      <c r="CJ61" s="337"/>
      <c r="CK61" s="337"/>
      <c r="CL61" s="337"/>
      <c r="CM61" s="337"/>
      <c r="CN61" s="337"/>
      <c r="CO61" s="337"/>
      <c r="CP61" s="337"/>
      <c r="CQ61" s="337"/>
      <c r="CR61" s="337"/>
      <c r="CS61" s="337"/>
      <c r="CT61" s="337"/>
      <c r="CU61" s="337"/>
      <c r="CV61" s="337"/>
      <c r="CW61" s="337"/>
      <c r="CX61" s="337"/>
      <c r="CY61" s="337"/>
    </row>
    <row r="62" spans="1:103" s="6" customFormat="1">
      <c r="A62" s="1"/>
      <c r="B62" s="35" t="s">
        <v>130</v>
      </c>
      <c r="C62" s="207">
        <v>0</v>
      </c>
      <c r="D62" s="257">
        <f>3</f>
        <v>3</v>
      </c>
      <c r="E62" s="69"/>
      <c r="F62" s="2"/>
      <c r="G62" s="2"/>
      <c r="H62" s="2"/>
      <c r="I62" s="2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84"/>
      <c r="BN62" s="84"/>
      <c r="BO62" s="84"/>
      <c r="BP62" s="84"/>
      <c r="BQ62" s="84"/>
      <c r="BY62" s="84"/>
      <c r="CA62" s="84"/>
      <c r="CB62" s="84"/>
      <c r="CC62" s="84"/>
      <c r="CD62" s="84"/>
      <c r="CE62" s="84"/>
      <c r="CG62" s="84"/>
      <c r="CH62" s="84"/>
      <c r="CJ62" s="84"/>
      <c r="CK62" s="84"/>
      <c r="CM62" s="84"/>
      <c r="CN62" s="84"/>
      <c r="CP62" s="84"/>
      <c r="CQ62" s="84"/>
      <c r="CR62" s="84"/>
      <c r="CS62" s="84"/>
      <c r="CT62" s="84"/>
      <c r="CV62" s="84"/>
      <c r="CW62" s="84"/>
    </row>
    <row r="63" spans="1:103">
      <c r="B63" s="35" t="s">
        <v>132</v>
      </c>
      <c r="C63" s="192">
        <f>SUM(J63:CY63)</f>
        <v>0</v>
      </c>
      <c r="D63" s="70" t="s">
        <v>132</v>
      </c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6"/>
      <c r="BS63" s="6"/>
      <c r="BT63" s="6"/>
      <c r="BU63" s="6"/>
      <c r="BV63" s="6"/>
      <c r="BW63" s="6"/>
      <c r="BX63" s="82"/>
      <c r="BY63" s="82"/>
      <c r="BZ63" s="82"/>
      <c r="CA63" s="82"/>
      <c r="CB63" s="82"/>
      <c r="CC63" s="82"/>
      <c r="CD63" s="82"/>
      <c r="CE63" s="82"/>
      <c r="CF63" s="82"/>
      <c r="CG63" s="82"/>
      <c r="CH63" s="82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2"/>
      <c r="CW63" s="82"/>
      <c r="CX63" s="82"/>
      <c r="CY63" s="82"/>
    </row>
    <row r="64" spans="1:103">
      <c r="B64" s="17" t="s">
        <v>133</v>
      </c>
      <c r="C64" s="79"/>
      <c r="D64" s="280"/>
      <c r="E64" s="116"/>
      <c r="F64" s="116"/>
      <c r="G64" s="230">
        <f>SUM(BS64:CY64)</f>
        <v>0</v>
      </c>
      <c r="H64" s="280" t="s">
        <v>136</v>
      </c>
      <c r="I64" s="17"/>
      <c r="J64" s="18">
        <f>J61*J63*$C60</f>
        <v>0</v>
      </c>
      <c r="K64" s="18">
        <f t="shared" ref="K64:BQ64" si="62">K61*K63*$C60</f>
        <v>0</v>
      </c>
      <c r="L64" s="18">
        <f t="shared" si="62"/>
        <v>0</v>
      </c>
      <c r="M64" s="18">
        <f t="shared" si="62"/>
        <v>0</v>
      </c>
      <c r="N64" s="18">
        <f t="shared" si="62"/>
        <v>0</v>
      </c>
      <c r="O64" s="18">
        <f t="shared" si="62"/>
        <v>0</v>
      </c>
      <c r="P64" s="18">
        <f t="shared" si="62"/>
        <v>0</v>
      </c>
      <c r="Q64" s="18">
        <f t="shared" si="62"/>
        <v>0</v>
      </c>
      <c r="R64" s="18">
        <f t="shared" si="62"/>
        <v>0</v>
      </c>
      <c r="S64" s="18">
        <f t="shared" si="62"/>
        <v>0</v>
      </c>
      <c r="T64" s="18">
        <f t="shared" si="62"/>
        <v>0</v>
      </c>
      <c r="U64" s="18">
        <f t="shared" si="62"/>
        <v>0</v>
      </c>
      <c r="V64" s="18">
        <f t="shared" si="62"/>
        <v>0</v>
      </c>
      <c r="W64" s="18">
        <f t="shared" si="62"/>
        <v>0</v>
      </c>
      <c r="X64" s="18">
        <f t="shared" si="62"/>
        <v>0</v>
      </c>
      <c r="Y64" s="18">
        <f t="shared" si="62"/>
        <v>0</v>
      </c>
      <c r="Z64" s="18">
        <f t="shared" si="62"/>
        <v>0</v>
      </c>
      <c r="AA64" s="18">
        <f t="shared" si="62"/>
        <v>0</v>
      </c>
      <c r="AB64" s="18">
        <f t="shared" si="62"/>
        <v>0</v>
      </c>
      <c r="AC64" s="18">
        <f t="shared" si="62"/>
        <v>0</v>
      </c>
      <c r="AD64" s="18">
        <f t="shared" si="62"/>
        <v>0</v>
      </c>
      <c r="AE64" s="18">
        <f t="shared" si="62"/>
        <v>0</v>
      </c>
      <c r="AF64" s="18">
        <f t="shared" si="62"/>
        <v>0</v>
      </c>
      <c r="AG64" s="18">
        <f t="shared" si="62"/>
        <v>0</v>
      </c>
      <c r="AH64" s="18">
        <f t="shared" si="62"/>
        <v>0</v>
      </c>
      <c r="AI64" s="18">
        <f t="shared" si="62"/>
        <v>0</v>
      </c>
      <c r="AJ64" s="18">
        <f t="shared" si="62"/>
        <v>0</v>
      </c>
      <c r="AK64" s="18">
        <f t="shared" si="62"/>
        <v>0</v>
      </c>
      <c r="AL64" s="18">
        <f t="shared" si="62"/>
        <v>0</v>
      </c>
      <c r="AM64" s="18">
        <f t="shared" si="62"/>
        <v>0</v>
      </c>
      <c r="AN64" s="18">
        <f t="shared" si="62"/>
        <v>0</v>
      </c>
      <c r="AO64" s="18">
        <f t="shared" si="62"/>
        <v>0</v>
      </c>
      <c r="AP64" s="18">
        <f t="shared" si="62"/>
        <v>0</v>
      </c>
      <c r="AQ64" s="18">
        <f t="shared" si="62"/>
        <v>0</v>
      </c>
      <c r="AR64" s="18">
        <f t="shared" si="62"/>
        <v>0</v>
      </c>
      <c r="AS64" s="18">
        <f t="shared" si="62"/>
        <v>0</v>
      </c>
      <c r="AT64" s="18">
        <f t="shared" si="62"/>
        <v>0</v>
      </c>
      <c r="AU64" s="18">
        <f t="shared" si="62"/>
        <v>0</v>
      </c>
      <c r="AV64" s="18">
        <f t="shared" si="62"/>
        <v>0</v>
      </c>
      <c r="AW64" s="18">
        <f t="shared" si="62"/>
        <v>0</v>
      </c>
      <c r="AX64" s="18">
        <f t="shared" si="62"/>
        <v>0</v>
      </c>
      <c r="AY64" s="18">
        <f t="shared" si="62"/>
        <v>0</v>
      </c>
      <c r="AZ64" s="18">
        <f t="shared" si="62"/>
        <v>0</v>
      </c>
      <c r="BA64" s="18">
        <f t="shared" si="62"/>
        <v>0</v>
      </c>
      <c r="BB64" s="18">
        <f t="shared" si="62"/>
        <v>0</v>
      </c>
      <c r="BC64" s="18">
        <f t="shared" si="62"/>
        <v>0</v>
      </c>
      <c r="BD64" s="18">
        <f t="shared" si="62"/>
        <v>0</v>
      </c>
      <c r="BE64" s="18">
        <f t="shared" si="62"/>
        <v>0</v>
      </c>
      <c r="BF64" s="18">
        <f t="shared" si="62"/>
        <v>0</v>
      </c>
      <c r="BG64" s="18">
        <f t="shared" si="62"/>
        <v>0</v>
      </c>
      <c r="BH64" s="18">
        <f t="shared" si="62"/>
        <v>0</v>
      </c>
      <c r="BI64" s="18">
        <f t="shared" si="62"/>
        <v>0</v>
      </c>
      <c r="BJ64" s="18">
        <f t="shared" si="62"/>
        <v>0</v>
      </c>
      <c r="BK64" s="18">
        <f t="shared" si="62"/>
        <v>0</v>
      </c>
      <c r="BL64" s="18">
        <f t="shared" si="62"/>
        <v>0</v>
      </c>
      <c r="BM64" s="18">
        <f t="shared" si="62"/>
        <v>0</v>
      </c>
      <c r="BN64" s="18">
        <f t="shared" si="62"/>
        <v>0</v>
      </c>
      <c r="BO64" s="18">
        <f t="shared" si="62"/>
        <v>0</v>
      </c>
      <c r="BP64" s="18">
        <f t="shared" si="62"/>
        <v>0</v>
      </c>
      <c r="BQ64" s="18">
        <f t="shared" si="62"/>
        <v>0</v>
      </c>
      <c r="BR64" s="79"/>
      <c r="BS64" s="79">
        <f>SUM(J64:U64)</f>
        <v>0</v>
      </c>
      <c r="BT64" s="79">
        <f>SUM(V64:AG64)</f>
        <v>0</v>
      </c>
      <c r="BU64" s="79">
        <f>SUM(AH64:AS64)</f>
        <v>0</v>
      </c>
      <c r="BV64" s="79">
        <f>SUM(AT64:BE64)</f>
        <v>0</v>
      </c>
      <c r="BW64" s="79">
        <f>SUM(BF64:BQ64)</f>
        <v>0</v>
      </c>
      <c r="BX64" s="18">
        <f t="shared" ref="BX64:CY64" si="63">BX61*BX63*$C60</f>
        <v>0</v>
      </c>
      <c r="BY64" s="18">
        <f t="shared" si="63"/>
        <v>0</v>
      </c>
      <c r="BZ64" s="18">
        <f t="shared" si="63"/>
        <v>0</v>
      </c>
      <c r="CA64" s="18">
        <f t="shared" si="63"/>
        <v>0</v>
      </c>
      <c r="CB64" s="18">
        <f t="shared" si="63"/>
        <v>0</v>
      </c>
      <c r="CC64" s="18">
        <f t="shared" si="63"/>
        <v>0</v>
      </c>
      <c r="CD64" s="18">
        <f t="shared" si="63"/>
        <v>0</v>
      </c>
      <c r="CE64" s="18">
        <f t="shared" si="63"/>
        <v>0</v>
      </c>
      <c r="CF64" s="18">
        <f t="shared" si="63"/>
        <v>0</v>
      </c>
      <c r="CG64" s="18">
        <f t="shared" si="63"/>
        <v>0</v>
      </c>
      <c r="CH64" s="18">
        <f t="shared" si="63"/>
        <v>0</v>
      </c>
      <c r="CI64" s="18">
        <f t="shared" si="63"/>
        <v>0</v>
      </c>
      <c r="CJ64" s="18">
        <f t="shared" si="63"/>
        <v>0</v>
      </c>
      <c r="CK64" s="18">
        <f t="shared" si="63"/>
        <v>0</v>
      </c>
      <c r="CL64" s="18">
        <f t="shared" si="63"/>
        <v>0</v>
      </c>
      <c r="CM64" s="18">
        <f t="shared" si="63"/>
        <v>0</v>
      </c>
      <c r="CN64" s="18">
        <f t="shared" si="63"/>
        <v>0</v>
      </c>
      <c r="CO64" s="18">
        <f t="shared" si="63"/>
        <v>0</v>
      </c>
      <c r="CP64" s="18">
        <f t="shared" si="63"/>
        <v>0</v>
      </c>
      <c r="CQ64" s="18">
        <f t="shared" si="63"/>
        <v>0</v>
      </c>
      <c r="CR64" s="18">
        <f t="shared" si="63"/>
        <v>0</v>
      </c>
      <c r="CS64" s="18">
        <f t="shared" si="63"/>
        <v>0</v>
      </c>
      <c r="CT64" s="18">
        <f t="shared" si="63"/>
        <v>0</v>
      </c>
      <c r="CU64" s="18">
        <f t="shared" si="63"/>
        <v>0</v>
      </c>
      <c r="CV64" s="18">
        <f t="shared" si="63"/>
        <v>0</v>
      </c>
      <c r="CW64" s="18">
        <f t="shared" si="63"/>
        <v>0</v>
      </c>
      <c r="CX64" s="18">
        <f t="shared" si="63"/>
        <v>0</v>
      </c>
      <c r="CY64" s="18">
        <f t="shared" si="63"/>
        <v>0</v>
      </c>
    </row>
    <row r="66" spans="1:103">
      <c r="B66" s="295" t="s">
        <v>101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6"/>
      <c r="BS66" s="22"/>
      <c r="BT66" s="22"/>
      <c r="BU66" s="22"/>
      <c r="BV66" s="22"/>
      <c r="BW66" s="22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</row>
    <row r="67" spans="1:103">
      <c r="B67" s="2" t="s">
        <v>122</v>
      </c>
      <c r="C67" s="233">
        <f>578000000-((1315/400)*4500000)</f>
        <v>563206250</v>
      </c>
      <c r="D67" s="281" t="s">
        <v>136</v>
      </c>
      <c r="E67" s="319">
        <f>C67/(C21/1600)</f>
        <v>6257847.222222222</v>
      </c>
      <c r="F67" s="320" t="s">
        <v>235</v>
      </c>
      <c r="J67" s="22">
        <f t="shared" ref="J67:BQ67" si="64">IF(J7=$C12,$C67,0)</f>
        <v>0</v>
      </c>
      <c r="K67" s="22">
        <f t="shared" si="64"/>
        <v>0</v>
      </c>
      <c r="L67" s="22">
        <f t="shared" si="64"/>
        <v>0</v>
      </c>
      <c r="M67" s="22">
        <f t="shared" si="64"/>
        <v>0</v>
      </c>
      <c r="N67" s="22">
        <f t="shared" si="64"/>
        <v>0</v>
      </c>
      <c r="O67" s="22">
        <f t="shared" si="64"/>
        <v>0</v>
      </c>
      <c r="P67" s="22">
        <f t="shared" si="64"/>
        <v>563206250</v>
      </c>
      <c r="Q67" s="22">
        <f t="shared" si="64"/>
        <v>0</v>
      </c>
      <c r="R67" s="22">
        <f t="shared" si="64"/>
        <v>0</v>
      </c>
      <c r="S67" s="22">
        <f t="shared" si="64"/>
        <v>0</v>
      </c>
      <c r="T67" s="22">
        <f t="shared" si="64"/>
        <v>0</v>
      </c>
      <c r="U67" s="22">
        <f t="shared" si="64"/>
        <v>0</v>
      </c>
      <c r="V67" s="22">
        <f t="shared" si="64"/>
        <v>0</v>
      </c>
      <c r="W67" s="22">
        <f t="shared" si="64"/>
        <v>0</v>
      </c>
      <c r="X67" s="22">
        <f t="shared" si="64"/>
        <v>0</v>
      </c>
      <c r="Y67" s="22">
        <f t="shared" si="64"/>
        <v>0</v>
      </c>
      <c r="Z67" s="22">
        <f t="shared" si="64"/>
        <v>0</v>
      </c>
      <c r="AA67" s="22">
        <f t="shared" si="64"/>
        <v>0</v>
      </c>
      <c r="AB67" s="22">
        <f t="shared" si="64"/>
        <v>0</v>
      </c>
      <c r="AC67" s="22">
        <f t="shared" si="64"/>
        <v>0</v>
      </c>
      <c r="AD67" s="22">
        <f t="shared" si="64"/>
        <v>0</v>
      </c>
      <c r="AE67" s="22">
        <f t="shared" si="64"/>
        <v>0</v>
      </c>
      <c r="AF67" s="22">
        <f t="shared" si="64"/>
        <v>0</v>
      </c>
      <c r="AG67" s="22">
        <f t="shared" si="64"/>
        <v>0</v>
      </c>
      <c r="AH67" s="22">
        <f t="shared" si="64"/>
        <v>0</v>
      </c>
      <c r="AI67" s="22">
        <f t="shared" si="64"/>
        <v>0</v>
      </c>
      <c r="AJ67" s="22">
        <f t="shared" si="64"/>
        <v>0</v>
      </c>
      <c r="AK67" s="22">
        <f t="shared" si="64"/>
        <v>0</v>
      </c>
      <c r="AL67" s="22">
        <f t="shared" si="64"/>
        <v>0</v>
      </c>
      <c r="AM67" s="22">
        <f t="shared" si="64"/>
        <v>0</v>
      </c>
      <c r="AN67" s="22">
        <f t="shared" si="64"/>
        <v>0</v>
      </c>
      <c r="AO67" s="22">
        <f t="shared" si="64"/>
        <v>0</v>
      </c>
      <c r="AP67" s="22">
        <f t="shared" si="64"/>
        <v>0</v>
      </c>
      <c r="AQ67" s="22">
        <f t="shared" si="64"/>
        <v>0</v>
      </c>
      <c r="AR67" s="22">
        <f t="shared" si="64"/>
        <v>0</v>
      </c>
      <c r="AS67" s="22">
        <f t="shared" si="64"/>
        <v>0</v>
      </c>
      <c r="AT67" s="22">
        <f t="shared" si="64"/>
        <v>0</v>
      </c>
      <c r="AU67" s="22">
        <f t="shared" si="64"/>
        <v>0</v>
      </c>
      <c r="AV67" s="22">
        <f t="shared" si="64"/>
        <v>0</v>
      </c>
      <c r="AW67" s="22">
        <f t="shared" si="64"/>
        <v>0</v>
      </c>
      <c r="AX67" s="22">
        <f t="shared" si="64"/>
        <v>0</v>
      </c>
      <c r="AY67" s="22">
        <f t="shared" si="64"/>
        <v>0</v>
      </c>
      <c r="AZ67" s="22">
        <f t="shared" si="64"/>
        <v>0</v>
      </c>
      <c r="BA67" s="22">
        <f t="shared" si="64"/>
        <v>0</v>
      </c>
      <c r="BB67" s="22">
        <f t="shared" si="64"/>
        <v>0</v>
      </c>
      <c r="BC67" s="22">
        <f t="shared" si="64"/>
        <v>0</v>
      </c>
      <c r="BD67" s="22">
        <f t="shared" si="64"/>
        <v>0</v>
      </c>
      <c r="BE67" s="22">
        <f t="shared" si="64"/>
        <v>0</v>
      </c>
      <c r="BF67" s="22">
        <f t="shared" si="64"/>
        <v>0</v>
      </c>
      <c r="BG67" s="22">
        <f t="shared" si="64"/>
        <v>0</v>
      </c>
      <c r="BH67" s="22">
        <f t="shared" si="64"/>
        <v>0</v>
      </c>
      <c r="BI67" s="22">
        <f t="shared" si="64"/>
        <v>0</v>
      </c>
      <c r="BJ67" s="22">
        <f t="shared" si="64"/>
        <v>0</v>
      </c>
      <c r="BK67" s="22">
        <f t="shared" si="64"/>
        <v>0</v>
      </c>
      <c r="BL67" s="22">
        <f t="shared" si="64"/>
        <v>0</v>
      </c>
      <c r="BM67" s="22">
        <f t="shared" si="64"/>
        <v>0</v>
      </c>
      <c r="BN67" s="22">
        <f t="shared" si="64"/>
        <v>0</v>
      </c>
      <c r="BO67" s="22">
        <f t="shared" si="64"/>
        <v>0</v>
      </c>
      <c r="BP67" s="22">
        <f t="shared" si="64"/>
        <v>0</v>
      </c>
      <c r="BQ67" s="22">
        <f t="shared" si="64"/>
        <v>0</v>
      </c>
      <c r="BR67" s="6"/>
      <c r="BS67" s="22">
        <f>SUM(J67:U67)</f>
        <v>563206250</v>
      </c>
      <c r="BT67" s="22">
        <f>SUM(V67:AG67)</f>
        <v>0</v>
      </c>
      <c r="BU67" s="22">
        <f>SUM(AH67:AS67)</f>
        <v>0</v>
      </c>
      <c r="BV67" s="22">
        <f>SUM(AT67:BE67)</f>
        <v>0</v>
      </c>
      <c r="BW67" s="22">
        <f>SUM(BF67:BQ67)</f>
        <v>0</v>
      </c>
      <c r="BX67" s="22">
        <f t="shared" ref="BX67:CY67" si="65">IF(BX7=$C12,$C67,0)</f>
        <v>0</v>
      </c>
      <c r="BY67" s="22">
        <f t="shared" si="65"/>
        <v>0</v>
      </c>
      <c r="BZ67" s="22">
        <f t="shared" si="65"/>
        <v>0</v>
      </c>
      <c r="CA67" s="22">
        <f t="shared" si="65"/>
        <v>0</v>
      </c>
      <c r="CB67" s="22">
        <f t="shared" si="65"/>
        <v>0</v>
      </c>
      <c r="CC67" s="22">
        <f t="shared" si="65"/>
        <v>0</v>
      </c>
      <c r="CD67" s="22">
        <f t="shared" si="65"/>
        <v>0</v>
      </c>
      <c r="CE67" s="22">
        <f t="shared" si="65"/>
        <v>0</v>
      </c>
      <c r="CF67" s="22">
        <f t="shared" si="65"/>
        <v>0</v>
      </c>
      <c r="CG67" s="22">
        <f t="shared" si="65"/>
        <v>0</v>
      </c>
      <c r="CH67" s="22">
        <f t="shared" si="65"/>
        <v>0</v>
      </c>
      <c r="CI67" s="22">
        <f t="shared" si="65"/>
        <v>0</v>
      </c>
      <c r="CJ67" s="22">
        <f t="shared" si="65"/>
        <v>0</v>
      </c>
      <c r="CK67" s="22">
        <f t="shared" si="65"/>
        <v>0</v>
      </c>
      <c r="CL67" s="22">
        <f t="shared" si="65"/>
        <v>0</v>
      </c>
      <c r="CM67" s="22">
        <f t="shared" si="65"/>
        <v>0</v>
      </c>
      <c r="CN67" s="22">
        <f t="shared" si="65"/>
        <v>0</v>
      </c>
      <c r="CO67" s="22">
        <f t="shared" si="65"/>
        <v>0</v>
      </c>
      <c r="CP67" s="22">
        <f t="shared" si="65"/>
        <v>0</v>
      </c>
      <c r="CQ67" s="22">
        <f t="shared" si="65"/>
        <v>0</v>
      </c>
      <c r="CR67" s="22">
        <f t="shared" si="65"/>
        <v>0</v>
      </c>
      <c r="CS67" s="22">
        <f t="shared" si="65"/>
        <v>0</v>
      </c>
      <c r="CT67" s="22">
        <f t="shared" si="65"/>
        <v>0</v>
      </c>
      <c r="CU67" s="22">
        <f t="shared" si="65"/>
        <v>0</v>
      </c>
      <c r="CV67" s="22">
        <f t="shared" si="65"/>
        <v>0</v>
      </c>
      <c r="CW67" s="22">
        <f t="shared" si="65"/>
        <v>0</v>
      </c>
      <c r="CX67" s="22">
        <f t="shared" si="65"/>
        <v>0</v>
      </c>
      <c r="CY67" s="22">
        <f t="shared" si="65"/>
        <v>0</v>
      </c>
    </row>
    <row r="68" spans="1:103">
      <c r="B68" s="2" t="s">
        <v>88</v>
      </c>
      <c r="C68" s="197">
        <f>SUM(G64,C67)</f>
        <v>563206250</v>
      </c>
      <c r="E68" s="207">
        <f>1.1%*0</f>
        <v>0</v>
      </c>
      <c r="F68" s="281" t="s">
        <v>188</v>
      </c>
      <c r="G68" s="411" t="s">
        <v>294</v>
      </c>
      <c r="H68" s="281"/>
      <c r="J68" s="22">
        <f t="shared" ref="J68:BQ68" si="66">IF(J7=$C12,$C68*$E68,0)</f>
        <v>0</v>
      </c>
      <c r="K68" s="22">
        <f t="shared" si="66"/>
        <v>0</v>
      </c>
      <c r="L68" s="22">
        <f t="shared" si="66"/>
        <v>0</v>
      </c>
      <c r="M68" s="22">
        <f t="shared" si="66"/>
        <v>0</v>
      </c>
      <c r="N68" s="22">
        <f t="shared" si="66"/>
        <v>0</v>
      </c>
      <c r="O68" s="22">
        <f t="shared" si="66"/>
        <v>0</v>
      </c>
      <c r="P68" s="22">
        <f t="shared" si="66"/>
        <v>0</v>
      </c>
      <c r="Q68" s="22">
        <f t="shared" si="66"/>
        <v>0</v>
      </c>
      <c r="R68" s="22">
        <f t="shared" si="66"/>
        <v>0</v>
      </c>
      <c r="S68" s="22">
        <f t="shared" si="66"/>
        <v>0</v>
      </c>
      <c r="T68" s="22">
        <f t="shared" si="66"/>
        <v>0</v>
      </c>
      <c r="U68" s="22">
        <f t="shared" si="66"/>
        <v>0</v>
      </c>
      <c r="V68" s="22">
        <f t="shared" si="66"/>
        <v>0</v>
      </c>
      <c r="W68" s="22">
        <f t="shared" si="66"/>
        <v>0</v>
      </c>
      <c r="X68" s="22">
        <f t="shared" si="66"/>
        <v>0</v>
      </c>
      <c r="Y68" s="22">
        <f t="shared" si="66"/>
        <v>0</v>
      </c>
      <c r="Z68" s="22">
        <f t="shared" si="66"/>
        <v>0</v>
      </c>
      <c r="AA68" s="22">
        <f t="shared" si="66"/>
        <v>0</v>
      </c>
      <c r="AB68" s="22">
        <f t="shared" si="66"/>
        <v>0</v>
      </c>
      <c r="AC68" s="22">
        <f t="shared" si="66"/>
        <v>0</v>
      </c>
      <c r="AD68" s="22">
        <f t="shared" si="66"/>
        <v>0</v>
      </c>
      <c r="AE68" s="22">
        <f t="shared" si="66"/>
        <v>0</v>
      </c>
      <c r="AF68" s="22">
        <f t="shared" si="66"/>
        <v>0</v>
      </c>
      <c r="AG68" s="22">
        <f t="shared" si="66"/>
        <v>0</v>
      </c>
      <c r="AH68" s="22">
        <f t="shared" si="66"/>
        <v>0</v>
      </c>
      <c r="AI68" s="22">
        <f t="shared" si="66"/>
        <v>0</v>
      </c>
      <c r="AJ68" s="22">
        <f t="shared" si="66"/>
        <v>0</v>
      </c>
      <c r="AK68" s="22">
        <f t="shared" si="66"/>
        <v>0</v>
      </c>
      <c r="AL68" s="22">
        <f t="shared" si="66"/>
        <v>0</v>
      </c>
      <c r="AM68" s="22">
        <f t="shared" si="66"/>
        <v>0</v>
      </c>
      <c r="AN68" s="22">
        <f t="shared" si="66"/>
        <v>0</v>
      </c>
      <c r="AO68" s="22">
        <f t="shared" si="66"/>
        <v>0</v>
      </c>
      <c r="AP68" s="22">
        <f t="shared" si="66"/>
        <v>0</v>
      </c>
      <c r="AQ68" s="22">
        <f t="shared" si="66"/>
        <v>0</v>
      </c>
      <c r="AR68" s="22">
        <f t="shared" si="66"/>
        <v>0</v>
      </c>
      <c r="AS68" s="22">
        <f t="shared" si="66"/>
        <v>0</v>
      </c>
      <c r="AT68" s="22">
        <f t="shared" si="66"/>
        <v>0</v>
      </c>
      <c r="AU68" s="22">
        <f t="shared" si="66"/>
        <v>0</v>
      </c>
      <c r="AV68" s="22">
        <f t="shared" si="66"/>
        <v>0</v>
      </c>
      <c r="AW68" s="22">
        <f t="shared" si="66"/>
        <v>0</v>
      </c>
      <c r="AX68" s="22">
        <f t="shared" si="66"/>
        <v>0</v>
      </c>
      <c r="AY68" s="22">
        <f t="shared" si="66"/>
        <v>0</v>
      </c>
      <c r="AZ68" s="22">
        <f t="shared" si="66"/>
        <v>0</v>
      </c>
      <c r="BA68" s="22">
        <f t="shared" si="66"/>
        <v>0</v>
      </c>
      <c r="BB68" s="22">
        <f t="shared" si="66"/>
        <v>0</v>
      </c>
      <c r="BC68" s="22">
        <f t="shared" si="66"/>
        <v>0</v>
      </c>
      <c r="BD68" s="22">
        <f t="shared" si="66"/>
        <v>0</v>
      </c>
      <c r="BE68" s="22">
        <f t="shared" si="66"/>
        <v>0</v>
      </c>
      <c r="BF68" s="22">
        <f t="shared" si="66"/>
        <v>0</v>
      </c>
      <c r="BG68" s="22">
        <f t="shared" si="66"/>
        <v>0</v>
      </c>
      <c r="BH68" s="22">
        <f t="shared" si="66"/>
        <v>0</v>
      </c>
      <c r="BI68" s="22">
        <f t="shared" si="66"/>
        <v>0</v>
      </c>
      <c r="BJ68" s="22">
        <f t="shared" si="66"/>
        <v>0</v>
      </c>
      <c r="BK68" s="22">
        <f t="shared" si="66"/>
        <v>0</v>
      </c>
      <c r="BL68" s="22">
        <f t="shared" si="66"/>
        <v>0</v>
      </c>
      <c r="BM68" s="22">
        <f t="shared" si="66"/>
        <v>0</v>
      </c>
      <c r="BN68" s="22">
        <f t="shared" si="66"/>
        <v>0</v>
      </c>
      <c r="BO68" s="22">
        <f t="shared" si="66"/>
        <v>0</v>
      </c>
      <c r="BP68" s="22">
        <f t="shared" si="66"/>
        <v>0</v>
      </c>
      <c r="BQ68" s="22">
        <f t="shared" si="66"/>
        <v>0</v>
      </c>
      <c r="BS68" s="22">
        <f>SUM(J68:U68)</f>
        <v>0</v>
      </c>
      <c r="BT68" s="22">
        <f>SUM(V68:AG68)</f>
        <v>0</v>
      </c>
      <c r="BU68" s="22">
        <f>SUM(AH68:AS68)</f>
        <v>0</v>
      </c>
      <c r="BV68" s="22">
        <f>SUM(AT68:BE68)</f>
        <v>0</v>
      </c>
      <c r="BW68" s="22">
        <f>SUM(BF68:BQ68)</f>
        <v>0</v>
      </c>
      <c r="BX68" s="22">
        <f t="shared" ref="BX68:CY68" si="67">IF(BX7=$C12,$C68*$E68,0)</f>
        <v>0</v>
      </c>
      <c r="BY68" s="22">
        <f t="shared" si="67"/>
        <v>0</v>
      </c>
      <c r="BZ68" s="22">
        <f t="shared" si="67"/>
        <v>0</v>
      </c>
      <c r="CA68" s="22">
        <f t="shared" si="67"/>
        <v>0</v>
      </c>
      <c r="CB68" s="22">
        <f t="shared" si="67"/>
        <v>0</v>
      </c>
      <c r="CC68" s="22">
        <f t="shared" si="67"/>
        <v>0</v>
      </c>
      <c r="CD68" s="22">
        <f t="shared" si="67"/>
        <v>0</v>
      </c>
      <c r="CE68" s="22">
        <f t="shared" si="67"/>
        <v>0</v>
      </c>
      <c r="CF68" s="22">
        <f t="shared" si="67"/>
        <v>0</v>
      </c>
      <c r="CG68" s="22">
        <f t="shared" si="67"/>
        <v>0</v>
      </c>
      <c r="CH68" s="22">
        <f t="shared" si="67"/>
        <v>0</v>
      </c>
      <c r="CI68" s="22">
        <f t="shared" si="67"/>
        <v>0</v>
      </c>
      <c r="CJ68" s="22">
        <f t="shared" si="67"/>
        <v>0</v>
      </c>
      <c r="CK68" s="22">
        <f t="shared" si="67"/>
        <v>0</v>
      </c>
      <c r="CL68" s="22">
        <f t="shared" si="67"/>
        <v>0</v>
      </c>
      <c r="CM68" s="22">
        <f t="shared" si="67"/>
        <v>0</v>
      </c>
      <c r="CN68" s="22">
        <f t="shared" si="67"/>
        <v>0</v>
      </c>
      <c r="CO68" s="22">
        <f t="shared" si="67"/>
        <v>0</v>
      </c>
      <c r="CP68" s="22">
        <f t="shared" si="67"/>
        <v>0</v>
      </c>
      <c r="CQ68" s="22">
        <f t="shared" si="67"/>
        <v>0</v>
      </c>
      <c r="CR68" s="22">
        <f t="shared" si="67"/>
        <v>0</v>
      </c>
      <c r="CS68" s="22">
        <f t="shared" si="67"/>
        <v>0</v>
      </c>
      <c r="CT68" s="22">
        <f t="shared" si="67"/>
        <v>0</v>
      </c>
      <c r="CU68" s="22">
        <f t="shared" si="67"/>
        <v>0</v>
      </c>
      <c r="CV68" s="22">
        <f t="shared" si="67"/>
        <v>0</v>
      </c>
      <c r="CW68" s="22">
        <f t="shared" si="67"/>
        <v>0</v>
      </c>
      <c r="CX68" s="22">
        <f t="shared" si="67"/>
        <v>0</v>
      </c>
      <c r="CY68" s="22">
        <f t="shared" si="67"/>
        <v>0</v>
      </c>
    </row>
    <row r="69" spans="1:103" s="19" customFormat="1">
      <c r="A69" s="16"/>
      <c r="B69" s="17" t="s">
        <v>134</v>
      </c>
      <c r="C69" s="79"/>
      <c r="D69" s="282"/>
      <c r="E69" s="17"/>
      <c r="F69" s="17"/>
      <c r="G69" s="230">
        <f>SUM(BS69:CY69)</f>
        <v>563206250</v>
      </c>
      <c r="H69" s="280" t="s">
        <v>136</v>
      </c>
      <c r="I69" s="17"/>
      <c r="J69" s="79">
        <f>SUM(J67:J68)</f>
        <v>0</v>
      </c>
      <c r="K69" s="79">
        <f>SUM(K67:K68)</f>
        <v>0</v>
      </c>
      <c r="L69" s="79">
        <f>SUM(L67:L68)</f>
        <v>0</v>
      </c>
      <c r="M69" s="79">
        <f t="shared" ref="M69:BQ69" si="68">SUM(M67:M68)</f>
        <v>0</v>
      </c>
      <c r="N69" s="79">
        <f t="shared" si="68"/>
        <v>0</v>
      </c>
      <c r="O69" s="79">
        <f t="shared" si="68"/>
        <v>0</v>
      </c>
      <c r="P69" s="79">
        <f t="shared" si="68"/>
        <v>563206250</v>
      </c>
      <c r="Q69" s="79">
        <f t="shared" si="68"/>
        <v>0</v>
      </c>
      <c r="R69" s="79">
        <f t="shared" si="68"/>
        <v>0</v>
      </c>
      <c r="S69" s="79">
        <f t="shared" si="68"/>
        <v>0</v>
      </c>
      <c r="T69" s="79">
        <f t="shared" si="68"/>
        <v>0</v>
      </c>
      <c r="U69" s="79">
        <f t="shared" si="68"/>
        <v>0</v>
      </c>
      <c r="V69" s="79">
        <f>SUM(V67:V68)</f>
        <v>0</v>
      </c>
      <c r="W69" s="79">
        <f t="shared" si="68"/>
        <v>0</v>
      </c>
      <c r="X69" s="79">
        <f t="shared" si="68"/>
        <v>0</v>
      </c>
      <c r="Y69" s="79">
        <f t="shared" si="68"/>
        <v>0</v>
      </c>
      <c r="Z69" s="79">
        <f t="shared" si="68"/>
        <v>0</v>
      </c>
      <c r="AA69" s="79">
        <f t="shared" si="68"/>
        <v>0</v>
      </c>
      <c r="AB69" s="79">
        <f t="shared" si="68"/>
        <v>0</v>
      </c>
      <c r="AC69" s="79">
        <f t="shared" si="68"/>
        <v>0</v>
      </c>
      <c r="AD69" s="79">
        <f t="shared" si="68"/>
        <v>0</v>
      </c>
      <c r="AE69" s="79">
        <f t="shared" si="68"/>
        <v>0</v>
      </c>
      <c r="AF69" s="79">
        <f t="shared" si="68"/>
        <v>0</v>
      </c>
      <c r="AG69" s="79">
        <f t="shared" si="68"/>
        <v>0</v>
      </c>
      <c r="AH69" s="79">
        <f t="shared" si="68"/>
        <v>0</v>
      </c>
      <c r="AI69" s="79">
        <f t="shared" si="68"/>
        <v>0</v>
      </c>
      <c r="AJ69" s="79">
        <f t="shared" si="68"/>
        <v>0</v>
      </c>
      <c r="AK69" s="79">
        <f t="shared" si="68"/>
        <v>0</v>
      </c>
      <c r="AL69" s="79">
        <f t="shared" si="68"/>
        <v>0</v>
      </c>
      <c r="AM69" s="79">
        <f t="shared" si="68"/>
        <v>0</v>
      </c>
      <c r="AN69" s="79">
        <f t="shared" si="68"/>
        <v>0</v>
      </c>
      <c r="AO69" s="79">
        <f t="shared" si="68"/>
        <v>0</v>
      </c>
      <c r="AP69" s="79">
        <f t="shared" si="68"/>
        <v>0</v>
      </c>
      <c r="AQ69" s="79">
        <f t="shared" si="68"/>
        <v>0</v>
      </c>
      <c r="AR69" s="79">
        <f t="shared" si="68"/>
        <v>0</v>
      </c>
      <c r="AS69" s="79">
        <f t="shared" si="68"/>
        <v>0</v>
      </c>
      <c r="AT69" s="79">
        <f t="shared" si="68"/>
        <v>0</v>
      </c>
      <c r="AU69" s="79">
        <f t="shared" si="68"/>
        <v>0</v>
      </c>
      <c r="AV69" s="79">
        <f t="shared" si="68"/>
        <v>0</v>
      </c>
      <c r="AW69" s="79">
        <f t="shared" si="68"/>
        <v>0</v>
      </c>
      <c r="AX69" s="79">
        <f t="shared" si="68"/>
        <v>0</v>
      </c>
      <c r="AY69" s="79">
        <f t="shared" si="68"/>
        <v>0</v>
      </c>
      <c r="AZ69" s="79">
        <f t="shared" si="68"/>
        <v>0</v>
      </c>
      <c r="BA69" s="79">
        <f t="shared" si="68"/>
        <v>0</v>
      </c>
      <c r="BB69" s="79">
        <f t="shared" si="68"/>
        <v>0</v>
      </c>
      <c r="BC69" s="79">
        <f t="shared" si="68"/>
        <v>0</v>
      </c>
      <c r="BD69" s="79">
        <f t="shared" si="68"/>
        <v>0</v>
      </c>
      <c r="BE69" s="79">
        <f t="shared" si="68"/>
        <v>0</v>
      </c>
      <c r="BF69" s="79">
        <f t="shared" si="68"/>
        <v>0</v>
      </c>
      <c r="BG69" s="79">
        <f t="shared" si="68"/>
        <v>0</v>
      </c>
      <c r="BH69" s="79">
        <f t="shared" si="68"/>
        <v>0</v>
      </c>
      <c r="BI69" s="79">
        <f t="shared" si="68"/>
        <v>0</v>
      </c>
      <c r="BJ69" s="79">
        <f t="shared" si="68"/>
        <v>0</v>
      </c>
      <c r="BK69" s="79">
        <f t="shared" si="68"/>
        <v>0</v>
      </c>
      <c r="BL69" s="79">
        <f t="shared" si="68"/>
        <v>0</v>
      </c>
      <c r="BM69" s="79">
        <f t="shared" si="68"/>
        <v>0</v>
      </c>
      <c r="BN69" s="79">
        <f t="shared" si="68"/>
        <v>0</v>
      </c>
      <c r="BO69" s="79">
        <f t="shared" si="68"/>
        <v>0</v>
      </c>
      <c r="BP69" s="79">
        <f t="shared" si="68"/>
        <v>0</v>
      </c>
      <c r="BQ69" s="79">
        <f t="shared" si="68"/>
        <v>0</v>
      </c>
      <c r="BR69" s="79"/>
      <c r="BS69" s="79">
        <f>SUM(J69:U69)</f>
        <v>563206250</v>
      </c>
      <c r="BT69" s="79">
        <f>SUM(V69:AG69)</f>
        <v>0</v>
      </c>
      <c r="BU69" s="79">
        <f>SUM(AH69:AS69)</f>
        <v>0</v>
      </c>
      <c r="BV69" s="79">
        <f>SUM(AT69:BE69)</f>
        <v>0</v>
      </c>
      <c r="BW69" s="79">
        <f>SUM(BF69:BQ69)</f>
        <v>0</v>
      </c>
      <c r="BX69" s="79">
        <f t="shared" ref="BX69:CY69" si="69">SUM(BX67:BX68)</f>
        <v>0</v>
      </c>
      <c r="BY69" s="79">
        <f t="shared" si="69"/>
        <v>0</v>
      </c>
      <c r="BZ69" s="79">
        <f t="shared" si="69"/>
        <v>0</v>
      </c>
      <c r="CA69" s="79">
        <f t="shared" si="69"/>
        <v>0</v>
      </c>
      <c r="CB69" s="79">
        <f t="shared" si="69"/>
        <v>0</v>
      </c>
      <c r="CC69" s="79">
        <f t="shared" si="69"/>
        <v>0</v>
      </c>
      <c r="CD69" s="79">
        <f t="shared" si="69"/>
        <v>0</v>
      </c>
      <c r="CE69" s="79">
        <f t="shared" si="69"/>
        <v>0</v>
      </c>
      <c r="CF69" s="79">
        <f t="shared" si="69"/>
        <v>0</v>
      </c>
      <c r="CG69" s="79">
        <f t="shared" si="69"/>
        <v>0</v>
      </c>
      <c r="CH69" s="79">
        <f t="shared" si="69"/>
        <v>0</v>
      </c>
      <c r="CI69" s="79">
        <f t="shared" si="69"/>
        <v>0</v>
      </c>
      <c r="CJ69" s="79">
        <f t="shared" si="69"/>
        <v>0</v>
      </c>
      <c r="CK69" s="79">
        <f t="shared" si="69"/>
        <v>0</v>
      </c>
      <c r="CL69" s="79">
        <f t="shared" si="69"/>
        <v>0</v>
      </c>
      <c r="CM69" s="79">
        <f t="shared" si="69"/>
        <v>0</v>
      </c>
      <c r="CN69" s="79">
        <f t="shared" si="69"/>
        <v>0</v>
      </c>
      <c r="CO69" s="79">
        <f t="shared" si="69"/>
        <v>0</v>
      </c>
      <c r="CP69" s="79">
        <f t="shared" si="69"/>
        <v>0</v>
      </c>
      <c r="CQ69" s="79">
        <f t="shared" si="69"/>
        <v>0</v>
      </c>
      <c r="CR69" s="79">
        <f t="shared" si="69"/>
        <v>0</v>
      </c>
      <c r="CS69" s="79">
        <f t="shared" si="69"/>
        <v>0</v>
      </c>
      <c r="CT69" s="79">
        <f t="shared" si="69"/>
        <v>0</v>
      </c>
      <c r="CU69" s="79">
        <f t="shared" si="69"/>
        <v>0</v>
      </c>
      <c r="CV69" s="79">
        <f t="shared" si="69"/>
        <v>0</v>
      </c>
      <c r="CW69" s="79">
        <f t="shared" si="69"/>
        <v>0</v>
      </c>
      <c r="CX69" s="79">
        <f t="shared" si="69"/>
        <v>0</v>
      </c>
      <c r="CY69" s="79">
        <f t="shared" si="69"/>
        <v>0</v>
      </c>
    </row>
    <row r="70" spans="1:103" s="6" customFormat="1">
      <c r="A70" s="3"/>
      <c r="B70" s="13"/>
      <c r="C70" s="53"/>
      <c r="D70" s="45"/>
      <c r="E70" s="45"/>
      <c r="L70" s="55"/>
      <c r="M70" s="22"/>
      <c r="N70" s="22"/>
      <c r="O70" s="55"/>
      <c r="P70" s="55"/>
      <c r="Q70" s="55"/>
      <c r="R70" s="55"/>
      <c r="S70" s="22"/>
      <c r="T70" s="22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4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</row>
    <row r="71" spans="1:103" s="6" customFormat="1">
      <c r="A71" s="3"/>
      <c r="B71" s="200" t="s">
        <v>137</v>
      </c>
      <c r="C71" s="22"/>
      <c r="D71" s="45"/>
      <c r="E71" s="45"/>
      <c r="L71" s="55"/>
      <c r="M71" s="22"/>
      <c r="N71" s="22"/>
      <c r="O71" s="55"/>
      <c r="P71" s="55"/>
      <c r="Q71" s="55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</row>
    <row r="72" spans="1:103" s="6" customFormat="1">
      <c r="A72" s="3"/>
      <c r="B72" s="13"/>
      <c r="C72" s="53"/>
      <c r="D72" s="45"/>
      <c r="E72" s="45"/>
      <c r="L72" s="55"/>
      <c r="M72" s="22"/>
      <c r="N72" s="22"/>
      <c r="O72" s="55"/>
      <c r="P72" s="55"/>
      <c r="Q72" s="55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</row>
    <row r="73" spans="1:103" s="6" customFormat="1">
      <c r="A73" s="3" t="s">
        <v>66</v>
      </c>
      <c r="B73" s="25" t="s">
        <v>5</v>
      </c>
      <c r="C73" s="84"/>
      <c r="D73" s="45"/>
      <c r="E73" s="4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199"/>
      <c r="CE73" s="55"/>
      <c r="CF73" s="55"/>
      <c r="CG73" s="55"/>
      <c r="CH73" s="55"/>
      <c r="CI73" s="55"/>
      <c r="CJ73" s="55"/>
      <c r="CK73" s="55"/>
      <c r="CL73" s="55"/>
      <c r="CM73" s="55"/>
      <c r="CN73" s="199"/>
      <c r="CO73" s="55"/>
      <c r="CP73" s="55"/>
      <c r="CQ73" s="55"/>
      <c r="CR73" s="55"/>
      <c r="CS73" s="55"/>
      <c r="CT73" s="55"/>
      <c r="CU73" s="55"/>
    </row>
    <row r="74" spans="1:103" s="10" customFormat="1">
      <c r="A74" s="12"/>
      <c r="B74" s="10" t="s">
        <v>71</v>
      </c>
      <c r="C74" s="115"/>
      <c r="D74" s="189"/>
      <c r="E74" s="226"/>
      <c r="G74" s="40">
        <f>SUM(BS74:CY74)</f>
        <v>14069715</v>
      </c>
      <c r="H74" s="297" t="s">
        <v>136</v>
      </c>
      <c r="J74" s="40">
        <f t="shared" ref="J74:BQ74" si="70">IFERROR(J56*J14/J14,0)</f>
        <v>0</v>
      </c>
      <c r="K74" s="40">
        <f t="shared" si="70"/>
        <v>0</v>
      </c>
      <c r="L74" s="40">
        <f>IFERROR(L56*L14/L14,0)</f>
        <v>0</v>
      </c>
      <c r="M74" s="40">
        <f t="shared" si="70"/>
        <v>0</v>
      </c>
      <c r="N74" s="40">
        <f>IFERROR(N56*N14/N14,0)</f>
        <v>0</v>
      </c>
      <c r="O74" s="40">
        <f t="shared" si="70"/>
        <v>0</v>
      </c>
      <c r="P74" s="40">
        <f t="shared" si="70"/>
        <v>0</v>
      </c>
      <c r="Q74" s="40">
        <f t="shared" si="70"/>
        <v>0</v>
      </c>
      <c r="R74" s="40">
        <f t="shared" si="70"/>
        <v>0</v>
      </c>
      <c r="S74" s="40">
        <f t="shared" si="70"/>
        <v>0</v>
      </c>
      <c r="T74" s="40">
        <f t="shared" si="70"/>
        <v>0</v>
      </c>
      <c r="U74" s="40">
        <f t="shared" si="70"/>
        <v>0</v>
      </c>
      <c r="V74" s="40">
        <f t="shared" si="70"/>
        <v>0</v>
      </c>
      <c r="W74" s="40">
        <f t="shared" si="70"/>
        <v>0</v>
      </c>
      <c r="X74" s="40">
        <f t="shared" si="70"/>
        <v>0</v>
      </c>
      <c r="Y74" s="40">
        <f t="shared" si="70"/>
        <v>0</v>
      </c>
      <c r="Z74" s="40">
        <f t="shared" si="70"/>
        <v>0</v>
      </c>
      <c r="AA74" s="40">
        <f t="shared" si="70"/>
        <v>0</v>
      </c>
      <c r="AB74" s="40">
        <f t="shared" si="70"/>
        <v>0</v>
      </c>
      <c r="AC74" s="40">
        <f t="shared" si="70"/>
        <v>0</v>
      </c>
      <c r="AD74" s="40">
        <f t="shared" si="70"/>
        <v>0</v>
      </c>
      <c r="AE74" s="40">
        <f t="shared" si="70"/>
        <v>14069715</v>
      </c>
      <c r="AF74" s="40">
        <f t="shared" si="70"/>
        <v>0</v>
      </c>
      <c r="AG74" s="40">
        <f t="shared" si="70"/>
        <v>0</v>
      </c>
      <c r="AH74" s="40">
        <f t="shared" si="70"/>
        <v>0</v>
      </c>
      <c r="AI74" s="40">
        <f t="shared" si="70"/>
        <v>0</v>
      </c>
      <c r="AJ74" s="40">
        <f t="shared" si="70"/>
        <v>0</v>
      </c>
      <c r="AK74" s="40">
        <f t="shared" si="70"/>
        <v>0</v>
      </c>
      <c r="AL74" s="40">
        <f t="shared" si="70"/>
        <v>0</v>
      </c>
      <c r="AM74" s="40">
        <f t="shared" si="70"/>
        <v>0</v>
      </c>
      <c r="AN74" s="40">
        <f t="shared" si="70"/>
        <v>0</v>
      </c>
      <c r="AO74" s="40">
        <f t="shared" si="70"/>
        <v>0</v>
      </c>
      <c r="AP74" s="40">
        <f t="shared" si="70"/>
        <v>0</v>
      </c>
      <c r="AQ74" s="40">
        <f t="shared" si="70"/>
        <v>0</v>
      </c>
      <c r="AR74" s="40">
        <f t="shared" si="70"/>
        <v>0</v>
      </c>
      <c r="AS74" s="40">
        <f t="shared" si="70"/>
        <v>0</v>
      </c>
      <c r="AT74" s="40">
        <f t="shared" si="70"/>
        <v>0</v>
      </c>
      <c r="AU74" s="40">
        <f t="shared" si="70"/>
        <v>0</v>
      </c>
      <c r="AV74" s="40">
        <f t="shared" si="70"/>
        <v>0</v>
      </c>
      <c r="AW74" s="40">
        <f t="shared" si="70"/>
        <v>0</v>
      </c>
      <c r="AX74" s="40">
        <f t="shared" si="70"/>
        <v>0</v>
      </c>
      <c r="AY74" s="40">
        <f t="shared" si="70"/>
        <v>0</v>
      </c>
      <c r="AZ74" s="40">
        <f t="shared" si="70"/>
        <v>0</v>
      </c>
      <c r="BA74" s="40">
        <f t="shared" si="70"/>
        <v>0</v>
      </c>
      <c r="BB74" s="40">
        <f t="shared" si="70"/>
        <v>0</v>
      </c>
      <c r="BC74" s="40">
        <f t="shared" si="70"/>
        <v>0</v>
      </c>
      <c r="BD74" s="40">
        <f t="shared" si="70"/>
        <v>0</v>
      </c>
      <c r="BE74" s="40">
        <f t="shared" si="70"/>
        <v>0</v>
      </c>
      <c r="BF74" s="40">
        <f t="shared" si="70"/>
        <v>0</v>
      </c>
      <c r="BG74" s="40">
        <f t="shared" si="70"/>
        <v>0</v>
      </c>
      <c r="BH74" s="40">
        <f t="shared" si="70"/>
        <v>0</v>
      </c>
      <c r="BI74" s="40">
        <f>IFERROR(BI56*BI14/BI14,0)</f>
        <v>0</v>
      </c>
      <c r="BJ74" s="40">
        <f t="shared" si="70"/>
        <v>0</v>
      </c>
      <c r="BK74" s="40">
        <f t="shared" si="70"/>
        <v>0</v>
      </c>
      <c r="BL74" s="40">
        <f t="shared" si="70"/>
        <v>0</v>
      </c>
      <c r="BM74" s="40">
        <f t="shared" si="70"/>
        <v>0</v>
      </c>
      <c r="BN74" s="40">
        <f t="shared" si="70"/>
        <v>0</v>
      </c>
      <c r="BO74" s="40">
        <f t="shared" si="70"/>
        <v>0</v>
      </c>
      <c r="BP74" s="40">
        <f t="shared" si="70"/>
        <v>0</v>
      </c>
      <c r="BQ74" s="40">
        <f t="shared" si="70"/>
        <v>0</v>
      </c>
      <c r="BR74" s="41"/>
      <c r="BS74" s="40">
        <f>SUM(J74:U74)</f>
        <v>0</v>
      </c>
      <c r="BT74" s="40">
        <f>SUM(V74:AG74)</f>
        <v>14069715</v>
      </c>
      <c r="BU74" s="40">
        <f>SUM(AH74:AS74)</f>
        <v>0</v>
      </c>
      <c r="BV74" s="40">
        <f>SUM(AT74:BE74)</f>
        <v>0</v>
      </c>
      <c r="BW74" s="40">
        <f>SUM(BF74:BQ74)</f>
        <v>0</v>
      </c>
      <c r="BX74" s="40">
        <f t="shared" ref="BX74:CY74" si="71">IFERROR(BX56*BX14/BX14,0)</f>
        <v>0</v>
      </c>
      <c r="BY74" s="40">
        <f t="shared" si="71"/>
        <v>0</v>
      </c>
      <c r="BZ74" s="40">
        <f t="shared" si="71"/>
        <v>0</v>
      </c>
      <c r="CA74" s="40">
        <f t="shared" si="71"/>
        <v>0</v>
      </c>
      <c r="CB74" s="40">
        <f t="shared" si="71"/>
        <v>0</v>
      </c>
      <c r="CC74" s="40">
        <f t="shared" si="71"/>
        <v>0</v>
      </c>
      <c r="CD74" s="40">
        <f t="shared" si="71"/>
        <v>0</v>
      </c>
      <c r="CE74" s="40">
        <f t="shared" si="71"/>
        <v>0</v>
      </c>
      <c r="CF74" s="40">
        <f t="shared" si="71"/>
        <v>0</v>
      </c>
      <c r="CG74" s="40">
        <f t="shared" si="71"/>
        <v>0</v>
      </c>
      <c r="CH74" s="40">
        <f t="shared" si="71"/>
        <v>0</v>
      </c>
      <c r="CI74" s="40">
        <f t="shared" si="71"/>
        <v>0</v>
      </c>
      <c r="CJ74" s="40">
        <f t="shared" si="71"/>
        <v>0</v>
      </c>
      <c r="CK74" s="40">
        <f t="shared" si="71"/>
        <v>0</v>
      </c>
      <c r="CL74" s="40">
        <f t="shared" si="71"/>
        <v>0</v>
      </c>
      <c r="CM74" s="40">
        <f t="shared" si="71"/>
        <v>0</v>
      </c>
      <c r="CN74" s="40">
        <f t="shared" si="71"/>
        <v>0</v>
      </c>
      <c r="CO74" s="40">
        <f t="shared" si="71"/>
        <v>0</v>
      </c>
      <c r="CP74" s="40">
        <f t="shared" si="71"/>
        <v>0</v>
      </c>
      <c r="CQ74" s="40">
        <f t="shared" si="71"/>
        <v>0</v>
      </c>
      <c r="CR74" s="40">
        <f t="shared" si="71"/>
        <v>0</v>
      </c>
      <c r="CS74" s="40">
        <f t="shared" si="71"/>
        <v>0</v>
      </c>
      <c r="CT74" s="40">
        <f t="shared" si="71"/>
        <v>0</v>
      </c>
      <c r="CU74" s="40">
        <f t="shared" si="71"/>
        <v>0</v>
      </c>
      <c r="CV74" s="40">
        <f t="shared" si="71"/>
        <v>0</v>
      </c>
      <c r="CW74" s="40">
        <f t="shared" si="71"/>
        <v>0</v>
      </c>
      <c r="CX74" s="40">
        <f t="shared" si="71"/>
        <v>0</v>
      </c>
      <c r="CY74" s="40">
        <f t="shared" si="71"/>
        <v>0</v>
      </c>
    </row>
    <row r="75" spans="1:103" s="6" customFormat="1">
      <c r="A75" s="3"/>
      <c r="B75" s="13"/>
      <c r="C75" s="54"/>
      <c r="D75" s="145"/>
      <c r="E75" s="55"/>
      <c r="L75" s="55"/>
      <c r="M75" s="55"/>
      <c r="N75" s="55"/>
      <c r="O75" s="55"/>
      <c r="P75" s="55"/>
      <c r="Q75" s="191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</row>
    <row r="76" spans="1:103" s="10" customFormat="1">
      <c r="A76" s="12"/>
      <c r="B76" s="14" t="s">
        <v>90</v>
      </c>
      <c r="C76" s="242">
        <f>BV309</f>
        <v>7.4940331279310407E-2</v>
      </c>
      <c r="D76" s="144" t="s">
        <v>232</v>
      </c>
      <c r="E76" s="41"/>
      <c r="G76" s="40">
        <f>SUM(BS76:CY76)</f>
        <v>297554928.283777</v>
      </c>
      <c r="H76" s="297" t="s">
        <v>136</v>
      </c>
      <c r="J76" s="39">
        <f>J77-J78</f>
        <v>0</v>
      </c>
      <c r="K76" s="39">
        <f t="shared" ref="K76:BQ76" si="72">K77-K78</f>
        <v>0</v>
      </c>
      <c r="L76" s="39">
        <f t="shared" si="72"/>
        <v>0</v>
      </c>
      <c r="M76" s="39">
        <f t="shared" si="72"/>
        <v>0</v>
      </c>
      <c r="N76" s="39">
        <f t="shared" si="72"/>
        <v>0</v>
      </c>
      <c r="O76" s="39">
        <f t="shared" si="72"/>
        <v>0</v>
      </c>
      <c r="P76" s="39">
        <f t="shared" si="72"/>
        <v>0</v>
      </c>
      <c r="Q76" s="39">
        <f t="shared" si="72"/>
        <v>0</v>
      </c>
      <c r="R76" s="39">
        <f t="shared" si="72"/>
        <v>0</v>
      </c>
      <c r="S76" s="39">
        <f t="shared" si="72"/>
        <v>0</v>
      </c>
      <c r="T76" s="39">
        <f t="shared" si="72"/>
        <v>0</v>
      </c>
      <c r="U76" s="39">
        <f>U77-U78</f>
        <v>0</v>
      </c>
      <c r="V76" s="39">
        <f t="shared" si="72"/>
        <v>0</v>
      </c>
      <c r="W76" s="39">
        <f t="shared" si="72"/>
        <v>0</v>
      </c>
      <c r="X76" s="39">
        <f t="shared" si="72"/>
        <v>0</v>
      </c>
      <c r="Y76" s="39">
        <f t="shared" si="72"/>
        <v>0</v>
      </c>
      <c r="Z76" s="39">
        <f t="shared" si="72"/>
        <v>0</v>
      </c>
      <c r="AA76" s="39">
        <f t="shared" si="72"/>
        <v>0</v>
      </c>
      <c r="AB76" s="39">
        <f t="shared" si="72"/>
        <v>0</v>
      </c>
      <c r="AC76" s="39">
        <f t="shared" si="72"/>
        <v>0</v>
      </c>
      <c r="AD76" s="39">
        <f t="shared" si="72"/>
        <v>0</v>
      </c>
      <c r="AE76" s="39">
        <f t="shared" si="72"/>
        <v>297554928.283777</v>
      </c>
      <c r="AF76" s="39">
        <f t="shared" si="72"/>
        <v>0</v>
      </c>
      <c r="AG76" s="39">
        <f t="shared" si="72"/>
        <v>0</v>
      </c>
      <c r="AH76" s="39">
        <f t="shared" si="72"/>
        <v>0</v>
      </c>
      <c r="AI76" s="39">
        <f t="shared" si="72"/>
        <v>0</v>
      </c>
      <c r="AJ76" s="39">
        <f t="shared" si="72"/>
        <v>0</v>
      </c>
      <c r="AK76" s="39">
        <f t="shared" si="72"/>
        <v>0</v>
      </c>
      <c r="AL76" s="39">
        <f t="shared" si="72"/>
        <v>0</v>
      </c>
      <c r="AM76" s="39">
        <f t="shared" si="72"/>
        <v>0</v>
      </c>
      <c r="AN76" s="39">
        <f t="shared" si="72"/>
        <v>0</v>
      </c>
      <c r="AO76" s="39">
        <f t="shared" si="72"/>
        <v>0</v>
      </c>
      <c r="AP76" s="39">
        <f t="shared" si="72"/>
        <v>0</v>
      </c>
      <c r="AQ76" s="39">
        <f t="shared" si="72"/>
        <v>0</v>
      </c>
      <c r="AR76" s="39">
        <f t="shared" si="72"/>
        <v>0</v>
      </c>
      <c r="AS76" s="39">
        <f t="shared" si="72"/>
        <v>0</v>
      </c>
      <c r="AT76" s="39">
        <f t="shared" si="72"/>
        <v>0</v>
      </c>
      <c r="AU76" s="39">
        <f t="shared" si="72"/>
        <v>0</v>
      </c>
      <c r="AV76" s="39">
        <f t="shared" si="72"/>
        <v>0</v>
      </c>
      <c r="AW76" s="39">
        <f t="shared" si="72"/>
        <v>0</v>
      </c>
      <c r="AX76" s="39">
        <f t="shared" si="72"/>
        <v>0</v>
      </c>
      <c r="AY76" s="39">
        <f t="shared" si="72"/>
        <v>0</v>
      </c>
      <c r="AZ76" s="39">
        <f t="shared" si="72"/>
        <v>0</v>
      </c>
      <c r="BA76" s="39">
        <f t="shared" si="72"/>
        <v>0</v>
      </c>
      <c r="BB76" s="39">
        <f t="shared" si="72"/>
        <v>0</v>
      </c>
      <c r="BC76" s="39">
        <f t="shared" si="72"/>
        <v>0</v>
      </c>
      <c r="BD76" s="39">
        <f t="shared" si="72"/>
        <v>0</v>
      </c>
      <c r="BE76" s="39">
        <f t="shared" si="72"/>
        <v>0</v>
      </c>
      <c r="BF76" s="39">
        <f t="shared" si="72"/>
        <v>0</v>
      </c>
      <c r="BG76" s="39">
        <f t="shared" si="72"/>
        <v>0</v>
      </c>
      <c r="BH76" s="39">
        <f t="shared" si="72"/>
        <v>0</v>
      </c>
      <c r="BI76" s="39">
        <f t="shared" si="72"/>
        <v>0</v>
      </c>
      <c r="BJ76" s="39">
        <f t="shared" si="72"/>
        <v>0</v>
      </c>
      <c r="BK76" s="39">
        <f t="shared" si="72"/>
        <v>0</v>
      </c>
      <c r="BL76" s="39">
        <f t="shared" si="72"/>
        <v>0</v>
      </c>
      <c r="BM76" s="39">
        <f t="shared" si="72"/>
        <v>0</v>
      </c>
      <c r="BN76" s="39">
        <f t="shared" si="72"/>
        <v>0</v>
      </c>
      <c r="BO76" s="39">
        <f t="shared" si="72"/>
        <v>0</v>
      </c>
      <c r="BP76" s="39">
        <f t="shared" si="72"/>
        <v>0</v>
      </c>
      <c r="BQ76" s="39">
        <f t="shared" si="72"/>
        <v>0</v>
      </c>
      <c r="BR76" s="41"/>
      <c r="BS76" s="40">
        <f>SUM(J76:U76)</f>
        <v>0</v>
      </c>
      <c r="BT76" s="40">
        <f>SUM(V76:AG76)</f>
        <v>297554928.283777</v>
      </c>
      <c r="BU76" s="40">
        <f>SUM(AH76:AS76)</f>
        <v>0</v>
      </c>
      <c r="BV76" s="40">
        <f>SUM(AT76:BE76)</f>
        <v>0</v>
      </c>
      <c r="BW76" s="40">
        <f>SUM(BF76:BQ76)</f>
        <v>0</v>
      </c>
      <c r="BX76" s="39">
        <f t="shared" ref="BX76:CY76" si="73">BX77-BX78</f>
        <v>0</v>
      </c>
      <c r="BY76" s="39">
        <f t="shared" si="73"/>
        <v>0</v>
      </c>
      <c r="BZ76" s="39">
        <f t="shared" si="73"/>
        <v>0</v>
      </c>
      <c r="CA76" s="39">
        <f t="shared" si="73"/>
        <v>0</v>
      </c>
      <c r="CB76" s="39">
        <f t="shared" si="73"/>
        <v>0</v>
      </c>
      <c r="CC76" s="39">
        <f t="shared" si="73"/>
        <v>0</v>
      </c>
      <c r="CD76" s="39">
        <f t="shared" si="73"/>
        <v>0</v>
      </c>
      <c r="CE76" s="39">
        <f t="shared" si="73"/>
        <v>0</v>
      </c>
      <c r="CF76" s="39">
        <f t="shared" si="73"/>
        <v>0</v>
      </c>
      <c r="CG76" s="39">
        <f t="shared" si="73"/>
        <v>0</v>
      </c>
      <c r="CH76" s="39">
        <f t="shared" si="73"/>
        <v>0</v>
      </c>
      <c r="CI76" s="39">
        <f t="shared" si="73"/>
        <v>0</v>
      </c>
      <c r="CJ76" s="39">
        <f t="shared" si="73"/>
        <v>0</v>
      </c>
      <c r="CK76" s="39">
        <f t="shared" si="73"/>
        <v>0</v>
      </c>
      <c r="CL76" s="39">
        <f t="shared" si="73"/>
        <v>0</v>
      </c>
      <c r="CM76" s="39">
        <f t="shared" si="73"/>
        <v>0</v>
      </c>
      <c r="CN76" s="39">
        <f t="shared" si="73"/>
        <v>0</v>
      </c>
      <c r="CO76" s="39">
        <f t="shared" si="73"/>
        <v>0</v>
      </c>
      <c r="CP76" s="39">
        <f t="shared" si="73"/>
        <v>0</v>
      </c>
      <c r="CQ76" s="39">
        <f t="shared" si="73"/>
        <v>0</v>
      </c>
      <c r="CR76" s="39">
        <f t="shared" si="73"/>
        <v>0</v>
      </c>
      <c r="CS76" s="39">
        <f t="shared" si="73"/>
        <v>0</v>
      </c>
      <c r="CT76" s="39">
        <f t="shared" si="73"/>
        <v>0</v>
      </c>
      <c r="CU76" s="39">
        <f t="shared" si="73"/>
        <v>0</v>
      </c>
      <c r="CV76" s="39">
        <f t="shared" si="73"/>
        <v>0</v>
      </c>
      <c r="CW76" s="39">
        <f t="shared" si="73"/>
        <v>0</v>
      </c>
      <c r="CX76" s="39">
        <f t="shared" si="73"/>
        <v>0</v>
      </c>
      <c r="CY76" s="39">
        <f t="shared" si="73"/>
        <v>0</v>
      </c>
    </row>
    <row r="77" spans="1:103" s="10" customFormat="1">
      <c r="A77" s="12"/>
      <c r="B77" s="13" t="s">
        <v>91</v>
      </c>
      <c r="C77" s="196">
        <f>F317</f>
        <v>2225341045.5446424</v>
      </c>
      <c r="D77" s="146" t="s">
        <v>87</v>
      </c>
      <c r="E77" s="195">
        <f>C77/C78-1</f>
        <v>0.20793343843619261</v>
      </c>
      <c r="G77" s="22">
        <f t="shared" ref="G77:G78" si="74">SUM(BS77:CY77)</f>
        <v>2225341045.5446424</v>
      </c>
      <c r="H77" s="298" t="s">
        <v>136</v>
      </c>
      <c r="J77" s="85">
        <f t="shared" ref="J77:BQ77" si="75">IF(J7=$C15,$C77,0)</f>
        <v>0</v>
      </c>
      <c r="K77" s="85">
        <f t="shared" si="75"/>
        <v>0</v>
      </c>
      <c r="L77" s="85">
        <f t="shared" si="75"/>
        <v>0</v>
      </c>
      <c r="M77" s="85">
        <f t="shared" si="75"/>
        <v>0</v>
      </c>
      <c r="N77" s="85">
        <f t="shared" si="75"/>
        <v>0</v>
      </c>
      <c r="O77" s="85">
        <f t="shared" si="75"/>
        <v>0</v>
      </c>
      <c r="P77" s="85">
        <f t="shared" si="75"/>
        <v>0</v>
      </c>
      <c r="Q77" s="85">
        <f t="shared" si="75"/>
        <v>0</v>
      </c>
      <c r="R77" s="85">
        <f t="shared" si="75"/>
        <v>0</v>
      </c>
      <c r="S77" s="85">
        <f t="shared" si="75"/>
        <v>0</v>
      </c>
      <c r="T77" s="85">
        <f t="shared" si="75"/>
        <v>0</v>
      </c>
      <c r="U77" s="85">
        <f t="shared" si="75"/>
        <v>0</v>
      </c>
      <c r="V77" s="85">
        <f t="shared" si="75"/>
        <v>0</v>
      </c>
      <c r="W77" s="85">
        <f t="shared" si="75"/>
        <v>0</v>
      </c>
      <c r="X77" s="85">
        <f t="shared" si="75"/>
        <v>0</v>
      </c>
      <c r="Y77" s="85">
        <f t="shared" si="75"/>
        <v>0</v>
      </c>
      <c r="Z77" s="85">
        <f t="shared" si="75"/>
        <v>0</v>
      </c>
      <c r="AA77" s="85">
        <f t="shared" si="75"/>
        <v>0</v>
      </c>
      <c r="AB77" s="85">
        <f t="shared" si="75"/>
        <v>0</v>
      </c>
      <c r="AC77" s="85">
        <f t="shared" si="75"/>
        <v>0</v>
      </c>
      <c r="AD77" s="85">
        <f t="shared" si="75"/>
        <v>0</v>
      </c>
      <c r="AE77" s="85">
        <f t="shared" si="75"/>
        <v>2225341045.5446424</v>
      </c>
      <c r="AF77" s="85">
        <f t="shared" si="75"/>
        <v>0</v>
      </c>
      <c r="AG77" s="85">
        <f t="shared" si="75"/>
        <v>0</v>
      </c>
      <c r="AH77" s="85">
        <f t="shared" si="75"/>
        <v>0</v>
      </c>
      <c r="AI77" s="85">
        <f t="shared" si="75"/>
        <v>0</v>
      </c>
      <c r="AJ77" s="85">
        <f t="shared" si="75"/>
        <v>0</v>
      </c>
      <c r="AK77" s="85">
        <f t="shared" si="75"/>
        <v>0</v>
      </c>
      <c r="AL77" s="85">
        <f t="shared" si="75"/>
        <v>0</v>
      </c>
      <c r="AM77" s="85">
        <f t="shared" si="75"/>
        <v>0</v>
      </c>
      <c r="AN77" s="85">
        <f t="shared" si="75"/>
        <v>0</v>
      </c>
      <c r="AO77" s="85">
        <f t="shared" si="75"/>
        <v>0</v>
      </c>
      <c r="AP77" s="85">
        <f t="shared" si="75"/>
        <v>0</v>
      </c>
      <c r="AQ77" s="85">
        <f t="shared" si="75"/>
        <v>0</v>
      </c>
      <c r="AR77" s="85">
        <f t="shared" si="75"/>
        <v>0</v>
      </c>
      <c r="AS77" s="85">
        <f t="shared" si="75"/>
        <v>0</v>
      </c>
      <c r="AT77" s="85">
        <f t="shared" si="75"/>
        <v>0</v>
      </c>
      <c r="AU77" s="85">
        <f t="shared" si="75"/>
        <v>0</v>
      </c>
      <c r="AV77" s="85">
        <f t="shared" si="75"/>
        <v>0</v>
      </c>
      <c r="AW77" s="85">
        <f t="shared" si="75"/>
        <v>0</v>
      </c>
      <c r="AX77" s="85">
        <f t="shared" si="75"/>
        <v>0</v>
      </c>
      <c r="AY77" s="85">
        <f t="shared" si="75"/>
        <v>0</v>
      </c>
      <c r="AZ77" s="85">
        <f t="shared" si="75"/>
        <v>0</v>
      </c>
      <c r="BA77" s="85">
        <f t="shared" si="75"/>
        <v>0</v>
      </c>
      <c r="BB77" s="85">
        <f t="shared" si="75"/>
        <v>0</v>
      </c>
      <c r="BC77" s="85">
        <f t="shared" si="75"/>
        <v>0</v>
      </c>
      <c r="BD77" s="85">
        <f t="shared" si="75"/>
        <v>0</v>
      </c>
      <c r="BE77" s="85">
        <f t="shared" si="75"/>
        <v>0</v>
      </c>
      <c r="BF77" s="85">
        <f t="shared" si="75"/>
        <v>0</v>
      </c>
      <c r="BG77" s="85">
        <f t="shared" si="75"/>
        <v>0</v>
      </c>
      <c r="BH77" s="85">
        <f t="shared" si="75"/>
        <v>0</v>
      </c>
      <c r="BI77" s="85">
        <f t="shared" si="75"/>
        <v>0</v>
      </c>
      <c r="BJ77" s="85">
        <f t="shared" si="75"/>
        <v>0</v>
      </c>
      <c r="BK77" s="85">
        <f t="shared" si="75"/>
        <v>0</v>
      </c>
      <c r="BL77" s="85">
        <f t="shared" si="75"/>
        <v>0</v>
      </c>
      <c r="BM77" s="85">
        <f t="shared" si="75"/>
        <v>0</v>
      </c>
      <c r="BN77" s="85">
        <f t="shared" si="75"/>
        <v>0</v>
      </c>
      <c r="BO77" s="85">
        <f t="shared" si="75"/>
        <v>0</v>
      </c>
      <c r="BP77" s="85">
        <f t="shared" si="75"/>
        <v>0</v>
      </c>
      <c r="BQ77" s="85">
        <f t="shared" si="75"/>
        <v>0</v>
      </c>
      <c r="BR77" s="41"/>
      <c r="BS77" s="22">
        <f>SUM(J77:U77)</f>
        <v>0</v>
      </c>
      <c r="BT77" s="22">
        <f>SUM(V77:AG77)</f>
        <v>2225341045.5446424</v>
      </c>
      <c r="BU77" s="22">
        <f>SUM(AH77:AS77)</f>
        <v>0</v>
      </c>
      <c r="BV77" s="22">
        <f>SUM(AT77:BE77)</f>
        <v>0</v>
      </c>
      <c r="BW77" s="22">
        <f>SUM(BF77:BQ77)</f>
        <v>0</v>
      </c>
      <c r="BX77" s="85">
        <f t="shared" ref="BX77:CY77" si="76">IF(BX7=$C15,$C77,0)</f>
        <v>0</v>
      </c>
      <c r="BY77" s="85">
        <f t="shared" si="76"/>
        <v>0</v>
      </c>
      <c r="BZ77" s="85">
        <f t="shared" si="76"/>
        <v>0</v>
      </c>
      <c r="CA77" s="85">
        <f t="shared" si="76"/>
        <v>0</v>
      </c>
      <c r="CB77" s="85">
        <f t="shared" si="76"/>
        <v>0</v>
      </c>
      <c r="CC77" s="85">
        <f t="shared" si="76"/>
        <v>0</v>
      </c>
      <c r="CD77" s="85">
        <f t="shared" si="76"/>
        <v>0</v>
      </c>
      <c r="CE77" s="85">
        <f t="shared" si="76"/>
        <v>0</v>
      </c>
      <c r="CF77" s="85">
        <f t="shared" si="76"/>
        <v>0</v>
      </c>
      <c r="CG77" s="85">
        <f t="shared" si="76"/>
        <v>0</v>
      </c>
      <c r="CH77" s="85">
        <f t="shared" si="76"/>
        <v>0</v>
      </c>
      <c r="CI77" s="85">
        <f t="shared" si="76"/>
        <v>0</v>
      </c>
      <c r="CJ77" s="85">
        <f t="shared" si="76"/>
        <v>0</v>
      </c>
      <c r="CK77" s="85">
        <f t="shared" si="76"/>
        <v>0</v>
      </c>
      <c r="CL77" s="85">
        <f t="shared" si="76"/>
        <v>0</v>
      </c>
      <c r="CM77" s="85">
        <f t="shared" si="76"/>
        <v>0</v>
      </c>
      <c r="CN77" s="85">
        <f t="shared" si="76"/>
        <v>0</v>
      </c>
      <c r="CO77" s="85">
        <f t="shared" si="76"/>
        <v>0</v>
      </c>
      <c r="CP77" s="85">
        <f t="shared" si="76"/>
        <v>0</v>
      </c>
      <c r="CQ77" s="85">
        <f t="shared" si="76"/>
        <v>0</v>
      </c>
      <c r="CR77" s="85">
        <f t="shared" si="76"/>
        <v>0</v>
      </c>
      <c r="CS77" s="85">
        <f t="shared" si="76"/>
        <v>0</v>
      </c>
      <c r="CT77" s="85">
        <f t="shared" si="76"/>
        <v>0</v>
      </c>
      <c r="CU77" s="85">
        <f t="shared" si="76"/>
        <v>0</v>
      </c>
      <c r="CV77" s="85">
        <f t="shared" si="76"/>
        <v>0</v>
      </c>
      <c r="CW77" s="85">
        <f t="shared" si="76"/>
        <v>0</v>
      </c>
      <c r="CX77" s="85">
        <f t="shared" si="76"/>
        <v>0</v>
      </c>
      <c r="CY77" s="85">
        <f t="shared" si="76"/>
        <v>0</v>
      </c>
    </row>
    <row r="78" spans="1:103" s="61" customFormat="1">
      <c r="A78" s="3"/>
      <c r="B78" s="13" t="s">
        <v>82</v>
      </c>
      <c r="C78" s="196">
        <f>SUM(G159,G176)</f>
        <v>1842271250</v>
      </c>
      <c r="D78" s="54"/>
      <c r="E78" s="214">
        <f>F315/E21</f>
        <v>26097.278623971131</v>
      </c>
      <c r="F78" s="45" t="s">
        <v>187</v>
      </c>
      <c r="G78" s="22">
        <f t="shared" si="74"/>
        <v>1927786117.2608654</v>
      </c>
      <c r="H78" s="299" t="s">
        <v>136</v>
      </c>
      <c r="I78" s="6"/>
      <c r="J78" s="85">
        <f t="shared" ref="J78:AO78" si="77">IFERROR(J435*J15/J15,0)</f>
        <v>0</v>
      </c>
      <c r="K78" s="85">
        <f t="shared" si="77"/>
        <v>0</v>
      </c>
      <c r="L78" s="85">
        <f t="shared" si="77"/>
        <v>0</v>
      </c>
      <c r="M78" s="85">
        <f t="shared" si="77"/>
        <v>0</v>
      </c>
      <c r="N78" s="85">
        <f t="shared" si="77"/>
        <v>0</v>
      </c>
      <c r="O78" s="85">
        <f t="shared" si="77"/>
        <v>0</v>
      </c>
      <c r="P78" s="85">
        <f t="shared" si="77"/>
        <v>0</v>
      </c>
      <c r="Q78" s="85">
        <f t="shared" si="77"/>
        <v>0</v>
      </c>
      <c r="R78" s="85">
        <f t="shared" si="77"/>
        <v>0</v>
      </c>
      <c r="S78" s="85">
        <f t="shared" si="77"/>
        <v>0</v>
      </c>
      <c r="T78" s="85">
        <f t="shared" si="77"/>
        <v>0</v>
      </c>
      <c r="U78" s="85">
        <f t="shared" si="77"/>
        <v>0</v>
      </c>
      <c r="V78" s="85">
        <f t="shared" si="77"/>
        <v>0</v>
      </c>
      <c r="W78" s="85">
        <f t="shared" si="77"/>
        <v>0</v>
      </c>
      <c r="X78" s="85">
        <f t="shared" si="77"/>
        <v>0</v>
      </c>
      <c r="Y78" s="85">
        <f t="shared" si="77"/>
        <v>0</v>
      </c>
      <c r="Z78" s="85">
        <f t="shared" si="77"/>
        <v>0</v>
      </c>
      <c r="AA78" s="85">
        <f t="shared" si="77"/>
        <v>0</v>
      </c>
      <c r="AB78" s="85">
        <f t="shared" si="77"/>
        <v>0</v>
      </c>
      <c r="AC78" s="85">
        <f t="shared" si="77"/>
        <v>0</v>
      </c>
      <c r="AD78" s="85">
        <f t="shared" si="77"/>
        <v>0</v>
      </c>
      <c r="AE78" s="85">
        <f t="shared" si="77"/>
        <v>1927786117.2608654</v>
      </c>
      <c r="AF78" s="85">
        <f t="shared" si="77"/>
        <v>0</v>
      </c>
      <c r="AG78" s="85">
        <f t="shared" si="77"/>
        <v>0</v>
      </c>
      <c r="AH78" s="85">
        <f t="shared" si="77"/>
        <v>0</v>
      </c>
      <c r="AI78" s="85">
        <f t="shared" si="77"/>
        <v>0</v>
      </c>
      <c r="AJ78" s="85">
        <f t="shared" si="77"/>
        <v>0</v>
      </c>
      <c r="AK78" s="85">
        <f t="shared" si="77"/>
        <v>0</v>
      </c>
      <c r="AL78" s="85">
        <f t="shared" si="77"/>
        <v>0</v>
      </c>
      <c r="AM78" s="85">
        <f t="shared" si="77"/>
        <v>0</v>
      </c>
      <c r="AN78" s="85">
        <f t="shared" si="77"/>
        <v>0</v>
      </c>
      <c r="AO78" s="85">
        <f t="shared" si="77"/>
        <v>0</v>
      </c>
      <c r="AP78" s="85">
        <f t="shared" ref="AP78:BQ78" si="78">IFERROR(AP435*AP15/AP15,0)</f>
        <v>0</v>
      </c>
      <c r="AQ78" s="85">
        <f t="shared" si="78"/>
        <v>0</v>
      </c>
      <c r="AR78" s="85">
        <f t="shared" si="78"/>
        <v>0</v>
      </c>
      <c r="AS78" s="85">
        <f t="shared" si="78"/>
        <v>0</v>
      </c>
      <c r="AT78" s="85">
        <f t="shared" si="78"/>
        <v>0</v>
      </c>
      <c r="AU78" s="85">
        <f t="shared" si="78"/>
        <v>0</v>
      </c>
      <c r="AV78" s="85">
        <f t="shared" si="78"/>
        <v>0</v>
      </c>
      <c r="AW78" s="85">
        <f t="shared" si="78"/>
        <v>0</v>
      </c>
      <c r="AX78" s="85">
        <f t="shared" si="78"/>
        <v>0</v>
      </c>
      <c r="AY78" s="85">
        <f t="shared" si="78"/>
        <v>0</v>
      </c>
      <c r="AZ78" s="85">
        <f t="shared" si="78"/>
        <v>0</v>
      </c>
      <c r="BA78" s="85">
        <f t="shared" si="78"/>
        <v>0</v>
      </c>
      <c r="BB78" s="85">
        <f t="shared" si="78"/>
        <v>0</v>
      </c>
      <c r="BC78" s="85">
        <f t="shared" si="78"/>
        <v>0</v>
      </c>
      <c r="BD78" s="85">
        <f t="shared" si="78"/>
        <v>0</v>
      </c>
      <c r="BE78" s="85">
        <f t="shared" si="78"/>
        <v>0</v>
      </c>
      <c r="BF78" s="85">
        <f t="shared" si="78"/>
        <v>0</v>
      </c>
      <c r="BG78" s="85">
        <f t="shared" si="78"/>
        <v>0</v>
      </c>
      <c r="BH78" s="85">
        <f t="shared" si="78"/>
        <v>0</v>
      </c>
      <c r="BI78" s="85">
        <f t="shared" si="78"/>
        <v>0</v>
      </c>
      <c r="BJ78" s="85">
        <f t="shared" si="78"/>
        <v>0</v>
      </c>
      <c r="BK78" s="85">
        <f t="shared" si="78"/>
        <v>0</v>
      </c>
      <c r="BL78" s="85">
        <f t="shared" si="78"/>
        <v>0</v>
      </c>
      <c r="BM78" s="85">
        <f t="shared" si="78"/>
        <v>0</v>
      </c>
      <c r="BN78" s="85">
        <f t="shared" si="78"/>
        <v>0</v>
      </c>
      <c r="BO78" s="85">
        <f t="shared" si="78"/>
        <v>0</v>
      </c>
      <c r="BP78" s="85">
        <f t="shared" si="78"/>
        <v>0</v>
      </c>
      <c r="BQ78" s="85">
        <f t="shared" si="78"/>
        <v>0</v>
      </c>
      <c r="BR78" s="55"/>
      <c r="BS78" s="22">
        <f>SUM(J78:U78)</f>
        <v>0</v>
      </c>
      <c r="BT78" s="22">
        <f>SUM(V78:AG78)</f>
        <v>1927786117.2608654</v>
      </c>
      <c r="BU78" s="22">
        <f>SUM(AH78:AS78)</f>
        <v>0</v>
      </c>
      <c r="BV78" s="22">
        <f>SUM(AT78:BE78)</f>
        <v>0</v>
      </c>
      <c r="BW78" s="22">
        <f>SUM(BF78:BQ78)</f>
        <v>0</v>
      </c>
      <c r="BX78" s="85">
        <f t="shared" ref="BX78:CY78" si="79">IFERROR(BX435*BX15/BX15,0)</f>
        <v>0</v>
      </c>
      <c r="BY78" s="85">
        <f t="shared" si="79"/>
        <v>0</v>
      </c>
      <c r="BZ78" s="85">
        <f t="shared" si="79"/>
        <v>0</v>
      </c>
      <c r="CA78" s="85">
        <f t="shared" si="79"/>
        <v>0</v>
      </c>
      <c r="CB78" s="85">
        <f t="shared" si="79"/>
        <v>0</v>
      </c>
      <c r="CC78" s="85">
        <f t="shared" si="79"/>
        <v>0</v>
      </c>
      <c r="CD78" s="85">
        <f t="shared" si="79"/>
        <v>0</v>
      </c>
      <c r="CE78" s="85">
        <f t="shared" si="79"/>
        <v>0</v>
      </c>
      <c r="CF78" s="85">
        <f t="shared" si="79"/>
        <v>0</v>
      </c>
      <c r="CG78" s="85">
        <f t="shared" si="79"/>
        <v>0</v>
      </c>
      <c r="CH78" s="85">
        <f t="shared" si="79"/>
        <v>0</v>
      </c>
      <c r="CI78" s="85">
        <f t="shared" si="79"/>
        <v>0</v>
      </c>
      <c r="CJ78" s="85">
        <f t="shared" si="79"/>
        <v>0</v>
      </c>
      <c r="CK78" s="85">
        <f t="shared" si="79"/>
        <v>0</v>
      </c>
      <c r="CL78" s="85">
        <f t="shared" si="79"/>
        <v>0</v>
      </c>
      <c r="CM78" s="85">
        <f t="shared" si="79"/>
        <v>0</v>
      </c>
      <c r="CN78" s="85">
        <f t="shared" si="79"/>
        <v>0</v>
      </c>
      <c r="CO78" s="85">
        <f t="shared" si="79"/>
        <v>0</v>
      </c>
      <c r="CP78" s="85">
        <f t="shared" si="79"/>
        <v>0</v>
      </c>
      <c r="CQ78" s="85">
        <f t="shared" si="79"/>
        <v>0</v>
      </c>
      <c r="CR78" s="85">
        <f t="shared" si="79"/>
        <v>0</v>
      </c>
      <c r="CS78" s="85">
        <f t="shared" si="79"/>
        <v>0</v>
      </c>
      <c r="CT78" s="85">
        <f t="shared" si="79"/>
        <v>0</v>
      </c>
      <c r="CU78" s="85">
        <f t="shared" si="79"/>
        <v>0</v>
      </c>
      <c r="CV78" s="85">
        <f t="shared" si="79"/>
        <v>0</v>
      </c>
      <c r="CW78" s="85">
        <f t="shared" si="79"/>
        <v>0</v>
      </c>
      <c r="CX78" s="85">
        <f t="shared" si="79"/>
        <v>0</v>
      </c>
      <c r="CY78" s="85">
        <f t="shared" si="79"/>
        <v>0</v>
      </c>
    </row>
    <row r="79" spans="1:103" s="10" customFormat="1">
      <c r="A79" s="12"/>
      <c r="B79" s="17" t="s">
        <v>84</v>
      </c>
      <c r="C79" s="79"/>
      <c r="D79" s="56"/>
      <c r="E79" s="56"/>
      <c r="F79" s="17"/>
      <c r="G79" s="17"/>
      <c r="H79" s="17"/>
      <c r="I79" s="17"/>
      <c r="J79" s="79">
        <f t="shared" ref="J79:BQ79" si="80">SUM(J74,J76)</f>
        <v>0</v>
      </c>
      <c r="K79" s="79">
        <f t="shared" si="80"/>
        <v>0</v>
      </c>
      <c r="L79" s="79">
        <f t="shared" si="80"/>
        <v>0</v>
      </c>
      <c r="M79" s="79">
        <f t="shared" si="80"/>
        <v>0</v>
      </c>
      <c r="N79" s="79">
        <f>SUM(N74,N76)</f>
        <v>0</v>
      </c>
      <c r="O79" s="79">
        <f t="shared" si="80"/>
        <v>0</v>
      </c>
      <c r="P79" s="79">
        <f>SUM(P74,P76)</f>
        <v>0</v>
      </c>
      <c r="Q79" s="79">
        <f t="shared" si="80"/>
        <v>0</v>
      </c>
      <c r="R79" s="79">
        <f t="shared" si="80"/>
        <v>0</v>
      </c>
      <c r="S79" s="79">
        <f t="shared" si="80"/>
        <v>0</v>
      </c>
      <c r="T79" s="79">
        <f t="shared" si="80"/>
        <v>0</v>
      </c>
      <c r="U79" s="79">
        <f t="shared" si="80"/>
        <v>0</v>
      </c>
      <c r="V79" s="79">
        <f t="shared" si="80"/>
        <v>0</v>
      </c>
      <c r="W79" s="79">
        <f t="shared" si="80"/>
        <v>0</v>
      </c>
      <c r="X79" s="79">
        <f t="shared" si="80"/>
        <v>0</v>
      </c>
      <c r="Y79" s="79">
        <f t="shared" si="80"/>
        <v>0</v>
      </c>
      <c r="Z79" s="79">
        <f t="shared" si="80"/>
        <v>0</v>
      </c>
      <c r="AA79" s="79">
        <f t="shared" si="80"/>
        <v>0</v>
      </c>
      <c r="AB79" s="79">
        <f t="shared" si="80"/>
        <v>0</v>
      </c>
      <c r="AC79" s="79">
        <f t="shared" si="80"/>
        <v>0</v>
      </c>
      <c r="AD79" s="79">
        <f t="shared" si="80"/>
        <v>0</v>
      </c>
      <c r="AE79" s="79">
        <f t="shared" si="80"/>
        <v>311624643.283777</v>
      </c>
      <c r="AF79" s="79">
        <f t="shared" si="80"/>
        <v>0</v>
      </c>
      <c r="AG79" s="79">
        <f t="shared" si="80"/>
        <v>0</v>
      </c>
      <c r="AH79" s="79">
        <f t="shared" si="80"/>
        <v>0</v>
      </c>
      <c r="AI79" s="79">
        <f t="shared" si="80"/>
        <v>0</v>
      </c>
      <c r="AJ79" s="79">
        <f t="shared" si="80"/>
        <v>0</v>
      </c>
      <c r="AK79" s="79">
        <f t="shared" si="80"/>
        <v>0</v>
      </c>
      <c r="AL79" s="79">
        <f t="shared" si="80"/>
        <v>0</v>
      </c>
      <c r="AM79" s="79">
        <f t="shared" si="80"/>
        <v>0</v>
      </c>
      <c r="AN79" s="79">
        <f t="shared" si="80"/>
        <v>0</v>
      </c>
      <c r="AO79" s="79">
        <f t="shared" si="80"/>
        <v>0</v>
      </c>
      <c r="AP79" s="79">
        <f t="shared" si="80"/>
        <v>0</v>
      </c>
      <c r="AQ79" s="79">
        <f t="shared" si="80"/>
        <v>0</v>
      </c>
      <c r="AR79" s="79">
        <f t="shared" si="80"/>
        <v>0</v>
      </c>
      <c r="AS79" s="79">
        <f t="shared" si="80"/>
        <v>0</v>
      </c>
      <c r="AT79" s="79">
        <f t="shared" si="80"/>
        <v>0</v>
      </c>
      <c r="AU79" s="79">
        <f t="shared" si="80"/>
        <v>0</v>
      </c>
      <c r="AV79" s="79">
        <f t="shared" si="80"/>
        <v>0</v>
      </c>
      <c r="AW79" s="79">
        <f t="shared" si="80"/>
        <v>0</v>
      </c>
      <c r="AX79" s="79">
        <f t="shared" si="80"/>
        <v>0</v>
      </c>
      <c r="AY79" s="79">
        <f t="shared" si="80"/>
        <v>0</v>
      </c>
      <c r="AZ79" s="79">
        <f t="shared" si="80"/>
        <v>0</v>
      </c>
      <c r="BA79" s="79">
        <f t="shared" si="80"/>
        <v>0</v>
      </c>
      <c r="BB79" s="79">
        <f t="shared" si="80"/>
        <v>0</v>
      </c>
      <c r="BC79" s="79">
        <f t="shared" si="80"/>
        <v>0</v>
      </c>
      <c r="BD79" s="79">
        <f t="shared" si="80"/>
        <v>0</v>
      </c>
      <c r="BE79" s="79">
        <f t="shared" si="80"/>
        <v>0</v>
      </c>
      <c r="BF79" s="79">
        <f t="shared" si="80"/>
        <v>0</v>
      </c>
      <c r="BG79" s="79">
        <f t="shared" si="80"/>
        <v>0</v>
      </c>
      <c r="BH79" s="79">
        <f t="shared" si="80"/>
        <v>0</v>
      </c>
      <c r="BI79" s="79">
        <f t="shared" si="80"/>
        <v>0</v>
      </c>
      <c r="BJ79" s="79">
        <f t="shared" si="80"/>
        <v>0</v>
      </c>
      <c r="BK79" s="79">
        <f t="shared" si="80"/>
        <v>0</v>
      </c>
      <c r="BL79" s="79">
        <f t="shared" si="80"/>
        <v>0</v>
      </c>
      <c r="BM79" s="79">
        <f t="shared" si="80"/>
        <v>0</v>
      </c>
      <c r="BN79" s="79">
        <f t="shared" si="80"/>
        <v>0</v>
      </c>
      <c r="BO79" s="79">
        <f t="shared" si="80"/>
        <v>0</v>
      </c>
      <c r="BP79" s="79">
        <f t="shared" si="80"/>
        <v>0</v>
      </c>
      <c r="BQ79" s="79">
        <f t="shared" si="80"/>
        <v>0</v>
      </c>
      <c r="BR79" s="56"/>
      <c r="BS79" s="79">
        <f t="shared" ref="BS79:CY79" si="81">SUM(BS74,BS76)</f>
        <v>0</v>
      </c>
      <c r="BT79" s="79">
        <f t="shared" si="81"/>
        <v>311624643.283777</v>
      </c>
      <c r="BU79" s="79">
        <f t="shared" si="81"/>
        <v>0</v>
      </c>
      <c r="BV79" s="79">
        <f t="shared" si="81"/>
        <v>0</v>
      </c>
      <c r="BW79" s="79">
        <f t="shared" si="81"/>
        <v>0</v>
      </c>
      <c r="BX79" s="79">
        <f t="shared" si="81"/>
        <v>0</v>
      </c>
      <c r="BY79" s="79">
        <f t="shared" si="81"/>
        <v>0</v>
      </c>
      <c r="BZ79" s="79">
        <f t="shared" si="81"/>
        <v>0</v>
      </c>
      <c r="CA79" s="79">
        <f t="shared" si="81"/>
        <v>0</v>
      </c>
      <c r="CB79" s="79">
        <f t="shared" si="81"/>
        <v>0</v>
      </c>
      <c r="CC79" s="79">
        <f t="shared" si="81"/>
        <v>0</v>
      </c>
      <c r="CD79" s="79">
        <f t="shared" si="81"/>
        <v>0</v>
      </c>
      <c r="CE79" s="79">
        <f t="shared" si="81"/>
        <v>0</v>
      </c>
      <c r="CF79" s="79">
        <f t="shared" si="81"/>
        <v>0</v>
      </c>
      <c r="CG79" s="79">
        <f t="shared" si="81"/>
        <v>0</v>
      </c>
      <c r="CH79" s="79">
        <f t="shared" si="81"/>
        <v>0</v>
      </c>
      <c r="CI79" s="79">
        <f t="shared" si="81"/>
        <v>0</v>
      </c>
      <c r="CJ79" s="79">
        <f t="shared" si="81"/>
        <v>0</v>
      </c>
      <c r="CK79" s="79">
        <f t="shared" si="81"/>
        <v>0</v>
      </c>
      <c r="CL79" s="79">
        <f t="shared" si="81"/>
        <v>0</v>
      </c>
      <c r="CM79" s="79">
        <f t="shared" si="81"/>
        <v>0</v>
      </c>
      <c r="CN79" s="79">
        <f t="shared" si="81"/>
        <v>0</v>
      </c>
      <c r="CO79" s="79">
        <f t="shared" si="81"/>
        <v>0</v>
      </c>
      <c r="CP79" s="79">
        <f t="shared" si="81"/>
        <v>0</v>
      </c>
      <c r="CQ79" s="79">
        <f t="shared" si="81"/>
        <v>0</v>
      </c>
      <c r="CR79" s="79">
        <f t="shared" si="81"/>
        <v>0</v>
      </c>
      <c r="CS79" s="79">
        <f t="shared" si="81"/>
        <v>0</v>
      </c>
      <c r="CT79" s="79">
        <f t="shared" si="81"/>
        <v>0</v>
      </c>
      <c r="CU79" s="79">
        <f t="shared" si="81"/>
        <v>0</v>
      </c>
      <c r="CV79" s="79">
        <f t="shared" si="81"/>
        <v>0</v>
      </c>
      <c r="CW79" s="79">
        <f t="shared" si="81"/>
        <v>0</v>
      </c>
      <c r="CX79" s="79">
        <f t="shared" si="81"/>
        <v>0</v>
      </c>
      <c r="CY79" s="79">
        <f t="shared" si="81"/>
        <v>0</v>
      </c>
    </row>
    <row r="80" spans="1:103" s="10" customFormat="1">
      <c r="A80" s="12"/>
      <c r="C80" s="24"/>
      <c r="D80" s="41"/>
      <c r="E80" s="41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</row>
    <row r="81" spans="1:103" s="10" customFormat="1">
      <c r="A81" s="12" t="s">
        <v>66</v>
      </c>
      <c r="B81" s="21" t="s">
        <v>13</v>
      </c>
      <c r="D81" s="55"/>
      <c r="E81" s="40"/>
      <c r="F81" s="42"/>
      <c r="G81" s="42"/>
      <c r="H81" s="42"/>
      <c r="L81" s="41"/>
      <c r="M81" s="41"/>
      <c r="N81" s="41"/>
      <c r="O81" s="39"/>
      <c r="P81" s="41"/>
      <c r="Q81" s="39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</row>
    <row r="82" spans="1:103" s="10" customFormat="1">
      <c r="A82" s="12"/>
      <c r="B82" s="10" t="s">
        <v>107</v>
      </c>
      <c r="G82" s="40">
        <f>SUM(BS82:CY82)</f>
        <v>0</v>
      </c>
      <c r="H82" s="297" t="s">
        <v>136</v>
      </c>
      <c r="I82" s="85"/>
      <c r="J82" s="40">
        <f>SUM(J83:J84)</f>
        <v>0</v>
      </c>
      <c r="K82" s="40">
        <f t="shared" ref="K82:W82" si="82">SUM(K83:K84)</f>
        <v>0</v>
      </c>
      <c r="L82" s="40">
        <f t="shared" si="82"/>
        <v>0</v>
      </c>
      <c r="M82" s="40">
        <f t="shared" si="82"/>
        <v>0</v>
      </c>
      <c r="N82" s="40">
        <f t="shared" si="82"/>
        <v>0</v>
      </c>
      <c r="O82" s="40">
        <f t="shared" si="82"/>
        <v>0</v>
      </c>
      <c r="P82" s="40">
        <f t="shared" si="82"/>
        <v>0</v>
      </c>
      <c r="Q82" s="40">
        <f t="shared" si="82"/>
        <v>0</v>
      </c>
      <c r="R82" s="40">
        <f t="shared" si="82"/>
        <v>0</v>
      </c>
      <c r="S82" s="40">
        <f t="shared" si="82"/>
        <v>0</v>
      </c>
      <c r="T82" s="40">
        <f t="shared" si="82"/>
        <v>0</v>
      </c>
      <c r="U82" s="40">
        <f t="shared" si="82"/>
        <v>0</v>
      </c>
      <c r="V82" s="40">
        <f t="shared" si="82"/>
        <v>0</v>
      </c>
      <c r="W82" s="40">
        <f t="shared" si="82"/>
        <v>0</v>
      </c>
      <c r="X82" s="40">
        <f>SUM(X83:X84)</f>
        <v>0</v>
      </c>
      <c r="Y82" s="40">
        <f t="shared" ref="Y82:BQ82" si="83">SUM(Y83:Y84)</f>
        <v>0</v>
      </c>
      <c r="Z82" s="40">
        <f t="shared" si="83"/>
        <v>0</v>
      </c>
      <c r="AA82" s="40">
        <f t="shared" si="83"/>
        <v>0</v>
      </c>
      <c r="AB82" s="40">
        <f t="shared" si="83"/>
        <v>0</v>
      </c>
      <c r="AC82" s="40">
        <f t="shared" si="83"/>
        <v>0</v>
      </c>
      <c r="AD82" s="40">
        <f t="shared" si="83"/>
        <v>0</v>
      </c>
      <c r="AE82" s="40">
        <f t="shared" si="83"/>
        <v>0</v>
      </c>
      <c r="AF82" s="40">
        <f t="shared" si="83"/>
        <v>0</v>
      </c>
      <c r="AG82" s="40">
        <f t="shared" si="83"/>
        <v>0</v>
      </c>
      <c r="AH82" s="40">
        <f t="shared" si="83"/>
        <v>0</v>
      </c>
      <c r="AI82" s="40">
        <f t="shared" si="83"/>
        <v>0</v>
      </c>
      <c r="AJ82" s="40">
        <f t="shared" si="83"/>
        <v>0</v>
      </c>
      <c r="AK82" s="40">
        <f t="shared" si="83"/>
        <v>0</v>
      </c>
      <c r="AL82" s="40">
        <f t="shared" si="83"/>
        <v>0</v>
      </c>
      <c r="AM82" s="40">
        <f t="shared" si="83"/>
        <v>0</v>
      </c>
      <c r="AN82" s="40">
        <f t="shared" si="83"/>
        <v>0</v>
      </c>
      <c r="AO82" s="40">
        <f t="shared" si="83"/>
        <v>0</v>
      </c>
      <c r="AP82" s="40">
        <f t="shared" si="83"/>
        <v>0</v>
      </c>
      <c r="AQ82" s="40">
        <f t="shared" si="83"/>
        <v>0</v>
      </c>
      <c r="AR82" s="40">
        <f t="shared" si="83"/>
        <v>0</v>
      </c>
      <c r="AS82" s="40">
        <f t="shared" si="83"/>
        <v>0</v>
      </c>
      <c r="AT82" s="40">
        <f t="shared" si="83"/>
        <v>0</v>
      </c>
      <c r="AU82" s="40">
        <f t="shared" si="83"/>
        <v>0</v>
      </c>
      <c r="AV82" s="40">
        <f t="shared" si="83"/>
        <v>0</v>
      </c>
      <c r="AW82" s="40">
        <f t="shared" si="83"/>
        <v>0</v>
      </c>
      <c r="AX82" s="40">
        <f t="shared" si="83"/>
        <v>0</v>
      </c>
      <c r="AY82" s="40">
        <f t="shared" si="83"/>
        <v>0</v>
      </c>
      <c r="AZ82" s="40">
        <f t="shared" si="83"/>
        <v>0</v>
      </c>
      <c r="BA82" s="40">
        <f t="shared" si="83"/>
        <v>0</v>
      </c>
      <c r="BB82" s="40">
        <f t="shared" si="83"/>
        <v>0</v>
      </c>
      <c r="BC82" s="40">
        <f t="shared" si="83"/>
        <v>0</v>
      </c>
      <c r="BD82" s="40">
        <f t="shared" si="83"/>
        <v>0</v>
      </c>
      <c r="BE82" s="40">
        <f t="shared" si="83"/>
        <v>0</v>
      </c>
      <c r="BF82" s="40">
        <f t="shared" si="83"/>
        <v>0</v>
      </c>
      <c r="BG82" s="40">
        <f t="shared" si="83"/>
        <v>0</v>
      </c>
      <c r="BH82" s="40">
        <f t="shared" si="83"/>
        <v>0</v>
      </c>
      <c r="BI82" s="40">
        <f t="shared" si="83"/>
        <v>0</v>
      </c>
      <c r="BJ82" s="40">
        <f t="shared" si="83"/>
        <v>0</v>
      </c>
      <c r="BK82" s="40">
        <f t="shared" si="83"/>
        <v>0</v>
      </c>
      <c r="BL82" s="40">
        <f t="shared" si="83"/>
        <v>0</v>
      </c>
      <c r="BM82" s="40">
        <f t="shared" si="83"/>
        <v>0</v>
      </c>
      <c r="BN82" s="40">
        <f t="shared" si="83"/>
        <v>0</v>
      </c>
      <c r="BO82" s="40">
        <f t="shared" si="83"/>
        <v>0</v>
      </c>
      <c r="BP82" s="40">
        <f t="shared" si="83"/>
        <v>0</v>
      </c>
      <c r="BQ82" s="40">
        <f t="shared" si="83"/>
        <v>0</v>
      </c>
      <c r="BS82" s="40">
        <f>SUM(J82:U82)</f>
        <v>0</v>
      </c>
      <c r="BT82" s="40">
        <f>SUM(V82:AG82)</f>
        <v>0</v>
      </c>
      <c r="BU82" s="40">
        <f>SUM(AH82:AS82)</f>
        <v>0</v>
      </c>
      <c r="BV82" s="40">
        <f>SUM(AT82:BE82)</f>
        <v>0</v>
      </c>
      <c r="BW82" s="40">
        <f>SUM(BF82:BQ82)</f>
        <v>0</v>
      </c>
      <c r="BX82" s="40">
        <f t="shared" ref="BX82:CY82" si="84">SUM(BX83:BX84)</f>
        <v>0</v>
      </c>
      <c r="BY82" s="40">
        <f t="shared" si="84"/>
        <v>0</v>
      </c>
      <c r="BZ82" s="40">
        <f t="shared" si="84"/>
        <v>0</v>
      </c>
      <c r="CA82" s="40">
        <f t="shared" si="84"/>
        <v>0</v>
      </c>
      <c r="CB82" s="40">
        <f t="shared" si="84"/>
        <v>0</v>
      </c>
      <c r="CC82" s="40">
        <f t="shared" si="84"/>
        <v>0</v>
      </c>
      <c r="CD82" s="40">
        <f t="shared" si="84"/>
        <v>0</v>
      </c>
      <c r="CE82" s="40">
        <f t="shared" si="84"/>
        <v>0</v>
      </c>
      <c r="CF82" s="40">
        <f t="shared" si="84"/>
        <v>0</v>
      </c>
      <c r="CG82" s="40">
        <f t="shared" si="84"/>
        <v>0</v>
      </c>
      <c r="CH82" s="40">
        <f t="shared" si="84"/>
        <v>0</v>
      </c>
      <c r="CI82" s="40">
        <f t="shared" si="84"/>
        <v>0</v>
      </c>
      <c r="CJ82" s="40">
        <f t="shared" si="84"/>
        <v>0</v>
      </c>
      <c r="CK82" s="40">
        <f t="shared" si="84"/>
        <v>0</v>
      </c>
      <c r="CL82" s="40">
        <f t="shared" si="84"/>
        <v>0</v>
      </c>
      <c r="CM82" s="40">
        <f t="shared" si="84"/>
        <v>0</v>
      </c>
      <c r="CN82" s="40">
        <f t="shared" si="84"/>
        <v>0</v>
      </c>
      <c r="CO82" s="40">
        <f t="shared" si="84"/>
        <v>0</v>
      </c>
      <c r="CP82" s="40">
        <f t="shared" si="84"/>
        <v>0</v>
      </c>
      <c r="CQ82" s="40">
        <f t="shared" si="84"/>
        <v>0</v>
      </c>
      <c r="CR82" s="40">
        <f t="shared" si="84"/>
        <v>0</v>
      </c>
      <c r="CS82" s="40">
        <f t="shared" si="84"/>
        <v>0</v>
      </c>
      <c r="CT82" s="40">
        <f t="shared" si="84"/>
        <v>0</v>
      </c>
      <c r="CU82" s="40">
        <f t="shared" si="84"/>
        <v>0</v>
      </c>
      <c r="CV82" s="40">
        <f t="shared" si="84"/>
        <v>0</v>
      </c>
      <c r="CW82" s="40">
        <f t="shared" si="84"/>
        <v>0</v>
      </c>
      <c r="CX82" s="40">
        <f t="shared" si="84"/>
        <v>0</v>
      </c>
      <c r="CY82" s="40">
        <f t="shared" si="84"/>
        <v>0</v>
      </c>
    </row>
    <row r="83" spans="1:103" s="10" customFormat="1">
      <c r="A83" s="12"/>
      <c r="B83" s="13" t="s">
        <v>103</v>
      </c>
      <c r="C83" s="215"/>
      <c r="D83" s="216"/>
      <c r="E83" s="82"/>
      <c r="F83" s="45"/>
      <c r="G83" s="22">
        <f t="shared" ref="G83:G84" si="85">SUM(BS83:CY83)</f>
        <v>0</v>
      </c>
      <c r="H83" s="298" t="s">
        <v>136</v>
      </c>
      <c r="I83" s="6"/>
      <c r="J83" s="85">
        <f t="shared" ref="J83:BQ83" si="86">IFERROR(J64*J14/J14,0)</f>
        <v>0</v>
      </c>
      <c r="K83" s="85">
        <f t="shared" si="86"/>
        <v>0</v>
      </c>
      <c r="L83" s="85">
        <f t="shared" si="86"/>
        <v>0</v>
      </c>
      <c r="M83" s="85">
        <f t="shared" si="86"/>
        <v>0</v>
      </c>
      <c r="N83" s="85">
        <f t="shared" si="86"/>
        <v>0</v>
      </c>
      <c r="O83" s="85">
        <f t="shared" si="86"/>
        <v>0</v>
      </c>
      <c r="P83" s="85">
        <f t="shared" si="86"/>
        <v>0</v>
      </c>
      <c r="Q83" s="85">
        <f t="shared" si="86"/>
        <v>0</v>
      </c>
      <c r="R83" s="85">
        <f t="shared" si="86"/>
        <v>0</v>
      </c>
      <c r="S83" s="85">
        <f t="shared" si="86"/>
        <v>0</v>
      </c>
      <c r="T83" s="85">
        <f t="shared" si="86"/>
        <v>0</v>
      </c>
      <c r="U83" s="85">
        <f t="shared" si="86"/>
        <v>0</v>
      </c>
      <c r="V83" s="85">
        <f t="shared" si="86"/>
        <v>0</v>
      </c>
      <c r="W83" s="85">
        <f t="shared" si="86"/>
        <v>0</v>
      </c>
      <c r="X83" s="85">
        <f t="shared" si="86"/>
        <v>0</v>
      </c>
      <c r="Y83" s="85">
        <f t="shared" si="86"/>
        <v>0</v>
      </c>
      <c r="Z83" s="85">
        <f t="shared" si="86"/>
        <v>0</v>
      </c>
      <c r="AA83" s="85">
        <f t="shared" si="86"/>
        <v>0</v>
      </c>
      <c r="AB83" s="85">
        <f t="shared" si="86"/>
        <v>0</v>
      </c>
      <c r="AC83" s="85">
        <f t="shared" si="86"/>
        <v>0</v>
      </c>
      <c r="AD83" s="85">
        <f t="shared" si="86"/>
        <v>0</v>
      </c>
      <c r="AE83" s="85">
        <f t="shared" si="86"/>
        <v>0</v>
      </c>
      <c r="AF83" s="85">
        <f t="shared" si="86"/>
        <v>0</v>
      </c>
      <c r="AG83" s="85">
        <f t="shared" si="86"/>
        <v>0</v>
      </c>
      <c r="AH83" s="85">
        <f t="shared" si="86"/>
        <v>0</v>
      </c>
      <c r="AI83" s="85">
        <f t="shared" si="86"/>
        <v>0</v>
      </c>
      <c r="AJ83" s="85">
        <f t="shared" si="86"/>
        <v>0</v>
      </c>
      <c r="AK83" s="85">
        <f t="shared" si="86"/>
        <v>0</v>
      </c>
      <c r="AL83" s="85">
        <f t="shared" si="86"/>
        <v>0</v>
      </c>
      <c r="AM83" s="85">
        <f t="shared" si="86"/>
        <v>0</v>
      </c>
      <c r="AN83" s="85">
        <f t="shared" si="86"/>
        <v>0</v>
      </c>
      <c r="AO83" s="85">
        <f t="shared" si="86"/>
        <v>0</v>
      </c>
      <c r="AP83" s="85">
        <f t="shared" si="86"/>
        <v>0</v>
      </c>
      <c r="AQ83" s="85">
        <f t="shared" si="86"/>
        <v>0</v>
      </c>
      <c r="AR83" s="85">
        <f t="shared" si="86"/>
        <v>0</v>
      </c>
      <c r="AS83" s="85">
        <f t="shared" si="86"/>
        <v>0</v>
      </c>
      <c r="AT83" s="85">
        <f t="shared" si="86"/>
        <v>0</v>
      </c>
      <c r="AU83" s="85">
        <f t="shared" si="86"/>
        <v>0</v>
      </c>
      <c r="AV83" s="85">
        <f t="shared" si="86"/>
        <v>0</v>
      </c>
      <c r="AW83" s="85">
        <f t="shared" si="86"/>
        <v>0</v>
      </c>
      <c r="AX83" s="85">
        <f t="shared" si="86"/>
        <v>0</v>
      </c>
      <c r="AY83" s="85">
        <f t="shared" si="86"/>
        <v>0</v>
      </c>
      <c r="AZ83" s="85">
        <f t="shared" si="86"/>
        <v>0</v>
      </c>
      <c r="BA83" s="85">
        <f t="shared" si="86"/>
        <v>0</v>
      </c>
      <c r="BB83" s="85">
        <f t="shared" si="86"/>
        <v>0</v>
      </c>
      <c r="BC83" s="85">
        <f t="shared" si="86"/>
        <v>0</v>
      </c>
      <c r="BD83" s="85">
        <f t="shared" si="86"/>
        <v>0</v>
      </c>
      <c r="BE83" s="85">
        <f t="shared" si="86"/>
        <v>0</v>
      </c>
      <c r="BF83" s="85">
        <f t="shared" si="86"/>
        <v>0</v>
      </c>
      <c r="BG83" s="85">
        <f t="shared" si="86"/>
        <v>0</v>
      </c>
      <c r="BH83" s="85">
        <f t="shared" si="86"/>
        <v>0</v>
      </c>
      <c r="BI83" s="85">
        <f t="shared" si="86"/>
        <v>0</v>
      </c>
      <c r="BJ83" s="85">
        <f t="shared" si="86"/>
        <v>0</v>
      </c>
      <c r="BK83" s="85">
        <f t="shared" si="86"/>
        <v>0</v>
      </c>
      <c r="BL83" s="85">
        <f t="shared" si="86"/>
        <v>0</v>
      </c>
      <c r="BM83" s="85">
        <f t="shared" si="86"/>
        <v>0</v>
      </c>
      <c r="BN83" s="85">
        <f t="shared" si="86"/>
        <v>0</v>
      </c>
      <c r="BO83" s="85">
        <f t="shared" si="86"/>
        <v>0</v>
      </c>
      <c r="BP83" s="85">
        <f t="shared" si="86"/>
        <v>0</v>
      </c>
      <c r="BQ83" s="85">
        <f t="shared" si="86"/>
        <v>0</v>
      </c>
      <c r="BR83" s="55"/>
      <c r="BS83" s="22">
        <f>SUM(J83:U83)</f>
        <v>0</v>
      </c>
      <c r="BT83" s="22">
        <f>SUM(V83:AG83)</f>
        <v>0</v>
      </c>
      <c r="BU83" s="22">
        <f>SUM(AH83:AS83)</f>
        <v>0</v>
      </c>
      <c r="BV83" s="22">
        <f>SUM(AT83:BE83)</f>
        <v>0</v>
      </c>
      <c r="BW83" s="22">
        <f>SUM(BF83:BQ83)</f>
        <v>0</v>
      </c>
      <c r="BX83" s="85">
        <f t="shared" ref="BX83:CY83" si="87">IFERROR(BX64*BX14/BX14,0)</f>
        <v>0</v>
      </c>
      <c r="BY83" s="85">
        <f t="shared" si="87"/>
        <v>0</v>
      </c>
      <c r="BZ83" s="85">
        <f t="shared" si="87"/>
        <v>0</v>
      </c>
      <c r="CA83" s="85">
        <f t="shared" si="87"/>
        <v>0</v>
      </c>
      <c r="CB83" s="85">
        <f t="shared" si="87"/>
        <v>0</v>
      </c>
      <c r="CC83" s="85">
        <f t="shared" si="87"/>
        <v>0</v>
      </c>
      <c r="CD83" s="85">
        <f t="shared" si="87"/>
        <v>0</v>
      </c>
      <c r="CE83" s="85">
        <f t="shared" si="87"/>
        <v>0</v>
      </c>
      <c r="CF83" s="85">
        <f t="shared" si="87"/>
        <v>0</v>
      </c>
      <c r="CG83" s="85">
        <f t="shared" si="87"/>
        <v>0</v>
      </c>
      <c r="CH83" s="85">
        <f t="shared" si="87"/>
        <v>0</v>
      </c>
      <c r="CI83" s="85">
        <f t="shared" si="87"/>
        <v>0</v>
      </c>
      <c r="CJ83" s="85">
        <f t="shared" si="87"/>
        <v>0</v>
      </c>
      <c r="CK83" s="85">
        <f t="shared" si="87"/>
        <v>0</v>
      </c>
      <c r="CL83" s="85">
        <f t="shared" si="87"/>
        <v>0</v>
      </c>
      <c r="CM83" s="85">
        <f t="shared" si="87"/>
        <v>0</v>
      </c>
      <c r="CN83" s="85">
        <f t="shared" si="87"/>
        <v>0</v>
      </c>
      <c r="CO83" s="85">
        <f t="shared" si="87"/>
        <v>0</v>
      </c>
      <c r="CP83" s="85">
        <f t="shared" si="87"/>
        <v>0</v>
      </c>
      <c r="CQ83" s="85">
        <f t="shared" si="87"/>
        <v>0</v>
      </c>
      <c r="CR83" s="85">
        <f t="shared" si="87"/>
        <v>0</v>
      </c>
      <c r="CS83" s="85">
        <f t="shared" si="87"/>
        <v>0</v>
      </c>
      <c r="CT83" s="85">
        <f t="shared" si="87"/>
        <v>0</v>
      </c>
      <c r="CU83" s="85">
        <f t="shared" si="87"/>
        <v>0</v>
      </c>
      <c r="CV83" s="85">
        <f t="shared" si="87"/>
        <v>0</v>
      </c>
      <c r="CW83" s="85">
        <f t="shared" si="87"/>
        <v>0</v>
      </c>
      <c r="CX83" s="85">
        <f t="shared" si="87"/>
        <v>0</v>
      </c>
      <c r="CY83" s="85">
        <f t="shared" si="87"/>
        <v>0</v>
      </c>
    </row>
    <row r="84" spans="1:103" s="10" customFormat="1">
      <c r="A84" s="12"/>
      <c r="B84" s="13" t="s">
        <v>101</v>
      </c>
      <c r="C84" s="215"/>
      <c r="D84" s="216"/>
      <c r="E84" s="139"/>
      <c r="F84" s="70"/>
      <c r="G84" s="22">
        <f t="shared" si="85"/>
        <v>0</v>
      </c>
      <c r="H84" s="299" t="s">
        <v>136</v>
      </c>
      <c r="J84" s="85">
        <f>J403</f>
        <v>0</v>
      </c>
      <c r="K84" s="85">
        <f t="shared" ref="K84:BQ84" si="88">K403</f>
        <v>0</v>
      </c>
      <c r="L84" s="85">
        <f t="shared" si="88"/>
        <v>0</v>
      </c>
      <c r="M84" s="85">
        <f t="shared" si="88"/>
        <v>0</v>
      </c>
      <c r="N84" s="85">
        <f t="shared" si="88"/>
        <v>0</v>
      </c>
      <c r="O84" s="85">
        <f t="shared" si="88"/>
        <v>0</v>
      </c>
      <c r="P84" s="85">
        <f t="shared" si="88"/>
        <v>0</v>
      </c>
      <c r="Q84" s="85">
        <f t="shared" si="88"/>
        <v>0</v>
      </c>
      <c r="R84" s="85">
        <f t="shared" si="88"/>
        <v>0</v>
      </c>
      <c r="S84" s="85">
        <f t="shared" si="88"/>
        <v>0</v>
      </c>
      <c r="T84" s="85">
        <f t="shared" si="88"/>
        <v>0</v>
      </c>
      <c r="U84" s="85">
        <f t="shared" si="88"/>
        <v>0</v>
      </c>
      <c r="V84" s="85">
        <f t="shared" si="88"/>
        <v>0</v>
      </c>
      <c r="W84" s="85">
        <f t="shared" si="88"/>
        <v>0</v>
      </c>
      <c r="X84" s="85">
        <f t="shared" si="88"/>
        <v>0</v>
      </c>
      <c r="Y84" s="85">
        <f>Y403</f>
        <v>0</v>
      </c>
      <c r="Z84" s="85">
        <f t="shared" si="88"/>
        <v>0</v>
      </c>
      <c r="AA84" s="85">
        <f t="shared" si="88"/>
        <v>0</v>
      </c>
      <c r="AB84" s="85">
        <f t="shared" si="88"/>
        <v>0</v>
      </c>
      <c r="AC84" s="85">
        <f t="shared" si="88"/>
        <v>0</v>
      </c>
      <c r="AD84" s="85">
        <f t="shared" si="88"/>
        <v>0</v>
      </c>
      <c r="AE84" s="85">
        <f t="shared" si="88"/>
        <v>0</v>
      </c>
      <c r="AF84" s="85">
        <f t="shared" si="88"/>
        <v>0</v>
      </c>
      <c r="AG84" s="85">
        <f t="shared" si="88"/>
        <v>0</v>
      </c>
      <c r="AH84" s="85">
        <f t="shared" si="88"/>
        <v>0</v>
      </c>
      <c r="AI84" s="85">
        <f t="shared" si="88"/>
        <v>0</v>
      </c>
      <c r="AJ84" s="85">
        <f t="shared" si="88"/>
        <v>0</v>
      </c>
      <c r="AK84" s="85">
        <f t="shared" si="88"/>
        <v>0</v>
      </c>
      <c r="AL84" s="85">
        <f t="shared" si="88"/>
        <v>0</v>
      </c>
      <c r="AM84" s="85">
        <f t="shared" si="88"/>
        <v>0</v>
      </c>
      <c r="AN84" s="85">
        <f t="shared" si="88"/>
        <v>0</v>
      </c>
      <c r="AO84" s="85">
        <f t="shared" si="88"/>
        <v>0</v>
      </c>
      <c r="AP84" s="85">
        <f t="shared" si="88"/>
        <v>0</v>
      </c>
      <c r="AQ84" s="85">
        <f t="shared" si="88"/>
        <v>0</v>
      </c>
      <c r="AR84" s="85">
        <f t="shared" si="88"/>
        <v>0</v>
      </c>
      <c r="AS84" s="85">
        <f t="shared" si="88"/>
        <v>0</v>
      </c>
      <c r="AT84" s="85">
        <f t="shared" si="88"/>
        <v>0</v>
      </c>
      <c r="AU84" s="85">
        <f t="shared" si="88"/>
        <v>0</v>
      </c>
      <c r="AV84" s="85">
        <f t="shared" si="88"/>
        <v>0</v>
      </c>
      <c r="AW84" s="85">
        <f t="shared" si="88"/>
        <v>0</v>
      </c>
      <c r="AX84" s="85">
        <f t="shared" si="88"/>
        <v>0</v>
      </c>
      <c r="AY84" s="85">
        <f t="shared" si="88"/>
        <v>0</v>
      </c>
      <c r="AZ84" s="85">
        <f t="shared" si="88"/>
        <v>0</v>
      </c>
      <c r="BA84" s="85">
        <f t="shared" si="88"/>
        <v>0</v>
      </c>
      <c r="BB84" s="85">
        <f t="shared" si="88"/>
        <v>0</v>
      </c>
      <c r="BC84" s="85">
        <f t="shared" si="88"/>
        <v>0</v>
      </c>
      <c r="BD84" s="85">
        <f t="shared" si="88"/>
        <v>0</v>
      </c>
      <c r="BE84" s="85">
        <f t="shared" si="88"/>
        <v>0</v>
      </c>
      <c r="BF84" s="85">
        <f t="shared" si="88"/>
        <v>0</v>
      </c>
      <c r="BG84" s="85">
        <f t="shared" si="88"/>
        <v>0</v>
      </c>
      <c r="BH84" s="85">
        <f t="shared" si="88"/>
        <v>0</v>
      </c>
      <c r="BI84" s="85">
        <f t="shared" si="88"/>
        <v>0</v>
      </c>
      <c r="BJ84" s="85">
        <f t="shared" si="88"/>
        <v>0</v>
      </c>
      <c r="BK84" s="85">
        <f t="shared" si="88"/>
        <v>0</v>
      </c>
      <c r="BL84" s="85">
        <f t="shared" si="88"/>
        <v>0</v>
      </c>
      <c r="BM84" s="85">
        <f t="shared" si="88"/>
        <v>0</v>
      </c>
      <c r="BN84" s="85">
        <f t="shared" si="88"/>
        <v>0</v>
      </c>
      <c r="BO84" s="85">
        <f t="shared" si="88"/>
        <v>0</v>
      </c>
      <c r="BP84" s="85">
        <f t="shared" si="88"/>
        <v>0</v>
      </c>
      <c r="BQ84" s="85">
        <f t="shared" si="88"/>
        <v>0</v>
      </c>
      <c r="BR84" s="41"/>
      <c r="BS84" s="22">
        <f>SUM(J84:U84)</f>
        <v>0</v>
      </c>
      <c r="BT84" s="22">
        <f>SUM(V84:AG84)</f>
        <v>0</v>
      </c>
      <c r="BU84" s="22">
        <f>SUM(AH84:AS84)</f>
        <v>0</v>
      </c>
      <c r="BV84" s="22">
        <f>SUM(AT84:BE84)</f>
        <v>0</v>
      </c>
      <c r="BW84" s="22">
        <f>SUM(BF84:BQ84)</f>
        <v>0</v>
      </c>
      <c r="BX84" s="85">
        <f t="shared" ref="BX84:CY84" si="89">BX403</f>
        <v>0</v>
      </c>
      <c r="BY84" s="85">
        <f t="shared" si="89"/>
        <v>0</v>
      </c>
      <c r="BZ84" s="85">
        <f t="shared" si="89"/>
        <v>0</v>
      </c>
      <c r="CA84" s="85">
        <f t="shared" si="89"/>
        <v>0</v>
      </c>
      <c r="CB84" s="85">
        <f t="shared" si="89"/>
        <v>0</v>
      </c>
      <c r="CC84" s="85">
        <f t="shared" si="89"/>
        <v>0</v>
      </c>
      <c r="CD84" s="85">
        <f t="shared" si="89"/>
        <v>0</v>
      </c>
      <c r="CE84" s="85">
        <f t="shared" si="89"/>
        <v>0</v>
      </c>
      <c r="CF84" s="85">
        <f t="shared" si="89"/>
        <v>0</v>
      </c>
      <c r="CG84" s="85">
        <f t="shared" si="89"/>
        <v>0</v>
      </c>
      <c r="CH84" s="85">
        <f t="shared" si="89"/>
        <v>0</v>
      </c>
      <c r="CI84" s="85">
        <f t="shared" si="89"/>
        <v>0</v>
      </c>
      <c r="CJ84" s="85">
        <f t="shared" si="89"/>
        <v>0</v>
      </c>
      <c r="CK84" s="85">
        <f t="shared" si="89"/>
        <v>0</v>
      </c>
      <c r="CL84" s="85">
        <f t="shared" si="89"/>
        <v>0</v>
      </c>
      <c r="CM84" s="85">
        <f t="shared" si="89"/>
        <v>0</v>
      </c>
      <c r="CN84" s="85">
        <f t="shared" si="89"/>
        <v>0</v>
      </c>
      <c r="CO84" s="85">
        <f t="shared" si="89"/>
        <v>0</v>
      </c>
      <c r="CP84" s="85">
        <f t="shared" si="89"/>
        <v>0</v>
      </c>
      <c r="CQ84" s="85">
        <f t="shared" si="89"/>
        <v>0</v>
      </c>
      <c r="CR84" s="85">
        <f t="shared" si="89"/>
        <v>0</v>
      </c>
      <c r="CS84" s="85">
        <f t="shared" si="89"/>
        <v>0</v>
      </c>
      <c r="CT84" s="85">
        <f t="shared" si="89"/>
        <v>0</v>
      </c>
      <c r="CU84" s="85">
        <f t="shared" si="89"/>
        <v>0</v>
      </c>
      <c r="CV84" s="85">
        <f t="shared" si="89"/>
        <v>0</v>
      </c>
      <c r="CW84" s="85">
        <f t="shared" si="89"/>
        <v>0</v>
      </c>
      <c r="CX84" s="85">
        <f t="shared" si="89"/>
        <v>0</v>
      </c>
      <c r="CY84" s="85">
        <f t="shared" si="89"/>
        <v>0</v>
      </c>
    </row>
    <row r="85" spans="1:103" s="10" customFormat="1">
      <c r="A85" s="12"/>
      <c r="B85" s="17" t="s">
        <v>14</v>
      </c>
      <c r="C85" s="79"/>
      <c r="D85" s="56"/>
      <c r="E85" s="56"/>
      <c r="F85" s="17"/>
      <c r="G85" s="230">
        <f>SUM(BS85:CY85)</f>
        <v>0</v>
      </c>
      <c r="H85" s="79" t="s">
        <v>136</v>
      </c>
      <c r="I85" s="17"/>
      <c r="J85" s="79">
        <f>J82</f>
        <v>0</v>
      </c>
      <c r="K85" s="79">
        <f t="shared" ref="K85:BQ85" si="90">K82</f>
        <v>0</v>
      </c>
      <c r="L85" s="79">
        <f t="shared" si="90"/>
        <v>0</v>
      </c>
      <c r="M85" s="79">
        <f t="shared" si="90"/>
        <v>0</v>
      </c>
      <c r="N85" s="79">
        <f t="shared" si="90"/>
        <v>0</v>
      </c>
      <c r="O85" s="79">
        <f t="shared" si="90"/>
        <v>0</v>
      </c>
      <c r="P85" s="79">
        <f t="shared" si="90"/>
        <v>0</v>
      </c>
      <c r="Q85" s="79">
        <f t="shared" si="90"/>
        <v>0</v>
      </c>
      <c r="R85" s="79">
        <f t="shared" si="90"/>
        <v>0</v>
      </c>
      <c r="S85" s="79">
        <f t="shared" si="90"/>
        <v>0</v>
      </c>
      <c r="T85" s="79">
        <f t="shared" si="90"/>
        <v>0</v>
      </c>
      <c r="U85" s="79">
        <f t="shared" si="90"/>
        <v>0</v>
      </c>
      <c r="V85" s="79">
        <f t="shared" si="90"/>
        <v>0</v>
      </c>
      <c r="W85" s="79">
        <f t="shared" si="90"/>
        <v>0</v>
      </c>
      <c r="X85" s="79">
        <f t="shared" si="90"/>
        <v>0</v>
      </c>
      <c r="Y85" s="79">
        <f t="shared" si="90"/>
        <v>0</v>
      </c>
      <c r="Z85" s="79">
        <f t="shared" si="90"/>
        <v>0</v>
      </c>
      <c r="AA85" s="79">
        <f t="shared" si="90"/>
        <v>0</v>
      </c>
      <c r="AB85" s="79">
        <f t="shared" si="90"/>
        <v>0</v>
      </c>
      <c r="AC85" s="79">
        <f t="shared" si="90"/>
        <v>0</v>
      </c>
      <c r="AD85" s="79">
        <f t="shared" si="90"/>
        <v>0</v>
      </c>
      <c r="AE85" s="79">
        <f t="shared" si="90"/>
        <v>0</v>
      </c>
      <c r="AF85" s="79">
        <f t="shared" si="90"/>
        <v>0</v>
      </c>
      <c r="AG85" s="79">
        <f t="shared" si="90"/>
        <v>0</v>
      </c>
      <c r="AH85" s="79">
        <f t="shared" si="90"/>
        <v>0</v>
      </c>
      <c r="AI85" s="79">
        <f t="shared" si="90"/>
        <v>0</v>
      </c>
      <c r="AJ85" s="79">
        <f t="shared" si="90"/>
        <v>0</v>
      </c>
      <c r="AK85" s="79">
        <f t="shared" si="90"/>
        <v>0</v>
      </c>
      <c r="AL85" s="79">
        <f t="shared" si="90"/>
        <v>0</v>
      </c>
      <c r="AM85" s="79">
        <f t="shared" si="90"/>
        <v>0</v>
      </c>
      <c r="AN85" s="79">
        <f t="shared" si="90"/>
        <v>0</v>
      </c>
      <c r="AO85" s="79">
        <f t="shared" si="90"/>
        <v>0</v>
      </c>
      <c r="AP85" s="79">
        <f t="shared" si="90"/>
        <v>0</v>
      </c>
      <c r="AQ85" s="79">
        <f t="shared" si="90"/>
        <v>0</v>
      </c>
      <c r="AR85" s="79">
        <f t="shared" si="90"/>
        <v>0</v>
      </c>
      <c r="AS85" s="79">
        <f t="shared" si="90"/>
        <v>0</v>
      </c>
      <c r="AT85" s="79">
        <f t="shared" si="90"/>
        <v>0</v>
      </c>
      <c r="AU85" s="79">
        <f t="shared" si="90"/>
        <v>0</v>
      </c>
      <c r="AV85" s="79">
        <f t="shared" si="90"/>
        <v>0</v>
      </c>
      <c r="AW85" s="79">
        <f t="shared" si="90"/>
        <v>0</v>
      </c>
      <c r="AX85" s="79">
        <f t="shared" si="90"/>
        <v>0</v>
      </c>
      <c r="AY85" s="79">
        <f t="shared" si="90"/>
        <v>0</v>
      </c>
      <c r="AZ85" s="79">
        <f t="shared" si="90"/>
        <v>0</v>
      </c>
      <c r="BA85" s="79">
        <f t="shared" si="90"/>
        <v>0</v>
      </c>
      <c r="BB85" s="79">
        <f t="shared" si="90"/>
        <v>0</v>
      </c>
      <c r="BC85" s="79">
        <f t="shared" si="90"/>
        <v>0</v>
      </c>
      <c r="BD85" s="79">
        <f t="shared" si="90"/>
        <v>0</v>
      </c>
      <c r="BE85" s="79">
        <f t="shared" si="90"/>
        <v>0</v>
      </c>
      <c r="BF85" s="79">
        <f t="shared" si="90"/>
        <v>0</v>
      </c>
      <c r="BG85" s="79">
        <f t="shared" si="90"/>
        <v>0</v>
      </c>
      <c r="BH85" s="79">
        <f t="shared" si="90"/>
        <v>0</v>
      </c>
      <c r="BI85" s="79">
        <f t="shared" si="90"/>
        <v>0</v>
      </c>
      <c r="BJ85" s="79">
        <f t="shared" si="90"/>
        <v>0</v>
      </c>
      <c r="BK85" s="79">
        <f t="shared" si="90"/>
        <v>0</v>
      </c>
      <c r="BL85" s="79">
        <f t="shared" si="90"/>
        <v>0</v>
      </c>
      <c r="BM85" s="79">
        <f t="shared" si="90"/>
        <v>0</v>
      </c>
      <c r="BN85" s="79">
        <f t="shared" si="90"/>
        <v>0</v>
      </c>
      <c r="BO85" s="79">
        <f t="shared" si="90"/>
        <v>0</v>
      </c>
      <c r="BP85" s="79">
        <f t="shared" si="90"/>
        <v>0</v>
      </c>
      <c r="BQ85" s="79">
        <f t="shared" si="90"/>
        <v>0</v>
      </c>
      <c r="BR85" s="56"/>
      <c r="BS85" s="79">
        <f>BS82</f>
        <v>0</v>
      </c>
      <c r="BT85" s="79">
        <f t="shared" ref="BT85:CY85" si="91">BT82</f>
        <v>0</v>
      </c>
      <c r="BU85" s="79">
        <f t="shared" si="91"/>
        <v>0</v>
      </c>
      <c r="BV85" s="79">
        <f t="shared" si="91"/>
        <v>0</v>
      </c>
      <c r="BW85" s="79">
        <f t="shared" si="91"/>
        <v>0</v>
      </c>
      <c r="BX85" s="79">
        <f t="shared" si="91"/>
        <v>0</v>
      </c>
      <c r="BY85" s="79">
        <f t="shared" si="91"/>
        <v>0</v>
      </c>
      <c r="BZ85" s="79">
        <f t="shared" si="91"/>
        <v>0</v>
      </c>
      <c r="CA85" s="79">
        <f t="shared" si="91"/>
        <v>0</v>
      </c>
      <c r="CB85" s="79">
        <f t="shared" si="91"/>
        <v>0</v>
      </c>
      <c r="CC85" s="79">
        <f t="shared" si="91"/>
        <v>0</v>
      </c>
      <c r="CD85" s="79">
        <f t="shared" si="91"/>
        <v>0</v>
      </c>
      <c r="CE85" s="79">
        <f t="shared" si="91"/>
        <v>0</v>
      </c>
      <c r="CF85" s="79">
        <f t="shared" si="91"/>
        <v>0</v>
      </c>
      <c r="CG85" s="79">
        <f t="shared" si="91"/>
        <v>0</v>
      </c>
      <c r="CH85" s="79">
        <f t="shared" si="91"/>
        <v>0</v>
      </c>
      <c r="CI85" s="79">
        <f t="shared" si="91"/>
        <v>0</v>
      </c>
      <c r="CJ85" s="79">
        <f t="shared" si="91"/>
        <v>0</v>
      </c>
      <c r="CK85" s="79">
        <f t="shared" si="91"/>
        <v>0</v>
      </c>
      <c r="CL85" s="79">
        <f t="shared" si="91"/>
        <v>0</v>
      </c>
      <c r="CM85" s="79">
        <f t="shared" si="91"/>
        <v>0</v>
      </c>
      <c r="CN85" s="79">
        <f t="shared" si="91"/>
        <v>0</v>
      </c>
      <c r="CO85" s="79">
        <f t="shared" si="91"/>
        <v>0</v>
      </c>
      <c r="CP85" s="79">
        <f t="shared" si="91"/>
        <v>0</v>
      </c>
      <c r="CQ85" s="79">
        <f t="shared" si="91"/>
        <v>0</v>
      </c>
      <c r="CR85" s="79">
        <f t="shared" si="91"/>
        <v>0</v>
      </c>
      <c r="CS85" s="79">
        <f t="shared" si="91"/>
        <v>0</v>
      </c>
      <c r="CT85" s="79">
        <f t="shared" si="91"/>
        <v>0</v>
      </c>
      <c r="CU85" s="79">
        <f t="shared" si="91"/>
        <v>0</v>
      </c>
      <c r="CV85" s="79">
        <f t="shared" si="91"/>
        <v>0</v>
      </c>
      <c r="CW85" s="79">
        <f t="shared" si="91"/>
        <v>0</v>
      </c>
      <c r="CX85" s="79">
        <f t="shared" si="91"/>
        <v>0</v>
      </c>
      <c r="CY85" s="79">
        <f t="shared" si="91"/>
        <v>0</v>
      </c>
    </row>
    <row r="86" spans="1:103" s="139" customFormat="1">
      <c r="A86" s="97"/>
      <c r="B86" s="129"/>
      <c r="C86" s="147"/>
      <c r="E86" s="147"/>
      <c r="F86" s="148"/>
      <c r="G86" s="148"/>
      <c r="H86" s="148"/>
      <c r="I86" s="43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69"/>
      <c r="BS86" s="149"/>
      <c r="BT86" s="149"/>
      <c r="BU86" s="149"/>
      <c r="BV86" s="149"/>
      <c r="BW86" s="82"/>
      <c r="BX86" s="82"/>
      <c r="BY86" s="82"/>
      <c r="BZ86" s="82"/>
      <c r="CA86" s="82"/>
      <c r="CB86" s="82"/>
      <c r="CC86" s="82"/>
      <c r="CD86" s="82"/>
      <c r="CE86" s="82"/>
      <c r="CF86" s="82"/>
      <c r="CG86" s="82"/>
      <c r="CH86" s="82"/>
      <c r="CI86" s="82"/>
      <c r="CJ86" s="82"/>
      <c r="CK86" s="82"/>
      <c r="CL86" s="82"/>
      <c r="CM86" s="82"/>
      <c r="CN86" s="82"/>
      <c r="CO86" s="82"/>
      <c r="CP86" s="82"/>
      <c r="CQ86" s="82"/>
      <c r="CR86" s="82"/>
      <c r="CS86" s="82"/>
      <c r="CT86" s="82"/>
      <c r="CU86" s="82"/>
    </row>
    <row r="87" spans="1:103" s="139" customFormat="1">
      <c r="A87" s="97"/>
      <c r="B87" s="21" t="s">
        <v>190</v>
      </c>
      <c r="C87" s="147"/>
      <c r="E87" s="147"/>
      <c r="F87" s="148"/>
      <c r="G87" s="148"/>
      <c r="H87" s="148"/>
      <c r="I87" s="43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69"/>
      <c r="BS87" s="149"/>
      <c r="BT87" s="149"/>
      <c r="BU87" s="149"/>
      <c r="BV87" s="149"/>
      <c r="BW87" s="82"/>
      <c r="BX87" s="82"/>
      <c r="BY87" s="82"/>
      <c r="BZ87" s="82"/>
      <c r="CA87" s="82"/>
      <c r="CB87" s="82"/>
      <c r="CC87" s="82"/>
      <c r="CD87" s="82"/>
      <c r="CE87" s="82"/>
      <c r="CF87" s="82"/>
      <c r="CG87" s="82"/>
      <c r="CH87" s="82"/>
      <c r="CI87" s="82"/>
      <c r="CJ87" s="82"/>
      <c r="CK87" s="82"/>
      <c r="CL87" s="82"/>
      <c r="CM87" s="82"/>
      <c r="CN87" s="82"/>
      <c r="CO87" s="82"/>
      <c r="CP87" s="82"/>
      <c r="CQ87" s="82"/>
      <c r="CR87" s="82"/>
      <c r="CS87" s="82"/>
      <c r="CT87" s="82"/>
      <c r="CU87" s="82"/>
    </row>
    <row r="88" spans="1:103" s="139" customFormat="1">
      <c r="A88" s="97"/>
      <c r="B88" s="10" t="s">
        <v>270</v>
      </c>
      <c r="C88" s="393">
        <v>2500000</v>
      </c>
      <c r="D88" s="303" t="s">
        <v>274</v>
      </c>
      <c r="E88" s="147"/>
      <c r="F88" s="148"/>
      <c r="G88" s="148"/>
      <c r="H88" s="148"/>
      <c r="I88" s="43"/>
      <c r="J88" s="40">
        <f>IF(J$7=$C$12,$C88,0)</f>
        <v>0</v>
      </c>
      <c r="K88" s="40">
        <f t="shared" ref="K88:BQ88" si="92">IF(K$7=$C$12,$C88,0)</f>
        <v>0</v>
      </c>
      <c r="L88" s="40">
        <f t="shared" si="92"/>
        <v>0</v>
      </c>
      <c r="M88" s="40">
        <f t="shared" si="92"/>
        <v>0</v>
      </c>
      <c r="N88" s="40">
        <f t="shared" si="92"/>
        <v>0</v>
      </c>
      <c r="O88" s="40">
        <f t="shared" si="92"/>
        <v>0</v>
      </c>
      <c r="P88" s="40">
        <f t="shared" si="92"/>
        <v>2500000</v>
      </c>
      <c r="Q88" s="40">
        <f t="shared" si="92"/>
        <v>0</v>
      </c>
      <c r="R88" s="40">
        <f t="shared" si="92"/>
        <v>0</v>
      </c>
      <c r="S88" s="40">
        <f t="shared" si="92"/>
        <v>0</v>
      </c>
      <c r="T88" s="40">
        <f t="shared" si="92"/>
        <v>0</v>
      </c>
      <c r="U88" s="40">
        <f t="shared" si="92"/>
        <v>0</v>
      </c>
      <c r="V88" s="40">
        <f t="shared" si="92"/>
        <v>0</v>
      </c>
      <c r="W88" s="40">
        <f t="shared" si="92"/>
        <v>0</v>
      </c>
      <c r="X88" s="40">
        <f t="shared" si="92"/>
        <v>0</v>
      </c>
      <c r="Y88" s="40">
        <f t="shared" si="92"/>
        <v>0</v>
      </c>
      <c r="Z88" s="40">
        <f t="shared" si="92"/>
        <v>0</v>
      </c>
      <c r="AA88" s="40">
        <f t="shared" si="92"/>
        <v>0</v>
      </c>
      <c r="AB88" s="40">
        <f t="shared" si="92"/>
        <v>0</v>
      </c>
      <c r="AC88" s="40">
        <f t="shared" si="92"/>
        <v>0</v>
      </c>
      <c r="AD88" s="40">
        <f t="shared" si="92"/>
        <v>0</v>
      </c>
      <c r="AE88" s="40">
        <f t="shared" si="92"/>
        <v>0</v>
      </c>
      <c r="AF88" s="40">
        <f t="shared" si="92"/>
        <v>0</v>
      </c>
      <c r="AG88" s="40">
        <f t="shared" si="92"/>
        <v>0</v>
      </c>
      <c r="AH88" s="40">
        <f t="shared" si="92"/>
        <v>0</v>
      </c>
      <c r="AI88" s="40">
        <f t="shared" si="92"/>
        <v>0</v>
      </c>
      <c r="AJ88" s="40">
        <f t="shared" si="92"/>
        <v>0</v>
      </c>
      <c r="AK88" s="40">
        <f t="shared" si="92"/>
        <v>0</v>
      </c>
      <c r="AL88" s="40">
        <f t="shared" si="92"/>
        <v>0</v>
      </c>
      <c r="AM88" s="40">
        <f t="shared" si="92"/>
        <v>0</v>
      </c>
      <c r="AN88" s="40">
        <f t="shared" si="92"/>
        <v>0</v>
      </c>
      <c r="AO88" s="40">
        <f t="shared" si="92"/>
        <v>0</v>
      </c>
      <c r="AP88" s="40">
        <f t="shared" si="92"/>
        <v>0</v>
      </c>
      <c r="AQ88" s="40">
        <f t="shared" si="92"/>
        <v>0</v>
      </c>
      <c r="AR88" s="40">
        <f t="shared" si="92"/>
        <v>0</v>
      </c>
      <c r="AS88" s="40">
        <f t="shared" si="92"/>
        <v>0</v>
      </c>
      <c r="AT88" s="40">
        <f t="shared" si="92"/>
        <v>0</v>
      </c>
      <c r="AU88" s="40">
        <f t="shared" si="92"/>
        <v>0</v>
      </c>
      <c r="AV88" s="40">
        <f t="shared" si="92"/>
        <v>0</v>
      </c>
      <c r="AW88" s="40">
        <f t="shared" si="92"/>
        <v>0</v>
      </c>
      <c r="AX88" s="40">
        <f t="shared" si="92"/>
        <v>0</v>
      </c>
      <c r="AY88" s="40">
        <f t="shared" si="92"/>
        <v>0</v>
      </c>
      <c r="AZ88" s="40">
        <f t="shared" si="92"/>
        <v>0</v>
      </c>
      <c r="BA88" s="40">
        <f t="shared" si="92"/>
        <v>0</v>
      </c>
      <c r="BB88" s="40">
        <f t="shared" si="92"/>
        <v>0</v>
      </c>
      <c r="BC88" s="40">
        <f t="shared" si="92"/>
        <v>0</v>
      </c>
      <c r="BD88" s="40">
        <f t="shared" si="92"/>
        <v>0</v>
      </c>
      <c r="BE88" s="40">
        <f t="shared" si="92"/>
        <v>0</v>
      </c>
      <c r="BF88" s="40">
        <f t="shared" si="92"/>
        <v>0</v>
      </c>
      <c r="BG88" s="40">
        <f t="shared" si="92"/>
        <v>0</v>
      </c>
      <c r="BH88" s="40">
        <f t="shared" si="92"/>
        <v>0</v>
      </c>
      <c r="BI88" s="40">
        <f t="shared" si="92"/>
        <v>0</v>
      </c>
      <c r="BJ88" s="40">
        <f t="shared" si="92"/>
        <v>0</v>
      </c>
      <c r="BK88" s="40">
        <f t="shared" si="92"/>
        <v>0</v>
      </c>
      <c r="BL88" s="40">
        <f t="shared" si="92"/>
        <v>0</v>
      </c>
      <c r="BM88" s="40">
        <f t="shared" si="92"/>
        <v>0</v>
      </c>
      <c r="BN88" s="40">
        <f t="shared" si="92"/>
        <v>0</v>
      </c>
      <c r="BO88" s="40">
        <f t="shared" si="92"/>
        <v>0</v>
      </c>
      <c r="BP88" s="40">
        <f t="shared" si="92"/>
        <v>0</v>
      </c>
      <c r="BQ88" s="40">
        <f t="shared" si="92"/>
        <v>0</v>
      </c>
      <c r="BR88" s="69"/>
      <c r="BS88" s="245">
        <f>SUM(J88:U88)</f>
        <v>2500000</v>
      </c>
      <c r="BT88" s="245">
        <f>SUM(V88:AG88)</f>
        <v>0</v>
      </c>
      <c r="BU88" s="245">
        <f>SUM(AH88:AS88)</f>
        <v>0</v>
      </c>
      <c r="BV88" s="245">
        <f>SUM(AT88:BE88)</f>
        <v>0</v>
      </c>
      <c r="BW88" s="245">
        <f>SUM(BF88:BQ88)</f>
        <v>0</v>
      </c>
      <c r="BX88" s="40">
        <f t="shared" ref="BX88:CY88" si="93">IF(BX$7=$C$12,$C88,0)</f>
        <v>0</v>
      </c>
      <c r="BY88" s="40">
        <f t="shared" si="93"/>
        <v>0</v>
      </c>
      <c r="BZ88" s="40">
        <f t="shared" si="93"/>
        <v>0</v>
      </c>
      <c r="CA88" s="40">
        <f t="shared" si="93"/>
        <v>0</v>
      </c>
      <c r="CB88" s="40">
        <f t="shared" si="93"/>
        <v>0</v>
      </c>
      <c r="CC88" s="40">
        <f t="shared" si="93"/>
        <v>0</v>
      </c>
      <c r="CD88" s="40">
        <f t="shared" si="93"/>
        <v>0</v>
      </c>
      <c r="CE88" s="40">
        <f t="shared" si="93"/>
        <v>0</v>
      </c>
      <c r="CF88" s="40">
        <f t="shared" si="93"/>
        <v>0</v>
      </c>
      <c r="CG88" s="40">
        <f t="shared" si="93"/>
        <v>0</v>
      </c>
      <c r="CH88" s="40">
        <f t="shared" si="93"/>
        <v>0</v>
      </c>
      <c r="CI88" s="40">
        <f t="shared" si="93"/>
        <v>0</v>
      </c>
      <c r="CJ88" s="40">
        <f t="shared" si="93"/>
        <v>0</v>
      </c>
      <c r="CK88" s="40">
        <f t="shared" si="93"/>
        <v>0</v>
      </c>
      <c r="CL88" s="40">
        <f t="shared" si="93"/>
        <v>0</v>
      </c>
      <c r="CM88" s="40">
        <f t="shared" si="93"/>
        <v>0</v>
      </c>
      <c r="CN88" s="40">
        <f t="shared" si="93"/>
        <v>0</v>
      </c>
      <c r="CO88" s="40">
        <f t="shared" si="93"/>
        <v>0</v>
      </c>
      <c r="CP88" s="40">
        <f t="shared" si="93"/>
        <v>0</v>
      </c>
      <c r="CQ88" s="40">
        <f t="shared" si="93"/>
        <v>0</v>
      </c>
      <c r="CR88" s="40">
        <f t="shared" si="93"/>
        <v>0</v>
      </c>
      <c r="CS88" s="40">
        <f t="shared" si="93"/>
        <v>0</v>
      </c>
      <c r="CT88" s="40">
        <f t="shared" si="93"/>
        <v>0</v>
      </c>
      <c r="CU88" s="40">
        <f t="shared" si="93"/>
        <v>0</v>
      </c>
      <c r="CV88" s="40">
        <f t="shared" si="93"/>
        <v>0</v>
      </c>
      <c r="CW88" s="40">
        <f t="shared" si="93"/>
        <v>0</v>
      </c>
      <c r="CX88" s="40">
        <f t="shared" si="93"/>
        <v>0</v>
      </c>
      <c r="CY88" s="40">
        <f t="shared" si="93"/>
        <v>0</v>
      </c>
    </row>
    <row r="89" spans="1:103" s="139" customFormat="1">
      <c r="A89" s="97"/>
      <c r="B89" s="4"/>
      <c r="C89" s="147"/>
      <c r="E89" s="147"/>
      <c r="F89" s="148"/>
      <c r="G89" s="148"/>
      <c r="H89" s="148"/>
      <c r="I89" s="43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69"/>
      <c r="BS89" s="149"/>
      <c r="BT89" s="149"/>
      <c r="BU89" s="149"/>
      <c r="BV89" s="149"/>
      <c r="BW89" s="82"/>
      <c r="BX89" s="82"/>
      <c r="BY89" s="82"/>
      <c r="BZ89" s="82"/>
      <c r="CA89" s="82"/>
      <c r="CB89" s="82"/>
      <c r="CC89" s="82"/>
      <c r="CD89" s="82"/>
      <c r="CE89" s="82"/>
      <c r="CF89" s="82"/>
      <c r="CG89" s="82"/>
      <c r="CH89" s="82"/>
      <c r="CI89" s="82"/>
      <c r="CJ89" s="82"/>
      <c r="CK89" s="82"/>
      <c r="CL89" s="82"/>
      <c r="CM89" s="82"/>
      <c r="CN89" s="82"/>
      <c r="CO89" s="82"/>
      <c r="CP89" s="82"/>
      <c r="CQ89" s="82"/>
      <c r="CR89" s="82"/>
      <c r="CS89" s="82"/>
      <c r="CT89" s="82"/>
      <c r="CU89" s="82"/>
    </row>
    <row r="90" spans="1:103" s="266" customFormat="1">
      <c r="A90" s="264"/>
      <c r="B90" s="10" t="s">
        <v>269</v>
      </c>
      <c r="C90" s="265"/>
      <c r="E90" s="265"/>
      <c r="F90" s="267"/>
      <c r="G90" s="40">
        <f>SUM(BS90:CY90)</f>
        <v>9881326.3200000003</v>
      </c>
      <c r="H90" s="297" t="s">
        <v>136</v>
      </c>
      <c r="I90" s="128"/>
      <c r="J90" s="40">
        <f>SUM(J91,J96,J101,J106)</f>
        <v>0</v>
      </c>
      <c r="K90" s="40">
        <f t="shared" ref="K90:BQ90" si="94">SUM(K91,K96,K101,K106)</f>
        <v>0</v>
      </c>
      <c r="L90" s="40">
        <f t="shared" si="94"/>
        <v>0</v>
      </c>
      <c r="M90" s="40">
        <f t="shared" si="94"/>
        <v>0</v>
      </c>
      <c r="N90" s="40">
        <f t="shared" si="94"/>
        <v>0</v>
      </c>
      <c r="O90" s="40">
        <f t="shared" si="94"/>
        <v>0</v>
      </c>
      <c r="P90" s="40">
        <f t="shared" si="94"/>
        <v>202092.27000000002</v>
      </c>
      <c r="Q90" s="40">
        <f t="shared" si="94"/>
        <v>202092.27000000002</v>
      </c>
      <c r="R90" s="40">
        <f t="shared" si="94"/>
        <v>202092.27000000002</v>
      </c>
      <c r="S90" s="40">
        <f t="shared" si="94"/>
        <v>202092.27000000002</v>
      </c>
      <c r="T90" s="40">
        <f t="shared" si="94"/>
        <v>202092.27000000002</v>
      </c>
      <c r="U90" s="40">
        <f t="shared" si="94"/>
        <v>202092.27000000002</v>
      </c>
      <c r="V90" s="40">
        <f>SUM(V91,V96,V101,V106)</f>
        <v>202092.27000000002</v>
      </c>
      <c r="W90" s="40">
        <f t="shared" si="94"/>
        <v>202092.27000000002</v>
      </c>
      <c r="X90" s="40">
        <f t="shared" si="94"/>
        <v>202092.27000000002</v>
      </c>
      <c r="Y90" s="40">
        <f t="shared" si="94"/>
        <v>202092.27000000002</v>
      </c>
      <c r="Z90" s="40">
        <f t="shared" si="94"/>
        <v>202092.27000000002</v>
      </c>
      <c r="AA90" s="40">
        <f t="shared" si="94"/>
        <v>202092.27000000002</v>
      </c>
      <c r="AB90" s="40">
        <f t="shared" si="94"/>
        <v>202092.27000000002</v>
      </c>
      <c r="AC90" s="40">
        <f t="shared" si="94"/>
        <v>202092.27000000002</v>
      </c>
      <c r="AD90" s="40">
        <f t="shared" si="94"/>
        <v>202092.27000000002</v>
      </c>
      <c r="AE90" s="40">
        <f t="shared" si="94"/>
        <v>6849942.2699999996</v>
      </c>
      <c r="AF90" s="40">
        <f t="shared" si="94"/>
        <v>0</v>
      </c>
      <c r="AG90" s="40">
        <f t="shared" si="94"/>
        <v>0</v>
      </c>
      <c r="AH90" s="40">
        <f t="shared" si="94"/>
        <v>0</v>
      </c>
      <c r="AI90" s="40">
        <f t="shared" si="94"/>
        <v>0</v>
      </c>
      <c r="AJ90" s="40">
        <f t="shared" si="94"/>
        <v>0</v>
      </c>
      <c r="AK90" s="40">
        <f t="shared" si="94"/>
        <v>0</v>
      </c>
      <c r="AL90" s="40">
        <f t="shared" si="94"/>
        <v>0</v>
      </c>
      <c r="AM90" s="40">
        <f t="shared" si="94"/>
        <v>0</v>
      </c>
      <c r="AN90" s="40">
        <f t="shared" si="94"/>
        <v>0</v>
      </c>
      <c r="AO90" s="40">
        <f t="shared" si="94"/>
        <v>0</v>
      </c>
      <c r="AP90" s="40">
        <f t="shared" si="94"/>
        <v>0</v>
      </c>
      <c r="AQ90" s="40">
        <f t="shared" si="94"/>
        <v>0</v>
      </c>
      <c r="AR90" s="40">
        <f t="shared" si="94"/>
        <v>0</v>
      </c>
      <c r="AS90" s="40">
        <f>SUM(AS91,AS96,AS101,AS106)</f>
        <v>0</v>
      </c>
      <c r="AT90" s="40">
        <f t="shared" si="94"/>
        <v>0</v>
      </c>
      <c r="AU90" s="40">
        <f t="shared" si="94"/>
        <v>0</v>
      </c>
      <c r="AV90" s="40">
        <f t="shared" si="94"/>
        <v>0</v>
      </c>
      <c r="AW90" s="40">
        <f t="shared" si="94"/>
        <v>0</v>
      </c>
      <c r="AX90" s="40">
        <f t="shared" si="94"/>
        <v>0</v>
      </c>
      <c r="AY90" s="40">
        <f t="shared" si="94"/>
        <v>0</v>
      </c>
      <c r="AZ90" s="40">
        <f t="shared" si="94"/>
        <v>0</v>
      </c>
      <c r="BA90" s="40">
        <f t="shared" si="94"/>
        <v>0</v>
      </c>
      <c r="BB90" s="40">
        <f t="shared" si="94"/>
        <v>0</v>
      </c>
      <c r="BC90" s="40">
        <f t="shared" si="94"/>
        <v>0</v>
      </c>
      <c r="BD90" s="40">
        <f t="shared" si="94"/>
        <v>0</v>
      </c>
      <c r="BE90" s="40">
        <f t="shared" si="94"/>
        <v>0</v>
      </c>
      <c r="BF90" s="40">
        <f t="shared" si="94"/>
        <v>0</v>
      </c>
      <c r="BG90" s="40">
        <f t="shared" si="94"/>
        <v>0</v>
      </c>
      <c r="BH90" s="40">
        <f t="shared" si="94"/>
        <v>0</v>
      </c>
      <c r="BI90" s="40">
        <f t="shared" si="94"/>
        <v>0</v>
      </c>
      <c r="BJ90" s="40">
        <f t="shared" si="94"/>
        <v>0</v>
      </c>
      <c r="BK90" s="40">
        <f t="shared" si="94"/>
        <v>0</v>
      </c>
      <c r="BL90" s="40">
        <f t="shared" si="94"/>
        <v>0</v>
      </c>
      <c r="BM90" s="40">
        <f t="shared" si="94"/>
        <v>0</v>
      </c>
      <c r="BN90" s="40">
        <f t="shared" si="94"/>
        <v>0</v>
      </c>
      <c r="BO90" s="40">
        <f t="shared" si="94"/>
        <v>0</v>
      </c>
      <c r="BP90" s="40">
        <f t="shared" si="94"/>
        <v>0</v>
      </c>
      <c r="BQ90" s="40">
        <f t="shared" si="94"/>
        <v>0</v>
      </c>
      <c r="BR90" s="269"/>
      <c r="BS90" s="40">
        <f>SUM(BS91,BS96,BS101,BS106)</f>
        <v>1212553.6200000001</v>
      </c>
      <c r="BT90" s="40">
        <f t="shared" ref="BT90:CY90" si="95">SUM(BT91,BT96,BT101,BT106)</f>
        <v>8668772.6999999993</v>
      </c>
      <c r="BU90" s="40">
        <f t="shared" si="95"/>
        <v>0</v>
      </c>
      <c r="BV90" s="40">
        <f t="shared" si="95"/>
        <v>0</v>
      </c>
      <c r="BW90" s="40">
        <f t="shared" si="95"/>
        <v>0</v>
      </c>
      <c r="BX90" s="40">
        <f t="shared" si="95"/>
        <v>0</v>
      </c>
      <c r="BY90" s="40">
        <f t="shared" si="95"/>
        <v>0</v>
      </c>
      <c r="BZ90" s="40">
        <f t="shared" si="95"/>
        <v>0</v>
      </c>
      <c r="CA90" s="40">
        <f t="shared" si="95"/>
        <v>0</v>
      </c>
      <c r="CB90" s="40">
        <f t="shared" si="95"/>
        <v>0</v>
      </c>
      <c r="CC90" s="40">
        <f t="shared" si="95"/>
        <v>0</v>
      </c>
      <c r="CD90" s="40">
        <f t="shared" si="95"/>
        <v>0</v>
      </c>
      <c r="CE90" s="40">
        <f t="shared" si="95"/>
        <v>0</v>
      </c>
      <c r="CF90" s="40">
        <f t="shared" si="95"/>
        <v>0</v>
      </c>
      <c r="CG90" s="40">
        <f t="shared" si="95"/>
        <v>0</v>
      </c>
      <c r="CH90" s="40">
        <f t="shared" si="95"/>
        <v>0</v>
      </c>
      <c r="CI90" s="40">
        <f t="shared" si="95"/>
        <v>0</v>
      </c>
      <c r="CJ90" s="40">
        <f t="shared" si="95"/>
        <v>0</v>
      </c>
      <c r="CK90" s="40">
        <f t="shared" si="95"/>
        <v>0</v>
      </c>
      <c r="CL90" s="40">
        <f t="shared" si="95"/>
        <v>0</v>
      </c>
      <c r="CM90" s="40">
        <f t="shared" si="95"/>
        <v>0</v>
      </c>
      <c r="CN90" s="40">
        <f t="shared" si="95"/>
        <v>0</v>
      </c>
      <c r="CO90" s="40">
        <f t="shared" si="95"/>
        <v>0</v>
      </c>
      <c r="CP90" s="40">
        <f t="shared" si="95"/>
        <v>0</v>
      </c>
      <c r="CQ90" s="40">
        <f t="shared" si="95"/>
        <v>0</v>
      </c>
      <c r="CR90" s="40">
        <f t="shared" si="95"/>
        <v>0</v>
      </c>
      <c r="CS90" s="40">
        <f t="shared" si="95"/>
        <v>0</v>
      </c>
      <c r="CT90" s="40">
        <f t="shared" si="95"/>
        <v>0</v>
      </c>
      <c r="CU90" s="40">
        <f t="shared" si="95"/>
        <v>0</v>
      </c>
      <c r="CV90" s="40">
        <f t="shared" si="95"/>
        <v>0</v>
      </c>
      <c r="CW90" s="40">
        <f t="shared" si="95"/>
        <v>0</v>
      </c>
      <c r="CX90" s="40">
        <f t="shared" si="95"/>
        <v>0</v>
      </c>
      <c r="CY90" s="40">
        <f t="shared" si="95"/>
        <v>0</v>
      </c>
    </row>
    <row r="91" spans="1:103" s="266" customFormat="1">
      <c r="A91" s="264"/>
      <c r="B91" s="294" t="str">
        <f>B24</f>
        <v>W1: Built to suit</v>
      </c>
      <c r="C91" s="265"/>
      <c r="E91" s="265"/>
      <c r="F91" s="267"/>
      <c r="G91" s="40">
        <f>SUM(BS91:CY91)</f>
        <v>1005638.4</v>
      </c>
      <c r="H91" s="297" t="s">
        <v>136</v>
      </c>
      <c r="I91" s="128"/>
      <c r="J91" s="40">
        <f>SUM(J92:J94)</f>
        <v>0</v>
      </c>
      <c r="K91" s="40">
        <f t="shared" ref="K91:BQ91" si="96">SUM(K92:K94)</f>
        <v>0</v>
      </c>
      <c r="L91" s="40">
        <f t="shared" si="96"/>
        <v>0</v>
      </c>
      <c r="M91" s="40">
        <f t="shared" si="96"/>
        <v>0</v>
      </c>
      <c r="N91" s="40">
        <f t="shared" si="96"/>
        <v>0</v>
      </c>
      <c r="O91" s="40">
        <f t="shared" si="96"/>
        <v>0</v>
      </c>
      <c r="P91" s="40">
        <f t="shared" si="96"/>
        <v>62852.4</v>
      </c>
      <c r="Q91" s="40">
        <f t="shared" si="96"/>
        <v>62852.4</v>
      </c>
      <c r="R91" s="40">
        <f t="shared" si="96"/>
        <v>62852.4</v>
      </c>
      <c r="S91" s="40">
        <f t="shared" si="96"/>
        <v>62852.4</v>
      </c>
      <c r="T91" s="40">
        <f t="shared" si="96"/>
        <v>62852.4</v>
      </c>
      <c r="U91" s="40">
        <f t="shared" si="96"/>
        <v>62852.4</v>
      </c>
      <c r="V91" s="40">
        <f t="shared" si="96"/>
        <v>62852.4</v>
      </c>
      <c r="W91" s="40">
        <f t="shared" si="96"/>
        <v>62852.4</v>
      </c>
      <c r="X91" s="40">
        <f t="shared" si="96"/>
        <v>62852.4</v>
      </c>
      <c r="Y91" s="40">
        <f t="shared" si="96"/>
        <v>62852.4</v>
      </c>
      <c r="Z91" s="40">
        <f t="shared" si="96"/>
        <v>62852.4</v>
      </c>
      <c r="AA91" s="40">
        <f t="shared" si="96"/>
        <v>62852.4</v>
      </c>
      <c r="AB91" s="40">
        <f t="shared" si="96"/>
        <v>62852.4</v>
      </c>
      <c r="AC91" s="40">
        <f t="shared" si="96"/>
        <v>62852.4</v>
      </c>
      <c r="AD91" s="40">
        <f t="shared" si="96"/>
        <v>62852.4</v>
      </c>
      <c r="AE91" s="40">
        <f t="shared" si="96"/>
        <v>62852.4</v>
      </c>
      <c r="AF91" s="40">
        <f t="shared" si="96"/>
        <v>0</v>
      </c>
      <c r="AG91" s="40">
        <f t="shared" si="96"/>
        <v>0</v>
      </c>
      <c r="AH91" s="40">
        <f t="shared" si="96"/>
        <v>0</v>
      </c>
      <c r="AI91" s="40">
        <f t="shared" si="96"/>
        <v>0</v>
      </c>
      <c r="AJ91" s="40">
        <f t="shared" si="96"/>
        <v>0</v>
      </c>
      <c r="AK91" s="40">
        <f t="shared" si="96"/>
        <v>0</v>
      </c>
      <c r="AL91" s="40">
        <f t="shared" si="96"/>
        <v>0</v>
      </c>
      <c r="AM91" s="40">
        <f t="shared" si="96"/>
        <v>0</v>
      </c>
      <c r="AN91" s="40">
        <f t="shared" si="96"/>
        <v>0</v>
      </c>
      <c r="AO91" s="40">
        <f t="shared" si="96"/>
        <v>0</v>
      </c>
      <c r="AP91" s="40">
        <f t="shared" si="96"/>
        <v>0</v>
      </c>
      <c r="AQ91" s="40">
        <f t="shared" si="96"/>
        <v>0</v>
      </c>
      <c r="AR91" s="40">
        <f t="shared" si="96"/>
        <v>0</v>
      </c>
      <c r="AS91" s="40">
        <f t="shared" si="96"/>
        <v>0</v>
      </c>
      <c r="AT91" s="40">
        <f t="shared" si="96"/>
        <v>0</v>
      </c>
      <c r="AU91" s="40">
        <f t="shared" si="96"/>
        <v>0</v>
      </c>
      <c r="AV91" s="40">
        <f t="shared" si="96"/>
        <v>0</v>
      </c>
      <c r="AW91" s="40">
        <f t="shared" si="96"/>
        <v>0</v>
      </c>
      <c r="AX91" s="40">
        <f t="shared" si="96"/>
        <v>0</v>
      </c>
      <c r="AY91" s="40">
        <f t="shared" si="96"/>
        <v>0</v>
      </c>
      <c r="AZ91" s="40">
        <f t="shared" si="96"/>
        <v>0</v>
      </c>
      <c r="BA91" s="40">
        <f t="shared" si="96"/>
        <v>0</v>
      </c>
      <c r="BB91" s="40">
        <f t="shared" si="96"/>
        <v>0</v>
      </c>
      <c r="BC91" s="40">
        <f t="shared" si="96"/>
        <v>0</v>
      </c>
      <c r="BD91" s="40">
        <f t="shared" si="96"/>
        <v>0</v>
      </c>
      <c r="BE91" s="40">
        <f t="shared" si="96"/>
        <v>0</v>
      </c>
      <c r="BF91" s="40">
        <f t="shared" si="96"/>
        <v>0</v>
      </c>
      <c r="BG91" s="40">
        <f t="shared" si="96"/>
        <v>0</v>
      </c>
      <c r="BH91" s="40">
        <f t="shared" si="96"/>
        <v>0</v>
      </c>
      <c r="BI91" s="40">
        <f t="shared" si="96"/>
        <v>0</v>
      </c>
      <c r="BJ91" s="40">
        <f t="shared" si="96"/>
        <v>0</v>
      </c>
      <c r="BK91" s="40">
        <f t="shared" si="96"/>
        <v>0</v>
      </c>
      <c r="BL91" s="40">
        <f t="shared" si="96"/>
        <v>0</v>
      </c>
      <c r="BM91" s="40">
        <f t="shared" si="96"/>
        <v>0</v>
      </c>
      <c r="BN91" s="40">
        <f t="shared" si="96"/>
        <v>0</v>
      </c>
      <c r="BO91" s="40">
        <f t="shared" si="96"/>
        <v>0</v>
      </c>
      <c r="BP91" s="40">
        <f t="shared" si="96"/>
        <v>0</v>
      </c>
      <c r="BQ91" s="40">
        <f t="shared" si="96"/>
        <v>0</v>
      </c>
      <c r="BR91" s="40"/>
      <c r="BS91" s="40">
        <f>SUM(BS92:BS94)</f>
        <v>377114.4</v>
      </c>
      <c r="BT91" s="40">
        <f t="shared" ref="BT91:CY91" si="97">SUM(BT92:BT94)</f>
        <v>628524</v>
      </c>
      <c r="BU91" s="40">
        <f t="shared" si="97"/>
        <v>0</v>
      </c>
      <c r="BV91" s="40">
        <f t="shared" si="97"/>
        <v>0</v>
      </c>
      <c r="BW91" s="40">
        <f t="shared" si="97"/>
        <v>0</v>
      </c>
      <c r="BX91" s="40">
        <f t="shared" si="97"/>
        <v>0</v>
      </c>
      <c r="BY91" s="40">
        <f t="shared" si="97"/>
        <v>0</v>
      </c>
      <c r="BZ91" s="40">
        <f t="shared" si="97"/>
        <v>0</v>
      </c>
      <c r="CA91" s="40">
        <f t="shared" si="97"/>
        <v>0</v>
      </c>
      <c r="CB91" s="40">
        <f t="shared" si="97"/>
        <v>0</v>
      </c>
      <c r="CC91" s="40">
        <f t="shared" si="97"/>
        <v>0</v>
      </c>
      <c r="CD91" s="40">
        <f t="shared" si="97"/>
        <v>0</v>
      </c>
      <c r="CE91" s="40">
        <f t="shared" si="97"/>
        <v>0</v>
      </c>
      <c r="CF91" s="40">
        <f t="shared" si="97"/>
        <v>0</v>
      </c>
      <c r="CG91" s="40">
        <f t="shared" si="97"/>
        <v>0</v>
      </c>
      <c r="CH91" s="40">
        <f t="shared" si="97"/>
        <v>0</v>
      </c>
      <c r="CI91" s="40">
        <f t="shared" si="97"/>
        <v>0</v>
      </c>
      <c r="CJ91" s="40">
        <f t="shared" si="97"/>
        <v>0</v>
      </c>
      <c r="CK91" s="40">
        <f t="shared" si="97"/>
        <v>0</v>
      </c>
      <c r="CL91" s="40">
        <f t="shared" si="97"/>
        <v>0</v>
      </c>
      <c r="CM91" s="40">
        <f t="shared" si="97"/>
        <v>0</v>
      </c>
      <c r="CN91" s="40">
        <f t="shared" si="97"/>
        <v>0</v>
      </c>
      <c r="CO91" s="40">
        <f t="shared" si="97"/>
        <v>0</v>
      </c>
      <c r="CP91" s="40">
        <f t="shared" si="97"/>
        <v>0</v>
      </c>
      <c r="CQ91" s="40">
        <f t="shared" si="97"/>
        <v>0</v>
      </c>
      <c r="CR91" s="40">
        <f t="shared" si="97"/>
        <v>0</v>
      </c>
      <c r="CS91" s="40">
        <f t="shared" si="97"/>
        <v>0</v>
      </c>
      <c r="CT91" s="40">
        <f t="shared" si="97"/>
        <v>0</v>
      </c>
      <c r="CU91" s="40">
        <f t="shared" si="97"/>
        <v>0</v>
      </c>
      <c r="CV91" s="40">
        <f t="shared" si="97"/>
        <v>0</v>
      </c>
      <c r="CW91" s="40">
        <f t="shared" si="97"/>
        <v>0</v>
      </c>
      <c r="CX91" s="40">
        <f t="shared" si="97"/>
        <v>0</v>
      </c>
      <c r="CY91" s="40">
        <f t="shared" si="97"/>
        <v>0</v>
      </c>
    </row>
    <row r="92" spans="1:103" s="35" customFormat="1">
      <c r="A92" s="94"/>
      <c r="B92" s="43" t="s">
        <v>218</v>
      </c>
      <c r="C92" s="393">
        <f>E25</f>
        <v>26520</v>
      </c>
      <c r="D92" s="303" t="s">
        <v>186</v>
      </c>
      <c r="E92" s="395">
        <v>1.1200000000000001</v>
      </c>
      <c r="F92" s="303" t="s">
        <v>254</v>
      </c>
      <c r="G92" s="36">
        <f t="shared" ref="G92:G94" si="98">SUM(BS92:CY92)</f>
        <v>475238.40000000002</v>
      </c>
      <c r="H92" s="70" t="s">
        <v>136</v>
      </c>
      <c r="J92" s="138">
        <f>IF(AND(J$7&gt;=$C$12,J$7&lt;=$C$15),$C92*$E92*J$9,0)</f>
        <v>0</v>
      </c>
      <c r="K92" s="138">
        <f t="shared" ref="K92:AV93" si="99">IF(AND(K$7&gt;=$C$12,K$7&lt;=$C$15),$C92*$E92*K$9,0)</f>
        <v>0</v>
      </c>
      <c r="L92" s="138">
        <f t="shared" si="99"/>
        <v>0</v>
      </c>
      <c r="M92" s="138">
        <f t="shared" si="99"/>
        <v>0</v>
      </c>
      <c r="N92" s="138">
        <f t="shared" si="99"/>
        <v>0</v>
      </c>
      <c r="O92" s="138">
        <f t="shared" si="99"/>
        <v>0</v>
      </c>
      <c r="P92" s="138">
        <f t="shared" si="99"/>
        <v>29702.400000000001</v>
      </c>
      <c r="Q92" s="138">
        <f t="shared" si="99"/>
        <v>29702.400000000001</v>
      </c>
      <c r="R92" s="138">
        <f t="shared" si="99"/>
        <v>29702.400000000001</v>
      </c>
      <c r="S92" s="138">
        <f t="shared" si="99"/>
        <v>29702.400000000001</v>
      </c>
      <c r="T92" s="138">
        <f t="shared" si="99"/>
        <v>29702.400000000001</v>
      </c>
      <c r="U92" s="138">
        <f t="shared" si="99"/>
        <v>29702.400000000001</v>
      </c>
      <c r="V92" s="138">
        <f t="shared" si="99"/>
        <v>29702.400000000001</v>
      </c>
      <c r="W92" s="138">
        <f t="shared" si="99"/>
        <v>29702.400000000001</v>
      </c>
      <c r="X92" s="138">
        <f t="shared" si="99"/>
        <v>29702.400000000001</v>
      </c>
      <c r="Y92" s="138">
        <f t="shared" si="99"/>
        <v>29702.400000000001</v>
      </c>
      <c r="Z92" s="138">
        <f t="shared" si="99"/>
        <v>29702.400000000001</v>
      </c>
      <c r="AA92" s="138">
        <f t="shared" si="99"/>
        <v>29702.400000000001</v>
      </c>
      <c r="AB92" s="138">
        <f t="shared" si="99"/>
        <v>29702.400000000001</v>
      </c>
      <c r="AC92" s="138">
        <f t="shared" si="99"/>
        <v>29702.400000000001</v>
      </c>
      <c r="AD92" s="138">
        <f t="shared" si="99"/>
        <v>29702.400000000001</v>
      </c>
      <c r="AE92" s="138">
        <f t="shared" si="99"/>
        <v>29702.400000000001</v>
      </c>
      <c r="AF92" s="138">
        <f t="shared" si="99"/>
        <v>0</v>
      </c>
      <c r="AG92" s="138">
        <f t="shared" si="99"/>
        <v>0</v>
      </c>
      <c r="AH92" s="138">
        <f t="shared" si="99"/>
        <v>0</v>
      </c>
      <c r="AI92" s="138">
        <f t="shared" si="99"/>
        <v>0</v>
      </c>
      <c r="AJ92" s="138">
        <f t="shared" si="99"/>
        <v>0</v>
      </c>
      <c r="AK92" s="138">
        <f t="shared" si="99"/>
        <v>0</v>
      </c>
      <c r="AL92" s="138">
        <f t="shared" si="99"/>
        <v>0</v>
      </c>
      <c r="AM92" s="138">
        <f t="shared" si="99"/>
        <v>0</v>
      </c>
      <c r="AN92" s="138">
        <f t="shared" si="99"/>
        <v>0</v>
      </c>
      <c r="AO92" s="138">
        <f t="shared" si="99"/>
        <v>0</v>
      </c>
      <c r="AP92" s="138">
        <f t="shared" si="99"/>
        <v>0</v>
      </c>
      <c r="AQ92" s="138">
        <f t="shared" si="99"/>
        <v>0</v>
      </c>
      <c r="AR92" s="138">
        <f t="shared" si="99"/>
        <v>0</v>
      </c>
      <c r="AS92" s="138">
        <f t="shared" si="99"/>
        <v>0</v>
      </c>
      <c r="AT92" s="138">
        <f t="shared" si="99"/>
        <v>0</v>
      </c>
      <c r="AU92" s="138">
        <f>IF(AND(AU$7&gt;=$C$12,AU$7&lt;=$C$15),$C92*$E92*AU$9,0)</f>
        <v>0</v>
      </c>
      <c r="AV92" s="138">
        <f t="shared" si="99"/>
        <v>0</v>
      </c>
      <c r="AW92" s="138">
        <f t="shared" ref="AW92:BQ93" si="100">IF(AND(AW$7&gt;=$C$12,AW$7&lt;=$C$15),$C92*$E92*AW$9,0)</f>
        <v>0</v>
      </c>
      <c r="AX92" s="138">
        <f t="shared" si="100"/>
        <v>0</v>
      </c>
      <c r="AY92" s="138">
        <f t="shared" si="100"/>
        <v>0</v>
      </c>
      <c r="AZ92" s="138">
        <f t="shared" si="100"/>
        <v>0</v>
      </c>
      <c r="BA92" s="138">
        <f t="shared" si="100"/>
        <v>0</v>
      </c>
      <c r="BB92" s="138">
        <f t="shared" si="100"/>
        <v>0</v>
      </c>
      <c r="BC92" s="138">
        <f t="shared" si="100"/>
        <v>0</v>
      </c>
      <c r="BD92" s="138">
        <f t="shared" si="100"/>
        <v>0</v>
      </c>
      <c r="BE92" s="138">
        <f t="shared" si="100"/>
        <v>0</v>
      </c>
      <c r="BF92" s="138">
        <f t="shared" si="100"/>
        <v>0</v>
      </c>
      <c r="BG92" s="138">
        <f t="shared" si="100"/>
        <v>0</v>
      </c>
      <c r="BH92" s="138">
        <f t="shared" si="100"/>
        <v>0</v>
      </c>
      <c r="BI92" s="138">
        <f t="shared" si="100"/>
        <v>0</v>
      </c>
      <c r="BJ92" s="138">
        <f t="shared" si="100"/>
        <v>0</v>
      </c>
      <c r="BK92" s="138">
        <f t="shared" si="100"/>
        <v>0</v>
      </c>
      <c r="BL92" s="138">
        <f t="shared" si="100"/>
        <v>0</v>
      </c>
      <c r="BM92" s="138">
        <f t="shared" si="100"/>
        <v>0</v>
      </c>
      <c r="BN92" s="138">
        <f t="shared" si="100"/>
        <v>0</v>
      </c>
      <c r="BO92" s="138">
        <f t="shared" si="100"/>
        <v>0</v>
      </c>
      <c r="BP92" s="138">
        <f t="shared" si="100"/>
        <v>0</v>
      </c>
      <c r="BQ92" s="138">
        <f t="shared" si="100"/>
        <v>0</v>
      </c>
      <c r="BS92" s="138">
        <f>SUM(J92:U92)</f>
        <v>178214.39999999999</v>
      </c>
      <c r="BT92" s="138">
        <f>SUM(V92:AG92)</f>
        <v>297024</v>
      </c>
      <c r="BU92" s="138">
        <f>SUM(AH92:AS92)</f>
        <v>0</v>
      </c>
      <c r="BV92" s="138">
        <f>SUM(AT92:BE92)</f>
        <v>0</v>
      </c>
      <c r="BW92" s="138">
        <f>SUM(BF92:BQ92)</f>
        <v>0</v>
      </c>
      <c r="BX92" s="138">
        <f t="shared" ref="BX92:CM93" si="101">IF(AND(BX$7&gt;=$C$12,BX$7&lt;=$C$15),$C92*$E92*BX$9,0)</f>
        <v>0</v>
      </c>
      <c r="BY92" s="138">
        <f t="shared" si="101"/>
        <v>0</v>
      </c>
      <c r="BZ92" s="138">
        <f t="shared" si="101"/>
        <v>0</v>
      </c>
      <c r="CA92" s="138">
        <f t="shared" si="101"/>
        <v>0</v>
      </c>
      <c r="CB92" s="138">
        <f t="shared" si="101"/>
        <v>0</v>
      </c>
      <c r="CC92" s="138">
        <f t="shared" si="101"/>
        <v>0</v>
      </c>
      <c r="CD92" s="138">
        <f t="shared" si="101"/>
        <v>0</v>
      </c>
      <c r="CE92" s="138">
        <f t="shared" si="101"/>
        <v>0</v>
      </c>
      <c r="CF92" s="138">
        <f t="shared" si="101"/>
        <v>0</v>
      </c>
      <c r="CG92" s="138">
        <f t="shared" si="101"/>
        <v>0</v>
      </c>
      <c r="CH92" s="138">
        <f t="shared" si="101"/>
        <v>0</v>
      </c>
      <c r="CI92" s="138">
        <f t="shared" si="101"/>
        <v>0</v>
      </c>
      <c r="CJ92" s="138">
        <f t="shared" si="101"/>
        <v>0</v>
      </c>
      <c r="CK92" s="138">
        <f t="shared" si="101"/>
        <v>0</v>
      </c>
      <c r="CL92" s="138">
        <f t="shared" si="101"/>
        <v>0</v>
      </c>
      <c r="CM92" s="138">
        <f t="shared" si="101"/>
        <v>0</v>
      </c>
      <c r="CN92" s="138">
        <f t="shared" ref="CN92:CY93" si="102">IF(AND(CN$7&gt;=$C$12,CN$7&lt;=$C$15),$C92*$E92*CN$9,0)</f>
        <v>0</v>
      </c>
      <c r="CO92" s="138">
        <f t="shared" si="102"/>
        <v>0</v>
      </c>
      <c r="CP92" s="138">
        <f t="shared" si="102"/>
        <v>0</v>
      </c>
      <c r="CQ92" s="138">
        <f t="shared" si="102"/>
        <v>0</v>
      </c>
      <c r="CR92" s="138">
        <f t="shared" si="102"/>
        <v>0</v>
      </c>
      <c r="CS92" s="138">
        <f t="shared" si="102"/>
        <v>0</v>
      </c>
      <c r="CT92" s="138">
        <f t="shared" si="102"/>
        <v>0</v>
      </c>
      <c r="CU92" s="138">
        <f t="shared" si="102"/>
        <v>0</v>
      </c>
      <c r="CV92" s="138">
        <f t="shared" si="102"/>
        <v>0</v>
      </c>
      <c r="CW92" s="138">
        <f t="shared" si="102"/>
        <v>0</v>
      </c>
      <c r="CX92" s="138">
        <f t="shared" si="102"/>
        <v>0</v>
      </c>
      <c r="CY92" s="138">
        <f t="shared" si="102"/>
        <v>0</v>
      </c>
    </row>
    <row r="93" spans="1:103" s="35" customFormat="1">
      <c r="A93" s="94"/>
      <c r="B93" s="43" t="s">
        <v>215</v>
      </c>
      <c r="C93" s="393">
        <f>E25</f>
        <v>26520</v>
      </c>
      <c r="D93" s="303" t="s">
        <v>186</v>
      </c>
      <c r="E93" s="395">
        <v>1.25</v>
      </c>
      <c r="F93" s="303" t="s">
        <v>254</v>
      </c>
      <c r="G93" s="36">
        <f t="shared" si="98"/>
        <v>530400</v>
      </c>
      <c r="H93" s="70" t="s">
        <v>136</v>
      </c>
      <c r="J93" s="138">
        <f>IF(AND(J$7&gt;=$C$12,J$7&lt;=$C$15),$C93*$E93*J$9,0)</f>
        <v>0</v>
      </c>
      <c r="K93" s="138">
        <f t="shared" si="99"/>
        <v>0</v>
      </c>
      <c r="L93" s="138">
        <f t="shared" si="99"/>
        <v>0</v>
      </c>
      <c r="M93" s="138">
        <f t="shared" si="99"/>
        <v>0</v>
      </c>
      <c r="N93" s="138">
        <f t="shared" si="99"/>
        <v>0</v>
      </c>
      <c r="O93" s="138">
        <f t="shared" si="99"/>
        <v>0</v>
      </c>
      <c r="P93" s="138">
        <f t="shared" si="99"/>
        <v>33150</v>
      </c>
      <c r="Q93" s="138">
        <f t="shared" si="99"/>
        <v>33150</v>
      </c>
      <c r="R93" s="138">
        <f t="shared" si="99"/>
        <v>33150</v>
      </c>
      <c r="S93" s="138">
        <f t="shared" si="99"/>
        <v>33150</v>
      </c>
      <c r="T93" s="138">
        <f t="shared" si="99"/>
        <v>33150</v>
      </c>
      <c r="U93" s="138">
        <f t="shared" si="99"/>
        <v>33150</v>
      </c>
      <c r="V93" s="138">
        <f t="shared" si="99"/>
        <v>33150</v>
      </c>
      <c r="W93" s="138">
        <f t="shared" si="99"/>
        <v>33150</v>
      </c>
      <c r="X93" s="138">
        <f t="shared" si="99"/>
        <v>33150</v>
      </c>
      <c r="Y93" s="138">
        <f t="shared" si="99"/>
        <v>33150</v>
      </c>
      <c r="Z93" s="138">
        <f t="shared" si="99"/>
        <v>33150</v>
      </c>
      <c r="AA93" s="138">
        <f t="shared" si="99"/>
        <v>33150</v>
      </c>
      <c r="AB93" s="138">
        <f t="shared" si="99"/>
        <v>33150</v>
      </c>
      <c r="AC93" s="138">
        <f t="shared" si="99"/>
        <v>33150</v>
      </c>
      <c r="AD93" s="138">
        <f t="shared" si="99"/>
        <v>33150</v>
      </c>
      <c r="AE93" s="138">
        <f t="shared" si="99"/>
        <v>33150</v>
      </c>
      <c r="AF93" s="138">
        <f t="shared" si="99"/>
        <v>0</v>
      </c>
      <c r="AG93" s="138">
        <f t="shared" si="99"/>
        <v>0</v>
      </c>
      <c r="AH93" s="138">
        <f t="shared" si="99"/>
        <v>0</v>
      </c>
      <c r="AI93" s="138">
        <f t="shared" si="99"/>
        <v>0</v>
      </c>
      <c r="AJ93" s="138">
        <f t="shared" si="99"/>
        <v>0</v>
      </c>
      <c r="AK93" s="138">
        <f t="shared" si="99"/>
        <v>0</v>
      </c>
      <c r="AL93" s="138">
        <f t="shared" si="99"/>
        <v>0</v>
      </c>
      <c r="AM93" s="138">
        <f t="shared" si="99"/>
        <v>0</v>
      </c>
      <c r="AN93" s="138">
        <f t="shared" si="99"/>
        <v>0</v>
      </c>
      <c r="AO93" s="138">
        <f t="shared" si="99"/>
        <v>0</v>
      </c>
      <c r="AP93" s="138">
        <f t="shared" si="99"/>
        <v>0</v>
      </c>
      <c r="AQ93" s="138">
        <f t="shared" si="99"/>
        <v>0</v>
      </c>
      <c r="AR93" s="138">
        <f t="shared" si="99"/>
        <v>0</v>
      </c>
      <c r="AS93" s="138">
        <f t="shared" si="99"/>
        <v>0</v>
      </c>
      <c r="AT93" s="138">
        <f t="shared" si="99"/>
        <v>0</v>
      </c>
      <c r="AU93" s="138">
        <f>IF(AND(AU$7&gt;=$C$12,AU$7&lt;=$C$15),$C93*$E93*AU$9,0)</f>
        <v>0</v>
      </c>
      <c r="AV93" s="138">
        <f t="shared" si="99"/>
        <v>0</v>
      </c>
      <c r="AW93" s="138">
        <f t="shared" si="100"/>
        <v>0</v>
      </c>
      <c r="AX93" s="138">
        <f t="shared" si="100"/>
        <v>0</v>
      </c>
      <c r="AY93" s="138">
        <f t="shared" si="100"/>
        <v>0</v>
      </c>
      <c r="AZ93" s="138">
        <f t="shared" si="100"/>
        <v>0</v>
      </c>
      <c r="BA93" s="138">
        <f t="shared" si="100"/>
        <v>0</v>
      </c>
      <c r="BB93" s="138">
        <f t="shared" si="100"/>
        <v>0</v>
      </c>
      <c r="BC93" s="138">
        <f t="shared" si="100"/>
        <v>0</v>
      </c>
      <c r="BD93" s="138">
        <f t="shared" si="100"/>
        <v>0</v>
      </c>
      <c r="BE93" s="138">
        <f t="shared" si="100"/>
        <v>0</v>
      </c>
      <c r="BF93" s="138">
        <f t="shared" si="100"/>
        <v>0</v>
      </c>
      <c r="BG93" s="138">
        <f t="shared" si="100"/>
        <v>0</v>
      </c>
      <c r="BH93" s="138">
        <f t="shared" si="100"/>
        <v>0</v>
      </c>
      <c r="BI93" s="138">
        <f t="shared" si="100"/>
        <v>0</v>
      </c>
      <c r="BJ93" s="138">
        <f t="shared" si="100"/>
        <v>0</v>
      </c>
      <c r="BK93" s="138">
        <f t="shared" si="100"/>
        <v>0</v>
      </c>
      <c r="BL93" s="138">
        <f t="shared" si="100"/>
        <v>0</v>
      </c>
      <c r="BM93" s="138">
        <f t="shared" si="100"/>
        <v>0</v>
      </c>
      <c r="BN93" s="138">
        <f t="shared" si="100"/>
        <v>0</v>
      </c>
      <c r="BO93" s="138">
        <f t="shared" si="100"/>
        <v>0</v>
      </c>
      <c r="BP93" s="138">
        <f t="shared" si="100"/>
        <v>0</v>
      </c>
      <c r="BQ93" s="138">
        <f t="shared" si="100"/>
        <v>0</v>
      </c>
      <c r="BS93" s="138">
        <f>SUM(J93:U93)</f>
        <v>198900</v>
      </c>
      <c r="BT93" s="138">
        <f>SUM(V93:AG93)</f>
        <v>331500</v>
      </c>
      <c r="BU93" s="138">
        <f>SUM(AH93:AS93)</f>
        <v>0</v>
      </c>
      <c r="BV93" s="138">
        <f>SUM(AT93:BE93)</f>
        <v>0</v>
      </c>
      <c r="BW93" s="138">
        <f>SUM(BF93:BQ93)</f>
        <v>0</v>
      </c>
      <c r="BX93" s="138">
        <f t="shared" si="101"/>
        <v>0</v>
      </c>
      <c r="BY93" s="138">
        <f t="shared" si="101"/>
        <v>0</v>
      </c>
      <c r="BZ93" s="138">
        <f t="shared" si="101"/>
        <v>0</v>
      </c>
      <c r="CA93" s="138">
        <f t="shared" si="101"/>
        <v>0</v>
      </c>
      <c r="CB93" s="138">
        <f t="shared" si="101"/>
        <v>0</v>
      </c>
      <c r="CC93" s="138">
        <f t="shared" si="101"/>
        <v>0</v>
      </c>
      <c r="CD93" s="138">
        <f t="shared" si="101"/>
        <v>0</v>
      </c>
      <c r="CE93" s="138">
        <f t="shared" si="101"/>
        <v>0</v>
      </c>
      <c r="CF93" s="138">
        <f t="shared" si="101"/>
        <v>0</v>
      </c>
      <c r="CG93" s="138">
        <f t="shared" si="101"/>
        <v>0</v>
      </c>
      <c r="CH93" s="138">
        <f t="shared" si="101"/>
        <v>0</v>
      </c>
      <c r="CI93" s="138">
        <f t="shared" si="101"/>
        <v>0</v>
      </c>
      <c r="CJ93" s="138">
        <f t="shared" si="101"/>
        <v>0</v>
      </c>
      <c r="CK93" s="138">
        <f t="shared" si="101"/>
        <v>0</v>
      </c>
      <c r="CL93" s="138">
        <f t="shared" si="101"/>
        <v>0</v>
      </c>
      <c r="CM93" s="138">
        <f t="shared" si="101"/>
        <v>0</v>
      </c>
      <c r="CN93" s="138">
        <f t="shared" si="102"/>
        <v>0</v>
      </c>
      <c r="CO93" s="138">
        <f t="shared" si="102"/>
        <v>0</v>
      </c>
      <c r="CP93" s="138">
        <f t="shared" si="102"/>
        <v>0</v>
      </c>
      <c r="CQ93" s="138">
        <f t="shared" si="102"/>
        <v>0</v>
      </c>
      <c r="CR93" s="138">
        <f t="shared" si="102"/>
        <v>0</v>
      </c>
      <c r="CS93" s="138">
        <f t="shared" si="102"/>
        <v>0</v>
      </c>
      <c r="CT93" s="138">
        <f t="shared" si="102"/>
        <v>0</v>
      </c>
      <c r="CU93" s="138">
        <f t="shared" si="102"/>
        <v>0</v>
      </c>
      <c r="CV93" s="138">
        <f t="shared" si="102"/>
        <v>0</v>
      </c>
      <c r="CW93" s="138">
        <f t="shared" si="102"/>
        <v>0</v>
      </c>
      <c r="CX93" s="138">
        <f t="shared" si="102"/>
        <v>0</v>
      </c>
      <c r="CY93" s="138">
        <f t="shared" si="102"/>
        <v>0</v>
      </c>
    </row>
    <row r="94" spans="1:103" s="35" customFormat="1">
      <c r="A94" s="94"/>
      <c r="B94" s="43" t="s">
        <v>264</v>
      </c>
      <c r="C94" s="393">
        <f>E25*C26</f>
        <v>4375800</v>
      </c>
      <c r="D94" s="303" t="s">
        <v>267</v>
      </c>
      <c r="E94" s="394">
        <f>13*0</f>
        <v>0</v>
      </c>
      <c r="F94" s="303" t="s">
        <v>132</v>
      </c>
      <c r="G94" s="36">
        <f t="shared" si="98"/>
        <v>0</v>
      </c>
      <c r="H94" s="70" t="s">
        <v>136</v>
      </c>
      <c r="J94" s="138">
        <f>IF(J$7=$C$15,$C94*$E94,0)</f>
        <v>0</v>
      </c>
      <c r="K94" s="138">
        <f t="shared" ref="K94:BQ94" si="103">IF(K$7=$C$15,$C94*$E94,0)</f>
        <v>0</v>
      </c>
      <c r="L94" s="138">
        <f t="shared" si="103"/>
        <v>0</v>
      </c>
      <c r="M94" s="138">
        <f t="shared" si="103"/>
        <v>0</v>
      </c>
      <c r="N94" s="138">
        <f t="shared" si="103"/>
        <v>0</v>
      </c>
      <c r="O94" s="138">
        <f t="shared" si="103"/>
        <v>0</v>
      </c>
      <c r="P94" s="138">
        <f t="shared" si="103"/>
        <v>0</v>
      </c>
      <c r="Q94" s="138">
        <f t="shared" si="103"/>
        <v>0</v>
      </c>
      <c r="R94" s="138">
        <f t="shared" si="103"/>
        <v>0</v>
      </c>
      <c r="S94" s="138">
        <f t="shared" si="103"/>
        <v>0</v>
      </c>
      <c r="T94" s="138">
        <f t="shared" si="103"/>
        <v>0</v>
      </c>
      <c r="U94" s="138">
        <f t="shared" si="103"/>
        <v>0</v>
      </c>
      <c r="V94" s="138">
        <f t="shared" si="103"/>
        <v>0</v>
      </c>
      <c r="W94" s="138">
        <f t="shared" si="103"/>
        <v>0</v>
      </c>
      <c r="X94" s="138">
        <f t="shared" si="103"/>
        <v>0</v>
      </c>
      <c r="Y94" s="138">
        <f t="shared" si="103"/>
        <v>0</v>
      </c>
      <c r="Z94" s="138">
        <f t="shared" si="103"/>
        <v>0</v>
      </c>
      <c r="AA94" s="138">
        <f t="shared" si="103"/>
        <v>0</v>
      </c>
      <c r="AB94" s="138">
        <f t="shared" si="103"/>
        <v>0</v>
      </c>
      <c r="AC94" s="138">
        <f t="shared" si="103"/>
        <v>0</v>
      </c>
      <c r="AD94" s="138">
        <f t="shared" si="103"/>
        <v>0</v>
      </c>
      <c r="AE94" s="138">
        <f t="shared" si="103"/>
        <v>0</v>
      </c>
      <c r="AF94" s="138">
        <f t="shared" si="103"/>
        <v>0</v>
      </c>
      <c r="AG94" s="138">
        <f t="shared" si="103"/>
        <v>0</v>
      </c>
      <c r="AH94" s="138">
        <f t="shared" si="103"/>
        <v>0</v>
      </c>
      <c r="AI94" s="138">
        <f t="shared" si="103"/>
        <v>0</v>
      </c>
      <c r="AJ94" s="138">
        <f t="shared" si="103"/>
        <v>0</v>
      </c>
      <c r="AK94" s="138">
        <f t="shared" si="103"/>
        <v>0</v>
      </c>
      <c r="AL94" s="138">
        <f t="shared" si="103"/>
        <v>0</v>
      </c>
      <c r="AM94" s="138">
        <f t="shared" si="103"/>
        <v>0</v>
      </c>
      <c r="AN94" s="138">
        <f t="shared" si="103"/>
        <v>0</v>
      </c>
      <c r="AO94" s="138">
        <f t="shared" si="103"/>
        <v>0</v>
      </c>
      <c r="AP94" s="138">
        <f t="shared" si="103"/>
        <v>0</v>
      </c>
      <c r="AQ94" s="138">
        <f t="shared" si="103"/>
        <v>0</v>
      </c>
      <c r="AR94" s="138">
        <f t="shared" si="103"/>
        <v>0</v>
      </c>
      <c r="AS94" s="138">
        <f t="shared" si="103"/>
        <v>0</v>
      </c>
      <c r="AT94" s="138">
        <f t="shared" si="103"/>
        <v>0</v>
      </c>
      <c r="AU94" s="138">
        <f t="shared" si="103"/>
        <v>0</v>
      </c>
      <c r="AV94" s="138">
        <f t="shared" si="103"/>
        <v>0</v>
      </c>
      <c r="AW94" s="138">
        <f t="shared" si="103"/>
        <v>0</v>
      </c>
      <c r="AX94" s="138">
        <f t="shared" si="103"/>
        <v>0</v>
      </c>
      <c r="AY94" s="138">
        <f t="shared" si="103"/>
        <v>0</v>
      </c>
      <c r="AZ94" s="138">
        <f t="shared" si="103"/>
        <v>0</v>
      </c>
      <c r="BA94" s="138">
        <f t="shared" si="103"/>
        <v>0</v>
      </c>
      <c r="BB94" s="138">
        <f t="shared" si="103"/>
        <v>0</v>
      </c>
      <c r="BC94" s="138">
        <f t="shared" si="103"/>
        <v>0</v>
      </c>
      <c r="BD94" s="138">
        <f t="shared" si="103"/>
        <v>0</v>
      </c>
      <c r="BE94" s="138">
        <f t="shared" si="103"/>
        <v>0</v>
      </c>
      <c r="BF94" s="138">
        <f t="shared" si="103"/>
        <v>0</v>
      </c>
      <c r="BG94" s="138">
        <f>IF(BG$7=$C$15,$C94*$E94,0)</f>
        <v>0</v>
      </c>
      <c r="BH94" s="138">
        <f t="shared" si="103"/>
        <v>0</v>
      </c>
      <c r="BI94" s="138">
        <f t="shared" si="103"/>
        <v>0</v>
      </c>
      <c r="BJ94" s="138">
        <f t="shared" si="103"/>
        <v>0</v>
      </c>
      <c r="BK94" s="138">
        <f t="shared" si="103"/>
        <v>0</v>
      </c>
      <c r="BL94" s="138">
        <f t="shared" si="103"/>
        <v>0</v>
      </c>
      <c r="BM94" s="138">
        <f t="shared" si="103"/>
        <v>0</v>
      </c>
      <c r="BN94" s="138">
        <f t="shared" si="103"/>
        <v>0</v>
      </c>
      <c r="BO94" s="138">
        <f t="shared" si="103"/>
        <v>0</v>
      </c>
      <c r="BP94" s="138">
        <f t="shared" si="103"/>
        <v>0</v>
      </c>
      <c r="BQ94" s="138">
        <f t="shared" si="103"/>
        <v>0</v>
      </c>
      <c r="BS94" s="138">
        <f>SUM(J94:U94)</f>
        <v>0</v>
      </c>
      <c r="BT94" s="138">
        <f>SUM(V94:AG94)</f>
        <v>0</v>
      </c>
      <c r="BU94" s="138">
        <f>SUM(AH94:AS94)</f>
        <v>0</v>
      </c>
      <c r="BV94" s="138">
        <f>SUM(AT94:BE94)</f>
        <v>0</v>
      </c>
      <c r="BW94" s="138">
        <f>SUM(BF94:BQ94)</f>
        <v>0</v>
      </c>
      <c r="BX94" s="138">
        <f t="shared" ref="BX94:CY94" si="104">IF(BX$7=$C$15,$C94*$E94,0)</f>
        <v>0</v>
      </c>
      <c r="BY94" s="138">
        <f t="shared" si="104"/>
        <v>0</v>
      </c>
      <c r="BZ94" s="138">
        <f t="shared" si="104"/>
        <v>0</v>
      </c>
      <c r="CA94" s="138">
        <f t="shared" si="104"/>
        <v>0</v>
      </c>
      <c r="CB94" s="138">
        <f t="shared" si="104"/>
        <v>0</v>
      </c>
      <c r="CC94" s="138">
        <f t="shared" si="104"/>
        <v>0</v>
      </c>
      <c r="CD94" s="138">
        <f t="shared" si="104"/>
        <v>0</v>
      </c>
      <c r="CE94" s="138">
        <f t="shared" si="104"/>
        <v>0</v>
      </c>
      <c r="CF94" s="138">
        <f t="shared" si="104"/>
        <v>0</v>
      </c>
      <c r="CG94" s="138">
        <f t="shared" si="104"/>
        <v>0</v>
      </c>
      <c r="CH94" s="138">
        <f t="shared" si="104"/>
        <v>0</v>
      </c>
      <c r="CI94" s="138">
        <f t="shared" si="104"/>
        <v>0</v>
      </c>
      <c r="CJ94" s="138">
        <f t="shared" si="104"/>
        <v>0</v>
      </c>
      <c r="CK94" s="138">
        <f t="shared" si="104"/>
        <v>0</v>
      </c>
      <c r="CL94" s="138">
        <f t="shared" si="104"/>
        <v>0</v>
      </c>
      <c r="CM94" s="138">
        <f t="shared" si="104"/>
        <v>0</v>
      </c>
      <c r="CN94" s="138">
        <f t="shared" si="104"/>
        <v>0</v>
      </c>
      <c r="CO94" s="138">
        <f t="shared" si="104"/>
        <v>0</v>
      </c>
      <c r="CP94" s="138">
        <f t="shared" si="104"/>
        <v>0</v>
      </c>
      <c r="CQ94" s="138">
        <f t="shared" si="104"/>
        <v>0</v>
      </c>
      <c r="CR94" s="138">
        <f t="shared" si="104"/>
        <v>0</v>
      </c>
      <c r="CS94" s="138">
        <f t="shared" si="104"/>
        <v>0</v>
      </c>
      <c r="CT94" s="138">
        <f t="shared" si="104"/>
        <v>0</v>
      </c>
      <c r="CU94" s="138">
        <f t="shared" si="104"/>
        <v>0</v>
      </c>
      <c r="CV94" s="138">
        <f t="shared" si="104"/>
        <v>0</v>
      </c>
      <c r="CW94" s="138">
        <f t="shared" si="104"/>
        <v>0</v>
      </c>
      <c r="CX94" s="138">
        <f t="shared" si="104"/>
        <v>0</v>
      </c>
      <c r="CY94" s="138">
        <f t="shared" si="104"/>
        <v>0</v>
      </c>
    </row>
    <row r="95" spans="1:103" s="139" customFormat="1">
      <c r="A95" s="97"/>
      <c r="B95" s="4"/>
      <c r="C95" s="147"/>
      <c r="E95" s="147"/>
      <c r="F95" s="148"/>
      <c r="G95" s="148"/>
      <c r="H95" s="148"/>
      <c r="I95" s="43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69"/>
      <c r="BS95" s="149"/>
      <c r="BT95" s="149"/>
      <c r="BU95" s="149"/>
      <c r="BV95" s="149"/>
      <c r="BW95" s="82"/>
      <c r="BX95" s="82"/>
      <c r="BY95" s="82"/>
      <c r="BZ95" s="82"/>
      <c r="CA95" s="82"/>
      <c r="CB95" s="82"/>
      <c r="CC95" s="82"/>
      <c r="CD95" s="82"/>
      <c r="CE95" s="82"/>
      <c r="CF95" s="82"/>
      <c r="CG95" s="82"/>
      <c r="CH95" s="82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</row>
    <row r="96" spans="1:103" s="266" customFormat="1">
      <c r="A96" s="264"/>
      <c r="B96" s="294" t="str">
        <f>B32</f>
        <v>W2: Built to suit</v>
      </c>
      <c r="C96" s="265"/>
      <c r="E96" s="265"/>
      <c r="F96" s="267"/>
      <c r="G96" s="40">
        <f>SUM(BS96:CY96)</f>
        <v>836363.52</v>
      </c>
      <c r="H96" s="297" t="s">
        <v>136</v>
      </c>
      <c r="I96" s="128"/>
      <c r="J96" s="40">
        <f>SUM(J97:J99)</f>
        <v>0</v>
      </c>
      <c r="K96" s="40">
        <f t="shared" ref="K96:BQ96" si="105">SUM(K97:K99)</f>
        <v>0</v>
      </c>
      <c r="L96" s="40">
        <f t="shared" si="105"/>
        <v>0</v>
      </c>
      <c r="M96" s="40">
        <f t="shared" si="105"/>
        <v>0</v>
      </c>
      <c r="N96" s="40">
        <f t="shared" si="105"/>
        <v>0</v>
      </c>
      <c r="O96" s="40">
        <f t="shared" si="105"/>
        <v>0</v>
      </c>
      <c r="P96" s="40">
        <f t="shared" si="105"/>
        <v>52272.72</v>
      </c>
      <c r="Q96" s="40">
        <f t="shared" si="105"/>
        <v>52272.72</v>
      </c>
      <c r="R96" s="40">
        <f t="shared" si="105"/>
        <v>52272.72</v>
      </c>
      <c r="S96" s="40">
        <f t="shared" si="105"/>
        <v>52272.72</v>
      </c>
      <c r="T96" s="40">
        <f t="shared" si="105"/>
        <v>52272.72</v>
      </c>
      <c r="U96" s="40">
        <f t="shared" si="105"/>
        <v>52272.72</v>
      </c>
      <c r="V96" s="40">
        <f t="shared" si="105"/>
        <v>52272.72</v>
      </c>
      <c r="W96" s="40">
        <f t="shared" si="105"/>
        <v>52272.72</v>
      </c>
      <c r="X96" s="40">
        <f t="shared" si="105"/>
        <v>52272.72</v>
      </c>
      <c r="Y96" s="40">
        <f t="shared" si="105"/>
        <v>52272.72</v>
      </c>
      <c r="Z96" s="40">
        <f t="shared" si="105"/>
        <v>52272.72</v>
      </c>
      <c r="AA96" s="40">
        <f t="shared" si="105"/>
        <v>52272.72</v>
      </c>
      <c r="AB96" s="40">
        <f t="shared" si="105"/>
        <v>52272.72</v>
      </c>
      <c r="AC96" s="40">
        <f t="shared" si="105"/>
        <v>52272.72</v>
      </c>
      <c r="AD96" s="40">
        <f t="shared" si="105"/>
        <v>52272.72</v>
      </c>
      <c r="AE96" s="40">
        <f t="shared" si="105"/>
        <v>52272.72</v>
      </c>
      <c r="AF96" s="40">
        <f t="shared" si="105"/>
        <v>0</v>
      </c>
      <c r="AG96" s="40">
        <f t="shared" si="105"/>
        <v>0</v>
      </c>
      <c r="AH96" s="40">
        <f t="shared" si="105"/>
        <v>0</v>
      </c>
      <c r="AI96" s="40">
        <f t="shared" si="105"/>
        <v>0</v>
      </c>
      <c r="AJ96" s="40">
        <f t="shared" si="105"/>
        <v>0</v>
      </c>
      <c r="AK96" s="40">
        <f t="shared" si="105"/>
        <v>0</v>
      </c>
      <c r="AL96" s="40">
        <f t="shared" si="105"/>
        <v>0</v>
      </c>
      <c r="AM96" s="40">
        <f t="shared" si="105"/>
        <v>0</v>
      </c>
      <c r="AN96" s="40">
        <f t="shared" si="105"/>
        <v>0</v>
      </c>
      <c r="AO96" s="40">
        <f t="shared" si="105"/>
        <v>0</v>
      </c>
      <c r="AP96" s="40">
        <f t="shared" si="105"/>
        <v>0</v>
      </c>
      <c r="AQ96" s="40">
        <f t="shared" si="105"/>
        <v>0</v>
      </c>
      <c r="AR96" s="40">
        <f t="shared" si="105"/>
        <v>0</v>
      </c>
      <c r="AS96" s="40">
        <f t="shared" si="105"/>
        <v>0</v>
      </c>
      <c r="AT96" s="40">
        <f t="shared" si="105"/>
        <v>0</v>
      </c>
      <c r="AU96" s="40">
        <f t="shared" si="105"/>
        <v>0</v>
      </c>
      <c r="AV96" s="40">
        <f t="shared" si="105"/>
        <v>0</v>
      </c>
      <c r="AW96" s="40">
        <f t="shared" si="105"/>
        <v>0</v>
      </c>
      <c r="AX96" s="40">
        <f t="shared" si="105"/>
        <v>0</v>
      </c>
      <c r="AY96" s="40">
        <f t="shared" si="105"/>
        <v>0</v>
      </c>
      <c r="AZ96" s="40">
        <f t="shared" si="105"/>
        <v>0</v>
      </c>
      <c r="BA96" s="40">
        <f t="shared" si="105"/>
        <v>0</v>
      </c>
      <c r="BB96" s="40">
        <f t="shared" si="105"/>
        <v>0</v>
      </c>
      <c r="BC96" s="40">
        <f t="shared" si="105"/>
        <v>0</v>
      </c>
      <c r="BD96" s="40">
        <f t="shared" si="105"/>
        <v>0</v>
      </c>
      <c r="BE96" s="40">
        <f t="shared" si="105"/>
        <v>0</v>
      </c>
      <c r="BF96" s="40">
        <f t="shared" si="105"/>
        <v>0</v>
      </c>
      <c r="BG96" s="40">
        <f t="shared" si="105"/>
        <v>0</v>
      </c>
      <c r="BH96" s="40">
        <f t="shared" si="105"/>
        <v>0</v>
      </c>
      <c r="BI96" s="40">
        <f t="shared" si="105"/>
        <v>0</v>
      </c>
      <c r="BJ96" s="40">
        <f t="shared" si="105"/>
        <v>0</v>
      </c>
      <c r="BK96" s="40">
        <f t="shared" si="105"/>
        <v>0</v>
      </c>
      <c r="BL96" s="40">
        <f t="shared" si="105"/>
        <v>0</v>
      </c>
      <c r="BM96" s="40">
        <f t="shared" si="105"/>
        <v>0</v>
      </c>
      <c r="BN96" s="40">
        <f t="shared" si="105"/>
        <v>0</v>
      </c>
      <c r="BO96" s="40">
        <f t="shared" si="105"/>
        <v>0</v>
      </c>
      <c r="BP96" s="40">
        <f t="shared" si="105"/>
        <v>0</v>
      </c>
      <c r="BQ96" s="40">
        <f t="shared" si="105"/>
        <v>0</v>
      </c>
      <c r="BR96" s="40"/>
      <c r="BS96" s="40">
        <f>SUM(BS97:BS99)</f>
        <v>313636.32</v>
      </c>
      <c r="BT96" s="40">
        <f t="shared" ref="BT96:CY96" si="106">SUM(BT97:BT99)</f>
        <v>522727.2</v>
      </c>
      <c r="BU96" s="40">
        <f t="shared" si="106"/>
        <v>0</v>
      </c>
      <c r="BV96" s="40">
        <f t="shared" si="106"/>
        <v>0</v>
      </c>
      <c r="BW96" s="40">
        <f t="shared" si="106"/>
        <v>0</v>
      </c>
      <c r="BX96" s="40">
        <f t="shared" si="106"/>
        <v>0</v>
      </c>
      <c r="BY96" s="40">
        <f t="shared" si="106"/>
        <v>0</v>
      </c>
      <c r="BZ96" s="40">
        <f t="shared" si="106"/>
        <v>0</v>
      </c>
      <c r="CA96" s="40">
        <f t="shared" si="106"/>
        <v>0</v>
      </c>
      <c r="CB96" s="40">
        <f t="shared" si="106"/>
        <v>0</v>
      </c>
      <c r="CC96" s="40">
        <f t="shared" si="106"/>
        <v>0</v>
      </c>
      <c r="CD96" s="40">
        <f t="shared" si="106"/>
        <v>0</v>
      </c>
      <c r="CE96" s="40">
        <f t="shared" si="106"/>
        <v>0</v>
      </c>
      <c r="CF96" s="40">
        <f t="shared" si="106"/>
        <v>0</v>
      </c>
      <c r="CG96" s="40">
        <f t="shared" si="106"/>
        <v>0</v>
      </c>
      <c r="CH96" s="40">
        <f t="shared" si="106"/>
        <v>0</v>
      </c>
      <c r="CI96" s="40">
        <f t="shared" si="106"/>
        <v>0</v>
      </c>
      <c r="CJ96" s="40">
        <f t="shared" si="106"/>
        <v>0</v>
      </c>
      <c r="CK96" s="40">
        <f t="shared" si="106"/>
        <v>0</v>
      </c>
      <c r="CL96" s="40">
        <f t="shared" si="106"/>
        <v>0</v>
      </c>
      <c r="CM96" s="40">
        <f t="shared" si="106"/>
        <v>0</v>
      </c>
      <c r="CN96" s="40">
        <f t="shared" si="106"/>
        <v>0</v>
      </c>
      <c r="CO96" s="40">
        <f t="shared" si="106"/>
        <v>0</v>
      </c>
      <c r="CP96" s="40">
        <f t="shared" si="106"/>
        <v>0</v>
      </c>
      <c r="CQ96" s="40">
        <f t="shared" si="106"/>
        <v>0</v>
      </c>
      <c r="CR96" s="40">
        <f t="shared" si="106"/>
        <v>0</v>
      </c>
      <c r="CS96" s="40">
        <f t="shared" si="106"/>
        <v>0</v>
      </c>
      <c r="CT96" s="40">
        <f t="shared" si="106"/>
        <v>0</v>
      </c>
      <c r="CU96" s="40">
        <f t="shared" si="106"/>
        <v>0</v>
      </c>
      <c r="CV96" s="40">
        <f t="shared" si="106"/>
        <v>0</v>
      </c>
      <c r="CW96" s="40">
        <f t="shared" si="106"/>
        <v>0</v>
      </c>
      <c r="CX96" s="40">
        <f t="shared" si="106"/>
        <v>0</v>
      </c>
      <c r="CY96" s="40">
        <f t="shared" si="106"/>
        <v>0</v>
      </c>
    </row>
    <row r="97" spans="1:103" s="35" customFormat="1">
      <c r="A97" s="94"/>
      <c r="B97" s="43" t="s">
        <v>218</v>
      </c>
      <c r="C97" s="393">
        <f>E33</f>
        <v>22056</v>
      </c>
      <c r="D97" s="303" t="s">
        <v>186</v>
      </c>
      <c r="E97" s="395">
        <v>1.1200000000000001</v>
      </c>
      <c r="F97" s="303" t="s">
        <v>254</v>
      </c>
      <c r="G97" s="36">
        <f t="shared" ref="G97:G98" si="107">SUM(BS97:CY97)</f>
        <v>395243.52000000002</v>
      </c>
      <c r="H97" s="70" t="s">
        <v>136</v>
      </c>
      <c r="J97" s="138">
        <f>IF(AND(J$7&gt;=$C$12,J$7&lt;=$C$15),$C97*$E97*J$9,0)</f>
        <v>0</v>
      </c>
      <c r="K97" s="138">
        <f t="shared" ref="K97:AV98" si="108">IF(AND(K$7&gt;=$C$12,K$7&lt;=$C$15),$C97*$E97*K$9,0)</f>
        <v>0</v>
      </c>
      <c r="L97" s="138">
        <f t="shared" si="108"/>
        <v>0</v>
      </c>
      <c r="M97" s="138">
        <f t="shared" si="108"/>
        <v>0</v>
      </c>
      <c r="N97" s="138">
        <f t="shared" si="108"/>
        <v>0</v>
      </c>
      <c r="O97" s="138">
        <f t="shared" si="108"/>
        <v>0</v>
      </c>
      <c r="P97" s="138">
        <f t="shared" si="108"/>
        <v>24702.720000000001</v>
      </c>
      <c r="Q97" s="138">
        <f t="shared" si="108"/>
        <v>24702.720000000001</v>
      </c>
      <c r="R97" s="138">
        <f t="shared" si="108"/>
        <v>24702.720000000001</v>
      </c>
      <c r="S97" s="138">
        <f t="shared" si="108"/>
        <v>24702.720000000001</v>
      </c>
      <c r="T97" s="138">
        <f t="shared" si="108"/>
        <v>24702.720000000001</v>
      </c>
      <c r="U97" s="138">
        <f t="shared" si="108"/>
        <v>24702.720000000001</v>
      </c>
      <c r="V97" s="138">
        <f t="shared" si="108"/>
        <v>24702.720000000001</v>
      </c>
      <c r="W97" s="138">
        <f t="shared" si="108"/>
        <v>24702.720000000001</v>
      </c>
      <c r="X97" s="138">
        <f t="shared" si="108"/>
        <v>24702.720000000001</v>
      </c>
      <c r="Y97" s="138">
        <f t="shared" si="108"/>
        <v>24702.720000000001</v>
      </c>
      <c r="Z97" s="138">
        <f t="shared" si="108"/>
        <v>24702.720000000001</v>
      </c>
      <c r="AA97" s="138">
        <f t="shared" si="108"/>
        <v>24702.720000000001</v>
      </c>
      <c r="AB97" s="138">
        <f t="shared" si="108"/>
        <v>24702.720000000001</v>
      </c>
      <c r="AC97" s="138">
        <f t="shared" si="108"/>
        <v>24702.720000000001</v>
      </c>
      <c r="AD97" s="138">
        <f t="shared" si="108"/>
        <v>24702.720000000001</v>
      </c>
      <c r="AE97" s="138">
        <f t="shared" si="108"/>
        <v>24702.720000000001</v>
      </c>
      <c r="AF97" s="138">
        <f t="shared" si="108"/>
        <v>0</v>
      </c>
      <c r="AG97" s="138">
        <f t="shared" si="108"/>
        <v>0</v>
      </c>
      <c r="AH97" s="138">
        <f t="shared" si="108"/>
        <v>0</v>
      </c>
      <c r="AI97" s="138">
        <f t="shared" si="108"/>
        <v>0</v>
      </c>
      <c r="AJ97" s="138">
        <f t="shared" si="108"/>
        <v>0</v>
      </c>
      <c r="AK97" s="138">
        <f t="shared" si="108"/>
        <v>0</v>
      </c>
      <c r="AL97" s="138">
        <f t="shared" si="108"/>
        <v>0</v>
      </c>
      <c r="AM97" s="138">
        <f t="shared" si="108"/>
        <v>0</v>
      </c>
      <c r="AN97" s="138">
        <f t="shared" si="108"/>
        <v>0</v>
      </c>
      <c r="AO97" s="138">
        <f t="shared" si="108"/>
        <v>0</v>
      </c>
      <c r="AP97" s="138">
        <f t="shared" si="108"/>
        <v>0</v>
      </c>
      <c r="AQ97" s="138">
        <f t="shared" si="108"/>
        <v>0</v>
      </c>
      <c r="AR97" s="138">
        <f t="shared" si="108"/>
        <v>0</v>
      </c>
      <c r="AS97" s="138">
        <f t="shared" si="108"/>
        <v>0</v>
      </c>
      <c r="AT97" s="138">
        <f t="shared" si="108"/>
        <v>0</v>
      </c>
      <c r="AU97" s="138">
        <f>IF(AND(AU$7&gt;=$C$12,AU$7&lt;=$C$15),$C97*$E97*AU$9,0)</f>
        <v>0</v>
      </c>
      <c r="AV97" s="138">
        <f t="shared" si="108"/>
        <v>0</v>
      </c>
      <c r="AW97" s="138">
        <f t="shared" ref="AW97:BQ98" si="109">IF(AND(AW$7&gt;=$C$12,AW$7&lt;=$C$15),$C97*$E97*AW$9,0)</f>
        <v>0</v>
      </c>
      <c r="AX97" s="138">
        <f t="shared" si="109"/>
        <v>0</v>
      </c>
      <c r="AY97" s="138">
        <f t="shared" si="109"/>
        <v>0</v>
      </c>
      <c r="AZ97" s="138">
        <f t="shared" si="109"/>
        <v>0</v>
      </c>
      <c r="BA97" s="138">
        <f t="shared" si="109"/>
        <v>0</v>
      </c>
      <c r="BB97" s="138">
        <f t="shared" si="109"/>
        <v>0</v>
      </c>
      <c r="BC97" s="138">
        <f t="shared" si="109"/>
        <v>0</v>
      </c>
      <c r="BD97" s="138">
        <f t="shared" si="109"/>
        <v>0</v>
      </c>
      <c r="BE97" s="138">
        <f t="shared" si="109"/>
        <v>0</v>
      </c>
      <c r="BF97" s="138">
        <f t="shared" si="109"/>
        <v>0</v>
      </c>
      <c r="BG97" s="138">
        <f t="shared" si="109"/>
        <v>0</v>
      </c>
      <c r="BH97" s="138">
        <f t="shared" si="109"/>
        <v>0</v>
      </c>
      <c r="BI97" s="138">
        <f t="shared" si="109"/>
        <v>0</v>
      </c>
      <c r="BJ97" s="138">
        <f t="shared" si="109"/>
        <v>0</v>
      </c>
      <c r="BK97" s="138">
        <f t="shared" si="109"/>
        <v>0</v>
      </c>
      <c r="BL97" s="138">
        <f t="shared" si="109"/>
        <v>0</v>
      </c>
      <c r="BM97" s="138">
        <f t="shared" si="109"/>
        <v>0</v>
      </c>
      <c r="BN97" s="138">
        <f t="shared" si="109"/>
        <v>0</v>
      </c>
      <c r="BO97" s="138">
        <f t="shared" si="109"/>
        <v>0</v>
      </c>
      <c r="BP97" s="138">
        <f t="shared" si="109"/>
        <v>0</v>
      </c>
      <c r="BQ97" s="138">
        <f t="shared" si="109"/>
        <v>0</v>
      </c>
      <c r="BS97" s="138">
        <f>SUM(J97:U97)</f>
        <v>148216.32000000001</v>
      </c>
      <c r="BT97" s="138">
        <f>SUM(V97:AG97)</f>
        <v>247027.20000000001</v>
      </c>
      <c r="BU97" s="138">
        <f>SUM(AH97:AS97)</f>
        <v>0</v>
      </c>
      <c r="BV97" s="138">
        <f>SUM(AT97:BE97)</f>
        <v>0</v>
      </c>
      <c r="BW97" s="138">
        <f>SUM(BF97:BQ97)</f>
        <v>0</v>
      </c>
      <c r="BX97" s="138">
        <f t="shared" ref="BX97:CM98" si="110">IF(AND(BX$7&gt;=$C$12,BX$7&lt;=$C$15),$C97*$E97*BX$9,0)</f>
        <v>0</v>
      </c>
      <c r="BY97" s="138">
        <f t="shared" si="110"/>
        <v>0</v>
      </c>
      <c r="BZ97" s="138">
        <f t="shared" si="110"/>
        <v>0</v>
      </c>
      <c r="CA97" s="138">
        <f t="shared" si="110"/>
        <v>0</v>
      </c>
      <c r="CB97" s="138">
        <f t="shared" si="110"/>
        <v>0</v>
      </c>
      <c r="CC97" s="138">
        <f t="shared" si="110"/>
        <v>0</v>
      </c>
      <c r="CD97" s="138">
        <f t="shared" si="110"/>
        <v>0</v>
      </c>
      <c r="CE97" s="138">
        <f t="shared" si="110"/>
        <v>0</v>
      </c>
      <c r="CF97" s="138">
        <f t="shared" si="110"/>
        <v>0</v>
      </c>
      <c r="CG97" s="138">
        <f t="shared" si="110"/>
        <v>0</v>
      </c>
      <c r="CH97" s="138">
        <f t="shared" si="110"/>
        <v>0</v>
      </c>
      <c r="CI97" s="138">
        <f t="shared" si="110"/>
        <v>0</v>
      </c>
      <c r="CJ97" s="138">
        <f t="shared" si="110"/>
        <v>0</v>
      </c>
      <c r="CK97" s="138">
        <f t="shared" si="110"/>
        <v>0</v>
      </c>
      <c r="CL97" s="138">
        <f t="shared" si="110"/>
        <v>0</v>
      </c>
      <c r="CM97" s="138">
        <f t="shared" si="110"/>
        <v>0</v>
      </c>
      <c r="CN97" s="138">
        <f t="shared" ref="CN97:CY98" si="111">IF(AND(CN$7&gt;=$C$12,CN$7&lt;=$C$15),$C97*$E97*CN$9,0)</f>
        <v>0</v>
      </c>
      <c r="CO97" s="138">
        <f t="shared" si="111"/>
        <v>0</v>
      </c>
      <c r="CP97" s="138">
        <f t="shared" si="111"/>
        <v>0</v>
      </c>
      <c r="CQ97" s="138">
        <f t="shared" si="111"/>
        <v>0</v>
      </c>
      <c r="CR97" s="138">
        <f t="shared" si="111"/>
        <v>0</v>
      </c>
      <c r="CS97" s="138">
        <f t="shared" si="111"/>
        <v>0</v>
      </c>
      <c r="CT97" s="138">
        <f t="shared" si="111"/>
        <v>0</v>
      </c>
      <c r="CU97" s="138">
        <f t="shared" si="111"/>
        <v>0</v>
      </c>
      <c r="CV97" s="138">
        <f t="shared" si="111"/>
        <v>0</v>
      </c>
      <c r="CW97" s="138">
        <f t="shared" si="111"/>
        <v>0</v>
      </c>
      <c r="CX97" s="138">
        <f t="shared" si="111"/>
        <v>0</v>
      </c>
      <c r="CY97" s="138">
        <f t="shared" si="111"/>
        <v>0</v>
      </c>
    </row>
    <row r="98" spans="1:103" s="35" customFormat="1">
      <c r="A98" s="94"/>
      <c r="B98" s="43" t="s">
        <v>215</v>
      </c>
      <c r="C98" s="393">
        <f>E33</f>
        <v>22056</v>
      </c>
      <c r="D98" s="303" t="s">
        <v>186</v>
      </c>
      <c r="E98" s="395">
        <v>1.25</v>
      </c>
      <c r="F98" s="303" t="s">
        <v>254</v>
      </c>
      <c r="G98" s="36">
        <f t="shared" si="107"/>
        <v>441120</v>
      </c>
      <c r="H98" s="70" t="s">
        <v>136</v>
      </c>
      <c r="J98" s="138">
        <f>IF(AND(J$7&gt;=$C$12,J$7&lt;=$C$15),$C98*$E98*J$9,0)</f>
        <v>0</v>
      </c>
      <c r="K98" s="138">
        <f t="shared" si="108"/>
        <v>0</v>
      </c>
      <c r="L98" s="138">
        <f t="shared" si="108"/>
        <v>0</v>
      </c>
      <c r="M98" s="138">
        <f t="shared" si="108"/>
        <v>0</v>
      </c>
      <c r="N98" s="138">
        <f t="shared" si="108"/>
        <v>0</v>
      </c>
      <c r="O98" s="138">
        <f t="shared" si="108"/>
        <v>0</v>
      </c>
      <c r="P98" s="138">
        <f t="shared" si="108"/>
        <v>27570</v>
      </c>
      <c r="Q98" s="138">
        <f t="shared" si="108"/>
        <v>27570</v>
      </c>
      <c r="R98" s="138">
        <f t="shared" si="108"/>
        <v>27570</v>
      </c>
      <c r="S98" s="138">
        <f t="shared" si="108"/>
        <v>27570</v>
      </c>
      <c r="T98" s="138">
        <f t="shared" si="108"/>
        <v>27570</v>
      </c>
      <c r="U98" s="138">
        <f t="shared" si="108"/>
        <v>27570</v>
      </c>
      <c r="V98" s="138">
        <f t="shared" si="108"/>
        <v>27570</v>
      </c>
      <c r="W98" s="138">
        <f t="shared" si="108"/>
        <v>27570</v>
      </c>
      <c r="X98" s="138">
        <f t="shared" si="108"/>
        <v>27570</v>
      </c>
      <c r="Y98" s="138">
        <f t="shared" si="108"/>
        <v>27570</v>
      </c>
      <c r="Z98" s="138">
        <f t="shared" si="108"/>
        <v>27570</v>
      </c>
      <c r="AA98" s="138">
        <f t="shared" si="108"/>
        <v>27570</v>
      </c>
      <c r="AB98" s="138">
        <f t="shared" si="108"/>
        <v>27570</v>
      </c>
      <c r="AC98" s="138">
        <f t="shared" si="108"/>
        <v>27570</v>
      </c>
      <c r="AD98" s="138">
        <f t="shared" si="108"/>
        <v>27570</v>
      </c>
      <c r="AE98" s="138">
        <f t="shared" si="108"/>
        <v>27570</v>
      </c>
      <c r="AF98" s="138">
        <f t="shared" si="108"/>
        <v>0</v>
      </c>
      <c r="AG98" s="138">
        <f t="shared" si="108"/>
        <v>0</v>
      </c>
      <c r="AH98" s="138">
        <f t="shared" si="108"/>
        <v>0</v>
      </c>
      <c r="AI98" s="138">
        <f t="shared" si="108"/>
        <v>0</v>
      </c>
      <c r="AJ98" s="138">
        <f t="shared" si="108"/>
        <v>0</v>
      </c>
      <c r="AK98" s="138">
        <f t="shared" si="108"/>
        <v>0</v>
      </c>
      <c r="AL98" s="138">
        <f t="shared" si="108"/>
        <v>0</v>
      </c>
      <c r="AM98" s="138">
        <f t="shared" si="108"/>
        <v>0</v>
      </c>
      <c r="AN98" s="138">
        <f t="shared" si="108"/>
        <v>0</v>
      </c>
      <c r="AO98" s="138">
        <f t="shared" si="108"/>
        <v>0</v>
      </c>
      <c r="AP98" s="138">
        <f t="shared" si="108"/>
        <v>0</v>
      </c>
      <c r="AQ98" s="138">
        <f t="shared" si="108"/>
        <v>0</v>
      </c>
      <c r="AR98" s="138">
        <f t="shared" si="108"/>
        <v>0</v>
      </c>
      <c r="AS98" s="138">
        <f t="shared" si="108"/>
        <v>0</v>
      </c>
      <c r="AT98" s="138">
        <f t="shared" si="108"/>
        <v>0</v>
      </c>
      <c r="AU98" s="138">
        <f>IF(AND(AU$7&gt;=$C$12,AU$7&lt;=$C$15),$C98*$E98*AU$9,0)</f>
        <v>0</v>
      </c>
      <c r="AV98" s="138">
        <f t="shared" si="108"/>
        <v>0</v>
      </c>
      <c r="AW98" s="138">
        <f t="shared" si="109"/>
        <v>0</v>
      </c>
      <c r="AX98" s="138">
        <f t="shared" si="109"/>
        <v>0</v>
      </c>
      <c r="AY98" s="138">
        <f t="shared" si="109"/>
        <v>0</v>
      </c>
      <c r="AZ98" s="138">
        <f t="shared" si="109"/>
        <v>0</v>
      </c>
      <c r="BA98" s="138">
        <f t="shared" si="109"/>
        <v>0</v>
      </c>
      <c r="BB98" s="138">
        <f t="shared" si="109"/>
        <v>0</v>
      </c>
      <c r="BC98" s="138">
        <f t="shared" si="109"/>
        <v>0</v>
      </c>
      <c r="BD98" s="138">
        <f t="shared" si="109"/>
        <v>0</v>
      </c>
      <c r="BE98" s="138">
        <f t="shared" si="109"/>
        <v>0</v>
      </c>
      <c r="BF98" s="138">
        <f t="shared" si="109"/>
        <v>0</v>
      </c>
      <c r="BG98" s="138">
        <f t="shared" si="109"/>
        <v>0</v>
      </c>
      <c r="BH98" s="138">
        <f t="shared" si="109"/>
        <v>0</v>
      </c>
      <c r="BI98" s="138">
        <f t="shared" si="109"/>
        <v>0</v>
      </c>
      <c r="BJ98" s="138">
        <f t="shared" si="109"/>
        <v>0</v>
      </c>
      <c r="BK98" s="138">
        <f t="shared" si="109"/>
        <v>0</v>
      </c>
      <c r="BL98" s="138">
        <f t="shared" si="109"/>
        <v>0</v>
      </c>
      <c r="BM98" s="138">
        <f t="shared" si="109"/>
        <v>0</v>
      </c>
      <c r="BN98" s="138">
        <f t="shared" si="109"/>
        <v>0</v>
      </c>
      <c r="BO98" s="138">
        <f t="shared" si="109"/>
        <v>0</v>
      </c>
      <c r="BP98" s="138">
        <f t="shared" si="109"/>
        <v>0</v>
      </c>
      <c r="BQ98" s="138">
        <f t="shared" si="109"/>
        <v>0</v>
      </c>
      <c r="BS98" s="138">
        <f>SUM(J98:U98)</f>
        <v>165420</v>
      </c>
      <c r="BT98" s="138">
        <f>SUM(V98:AG98)</f>
        <v>275700</v>
      </c>
      <c r="BU98" s="138">
        <f>SUM(AH98:AS98)</f>
        <v>0</v>
      </c>
      <c r="BV98" s="138">
        <f>SUM(AT98:BE98)</f>
        <v>0</v>
      </c>
      <c r="BW98" s="138">
        <f>SUM(BF98:BQ98)</f>
        <v>0</v>
      </c>
      <c r="BX98" s="138">
        <f t="shared" si="110"/>
        <v>0</v>
      </c>
      <c r="BY98" s="138">
        <f t="shared" si="110"/>
        <v>0</v>
      </c>
      <c r="BZ98" s="138">
        <f t="shared" si="110"/>
        <v>0</v>
      </c>
      <c r="CA98" s="138">
        <f t="shared" si="110"/>
        <v>0</v>
      </c>
      <c r="CB98" s="138">
        <f t="shared" si="110"/>
        <v>0</v>
      </c>
      <c r="CC98" s="138">
        <f t="shared" si="110"/>
        <v>0</v>
      </c>
      <c r="CD98" s="138">
        <f t="shared" si="110"/>
        <v>0</v>
      </c>
      <c r="CE98" s="138">
        <f t="shared" si="110"/>
        <v>0</v>
      </c>
      <c r="CF98" s="138">
        <f t="shared" si="110"/>
        <v>0</v>
      </c>
      <c r="CG98" s="138">
        <f t="shared" si="110"/>
        <v>0</v>
      </c>
      <c r="CH98" s="138">
        <f t="shared" si="110"/>
        <v>0</v>
      </c>
      <c r="CI98" s="138">
        <f t="shared" si="110"/>
        <v>0</v>
      </c>
      <c r="CJ98" s="138">
        <f t="shared" si="110"/>
        <v>0</v>
      </c>
      <c r="CK98" s="138">
        <f t="shared" si="110"/>
        <v>0</v>
      </c>
      <c r="CL98" s="138">
        <f t="shared" si="110"/>
        <v>0</v>
      </c>
      <c r="CM98" s="138">
        <f t="shared" si="110"/>
        <v>0</v>
      </c>
      <c r="CN98" s="138">
        <f t="shared" si="111"/>
        <v>0</v>
      </c>
      <c r="CO98" s="138">
        <f t="shared" si="111"/>
        <v>0</v>
      </c>
      <c r="CP98" s="138">
        <f t="shared" si="111"/>
        <v>0</v>
      </c>
      <c r="CQ98" s="138">
        <f t="shared" si="111"/>
        <v>0</v>
      </c>
      <c r="CR98" s="138">
        <f t="shared" si="111"/>
        <v>0</v>
      </c>
      <c r="CS98" s="138">
        <f t="shared" si="111"/>
        <v>0</v>
      </c>
      <c r="CT98" s="138">
        <f t="shared" si="111"/>
        <v>0</v>
      </c>
      <c r="CU98" s="138">
        <f t="shared" si="111"/>
        <v>0</v>
      </c>
      <c r="CV98" s="138">
        <f t="shared" si="111"/>
        <v>0</v>
      </c>
      <c r="CW98" s="138">
        <f t="shared" si="111"/>
        <v>0</v>
      </c>
      <c r="CX98" s="138">
        <f t="shared" si="111"/>
        <v>0</v>
      </c>
      <c r="CY98" s="138">
        <f t="shared" si="111"/>
        <v>0</v>
      </c>
    </row>
    <row r="99" spans="1:103" s="35" customFormat="1">
      <c r="A99" s="94"/>
      <c r="B99" s="43" t="s">
        <v>264</v>
      </c>
      <c r="C99" s="393">
        <f>E33*C34</f>
        <v>3639240</v>
      </c>
      <c r="D99" s="303" t="s">
        <v>267</v>
      </c>
      <c r="E99" s="394">
        <f>13*0</f>
        <v>0</v>
      </c>
      <c r="F99" s="303" t="s">
        <v>132</v>
      </c>
      <c r="G99" s="36">
        <f t="shared" ref="G99" si="112">SUM(BS99:CY99)</f>
        <v>0</v>
      </c>
      <c r="H99" s="70" t="s">
        <v>136</v>
      </c>
      <c r="J99" s="138">
        <f>IF(J$7=$C$15,$C99*$E99,0)</f>
        <v>0</v>
      </c>
      <c r="K99" s="138">
        <f t="shared" ref="K99:BQ99" si="113">IF(K$7=$C$15,$C99*$E99,0)</f>
        <v>0</v>
      </c>
      <c r="L99" s="138">
        <f t="shared" si="113"/>
        <v>0</v>
      </c>
      <c r="M99" s="138">
        <f t="shared" si="113"/>
        <v>0</v>
      </c>
      <c r="N99" s="138">
        <f t="shared" si="113"/>
        <v>0</v>
      </c>
      <c r="O99" s="138">
        <f t="shared" si="113"/>
        <v>0</v>
      </c>
      <c r="P99" s="138">
        <f t="shared" si="113"/>
        <v>0</v>
      </c>
      <c r="Q99" s="138">
        <f t="shared" si="113"/>
        <v>0</v>
      </c>
      <c r="R99" s="138">
        <f t="shared" si="113"/>
        <v>0</v>
      </c>
      <c r="S99" s="138">
        <f t="shared" si="113"/>
        <v>0</v>
      </c>
      <c r="T99" s="138">
        <f t="shared" si="113"/>
        <v>0</v>
      </c>
      <c r="U99" s="138">
        <f t="shared" si="113"/>
        <v>0</v>
      </c>
      <c r="V99" s="138">
        <f t="shared" si="113"/>
        <v>0</v>
      </c>
      <c r="W99" s="138">
        <f t="shared" si="113"/>
        <v>0</v>
      </c>
      <c r="X99" s="138">
        <f t="shared" si="113"/>
        <v>0</v>
      </c>
      <c r="Y99" s="138">
        <f t="shared" si="113"/>
        <v>0</v>
      </c>
      <c r="Z99" s="138">
        <f t="shared" si="113"/>
        <v>0</v>
      </c>
      <c r="AA99" s="138">
        <f t="shared" si="113"/>
        <v>0</v>
      </c>
      <c r="AB99" s="138">
        <f t="shared" si="113"/>
        <v>0</v>
      </c>
      <c r="AC99" s="138">
        <f t="shared" si="113"/>
        <v>0</v>
      </c>
      <c r="AD99" s="138">
        <f t="shared" si="113"/>
        <v>0</v>
      </c>
      <c r="AE99" s="138">
        <f t="shared" si="113"/>
        <v>0</v>
      </c>
      <c r="AF99" s="138">
        <f t="shared" si="113"/>
        <v>0</v>
      </c>
      <c r="AG99" s="138">
        <f t="shared" si="113"/>
        <v>0</v>
      </c>
      <c r="AH99" s="138">
        <f t="shared" si="113"/>
        <v>0</v>
      </c>
      <c r="AI99" s="138">
        <f t="shared" si="113"/>
        <v>0</v>
      </c>
      <c r="AJ99" s="138">
        <f t="shared" si="113"/>
        <v>0</v>
      </c>
      <c r="AK99" s="138">
        <f t="shared" si="113"/>
        <v>0</v>
      </c>
      <c r="AL99" s="138">
        <f t="shared" si="113"/>
        <v>0</v>
      </c>
      <c r="AM99" s="138">
        <f t="shared" si="113"/>
        <v>0</v>
      </c>
      <c r="AN99" s="138">
        <f t="shared" si="113"/>
        <v>0</v>
      </c>
      <c r="AO99" s="138">
        <f t="shared" si="113"/>
        <v>0</v>
      </c>
      <c r="AP99" s="138">
        <f t="shared" si="113"/>
        <v>0</v>
      </c>
      <c r="AQ99" s="138">
        <f t="shared" si="113"/>
        <v>0</v>
      </c>
      <c r="AR99" s="138">
        <f t="shared" si="113"/>
        <v>0</v>
      </c>
      <c r="AS99" s="138">
        <f t="shared" si="113"/>
        <v>0</v>
      </c>
      <c r="AT99" s="138">
        <f t="shared" si="113"/>
        <v>0</v>
      </c>
      <c r="AU99" s="138">
        <f t="shared" si="113"/>
        <v>0</v>
      </c>
      <c r="AV99" s="138">
        <f t="shared" si="113"/>
        <v>0</v>
      </c>
      <c r="AW99" s="138">
        <f t="shared" si="113"/>
        <v>0</v>
      </c>
      <c r="AX99" s="138">
        <f t="shared" si="113"/>
        <v>0</v>
      </c>
      <c r="AY99" s="138">
        <f t="shared" si="113"/>
        <v>0</v>
      </c>
      <c r="AZ99" s="138">
        <f t="shared" si="113"/>
        <v>0</v>
      </c>
      <c r="BA99" s="138">
        <f t="shared" si="113"/>
        <v>0</v>
      </c>
      <c r="BB99" s="138">
        <f t="shared" si="113"/>
        <v>0</v>
      </c>
      <c r="BC99" s="138">
        <f t="shared" si="113"/>
        <v>0</v>
      </c>
      <c r="BD99" s="138">
        <f t="shared" si="113"/>
        <v>0</v>
      </c>
      <c r="BE99" s="138">
        <f t="shared" si="113"/>
        <v>0</v>
      </c>
      <c r="BF99" s="138">
        <f t="shared" si="113"/>
        <v>0</v>
      </c>
      <c r="BG99" s="138">
        <f>IF(BG$7=$C$15,$C99*$E99,0)</f>
        <v>0</v>
      </c>
      <c r="BH99" s="138">
        <f t="shared" si="113"/>
        <v>0</v>
      </c>
      <c r="BI99" s="138">
        <f t="shared" si="113"/>
        <v>0</v>
      </c>
      <c r="BJ99" s="138">
        <f t="shared" si="113"/>
        <v>0</v>
      </c>
      <c r="BK99" s="138">
        <f t="shared" si="113"/>
        <v>0</v>
      </c>
      <c r="BL99" s="138">
        <f t="shared" si="113"/>
        <v>0</v>
      </c>
      <c r="BM99" s="138">
        <f t="shared" si="113"/>
        <v>0</v>
      </c>
      <c r="BN99" s="138">
        <f t="shared" si="113"/>
        <v>0</v>
      </c>
      <c r="BO99" s="138">
        <f t="shared" si="113"/>
        <v>0</v>
      </c>
      <c r="BP99" s="138">
        <f t="shared" si="113"/>
        <v>0</v>
      </c>
      <c r="BQ99" s="138">
        <f t="shared" si="113"/>
        <v>0</v>
      </c>
      <c r="BS99" s="138">
        <f>SUM(J99:U99)</f>
        <v>0</v>
      </c>
      <c r="BT99" s="138">
        <f>SUM(V99:AG99)</f>
        <v>0</v>
      </c>
      <c r="BU99" s="138">
        <f>SUM(AH99:AS99)</f>
        <v>0</v>
      </c>
      <c r="BV99" s="138">
        <f>SUM(AT99:BE99)</f>
        <v>0</v>
      </c>
      <c r="BW99" s="138">
        <f>SUM(BF99:BQ99)</f>
        <v>0</v>
      </c>
      <c r="BX99" s="138">
        <f t="shared" ref="BX99:CY99" si="114">IF(BX$7=$C$15,$C99*$E99,0)</f>
        <v>0</v>
      </c>
      <c r="BY99" s="138">
        <f t="shared" si="114"/>
        <v>0</v>
      </c>
      <c r="BZ99" s="138">
        <f t="shared" si="114"/>
        <v>0</v>
      </c>
      <c r="CA99" s="138">
        <f t="shared" si="114"/>
        <v>0</v>
      </c>
      <c r="CB99" s="138">
        <f t="shared" si="114"/>
        <v>0</v>
      </c>
      <c r="CC99" s="138">
        <f t="shared" si="114"/>
        <v>0</v>
      </c>
      <c r="CD99" s="138">
        <f t="shared" si="114"/>
        <v>0</v>
      </c>
      <c r="CE99" s="138">
        <f t="shared" si="114"/>
        <v>0</v>
      </c>
      <c r="CF99" s="138">
        <f t="shared" si="114"/>
        <v>0</v>
      </c>
      <c r="CG99" s="138">
        <f t="shared" si="114"/>
        <v>0</v>
      </c>
      <c r="CH99" s="138">
        <f t="shared" si="114"/>
        <v>0</v>
      </c>
      <c r="CI99" s="138">
        <f t="shared" si="114"/>
        <v>0</v>
      </c>
      <c r="CJ99" s="138">
        <f t="shared" si="114"/>
        <v>0</v>
      </c>
      <c r="CK99" s="138">
        <f t="shared" si="114"/>
        <v>0</v>
      </c>
      <c r="CL99" s="138">
        <f t="shared" si="114"/>
        <v>0</v>
      </c>
      <c r="CM99" s="138">
        <f t="shared" si="114"/>
        <v>0</v>
      </c>
      <c r="CN99" s="138">
        <f t="shared" si="114"/>
        <v>0</v>
      </c>
      <c r="CO99" s="138">
        <f t="shared" si="114"/>
        <v>0</v>
      </c>
      <c r="CP99" s="138">
        <f t="shared" si="114"/>
        <v>0</v>
      </c>
      <c r="CQ99" s="138">
        <f t="shared" si="114"/>
        <v>0</v>
      </c>
      <c r="CR99" s="138">
        <f t="shared" si="114"/>
        <v>0</v>
      </c>
      <c r="CS99" s="138">
        <f t="shared" si="114"/>
        <v>0</v>
      </c>
      <c r="CT99" s="138">
        <f t="shared" si="114"/>
        <v>0</v>
      </c>
      <c r="CU99" s="138">
        <f t="shared" si="114"/>
        <v>0</v>
      </c>
      <c r="CV99" s="138">
        <f t="shared" si="114"/>
        <v>0</v>
      </c>
      <c r="CW99" s="138">
        <f t="shared" si="114"/>
        <v>0</v>
      </c>
      <c r="CX99" s="138">
        <f t="shared" si="114"/>
        <v>0</v>
      </c>
      <c r="CY99" s="138">
        <f t="shared" si="114"/>
        <v>0</v>
      </c>
    </row>
    <row r="100" spans="1:103" s="139" customFormat="1">
      <c r="A100" s="97"/>
      <c r="B100" s="4"/>
      <c r="C100" s="147"/>
      <c r="E100" s="147"/>
      <c r="F100" s="148"/>
      <c r="G100" s="148"/>
      <c r="H100" s="148"/>
      <c r="I100" s="43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69"/>
      <c r="BS100" s="149"/>
      <c r="BT100" s="149"/>
      <c r="BU100" s="149"/>
      <c r="BV100" s="149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</row>
    <row r="101" spans="1:103" s="266" customFormat="1">
      <c r="A101" s="264"/>
      <c r="B101" s="294" t="str">
        <f>B40</f>
        <v>W3: Built to suit</v>
      </c>
      <c r="C101" s="265"/>
      <c r="E101" s="265"/>
      <c r="F101" s="267"/>
      <c r="G101" s="40">
        <f>SUM(BS101:CY101)</f>
        <v>6902482.7999999998</v>
      </c>
      <c r="H101" s="297" t="s">
        <v>136</v>
      </c>
      <c r="I101" s="128"/>
      <c r="J101" s="40">
        <f>SUM(J102:J104)</f>
        <v>0</v>
      </c>
      <c r="K101" s="40">
        <f t="shared" ref="K101:BQ101" si="115">SUM(K102:K104)</f>
        <v>0</v>
      </c>
      <c r="L101" s="40">
        <f t="shared" si="115"/>
        <v>0</v>
      </c>
      <c r="M101" s="40">
        <f t="shared" si="115"/>
        <v>0</v>
      </c>
      <c r="N101" s="40">
        <f t="shared" si="115"/>
        <v>0</v>
      </c>
      <c r="O101" s="40">
        <f t="shared" si="115"/>
        <v>0</v>
      </c>
      <c r="P101" s="40">
        <f t="shared" si="115"/>
        <v>15914.550000000001</v>
      </c>
      <c r="Q101" s="40">
        <f t="shared" si="115"/>
        <v>15914.550000000001</v>
      </c>
      <c r="R101" s="40">
        <f t="shared" si="115"/>
        <v>15914.550000000001</v>
      </c>
      <c r="S101" s="40">
        <f t="shared" si="115"/>
        <v>15914.550000000001</v>
      </c>
      <c r="T101" s="40">
        <f t="shared" si="115"/>
        <v>15914.550000000001</v>
      </c>
      <c r="U101" s="40">
        <f t="shared" si="115"/>
        <v>15914.550000000001</v>
      </c>
      <c r="V101" s="40">
        <f t="shared" si="115"/>
        <v>15914.550000000001</v>
      </c>
      <c r="W101" s="40">
        <f t="shared" si="115"/>
        <v>15914.550000000001</v>
      </c>
      <c r="X101" s="40">
        <f t="shared" si="115"/>
        <v>15914.550000000001</v>
      </c>
      <c r="Y101" s="40">
        <f t="shared" si="115"/>
        <v>15914.550000000001</v>
      </c>
      <c r="Z101" s="40">
        <f t="shared" si="115"/>
        <v>15914.550000000001</v>
      </c>
      <c r="AA101" s="40">
        <f t="shared" si="115"/>
        <v>15914.550000000001</v>
      </c>
      <c r="AB101" s="40">
        <f t="shared" si="115"/>
        <v>15914.550000000001</v>
      </c>
      <c r="AC101" s="40">
        <f t="shared" si="115"/>
        <v>15914.550000000001</v>
      </c>
      <c r="AD101" s="40">
        <f t="shared" si="115"/>
        <v>15914.550000000001</v>
      </c>
      <c r="AE101" s="40">
        <f t="shared" si="115"/>
        <v>6663764.5499999998</v>
      </c>
      <c r="AF101" s="40">
        <f t="shared" si="115"/>
        <v>0</v>
      </c>
      <c r="AG101" s="40">
        <f t="shared" si="115"/>
        <v>0</v>
      </c>
      <c r="AH101" s="40">
        <f t="shared" si="115"/>
        <v>0</v>
      </c>
      <c r="AI101" s="40">
       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i="115"/>
        <v>0</v>
      </c>
      <c r="AM101" s="40">
        <f t="shared" si="115"/>
        <v>0</v>
      </c>
      <c r="AN101" s="40">
        <f t="shared" si="115"/>
        <v>0</v>
      </c>
      <c r="AO101" s="40">
        <f t="shared" si="115"/>
        <v>0</v>
      </c>
      <c r="AP101" s="40">
        <f t="shared" si="115"/>
        <v>0</v>
      </c>
      <c r="AQ101" s="40">
        <f t="shared" si="115"/>
        <v>0</v>
      </c>
      <c r="AR101" s="40">
        <f t="shared" si="115"/>
        <v>0</v>
      </c>
      <c r="AS101" s="40">
        <f t="shared" si="115"/>
        <v>0</v>
      </c>
      <c r="AT101" s="40">
        <f t="shared" si="115"/>
        <v>0</v>
      </c>
      <c r="AU101" s="40">
        <f t="shared" si="115"/>
        <v>0</v>
      </c>
      <c r="AV101" s="40">
        <f t="shared" si="115"/>
        <v>0</v>
      </c>
      <c r="AW101" s="40">
        <f t="shared" si="115"/>
        <v>0</v>
      </c>
      <c r="AX101" s="40">
        <f t="shared" si="115"/>
        <v>0</v>
      </c>
      <c r="AY101" s="40">
        <f t="shared" si="115"/>
        <v>0</v>
      </c>
      <c r="AZ101" s="40">
        <f t="shared" si="115"/>
        <v>0</v>
      </c>
      <c r="BA101" s="40">
        <f t="shared" si="115"/>
        <v>0</v>
      </c>
      <c r="BB101" s="40">
        <f t="shared" si="115"/>
        <v>0</v>
      </c>
      <c r="BC101" s="40">
        <f t="shared" si="115"/>
        <v>0</v>
      </c>
      <c r="BD101" s="40">
        <f t="shared" si="115"/>
        <v>0</v>
      </c>
      <c r="BE101" s="40">
        <f t="shared" si="115"/>
        <v>0</v>
      </c>
      <c r="BF101" s="40">
        <f t="shared" si="115"/>
        <v>0</v>
      </c>
      <c r="BG101" s="40">
        <f t="shared" si="115"/>
        <v>0</v>
      </c>
      <c r="BH101" s="40">
        <f t="shared" si="115"/>
        <v>0</v>
      </c>
      <c r="BI101" s="40">
        <f t="shared" si="115"/>
        <v>0</v>
      </c>
      <c r="BJ101" s="40">
        <f t="shared" si="115"/>
        <v>0</v>
      </c>
      <c r="BK101" s="40">
        <f t="shared" si="115"/>
        <v>0</v>
      </c>
      <c r="BL101" s="40">
        <f t="shared" si="115"/>
        <v>0</v>
      </c>
      <c r="BM101" s="40">
        <f t="shared" si="115"/>
        <v>0</v>
      </c>
      <c r="BN101" s="40">
        <f t="shared" si="115"/>
        <v>0</v>
      </c>
      <c r="BO101" s="40">
        <f t="shared" si="115"/>
        <v>0</v>
      </c>
      <c r="BP101" s="40">
        <f t="shared" si="115"/>
        <v>0</v>
      </c>
      <c r="BQ101" s="40">
        <f t="shared" si="115"/>
        <v>0</v>
      </c>
      <c r="BR101" s="40"/>
      <c r="BS101" s="40">
        <f>SUM(BS102:BS104)</f>
        <v>95487.300000000017</v>
      </c>
      <c r="BT101" s="40">
        <f t="shared" ref="BT101:CY101" si="116">SUM(BT102:BT104)</f>
        <v>6806995.5</v>
      </c>
      <c r="BU101" s="40">
        <f t="shared" si="116"/>
        <v>0</v>
      </c>
      <c r="BV101" s="40">
        <f t="shared" si="116"/>
        <v>0</v>
      </c>
      <c r="BW101" s="40">
        <f t="shared" si="116"/>
        <v>0</v>
      </c>
      <c r="BX101" s="40">
        <f t="shared" si="116"/>
        <v>0</v>
      </c>
      <c r="BY101" s="40">
        <f t="shared" si="116"/>
        <v>0</v>
      </c>
      <c r="BZ101" s="40">
        <f t="shared" si="116"/>
        <v>0</v>
      </c>
      <c r="CA101" s="40">
        <f t="shared" si="116"/>
        <v>0</v>
      </c>
      <c r="CB101" s="40">
        <f t="shared" si="116"/>
        <v>0</v>
      </c>
      <c r="CC101" s="40">
        <f t="shared" si="116"/>
        <v>0</v>
      </c>
      <c r="CD101" s="40">
        <f t="shared" si="116"/>
        <v>0</v>
      </c>
      <c r="CE101" s="40">
        <f t="shared" si="116"/>
        <v>0</v>
      </c>
      <c r="CF101" s="40">
        <f t="shared" si="116"/>
        <v>0</v>
      </c>
      <c r="CG101" s="40">
        <f t="shared" si="116"/>
        <v>0</v>
      </c>
      <c r="CH101" s="40">
        <f t="shared" si="116"/>
        <v>0</v>
      </c>
      <c r="CI101" s="40">
        <f t="shared" si="116"/>
        <v>0</v>
      </c>
      <c r="CJ101" s="40">
        <f t="shared" si="116"/>
        <v>0</v>
      </c>
      <c r="CK101" s="40">
        <f t="shared" si="116"/>
        <v>0</v>
      </c>
      <c r="CL101" s="40">
        <f t="shared" si="116"/>
        <v>0</v>
      </c>
      <c r="CM101" s="40">
        <f t="shared" si="116"/>
        <v>0</v>
      </c>
      <c r="CN101" s="40">
        <f t="shared" si="116"/>
        <v>0</v>
      </c>
      <c r="CO101" s="40">
        <f t="shared" si="116"/>
        <v>0</v>
      </c>
      <c r="CP101" s="40">
        <f t="shared" si="116"/>
        <v>0</v>
      </c>
      <c r="CQ101" s="40">
        <f t="shared" si="116"/>
        <v>0</v>
      </c>
      <c r="CR101" s="40">
        <f t="shared" si="116"/>
        <v>0</v>
      </c>
      <c r="CS101" s="40">
        <f t="shared" si="116"/>
        <v>0</v>
      </c>
      <c r="CT101" s="40">
        <f t="shared" si="116"/>
        <v>0</v>
      </c>
      <c r="CU101" s="40">
        <f t="shared" si="116"/>
        <v>0</v>
      </c>
      <c r="CV101" s="40">
        <f t="shared" si="116"/>
        <v>0</v>
      </c>
      <c r="CW101" s="40">
        <f t="shared" si="116"/>
        <v>0</v>
      </c>
      <c r="CX101" s="40">
        <f t="shared" si="116"/>
        <v>0</v>
      </c>
      <c r="CY101" s="40">
        <f t="shared" si="116"/>
        <v>0</v>
      </c>
    </row>
    <row r="102" spans="1:103" s="35" customFormat="1">
      <c r="A102" s="94"/>
      <c r="B102" s="43" t="s">
        <v>218</v>
      </c>
      <c r="C102" s="393">
        <f>E41</f>
        <v>6715</v>
      </c>
      <c r="D102" s="303" t="s">
        <v>186</v>
      </c>
      <c r="E102" s="395">
        <v>1.1200000000000001</v>
      </c>
      <c r="F102" s="303" t="s">
        <v>254</v>
      </c>
      <c r="G102" s="36">
        <f t="shared" ref="G102:G103" si="117">SUM(BS102:CY102)</f>
        <v>120332.80000000002</v>
      </c>
      <c r="H102" s="70" t="s">
        <v>136</v>
      </c>
      <c r="J102" s="138">
        <f>IF(AND(J$7&gt;=$C$12,J$7&lt;=$C$15),$C102*$E102*J$9,0)</f>
        <v>0</v>
      </c>
      <c r="K102" s="138">
        <f t="shared" ref="K102:AV103" si="118">IF(AND(K$7&gt;=$C$12,K$7&lt;=$C$15),$C102*$E102*K$9,0)</f>
        <v>0</v>
      </c>
      <c r="L102" s="138">
        <f t="shared" si="118"/>
        <v>0</v>
      </c>
      <c r="M102" s="138">
        <f t="shared" si="118"/>
        <v>0</v>
      </c>
      <c r="N102" s="138">
        <f t="shared" si="118"/>
        <v>0</v>
      </c>
      <c r="O102" s="138">
        <f t="shared" si="118"/>
        <v>0</v>
      </c>
      <c r="P102" s="138">
        <f t="shared" si="118"/>
        <v>7520.8000000000011</v>
      </c>
      <c r="Q102" s="138">
        <f t="shared" si="118"/>
        <v>7520.8000000000011</v>
      </c>
      <c r="R102" s="138">
        <f t="shared" si="118"/>
        <v>7520.8000000000011</v>
      </c>
      <c r="S102" s="138">
        <f t="shared" si="118"/>
        <v>7520.8000000000011</v>
      </c>
      <c r="T102" s="138">
        <f t="shared" si="118"/>
        <v>7520.8000000000011</v>
      </c>
      <c r="U102" s="138">
        <f t="shared" si="118"/>
        <v>7520.8000000000011</v>
      </c>
      <c r="V102" s="138">
        <f t="shared" si="118"/>
        <v>7520.8000000000011</v>
      </c>
      <c r="W102" s="138">
        <f t="shared" si="118"/>
        <v>7520.8000000000011</v>
      </c>
      <c r="X102" s="138">
        <f t="shared" si="118"/>
        <v>7520.8000000000011</v>
      </c>
      <c r="Y102" s="138">
        <f t="shared" si="118"/>
        <v>7520.8000000000011</v>
      </c>
      <c r="Z102" s="138">
        <f t="shared" si="118"/>
        <v>7520.8000000000011</v>
      </c>
      <c r="AA102" s="138">
        <f t="shared" si="118"/>
        <v>7520.8000000000011</v>
      </c>
      <c r="AB102" s="138">
        <f t="shared" si="118"/>
        <v>7520.8000000000011</v>
      </c>
      <c r="AC102" s="138">
        <f t="shared" si="118"/>
        <v>7520.8000000000011</v>
      </c>
      <c r="AD102" s="138">
        <f t="shared" si="118"/>
        <v>7520.8000000000011</v>
      </c>
      <c r="AE102" s="138">
        <f t="shared" si="118"/>
        <v>7520.8000000000011</v>
      </c>
      <c r="AF102" s="138">
        <f t="shared" si="118"/>
        <v>0</v>
      </c>
      <c r="AG102" s="138">
        <f t="shared" si="118"/>
        <v>0</v>
      </c>
      <c r="AH102" s="138">
        <f t="shared" si="118"/>
        <v>0</v>
      </c>
      <c r="AI102" s="138">
        <f t="shared" si="118"/>
        <v>0</v>
      </c>
      <c r="AJ102" s="138">
        <f t="shared" si="118"/>
        <v>0</v>
      </c>
      <c r="AK102" s="138">
        <f t="shared" si="118"/>
        <v>0</v>
      </c>
      <c r="AL102" s="138">
        <f t="shared" si="118"/>
        <v>0</v>
      </c>
      <c r="AM102" s="138">
        <f t="shared" si="118"/>
        <v>0</v>
      </c>
      <c r="AN102" s="138">
        <f t="shared" si="118"/>
        <v>0</v>
      </c>
      <c r="AO102" s="138">
        <f t="shared" si="118"/>
        <v>0</v>
      </c>
      <c r="AP102" s="138">
        <f t="shared" si="118"/>
        <v>0</v>
      </c>
      <c r="AQ102" s="138">
        <f t="shared" si="118"/>
        <v>0</v>
      </c>
      <c r="AR102" s="138">
        <f t="shared" si="118"/>
        <v>0</v>
      </c>
      <c r="AS102" s="138">
        <f t="shared" si="118"/>
        <v>0</v>
      </c>
      <c r="AT102" s="138">
        <f t="shared" si="118"/>
        <v>0</v>
      </c>
      <c r="AU102" s="138">
        <f>IF(AND(AU$7&gt;=$C$12,AU$7&lt;=$C$15),$C102*$E102*AU$9,0)</f>
        <v>0</v>
      </c>
      <c r="AV102" s="138">
        <f t="shared" si="118"/>
        <v>0</v>
      </c>
      <c r="AW102" s="138">
        <f t="shared" ref="AW102:BQ103" si="119">IF(AND(AW$7&gt;=$C$12,AW$7&lt;=$C$15),$C102*$E102*AW$9,0)</f>
        <v>0</v>
      </c>
      <c r="AX102" s="138">
        <f t="shared" si="119"/>
        <v>0</v>
      </c>
      <c r="AY102" s="138">
        <f t="shared" si="119"/>
        <v>0</v>
      </c>
      <c r="AZ102" s="138">
        <f t="shared" si="119"/>
        <v>0</v>
      </c>
      <c r="BA102" s="138">
        <f t="shared" si="119"/>
        <v>0</v>
      </c>
      <c r="BB102" s="138">
        <f t="shared" si="119"/>
        <v>0</v>
      </c>
      <c r="BC102" s="138">
        <f t="shared" si="119"/>
        <v>0</v>
      </c>
      <c r="BD102" s="138">
        <f t="shared" si="119"/>
        <v>0</v>
      </c>
      <c r="BE102" s="138">
        <f t="shared" si="119"/>
        <v>0</v>
      </c>
      <c r="BF102" s="138">
        <f t="shared" si="119"/>
        <v>0</v>
      </c>
      <c r="BG102" s="138">
        <f t="shared" si="119"/>
        <v>0</v>
      </c>
      <c r="BH102" s="138">
        <f t="shared" si="119"/>
        <v>0</v>
      </c>
      <c r="BI102" s="138">
        <f t="shared" si="119"/>
        <v>0</v>
      </c>
      <c r="BJ102" s="138">
        <f t="shared" si="119"/>
        <v>0</v>
      </c>
      <c r="BK102" s="138">
        <f t="shared" si="119"/>
        <v>0</v>
      </c>
      <c r="BL102" s="138">
        <f t="shared" si="119"/>
        <v>0</v>
      </c>
      <c r="BM102" s="138">
        <f t="shared" si="119"/>
        <v>0</v>
      </c>
      <c r="BN102" s="138">
        <f t="shared" si="119"/>
        <v>0</v>
      </c>
      <c r="BO102" s="138">
        <f t="shared" si="119"/>
        <v>0</v>
      </c>
      <c r="BP102" s="138">
        <f t="shared" si="119"/>
        <v>0</v>
      </c>
      <c r="BQ102" s="138">
        <f t="shared" si="119"/>
        <v>0</v>
      </c>
      <c r="BS102" s="138">
        <f>SUM(J102:U102)</f>
        <v>45124.80000000001</v>
      </c>
      <c r="BT102" s="138">
        <f>SUM(V102:AG102)</f>
        <v>75208.000000000015</v>
      </c>
      <c r="BU102" s="138">
        <f>SUM(AH102:AS102)</f>
        <v>0</v>
      </c>
      <c r="BV102" s="138">
        <f>SUM(AT102:BE102)</f>
        <v>0</v>
      </c>
      <c r="BW102" s="138">
        <f>SUM(BF102:BQ102)</f>
        <v>0</v>
      </c>
      <c r="BX102" s="138">
        <f t="shared" ref="BX102:CM103" si="120">IF(AND(BX$7&gt;=$C$12,BX$7&lt;=$C$15),$C102*$E102*BX$9,0)</f>
        <v>0</v>
      </c>
      <c r="BY102" s="138">
        <f t="shared" si="120"/>
        <v>0</v>
      </c>
      <c r="BZ102" s="138">
        <f t="shared" si="120"/>
        <v>0</v>
      </c>
      <c r="CA102" s="138">
        <f t="shared" si="120"/>
        <v>0</v>
      </c>
      <c r="CB102" s="138">
        <f t="shared" si="120"/>
        <v>0</v>
      </c>
      <c r="CC102" s="138">
        <f t="shared" si="120"/>
        <v>0</v>
      </c>
      <c r="CD102" s="138">
        <f t="shared" si="120"/>
        <v>0</v>
      </c>
      <c r="CE102" s="138">
        <f t="shared" si="120"/>
        <v>0</v>
      </c>
      <c r="CF102" s="138">
        <f t="shared" si="120"/>
        <v>0</v>
      </c>
      <c r="CG102" s="138">
        <f t="shared" si="120"/>
        <v>0</v>
      </c>
      <c r="CH102" s="138">
        <f t="shared" si="120"/>
        <v>0</v>
      </c>
      <c r="CI102" s="138">
        <f t="shared" si="120"/>
        <v>0</v>
      </c>
      <c r="CJ102" s="138">
        <f t="shared" si="120"/>
        <v>0</v>
      </c>
      <c r="CK102" s="138">
        <f t="shared" si="120"/>
        <v>0</v>
      </c>
      <c r="CL102" s="138">
        <f t="shared" si="120"/>
        <v>0</v>
      </c>
      <c r="CM102" s="138">
        <f t="shared" si="120"/>
        <v>0</v>
      </c>
      <c r="CN102" s="138">
        <f t="shared" ref="CN102:CY103" si="121">IF(AND(CN$7&gt;=$C$12,CN$7&lt;=$C$15),$C102*$E102*CN$9,0)</f>
        <v>0</v>
      </c>
      <c r="CO102" s="138">
        <f t="shared" si="121"/>
        <v>0</v>
      </c>
      <c r="CP102" s="138">
        <f t="shared" si="121"/>
        <v>0</v>
      </c>
      <c r="CQ102" s="138">
        <f t="shared" si="121"/>
        <v>0</v>
      </c>
      <c r="CR102" s="138">
        <f t="shared" si="121"/>
        <v>0</v>
      </c>
      <c r="CS102" s="138">
        <f t="shared" si="121"/>
        <v>0</v>
      </c>
      <c r="CT102" s="138">
        <f t="shared" si="121"/>
        <v>0</v>
      </c>
      <c r="CU102" s="138">
        <f t="shared" si="121"/>
        <v>0</v>
      </c>
      <c r="CV102" s="138">
        <f t="shared" si="121"/>
        <v>0</v>
      </c>
      <c r="CW102" s="138">
        <f t="shared" si="121"/>
        <v>0</v>
      </c>
      <c r="CX102" s="138">
        <f t="shared" si="121"/>
        <v>0</v>
      </c>
      <c r="CY102" s="138">
        <f t="shared" si="121"/>
        <v>0</v>
      </c>
    </row>
    <row r="103" spans="1:103" s="35" customFormat="1">
      <c r="A103" s="94"/>
      <c r="B103" s="43" t="s">
        <v>215</v>
      </c>
      <c r="C103" s="393">
        <f>E41</f>
        <v>6715</v>
      </c>
      <c r="D103" s="303" t="s">
        <v>186</v>
      </c>
      <c r="E103" s="395">
        <v>1.25</v>
      </c>
      <c r="F103" s="303" t="s">
        <v>254</v>
      </c>
      <c r="G103" s="36">
        <f t="shared" si="117"/>
        <v>134300</v>
      </c>
      <c r="H103" s="70" t="s">
        <v>136</v>
      </c>
      <c r="J103" s="138">
        <f>IF(AND(J$7&gt;=$C$12,J$7&lt;=$C$15),$C103*$E103*J$9,0)</f>
        <v>0</v>
      </c>
      <c r="K103" s="138">
        <f t="shared" si="118"/>
        <v>0</v>
      </c>
      <c r="L103" s="138">
        <f t="shared" si="118"/>
        <v>0</v>
      </c>
      <c r="M103" s="138">
        <f t="shared" si="118"/>
        <v>0</v>
      </c>
      <c r="N103" s="138">
        <f t="shared" si="118"/>
        <v>0</v>
      </c>
      <c r="O103" s="138">
        <f t="shared" si="118"/>
        <v>0</v>
      </c>
      <c r="P103" s="138">
        <f t="shared" si="118"/>
        <v>8393.75</v>
      </c>
      <c r="Q103" s="138">
        <f t="shared" si="118"/>
        <v>8393.75</v>
      </c>
      <c r="R103" s="138">
        <f t="shared" si="118"/>
        <v>8393.75</v>
      </c>
      <c r="S103" s="138">
        <f t="shared" si="118"/>
        <v>8393.75</v>
      </c>
      <c r="T103" s="138">
        <f t="shared" si="118"/>
        <v>8393.75</v>
      </c>
      <c r="U103" s="138">
        <f t="shared" si="118"/>
        <v>8393.75</v>
      </c>
      <c r="V103" s="138">
        <f t="shared" si="118"/>
        <v>8393.75</v>
      </c>
      <c r="W103" s="138">
        <f t="shared" si="118"/>
        <v>8393.75</v>
      </c>
      <c r="X103" s="138">
        <f t="shared" si="118"/>
        <v>8393.75</v>
      </c>
      <c r="Y103" s="138">
        <f t="shared" si="118"/>
        <v>8393.75</v>
      </c>
      <c r="Z103" s="138">
        <f t="shared" si="118"/>
        <v>8393.75</v>
      </c>
      <c r="AA103" s="138">
        <f t="shared" si="118"/>
        <v>8393.75</v>
      </c>
      <c r="AB103" s="138">
        <f t="shared" si="118"/>
        <v>8393.75</v>
      </c>
      <c r="AC103" s="138">
        <f t="shared" si="118"/>
        <v>8393.75</v>
      </c>
      <c r="AD103" s="138">
        <f t="shared" si="118"/>
        <v>8393.75</v>
      </c>
      <c r="AE103" s="138">
        <f t="shared" si="118"/>
        <v>8393.75</v>
      </c>
      <c r="AF103" s="138">
        <f t="shared" si="118"/>
        <v>0</v>
      </c>
      <c r="AG103" s="138">
        <f t="shared" si="118"/>
        <v>0</v>
      </c>
      <c r="AH103" s="138">
        <f t="shared" si="118"/>
        <v>0</v>
      </c>
      <c r="AI103" s="138">
        <f t="shared" si="118"/>
        <v>0</v>
      </c>
      <c r="AJ103" s="138">
        <f t="shared" si="118"/>
        <v>0</v>
      </c>
      <c r="AK103" s="138">
        <f t="shared" si="118"/>
        <v>0</v>
      </c>
      <c r="AL103" s="138">
        <f t="shared" si="118"/>
        <v>0</v>
      </c>
      <c r="AM103" s="138">
        <f t="shared" si="118"/>
        <v>0</v>
      </c>
      <c r="AN103" s="138">
        <f t="shared" si="118"/>
        <v>0</v>
      </c>
      <c r="AO103" s="138">
        <f t="shared" si="118"/>
        <v>0</v>
      </c>
      <c r="AP103" s="138">
        <f t="shared" si="118"/>
        <v>0</v>
      </c>
      <c r="AQ103" s="138">
        <f t="shared" si="118"/>
        <v>0</v>
      </c>
      <c r="AR103" s="138">
        <f t="shared" si="118"/>
        <v>0</v>
      </c>
      <c r="AS103" s="138">
        <f t="shared" si="118"/>
        <v>0</v>
      </c>
      <c r="AT103" s="138">
        <f t="shared" si="118"/>
        <v>0</v>
      </c>
      <c r="AU103" s="138">
        <f>IF(AND(AU$7&gt;=$C$12,AU$7&lt;=$C$15),$C103*$E103*AU$9,0)</f>
        <v>0</v>
      </c>
      <c r="AV103" s="138">
        <f t="shared" si="118"/>
        <v>0</v>
      </c>
      <c r="AW103" s="138">
        <f t="shared" si="119"/>
        <v>0</v>
      </c>
      <c r="AX103" s="138">
        <f t="shared" si="119"/>
        <v>0</v>
      </c>
      <c r="AY103" s="138">
        <f t="shared" si="119"/>
        <v>0</v>
      </c>
      <c r="AZ103" s="138">
        <f t="shared" si="119"/>
        <v>0</v>
      </c>
      <c r="BA103" s="138">
        <f t="shared" si="119"/>
        <v>0</v>
      </c>
      <c r="BB103" s="138">
        <f t="shared" si="119"/>
        <v>0</v>
      </c>
      <c r="BC103" s="138">
        <f t="shared" si="119"/>
        <v>0</v>
      </c>
      <c r="BD103" s="138">
        <f t="shared" si="119"/>
        <v>0</v>
      </c>
      <c r="BE103" s="138">
        <f t="shared" si="119"/>
        <v>0</v>
      </c>
      <c r="BF103" s="138">
        <f t="shared" si="119"/>
        <v>0</v>
      </c>
      <c r="BG103" s="138">
        <f t="shared" si="119"/>
        <v>0</v>
      </c>
      <c r="BH103" s="138">
        <f t="shared" si="119"/>
        <v>0</v>
      </c>
      <c r="BI103" s="138">
        <f t="shared" si="119"/>
        <v>0</v>
      </c>
      <c r="BJ103" s="138">
        <f t="shared" si="119"/>
        <v>0</v>
      </c>
      <c r="BK103" s="138">
        <f t="shared" si="119"/>
        <v>0</v>
      </c>
      <c r="BL103" s="138">
        <f t="shared" si="119"/>
        <v>0</v>
      </c>
      <c r="BM103" s="138">
        <f t="shared" si="119"/>
        <v>0</v>
      </c>
      <c r="BN103" s="138">
        <f t="shared" si="119"/>
        <v>0</v>
      </c>
      <c r="BO103" s="138">
        <f t="shared" si="119"/>
        <v>0</v>
      </c>
      <c r="BP103" s="138">
        <f t="shared" si="119"/>
        <v>0</v>
      </c>
      <c r="BQ103" s="138">
        <f t="shared" si="119"/>
        <v>0</v>
      </c>
      <c r="BS103" s="138">
        <f>SUM(J103:U103)</f>
        <v>50362.5</v>
      </c>
      <c r="BT103" s="138">
        <f>SUM(V103:AG103)</f>
        <v>83937.5</v>
      </c>
      <c r="BU103" s="138">
        <f>SUM(AH103:AS103)</f>
        <v>0</v>
      </c>
      <c r="BV103" s="138">
        <f>SUM(AT103:BE103)</f>
        <v>0</v>
      </c>
      <c r="BW103" s="138">
        <f>SUM(BF103:BQ103)</f>
        <v>0</v>
      </c>
      <c r="BX103" s="138">
        <f t="shared" si="120"/>
        <v>0</v>
      </c>
      <c r="BY103" s="138">
        <f t="shared" si="120"/>
        <v>0</v>
      </c>
      <c r="BZ103" s="138">
        <f t="shared" si="120"/>
        <v>0</v>
      </c>
      <c r="CA103" s="138">
        <f t="shared" si="120"/>
        <v>0</v>
      </c>
      <c r="CB103" s="138">
        <f t="shared" si="120"/>
        <v>0</v>
      </c>
      <c r="CC103" s="138">
        <f t="shared" si="120"/>
        <v>0</v>
      </c>
      <c r="CD103" s="138">
        <f t="shared" si="120"/>
        <v>0</v>
      </c>
      <c r="CE103" s="138">
        <f t="shared" si="120"/>
        <v>0</v>
      </c>
      <c r="CF103" s="138">
        <f t="shared" si="120"/>
        <v>0</v>
      </c>
      <c r="CG103" s="138">
        <f t="shared" si="120"/>
        <v>0</v>
      </c>
      <c r="CH103" s="138">
        <f t="shared" si="120"/>
        <v>0</v>
      </c>
      <c r="CI103" s="138">
        <f t="shared" si="120"/>
        <v>0</v>
      </c>
      <c r="CJ103" s="138">
        <f t="shared" si="120"/>
        <v>0</v>
      </c>
      <c r="CK103" s="138">
        <f t="shared" si="120"/>
        <v>0</v>
      </c>
      <c r="CL103" s="138">
        <f t="shared" si="120"/>
        <v>0</v>
      </c>
      <c r="CM103" s="138">
        <f t="shared" si="120"/>
        <v>0</v>
      </c>
      <c r="CN103" s="138">
        <f t="shared" si="121"/>
        <v>0</v>
      </c>
      <c r="CO103" s="138">
        <f t="shared" si="121"/>
        <v>0</v>
      </c>
      <c r="CP103" s="138">
        <f t="shared" si="121"/>
        <v>0</v>
      </c>
      <c r="CQ103" s="138">
        <f t="shared" si="121"/>
        <v>0</v>
      </c>
      <c r="CR103" s="138">
        <f t="shared" si="121"/>
        <v>0</v>
      </c>
      <c r="CS103" s="138">
        <f t="shared" si="121"/>
        <v>0</v>
      </c>
      <c r="CT103" s="138">
        <f t="shared" si="121"/>
        <v>0</v>
      </c>
      <c r="CU103" s="138">
        <f t="shared" si="121"/>
        <v>0</v>
      </c>
      <c r="CV103" s="138">
        <f t="shared" si="121"/>
        <v>0</v>
      </c>
      <c r="CW103" s="138">
        <f t="shared" si="121"/>
        <v>0</v>
      </c>
      <c r="CX103" s="138">
        <f t="shared" si="121"/>
        <v>0</v>
      </c>
      <c r="CY103" s="138">
        <f t="shared" si="121"/>
        <v>0</v>
      </c>
    </row>
    <row r="104" spans="1:103" s="35" customFormat="1">
      <c r="A104" s="94"/>
      <c r="B104" s="43" t="s">
        <v>264</v>
      </c>
      <c r="C104" s="393">
        <f>E41*C42</f>
        <v>1107975</v>
      </c>
      <c r="D104" s="303" t="s">
        <v>267</v>
      </c>
      <c r="E104" s="394">
        <f>13*0+6</f>
        <v>6</v>
      </c>
      <c r="F104" s="303" t="s">
        <v>132</v>
      </c>
      <c r="G104" s="36">
        <f t="shared" ref="G104" si="122">SUM(BS104:CY104)</f>
        <v>6647850</v>
      </c>
      <c r="H104" s="70" t="s">
        <v>136</v>
      </c>
      <c r="J104" s="138">
        <f>IF(J$7=$C$15,$C104*$E104,0)</f>
        <v>0</v>
      </c>
      <c r="K104" s="138">
        <f t="shared" ref="K104:BQ104" si="123">IF(K$7=$C$15,$C104*$E104,0)</f>
        <v>0</v>
      </c>
      <c r="L104" s="138">
        <f t="shared" si="123"/>
        <v>0</v>
      </c>
      <c r="M104" s="138">
        <f t="shared" si="123"/>
        <v>0</v>
      </c>
      <c r="N104" s="138">
        <f t="shared" si="123"/>
        <v>0</v>
      </c>
      <c r="O104" s="138">
        <f t="shared" si="123"/>
        <v>0</v>
      </c>
      <c r="P104" s="138">
        <f t="shared" si="123"/>
        <v>0</v>
      </c>
      <c r="Q104" s="138">
        <f t="shared" si="123"/>
        <v>0</v>
      </c>
      <c r="R104" s="138">
        <f t="shared" si="123"/>
        <v>0</v>
      </c>
      <c r="S104" s="138">
        <f t="shared" si="123"/>
        <v>0</v>
      </c>
      <c r="T104" s="138">
        <f t="shared" si="123"/>
        <v>0</v>
      </c>
      <c r="U104" s="138">
        <f t="shared" si="123"/>
        <v>0</v>
      </c>
      <c r="V104" s="138">
        <f t="shared" si="123"/>
        <v>0</v>
      </c>
      <c r="W104" s="138">
        <f t="shared" si="123"/>
        <v>0</v>
      </c>
      <c r="X104" s="138">
        <f t="shared" si="123"/>
        <v>0</v>
      </c>
      <c r="Y104" s="138">
        <f t="shared" si="123"/>
        <v>0</v>
      </c>
      <c r="Z104" s="138">
        <f t="shared" si="123"/>
        <v>0</v>
      </c>
      <c r="AA104" s="138">
        <f t="shared" si="123"/>
        <v>0</v>
      </c>
      <c r="AB104" s="138">
        <f t="shared" si="123"/>
        <v>0</v>
      </c>
      <c r="AC104" s="138">
        <f t="shared" si="123"/>
        <v>0</v>
      </c>
      <c r="AD104" s="138">
        <f t="shared" si="123"/>
        <v>0</v>
      </c>
      <c r="AE104" s="138">
        <f t="shared" si="123"/>
        <v>6647850</v>
      </c>
      <c r="AF104" s="138">
        <f t="shared" si="123"/>
        <v>0</v>
      </c>
      <c r="AG104" s="138">
        <f t="shared" si="123"/>
        <v>0</v>
      </c>
      <c r="AH104" s="138">
        <f t="shared" si="123"/>
        <v>0</v>
      </c>
      <c r="AI104" s="138">
        <f t="shared" si="123"/>
        <v>0</v>
      </c>
      <c r="AJ104" s="138">
        <f t="shared" si="123"/>
        <v>0</v>
      </c>
      <c r="AK104" s="138">
        <f t="shared" si="123"/>
        <v>0</v>
      </c>
      <c r="AL104" s="138">
        <f t="shared" si="123"/>
        <v>0</v>
      </c>
      <c r="AM104" s="138">
        <f t="shared" si="123"/>
        <v>0</v>
      </c>
      <c r="AN104" s="138">
        <f t="shared" si="123"/>
        <v>0</v>
      </c>
      <c r="AO104" s="138">
        <f t="shared" si="123"/>
        <v>0</v>
      </c>
      <c r="AP104" s="138">
        <f t="shared" si="123"/>
        <v>0</v>
      </c>
      <c r="AQ104" s="138">
        <f t="shared" si="123"/>
        <v>0</v>
      </c>
      <c r="AR104" s="138">
        <f t="shared" si="123"/>
        <v>0</v>
      </c>
      <c r="AS104" s="138">
        <f t="shared" si="123"/>
        <v>0</v>
      </c>
      <c r="AT104" s="138">
        <f t="shared" si="123"/>
        <v>0</v>
      </c>
      <c r="AU104" s="138">
        <f t="shared" si="123"/>
        <v>0</v>
      </c>
      <c r="AV104" s="138">
        <f t="shared" si="123"/>
        <v>0</v>
      </c>
      <c r="AW104" s="138">
        <f t="shared" si="123"/>
        <v>0</v>
      </c>
      <c r="AX104" s="138">
        <f t="shared" si="123"/>
        <v>0</v>
      </c>
      <c r="AY104" s="138">
        <f t="shared" si="123"/>
        <v>0</v>
      </c>
      <c r="AZ104" s="138">
        <f t="shared" si="123"/>
        <v>0</v>
      </c>
      <c r="BA104" s="138">
        <f t="shared" si="123"/>
        <v>0</v>
      </c>
      <c r="BB104" s="138">
        <f t="shared" si="123"/>
        <v>0</v>
      </c>
      <c r="BC104" s="138">
        <f t="shared" si="123"/>
        <v>0</v>
      </c>
      <c r="BD104" s="138">
        <f t="shared" si="123"/>
        <v>0</v>
      </c>
      <c r="BE104" s="138">
        <f t="shared" si="123"/>
        <v>0</v>
      </c>
      <c r="BF104" s="138">
        <f t="shared" si="123"/>
        <v>0</v>
      </c>
      <c r="BG104" s="138">
        <f>IF(BG$7=$C$15,$C104*$E104,0)</f>
        <v>0</v>
      </c>
      <c r="BH104" s="138">
        <f t="shared" si="123"/>
        <v>0</v>
      </c>
      <c r="BI104" s="138">
        <f t="shared" si="123"/>
        <v>0</v>
      </c>
      <c r="BJ104" s="138">
        <f t="shared" si="123"/>
        <v>0</v>
      </c>
      <c r="BK104" s="138">
        <f t="shared" si="123"/>
        <v>0</v>
      </c>
      <c r="BL104" s="138">
        <f t="shared" si="123"/>
        <v>0</v>
      </c>
      <c r="BM104" s="138">
        <f t="shared" si="123"/>
        <v>0</v>
      </c>
      <c r="BN104" s="138">
        <f t="shared" si="123"/>
        <v>0</v>
      </c>
      <c r="BO104" s="138">
        <f t="shared" si="123"/>
        <v>0</v>
      </c>
      <c r="BP104" s="138">
        <f t="shared" si="123"/>
        <v>0</v>
      </c>
      <c r="BQ104" s="138">
        <f t="shared" si="123"/>
        <v>0</v>
      </c>
      <c r="BS104" s="138">
        <f>SUM(J104:U104)</f>
        <v>0</v>
      </c>
      <c r="BT104" s="138">
        <f>SUM(V104:AG104)</f>
        <v>6647850</v>
      </c>
      <c r="BU104" s="138">
        <f>SUM(AH104:AS104)</f>
        <v>0</v>
      </c>
      <c r="BV104" s="138">
        <f>SUM(AT104:BE104)</f>
        <v>0</v>
      </c>
      <c r="BW104" s="138">
        <f>SUM(BF104:BQ104)</f>
        <v>0</v>
      </c>
      <c r="BX104" s="138">
        <f t="shared" ref="BX104:CY104" si="124">IF(BX$7=$C$15,$C104*$E104,0)</f>
        <v>0</v>
      </c>
      <c r="BY104" s="138">
        <f t="shared" si="124"/>
        <v>0</v>
      </c>
      <c r="BZ104" s="138">
        <f t="shared" si="124"/>
        <v>0</v>
      </c>
      <c r="CA104" s="138">
        <f t="shared" si="124"/>
        <v>0</v>
      </c>
      <c r="CB104" s="138">
        <f t="shared" si="124"/>
        <v>0</v>
      </c>
      <c r="CC104" s="138">
        <f t="shared" si="124"/>
        <v>0</v>
      </c>
      <c r="CD104" s="138">
        <f t="shared" si="124"/>
        <v>0</v>
      </c>
      <c r="CE104" s="138">
        <f t="shared" si="124"/>
        <v>0</v>
      </c>
      <c r="CF104" s="138">
        <f t="shared" si="124"/>
        <v>0</v>
      </c>
      <c r="CG104" s="138">
        <f t="shared" si="124"/>
        <v>0</v>
      </c>
      <c r="CH104" s="138">
        <f t="shared" si="124"/>
        <v>0</v>
      </c>
      <c r="CI104" s="138">
        <f t="shared" si="124"/>
        <v>0</v>
      </c>
      <c r="CJ104" s="138">
        <f t="shared" si="124"/>
        <v>0</v>
      </c>
      <c r="CK104" s="138">
        <f t="shared" si="124"/>
        <v>0</v>
      </c>
      <c r="CL104" s="138">
        <f t="shared" si="124"/>
        <v>0</v>
      </c>
      <c r="CM104" s="138">
        <f t="shared" si="124"/>
        <v>0</v>
      </c>
      <c r="CN104" s="138">
        <f t="shared" si="124"/>
        <v>0</v>
      </c>
      <c r="CO104" s="138">
        <f t="shared" si="124"/>
        <v>0</v>
      </c>
      <c r="CP104" s="138">
        <f t="shared" si="124"/>
        <v>0</v>
      </c>
      <c r="CQ104" s="138">
        <f t="shared" si="124"/>
        <v>0</v>
      </c>
      <c r="CR104" s="138">
        <f t="shared" si="124"/>
        <v>0</v>
      </c>
      <c r="CS104" s="138">
        <f t="shared" si="124"/>
        <v>0</v>
      </c>
      <c r="CT104" s="138">
        <f t="shared" si="124"/>
        <v>0</v>
      </c>
      <c r="CU104" s="138">
        <f t="shared" si="124"/>
        <v>0</v>
      </c>
      <c r="CV104" s="138">
        <f t="shared" si="124"/>
        <v>0</v>
      </c>
      <c r="CW104" s="138">
        <f t="shared" si="124"/>
        <v>0</v>
      </c>
      <c r="CX104" s="138">
        <f t="shared" si="124"/>
        <v>0</v>
      </c>
      <c r="CY104" s="138">
        <f t="shared" si="124"/>
        <v>0</v>
      </c>
    </row>
    <row r="105" spans="1:103" s="139" customFormat="1">
      <c r="A105" s="97"/>
      <c r="B105" s="4"/>
      <c r="C105" s="147"/>
      <c r="E105" s="147"/>
      <c r="F105" s="148"/>
      <c r="G105" s="148"/>
      <c r="H105" s="148"/>
      <c r="I105" s="43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69"/>
      <c r="BS105" s="149"/>
      <c r="BT105" s="149"/>
      <c r="BU105" s="149"/>
      <c r="BV105" s="149"/>
      <c r="BW105" s="82"/>
      <c r="BX105" s="82"/>
      <c r="BY105" s="82"/>
      <c r="BZ105" s="82"/>
      <c r="CA105" s="82"/>
      <c r="CB105" s="82"/>
      <c r="CC105" s="82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</row>
    <row r="106" spans="1:103" s="266" customFormat="1">
      <c r="A106" s="264"/>
      <c r="B106" s="294" t="str">
        <f>B48</f>
        <v>W4: Ready Built</v>
      </c>
      <c r="C106" s="265"/>
      <c r="E106" s="265"/>
      <c r="F106" s="267"/>
      <c r="G106" s="40">
        <f>SUM(BS106:CY106)</f>
        <v>1136841.6000000001</v>
      </c>
      <c r="H106" s="297" t="s">
        <v>136</v>
      </c>
      <c r="I106" s="128"/>
      <c r="J106" s="40">
        <f>SUM(J107:J109)</f>
        <v>0</v>
      </c>
      <c r="K106" s="40">
        <f t="shared" ref="K106:BQ106" si="125">SUM(K107:K109)</f>
        <v>0</v>
      </c>
      <c r="L106" s="40">
        <f t="shared" si="125"/>
        <v>0</v>
      </c>
      <c r="M106" s="40">
        <f t="shared" si="125"/>
        <v>0</v>
      </c>
      <c r="N106" s="40">
        <f t="shared" si="125"/>
        <v>0</v>
      </c>
      <c r="O106" s="40">
        <f t="shared" si="125"/>
        <v>0</v>
      </c>
      <c r="P106" s="40">
        <f t="shared" si="125"/>
        <v>71052.600000000006</v>
      </c>
      <c r="Q106" s="40">
        <f t="shared" si="125"/>
        <v>71052.600000000006</v>
      </c>
      <c r="R106" s="40">
        <f t="shared" si="125"/>
        <v>71052.600000000006</v>
      </c>
      <c r="S106" s="40">
        <f t="shared" si="125"/>
        <v>71052.600000000006</v>
      </c>
      <c r="T106" s="40">
        <f t="shared" si="125"/>
        <v>71052.600000000006</v>
      </c>
      <c r="U106" s="40">
        <f t="shared" si="125"/>
        <v>71052.600000000006</v>
      </c>
      <c r="V106" s="40">
        <f t="shared" si="125"/>
        <v>71052.600000000006</v>
      </c>
      <c r="W106" s="40">
        <f t="shared" si="125"/>
        <v>71052.600000000006</v>
      </c>
      <c r="X106" s="40">
        <f t="shared" si="125"/>
        <v>71052.600000000006</v>
      </c>
      <c r="Y106" s="40">
        <f t="shared" si="125"/>
        <v>71052.600000000006</v>
      </c>
      <c r="Z106" s="40">
        <f t="shared" si="125"/>
        <v>71052.600000000006</v>
      </c>
      <c r="AA106" s="40">
        <f t="shared" si="125"/>
        <v>71052.600000000006</v>
      </c>
      <c r="AB106" s="40">
        <f t="shared" si="125"/>
        <v>71052.600000000006</v>
      </c>
      <c r="AC106" s="40">
        <f t="shared" si="125"/>
        <v>71052.600000000006</v>
      </c>
      <c r="AD106" s="40">
        <f t="shared" si="125"/>
        <v>71052.600000000006</v>
      </c>
      <c r="AE106" s="40">
        <f t="shared" si="125"/>
        <v>71052.600000000006</v>
      </c>
      <c r="AF106" s="40">
        <f t="shared" si="125"/>
        <v>0</v>
      </c>
      <c r="AG106" s="40">
        <f t="shared" si="125"/>
        <v>0</v>
      </c>
      <c r="AH106" s="40">
        <f t="shared" si="125"/>
        <v>0</v>
      </c>
      <c r="AI106" s="40">
        <f t="shared" si="125"/>
        <v>0</v>
      </c>
      <c r="AJ106" s="40">
        <f t="shared" si="125"/>
        <v>0</v>
      </c>
      <c r="AK106" s="40">
        <f t="shared" si="125"/>
        <v>0</v>
      </c>
      <c r="AL106" s="40">
        <f t="shared" si="125"/>
        <v>0</v>
      </c>
      <c r="AM106" s="40">
        <f t="shared" si="125"/>
        <v>0</v>
      </c>
      <c r="AN106" s="40">
        <f t="shared" si="125"/>
        <v>0</v>
      </c>
      <c r="AO106" s="40">
        <f t="shared" si="125"/>
        <v>0</v>
      </c>
      <c r="AP106" s="40">
        <f t="shared" si="125"/>
        <v>0</v>
      </c>
      <c r="AQ106" s="40">
        <f t="shared" si="125"/>
        <v>0</v>
      </c>
      <c r="AR106" s="40">
        <f t="shared" si="125"/>
        <v>0</v>
      </c>
      <c r="AS106" s="40">
        <f t="shared" si="125"/>
        <v>0</v>
      </c>
      <c r="AT106" s="40">
        <f t="shared" si="125"/>
        <v>0</v>
      </c>
      <c r="AU106" s="40">
        <f t="shared" si="125"/>
        <v>0</v>
      </c>
      <c r="AV106" s="40">
        <f t="shared" si="125"/>
        <v>0</v>
      </c>
      <c r="AW106" s="40">
        <f t="shared" si="125"/>
        <v>0</v>
      </c>
      <c r="AX106" s="40">
        <f t="shared" si="125"/>
        <v>0</v>
      </c>
      <c r="AY106" s="40">
        <f t="shared" si="125"/>
        <v>0</v>
      </c>
      <c r="AZ106" s="40">
        <f t="shared" si="125"/>
        <v>0</v>
      </c>
      <c r="BA106" s="40">
        <f t="shared" si="125"/>
        <v>0</v>
      </c>
      <c r="BB106" s="40">
        <f t="shared" si="125"/>
        <v>0</v>
      </c>
      <c r="BC106" s="40">
        <f t="shared" si="125"/>
        <v>0</v>
      </c>
      <c r="BD106" s="40">
        <f t="shared" si="125"/>
        <v>0</v>
      </c>
      <c r="BE106" s="40">
        <f t="shared" si="125"/>
        <v>0</v>
      </c>
      <c r="BF106" s="40">
        <f t="shared" si="125"/>
        <v>0</v>
      </c>
      <c r="BG106" s="40">
        <f t="shared" si="125"/>
        <v>0</v>
      </c>
      <c r="BH106" s="40">
        <f t="shared" si="125"/>
        <v>0</v>
      </c>
      <c r="BI106" s="40">
        <f t="shared" si="125"/>
        <v>0</v>
      </c>
      <c r="BJ106" s="40">
        <f t="shared" si="125"/>
        <v>0</v>
      </c>
      <c r="BK106" s="40">
        <f t="shared" si="125"/>
        <v>0</v>
      </c>
      <c r="BL106" s="40">
        <f t="shared" si="125"/>
        <v>0</v>
      </c>
      <c r="BM106" s="40">
        <f t="shared" si="125"/>
        <v>0</v>
      </c>
      <c r="BN106" s="40">
        <f t="shared" si="125"/>
        <v>0</v>
      </c>
      <c r="BO106" s="40">
        <f t="shared" si="125"/>
        <v>0</v>
      </c>
      <c r="BP106" s="40">
        <f t="shared" si="125"/>
        <v>0</v>
      </c>
      <c r="BQ106" s="40">
        <f t="shared" si="125"/>
        <v>0</v>
      </c>
      <c r="BR106" s="40"/>
      <c r="BS106" s="40">
        <f>SUM(BS107:BS109)</f>
        <v>426315.60000000003</v>
      </c>
      <c r="BT106" s="40">
        <f t="shared" ref="BT106:CY106" si="126">SUM(BT107:BT109)</f>
        <v>710526</v>
      </c>
      <c r="BU106" s="40">
        <f t="shared" si="126"/>
        <v>0</v>
      </c>
      <c r="BV106" s="40">
        <f t="shared" si="126"/>
        <v>0</v>
      </c>
      <c r="BW106" s="40">
        <f t="shared" si="126"/>
        <v>0</v>
      </c>
      <c r="BX106" s="40">
        <f t="shared" si="126"/>
        <v>0</v>
      </c>
      <c r="BY106" s="40">
        <f t="shared" si="126"/>
        <v>0</v>
      </c>
      <c r="BZ106" s="40">
        <f t="shared" si="126"/>
        <v>0</v>
      </c>
      <c r="CA106" s="40">
        <f t="shared" si="126"/>
        <v>0</v>
      </c>
      <c r="CB106" s="40">
        <f t="shared" si="126"/>
        <v>0</v>
      </c>
      <c r="CC106" s="40">
        <f t="shared" si="126"/>
        <v>0</v>
      </c>
      <c r="CD106" s="40">
        <f t="shared" si="126"/>
        <v>0</v>
      </c>
      <c r="CE106" s="40">
        <f t="shared" si="126"/>
        <v>0</v>
      </c>
      <c r="CF106" s="40">
        <f t="shared" si="126"/>
        <v>0</v>
      </c>
      <c r="CG106" s="40">
        <f t="shared" si="126"/>
        <v>0</v>
      </c>
      <c r="CH106" s="40">
        <f t="shared" si="126"/>
        <v>0</v>
      </c>
      <c r="CI106" s="40">
        <f t="shared" si="126"/>
        <v>0</v>
      </c>
      <c r="CJ106" s="40">
        <f t="shared" si="126"/>
        <v>0</v>
      </c>
      <c r="CK106" s="40">
        <f t="shared" si="126"/>
        <v>0</v>
      </c>
      <c r="CL106" s="40">
        <f t="shared" si="126"/>
        <v>0</v>
      </c>
      <c r="CM106" s="40">
        <f t="shared" si="126"/>
        <v>0</v>
      </c>
      <c r="CN106" s="40">
        <f t="shared" si="126"/>
        <v>0</v>
      </c>
      <c r="CO106" s="40">
        <f t="shared" si="126"/>
        <v>0</v>
      </c>
      <c r="CP106" s="40">
        <f t="shared" si="126"/>
        <v>0</v>
      </c>
      <c r="CQ106" s="40">
        <f t="shared" si="126"/>
        <v>0</v>
      </c>
      <c r="CR106" s="40">
        <f t="shared" si="126"/>
        <v>0</v>
      </c>
      <c r="CS106" s="40">
        <f t="shared" si="126"/>
        <v>0</v>
      </c>
      <c r="CT106" s="40">
        <f t="shared" si="126"/>
        <v>0</v>
      </c>
      <c r="CU106" s="40">
        <f t="shared" si="126"/>
        <v>0</v>
      </c>
      <c r="CV106" s="40">
        <f t="shared" si="126"/>
        <v>0</v>
      </c>
      <c r="CW106" s="40">
        <f t="shared" si="126"/>
        <v>0</v>
      </c>
      <c r="CX106" s="40">
        <f t="shared" si="126"/>
        <v>0</v>
      </c>
      <c r="CY106" s="40">
        <f t="shared" si="126"/>
        <v>0</v>
      </c>
    </row>
    <row r="107" spans="1:103" s="35" customFormat="1">
      <c r="A107" s="94"/>
      <c r="B107" s="43" t="s">
        <v>218</v>
      </c>
      <c r="C107" s="393">
        <f>E49</f>
        <v>29980</v>
      </c>
      <c r="D107" s="303" t="s">
        <v>186</v>
      </c>
      <c r="E107" s="395">
        <v>1.1200000000000001</v>
      </c>
      <c r="F107" s="303" t="s">
        <v>254</v>
      </c>
      <c r="G107" s="36">
        <f t="shared" ref="G107:G108" si="127">SUM(BS107:CY107)</f>
        <v>537241.60000000009</v>
      </c>
      <c r="H107" s="70" t="s">
        <v>136</v>
      </c>
      <c r="J107" s="138">
        <f>IF(AND(J$7&gt;=$C$12,J$7&lt;=$C$15),$C107*$E107*J$9,0)</f>
        <v>0</v>
      </c>
      <c r="K107" s="138">
        <f t="shared" ref="K107:AV108" si="128">IF(AND(K$7&gt;=$C$12,K$7&lt;=$C$15),$C107*$E107*K$9,0)</f>
        <v>0</v>
      </c>
      <c r="L107" s="138">
        <f t="shared" si="128"/>
        <v>0</v>
      </c>
      <c r="M107" s="138">
        <f t="shared" si="128"/>
        <v>0</v>
      </c>
      <c r="N107" s="138">
        <f t="shared" si="128"/>
        <v>0</v>
      </c>
      <c r="O107" s="138">
        <f t="shared" si="128"/>
        <v>0</v>
      </c>
      <c r="P107" s="138">
        <f t="shared" si="128"/>
        <v>33577.600000000006</v>
      </c>
      <c r="Q107" s="138">
        <f t="shared" si="128"/>
        <v>33577.600000000006</v>
      </c>
      <c r="R107" s="138">
        <f t="shared" si="128"/>
        <v>33577.600000000006</v>
      </c>
      <c r="S107" s="138">
        <f t="shared" si="128"/>
        <v>33577.600000000006</v>
      </c>
      <c r="T107" s="138">
        <f t="shared" si="128"/>
        <v>33577.600000000006</v>
      </c>
      <c r="U107" s="138">
        <f t="shared" si="128"/>
        <v>33577.600000000006</v>
      </c>
      <c r="V107" s="138">
        <f t="shared" si="128"/>
        <v>33577.600000000006</v>
      </c>
      <c r="W107" s="138">
        <f t="shared" si="128"/>
        <v>33577.600000000006</v>
      </c>
      <c r="X107" s="138">
        <f t="shared" si="128"/>
        <v>33577.600000000006</v>
      </c>
      <c r="Y107" s="138">
        <f t="shared" si="128"/>
        <v>33577.600000000006</v>
      </c>
      <c r="Z107" s="138">
        <f t="shared" si="128"/>
        <v>33577.600000000006</v>
      </c>
      <c r="AA107" s="138">
        <f t="shared" si="128"/>
        <v>33577.600000000006</v>
      </c>
      <c r="AB107" s="138">
        <f t="shared" si="128"/>
        <v>33577.600000000006</v>
      </c>
      <c r="AC107" s="138">
        <f t="shared" si="128"/>
        <v>33577.600000000006</v>
      </c>
      <c r="AD107" s="138">
        <f t="shared" si="128"/>
        <v>33577.600000000006</v>
      </c>
      <c r="AE107" s="138">
        <f t="shared" si="128"/>
        <v>33577.600000000006</v>
      </c>
      <c r="AF107" s="138">
        <f t="shared" si="128"/>
        <v>0</v>
      </c>
      <c r="AG107" s="138">
        <f t="shared" si="128"/>
        <v>0</v>
      </c>
      <c r="AH107" s="138">
        <f t="shared" si="128"/>
        <v>0</v>
      </c>
      <c r="AI107" s="138">
        <f t="shared" si="128"/>
        <v>0</v>
      </c>
      <c r="AJ107" s="138">
        <f t="shared" si="128"/>
        <v>0</v>
      </c>
      <c r="AK107" s="138">
        <f t="shared" si="128"/>
        <v>0</v>
      </c>
      <c r="AL107" s="138">
        <f t="shared" si="128"/>
        <v>0</v>
      </c>
      <c r="AM107" s="138">
        <f t="shared" si="128"/>
        <v>0</v>
      </c>
      <c r="AN107" s="138">
        <f t="shared" si="128"/>
        <v>0</v>
      </c>
      <c r="AO107" s="138">
        <f t="shared" si="128"/>
        <v>0</v>
      </c>
      <c r="AP107" s="138">
        <f t="shared" si="128"/>
        <v>0</v>
      </c>
      <c r="AQ107" s="138">
        <f t="shared" si="128"/>
        <v>0</v>
      </c>
      <c r="AR107" s="138">
        <f t="shared" si="128"/>
        <v>0</v>
      </c>
      <c r="AS107" s="138">
        <f t="shared" si="128"/>
        <v>0</v>
      </c>
      <c r="AT107" s="138">
        <f t="shared" si="128"/>
        <v>0</v>
      </c>
      <c r="AU107" s="138">
        <f>IF(AND(AU$7&gt;=$C$12,AU$7&lt;=$C$15),$C107*$E107*AU$9,0)</f>
        <v>0</v>
      </c>
      <c r="AV107" s="138">
        <f t="shared" si="128"/>
        <v>0</v>
      </c>
      <c r="AW107" s="138">
        <f t="shared" ref="AW107:BQ108" si="129">IF(AND(AW$7&gt;=$C$12,AW$7&lt;=$C$15),$C107*$E107*AW$9,0)</f>
        <v>0</v>
      </c>
      <c r="AX107" s="138">
        <f t="shared" si="129"/>
        <v>0</v>
      </c>
      <c r="AY107" s="138">
        <f t="shared" si="129"/>
        <v>0</v>
      </c>
      <c r="AZ107" s="138">
        <f t="shared" si="129"/>
        <v>0</v>
      </c>
      <c r="BA107" s="138">
        <f t="shared" si="129"/>
        <v>0</v>
      </c>
      <c r="BB107" s="138">
        <f t="shared" si="129"/>
        <v>0</v>
      </c>
      <c r="BC107" s="138">
        <f t="shared" si="129"/>
        <v>0</v>
      </c>
      <c r="BD107" s="138">
        <f t="shared" si="129"/>
        <v>0</v>
      </c>
      <c r="BE107" s="138">
        <f t="shared" si="129"/>
        <v>0</v>
      </c>
      <c r="BF107" s="138">
        <f t="shared" si="129"/>
        <v>0</v>
      </c>
      <c r="BG107" s="138">
        <f t="shared" si="129"/>
        <v>0</v>
      </c>
      <c r="BH107" s="138">
        <f t="shared" si="129"/>
        <v>0</v>
      </c>
      <c r="BI107" s="138">
        <f t="shared" si="129"/>
        <v>0</v>
      </c>
      <c r="BJ107" s="138">
        <f t="shared" si="129"/>
        <v>0</v>
      </c>
      <c r="BK107" s="138">
        <f t="shared" si="129"/>
        <v>0</v>
      </c>
      <c r="BL107" s="138">
        <f t="shared" si="129"/>
        <v>0</v>
      </c>
      <c r="BM107" s="138">
        <f t="shared" si="129"/>
        <v>0</v>
      </c>
      <c r="BN107" s="138">
        <f t="shared" si="129"/>
        <v>0</v>
      </c>
      <c r="BO107" s="138">
        <f t="shared" si="129"/>
        <v>0</v>
      </c>
      <c r="BP107" s="138">
        <f t="shared" si="129"/>
        <v>0</v>
      </c>
      <c r="BQ107" s="138">
        <f t="shared" si="129"/>
        <v>0</v>
      </c>
      <c r="BS107" s="138">
        <f>SUM(J107:U107)</f>
        <v>201465.60000000003</v>
      </c>
      <c r="BT107" s="138">
        <f>SUM(V107:AG107)</f>
        <v>335776</v>
      </c>
      <c r="BU107" s="138">
        <f>SUM(AH107:AS107)</f>
        <v>0</v>
      </c>
      <c r="BV107" s="138">
        <f>SUM(AT107:BE107)</f>
        <v>0</v>
      </c>
      <c r="BW107" s="138">
        <f>SUM(BF107:BQ107)</f>
        <v>0</v>
      </c>
      <c r="BX107" s="138">
        <f t="shared" ref="BX107:CM108" si="130">IF(AND(BX$7&gt;=$C$12,BX$7&lt;=$C$15),$C107*$E107*BX$9,0)</f>
        <v>0</v>
      </c>
      <c r="BY107" s="138">
        <f t="shared" si="130"/>
        <v>0</v>
      </c>
      <c r="BZ107" s="138">
        <f t="shared" si="130"/>
        <v>0</v>
      </c>
      <c r="CA107" s="138">
        <f t="shared" si="130"/>
        <v>0</v>
      </c>
      <c r="CB107" s="138">
        <f t="shared" si="130"/>
        <v>0</v>
      </c>
      <c r="CC107" s="138">
        <f t="shared" si="130"/>
        <v>0</v>
      </c>
      <c r="CD107" s="138">
        <f t="shared" si="130"/>
        <v>0</v>
      </c>
      <c r="CE107" s="138">
        <f t="shared" si="130"/>
        <v>0</v>
      </c>
      <c r="CF107" s="138">
        <f t="shared" si="130"/>
        <v>0</v>
      </c>
      <c r="CG107" s="138">
        <f t="shared" si="130"/>
        <v>0</v>
      </c>
      <c r="CH107" s="138">
        <f t="shared" si="130"/>
        <v>0</v>
      </c>
      <c r="CI107" s="138">
        <f t="shared" si="130"/>
        <v>0</v>
      </c>
      <c r="CJ107" s="138">
        <f t="shared" si="130"/>
        <v>0</v>
      </c>
      <c r="CK107" s="138">
        <f t="shared" si="130"/>
        <v>0</v>
      </c>
      <c r="CL107" s="138">
        <f t="shared" si="130"/>
        <v>0</v>
      </c>
      <c r="CM107" s="138">
        <f t="shared" si="130"/>
        <v>0</v>
      </c>
      <c r="CN107" s="138">
        <f t="shared" ref="CN107:CY108" si="131">IF(AND(CN$7&gt;=$C$12,CN$7&lt;=$C$15),$C107*$E107*CN$9,0)</f>
        <v>0</v>
      </c>
      <c r="CO107" s="138">
        <f t="shared" si="131"/>
        <v>0</v>
      </c>
      <c r="CP107" s="138">
        <f t="shared" si="131"/>
        <v>0</v>
      </c>
      <c r="CQ107" s="138">
        <f t="shared" si="131"/>
        <v>0</v>
      </c>
      <c r="CR107" s="138">
        <f t="shared" si="131"/>
        <v>0</v>
      </c>
      <c r="CS107" s="138">
        <f t="shared" si="131"/>
        <v>0</v>
      </c>
      <c r="CT107" s="138">
        <f t="shared" si="131"/>
        <v>0</v>
      </c>
      <c r="CU107" s="138">
        <f t="shared" si="131"/>
        <v>0</v>
      </c>
      <c r="CV107" s="138">
        <f t="shared" si="131"/>
        <v>0</v>
      </c>
      <c r="CW107" s="138">
        <f t="shared" si="131"/>
        <v>0</v>
      </c>
      <c r="CX107" s="138">
        <f t="shared" si="131"/>
        <v>0</v>
      </c>
      <c r="CY107" s="138">
        <f t="shared" si="131"/>
        <v>0</v>
      </c>
    </row>
    <row r="108" spans="1:103" s="35" customFormat="1">
      <c r="A108" s="94"/>
      <c r="B108" s="43" t="s">
        <v>215</v>
      </c>
      <c r="C108" s="393">
        <f>E49</f>
        <v>29980</v>
      </c>
      <c r="D108" s="303" t="s">
        <v>186</v>
      </c>
      <c r="E108" s="395">
        <v>1.25</v>
      </c>
      <c r="F108" s="303" t="s">
        <v>254</v>
      </c>
      <c r="G108" s="36">
        <f t="shared" si="127"/>
        <v>599600</v>
      </c>
      <c r="H108" s="70" t="s">
        <v>136</v>
      </c>
      <c r="J108" s="138">
        <f>IF(AND(J$7&gt;=$C$12,J$7&lt;=$C$15),$C108*$E108*J$9,0)</f>
        <v>0</v>
      </c>
      <c r="K108" s="138">
        <f t="shared" si="128"/>
        <v>0</v>
      </c>
      <c r="L108" s="138">
        <f t="shared" si="128"/>
        <v>0</v>
      </c>
      <c r="M108" s="138">
        <f t="shared" si="128"/>
        <v>0</v>
      </c>
      <c r="N108" s="138">
        <f t="shared" si="128"/>
        <v>0</v>
      </c>
      <c r="O108" s="138">
        <f t="shared" si="128"/>
        <v>0</v>
      </c>
      <c r="P108" s="138">
        <f t="shared" si="128"/>
        <v>37475</v>
      </c>
      <c r="Q108" s="138">
        <f t="shared" si="128"/>
        <v>37475</v>
      </c>
      <c r="R108" s="138">
        <f t="shared" si="128"/>
        <v>37475</v>
      </c>
      <c r="S108" s="138">
        <f t="shared" si="128"/>
        <v>37475</v>
      </c>
      <c r="T108" s="138">
        <f t="shared" si="128"/>
        <v>37475</v>
      </c>
      <c r="U108" s="138">
        <f t="shared" si="128"/>
        <v>37475</v>
      </c>
      <c r="V108" s="138">
        <f t="shared" si="128"/>
        <v>37475</v>
      </c>
      <c r="W108" s="138">
        <f t="shared" si="128"/>
        <v>37475</v>
      </c>
      <c r="X108" s="138">
        <f t="shared" si="128"/>
        <v>37475</v>
      </c>
      <c r="Y108" s="138">
        <f t="shared" si="128"/>
        <v>37475</v>
      </c>
      <c r="Z108" s="138">
        <f t="shared" si="128"/>
        <v>37475</v>
      </c>
      <c r="AA108" s="138">
        <f t="shared" si="128"/>
        <v>37475</v>
      </c>
      <c r="AB108" s="138">
        <f t="shared" si="128"/>
        <v>37475</v>
      </c>
      <c r="AC108" s="138">
        <f t="shared" si="128"/>
        <v>37475</v>
      </c>
      <c r="AD108" s="138">
        <f t="shared" si="128"/>
        <v>37475</v>
      </c>
      <c r="AE108" s="138">
        <f t="shared" si="128"/>
        <v>37475</v>
      </c>
      <c r="AF108" s="138">
        <f t="shared" si="128"/>
        <v>0</v>
      </c>
      <c r="AG108" s="138">
        <f t="shared" si="128"/>
        <v>0</v>
      </c>
      <c r="AH108" s="138">
        <f t="shared" si="128"/>
        <v>0</v>
      </c>
      <c r="AI108" s="138">
        <f t="shared" si="128"/>
        <v>0</v>
      </c>
      <c r="AJ108" s="138">
        <f t="shared" si="128"/>
        <v>0</v>
      </c>
      <c r="AK108" s="138">
        <f t="shared" si="128"/>
        <v>0</v>
      </c>
      <c r="AL108" s="138">
        <f t="shared" si="128"/>
        <v>0</v>
      </c>
      <c r="AM108" s="138">
        <f t="shared" si="128"/>
        <v>0</v>
      </c>
      <c r="AN108" s="138">
        <f t="shared" si="128"/>
        <v>0</v>
      </c>
      <c r="AO108" s="138">
        <f t="shared" si="128"/>
        <v>0</v>
      </c>
      <c r="AP108" s="138">
        <f t="shared" si="128"/>
        <v>0</v>
      </c>
      <c r="AQ108" s="138">
        <f t="shared" si="128"/>
        <v>0</v>
      </c>
      <c r="AR108" s="138">
        <f t="shared" si="128"/>
        <v>0</v>
      </c>
      <c r="AS108" s="138">
        <f t="shared" si="128"/>
        <v>0</v>
      </c>
      <c r="AT108" s="138">
        <f t="shared" si="128"/>
        <v>0</v>
      </c>
      <c r="AU108" s="138">
        <f>IF(AND(AU$7&gt;=$C$12,AU$7&lt;=$C$15),$C108*$E108*AU$9,0)</f>
        <v>0</v>
      </c>
      <c r="AV108" s="138">
        <f t="shared" si="128"/>
        <v>0</v>
      </c>
      <c r="AW108" s="138">
        <f t="shared" si="129"/>
        <v>0</v>
      </c>
      <c r="AX108" s="138">
        <f t="shared" si="129"/>
        <v>0</v>
      </c>
      <c r="AY108" s="138">
        <f t="shared" si="129"/>
        <v>0</v>
      </c>
      <c r="AZ108" s="138">
        <f t="shared" si="129"/>
        <v>0</v>
      </c>
      <c r="BA108" s="138">
        <f t="shared" si="129"/>
        <v>0</v>
      </c>
      <c r="BB108" s="138">
        <f t="shared" si="129"/>
        <v>0</v>
      </c>
      <c r="BC108" s="138">
        <f t="shared" si="129"/>
        <v>0</v>
      </c>
      <c r="BD108" s="138">
        <f t="shared" si="129"/>
        <v>0</v>
      </c>
      <c r="BE108" s="138">
        <f t="shared" si="129"/>
        <v>0</v>
      </c>
      <c r="BF108" s="138">
        <f t="shared" si="129"/>
        <v>0</v>
      </c>
      <c r="BG108" s="138">
        <f t="shared" si="129"/>
        <v>0</v>
      </c>
      <c r="BH108" s="138">
        <f t="shared" si="129"/>
        <v>0</v>
      </c>
      <c r="BI108" s="138">
        <f t="shared" si="129"/>
        <v>0</v>
      </c>
      <c r="BJ108" s="138">
        <f t="shared" si="129"/>
        <v>0</v>
      </c>
      <c r="BK108" s="138">
        <f t="shared" si="129"/>
        <v>0</v>
      </c>
      <c r="BL108" s="138">
        <f t="shared" si="129"/>
        <v>0</v>
      </c>
      <c r="BM108" s="138">
        <f t="shared" si="129"/>
        <v>0</v>
      </c>
      <c r="BN108" s="138">
        <f t="shared" si="129"/>
        <v>0</v>
      </c>
      <c r="BO108" s="138">
        <f t="shared" si="129"/>
        <v>0</v>
      </c>
      <c r="BP108" s="138">
        <f t="shared" si="129"/>
        <v>0</v>
      </c>
      <c r="BQ108" s="138">
        <f t="shared" si="129"/>
        <v>0</v>
      </c>
      <c r="BS108" s="138">
        <f>SUM(J108:U108)</f>
        <v>224850</v>
      </c>
      <c r="BT108" s="138">
        <f>SUM(V108:AG108)</f>
        <v>374750</v>
      </c>
      <c r="BU108" s="138">
        <f>SUM(AH108:AS108)</f>
        <v>0</v>
      </c>
      <c r="BV108" s="138">
        <f>SUM(AT108:BE108)</f>
        <v>0</v>
      </c>
      <c r="BW108" s="138">
        <f>SUM(BF108:BQ108)</f>
        <v>0</v>
      </c>
      <c r="BX108" s="138">
        <f t="shared" si="130"/>
        <v>0</v>
      </c>
      <c r="BY108" s="138">
        <f t="shared" si="130"/>
        <v>0</v>
      </c>
      <c r="BZ108" s="138">
        <f t="shared" si="130"/>
        <v>0</v>
      </c>
      <c r="CA108" s="138">
        <f t="shared" si="130"/>
        <v>0</v>
      </c>
      <c r="CB108" s="138">
        <f t="shared" si="130"/>
        <v>0</v>
      </c>
      <c r="CC108" s="138">
        <f t="shared" si="130"/>
        <v>0</v>
      </c>
      <c r="CD108" s="138">
        <f t="shared" si="130"/>
        <v>0</v>
      </c>
      <c r="CE108" s="138">
        <f t="shared" si="130"/>
        <v>0</v>
      </c>
      <c r="CF108" s="138">
        <f t="shared" si="130"/>
        <v>0</v>
      </c>
      <c r="CG108" s="138">
        <f t="shared" si="130"/>
        <v>0</v>
      </c>
      <c r="CH108" s="138">
        <f t="shared" si="130"/>
        <v>0</v>
      </c>
      <c r="CI108" s="138">
        <f t="shared" si="130"/>
        <v>0</v>
      </c>
      <c r="CJ108" s="138">
        <f t="shared" si="130"/>
        <v>0</v>
      </c>
      <c r="CK108" s="138">
        <f t="shared" si="130"/>
        <v>0</v>
      </c>
      <c r="CL108" s="138">
        <f t="shared" si="130"/>
        <v>0</v>
      </c>
      <c r="CM108" s="138">
        <f t="shared" si="130"/>
        <v>0</v>
      </c>
      <c r="CN108" s="138">
        <f t="shared" si="131"/>
        <v>0</v>
      </c>
      <c r="CO108" s="138">
        <f t="shared" si="131"/>
        <v>0</v>
      </c>
      <c r="CP108" s="138">
        <f t="shared" si="131"/>
        <v>0</v>
      </c>
      <c r="CQ108" s="138">
        <f t="shared" si="131"/>
        <v>0</v>
      </c>
      <c r="CR108" s="138">
        <f t="shared" si="131"/>
        <v>0</v>
      </c>
      <c r="CS108" s="138">
        <f t="shared" si="131"/>
        <v>0</v>
      </c>
      <c r="CT108" s="138">
        <f t="shared" si="131"/>
        <v>0</v>
      </c>
      <c r="CU108" s="138">
        <f t="shared" si="131"/>
        <v>0</v>
      </c>
      <c r="CV108" s="138">
        <f t="shared" si="131"/>
        <v>0</v>
      </c>
      <c r="CW108" s="138">
        <f t="shared" si="131"/>
        <v>0</v>
      </c>
      <c r="CX108" s="138">
        <f t="shared" si="131"/>
        <v>0</v>
      </c>
      <c r="CY108" s="138">
        <f t="shared" si="131"/>
        <v>0</v>
      </c>
    </row>
    <row r="109" spans="1:103" s="35" customFormat="1">
      <c r="A109" s="94"/>
      <c r="B109" s="43" t="s">
        <v>264</v>
      </c>
      <c r="C109" s="393">
        <f>E49*C50</f>
        <v>4946700</v>
      </c>
      <c r="D109" s="303" t="s">
        <v>267</v>
      </c>
      <c r="E109" s="394">
        <f>13*0</f>
        <v>0</v>
      </c>
      <c r="F109" s="303" t="s">
        <v>132</v>
      </c>
      <c r="G109" s="36">
        <f t="shared" ref="G109" si="132">SUM(BS109:CY109)</f>
        <v>0</v>
      </c>
      <c r="H109" s="70" t="s">
        <v>136</v>
      </c>
      <c r="J109" s="138">
        <f>IF(J$7=$C$15,$C109*$E109,0)</f>
        <v>0</v>
      </c>
      <c r="K109" s="138">
        <f t="shared" ref="K109:BQ109" si="133">IF(K$7=$C$15,$C109*$E109,0)</f>
        <v>0</v>
      </c>
      <c r="L109" s="138">
        <f t="shared" si="133"/>
        <v>0</v>
      </c>
      <c r="M109" s="138">
        <f t="shared" si="133"/>
        <v>0</v>
      </c>
      <c r="N109" s="138">
        <f t="shared" si="133"/>
        <v>0</v>
      </c>
      <c r="O109" s="138">
        <f t="shared" si="133"/>
        <v>0</v>
      </c>
      <c r="P109" s="138">
        <f t="shared" si="133"/>
        <v>0</v>
      </c>
      <c r="Q109" s="138">
        <f t="shared" si="133"/>
        <v>0</v>
      </c>
      <c r="R109" s="138">
        <f t="shared" si="133"/>
        <v>0</v>
      </c>
      <c r="S109" s="138">
        <f t="shared" si="133"/>
        <v>0</v>
      </c>
      <c r="T109" s="138">
        <f t="shared" si="133"/>
        <v>0</v>
      </c>
      <c r="U109" s="138">
        <f t="shared" si="133"/>
        <v>0</v>
      </c>
      <c r="V109" s="138">
        <f t="shared" si="133"/>
        <v>0</v>
      </c>
      <c r="W109" s="138">
        <f t="shared" si="133"/>
        <v>0</v>
      </c>
      <c r="X109" s="138">
        <f t="shared" si="133"/>
        <v>0</v>
      </c>
      <c r="Y109" s="138">
        <f t="shared" si="133"/>
        <v>0</v>
      </c>
      <c r="Z109" s="138">
        <f t="shared" si="133"/>
        <v>0</v>
      </c>
      <c r="AA109" s="138">
        <f t="shared" si="133"/>
        <v>0</v>
      </c>
      <c r="AB109" s="138">
        <f t="shared" si="133"/>
        <v>0</v>
      </c>
      <c r="AC109" s="138">
        <f t="shared" si="133"/>
        <v>0</v>
      </c>
      <c r="AD109" s="138">
        <f t="shared" si="133"/>
        <v>0</v>
      </c>
      <c r="AE109" s="138">
        <f t="shared" si="133"/>
        <v>0</v>
      </c>
      <c r="AF109" s="138">
        <f t="shared" si="133"/>
        <v>0</v>
      </c>
      <c r="AG109" s="138">
        <f t="shared" si="133"/>
        <v>0</v>
      </c>
      <c r="AH109" s="138">
        <f t="shared" si="133"/>
        <v>0</v>
      </c>
      <c r="AI109" s="138">
        <f t="shared" si="133"/>
        <v>0</v>
      </c>
      <c r="AJ109" s="138">
        <f t="shared" si="133"/>
        <v>0</v>
      </c>
      <c r="AK109" s="138">
        <f t="shared" si="133"/>
        <v>0</v>
      </c>
      <c r="AL109" s="138">
        <f t="shared" si="133"/>
        <v>0</v>
      </c>
      <c r="AM109" s="138">
        <f t="shared" si="133"/>
        <v>0</v>
      </c>
      <c r="AN109" s="138">
        <f t="shared" si="133"/>
        <v>0</v>
      </c>
      <c r="AO109" s="138">
        <f t="shared" si="133"/>
        <v>0</v>
      </c>
      <c r="AP109" s="138">
        <f t="shared" si="133"/>
        <v>0</v>
      </c>
      <c r="AQ109" s="138">
        <f t="shared" si="133"/>
        <v>0</v>
      </c>
      <c r="AR109" s="138">
        <f t="shared" si="133"/>
        <v>0</v>
      </c>
      <c r="AS109" s="138">
        <f t="shared" si="133"/>
        <v>0</v>
      </c>
      <c r="AT109" s="138">
        <f t="shared" si="133"/>
        <v>0</v>
      </c>
      <c r="AU109" s="138">
        <f t="shared" si="133"/>
        <v>0</v>
      </c>
      <c r="AV109" s="138">
        <f t="shared" si="133"/>
        <v>0</v>
      </c>
      <c r="AW109" s="138">
        <f t="shared" si="133"/>
        <v>0</v>
      </c>
      <c r="AX109" s="138">
        <f t="shared" si="133"/>
        <v>0</v>
      </c>
      <c r="AY109" s="138">
        <f t="shared" si="133"/>
        <v>0</v>
      </c>
      <c r="AZ109" s="138">
        <f t="shared" si="133"/>
        <v>0</v>
      </c>
      <c r="BA109" s="138">
        <f t="shared" si="133"/>
        <v>0</v>
      </c>
      <c r="BB109" s="138">
        <f t="shared" si="133"/>
        <v>0</v>
      </c>
      <c r="BC109" s="138">
        <f t="shared" si="133"/>
        <v>0</v>
      </c>
      <c r="BD109" s="138">
        <f t="shared" si="133"/>
        <v>0</v>
      </c>
      <c r="BE109" s="138">
        <f t="shared" si="133"/>
        <v>0</v>
      </c>
      <c r="BF109" s="138">
        <f t="shared" si="133"/>
        <v>0</v>
      </c>
      <c r="BG109" s="138">
        <f>IF(BG$7=$C$15,$C109*$E109,0)</f>
        <v>0</v>
      </c>
      <c r="BH109" s="138">
        <f t="shared" si="133"/>
        <v>0</v>
      </c>
      <c r="BI109" s="138">
        <f t="shared" si="133"/>
        <v>0</v>
      </c>
      <c r="BJ109" s="138">
        <f t="shared" si="133"/>
        <v>0</v>
      </c>
      <c r="BK109" s="138">
        <f t="shared" si="133"/>
        <v>0</v>
      </c>
      <c r="BL109" s="138">
        <f t="shared" si="133"/>
        <v>0</v>
      </c>
      <c r="BM109" s="138">
        <f t="shared" si="133"/>
        <v>0</v>
      </c>
      <c r="BN109" s="138">
        <f t="shared" si="133"/>
        <v>0</v>
      </c>
      <c r="BO109" s="138">
        <f t="shared" si="133"/>
        <v>0</v>
      </c>
      <c r="BP109" s="138">
        <f t="shared" si="133"/>
        <v>0</v>
      </c>
      <c r="BQ109" s="138">
        <f t="shared" si="133"/>
        <v>0</v>
      </c>
      <c r="BS109" s="138">
        <f>SUM(J109:U109)</f>
        <v>0</v>
      </c>
      <c r="BT109" s="138">
        <f>SUM(V109:AG109)</f>
        <v>0</v>
      </c>
      <c r="BU109" s="138">
        <f>SUM(AH109:AS109)</f>
        <v>0</v>
      </c>
      <c r="BV109" s="138">
        <f>SUM(AT109:BE109)</f>
        <v>0</v>
      </c>
      <c r="BW109" s="138">
        <f>SUM(BF109:BQ109)</f>
        <v>0</v>
      </c>
      <c r="BX109" s="138">
        <f t="shared" ref="BX109:CY109" si="134">IF(BX$7=$C$15,$C109*$E109,0)</f>
        <v>0</v>
      </c>
      <c r="BY109" s="138">
        <f t="shared" si="134"/>
        <v>0</v>
      </c>
      <c r="BZ109" s="138">
        <f t="shared" si="134"/>
        <v>0</v>
      </c>
      <c r="CA109" s="138">
        <f t="shared" si="134"/>
        <v>0</v>
      </c>
      <c r="CB109" s="138">
        <f t="shared" si="134"/>
        <v>0</v>
      </c>
      <c r="CC109" s="138">
        <f t="shared" si="134"/>
        <v>0</v>
      </c>
      <c r="CD109" s="138">
        <f t="shared" si="134"/>
        <v>0</v>
      </c>
      <c r="CE109" s="138">
        <f t="shared" si="134"/>
        <v>0</v>
      </c>
      <c r="CF109" s="138">
        <f t="shared" si="134"/>
        <v>0</v>
      </c>
      <c r="CG109" s="138">
        <f t="shared" si="134"/>
        <v>0</v>
      </c>
      <c r="CH109" s="138">
        <f t="shared" si="134"/>
        <v>0</v>
      </c>
      <c r="CI109" s="138">
        <f t="shared" si="134"/>
        <v>0</v>
      </c>
      <c r="CJ109" s="138">
        <f t="shared" si="134"/>
        <v>0</v>
      </c>
      <c r="CK109" s="138">
        <f t="shared" si="134"/>
        <v>0</v>
      </c>
      <c r="CL109" s="138">
        <f t="shared" si="134"/>
        <v>0</v>
      </c>
      <c r="CM109" s="138">
        <f t="shared" si="134"/>
        <v>0</v>
      </c>
      <c r="CN109" s="138">
        <f t="shared" si="134"/>
        <v>0</v>
      </c>
      <c r="CO109" s="138">
        <f t="shared" si="134"/>
        <v>0</v>
      </c>
      <c r="CP109" s="138">
        <f t="shared" si="134"/>
        <v>0</v>
      </c>
      <c r="CQ109" s="138">
        <f t="shared" si="134"/>
        <v>0</v>
      </c>
      <c r="CR109" s="138">
        <f t="shared" si="134"/>
        <v>0</v>
      </c>
      <c r="CS109" s="138">
        <f t="shared" si="134"/>
        <v>0</v>
      </c>
      <c r="CT109" s="138">
        <f t="shared" si="134"/>
        <v>0</v>
      </c>
      <c r="CU109" s="138">
        <f t="shared" si="134"/>
        <v>0</v>
      </c>
      <c r="CV109" s="138">
        <f t="shared" si="134"/>
        <v>0</v>
      </c>
      <c r="CW109" s="138">
        <f t="shared" si="134"/>
        <v>0</v>
      </c>
      <c r="CX109" s="138">
        <f t="shared" si="134"/>
        <v>0</v>
      </c>
      <c r="CY109" s="138">
        <f t="shared" si="134"/>
        <v>0</v>
      </c>
    </row>
    <row r="110" spans="1:103" s="139" customFormat="1">
      <c r="A110" s="97"/>
      <c r="B110" s="4"/>
      <c r="C110" s="147"/>
      <c r="E110" s="147"/>
      <c r="F110" s="148"/>
      <c r="G110" s="148"/>
      <c r="H110" s="148"/>
      <c r="I110" s="43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69"/>
      <c r="BS110" s="149"/>
      <c r="BT110" s="149"/>
      <c r="BU110" s="149"/>
      <c r="BV110" s="149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</row>
    <row r="111" spans="1:103" s="266" customFormat="1">
      <c r="A111" s="264"/>
      <c r="B111" s="10" t="s">
        <v>271</v>
      </c>
      <c r="C111" s="265"/>
      <c r="E111" s="265"/>
      <c r="F111" s="267"/>
      <c r="G111" s="40">
        <f>SUM(BS111:CY111)</f>
        <v>10691588.78504673</v>
      </c>
      <c r="H111" s="297" t="s">
        <v>136</v>
      </c>
      <c r="I111" s="128"/>
      <c r="J111" s="268">
        <f t="shared" ref="J111:BQ111" si="135">SUM(J112:J112)</f>
        <v>0</v>
      </c>
      <c r="K111" s="268">
        <f t="shared" si="135"/>
        <v>0</v>
      </c>
      <c r="L111" s="268">
        <f t="shared" si="135"/>
        <v>0</v>
      </c>
      <c r="M111" s="268">
        <f t="shared" si="135"/>
        <v>0</v>
      </c>
      <c r="N111" s="268">
        <f t="shared" si="135"/>
        <v>0</v>
      </c>
      <c r="O111" s="268">
        <f t="shared" si="135"/>
        <v>0</v>
      </c>
      <c r="P111" s="268">
        <f t="shared" si="135"/>
        <v>8747663.5514018685</v>
      </c>
      <c r="Q111" s="268">
        <f t="shared" si="135"/>
        <v>138851.80240320426</v>
      </c>
      <c r="R111" s="268">
        <f t="shared" si="135"/>
        <v>138851.80240320426</v>
      </c>
      <c r="S111" s="268">
        <f t="shared" si="135"/>
        <v>138851.80240320426</v>
      </c>
      <c r="T111" s="268">
        <f t="shared" si="135"/>
        <v>138851.80240320426</v>
      </c>
      <c r="U111" s="268">
        <f t="shared" si="135"/>
        <v>138851.80240320426</v>
      </c>
      <c r="V111" s="268">
        <f t="shared" si="135"/>
        <v>138851.80240320426</v>
      </c>
      <c r="W111" s="268">
        <f t="shared" si="135"/>
        <v>138851.80240320426</v>
      </c>
      <c r="X111" s="268">
        <f t="shared" si="135"/>
        <v>138851.80240320426</v>
      </c>
      <c r="Y111" s="268">
        <f t="shared" si="135"/>
        <v>138851.80240320426</v>
      </c>
      <c r="Z111" s="268">
        <f t="shared" si="135"/>
        <v>138851.80240320426</v>
      </c>
      <c r="AA111" s="268">
        <f t="shared" si="135"/>
        <v>138851.80240320426</v>
      </c>
      <c r="AB111" s="268">
        <f t="shared" si="135"/>
        <v>138851.80240320426</v>
      </c>
      <c r="AC111" s="268">
        <f t="shared" si="135"/>
        <v>138851.80240320426</v>
      </c>
      <c r="AD111" s="268">
        <f t="shared" si="135"/>
        <v>138851.80240320426</v>
      </c>
      <c r="AE111" s="268">
        <f t="shared" si="135"/>
        <v>2.0889478309132231E-9</v>
      </c>
      <c r="AF111" s="268">
        <f t="shared" si="135"/>
        <v>0</v>
      </c>
      <c r="AG111" s="268">
        <f t="shared" si="135"/>
        <v>0</v>
      </c>
      <c r="AH111" s="268">
        <f t="shared" si="135"/>
        <v>0</v>
      </c>
      <c r="AI111" s="268">
        <f t="shared" si="135"/>
        <v>0</v>
      </c>
      <c r="AJ111" s="268">
        <f t="shared" si="135"/>
        <v>0</v>
      </c>
      <c r="AK111" s="268">
        <f t="shared" si="135"/>
        <v>0</v>
      </c>
      <c r="AL111" s="268">
        <f t="shared" si="135"/>
        <v>0</v>
      </c>
      <c r="AM111" s="268">
        <f t="shared" si="135"/>
        <v>0</v>
      </c>
      <c r="AN111" s="268">
        <f t="shared" si="135"/>
        <v>0</v>
      </c>
      <c r="AO111" s="268">
        <f t="shared" si="135"/>
        <v>0</v>
      </c>
      <c r="AP111" s="268">
        <f t="shared" si="135"/>
        <v>0</v>
      </c>
      <c r="AQ111" s="268">
        <f t="shared" si="135"/>
        <v>0</v>
      </c>
      <c r="AR111" s="268">
        <f t="shared" si="135"/>
        <v>0</v>
      </c>
      <c r="AS111" s="268">
        <f t="shared" si="135"/>
        <v>0</v>
      </c>
      <c r="AT111" s="268">
        <f t="shared" si="135"/>
        <v>0</v>
      </c>
      <c r="AU111" s="268">
        <f t="shared" si="135"/>
        <v>0</v>
      </c>
      <c r="AV111" s="268">
        <f t="shared" si="135"/>
        <v>0</v>
      </c>
      <c r="AW111" s="268">
        <f t="shared" si="135"/>
        <v>0</v>
      </c>
      <c r="AX111" s="268">
        <f t="shared" si="135"/>
        <v>0</v>
      </c>
      <c r="AY111" s="268">
        <f t="shared" si="135"/>
        <v>0</v>
      </c>
      <c r="AZ111" s="268">
        <f t="shared" si="135"/>
        <v>0</v>
      </c>
      <c r="BA111" s="268">
        <f t="shared" si="135"/>
        <v>0</v>
      </c>
      <c r="BB111" s="268">
        <f t="shared" si="135"/>
        <v>0</v>
      </c>
      <c r="BC111" s="268">
        <f t="shared" si="135"/>
        <v>0</v>
      </c>
      <c r="BD111" s="268">
        <f t="shared" si="135"/>
        <v>0</v>
      </c>
      <c r="BE111" s="268">
        <f t="shared" si="135"/>
        <v>0</v>
      </c>
      <c r="BF111" s="268">
        <f t="shared" si="135"/>
        <v>0</v>
      </c>
      <c r="BG111" s="268">
        <f t="shared" si="135"/>
        <v>0</v>
      </c>
      <c r="BH111" s="268">
        <f t="shared" si="135"/>
        <v>0</v>
      </c>
      <c r="BI111" s="268">
        <f t="shared" si="135"/>
        <v>0</v>
      </c>
      <c r="BJ111" s="268">
        <f t="shared" si="135"/>
        <v>0</v>
      </c>
      <c r="BK111" s="268">
        <f t="shared" si="135"/>
        <v>0</v>
      </c>
      <c r="BL111" s="268">
        <f t="shared" si="135"/>
        <v>0</v>
      </c>
      <c r="BM111" s="268">
        <f t="shared" si="135"/>
        <v>0</v>
      </c>
      <c r="BN111" s="268">
        <f t="shared" si="135"/>
        <v>0</v>
      </c>
      <c r="BO111" s="268">
        <f t="shared" si="135"/>
        <v>0</v>
      </c>
      <c r="BP111" s="268">
        <f t="shared" si="135"/>
        <v>0</v>
      </c>
      <c r="BQ111" s="268">
        <f t="shared" si="135"/>
        <v>0</v>
      </c>
      <c r="BR111" s="269"/>
      <c r="BS111" s="268">
        <f t="shared" ref="BS111:CY111" si="136">SUM(BS112:BS112)</f>
        <v>9441922.5634178892</v>
      </c>
      <c r="BT111" s="268">
        <f t="shared" si="136"/>
        <v>1249666.2216288403</v>
      </c>
      <c r="BU111" s="268">
        <f t="shared" si="136"/>
        <v>0</v>
      </c>
      <c r="BV111" s="268">
        <f t="shared" si="136"/>
        <v>0</v>
      </c>
      <c r="BW111" s="268">
        <f t="shared" si="136"/>
        <v>0</v>
      </c>
      <c r="BX111" s="268">
        <f t="shared" si="136"/>
        <v>0</v>
      </c>
      <c r="BY111" s="268">
        <f t="shared" si="136"/>
        <v>0</v>
      </c>
      <c r="BZ111" s="268">
        <f t="shared" si="136"/>
        <v>0</v>
      </c>
      <c r="CA111" s="268">
        <f t="shared" si="136"/>
        <v>0</v>
      </c>
      <c r="CB111" s="268">
        <f t="shared" si="136"/>
        <v>0</v>
      </c>
      <c r="CC111" s="268">
        <f t="shared" si="136"/>
        <v>0</v>
      </c>
      <c r="CD111" s="268">
        <f t="shared" si="136"/>
        <v>0</v>
      </c>
      <c r="CE111" s="268">
        <f t="shared" si="136"/>
        <v>0</v>
      </c>
      <c r="CF111" s="268">
        <f t="shared" si="136"/>
        <v>0</v>
      </c>
      <c r="CG111" s="268">
        <f t="shared" si="136"/>
        <v>0</v>
      </c>
      <c r="CH111" s="268">
        <f t="shared" si="136"/>
        <v>0</v>
      </c>
      <c r="CI111" s="268">
        <f t="shared" si="136"/>
        <v>0</v>
      </c>
      <c r="CJ111" s="268">
        <f t="shared" si="136"/>
        <v>0</v>
      </c>
      <c r="CK111" s="268">
        <f t="shared" si="136"/>
        <v>0</v>
      </c>
      <c r="CL111" s="268">
        <f t="shared" si="136"/>
        <v>0</v>
      </c>
      <c r="CM111" s="268">
        <f t="shared" si="136"/>
        <v>0</v>
      </c>
      <c r="CN111" s="268">
        <f t="shared" si="136"/>
        <v>0</v>
      </c>
      <c r="CO111" s="268">
        <f t="shared" si="136"/>
        <v>0</v>
      </c>
      <c r="CP111" s="268">
        <f t="shared" si="136"/>
        <v>0</v>
      </c>
      <c r="CQ111" s="268">
        <f t="shared" si="136"/>
        <v>0</v>
      </c>
      <c r="CR111" s="268">
        <f t="shared" si="136"/>
        <v>0</v>
      </c>
      <c r="CS111" s="268">
        <f t="shared" si="136"/>
        <v>0</v>
      </c>
      <c r="CT111" s="268">
        <f t="shared" si="136"/>
        <v>0</v>
      </c>
      <c r="CU111" s="268">
        <f t="shared" si="136"/>
        <v>0</v>
      </c>
      <c r="CV111" s="268">
        <f t="shared" si="136"/>
        <v>0</v>
      </c>
      <c r="CW111" s="268">
        <f t="shared" si="136"/>
        <v>0</v>
      </c>
      <c r="CX111" s="268">
        <f t="shared" si="136"/>
        <v>0</v>
      </c>
      <c r="CY111" s="268">
        <f t="shared" si="136"/>
        <v>0</v>
      </c>
    </row>
    <row r="112" spans="1:103" s="139" customFormat="1">
      <c r="A112" s="97"/>
      <c r="B112" s="6" t="s">
        <v>192</v>
      </c>
      <c r="C112" s="216" t="s">
        <v>203</v>
      </c>
      <c r="E112" s="263"/>
      <c r="F112" s="244"/>
      <c r="G112" s="22">
        <f t="shared" ref="G112:G119" si="137">SUM(BS112:CY112)</f>
        <v>10691588.78504673</v>
      </c>
      <c r="H112" s="299" t="s">
        <v>136</v>
      </c>
      <c r="I112" s="43"/>
      <c r="J112" s="149">
        <f>J189/1.07</f>
        <v>0</v>
      </c>
      <c r="K112" s="149">
        <f t="shared" ref="K112:BQ112" si="138">K189/1.07</f>
        <v>0</v>
      </c>
      <c r="L112" s="149">
        <f t="shared" si="138"/>
        <v>0</v>
      </c>
      <c r="M112" s="149">
        <f t="shared" si="138"/>
        <v>0</v>
      </c>
      <c r="N112" s="149">
        <f t="shared" si="138"/>
        <v>0</v>
      </c>
      <c r="O112" s="149">
        <f t="shared" si="138"/>
        <v>0</v>
      </c>
      <c r="P112" s="149">
        <f t="shared" si="138"/>
        <v>8747663.5514018685</v>
      </c>
      <c r="Q112" s="149">
        <f t="shared" si="138"/>
        <v>138851.80240320426</v>
      </c>
      <c r="R112" s="149">
        <f t="shared" si="138"/>
        <v>138851.80240320426</v>
      </c>
      <c r="S112" s="149">
        <f t="shared" si="138"/>
        <v>138851.80240320426</v>
      </c>
      <c r="T112" s="149">
        <f t="shared" si="138"/>
        <v>138851.80240320426</v>
      </c>
      <c r="U112" s="149">
        <f t="shared" si="138"/>
        <v>138851.80240320426</v>
      </c>
      <c r="V112" s="149">
        <f t="shared" si="138"/>
        <v>138851.80240320426</v>
      </c>
      <c r="W112" s="149">
        <f t="shared" si="138"/>
        <v>138851.80240320426</v>
      </c>
      <c r="X112" s="149">
        <f t="shared" si="138"/>
        <v>138851.80240320426</v>
      </c>
      <c r="Y112" s="149">
        <f t="shared" si="138"/>
        <v>138851.80240320426</v>
      </c>
      <c r="Z112" s="149">
        <f t="shared" si="138"/>
        <v>138851.80240320426</v>
      </c>
      <c r="AA112" s="149">
        <f t="shared" si="138"/>
        <v>138851.80240320426</v>
      </c>
      <c r="AB112" s="149">
        <f>AB189/1.07</f>
        <v>138851.80240320426</v>
      </c>
      <c r="AC112" s="149">
        <f t="shared" si="138"/>
        <v>138851.80240320426</v>
      </c>
      <c r="AD112" s="149">
        <f t="shared" si="138"/>
        <v>138851.80240320426</v>
      </c>
      <c r="AE112" s="149">
        <f t="shared" si="138"/>
        <v>2.0889478309132231E-9</v>
      </c>
      <c r="AF112" s="149">
        <f t="shared" si="138"/>
        <v>0</v>
      </c>
      <c r="AG112" s="149">
        <f t="shared" si="138"/>
        <v>0</v>
      </c>
      <c r="AH112" s="149">
        <f t="shared" si="138"/>
        <v>0</v>
      </c>
      <c r="AI112" s="149">
        <f t="shared" si="138"/>
        <v>0</v>
      </c>
      <c r="AJ112" s="149">
        <f t="shared" si="138"/>
        <v>0</v>
      </c>
      <c r="AK112" s="149">
        <f t="shared" si="138"/>
        <v>0</v>
      </c>
      <c r="AL112" s="149">
        <f t="shared" si="138"/>
        <v>0</v>
      </c>
      <c r="AM112" s="149">
        <f t="shared" si="138"/>
        <v>0</v>
      </c>
      <c r="AN112" s="149">
        <f t="shared" si="138"/>
        <v>0</v>
      </c>
      <c r="AO112" s="149">
        <f t="shared" si="138"/>
        <v>0</v>
      </c>
      <c r="AP112" s="149">
        <f t="shared" si="138"/>
        <v>0</v>
      </c>
      <c r="AQ112" s="149">
        <f t="shared" si="138"/>
        <v>0</v>
      </c>
      <c r="AR112" s="149">
        <f t="shared" si="138"/>
        <v>0</v>
      </c>
      <c r="AS112" s="149">
        <f>AS189/1.07</f>
        <v>0</v>
      </c>
      <c r="AT112" s="149">
        <f t="shared" si="138"/>
        <v>0</v>
      </c>
      <c r="AU112" s="149">
        <f t="shared" si="138"/>
        <v>0</v>
      </c>
      <c r="AV112" s="149">
        <f t="shared" si="138"/>
        <v>0</v>
      </c>
      <c r="AW112" s="149">
        <f t="shared" si="138"/>
        <v>0</v>
      </c>
      <c r="AX112" s="149">
        <f t="shared" si="138"/>
        <v>0</v>
      </c>
      <c r="AY112" s="149">
        <f t="shared" si="138"/>
        <v>0</v>
      </c>
      <c r="AZ112" s="149">
        <f t="shared" si="138"/>
        <v>0</v>
      </c>
      <c r="BA112" s="149">
        <f t="shared" si="138"/>
        <v>0</v>
      </c>
      <c r="BB112" s="149">
        <f t="shared" si="138"/>
        <v>0</v>
      </c>
      <c r="BC112" s="149">
        <f t="shared" si="138"/>
        <v>0</v>
      </c>
      <c r="BD112" s="149">
        <f t="shared" si="138"/>
        <v>0</v>
      </c>
      <c r="BE112" s="149">
        <f t="shared" si="138"/>
        <v>0</v>
      </c>
      <c r="BF112" s="149">
        <f t="shared" si="138"/>
        <v>0</v>
      </c>
      <c r="BG112" s="149">
        <f t="shared" si="138"/>
        <v>0</v>
      </c>
      <c r="BH112" s="149">
        <f t="shared" si="138"/>
        <v>0</v>
      </c>
      <c r="BI112" s="149">
        <f t="shared" si="138"/>
        <v>0</v>
      </c>
      <c r="BJ112" s="149">
        <f t="shared" si="138"/>
        <v>0</v>
      </c>
      <c r="BK112" s="149">
        <f t="shared" si="138"/>
        <v>0</v>
      </c>
      <c r="BL112" s="149">
        <f t="shared" si="138"/>
        <v>0</v>
      </c>
      <c r="BM112" s="149">
        <f t="shared" si="138"/>
        <v>0</v>
      </c>
      <c r="BN112" s="149">
        <f t="shared" si="138"/>
        <v>0</v>
      </c>
      <c r="BO112" s="149">
        <f t="shared" si="138"/>
        <v>0</v>
      </c>
      <c r="BP112" s="149">
        <f t="shared" si="138"/>
        <v>0</v>
      </c>
      <c r="BQ112" s="149">
        <f t="shared" si="138"/>
        <v>0</v>
      </c>
      <c r="BR112" s="69"/>
      <c r="BS112" s="22">
        <f>SUM(J112:U112)</f>
        <v>9441922.5634178892</v>
      </c>
      <c r="BT112" s="22">
        <f>SUM(V112:AG112)</f>
        <v>1249666.2216288403</v>
      </c>
      <c r="BU112" s="22">
        <f>SUM(AH112:AS112)</f>
        <v>0</v>
      </c>
      <c r="BV112" s="22">
        <f>SUM(AT112:BE112)</f>
        <v>0</v>
      </c>
      <c r="BW112" s="22">
        <f>SUM(BF112:BQ112)</f>
        <v>0</v>
      </c>
      <c r="BX112" s="149">
        <f t="shared" ref="BX112:CY112" si="139">BX189/1.07</f>
        <v>0</v>
      </c>
      <c r="BY112" s="149">
        <f t="shared" si="139"/>
        <v>0</v>
      </c>
      <c r="BZ112" s="149">
        <f t="shared" si="139"/>
        <v>0</v>
      </c>
      <c r="CA112" s="149">
        <f t="shared" si="139"/>
        <v>0</v>
      </c>
      <c r="CB112" s="149">
        <f t="shared" si="139"/>
        <v>0</v>
      </c>
      <c r="CC112" s="149">
        <f t="shared" si="139"/>
        <v>0</v>
      </c>
      <c r="CD112" s="149">
        <f t="shared" si="139"/>
        <v>0</v>
      </c>
      <c r="CE112" s="149">
        <f t="shared" si="139"/>
        <v>0</v>
      </c>
      <c r="CF112" s="149">
        <f t="shared" si="139"/>
        <v>0</v>
      </c>
      <c r="CG112" s="149">
        <f t="shared" si="139"/>
        <v>0</v>
      </c>
      <c r="CH112" s="149">
        <f t="shared" si="139"/>
        <v>0</v>
      </c>
      <c r="CI112" s="149">
        <f t="shared" si="139"/>
        <v>0</v>
      </c>
      <c r="CJ112" s="149">
        <f t="shared" si="139"/>
        <v>0</v>
      </c>
      <c r="CK112" s="149">
        <f t="shared" si="139"/>
        <v>0</v>
      </c>
      <c r="CL112" s="149">
        <f t="shared" si="139"/>
        <v>0</v>
      </c>
      <c r="CM112" s="149">
        <f t="shared" si="139"/>
        <v>0</v>
      </c>
      <c r="CN112" s="149">
        <f t="shared" si="139"/>
        <v>0</v>
      </c>
      <c r="CO112" s="149">
        <f t="shared" si="139"/>
        <v>0</v>
      </c>
      <c r="CP112" s="149">
        <f t="shared" si="139"/>
        <v>0</v>
      </c>
      <c r="CQ112" s="149">
        <f t="shared" si="139"/>
        <v>0</v>
      </c>
      <c r="CR112" s="149">
        <f t="shared" si="139"/>
        <v>0</v>
      </c>
      <c r="CS112" s="149">
        <f t="shared" si="139"/>
        <v>0</v>
      </c>
      <c r="CT112" s="149">
        <f t="shared" si="139"/>
        <v>0</v>
      </c>
      <c r="CU112" s="149">
        <f t="shared" si="139"/>
        <v>0</v>
      </c>
      <c r="CV112" s="149">
        <f t="shared" si="139"/>
        <v>0</v>
      </c>
      <c r="CW112" s="149">
        <f t="shared" si="139"/>
        <v>0</v>
      </c>
      <c r="CX112" s="149">
        <f t="shared" si="139"/>
        <v>0</v>
      </c>
      <c r="CY112" s="149">
        <f t="shared" si="139"/>
        <v>0</v>
      </c>
    </row>
    <row r="113" spans="1:103" s="139" customFormat="1">
      <c r="A113" s="97"/>
      <c r="B113" s="128"/>
      <c r="C113" s="198"/>
      <c r="D113" s="216"/>
      <c r="E113" s="244"/>
      <c r="F113" s="244"/>
      <c r="G113" s="22"/>
      <c r="H113" s="299"/>
      <c r="I113" s="43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149"/>
      <c r="BQ113" s="149"/>
      <c r="BR113" s="69"/>
      <c r="BS113" s="138"/>
      <c r="BT113" s="138"/>
      <c r="BU113" s="138"/>
      <c r="BV113" s="138"/>
      <c r="BW113" s="138"/>
      <c r="BX113" s="149"/>
      <c r="BY113" s="149"/>
      <c r="BZ113" s="149"/>
      <c r="CA113" s="149"/>
      <c r="CB113" s="149"/>
      <c r="CC113" s="149"/>
      <c r="CD113" s="149"/>
      <c r="CE113" s="149"/>
      <c r="CF113" s="149"/>
      <c r="CG113" s="149"/>
      <c r="CH113" s="149"/>
      <c r="CI113" s="149"/>
      <c r="CJ113" s="149"/>
      <c r="CK113" s="149"/>
      <c r="CL113" s="149"/>
      <c r="CM113" s="149"/>
      <c r="CN113" s="149"/>
      <c r="CO113" s="149"/>
      <c r="CP113" s="149"/>
      <c r="CQ113" s="149"/>
      <c r="CR113" s="149"/>
      <c r="CS113" s="149"/>
      <c r="CT113" s="149"/>
      <c r="CU113" s="149"/>
      <c r="CV113" s="149"/>
      <c r="CW113" s="149"/>
      <c r="CX113" s="149"/>
      <c r="CY113" s="149"/>
    </row>
    <row r="114" spans="1:103" s="139" customFormat="1">
      <c r="A114" s="97"/>
      <c r="B114" s="128" t="s">
        <v>272</v>
      </c>
      <c r="C114" s="390">
        <v>0.02</v>
      </c>
      <c r="D114" s="216"/>
      <c r="E114" s="325">
        <f>C77</f>
        <v>2225341045.5446424</v>
      </c>
      <c r="F114" s="281" t="s">
        <v>105</v>
      </c>
      <c r="G114" s="40">
        <f t="shared" ref="G114" si="140">SUM(BS114:CY114)</f>
        <v>44506820.910892852</v>
      </c>
      <c r="H114" s="297" t="s">
        <v>136</v>
      </c>
      <c r="I114" s="43"/>
      <c r="J114" s="268">
        <f t="shared" ref="J114:BQ114" si="141">IF(J7=$C15,$C114*$E114,0)</f>
        <v>0</v>
      </c>
      <c r="K114" s="268">
        <f t="shared" si="141"/>
        <v>0</v>
      </c>
      <c r="L114" s="268">
        <f t="shared" si="141"/>
        <v>0</v>
      </c>
      <c r="M114" s="268">
        <f t="shared" si="141"/>
        <v>0</v>
      </c>
      <c r="N114" s="268">
        <f t="shared" si="141"/>
        <v>0</v>
      </c>
      <c r="O114" s="268">
        <f t="shared" si="141"/>
        <v>0</v>
      </c>
      <c r="P114" s="268">
        <f t="shared" si="141"/>
        <v>0</v>
      </c>
      <c r="Q114" s="268">
        <f t="shared" si="141"/>
        <v>0</v>
      </c>
      <c r="R114" s="268">
        <f t="shared" si="141"/>
        <v>0</v>
      </c>
      <c r="S114" s="268">
        <f t="shared" si="141"/>
        <v>0</v>
      </c>
      <c r="T114" s="268">
        <f t="shared" si="141"/>
        <v>0</v>
      </c>
      <c r="U114" s="268">
        <f t="shared" si="141"/>
        <v>0</v>
      </c>
      <c r="V114" s="268">
        <f t="shared" si="141"/>
        <v>0</v>
      </c>
      <c r="W114" s="268">
        <f t="shared" si="141"/>
        <v>0</v>
      </c>
      <c r="X114" s="268">
        <f t="shared" si="141"/>
        <v>0</v>
      </c>
      <c r="Y114" s="268">
        <f t="shared" si="141"/>
        <v>0</v>
      </c>
      <c r="Z114" s="268">
        <f t="shared" si="141"/>
        <v>0</v>
      </c>
      <c r="AA114" s="268">
        <f t="shared" si="141"/>
        <v>0</v>
      </c>
      <c r="AB114" s="268">
        <f t="shared" si="141"/>
        <v>0</v>
      </c>
      <c r="AC114" s="268">
        <f t="shared" si="141"/>
        <v>0</v>
      </c>
      <c r="AD114" s="268">
        <f t="shared" si="141"/>
        <v>0</v>
      </c>
      <c r="AE114" s="268">
        <f t="shared" si="141"/>
        <v>44506820.910892852</v>
      </c>
      <c r="AF114" s="268">
        <f t="shared" si="141"/>
        <v>0</v>
      </c>
      <c r="AG114" s="268">
        <f t="shared" si="141"/>
        <v>0</v>
      </c>
      <c r="AH114" s="268">
        <f t="shared" si="141"/>
        <v>0</v>
      </c>
      <c r="AI114" s="268">
        <f t="shared" si="141"/>
        <v>0</v>
      </c>
      <c r="AJ114" s="268">
        <f t="shared" si="141"/>
        <v>0</v>
      </c>
      <c r="AK114" s="268">
        <f t="shared" si="141"/>
        <v>0</v>
      </c>
      <c r="AL114" s="268">
        <f t="shared" si="141"/>
        <v>0</v>
      </c>
      <c r="AM114" s="268">
        <f t="shared" si="141"/>
        <v>0</v>
      </c>
      <c r="AN114" s="268">
        <f t="shared" si="141"/>
        <v>0</v>
      </c>
      <c r="AO114" s="268">
        <f t="shared" si="141"/>
        <v>0</v>
      </c>
      <c r="AP114" s="268">
        <f t="shared" si="141"/>
        <v>0</v>
      </c>
      <c r="AQ114" s="268">
        <f t="shared" si="141"/>
        <v>0</v>
      </c>
      <c r="AR114" s="268">
        <f t="shared" si="141"/>
        <v>0</v>
      </c>
      <c r="AS114" s="268">
        <f>IF(AS7=$C15,$C114*$E114,0)</f>
        <v>0</v>
      </c>
      <c r="AT114" s="268">
        <f t="shared" si="141"/>
        <v>0</v>
      </c>
      <c r="AU114" s="268">
        <f t="shared" si="141"/>
        <v>0</v>
      </c>
      <c r="AV114" s="268">
        <f t="shared" si="141"/>
        <v>0</v>
      </c>
      <c r="AW114" s="268">
        <f t="shared" si="141"/>
        <v>0</v>
      </c>
      <c r="AX114" s="268">
        <f t="shared" si="141"/>
        <v>0</v>
      </c>
      <c r="AY114" s="268">
        <f t="shared" si="141"/>
        <v>0</v>
      </c>
      <c r="AZ114" s="268">
        <f t="shared" si="141"/>
        <v>0</v>
      </c>
      <c r="BA114" s="268">
        <f t="shared" si="141"/>
        <v>0</v>
      </c>
      <c r="BB114" s="268">
        <f t="shared" si="141"/>
        <v>0</v>
      </c>
      <c r="BC114" s="268">
        <f t="shared" si="141"/>
        <v>0</v>
      </c>
      <c r="BD114" s="268">
        <f t="shared" si="141"/>
        <v>0</v>
      </c>
      <c r="BE114" s="268">
        <f t="shared" si="141"/>
        <v>0</v>
      </c>
      <c r="BF114" s="268">
        <f t="shared" si="141"/>
        <v>0</v>
      </c>
      <c r="BG114" s="268">
        <f t="shared" si="141"/>
        <v>0</v>
      </c>
      <c r="BH114" s="268">
        <f t="shared" si="141"/>
        <v>0</v>
      </c>
      <c r="BI114" s="268">
        <f t="shared" si="141"/>
        <v>0</v>
      </c>
      <c r="BJ114" s="268">
        <f t="shared" si="141"/>
        <v>0</v>
      </c>
      <c r="BK114" s="268">
        <f t="shared" si="141"/>
        <v>0</v>
      </c>
      <c r="BL114" s="268">
        <f t="shared" si="141"/>
        <v>0</v>
      </c>
      <c r="BM114" s="268">
        <f t="shared" si="141"/>
        <v>0</v>
      </c>
      <c r="BN114" s="268">
        <f t="shared" si="141"/>
        <v>0</v>
      </c>
      <c r="BO114" s="268">
        <f t="shared" si="141"/>
        <v>0</v>
      </c>
      <c r="BP114" s="268">
        <f t="shared" si="141"/>
        <v>0</v>
      </c>
      <c r="BQ114" s="268">
        <f t="shared" si="141"/>
        <v>0</v>
      </c>
      <c r="BR114" s="269"/>
      <c r="BS114" s="40">
        <f>SUM(J114:U114)</f>
        <v>0</v>
      </c>
      <c r="BT114" s="40">
        <f>SUM(V114:AG114)</f>
        <v>44506820.910892852</v>
      </c>
      <c r="BU114" s="40">
        <f>SUM(AH114:AS114)</f>
        <v>0</v>
      </c>
      <c r="BV114" s="40">
        <f>SUM(AT114:BE114)</f>
        <v>0</v>
      </c>
      <c r="BW114" s="40">
        <f>SUM(BF114:BQ114)</f>
        <v>0</v>
      </c>
      <c r="BX114" s="268">
        <f t="shared" ref="BX114:CY114" si="142">IF(BX7=$C15,$C114*$E114,0)</f>
        <v>0</v>
      </c>
      <c r="BY114" s="268">
        <f t="shared" si="142"/>
        <v>0</v>
      </c>
      <c r="BZ114" s="268">
        <f t="shared" si="142"/>
        <v>0</v>
      </c>
      <c r="CA114" s="268">
        <f t="shared" si="142"/>
        <v>0</v>
      </c>
      <c r="CB114" s="268">
        <f t="shared" si="142"/>
        <v>0</v>
      </c>
      <c r="CC114" s="268">
        <f t="shared" si="142"/>
        <v>0</v>
      </c>
      <c r="CD114" s="268">
        <f t="shared" si="142"/>
        <v>0</v>
      </c>
      <c r="CE114" s="268">
        <f t="shared" si="142"/>
        <v>0</v>
      </c>
      <c r="CF114" s="268">
        <f t="shared" si="142"/>
        <v>0</v>
      </c>
      <c r="CG114" s="268">
        <f t="shared" si="142"/>
        <v>0</v>
      </c>
      <c r="CH114" s="268">
        <f t="shared" si="142"/>
        <v>0</v>
      </c>
      <c r="CI114" s="268">
        <f t="shared" si="142"/>
        <v>0</v>
      </c>
      <c r="CJ114" s="268">
        <f t="shared" si="142"/>
        <v>0</v>
      </c>
      <c r="CK114" s="268">
        <f t="shared" si="142"/>
        <v>0</v>
      </c>
      <c r="CL114" s="268">
        <f t="shared" si="142"/>
        <v>0</v>
      </c>
      <c r="CM114" s="268">
        <f t="shared" si="142"/>
        <v>0</v>
      </c>
      <c r="CN114" s="268">
        <f t="shared" si="142"/>
        <v>0</v>
      </c>
      <c r="CO114" s="268">
        <f t="shared" si="142"/>
        <v>0</v>
      </c>
      <c r="CP114" s="268">
        <f t="shared" si="142"/>
        <v>0</v>
      </c>
      <c r="CQ114" s="268">
        <f t="shared" si="142"/>
        <v>0</v>
      </c>
      <c r="CR114" s="268">
        <f t="shared" si="142"/>
        <v>0</v>
      </c>
      <c r="CS114" s="268">
        <f t="shared" si="142"/>
        <v>0</v>
      </c>
      <c r="CT114" s="268">
        <f t="shared" si="142"/>
        <v>0</v>
      </c>
      <c r="CU114" s="268">
        <f t="shared" si="142"/>
        <v>0</v>
      </c>
      <c r="CV114" s="268">
        <f t="shared" si="142"/>
        <v>0</v>
      </c>
      <c r="CW114" s="268">
        <f t="shared" si="142"/>
        <v>0</v>
      </c>
      <c r="CX114" s="268">
        <f t="shared" si="142"/>
        <v>0</v>
      </c>
      <c r="CY114" s="268">
        <f t="shared" si="142"/>
        <v>0</v>
      </c>
    </row>
    <row r="115" spans="1:103" s="139" customFormat="1">
      <c r="A115" s="97"/>
      <c r="B115" s="43"/>
      <c r="C115" s="198"/>
      <c r="D115" s="216"/>
      <c r="E115" s="263"/>
      <c r="F115" s="244"/>
      <c r="G115" s="22"/>
      <c r="H115" s="299"/>
      <c r="I115" s="43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149"/>
      <c r="BQ115" s="149"/>
      <c r="BR115" s="69"/>
      <c r="BS115" s="149"/>
      <c r="BT115" s="149"/>
      <c r="BU115" s="149"/>
      <c r="BV115" s="149"/>
      <c r="BW115" s="149"/>
      <c r="BX115" s="149"/>
      <c r="BY115" s="149"/>
      <c r="BZ115" s="149"/>
      <c r="CA115" s="149"/>
      <c r="CB115" s="149"/>
      <c r="CC115" s="149"/>
      <c r="CD115" s="149"/>
      <c r="CE115" s="149"/>
      <c r="CF115" s="149"/>
      <c r="CG115" s="149"/>
      <c r="CH115" s="149"/>
      <c r="CI115" s="149"/>
      <c r="CJ115" s="149"/>
      <c r="CK115" s="149"/>
      <c r="CL115" s="149"/>
      <c r="CM115" s="149"/>
      <c r="CN115" s="149"/>
      <c r="CO115" s="149"/>
      <c r="CP115" s="149"/>
      <c r="CQ115" s="149"/>
      <c r="CR115" s="149"/>
      <c r="CS115" s="149"/>
      <c r="CT115" s="149"/>
      <c r="CU115" s="149"/>
      <c r="CV115" s="149"/>
      <c r="CW115" s="149"/>
      <c r="CX115" s="149"/>
      <c r="CY115" s="149"/>
    </row>
    <row r="116" spans="1:103" s="61" customFormat="1">
      <c r="A116" s="3"/>
      <c r="B116" s="10" t="s">
        <v>273</v>
      </c>
      <c r="C116" s="53"/>
      <c r="D116" s="54"/>
      <c r="E116" s="86"/>
      <c r="F116" s="59"/>
      <c r="G116" s="40">
        <f t="shared" si="137"/>
        <v>73436254.502973199</v>
      </c>
      <c r="H116" s="298" t="s">
        <v>136</v>
      </c>
      <c r="I116" s="6"/>
      <c r="J116" s="39">
        <f t="shared" ref="J116:AO116" si="143">SUM(J117:J119)</f>
        <v>0</v>
      </c>
      <c r="K116" s="39">
        <f t="shared" si="143"/>
        <v>0</v>
      </c>
      <c r="L116" s="39">
        <f>SUM(L117:L119)</f>
        <v>0</v>
      </c>
      <c r="M116" s="39">
        <f t="shared" si="143"/>
        <v>0</v>
      </c>
      <c r="N116" s="39">
        <f t="shared" si="143"/>
        <v>0</v>
      </c>
      <c r="O116" s="39">
        <f t="shared" si="143"/>
        <v>0</v>
      </c>
      <c r="P116" s="39">
        <f t="shared" si="143"/>
        <v>0</v>
      </c>
      <c r="Q116" s="39">
        <f t="shared" si="143"/>
        <v>0</v>
      </c>
      <c r="R116" s="39">
        <f t="shared" si="143"/>
        <v>0</v>
      </c>
      <c r="S116" s="39">
        <f t="shared" si="143"/>
        <v>0</v>
      </c>
      <c r="T116" s="39">
        <f t="shared" si="143"/>
        <v>0</v>
      </c>
      <c r="U116" s="39">
        <f t="shared" si="143"/>
        <v>0</v>
      </c>
      <c r="V116" s="39">
        <f t="shared" si="143"/>
        <v>0</v>
      </c>
      <c r="W116" s="39">
        <f t="shared" si="143"/>
        <v>0</v>
      </c>
      <c r="X116" s="39">
        <f t="shared" si="143"/>
        <v>0</v>
      </c>
      <c r="Y116" s="39">
        <f t="shared" si="143"/>
        <v>0</v>
      </c>
      <c r="Z116" s="39">
        <f t="shared" si="143"/>
        <v>0</v>
      </c>
      <c r="AA116" s="39">
        <f t="shared" si="143"/>
        <v>0</v>
      </c>
      <c r="AB116" s="39">
        <f t="shared" si="143"/>
        <v>0</v>
      </c>
      <c r="AC116" s="39">
        <f t="shared" si="143"/>
        <v>0</v>
      </c>
      <c r="AD116" s="39">
        <f t="shared" si="143"/>
        <v>0</v>
      </c>
      <c r="AE116" s="39">
        <f t="shared" si="143"/>
        <v>73436254.502973199</v>
      </c>
      <c r="AF116" s="39">
        <f t="shared" si="143"/>
        <v>0</v>
      </c>
      <c r="AG116" s="39">
        <f t="shared" si="143"/>
        <v>0</v>
      </c>
      <c r="AH116" s="39">
        <f t="shared" si="143"/>
        <v>0</v>
      </c>
      <c r="AI116" s="39">
        <f t="shared" si="143"/>
        <v>0</v>
      </c>
      <c r="AJ116" s="39">
        <f t="shared" si="143"/>
        <v>0</v>
      </c>
      <c r="AK116" s="39">
        <f t="shared" si="143"/>
        <v>0</v>
      </c>
      <c r="AL116" s="39">
        <f t="shared" si="143"/>
        <v>0</v>
      </c>
      <c r="AM116" s="39">
        <f t="shared" si="143"/>
        <v>0</v>
      </c>
      <c r="AN116" s="39">
        <f t="shared" si="143"/>
        <v>0</v>
      </c>
      <c r="AO116" s="39">
        <f t="shared" si="143"/>
        <v>0</v>
      </c>
      <c r="AP116" s="39">
        <f t="shared" ref="AP116:BQ116" si="144">SUM(AP117:AP119)</f>
        <v>0</v>
      </c>
      <c r="AQ116" s="39">
        <f t="shared" si="144"/>
        <v>0</v>
      </c>
      <c r="AR116" s="39">
        <f t="shared" si="144"/>
        <v>0</v>
      </c>
      <c r="AS116" s="39">
        <f t="shared" si="144"/>
        <v>0</v>
      </c>
      <c r="AT116" s="39">
        <f t="shared" si="144"/>
        <v>0</v>
      </c>
      <c r="AU116" s="39">
        <f t="shared" si="144"/>
        <v>0</v>
      </c>
      <c r="AV116" s="39">
        <f t="shared" si="144"/>
        <v>0</v>
      </c>
      <c r="AW116" s="39">
        <f t="shared" si="144"/>
        <v>0</v>
      </c>
      <c r="AX116" s="39">
        <f t="shared" si="144"/>
        <v>0</v>
      </c>
      <c r="AY116" s="39">
        <f t="shared" si="144"/>
        <v>0</v>
      </c>
      <c r="AZ116" s="39">
        <f t="shared" si="144"/>
        <v>0</v>
      </c>
      <c r="BA116" s="39">
        <f t="shared" si="144"/>
        <v>0</v>
      </c>
      <c r="BB116" s="39">
        <f t="shared" si="144"/>
        <v>0</v>
      </c>
      <c r="BC116" s="39">
        <f t="shared" si="144"/>
        <v>0</v>
      </c>
      <c r="BD116" s="39">
        <f t="shared" si="144"/>
        <v>0</v>
      </c>
      <c r="BE116" s="39">
        <f t="shared" si="144"/>
        <v>0</v>
      </c>
      <c r="BF116" s="39">
        <f t="shared" si="144"/>
        <v>0</v>
      </c>
      <c r="BG116" s="39">
        <f t="shared" si="144"/>
        <v>0</v>
      </c>
      <c r="BH116" s="39">
        <f t="shared" si="144"/>
        <v>0</v>
      </c>
      <c r="BI116" s="39">
        <f t="shared" si="144"/>
        <v>0</v>
      </c>
      <c r="BJ116" s="39">
        <f t="shared" si="144"/>
        <v>0</v>
      </c>
      <c r="BK116" s="39">
        <f t="shared" si="144"/>
        <v>0</v>
      </c>
      <c r="BL116" s="39">
        <f t="shared" si="144"/>
        <v>0</v>
      </c>
      <c r="BM116" s="39">
        <f t="shared" si="144"/>
        <v>0</v>
      </c>
      <c r="BN116" s="39">
        <f t="shared" si="144"/>
        <v>0</v>
      </c>
      <c r="BO116" s="39">
        <f t="shared" si="144"/>
        <v>0</v>
      </c>
      <c r="BP116" s="39">
        <f t="shared" si="144"/>
        <v>0</v>
      </c>
      <c r="BQ116" s="39">
        <f t="shared" si="144"/>
        <v>0</v>
      </c>
      <c r="BR116" s="55"/>
      <c r="BS116" s="39">
        <f t="shared" ref="BS116:BW116" si="145">SUM(BS117:BS119)</f>
        <v>0</v>
      </c>
      <c r="BT116" s="39">
        <f t="shared" si="145"/>
        <v>73436254.502973199</v>
      </c>
      <c r="BU116" s="39">
        <f t="shared" si="145"/>
        <v>0</v>
      </c>
      <c r="BV116" s="39">
        <f t="shared" si="145"/>
        <v>0</v>
      </c>
      <c r="BW116" s="39">
        <f t="shared" si="145"/>
        <v>0</v>
      </c>
      <c r="BX116" s="39">
        <f>SUM(BX117:BX119)</f>
        <v>0</v>
      </c>
      <c r="BY116" s="39">
        <f t="shared" ref="BY116:CY116" si="146">SUM(BY117:BY119)</f>
        <v>0</v>
      </c>
      <c r="BZ116" s="39">
        <f t="shared" si="146"/>
        <v>0</v>
      </c>
      <c r="CA116" s="39">
        <f t="shared" si="146"/>
        <v>0</v>
      </c>
      <c r="CB116" s="39">
        <f t="shared" si="146"/>
        <v>0</v>
      </c>
      <c r="CC116" s="39">
        <f t="shared" si="146"/>
        <v>0</v>
      </c>
      <c r="CD116" s="39">
        <f t="shared" si="146"/>
        <v>0</v>
      </c>
      <c r="CE116" s="39">
        <f t="shared" si="146"/>
        <v>0</v>
      </c>
      <c r="CF116" s="39">
        <f t="shared" si="146"/>
        <v>0</v>
      </c>
      <c r="CG116" s="39">
        <f t="shared" si="146"/>
        <v>0</v>
      </c>
      <c r="CH116" s="39">
        <f t="shared" si="146"/>
        <v>0</v>
      </c>
      <c r="CI116" s="39">
        <f t="shared" si="146"/>
        <v>0</v>
      </c>
      <c r="CJ116" s="39">
        <f t="shared" si="146"/>
        <v>0</v>
      </c>
      <c r="CK116" s="39">
        <f t="shared" si="146"/>
        <v>0</v>
      </c>
      <c r="CL116" s="39">
        <f t="shared" si="146"/>
        <v>0</v>
      </c>
      <c r="CM116" s="39">
        <f t="shared" si="146"/>
        <v>0</v>
      </c>
      <c r="CN116" s="39">
        <f t="shared" si="146"/>
        <v>0</v>
      </c>
      <c r="CO116" s="39">
        <f t="shared" si="146"/>
        <v>0</v>
      </c>
      <c r="CP116" s="39">
        <f t="shared" si="146"/>
        <v>0</v>
      </c>
      <c r="CQ116" s="39">
        <f t="shared" si="146"/>
        <v>0</v>
      </c>
      <c r="CR116" s="39">
        <f t="shared" si="146"/>
        <v>0</v>
      </c>
      <c r="CS116" s="39">
        <f t="shared" si="146"/>
        <v>0</v>
      </c>
      <c r="CT116" s="39">
        <f t="shared" si="146"/>
        <v>0</v>
      </c>
      <c r="CU116" s="39">
        <f t="shared" si="146"/>
        <v>0</v>
      </c>
      <c r="CV116" s="39">
        <f t="shared" si="146"/>
        <v>0</v>
      </c>
      <c r="CW116" s="39">
        <f t="shared" si="146"/>
        <v>0</v>
      </c>
      <c r="CX116" s="39">
        <f t="shared" si="146"/>
        <v>0</v>
      </c>
      <c r="CY116" s="39">
        <f t="shared" si="146"/>
        <v>0</v>
      </c>
    </row>
    <row r="117" spans="1:103" s="61" customFormat="1">
      <c r="A117" s="3"/>
      <c r="B117" s="13" t="s">
        <v>88</v>
      </c>
      <c r="C117" s="194">
        <f>C77</f>
        <v>2225341045.5446424</v>
      </c>
      <c r="D117" s="61" t="s">
        <v>205</v>
      </c>
      <c r="E117" s="205">
        <v>0</v>
      </c>
      <c r="F117" s="141" t="s">
        <v>206</v>
      </c>
      <c r="G117" s="22">
        <f>SUM(BS117:CY117)</f>
        <v>0</v>
      </c>
      <c r="H117" s="300" t="s">
        <v>136</v>
      </c>
      <c r="I117" s="6"/>
      <c r="J117" s="85">
        <f t="shared" ref="J117:BQ117" si="147">IF(J7=$C15,$C117*$E117,0)</f>
        <v>0</v>
      </c>
      <c r="K117" s="85">
        <f t="shared" si="147"/>
        <v>0</v>
      </c>
      <c r="L117" s="85">
        <f>IF(L7=$C15,$C117*$E117,0)</f>
        <v>0</v>
      </c>
      <c r="M117" s="85">
        <f t="shared" si="147"/>
        <v>0</v>
      </c>
      <c r="N117" s="85">
        <f t="shared" si="147"/>
        <v>0</v>
      </c>
      <c r="O117" s="85">
        <f t="shared" si="147"/>
        <v>0</v>
      </c>
      <c r="P117" s="85">
        <f t="shared" si="147"/>
        <v>0</v>
      </c>
      <c r="Q117" s="85">
        <f t="shared" si="147"/>
        <v>0</v>
      </c>
      <c r="R117" s="85">
        <f t="shared" si="147"/>
        <v>0</v>
      </c>
      <c r="S117" s="85">
        <f t="shared" si="147"/>
        <v>0</v>
      </c>
      <c r="T117" s="85">
        <f t="shared" si="147"/>
        <v>0</v>
      </c>
      <c r="U117" s="85">
        <f t="shared" si="147"/>
        <v>0</v>
      </c>
      <c r="V117" s="85">
        <f t="shared" si="147"/>
        <v>0</v>
      </c>
      <c r="W117" s="85">
        <f t="shared" si="147"/>
        <v>0</v>
      </c>
      <c r="X117" s="85">
        <f t="shared" si="147"/>
        <v>0</v>
      </c>
      <c r="Y117" s="85">
        <f t="shared" si="147"/>
        <v>0</v>
      </c>
      <c r="Z117" s="85">
        <f t="shared" si="147"/>
        <v>0</v>
      </c>
      <c r="AA117" s="85">
        <f t="shared" si="147"/>
        <v>0</v>
      </c>
      <c r="AB117" s="85">
        <f t="shared" si="147"/>
        <v>0</v>
      </c>
      <c r="AC117" s="85">
        <f t="shared" si="147"/>
        <v>0</v>
      </c>
      <c r="AD117" s="85">
        <f t="shared" si="147"/>
        <v>0</v>
      </c>
      <c r="AE117" s="85">
        <f t="shared" si="147"/>
        <v>0</v>
      </c>
      <c r="AF117" s="85">
        <f t="shared" si="147"/>
        <v>0</v>
      </c>
      <c r="AG117" s="85">
        <f t="shared" si="147"/>
        <v>0</v>
      </c>
      <c r="AH117" s="85">
        <f t="shared" si="147"/>
        <v>0</v>
      </c>
      <c r="AI117" s="85">
        <f t="shared" si="147"/>
        <v>0</v>
      </c>
      <c r="AJ117" s="85">
        <f t="shared" si="147"/>
        <v>0</v>
      </c>
      <c r="AK117" s="85">
        <f t="shared" si="147"/>
        <v>0</v>
      </c>
      <c r="AL117" s="85">
        <f t="shared" si="147"/>
        <v>0</v>
      </c>
      <c r="AM117" s="85">
        <f t="shared" si="147"/>
        <v>0</v>
      </c>
      <c r="AN117" s="85">
        <f t="shared" si="147"/>
        <v>0</v>
      </c>
      <c r="AO117" s="85">
        <f t="shared" si="147"/>
        <v>0</v>
      </c>
      <c r="AP117" s="85">
        <f t="shared" si="147"/>
        <v>0</v>
      </c>
      <c r="AQ117" s="85">
        <f t="shared" si="147"/>
        <v>0</v>
      </c>
      <c r="AR117" s="85">
        <f t="shared" si="147"/>
        <v>0</v>
      </c>
      <c r="AS117" s="85">
        <f t="shared" si="147"/>
        <v>0</v>
      </c>
      <c r="AT117" s="85">
        <f t="shared" si="147"/>
        <v>0</v>
      </c>
      <c r="AU117" s="85">
        <f t="shared" si="147"/>
        <v>0</v>
      </c>
      <c r="AV117" s="85">
        <f t="shared" si="147"/>
        <v>0</v>
      </c>
      <c r="AW117" s="85">
        <f t="shared" si="147"/>
        <v>0</v>
      </c>
      <c r="AX117" s="85">
        <f t="shared" si="147"/>
        <v>0</v>
      </c>
      <c r="AY117" s="85">
        <f t="shared" si="147"/>
        <v>0</v>
      </c>
      <c r="AZ117" s="85">
        <f t="shared" si="147"/>
        <v>0</v>
      </c>
      <c r="BA117" s="85">
        <f t="shared" si="147"/>
        <v>0</v>
      </c>
      <c r="BB117" s="85">
        <f t="shared" si="147"/>
        <v>0</v>
      </c>
      <c r="BC117" s="85">
        <f t="shared" si="147"/>
        <v>0</v>
      </c>
      <c r="BD117" s="85">
        <f t="shared" si="147"/>
        <v>0</v>
      </c>
      <c r="BE117" s="85">
        <f t="shared" si="147"/>
        <v>0</v>
      </c>
      <c r="BF117" s="85">
        <f t="shared" si="147"/>
        <v>0</v>
      </c>
      <c r="BG117" s="85">
        <f t="shared" si="147"/>
        <v>0</v>
      </c>
      <c r="BH117" s="85">
        <f t="shared" si="147"/>
        <v>0</v>
      </c>
      <c r="BI117" s="85">
        <f t="shared" si="147"/>
        <v>0</v>
      </c>
      <c r="BJ117" s="85">
        <f t="shared" si="147"/>
        <v>0</v>
      </c>
      <c r="BK117" s="85">
        <f t="shared" si="147"/>
        <v>0</v>
      </c>
      <c r="BL117" s="85">
        <f t="shared" si="147"/>
        <v>0</v>
      </c>
      <c r="BM117" s="85">
        <f t="shared" si="147"/>
        <v>0</v>
      </c>
      <c r="BN117" s="85">
        <f t="shared" si="147"/>
        <v>0</v>
      </c>
      <c r="BO117" s="85">
        <f t="shared" si="147"/>
        <v>0</v>
      </c>
      <c r="BP117" s="85">
        <f t="shared" si="147"/>
        <v>0</v>
      </c>
      <c r="BQ117" s="85">
        <f t="shared" si="147"/>
        <v>0</v>
      </c>
      <c r="BR117" s="55"/>
      <c r="BS117" s="22">
        <f>SUM(J117:U117)</f>
        <v>0</v>
      </c>
      <c r="BT117" s="22">
        <f>SUM(V117:AG117)</f>
        <v>0</v>
      </c>
      <c r="BU117" s="22">
        <f>SUM(AH117:AS117)</f>
        <v>0</v>
      </c>
      <c r="BV117" s="22">
        <f>SUM(AT117:BE117)</f>
        <v>0</v>
      </c>
      <c r="BW117" s="22">
        <f>SUM(BF117:BQ117)</f>
        <v>0</v>
      </c>
      <c r="BX117" s="85">
        <f t="shared" ref="BX117:CY117" si="148">IF(BX7=$C15,$C117*$E117,0)</f>
        <v>0</v>
      </c>
      <c r="BY117" s="85">
        <f t="shared" si="148"/>
        <v>0</v>
      </c>
      <c r="BZ117" s="85">
        <f t="shared" si="148"/>
        <v>0</v>
      </c>
      <c r="CA117" s="85">
        <f t="shared" si="148"/>
        <v>0</v>
      </c>
      <c r="CB117" s="85">
        <f t="shared" si="148"/>
        <v>0</v>
      </c>
      <c r="CC117" s="85">
        <f t="shared" si="148"/>
        <v>0</v>
      </c>
      <c r="CD117" s="85">
        <f t="shared" si="148"/>
        <v>0</v>
      </c>
      <c r="CE117" s="85">
        <f t="shared" si="148"/>
        <v>0</v>
      </c>
      <c r="CF117" s="85">
        <f t="shared" si="148"/>
        <v>0</v>
      </c>
      <c r="CG117" s="85">
        <f t="shared" si="148"/>
        <v>0</v>
      </c>
      <c r="CH117" s="85">
        <f t="shared" si="148"/>
        <v>0</v>
      </c>
      <c r="CI117" s="85">
        <f t="shared" si="148"/>
        <v>0</v>
      </c>
      <c r="CJ117" s="85">
        <f t="shared" si="148"/>
        <v>0</v>
      </c>
      <c r="CK117" s="85">
        <f t="shared" si="148"/>
        <v>0</v>
      </c>
      <c r="CL117" s="85">
        <f t="shared" si="148"/>
        <v>0</v>
      </c>
      <c r="CM117" s="85">
        <f t="shared" si="148"/>
        <v>0</v>
      </c>
      <c r="CN117" s="85">
        <f t="shared" si="148"/>
        <v>0</v>
      </c>
      <c r="CO117" s="85">
        <f t="shared" si="148"/>
        <v>0</v>
      </c>
      <c r="CP117" s="85">
        <f t="shared" si="148"/>
        <v>0</v>
      </c>
      <c r="CQ117" s="85">
        <f t="shared" si="148"/>
        <v>0</v>
      </c>
      <c r="CR117" s="85">
        <f t="shared" si="148"/>
        <v>0</v>
      </c>
      <c r="CS117" s="85">
        <f t="shared" si="148"/>
        <v>0</v>
      </c>
      <c r="CT117" s="85">
        <f t="shared" si="148"/>
        <v>0</v>
      </c>
      <c r="CU117" s="85">
        <f t="shared" si="148"/>
        <v>0</v>
      </c>
      <c r="CV117" s="85">
        <f t="shared" si="148"/>
        <v>0</v>
      </c>
      <c r="CW117" s="85">
        <f t="shared" si="148"/>
        <v>0</v>
      </c>
      <c r="CX117" s="85">
        <f t="shared" si="148"/>
        <v>0</v>
      </c>
      <c r="CY117" s="85">
        <f t="shared" si="148"/>
        <v>0</v>
      </c>
    </row>
    <row r="118" spans="1:103" s="61" customFormat="1">
      <c r="A118" s="3"/>
      <c r="B118" s="13" t="s">
        <v>89</v>
      </c>
      <c r="C118" s="194">
        <f>C77</f>
        <v>2225341045.5446424</v>
      </c>
      <c r="D118" s="61" t="s">
        <v>205</v>
      </c>
      <c r="E118" s="205">
        <f>3.3%</f>
        <v>3.3000000000000002E-2</v>
      </c>
      <c r="F118" s="141" t="s">
        <v>206</v>
      </c>
      <c r="G118" s="22">
        <f t="shared" si="137"/>
        <v>73436254.502973199</v>
      </c>
      <c r="H118" s="300" t="s">
        <v>136</v>
      </c>
      <c r="I118" s="6"/>
      <c r="J118" s="85">
        <f t="shared" ref="J118:BQ118" si="149">IF(J7=$C15,$C118*$E118,0)</f>
        <v>0</v>
      </c>
      <c r="K118" s="85">
        <f t="shared" si="149"/>
        <v>0</v>
      </c>
      <c r="L118" s="85">
        <f t="shared" si="149"/>
        <v>0</v>
      </c>
      <c r="M118" s="85">
        <f t="shared" si="149"/>
        <v>0</v>
      </c>
      <c r="N118" s="85">
        <f t="shared" si="149"/>
        <v>0</v>
      </c>
      <c r="O118" s="85">
        <f t="shared" si="149"/>
        <v>0</v>
      </c>
      <c r="P118" s="85">
        <f t="shared" si="149"/>
        <v>0</v>
      </c>
      <c r="Q118" s="85">
        <f t="shared" si="149"/>
        <v>0</v>
      </c>
      <c r="R118" s="85">
        <f t="shared" si="149"/>
        <v>0</v>
      </c>
      <c r="S118" s="85">
        <f t="shared" si="149"/>
        <v>0</v>
      </c>
      <c r="T118" s="85">
        <f t="shared" si="149"/>
        <v>0</v>
      </c>
      <c r="U118" s="85">
        <f t="shared" si="149"/>
        <v>0</v>
      </c>
      <c r="V118" s="85">
        <f t="shared" si="149"/>
        <v>0</v>
      </c>
      <c r="W118" s="85">
        <f t="shared" si="149"/>
        <v>0</v>
      </c>
      <c r="X118" s="85">
        <f t="shared" si="149"/>
        <v>0</v>
      </c>
      <c r="Y118" s="85">
        <f t="shared" si="149"/>
        <v>0</v>
      </c>
      <c r="Z118" s="85">
        <f t="shared" si="149"/>
        <v>0</v>
      </c>
      <c r="AA118" s="85">
        <f t="shared" si="149"/>
        <v>0</v>
      </c>
      <c r="AB118" s="85">
        <f t="shared" si="149"/>
        <v>0</v>
      </c>
      <c r="AC118" s="85">
        <f t="shared" si="149"/>
        <v>0</v>
      </c>
      <c r="AD118" s="85">
        <f t="shared" si="149"/>
        <v>0</v>
      </c>
      <c r="AE118" s="85">
        <f t="shared" si="149"/>
        <v>73436254.502973199</v>
      </c>
      <c r="AF118" s="85">
        <f t="shared" si="149"/>
        <v>0</v>
      </c>
      <c r="AG118" s="85">
        <f t="shared" si="149"/>
        <v>0</v>
      </c>
      <c r="AH118" s="85">
        <f t="shared" si="149"/>
        <v>0</v>
      </c>
      <c r="AI118" s="85">
        <f t="shared" si="149"/>
        <v>0</v>
      </c>
      <c r="AJ118" s="85">
        <f t="shared" si="149"/>
        <v>0</v>
      </c>
      <c r="AK118" s="85">
        <f t="shared" si="149"/>
        <v>0</v>
      </c>
      <c r="AL118" s="85">
        <f t="shared" si="149"/>
        <v>0</v>
      </c>
      <c r="AM118" s="85">
        <f t="shared" si="149"/>
        <v>0</v>
      </c>
      <c r="AN118" s="85">
        <f t="shared" si="149"/>
        <v>0</v>
      </c>
      <c r="AO118" s="85">
        <f t="shared" si="149"/>
        <v>0</v>
      </c>
      <c r="AP118" s="85">
        <f t="shared" si="149"/>
        <v>0</v>
      </c>
      <c r="AQ118" s="85">
        <f t="shared" si="149"/>
        <v>0</v>
      </c>
      <c r="AR118" s="85">
        <f t="shared" si="149"/>
        <v>0</v>
      </c>
      <c r="AS118" s="85">
        <f t="shared" si="149"/>
        <v>0</v>
      </c>
      <c r="AT118" s="85">
        <f t="shared" si="149"/>
        <v>0</v>
      </c>
      <c r="AU118" s="85">
        <f t="shared" si="149"/>
        <v>0</v>
      </c>
      <c r="AV118" s="85">
        <f t="shared" si="149"/>
        <v>0</v>
      </c>
      <c r="AW118" s="85">
        <f t="shared" si="149"/>
        <v>0</v>
      </c>
      <c r="AX118" s="85">
        <f t="shared" si="149"/>
        <v>0</v>
      </c>
      <c r="AY118" s="85">
        <f t="shared" si="149"/>
        <v>0</v>
      </c>
      <c r="AZ118" s="85">
        <f t="shared" si="149"/>
        <v>0</v>
      </c>
      <c r="BA118" s="85">
        <f t="shared" si="149"/>
        <v>0</v>
      </c>
      <c r="BB118" s="85">
        <f t="shared" si="149"/>
        <v>0</v>
      </c>
      <c r="BC118" s="85">
        <f t="shared" si="149"/>
        <v>0</v>
      </c>
      <c r="BD118" s="85">
        <f t="shared" si="149"/>
        <v>0</v>
      </c>
      <c r="BE118" s="85">
        <f t="shared" si="149"/>
        <v>0</v>
      </c>
      <c r="BF118" s="85">
        <f t="shared" si="149"/>
        <v>0</v>
      </c>
      <c r="BG118" s="85">
        <f t="shared" si="149"/>
        <v>0</v>
      </c>
      <c r="BH118" s="85">
        <f t="shared" si="149"/>
        <v>0</v>
      </c>
      <c r="BI118" s="85">
        <f t="shared" si="149"/>
        <v>0</v>
      </c>
      <c r="BJ118" s="85">
        <f t="shared" si="149"/>
        <v>0</v>
      </c>
      <c r="BK118" s="85">
        <f t="shared" si="149"/>
        <v>0</v>
      </c>
      <c r="BL118" s="85">
        <f t="shared" si="149"/>
        <v>0</v>
      </c>
      <c r="BM118" s="85">
        <f t="shared" si="149"/>
        <v>0</v>
      </c>
      <c r="BN118" s="85">
        <f t="shared" si="149"/>
        <v>0</v>
      </c>
      <c r="BO118" s="85">
        <f t="shared" si="149"/>
        <v>0</v>
      </c>
      <c r="BP118" s="85">
        <f t="shared" si="149"/>
        <v>0</v>
      </c>
      <c r="BQ118" s="85">
        <f t="shared" si="149"/>
        <v>0</v>
      </c>
      <c r="BR118" s="55"/>
      <c r="BS118" s="22">
        <f>SUM(J118:U118)</f>
        <v>0</v>
      </c>
      <c r="BT118" s="22">
        <f>SUM(V118:AG118)</f>
        <v>73436254.502973199</v>
      </c>
      <c r="BU118" s="22">
        <f>SUM(AH118:AS118)</f>
        <v>0</v>
      </c>
      <c r="BV118" s="22">
        <f>SUM(AT118:BE118)</f>
        <v>0</v>
      </c>
      <c r="BW118" s="22">
        <f>SUM(BF118:BQ118)</f>
        <v>0</v>
      </c>
      <c r="BX118" s="85">
        <f t="shared" ref="BX118:CY118" si="150">IF(BX7=$C15,$C118*$E118,0)</f>
        <v>0</v>
      </c>
      <c r="BY118" s="85">
        <f t="shared" si="150"/>
        <v>0</v>
      </c>
      <c r="BZ118" s="85">
        <f t="shared" si="150"/>
        <v>0</v>
      </c>
      <c r="CA118" s="85">
        <f t="shared" si="150"/>
        <v>0</v>
      </c>
      <c r="CB118" s="85">
        <f t="shared" si="150"/>
        <v>0</v>
      </c>
      <c r="CC118" s="85">
        <f t="shared" si="150"/>
        <v>0</v>
      </c>
      <c r="CD118" s="85">
        <f t="shared" si="150"/>
        <v>0</v>
      </c>
      <c r="CE118" s="85">
        <f t="shared" si="150"/>
        <v>0</v>
      </c>
      <c r="CF118" s="85">
        <f t="shared" si="150"/>
        <v>0</v>
      </c>
      <c r="CG118" s="85">
        <f t="shared" si="150"/>
        <v>0</v>
      </c>
      <c r="CH118" s="85">
        <f t="shared" si="150"/>
        <v>0</v>
      </c>
      <c r="CI118" s="85">
        <f t="shared" si="150"/>
        <v>0</v>
      </c>
      <c r="CJ118" s="85">
        <f t="shared" si="150"/>
        <v>0</v>
      </c>
      <c r="CK118" s="85">
        <f t="shared" si="150"/>
        <v>0</v>
      </c>
      <c r="CL118" s="85">
        <f t="shared" si="150"/>
        <v>0</v>
      </c>
      <c r="CM118" s="85">
        <f t="shared" si="150"/>
        <v>0</v>
      </c>
      <c r="CN118" s="85">
        <f t="shared" si="150"/>
        <v>0</v>
      </c>
      <c r="CO118" s="85">
        <f t="shared" si="150"/>
        <v>0</v>
      </c>
      <c r="CP118" s="85">
        <f t="shared" si="150"/>
        <v>0</v>
      </c>
      <c r="CQ118" s="85">
        <f t="shared" si="150"/>
        <v>0</v>
      </c>
      <c r="CR118" s="85">
        <f t="shared" si="150"/>
        <v>0</v>
      </c>
      <c r="CS118" s="85">
        <f t="shared" si="150"/>
        <v>0</v>
      </c>
      <c r="CT118" s="85">
        <f t="shared" si="150"/>
        <v>0</v>
      </c>
      <c r="CU118" s="85">
        <f t="shared" si="150"/>
        <v>0</v>
      </c>
      <c r="CV118" s="85">
        <f t="shared" si="150"/>
        <v>0</v>
      </c>
      <c r="CW118" s="85">
        <f t="shared" si="150"/>
        <v>0</v>
      </c>
      <c r="CX118" s="85">
        <f t="shared" si="150"/>
        <v>0</v>
      </c>
      <c r="CY118" s="85">
        <f t="shared" si="150"/>
        <v>0</v>
      </c>
    </row>
    <row r="119" spans="1:103" s="61" customFormat="1">
      <c r="A119" s="3"/>
      <c r="B119" s="13" t="s">
        <v>113</v>
      </c>
      <c r="C119" s="194">
        <f>SUM(C125,C126)</f>
        <v>0</v>
      </c>
      <c r="D119" s="61" t="s">
        <v>104</v>
      </c>
      <c r="E119" s="205">
        <f>0.55%*0</f>
        <v>0</v>
      </c>
      <c r="F119" s="141" t="s">
        <v>105</v>
      </c>
      <c r="G119" s="22">
        <f t="shared" si="137"/>
        <v>0</v>
      </c>
      <c r="H119" s="300" t="s">
        <v>136</v>
      </c>
      <c r="I119" s="6"/>
      <c r="J119" s="85">
        <f t="shared" ref="J119:BQ119" si="151">IF(J7=$C15,$C119*$E119,0)</f>
        <v>0</v>
      </c>
      <c r="K119" s="85">
        <f t="shared" si="151"/>
        <v>0</v>
      </c>
      <c r="L119" s="85">
        <f t="shared" si="151"/>
        <v>0</v>
      </c>
      <c r="M119" s="85">
        <f t="shared" si="151"/>
        <v>0</v>
      </c>
      <c r="N119" s="85">
        <f t="shared" si="151"/>
        <v>0</v>
      </c>
      <c r="O119" s="85">
        <f t="shared" si="151"/>
        <v>0</v>
      </c>
      <c r="P119" s="85">
        <f t="shared" si="151"/>
        <v>0</v>
      </c>
      <c r="Q119" s="85">
        <f t="shared" si="151"/>
        <v>0</v>
      </c>
      <c r="R119" s="85">
        <f t="shared" si="151"/>
        <v>0</v>
      </c>
      <c r="S119" s="85">
        <f t="shared" si="151"/>
        <v>0</v>
      </c>
      <c r="T119" s="85">
        <f t="shared" si="151"/>
        <v>0</v>
      </c>
      <c r="U119" s="85">
        <f t="shared" si="151"/>
        <v>0</v>
      </c>
      <c r="V119" s="85">
        <f t="shared" si="151"/>
        <v>0</v>
      </c>
      <c r="W119" s="85">
        <f t="shared" si="151"/>
        <v>0</v>
      </c>
      <c r="X119" s="85">
        <f t="shared" si="151"/>
        <v>0</v>
      </c>
      <c r="Y119" s="85">
        <f t="shared" si="151"/>
        <v>0</v>
      </c>
      <c r="Z119" s="85">
        <f t="shared" si="151"/>
        <v>0</v>
      </c>
      <c r="AA119" s="85">
        <f t="shared" si="151"/>
        <v>0</v>
      </c>
      <c r="AB119" s="85">
        <f t="shared" si="151"/>
        <v>0</v>
      </c>
      <c r="AC119" s="85">
        <f t="shared" si="151"/>
        <v>0</v>
      </c>
      <c r="AD119" s="85">
        <f t="shared" si="151"/>
        <v>0</v>
      </c>
      <c r="AE119" s="85">
        <f t="shared" si="151"/>
        <v>0</v>
      </c>
      <c r="AF119" s="85">
        <f t="shared" si="151"/>
        <v>0</v>
      </c>
      <c r="AG119" s="85">
        <f t="shared" si="151"/>
        <v>0</v>
      </c>
      <c r="AH119" s="85">
        <f t="shared" si="151"/>
        <v>0</v>
      </c>
      <c r="AI119" s="85">
        <f t="shared" si="151"/>
        <v>0</v>
      </c>
      <c r="AJ119" s="85">
        <f t="shared" si="151"/>
        <v>0</v>
      </c>
      <c r="AK119" s="85">
        <f t="shared" si="151"/>
        <v>0</v>
      </c>
      <c r="AL119" s="85">
        <f t="shared" si="151"/>
        <v>0</v>
      </c>
      <c r="AM119" s="85">
        <f t="shared" si="151"/>
        <v>0</v>
      </c>
      <c r="AN119" s="85">
        <f t="shared" si="151"/>
        <v>0</v>
      </c>
      <c r="AO119" s="85">
        <f t="shared" si="151"/>
        <v>0</v>
      </c>
      <c r="AP119" s="85">
        <f t="shared" si="151"/>
        <v>0</v>
      </c>
      <c r="AQ119" s="85">
        <f t="shared" si="151"/>
        <v>0</v>
      </c>
      <c r="AR119" s="85">
        <f t="shared" si="151"/>
        <v>0</v>
      </c>
      <c r="AS119" s="85">
        <f t="shared" si="151"/>
        <v>0</v>
      </c>
      <c r="AT119" s="85">
        <f t="shared" si="151"/>
        <v>0</v>
      </c>
      <c r="AU119" s="85">
        <f t="shared" si="151"/>
        <v>0</v>
      </c>
      <c r="AV119" s="85">
        <f t="shared" si="151"/>
        <v>0</v>
      </c>
      <c r="AW119" s="85">
        <f t="shared" si="151"/>
        <v>0</v>
      </c>
      <c r="AX119" s="85">
        <f t="shared" si="151"/>
        <v>0</v>
      </c>
      <c r="AY119" s="85">
        <f t="shared" si="151"/>
        <v>0</v>
      </c>
      <c r="AZ119" s="85">
        <f t="shared" si="151"/>
        <v>0</v>
      </c>
      <c r="BA119" s="85">
        <f t="shared" si="151"/>
        <v>0</v>
      </c>
      <c r="BB119" s="85">
        <f t="shared" si="151"/>
        <v>0</v>
      </c>
      <c r="BC119" s="85">
        <f t="shared" si="151"/>
        <v>0</v>
      </c>
      <c r="BD119" s="85">
        <f t="shared" si="151"/>
        <v>0</v>
      </c>
      <c r="BE119" s="85">
        <f t="shared" si="151"/>
        <v>0</v>
      </c>
      <c r="BF119" s="85">
        <f t="shared" si="151"/>
        <v>0</v>
      </c>
      <c r="BG119" s="85">
        <f t="shared" si="151"/>
        <v>0</v>
      </c>
      <c r="BH119" s="85">
        <f t="shared" si="151"/>
        <v>0</v>
      </c>
      <c r="BI119" s="85">
        <f t="shared" si="151"/>
        <v>0</v>
      </c>
      <c r="BJ119" s="85">
        <f t="shared" si="151"/>
        <v>0</v>
      </c>
      <c r="BK119" s="85">
        <f t="shared" si="151"/>
        <v>0</v>
      </c>
      <c r="BL119" s="85">
        <f t="shared" si="151"/>
        <v>0</v>
      </c>
      <c r="BM119" s="85">
        <f t="shared" si="151"/>
        <v>0</v>
      </c>
      <c r="BN119" s="85">
        <f t="shared" si="151"/>
        <v>0</v>
      </c>
      <c r="BO119" s="85">
        <f t="shared" si="151"/>
        <v>0</v>
      </c>
      <c r="BP119" s="85">
        <f t="shared" si="151"/>
        <v>0</v>
      </c>
      <c r="BQ119" s="85">
        <f t="shared" si="151"/>
        <v>0</v>
      </c>
      <c r="BR119" s="55"/>
      <c r="BS119" s="22">
        <f>SUM(J119:U119)</f>
        <v>0</v>
      </c>
      <c r="BT119" s="22">
        <f>SUM(V119:AG119)</f>
        <v>0</v>
      </c>
      <c r="BU119" s="22">
        <f>SUM(AH119:AS119)</f>
        <v>0</v>
      </c>
      <c r="BV119" s="22">
        <f>SUM(AT119:BE119)</f>
        <v>0</v>
      </c>
      <c r="BW119" s="22">
        <f>SUM(BF119:BQ119)</f>
        <v>0</v>
      </c>
      <c r="BX119" s="85">
        <f t="shared" ref="BX119:CY119" si="152">IF(BX7=$C15,$C119*$E119,0)</f>
        <v>0</v>
      </c>
      <c r="BY119" s="85">
        <f t="shared" si="152"/>
        <v>0</v>
      </c>
      <c r="BZ119" s="85">
        <f t="shared" si="152"/>
        <v>0</v>
      </c>
      <c r="CA119" s="85">
        <f t="shared" si="152"/>
        <v>0</v>
      </c>
      <c r="CB119" s="85">
        <f t="shared" si="152"/>
        <v>0</v>
      </c>
      <c r="CC119" s="85">
        <f t="shared" si="152"/>
        <v>0</v>
      </c>
      <c r="CD119" s="85">
        <f t="shared" si="152"/>
        <v>0</v>
      </c>
      <c r="CE119" s="85">
        <f t="shared" si="152"/>
        <v>0</v>
      </c>
      <c r="CF119" s="85">
        <f t="shared" si="152"/>
        <v>0</v>
      </c>
      <c r="CG119" s="85">
        <f t="shared" si="152"/>
        <v>0</v>
      </c>
      <c r="CH119" s="85">
        <f t="shared" si="152"/>
        <v>0</v>
      </c>
      <c r="CI119" s="85">
        <f t="shared" si="152"/>
        <v>0</v>
      </c>
      <c r="CJ119" s="85">
        <f t="shared" si="152"/>
        <v>0</v>
      </c>
      <c r="CK119" s="85">
        <f t="shared" si="152"/>
        <v>0</v>
      </c>
      <c r="CL119" s="85">
        <f t="shared" si="152"/>
        <v>0</v>
      </c>
      <c r="CM119" s="85">
        <f t="shared" si="152"/>
        <v>0</v>
      </c>
      <c r="CN119" s="85">
        <f t="shared" si="152"/>
        <v>0</v>
      </c>
      <c r="CO119" s="85">
        <f t="shared" si="152"/>
        <v>0</v>
      </c>
      <c r="CP119" s="85">
        <f t="shared" si="152"/>
        <v>0</v>
      </c>
      <c r="CQ119" s="85">
        <f t="shared" si="152"/>
        <v>0</v>
      </c>
      <c r="CR119" s="85">
        <f t="shared" si="152"/>
        <v>0</v>
      </c>
      <c r="CS119" s="85">
        <f t="shared" si="152"/>
        <v>0</v>
      </c>
      <c r="CT119" s="85">
        <f t="shared" si="152"/>
        <v>0</v>
      </c>
      <c r="CU119" s="85">
        <f t="shared" si="152"/>
        <v>0</v>
      </c>
      <c r="CV119" s="85">
        <f t="shared" si="152"/>
        <v>0</v>
      </c>
      <c r="CW119" s="85">
        <f t="shared" si="152"/>
        <v>0</v>
      </c>
      <c r="CX119" s="85">
        <f t="shared" si="152"/>
        <v>0</v>
      </c>
      <c r="CY119" s="85">
        <f t="shared" si="152"/>
        <v>0</v>
      </c>
    </row>
    <row r="120" spans="1:103" s="61" customFormat="1">
      <c r="A120" s="3"/>
      <c r="B120" s="13"/>
      <c r="C120" s="149"/>
      <c r="E120" s="215"/>
      <c r="F120" s="141"/>
      <c r="G120" s="22"/>
      <c r="H120" s="300"/>
      <c r="I120" s="6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55"/>
      <c r="BS120" s="22"/>
      <c r="BT120" s="22"/>
      <c r="BU120" s="22"/>
      <c r="BV120" s="22"/>
      <c r="BW120" s="22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  <c r="CX120" s="85"/>
      <c r="CY120" s="85"/>
    </row>
    <row r="121" spans="1:103" s="60" customFormat="1">
      <c r="A121" s="12"/>
      <c r="B121" s="10" t="s">
        <v>291</v>
      </c>
      <c r="C121" s="408">
        <v>0.02</v>
      </c>
      <c r="E121" s="409"/>
      <c r="F121" s="410"/>
      <c r="G121" s="40">
        <f t="shared" ref="G121" si="153">SUM(BS121:CY121)</f>
        <v>21353424.657534249</v>
      </c>
      <c r="H121" s="407" t="s">
        <v>136</v>
      </c>
      <c r="I121" s="10"/>
      <c r="J121" s="39">
        <f>J212*1%/365*30</f>
        <v>0</v>
      </c>
      <c r="K121" s="39">
        <f t="shared" ref="K121:BQ121" si="154">K212*1%/365*30</f>
        <v>0</v>
      </c>
      <c r="L121" s="39">
        <f t="shared" si="154"/>
        <v>0</v>
      </c>
      <c r="M121" s="39">
        <f t="shared" si="154"/>
        <v>0</v>
      </c>
      <c r="N121" s="39">
        <f t="shared" si="154"/>
        <v>0</v>
      </c>
      <c r="O121" s="39">
        <f t="shared" si="154"/>
        <v>0</v>
      </c>
      <c r="P121" s="39">
        <f>P212*2%/365*30</f>
        <v>744657.53424657532</v>
      </c>
      <c r="Q121" s="39">
        <f t="shared" ref="Q121:AF121" si="155">Q212*2%/365*30</f>
        <v>841643.8356164383</v>
      </c>
      <c r="R121" s="39">
        <f t="shared" si="155"/>
        <v>938630.1369863014</v>
      </c>
      <c r="S121" s="39">
        <f t="shared" si="155"/>
        <v>1035616.4383561644</v>
      </c>
      <c r="T121" s="39">
        <f t="shared" si="155"/>
        <v>1132602.7397260275</v>
      </c>
      <c r="U121" s="39">
        <f t="shared" si="155"/>
        <v>1229589.0410958906</v>
      </c>
      <c r="V121" s="39">
        <f t="shared" si="155"/>
        <v>1326575.3424657534</v>
      </c>
      <c r="W121" s="39">
        <f t="shared" si="155"/>
        <v>1423561.6438356163</v>
      </c>
      <c r="X121" s="39">
        <f t="shared" si="155"/>
        <v>1520547.9452054794</v>
      </c>
      <c r="Y121" s="39">
        <f t="shared" si="155"/>
        <v>1617534.2465753425</v>
      </c>
      <c r="Z121" s="39">
        <f t="shared" si="155"/>
        <v>1714520.5479452054</v>
      </c>
      <c r="AA121" s="39">
        <f t="shared" si="155"/>
        <v>1811506.8493150685</v>
      </c>
      <c r="AB121" s="39">
        <f t="shared" si="155"/>
        <v>1908493.1506849315</v>
      </c>
      <c r="AC121" s="39">
        <f t="shared" si="155"/>
        <v>2005479.4520547944</v>
      </c>
      <c r="AD121" s="39">
        <f t="shared" si="155"/>
        <v>2102465.7534246575</v>
      </c>
      <c r="AE121" s="39">
        <f t="shared" si="155"/>
        <v>0</v>
      </c>
      <c r="AF121" s="39">
        <f t="shared" si="155"/>
        <v>0</v>
      </c>
      <c r="AG121" s="39">
        <f t="shared" si="154"/>
        <v>0</v>
      </c>
      <c r="AH121" s="39">
        <f t="shared" si="154"/>
        <v>0</v>
      </c>
      <c r="AI121" s="39">
        <f t="shared" si="154"/>
        <v>0</v>
      </c>
      <c r="AJ121" s="39">
        <f t="shared" si="154"/>
        <v>0</v>
      </c>
      <c r="AK121" s="39">
        <f t="shared" si="154"/>
        <v>0</v>
      </c>
      <c r="AL121" s="39">
        <f t="shared" si="154"/>
        <v>0</v>
      </c>
      <c r="AM121" s="39">
        <f t="shared" si="154"/>
        <v>0</v>
      </c>
      <c r="AN121" s="39">
        <f t="shared" si="154"/>
        <v>0</v>
      </c>
      <c r="AO121" s="39">
        <f t="shared" si="154"/>
        <v>0</v>
      </c>
      <c r="AP121" s="39">
        <f t="shared" si="154"/>
        <v>0</v>
      </c>
      <c r="AQ121" s="39">
        <f t="shared" si="154"/>
        <v>0</v>
      </c>
      <c r="AR121" s="39">
        <f t="shared" si="154"/>
        <v>0</v>
      </c>
      <c r="AS121" s="39">
        <f t="shared" si="154"/>
        <v>0</v>
      </c>
      <c r="AT121" s="39">
        <f t="shared" si="154"/>
        <v>0</v>
      </c>
      <c r="AU121" s="39">
        <f t="shared" si="154"/>
        <v>0</v>
      </c>
      <c r="AV121" s="39">
        <f t="shared" si="154"/>
        <v>0</v>
      </c>
      <c r="AW121" s="39">
        <f t="shared" si="154"/>
        <v>0</v>
      </c>
      <c r="AX121" s="39">
        <f t="shared" si="154"/>
        <v>0</v>
      </c>
      <c r="AY121" s="39">
        <f t="shared" si="154"/>
        <v>0</v>
      </c>
      <c r="AZ121" s="39">
        <f t="shared" si="154"/>
        <v>0</v>
      </c>
      <c r="BA121" s="39">
        <f t="shared" si="154"/>
        <v>0</v>
      </c>
      <c r="BB121" s="39">
        <f t="shared" si="154"/>
        <v>0</v>
      </c>
      <c r="BC121" s="39">
        <f t="shared" si="154"/>
        <v>0</v>
      </c>
      <c r="BD121" s="39">
        <f t="shared" si="154"/>
        <v>0</v>
      </c>
      <c r="BE121" s="39">
        <f t="shared" si="154"/>
        <v>0</v>
      </c>
      <c r="BF121" s="39">
        <f t="shared" si="154"/>
        <v>0</v>
      </c>
      <c r="BG121" s="39">
        <f t="shared" si="154"/>
        <v>0</v>
      </c>
      <c r="BH121" s="39">
        <f t="shared" si="154"/>
        <v>0</v>
      </c>
      <c r="BI121" s="39">
        <f t="shared" si="154"/>
        <v>0</v>
      </c>
      <c r="BJ121" s="39">
        <f t="shared" si="154"/>
        <v>0</v>
      </c>
      <c r="BK121" s="39">
        <f t="shared" si="154"/>
        <v>0</v>
      </c>
      <c r="BL121" s="39">
        <f t="shared" si="154"/>
        <v>0</v>
      </c>
      <c r="BM121" s="39">
        <f t="shared" si="154"/>
        <v>0</v>
      </c>
      <c r="BN121" s="39">
        <f t="shared" si="154"/>
        <v>0</v>
      </c>
      <c r="BO121" s="39">
        <f t="shared" si="154"/>
        <v>0</v>
      </c>
      <c r="BP121" s="39">
        <f t="shared" si="154"/>
        <v>0</v>
      </c>
      <c r="BQ121" s="39">
        <f t="shared" si="154"/>
        <v>0</v>
      </c>
      <c r="BR121" s="41"/>
      <c r="BS121" s="40">
        <f>SUM(J121:U121)</f>
        <v>5922739.7260273974</v>
      </c>
      <c r="BT121" s="40">
        <f>SUM(V121:AG121)</f>
        <v>15430684.93150685</v>
      </c>
      <c r="BU121" s="40">
        <f>SUM(AH121:AS121)</f>
        <v>0</v>
      </c>
      <c r="BV121" s="40">
        <f>SUM(AT121:BE121)</f>
        <v>0</v>
      </c>
      <c r="BW121" s="40">
        <f>SUM(BF121:BQ121)</f>
        <v>0</v>
      </c>
      <c r="BX121" s="268">
        <f t="shared" ref="BX121:CY121" si="156">IF(BX14=$C22,$C121*$E121,0)</f>
        <v>0</v>
      </c>
      <c r="BY121" s="268">
        <f t="shared" si="156"/>
        <v>0</v>
      </c>
      <c r="BZ121" s="268">
        <f t="shared" si="156"/>
        <v>0</v>
      </c>
      <c r="CA121" s="268">
        <f t="shared" si="156"/>
        <v>0</v>
      </c>
      <c r="CB121" s="268">
        <f t="shared" si="156"/>
        <v>0</v>
      </c>
      <c r="CC121" s="268">
        <f t="shared" si="156"/>
        <v>0</v>
      </c>
      <c r="CD121" s="268">
        <f t="shared" si="156"/>
        <v>0</v>
      </c>
      <c r="CE121" s="268">
        <f t="shared" si="156"/>
        <v>0</v>
      </c>
      <c r="CF121" s="268">
        <f t="shared" si="156"/>
        <v>0</v>
      </c>
      <c r="CG121" s="268">
        <f t="shared" si="156"/>
        <v>0</v>
      </c>
      <c r="CH121" s="268">
        <f t="shared" si="156"/>
        <v>0</v>
      </c>
      <c r="CI121" s="268">
        <f t="shared" si="156"/>
        <v>0</v>
      </c>
      <c r="CJ121" s="268">
        <f t="shared" si="156"/>
        <v>0</v>
      </c>
      <c r="CK121" s="268">
        <f t="shared" si="156"/>
        <v>0</v>
      </c>
      <c r="CL121" s="268">
        <f t="shared" si="156"/>
        <v>0</v>
      </c>
      <c r="CM121" s="268">
        <f t="shared" si="156"/>
        <v>0</v>
      </c>
      <c r="CN121" s="268">
        <f t="shared" si="156"/>
        <v>0</v>
      </c>
      <c r="CO121" s="268">
        <f t="shared" si="156"/>
        <v>0</v>
      </c>
      <c r="CP121" s="268">
        <f t="shared" si="156"/>
        <v>0</v>
      </c>
      <c r="CQ121" s="268">
        <f t="shared" si="156"/>
        <v>0</v>
      </c>
      <c r="CR121" s="268">
        <f t="shared" si="156"/>
        <v>0</v>
      </c>
      <c r="CS121" s="268">
        <f t="shared" si="156"/>
        <v>0</v>
      </c>
      <c r="CT121" s="268">
        <f t="shared" si="156"/>
        <v>0</v>
      </c>
      <c r="CU121" s="268">
        <f t="shared" si="156"/>
        <v>0</v>
      </c>
      <c r="CV121" s="268">
        <f t="shared" si="156"/>
        <v>0</v>
      </c>
      <c r="CW121" s="268">
        <f t="shared" si="156"/>
        <v>0</v>
      </c>
      <c r="CX121" s="268">
        <f t="shared" si="156"/>
        <v>0</v>
      </c>
      <c r="CY121" s="268">
        <f t="shared" si="156"/>
        <v>0</v>
      </c>
    </row>
    <row r="122" spans="1:103" s="60" customFormat="1">
      <c r="A122" s="12"/>
      <c r="B122" s="17" t="s">
        <v>194</v>
      </c>
      <c r="C122" s="49"/>
      <c r="D122" s="56"/>
      <c r="E122" s="56"/>
      <c r="F122" s="17"/>
      <c r="G122" s="79">
        <f>SUM(BS122:CY122)</f>
        <v>162369415.17644703</v>
      </c>
      <c r="H122" s="79" t="s">
        <v>136</v>
      </c>
      <c r="I122" s="17"/>
      <c r="J122" s="79">
        <f>SUM(J111,J116,J90,J114,J88,J121)</f>
        <v>0</v>
      </c>
      <c r="K122" s="79">
        <f t="shared" ref="K122:V122" si="157">SUM(K111,K116,K90,K114,K88,K121)</f>
        <v>0</v>
      </c>
      <c r="L122" s="79">
        <f t="shared" si="157"/>
        <v>0</v>
      </c>
      <c r="M122" s="79">
        <f t="shared" si="157"/>
        <v>0</v>
      </c>
      <c r="N122" s="79">
        <f t="shared" si="157"/>
        <v>0</v>
      </c>
      <c r="O122" s="79">
        <f t="shared" si="157"/>
        <v>0</v>
      </c>
      <c r="P122" s="79">
        <f t="shared" si="157"/>
        <v>12194413.355648443</v>
      </c>
      <c r="Q122" s="79">
        <f t="shared" si="157"/>
        <v>1182587.9080196426</v>
      </c>
      <c r="R122" s="79">
        <f t="shared" si="157"/>
        <v>1279574.2093895057</v>
      </c>
      <c r="S122" s="79">
        <f t="shared" si="157"/>
        <v>1376560.5107593685</v>
      </c>
      <c r="T122" s="79">
        <f t="shared" si="157"/>
        <v>1473546.8121292316</v>
      </c>
      <c r="U122" s="79">
        <f t="shared" si="157"/>
        <v>1570533.1134990947</v>
      </c>
      <c r="V122" s="79">
        <f t="shared" si="157"/>
        <v>1667519.4148689578</v>
      </c>
      <c r="W122" s="79">
        <f t="shared" ref="W122" si="158">SUM(W111,W116,W90,W114,W88,W121)</f>
        <v>1764505.7162388205</v>
      </c>
      <c r="X122" s="79">
        <f t="shared" ref="X122" si="159">SUM(X111,X116,X90,X114,X88,X121)</f>
        <v>1861492.0176086836</v>
      </c>
      <c r="Y122" s="79">
        <f t="shared" ref="Y122" si="160">SUM(Y111,Y116,Y90,Y114,Y88,Y121)</f>
        <v>1958478.3189785467</v>
      </c>
      <c r="Z122" s="79">
        <f t="shared" ref="Z122" si="161">SUM(Z111,Z116,Z90,Z114,Z88,Z121)</f>
        <v>2055464.6203484097</v>
      </c>
      <c r="AA122" s="79">
        <f t="shared" ref="AA122" si="162">SUM(AA111,AA116,AA90,AA114,AA88,AA121)</f>
        <v>2152450.9217182728</v>
      </c>
      <c r="AB122" s="79">
        <f t="shared" ref="AB122" si="163">SUM(AB111,AB116,AB90,AB114,AB88,AB121)</f>
        <v>2249437.2230881359</v>
      </c>
      <c r="AC122" s="79">
        <f t="shared" ref="AC122" si="164">SUM(AC111,AC116,AC90,AC114,AC88,AC121)</f>
        <v>2346423.5244579986</v>
      </c>
      <c r="AD122" s="79">
        <f t="shared" ref="AD122" si="165">SUM(AD111,AD116,AD90,AD114,AD88,AD121)</f>
        <v>2443409.8258278617</v>
      </c>
      <c r="AE122" s="79">
        <f t="shared" ref="AE122" si="166">SUM(AE111,AE116,AE90,AE114,AE88,AE121)</f>
        <v>124793017.68386605</v>
      </c>
      <c r="AF122" s="79">
        <f t="shared" ref="AF122" si="167">SUM(AF111,AF116,AF90,AF114,AF88,AF121)</f>
        <v>0</v>
      </c>
      <c r="AG122" s="79">
        <f t="shared" ref="AG122:AH122" si="168">SUM(AG111,AG116,AG90,AG114,AG88,AG121)</f>
        <v>0</v>
      </c>
      <c r="AH122" s="79">
        <f t="shared" si="168"/>
        <v>0</v>
      </c>
      <c r="AI122" s="79">
        <f t="shared" ref="AI122" si="169">SUM(AI111,AI116,AI90,AI114,AI88,AI121)</f>
        <v>0</v>
      </c>
      <c r="AJ122" s="79">
        <f t="shared" ref="AJ122" si="170">SUM(AJ111,AJ116,AJ90,AJ114,AJ88,AJ121)</f>
        <v>0</v>
      </c>
      <c r="AK122" s="79">
        <f t="shared" ref="AK122" si="171">SUM(AK111,AK116,AK90,AK114,AK88,AK121)</f>
        <v>0</v>
      </c>
      <c r="AL122" s="79">
        <f t="shared" ref="AL122" si="172">SUM(AL111,AL116,AL90,AL114,AL88,AL121)</f>
        <v>0</v>
      </c>
      <c r="AM122" s="79">
        <f t="shared" ref="AM122" si="173">SUM(AM111,AM116,AM90,AM114,AM88,AM121)</f>
        <v>0</v>
      </c>
      <c r="AN122" s="79">
        <f t="shared" ref="AN122" si="174">SUM(AN111,AN116,AN90,AN114,AN88,AN121)</f>
        <v>0</v>
      </c>
      <c r="AO122" s="79">
        <f t="shared" ref="AO122" si="175">SUM(AO111,AO116,AO90,AO114,AO88,AO121)</f>
        <v>0</v>
      </c>
      <c r="AP122" s="79">
        <f t="shared" ref="AP122" si="176">SUM(AP111,AP116,AP90,AP114,AP88,AP121)</f>
        <v>0</v>
      </c>
      <c r="AQ122" s="79">
        <f t="shared" ref="AQ122" si="177">SUM(AQ111,AQ116,AQ90,AQ114,AQ88,AQ121)</f>
        <v>0</v>
      </c>
      <c r="AR122" s="79">
        <f t="shared" ref="AR122" si="178">SUM(AR111,AR116,AR90,AR114,AR88,AR121)</f>
        <v>0</v>
      </c>
      <c r="AS122" s="79">
        <f t="shared" ref="AS122:AT122" si="179">SUM(AS111,AS116,AS90,AS114,AS88,AS121)</f>
        <v>0</v>
      </c>
      <c r="AT122" s="79">
        <f t="shared" si="179"/>
        <v>0</v>
      </c>
      <c r="AU122" s="79">
        <f t="shared" ref="AU122" si="180">SUM(AU111,AU116,AU90,AU114,AU88,AU121)</f>
        <v>0</v>
      </c>
      <c r="AV122" s="79">
        <f t="shared" ref="AV122" si="181">SUM(AV111,AV116,AV90,AV114,AV88,AV121)</f>
        <v>0</v>
      </c>
      <c r="AW122" s="79">
        <f t="shared" ref="AW122" si="182">SUM(AW111,AW116,AW90,AW114,AW88,AW121)</f>
        <v>0</v>
      </c>
      <c r="AX122" s="79">
        <f t="shared" ref="AX122" si="183">SUM(AX111,AX116,AX90,AX114,AX88,AX121)</f>
        <v>0</v>
      </c>
      <c r="AY122" s="79">
        <f t="shared" ref="AY122" si="184">SUM(AY111,AY116,AY90,AY114,AY88,AY121)</f>
        <v>0</v>
      </c>
      <c r="AZ122" s="79">
        <f t="shared" ref="AZ122" si="185">SUM(AZ111,AZ116,AZ90,AZ114,AZ88,AZ121)</f>
        <v>0</v>
      </c>
      <c r="BA122" s="79">
        <f t="shared" ref="BA122" si="186">SUM(BA111,BA116,BA90,BA114,BA88,BA121)</f>
        <v>0</v>
      </c>
      <c r="BB122" s="79">
        <f t="shared" ref="BB122" si="187">SUM(BB111,BB116,BB90,BB114,BB88,BB121)</f>
        <v>0</v>
      </c>
      <c r="BC122" s="79">
        <f t="shared" ref="BC122" si="188">SUM(BC111,BC116,BC90,BC114,BC88,BC121)</f>
        <v>0</v>
      </c>
      <c r="BD122" s="79">
        <f t="shared" ref="BD122" si="189">SUM(BD111,BD116,BD90,BD114,BD88,BD121)</f>
        <v>0</v>
      </c>
      <c r="BE122" s="79">
        <f t="shared" ref="BE122:BF122" si="190">SUM(BE111,BE116,BE90,BE114,BE88,BE121)</f>
        <v>0</v>
      </c>
      <c r="BF122" s="79">
        <f t="shared" si="190"/>
        <v>0</v>
      </c>
      <c r="BG122" s="79">
        <f t="shared" ref="BG122" si="191">SUM(BG111,BG116,BG90,BG114,BG88,BG121)</f>
        <v>0</v>
      </c>
      <c r="BH122" s="79">
        <f t="shared" ref="BH122" si="192">SUM(BH111,BH116,BH90,BH114,BH88,BH121)</f>
        <v>0</v>
      </c>
      <c r="BI122" s="79">
        <f t="shared" ref="BI122" si="193">SUM(BI111,BI116,BI90,BI114,BI88,BI121)</f>
        <v>0</v>
      </c>
      <c r="BJ122" s="79">
        <f t="shared" ref="BJ122" si="194">SUM(BJ111,BJ116,BJ90,BJ114,BJ88,BJ121)</f>
        <v>0</v>
      </c>
      <c r="BK122" s="79">
        <f t="shared" ref="BK122" si="195">SUM(BK111,BK116,BK90,BK114,BK88,BK121)</f>
        <v>0</v>
      </c>
      <c r="BL122" s="79">
        <f t="shared" ref="BL122" si="196">SUM(BL111,BL116,BL90,BL114,BL88,BL121)</f>
        <v>0</v>
      </c>
      <c r="BM122" s="79">
        <f t="shared" ref="BM122" si="197">SUM(BM111,BM116,BM90,BM114,BM88,BM121)</f>
        <v>0</v>
      </c>
      <c r="BN122" s="79">
        <f t="shared" ref="BN122" si="198">SUM(BN111,BN116,BN90,BN114,BN88,BN121)</f>
        <v>0</v>
      </c>
      <c r="BO122" s="79">
        <f t="shared" ref="BO122" si="199">SUM(BO111,BO116,BO90,BO114,BO88,BO121)</f>
        <v>0</v>
      </c>
      <c r="BP122" s="79">
        <f t="shared" ref="BP122" si="200">SUM(BP111,BP116,BP90,BP114,BP88,BP121)</f>
        <v>0</v>
      </c>
      <c r="BQ122" s="79">
        <f t="shared" ref="BQ122" si="201">SUM(BQ111,BQ116,BQ90,BQ114,BQ88,BQ121)</f>
        <v>0</v>
      </c>
      <c r="BR122" s="56"/>
      <c r="BS122" s="79">
        <f>SUM(BS111,BS116,BS90,BS114,BS88,BS121)</f>
        <v>19077215.909445286</v>
      </c>
      <c r="BT122" s="79">
        <f t="shared" ref="BT122:CY122" si="202">SUM(BT111,BT116,BT90,BT114,BT88,BT121)</f>
        <v>143292199.26700175</v>
      </c>
      <c r="BU122" s="79">
        <f t="shared" si="202"/>
        <v>0</v>
      </c>
      <c r="BV122" s="79">
        <f t="shared" si="202"/>
        <v>0</v>
      </c>
      <c r="BW122" s="79">
        <f t="shared" si="202"/>
        <v>0</v>
      </c>
      <c r="BX122" s="79">
        <f t="shared" si="202"/>
        <v>0</v>
      </c>
      <c r="BY122" s="79">
        <f t="shared" si="202"/>
        <v>0</v>
      </c>
      <c r="BZ122" s="79">
        <f t="shared" si="202"/>
        <v>0</v>
      </c>
      <c r="CA122" s="79">
        <f t="shared" si="202"/>
        <v>0</v>
      </c>
      <c r="CB122" s="79">
        <f t="shared" si="202"/>
        <v>0</v>
      </c>
      <c r="CC122" s="79">
        <f t="shared" si="202"/>
        <v>0</v>
      </c>
      <c r="CD122" s="79">
        <f t="shared" si="202"/>
        <v>0</v>
      </c>
      <c r="CE122" s="79">
        <f t="shared" si="202"/>
        <v>0</v>
      </c>
      <c r="CF122" s="79">
        <f t="shared" si="202"/>
        <v>0</v>
      </c>
      <c r="CG122" s="79">
        <f t="shared" si="202"/>
        <v>0</v>
      </c>
      <c r="CH122" s="79">
        <f t="shared" si="202"/>
        <v>0</v>
      </c>
      <c r="CI122" s="79">
        <f t="shared" si="202"/>
        <v>0</v>
      </c>
      <c r="CJ122" s="79">
        <f t="shared" si="202"/>
        <v>0</v>
      </c>
      <c r="CK122" s="79">
        <f t="shared" si="202"/>
        <v>0</v>
      </c>
      <c r="CL122" s="79">
        <f t="shared" si="202"/>
        <v>0</v>
      </c>
      <c r="CM122" s="79">
        <f t="shared" si="202"/>
        <v>0</v>
      </c>
      <c r="CN122" s="79">
        <f t="shared" si="202"/>
        <v>0</v>
      </c>
      <c r="CO122" s="79">
        <f t="shared" si="202"/>
        <v>0</v>
      </c>
      <c r="CP122" s="79">
        <f t="shared" si="202"/>
        <v>0</v>
      </c>
      <c r="CQ122" s="79">
        <f t="shared" si="202"/>
        <v>0</v>
      </c>
      <c r="CR122" s="79">
        <f t="shared" si="202"/>
        <v>0</v>
      </c>
      <c r="CS122" s="79">
        <f t="shared" si="202"/>
        <v>0</v>
      </c>
      <c r="CT122" s="79">
        <f t="shared" si="202"/>
        <v>0</v>
      </c>
      <c r="CU122" s="79">
        <f t="shared" si="202"/>
        <v>0</v>
      </c>
      <c r="CV122" s="79">
        <f t="shared" si="202"/>
        <v>0</v>
      </c>
      <c r="CW122" s="79">
        <f t="shared" si="202"/>
        <v>0</v>
      </c>
      <c r="CX122" s="79">
        <f t="shared" si="202"/>
        <v>0</v>
      </c>
      <c r="CY122" s="79">
        <f t="shared" si="202"/>
        <v>0</v>
      </c>
    </row>
    <row r="123" spans="1:103" s="60" customFormat="1">
      <c r="A123" s="12"/>
      <c r="B123" s="10"/>
      <c r="C123" s="149"/>
      <c r="D123" s="41"/>
      <c r="E123" s="41"/>
      <c r="F123" s="10"/>
      <c r="G123" s="10"/>
      <c r="H123" s="10"/>
      <c r="I123" s="1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1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</row>
    <row r="124" spans="1:103" s="60" customFormat="1">
      <c r="A124" s="12"/>
      <c r="B124" s="64" t="s">
        <v>106</v>
      </c>
      <c r="C124" s="153"/>
      <c r="D124" s="136"/>
      <c r="E124" s="136"/>
      <c r="F124" s="154"/>
      <c r="G124" s="154"/>
      <c r="H124" s="154"/>
      <c r="I124" s="154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  <c r="BR124" s="136"/>
      <c r="BS124" s="155"/>
      <c r="BT124" s="155"/>
      <c r="BU124" s="155"/>
      <c r="BV124" s="155"/>
      <c r="BW124" s="155"/>
      <c r="BX124" s="155"/>
      <c r="BY124" s="155"/>
      <c r="BZ124" s="155"/>
      <c r="CA124" s="155"/>
      <c r="CB124" s="155"/>
      <c r="CC124" s="155"/>
      <c r="CD124" s="155"/>
      <c r="CE124" s="155"/>
      <c r="CF124" s="155"/>
      <c r="CG124" s="155"/>
      <c r="CH124" s="155"/>
      <c r="CI124" s="155"/>
      <c r="CJ124" s="155"/>
      <c r="CK124" s="155"/>
      <c r="CL124" s="155"/>
      <c r="CM124" s="155"/>
      <c r="CN124" s="155"/>
      <c r="CO124" s="155"/>
      <c r="CP124" s="155"/>
      <c r="CQ124" s="155"/>
      <c r="CR124" s="155"/>
      <c r="CS124" s="155"/>
      <c r="CT124" s="155"/>
      <c r="CU124" s="155"/>
      <c r="CV124" s="220"/>
      <c r="CW124" s="220"/>
      <c r="CX124" s="220"/>
      <c r="CY124" s="162"/>
    </row>
    <row r="125" spans="1:103" s="61" customFormat="1">
      <c r="A125" s="3"/>
      <c r="B125" s="137" t="s">
        <v>103</v>
      </c>
      <c r="C125" s="194">
        <f>SUM(BS125:CY125)</f>
        <v>0</v>
      </c>
      <c r="D125" s="70" t="s">
        <v>138</v>
      </c>
      <c r="E125" s="139"/>
      <c r="F125" s="70"/>
      <c r="G125" s="70"/>
      <c r="H125" s="70"/>
      <c r="I125" s="43"/>
      <c r="J125" s="138">
        <f t="shared" ref="J125:BQ125" si="203">IF(J7&gt;=$C16,J64,0)</f>
        <v>0</v>
      </c>
      <c r="K125" s="138">
        <f t="shared" si="203"/>
        <v>0</v>
      </c>
      <c r="L125" s="138">
        <f t="shared" si="203"/>
        <v>0</v>
      </c>
      <c r="M125" s="138">
        <f t="shared" si="203"/>
        <v>0</v>
      </c>
      <c r="N125" s="138">
        <f t="shared" si="203"/>
        <v>0</v>
      </c>
      <c r="O125" s="138">
        <f t="shared" si="203"/>
        <v>0</v>
      </c>
      <c r="P125" s="138">
        <f t="shared" si="203"/>
        <v>0</v>
      </c>
      <c r="Q125" s="138">
        <f t="shared" si="203"/>
        <v>0</v>
      </c>
      <c r="R125" s="138">
        <f t="shared" si="203"/>
        <v>0</v>
      </c>
      <c r="S125" s="138">
        <f t="shared" si="203"/>
        <v>0</v>
      </c>
      <c r="T125" s="138">
        <f t="shared" si="203"/>
        <v>0</v>
      </c>
      <c r="U125" s="138">
        <f t="shared" si="203"/>
        <v>0</v>
      </c>
      <c r="V125" s="138">
        <f t="shared" si="203"/>
        <v>0</v>
      </c>
      <c r="W125" s="138">
        <f t="shared" si="203"/>
        <v>0</v>
      </c>
      <c r="X125" s="138">
        <f t="shared" si="203"/>
        <v>0</v>
      </c>
      <c r="Y125" s="138">
        <f t="shared" si="203"/>
        <v>0</v>
      </c>
      <c r="Z125" s="138">
        <f t="shared" si="203"/>
        <v>0</v>
      </c>
      <c r="AA125" s="138">
        <f t="shared" si="203"/>
        <v>0</v>
      </c>
      <c r="AB125" s="138">
        <f t="shared" si="203"/>
        <v>0</v>
      </c>
      <c r="AC125" s="138">
        <f t="shared" si="203"/>
        <v>0</v>
      </c>
      <c r="AD125" s="138">
        <f t="shared" si="203"/>
        <v>0</v>
      </c>
      <c r="AE125" s="138">
        <f t="shared" si="203"/>
        <v>0</v>
      </c>
      <c r="AF125" s="138">
        <f t="shared" si="203"/>
        <v>0</v>
      </c>
      <c r="AG125" s="138">
        <f t="shared" si="203"/>
        <v>0</v>
      </c>
      <c r="AH125" s="138">
        <f t="shared" si="203"/>
        <v>0</v>
      </c>
      <c r="AI125" s="138">
        <f t="shared" si="203"/>
        <v>0</v>
      </c>
      <c r="AJ125" s="138">
        <f t="shared" si="203"/>
        <v>0</v>
      </c>
      <c r="AK125" s="138">
        <f t="shared" si="203"/>
        <v>0</v>
      </c>
      <c r="AL125" s="138">
        <f t="shared" si="203"/>
        <v>0</v>
      </c>
      <c r="AM125" s="138">
        <f t="shared" si="203"/>
        <v>0</v>
      </c>
      <c r="AN125" s="138">
        <f t="shared" si="203"/>
        <v>0</v>
      </c>
      <c r="AO125" s="138">
        <f t="shared" si="203"/>
        <v>0</v>
      </c>
      <c r="AP125" s="138">
        <f t="shared" si="203"/>
        <v>0</v>
      </c>
      <c r="AQ125" s="138">
        <f t="shared" si="203"/>
        <v>0</v>
      </c>
      <c r="AR125" s="138">
        <f t="shared" si="203"/>
        <v>0</v>
      </c>
      <c r="AS125" s="138">
        <f t="shared" si="203"/>
        <v>0</v>
      </c>
      <c r="AT125" s="138">
        <f t="shared" si="203"/>
        <v>0</v>
      </c>
      <c r="AU125" s="138">
        <f t="shared" si="203"/>
        <v>0</v>
      </c>
      <c r="AV125" s="138">
        <f t="shared" si="203"/>
        <v>0</v>
      </c>
      <c r="AW125" s="138">
        <f t="shared" si="203"/>
        <v>0</v>
      </c>
      <c r="AX125" s="138">
        <f t="shared" si="203"/>
        <v>0</v>
      </c>
      <c r="AY125" s="138">
        <f t="shared" si="203"/>
        <v>0</v>
      </c>
      <c r="AZ125" s="138">
        <f t="shared" si="203"/>
        <v>0</v>
      </c>
      <c r="BA125" s="138">
        <f t="shared" si="203"/>
        <v>0</v>
      </c>
      <c r="BB125" s="138">
        <f t="shared" si="203"/>
        <v>0</v>
      </c>
      <c r="BC125" s="138">
        <f t="shared" si="203"/>
        <v>0</v>
      </c>
      <c r="BD125" s="138">
        <f t="shared" si="203"/>
        <v>0</v>
      </c>
      <c r="BE125" s="138">
        <f t="shared" si="203"/>
        <v>0</v>
      </c>
      <c r="BF125" s="138">
        <f t="shared" si="203"/>
        <v>0</v>
      </c>
      <c r="BG125" s="138">
        <f t="shared" si="203"/>
        <v>0</v>
      </c>
      <c r="BH125" s="138">
        <f t="shared" si="203"/>
        <v>0</v>
      </c>
      <c r="BI125" s="138">
        <f t="shared" si="203"/>
        <v>0</v>
      </c>
      <c r="BJ125" s="138">
        <f t="shared" si="203"/>
        <v>0</v>
      </c>
      <c r="BK125" s="138">
        <f t="shared" si="203"/>
        <v>0</v>
      </c>
      <c r="BL125" s="138">
        <f t="shared" si="203"/>
        <v>0</v>
      </c>
      <c r="BM125" s="138">
        <f t="shared" si="203"/>
        <v>0</v>
      </c>
      <c r="BN125" s="138">
        <f t="shared" si="203"/>
        <v>0</v>
      </c>
      <c r="BO125" s="138">
        <f t="shared" si="203"/>
        <v>0</v>
      </c>
      <c r="BP125" s="138">
        <f t="shared" si="203"/>
        <v>0</v>
      </c>
      <c r="BQ125" s="138">
        <f t="shared" si="203"/>
        <v>0</v>
      </c>
      <c r="BR125" s="69"/>
      <c r="BS125" s="138">
        <f>SUM(J125:U125)</f>
        <v>0</v>
      </c>
      <c r="BT125" s="138">
        <f>SUM(V125:AG125)</f>
        <v>0</v>
      </c>
      <c r="BU125" s="138">
        <f>SUM(AH125:AS125)</f>
        <v>0</v>
      </c>
      <c r="BV125" s="138">
        <f>SUM(AT125:BE125)</f>
        <v>0</v>
      </c>
      <c r="BW125" s="138">
        <f>SUM(BF125:BQ125)</f>
        <v>0</v>
      </c>
      <c r="BX125" s="138">
        <f t="shared" ref="BX125:CY125" si="204">IF(BX7&gt;=$C16,BX64,0)</f>
        <v>0</v>
      </c>
      <c r="BY125" s="138">
        <f t="shared" si="204"/>
        <v>0</v>
      </c>
      <c r="BZ125" s="138">
        <f t="shared" si="204"/>
        <v>0</v>
      </c>
      <c r="CA125" s="138">
        <f t="shared" si="204"/>
        <v>0</v>
      </c>
      <c r="CB125" s="138">
        <f t="shared" si="204"/>
        <v>0</v>
      </c>
      <c r="CC125" s="138">
        <f t="shared" si="204"/>
        <v>0</v>
      </c>
      <c r="CD125" s="138">
        <f t="shared" si="204"/>
        <v>0</v>
      </c>
      <c r="CE125" s="138">
        <f t="shared" si="204"/>
        <v>0</v>
      </c>
      <c r="CF125" s="138">
        <f t="shared" si="204"/>
        <v>0</v>
      </c>
      <c r="CG125" s="138">
        <f t="shared" si="204"/>
        <v>0</v>
      </c>
      <c r="CH125" s="138">
        <f t="shared" si="204"/>
        <v>0</v>
      </c>
      <c r="CI125" s="138">
        <f t="shared" si="204"/>
        <v>0</v>
      </c>
      <c r="CJ125" s="138">
        <f t="shared" si="204"/>
        <v>0</v>
      </c>
      <c r="CK125" s="138">
        <f t="shared" si="204"/>
        <v>0</v>
      </c>
      <c r="CL125" s="138">
        <f t="shared" si="204"/>
        <v>0</v>
      </c>
      <c r="CM125" s="138">
        <f t="shared" si="204"/>
        <v>0</v>
      </c>
      <c r="CN125" s="138">
        <f t="shared" si="204"/>
        <v>0</v>
      </c>
      <c r="CO125" s="138">
        <f t="shared" si="204"/>
        <v>0</v>
      </c>
      <c r="CP125" s="138">
        <f t="shared" si="204"/>
        <v>0</v>
      </c>
      <c r="CQ125" s="138">
        <f t="shared" si="204"/>
        <v>0</v>
      </c>
      <c r="CR125" s="138">
        <f t="shared" si="204"/>
        <v>0</v>
      </c>
      <c r="CS125" s="138">
        <f t="shared" si="204"/>
        <v>0</v>
      </c>
      <c r="CT125" s="138">
        <f t="shared" si="204"/>
        <v>0</v>
      </c>
      <c r="CU125" s="138">
        <f t="shared" si="204"/>
        <v>0</v>
      </c>
      <c r="CV125" s="138">
        <f t="shared" si="204"/>
        <v>0</v>
      </c>
      <c r="CW125" s="138">
        <f t="shared" si="204"/>
        <v>0</v>
      </c>
      <c r="CX125" s="138">
        <f t="shared" si="204"/>
        <v>0</v>
      </c>
      <c r="CY125" s="156">
        <f t="shared" si="204"/>
        <v>0</v>
      </c>
    </row>
    <row r="126" spans="1:103" s="61" customFormat="1">
      <c r="A126" s="3"/>
      <c r="B126" s="140" t="s">
        <v>101</v>
      </c>
      <c r="C126" s="194">
        <f>SUM(BS126:CY126)</f>
        <v>0</v>
      </c>
      <c r="D126" s="157" t="s">
        <v>138</v>
      </c>
      <c r="E126" s="221"/>
      <c r="F126" s="72"/>
      <c r="G126" s="72"/>
      <c r="H126" s="72"/>
      <c r="I126" s="73"/>
      <c r="J126" s="158">
        <f t="shared" ref="J126:BQ126" si="205">IF(J7&gt;=$C16,J69,0)</f>
        <v>0</v>
      </c>
      <c r="K126" s="158">
        <f t="shared" si="205"/>
        <v>0</v>
      </c>
      <c r="L126" s="158">
        <f t="shared" si="205"/>
        <v>0</v>
      </c>
      <c r="M126" s="158">
        <f t="shared" si="205"/>
        <v>0</v>
      </c>
      <c r="N126" s="158">
        <f t="shared" si="205"/>
        <v>0</v>
      </c>
      <c r="O126" s="158">
        <f t="shared" si="205"/>
        <v>0</v>
      </c>
      <c r="P126" s="158">
        <f t="shared" si="205"/>
        <v>0</v>
      </c>
      <c r="Q126" s="158">
        <f t="shared" si="205"/>
        <v>0</v>
      </c>
      <c r="R126" s="158">
        <f t="shared" si="205"/>
        <v>0</v>
      </c>
      <c r="S126" s="158">
        <f t="shared" si="205"/>
        <v>0</v>
      </c>
      <c r="T126" s="158">
        <f t="shared" si="205"/>
        <v>0</v>
      </c>
      <c r="U126" s="158">
        <f t="shared" si="205"/>
        <v>0</v>
      </c>
      <c r="V126" s="158">
        <f t="shared" si="205"/>
        <v>0</v>
      </c>
      <c r="W126" s="158">
        <f t="shared" si="205"/>
        <v>0</v>
      </c>
      <c r="X126" s="158">
        <f t="shared" si="205"/>
        <v>0</v>
      </c>
      <c r="Y126" s="158">
        <f t="shared" si="205"/>
        <v>0</v>
      </c>
      <c r="Z126" s="158">
        <f t="shared" si="205"/>
        <v>0</v>
      </c>
      <c r="AA126" s="158">
        <f t="shared" si="205"/>
        <v>0</v>
      </c>
      <c r="AB126" s="158">
        <f t="shared" si="205"/>
        <v>0</v>
      </c>
      <c r="AC126" s="158">
        <f t="shared" si="205"/>
        <v>0</v>
      </c>
      <c r="AD126" s="158">
        <f t="shared" si="205"/>
        <v>0</v>
      </c>
      <c r="AE126" s="158">
        <f t="shared" si="205"/>
        <v>0</v>
      </c>
      <c r="AF126" s="158">
        <f t="shared" si="205"/>
        <v>0</v>
      </c>
      <c r="AG126" s="158">
        <f t="shared" si="205"/>
        <v>0</v>
      </c>
      <c r="AH126" s="158">
        <f t="shared" si="205"/>
        <v>0</v>
      </c>
      <c r="AI126" s="158">
        <f t="shared" si="205"/>
        <v>0</v>
      </c>
      <c r="AJ126" s="158">
        <f t="shared" si="205"/>
        <v>0</v>
      </c>
      <c r="AK126" s="158">
        <f t="shared" si="205"/>
        <v>0</v>
      </c>
      <c r="AL126" s="158">
        <f t="shared" si="205"/>
        <v>0</v>
      </c>
      <c r="AM126" s="158">
        <f t="shared" si="205"/>
        <v>0</v>
      </c>
      <c r="AN126" s="158">
        <f t="shared" si="205"/>
        <v>0</v>
      </c>
      <c r="AO126" s="158">
        <f t="shared" si="205"/>
        <v>0</v>
      </c>
      <c r="AP126" s="158">
        <f t="shared" si="205"/>
        <v>0</v>
      </c>
      <c r="AQ126" s="158">
        <f t="shared" si="205"/>
        <v>0</v>
      </c>
      <c r="AR126" s="158">
        <f t="shared" si="205"/>
        <v>0</v>
      </c>
      <c r="AS126" s="158">
        <f t="shared" si="205"/>
        <v>0</v>
      </c>
      <c r="AT126" s="158">
        <f t="shared" si="205"/>
        <v>0</v>
      </c>
      <c r="AU126" s="158">
        <f t="shared" si="205"/>
        <v>0</v>
      </c>
      <c r="AV126" s="158">
        <f t="shared" si="205"/>
        <v>0</v>
      </c>
      <c r="AW126" s="158">
        <f t="shared" si="205"/>
        <v>0</v>
      </c>
      <c r="AX126" s="158">
        <f t="shared" si="205"/>
        <v>0</v>
      </c>
      <c r="AY126" s="158">
        <f t="shared" si="205"/>
        <v>0</v>
      </c>
      <c r="AZ126" s="158">
        <f t="shared" si="205"/>
        <v>0</v>
      </c>
      <c r="BA126" s="158">
        <f t="shared" si="205"/>
        <v>0</v>
      </c>
      <c r="BB126" s="158">
        <f t="shared" si="205"/>
        <v>0</v>
      </c>
      <c r="BC126" s="158">
        <f t="shared" si="205"/>
        <v>0</v>
      </c>
      <c r="BD126" s="158">
        <f t="shared" si="205"/>
        <v>0</v>
      </c>
      <c r="BE126" s="158">
        <f t="shared" si="205"/>
        <v>0</v>
      </c>
      <c r="BF126" s="158">
        <f t="shared" si="205"/>
        <v>0</v>
      </c>
      <c r="BG126" s="158">
        <f t="shared" si="205"/>
        <v>0</v>
      </c>
      <c r="BH126" s="158">
        <f t="shared" si="205"/>
        <v>0</v>
      </c>
      <c r="BI126" s="158">
        <f t="shared" si="205"/>
        <v>0</v>
      </c>
      <c r="BJ126" s="158">
        <f t="shared" si="205"/>
        <v>0</v>
      </c>
      <c r="BK126" s="158">
        <f t="shared" si="205"/>
        <v>0</v>
      </c>
      <c r="BL126" s="158">
        <f t="shared" si="205"/>
        <v>0</v>
      </c>
      <c r="BM126" s="158">
        <f t="shared" si="205"/>
        <v>0</v>
      </c>
      <c r="BN126" s="158">
        <f t="shared" si="205"/>
        <v>0</v>
      </c>
      <c r="BO126" s="158">
        <f t="shared" si="205"/>
        <v>0</v>
      </c>
      <c r="BP126" s="158">
        <f t="shared" si="205"/>
        <v>0</v>
      </c>
      <c r="BQ126" s="158">
        <f t="shared" si="205"/>
        <v>0</v>
      </c>
      <c r="BR126" s="74"/>
      <c r="BS126" s="158">
        <f>SUM(J126:U126)</f>
        <v>0</v>
      </c>
      <c r="BT126" s="158">
        <f>SUM(V126:AG126)</f>
        <v>0</v>
      </c>
      <c r="BU126" s="158">
        <f>SUM(AH126:AS126)</f>
        <v>0</v>
      </c>
      <c r="BV126" s="158">
        <f>SUM(AT126:BE126)</f>
        <v>0</v>
      </c>
      <c r="BW126" s="158">
        <f>SUM(BF126:BQ126)</f>
        <v>0</v>
      </c>
      <c r="BX126" s="158">
        <f t="shared" ref="BX126:CY126" si="206">IF(BX7&gt;=$C16,BX69,0)</f>
        <v>0</v>
      </c>
      <c r="BY126" s="158">
        <f t="shared" si="206"/>
        <v>0</v>
      </c>
      <c r="BZ126" s="158">
        <f t="shared" si="206"/>
        <v>0</v>
      </c>
      <c r="CA126" s="158">
        <f t="shared" si="206"/>
        <v>0</v>
      </c>
      <c r="CB126" s="158">
        <f t="shared" si="206"/>
        <v>0</v>
      </c>
      <c r="CC126" s="158">
        <f t="shared" si="206"/>
        <v>0</v>
      </c>
      <c r="CD126" s="158">
        <f t="shared" si="206"/>
        <v>0</v>
      </c>
      <c r="CE126" s="158">
        <f t="shared" si="206"/>
        <v>0</v>
      </c>
      <c r="CF126" s="158">
        <f t="shared" si="206"/>
        <v>0</v>
      </c>
      <c r="CG126" s="158">
        <f t="shared" si="206"/>
        <v>0</v>
      </c>
      <c r="CH126" s="158">
        <f t="shared" si="206"/>
        <v>0</v>
      </c>
      <c r="CI126" s="158">
        <f t="shared" si="206"/>
        <v>0</v>
      </c>
      <c r="CJ126" s="158">
        <f t="shared" si="206"/>
        <v>0</v>
      </c>
      <c r="CK126" s="158">
        <f t="shared" si="206"/>
        <v>0</v>
      </c>
      <c r="CL126" s="158">
        <f t="shared" si="206"/>
        <v>0</v>
      </c>
      <c r="CM126" s="158">
        <f t="shared" si="206"/>
        <v>0</v>
      </c>
      <c r="CN126" s="158">
        <f t="shared" si="206"/>
        <v>0</v>
      </c>
      <c r="CO126" s="158">
        <f t="shared" si="206"/>
        <v>0</v>
      </c>
      <c r="CP126" s="158">
        <f t="shared" si="206"/>
        <v>0</v>
      </c>
      <c r="CQ126" s="158">
        <f t="shared" si="206"/>
        <v>0</v>
      </c>
      <c r="CR126" s="158">
        <f t="shared" si="206"/>
        <v>0</v>
      </c>
      <c r="CS126" s="158">
        <f t="shared" si="206"/>
        <v>0</v>
      </c>
      <c r="CT126" s="158">
        <f t="shared" si="206"/>
        <v>0</v>
      </c>
      <c r="CU126" s="158">
        <f t="shared" si="206"/>
        <v>0</v>
      </c>
      <c r="CV126" s="158">
        <f t="shared" si="206"/>
        <v>0</v>
      </c>
      <c r="CW126" s="158">
        <f t="shared" si="206"/>
        <v>0</v>
      </c>
      <c r="CX126" s="158">
        <f t="shared" si="206"/>
        <v>0</v>
      </c>
      <c r="CY126" s="160">
        <f t="shared" si="206"/>
        <v>0</v>
      </c>
    </row>
    <row r="127" spans="1:103" s="6" customFormat="1">
      <c r="A127" s="3"/>
      <c r="B127" s="4"/>
      <c r="C127" s="51"/>
      <c r="D127" s="52"/>
      <c r="E127" s="5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</row>
    <row r="128" spans="1:103">
      <c r="A128" s="1" t="s">
        <v>66</v>
      </c>
      <c r="B128" s="25" t="s">
        <v>21</v>
      </c>
      <c r="P128" s="33"/>
      <c r="R128" s="143"/>
    </row>
    <row r="129" spans="1:103">
      <c r="B129" s="2" t="s">
        <v>71</v>
      </c>
      <c r="C129" s="26"/>
      <c r="F129" s="33"/>
      <c r="G129" s="33">
        <f>SUM(BS129:CY129)</f>
        <v>14069715</v>
      </c>
      <c r="H129" s="33" t="s">
        <v>136</v>
      </c>
      <c r="J129" s="33">
        <f>J74</f>
        <v>0</v>
      </c>
      <c r="K129" s="33">
        <f t="shared" ref="J129:BQ129" si="207">K74</f>
        <v>0</v>
      </c>
      <c r="L129" s="33">
        <f t="shared" si="207"/>
        <v>0</v>
      </c>
      <c r="M129" s="33">
        <f t="shared" si="207"/>
        <v>0</v>
      </c>
      <c r="N129" s="33">
        <f>N74</f>
        <v>0</v>
      </c>
      <c r="O129" s="33">
        <f t="shared" si="207"/>
        <v>0</v>
      </c>
      <c r="P129" s="33">
        <f t="shared" si="207"/>
        <v>0</v>
      </c>
      <c r="Q129" s="33">
        <f t="shared" si="207"/>
        <v>0</v>
      </c>
      <c r="R129" s="33">
        <f t="shared" si="207"/>
        <v>0</v>
      </c>
      <c r="S129" s="22">
        <f t="shared" si="207"/>
        <v>0</v>
      </c>
      <c r="T129" s="22">
        <f t="shared" si="207"/>
        <v>0</v>
      </c>
      <c r="U129" s="22">
        <f t="shared" si="207"/>
        <v>0</v>
      </c>
      <c r="V129" s="33">
        <f t="shared" si="207"/>
        <v>0</v>
      </c>
      <c r="W129" s="33">
        <f t="shared" si="207"/>
        <v>0</v>
      </c>
      <c r="X129" s="33">
        <f t="shared" si="207"/>
        <v>0</v>
      </c>
      <c r="Y129" s="33">
        <f t="shared" si="207"/>
        <v>0</v>
      </c>
      <c r="Z129" s="33">
        <f t="shared" si="207"/>
        <v>0</v>
      </c>
      <c r="AA129" s="33">
        <f t="shared" si="207"/>
        <v>0</v>
      </c>
      <c r="AB129" s="33">
        <f t="shared" si="207"/>
        <v>0</v>
      </c>
      <c r="AC129" s="33">
        <f t="shared" si="207"/>
        <v>0</v>
      </c>
      <c r="AD129" s="33">
        <f t="shared" si="207"/>
        <v>0</v>
      </c>
      <c r="AE129" s="33">
        <f t="shared" si="207"/>
        <v>14069715</v>
      </c>
      <c r="AF129" s="33">
        <f t="shared" si="207"/>
        <v>0</v>
      </c>
      <c r="AG129" s="33">
        <f t="shared" si="207"/>
        <v>0</v>
      </c>
      <c r="AH129" s="33">
        <f t="shared" si="207"/>
        <v>0</v>
      </c>
      <c r="AI129" s="33">
        <f t="shared" si="207"/>
        <v>0</v>
      </c>
      <c r="AJ129" s="33">
        <f t="shared" si="207"/>
        <v>0</v>
      </c>
      <c r="AK129" s="33">
        <f t="shared" si="207"/>
        <v>0</v>
      </c>
      <c r="AL129" s="33">
        <f t="shared" si="207"/>
        <v>0</v>
      </c>
      <c r="AM129" s="33">
        <f t="shared" si="207"/>
        <v>0</v>
      </c>
      <c r="AN129" s="33">
        <f t="shared" si="207"/>
        <v>0</v>
      </c>
      <c r="AO129" s="33">
        <f t="shared" si="207"/>
        <v>0</v>
      </c>
      <c r="AP129" s="33">
        <f t="shared" si="207"/>
        <v>0</v>
      </c>
      <c r="AQ129" s="33">
        <f t="shared" si="207"/>
        <v>0</v>
      </c>
      <c r="AR129" s="33">
        <f t="shared" si="207"/>
        <v>0</v>
      </c>
      <c r="AS129" s="33">
        <f t="shared" si="207"/>
        <v>0</v>
      </c>
      <c r="AT129" s="33">
        <f t="shared" si="207"/>
        <v>0</v>
      </c>
      <c r="AU129" s="33">
        <f t="shared" si="207"/>
        <v>0</v>
      </c>
      <c r="AV129" s="33">
        <f t="shared" si="207"/>
        <v>0</v>
      </c>
      <c r="AW129" s="33">
        <f t="shared" si="207"/>
        <v>0</v>
      </c>
      <c r="AX129" s="33">
        <f t="shared" si="207"/>
        <v>0</v>
      </c>
      <c r="AY129" s="33">
        <f t="shared" si="207"/>
        <v>0</v>
      </c>
      <c r="AZ129" s="33">
        <f t="shared" si="207"/>
        <v>0</v>
      </c>
      <c r="BA129" s="33">
        <f t="shared" si="207"/>
        <v>0</v>
      </c>
      <c r="BB129" s="33">
        <f t="shared" si="207"/>
        <v>0</v>
      </c>
      <c r="BC129" s="33">
        <f t="shared" si="207"/>
        <v>0</v>
      </c>
      <c r="BD129" s="33">
        <f t="shared" si="207"/>
        <v>0</v>
      </c>
      <c r="BE129" s="33">
        <f t="shared" si="207"/>
        <v>0</v>
      </c>
      <c r="BF129" s="33">
        <f t="shared" si="207"/>
        <v>0</v>
      </c>
      <c r="BG129" s="33">
        <f t="shared" si="207"/>
        <v>0</v>
      </c>
      <c r="BH129" s="33">
        <f t="shared" si="207"/>
        <v>0</v>
      </c>
      <c r="BI129" s="33">
        <f t="shared" si="207"/>
        <v>0</v>
      </c>
      <c r="BJ129" s="33">
        <f t="shared" si="207"/>
        <v>0</v>
      </c>
      <c r="BK129" s="33">
        <f t="shared" si="207"/>
        <v>0</v>
      </c>
      <c r="BL129" s="33">
        <f t="shared" si="207"/>
        <v>0</v>
      </c>
      <c r="BM129" s="33">
        <f t="shared" si="207"/>
        <v>0</v>
      </c>
      <c r="BN129" s="33">
        <f t="shared" si="207"/>
        <v>0</v>
      </c>
      <c r="BO129" s="33">
        <f t="shared" si="207"/>
        <v>0</v>
      </c>
      <c r="BP129" s="33">
        <f t="shared" si="207"/>
        <v>0</v>
      </c>
      <c r="BQ129" s="33">
        <f t="shared" si="207"/>
        <v>0</v>
      </c>
      <c r="BR129" s="33"/>
      <c r="BS129" s="33">
        <f t="shared" ref="BS129:CY129" si="208">BS74</f>
        <v>0</v>
      </c>
      <c r="BT129" s="33">
        <f t="shared" si="208"/>
        <v>14069715</v>
      </c>
      <c r="BU129" s="33">
        <f t="shared" si="208"/>
        <v>0</v>
      </c>
      <c r="BV129" s="33">
        <f t="shared" si="208"/>
        <v>0</v>
      </c>
      <c r="BW129" s="33">
        <f t="shared" si="208"/>
        <v>0</v>
      </c>
      <c r="BX129" s="33">
        <f t="shared" si="208"/>
        <v>0</v>
      </c>
      <c r="BY129" s="33">
        <f t="shared" si="208"/>
        <v>0</v>
      </c>
      <c r="BZ129" s="33">
        <f t="shared" si="208"/>
        <v>0</v>
      </c>
      <c r="CA129" s="33">
        <f t="shared" si="208"/>
        <v>0</v>
      </c>
      <c r="CB129" s="33">
        <f t="shared" si="208"/>
        <v>0</v>
      </c>
      <c r="CC129" s="33">
        <f t="shared" si="208"/>
        <v>0</v>
      </c>
      <c r="CD129" s="33">
        <f t="shared" si="208"/>
        <v>0</v>
      </c>
      <c r="CE129" s="33">
        <f t="shared" si="208"/>
        <v>0</v>
      </c>
      <c r="CF129" s="33">
        <f t="shared" si="208"/>
        <v>0</v>
      </c>
      <c r="CG129" s="33">
        <f t="shared" si="208"/>
        <v>0</v>
      </c>
      <c r="CH129" s="33">
        <f t="shared" si="208"/>
        <v>0</v>
      </c>
      <c r="CI129" s="33">
        <f t="shared" si="208"/>
        <v>0</v>
      </c>
      <c r="CJ129" s="33">
        <f t="shared" si="208"/>
        <v>0</v>
      </c>
      <c r="CK129" s="33">
        <f t="shared" si="208"/>
        <v>0</v>
      </c>
      <c r="CL129" s="33">
        <f t="shared" si="208"/>
        <v>0</v>
      </c>
      <c r="CM129" s="33">
        <f t="shared" si="208"/>
        <v>0</v>
      </c>
      <c r="CN129" s="33">
        <f t="shared" si="208"/>
        <v>0</v>
      </c>
      <c r="CO129" s="33">
        <f t="shared" si="208"/>
        <v>0</v>
      </c>
      <c r="CP129" s="33">
        <f t="shared" si="208"/>
        <v>0</v>
      </c>
      <c r="CQ129" s="33">
        <f t="shared" si="208"/>
        <v>0</v>
      </c>
      <c r="CR129" s="33">
        <f t="shared" si="208"/>
        <v>0</v>
      </c>
      <c r="CS129" s="33">
        <f t="shared" si="208"/>
        <v>0</v>
      </c>
      <c r="CT129" s="33">
        <f t="shared" si="208"/>
        <v>0</v>
      </c>
      <c r="CU129" s="33">
        <f t="shared" si="208"/>
        <v>0</v>
      </c>
      <c r="CV129" s="33">
        <f t="shared" si="208"/>
        <v>0</v>
      </c>
      <c r="CW129" s="33">
        <f t="shared" si="208"/>
        <v>0</v>
      </c>
      <c r="CX129" s="33">
        <f t="shared" si="208"/>
        <v>0</v>
      </c>
      <c r="CY129" s="33">
        <f t="shared" si="208"/>
        <v>0</v>
      </c>
    </row>
    <row r="130" spans="1:103">
      <c r="B130" s="2" t="str">
        <f>B76</f>
        <v>Gain from Sale Assets</v>
      </c>
      <c r="F130" s="33"/>
      <c r="G130" s="33">
        <f t="shared" ref="G130:G141" si="209">SUM(BS130:CY130)</f>
        <v>297554928.283777</v>
      </c>
      <c r="H130" s="33" t="s">
        <v>136</v>
      </c>
      <c r="J130" s="33">
        <f t="shared" ref="J130:BQ130" si="210">J76</f>
        <v>0</v>
      </c>
      <c r="K130" s="33">
        <f t="shared" si="210"/>
        <v>0</v>
      </c>
      <c r="L130" s="33">
        <f t="shared" si="210"/>
        <v>0</v>
      </c>
      <c r="M130" s="33">
        <f t="shared" si="210"/>
        <v>0</v>
      </c>
      <c r="N130" s="33">
        <f t="shared" si="210"/>
        <v>0</v>
      </c>
      <c r="O130" s="33">
        <f t="shared" si="210"/>
        <v>0</v>
      </c>
      <c r="P130" s="33">
        <f t="shared" si="210"/>
        <v>0</v>
      </c>
      <c r="Q130" s="33">
        <f t="shared" si="210"/>
        <v>0</v>
      </c>
      <c r="R130" s="33">
        <f t="shared" si="210"/>
        <v>0</v>
      </c>
      <c r="S130" s="33">
        <f t="shared" si="210"/>
        <v>0</v>
      </c>
      <c r="T130" s="33">
        <f t="shared" si="210"/>
        <v>0</v>
      </c>
      <c r="U130" s="33">
        <f t="shared" si="210"/>
        <v>0</v>
      </c>
      <c r="V130" s="33">
        <f t="shared" si="210"/>
        <v>0</v>
      </c>
      <c r="W130" s="33">
        <f t="shared" si="210"/>
        <v>0</v>
      </c>
      <c r="X130" s="33">
        <f t="shared" si="210"/>
        <v>0</v>
      </c>
      <c r="Y130" s="33">
        <f t="shared" si="210"/>
        <v>0</v>
      </c>
      <c r="Z130" s="33">
        <f t="shared" si="210"/>
        <v>0</v>
      </c>
      <c r="AA130" s="33">
        <f t="shared" si="210"/>
        <v>0</v>
      </c>
      <c r="AB130" s="33">
        <f t="shared" si="210"/>
        <v>0</v>
      </c>
      <c r="AC130" s="33">
        <f t="shared" si="210"/>
        <v>0</v>
      </c>
      <c r="AD130" s="33">
        <f t="shared" si="210"/>
        <v>0</v>
      </c>
      <c r="AE130" s="33">
        <f t="shared" si="210"/>
        <v>297554928.283777</v>
      </c>
      <c r="AF130" s="33">
        <f t="shared" si="210"/>
        <v>0</v>
      </c>
      <c r="AG130" s="33">
        <f t="shared" si="210"/>
        <v>0</v>
      </c>
      <c r="AH130" s="33">
        <f t="shared" si="210"/>
        <v>0</v>
      </c>
      <c r="AI130" s="33">
        <f t="shared" si="210"/>
        <v>0</v>
      </c>
      <c r="AJ130" s="33">
        <f t="shared" si="210"/>
        <v>0</v>
      </c>
      <c r="AK130" s="33">
        <f t="shared" si="210"/>
        <v>0</v>
      </c>
      <c r="AL130" s="33">
        <f t="shared" si="210"/>
        <v>0</v>
      </c>
      <c r="AM130" s="33">
        <f t="shared" si="210"/>
        <v>0</v>
      </c>
      <c r="AN130" s="33">
        <f t="shared" si="210"/>
        <v>0</v>
      </c>
      <c r="AO130" s="33">
        <f t="shared" si="210"/>
        <v>0</v>
      </c>
      <c r="AP130" s="33">
        <f t="shared" si="210"/>
        <v>0</v>
      </c>
      <c r="AQ130" s="33">
        <f t="shared" si="210"/>
        <v>0</v>
      </c>
      <c r="AR130" s="33">
        <f t="shared" si="210"/>
        <v>0</v>
      </c>
      <c r="AS130" s="33">
        <f t="shared" si="210"/>
        <v>0</v>
      </c>
      <c r="AT130" s="33">
        <f t="shared" si="210"/>
        <v>0</v>
      </c>
      <c r="AU130" s="33">
        <f t="shared" si="210"/>
        <v>0</v>
      </c>
      <c r="AV130" s="33">
        <f t="shared" si="210"/>
        <v>0</v>
      </c>
      <c r="AW130" s="33">
        <f t="shared" si="210"/>
        <v>0</v>
      </c>
      <c r="AX130" s="33">
        <f t="shared" si="210"/>
        <v>0</v>
      </c>
      <c r="AY130" s="33">
        <f t="shared" si="210"/>
        <v>0</v>
      </c>
      <c r="AZ130" s="33">
        <f t="shared" si="210"/>
        <v>0</v>
      </c>
      <c r="BA130" s="33">
        <f t="shared" si="210"/>
        <v>0</v>
      </c>
      <c r="BB130" s="33">
        <f t="shared" si="210"/>
        <v>0</v>
      </c>
      <c r="BC130" s="33">
        <f t="shared" si="210"/>
        <v>0</v>
      </c>
      <c r="BD130" s="33">
        <f t="shared" si="210"/>
        <v>0</v>
      </c>
      <c r="BE130" s="33">
        <f t="shared" si="210"/>
        <v>0</v>
      </c>
      <c r="BF130" s="33">
        <f t="shared" si="210"/>
        <v>0</v>
      </c>
      <c r="BG130" s="33">
        <f t="shared" si="210"/>
        <v>0</v>
      </c>
      <c r="BH130" s="33">
        <f t="shared" si="210"/>
        <v>0</v>
      </c>
      <c r="BI130" s="33">
        <f t="shared" si="210"/>
        <v>0</v>
      </c>
      <c r="BJ130" s="33">
        <f t="shared" si="210"/>
        <v>0</v>
      </c>
      <c r="BK130" s="33">
        <f t="shared" si="210"/>
        <v>0</v>
      </c>
      <c r="BL130" s="33">
        <f t="shared" si="210"/>
        <v>0</v>
      </c>
      <c r="BM130" s="33">
        <f t="shared" si="210"/>
        <v>0</v>
      </c>
      <c r="BN130" s="33">
        <f t="shared" si="210"/>
        <v>0</v>
      </c>
      <c r="BO130" s="33">
        <f t="shared" si="210"/>
        <v>0</v>
      </c>
      <c r="BP130" s="33">
        <f t="shared" si="210"/>
        <v>0</v>
      </c>
      <c r="BQ130" s="33">
        <f t="shared" si="210"/>
        <v>0</v>
      </c>
      <c r="BR130" s="33"/>
      <c r="BS130" s="33">
        <f t="shared" ref="BS130:CY130" si="211">BS76</f>
        <v>0</v>
      </c>
      <c r="BT130" s="33">
        <f t="shared" si="211"/>
        <v>297554928.283777</v>
      </c>
      <c r="BU130" s="33">
        <f t="shared" si="211"/>
        <v>0</v>
      </c>
      <c r="BV130" s="33">
        <f t="shared" si="211"/>
        <v>0</v>
      </c>
      <c r="BW130" s="33">
        <f t="shared" si="211"/>
        <v>0</v>
      </c>
      <c r="BX130" s="33">
        <f t="shared" si="211"/>
        <v>0</v>
      </c>
      <c r="BY130" s="33">
        <f t="shared" si="211"/>
        <v>0</v>
      </c>
      <c r="BZ130" s="33">
        <f t="shared" si="211"/>
        <v>0</v>
      </c>
      <c r="CA130" s="33">
        <f t="shared" si="211"/>
        <v>0</v>
      </c>
      <c r="CB130" s="33">
        <f t="shared" si="211"/>
        <v>0</v>
      </c>
      <c r="CC130" s="33">
        <f t="shared" si="211"/>
        <v>0</v>
      </c>
      <c r="CD130" s="33">
        <f t="shared" si="211"/>
        <v>0</v>
      </c>
      <c r="CE130" s="33">
        <f t="shared" si="211"/>
        <v>0</v>
      </c>
      <c r="CF130" s="33">
        <f t="shared" si="211"/>
        <v>0</v>
      </c>
      <c r="CG130" s="33">
        <f t="shared" si="211"/>
        <v>0</v>
      </c>
      <c r="CH130" s="33">
        <f t="shared" si="211"/>
        <v>0</v>
      </c>
      <c r="CI130" s="33">
        <f t="shared" si="211"/>
        <v>0</v>
      </c>
      <c r="CJ130" s="33">
        <f t="shared" si="211"/>
        <v>0</v>
      </c>
      <c r="CK130" s="33">
        <f t="shared" si="211"/>
        <v>0</v>
      </c>
      <c r="CL130" s="33">
        <f t="shared" si="211"/>
        <v>0</v>
      </c>
      <c r="CM130" s="33">
        <f t="shared" si="211"/>
        <v>0</v>
      </c>
      <c r="CN130" s="33">
        <f t="shared" si="211"/>
        <v>0</v>
      </c>
      <c r="CO130" s="33">
        <f t="shared" si="211"/>
        <v>0</v>
      </c>
      <c r="CP130" s="33">
        <f t="shared" si="211"/>
        <v>0</v>
      </c>
      <c r="CQ130" s="33">
        <f t="shared" si="211"/>
        <v>0</v>
      </c>
      <c r="CR130" s="33">
        <f t="shared" si="211"/>
        <v>0</v>
      </c>
      <c r="CS130" s="33">
        <f t="shared" si="211"/>
        <v>0</v>
      </c>
      <c r="CT130" s="33">
        <f t="shared" si="211"/>
        <v>0</v>
      </c>
      <c r="CU130" s="33">
        <f t="shared" si="211"/>
        <v>0</v>
      </c>
      <c r="CV130" s="33">
        <f t="shared" si="211"/>
        <v>0</v>
      </c>
      <c r="CW130" s="33">
        <f t="shared" si="211"/>
        <v>0</v>
      </c>
      <c r="CX130" s="33">
        <f t="shared" si="211"/>
        <v>0</v>
      </c>
      <c r="CY130" s="33">
        <f t="shared" si="211"/>
        <v>0</v>
      </c>
    </row>
    <row r="131" spans="1:103" s="19" customFormat="1">
      <c r="A131" s="16"/>
      <c r="B131" s="17" t="s">
        <v>84</v>
      </c>
      <c r="C131" s="17"/>
      <c r="D131" s="17"/>
      <c r="E131" s="17"/>
      <c r="F131" s="79"/>
      <c r="G131" s="79">
        <f t="shared" si="209"/>
        <v>311624643.283777</v>
      </c>
      <c r="H131" s="79" t="s">
        <v>136</v>
      </c>
      <c r="I131" s="17"/>
      <c r="J131" s="79">
        <f t="shared" ref="J131:BQ131" si="212">SUM(J129:J130)</f>
        <v>0</v>
      </c>
      <c r="K131" s="79">
        <f t="shared" si="212"/>
        <v>0</v>
      </c>
      <c r="L131" s="79">
        <f t="shared" si="212"/>
        <v>0</v>
      </c>
      <c r="M131" s="79">
        <f t="shared" si="212"/>
        <v>0</v>
      </c>
      <c r="N131" s="79">
        <f t="shared" si="212"/>
        <v>0</v>
      </c>
      <c r="O131" s="79">
        <f t="shared" si="212"/>
        <v>0</v>
      </c>
      <c r="P131" s="79">
        <f t="shared" si="212"/>
        <v>0</v>
      </c>
      <c r="Q131" s="79">
        <f t="shared" si="212"/>
        <v>0</v>
      </c>
      <c r="R131" s="79">
        <f t="shared" si="212"/>
        <v>0</v>
      </c>
      <c r="S131" s="79">
        <f t="shared" si="212"/>
        <v>0</v>
      </c>
      <c r="T131" s="79">
        <f t="shared" si="212"/>
        <v>0</v>
      </c>
      <c r="U131" s="79">
        <f t="shared" si="212"/>
        <v>0</v>
      </c>
      <c r="V131" s="79">
        <f t="shared" si="212"/>
        <v>0</v>
      </c>
      <c r="W131" s="79">
        <f t="shared" si="212"/>
        <v>0</v>
      </c>
      <c r="X131" s="79">
        <f t="shared" si="212"/>
        <v>0</v>
      </c>
      <c r="Y131" s="79">
        <f t="shared" si="212"/>
        <v>0</v>
      </c>
      <c r="Z131" s="79">
        <f t="shared" si="212"/>
        <v>0</v>
      </c>
      <c r="AA131" s="79">
        <f t="shared" si="212"/>
        <v>0</v>
      </c>
      <c r="AB131" s="79">
        <f t="shared" si="212"/>
        <v>0</v>
      </c>
      <c r="AC131" s="79">
        <f t="shared" si="212"/>
        <v>0</v>
      </c>
      <c r="AD131" s="79">
        <f t="shared" si="212"/>
        <v>0</v>
      </c>
      <c r="AE131" s="79">
        <f t="shared" si="212"/>
        <v>311624643.283777</v>
      </c>
      <c r="AF131" s="79">
        <f t="shared" si="212"/>
        <v>0</v>
      </c>
      <c r="AG131" s="79">
        <f t="shared" si="212"/>
        <v>0</v>
      </c>
      <c r="AH131" s="79">
        <f t="shared" si="212"/>
        <v>0</v>
      </c>
      <c r="AI131" s="79">
        <f t="shared" si="212"/>
        <v>0</v>
      </c>
      <c r="AJ131" s="79">
        <f t="shared" si="212"/>
        <v>0</v>
      </c>
      <c r="AK131" s="79">
        <f t="shared" si="212"/>
        <v>0</v>
      </c>
      <c r="AL131" s="79">
        <f t="shared" si="212"/>
        <v>0</v>
      </c>
      <c r="AM131" s="79">
        <f t="shared" si="212"/>
        <v>0</v>
      </c>
      <c r="AN131" s="79">
        <f t="shared" si="212"/>
        <v>0</v>
      </c>
      <c r="AO131" s="79">
        <f t="shared" si="212"/>
        <v>0</v>
      </c>
      <c r="AP131" s="79">
        <f t="shared" si="212"/>
        <v>0</v>
      </c>
      <c r="AQ131" s="79">
        <f t="shared" si="212"/>
        <v>0</v>
      </c>
      <c r="AR131" s="79">
        <f t="shared" si="212"/>
        <v>0</v>
      </c>
      <c r="AS131" s="79">
        <f t="shared" si="212"/>
        <v>0</v>
      </c>
      <c r="AT131" s="79">
        <f t="shared" si="212"/>
        <v>0</v>
      </c>
      <c r="AU131" s="79">
        <f t="shared" si="212"/>
        <v>0</v>
      </c>
      <c r="AV131" s="79">
        <f t="shared" si="212"/>
        <v>0</v>
      </c>
      <c r="AW131" s="79">
        <f t="shared" si="212"/>
        <v>0</v>
      </c>
      <c r="AX131" s="79">
        <f t="shared" si="212"/>
        <v>0</v>
      </c>
      <c r="AY131" s="79">
        <f t="shared" si="212"/>
        <v>0</v>
      </c>
      <c r="AZ131" s="79">
        <f t="shared" si="212"/>
        <v>0</v>
      </c>
      <c r="BA131" s="79">
        <f t="shared" si="212"/>
        <v>0</v>
      </c>
      <c r="BB131" s="79">
        <f t="shared" si="212"/>
        <v>0</v>
      </c>
      <c r="BC131" s="79">
        <f t="shared" si="212"/>
        <v>0</v>
      </c>
      <c r="BD131" s="79">
        <f t="shared" si="212"/>
        <v>0</v>
      </c>
      <c r="BE131" s="79">
        <f t="shared" si="212"/>
        <v>0</v>
      </c>
      <c r="BF131" s="79">
        <f t="shared" si="212"/>
        <v>0</v>
      </c>
      <c r="BG131" s="79">
        <f t="shared" si="212"/>
        <v>0</v>
      </c>
      <c r="BH131" s="79">
        <f t="shared" si="212"/>
        <v>0</v>
      </c>
      <c r="BI131" s="79">
        <f t="shared" si="212"/>
        <v>0</v>
      </c>
      <c r="BJ131" s="79">
        <f t="shared" si="212"/>
        <v>0</v>
      </c>
      <c r="BK131" s="79">
        <f t="shared" si="212"/>
        <v>0</v>
      </c>
      <c r="BL131" s="79">
        <f t="shared" si="212"/>
        <v>0</v>
      </c>
      <c r="BM131" s="79">
        <f t="shared" si="212"/>
        <v>0</v>
      </c>
      <c r="BN131" s="79">
        <f t="shared" si="212"/>
        <v>0</v>
      </c>
      <c r="BO131" s="79">
        <f t="shared" si="212"/>
        <v>0</v>
      </c>
      <c r="BP131" s="79">
        <f t="shared" si="212"/>
        <v>0</v>
      </c>
      <c r="BQ131" s="79">
        <f t="shared" si="212"/>
        <v>0</v>
      </c>
      <c r="BR131" s="79"/>
      <c r="BS131" s="79">
        <f t="shared" ref="BS131:CY131" si="213">SUM(BS129:BS130)</f>
        <v>0</v>
      </c>
      <c r="BT131" s="79">
        <f t="shared" si="213"/>
        <v>311624643.283777</v>
      </c>
      <c r="BU131" s="79">
        <f t="shared" si="213"/>
        <v>0</v>
      </c>
      <c r="BV131" s="79">
        <f t="shared" si="213"/>
        <v>0</v>
      </c>
      <c r="BW131" s="79">
        <f t="shared" si="213"/>
        <v>0</v>
      </c>
      <c r="BX131" s="79">
        <f t="shared" si="213"/>
        <v>0</v>
      </c>
      <c r="BY131" s="79">
        <f t="shared" si="213"/>
        <v>0</v>
      </c>
      <c r="BZ131" s="79">
        <f t="shared" si="213"/>
        <v>0</v>
      </c>
      <c r="CA131" s="79">
        <f t="shared" si="213"/>
        <v>0</v>
      </c>
      <c r="CB131" s="79">
        <f t="shared" si="213"/>
        <v>0</v>
      </c>
      <c r="CC131" s="79">
        <f t="shared" si="213"/>
        <v>0</v>
      </c>
      <c r="CD131" s="79">
        <f t="shared" si="213"/>
        <v>0</v>
      </c>
      <c r="CE131" s="79">
        <f t="shared" si="213"/>
        <v>0</v>
      </c>
      <c r="CF131" s="79">
        <f t="shared" si="213"/>
        <v>0</v>
      </c>
      <c r="CG131" s="79">
        <f t="shared" si="213"/>
        <v>0</v>
      </c>
      <c r="CH131" s="79">
        <f t="shared" si="213"/>
        <v>0</v>
      </c>
      <c r="CI131" s="79">
        <f t="shared" si="213"/>
        <v>0</v>
      </c>
      <c r="CJ131" s="79">
        <f t="shared" si="213"/>
        <v>0</v>
      </c>
      <c r="CK131" s="79">
        <f t="shared" si="213"/>
        <v>0</v>
      </c>
      <c r="CL131" s="79">
        <f t="shared" si="213"/>
        <v>0</v>
      </c>
      <c r="CM131" s="79">
        <f t="shared" si="213"/>
        <v>0</v>
      </c>
      <c r="CN131" s="79">
        <f t="shared" si="213"/>
        <v>0</v>
      </c>
      <c r="CO131" s="79">
        <f t="shared" si="213"/>
        <v>0</v>
      </c>
      <c r="CP131" s="79">
        <f t="shared" si="213"/>
        <v>0</v>
      </c>
      <c r="CQ131" s="79">
        <f t="shared" si="213"/>
        <v>0</v>
      </c>
      <c r="CR131" s="79">
        <f t="shared" si="213"/>
        <v>0</v>
      </c>
      <c r="CS131" s="79">
        <f t="shared" si="213"/>
        <v>0</v>
      </c>
      <c r="CT131" s="79">
        <f t="shared" si="213"/>
        <v>0</v>
      </c>
      <c r="CU131" s="79">
        <f t="shared" si="213"/>
        <v>0</v>
      </c>
      <c r="CV131" s="79">
        <f t="shared" si="213"/>
        <v>0</v>
      </c>
      <c r="CW131" s="79">
        <f t="shared" si="213"/>
        <v>0</v>
      </c>
      <c r="CX131" s="79">
        <f t="shared" si="213"/>
        <v>0</v>
      </c>
      <c r="CY131" s="79">
        <f t="shared" si="213"/>
        <v>0</v>
      </c>
    </row>
    <row r="132" spans="1:103">
      <c r="B132" s="2" t="s">
        <v>13</v>
      </c>
      <c r="F132" s="15"/>
      <c r="G132" s="15">
        <f t="shared" si="209"/>
        <v>0</v>
      </c>
      <c r="H132" s="15" t="s">
        <v>136</v>
      </c>
      <c r="I132" s="33"/>
      <c r="J132" s="15">
        <f t="shared" ref="J132:BQ132" si="214">-J85</f>
        <v>0</v>
      </c>
      <c r="K132" s="15">
        <f t="shared" si="214"/>
        <v>0</v>
      </c>
      <c r="L132" s="15">
        <f t="shared" si="214"/>
        <v>0</v>
      </c>
      <c r="M132" s="15">
        <f t="shared" si="214"/>
        <v>0</v>
      </c>
      <c r="N132" s="15">
        <f t="shared" si="214"/>
        <v>0</v>
      </c>
      <c r="O132" s="15">
        <f t="shared" si="214"/>
        <v>0</v>
      </c>
      <c r="P132" s="15">
        <f t="shared" si="214"/>
        <v>0</v>
      </c>
      <c r="Q132" s="15">
        <f t="shared" si="214"/>
        <v>0</v>
      </c>
      <c r="R132" s="15">
        <f t="shared" si="214"/>
        <v>0</v>
      </c>
      <c r="S132" s="15">
        <f t="shared" si="214"/>
        <v>0</v>
      </c>
      <c r="T132" s="15">
        <f t="shared" si="214"/>
        <v>0</v>
      </c>
      <c r="U132" s="15">
        <f t="shared" si="214"/>
        <v>0</v>
      </c>
      <c r="V132" s="15">
        <f t="shared" si="214"/>
        <v>0</v>
      </c>
      <c r="W132" s="15">
        <f t="shared" si="214"/>
        <v>0</v>
      </c>
      <c r="X132" s="15">
        <f t="shared" si="214"/>
        <v>0</v>
      </c>
      <c r="Y132" s="15">
        <f t="shared" si="214"/>
        <v>0</v>
      </c>
      <c r="Z132" s="15">
        <f t="shared" si="214"/>
        <v>0</v>
      </c>
      <c r="AA132" s="15">
        <f t="shared" si="214"/>
        <v>0</v>
      </c>
      <c r="AB132" s="15">
        <f t="shared" si="214"/>
        <v>0</v>
      </c>
      <c r="AC132" s="15">
        <f t="shared" si="214"/>
        <v>0</v>
      </c>
      <c r="AD132" s="15">
        <f t="shared" si="214"/>
        <v>0</v>
      </c>
      <c r="AE132" s="15">
        <f t="shared" si="214"/>
        <v>0</v>
      </c>
      <c r="AF132" s="15">
        <f t="shared" si="214"/>
        <v>0</v>
      </c>
      <c r="AG132" s="15">
        <f t="shared" si="214"/>
        <v>0</v>
      </c>
      <c r="AH132" s="15">
        <f t="shared" si="214"/>
        <v>0</v>
      </c>
      <c r="AI132" s="15">
        <f t="shared" si="214"/>
        <v>0</v>
      </c>
      <c r="AJ132" s="15">
        <f t="shared" si="214"/>
        <v>0</v>
      </c>
      <c r="AK132" s="15">
        <f t="shared" si="214"/>
        <v>0</v>
      </c>
      <c r="AL132" s="15">
        <f t="shared" si="214"/>
        <v>0</v>
      </c>
      <c r="AM132" s="15">
        <f t="shared" si="214"/>
        <v>0</v>
      </c>
      <c r="AN132" s="15">
        <f t="shared" si="214"/>
        <v>0</v>
      </c>
      <c r="AO132" s="15">
        <f t="shared" si="214"/>
        <v>0</v>
      </c>
      <c r="AP132" s="15">
        <f t="shared" si="214"/>
        <v>0</v>
      </c>
      <c r="AQ132" s="15">
        <f t="shared" si="214"/>
        <v>0</v>
      </c>
      <c r="AR132" s="15">
        <f t="shared" si="214"/>
        <v>0</v>
      </c>
      <c r="AS132" s="15">
        <f t="shared" si="214"/>
        <v>0</v>
      </c>
      <c r="AT132" s="15">
        <f t="shared" si="214"/>
        <v>0</v>
      </c>
      <c r="AU132" s="15">
        <f t="shared" si="214"/>
        <v>0</v>
      </c>
      <c r="AV132" s="15">
        <f t="shared" si="214"/>
        <v>0</v>
      </c>
      <c r="AW132" s="15">
        <f t="shared" si="214"/>
        <v>0</v>
      </c>
      <c r="AX132" s="15">
        <f t="shared" si="214"/>
        <v>0</v>
      </c>
      <c r="AY132" s="15">
        <f t="shared" si="214"/>
        <v>0</v>
      </c>
      <c r="AZ132" s="15">
        <f t="shared" si="214"/>
        <v>0</v>
      </c>
      <c r="BA132" s="15">
        <f t="shared" si="214"/>
        <v>0</v>
      </c>
      <c r="BB132" s="15">
        <f t="shared" si="214"/>
        <v>0</v>
      </c>
      <c r="BC132" s="15">
        <f t="shared" si="214"/>
        <v>0</v>
      </c>
      <c r="BD132" s="15">
        <f t="shared" si="214"/>
        <v>0</v>
      </c>
      <c r="BE132" s="15">
        <f t="shared" si="214"/>
        <v>0</v>
      </c>
      <c r="BF132" s="15">
        <f t="shared" si="214"/>
        <v>0</v>
      </c>
      <c r="BG132" s="15">
        <f t="shared" si="214"/>
        <v>0</v>
      </c>
      <c r="BH132" s="15">
        <f t="shared" si="214"/>
        <v>0</v>
      </c>
      <c r="BI132" s="15">
        <f t="shared" si="214"/>
        <v>0</v>
      </c>
      <c r="BJ132" s="15">
        <f t="shared" si="214"/>
        <v>0</v>
      </c>
      <c r="BK132" s="15">
        <f t="shared" si="214"/>
        <v>0</v>
      </c>
      <c r="BL132" s="15">
        <f t="shared" si="214"/>
        <v>0</v>
      </c>
      <c r="BM132" s="15">
        <f t="shared" si="214"/>
        <v>0</v>
      </c>
      <c r="BN132" s="15">
        <f t="shared" si="214"/>
        <v>0</v>
      </c>
      <c r="BO132" s="15">
        <f t="shared" si="214"/>
        <v>0</v>
      </c>
      <c r="BP132" s="15">
        <f t="shared" si="214"/>
        <v>0</v>
      </c>
      <c r="BQ132" s="15">
        <f t="shared" si="214"/>
        <v>0</v>
      </c>
      <c r="BR132" s="15"/>
      <c r="BS132" s="15">
        <f t="shared" ref="BS132:CY132" si="215">-BS85</f>
        <v>0</v>
      </c>
      <c r="BT132" s="15">
        <f t="shared" si="215"/>
        <v>0</v>
      </c>
      <c r="BU132" s="15">
        <f t="shared" si="215"/>
        <v>0</v>
      </c>
      <c r="BV132" s="15">
        <f t="shared" si="215"/>
        <v>0</v>
      </c>
      <c r="BW132" s="15">
        <f t="shared" si="215"/>
        <v>0</v>
      </c>
      <c r="BX132" s="15">
        <f t="shared" si="215"/>
        <v>0</v>
      </c>
      <c r="BY132" s="15">
        <f t="shared" si="215"/>
        <v>0</v>
      </c>
      <c r="BZ132" s="15">
        <f t="shared" si="215"/>
        <v>0</v>
      </c>
      <c r="CA132" s="15">
        <f t="shared" si="215"/>
        <v>0</v>
      </c>
      <c r="CB132" s="15">
        <f t="shared" si="215"/>
        <v>0</v>
      </c>
      <c r="CC132" s="15">
        <f t="shared" si="215"/>
        <v>0</v>
      </c>
      <c r="CD132" s="15">
        <f t="shared" si="215"/>
        <v>0</v>
      </c>
      <c r="CE132" s="15">
        <f t="shared" si="215"/>
        <v>0</v>
      </c>
      <c r="CF132" s="15">
        <f t="shared" si="215"/>
        <v>0</v>
      </c>
      <c r="CG132" s="15">
        <f t="shared" si="215"/>
        <v>0</v>
      </c>
      <c r="CH132" s="15">
        <f t="shared" si="215"/>
        <v>0</v>
      </c>
      <c r="CI132" s="15">
        <f t="shared" si="215"/>
        <v>0</v>
      </c>
      <c r="CJ132" s="15">
        <f t="shared" si="215"/>
        <v>0</v>
      </c>
      <c r="CK132" s="15">
        <f t="shared" si="215"/>
        <v>0</v>
      </c>
      <c r="CL132" s="15">
        <f t="shared" si="215"/>
        <v>0</v>
      </c>
      <c r="CM132" s="15">
        <f t="shared" si="215"/>
        <v>0</v>
      </c>
      <c r="CN132" s="15">
        <f t="shared" si="215"/>
        <v>0</v>
      </c>
      <c r="CO132" s="15">
        <f t="shared" si="215"/>
        <v>0</v>
      </c>
      <c r="CP132" s="15">
        <f t="shared" si="215"/>
        <v>0</v>
      </c>
      <c r="CQ132" s="15">
        <f t="shared" si="215"/>
        <v>0</v>
      </c>
      <c r="CR132" s="15">
        <f t="shared" si="215"/>
        <v>0</v>
      </c>
      <c r="CS132" s="15">
        <f t="shared" si="215"/>
        <v>0</v>
      </c>
      <c r="CT132" s="15">
        <f t="shared" si="215"/>
        <v>0</v>
      </c>
      <c r="CU132" s="15">
        <f t="shared" si="215"/>
        <v>0</v>
      </c>
      <c r="CV132" s="15">
        <f t="shared" si="215"/>
        <v>0</v>
      </c>
      <c r="CW132" s="15">
        <f t="shared" si="215"/>
        <v>0</v>
      </c>
      <c r="CX132" s="15">
        <f t="shared" si="215"/>
        <v>0</v>
      </c>
      <c r="CY132" s="15">
        <f t="shared" si="215"/>
        <v>0</v>
      </c>
    </row>
    <row r="133" spans="1:103" s="19" customFormat="1">
      <c r="A133" s="16"/>
      <c r="B133" s="17" t="s">
        <v>22</v>
      </c>
      <c r="C133" s="17"/>
      <c r="D133" s="17"/>
      <c r="E133" s="113"/>
      <c r="F133" s="79"/>
      <c r="G133" s="79">
        <f t="shared" si="209"/>
        <v>311624643.283777</v>
      </c>
      <c r="H133" s="79" t="s">
        <v>136</v>
      </c>
      <c r="I133" s="79"/>
      <c r="J133" s="79">
        <f>SUM(J131:J132)</f>
        <v>0</v>
      </c>
      <c r="K133" s="79">
        <f t="shared" ref="K133:AB133" si="216">SUM(K131:K132)</f>
        <v>0</v>
      </c>
      <c r="L133" s="79">
        <f t="shared" si="216"/>
        <v>0</v>
      </c>
      <c r="M133" s="79">
        <f t="shared" si="216"/>
        <v>0</v>
      </c>
      <c r="N133" s="79">
        <f t="shared" si="216"/>
        <v>0</v>
      </c>
      <c r="O133" s="79">
        <f t="shared" si="216"/>
        <v>0</v>
      </c>
      <c r="P133" s="79">
        <f t="shared" si="216"/>
        <v>0</v>
      </c>
      <c r="Q133" s="79">
        <f t="shared" si="216"/>
        <v>0</v>
      </c>
      <c r="R133" s="79">
        <f t="shared" si="216"/>
        <v>0</v>
      </c>
      <c r="S133" s="79">
        <f t="shared" si="216"/>
        <v>0</v>
      </c>
      <c r="T133" s="79">
        <f t="shared" si="216"/>
        <v>0</v>
      </c>
      <c r="U133" s="79">
        <f t="shared" si="216"/>
        <v>0</v>
      </c>
      <c r="V133" s="79">
        <f t="shared" si="216"/>
        <v>0</v>
      </c>
      <c r="W133" s="79">
        <f>SUM(W131:W132)</f>
        <v>0</v>
      </c>
      <c r="X133" s="79">
        <f t="shared" si="216"/>
        <v>0</v>
      </c>
      <c r="Y133" s="79">
        <f t="shared" si="216"/>
        <v>0</v>
      </c>
      <c r="Z133" s="79">
        <f t="shared" si="216"/>
        <v>0</v>
      </c>
      <c r="AA133" s="79">
        <f t="shared" si="216"/>
        <v>0</v>
      </c>
      <c r="AB133" s="79">
        <f t="shared" si="216"/>
        <v>0</v>
      </c>
      <c r="AC133" s="79">
        <f>SUM(AC131:AC132)</f>
        <v>0</v>
      </c>
      <c r="AD133" s="79">
        <f t="shared" ref="AD133:BQ133" si="217">SUM(AD131:AD132)</f>
        <v>0</v>
      </c>
      <c r="AE133" s="79">
        <f t="shared" si="217"/>
        <v>311624643.283777</v>
      </c>
      <c r="AF133" s="79">
        <f t="shared" si="217"/>
        <v>0</v>
      </c>
      <c r="AG133" s="79">
        <f t="shared" si="217"/>
        <v>0</v>
      </c>
      <c r="AH133" s="79">
        <f t="shared" si="217"/>
        <v>0</v>
      </c>
      <c r="AI133" s="79">
        <f t="shared" si="217"/>
        <v>0</v>
      </c>
      <c r="AJ133" s="79">
        <f t="shared" si="217"/>
        <v>0</v>
      </c>
      <c r="AK133" s="79">
        <f t="shared" si="217"/>
        <v>0</v>
      </c>
      <c r="AL133" s="79">
        <f t="shared" si="217"/>
        <v>0</v>
      </c>
      <c r="AM133" s="79">
        <f t="shared" si="217"/>
        <v>0</v>
      </c>
      <c r="AN133" s="79">
        <f t="shared" si="217"/>
        <v>0</v>
      </c>
      <c r="AO133" s="79">
        <f t="shared" si="217"/>
        <v>0</v>
      </c>
      <c r="AP133" s="79">
        <f t="shared" si="217"/>
        <v>0</v>
      </c>
      <c r="AQ133" s="79">
        <f t="shared" si="217"/>
        <v>0</v>
      </c>
      <c r="AR133" s="79">
        <f t="shared" si="217"/>
        <v>0</v>
      </c>
      <c r="AS133" s="79">
        <f t="shared" si="217"/>
        <v>0</v>
      </c>
      <c r="AT133" s="79">
        <f t="shared" si="217"/>
        <v>0</v>
      </c>
      <c r="AU133" s="79">
        <f t="shared" si="217"/>
        <v>0</v>
      </c>
      <c r="AV133" s="79">
        <f t="shared" si="217"/>
        <v>0</v>
      </c>
      <c r="AW133" s="79">
        <f t="shared" si="217"/>
        <v>0</v>
      </c>
      <c r="AX133" s="79">
        <f t="shared" si="217"/>
        <v>0</v>
      </c>
      <c r="AY133" s="79">
        <f t="shared" si="217"/>
        <v>0</v>
      </c>
      <c r="AZ133" s="79">
        <f t="shared" si="217"/>
        <v>0</v>
      </c>
      <c r="BA133" s="79">
        <f t="shared" si="217"/>
        <v>0</v>
      </c>
      <c r="BB133" s="79">
        <f t="shared" si="217"/>
        <v>0</v>
      </c>
      <c r="BC133" s="79">
        <f t="shared" si="217"/>
        <v>0</v>
      </c>
      <c r="BD133" s="79">
        <f t="shared" si="217"/>
        <v>0</v>
      </c>
      <c r="BE133" s="79">
        <f t="shared" si="217"/>
        <v>0</v>
      </c>
      <c r="BF133" s="79">
        <f t="shared" si="217"/>
        <v>0</v>
      </c>
      <c r="BG133" s="79">
        <f t="shared" si="217"/>
        <v>0</v>
      </c>
      <c r="BH133" s="79">
        <f t="shared" si="217"/>
        <v>0</v>
      </c>
      <c r="BI133" s="79">
        <f t="shared" si="217"/>
        <v>0</v>
      </c>
      <c r="BJ133" s="79">
        <f t="shared" si="217"/>
        <v>0</v>
      </c>
      <c r="BK133" s="79">
        <f t="shared" si="217"/>
        <v>0</v>
      </c>
      <c r="BL133" s="79">
        <f t="shared" si="217"/>
        <v>0</v>
      </c>
      <c r="BM133" s="79">
        <f t="shared" si="217"/>
        <v>0</v>
      </c>
      <c r="BN133" s="79">
        <f t="shared" si="217"/>
        <v>0</v>
      </c>
      <c r="BO133" s="79">
        <f t="shared" si="217"/>
        <v>0</v>
      </c>
      <c r="BP133" s="79">
        <f t="shared" si="217"/>
        <v>0</v>
      </c>
      <c r="BQ133" s="79">
        <f t="shared" si="217"/>
        <v>0</v>
      </c>
      <c r="BR133" s="79"/>
      <c r="BS133" s="79">
        <f t="shared" ref="BS133:CU133" si="218">SUM(BS131:BS132)</f>
        <v>0</v>
      </c>
      <c r="BT133" s="79">
        <f t="shared" si="218"/>
        <v>311624643.283777</v>
      </c>
      <c r="BU133" s="79">
        <f t="shared" si="218"/>
        <v>0</v>
      </c>
      <c r="BV133" s="79">
        <f t="shared" si="218"/>
        <v>0</v>
      </c>
      <c r="BW133" s="79">
        <f t="shared" si="218"/>
        <v>0</v>
      </c>
      <c r="BX133" s="79">
        <f t="shared" si="218"/>
        <v>0</v>
      </c>
      <c r="BY133" s="79">
        <f t="shared" si="218"/>
        <v>0</v>
      </c>
      <c r="BZ133" s="79">
        <f t="shared" si="218"/>
        <v>0</v>
      </c>
      <c r="CA133" s="79">
        <f t="shared" si="218"/>
        <v>0</v>
      </c>
      <c r="CB133" s="79">
        <f t="shared" si="218"/>
        <v>0</v>
      </c>
      <c r="CC133" s="79">
        <f t="shared" si="218"/>
        <v>0</v>
      </c>
      <c r="CD133" s="79">
        <f t="shared" si="218"/>
        <v>0</v>
      </c>
      <c r="CE133" s="79">
        <f t="shared" si="218"/>
        <v>0</v>
      </c>
      <c r="CF133" s="79">
        <f t="shared" si="218"/>
        <v>0</v>
      </c>
      <c r="CG133" s="79">
        <f t="shared" si="218"/>
        <v>0</v>
      </c>
      <c r="CH133" s="79">
        <f t="shared" si="218"/>
        <v>0</v>
      </c>
      <c r="CI133" s="79">
        <f t="shared" si="218"/>
        <v>0</v>
      </c>
      <c r="CJ133" s="79">
        <f t="shared" si="218"/>
        <v>0</v>
      </c>
      <c r="CK133" s="79">
        <f t="shared" si="218"/>
        <v>0</v>
      </c>
      <c r="CL133" s="79">
        <f t="shared" si="218"/>
        <v>0</v>
      </c>
      <c r="CM133" s="79">
        <f t="shared" si="218"/>
        <v>0</v>
      </c>
      <c r="CN133" s="79">
        <f t="shared" si="218"/>
        <v>0</v>
      </c>
      <c r="CO133" s="79">
        <f t="shared" si="218"/>
        <v>0</v>
      </c>
      <c r="CP133" s="79">
        <f t="shared" si="218"/>
        <v>0</v>
      </c>
      <c r="CQ133" s="79">
        <f t="shared" si="218"/>
        <v>0</v>
      </c>
      <c r="CR133" s="79">
        <f t="shared" si="218"/>
        <v>0</v>
      </c>
      <c r="CS133" s="79">
        <f t="shared" si="218"/>
        <v>0</v>
      </c>
      <c r="CT133" s="79">
        <f t="shared" si="218"/>
        <v>0</v>
      </c>
      <c r="CU133" s="79">
        <f t="shared" si="218"/>
        <v>0</v>
      </c>
      <c r="CV133" s="79">
        <f>SUM(CV131:CV132)</f>
        <v>0</v>
      </c>
      <c r="CW133" s="79">
        <f t="shared" ref="CW133:CY133" si="219">SUM(CW131:CW132)</f>
        <v>0</v>
      </c>
      <c r="CX133" s="79">
        <f t="shared" si="219"/>
        <v>0</v>
      </c>
      <c r="CY133" s="79">
        <f t="shared" si="219"/>
        <v>0</v>
      </c>
    </row>
    <row r="134" spans="1:103">
      <c r="B134" s="2" t="s">
        <v>190</v>
      </c>
      <c r="C134" s="270"/>
      <c r="D134" s="43"/>
      <c r="E134" s="29"/>
      <c r="F134" s="33"/>
      <c r="G134" s="33">
        <f t="shared" si="209"/>
        <v>-162369415.17644703</v>
      </c>
      <c r="H134" s="33" t="s">
        <v>136</v>
      </c>
      <c r="I134" s="33"/>
      <c r="J134" s="33">
        <f>-J122</f>
        <v>0</v>
      </c>
      <c r="K134" s="33">
        <f t="shared" ref="K134:BV134" si="220">-K122</f>
        <v>0</v>
      </c>
      <c r="L134" s="33">
        <f t="shared" si="220"/>
        <v>0</v>
      </c>
      <c r="M134" s="22">
        <f t="shared" si="220"/>
        <v>0</v>
      </c>
      <c r="N134" s="22">
        <f t="shared" si="220"/>
        <v>0</v>
      </c>
      <c r="O134" s="22">
        <f t="shared" si="220"/>
        <v>0</v>
      </c>
      <c r="P134" s="22">
        <f t="shared" si="220"/>
        <v>-12194413.355648443</v>
      </c>
      <c r="Q134" s="22">
        <f t="shared" si="220"/>
        <v>-1182587.9080196426</v>
      </c>
      <c r="R134" s="22">
        <f t="shared" si="220"/>
        <v>-1279574.2093895057</v>
      </c>
      <c r="S134" s="22">
        <f t="shared" si="220"/>
        <v>-1376560.5107593685</v>
      </c>
      <c r="T134" s="22">
        <f t="shared" si="220"/>
        <v>-1473546.8121292316</v>
      </c>
      <c r="U134" s="22">
        <f t="shared" si="220"/>
        <v>-1570533.1134990947</v>
      </c>
      <c r="V134" s="33">
        <f t="shared" si="220"/>
        <v>-1667519.4148689578</v>
      </c>
      <c r="W134" s="33">
        <f t="shared" si="220"/>
        <v>-1764505.7162388205</v>
      </c>
      <c r="X134" s="33">
        <f t="shared" si="220"/>
        <v>-1861492.0176086836</v>
      </c>
      <c r="Y134" s="33">
        <f t="shared" si="220"/>
        <v>-1958478.3189785467</v>
      </c>
      <c r="Z134" s="33">
        <f t="shared" si="220"/>
        <v>-2055464.6203484097</v>
      </c>
      <c r="AA134" s="33">
        <f t="shared" si="220"/>
        <v>-2152450.9217182728</v>
      </c>
      <c r="AB134" s="33">
        <f t="shared" si="220"/>
        <v>-2249437.2230881359</v>
      </c>
      <c r="AC134" s="33">
        <f t="shared" si="220"/>
        <v>-2346423.5244579986</v>
      </c>
      <c r="AD134" s="33">
        <f t="shared" si="220"/>
        <v>-2443409.8258278617</v>
      </c>
      <c r="AE134" s="33">
        <f t="shared" si="220"/>
        <v>-124793017.68386605</v>
      </c>
      <c r="AF134" s="33">
        <f t="shared" si="220"/>
        <v>0</v>
      </c>
      <c r="AG134" s="33">
        <f t="shared" si="220"/>
        <v>0</v>
      </c>
      <c r="AH134" s="33">
        <f t="shared" si="220"/>
        <v>0</v>
      </c>
      <c r="AI134" s="33">
        <f t="shared" si="220"/>
        <v>0</v>
      </c>
      <c r="AJ134" s="33">
        <f t="shared" si="220"/>
        <v>0</v>
      </c>
      <c r="AK134" s="33">
        <f t="shared" si="220"/>
        <v>0</v>
      </c>
      <c r="AL134" s="33">
        <f t="shared" si="220"/>
        <v>0</v>
      </c>
      <c r="AM134" s="33">
        <f t="shared" si="220"/>
        <v>0</v>
      </c>
      <c r="AN134" s="33">
        <f t="shared" si="220"/>
        <v>0</v>
      </c>
      <c r="AO134" s="33">
        <f t="shared" si="220"/>
        <v>0</v>
      </c>
      <c r="AP134" s="33">
        <f t="shared" si="220"/>
        <v>0</v>
      </c>
      <c r="AQ134" s="33">
        <f t="shared" si="220"/>
        <v>0</v>
      </c>
      <c r="AR134" s="33">
        <f t="shared" si="220"/>
        <v>0</v>
      </c>
      <c r="AS134" s="33">
        <f t="shared" si="220"/>
        <v>0</v>
      </c>
      <c r="AT134" s="33">
        <f t="shared" si="220"/>
        <v>0</v>
      </c>
      <c r="AU134" s="33">
        <f t="shared" si="220"/>
        <v>0</v>
      </c>
      <c r="AV134" s="33">
        <f t="shared" si="220"/>
        <v>0</v>
      </c>
      <c r="AW134" s="33">
        <f t="shared" si="220"/>
        <v>0</v>
      </c>
      <c r="AX134" s="33">
        <f t="shared" si="220"/>
        <v>0</v>
      </c>
      <c r="AY134" s="33">
        <f t="shared" si="220"/>
        <v>0</v>
      </c>
      <c r="AZ134" s="33">
        <f t="shared" si="220"/>
        <v>0</v>
      </c>
      <c r="BA134" s="33">
        <f t="shared" si="220"/>
        <v>0</v>
      </c>
      <c r="BB134" s="33">
        <f t="shared" si="220"/>
        <v>0</v>
      </c>
      <c r="BC134" s="33">
        <f t="shared" si="220"/>
        <v>0</v>
      </c>
      <c r="BD134" s="33">
        <f>-BD122</f>
        <v>0</v>
      </c>
      <c r="BE134" s="33">
        <f t="shared" si="220"/>
        <v>0</v>
      </c>
      <c r="BF134" s="33">
        <f t="shared" si="220"/>
        <v>0</v>
      </c>
      <c r="BG134" s="33">
        <f t="shared" si="220"/>
        <v>0</v>
      </c>
      <c r="BH134" s="33">
        <f t="shared" si="220"/>
        <v>0</v>
      </c>
      <c r="BI134" s="33">
        <f t="shared" si="220"/>
        <v>0</v>
      </c>
      <c r="BJ134" s="33">
        <f t="shared" si="220"/>
        <v>0</v>
      </c>
      <c r="BK134" s="33">
        <f t="shared" si="220"/>
        <v>0</v>
      </c>
      <c r="BL134" s="33">
        <f t="shared" si="220"/>
        <v>0</v>
      </c>
      <c r="BM134" s="33">
        <f t="shared" si="220"/>
        <v>0</v>
      </c>
      <c r="BN134" s="33">
        <f t="shared" si="220"/>
        <v>0</v>
      </c>
      <c r="BO134" s="33">
        <f t="shared" si="220"/>
        <v>0</v>
      </c>
      <c r="BP134" s="33">
        <f t="shared" si="220"/>
        <v>0</v>
      </c>
      <c r="BQ134" s="33">
        <f t="shared" si="220"/>
        <v>0</v>
      </c>
      <c r="BR134" s="33"/>
      <c r="BS134" s="33">
        <f t="shared" si="220"/>
        <v>-19077215.909445286</v>
      </c>
      <c r="BT134" s="33">
        <f t="shared" si="220"/>
        <v>-143292199.26700175</v>
      </c>
      <c r="BU134" s="33">
        <f t="shared" si="220"/>
        <v>0</v>
      </c>
      <c r="BV134" s="33">
        <f t="shared" si="220"/>
        <v>0</v>
      </c>
      <c r="BW134" s="33">
        <f t="shared" ref="BW134:CY134" si="221">-BW122</f>
        <v>0</v>
      </c>
      <c r="BX134" s="33">
        <f t="shared" si="221"/>
        <v>0</v>
      </c>
      <c r="BY134" s="33">
        <f t="shared" si="221"/>
        <v>0</v>
      </c>
      <c r="BZ134" s="33">
        <f t="shared" si="221"/>
        <v>0</v>
      </c>
      <c r="CA134" s="33">
        <f t="shared" si="221"/>
        <v>0</v>
      </c>
      <c r="CB134" s="33">
        <f t="shared" si="221"/>
        <v>0</v>
      </c>
      <c r="CC134" s="33">
        <f t="shared" si="221"/>
        <v>0</v>
      </c>
      <c r="CD134" s="33">
        <f t="shared" si="221"/>
        <v>0</v>
      </c>
      <c r="CE134" s="33">
        <f t="shared" si="221"/>
        <v>0</v>
      </c>
      <c r="CF134" s="33">
        <f t="shared" si="221"/>
        <v>0</v>
      </c>
      <c r="CG134" s="33">
        <f t="shared" si="221"/>
        <v>0</v>
      </c>
      <c r="CH134" s="33">
        <f t="shared" si="221"/>
        <v>0</v>
      </c>
      <c r="CI134" s="33">
        <f t="shared" si="221"/>
        <v>0</v>
      </c>
      <c r="CJ134" s="33">
        <f t="shared" si="221"/>
        <v>0</v>
      </c>
      <c r="CK134" s="33">
        <f t="shared" si="221"/>
        <v>0</v>
      </c>
      <c r="CL134" s="33">
        <f t="shared" si="221"/>
        <v>0</v>
      </c>
      <c r="CM134" s="33">
        <f t="shared" si="221"/>
        <v>0</v>
      </c>
      <c r="CN134" s="33">
        <f t="shared" si="221"/>
        <v>0</v>
      </c>
      <c r="CO134" s="33">
        <f t="shared" si="221"/>
        <v>0</v>
      </c>
      <c r="CP134" s="33">
        <f t="shared" si="221"/>
        <v>0</v>
      </c>
      <c r="CQ134" s="33">
        <f t="shared" si="221"/>
        <v>0</v>
      </c>
      <c r="CR134" s="33">
        <f t="shared" si="221"/>
        <v>0</v>
      </c>
      <c r="CS134" s="33">
        <f t="shared" si="221"/>
        <v>0</v>
      </c>
      <c r="CT134" s="33">
        <f t="shared" si="221"/>
        <v>0</v>
      </c>
      <c r="CU134" s="33">
        <f t="shared" si="221"/>
        <v>0</v>
      </c>
      <c r="CV134" s="33">
        <f t="shared" si="221"/>
        <v>0</v>
      </c>
      <c r="CW134" s="33">
        <f t="shared" si="221"/>
        <v>0</v>
      </c>
      <c r="CX134" s="33">
        <f t="shared" si="221"/>
        <v>0</v>
      </c>
      <c r="CY134" s="33">
        <f t="shared" si="221"/>
        <v>0</v>
      </c>
    </row>
    <row r="135" spans="1:103" s="19" customFormat="1">
      <c r="A135" s="16"/>
      <c r="B135" s="17" t="s">
        <v>6</v>
      </c>
      <c r="C135" s="17"/>
      <c r="D135" s="17"/>
      <c r="E135" s="113"/>
      <c r="F135" s="79"/>
      <c r="G135" s="79">
        <f t="shared" si="209"/>
        <v>149255228.10732996</v>
      </c>
      <c r="H135" s="79" t="s">
        <v>136</v>
      </c>
      <c r="I135" s="79"/>
      <c r="J135" s="79">
        <f>SUM(J133:J134)</f>
        <v>0</v>
      </c>
      <c r="K135" s="79">
        <f t="shared" ref="K135:AB135" si="222">SUM(K133:K134)</f>
        <v>0</v>
      </c>
      <c r="L135" s="79">
        <f t="shared" si="222"/>
        <v>0</v>
      </c>
      <c r="M135" s="79">
        <f t="shared" si="222"/>
        <v>0</v>
      </c>
      <c r="N135" s="79">
        <f t="shared" si="222"/>
        <v>0</v>
      </c>
      <c r="O135" s="79">
        <f t="shared" si="222"/>
        <v>0</v>
      </c>
      <c r="P135" s="79">
        <f t="shared" si="222"/>
        <v>-12194413.355648443</v>
      </c>
      <c r="Q135" s="79">
        <f t="shared" si="222"/>
        <v>-1182587.9080196426</v>
      </c>
      <c r="R135" s="79">
        <f t="shared" si="222"/>
        <v>-1279574.2093895057</v>
      </c>
      <c r="S135" s="79">
        <f t="shared" si="222"/>
        <v>-1376560.5107593685</v>
      </c>
      <c r="T135" s="79">
        <f>SUM(T133:T134)</f>
        <v>-1473546.8121292316</v>
      </c>
      <c r="U135" s="79">
        <f t="shared" si="222"/>
        <v>-1570533.1134990947</v>
      </c>
      <c r="V135" s="79">
        <f t="shared" si="222"/>
        <v>-1667519.4148689578</v>
      </c>
      <c r="W135" s="79">
        <f t="shared" si="222"/>
        <v>-1764505.7162388205</v>
      </c>
      <c r="X135" s="79">
        <f t="shared" si="222"/>
        <v>-1861492.0176086836</v>
      </c>
      <c r="Y135" s="79">
        <f t="shared" si="222"/>
        <v>-1958478.3189785467</v>
      </c>
      <c r="Z135" s="79">
        <f t="shared" si="222"/>
        <v>-2055464.6203484097</v>
      </c>
      <c r="AA135" s="79">
        <f t="shared" si="222"/>
        <v>-2152450.9217182728</v>
      </c>
      <c r="AB135" s="79">
        <f t="shared" si="222"/>
        <v>-2249437.2230881359</v>
      </c>
      <c r="AC135" s="79">
        <f>SUM(AC133:AC134)</f>
        <v>-2346423.5244579986</v>
      </c>
      <c r="AD135" s="79">
        <f t="shared" ref="AD135:BQ135" si="223">SUM(AD133:AD134)</f>
        <v>-2443409.8258278617</v>
      </c>
      <c r="AE135" s="79">
        <f t="shared" si="223"/>
        <v>186831625.59991094</v>
      </c>
      <c r="AF135" s="79">
        <f t="shared" si="223"/>
        <v>0</v>
      </c>
      <c r="AG135" s="79">
        <f t="shared" si="223"/>
        <v>0</v>
      </c>
      <c r="AH135" s="79">
        <f t="shared" si="223"/>
        <v>0</v>
      </c>
      <c r="AI135" s="79">
        <f t="shared" si="223"/>
        <v>0</v>
      </c>
      <c r="AJ135" s="79">
        <f t="shared" si="223"/>
        <v>0</v>
      </c>
      <c r="AK135" s="79">
        <f t="shared" si="223"/>
        <v>0</v>
      </c>
      <c r="AL135" s="79">
        <f t="shared" si="223"/>
        <v>0</v>
      </c>
      <c r="AM135" s="79">
        <f t="shared" si="223"/>
        <v>0</v>
      </c>
      <c r="AN135" s="79">
        <f t="shared" si="223"/>
        <v>0</v>
      </c>
      <c r="AO135" s="79">
        <f t="shared" si="223"/>
        <v>0</v>
      </c>
      <c r="AP135" s="79">
        <f t="shared" si="223"/>
        <v>0</v>
      </c>
      <c r="AQ135" s="79">
        <f t="shared" si="223"/>
        <v>0</v>
      </c>
      <c r="AR135" s="79">
        <f t="shared" si="223"/>
        <v>0</v>
      </c>
      <c r="AS135" s="79">
        <f t="shared" si="223"/>
        <v>0</v>
      </c>
      <c r="AT135" s="79">
        <f t="shared" si="223"/>
        <v>0</v>
      </c>
      <c r="AU135" s="79">
        <f t="shared" si="223"/>
        <v>0</v>
      </c>
      <c r="AV135" s="79">
        <f t="shared" si="223"/>
        <v>0</v>
      </c>
      <c r="AW135" s="79">
        <f t="shared" si="223"/>
        <v>0</v>
      </c>
      <c r="AX135" s="79">
        <f t="shared" si="223"/>
        <v>0</v>
      </c>
      <c r="AY135" s="79">
        <f t="shared" si="223"/>
        <v>0</v>
      </c>
      <c r="AZ135" s="79">
        <f t="shared" si="223"/>
        <v>0</v>
      </c>
      <c r="BA135" s="79">
        <f t="shared" si="223"/>
        <v>0</v>
      </c>
      <c r="BB135" s="79">
        <f t="shared" si="223"/>
        <v>0</v>
      </c>
      <c r="BC135" s="79">
        <f t="shared" si="223"/>
        <v>0</v>
      </c>
      <c r="BD135" s="79">
        <f t="shared" si="223"/>
        <v>0</v>
      </c>
      <c r="BE135" s="79">
        <f t="shared" si="223"/>
        <v>0</v>
      </c>
      <c r="BF135" s="79">
        <f t="shared" si="223"/>
        <v>0</v>
      </c>
      <c r="BG135" s="79">
        <f t="shared" si="223"/>
        <v>0</v>
      </c>
      <c r="BH135" s="79">
        <f t="shared" si="223"/>
        <v>0</v>
      </c>
      <c r="BI135" s="79">
        <f t="shared" si="223"/>
        <v>0</v>
      </c>
      <c r="BJ135" s="79">
        <f t="shared" si="223"/>
        <v>0</v>
      </c>
      <c r="BK135" s="79">
        <f t="shared" si="223"/>
        <v>0</v>
      </c>
      <c r="BL135" s="79">
        <f t="shared" si="223"/>
        <v>0</v>
      </c>
      <c r="BM135" s="79">
        <f t="shared" si="223"/>
        <v>0</v>
      </c>
      <c r="BN135" s="79">
        <f t="shared" si="223"/>
        <v>0</v>
      </c>
      <c r="BO135" s="79">
        <f t="shared" si="223"/>
        <v>0</v>
      </c>
      <c r="BP135" s="79">
        <f t="shared" si="223"/>
        <v>0</v>
      </c>
      <c r="BQ135" s="79">
        <f t="shared" si="223"/>
        <v>0</v>
      </c>
      <c r="BR135" s="79"/>
      <c r="BS135" s="79">
        <f t="shared" ref="BS135:CT135" si="224">SUM(BS133:BS134)</f>
        <v>-19077215.909445286</v>
      </c>
      <c r="BT135" s="79">
        <f t="shared" si="224"/>
        <v>168332444.01677525</v>
      </c>
      <c r="BU135" s="79">
        <f t="shared" si="224"/>
        <v>0</v>
      </c>
      <c r="BV135" s="79">
        <f t="shared" si="224"/>
        <v>0</v>
      </c>
      <c r="BW135" s="79">
        <f t="shared" si="224"/>
        <v>0</v>
      </c>
      <c r="BX135" s="79">
        <f t="shared" si="224"/>
        <v>0</v>
      </c>
      <c r="BY135" s="79">
        <f t="shared" si="224"/>
        <v>0</v>
      </c>
      <c r="BZ135" s="79">
        <f t="shared" si="224"/>
        <v>0</v>
      </c>
      <c r="CA135" s="79">
        <f t="shared" si="224"/>
        <v>0</v>
      </c>
      <c r="CB135" s="79">
        <f t="shared" si="224"/>
        <v>0</v>
      </c>
      <c r="CC135" s="79">
        <f t="shared" si="224"/>
        <v>0</v>
      </c>
      <c r="CD135" s="79">
        <f t="shared" si="224"/>
        <v>0</v>
      </c>
      <c r="CE135" s="79">
        <f t="shared" si="224"/>
        <v>0</v>
      </c>
      <c r="CF135" s="79">
        <f t="shared" si="224"/>
        <v>0</v>
      </c>
      <c r="CG135" s="79">
        <f t="shared" si="224"/>
        <v>0</v>
      </c>
      <c r="CH135" s="79">
        <f t="shared" si="224"/>
        <v>0</v>
      </c>
      <c r="CI135" s="79">
        <f t="shared" si="224"/>
        <v>0</v>
      </c>
      <c r="CJ135" s="79">
        <f t="shared" si="224"/>
        <v>0</v>
      </c>
      <c r="CK135" s="79">
        <f t="shared" si="224"/>
        <v>0</v>
      </c>
      <c r="CL135" s="79">
        <f t="shared" si="224"/>
        <v>0</v>
      </c>
      <c r="CM135" s="79">
        <f t="shared" si="224"/>
        <v>0</v>
      </c>
      <c r="CN135" s="79">
        <f t="shared" si="224"/>
        <v>0</v>
      </c>
      <c r="CO135" s="79">
        <f t="shared" si="224"/>
        <v>0</v>
      </c>
      <c r="CP135" s="79">
        <f t="shared" si="224"/>
        <v>0</v>
      </c>
      <c r="CQ135" s="79">
        <f t="shared" si="224"/>
        <v>0</v>
      </c>
      <c r="CR135" s="79">
        <f t="shared" si="224"/>
        <v>0</v>
      </c>
      <c r="CS135" s="79">
        <f t="shared" si="224"/>
        <v>0</v>
      </c>
      <c r="CT135" s="79">
        <f t="shared" si="224"/>
        <v>0</v>
      </c>
      <c r="CU135" s="79">
        <f>SUM(CU133:CU134)</f>
        <v>0</v>
      </c>
      <c r="CV135" s="79">
        <f>SUM(CV133:CV134)</f>
        <v>0</v>
      </c>
      <c r="CW135" s="79">
        <f t="shared" ref="CW135:CY135" si="225">SUM(CW133:CW134)</f>
        <v>0</v>
      </c>
      <c r="CX135" s="79">
        <f t="shared" si="225"/>
        <v>0</v>
      </c>
      <c r="CY135" s="79">
        <f t="shared" si="225"/>
        <v>0</v>
      </c>
    </row>
    <row r="136" spans="1:103">
      <c r="B136" s="6" t="s">
        <v>15</v>
      </c>
      <c r="E136" s="29"/>
      <c r="F136" s="33"/>
      <c r="G136" s="33">
        <f t="shared" si="209"/>
        <v>-5582485.7026765049</v>
      </c>
      <c r="H136" s="33" t="s">
        <v>136</v>
      </c>
      <c r="I136" s="33"/>
      <c r="J136" s="33">
        <f>-J437</f>
        <v>0</v>
      </c>
      <c r="K136" s="33">
        <f t="shared" ref="K136:BQ136" si="226">-K437</f>
        <v>0</v>
      </c>
      <c r="L136" s="33">
        <f t="shared" si="226"/>
        <v>0</v>
      </c>
      <c r="M136" s="33">
        <f t="shared" si="226"/>
        <v>0</v>
      </c>
      <c r="N136" s="33">
        <f t="shared" si="226"/>
        <v>0</v>
      </c>
      <c r="O136" s="33">
        <f t="shared" si="226"/>
        <v>0</v>
      </c>
      <c r="P136" s="33">
        <f t="shared" si="226"/>
        <v>0</v>
      </c>
      <c r="Q136" s="33">
        <f t="shared" si="226"/>
        <v>0</v>
      </c>
      <c r="R136" s="33">
        <f t="shared" si="226"/>
        <v>0</v>
      </c>
      <c r="S136" s="22">
        <f t="shared" si="226"/>
        <v>0</v>
      </c>
      <c r="T136" s="22">
        <f t="shared" si="226"/>
        <v>0</v>
      </c>
      <c r="U136" s="22">
        <f t="shared" si="226"/>
        <v>0</v>
      </c>
      <c r="V136" s="33">
        <f t="shared" si="226"/>
        <v>0</v>
      </c>
      <c r="W136" s="33">
        <f t="shared" si="226"/>
        <v>0</v>
      </c>
      <c r="X136" s="33">
        <f t="shared" si="226"/>
        <v>0</v>
      </c>
      <c r="Y136" s="33">
        <f>-Y437</f>
        <v>0</v>
      </c>
      <c r="Z136" s="33">
        <f t="shared" si="226"/>
        <v>0</v>
      </c>
      <c r="AA136" s="33">
        <f t="shared" si="226"/>
        <v>0</v>
      </c>
      <c r="AB136" s="33">
        <f t="shared" si="226"/>
        <v>0</v>
      </c>
      <c r="AC136" s="33">
        <f t="shared" si="226"/>
        <v>0</v>
      </c>
      <c r="AD136" s="33">
        <f t="shared" si="226"/>
        <v>0</v>
      </c>
      <c r="AE136" s="33">
        <f t="shared" si="226"/>
        <v>-5582485.7026765049</v>
      </c>
      <c r="AF136" s="33">
        <f t="shared" si="226"/>
        <v>0</v>
      </c>
      <c r="AG136" s="33">
        <f t="shared" si="226"/>
        <v>0</v>
      </c>
      <c r="AH136" s="33">
        <f t="shared" si="226"/>
        <v>0</v>
      </c>
      <c r="AI136" s="33">
        <f t="shared" si="226"/>
        <v>0</v>
      </c>
      <c r="AJ136" s="33">
        <f t="shared" si="226"/>
        <v>0</v>
      </c>
      <c r="AK136" s="33">
        <f t="shared" si="226"/>
        <v>0</v>
      </c>
      <c r="AL136" s="33">
        <f t="shared" si="226"/>
        <v>0</v>
      </c>
      <c r="AM136" s="33">
        <f t="shared" si="226"/>
        <v>0</v>
      </c>
      <c r="AN136" s="33">
        <f t="shared" si="226"/>
        <v>0</v>
      </c>
      <c r="AO136" s="33">
        <f t="shared" si="226"/>
        <v>0</v>
      </c>
      <c r="AP136" s="33">
        <f t="shared" si="226"/>
        <v>0</v>
      </c>
      <c r="AQ136" s="33">
        <f t="shared" si="226"/>
        <v>0</v>
      </c>
      <c r="AR136" s="33">
        <f t="shared" si="226"/>
        <v>0</v>
      </c>
      <c r="AS136" s="33">
        <f t="shared" si="226"/>
        <v>0</v>
      </c>
      <c r="AT136" s="33">
        <f t="shared" si="226"/>
        <v>0</v>
      </c>
      <c r="AU136" s="33">
        <f t="shared" si="226"/>
        <v>0</v>
      </c>
      <c r="AV136" s="33">
        <f t="shared" si="226"/>
        <v>0</v>
      </c>
      <c r="AW136" s="33">
        <f t="shared" si="226"/>
        <v>0</v>
      </c>
      <c r="AX136" s="33">
        <f t="shared" si="226"/>
        <v>0</v>
      </c>
      <c r="AY136" s="33">
        <f t="shared" si="226"/>
        <v>0</v>
      </c>
      <c r="AZ136" s="33">
        <f t="shared" si="226"/>
        <v>0</v>
      </c>
      <c r="BA136" s="33">
        <f t="shared" si="226"/>
        <v>0</v>
      </c>
      <c r="BB136" s="33">
        <f t="shared" si="226"/>
        <v>0</v>
      </c>
      <c r="BC136" s="33">
        <f t="shared" si="226"/>
        <v>0</v>
      </c>
      <c r="BD136" s="33">
        <f t="shared" si="226"/>
        <v>0</v>
      </c>
      <c r="BE136" s="33">
        <f t="shared" si="226"/>
        <v>0</v>
      </c>
      <c r="BF136" s="33">
        <f t="shared" si="226"/>
        <v>0</v>
      </c>
      <c r="BG136" s="33">
        <f t="shared" si="226"/>
        <v>0</v>
      </c>
      <c r="BH136" s="33">
        <f t="shared" si="226"/>
        <v>0</v>
      </c>
      <c r="BI136" s="33">
        <f t="shared" si="226"/>
        <v>0</v>
      </c>
      <c r="BJ136" s="33">
        <f t="shared" si="226"/>
        <v>0</v>
      </c>
      <c r="BK136" s="33">
        <f t="shared" si="226"/>
        <v>0</v>
      </c>
      <c r="BL136" s="33">
        <f t="shared" si="226"/>
        <v>0</v>
      </c>
      <c r="BM136" s="33">
        <f t="shared" si="226"/>
        <v>0</v>
      </c>
      <c r="BN136" s="33">
        <f t="shared" si="226"/>
        <v>0</v>
      </c>
      <c r="BO136" s="33">
        <f t="shared" si="226"/>
        <v>0</v>
      </c>
      <c r="BP136" s="33">
        <f t="shared" si="226"/>
        <v>0</v>
      </c>
      <c r="BQ136" s="33">
        <f t="shared" si="226"/>
        <v>0</v>
      </c>
      <c r="BR136" s="33"/>
      <c r="BS136" s="22">
        <f>SUM(J136:U136)</f>
        <v>0</v>
      </c>
      <c r="BT136" s="22">
        <f>SUM(V136:AG136)</f>
        <v>-5582485.7026765049</v>
      </c>
      <c r="BU136" s="22">
        <f>SUM(AH136:AS136)</f>
        <v>0</v>
      </c>
      <c r="BV136" s="22">
        <f>SUM(AT136:BE136)</f>
        <v>0</v>
      </c>
      <c r="BW136" s="22">
        <f>SUM(BF136:BQ136)</f>
        <v>0</v>
      </c>
      <c r="BX136" s="33">
        <f t="shared" ref="BX136:CY136" si="227">-BX437</f>
        <v>0</v>
      </c>
      <c r="BY136" s="33">
        <f t="shared" si="227"/>
        <v>0</v>
      </c>
      <c r="BZ136" s="33">
        <f t="shared" si="227"/>
        <v>0</v>
      </c>
      <c r="CA136" s="33">
        <f t="shared" si="227"/>
        <v>0</v>
      </c>
      <c r="CB136" s="33">
        <f t="shared" si="227"/>
        <v>0</v>
      </c>
      <c r="CC136" s="33">
        <f t="shared" si="227"/>
        <v>0</v>
      </c>
      <c r="CD136" s="33">
        <f t="shared" si="227"/>
        <v>0</v>
      </c>
      <c r="CE136" s="33">
        <f t="shared" si="227"/>
        <v>0</v>
      </c>
      <c r="CF136" s="33">
        <f t="shared" si="227"/>
        <v>0</v>
      </c>
      <c r="CG136" s="33">
        <f t="shared" si="227"/>
        <v>0</v>
      </c>
      <c r="CH136" s="33">
        <f t="shared" si="227"/>
        <v>0</v>
      </c>
      <c r="CI136" s="33">
        <f t="shared" si="227"/>
        <v>0</v>
      </c>
      <c r="CJ136" s="33">
        <f t="shared" si="227"/>
        <v>0</v>
      </c>
      <c r="CK136" s="33">
        <f t="shared" si="227"/>
        <v>0</v>
      </c>
      <c r="CL136" s="33">
        <f t="shared" si="227"/>
        <v>0</v>
      </c>
      <c r="CM136" s="33">
        <f t="shared" si="227"/>
        <v>0</v>
      </c>
      <c r="CN136" s="33">
        <f t="shared" si="227"/>
        <v>0</v>
      </c>
      <c r="CO136" s="33">
        <f t="shared" si="227"/>
        <v>0</v>
      </c>
      <c r="CP136" s="33">
        <f t="shared" si="227"/>
        <v>0</v>
      </c>
      <c r="CQ136" s="33">
        <f t="shared" si="227"/>
        <v>0</v>
      </c>
      <c r="CR136" s="33">
        <f t="shared" si="227"/>
        <v>0</v>
      </c>
      <c r="CS136" s="33">
        <f t="shared" si="227"/>
        <v>0</v>
      </c>
      <c r="CT136" s="33">
        <f t="shared" si="227"/>
        <v>0</v>
      </c>
      <c r="CU136" s="33">
        <f t="shared" si="227"/>
        <v>0</v>
      </c>
      <c r="CV136" s="33">
        <f t="shared" si="227"/>
        <v>0</v>
      </c>
      <c r="CW136" s="33">
        <f t="shared" si="227"/>
        <v>0</v>
      </c>
      <c r="CX136" s="33">
        <f t="shared" si="227"/>
        <v>0</v>
      </c>
      <c r="CY136" s="33">
        <f t="shared" si="227"/>
        <v>0</v>
      </c>
    </row>
    <row r="137" spans="1:103" s="19" customFormat="1">
      <c r="A137" s="16"/>
      <c r="B137" s="17" t="s">
        <v>7</v>
      </c>
      <c r="C137" s="17"/>
      <c r="D137" s="17"/>
      <c r="E137" s="113"/>
      <c r="F137" s="79"/>
      <c r="G137" s="79">
        <f t="shared" si="209"/>
        <v>143672742.40465346</v>
      </c>
      <c r="H137" s="79" t="s">
        <v>136</v>
      </c>
      <c r="I137" s="79"/>
      <c r="J137" s="79">
        <f>SUM(J135:J136)</f>
        <v>0</v>
      </c>
      <c r="K137" s="79">
        <f t="shared" ref="K137:BQ137" si="228">SUM(K135:K136)</f>
        <v>0</v>
      </c>
      <c r="L137" s="79">
        <f t="shared" si="228"/>
        <v>0</v>
      </c>
      <c r="M137" s="79">
        <f t="shared" si="228"/>
        <v>0</v>
      </c>
      <c r="N137" s="79">
        <f t="shared" si="228"/>
        <v>0</v>
      </c>
      <c r="O137" s="79">
        <f t="shared" si="228"/>
        <v>0</v>
      </c>
      <c r="P137" s="79">
        <f t="shared" si="228"/>
        <v>-12194413.355648443</v>
      </c>
      <c r="Q137" s="79">
        <f t="shared" si="228"/>
        <v>-1182587.9080196426</v>
      </c>
      <c r="R137" s="79">
        <f t="shared" si="228"/>
        <v>-1279574.2093895057</v>
      </c>
      <c r="S137" s="79">
        <f t="shared" si="228"/>
        <v>-1376560.5107593685</v>
      </c>
      <c r="T137" s="79">
        <f t="shared" si="228"/>
        <v>-1473546.8121292316</v>
      </c>
      <c r="U137" s="79">
        <f t="shared" si="228"/>
        <v>-1570533.1134990947</v>
      </c>
      <c r="V137" s="79">
        <f t="shared" si="228"/>
        <v>-1667519.4148689578</v>
      </c>
      <c r="W137" s="79">
        <f t="shared" si="228"/>
        <v>-1764505.7162388205</v>
      </c>
      <c r="X137" s="79">
        <f t="shared" si="228"/>
        <v>-1861492.0176086836</v>
      </c>
      <c r="Y137" s="79">
        <f t="shared" si="228"/>
        <v>-1958478.3189785467</v>
      </c>
      <c r="Z137" s="79">
        <f t="shared" si="228"/>
        <v>-2055464.6203484097</v>
      </c>
      <c r="AA137" s="79">
        <f t="shared" si="228"/>
        <v>-2152450.9217182728</v>
      </c>
      <c r="AB137" s="79">
        <f t="shared" si="228"/>
        <v>-2249437.2230881359</v>
      </c>
      <c r="AC137" s="79">
        <f t="shared" si="228"/>
        <v>-2346423.5244579986</v>
      </c>
      <c r="AD137" s="79">
        <f t="shared" si="228"/>
        <v>-2443409.8258278617</v>
      </c>
      <c r="AE137" s="79">
        <f t="shared" si="228"/>
        <v>181249139.89723444</v>
      </c>
      <c r="AF137" s="79">
        <f t="shared" si="228"/>
        <v>0</v>
      </c>
      <c r="AG137" s="79">
        <f t="shared" si="228"/>
        <v>0</v>
      </c>
      <c r="AH137" s="79">
        <f t="shared" si="228"/>
        <v>0</v>
      </c>
      <c r="AI137" s="79">
        <f t="shared" si="228"/>
        <v>0</v>
      </c>
      <c r="AJ137" s="79">
        <f t="shared" si="228"/>
        <v>0</v>
      </c>
      <c r="AK137" s="79">
        <f t="shared" si="228"/>
        <v>0</v>
      </c>
      <c r="AL137" s="79">
        <f t="shared" si="228"/>
        <v>0</v>
      </c>
      <c r="AM137" s="79">
        <f t="shared" si="228"/>
        <v>0</v>
      </c>
      <c r="AN137" s="79">
        <f t="shared" si="228"/>
        <v>0</v>
      </c>
      <c r="AO137" s="79">
        <f t="shared" si="228"/>
        <v>0</v>
      </c>
      <c r="AP137" s="79">
        <f t="shared" si="228"/>
        <v>0</v>
      </c>
      <c r="AQ137" s="79">
        <f t="shared" si="228"/>
        <v>0</v>
      </c>
      <c r="AR137" s="79">
        <f t="shared" si="228"/>
        <v>0</v>
      </c>
      <c r="AS137" s="79">
        <f t="shared" si="228"/>
        <v>0</v>
      </c>
      <c r="AT137" s="79">
        <f t="shared" si="228"/>
        <v>0</v>
      </c>
      <c r="AU137" s="79">
        <f t="shared" si="228"/>
        <v>0</v>
      </c>
      <c r="AV137" s="79">
        <f t="shared" si="228"/>
        <v>0</v>
      </c>
      <c r="AW137" s="79">
        <f t="shared" si="228"/>
        <v>0</v>
      </c>
      <c r="AX137" s="79">
        <f t="shared" si="228"/>
        <v>0</v>
      </c>
      <c r="AY137" s="79">
        <f t="shared" si="228"/>
        <v>0</v>
      </c>
      <c r="AZ137" s="79">
        <f t="shared" si="228"/>
        <v>0</v>
      </c>
      <c r="BA137" s="79">
        <f t="shared" si="228"/>
        <v>0</v>
      </c>
      <c r="BB137" s="79">
        <f t="shared" si="228"/>
        <v>0</v>
      </c>
      <c r="BC137" s="79">
        <f t="shared" si="228"/>
        <v>0</v>
      </c>
      <c r="BD137" s="79">
        <f t="shared" si="228"/>
        <v>0</v>
      </c>
      <c r="BE137" s="79">
        <f t="shared" si="228"/>
        <v>0</v>
      </c>
      <c r="BF137" s="79">
        <f t="shared" si="228"/>
        <v>0</v>
      </c>
      <c r="BG137" s="79">
        <f t="shared" si="228"/>
        <v>0</v>
      </c>
      <c r="BH137" s="79">
        <f t="shared" si="228"/>
        <v>0</v>
      </c>
      <c r="BI137" s="79">
        <f t="shared" si="228"/>
        <v>0</v>
      </c>
      <c r="BJ137" s="79">
        <f t="shared" si="228"/>
        <v>0</v>
      </c>
      <c r="BK137" s="79">
        <f t="shared" si="228"/>
        <v>0</v>
      </c>
      <c r="BL137" s="79">
        <f t="shared" si="228"/>
        <v>0</v>
      </c>
      <c r="BM137" s="79">
        <f t="shared" si="228"/>
        <v>0</v>
      </c>
      <c r="BN137" s="79">
        <f t="shared" si="228"/>
        <v>0</v>
      </c>
      <c r="BO137" s="79">
        <f t="shared" si="228"/>
        <v>0</v>
      </c>
      <c r="BP137" s="79">
        <f t="shared" si="228"/>
        <v>0</v>
      </c>
      <c r="BQ137" s="79">
        <f t="shared" si="228"/>
        <v>0</v>
      </c>
      <c r="BR137" s="79"/>
      <c r="BS137" s="79">
        <f t="shared" ref="BS137:CT137" si="229">SUM(BS135:BS136)</f>
        <v>-19077215.909445286</v>
      </c>
      <c r="BT137" s="79">
        <f t="shared" si="229"/>
        <v>162749958.31409875</v>
      </c>
      <c r="BU137" s="79">
        <f t="shared" si="229"/>
        <v>0</v>
      </c>
      <c r="BV137" s="79">
        <f t="shared" si="229"/>
        <v>0</v>
      </c>
      <c r="BW137" s="79">
        <f t="shared" si="229"/>
        <v>0</v>
      </c>
      <c r="BX137" s="79">
        <f t="shared" si="229"/>
        <v>0</v>
      </c>
      <c r="BY137" s="79">
        <f t="shared" si="229"/>
        <v>0</v>
      </c>
      <c r="BZ137" s="79">
        <f t="shared" si="229"/>
        <v>0</v>
      </c>
      <c r="CA137" s="79">
        <f t="shared" si="229"/>
        <v>0</v>
      </c>
      <c r="CB137" s="79">
        <f t="shared" si="229"/>
        <v>0</v>
      </c>
      <c r="CC137" s="79">
        <f t="shared" si="229"/>
        <v>0</v>
      </c>
      <c r="CD137" s="79">
        <f t="shared" si="229"/>
        <v>0</v>
      </c>
      <c r="CE137" s="79">
        <f t="shared" si="229"/>
        <v>0</v>
      </c>
      <c r="CF137" s="79">
        <f t="shared" si="229"/>
        <v>0</v>
      </c>
      <c r="CG137" s="79">
        <f t="shared" si="229"/>
        <v>0</v>
      </c>
      <c r="CH137" s="79">
        <f t="shared" si="229"/>
        <v>0</v>
      </c>
      <c r="CI137" s="79">
        <f t="shared" si="229"/>
        <v>0</v>
      </c>
      <c r="CJ137" s="79">
        <f t="shared" si="229"/>
        <v>0</v>
      </c>
      <c r="CK137" s="79">
        <f t="shared" si="229"/>
        <v>0</v>
      </c>
      <c r="CL137" s="79">
        <f t="shared" si="229"/>
        <v>0</v>
      </c>
      <c r="CM137" s="79">
        <f t="shared" si="229"/>
        <v>0</v>
      </c>
      <c r="CN137" s="79">
        <f t="shared" si="229"/>
        <v>0</v>
      </c>
      <c r="CO137" s="79">
        <f t="shared" si="229"/>
        <v>0</v>
      </c>
      <c r="CP137" s="79">
        <f t="shared" si="229"/>
        <v>0</v>
      </c>
      <c r="CQ137" s="79">
        <f t="shared" si="229"/>
        <v>0</v>
      </c>
      <c r="CR137" s="79">
        <f t="shared" si="229"/>
        <v>0</v>
      </c>
      <c r="CS137" s="79">
        <f t="shared" si="229"/>
        <v>0</v>
      </c>
      <c r="CT137" s="79">
        <f t="shared" si="229"/>
        <v>0</v>
      </c>
      <c r="CU137" s="79">
        <f>SUM(CU135:CU136)</f>
        <v>0</v>
      </c>
      <c r="CV137" s="79">
        <f>SUM(CV135:CV136)</f>
        <v>0</v>
      </c>
      <c r="CW137" s="79">
        <f t="shared" ref="CW137:CY137" si="230">SUM(CW135:CW136)</f>
        <v>0</v>
      </c>
      <c r="CX137" s="79">
        <f t="shared" si="230"/>
        <v>0</v>
      </c>
      <c r="CY137" s="79">
        <f t="shared" si="230"/>
        <v>0</v>
      </c>
    </row>
    <row r="138" spans="1:103">
      <c r="B138" s="2" t="s">
        <v>24</v>
      </c>
      <c r="E138" s="29"/>
      <c r="F138" s="33"/>
      <c r="G138" s="33">
        <f t="shared" si="209"/>
        <v>0</v>
      </c>
      <c r="H138" s="33" t="s">
        <v>136</v>
      </c>
      <c r="I138" s="33"/>
      <c r="J138" s="33">
        <f>-J216</f>
        <v>0</v>
      </c>
      <c r="K138" s="33">
        <f t="shared" ref="K138:CY138" si="231">-K216</f>
        <v>0</v>
      </c>
      <c r="L138" s="33">
        <f t="shared" si="231"/>
        <v>0</v>
      </c>
      <c r="M138" s="33">
        <f t="shared" si="231"/>
        <v>0</v>
      </c>
      <c r="N138" s="33">
        <f t="shared" si="231"/>
        <v>0</v>
      </c>
      <c r="O138" s="33">
        <f t="shared" si="231"/>
        <v>0</v>
      </c>
      <c r="P138" s="33">
        <f t="shared" si="231"/>
        <v>0</v>
      </c>
      <c r="Q138" s="33">
        <f t="shared" si="231"/>
        <v>0</v>
      </c>
      <c r="R138" s="33">
        <f t="shared" si="231"/>
        <v>0</v>
      </c>
      <c r="S138" s="33">
        <f t="shared" si="231"/>
        <v>0</v>
      </c>
      <c r="T138" s="33">
        <f t="shared" si="231"/>
        <v>0</v>
      </c>
      <c r="U138" s="33">
        <f t="shared" si="231"/>
        <v>0</v>
      </c>
      <c r="V138" s="33">
        <f t="shared" si="231"/>
        <v>0</v>
      </c>
      <c r="W138" s="33">
        <f>-W216</f>
        <v>0</v>
      </c>
      <c r="X138" s="33">
        <f t="shared" si="231"/>
        <v>0</v>
      </c>
      <c r="Y138" s="33">
        <f t="shared" si="231"/>
        <v>0</v>
      </c>
      <c r="Z138" s="33">
        <f t="shared" si="231"/>
        <v>0</v>
      </c>
      <c r="AA138" s="33">
        <f t="shared" si="231"/>
        <v>0</v>
      </c>
      <c r="AB138" s="33">
        <f t="shared" si="231"/>
        <v>0</v>
      </c>
      <c r="AC138" s="33">
        <f t="shared" si="231"/>
        <v>0</v>
      </c>
      <c r="AD138" s="33">
        <f t="shared" si="231"/>
        <v>0</v>
      </c>
      <c r="AE138" s="33">
        <f t="shared" si="231"/>
        <v>0</v>
      </c>
      <c r="AF138" s="33">
        <f t="shared" si="231"/>
        <v>0</v>
      </c>
      <c r="AG138" s="33">
        <f t="shared" si="231"/>
        <v>0</v>
      </c>
      <c r="AH138" s="33">
        <f t="shared" si="231"/>
        <v>0</v>
      </c>
      <c r="AI138" s="33">
        <f t="shared" si="231"/>
        <v>0</v>
      </c>
      <c r="AJ138" s="33">
        <f t="shared" si="231"/>
        <v>0</v>
      </c>
      <c r="AK138" s="33">
        <f t="shared" si="231"/>
        <v>0</v>
      </c>
      <c r="AL138" s="33">
        <f t="shared" si="231"/>
        <v>0</v>
      </c>
      <c r="AM138" s="33">
        <f t="shared" si="231"/>
        <v>0</v>
      </c>
      <c r="AN138" s="33">
        <f t="shared" si="231"/>
        <v>0</v>
      </c>
      <c r="AO138" s="33">
        <f t="shared" si="231"/>
        <v>0</v>
      </c>
      <c r="AP138" s="33">
        <f t="shared" si="231"/>
        <v>0</v>
      </c>
      <c r="AQ138" s="33">
        <f t="shared" si="231"/>
        <v>0</v>
      </c>
      <c r="AR138" s="33">
        <f t="shared" si="231"/>
        <v>0</v>
      </c>
      <c r="AS138" s="33">
        <f t="shared" si="231"/>
        <v>0</v>
      </c>
      <c r="AT138" s="33">
        <f t="shared" si="231"/>
        <v>0</v>
      </c>
      <c r="AU138" s="33">
        <f t="shared" si="231"/>
        <v>0</v>
      </c>
      <c r="AV138" s="33">
        <f t="shared" si="231"/>
        <v>0</v>
      </c>
      <c r="AW138" s="33">
        <f t="shared" si="231"/>
        <v>0</v>
      </c>
      <c r="AX138" s="33">
        <f t="shared" si="231"/>
        <v>0</v>
      </c>
      <c r="AY138" s="33">
        <f t="shared" si="231"/>
        <v>0</v>
      </c>
      <c r="AZ138" s="33">
        <f t="shared" si="231"/>
        <v>0</v>
      </c>
      <c r="BA138" s="33">
        <f t="shared" si="231"/>
        <v>0</v>
      </c>
      <c r="BB138" s="33">
        <f t="shared" si="231"/>
        <v>0</v>
      </c>
      <c r="BC138" s="33">
        <f t="shared" si="231"/>
        <v>0</v>
      </c>
      <c r="BD138" s="33">
        <f t="shared" si="231"/>
        <v>0</v>
      </c>
      <c r="BE138" s="33">
        <f t="shared" si="231"/>
        <v>0</v>
      </c>
      <c r="BF138" s="33">
        <f t="shared" si="231"/>
        <v>0</v>
      </c>
      <c r="BG138" s="33">
        <f t="shared" si="231"/>
        <v>0</v>
      </c>
      <c r="BH138" s="33">
        <f t="shared" si="231"/>
        <v>0</v>
      </c>
      <c r="BI138" s="33">
        <f t="shared" si="231"/>
        <v>0</v>
      </c>
      <c r="BJ138" s="33">
        <f t="shared" si="231"/>
        <v>0</v>
      </c>
      <c r="BK138" s="33">
        <f t="shared" si="231"/>
        <v>0</v>
      </c>
      <c r="BL138" s="33">
        <f t="shared" si="231"/>
        <v>0</v>
      </c>
      <c r="BM138" s="33">
        <f t="shared" si="231"/>
        <v>0</v>
      </c>
      <c r="BN138" s="33">
        <f t="shared" si="231"/>
        <v>0</v>
      </c>
      <c r="BO138" s="33">
        <f t="shared" si="231"/>
        <v>0</v>
      </c>
      <c r="BP138" s="33">
        <f t="shared" si="231"/>
        <v>0</v>
      </c>
      <c r="BQ138" s="33">
        <f t="shared" si="231"/>
        <v>0</v>
      </c>
      <c r="BR138" s="33"/>
      <c r="BS138" s="33">
        <f t="shared" si="231"/>
        <v>0</v>
      </c>
      <c r="BT138" s="33">
        <f t="shared" si="231"/>
        <v>0</v>
      </c>
      <c r="BU138" s="33">
        <f t="shared" si="231"/>
        <v>0</v>
      </c>
      <c r="BV138" s="33">
        <f t="shared" si="231"/>
        <v>0</v>
      </c>
      <c r="BW138" s="33">
        <f t="shared" si="231"/>
        <v>0</v>
      </c>
      <c r="BX138" s="33">
        <f t="shared" si="231"/>
        <v>0</v>
      </c>
      <c r="BY138" s="33">
        <f t="shared" si="231"/>
        <v>0</v>
      </c>
      <c r="BZ138" s="33">
        <f t="shared" si="231"/>
        <v>0</v>
      </c>
      <c r="CA138" s="33">
        <f t="shared" si="231"/>
        <v>0</v>
      </c>
      <c r="CB138" s="33">
        <f t="shared" si="231"/>
        <v>0</v>
      </c>
      <c r="CC138" s="33">
        <f t="shared" si="231"/>
        <v>0</v>
      </c>
      <c r="CD138" s="33">
        <f t="shared" si="231"/>
        <v>0</v>
      </c>
      <c r="CE138" s="33">
        <f t="shared" si="231"/>
        <v>0</v>
      </c>
      <c r="CF138" s="33">
        <f t="shared" si="231"/>
        <v>0</v>
      </c>
      <c r="CG138" s="33">
        <f t="shared" si="231"/>
        <v>0</v>
      </c>
      <c r="CH138" s="33">
        <f t="shared" si="231"/>
        <v>0</v>
      </c>
      <c r="CI138" s="33">
        <f t="shared" si="231"/>
        <v>0</v>
      </c>
      <c r="CJ138" s="33">
        <f t="shared" si="231"/>
        <v>0</v>
      </c>
      <c r="CK138" s="33">
        <f t="shared" si="231"/>
        <v>0</v>
      </c>
      <c r="CL138" s="33">
        <f t="shared" si="231"/>
        <v>0</v>
      </c>
      <c r="CM138" s="33">
        <f t="shared" si="231"/>
        <v>0</v>
      </c>
      <c r="CN138" s="33">
        <f t="shared" si="231"/>
        <v>0</v>
      </c>
      <c r="CO138" s="33">
        <f t="shared" si="231"/>
        <v>0</v>
      </c>
      <c r="CP138" s="33">
        <f t="shared" si="231"/>
        <v>0</v>
      </c>
      <c r="CQ138" s="33">
        <f t="shared" si="231"/>
        <v>0</v>
      </c>
      <c r="CR138" s="33">
        <f t="shared" si="231"/>
        <v>0</v>
      </c>
      <c r="CS138" s="33">
        <f t="shared" si="231"/>
        <v>0</v>
      </c>
      <c r="CT138" s="33">
        <f t="shared" si="231"/>
        <v>0</v>
      </c>
      <c r="CU138" s="33">
        <f t="shared" si="231"/>
        <v>0</v>
      </c>
      <c r="CV138" s="33">
        <f t="shared" si="231"/>
        <v>0</v>
      </c>
      <c r="CW138" s="33">
        <f t="shared" si="231"/>
        <v>0</v>
      </c>
      <c r="CX138" s="33">
        <f t="shared" si="231"/>
        <v>0</v>
      </c>
      <c r="CY138" s="33">
        <f t="shared" si="231"/>
        <v>0</v>
      </c>
    </row>
    <row r="139" spans="1:103" s="19" customFormat="1">
      <c r="A139" s="16"/>
      <c r="B139" s="17" t="s">
        <v>25</v>
      </c>
      <c r="C139" s="17"/>
      <c r="D139" s="17"/>
      <c r="E139" s="113"/>
      <c r="F139" s="79"/>
      <c r="G139" s="79">
        <f t="shared" si="209"/>
        <v>143672742.40465346</v>
      </c>
      <c r="H139" s="79" t="s">
        <v>136</v>
      </c>
      <c r="I139" s="79"/>
      <c r="J139" s="79">
        <f>SUM(J137:J138)</f>
        <v>0</v>
      </c>
      <c r="K139" s="79">
        <f t="shared" ref="K139:BQ139" si="232">SUM(K137:K138)</f>
        <v>0</v>
      </c>
      <c r="L139" s="79">
        <f t="shared" si="232"/>
        <v>0</v>
      </c>
      <c r="M139" s="79">
        <f t="shared" si="232"/>
        <v>0</v>
      </c>
      <c r="N139" s="79">
        <f t="shared" si="232"/>
        <v>0</v>
      </c>
      <c r="O139" s="79">
        <f t="shared" si="232"/>
        <v>0</v>
      </c>
      <c r="P139" s="79">
        <f t="shared" si="232"/>
        <v>-12194413.355648443</v>
      </c>
      <c r="Q139" s="79">
        <f t="shared" si="232"/>
        <v>-1182587.9080196426</v>
      </c>
      <c r="R139" s="79">
        <f t="shared" si="232"/>
        <v>-1279574.2093895057</v>
      </c>
      <c r="S139" s="79">
        <f t="shared" si="232"/>
        <v>-1376560.5107593685</v>
      </c>
      <c r="T139" s="79">
        <f t="shared" si="232"/>
        <v>-1473546.8121292316</v>
      </c>
      <c r="U139" s="79">
        <f t="shared" si="232"/>
        <v>-1570533.1134990947</v>
      </c>
      <c r="V139" s="79">
        <f t="shared" si="232"/>
        <v>-1667519.4148689578</v>
      </c>
      <c r="W139" s="79">
        <f t="shared" si="232"/>
        <v>-1764505.7162388205</v>
      </c>
      <c r="X139" s="79">
        <f t="shared" si="232"/>
        <v>-1861492.0176086836</v>
      </c>
      <c r="Y139" s="79">
        <f t="shared" si="232"/>
        <v>-1958478.3189785467</v>
      </c>
      <c r="Z139" s="79">
        <f t="shared" si="232"/>
        <v>-2055464.6203484097</v>
      </c>
      <c r="AA139" s="79">
        <f t="shared" si="232"/>
        <v>-2152450.9217182728</v>
      </c>
      <c r="AB139" s="79">
        <f t="shared" si="232"/>
        <v>-2249437.2230881359</v>
      </c>
      <c r="AC139" s="79">
        <f t="shared" si="232"/>
        <v>-2346423.5244579986</v>
      </c>
      <c r="AD139" s="79">
        <f t="shared" si="232"/>
        <v>-2443409.8258278617</v>
      </c>
      <c r="AE139" s="79">
        <f t="shared" si="232"/>
        <v>181249139.89723444</v>
      </c>
      <c r="AF139" s="79">
        <f t="shared" si="232"/>
        <v>0</v>
      </c>
      <c r="AG139" s="79">
        <f t="shared" si="232"/>
        <v>0</v>
      </c>
      <c r="AH139" s="79">
        <f t="shared" si="232"/>
        <v>0</v>
      </c>
      <c r="AI139" s="79">
        <f t="shared" si="232"/>
        <v>0</v>
      </c>
      <c r="AJ139" s="79">
        <f t="shared" si="232"/>
        <v>0</v>
      </c>
      <c r="AK139" s="79">
        <f t="shared" si="232"/>
        <v>0</v>
      </c>
      <c r="AL139" s="79">
        <f t="shared" si="232"/>
        <v>0</v>
      </c>
      <c r="AM139" s="79">
        <f t="shared" si="232"/>
        <v>0</v>
      </c>
      <c r="AN139" s="79">
        <f t="shared" si="232"/>
        <v>0</v>
      </c>
      <c r="AO139" s="79">
        <f t="shared" si="232"/>
        <v>0</v>
      </c>
      <c r="AP139" s="79">
        <f t="shared" si="232"/>
        <v>0</v>
      </c>
      <c r="AQ139" s="79">
        <f t="shared" si="232"/>
        <v>0</v>
      </c>
      <c r="AR139" s="79">
        <f t="shared" si="232"/>
        <v>0</v>
      </c>
      <c r="AS139" s="79">
        <f t="shared" si="232"/>
        <v>0</v>
      </c>
      <c r="AT139" s="79">
        <f t="shared" si="232"/>
        <v>0</v>
      </c>
      <c r="AU139" s="79">
        <f t="shared" si="232"/>
        <v>0</v>
      </c>
      <c r="AV139" s="79">
        <f t="shared" si="232"/>
        <v>0</v>
      </c>
      <c r="AW139" s="79">
        <f t="shared" si="232"/>
        <v>0</v>
      </c>
      <c r="AX139" s="79">
        <f t="shared" si="232"/>
        <v>0</v>
      </c>
      <c r="AY139" s="79">
        <f t="shared" si="232"/>
        <v>0</v>
      </c>
      <c r="AZ139" s="79">
        <f t="shared" si="232"/>
        <v>0</v>
      </c>
      <c r="BA139" s="79">
        <f t="shared" si="232"/>
        <v>0</v>
      </c>
      <c r="BB139" s="79">
        <f t="shared" si="232"/>
        <v>0</v>
      </c>
      <c r="BC139" s="79">
        <f t="shared" si="232"/>
        <v>0</v>
      </c>
      <c r="BD139" s="79">
        <f t="shared" si="232"/>
        <v>0</v>
      </c>
      <c r="BE139" s="79">
        <f t="shared" si="232"/>
        <v>0</v>
      </c>
      <c r="BF139" s="79">
        <f t="shared" si="232"/>
        <v>0</v>
      </c>
      <c r="BG139" s="79">
        <f t="shared" si="232"/>
        <v>0</v>
      </c>
      <c r="BH139" s="79">
        <f t="shared" si="232"/>
        <v>0</v>
      </c>
      <c r="BI139" s="79">
        <f t="shared" si="232"/>
        <v>0</v>
      </c>
      <c r="BJ139" s="79">
        <f t="shared" si="232"/>
        <v>0</v>
      </c>
      <c r="BK139" s="79">
        <f t="shared" si="232"/>
        <v>0</v>
      </c>
      <c r="BL139" s="79">
        <f t="shared" si="232"/>
        <v>0</v>
      </c>
      <c r="BM139" s="79">
        <f t="shared" si="232"/>
        <v>0</v>
      </c>
      <c r="BN139" s="79">
        <f t="shared" si="232"/>
        <v>0</v>
      </c>
      <c r="BO139" s="79">
        <f t="shared" si="232"/>
        <v>0</v>
      </c>
      <c r="BP139" s="79">
        <f t="shared" si="232"/>
        <v>0</v>
      </c>
      <c r="BQ139" s="79">
        <f t="shared" si="232"/>
        <v>0</v>
      </c>
      <c r="BR139" s="79"/>
      <c r="BS139" s="79">
        <f t="shared" ref="BS139:CT139" si="233">SUM(BS137:BS138)</f>
        <v>-19077215.909445286</v>
      </c>
      <c r="BT139" s="79">
        <f t="shared" si="233"/>
        <v>162749958.31409875</v>
      </c>
      <c r="BU139" s="79">
        <f t="shared" si="233"/>
        <v>0</v>
      </c>
      <c r="BV139" s="79">
        <f t="shared" si="233"/>
        <v>0</v>
      </c>
      <c r="BW139" s="79">
        <f t="shared" si="233"/>
        <v>0</v>
      </c>
      <c r="BX139" s="79">
        <f t="shared" si="233"/>
        <v>0</v>
      </c>
      <c r="BY139" s="79">
        <f t="shared" si="233"/>
        <v>0</v>
      </c>
      <c r="BZ139" s="79">
        <f t="shared" si="233"/>
        <v>0</v>
      </c>
      <c r="CA139" s="79">
        <f t="shared" si="233"/>
        <v>0</v>
      </c>
      <c r="CB139" s="79">
        <f t="shared" si="233"/>
        <v>0</v>
      </c>
      <c r="CC139" s="79">
        <f t="shared" si="233"/>
        <v>0</v>
      </c>
      <c r="CD139" s="79">
        <f t="shared" si="233"/>
        <v>0</v>
      </c>
      <c r="CE139" s="79">
        <f t="shared" si="233"/>
        <v>0</v>
      </c>
      <c r="CF139" s="79">
        <f t="shared" si="233"/>
        <v>0</v>
      </c>
      <c r="CG139" s="79">
        <f t="shared" si="233"/>
        <v>0</v>
      </c>
      <c r="CH139" s="79">
        <f t="shared" si="233"/>
        <v>0</v>
      </c>
      <c r="CI139" s="79">
        <f t="shared" si="233"/>
        <v>0</v>
      </c>
      <c r="CJ139" s="79">
        <f t="shared" si="233"/>
        <v>0</v>
      </c>
      <c r="CK139" s="79">
        <f t="shared" si="233"/>
        <v>0</v>
      </c>
      <c r="CL139" s="79">
        <f t="shared" si="233"/>
        <v>0</v>
      </c>
      <c r="CM139" s="79">
        <f t="shared" si="233"/>
        <v>0</v>
      </c>
      <c r="CN139" s="79">
        <f t="shared" si="233"/>
        <v>0</v>
      </c>
      <c r="CO139" s="79">
        <f t="shared" si="233"/>
        <v>0</v>
      </c>
      <c r="CP139" s="79">
        <f t="shared" si="233"/>
        <v>0</v>
      </c>
      <c r="CQ139" s="79">
        <f t="shared" si="233"/>
        <v>0</v>
      </c>
      <c r="CR139" s="79">
        <f t="shared" si="233"/>
        <v>0</v>
      </c>
      <c r="CS139" s="79">
        <f t="shared" si="233"/>
        <v>0</v>
      </c>
      <c r="CT139" s="79">
        <f t="shared" si="233"/>
        <v>0</v>
      </c>
      <c r="CU139" s="79">
        <f>SUM(CU137:CU138)</f>
        <v>0</v>
      </c>
      <c r="CV139" s="79">
        <f>SUM(CV137:CV138)</f>
        <v>0</v>
      </c>
      <c r="CW139" s="79">
        <f t="shared" ref="CW139:CY139" si="234">SUM(CW137:CW138)</f>
        <v>0</v>
      </c>
      <c r="CX139" s="79">
        <f t="shared" si="234"/>
        <v>0</v>
      </c>
      <c r="CY139" s="79">
        <f t="shared" si="234"/>
        <v>0</v>
      </c>
    </row>
    <row r="140" spans="1:103">
      <c r="B140" s="2" t="s">
        <v>26</v>
      </c>
      <c r="E140" s="30"/>
      <c r="F140" s="15"/>
      <c r="G140" s="15">
        <f t="shared" si="209"/>
        <v>-36249827.979446888</v>
      </c>
      <c r="H140" s="15" t="s">
        <v>136</v>
      </c>
      <c r="I140" s="15"/>
      <c r="J140" s="15">
        <f>IF(J139&gt;0,J139*-0.2,0)</f>
        <v>0</v>
      </c>
      <c r="K140" s="15">
        <f t="shared" ref="K140:BQ140" si="235">IF(K139&gt;0,K139*-0.2,0)</f>
        <v>0</v>
      </c>
      <c r="L140" s="15">
        <f t="shared" si="235"/>
        <v>0</v>
      </c>
      <c r="M140" s="15">
        <f t="shared" si="235"/>
        <v>0</v>
      </c>
      <c r="N140" s="15">
        <f t="shared" si="235"/>
        <v>0</v>
      </c>
      <c r="O140" s="15">
        <f t="shared" si="235"/>
        <v>0</v>
      </c>
      <c r="P140" s="15">
        <f t="shared" si="235"/>
        <v>0</v>
      </c>
      <c r="Q140" s="15">
        <f t="shared" si="235"/>
        <v>0</v>
      </c>
      <c r="R140" s="15">
        <f t="shared" si="235"/>
        <v>0</v>
      </c>
      <c r="S140" s="15">
        <f t="shared" si="235"/>
        <v>0</v>
      </c>
      <c r="T140" s="15">
        <f t="shared" si="235"/>
        <v>0</v>
      </c>
      <c r="U140" s="15">
        <f t="shared" si="235"/>
        <v>0</v>
      </c>
      <c r="V140" s="15">
        <f t="shared" si="235"/>
        <v>0</v>
      </c>
      <c r="W140" s="15">
        <f t="shared" si="235"/>
        <v>0</v>
      </c>
      <c r="X140" s="15">
        <f t="shared" si="235"/>
        <v>0</v>
      </c>
      <c r="Y140" s="15">
        <f t="shared" si="235"/>
        <v>0</v>
      </c>
      <c r="Z140" s="15">
        <f t="shared" si="235"/>
        <v>0</v>
      </c>
      <c r="AA140" s="15">
        <f t="shared" si="235"/>
        <v>0</v>
      </c>
      <c r="AB140" s="15">
        <f t="shared" si="235"/>
        <v>0</v>
      </c>
      <c r="AC140" s="15">
        <f t="shared" si="235"/>
        <v>0</v>
      </c>
      <c r="AD140" s="15">
        <f t="shared" si="235"/>
        <v>0</v>
      </c>
      <c r="AE140" s="15">
        <f t="shared" si="235"/>
        <v>-36249827.979446888</v>
      </c>
      <c r="AF140" s="15">
        <f t="shared" si="235"/>
        <v>0</v>
      </c>
      <c r="AG140" s="15">
        <f t="shared" si="235"/>
        <v>0</v>
      </c>
      <c r="AH140" s="15">
        <f t="shared" si="235"/>
        <v>0</v>
      </c>
      <c r="AI140" s="15">
        <f t="shared" si="235"/>
        <v>0</v>
      </c>
      <c r="AJ140" s="15">
        <f t="shared" si="235"/>
        <v>0</v>
      </c>
      <c r="AK140" s="15">
        <f t="shared" si="235"/>
        <v>0</v>
      </c>
      <c r="AL140" s="15">
        <f t="shared" si="235"/>
        <v>0</v>
      </c>
      <c r="AM140" s="15">
        <f t="shared" si="235"/>
        <v>0</v>
      </c>
      <c r="AN140" s="15">
        <f t="shared" si="235"/>
        <v>0</v>
      </c>
      <c r="AO140" s="15">
        <f t="shared" si="235"/>
        <v>0</v>
      </c>
      <c r="AP140" s="15">
        <f t="shared" si="235"/>
        <v>0</v>
      </c>
      <c r="AQ140" s="15">
        <f t="shared" si="235"/>
        <v>0</v>
      </c>
      <c r="AR140" s="15">
        <f t="shared" si="235"/>
        <v>0</v>
      </c>
      <c r="AS140" s="15">
        <f t="shared" si="235"/>
        <v>0</v>
      </c>
      <c r="AT140" s="15">
        <f t="shared" si="235"/>
        <v>0</v>
      </c>
      <c r="AU140" s="15">
        <f t="shared" si="235"/>
        <v>0</v>
      </c>
      <c r="AV140" s="15">
        <f t="shared" si="235"/>
        <v>0</v>
      </c>
      <c r="AW140" s="15">
        <f t="shared" si="235"/>
        <v>0</v>
      </c>
      <c r="AX140" s="15">
        <f t="shared" si="235"/>
        <v>0</v>
      </c>
      <c r="AY140" s="15">
        <f t="shared" si="235"/>
        <v>0</v>
      </c>
      <c r="AZ140" s="15">
        <f t="shared" si="235"/>
        <v>0</v>
      </c>
      <c r="BA140" s="15">
        <f t="shared" si="235"/>
        <v>0</v>
      </c>
      <c r="BB140" s="15">
        <f t="shared" si="235"/>
        <v>0</v>
      </c>
      <c r="BC140" s="15">
        <f t="shared" si="235"/>
        <v>0</v>
      </c>
      <c r="BD140" s="15">
        <f t="shared" si="235"/>
        <v>0</v>
      </c>
      <c r="BE140" s="15">
        <f t="shared" si="235"/>
        <v>0</v>
      </c>
      <c r="BF140" s="15">
        <f t="shared" si="235"/>
        <v>0</v>
      </c>
      <c r="BG140" s="15">
        <f t="shared" si="235"/>
        <v>0</v>
      </c>
      <c r="BH140" s="15">
        <f t="shared" si="235"/>
        <v>0</v>
      </c>
      <c r="BI140" s="15">
        <f t="shared" si="235"/>
        <v>0</v>
      </c>
      <c r="BJ140" s="15">
        <f t="shared" si="235"/>
        <v>0</v>
      </c>
      <c r="BK140" s="15">
        <f t="shared" si="235"/>
        <v>0</v>
      </c>
      <c r="BL140" s="15">
        <f t="shared" si="235"/>
        <v>0</v>
      </c>
      <c r="BM140" s="15">
        <f t="shared" si="235"/>
        <v>0</v>
      </c>
      <c r="BN140" s="15">
        <f t="shared" si="235"/>
        <v>0</v>
      </c>
      <c r="BO140" s="15">
        <f t="shared" si="235"/>
        <v>0</v>
      </c>
      <c r="BP140" s="15">
        <f t="shared" si="235"/>
        <v>0</v>
      </c>
      <c r="BQ140" s="15">
        <f t="shared" si="235"/>
        <v>0</v>
      </c>
      <c r="BR140" s="15"/>
      <c r="BS140" s="22">
        <f>SUM(J140:U140)</f>
        <v>0</v>
      </c>
      <c r="BT140" s="22">
        <f>SUM(V140:AG140)</f>
        <v>-36249827.979446888</v>
      </c>
      <c r="BU140" s="22">
        <f>SUM(AH140:AS140)</f>
        <v>0</v>
      </c>
      <c r="BV140" s="22">
        <f>SUM(AT140:BE140)</f>
        <v>0</v>
      </c>
      <c r="BW140" s="22">
        <f>SUM(BF140:BQ140)</f>
        <v>0</v>
      </c>
      <c r="BX140" s="15">
        <f>IF(BX139&gt;0,BX139*-0.2,0)</f>
        <v>0</v>
      </c>
      <c r="BY140" s="15">
        <f t="shared" ref="BY140:CY140" si="236">IF(BY139&gt;0,BY139*-0.2,0)</f>
        <v>0</v>
      </c>
      <c r="BZ140" s="15">
        <f t="shared" si="236"/>
        <v>0</v>
      </c>
      <c r="CA140" s="15">
        <f t="shared" si="236"/>
        <v>0</v>
      </c>
      <c r="CB140" s="15">
        <f t="shared" si="236"/>
        <v>0</v>
      </c>
      <c r="CC140" s="15">
        <f t="shared" si="236"/>
        <v>0</v>
      </c>
      <c r="CD140" s="15">
        <f t="shared" si="236"/>
        <v>0</v>
      </c>
      <c r="CE140" s="15">
        <f t="shared" si="236"/>
        <v>0</v>
      </c>
      <c r="CF140" s="15">
        <f t="shared" si="236"/>
        <v>0</v>
      </c>
      <c r="CG140" s="15">
        <f t="shared" si="236"/>
        <v>0</v>
      </c>
      <c r="CH140" s="15">
        <f t="shared" si="236"/>
        <v>0</v>
      </c>
      <c r="CI140" s="15">
        <f t="shared" si="236"/>
        <v>0</v>
      </c>
      <c r="CJ140" s="15">
        <f t="shared" si="236"/>
        <v>0</v>
      </c>
      <c r="CK140" s="15">
        <f t="shared" si="236"/>
        <v>0</v>
      </c>
      <c r="CL140" s="15">
        <f t="shared" si="236"/>
        <v>0</v>
      </c>
      <c r="CM140" s="15">
        <f t="shared" si="236"/>
        <v>0</v>
      </c>
      <c r="CN140" s="15">
        <f t="shared" si="236"/>
        <v>0</v>
      </c>
      <c r="CO140" s="15">
        <f t="shared" si="236"/>
        <v>0</v>
      </c>
      <c r="CP140" s="15">
        <f t="shared" si="236"/>
        <v>0</v>
      </c>
      <c r="CQ140" s="15">
        <f t="shared" si="236"/>
        <v>0</v>
      </c>
      <c r="CR140" s="15">
        <f t="shared" si="236"/>
        <v>0</v>
      </c>
      <c r="CS140" s="15">
        <f t="shared" si="236"/>
        <v>0</v>
      </c>
      <c r="CT140" s="15">
        <f t="shared" si="236"/>
        <v>0</v>
      </c>
      <c r="CU140" s="15">
        <f t="shared" si="236"/>
        <v>0</v>
      </c>
      <c r="CV140" s="15">
        <f t="shared" si="236"/>
        <v>0</v>
      </c>
      <c r="CW140" s="15">
        <f t="shared" si="236"/>
        <v>0</v>
      </c>
      <c r="CX140" s="15">
        <f t="shared" si="236"/>
        <v>0</v>
      </c>
      <c r="CY140" s="15">
        <f t="shared" si="236"/>
        <v>0</v>
      </c>
    </row>
    <row r="141" spans="1:103" s="19" customFormat="1">
      <c r="A141" s="16"/>
      <c r="B141" s="17" t="s">
        <v>8</v>
      </c>
      <c r="C141" s="79"/>
      <c r="D141" s="17"/>
      <c r="E141" s="113"/>
      <c r="F141" s="79"/>
      <c r="G141" s="79">
        <f t="shared" si="209"/>
        <v>107422914.42520657</v>
      </c>
      <c r="H141" s="79" t="s">
        <v>136</v>
      </c>
      <c r="I141" s="79"/>
      <c r="J141" s="79">
        <f>SUM(J139:J140)</f>
        <v>0</v>
      </c>
      <c r="K141" s="79">
        <f t="shared" ref="K141:BQ141" si="237">SUM(K139:K140)</f>
        <v>0</v>
      </c>
      <c r="L141" s="79">
        <f t="shared" si="237"/>
        <v>0</v>
      </c>
      <c r="M141" s="79">
        <f t="shared" si="237"/>
        <v>0</v>
      </c>
      <c r="N141" s="79">
        <f t="shared" si="237"/>
        <v>0</v>
      </c>
      <c r="O141" s="79">
        <f t="shared" si="237"/>
        <v>0</v>
      </c>
      <c r="P141" s="79">
        <f t="shared" si="237"/>
        <v>-12194413.355648443</v>
      </c>
      <c r="Q141" s="79">
        <f t="shared" si="237"/>
        <v>-1182587.9080196426</v>
      </c>
      <c r="R141" s="79">
        <f t="shared" si="237"/>
        <v>-1279574.2093895057</v>
      </c>
      <c r="S141" s="79">
        <f t="shared" si="237"/>
        <v>-1376560.5107593685</v>
      </c>
      <c r="T141" s="79">
        <f t="shared" si="237"/>
        <v>-1473546.8121292316</v>
      </c>
      <c r="U141" s="79">
        <f t="shared" si="237"/>
        <v>-1570533.1134990947</v>
      </c>
      <c r="V141" s="79">
        <f t="shared" si="237"/>
        <v>-1667519.4148689578</v>
      </c>
      <c r="W141" s="79">
        <f>SUM(W139:W140)</f>
        <v>-1764505.7162388205</v>
      </c>
      <c r="X141" s="79">
        <f t="shared" si="237"/>
        <v>-1861492.0176086836</v>
      </c>
      <c r="Y141" s="79">
        <f t="shared" si="237"/>
        <v>-1958478.3189785467</v>
      </c>
      <c r="Z141" s="79">
        <f t="shared" si="237"/>
        <v>-2055464.6203484097</v>
      </c>
      <c r="AA141" s="79">
        <f t="shared" si="237"/>
        <v>-2152450.9217182728</v>
      </c>
      <c r="AB141" s="79">
        <f t="shared" si="237"/>
        <v>-2249437.2230881359</v>
      </c>
      <c r="AC141" s="79">
        <f t="shared" si="237"/>
        <v>-2346423.5244579986</v>
      </c>
      <c r="AD141" s="79">
        <f t="shared" si="237"/>
        <v>-2443409.8258278617</v>
      </c>
      <c r="AE141" s="79">
        <f t="shared" si="237"/>
        <v>144999311.91778755</v>
      </c>
      <c r="AF141" s="79">
        <f t="shared" si="237"/>
        <v>0</v>
      </c>
      <c r="AG141" s="79">
        <f t="shared" si="237"/>
        <v>0</v>
      </c>
      <c r="AH141" s="79">
        <f t="shared" si="237"/>
        <v>0</v>
      </c>
      <c r="AI141" s="79">
        <f t="shared" si="237"/>
        <v>0</v>
      </c>
      <c r="AJ141" s="79">
        <f t="shared" si="237"/>
        <v>0</v>
      </c>
      <c r="AK141" s="79">
        <f t="shared" si="237"/>
        <v>0</v>
      </c>
      <c r="AL141" s="79">
        <f t="shared" si="237"/>
        <v>0</v>
      </c>
      <c r="AM141" s="79">
        <f t="shared" si="237"/>
        <v>0</v>
      </c>
      <c r="AN141" s="79">
        <f t="shared" si="237"/>
        <v>0</v>
      </c>
      <c r="AO141" s="79">
        <f t="shared" si="237"/>
        <v>0</v>
      </c>
      <c r="AP141" s="79">
        <f t="shared" si="237"/>
        <v>0</v>
      </c>
      <c r="AQ141" s="79">
        <f t="shared" si="237"/>
        <v>0</v>
      </c>
      <c r="AR141" s="79">
        <f t="shared" si="237"/>
        <v>0</v>
      </c>
      <c r="AS141" s="79">
        <f t="shared" si="237"/>
        <v>0</v>
      </c>
      <c r="AT141" s="79">
        <f t="shared" si="237"/>
        <v>0</v>
      </c>
      <c r="AU141" s="79">
        <f t="shared" si="237"/>
        <v>0</v>
      </c>
      <c r="AV141" s="79">
        <f t="shared" si="237"/>
        <v>0</v>
      </c>
      <c r="AW141" s="79">
        <f t="shared" si="237"/>
        <v>0</v>
      </c>
      <c r="AX141" s="79">
        <f t="shared" si="237"/>
        <v>0</v>
      </c>
      <c r="AY141" s="79">
        <f t="shared" si="237"/>
        <v>0</v>
      </c>
      <c r="AZ141" s="79">
        <f t="shared" si="237"/>
        <v>0</v>
      </c>
      <c r="BA141" s="79">
        <f t="shared" si="237"/>
        <v>0</v>
      </c>
      <c r="BB141" s="79">
        <f t="shared" si="237"/>
        <v>0</v>
      </c>
      <c r="BC141" s="79">
        <f t="shared" si="237"/>
        <v>0</v>
      </c>
      <c r="BD141" s="79">
        <f t="shared" si="237"/>
        <v>0</v>
      </c>
      <c r="BE141" s="79">
        <f t="shared" si="237"/>
        <v>0</v>
      </c>
      <c r="BF141" s="79">
        <f t="shared" si="237"/>
        <v>0</v>
      </c>
      <c r="BG141" s="79">
        <f t="shared" si="237"/>
        <v>0</v>
      </c>
      <c r="BH141" s="79">
        <f t="shared" si="237"/>
        <v>0</v>
      </c>
      <c r="BI141" s="79">
        <f t="shared" si="237"/>
        <v>0</v>
      </c>
      <c r="BJ141" s="79">
        <f t="shared" si="237"/>
        <v>0</v>
      </c>
      <c r="BK141" s="79">
        <f t="shared" si="237"/>
        <v>0</v>
      </c>
      <c r="BL141" s="79">
        <f t="shared" si="237"/>
        <v>0</v>
      </c>
      <c r="BM141" s="79">
        <f t="shared" si="237"/>
        <v>0</v>
      </c>
      <c r="BN141" s="79">
        <f t="shared" si="237"/>
        <v>0</v>
      </c>
      <c r="BO141" s="79">
        <f t="shared" si="237"/>
        <v>0</v>
      </c>
      <c r="BP141" s="79">
        <f t="shared" si="237"/>
        <v>0</v>
      </c>
      <c r="BQ141" s="79">
        <f t="shared" si="237"/>
        <v>0</v>
      </c>
      <c r="BR141" s="79"/>
      <c r="BS141" s="79">
        <f t="shared" ref="BS141:CT141" si="238">SUM(BS139:BS140)</f>
        <v>-19077215.909445286</v>
      </c>
      <c r="BT141" s="79">
        <f t="shared" si="238"/>
        <v>126500130.33465186</v>
      </c>
      <c r="BU141" s="79">
        <f t="shared" si="238"/>
        <v>0</v>
      </c>
      <c r="BV141" s="79">
        <f t="shared" si="238"/>
        <v>0</v>
      </c>
      <c r="BW141" s="79">
        <f t="shared" si="238"/>
        <v>0</v>
      </c>
      <c r="BX141" s="79">
        <f t="shared" si="238"/>
        <v>0</v>
      </c>
      <c r="BY141" s="79">
        <f t="shared" si="238"/>
        <v>0</v>
      </c>
      <c r="BZ141" s="79">
        <f t="shared" si="238"/>
        <v>0</v>
      </c>
      <c r="CA141" s="79">
        <f t="shared" si="238"/>
        <v>0</v>
      </c>
      <c r="CB141" s="79">
        <f t="shared" si="238"/>
        <v>0</v>
      </c>
      <c r="CC141" s="79">
        <f t="shared" si="238"/>
        <v>0</v>
      </c>
      <c r="CD141" s="79">
        <f t="shared" si="238"/>
        <v>0</v>
      </c>
      <c r="CE141" s="79">
        <f t="shared" si="238"/>
        <v>0</v>
      </c>
      <c r="CF141" s="79">
        <f t="shared" si="238"/>
        <v>0</v>
      </c>
      <c r="CG141" s="79">
        <f t="shared" si="238"/>
        <v>0</v>
      </c>
      <c r="CH141" s="79">
        <f t="shared" si="238"/>
        <v>0</v>
      </c>
      <c r="CI141" s="79">
        <f t="shared" si="238"/>
        <v>0</v>
      </c>
      <c r="CJ141" s="79">
        <f t="shared" si="238"/>
        <v>0</v>
      </c>
      <c r="CK141" s="79">
        <f t="shared" si="238"/>
        <v>0</v>
      </c>
      <c r="CL141" s="79">
        <f t="shared" si="238"/>
        <v>0</v>
      </c>
      <c r="CM141" s="79">
        <f t="shared" si="238"/>
        <v>0</v>
      </c>
      <c r="CN141" s="79">
        <f t="shared" si="238"/>
        <v>0</v>
      </c>
      <c r="CO141" s="79">
        <f t="shared" si="238"/>
        <v>0</v>
      </c>
      <c r="CP141" s="79">
        <f t="shared" si="238"/>
        <v>0</v>
      </c>
      <c r="CQ141" s="79">
        <f t="shared" si="238"/>
        <v>0</v>
      </c>
      <c r="CR141" s="79">
        <f t="shared" si="238"/>
        <v>0</v>
      </c>
      <c r="CS141" s="79">
        <f t="shared" si="238"/>
        <v>0</v>
      </c>
      <c r="CT141" s="79">
        <f t="shared" si="238"/>
        <v>0</v>
      </c>
      <c r="CU141" s="79">
        <f>SUM(CU139:CU140)</f>
        <v>0</v>
      </c>
      <c r="CV141" s="79">
        <f>SUM(CV139:CV140)</f>
        <v>0</v>
      </c>
      <c r="CW141" s="79">
        <f t="shared" ref="CW141:CY141" si="239">SUM(CW139:CW140)</f>
        <v>0</v>
      </c>
      <c r="CX141" s="79">
        <f t="shared" si="239"/>
        <v>0</v>
      </c>
      <c r="CY141" s="79">
        <f t="shared" si="239"/>
        <v>0</v>
      </c>
    </row>
    <row r="142" spans="1:103" s="6" customFormat="1">
      <c r="A142" s="3"/>
      <c r="B142" s="4"/>
      <c r="C142" s="51"/>
      <c r="D142" s="52"/>
      <c r="E142" s="52"/>
      <c r="L142" s="11"/>
      <c r="N142" s="11"/>
      <c r="O142" s="11"/>
      <c r="P142" s="11"/>
      <c r="Q142" s="11"/>
      <c r="R142" s="11"/>
      <c r="S142" s="11"/>
      <c r="T142" s="11"/>
      <c r="U142" s="11"/>
      <c r="V142" s="23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</row>
    <row r="143" spans="1:103">
      <c r="A143" s="1" t="s">
        <v>66</v>
      </c>
      <c r="B143" s="25" t="s">
        <v>67</v>
      </c>
      <c r="BS143" s="23"/>
      <c r="BT143" s="192"/>
      <c r="BU143" s="192"/>
      <c r="BV143" s="192"/>
      <c r="BW143" s="192"/>
      <c r="BX143" s="192"/>
      <c r="BY143" s="192"/>
      <c r="BZ143" s="192"/>
      <c r="CA143" s="192"/>
      <c r="CB143" s="192"/>
      <c r="CC143" s="192"/>
      <c r="CD143" s="192"/>
      <c r="CE143" s="192"/>
      <c r="CF143" s="192"/>
      <c r="CG143" s="192"/>
      <c r="CH143" s="192"/>
      <c r="CI143" s="192"/>
      <c r="CJ143" s="192"/>
      <c r="CK143" s="192"/>
      <c r="CL143" s="192"/>
      <c r="CM143" s="192"/>
      <c r="CN143" s="192"/>
      <c r="CO143" s="192"/>
      <c r="CP143" s="192"/>
      <c r="CQ143" s="192"/>
      <c r="CR143" s="192"/>
      <c r="CS143" s="192"/>
      <c r="CT143" s="192"/>
      <c r="CU143" s="192"/>
      <c r="CV143" s="192"/>
    </row>
    <row r="144" spans="1:103" s="6" customFormat="1">
      <c r="A144" s="3"/>
      <c r="B144" s="2" t="str">
        <f>B129</f>
        <v>Revenue from Rental</v>
      </c>
      <c r="F144" s="84"/>
      <c r="G144" s="84">
        <f t="shared" ref="G144:G156" si="240">IFERROR(G129/G$131,0)</f>
        <v>4.5149558301098777E-2</v>
      </c>
      <c r="H144" s="84"/>
      <c r="J144" s="84">
        <f t="shared" ref="J144:BQ148" si="241">IFERROR(J129/J$131,0)</f>
        <v>0</v>
      </c>
      <c r="K144" s="84">
        <f t="shared" si="241"/>
        <v>0</v>
      </c>
      <c r="L144" s="84">
        <f t="shared" si="241"/>
        <v>0</v>
      </c>
      <c r="M144" s="84">
        <f t="shared" si="241"/>
        <v>0</v>
      </c>
      <c r="N144" s="84">
        <f t="shared" si="241"/>
        <v>0</v>
      </c>
      <c r="O144" s="84">
        <f t="shared" si="241"/>
        <v>0</v>
      </c>
      <c r="P144" s="84">
        <f t="shared" si="241"/>
        <v>0</v>
      </c>
      <c r="Q144" s="84">
        <f t="shared" si="241"/>
        <v>0</v>
      </c>
      <c r="R144" s="84">
        <f t="shared" si="241"/>
        <v>0</v>
      </c>
      <c r="S144" s="84">
        <f t="shared" si="241"/>
        <v>0</v>
      </c>
      <c r="T144" s="84">
        <f t="shared" si="241"/>
        <v>0</v>
      </c>
      <c r="U144" s="84">
        <f t="shared" si="241"/>
        <v>0</v>
      </c>
      <c r="V144" s="84">
        <f t="shared" si="241"/>
        <v>0</v>
      </c>
      <c r="W144" s="84">
        <f t="shared" si="241"/>
        <v>0</v>
      </c>
      <c r="X144" s="84">
        <f t="shared" si="241"/>
        <v>0</v>
      </c>
      <c r="Y144" s="84">
        <f t="shared" si="241"/>
        <v>0</v>
      </c>
      <c r="Z144" s="84">
        <f t="shared" si="241"/>
        <v>0</v>
      </c>
      <c r="AA144" s="84">
        <f t="shared" si="241"/>
        <v>0</v>
      </c>
      <c r="AB144" s="84">
        <f t="shared" si="241"/>
        <v>0</v>
      </c>
      <c r="AC144" s="84">
        <f t="shared" si="241"/>
        <v>0</v>
      </c>
      <c r="AD144" s="84">
        <f t="shared" si="241"/>
        <v>0</v>
      </c>
      <c r="AE144" s="84">
        <f t="shared" si="241"/>
        <v>4.5149558301098777E-2</v>
      </c>
      <c r="AF144" s="84">
        <f t="shared" si="241"/>
        <v>0</v>
      </c>
      <c r="AG144" s="84">
        <f t="shared" si="241"/>
        <v>0</v>
      </c>
      <c r="AH144" s="84">
        <f t="shared" si="241"/>
        <v>0</v>
      </c>
      <c r="AI144" s="84">
        <f t="shared" si="241"/>
        <v>0</v>
      </c>
      <c r="AJ144" s="84">
        <f t="shared" si="241"/>
        <v>0</v>
      </c>
      <c r="AK144" s="84">
        <f t="shared" si="241"/>
        <v>0</v>
      </c>
      <c r="AL144" s="84">
        <f t="shared" si="241"/>
        <v>0</v>
      </c>
      <c r="AM144" s="84">
        <f t="shared" si="241"/>
        <v>0</v>
      </c>
      <c r="AN144" s="84">
        <f t="shared" si="241"/>
        <v>0</v>
      </c>
      <c r="AO144" s="84">
        <f t="shared" si="241"/>
        <v>0</v>
      </c>
      <c r="AP144" s="84">
        <f t="shared" si="241"/>
        <v>0</v>
      </c>
      <c r="AQ144" s="84">
        <f t="shared" si="241"/>
        <v>0</v>
      </c>
      <c r="AR144" s="84">
        <f t="shared" si="241"/>
        <v>0</v>
      </c>
      <c r="AS144" s="84">
        <f t="shared" si="241"/>
        <v>0</v>
      </c>
      <c r="AT144" s="84">
        <f t="shared" si="241"/>
        <v>0</v>
      </c>
      <c r="AU144" s="84">
        <f t="shared" si="241"/>
        <v>0</v>
      </c>
      <c r="AV144" s="84">
        <f t="shared" si="241"/>
        <v>0</v>
      </c>
      <c r="AW144" s="84">
        <f t="shared" si="241"/>
        <v>0</v>
      </c>
      <c r="AX144" s="84">
        <f t="shared" si="241"/>
        <v>0</v>
      </c>
      <c r="AY144" s="84">
        <f t="shared" si="241"/>
        <v>0</v>
      </c>
      <c r="AZ144" s="84">
        <f t="shared" si="241"/>
        <v>0</v>
      </c>
      <c r="BA144" s="84">
        <f t="shared" si="241"/>
        <v>0</v>
      </c>
      <c r="BB144" s="84">
        <f t="shared" si="241"/>
        <v>0</v>
      </c>
      <c r="BC144" s="84">
        <f t="shared" si="241"/>
        <v>0</v>
      </c>
      <c r="BD144" s="84">
        <f t="shared" si="241"/>
        <v>0</v>
      </c>
      <c r="BE144" s="84">
        <f t="shared" si="241"/>
        <v>0</v>
      </c>
      <c r="BF144" s="84">
        <f t="shared" si="241"/>
        <v>0</v>
      </c>
      <c r="BG144" s="84">
        <f t="shared" si="241"/>
        <v>0</v>
      </c>
      <c r="BH144" s="84">
        <f t="shared" si="241"/>
        <v>0</v>
      </c>
      <c r="BI144" s="84">
        <f t="shared" si="241"/>
        <v>0</v>
      </c>
      <c r="BJ144" s="84">
        <f t="shared" si="241"/>
        <v>0</v>
      </c>
      <c r="BK144" s="84">
        <f t="shared" si="241"/>
        <v>0</v>
      </c>
      <c r="BL144" s="84">
        <f t="shared" si="241"/>
        <v>0</v>
      </c>
      <c r="BM144" s="84">
        <f t="shared" si="241"/>
        <v>0</v>
      </c>
      <c r="BN144" s="84">
        <f t="shared" si="241"/>
        <v>0</v>
      </c>
      <c r="BO144" s="84">
        <f t="shared" si="241"/>
        <v>0</v>
      </c>
      <c r="BP144" s="84">
        <f t="shared" si="241"/>
        <v>0</v>
      </c>
      <c r="BQ144" s="84">
        <f t="shared" si="241"/>
        <v>0</v>
      </c>
      <c r="BR144" s="84"/>
      <c r="BS144" s="84">
        <f t="shared" ref="BS144:CY151" si="242">IFERROR(BS129/BS$131,0)</f>
        <v>0</v>
      </c>
      <c r="BT144" s="84">
        <f t="shared" si="242"/>
        <v>4.5149558301098777E-2</v>
      </c>
      <c r="BU144" s="84">
        <f t="shared" si="242"/>
        <v>0</v>
      </c>
      <c r="BV144" s="84">
        <f t="shared" si="242"/>
        <v>0</v>
      </c>
      <c r="BW144" s="84">
        <f t="shared" si="242"/>
        <v>0</v>
      </c>
      <c r="BX144" s="84">
        <f t="shared" si="242"/>
        <v>0</v>
      </c>
      <c r="BY144" s="84">
        <f t="shared" si="242"/>
        <v>0</v>
      </c>
      <c r="BZ144" s="84">
        <f t="shared" si="242"/>
        <v>0</v>
      </c>
      <c r="CA144" s="84">
        <f t="shared" si="242"/>
        <v>0</v>
      </c>
      <c r="CB144" s="84">
        <f t="shared" si="242"/>
        <v>0</v>
      </c>
      <c r="CC144" s="84">
        <f t="shared" si="242"/>
        <v>0</v>
      </c>
      <c r="CD144" s="84">
        <f t="shared" si="242"/>
        <v>0</v>
      </c>
      <c r="CE144" s="84">
        <f t="shared" si="242"/>
        <v>0</v>
      </c>
      <c r="CF144" s="84">
        <f t="shared" si="242"/>
        <v>0</v>
      </c>
      <c r="CG144" s="84">
        <f t="shared" si="242"/>
        <v>0</v>
      </c>
      <c r="CH144" s="84">
        <f t="shared" si="242"/>
        <v>0</v>
      </c>
      <c r="CI144" s="84">
        <f t="shared" si="242"/>
        <v>0</v>
      </c>
      <c r="CJ144" s="84">
        <f t="shared" si="242"/>
        <v>0</v>
      </c>
      <c r="CK144" s="84">
        <f t="shared" si="242"/>
        <v>0</v>
      </c>
      <c r="CL144" s="84">
        <f t="shared" si="242"/>
        <v>0</v>
      </c>
      <c r="CM144" s="84">
        <f t="shared" si="242"/>
        <v>0</v>
      </c>
      <c r="CN144" s="84">
        <f t="shared" si="242"/>
        <v>0</v>
      </c>
      <c r="CO144" s="84">
        <f t="shared" si="242"/>
        <v>0</v>
      </c>
      <c r="CP144" s="84">
        <f t="shared" si="242"/>
        <v>0</v>
      </c>
      <c r="CQ144" s="84">
        <f t="shared" si="242"/>
        <v>0</v>
      </c>
      <c r="CR144" s="84">
        <f t="shared" si="242"/>
        <v>0</v>
      </c>
      <c r="CS144" s="84">
        <f t="shared" si="242"/>
        <v>0</v>
      </c>
      <c r="CT144" s="84">
        <f t="shared" si="242"/>
        <v>0</v>
      </c>
      <c r="CU144" s="84">
        <f t="shared" si="242"/>
        <v>0</v>
      </c>
      <c r="CV144" s="84">
        <f t="shared" si="242"/>
        <v>0</v>
      </c>
      <c r="CW144" s="84">
        <f t="shared" si="242"/>
        <v>0</v>
      </c>
      <c r="CX144" s="84">
        <f t="shared" si="242"/>
        <v>0</v>
      </c>
      <c r="CY144" s="84">
        <f t="shared" si="242"/>
        <v>0</v>
      </c>
    </row>
    <row r="145" spans="1:103" s="6" customFormat="1">
      <c r="A145" s="3"/>
      <c r="B145" s="2" t="str">
        <f>B130</f>
        <v>Gain from Sale Assets</v>
      </c>
      <c r="F145" s="84"/>
      <c r="G145" s="84">
        <f t="shared" si="240"/>
        <v>0.95485044169890121</v>
      </c>
      <c r="H145" s="84"/>
      <c r="J145" s="84">
        <f t="shared" si="241"/>
        <v>0</v>
      </c>
      <c r="K145" s="84">
        <f t="shared" si="241"/>
        <v>0</v>
      </c>
      <c r="L145" s="84">
        <f t="shared" si="241"/>
        <v>0</v>
      </c>
      <c r="M145" s="84">
        <f t="shared" si="241"/>
        <v>0</v>
      </c>
      <c r="N145" s="84">
        <f t="shared" si="241"/>
        <v>0</v>
      </c>
      <c r="O145" s="84">
        <f t="shared" si="241"/>
        <v>0</v>
      </c>
      <c r="P145" s="84">
        <f t="shared" si="241"/>
        <v>0</v>
      </c>
      <c r="Q145" s="84">
        <f t="shared" si="241"/>
        <v>0</v>
      </c>
      <c r="R145" s="84">
        <f t="shared" si="241"/>
        <v>0</v>
      </c>
      <c r="S145" s="84">
        <f t="shared" si="241"/>
        <v>0</v>
      </c>
      <c r="T145" s="84">
        <f t="shared" si="241"/>
        <v>0</v>
      </c>
      <c r="U145" s="84">
        <f t="shared" si="241"/>
        <v>0</v>
      </c>
      <c r="V145" s="84">
        <f t="shared" si="241"/>
        <v>0</v>
      </c>
      <c r="W145" s="84">
        <f t="shared" si="241"/>
        <v>0</v>
      </c>
      <c r="X145" s="84">
        <f t="shared" si="241"/>
        <v>0</v>
      </c>
      <c r="Y145" s="84">
        <f t="shared" si="241"/>
        <v>0</v>
      </c>
      <c r="Z145" s="84">
        <f t="shared" si="241"/>
        <v>0</v>
      </c>
      <c r="AA145" s="84">
        <f t="shared" si="241"/>
        <v>0</v>
      </c>
      <c r="AB145" s="84">
        <f t="shared" si="241"/>
        <v>0</v>
      </c>
      <c r="AC145" s="84">
        <f t="shared" si="241"/>
        <v>0</v>
      </c>
      <c r="AD145" s="84">
        <f t="shared" si="241"/>
        <v>0</v>
      </c>
      <c r="AE145" s="84">
        <f t="shared" si="241"/>
        <v>0.95485044169890121</v>
      </c>
      <c r="AF145" s="84">
        <f t="shared" si="241"/>
        <v>0</v>
      </c>
      <c r="AG145" s="84">
        <f t="shared" si="241"/>
        <v>0</v>
      </c>
      <c r="AH145" s="84">
        <f t="shared" si="241"/>
        <v>0</v>
      </c>
      <c r="AI145" s="84">
        <f t="shared" si="241"/>
        <v>0</v>
      </c>
      <c r="AJ145" s="84">
        <f t="shared" si="241"/>
        <v>0</v>
      </c>
      <c r="AK145" s="84">
        <f t="shared" si="241"/>
        <v>0</v>
      </c>
      <c r="AL145" s="84">
        <f t="shared" si="241"/>
        <v>0</v>
      </c>
      <c r="AM145" s="84">
        <f t="shared" si="241"/>
        <v>0</v>
      </c>
      <c r="AN145" s="84">
        <f t="shared" si="241"/>
        <v>0</v>
      </c>
      <c r="AO145" s="84">
        <f t="shared" si="241"/>
        <v>0</v>
      </c>
      <c r="AP145" s="84">
        <f t="shared" si="241"/>
        <v>0</v>
      </c>
      <c r="AQ145" s="84">
        <f t="shared" si="241"/>
        <v>0</v>
      </c>
      <c r="AR145" s="84">
        <f t="shared" si="241"/>
        <v>0</v>
      </c>
      <c r="AS145" s="84">
        <f t="shared" si="241"/>
        <v>0</v>
      </c>
      <c r="AT145" s="84">
        <f t="shared" si="241"/>
        <v>0</v>
      </c>
      <c r="AU145" s="84">
        <f t="shared" si="241"/>
        <v>0</v>
      </c>
      <c r="AV145" s="84">
        <f t="shared" si="241"/>
        <v>0</v>
      </c>
      <c r="AW145" s="84">
        <f t="shared" si="241"/>
        <v>0</v>
      </c>
      <c r="AX145" s="84">
        <f t="shared" si="241"/>
        <v>0</v>
      </c>
      <c r="AY145" s="84">
        <f t="shared" si="241"/>
        <v>0</v>
      </c>
      <c r="AZ145" s="84">
        <f t="shared" si="241"/>
        <v>0</v>
      </c>
      <c r="BA145" s="84">
        <f t="shared" si="241"/>
        <v>0</v>
      </c>
      <c r="BB145" s="84">
        <f t="shared" si="241"/>
        <v>0</v>
      </c>
      <c r="BC145" s="84">
        <f t="shared" si="241"/>
        <v>0</v>
      </c>
      <c r="BD145" s="84">
        <f t="shared" si="241"/>
        <v>0</v>
      </c>
      <c r="BE145" s="84">
        <f t="shared" si="241"/>
        <v>0</v>
      </c>
      <c r="BF145" s="84">
        <f t="shared" si="241"/>
        <v>0</v>
      </c>
      <c r="BG145" s="84">
        <f t="shared" si="241"/>
        <v>0</v>
      </c>
      <c r="BH145" s="84">
        <f t="shared" si="241"/>
        <v>0</v>
      </c>
      <c r="BI145" s="84">
        <f t="shared" si="241"/>
        <v>0</v>
      </c>
      <c r="BJ145" s="84">
        <f t="shared" si="241"/>
        <v>0</v>
      </c>
      <c r="BK145" s="84">
        <f t="shared" si="241"/>
        <v>0</v>
      </c>
      <c r="BL145" s="84">
        <f t="shared" si="241"/>
        <v>0</v>
      </c>
      <c r="BM145" s="84">
        <f t="shared" si="241"/>
        <v>0</v>
      </c>
      <c r="BN145" s="84">
        <f t="shared" si="241"/>
        <v>0</v>
      </c>
      <c r="BO145" s="84">
        <f t="shared" si="241"/>
        <v>0</v>
      </c>
      <c r="BP145" s="84">
        <f t="shared" si="241"/>
        <v>0</v>
      </c>
      <c r="BQ145" s="84">
        <f t="shared" si="241"/>
        <v>0</v>
      </c>
      <c r="BR145" s="84"/>
      <c r="BS145" s="84">
        <f t="shared" si="242"/>
        <v>0</v>
      </c>
      <c r="BT145" s="84">
        <f t="shared" si="242"/>
        <v>0.95485044169890121</v>
      </c>
      <c r="BU145" s="84">
        <f t="shared" si="242"/>
        <v>0</v>
      </c>
      <c r="BV145" s="84">
        <f t="shared" si="242"/>
        <v>0</v>
      </c>
      <c r="BW145" s="84">
        <f t="shared" si="242"/>
        <v>0</v>
      </c>
      <c r="BX145" s="84">
        <f t="shared" si="242"/>
        <v>0</v>
      </c>
      <c r="BY145" s="84">
        <f t="shared" si="242"/>
        <v>0</v>
      </c>
      <c r="BZ145" s="84">
        <f t="shared" si="242"/>
        <v>0</v>
      </c>
      <c r="CA145" s="84">
        <f t="shared" si="242"/>
        <v>0</v>
      </c>
      <c r="CB145" s="84">
        <f t="shared" si="242"/>
        <v>0</v>
      </c>
      <c r="CC145" s="84">
        <f t="shared" si="242"/>
        <v>0</v>
      </c>
      <c r="CD145" s="84">
        <f t="shared" si="242"/>
        <v>0</v>
      </c>
      <c r="CE145" s="84">
        <f t="shared" si="242"/>
        <v>0</v>
      </c>
      <c r="CF145" s="84">
        <f t="shared" si="242"/>
        <v>0</v>
      </c>
      <c r="CG145" s="84">
        <f t="shared" si="242"/>
        <v>0</v>
      </c>
      <c r="CH145" s="84">
        <f t="shared" si="242"/>
        <v>0</v>
      </c>
      <c r="CI145" s="84">
        <f t="shared" si="242"/>
        <v>0</v>
      </c>
      <c r="CJ145" s="84">
        <f t="shared" si="242"/>
        <v>0</v>
      </c>
      <c r="CK145" s="84">
        <f t="shared" si="242"/>
        <v>0</v>
      </c>
      <c r="CL145" s="84">
        <f t="shared" si="242"/>
        <v>0</v>
      </c>
      <c r="CM145" s="84">
        <f t="shared" si="242"/>
        <v>0</v>
      </c>
      <c r="CN145" s="84">
        <f t="shared" si="242"/>
        <v>0</v>
      </c>
      <c r="CO145" s="84">
        <f t="shared" si="242"/>
        <v>0</v>
      </c>
      <c r="CP145" s="84">
        <f t="shared" si="242"/>
        <v>0</v>
      </c>
      <c r="CQ145" s="84">
        <f t="shared" si="242"/>
        <v>0</v>
      </c>
      <c r="CR145" s="84">
        <f t="shared" si="242"/>
        <v>0</v>
      </c>
      <c r="CS145" s="84">
        <f t="shared" si="242"/>
        <v>0</v>
      </c>
      <c r="CT145" s="84">
        <f t="shared" si="242"/>
        <v>0</v>
      </c>
      <c r="CU145" s="84">
        <f t="shared" si="242"/>
        <v>0</v>
      </c>
      <c r="CV145" s="84">
        <f t="shared" si="242"/>
        <v>0</v>
      </c>
      <c r="CW145" s="84">
        <f t="shared" si="242"/>
        <v>0</v>
      </c>
      <c r="CX145" s="84">
        <f t="shared" si="242"/>
        <v>0</v>
      </c>
      <c r="CY145" s="84">
        <f t="shared" si="242"/>
        <v>0</v>
      </c>
    </row>
    <row r="146" spans="1:103" s="6" customFormat="1">
      <c r="A146" s="3"/>
      <c r="B146" s="17" t="s">
        <v>84</v>
      </c>
      <c r="C146" s="17"/>
      <c r="D146" s="17"/>
      <c r="E146" s="17"/>
      <c r="F146" s="117"/>
      <c r="G146" s="117">
        <f t="shared" si="240"/>
        <v>1</v>
      </c>
      <c r="H146" s="117"/>
      <c r="I146" s="79"/>
      <c r="J146" s="117">
        <f t="shared" si="241"/>
        <v>0</v>
      </c>
      <c r="K146" s="117">
        <f t="shared" si="241"/>
        <v>0</v>
      </c>
      <c r="L146" s="117">
        <f t="shared" si="241"/>
        <v>0</v>
      </c>
      <c r="M146" s="117">
        <f t="shared" si="241"/>
        <v>0</v>
      </c>
      <c r="N146" s="117">
        <f t="shared" si="241"/>
        <v>0</v>
      </c>
      <c r="O146" s="117">
        <f t="shared" si="241"/>
        <v>0</v>
      </c>
      <c r="P146" s="117">
        <f t="shared" si="241"/>
        <v>0</v>
      </c>
      <c r="Q146" s="117">
        <f t="shared" si="241"/>
        <v>0</v>
      </c>
      <c r="R146" s="117">
        <f t="shared" si="241"/>
        <v>0</v>
      </c>
      <c r="S146" s="117">
        <f t="shared" si="241"/>
        <v>0</v>
      </c>
      <c r="T146" s="117">
        <f t="shared" si="241"/>
        <v>0</v>
      </c>
      <c r="U146" s="117">
        <f t="shared" si="241"/>
        <v>0</v>
      </c>
      <c r="V146" s="117">
        <f t="shared" si="241"/>
        <v>0</v>
      </c>
      <c r="W146" s="117">
        <f t="shared" si="241"/>
        <v>0</v>
      </c>
      <c r="X146" s="117">
        <f t="shared" si="241"/>
        <v>0</v>
      </c>
      <c r="Y146" s="117">
        <f t="shared" si="241"/>
        <v>0</v>
      </c>
      <c r="Z146" s="117">
        <f t="shared" si="241"/>
        <v>0</v>
      </c>
      <c r="AA146" s="117">
        <f t="shared" si="241"/>
        <v>0</v>
      </c>
      <c r="AB146" s="117">
        <f t="shared" si="241"/>
        <v>0</v>
      </c>
      <c r="AC146" s="117">
        <f t="shared" si="241"/>
        <v>0</v>
      </c>
      <c r="AD146" s="117">
        <f t="shared" si="241"/>
        <v>0</v>
      </c>
      <c r="AE146" s="117">
        <f t="shared" si="241"/>
        <v>1</v>
      </c>
      <c r="AF146" s="117">
        <f t="shared" si="241"/>
        <v>0</v>
      </c>
      <c r="AG146" s="117">
        <f t="shared" si="241"/>
        <v>0</v>
      </c>
      <c r="AH146" s="117">
        <f t="shared" si="241"/>
        <v>0</v>
      </c>
      <c r="AI146" s="117">
        <f t="shared" si="241"/>
        <v>0</v>
      </c>
      <c r="AJ146" s="117">
        <f t="shared" si="241"/>
        <v>0</v>
      </c>
      <c r="AK146" s="117">
        <f t="shared" si="241"/>
        <v>0</v>
      </c>
      <c r="AL146" s="117">
        <f t="shared" si="241"/>
        <v>0</v>
      </c>
      <c r="AM146" s="117">
        <f t="shared" si="241"/>
        <v>0</v>
      </c>
      <c r="AN146" s="117">
        <f t="shared" si="241"/>
        <v>0</v>
      </c>
      <c r="AO146" s="117">
        <f t="shared" si="241"/>
        <v>0</v>
      </c>
      <c r="AP146" s="117">
        <f t="shared" si="241"/>
        <v>0</v>
      </c>
      <c r="AQ146" s="117">
        <f t="shared" si="241"/>
        <v>0</v>
      </c>
      <c r="AR146" s="117">
        <f t="shared" si="241"/>
        <v>0</v>
      </c>
      <c r="AS146" s="117">
        <f t="shared" si="241"/>
        <v>0</v>
      </c>
      <c r="AT146" s="117">
        <f t="shared" si="241"/>
        <v>0</v>
      </c>
      <c r="AU146" s="117">
        <f t="shared" si="241"/>
        <v>0</v>
      </c>
      <c r="AV146" s="117">
        <f t="shared" si="241"/>
        <v>0</v>
      </c>
      <c r="AW146" s="117">
        <f t="shared" si="241"/>
        <v>0</v>
      </c>
      <c r="AX146" s="117">
        <f t="shared" si="241"/>
        <v>0</v>
      </c>
      <c r="AY146" s="117">
        <f t="shared" si="241"/>
        <v>0</v>
      </c>
      <c r="AZ146" s="117">
        <f t="shared" si="241"/>
        <v>0</v>
      </c>
      <c r="BA146" s="117">
        <f t="shared" si="241"/>
        <v>0</v>
      </c>
      <c r="BB146" s="117">
        <f t="shared" si="241"/>
        <v>0</v>
      </c>
      <c r="BC146" s="117">
        <f t="shared" si="241"/>
        <v>0</v>
      </c>
      <c r="BD146" s="117">
        <f t="shared" si="241"/>
        <v>0</v>
      </c>
      <c r="BE146" s="117">
        <f t="shared" si="241"/>
        <v>0</v>
      </c>
      <c r="BF146" s="117">
        <f t="shared" si="241"/>
        <v>0</v>
      </c>
      <c r="BG146" s="117">
        <f t="shared" si="241"/>
        <v>0</v>
      </c>
      <c r="BH146" s="117">
        <f t="shared" si="241"/>
        <v>0</v>
      </c>
      <c r="BI146" s="117">
        <f t="shared" si="241"/>
        <v>0</v>
      </c>
      <c r="BJ146" s="117">
        <f t="shared" si="241"/>
        <v>0</v>
      </c>
      <c r="BK146" s="117">
        <f t="shared" si="241"/>
        <v>0</v>
      </c>
      <c r="BL146" s="117">
        <f t="shared" si="241"/>
        <v>0</v>
      </c>
      <c r="BM146" s="117">
        <f t="shared" si="241"/>
        <v>0</v>
      </c>
      <c r="BN146" s="117">
        <f t="shared" si="241"/>
        <v>0</v>
      </c>
      <c r="BO146" s="117">
        <f t="shared" si="241"/>
        <v>0</v>
      </c>
      <c r="BP146" s="117">
        <f t="shared" si="241"/>
        <v>0</v>
      </c>
      <c r="BQ146" s="117">
        <f t="shared" si="241"/>
        <v>0</v>
      </c>
      <c r="BR146" s="118"/>
      <c r="BS146" s="117">
        <f t="shared" si="242"/>
        <v>0</v>
      </c>
      <c r="BT146" s="117">
        <f t="shared" si="242"/>
        <v>1</v>
      </c>
      <c r="BU146" s="117">
        <f t="shared" si="242"/>
        <v>0</v>
      </c>
      <c r="BV146" s="117">
        <f t="shared" si="242"/>
        <v>0</v>
      </c>
      <c r="BW146" s="117">
        <f t="shared" si="242"/>
        <v>0</v>
      </c>
      <c r="BX146" s="117">
        <f t="shared" si="242"/>
        <v>0</v>
      </c>
      <c r="BY146" s="117">
        <f t="shared" si="242"/>
        <v>0</v>
      </c>
      <c r="BZ146" s="117">
        <f t="shared" si="242"/>
        <v>0</v>
      </c>
      <c r="CA146" s="117">
        <f t="shared" si="242"/>
        <v>0</v>
      </c>
      <c r="CB146" s="117">
        <f t="shared" si="242"/>
        <v>0</v>
      </c>
      <c r="CC146" s="117">
        <f t="shared" si="242"/>
        <v>0</v>
      </c>
      <c r="CD146" s="117">
        <f t="shared" si="242"/>
        <v>0</v>
      </c>
      <c r="CE146" s="117">
        <f t="shared" si="242"/>
        <v>0</v>
      </c>
      <c r="CF146" s="117">
        <f t="shared" si="242"/>
        <v>0</v>
      </c>
      <c r="CG146" s="117">
        <f t="shared" si="242"/>
        <v>0</v>
      </c>
      <c r="CH146" s="117">
        <f t="shared" si="242"/>
        <v>0</v>
      </c>
      <c r="CI146" s="117">
        <f t="shared" si="242"/>
        <v>0</v>
      </c>
      <c r="CJ146" s="117">
        <f t="shared" si="242"/>
        <v>0</v>
      </c>
      <c r="CK146" s="117">
        <f t="shared" si="242"/>
        <v>0</v>
      </c>
      <c r="CL146" s="117">
        <f t="shared" si="242"/>
        <v>0</v>
      </c>
      <c r="CM146" s="117">
        <f t="shared" si="242"/>
        <v>0</v>
      </c>
      <c r="CN146" s="117">
        <f t="shared" si="242"/>
        <v>0</v>
      </c>
      <c r="CO146" s="117">
        <f t="shared" si="242"/>
        <v>0</v>
      </c>
      <c r="CP146" s="117">
        <f t="shared" si="242"/>
        <v>0</v>
      </c>
      <c r="CQ146" s="117">
        <f t="shared" si="242"/>
        <v>0</v>
      </c>
      <c r="CR146" s="117">
        <f t="shared" si="242"/>
        <v>0</v>
      </c>
      <c r="CS146" s="117">
        <f t="shared" si="242"/>
        <v>0</v>
      </c>
      <c r="CT146" s="117">
        <f t="shared" si="242"/>
        <v>0</v>
      </c>
      <c r="CU146" s="117">
        <f t="shared" si="242"/>
        <v>0</v>
      </c>
      <c r="CV146" s="117">
        <f t="shared" si="242"/>
        <v>0</v>
      </c>
      <c r="CW146" s="117">
        <f t="shared" si="242"/>
        <v>0</v>
      </c>
      <c r="CX146" s="117">
        <f t="shared" si="242"/>
        <v>0</v>
      </c>
      <c r="CY146" s="117">
        <f t="shared" si="242"/>
        <v>0</v>
      </c>
    </row>
    <row r="147" spans="1:103" s="10" customFormat="1">
      <c r="A147" s="12"/>
      <c r="B147" s="2" t="s">
        <v>13</v>
      </c>
      <c r="E147" s="114"/>
      <c r="F147" s="84"/>
      <c r="G147" s="84">
        <f t="shared" si="240"/>
        <v>0</v>
      </c>
      <c r="H147" s="84"/>
      <c r="I147" s="40"/>
      <c r="J147" s="84">
        <f t="shared" si="241"/>
        <v>0</v>
      </c>
      <c r="K147" s="84">
        <f t="shared" si="241"/>
        <v>0</v>
      </c>
      <c r="L147" s="84">
        <f t="shared" si="241"/>
        <v>0</v>
      </c>
      <c r="M147" s="84">
        <f t="shared" si="241"/>
        <v>0</v>
      </c>
      <c r="N147" s="84">
        <f t="shared" si="241"/>
        <v>0</v>
      </c>
      <c r="O147" s="84">
        <f t="shared" si="241"/>
        <v>0</v>
      </c>
      <c r="P147" s="84">
        <f t="shared" si="241"/>
        <v>0</v>
      </c>
      <c r="Q147" s="84">
        <f t="shared" si="241"/>
        <v>0</v>
      </c>
      <c r="R147" s="84">
        <f t="shared" si="241"/>
        <v>0</v>
      </c>
      <c r="S147" s="84">
        <f t="shared" si="241"/>
        <v>0</v>
      </c>
      <c r="T147" s="84">
        <f t="shared" si="241"/>
        <v>0</v>
      </c>
      <c r="U147" s="84">
        <f t="shared" si="241"/>
        <v>0</v>
      </c>
      <c r="V147" s="84">
        <f t="shared" si="241"/>
        <v>0</v>
      </c>
      <c r="W147" s="84">
        <f t="shared" si="241"/>
        <v>0</v>
      </c>
      <c r="X147" s="84">
        <f t="shared" si="241"/>
        <v>0</v>
      </c>
      <c r="Y147" s="84">
        <f t="shared" si="241"/>
        <v>0</v>
      </c>
      <c r="Z147" s="84">
        <f t="shared" si="241"/>
        <v>0</v>
      </c>
      <c r="AA147" s="84">
        <f t="shared" si="241"/>
        <v>0</v>
      </c>
      <c r="AB147" s="84">
        <f t="shared" si="241"/>
        <v>0</v>
      </c>
      <c r="AC147" s="84">
        <f t="shared" si="241"/>
        <v>0</v>
      </c>
      <c r="AD147" s="84">
        <f t="shared" si="241"/>
        <v>0</v>
      </c>
      <c r="AE147" s="84">
        <f t="shared" si="241"/>
        <v>0</v>
      </c>
      <c r="AF147" s="84">
        <f t="shared" si="241"/>
        <v>0</v>
      </c>
      <c r="AG147" s="84">
        <f t="shared" si="241"/>
        <v>0</v>
      </c>
      <c r="AH147" s="84">
        <f t="shared" si="241"/>
        <v>0</v>
      </c>
      <c r="AI147" s="84">
        <f t="shared" si="241"/>
        <v>0</v>
      </c>
      <c r="AJ147" s="84">
        <f t="shared" si="241"/>
        <v>0</v>
      </c>
      <c r="AK147" s="84">
        <f t="shared" si="241"/>
        <v>0</v>
      </c>
      <c r="AL147" s="84">
        <f t="shared" si="241"/>
        <v>0</v>
      </c>
      <c r="AM147" s="84">
        <f t="shared" si="241"/>
        <v>0</v>
      </c>
      <c r="AN147" s="84">
        <f t="shared" si="241"/>
        <v>0</v>
      </c>
      <c r="AO147" s="84">
        <f t="shared" si="241"/>
        <v>0</v>
      </c>
      <c r="AP147" s="84">
        <f t="shared" si="241"/>
        <v>0</v>
      </c>
      <c r="AQ147" s="84">
        <f t="shared" si="241"/>
        <v>0</v>
      </c>
      <c r="AR147" s="84">
        <f t="shared" si="241"/>
        <v>0</v>
      </c>
      <c r="AS147" s="84">
        <f t="shared" si="241"/>
        <v>0</v>
      </c>
      <c r="AT147" s="84">
        <f t="shared" si="241"/>
        <v>0</v>
      </c>
      <c r="AU147" s="84">
        <f t="shared" si="241"/>
        <v>0</v>
      </c>
      <c r="AV147" s="84">
        <f t="shared" si="241"/>
        <v>0</v>
      </c>
      <c r="AW147" s="84">
        <f t="shared" si="241"/>
        <v>0</v>
      </c>
      <c r="AX147" s="84">
        <f t="shared" si="241"/>
        <v>0</v>
      </c>
      <c r="AY147" s="84">
        <f t="shared" si="241"/>
        <v>0</v>
      </c>
      <c r="AZ147" s="84">
        <f t="shared" si="241"/>
        <v>0</v>
      </c>
      <c r="BA147" s="84">
        <f t="shared" si="241"/>
        <v>0</v>
      </c>
      <c r="BB147" s="84">
        <f t="shared" si="241"/>
        <v>0</v>
      </c>
      <c r="BC147" s="84">
        <f t="shared" si="241"/>
        <v>0</v>
      </c>
      <c r="BD147" s="84">
        <f t="shared" si="241"/>
        <v>0</v>
      </c>
      <c r="BE147" s="84">
        <f t="shared" si="241"/>
        <v>0</v>
      </c>
      <c r="BF147" s="84">
        <f t="shared" si="241"/>
        <v>0</v>
      </c>
      <c r="BG147" s="84">
        <f t="shared" si="241"/>
        <v>0</v>
      </c>
      <c r="BH147" s="84">
        <f t="shared" si="241"/>
        <v>0</v>
      </c>
      <c r="BI147" s="84">
        <f t="shared" si="241"/>
        <v>0</v>
      </c>
      <c r="BJ147" s="84">
        <f t="shared" si="241"/>
        <v>0</v>
      </c>
      <c r="BK147" s="84">
        <f t="shared" si="241"/>
        <v>0</v>
      </c>
      <c r="BL147" s="84">
        <f t="shared" si="241"/>
        <v>0</v>
      </c>
      <c r="BM147" s="84">
        <f t="shared" si="241"/>
        <v>0</v>
      </c>
      <c r="BN147" s="84">
        <f t="shared" si="241"/>
        <v>0</v>
      </c>
      <c r="BO147" s="84">
        <f t="shared" si="241"/>
        <v>0</v>
      </c>
      <c r="BP147" s="84">
        <f t="shared" si="241"/>
        <v>0</v>
      </c>
      <c r="BQ147" s="84">
        <f t="shared" si="241"/>
        <v>0</v>
      </c>
      <c r="BR147" s="115"/>
      <c r="BS147" s="84">
        <f t="shared" si="242"/>
        <v>0</v>
      </c>
      <c r="BT147" s="84">
        <f t="shared" si="242"/>
        <v>0</v>
      </c>
      <c r="BU147" s="84">
        <f t="shared" si="242"/>
        <v>0</v>
      </c>
      <c r="BV147" s="84">
        <f t="shared" si="242"/>
        <v>0</v>
      </c>
      <c r="BW147" s="84">
        <f t="shared" si="242"/>
        <v>0</v>
      </c>
      <c r="BX147" s="84">
        <f t="shared" si="242"/>
        <v>0</v>
      </c>
      <c r="BY147" s="84">
        <f t="shared" si="242"/>
        <v>0</v>
      </c>
      <c r="BZ147" s="84">
        <f t="shared" si="242"/>
        <v>0</v>
      </c>
      <c r="CA147" s="84">
        <f t="shared" si="242"/>
        <v>0</v>
      </c>
      <c r="CB147" s="84">
        <f t="shared" si="242"/>
        <v>0</v>
      </c>
      <c r="CC147" s="84">
        <f t="shared" si="242"/>
        <v>0</v>
      </c>
      <c r="CD147" s="84">
        <f t="shared" si="242"/>
        <v>0</v>
      </c>
      <c r="CE147" s="84">
        <f t="shared" si="242"/>
        <v>0</v>
      </c>
      <c r="CF147" s="84">
        <f t="shared" si="242"/>
        <v>0</v>
      </c>
      <c r="CG147" s="84">
        <f t="shared" si="242"/>
        <v>0</v>
      </c>
      <c r="CH147" s="84">
        <f t="shared" si="242"/>
        <v>0</v>
      </c>
      <c r="CI147" s="84">
        <f t="shared" si="242"/>
        <v>0</v>
      </c>
      <c r="CJ147" s="84">
        <f t="shared" si="242"/>
        <v>0</v>
      </c>
      <c r="CK147" s="84">
        <f t="shared" si="242"/>
        <v>0</v>
      </c>
      <c r="CL147" s="84">
        <f t="shared" si="242"/>
        <v>0</v>
      </c>
      <c r="CM147" s="84">
        <f t="shared" si="242"/>
        <v>0</v>
      </c>
      <c r="CN147" s="84">
        <f t="shared" si="242"/>
        <v>0</v>
      </c>
      <c r="CO147" s="84">
        <f t="shared" si="242"/>
        <v>0</v>
      </c>
      <c r="CP147" s="84">
        <f t="shared" si="242"/>
        <v>0</v>
      </c>
      <c r="CQ147" s="84">
        <f t="shared" si="242"/>
        <v>0</v>
      </c>
      <c r="CR147" s="84">
        <f t="shared" si="242"/>
        <v>0</v>
      </c>
      <c r="CS147" s="84">
        <f t="shared" si="242"/>
        <v>0</v>
      </c>
      <c r="CT147" s="84">
        <f t="shared" si="242"/>
        <v>0</v>
      </c>
      <c r="CU147" s="84">
        <f t="shared" si="242"/>
        <v>0</v>
      </c>
      <c r="CV147" s="84">
        <f t="shared" si="242"/>
        <v>0</v>
      </c>
      <c r="CW147" s="84">
        <f t="shared" si="242"/>
        <v>0</v>
      </c>
      <c r="CX147" s="84">
        <f t="shared" si="242"/>
        <v>0</v>
      </c>
      <c r="CY147" s="84">
        <f t="shared" si="242"/>
        <v>0</v>
      </c>
    </row>
    <row r="148" spans="1:103" s="6" customFormat="1">
      <c r="A148" s="3"/>
      <c r="B148" s="17" t="s">
        <v>22</v>
      </c>
      <c r="C148" s="17"/>
      <c r="D148" s="17"/>
      <c r="E148" s="113"/>
      <c r="F148" s="117"/>
      <c r="G148" s="117">
        <f t="shared" si="240"/>
        <v>1</v>
      </c>
      <c r="H148" s="117"/>
      <c r="I148" s="79"/>
      <c r="J148" s="117">
        <f t="shared" si="241"/>
        <v>0</v>
      </c>
      <c r="K148" s="117">
        <f t="shared" si="241"/>
        <v>0</v>
      </c>
      <c r="L148" s="117">
        <f t="shared" si="241"/>
        <v>0</v>
      </c>
      <c r="M148" s="117">
        <f t="shared" si="241"/>
        <v>0</v>
      </c>
      <c r="N148" s="117">
        <f t="shared" si="241"/>
        <v>0</v>
      </c>
      <c r="O148" s="117">
        <f t="shared" si="241"/>
        <v>0</v>
      </c>
      <c r="P148" s="117">
        <f t="shared" si="241"/>
        <v>0</v>
      </c>
      <c r="Q148" s="117">
        <f t="shared" si="241"/>
        <v>0</v>
      </c>
      <c r="R148" s="117">
        <f t="shared" si="241"/>
        <v>0</v>
      </c>
      <c r="S148" s="117">
        <f t="shared" si="241"/>
        <v>0</v>
      </c>
      <c r="T148" s="117">
        <f t="shared" si="241"/>
        <v>0</v>
      </c>
      <c r="U148" s="117">
        <f t="shared" si="241"/>
        <v>0</v>
      </c>
      <c r="V148" s="117">
        <f t="shared" si="241"/>
        <v>0</v>
      </c>
      <c r="W148" s="117">
        <f t="shared" si="241"/>
        <v>0</v>
      </c>
      <c r="X148" s="117">
        <f t="shared" si="241"/>
        <v>0</v>
      </c>
      <c r="Y148" s="117">
        <f t="shared" ref="Y148:BQ156" si="243">IFERROR(Y133/Y$131,0)</f>
        <v>0</v>
      </c>
      <c r="Z148" s="117">
        <f t="shared" si="243"/>
        <v>0</v>
      </c>
      <c r="AA148" s="117">
        <f t="shared" si="243"/>
        <v>0</v>
      </c>
      <c r="AB148" s="117">
        <f t="shared" si="243"/>
        <v>0</v>
      </c>
      <c r="AC148" s="117">
        <f t="shared" si="243"/>
        <v>0</v>
      </c>
      <c r="AD148" s="117">
        <f t="shared" si="243"/>
        <v>0</v>
      </c>
      <c r="AE148" s="117">
        <f t="shared" si="243"/>
        <v>1</v>
      </c>
      <c r="AF148" s="117">
        <f t="shared" si="243"/>
        <v>0</v>
      </c>
      <c r="AG148" s="117">
        <f t="shared" si="243"/>
        <v>0</v>
      </c>
      <c r="AH148" s="117">
        <f t="shared" si="243"/>
        <v>0</v>
      </c>
      <c r="AI148" s="117">
        <f t="shared" si="243"/>
        <v>0</v>
      </c>
      <c r="AJ148" s="117">
        <f t="shared" si="243"/>
        <v>0</v>
      </c>
      <c r="AK148" s="117">
        <f t="shared" si="243"/>
        <v>0</v>
      </c>
      <c r="AL148" s="117">
        <f t="shared" si="243"/>
        <v>0</v>
      </c>
      <c r="AM148" s="117">
        <f t="shared" si="243"/>
        <v>0</v>
      </c>
      <c r="AN148" s="117">
        <f t="shared" si="243"/>
        <v>0</v>
      </c>
      <c r="AO148" s="117">
        <f t="shared" si="243"/>
        <v>0</v>
      </c>
      <c r="AP148" s="117">
        <f t="shared" si="243"/>
        <v>0</v>
      </c>
      <c r="AQ148" s="117">
        <f t="shared" si="243"/>
        <v>0</v>
      </c>
      <c r="AR148" s="117">
        <f t="shared" si="243"/>
        <v>0</v>
      </c>
      <c r="AS148" s="117">
        <f t="shared" si="243"/>
        <v>0</v>
      </c>
      <c r="AT148" s="117">
        <f t="shared" si="243"/>
        <v>0</v>
      </c>
      <c r="AU148" s="117">
        <f t="shared" si="243"/>
        <v>0</v>
      </c>
      <c r="AV148" s="117">
        <f t="shared" si="243"/>
        <v>0</v>
      </c>
      <c r="AW148" s="117">
        <f t="shared" si="243"/>
        <v>0</v>
      </c>
      <c r="AX148" s="117">
        <f t="shared" si="243"/>
        <v>0</v>
      </c>
      <c r="AY148" s="117">
        <f t="shared" si="243"/>
        <v>0</v>
      </c>
      <c r="AZ148" s="117">
        <f t="shared" si="243"/>
        <v>0</v>
      </c>
      <c r="BA148" s="117">
        <f t="shared" si="243"/>
        <v>0</v>
      </c>
      <c r="BB148" s="117">
        <f t="shared" si="243"/>
        <v>0</v>
      </c>
      <c r="BC148" s="117">
        <f t="shared" si="243"/>
        <v>0</v>
      </c>
      <c r="BD148" s="117">
        <f t="shared" si="243"/>
        <v>0</v>
      </c>
      <c r="BE148" s="117">
        <f t="shared" si="243"/>
        <v>0</v>
      </c>
      <c r="BF148" s="117">
        <f t="shared" si="243"/>
        <v>0</v>
      </c>
      <c r="BG148" s="117">
        <f t="shared" si="243"/>
        <v>0</v>
      </c>
      <c r="BH148" s="117">
        <f t="shared" si="243"/>
        <v>0</v>
      </c>
      <c r="BI148" s="117">
        <f t="shared" si="243"/>
        <v>0</v>
      </c>
      <c r="BJ148" s="117">
        <f t="shared" si="243"/>
        <v>0</v>
      </c>
      <c r="BK148" s="117">
        <f t="shared" si="243"/>
        <v>0</v>
      </c>
      <c r="BL148" s="117">
        <f t="shared" si="243"/>
        <v>0</v>
      </c>
      <c r="BM148" s="117">
        <f t="shared" si="243"/>
        <v>0</v>
      </c>
      <c r="BN148" s="117">
        <f t="shared" si="243"/>
        <v>0</v>
      </c>
      <c r="BO148" s="117">
        <f t="shared" si="243"/>
        <v>0</v>
      </c>
      <c r="BP148" s="117">
        <f t="shared" si="243"/>
        <v>0</v>
      </c>
      <c r="BQ148" s="117">
        <f t="shared" si="243"/>
        <v>0</v>
      </c>
      <c r="BR148" s="118"/>
      <c r="BS148" s="117">
        <f t="shared" si="242"/>
        <v>0</v>
      </c>
      <c r="BT148" s="117">
        <f t="shared" si="242"/>
        <v>1</v>
      </c>
      <c r="BU148" s="117">
        <f t="shared" si="242"/>
        <v>0</v>
      </c>
      <c r="BV148" s="117">
        <f t="shared" si="242"/>
        <v>0</v>
      </c>
      <c r="BW148" s="117">
        <f t="shared" si="242"/>
        <v>0</v>
      </c>
      <c r="BX148" s="117">
        <f t="shared" si="242"/>
        <v>0</v>
      </c>
      <c r="BY148" s="117">
        <f t="shared" si="242"/>
        <v>0</v>
      </c>
      <c r="BZ148" s="117">
        <f t="shared" si="242"/>
        <v>0</v>
      </c>
      <c r="CA148" s="117">
        <f t="shared" si="242"/>
        <v>0</v>
      </c>
      <c r="CB148" s="117">
        <f t="shared" si="242"/>
        <v>0</v>
      </c>
      <c r="CC148" s="117">
        <f t="shared" si="242"/>
        <v>0</v>
      </c>
      <c r="CD148" s="117">
        <f t="shared" si="242"/>
        <v>0</v>
      </c>
      <c r="CE148" s="117">
        <f t="shared" si="242"/>
        <v>0</v>
      </c>
      <c r="CF148" s="117">
        <f t="shared" si="242"/>
        <v>0</v>
      </c>
      <c r="CG148" s="117">
        <f t="shared" si="242"/>
        <v>0</v>
      </c>
      <c r="CH148" s="117">
        <f t="shared" si="242"/>
        <v>0</v>
      </c>
      <c r="CI148" s="117">
        <f t="shared" si="242"/>
        <v>0</v>
      </c>
      <c r="CJ148" s="117">
        <f t="shared" si="242"/>
        <v>0</v>
      </c>
      <c r="CK148" s="117">
        <f t="shared" si="242"/>
        <v>0</v>
      </c>
      <c r="CL148" s="117">
        <f t="shared" si="242"/>
        <v>0</v>
      </c>
      <c r="CM148" s="117">
        <f t="shared" si="242"/>
        <v>0</v>
      </c>
      <c r="CN148" s="117">
        <f t="shared" si="242"/>
        <v>0</v>
      </c>
      <c r="CO148" s="117">
        <f t="shared" si="242"/>
        <v>0</v>
      </c>
      <c r="CP148" s="117">
        <f t="shared" si="242"/>
        <v>0</v>
      </c>
      <c r="CQ148" s="117">
        <f t="shared" si="242"/>
        <v>0</v>
      </c>
      <c r="CR148" s="117">
        <f t="shared" si="242"/>
        <v>0</v>
      </c>
      <c r="CS148" s="117">
        <f t="shared" si="242"/>
        <v>0</v>
      </c>
      <c r="CT148" s="117">
        <f t="shared" si="242"/>
        <v>0</v>
      </c>
      <c r="CU148" s="117">
        <f t="shared" si="242"/>
        <v>0</v>
      </c>
      <c r="CV148" s="117">
        <f t="shared" si="242"/>
        <v>0</v>
      </c>
      <c r="CW148" s="117">
        <f t="shared" si="242"/>
        <v>0</v>
      </c>
      <c r="CX148" s="117">
        <f t="shared" si="242"/>
        <v>0</v>
      </c>
      <c r="CY148" s="117">
        <f t="shared" si="242"/>
        <v>0</v>
      </c>
    </row>
    <row r="149" spans="1:103" s="10" customFormat="1">
      <c r="A149" s="12"/>
      <c r="B149" s="2" t="s">
        <v>23</v>
      </c>
      <c r="E149" s="114"/>
      <c r="F149" s="84"/>
      <c r="G149" s="84">
        <f t="shared" si="240"/>
        <v>-0.52104163992122854</v>
      </c>
      <c r="H149" s="84"/>
      <c r="I149" s="40"/>
      <c r="J149" s="84">
        <f t="shared" ref="J149:AO156" si="244">IFERROR(J134/J$131,0)</f>
        <v>0</v>
      </c>
      <c r="K149" s="84">
        <f t="shared" si="244"/>
        <v>0</v>
      </c>
      <c r="L149" s="84">
        <f t="shared" si="244"/>
        <v>0</v>
      </c>
      <c r="M149" s="84">
        <f t="shared" si="244"/>
        <v>0</v>
      </c>
      <c r="N149" s="84">
        <f t="shared" si="244"/>
        <v>0</v>
      </c>
      <c r="O149" s="84">
        <f t="shared" si="244"/>
        <v>0</v>
      </c>
      <c r="P149" s="84">
        <f t="shared" si="244"/>
        <v>0</v>
      </c>
      <c r="Q149" s="84">
        <f t="shared" si="244"/>
        <v>0</v>
      </c>
      <c r="R149" s="84">
        <f t="shared" si="244"/>
        <v>0</v>
      </c>
      <c r="S149" s="84">
        <f t="shared" si="244"/>
        <v>0</v>
      </c>
      <c r="T149" s="84">
        <f t="shared" si="244"/>
        <v>0</v>
      </c>
      <c r="U149" s="84">
        <f t="shared" si="244"/>
        <v>0</v>
      </c>
      <c r="V149" s="84">
        <f t="shared" si="244"/>
        <v>0</v>
      </c>
      <c r="W149" s="84">
        <f t="shared" si="244"/>
        <v>0</v>
      </c>
      <c r="X149" s="84">
        <f t="shared" si="244"/>
        <v>0</v>
      </c>
      <c r="Y149" s="84">
        <f t="shared" si="244"/>
        <v>0</v>
      </c>
      <c r="Z149" s="84">
        <f t="shared" si="244"/>
        <v>0</v>
      </c>
      <c r="AA149" s="84">
        <f t="shared" si="244"/>
        <v>0</v>
      </c>
      <c r="AB149" s="84">
        <f t="shared" si="244"/>
        <v>0</v>
      </c>
      <c r="AC149" s="84">
        <f t="shared" si="244"/>
        <v>0</v>
      </c>
      <c r="AD149" s="84">
        <f t="shared" si="244"/>
        <v>0</v>
      </c>
      <c r="AE149" s="84">
        <f t="shared" si="244"/>
        <v>-0.40045940002962116</v>
      </c>
      <c r="AF149" s="84">
        <f t="shared" si="244"/>
        <v>0</v>
      </c>
      <c r="AG149" s="193">
        <f t="shared" si="244"/>
        <v>0</v>
      </c>
      <c r="AH149" s="193">
        <f t="shared" si="244"/>
        <v>0</v>
      </c>
      <c r="AI149" s="193">
        <f t="shared" si="244"/>
        <v>0</v>
      </c>
      <c r="AJ149" s="193">
        <f t="shared" si="244"/>
        <v>0</v>
      </c>
      <c r="AK149" s="193">
        <f t="shared" si="244"/>
        <v>0</v>
      </c>
      <c r="AL149" s="193">
        <f t="shared" si="244"/>
        <v>0</v>
      </c>
      <c r="AM149" s="193">
        <f t="shared" si="244"/>
        <v>0</v>
      </c>
      <c r="AN149" s="193">
        <f t="shared" si="244"/>
        <v>0</v>
      </c>
      <c r="AO149" s="193">
        <f t="shared" si="244"/>
        <v>0</v>
      </c>
      <c r="AP149" s="193">
        <f t="shared" si="243"/>
        <v>0</v>
      </c>
      <c r="AQ149" s="193">
        <f t="shared" si="243"/>
        <v>0</v>
      </c>
      <c r="AR149" s="193">
        <f t="shared" si="243"/>
        <v>0</v>
      </c>
      <c r="AS149" s="193">
        <f t="shared" si="243"/>
        <v>0</v>
      </c>
      <c r="AT149" s="193">
        <f t="shared" si="243"/>
        <v>0</v>
      </c>
      <c r="AU149" s="193">
        <f t="shared" si="243"/>
        <v>0</v>
      </c>
      <c r="AV149" s="193">
        <f t="shared" si="243"/>
        <v>0</v>
      </c>
      <c r="AW149" s="193">
        <f t="shared" si="243"/>
        <v>0</v>
      </c>
      <c r="AX149" s="193">
        <f t="shared" si="243"/>
        <v>0</v>
      </c>
      <c r="AY149" s="193">
        <f t="shared" si="243"/>
        <v>0</v>
      </c>
      <c r="AZ149" s="193">
        <f t="shared" si="243"/>
        <v>0</v>
      </c>
      <c r="BA149" s="193">
        <f t="shared" si="243"/>
        <v>0</v>
      </c>
      <c r="BB149" s="193">
        <f t="shared" si="243"/>
        <v>0</v>
      </c>
      <c r="BC149" s="193">
        <f t="shared" si="243"/>
        <v>0</v>
      </c>
      <c r="BD149" s="193">
        <f t="shared" si="243"/>
        <v>0</v>
      </c>
      <c r="BE149" s="193">
        <f t="shared" si="243"/>
        <v>0</v>
      </c>
      <c r="BF149" s="193">
        <f t="shared" si="243"/>
        <v>0</v>
      </c>
      <c r="BG149" s="193">
        <f t="shared" si="243"/>
        <v>0</v>
      </c>
      <c r="BH149" s="193">
        <f t="shared" si="243"/>
        <v>0</v>
      </c>
      <c r="BI149" s="193">
        <f t="shared" si="243"/>
        <v>0</v>
      </c>
      <c r="BJ149" s="193">
        <f t="shared" si="243"/>
        <v>0</v>
      </c>
      <c r="BK149" s="193">
        <f t="shared" si="243"/>
        <v>0</v>
      </c>
      <c r="BL149" s="193">
        <f t="shared" si="243"/>
        <v>0</v>
      </c>
      <c r="BM149" s="193">
        <f t="shared" si="243"/>
        <v>0</v>
      </c>
      <c r="BN149" s="193">
        <f t="shared" si="243"/>
        <v>0</v>
      </c>
      <c r="BO149" s="193">
        <f t="shared" si="243"/>
        <v>0</v>
      </c>
      <c r="BP149" s="193">
        <f t="shared" si="243"/>
        <v>0</v>
      </c>
      <c r="BQ149" s="193">
        <f t="shared" si="243"/>
        <v>0</v>
      </c>
      <c r="BR149" s="115"/>
      <c r="BS149" s="84">
        <f t="shared" si="242"/>
        <v>0</v>
      </c>
      <c r="BT149" s="84">
        <f t="shared" si="242"/>
        <v>-0.45982306712667309</v>
      </c>
      <c r="BU149" s="84">
        <f t="shared" si="242"/>
        <v>0</v>
      </c>
      <c r="BV149" s="84">
        <f t="shared" si="242"/>
        <v>0</v>
      </c>
      <c r="BW149" s="84">
        <f t="shared" si="242"/>
        <v>0</v>
      </c>
      <c r="BX149" s="84">
        <f t="shared" si="242"/>
        <v>0</v>
      </c>
      <c r="BY149" s="84">
        <f t="shared" si="242"/>
        <v>0</v>
      </c>
      <c r="BZ149" s="84">
        <f t="shared" si="242"/>
        <v>0</v>
      </c>
      <c r="CA149" s="84">
        <f t="shared" si="242"/>
        <v>0</v>
      </c>
      <c r="CB149" s="84">
        <f t="shared" si="242"/>
        <v>0</v>
      </c>
      <c r="CC149" s="84">
        <f t="shared" si="242"/>
        <v>0</v>
      </c>
      <c r="CD149" s="84">
        <f t="shared" si="242"/>
        <v>0</v>
      </c>
      <c r="CE149" s="84">
        <f t="shared" si="242"/>
        <v>0</v>
      </c>
      <c r="CF149" s="84">
        <f t="shared" si="242"/>
        <v>0</v>
      </c>
      <c r="CG149" s="84">
        <f t="shared" si="242"/>
        <v>0</v>
      </c>
      <c r="CH149" s="84">
        <f t="shared" si="242"/>
        <v>0</v>
      </c>
      <c r="CI149" s="84">
        <f t="shared" si="242"/>
        <v>0</v>
      </c>
      <c r="CJ149" s="84">
        <f t="shared" si="242"/>
        <v>0</v>
      </c>
      <c r="CK149" s="84">
        <f t="shared" si="242"/>
        <v>0</v>
      </c>
      <c r="CL149" s="84">
        <f t="shared" si="242"/>
        <v>0</v>
      </c>
      <c r="CM149" s="84">
        <f t="shared" si="242"/>
        <v>0</v>
      </c>
      <c r="CN149" s="84">
        <f t="shared" si="242"/>
        <v>0</v>
      </c>
      <c r="CO149" s="84">
        <f t="shared" si="242"/>
        <v>0</v>
      </c>
      <c r="CP149" s="84">
        <f t="shared" si="242"/>
        <v>0</v>
      </c>
      <c r="CQ149" s="84">
        <f t="shared" si="242"/>
        <v>0</v>
      </c>
      <c r="CR149" s="84">
        <f t="shared" si="242"/>
        <v>0</v>
      </c>
      <c r="CS149" s="84">
        <f t="shared" si="242"/>
        <v>0</v>
      </c>
      <c r="CT149" s="84">
        <f t="shared" si="242"/>
        <v>0</v>
      </c>
      <c r="CU149" s="84">
        <f t="shared" si="242"/>
        <v>0</v>
      </c>
      <c r="CV149" s="84">
        <f t="shared" si="242"/>
        <v>0</v>
      </c>
      <c r="CW149" s="84">
        <f t="shared" si="242"/>
        <v>0</v>
      </c>
      <c r="CX149" s="84">
        <f t="shared" si="242"/>
        <v>0</v>
      </c>
      <c r="CY149" s="84">
        <f t="shared" si="242"/>
        <v>0</v>
      </c>
    </row>
    <row r="150" spans="1:103" s="6" customFormat="1">
      <c r="A150" s="3"/>
      <c r="B150" s="17" t="s">
        <v>6</v>
      </c>
      <c r="C150" s="17"/>
      <c r="D150" s="17"/>
      <c r="E150" s="113"/>
      <c r="F150" s="117"/>
      <c r="G150" s="117">
        <f t="shared" si="240"/>
        <v>0.47895836007877141</v>
      </c>
      <c r="H150" s="117"/>
      <c r="I150" s="79"/>
      <c r="J150" s="117">
        <f t="shared" si="244"/>
        <v>0</v>
      </c>
      <c r="K150" s="117">
        <f t="shared" si="244"/>
        <v>0</v>
      </c>
      <c r="L150" s="117">
        <f t="shared" si="244"/>
        <v>0</v>
      </c>
      <c r="M150" s="117">
        <f t="shared" si="244"/>
        <v>0</v>
      </c>
      <c r="N150" s="117">
        <f t="shared" si="244"/>
        <v>0</v>
      </c>
      <c r="O150" s="117">
        <f t="shared" si="244"/>
        <v>0</v>
      </c>
      <c r="P150" s="117">
        <f t="shared" si="244"/>
        <v>0</v>
      </c>
      <c r="Q150" s="117">
        <f t="shared" si="244"/>
        <v>0</v>
      </c>
      <c r="R150" s="117">
        <f t="shared" si="244"/>
        <v>0</v>
      </c>
      <c r="S150" s="117">
        <f t="shared" si="244"/>
        <v>0</v>
      </c>
      <c r="T150" s="117">
        <f t="shared" si="244"/>
        <v>0</v>
      </c>
      <c r="U150" s="117">
        <f t="shared" si="244"/>
        <v>0</v>
      </c>
      <c r="V150" s="117">
        <f t="shared" si="244"/>
        <v>0</v>
      </c>
      <c r="W150" s="117">
        <f t="shared" si="244"/>
        <v>0</v>
      </c>
      <c r="X150" s="117">
        <f t="shared" si="244"/>
        <v>0</v>
      </c>
      <c r="Y150" s="117">
        <f t="shared" si="244"/>
        <v>0</v>
      </c>
      <c r="Z150" s="117">
        <f t="shared" si="244"/>
        <v>0</v>
      </c>
      <c r="AA150" s="117">
        <f t="shared" si="244"/>
        <v>0</v>
      </c>
      <c r="AB150" s="117">
        <f t="shared" si="244"/>
        <v>0</v>
      </c>
      <c r="AC150" s="117">
        <f t="shared" si="244"/>
        <v>0</v>
      </c>
      <c r="AD150" s="117">
        <f t="shared" si="244"/>
        <v>0</v>
      </c>
      <c r="AE150" s="117">
        <f t="shared" si="244"/>
        <v>0.59954059997037878</v>
      </c>
      <c r="AF150" s="117">
        <f t="shared" si="244"/>
        <v>0</v>
      </c>
      <c r="AG150" s="117">
        <f t="shared" si="244"/>
        <v>0</v>
      </c>
      <c r="AH150" s="117">
        <f t="shared" si="244"/>
        <v>0</v>
      </c>
      <c r="AI150" s="117">
        <f t="shared" si="244"/>
        <v>0</v>
      </c>
      <c r="AJ150" s="117">
        <f t="shared" si="244"/>
        <v>0</v>
      </c>
      <c r="AK150" s="117">
        <f t="shared" si="244"/>
        <v>0</v>
      </c>
      <c r="AL150" s="117">
        <f t="shared" si="244"/>
        <v>0</v>
      </c>
      <c r="AM150" s="117">
        <f t="shared" si="244"/>
        <v>0</v>
      </c>
      <c r="AN150" s="117">
        <f t="shared" si="244"/>
        <v>0</v>
      </c>
      <c r="AO150" s="117">
        <f t="shared" si="244"/>
        <v>0</v>
      </c>
      <c r="AP150" s="117">
        <f t="shared" si="243"/>
        <v>0</v>
      </c>
      <c r="AQ150" s="117">
        <f t="shared" si="243"/>
        <v>0</v>
      </c>
      <c r="AR150" s="117">
        <f t="shared" si="243"/>
        <v>0</v>
      </c>
      <c r="AS150" s="117">
        <f t="shared" si="243"/>
        <v>0</v>
      </c>
      <c r="AT150" s="117">
        <f t="shared" si="243"/>
        <v>0</v>
      </c>
      <c r="AU150" s="117">
        <f t="shared" si="243"/>
        <v>0</v>
      </c>
      <c r="AV150" s="117">
        <f t="shared" si="243"/>
        <v>0</v>
      </c>
      <c r="AW150" s="117">
        <f t="shared" si="243"/>
        <v>0</v>
      </c>
      <c r="AX150" s="117">
        <f t="shared" si="243"/>
        <v>0</v>
      </c>
      <c r="AY150" s="117">
        <f t="shared" si="243"/>
        <v>0</v>
      </c>
      <c r="AZ150" s="117">
        <f t="shared" si="243"/>
        <v>0</v>
      </c>
      <c r="BA150" s="117">
        <f t="shared" si="243"/>
        <v>0</v>
      </c>
      <c r="BB150" s="117">
        <f t="shared" si="243"/>
        <v>0</v>
      </c>
      <c r="BC150" s="117">
        <f t="shared" si="243"/>
        <v>0</v>
      </c>
      <c r="BD150" s="117">
        <f t="shared" si="243"/>
        <v>0</v>
      </c>
      <c r="BE150" s="117">
        <f t="shared" si="243"/>
        <v>0</v>
      </c>
      <c r="BF150" s="117">
        <f t="shared" si="243"/>
        <v>0</v>
      </c>
      <c r="BG150" s="117">
        <f t="shared" si="243"/>
        <v>0</v>
      </c>
      <c r="BH150" s="117">
        <f t="shared" si="243"/>
        <v>0</v>
      </c>
      <c r="BI150" s="117">
        <f t="shared" si="243"/>
        <v>0</v>
      </c>
      <c r="BJ150" s="117">
        <f t="shared" si="243"/>
        <v>0</v>
      </c>
      <c r="BK150" s="117">
        <f t="shared" si="243"/>
        <v>0</v>
      </c>
      <c r="BL150" s="117">
        <f t="shared" si="243"/>
        <v>0</v>
      </c>
      <c r="BM150" s="117">
        <f t="shared" si="243"/>
        <v>0</v>
      </c>
      <c r="BN150" s="117">
        <f t="shared" si="243"/>
        <v>0</v>
      </c>
      <c r="BO150" s="117">
        <f t="shared" si="243"/>
        <v>0</v>
      </c>
      <c r="BP150" s="117">
        <f t="shared" si="243"/>
        <v>0</v>
      </c>
      <c r="BQ150" s="117">
        <f t="shared" si="243"/>
        <v>0</v>
      </c>
      <c r="BR150" s="118"/>
      <c r="BS150" s="117">
        <f t="shared" si="242"/>
        <v>0</v>
      </c>
      <c r="BT150" s="117">
        <f t="shared" si="242"/>
        <v>0.54017693287332691</v>
      </c>
      <c r="BU150" s="117">
        <f t="shared" si="242"/>
        <v>0</v>
      </c>
      <c r="BV150" s="117">
        <f t="shared" si="242"/>
        <v>0</v>
      </c>
      <c r="BW150" s="117">
        <f t="shared" si="242"/>
        <v>0</v>
      </c>
      <c r="BX150" s="117">
        <f t="shared" si="242"/>
        <v>0</v>
      </c>
      <c r="BY150" s="117">
        <f t="shared" si="242"/>
        <v>0</v>
      </c>
      <c r="BZ150" s="117">
        <f t="shared" si="242"/>
        <v>0</v>
      </c>
      <c r="CA150" s="117">
        <f t="shared" si="242"/>
        <v>0</v>
      </c>
      <c r="CB150" s="117">
        <f t="shared" si="242"/>
        <v>0</v>
      </c>
      <c r="CC150" s="117">
        <f t="shared" si="242"/>
        <v>0</v>
      </c>
      <c r="CD150" s="117">
        <f t="shared" si="242"/>
        <v>0</v>
      </c>
      <c r="CE150" s="117">
        <f t="shared" si="242"/>
        <v>0</v>
      </c>
      <c r="CF150" s="117">
        <f t="shared" si="242"/>
        <v>0</v>
      </c>
      <c r="CG150" s="117">
        <f t="shared" si="242"/>
        <v>0</v>
      </c>
      <c r="CH150" s="117">
        <f t="shared" si="242"/>
        <v>0</v>
      </c>
      <c r="CI150" s="117">
        <f t="shared" si="242"/>
        <v>0</v>
      </c>
      <c r="CJ150" s="117">
        <f t="shared" si="242"/>
        <v>0</v>
      </c>
      <c r="CK150" s="117">
        <f t="shared" si="242"/>
        <v>0</v>
      </c>
      <c r="CL150" s="117">
        <f t="shared" si="242"/>
        <v>0</v>
      </c>
      <c r="CM150" s="117">
        <f t="shared" si="242"/>
        <v>0</v>
      </c>
      <c r="CN150" s="117">
        <f t="shared" si="242"/>
        <v>0</v>
      </c>
      <c r="CO150" s="117">
        <f t="shared" si="242"/>
        <v>0</v>
      </c>
      <c r="CP150" s="117">
        <f t="shared" si="242"/>
        <v>0</v>
      </c>
      <c r="CQ150" s="117">
        <f t="shared" si="242"/>
        <v>0</v>
      </c>
      <c r="CR150" s="117">
        <f t="shared" si="242"/>
        <v>0</v>
      </c>
      <c r="CS150" s="117">
        <f t="shared" si="242"/>
        <v>0</v>
      </c>
      <c r="CT150" s="117">
        <f t="shared" si="242"/>
        <v>0</v>
      </c>
      <c r="CU150" s="117">
        <f t="shared" si="242"/>
        <v>0</v>
      </c>
      <c r="CV150" s="117">
        <f t="shared" si="242"/>
        <v>0</v>
      </c>
      <c r="CW150" s="117">
        <f t="shared" si="242"/>
        <v>0</v>
      </c>
      <c r="CX150" s="117">
        <f t="shared" si="242"/>
        <v>0</v>
      </c>
      <c r="CY150" s="117">
        <f t="shared" si="242"/>
        <v>0</v>
      </c>
    </row>
    <row r="151" spans="1:103" s="10" customFormat="1">
      <c r="A151" s="12"/>
      <c r="B151" s="6" t="s">
        <v>15</v>
      </c>
      <c r="E151" s="114"/>
      <c r="F151" s="84"/>
      <c r="G151" s="84">
        <f t="shared" si="240"/>
        <v>-1.7914134273369662E-2</v>
      </c>
      <c r="H151" s="84"/>
      <c r="I151" s="40"/>
      <c r="J151" s="84">
        <f t="shared" si="244"/>
        <v>0</v>
      </c>
      <c r="K151" s="84">
        <f t="shared" si="244"/>
        <v>0</v>
      </c>
      <c r="L151" s="84">
        <f t="shared" si="244"/>
        <v>0</v>
      </c>
      <c r="M151" s="84">
        <f t="shared" si="244"/>
        <v>0</v>
      </c>
      <c r="N151" s="84">
        <f t="shared" si="244"/>
        <v>0</v>
      </c>
      <c r="O151" s="84">
        <f t="shared" si="244"/>
        <v>0</v>
      </c>
      <c r="P151" s="84">
        <f t="shared" si="244"/>
        <v>0</v>
      </c>
      <c r="Q151" s="84">
        <f t="shared" si="244"/>
        <v>0</v>
      </c>
      <c r="R151" s="84">
        <f t="shared" si="244"/>
        <v>0</v>
      </c>
      <c r="S151" s="84">
        <f t="shared" si="244"/>
        <v>0</v>
      </c>
      <c r="T151" s="84">
        <f t="shared" si="244"/>
        <v>0</v>
      </c>
      <c r="U151" s="84">
        <f t="shared" si="244"/>
        <v>0</v>
      </c>
      <c r="V151" s="84">
        <f t="shared" si="244"/>
        <v>0</v>
      </c>
      <c r="W151" s="84">
        <f t="shared" si="244"/>
        <v>0</v>
      </c>
      <c r="X151" s="84">
        <f t="shared" si="244"/>
        <v>0</v>
      </c>
      <c r="Y151" s="84">
        <f t="shared" si="244"/>
        <v>0</v>
      </c>
      <c r="Z151" s="84">
        <f t="shared" si="244"/>
        <v>0</v>
      </c>
      <c r="AA151" s="84">
        <f t="shared" si="244"/>
        <v>0</v>
      </c>
      <c r="AB151" s="84">
        <f t="shared" si="244"/>
        <v>0</v>
      </c>
      <c r="AC151" s="84">
        <f t="shared" si="244"/>
        <v>0</v>
      </c>
      <c r="AD151" s="84">
        <f t="shared" si="244"/>
        <v>0</v>
      </c>
      <c r="AE151" s="84">
        <f t="shared" si="244"/>
        <v>-1.7914134273369662E-2</v>
      </c>
      <c r="AF151" s="84">
        <f t="shared" si="244"/>
        <v>0</v>
      </c>
      <c r="AG151" s="84">
        <f t="shared" si="244"/>
        <v>0</v>
      </c>
      <c r="AH151" s="84">
        <f t="shared" si="244"/>
        <v>0</v>
      </c>
      <c r="AI151" s="84">
        <f t="shared" si="244"/>
        <v>0</v>
      </c>
      <c r="AJ151" s="84">
        <f t="shared" si="244"/>
        <v>0</v>
      </c>
      <c r="AK151" s="84">
        <f t="shared" si="244"/>
        <v>0</v>
      </c>
      <c r="AL151" s="84">
        <f t="shared" si="244"/>
        <v>0</v>
      </c>
      <c r="AM151" s="84">
        <f t="shared" si="244"/>
        <v>0</v>
      </c>
      <c r="AN151" s="84">
        <f t="shared" si="244"/>
        <v>0</v>
      </c>
      <c r="AO151" s="84">
        <f t="shared" si="244"/>
        <v>0</v>
      </c>
      <c r="AP151" s="84">
        <f t="shared" si="243"/>
        <v>0</v>
      </c>
      <c r="AQ151" s="84">
        <f t="shared" si="243"/>
        <v>0</v>
      </c>
      <c r="AR151" s="84">
        <f t="shared" si="243"/>
        <v>0</v>
      </c>
      <c r="AS151" s="84">
        <f t="shared" si="243"/>
        <v>0</v>
      </c>
      <c r="AT151" s="84">
        <f t="shared" si="243"/>
        <v>0</v>
      </c>
      <c r="AU151" s="84">
        <f t="shared" si="243"/>
        <v>0</v>
      </c>
      <c r="AV151" s="84">
        <f t="shared" si="243"/>
        <v>0</v>
      </c>
      <c r="AW151" s="84">
        <f t="shared" si="243"/>
        <v>0</v>
      </c>
      <c r="AX151" s="84">
        <f t="shared" si="243"/>
        <v>0</v>
      </c>
      <c r="AY151" s="84">
        <f t="shared" si="243"/>
        <v>0</v>
      </c>
      <c r="AZ151" s="84">
        <f t="shared" si="243"/>
        <v>0</v>
      </c>
      <c r="BA151" s="84">
        <f t="shared" si="243"/>
        <v>0</v>
      </c>
      <c r="BB151" s="84">
        <f t="shared" si="243"/>
        <v>0</v>
      </c>
      <c r="BC151" s="84">
        <f t="shared" si="243"/>
        <v>0</v>
      </c>
      <c r="BD151" s="84">
        <f t="shared" si="243"/>
        <v>0</v>
      </c>
      <c r="BE151" s="84">
        <f t="shared" si="243"/>
        <v>0</v>
      </c>
      <c r="BF151" s="84">
        <f t="shared" si="243"/>
        <v>0</v>
      </c>
      <c r="BG151" s="84">
        <f t="shared" si="243"/>
        <v>0</v>
      </c>
      <c r="BH151" s="84">
        <f t="shared" si="243"/>
        <v>0</v>
      </c>
      <c r="BI151" s="84">
        <f t="shared" si="243"/>
        <v>0</v>
      </c>
      <c r="BJ151" s="84">
        <f t="shared" si="243"/>
        <v>0</v>
      </c>
      <c r="BK151" s="84">
        <f t="shared" si="243"/>
        <v>0</v>
      </c>
      <c r="BL151" s="84">
        <f t="shared" si="243"/>
        <v>0</v>
      </c>
      <c r="BM151" s="84">
        <f t="shared" si="243"/>
        <v>0</v>
      </c>
      <c r="BN151" s="84">
        <f t="shared" si="243"/>
        <v>0</v>
      </c>
      <c r="BO151" s="84">
        <f t="shared" si="243"/>
        <v>0</v>
      </c>
      <c r="BP151" s="84">
        <f t="shared" si="243"/>
        <v>0</v>
      </c>
      <c r="BQ151" s="84">
        <f t="shared" si="243"/>
        <v>0</v>
      </c>
      <c r="BR151" s="115"/>
      <c r="BS151" s="84">
        <f t="shared" si="242"/>
        <v>0</v>
      </c>
      <c r="BT151" s="84">
        <f t="shared" si="242"/>
        <v>-1.7914134273369662E-2</v>
      </c>
      <c r="BU151" s="84">
        <f t="shared" si="242"/>
        <v>0</v>
      </c>
      <c r="BV151" s="84">
        <f t="shared" si="242"/>
        <v>0</v>
      </c>
      <c r="BW151" s="84">
        <f t="shared" si="242"/>
        <v>0</v>
      </c>
      <c r="BX151" s="84">
        <f t="shared" si="242"/>
        <v>0</v>
      </c>
      <c r="BY151" s="84">
        <f t="shared" si="242"/>
        <v>0</v>
      </c>
      <c r="BZ151" s="84">
        <f t="shared" si="242"/>
        <v>0</v>
      </c>
      <c r="CA151" s="84">
        <f t="shared" si="242"/>
        <v>0</v>
      </c>
      <c r="CB151" s="84">
        <f t="shared" si="242"/>
        <v>0</v>
      </c>
      <c r="CC151" s="84">
        <f t="shared" si="242"/>
        <v>0</v>
      </c>
      <c r="CD151" s="84">
        <f t="shared" si="242"/>
        <v>0</v>
      </c>
      <c r="CE151" s="84">
        <f t="shared" si="242"/>
        <v>0</v>
      </c>
      <c r="CF151" s="84">
        <f t="shared" si="242"/>
        <v>0</v>
      </c>
      <c r="CG151" s="84">
        <f t="shared" si="242"/>
        <v>0</v>
      </c>
      <c r="CH151" s="84">
        <f t="shared" si="242"/>
        <v>0</v>
      </c>
      <c r="CI151" s="84">
        <f t="shared" si="242"/>
        <v>0</v>
      </c>
      <c r="CJ151" s="84">
        <f t="shared" si="242"/>
        <v>0</v>
      </c>
      <c r="CK151" s="84">
        <f t="shared" si="242"/>
        <v>0</v>
      </c>
      <c r="CL151" s="84">
        <f t="shared" si="242"/>
        <v>0</v>
      </c>
      <c r="CM151" s="84">
        <f t="shared" si="242"/>
        <v>0</v>
      </c>
      <c r="CN151" s="84">
        <f t="shared" si="242"/>
        <v>0</v>
      </c>
      <c r="CO151" s="84">
        <f t="shared" si="242"/>
        <v>0</v>
      </c>
      <c r="CP151" s="84">
        <f t="shared" si="242"/>
        <v>0</v>
      </c>
      <c r="CQ151" s="84">
        <f t="shared" ref="CQ151:CY151" si="245">IFERROR(CQ136/CQ$131,0)</f>
        <v>0</v>
      </c>
      <c r="CR151" s="84">
        <f t="shared" si="245"/>
        <v>0</v>
      </c>
      <c r="CS151" s="84">
        <f t="shared" si="245"/>
        <v>0</v>
      </c>
      <c r="CT151" s="84">
        <f t="shared" si="245"/>
        <v>0</v>
      </c>
      <c r="CU151" s="84">
        <f t="shared" si="245"/>
        <v>0</v>
      </c>
      <c r="CV151" s="84">
        <f t="shared" si="245"/>
        <v>0</v>
      </c>
      <c r="CW151" s="84">
        <f t="shared" si="245"/>
        <v>0</v>
      </c>
      <c r="CX151" s="84">
        <f t="shared" si="245"/>
        <v>0</v>
      </c>
      <c r="CY151" s="84">
        <f t="shared" si="245"/>
        <v>0</v>
      </c>
    </row>
    <row r="152" spans="1:103" s="6" customFormat="1">
      <c r="A152" s="3"/>
      <c r="B152" s="17" t="s">
        <v>7</v>
      </c>
      <c r="C152" s="17"/>
      <c r="D152" s="17"/>
      <c r="E152" s="113"/>
      <c r="F152" s="117"/>
      <c r="G152" s="117">
        <f t="shared" si="240"/>
        <v>0.46104422580540178</v>
      </c>
      <c r="H152" s="117"/>
      <c r="I152" s="79"/>
      <c r="J152" s="117">
        <f t="shared" si="244"/>
        <v>0</v>
      </c>
      <c r="K152" s="117">
        <f t="shared" si="244"/>
        <v>0</v>
      </c>
      <c r="L152" s="117">
        <f t="shared" si="244"/>
        <v>0</v>
      </c>
      <c r="M152" s="117">
        <f t="shared" si="244"/>
        <v>0</v>
      </c>
      <c r="N152" s="117">
        <f t="shared" si="244"/>
        <v>0</v>
      </c>
      <c r="O152" s="117">
        <f t="shared" si="244"/>
        <v>0</v>
      </c>
      <c r="P152" s="117">
        <f t="shared" si="244"/>
        <v>0</v>
      </c>
      <c r="Q152" s="117">
        <f t="shared" si="244"/>
        <v>0</v>
      </c>
      <c r="R152" s="117">
        <f t="shared" si="244"/>
        <v>0</v>
      </c>
      <c r="S152" s="117">
        <f t="shared" si="244"/>
        <v>0</v>
      </c>
      <c r="T152" s="117">
        <f t="shared" si="244"/>
        <v>0</v>
      </c>
      <c r="U152" s="117">
        <f t="shared" si="244"/>
        <v>0</v>
      </c>
      <c r="V152" s="117">
        <f t="shared" si="244"/>
        <v>0</v>
      </c>
      <c r="W152" s="117">
        <f t="shared" si="244"/>
        <v>0</v>
      </c>
      <c r="X152" s="117">
        <f t="shared" si="244"/>
        <v>0</v>
      </c>
      <c r="Y152" s="117">
        <f t="shared" si="244"/>
        <v>0</v>
      </c>
      <c r="Z152" s="117">
        <f t="shared" si="244"/>
        <v>0</v>
      </c>
      <c r="AA152" s="117">
        <f t="shared" si="244"/>
        <v>0</v>
      </c>
      <c r="AB152" s="117">
        <f t="shared" si="244"/>
        <v>0</v>
      </c>
      <c r="AC152" s="117">
        <f t="shared" si="244"/>
        <v>0</v>
      </c>
      <c r="AD152" s="117">
        <f t="shared" si="244"/>
        <v>0</v>
      </c>
      <c r="AE152" s="117">
        <f t="shared" si="244"/>
        <v>0.58162646569700915</v>
      </c>
      <c r="AF152" s="117">
        <f t="shared" si="244"/>
        <v>0</v>
      </c>
      <c r="AG152" s="117">
        <f t="shared" si="244"/>
        <v>0</v>
      </c>
      <c r="AH152" s="117">
        <f t="shared" si="244"/>
        <v>0</v>
      </c>
      <c r="AI152" s="117">
        <f t="shared" si="244"/>
        <v>0</v>
      </c>
      <c r="AJ152" s="117">
        <f t="shared" si="244"/>
        <v>0</v>
      </c>
      <c r="AK152" s="117">
        <f t="shared" si="244"/>
        <v>0</v>
      </c>
      <c r="AL152" s="117">
        <f t="shared" si="244"/>
        <v>0</v>
      </c>
      <c r="AM152" s="117">
        <f t="shared" si="244"/>
        <v>0</v>
      </c>
      <c r="AN152" s="117">
        <f t="shared" si="244"/>
        <v>0</v>
      </c>
      <c r="AO152" s="117">
        <f t="shared" si="244"/>
        <v>0</v>
      </c>
      <c r="AP152" s="117">
        <f t="shared" si="243"/>
        <v>0</v>
      </c>
      <c r="AQ152" s="117">
        <f t="shared" si="243"/>
        <v>0</v>
      </c>
      <c r="AR152" s="117">
        <f t="shared" si="243"/>
        <v>0</v>
      </c>
      <c r="AS152" s="117">
        <f t="shared" si="243"/>
        <v>0</v>
      </c>
      <c r="AT152" s="117">
        <f t="shared" si="243"/>
        <v>0</v>
      </c>
      <c r="AU152" s="117">
        <f t="shared" si="243"/>
        <v>0</v>
      </c>
      <c r="AV152" s="117">
        <f t="shared" si="243"/>
        <v>0</v>
      </c>
      <c r="AW152" s="117">
        <f t="shared" si="243"/>
        <v>0</v>
      </c>
      <c r="AX152" s="117">
        <f t="shared" si="243"/>
        <v>0</v>
      </c>
      <c r="AY152" s="117">
        <f t="shared" si="243"/>
        <v>0</v>
      </c>
      <c r="AZ152" s="117">
        <f t="shared" si="243"/>
        <v>0</v>
      </c>
      <c r="BA152" s="117">
        <f t="shared" si="243"/>
        <v>0</v>
      </c>
      <c r="BB152" s="117">
        <f t="shared" si="243"/>
        <v>0</v>
      </c>
      <c r="BC152" s="117">
        <f t="shared" si="243"/>
        <v>0</v>
      </c>
      <c r="BD152" s="117">
        <f t="shared" si="243"/>
        <v>0</v>
      </c>
      <c r="BE152" s="117">
        <f t="shared" si="243"/>
        <v>0</v>
      </c>
      <c r="BF152" s="117">
        <f t="shared" si="243"/>
        <v>0</v>
      </c>
      <c r="BG152" s="117">
        <f t="shared" si="243"/>
        <v>0</v>
      </c>
      <c r="BH152" s="117">
        <f t="shared" si="243"/>
        <v>0</v>
      </c>
      <c r="BI152" s="117">
        <f t="shared" si="243"/>
        <v>0</v>
      </c>
      <c r="BJ152" s="117">
        <f t="shared" si="243"/>
        <v>0</v>
      </c>
      <c r="BK152" s="117">
        <f t="shared" si="243"/>
        <v>0</v>
      </c>
      <c r="BL152" s="117">
        <f t="shared" si="243"/>
        <v>0</v>
      </c>
      <c r="BM152" s="117">
        <f t="shared" si="243"/>
        <v>0</v>
      </c>
      <c r="BN152" s="117">
        <f t="shared" si="243"/>
        <v>0</v>
      </c>
      <c r="BO152" s="117">
        <f t="shared" si="243"/>
        <v>0</v>
      </c>
      <c r="BP152" s="117">
        <f t="shared" si="243"/>
        <v>0</v>
      </c>
      <c r="BQ152" s="117">
        <f t="shared" si="243"/>
        <v>0</v>
      </c>
      <c r="BR152" s="118"/>
      <c r="BS152" s="117">
        <f t="shared" ref="BS152:CY156" si="246">IFERROR(BS137/BS$131,0)</f>
        <v>0</v>
      </c>
      <c r="BT152" s="117">
        <f t="shared" si="246"/>
        <v>0.52226279859995728</v>
      </c>
      <c r="BU152" s="117">
        <f t="shared" si="246"/>
        <v>0</v>
      </c>
      <c r="BV152" s="117">
        <f t="shared" si="246"/>
        <v>0</v>
      </c>
      <c r="BW152" s="117">
        <f t="shared" si="246"/>
        <v>0</v>
      </c>
      <c r="BX152" s="117">
        <f t="shared" si="246"/>
        <v>0</v>
      </c>
      <c r="BY152" s="117">
        <f t="shared" si="246"/>
        <v>0</v>
      </c>
      <c r="BZ152" s="117">
        <f t="shared" si="246"/>
        <v>0</v>
      </c>
      <c r="CA152" s="117">
        <f t="shared" si="246"/>
        <v>0</v>
      </c>
      <c r="CB152" s="117">
        <f t="shared" si="246"/>
        <v>0</v>
      </c>
      <c r="CC152" s="117">
        <f t="shared" si="246"/>
        <v>0</v>
      </c>
      <c r="CD152" s="117">
        <f t="shared" si="246"/>
        <v>0</v>
      </c>
      <c r="CE152" s="117">
        <f t="shared" si="246"/>
        <v>0</v>
      </c>
      <c r="CF152" s="117">
        <f t="shared" si="246"/>
        <v>0</v>
      </c>
      <c r="CG152" s="117">
        <f t="shared" si="246"/>
        <v>0</v>
      </c>
      <c r="CH152" s="117">
        <f t="shared" si="246"/>
        <v>0</v>
      </c>
      <c r="CI152" s="117">
        <f t="shared" si="246"/>
        <v>0</v>
      </c>
      <c r="CJ152" s="117">
        <f t="shared" si="246"/>
        <v>0</v>
      </c>
      <c r="CK152" s="117">
        <f t="shared" si="246"/>
        <v>0</v>
      </c>
      <c r="CL152" s="117">
        <f t="shared" si="246"/>
        <v>0</v>
      </c>
      <c r="CM152" s="117">
        <f t="shared" si="246"/>
        <v>0</v>
      </c>
      <c r="CN152" s="117">
        <f t="shared" si="246"/>
        <v>0</v>
      </c>
      <c r="CO152" s="117">
        <f t="shared" si="246"/>
        <v>0</v>
      </c>
      <c r="CP152" s="117">
        <f t="shared" si="246"/>
        <v>0</v>
      </c>
      <c r="CQ152" s="117">
        <f t="shared" si="246"/>
        <v>0</v>
      </c>
      <c r="CR152" s="117">
        <f t="shared" si="246"/>
        <v>0</v>
      </c>
      <c r="CS152" s="117">
        <f t="shared" si="246"/>
        <v>0</v>
      </c>
      <c r="CT152" s="117">
        <f t="shared" si="246"/>
        <v>0</v>
      </c>
      <c r="CU152" s="117">
        <f t="shared" si="246"/>
        <v>0</v>
      </c>
      <c r="CV152" s="117">
        <f t="shared" si="246"/>
        <v>0</v>
      </c>
      <c r="CW152" s="117">
        <f t="shared" si="246"/>
        <v>0</v>
      </c>
      <c r="CX152" s="117">
        <f t="shared" si="246"/>
        <v>0</v>
      </c>
      <c r="CY152" s="117">
        <f t="shared" si="246"/>
        <v>0</v>
      </c>
    </row>
    <row r="153" spans="1:103" s="10" customFormat="1">
      <c r="A153" s="12"/>
      <c r="B153" s="2" t="s">
        <v>24</v>
      </c>
      <c r="E153" s="114"/>
      <c r="F153" s="84"/>
      <c r="G153" s="84">
        <f t="shared" si="240"/>
        <v>0</v>
      </c>
      <c r="H153" s="84"/>
      <c r="I153" s="40"/>
      <c r="J153" s="84">
        <f t="shared" si="244"/>
        <v>0</v>
      </c>
      <c r="K153" s="84">
        <f t="shared" si="244"/>
        <v>0</v>
      </c>
      <c r="L153" s="84">
        <f t="shared" si="244"/>
        <v>0</v>
      </c>
      <c r="M153" s="84">
        <f t="shared" si="244"/>
        <v>0</v>
      </c>
      <c r="N153" s="84">
        <f t="shared" si="244"/>
        <v>0</v>
      </c>
      <c r="O153" s="84">
        <f t="shared" si="244"/>
        <v>0</v>
      </c>
      <c r="P153" s="84">
        <f t="shared" si="244"/>
        <v>0</v>
      </c>
      <c r="Q153" s="84">
        <f t="shared" si="244"/>
        <v>0</v>
      </c>
      <c r="R153" s="84">
        <f t="shared" si="244"/>
        <v>0</v>
      </c>
      <c r="S153" s="84">
        <f t="shared" si="244"/>
        <v>0</v>
      </c>
      <c r="T153" s="84">
        <f t="shared" si="244"/>
        <v>0</v>
      </c>
      <c r="U153" s="84">
        <f t="shared" si="244"/>
        <v>0</v>
      </c>
      <c r="V153" s="84">
        <f t="shared" si="244"/>
        <v>0</v>
      </c>
      <c r="W153" s="84">
        <f t="shared" si="244"/>
        <v>0</v>
      </c>
      <c r="X153" s="84">
        <f t="shared" si="244"/>
        <v>0</v>
      </c>
      <c r="Y153" s="84">
        <f t="shared" si="244"/>
        <v>0</v>
      </c>
      <c r="Z153" s="84">
        <f t="shared" si="244"/>
        <v>0</v>
      </c>
      <c r="AA153" s="84">
        <f t="shared" si="244"/>
        <v>0</v>
      </c>
      <c r="AB153" s="84">
        <f t="shared" si="244"/>
        <v>0</v>
      </c>
      <c r="AC153" s="84">
        <f t="shared" si="244"/>
        <v>0</v>
      </c>
      <c r="AD153" s="84">
        <f t="shared" si="244"/>
        <v>0</v>
      </c>
      <c r="AE153" s="84">
        <f t="shared" si="244"/>
        <v>0</v>
      </c>
      <c r="AF153" s="84">
        <f t="shared" si="244"/>
        <v>0</v>
      </c>
      <c r="AG153" s="84">
        <f t="shared" si="244"/>
        <v>0</v>
      </c>
      <c r="AH153" s="84">
        <f t="shared" si="244"/>
        <v>0</v>
      </c>
      <c r="AI153" s="84">
        <f t="shared" si="244"/>
        <v>0</v>
      </c>
      <c r="AJ153" s="84">
        <f t="shared" si="244"/>
        <v>0</v>
      </c>
      <c r="AK153" s="84">
        <f t="shared" si="244"/>
        <v>0</v>
      </c>
      <c r="AL153" s="84">
        <f t="shared" si="244"/>
        <v>0</v>
      </c>
      <c r="AM153" s="84">
        <f t="shared" si="244"/>
        <v>0</v>
      </c>
      <c r="AN153" s="84">
        <f t="shared" si="244"/>
        <v>0</v>
      </c>
      <c r="AO153" s="84">
        <f t="shared" si="244"/>
        <v>0</v>
      </c>
      <c r="AP153" s="84">
        <f t="shared" si="243"/>
        <v>0</v>
      </c>
      <c r="AQ153" s="84">
        <f t="shared" si="243"/>
        <v>0</v>
      </c>
      <c r="AR153" s="84">
        <f t="shared" si="243"/>
        <v>0</v>
      </c>
      <c r="AS153" s="84">
        <f t="shared" si="243"/>
        <v>0</v>
      </c>
      <c r="AT153" s="84">
        <f t="shared" si="243"/>
        <v>0</v>
      </c>
      <c r="AU153" s="84">
        <f t="shared" si="243"/>
        <v>0</v>
      </c>
      <c r="AV153" s="84">
        <f t="shared" si="243"/>
        <v>0</v>
      </c>
      <c r="AW153" s="84">
        <f t="shared" si="243"/>
        <v>0</v>
      </c>
      <c r="AX153" s="84">
        <f t="shared" si="243"/>
        <v>0</v>
      </c>
      <c r="AY153" s="84">
        <f t="shared" si="243"/>
        <v>0</v>
      </c>
      <c r="AZ153" s="84">
        <f t="shared" si="243"/>
        <v>0</v>
      </c>
      <c r="BA153" s="84">
        <f t="shared" si="243"/>
        <v>0</v>
      </c>
      <c r="BB153" s="84">
        <f t="shared" si="243"/>
        <v>0</v>
      </c>
      <c r="BC153" s="84">
        <f t="shared" si="243"/>
        <v>0</v>
      </c>
      <c r="BD153" s="84">
        <f t="shared" si="243"/>
        <v>0</v>
      </c>
      <c r="BE153" s="84">
        <f t="shared" si="243"/>
        <v>0</v>
      </c>
      <c r="BF153" s="84">
        <f t="shared" si="243"/>
        <v>0</v>
      </c>
      <c r="BG153" s="84">
        <f t="shared" si="243"/>
        <v>0</v>
      </c>
      <c r="BH153" s="84">
        <f t="shared" si="243"/>
        <v>0</v>
      </c>
      <c r="BI153" s="84">
        <f t="shared" si="243"/>
        <v>0</v>
      </c>
      <c r="BJ153" s="84">
        <f t="shared" si="243"/>
        <v>0</v>
      </c>
      <c r="BK153" s="84">
        <f t="shared" si="243"/>
        <v>0</v>
      </c>
      <c r="BL153" s="84">
        <f t="shared" si="243"/>
        <v>0</v>
      </c>
      <c r="BM153" s="84">
        <f t="shared" si="243"/>
        <v>0</v>
      </c>
      <c r="BN153" s="84">
        <f t="shared" si="243"/>
        <v>0</v>
      </c>
      <c r="BO153" s="84">
        <f t="shared" si="243"/>
        <v>0</v>
      </c>
      <c r="BP153" s="84">
        <f t="shared" si="243"/>
        <v>0</v>
      </c>
      <c r="BQ153" s="84">
        <f t="shared" si="243"/>
        <v>0</v>
      </c>
      <c r="BR153" s="115"/>
      <c r="BS153" s="84">
        <f t="shared" si="246"/>
        <v>0</v>
      </c>
      <c r="BT153" s="84">
        <f t="shared" si="246"/>
        <v>0</v>
      </c>
      <c r="BU153" s="84">
        <f t="shared" si="246"/>
        <v>0</v>
      </c>
      <c r="BV153" s="84">
        <f t="shared" si="246"/>
        <v>0</v>
      </c>
      <c r="BW153" s="84">
        <f t="shared" si="246"/>
        <v>0</v>
      </c>
      <c r="BX153" s="84">
        <f t="shared" si="246"/>
        <v>0</v>
      </c>
      <c r="BY153" s="84">
        <f t="shared" si="246"/>
        <v>0</v>
      </c>
      <c r="BZ153" s="84">
        <f t="shared" si="246"/>
        <v>0</v>
      </c>
      <c r="CA153" s="84">
        <f t="shared" si="246"/>
        <v>0</v>
      </c>
      <c r="CB153" s="84">
        <f t="shared" si="246"/>
        <v>0</v>
      </c>
      <c r="CC153" s="84">
        <f t="shared" si="246"/>
        <v>0</v>
      </c>
      <c r="CD153" s="84">
        <f t="shared" si="246"/>
        <v>0</v>
      </c>
      <c r="CE153" s="84">
        <f t="shared" si="246"/>
        <v>0</v>
      </c>
      <c r="CF153" s="84">
        <f t="shared" si="246"/>
        <v>0</v>
      </c>
      <c r="CG153" s="84">
        <f t="shared" si="246"/>
        <v>0</v>
      </c>
      <c r="CH153" s="84">
        <f t="shared" si="246"/>
        <v>0</v>
      </c>
      <c r="CI153" s="84">
        <f t="shared" si="246"/>
        <v>0</v>
      </c>
      <c r="CJ153" s="84">
        <f t="shared" si="246"/>
        <v>0</v>
      </c>
      <c r="CK153" s="84">
        <f t="shared" si="246"/>
        <v>0</v>
      </c>
      <c r="CL153" s="84">
        <f t="shared" si="246"/>
        <v>0</v>
      </c>
      <c r="CM153" s="84">
        <f t="shared" si="246"/>
        <v>0</v>
      </c>
      <c r="CN153" s="84">
        <f t="shared" si="246"/>
        <v>0</v>
      </c>
      <c r="CO153" s="84">
        <f t="shared" si="246"/>
        <v>0</v>
      </c>
      <c r="CP153" s="84">
        <f t="shared" si="246"/>
        <v>0</v>
      </c>
      <c r="CQ153" s="84">
        <f t="shared" si="246"/>
        <v>0</v>
      </c>
      <c r="CR153" s="84">
        <f t="shared" si="246"/>
        <v>0</v>
      </c>
      <c r="CS153" s="84">
        <f t="shared" si="246"/>
        <v>0</v>
      </c>
      <c r="CT153" s="84">
        <f t="shared" si="246"/>
        <v>0</v>
      </c>
      <c r="CU153" s="84">
        <f t="shared" si="246"/>
        <v>0</v>
      </c>
      <c r="CV153" s="84">
        <f t="shared" si="246"/>
        <v>0</v>
      </c>
      <c r="CW153" s="84">
        <f t="shared" si="246"/>
        <v>0</v>
      </c>
      <c r="CX153" s="84">
        <f t="shared" si="246"/>
        <v>0</v>
      </c>
      <c r="CY153" s="84">
        <f t="shared" si="246"/>
        <v>0</v>
      </c>
    </row>
    <row r="154" spans="1:103" s="6" customFormat="1">
      <c r="A154" s="3"/>
      <c r="B154" s="17" t="s">
        <v>25</v>
      </c>
      <c r="C154" s="17"/>
      <c r="D154" s="17"/>
      <c r="E154" s="119"/>
      <c r="F154" s="117"/>
      <c r="G154" s="117">
        <f t="shared" si="240"/>
        <v>0.46104422580540178</v>
      </c>
      <c r="H154" s="117"/>
      <c r="I154" s="18"/>
      <c r="J154" s="117">
        <f t="shared" si="244"/>
        <v>0</v>
      </c>
      <c r="K154" s="117">
        <f t="shared" si="244"/>
        <v>0</v>
      </c>
      <c r="L154" s="117">
        <f t="shared" si="244"/>
        <v>0</v>
      </c>
      <c r="M154" s="117">
        <f t="shared" si="244"/>
        <v>0</v>
      </c>
      <c r="N154" s="117">
        <f t="shared" si="244"/>
        <v>0</v>
      </c>
      <c r="O154" s="117">
        <f t="shared" si="244"/>
        <v>0</v>
      </c>
      <c r="P154" s="117">
        <f t="shared" si="244"/>
        <v>0</v>
      </c>
      <c r="Q154" s="117">
        <f t="shared" si="244"/>
        <v>0</v>
      </c>
      <c r="R154" s="117">
        <f t="shared" si="244"/>
        <v>0</v>
      </c>
      <c r="S154" s="117">
        <f t="shared" si="244"/>
        <v>0</v>
      </c>
      <c r="T154" s="117">
        <f t="shared" si="244"/>
        <v>0</v>
      </c>
      <c r="U154" s="117">
        <f t="shared" si="244"/>
        <v>0</v>
      </c>
      <c r="V154" s="117">
        <f t="shared" si="244"/>
        <v>0</v>
      </c>
      <c r="W154" s="117">
        <f t="shared" si="244"/>
        <v>0</v>
      </c>
      <c r="X154" s="117">
        <f t="shared" si="244"/>
        <v>0</v>
      </c>
      <c r="Y154" s="117">
        <f t="shared" si="244"/>
        <v>0</v>
      </c>
      <c r="Z154" s="117">
        <f t="shared" si="244"/>
        <v>0</v>
      </c>
      <c r="AA154" s="117">
        <f t="shared" si="244"/>
        <v>0</v>
      </c>
      <c r="AB154" s="117">
        <f t="shared" si="244"/>
        <v>0</v>
      </c>
      <c r="AC154" s="117">
        <f t="shared" si="244"/>
        <v>0</v>
      </c>
      <c r="AD154" s="117">
        <f t="shared" si="244"/>
        <v>0</v>
      </c>
      <c r="AE154" s="117">
        <f t="shared" si="244"/>
        <v>0.58162646569700915</v>
      </c>
      <c r="AF154" s="117">
        <f t="shared" si="244"/>
        <v>0</v>
      </c>
      <c r="AG154" s="117">
        <f t="shared" si="244"/>
        <v>0</v>
      </c>
      <c r="AH154" s="117">
        <f t="shared" si="244"/>
        <v>0</v>
      </c>
      <c r="AI154" s="117">
        <f t="shared" si="244"/>
        <v>0</v>
      </c>
      <c r="AJ154" s="117">
        <f t="shared" si="244"/>
        <v>0</v>
      </c>
      <c r="AK154" s="117">
        <f t="shared" si="244"/>
        <v>0</v>
      </c>
      <c r="AL154" s="117">
        <f t="shared" si="244"/>
        <v>0</v>
      </c>
      <c r="AM154" s="117">
        <f t="shared" si="244"/>
        <v>0</v>
      </c>
      <c r="AN154" s="117">
        <f t="shared" si="244"/>
        <v>0</v>
      </c>
      <c r="AO154" s="117">
        <f t="shared" si="244"/>
        <v>0</v>
      </c>
      <c r="AP154" s="117">
        <f t="shared" si="243"/>
        <v>0</v>
      </c>
      <c r="AQ154" s="117">
        <f t="shared" si="243"/>
        <v>0</v>
      </c>
      <c r="AR154" s="117">
        <f t="shared" si="243"/>
        <v>0</v>
      </c>
      <c r="AS154" s="117">
        <f t="shared" si="243"/>
        <v>0</v>
      </c>
      <c r="AT154" s="117">
        <f t="shared" si="243"/>
        <v>0</v>
      </c>
      <c r="AU154" s="117">
        <f t="shared" si="243"/>
        <v>0</v>
      </c>
      <c r="AV154" s="117">
        <f t="shared" si="243"/>
        <v>0</v>
      </c>
      <c r="AW154" s="117">
        <f t="shared" si="243"/>
        <v>0</v>
      </c>
      <c r="AX154" s="117">
        <f t="shared" si="243"/>
        <v>0</v>
      </c>
      <c r="AY154" s="117">
        <f t="shared" si="243"/>
        <v>0</v>
      </c>
      <c r="AZ154" s="117">
        <f t="shared" si="243"/>
        <v>0</v>
      </c>
      <c r="BA154" s="117">
        <f t="shared" si="243"/>
        <v>0</v>
      </c>
      <c r="BB154" s="117">
        <f t="shared" si="243"/>
        <v>0</v>
      </c>
      <c r="BC154" s="117">
        <f t="shared" si="243"/>
        <v>0</v>
      </c>
      <c r="BD154" s="117">
        <f t="shared" si="243"/>
        <v>0</v>
      </c>
      <c r="BE154" s="117">
        <f t="shared" si="243"/>
        <v>0</v>
      </c>
      <c r="BF154" s="117">
        <f t="shared" si="243"/>
        <v>0</v>
      </c>
      <c r="BG154" s="117">
        <f t="shared" si="243"/>
        <v>0</v>
      </c>
      <c r="BH154" s="117">
        <f t="shared" si="243"/>
        <v>0</v>
      </c>
      <c r="BI154" s="117">
        <f t="shared" si="243"/>
        <v>0</v>
      </c>
      <c r="BJ154" s="117">
        <f t="shared" si="243"/>
        <v>0</v>
      </c>
      <c r="BK154" s="117">
        <f t="shared" si="243"/>
        <v>0</v>
      </c>
      <c r="BL154" s="117">
        <f t="shared" si="243"/>
        <v>0</v>
      </c>
      <c r="BM154" s="117">
        <f t="shared" si="243"/>
        <v>0</v>
      </c>
      <c r="BN154" s="117">
        <f t="shared" si="243"/>
        <v>0</v>
      </c>
      <c r="BO154" s="117">
        <f t="shared" si="243"/>
        <v>0</v>
      </c>
      <c r="BP154" s="117">
        <f t="shared" si="243"/>
        <v>0</v>
      </c>
      <c r="BQ154" s="117">
        <f t="shared" si="243"/>
        <v>0</v>
      </c>
      <c r="BR154" s="118"/>
      <c r="BS154" s="117">
        <f t="shared" si="246"/>
        <v>0</v>
      </c>
      <c r="BT154" s="117">
        <f t="shared" si="246"/>
        <v>0.52226279859995728</v>
      </c>
      <c r="BU154" s="117">
        <f t="shared" si="246"/>
        <v>0</v>
      </c>
      <c r="BV154" s="117">
        <f t="shared" si="246"/>
        <v>0</v>
      </c>
      <c r="BW154" s="117">
        <f t="shared" si="246"/>
        <v>0</v>
      </c>
      <c r="BX154" s="117">
        <f t="shared" si="246"/>
        <v>0</v>
      </c>
      <c r="BY154" s="117">
        <f t="shared" si="246"/>
        <v>0</v>
      </c>
      <c r="BZ154" s="117">
        <f t="shared" si="246"/>
        <v>0</v>
      </c>
      <c r="CA154" s="117">
        <f t="shared" si="246"/>
        <v>0</v>
      </c>
      <c r="CB154" s="117">
        <f t="shared" si="246"/>
        <v>0</v>
      </c>
      <c r="CC154" s="117">
        <f t="shared" si="246"/>
        <v>0</v>
      </c>
      <c r="CD154" s="117">
        <f t="shared" si="246"/>
        <v>0</v>
      </c>
      <c r="CE154" s="117">
        <f t="shared" si="246"/>
        <v>0</v>
      </c>
      <c r="CF154" s="117">
        <f t="shared" si="246"/>
        <v>0</v>
      </c>
      <c r="CG154" s="117">
        <f t="shared" si="246"/>
        <v>0</v>
      </c>
      <c r="CH154" s="117">
        <f t="shared" si="246"/>
        <v>0</v>
      </c>
      <c r="CI154" s="117">
        <f t="shared" si="246"/>
        <v>0</v>
      </c>
      <c r="CJ154" s="117">
        <f t="shared" si="246"/>
        <v>0</v>
      </c>
      <c r="CK154" s="117">
        <f t="shared" si="246"/>
        <v>0</v>
      </c>
      <c r="CL154" s="117">
        <f t="shared" si="246"/>
        <v>0</v>
      </c>
      <c r="CM154" s="117">
        <f t="shared" si="246"/>
        <v>0</v>
      </c>
      <c r="CN154" s="117">
        <f t="shared" si="246"/>
        <v>0</v>
      </c>
      <c r="CO154" s="117">
        <f t="shared" si="246"/>
        <v>0</v>
      </c>
      <c r="CP154" s="117">
        <f t="shared" si="246"/>
        <v>0</v>
      </c>
      <c r="CQ154" s="117">
        <f t="shared" si="246"/>
        <v>0</v>
      </c>
      <c r="CR154" s="117">
        <f t="shared" si="246"/>
        <v>0</v>
      </c>
      <c r="CS154" s="117">
        <f t="shared" si="246"/>
        <v>0</v>
      </c>
      <c r="CT154" s="117">
        <f t="shared" si="246"/>
        <v>0</v>
      </c>
      <c r="CU154" s="117">
        <f t="shared" si="246"/>
        <v>0</v>
      </c>
      <c r="CV154" s="117">
        <f t="shared" si="246"/>
        <v>0</v>
      </c>
      <c r="CW154" s="117">
        <f t="shared" si="246"/>
        <v>0</v>
      </c>
      <c r="CX154" s="117">
        <f t="shared" si="246"/>
        <v>0</v>
      </c>
      <c r="CY154" s="117">
        <f t="shared" si="246"/>
        <v>0</v>
      </c>
    </row>
    <row r="155" spans="1:103" s="10" customFormat="1">
      <c r="A155" s="12"/>
      <c r="B155" s="2" t="s">
        <v>26</v>
      </c>
      <c r="E155" s="114"/>
      <c r="F155" s="84"/>
      <c r="G155" s="84">
        <f t="shared" si="240"/>
        <v>-0.11632529313940183</v>
      </c>
      <c r="H155" s="84"/>
      <c r="I155" s="40"/>
      <c r="J155" s="84">
        <f t="shared" si="244"/>
        <v>0</v>
      </c>
      <c r="K155" s="84">
        <f t="shared" si="244"/>
        <v>0</v>
      </c>
      <c r="L155" s="84">
        <f t="shared" si="244"/>
        <v>0</v>
      </c>
      <c r="M155" s="84">
        <f t="shared" si="244"/>
        <v>0</v>
      </c>
      <c r="N155" s="84">
        <f t="shared" si="244"/>
        <v>0</v>
      </c>
      <c r="O155" s="84">
        <f t="shared" si="244"/>
        <v>0</v>
      </c>
      <c r="P155" s="84">
        <f t="shared" si="244"/>
        <v>0</v>
      </c>
      <c r="Q155" s="84">
        <f t="shared" si="244"/>
        <v>0</v>
      </c>
      <c r="R155" s="84">
        <f t="shared" si="244"/>
        <v>0</v>
      </c>
      <c r="S155" s="84">
        <f t="shared" si="244"/>
        <v>0</v>
      </c>
      <c r="T155" s="84">
        <f t="shared" si="244"/>
        <v>0</v>
      </c>
      <c r="U155" s="84">
        <f t="shared" si="244"/>
        <v>0</v>
      </c>
      <c r="V155" s="84">
        <f t="shared" si="244"/>
        <v>0</v>
      </c>
      <c r="W155" s="84">
        <f t="shared" si="244"/>
        <v>0</v>
      </c>
      <c r="X155" s="84">
        <f t="shared" si="244"/>
        <v>0</v>
      </c>
      <c r="Y155" s="84">
        <f t="shared" si="244"/>
        <v>0</v>
      </c>
      <c r="Z155" s="84">
        <f t="shared" si="244"/>
        <v>0</v>
      </c>
      <c r="AA155" s="84">
        <f t="shared" si="244"/>
        <v>0</v>
      </c>
      <c r="AB155" s="84">
        <f t="shared" si="244"/>
        <v>0</v>
      </c>
      <c r="AC155" s="84">
        <f t="shared" si="244"/>
        <v>0</v>
      </c>
      <c r="AD155" s="84">
        <f t="shared" si="244"/>
        <v>0</v>
      </c>
      <c r="AE155" s="84">
        <f t="shared" si="244"/>
        <v>-0.11632529313940183</v>
      </c>
      <c r="AF155" s="84">
        <f t="shared" si="244"/>
        <v>0</v>
      </c>
      <c r="AG155" s="84">
        <f t="shared" si="244"/>
        <v>0</v>
      </c>
      <c r="AH155" s="84">
        <f t="shared" si="244"/>
        <v>0</v>
      </c>
      <c r="AI155" s="84">
        <f t="shared" si="244"/>
        <v>0</v>
      </c>
      <c r="AJ155" s="84">
        <f t="shared" si="244"/>
        <v>0</v>
      </c>
      <c r="AK155" s="84">
        <f t="shared" si="244"/>
        <v>0</v>
      </c>
      <c r="AL155" s="84">
        <f t="shared" si="244"/>
        <v>0</v>
      </c>
      <c r="AM155" s="84">
        <f t="shared" si="244"/>
        <v>0</v>
      </c>
      <c r="AN155" s="84">
        <f t="shared" si="244"/>
        <v>0</v>
      </c>
      <c r="AO155" s="84">
        <f t="shared" si="244"/>
        <v>0</v>
      </c>
      <c r="AP155" s="84">
        <f t="shared" si="243"/>
        <v>0</v>
      </c>
      <c r="AQ155" s="84">
        <f t="shared" si="243"/>
        <v>0</v>
      </c>
      <c r="AR155" s="84">
        <f t="shared" si="243"/>
        <v>0</v>
      </c>
      <c r="AS155" s="84">
        <f t="shared" si="243"/>
        <v>0</v>
      </c>
      <c r="AT155" s="84">
        <f t="shared" si="243"/>
        <v>0</v>
      </c>
      <c r="AU155" s="84">
        <f t="shared" si="243"/>
        <v>0</v>
      </c>
      <c r="AV155" s="84">
        <f t="shared" si="243"/>
        <v>0</v>
      </c>
      <c r="AW155" s="84">
        <f t="shared" si="243"/>
        <v>0</v>
      </c>
      <c r="AX155" s="84">
        <f t="shared" si="243"/>
        <v>0</v>
      </c>
      <c r="AY155" s="84">
        <f t="shared" si="243"/>
        <v>0</v>
      </c>
      <c r="AZ155" s="84">
        <f t="shared" si="243"/>
        <v>0</v>
      </c>
      <c r="BA155" s="84">
        <f t="shared" si="243"/>
        <v>0</v>
      </c>
      <c r="BB155" s="84">
        <f t="shared" si="243"/>
        <v>0</v>
      </c>
      <c r="BC155" s="84">
        <f t="shared" si="243"/>
        <v>0</v>
      </c>
      <c r="BD155" s="84">
        <f t="shared" si="243"/>
        <v>0</v>
      </c>
      <c r="BE155" s="84">
        <f t="shared" si="243"/>
        <v>0</v>
      </c>
      <c r="BF155" s="84">
        <f t="shared" si="243"/>
        <v>0</v>
      </c>
      <c r="BG155" s="84">
        <f t="shared" si="243"/>
        <v>0</v>
      </c>
      <c r="BH155" s="84">
        <f t="shared" si="243"/>
        <v>0</v>
      </c>
      <c r="BI155" s="84">
        <f t="shared" si="243"/>
        <v>0</v>
      </c>
      <c r="BJ155" s="84">
        <f t="shared" si="243"/>
        <v>0</v>
      </c>
      <c r="BK155" s="84">
        <f t="shared" si="243"/>
        <v>0</v>
      </c>
      <c r="BL155" s="84">
        <f t="shared" si="243"/>
        <v>0</v>
      </c>
      <c r="BM155" s="84">
        <f t="shared" si="243"/>
        <v>0</v>
      </c>
      <c r="BN155" s="84">
        <f t="shared" si="243"/>
        <v>0</v>
      </c>
      <c r="BO155" s="84">
        <f t="shared" si="243"/>
        <v>0</v>
      </c>
      <c r="BP155" s="84">
        <f t="shared" si="243"/>
        <v>0</v>
      </c>
      <c r="BQ155" s="84">
        <f t="shared" si="243"/>
        <v>0</v>
      </c>
      <c r="BR155" s="115"/>
      <c r="BS155" s="84">
        <f t="shared" si="246"/>
        <v>0</v>
      </c>
      <c r="BT155" s="84">
        <f t="shared" si="246"/>
        <v>-0.11632529313940183</v>
      </c>
      <c r="BU155" s="84">
        <f t="shared" si="246"/>
        <v>0</v>
      </c>
      <c r="BV155" s="84">
        <f t="shared" si="246"/>
        <v>0</v>
      </c>
      <c r="BW155" s="84">
        <f t="shared" si="246"/>
        <v>0</v>
      </c>
      <c r="BX155" s="84">
        <f t="shared" si="246"/>
        <v>0</v>
      </c>
      <c r="BY155" s="84">
        <f t="shared" si="246"/>
        <v>0</v>
      </c>
      <c r="BZ155" s="84">
        <f t="shared" si="246"/>
        <v>0</v>
      </c>
      <c r="CA155" s="84">
        <f t="shared" si="246"/>
        <v>0</v>
      </c>
      <c r="CB155" s="84">
        <f t="shared" si="246"/>
        <v>0</v>
      </c>
      <c r="CC155" s="84">
        <f t="shared" si="246"/>
        <v>0</v>
      </c>
      <c r="CD155" s="84">
        <f t="shared" si="246"/>
        <v>0</v>
      </c>
      <c r="CE155" s="84">
        <f t="shared" si="246"/>
        <v>0</v>
      </c>
      <c r="CF155" s="84">
        <f t="shared" si="246"/>
        <v>0</v>
      </c>
      <c r="CG155" s="84">
        <f t="shared" si="246"/>
        <v>0</v>
      </c>
      <c r="CH155" s="84">
        <f t="shared" si="246"/>
        <v>0</v>
      </c>
      <c r="CI155" s="84">
        <f t="shared" si="246"/>
        <v>0</v>
      </c>
      <c r="CJ155" s="84">
        <f t="shared" si="246"/>
        <v>0</v>
      </c>
      <c r="CK155" s="84">
        <f t="shared" si="246"/>
        <v>0</v>
      </c>
      <c r="CL155" s="84">
        <f t="shared" si="246"/>
        <v>0</v>
      </c>
      <c r="CM155" s="84">
        <f t="shared" si="246"/>
        <v>0</v>
      </c>
      <c r="CN155" s="84">
        <f t="shared" si="246"/>
        <v>0</v>
      </c>
      <c r="CO155" s="84">
        <f t="shared" si="246"/>
        <v>0</v>
      </c>
      <c r="CP155" s="84">
        <f t="shared" si="246"/>
        <v>0</v>
      </c>
      <c r="CQ155" s="84">
        <f t="shared" si="246"/>
        <v>0</v>
      </c>
      <c r="CR155" s="84">
        <f t="shared" si="246"/>
        <v>0</v>
      </c>
      <c r="CS155" s="84">
        <f t="shared" si="246"/>
        <v>0</v>
      </c>
      <c r="CT155" s="84">
        <f t="shared" si="246"/>
        <v>0</v>
      </c>
      <c r="CU155" s="84">
        <f t="shared" si="246"/>
        <v>0</v>
      </c>
      <c r="CV155" s="84">
        <f t="shared" si="246"/>
        <v>0</v>
      </c>
      <c r="CW155" s="84">
        <f t="shared" si="246"/>
        <v>0</v>
      </c>
      <c r="CX155" s="84">
        <f t="shared" si="246"/>
        <v>0</v>
      </c>
      <c r="CY155" s="84">
        <f t="shared" si="246"/>
        <v>0</v>
      </c>
    </row>
    <row r="156" spans="1:103" s="10" customFormat="1">
      <c r="A156" s="12"/>
      <c r="B156" s="17" t="s">
        <v>8</v>
      </c>
      <c r="C156" s="17"/>
      <c r="D156" s="17"/>
      <c r="E156" s="113"/>
      <c r="F156" s="117"/>
      <c r="G156" s="117">
        <f t="shared" si="240"/>
        <v>0.34471893266599996</v>
      </c>
      <c r="H156" s="117"/>
      <c r="I156" s="79"/>
      <c r="J156" s="117">
        <f t="shared" si="244"/>
        <v>0</v>
      </c>
      <c r="K156" s="117">
        <f t="shared" si="244"/>
        <v>0</v>
      </c>
      <c r="L156" s="117">
        <f t="shared" si="244"/>
        <v>0</v>
      </c>
      <c r="M156" s="117">
        <f t="shared" si="244"/>
        <v>0</v>
      </c>
      <c r="N156" s="117">
        <f t="shared" si="244"/>
        <v>0</v>
      </c>
      <c r="O156" s="117">
        <f t="shared" si="244"/>
        <v>0</v>
      </c>
      <c r="P156" s="117">
        <f t="shared" si="244"/>
        <v>0</v>
      </c>
      <c r="Q156" s="117">
        <f t="shared" si="244"/>
        <v>0</v>
      </c>
      <c r="R156" s="117">
        <f t="shared" si="244"/>
        <v>0</v>
      </c>
      <c r="S156" s="117">
        <f t="shared" si="244"/>
        <v>0</v>
      </c>
      <c r="T156" s="117">
        <f t="shared" si="244"/>
        <v>0</v>
      </c>
      <c r="U156" s="117">
        <f t="shared" si="244"/>
        <v>0</v>
      </c>
      <c r="V156" s="117">
        <f t="shared" si="244"/>
        <v>0</v>
      </c>
      <c r="W156" s="117">
        <f t="shared" si="244"/>
        <v>0</v>
      </c>
      <c r="X156" s="117">
        <f t="shared" si="244"/>
        <v>0</v>
      </c>
      <c r="Y156" s="117">
        <f t="shared" si="244"/>
        <v>0</v>
      </c>
      <c r="Z156" s="117">
        <f t="shared" si="244"/>
        <v>0</v>
      </c>
      <c r="AA156" s="117">
        <f t="shared" si="244"/>
        <v>0</v>
      </c>
      <c r="AB156" s="117">
        <f t="shared" si="244"/>
        <v>0</v>
      </c>
      <c r="AC156" s="117">
        <f t="shared" si="244"/>
        <v>0</v>
      </c>
      <c r="AD156" s="117">
        <f t="shared" si="244"/>
        <v>0</v>
      </c>
      <c r="AE156" s="117">
        <f t="shared" si="244"/>
        <v>0.46530117255760733</v>
      </c>
      <c r="AF156" s="117">
        <f t="shared" si="244"/>
        <v>0</v>
      </c>
      <c r="AG156" s="117">
        <f t="shared" si="244"/>
        <v>0</v>
      </c>
      <c r="AH156" s="117">
        <f t="shared" si="244"/>
        <v>0</v>
      </c>
      <c r="AI156" s="117">
        <f t="shared" si="244"/>
        <v>0</v>
      </c>
      <c r="AJ156" s="117">
        <f t="shared" si="244"/>
        <v>0</v>
      </c>
      <c r="AK156" s="117">
        <f t="shared" si="244"/>
        <v>0</v>
      </c>
      <c r="AL156" s="117">
        <f t="shared" si="244"/>
        <v>0</v>
      </c>
      <c r="AM156" s="117">
        <f t="shared" si="244"/>
        <v>0</v>
      </c>
      <c r="AN156" s="117">
        <f t="shared" si="244"/>
        <v>0</v>
      </c>
      <c r="AO156" s="117">
        <f t="shared" ref="AO156" si="247">IFERROR(AO141/AO$131,0)</f>
        <v>0</v>
      </c>
      <c r="AP156" s="117">
        <f t="shared" si="243"/>
        <v>0</v>
      </c>
      <c r="AQ156" s="117">
        <f t="shared" si="243"/>
        <v>0</v>
      </c>
      <c r="AR156" s="117">
        <f t="shared" si="243"/>
        <v>0</v>
      </c>
      <c r="AS156" s="117">
        <f t="shared" si="243"/>
        <v>0</v>
      </c>
      <c r="AT156" s="117">
        <f t="shared" si="243"/>
        <v>0</v>
      </c>
      <c r="AU156" s="117">
        <f t="shared" si="243"/>
        <v>0</v>
      </c>
      <c r="AV156" s="117">
        <f t="shared" si="243"/>
        <v>0</v>
      </c>
      <c r="AW156" s="117">
        <f t="shared" si="243"/>
        <v>0</v>
      </c>
      <c r="AX156" s="117">
        <f t="shared" si="243"/>
        <v>0</v>
      </c>
      <c r="AY156" s="117">
        <f t="shared" si="243"/>
        <v>0</v>
      </c>
      <c r="AZ156" s="117">
        <f t="shared" si="243"/>
        <v>0</v>
      </c>
      <c r="BA156" s="117">
        <f t="shared" si="243"/>
        <v>0</v>
      </c>
      <c r="BB156" s="117">
        <f t="shared" si="243"/>
        <v>0</v>
      </c>
      <c r="BC156" s="117">
        <f t="shared" si="243"/>
        <v>0</v>
      </c>
      <c r="BD156" s="117">
        <f t="shared" ref="BD156:BQ156" si="248">IFERROR(BD141/BD$131,0)</f>
        <v>0</v>
      </c>
      <c r="BE156" s="117">
        <f t="shared" si="248"/>
        <v>0</v>
      </c>
      <c r="BF156" s="117">
        <f t="shared" si="248"/>
        <v>0</v>
      </c>
      <c r="BG156" s="117">
        <f t="shared" si="248"/>
        <v>0</v>
      </c>
      <c r="BH156" s="117">
        <f t="shared" si="248"/>
        <v>0</v>
      </c>
      <c r="BI156" s="117">
        <f t="shared" si="248"/>
        <v>0</v>
      </c>
      <c r="BJ156" s="117">
        <f t="shared" si="248"/>
        <v>0</v>
      </c>
      <c r="BK156" s="117">
        <f t="shared" si="248"/>
        <v>0</v>
      </c>
      <c r="BL156" s="117">
        <f t="shared" si="248"/>
        <v>0</v>
      </c>
      <c r="BM156" s="117">
        <f t="shared" si="248"/>
        <v>0</v>
      </c>
      <c r="BN156" s="117">
        <f t="shared" si="248"/>
        <v>0</v>
      </c>
      <c r="BO156" s="117">
        <f t="shared" si="248"/>
        <v>0</v>
      </c>
      <c r="BP156" s="117">
        <f t="shared" si="248"/>
        <v>0</v>
      </c>
      <c r="BQ156" s="117">
        <f t="shared" si="248"/>
        <v>0</v>
      </c>
      <c r="BR156" s="117"/>
      <c r="BS156" s="117">
        <f t="shared" si="246"/>
        <v>0</v>
      </c>
      <c r="BT156" s="117">
        <f t="shared" si="246"/>
        <v>0.4059375054605554</v>
      </c>
      <c r="BU156" s="117">
        <f t="shared" si="246"/>
        <v>0</v>
      </c>
      <c r="BV156" s="117">
        <f t="shared" si="246"/>
        <v>0</v>
      </c>
      <c r="BW156" s="117">
        <f t="shared" si="246"/>
        <v>0</v>
      </c>
      <c r="BX156" s="117">
        <f t="shared" si="246"/>
        <v>0</v>
      </c>
      <c r="BY156" s="117">
        <f t="shared" si="246"/>
        <v>0</v>
      </c>
      <c r="BZ156" s="117">
        <f t="shared" si="246"/>
        <v>0</v>
      </c>
      <c r="CA156" s="117">
        <f t="shared" si="246"/>
        <v>0</v>
      </c>
      <c r="CB156" s="117">
        <f t="shared" si="246"/>
        <v>0</v>
      </c>
      <c r="CC156" s="117">
        <f t="shared" si="246"/>
        <v>0</v>
      </c>
      <c r="CD156" s="117">
        <f t="shared" si="246"/>
        <v>0</v>
      </c>
      <c r="CE156" s="117">
        <f t="shared" si="246"/>
        <v>0</v>
      </c>
      <c r="CF156" s="117">
        <f t="shared" si="246"/>
        <v>0</v>
      </c>
      <c r="CG156" s="117">
        <f t="shared" si="246"/>
        <v>0</v>
      </c>
      <c r="CH156" s="117">
        <f t="shared" si="246"/>
        <v>0</v>
      </c>
      <c r="CI156" s="117">
        <f t="shared" si="246"/>
        <v>0</v>
      </c>
      <c r="CJ156" s="117">
        <f t="shared" si="246"/>
        <v>0</v>
      </c>
      <c r="CK156" s="117">
        <f t="shared" si="246"/>
        <v>0</v>
      </c>
      <c r="CL156" s="117">
        <f t="shared" si="246"/>
        <v>0</v>
      </c>
      <c r="CM156" s="117">
        <f t="shared" si="246"/>
        <v>0</v>
      </c>
      <c r="CN156" s="117">
        <f t="shared" si="246"/>
        <v>0</v>
      </c>
      <c r="CO156" s="117">
        <f t="shared" si="246"/>
        <v>0</v>
      </c>
      <c r="CP156" s="117">
        <f t="shared" si="246"/>
        <v>0</v>
      </c>
      <c r="CQ156" s="117">
        <f t="shared" si="246"/>
        <v>0</v>
      </c>
      <c r="CR156" s="117">
        <f t="shared" si="246"/>
        <v>0</v>
      </c>
      <c r="CS156" s="117">
        <f t="shared" si="246"/>
        <v>0</v>
      </c>
      <c r="CT156" s="117">
        <f t="shared" si="246"/>
        <v>0</v>
      </c>
      <c r="CU156" s="117">
        <f t="shared" si="246"/>
        <v>0</v>
      </c>
      <c r="CV156" s="117">
        <f t="shared" si="246"/>
        <v>0</v>
      </c>
      <c r="CW156" s="117">
        <f t="shared" si="246"/>
        <v>0</v>
      </c>
      <c r="CX156" s="117">
        <f t="shared" si="246"/>
        <v>0</v>
      </c>
      <c r="CY156" s="117">
        <f t="shared" si="246"/>
        <v>0</v>
      </c>
    </row>
    <row r="157" spans="1:103" s="6" customFormat="1">
      <c r="A157" s="3"/>
      <c r="B157" s="4"/>
      <c r="C157" s="51"/>
      <c r="D157" s="52"/>
      <c r="E157" s="5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</row>
    <row r="158" spans="1:103">
      <c r="A158" s="1" t="s">
        <v>66</v>
      </c>
      <c r="B158" s="31" t="s">
        <v>16</v>
      </c>
      <c r="C158" s="39"/>
      <c r="D158" s="192"/>
      <c r="E158" s="39"/>
      <c r="F158" s="33"/>
      <c r="G158" s="192"/>
    </row>
    <row r="159" spans="1:103" s="19" customFormat="1">
      <c r="A159" s="16"/>
      <c r="B159" s="14" t="s">
        <v>72</v>
      </c>
      <c r="C159" s="273"/>
      <c r="E159" s="39"/>
      <c r="F159" s="240"/>
      <c r="G159" s="240">
        <f>SUM(BS159:CY159)</f>
        <v>1279065000</v>
      </c>
      <c r="H159" s="240" t="s">
        <v>136</v>
      </c>
      <c r="I159" s="62"/>
      <c r="J159" s="39">
        <f>SUM(J162,J166,J170,J174)</f>
        <v>0</v>
      </c>
      <c r="K159" s="39">
        <f t="shared" ref="K159:BQ159" si="249">SUM(K162,K166,K170,K174)</f>
        <v>0</v>
      </c>
      <c r="L159" s="39">
        <f t="shared" si="249"/>
        <v>0</v>
      </c>
      <c r="M159" s="39">
        <f t="shared" si="249"/>
        <v>0</v>
      </c>
      <c r="N159" s="39">
        <f t="shared" si="249"/>
        <v>0</v>
      </c>
      <c r="O159" s="39">
        <f t="shared" si="249"/>
        <v>0</v>
      </c>
      <c r="P159" s="39">
        <f t="shared" si="249"/>
        <v>85271000</v>
      </c>
      <c r="Q159" s="39">
        <f t="shared" si="249"/>
        <v>85271000</v>
      </c>
      <c r="R159" s="39">
        <f t="shared" si="249"/>
        <v>85271000</v>
      </c>
      <c r="S159" s="39">
        <f t="shared" si="249"/>
        <v>85271000</v>
      </c>
      <c r="T159" s="39">
        <f t="shared" si="249"/>
        <v>85271000</v>
      </c>
      <c r="U159" s="39">
        <f t="shared" si="249"/>
        <v>85271000</v>
      </c>
      <c r="V159" s="39">
        <f t="shared" si="249"/>
        <v>85271000</v>
      </c>
      <c r="W159" s="39">
        <f t="shared" si="249"/>
        <v>85271000</v>
      </c>
      <c r="X159" s="39">
        <f t="shared" si="249"/>
        <v>85271000</v>
      </c>
      <c r="Y159" s="39">
        <f t="shared" si="249"/>
        <v>85271000</v>
      </c>
      <c r="Z159" s="39">
        <f t="shared" si="249"/>
        <v>85271000</v>
      </c>
      <c r="AA159" s="39">
        <f t="shared" si="249"/>
        <v>85271000</v>
      </c>
      <c r="AB159" s="39">
        <f t="shared" si="249"/>
        <v>85271000</v>
      </c>
      <c r="AC159" s="39">
        <f t="shared" si="249"/>
        <v>85271000</v>
      </c>
      <c r="AD159" s="39">
        <f t="shared" si="249"/>
        <v>85271000</v>
      </c>
      <c r="AE159" s="39">
        <f t="shared" si="249"/>
        <v>0</v>
      </c>
      <c r="AF159" s="39">
        <f t="shared" si="249"/>
        <v>0</v>
      </c>
      <c r="AG159" s="39">
        <f t="shared" si="249"/>
        <v>0</v>
      </c>
      <c r="AH159" s="39">
        <f t="shared" si="249"/>
        <v>0</v>
      </c>
      <c r="AI159" s="39">
        <f t="shared" si="249"/>
        <v>0</v>
      </c>
      <c r="AJ159" s="39">
        <f t="shared" si="249"/>
        <v>0</v>
      </c>
      <c r="AK159" s="39">
        <f t="shared" si="249"/>
        <v>0</v>
      </c>
      <c r="AL159" s="39">
        <f t="shared" si="249"/>
        <v>0</v>
      </c>
      <c r="AM159" s="39">
        <f t="shared" si="249"/>
        <v>0</v>
      </c>
      <c r="AN159" s="39">
        <f t="shared" si="249"/>
        <v>0</v>
      </c>
      <c r="AO159" s="39">
        <f t="shared" si="249"/>
        <v>0</v>
      </c>
      <c r="AP159" s="39">
        <f t="shared" si="249"/>
        <v>0</v>
      </c>
      <c r="AQ159" s="39">
        <f t="shared" si="249"/>
        <v>0</v>
      </c>
      <c r="AR159" s="39">
        <f t="shared" si="249"/>
        <v>0</v>
      </c>
      <c r="AS159" s="39">
        <f t="shared" si="249"/>
        <v>0</v>
      </c>
      <c r="AT159" s="39">
        <f t="shared" si="249"/>
        <v>0</v>
      </c>
      <c r="AU159" s="39">
        <f t="shared" si="249"/>
        <v>0</v>
      </c>
      <c r="AV159" s="39">
        <f t="shared" si="249"/>
        <v>0</v>
      </c>
      <c r="AW159" s="39">
        <f t="shared" si="249"/>
        <v>0</v>
      </c>
      <c r="AX159" s="39">
        <f t="shared" si="249"/>
        <v>0</v>
      </c>
      <c r="AY159" s="39">
        <f t="shared" si="249"/>
        <v>0</v>
      </c>
      <c r="AZ159" s="39">
        <f t="shared" si="249"/>
        <v>0</v>
      </c>
      <c r="BA159" s="39">
        <f t="shared" si="249"/>
        <v>0</v>
      </c>
      <c r="BB159" s="39">
        <f t="shared" si="249"/>
        <v>0</v>
      </c>
      <c r="BC159" s="39">
        <f t="shared" si="249"/>
        <v>0</v>
      </c>
      <c r="BD159" s="39">
        <f t="shared" si="249"/>
        <v>0</v>
      </c>
      <c r="BE159" s="39">
        <f t="shared" si="249"/>
        <v>0</v>
      </c>
      <c r="BF159" s="39">
        <f t="shared" si="249"/>
        <v>0</v>
      </c>
      <c r="BG159" s="39">
        <f t="shared" si="249"/>
        <v>0</v>
      </c>
      <c r="BH159" s="39">
        <f t="shared" si="249"/>
        <v>0</v>
      </c>
      <c r="BI159" s="39">
        <f t="shared" si="249"/>
        <v>0</v>
      </c>
      <c r="BJ159" s="39">
        <f t="shared" si="249"/>
        <v>0</v>
      </c>
      <c r="BK159" s="39">
        <f t="shared" si="249"/>
        <v>0</v>
      </c>
      <c r="BL159" s="39">
        <f t="shared" si="249"/>
        <v>0</v>
      </c>
      <c r="BM159" s="39">
        <f t="shared" si="249"/>
        <v>0</v>
      </c>
      <c r="BN159" s="39">
        <f t="shared" si="249"/>
        <v>0</v>
      </c>
      <c r="BO159" s="39">
        <f t="shared" si="249"/>
        <v>0</v>
      </c>
      <c r="BP159" s="39">
        <f t="shared" si="249"/>
        <v>0</v>
      </c>
      <c r="BQ159" s="39">
        <f t="shared" si="249"/>
        <v>0</v>
      </c>
      <c r="BR159" s="41"/>
      <c r="BS159" s="39">
        <f>SUM(BS162,BS166,BS170,BS174)</f>
        <v>511626000</v>
      </c>
      <c r="BT159" s="39">
        <f t="shared" ref="BT159:CY159" si="250">SUM(BT162,BT166,BT170,BT174)</f>
        <v>767439000</v>
      </c>
      <c r="BU159" s="39">
        <f t="shared" si="250"/>
        <v>0</v>
      </c>
      <c r="BV159" s="39">
        <f t="shared" si="250"/>
        <v>0</v>
      </c>
      <c r="BW159" s="39">
        <f t="shared" si="250"/>
        <v>0</v>
      </c>
      <c r="BX159" s="39">
        <f t="shared" si="250"/>
        <v>0</v>
      </c>
      <c r="BY159" s="39">
        <f t="shared" si="250"/>
        <v>0</v>
      </c>
      <c r="BZ159" s="39">
        <f t="shared" si="250"/>
        <v>0</v>
      </c>
      <c r="CA159" s="39">
        <f t="shared" si="250"/>
        <v>0</v>
      </c>
      <c r="CB159" s="39">
        <f t="shared" si="250"/>
        <v>0</v>
      </c>
      <c r="CC159" s="39">
        <f t="shared" si="250"/>
        <v>0</v>
      </c>
      <c r="CD159" s="39">
        <f t="shared" si="250"/>
        <v>0</v>
      </c>
      <c r="CE159" s="39">
        <f t="shared" si="250"/>
        <v>0</v>
      </c>
      <c r="CF159" s="39">
        <f t="shared" si="250"/>
        <v>0</v>
      </c>
      <c r="CG159" s="39">
        <f t="shared" si="250"/>
        <v>0</v>
      </c>
      <c r="CH159" s="39">
        <f t="shared" si="250"/>
        <v>0</v>
      </c>
      <c r="CI159" s="39">
        <f t="shared" si="250"/>
        <v>0</v>
      </c>
      <c r="CJ159" s="39">
        <f t="shared" si="250"/>
        <v>0</v>
      </c>
      <c r="CK159" s="39">
        <f t="shared" si="250"/>
        <v>0</v>
      </c>
      <c r="CL159" s="39">
        <f t="shared" si="250"/>
        <v>0</v>
      </c>
      <c r="CM159" s="39">
        <f t="shared" si="250"/>
        <v>0</v>
      </c>
      <c r="CN159" s="39">
        <f t="shared" si="250"/>
        <v>0</v>
      </c>
      <c r="CO159" s="39">
        <f t="shared" si="250"/>
        <v>0</v>
      </c>
      <c r="CP159" s="39">
        <f t="shared" si="250"/>
        <v>0</v>
      </c>
      <c r="CQ159" s="39">
        <f t="shared" si="250"/>
        <v>0</v>
      </c>
      <c r="CR159" s="39">
        <f t="shared" si="250"/>
        <v>0</v>
      </c>
      <c r="CS159" s="39">
        <f t="shared" si="250"/>
        <v>0</v>
      </c>
      <c r="CT159" s="39">
        <f t="shared" si="250"/>
        <v>0</v>
      </c>
      <c r="CU159" s="39">
        <f t="shared" si="250"/>
        <v>0</v>
      </c>
      <c r="CV159" s="39">
        <f t="shared" si="250"/>
        <v>0</v>
      </c>
      <c r="CW159" s="39">
        <f t="shared" si="250"/>
        <v>0</v>
      </c>
      <c r="CX159" s="39">
        <f t="shared" si="250"/>
        <v>0</v>
      </c>
      <c r="CY159" s="39">
        <f t="shared" si="250"/>
        <v>0</v>
      </c>
    </row>
    <row r="160" spans="1:103" s="19" customFormat="1">
      <c r="A160" s="16"/>
      <c r="B160" s="286" t="str">
        <f>B24</f>
        <v>W1: Built to suit</v>
      </c>
      <c r="C160" s="273"/>
      <c r="E160" s="272"/>
      <c r="G160" s="240"/>
      <c r="H160" s="240"/>
      <c r="I160" s="62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41"/>
      <c r="BS160" s="40"/>
      <c r="BT160" s="40"/>
      <c r="BU160" s="40"/>
      <c r="BV160" s="40"/>
      <c r="BW160" s="40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</row>
    <row r="161" spans="1:103">
      <c r="B161" s="13" t="s">
        <v>72</v>
      </c>
      <c r="C161" s="324">
        <v>15000</v>
      </c>
      <c r="D161" s="45" t="s">
        <v>187</v>
      </c>
      <c r="E161" s="210">
        <f>100%/(D12-C12+1)</f>
        <v>6.6666666666666666E-2</v>
      </c>
      <c r="G161" s="322">
        <f>SUM(J161:BQ161)</f>
        <v>0.99999999999999989</v>
      </c>
      <c r="H161" s="235"/>
      <c r="I161" s="15"/>
      <c r="J161" s="122">
        <f>IF(AND(J$7&gt;=$C$12,J$7&lt;=$D$12),$E161,0)</f>
        <v>0</v>
      </c>
      <c r="K161" s="122">
        <f t="shared" ref="K161:BQ161" si="251">IF(AND(K$7&gt;=$C$12,K$7&lt;=$D$12),$E161,0)</f>
        <v>0</v>
      </c>
      <c r="L161" s="122">
        <f t="shared" si="251"/>
        <v>0</v>
      </c>
      <c r="M161" s="122">
        <f t="shared" si="251"/>
        <v>0</v>
      </c>
      <c r="N161" s="122">
        <f t="shared" si="251"/>
        <v>0</v>
      </c>
      <c r="O161" s="122">
        <f t="shared" si="251"/>
        <v>0</v>
      </c>
      <c r="P161" s="122">
        <f t="shared" si="251"/>
        <v>6.6666666666666666E-2</v>
      </c>
      <c r="Q161" s="122">
        <f t="shared" si="251"/>
        <v>6.6666666666666666E-2</v>
      </c>
      <c r="R161" s="122">
        <f t="shared" si="251"/>
        <v>6.6666666666666666E-2</v>
      </c>
      <c r="S161" s="122">
        <f t="shared" si="251"/>
        <v>6.6666666666666666E-2</v>
      </c>
      <c r="T161" s="122">
        <f t="shared" si="251"/>
        <v>6.6666666666666666E-2</v>
      </c>
      <c r="U161" s="122">
        <f t="shared" si="251"/>
        <v>6.6666666666666666E-2</v>
      </c>
      <c r="V161" s="122">
        <f t="shared" si="251"/>
        <v>6.6666666666666666E-2</v>
      </c>
      <c r="W161" s="122">
        <f t="shared" si="251"/>
        <v>6.6666666666666666E-2</v>
      </c>
      <c r="X161" s="122">
        <f t="shared" si="251"/>
        <v>6.6666666666666666E-2</v>
      </c>
      <c r="Y161" s="122">
        <f t="shared" si="251"/>
        <v>6.6666666666666666E-2</v>
      </c>
      <c r="Z161" s="122">
        <f t="shared" si="251"/>
        <v>6.6666666666666666E-2</v>
      </c>
      <c r="AA161" s="122">
        <f t="shared" si="251"/>
        <v>6.6666666666666666E-2</v>
      </c>
      <c r="AB161" s="122">
        <f t="shared" si="251"/>
        <v>6.6666666666666666E-2</v>
      </c>
      <c r="AC161" s="122">
        <f t="shared" si="251"/>
        <v>6.6666666666666666E-2</v>
      </c>
      <c r="AD161" s="122">
        <f t="shared" si="251"/>
        <v>6.6666666666666666E-2</v>
      </c>
      <c r="AE161" s="122">
        <f t="shared" si="251"/>
        <v>0</v>
      </c>
      <c r="AF161" s="122">
        <f t="shared" si="251"/>
        <v>0</v>
      </c>
      <c r="AG161" s="122">
        <f t="shared" si="251"/>
        <v>0</v>
      </c>
      <c r="AH161" s="122">
        <f t="shared" si="251"/>
        <v>0</v>
      </c>
      <c r="AI161" s="122">
        <f t="shared" si="251"/>
        <v>0</v>
      </c>
      <c r="AJ161" s="122">
        <f t="shared" si="251"/>
        <v>0</v>
      </c>
      <c r="AK161" s="122">
        <f t="shared" si="251"/>
        <v>0</v>
      </c>
      <c r="AL161" s="122">
        <f t="shared" si="251"/>
        <v>0</v>
      </c>
      <c r="AM161" s="122">
        <f t="shared" si="251"/>
        <v>0</v>
      </c>
      <c r="AN161" s="122">
        <f t="shared" si="251"/>
        <v>0</v>
      </c>
      <c r="AO161" s="122">
        <f t="shared" si="251"/>
        <v>0</v>
      </c>
      <c r="AP161" s="122">
        <f t="shared" si="251"/>
        <v>0</v>
      </c>
      <c r="AQ161" s="122">
        <f t="shared" si="251"/>
        <v>0</v>
      </c>
      <c r="AR161" s="122">
        <f t="shared" si="251"/>
        <v>0</v>
      </c>
      <c r="AS161" s="122">
        <f t="shared" si="251"/>
        <v>0</v>
      </c>
      <c r="AT161" s="122">
        <f t="shared" si="251"/>
        <v>0</v>
      </c>
      <c r="AU161" s="122">
        <f t="shared" si="251"/>
        <v>0</v>
      </c>
      <c r="AV161" s="122">
        <f t="shared" si="251"/>
        <v>0</v>
      </c>
      <c r="AW161" s="122">
        <f t="shared" si="251"/>
        <v>0</v>
      </c>
      <c r="AX161" s="122">
        <f t="shared" si="251"/>
        <v>0</v>
      </c>
      <c r="AY161" s="122">
        <f t="shared" si="251"/>
        <v>0</v>
      </c>
      <c r="AZ161" s="122">
        <f t="shared" si="251"/>
        <v>0</v>
      </c>
      <c r="BA161" s="122">
        <f t="shared" si="251"/>
        <v>0</v>
      </c>
      <c r="BB161" s="122">
        <f t="shared" si="251"/>
        <v>0</v>
      </c>
      <c r="BC161" s="122">
        <f t="shared" si="251"/>
        <v>0</v>
      </c>
      <c r="BD161" s="122">
        <f t="shared" si="251"/>
        <v>0</v>
      </c>
      <c r="BE161" s="122">
        <f t="shared" si="251"/>
        <v>0</v>
      </c>
      <c r="BF161" s="122">
        <f t="shared" si="251"/>
        <v>0</v>
      </c>
      <c r="BG161" s="122">
        <f t="shared" si="251"/>
        <v>0</v>
      </c>
      <c r="BH161" s="122">
        <f t="shared" si="251"/>
        <v>0</v>
      </c>
      <c r="BI161" s="122">
        <f t="shared" si="251"/>
        <v>0</v>
      </c>
      <c r="BJ161" s="122">
        <f t="shared" si="251"/>
        <v>0</v>
      </c>
      <c r="BK161" s="122">
        <f t="shared" si="251"/>
        <v>0</v>
      </c>
      <c r="BL161" s="122">
        <f t="shared" si="251"/>
        <v>0</v>
      </c>
      <c r="BM161" s="122">
        <f t="shared" si="251"/>
        <v>0</v>
      </c>
      <c r="BN161" s="122">
        <f t="shared" si="251"/>
        <v>0</v>
      </c>
      <c r="BO161" s="122">
        <f t="shared" si="251"/>
        <v>0</v>
      </c>
      <c r="BP161" s="122">
        <f t="shared" si="251"/>
        <v>0</v>
      </c>
      <c r="BQ161" s="122">
        <f t="shared" si="251"/>
        <v>0</v>
      </c>
      <c r="BR161" s="55"/>
      <c r="BS161" s="55"/>
      <c r="BT161" s="55"/>
      <c r="BU161" s="55"/>
      <c r="BV161" s="55"/>
      <c r="BW161" s="122"/>
      <c r="BX161" s="122">
        <f t="shared" ref="BX161:CY161" si="252">IF(AND(BX$7&gt;=$C$12,BX$7&lt;=$D$12),$E161,0)</f>
        <v>0</v>
      </c>
      <c r="BY161" s="122">
        <f t="shared" si="252"/>
        <v>0</v>
      </c>
      <c r="BZ161" s="122">
        <f t="shared" si="252"/>
        <v>0</v>
      </c>
      <c r="CA161" s="122">
        <f t="shared" si="252"/>
        <v>0</v>
      </c>
      <c r="CB161" s="122">
        <f t="shared" si="252"/>
        <v>0</v>
      </c>
      <c r="CC161" s="122">
        <f t="shared" si="252"/>
        <v>0</v>
      </c>
      <c r="CD161" s="122">
        <f t="shared" si="252"/>
        <v>0</v>
      </c>
      <c r="CE161" s="122">
        <f t="shared" si="252"/>
        <v>0</v>
      </c>
      <c r="CF161" s="122">
        <f t="shared" si="252"/>
        <v>0</v>
      </c>
      <c r="CG161" s="122">
        <f t="shared" si="252"/>
        <v>0</v>
      </c>
      <c r="CH161" s="122">
        <f t="shared" si="252"/>
        <v>0</v>
      </c>
      <c r="CI161" s="122">
        <f t="shared" si="252"/>
        <v>0</v>
      </c>
      <c r="CJ161" s="122">
        <f t="shared" si="252"/>
        <v>0</v>
      </c>
      <c r="CK161" s="122">
        <f t="shared" si="252"/>
        <v>0</v>
      </c>
      <c r="CL161" s="122">
        <f t="shared" si="252"/>
        <v>0</v>
      </c>
      <c r="CM161" s="122">
        <f t="shared" si="252"/>
        <v>0</v>
      </c>
      <c r="CN161" s="122">
        <f t="shared" si="252"/>
        <v>0</v>
      </c>
      <c r="CO161" s="122">
        <f t="shared" si="252"/>
        <v>0</v>
      </c>
      <c r="CP161" s="122">
        <f t="shared" si="252"/>
        <v>0</v>
      </c>
      <c r="CQ161" s="122">
        <f t="shared" si="252"/>
        <v>0</v>
      </c>
      <c r="CR161" s="122">
        <f t="shared" si="252"/>
        <v>0</v>
      </c>
      <c r="CS161" s="122">
        <f t="shared" si="252"/>
        <v>0</v>
      </c>
      <c r="CT161" s="122">
        <f t="shared" si="252"/>
        <v>0</v>
      </c>
      <c r="CU161" s="122">
        <f t="shared" si="252"/>
        <v>0</v>
      </c>
      <c r="CV161" s="122">
        <f t="shared" si="252"/>
        <v>0</v>
      </c>
      <c r="CW161" s="122">
        <f t="shared" si="252"/>
        <v>0</v>
      </c>
      <c r="CX161" s="122">
        <f t="shared" si="252"/>
        <v>0</v>
      </c>
      <c r="CY161" s="122">
        <f t="shared" si="252"/>
        <v>0</v>
      </c>
    </row>
    <row r="162" spans="1:103">
      <c r="B162" s="13" t="s">
        <v>73</v>
      </c>
      <c r="C162" s="202">
        <f>E25</f>
        <v>26520</v>
      </c>
      <c r="D162" s="45" t="s">
        <v>186</v>
      </c>
      <c r="G162" s="33">
        <f>SUM(BS162:CY162)</f>
        <v>397800000</v>
      </c>
      <c r="H162" s="33" t="s">
        <v>136</v>
      </c>
      <c r="I162" s="15"/>
      <c r="J162" s="85">
        <f t="shared" ref="J162:BQ162" si="253">$C161*$C162*J161</f>
        <v>0</v>
      </c>
      <c r="K162" s="85">
        <f t="shared" si="253"/>
        <v>0</v>
      </c>
      <c r="L162" s="85">
        <f t="shared" si="253"/>
        <v>0</v>
      </c>
      <c r="M162" s="85">
        <f t="shared" si="253"/>
        <v>0</v>
      </c>
      <c r="N162" s="85">
        <f t="shared" si="253"/>
        <v>0</v>
      </c>
      <c r="O162" s="85">
        <f t="shared" si="253"/>
        <v>0</v>
      </c>
      <c r="P162" s="85">
        <f t="shared" si="253"/>
        <v>26520000</v>
      </c>
      <c r="Q162" s="85">
        <f t="shared" si="253"/>
        <v>26520000</v>
      </c>
      <c r="R162" s="85">
        <f t="shared" si="253"/>
        <v>26520000</v>
      </c>
      <c r="S162" s="85">
        <f t="shared" si="253"/>
        <v>26520000</v>
      </c>
      <c r="T162" s="85">
        <f t="shared" si="253"/>
        <v>26520000</v>
      </c>
      <c r="U162" s="85">
        <f t="shared" si="253"/>
        <v>26520000</v>
      </c>
      <c r="V162" s="85">
        <f t="shared" si="253"/>
        <v>26520000</v>
      </c>
      <c r="W162" s="85">
        <f t="shared" si="253"/>
        <v>26520000</v>
      </c>
      <c r="X162" s="85">
        <f t="shared" si="253"/>
        <v>26520000</v>
      </c>
      <c r="Y162" s="85">
        <f t="shared" si="253"/>
        <v>26520000</v>
      </c>
      <c r="Z162" s="85">
        <f t="shared" si="253"/>
        <v>26520000</v>
      </c>
      <c r="AA162" s="85">
        <f t="shared" si="253"/>
        <v>26520000</v>
      </c>
      <c r="AB162" s="85">
        <f t="shared" si="253"/>
        <v>26520000</v>
      </c>
      <c r="AC162" s="85">
        <f t="shared" si="253"/>
        <v>26520000</v>
      </c>
      <c r="AD162" s="85">
        <f t="shared" si="253"/>
        <v>26520000</v>
      </c>
      <c r="AE162" s="85">
        <f t="shared" si="253"/>
        <v>0</v>
      </c>
      <c r="AF162" s="85">
        <f t="shared" si="253"/>
        <v>0</v>
      </c>
      <c r="AG162" s="85">
        <f t="shared" si="253"/>
        <v>0</v>
      </c>
      <c r="AH162" s="85">
        <f t="shared" si="253"/>
        <v>0</v>
      </c>
      <c r="AI162" s="85">
        <f t="shared" si="253"/>
        <v>0</v>
      </c>
      <c r="AJ162" s="85">
        <f t="shared" si="253"/>
        <v>0</v>
      </c>
      <c r="AK162" s="85">
        <f t="shared" si="253"/>
        <v>0</v>
      </c>
      <c r="AL162" s="85">
        <f t="shared" si="253"/>
        <v>0</v>
      </c>
      <c r="AM162" s="85">
        <f t="shared" si="253"/>
        <v>0</v>
      </c>
      <c r="AN162" s="85">
        <f t="shared" si="253"/>
        <v>0</v>
      </c>
      <c r="AO162" s="85">
        <f t="shared" si="253"/>
        <v>0</v>
      </c>
      <c r="AP162" s="85">
        <f t="shared" si="253"/>
        <v>0</v>
      </c>
      <c r="AQ162" s="85">
        <f t="shared" si="253"/>
        <v>0</v>
      </c>
      <c r="AR162" s="85">
        <f t="shared" si="253"/>
        <v>0</v>
      </c>
      <c r="AS162" s="85">
        <f t="shared" si="253"/>
        <v>0</v>
      </c>
      <c r="AT162" s="85">
        <f t="shared" si="253"/>
        <v>0</v>
      </c>
      <c r="AU162" s="85">
        <f t="shared" si="253"/>
        <v>0</v>
      </c>
      <c r="AV162" s="85">
        <f t="shared" si="253"/>
        <v>0</v>
      </c>
      <c r="AW162" s="85">
        <f t="shared" si="253"/>
        <v>0</v>
      </c>
      <c r="AX162" s="85">
        <f t="shared" si="253"/>
        <v>0</v>
      </c>
      <c r="AY162" s="85">
        <f t="shared" si="253"/>
        <v>0</v>
      </c>
      <c r="AZ162" s="85">
        <f t="shared" si="253"/>
        <v>0</v>
      </c>
      <c r="BA162" s="85">
        <f t="shared" si="253"/>
        <v>0</v>
      </c>
      <c r="BB162" s="85">
        <f t="shared" si="253"/>
        <v>0</v>
      </c>
      <c r="BC162" s="85">
        <f t="shared" si="253"/>
        <v>0</v>
      </c>
      <c r="BD162" s="85">
        <f t="shared" si="253"/>
        <v>0</v>
      </c>
      <c r="BE162" s="85">
        <f t="shared" si="253"/>
        <v>0</v>
      </c>
      <c r="BF162" s="85">
        <f t="shared" si="253"/>
        <v>0</v>
      </c>
      <c r="BG162" s="85">
        <f t="shared" si="253"/>
        <v>0</v>
      </c>
      <c r="BH162" s="85">
        <f t="shared" si="253"/>
        <v>0</v>
      </c>
      <c r="BI162" s="85">
        <f t="shared" si="253"/>
        <v>0</v>
      </c>
      <c r="BJ162" s="85">
        <f t="shared" si="253"/>
        <v>0</v>
      </c>
      <c r="BK162" s="85">
        <f t="shared" si="253"/>
        <v>0</v>
      </c>
      <c r="BL162" s="85">
        <f t="shared" si="253"/>
        <v>0</v>
      </c>
      <c r="BM162" s="85">
        <f t="shared" si="253"/>
        <v>0</v>
      </c>
      <c r="BN162" s="85">
        <f t="shared" si="253"/>
        <v>0</v>
      </c>
      <c r="BO162" s="85">
        <f t="shared" si="253"/>
        <v>0</v>
      </c>
      <c r="BP162" s="85">
        <f t="shared" si="253"/>
        <v>0</v>
      </c>
      <c r="BQ162" s="85">
        <f t="shared" si="253"/>
        <v>0</v>
      </c>
      <c r="BR162" s="55"/>
      <c r="BS162" s="22">
        <f>SUM(J162:U162)</f>
        <v>159120000</v>
      </c>
      <c r="BT162" s="22">
        <f>SUM(V162:AG162)</f>
        <v>238680000</v>
      </c>
      <c r="BU162" s="22">
        <f>SUM(AH162:AS162)</f>
        <v>0</v>
      </c>
      <c r="BV162" s="22">
        <f>SUM(AT162:BE162)</f>
        <v>0</v>
      </c>
      <c r="BW162" s="22">
        <f>SUM(BF162:BQ162)</f>
        <v>0</v>
      </c>
      <c r="BX162" s="85">
        <f t="shared" ref="BX162:CY162" si="254">$C161*$C162*BX161</f>
        <v>0</v>
      </c>
      <c r="BY162" s="85">
        <f t="shared" si="254"/>
        <v>0</v>
      </c>
      <c r="BZ162" s="85">
        <f t="shared" si="254"/>
        <v>0</v>
      </c>
      <c r="CA162" s="85">
        <f t="shared" si="254"/>
        <v>0</v>
      </c>
      <c r="CB162" s="85">
        <f t="shared" si="254"/>
        <v>0</v>
      </c>
      <c r="CC162" s="85">
        <f t="shared" si="254"/>
        <v>0</v>
      </c>
      <c r="CD162" s="85">
        <f t="shared" si="254"/>
        <v>0</v>
      </c>
      <c r="CE162" s="85">
        <f t="shared" si="254"/>
        <v>0</v>
      </c>
      <c r="CF162" s="85">
        <f t="shared" si="254"/>
        <v>0</v>
      </c>
      <c r="CG162" s="85">
        <f t="shared" si="254"/>
        <v>0</v>
      </c>
      <c r="CH162" s="85">
        <f t="shared" si="254"/>
        <v>0</v>
      </c>
      <c r="CI162" s="85">
        <f t="shared" si="254"/>
        <v>0</v>
      </c>
      <c r="CJ162" s="85">
        <f t="shared" si="254"/>
        <v>0</v>
      </c>
      <c r="CK162" s="85">
        <f t="shared" si="254"/>
        <v>0</v>
      </c>
      <c r="CL162" s="85">
        <f t="shared" si="254"/>
        <v>0</v>
      </c>
      <c r="CM162" s="85">
        <f t="shared" si="254"/>
        <v>0</v>
      </c>
      <c r="CN162" s="85">
        <f t="shared" si="254"/>
        <v>0</v>
      </c>
      <c r="CO162" s="85">
        <f t="shared" si="254"/>
        <v>0</v>
      </c>
      <c r="CP162" s="85">
        <f t="shared" si="254"/>
        <v>0</v>
      </c>
      <c r="CQ162" s="85">
        <f t="shared" si="254"/>
        <v>0</v>
      </c>
      <c r="CR162" s="85">
        <f t="shared" si="254"/>
        <v>0</v>
      </c>
      <c r="CS162" s="85">
        <f t="shared" si="254"/>
        <v>0</v>
      </c>
      <c r="CT162" s="85">
        <f t="shared" si="254"/>
        <v>0</v>
      </c>
      <c r="CU162" s="85">
        <f t="shared" si="254"/>
        <v>0</v>
      </c>
      <c r="CV162" s="85">
        <f t="shared" si="254"/>
        <v>0</v>
      </c>
      <c r="CW162" s="85">
        <f t="shared" si="254"/>
        <v>0</v>
      </c>
      <c r="CX162" s="85">
        <f t="shared" si="254"/>
        <v>0</v>
      </c>
      <c r="CY162" s="85">
        <f t="shared" si="254"/>
        <v>0</v>
      </c>
    </row>
    <row r="163" spans="1:103" s="19" customFormat="1">
      <c r="A163" s="16"/>
      <c r="B163" s="13"/>
      <c r="C163" s="273"/>
      <c r="E163" s="272"/>
      <c r="G163" s="240"/>
      <c r="H163" s="240"/>
      <c r="I163" s="62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41"/>
      <c r="BS163" s="40"/>
      <c r="BT163" s="40"/>
      <c r="BU163" s="40"/>
      <c r="BV163" s="40"/>
      <c r="BW163" s="40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</row>
    <row r="164" spans="1:103" s="19" customFormat="1">
      <c r="A164" s="16"/>
      <c r="B164" s="286" t="str">
        <f>B32</f>
        <v>W2: Built to suit</v>
      </c>
      <c r="C164" s="273"/>
      <c r="E164" s="272"/>
      <c r="G164" s="240"/>
      <c r="H164" s="240"/>
      <c r="I164" s="62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41"/>
      <c r="BS164" s="40"/>
      <c r="BT164" s="40"/>
      <c r="BU164" s="40"/>
      <c r="BV164" s="40"/>
      <c r="BW164" s="40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</row>
    <row r="165" spans="1:103">
      <c r="B165" s="13" t="s">
        <v>72</v>
      </c>
      <c r="C165" s="324">
        <f>C161</f>
        <v>15000</v>
      </c>
      <c r="D165" s="45" t="s">
        <v>187</v>
      </c>
      <c r="E165" s="210">
        <f>100%/(D12-C12+1)</f>
        <v>6.6666666666666666E-2</v>
      </c>
      <c r="G165" s="322">
        <f>SUM(J165:BQ165)</f>
        <v>0.99999999999999989</v>
      </c>
      <c r="H165" s="235"/>
      <c r="I165" s="15"/>
      <c r="J165" s="122">
        <f>IF(AND(J$7&gt;=$C$12,J$7&lt;=$D$12),$E165,0)</f>
        <v>0</v>
      </c>
      <c r="K165" s="122">
        <f t="shared" ref="K165:BQ165" si="255">IF(AND(K$7&gt;=$C$12,K$7&lt;=$D$12),$E165,0)</f>
        <v>0</v>
      </c>
      <c r="L165" s="122">
        <f t="shared" si="255"/>
        <v>0</v>
      </c>
      <c r="M165" s="122">
        <f t="shared" si="255"/>
        <v>0</v>
      </c>
      <c r="N165" s="122">
        <f t="shared" si="255"/>
        <v>0</v>
      </c>
      <c r="O165" s="122">
        <f t="shared" si="255"/>
        <v>0</v>
      </c>
      <c r="P165" s="122">
        <f t="shared" si="255"/>
        <v>6.6666666666666666E-2</v>
      </c>
      <c r="Q165" s="122">
        <f t="shared" si="255"/>
        <v>6.6666666666666666E-2</v>
      </c>
      <c r="R165" s="122">
        <f t="shared" si="255"/>
        <v>6.6666666666666666E-2</v>
      </c>
      <c r="S165" s="122">
        <f t="shared" si="255"/>
        <v>6.6666666666666666E-2</v>
      </c>
      <c r="T165" s="122">
        <f t="shared" si="255"/>
        <v>6.6666666666666666E-2</v>
      </c>
      <c r="U165" s="122">
        <f t="shared" si="255"/>
        <v>6.6666666666666666E-2</v>
      </c>
      <c r="V165" s="122">
        <f t="shared" si="255"/>
        <v>6.6666666666666666E-2</v>
      </c>
      <c r="W165" s="122">
        <f t="shared" si="255"/>
        <v>6.6666666666666666E-2</v>
      </c>
      <c r="X165" s="122">
        <f t="shared" si="255"/>
        <v>6.6666666666666666E-2</v>
      </c>
      <c r="Y165" s="122">
        <f t="shared" si="255"/>
        <v>6.6666666666666666E-2</v>
      </c>
      <c r="Z165" s="122">
        <f t="shared" si="255"/>
        <v>6.6666666666666666E-2</v>
      </c>
      <c r="AA165" s="122">
        <f t="shared" si="255"/>
        <v>6.6666666666666666E-2</v>
      </c>
      <c r="AB165" s="122">
        <f t="shared" si="255"/>
        <v>6.6666666666666666E-2</v>
      </c>
      <c r="AC165" s="122">
        <f t="shared" si="255"/>
        <v>6.6666666666666666E-2</v>
      </c>
      <c r="AD165" s="122">
        <f t="shared" si="255"/>
        <v>6.6666666666666666E-2</v>
      </c>
      <c r="AE165" s="122">
        <f t="shared" si="255"/>
        <v>0</v>
      </c>
      <c r="AF165" s="122">
        <f t="shared" si="255"/>
        <v>0</v>
      </c>
      <c r="AG165" s="122">
        <f t="shared" si="255"/>
        <v>0</v>
      </c>
      <c r="AH165" s="122">
        <f t="shared" si="255"/>
        <v>0</v>
      </c>
      <c r="AI165" s="122">
        <f t="shared" si="255"/>
        <v>0</v>
      </c>
      <c r="AJ165" s="122">
        <f t="shared" si="255"/>
        <v>0</v>
      </c>
      <c r="AK165" s="122">
        <f t="shared" si="255"/>
        <v>0</v>
      </c>
      <c r="AL165" s="122">
        <f t="shared" si="255"/>
        <v>0</v>
      </c>
      <c r="AM165" s="122">
        <f t="shared" si="255"/>
        <v>0</v>
      </c>
      <c r="AN165" s="122">
        <f t="shared" si="255"/>
        <v>0</v>
      </c>
      <c r="AO165" s="122">
        <f t="shared" si="255"/>
        <v>0</v>
      </c>
      <c r="AP165" s="122">
        <f t="shared" si="255"/>
        <v>0</v>
      </c>
      <c r="AQ165" s="122">
        <f t="shared" si="255"/>
        <v>0</v>
      </c>
      <c r="AR165" s="122">
        <f t="shared" si="255"/>
        <v>0</v>
      </c>
      <c r="AS165" s="122">
        <f t="shared" si="255"/>
        <v>0</v>
      </c>
      <c r="AT165" s="122">
        <f t="shared" si="255"/>
        <v>0</v>
      </c>
      <c r="AU165" s="122">
        <f t="shared" si="255"/>
        <v>0</v>
      </c>
      <c r="AV165" s="122">
        <f t="shared" si="255"/>
        <v>0</v>
      </c>
      <c r="AW165" s="122">
        <f t="shared" si="255"/>
        <v>0</v>
      </c>
      <c r="AX165" s="122">
        <f t="shared" si="255"/>
        <v>0</v>
      </c>
      <c r="AY165" s="122">
        <f t="shared" si="255"/>
        <v>0</v>
      </c>
      <c r="AZ165" s="122">
        <f t="shared" si="255"/>
        <v>0</v>
      </c>
      <c r="BA165" s="122">
        <f t="shared" si="255"/>
        <v>0</v>
      </c>
      <c r="BB165" s="122">
        <f t="shared" si="255"/>
        <v>0</v>
      </c>
      <c r="BC165" s="122">
        <f t="shared" si="255"/>
        <v>0</v>
      </c>
      <c r="BD165" s="122">
        <f t="shared" si="255"/>
        <v>0</v>
      </c>
      <c r="BE165" s="122">
        <f t="shared" si="255"/>
        <v>0</v>
      </c>
      <c r="BF165" s="122">
        <f t="shared" si="255"/>
        <v>0</v>
      </c>
      <c r="BG165" s="122">
        <f t="shared" si="255"/>
        <v>0</v>
      </c>
      <c r="BH165" s="122">
        <f t="shared" si="255"/>
        <v>0</v>
      </c>
      <c r="BI165" s="122">
        <f t="shared" si="255"/>
        <v>0</v>
      </c>
      <c r="BJ165" s="122">
        <f t="shared" si="255"/>
        <v>0</v>
      </c>
      <c r="BK165" s="122">
        <f t="shared" si="255"/>
        <v>0</v>
      </c>
      <c r="BL165" s="122">
        <f t="shared" si="255"/>
        <v>0</v>
      </c>
      <c r="BM165" s="122">
        <f t="shared" si="255"/>
        <v>0</v>
      </c>
      <c r="BN165" s="122">
        <f t="shared" si="255"/>
        <v>0</v>
      </c>
      <c r="BO165" s="122">
        <f t="shared" si="255"/>
        <v>0</v>
      </c>
      <c r="BP165" s="122">
        <f t="shared" si="255"/>
        <v>0</v>
      </c>
      <c r="BQ165" s="122">
        <f t="shared" si="255"/>
        <v>0</v>
      </c>
      <c r="BR165" s="55"/>
      <c r="BS165" s="55"/>
      <c r="BT165" s="55"/>
      <c r="BU165" s="55"/>
      <c r="BV165" s="55"/>
      <c r="BW165" s="122"/>
      <c r="BX165" s="122">
        <f t="shared" ref="BX165:CY165" si="256">IF(AND(BX$7&gt;=$C$12,BX$7&lt;=$D$12),$E165,0)</f>
        <v>0</v>
      </c>
      <c r="BY165" s="122">
        <f t="shared" si="256"/>
        <v>0</v>
      </c>
      <c r="BZ165" s="122">
        <f t="shared" si="256"/>
        <v>0</v>
      </c>
      <c r="CA165" s="122">
        <f t="shared" si="256"/>
        <v>0</v>
      </c>
      <c r="CB165" s="122">
        <f t="shared" si="256"/>
        <v>0</v>
      </c>
      <c r="CC165" s="122">
        <f t="shared" si="256"/>
        <v>0</v>
      </c>
      <c r="CD165" s="122">
        <f t="shared" si="256"/>
        <v>0</v>
      </c>
      <c r="CE165" s="122">
        <f t="shared" si="256"/>
        <v>0</v>
      </c>
      <c r="CF165" s="122">
        <f t="shared" si="256"/>
        <v>0</v>
      </c>
      <c r="CG165" s="122">
        <f t="shared" si="256"/>
        <v>0</v>
      </c>
      <c r="CH165" s="122">
        <f t="shared" si="256"/>
        <v>0</v>
      </c>
      <c r="CI165" s="122">
        <f t="shared" si="256"/>
        <v>0</v>
      </c>
      <c r="CJ165" s="122">
        <f t="shared" si="256"/>
        <v>0</v>
      </c>
      <c r="CK165" s="122">
        <f t="shared" si="256"/>
        <v>0</v>
      </c>
      <c r="CL165" s="122">
        <f t="shared" si="256"/>
        <v>0</v>
      </c>
      <c r="CM165" s="122">
        <f t="shared" si="256"/>
        <v>0</v>
      </c>
      <c r="CN165" s="122">
        <f t="shared" si="256"/>
        <v>0</v>
      </c>
      <c r="CO165" s="122">
        <f t="shared" si="256"/>
        <v>0</v>
      </c>
      <c r="CP165" s="122">
        <f t="shared" si="256"/>
        <v>0</v>
      </c>
      <c r="CQ165" s="122">
        <f t="shared" si="256"/>
        <v>0</v>
      </c>
      <c r="CR165" s="122">
        <f t="shared" si="256"/>
        <v>0</v>
      </c>
      <c r="CS165" s="122">
        <f t="shared" si="256"/>
        <v>0</v>
      </c>
      <c r="CT165" s="122">
        <f t="shared" si="256"/>
        <v>0</v>
      </c>
      <c r="CU165" s="122">
        <f t="shared" si="256"/>
        <v>0</v>
      </c>
      <c r="CV165" s="122">
        <f t="shared" si="256"/>
        <v>0</v>
      </c>
      <c r="CW165" s="122">
        <f t="shared" si="256"/>
        <v>0</v>
      </c>
      <c r="CX165" s="122">
        <f t="shared" si="256"/>
        <v>0</v>
      </c>
      <c r="CY165" s="122">
        <f t="shared" si="256"/>
        <v>0</v>
      </c>
    </row>
    <row r="166" spans="1:103">
      <c r="B166" s="13" t="s">
        <v>73</v>
      </c>
      <c r="C166" s="202">
        <f>E33</f>
        <v>22056</v>
      </c>
      <c r="D166" s="45" t="s">
        <v>186</v>
      </c>
      <c r="G166" s="33">
        <f>SUM(BS166:CY166)</f>
        <v>330840000</v>
      </c>
      <c r="H166" s="33" t="s">
        <v>136</v>
      </c>
      <c r="I166" s="15"/>
      <c r="J166" s="85">
        <f t="shared" ref="J166:BQ166" si="257">$C165*$C166*J165</f>
        <v>0</v>
      </c>
      <c r="K166" s="85">
        <f t="shared" si="257"/>
        <v>0</v>
      </c>
      <c r="L166" s="85">
        <f t="shared" si="257"/>
        <v>0</v>
      </c>
      <c r="M166" s="85">
        <f t="shared" si="257"/>
        <v>0</v>
      </c>
      <c r="N166" s="85">
        <f t="shared" si="257"/>
        <v>0</v>
      </c>
      <c r="O166" s="85">
        <f t="shared" si="257"/>
        <v>0</v>
      </c>
      <c r="P166" s="85">
        <f t="shared" si="257"/>
        <v>22056000</v>
      </c>
      <c r="Q166" s="85">
        <f t="shared" si="257"/>
        <v>22056000</v>
      </c>
      <c r="R166" s="85">
        <f t="shared" si="257"/>
        <v>22056000</v>
      </c>
      <c r="S166" s="85">
        <f t="shared" si="257"/>
        <v>22056000</v>
      </c>
      <c r="T166" s="85">
        <f t="shared" si="257"/>
        <v>22056000</v>
      </c>
      <c r="U166" s="85">
        <f t="shared" si="257"/>
        <v>22056000</v>
      </c>
      <c r="V166" s="85">
        <f t="shared" si="257"/>
        <v>22056000</v>
      </c>
      <c r="W166" s="85">
        <f t="shared" si="257"/>
        <v>22056000</v>
      </c>
      <c r="X166" s="85">
        <f t="shared" si="257"/>
        <v>22056000</v>
      </c>
      <c r="Y166" s="85">
        <f t="shared" si="257"/>
        <v>22056000</v>
      </c>
      <c r="Z166" s="85">
        <f t="shared" si="257"/>
        <v>22056000</v>
      </c>
      <c r="AA166" s="85">
        <f t="shared" si="257"/>
        <v>22056000</v>
      </c>
      <c r="AB166" s="85">
        <f t="shared" si="257"/>
        <v>22056000</v>
      </c>
      <c r="AC166" s="85">
        <f t="shared" si="257"/>
        <v>22056000</v>
      </c>
      <c r="AD166" s="85">
        <f t="shared" si="257"/>
        <v>22056000</v>
      </c>
      <c r="AE166" s="85">
        <f t="shared" si="257"/>
        <v>0</v>
      </c>
      <c r="AF166" s="85">
        <f t="shared" si="257"/>
        <v>0</v>
      </c>
      <c r="AG166" s="85">
        <f t="shared" si="257"/>
        <v>0</v>
      </c>
      <c r="AH166" s="85">
        <f t="shared" si="257"/>
        <v>0</v>
      </c>
      <c r="AI166" s="85">
        <f t="shared" si="257"/>
        <v>0</v>
      </c>
      <c r="AJ166" s="85">
        <f t="shared" si="257"/>
        <v>0</v>
      </c>
      <c r="AK166" s="85">
        <f t="shared" si="257"/>
        <v>0</v>
      </c>
      <c r="AL166" s="85">
        <f t="shared" si="257"/>
        <v>0</v>
      </c>
      <c r="AM166" s="85">
        <f t="shared" si="257"/>
        <v>0</v>
      </c>
      <c r="AN166" s="85">
        <f t="shared" si="257"/>
        <v>0</v>
      </c>
      <c r="AO166" s="85">
        <f t="shared" si="257"/>
        <v>0</v>
      </c>
      <c r="AP166" s="85">
        <f t="shared" si="257"/>
        <v>0</v>
      </c>
      <c r="AQ166" s="85">
        <f t="shared" si="257"/>
        <v>0</v>
      </c>
      <c r="AR166" s="85">
        <f t="shared" si="257"/>
        <v>0</v>
      </c>
      <c r="AS166" s="85">
        <f t="shared" si="257"/>
        <v>0</v>
      </c>
      <c r="AT166" s="85">
        <f t="shared" si="257"/>
        <v>0</v>
      </c>
      <c r="AU166" s="85">
        <f t="shared" si="257"/>
        <v>0</v>
      </c>
      <c r="AV166" s="85">
        <f t="shared" si="257"/>
        <v>0</v>
      </c>
      <c r="AW166" s="85">
        <f t="shared" si="257"/>
        <v>0</v>
      </c>
      <c r="AX166" s="85">
        <f t="shared" si="257"/>
        <v>0</v>
      </c>
      <c r="AY166" s="85">
        <f t="shared" si="257"/>
        <v>0</v>
      </c>
      <c r="AZ166" s="85">
        <f t="shared" si="257"/>
        <v>0</v>
      </c>
      <c r="BA166" s="85">
        <f t="shared" si="257"/>
        <v>0</v>
      </c>
      <c r="BB166" s="85">
        <f t="shared" si="257"/>
        <v>0</v>
      </c>
      <c r="BC166" s="85">
        <f t="shared" si="257"/>
        <v>0</v>
      </c>
      <c r="BD166" s="85">
        <f t="shared" si="257"/>
        <v>0</v>
      </c>
      <c r="BE166" s="85">
        <f t="shared" si="257"/>
        <v>0</v>
      </c>
      <c r="BF166" s="85">
        <f t="shared" si="257"/>
        <v>0</v>
      </c>
      <c r="BG166" s="85">
        <f t="shared" si="257"/>
        <v>0</v>
      </c>
      <c r="BH166" s="85">
        <f t="shared" si="257"/>
        <v>0</v>
      </c>
      <c r="BI166" s="85">
        <f t="shared" si="257"/>
        <v>0</v>
      </c>
      <c r="BJ166" s="85">
        <f t="shared" si="257"/>
        <v>0</v>
      </c>
      <c r="BK166" s="85">
        <f t="shared" si="257"/>
        <v>0</v>
      </c>
      <c r="BL166" s="85">
        <f t="shared" si="257"/>
        <v>0</v>
      </c>
      <c r="BM166" s="85">
        <f t="shared" si="257"/>
        <v>0</v>
      </c>
      <c r="BN166" s="85">
        <f t="shared" si="257"/>
        <v>0</v>
      </c>
      <c r="BO166" s="85">
        <f t="shared" si="257"/>
        <v>0</v>
      </c>
      <c r="BP166" s="85">
        <f t="shared" si="257"/>
        <v>0</v>
      </c>
      <c r="BQ166" s="85">
        <f t="shared" si="257"/>
        <v>0</v>
      </c>
      <c r="BR166" s="55"/>
      <c r="BS166" s="22">
        <f>SUM(J166:U166)</f>
        <v>132336000</v>
      </c>
      <c r="BT166" s="22">
        <f>SUM(V166:AG166)</f>
        <v>198504000</v>
      </c>
      <c r="BU166" s="22">
        <f>SUM(AH166:AS166)</f>
        <v>0</v>
      </c>
      <c r="BV166" s="22">
        <f>SUM(AT166:BE166)</f>
        <v>0</v>
      </c>
      <c r="BW166" s="22">
        <f>SUM(BF166:BQ166)</f>
        <v>0</v>
      </c>
      <c r="BX166" s="85">
        <f t="shared" ref="BX166:CY166" si="258">$C165*$C166*BX165</f>
        <v>0</v>
      </c>
      <c r="BY166" s="85">
        <f t="shared" si="258"/>
        <v>0</v>
      </c>
      <c r="BZ166" s="85">
        <f t="shared" si="258"/>
        <v>0</v>
      </c>
      <c r="CA166" s="85">
        <f t="shared" si="258"/>
        <v>0</v>
      </c>
      <c r="CB166" s="85">
        <f t="shared" si="258"/>
        <v>0</v>
      </c>
      <c r="CC166" s="85">
        <f t="shared" si="258"/>
        <v>0</v>
      </c>
      <c r="CD166" s="85">
        <f t="shared" si="258"/>
        <v>0</v>
      </c>
      <c r="CE166" s="85">
        <f t="shared" si="258"/>
        <v>0</v>
      </c>
      <c r="CF166" s="85">
        <f t="shared" si="258"/>
        <v>0</v>
      </c>
      <c r="CG166" s="85">
        <f t="shared" si="258"/>
        <v>0</v>
      </c>
      <c r="CH166" s="85">
        <f t="shared" si="258"/>
        <v>0</v>
      </c>
      <c r="CI166" s="85">
        <f t="shared" si="258"/>
        <v>0</v>
      </c>
      <c r="CJ166" s="85">
        <f t="shared" si="258"/>
        <v>0</v>
      </c>
      <c r="CK166" s="85">
        <f t="shared" si="258"/>
        <v>0</v>
      </c>
      <c r="CL166" s="85">
        <f t="shared" si="258"/>
        <v>0</v>
      </c>
      <c r="CM166" s="85">
        <f t="shared" si="258"/>
        <v>0</v>
      </c>
      <c r="CN166" s="85">
        <f t="shared" si="258"/>
        <v>0</v>
      </c>
      <c r="CO166" s="85">
        <f t="shared" si="258"/>
        <v>0</v>
      </c>
      <c r="CP166" s="85">
        <f t="shared" si="258"/>
        <v>0</v>
      </c>
      <c r="CQ166" s="85">
        <f t="shared" si="258"/>
        <v>0</v>
      </c>
      <c r="CR166" s="85">
        <f t="shared" si="258"/>
        <v>0</v>
      </c>
      <c r="CS166" s="85">
        <f t="shared" si="258"/>
        <v>0</v>
      </c>
      <c r="CT166" s="85">
        <f t="shared" si="258"/>
        <v>0</v>
      </c>
      <c r="CU166" s="85">
        <f t="shared" si="258"/>
        <v>0</v>
      </c>
      <c r="CV166" s="85">
        <f t="shared" si="258"/>
        <v>0</v>
      </c>
      <c r="CW166" s="85">
        <f t="shared" si="258"/>
        <v>0</v>
      </c>
      <c r="CX166" s="85">
        <f t="shared" si="258"/>
        <v>0</v>
      </c>
      <c r="CY166" s="85">
        <f t="shared" si="258"/>
        <v>0</v>
      </c>
    </row>
    <row r="167" spans="1:103" s="19" customFormat="1">
      <c r="A167" s="16"/>
      <c r="B167" s="13"/>
      <c r="C167" s="273"/>
      <c r="E167" s="272"/>
      <c r="G167" s="240"/>
      <c r="H167" s="240"/>
      <c r="I167" s="62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41"/>
      <c r="BS167" s="40"/>
      <c r="BT167" s="40"/>
      <c r="BU167" s="40"/>
      <c r="BV167" s="40"/>
      <c r="BW167" s="40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</row>
    <row r="168" spans="1:103" s="19" customFormat="1">
      <c r="A168" s="16"/>
      <c r="B168" s="286" t="str">
        <f>B40</f>
        <v>W3: Built to suit</v>
      </c>
      <c r="C168" s="273"/>
      <c r="E168" s="272"/>
      <c r="G168" s="240"/>
      <c r="H168" s="240"/>
      <c r="I168" s="62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41"/>
      <c r="BS168" s="40"/>
      <c r="BT168" s="40"/>
      <c r="BU168" s="40"/>
      <c r="BV168" s="40"/>
      <c r="BW168" s="40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</row>
    <row r="169" spans="1:103">
      <c r="B169" s="13" t="s">
        <v>72</v>
      </c>
      <c r="C169" s="324">
        <f>C165</f>
        <v>15000</v>
      </c>
      <c r="D169" s="45" t="s">
        <v>187</v>
      </c>
      <c r="E169" s="210">
        <f>100%/(D12-C12+1)</f>
        <v>6.6666666666666666E-2</v>
      </c>
      <c r="G169" s="322">
        <f>SUM(J169:BQ169)</f>
        <v>0.99999999999999989</v>
      </c>
      <c r="H169" s="235"/>
      <c r="I169" s="15"/>
      <c r="J169" s="122">
        <f>IF(AND(J$7&gt;=$C$12,J$7&lt;=$D$12),$E169,0)</f>
        <v>0</v>
      </c>
      <c r="K169" s="122">
        <f t="shared" ref="K169:BQ169" si="259">IF(AND(K$7&gt;=$C$12,K$7&lt;=$D$12),$E169,0)</f>
        <v>0</v>
      </c>
      <c r="L169" s="122">
        <f t="shared" si="259"/>
        <v>0</v>
      </c>
      <c r="M169" s="122">
        <f t="shared" si="259"/>
        <v>0</v>
      </c>
      <c r="N169" s="122">
        <f t="shared" si="259"/>
        <v>0</v>
      </c>
      <c r="O169" s="122">
        <f t="shared" si="259"/>
        <v>0</v>
      </c>
      <c r="P169" s="122">
        <f t="shared" si="259"/>
        <v>6.6666666666666666E-2</v>
      </c>
      <c r="Q169" s="122">
        <f t="shared" si="259"/>
        <v>6.6666666666666666E-2</v>
      </c>
      <c r="R169" s="122">
        <f t="shared" si="259"/>
        <v>6.6666666666666666E-2</v>
      </c>
      <c r="S169" s="122">
        <f t="shared" si="259"/>
        <v>6.6666666666666666E-2</v>
      </c>
      <c r="T169" s="122">
        <f t="shared" si="259"/>
        <v>6.6666666666666666E-2</v>
      </c>
      <c r="U169" s="122">
        <f t="shared" si="259"/>
        <v>6.6666666666666666E-2</v>
      </c>
      <c r="V169" s="122">
        <f t="shared" si="259"/>
        <v>6.6666666666666666E-2</v>
      </c>
      <c r="W169" s="122">
        <f t="shared" si="259"/>
        <v>6.6666666666666666E-2</v>
      </c>
      <c r="X169" s="122">
        <f t="shared" si="259"/>
        <v>6.6666666666666666E-2</v>
      </c>
      <c r="Y169" s="122">
        <f t="shared" si="259"/>
        <v>6.6666666666666666E-2</v>
      </c>
      <c r="Z169" s="122">
        <f t="shared" si="259"/>
        <v>6.6666666666666666E-2</v>
      </c>
      <c r="AA169" s="122">
        <f t="shared" si="259"/>
        <v>6.6666666666666666E-2</v>
      </c>
      <c r="AB169" s="122">
        <f t="shared" si="259"/>
        <v>6.6666666666666666E-2</v>
      </c>
      <c r="AC169" s="122">
        <f t="shared" si="259"/>
        <v>6.6666666666666666E-2</v>
      </c>
      <c r="AD169" s="122">
        <f t="shared" si="259"/>
        <v>6.6666666666666666E-2</v>
      </c>
      <c r="AE169" s="122">
        <f t="shared" si="259"/>
        <v>0</v>
      </c>
      <c r="AF169" s="122">
        <f t="shared" si="259"/>
        <v>0</v>
      </c>
      <c r="AG169" s="122">
        <f t="shared" si="259"/>
        <v>0</v>
      </c>
      <c r="AH169" s="122">
        <f t="shared" si="259"/>
        <v>0</v>
      </c>
      <c r="AI169" s="122">
        <f t="shared" si="259"/>
        <v>0</v>
      </c>
      <c r="AJ169" s="122">
        <f t="shared" si="259"/>
        <v>0</v>
      </c>
      <c r="AK169" s="122">
        <f t="shared" si="259"/>
        <v>0</v>
      </c>
      <c r="AL169" s="122">
        <f t="shared" si="259"/>
        <v>0</v>
      </c>
      <c r="AM169" s="122">
        <f t="shared" si="259"/>
        <v>0</v>
      </c>
      <c r="AN169" s="122">
        <f t="shared" si="259"/>
        <v>0</v>
      </c>
      <c r="AO169" s="122">
        <f t="shared" si="259"/>
        <v>0</v>
      </c>
      <c r="AP169" s="122">
        <f t="shared" si="259"/>
        <v>0</v>
      </c>
      <c r="AQ169" s="122">
        <f t="shared" si="259"/>
        <v>0</v>
      </c>
      <c r="AR169" s="122">
        <f t="shared" si="259"/>
        <v>0</v>
      </c>
      <c r="AS169" s="122">
        <f t="shared" si="259"/>
        <v>0</v>
      </c>
      <c r="AT169" s="122">
        <f t="shared" si="259"/>
        <v>0</v>
      </c>
      <c r="AU169" s="122">
        <f t="shared" si="259"/>
        <v>0</v>
      </c>
      <c r="AV169" s="122">
        <f t="shared" si="259"/>
        <v>0</v>
      </c>
      <c r="AW169" s="122">
        <f t="shared" si="259"/>
        <v>0</v>
      </c>
      <c r="AX169" s="122">
        <f t="shared" si="259"/>
        <v>0</v>
      </c>
      <c r="AY169" s="122">
        <f t="shared" si="259"/>
        <v>0</v>
      </c>
      <c r="AZ169" s="122">
        <f t="shared" si="259"/>
        <v>0</v>
      </c>
      <c r="BA169" s="122">
        <f t="shared" si="259"/>
        <v>0</v>
      </c>
      <c r="BB169" s="122">
        <f t="shared" si="259"/>
        <v>0</v>
      </c>
      <c r="BC169" s="122">
        <f t="shared" si="259"/>
        <v>0</v>
      </c>
      <c r="BD169" s="122">
        <f t="shared" si="259"/>
        <v>0</v>
      </c>
      <c r="BE169" s="122">
        <f t="shared" si="259"/>
        <v>0</v>
      </c>
      <c r="BF169" s="122">
        <f t="shared" si="259"/>
        <v>0</v>
      </c>
      <c r="BG169" s="122">
        <f t="shared" si="259"/>
        <v>0</v>
      </c>
      <c r="BH169" s="122">
        <f t="shared" si="259"/>
        <v>0</v>
      </c>
      <c r="BI169" s="122">
        <f t="shared" si="259"/>
        <v>0</v>
      </c>
      <c r="BJ169" s="122">
        <f t="shared" si="259"/>
        <v>0</v>
      </c>
      <c r="BK169" s="122">
        <f t="shared" si="259"/>
        <v>0</v>
      </c>
      <c r="BL169" s="122">
        <f t="shared" si="259"/>
        <v>0</v>
      </c>
      <c r="BM169" s="122">
        <f t="shared" si="259"/>
        <v>0</v>
      </c>
      <c r="BN169" s="122">
        <f t="shared" si="259"/>
        <v>0</v>
      </c>
      <c r="BO169" s="122">
        <f t="shared" si="259"/>
        <v>0</v>
      </c>
      <c r="BP169" s="122">
        <f t="shared" si="259"/>
        <v>0</v>
      </c>
      <c r="BQ169" s="122">
        <f t="shared" si="259"/>
        <v>0</v>
      </c>
      <c r="BR169" s="55"/>
      <c r="BS169" s="55"/>
      <c r="BT169" s="55"/>
      <c r="BU169" s="55"/>
      <c r="BV169" s="55"/>
      <c r="BW169" s="122"/>
      <c r="BX169" s="122">
        <f t="shared" ref="BX169:CY169" si="260">IF(AND(BX$7&gt;=$C$12,BX$7&lt;=$D$12),$E169,0)</f>
        <v>0</v>
      </c>
      <c r="BY169" s="122">
        <f t="shared" si="260"/>
        <v>0</v>
      </c>
      <c r="BZ169" s="122">
        <f t="shared" si="260"/>
        <v>0</v>
      </c>
      <c r="CA169" s="122">
        <f t="shared" si="260"/>
        <v>0</v>
      </c>
      <c r="CB169" s="122">
        <f t="shared" si="260"/>
        <v>0</v>
      </c>
      <c r="CC169" s="122">
        <f t="shared" si="260"/>
        <v>0</v>
      </c>
      <c r="CD169" s="122">
        <f t="shared" si="260"/>
        <v>0</v>
      </c>
      <c r="CE169" s="122">
        <f t="shared" si="260"/>
        <v>0</v>
      </c>
      <c r="CF169" s="122">
        <f t="shared" si="260"/>
        <v>0</v>
      </c>
      <c r="CG169" s="122">
        <f t="shared" si="260"/>
        <v>0</v>
      </c>
      <c r="CH169" s="122">
        <f t="shared" si="260"/>
        <v>0</v>
      </c>
      <c r="CI169" s="122">
        <f t="shared" si="260"/>
        <v>0</v>
      </c>
      <c r="CJ169" s="122">
        <f t="shared" si="260"/>
        <v>0</v>
      </c>
      <c r="CK169" s="122">
        <f t="shared" si="260"/>
        <v>0</v>
      </c>
      <c r="CL169" s="122">
        <f t="shared" si="260"/>
        <v>0</v>
      </c>
      <c r="CM169" s="122">
        <f t="shared" si="260"/>
        <v>0</v>
      </c>
      <c r="CN169" s="122">
        <f t="shared" si="260"/>
        <v>0</v>
      </c>
      <c r="CO169" s="122">
        <f t="shared" si="260"/>
        <v>0</v>
      </c>
      <c r="CP169" s="122">
        <f t="shared" si="260"/>
        <v>0</v>
      </c>
      <c r="CQ169" s="122">
        <f t="shared" si="260"/>
        <v>0</v>
      </c>
      <c r="CR169" s="122">
        <f t="shared" si="260"/>
        <v>0</v>
      </c>
      <c r="CS169" s="122">
        <f t="shared" si="260"/>
        <v>0</v>
      </c>
      <c r="CT169" s="122">
        <f t="shared" si="260"/>
        <v>0</v>
      </c>
      <c r="CU169" s="122">
        <f t="shared" si="260"/>
        <v>0</v>
      </c>
      <c r="CV169" s="122">
        <f t="shared" si="260"/>
        <v>0</v>
      </c>
      <c r="CW169" s="122">
        <f t="shared" si="260"/>
        <v>0</v>
      </c>
      <c r="CX169" s="122">
        <f t="shared" si="260"/>
        <v>0</v>
      </c>
      <c r="CY169" s="122">
        <f t="shared" si="260"/>
        <v>0</v>
      </c>
    </row>
    <row r="170" spans="1:103">
      <c r="B170" s="13" t="s">
        <v>73</v>
      </c>
      <c r="C170" s="202">
        <f>E41</f>
        <v>6715</v>
      </c>
      <c r="D170" s="45" t="s">
        <v>186</v>
      </c>
      <c r="G170" s="33">
        <f>SUM(BS170:CY170)</f>
        <v>100725000</v>
      </c>
      <c r="H170" s="33" t="s">
        <v>136</v>
      </c>
      <c r="I170" s="15"/>
      <c r="J170" s="85">
        <f t="shared" ref="J170:BQ170" si="261">$C169*$C170*J169</f>
        <v>0</v>
      </c>
      <c r="K170" s="85">
        <f t="shared" si="261"/>
        <v>0</v>
      </c>
      <c r="L170" s="85">
        <f t="shared" si="261"/>
        <v>0</v>
      </c>
      <c r="M170" s="85">
        <f t="shared" si="261"/>
        <v>0</v>
      </c>
      <c r="N170" s="85">
        <f t="shared" si="261"/>
        <v>0</v>
      </c>
      <c r="O170" s="85">
        <f t="shared" si="261"/>
        <v>0</v>
      </c>
      <c r="P170" s="85">
        <f t="shared" si="261"/>
        <v>6715000</v>
      </c>
      <c r="Q170" s="85">
        <f t="shared" si="261"/>
        <v>6715000</v>
      </c>
      <c r="R170" s="85">
        <f t="shared" si="261"/>
        <v>6715000</v>
      </c>
      <c r="S170" s="85">
        <f t="shared" si="261"/>
        <v>6715000</v>
      </c>
      <c r="T170" s="85">
        <f t="shared" si="261"/>
        <v>6715000</v>
      </c>
      <c r="U170" s="85">
        <f t="shared" si="261"/>
        <v>6715000</v>
      </c>
      <c r="V170" s="85">
        <f t="shared" si="261"/>
        <v>6715000</v>
      </c>
      <c r="W170" s="85">
        <f t="shared" si="261"/>
        <v>6715000</v>
      </c>
      <c r="X170" s="85">
        <f t="shared" si="261"/>
        <v>6715000</v>
      </c>
      <c r="Y170" s="85">
        <f t="shared" si="261"/>
        <v>6715000</v>
      </c>
      <c r="Z170" s="85">
        <f t="shared" si="261"/>
        <v>6715000</v>
      </c>
      <c r="AA170" s="85">
        <f t="shared" si="261"/>
        <v>6715000</v>
      </c>
      <c r="AB170" s="85">
        <f t="shared" si="261"/>
        <v>6715000</v>
      </c>
      <c r="AC170" s="85">
        <f t="shared" si="261"/>
        <v>6715000</v>
      </c>
      <c r="AD170" s="85">
        <f t="shared" si="261"/>
        <v>6715000</v>
      </c>
      <c r="AE170" s="85">
        <f t="shared" si="261"/>
        <v>0</v>
      </c>
      <c r="AF170" s="85">
        <f t="shared" si="261"/>
        <v>0</v>
      </c>
      <c r="AG170" s="85">
        <f t="shared" si="261"/>
        <v>0</v>
      </c>
      <c r="AH170" s="85">
        <f t="shared" si="261"/>
        <v>0</v>
      </c>
      <c r="AI170" s="85">
        <f t="shared" si="261"/>
        <v>0</v>
      </c>
      <c r="AJ170" s="85">
        <f t="shared" si="261"/>
        <v>0</v>
      </c>
      <c r="AK170" s="85">
        <f t="shared" si="261"/>
        <v>0</v>
      </c>
      <c r="AL170" s="85">
        <f t="shared" si="261"/>
        <v>0</v>
      </c>
      <c r="AM170" s="85">
        <f t="shared" si="261"/>
        <v>0</v>
      </c>
      <c r="AN170" s="85">
        <f t="shared" si="261"/>
        <v>0</v>
      </c>
      <c r="AO170" s="85">
        <f t="shared" si="261"/>
        <v>0</v>
      </c>
      <c r="AP170" s="85">
        <f t="shared" si="261"/>
        <v>0</v>
      </c>
      <c r="AQ170" s="85">
        <f t="shared" si="261"/>
        <v>0</v>
      </c>
      <c r="AR170" s="85">
        <f t="shared" si="261"/>
        <v>0</v>
      </c>
      <c r="AS170" s="85">
        <f t="shared" si="261"/>
        <v>0</v>
      </c>
      <c r="AT170" s="85">
        <f t="shared" si="261"/>
        <v>0</v>
      </c>
      <c r="AU170" s="85">
        <f t="shared" si="261"/>
        <v>0</v>
      </c>
      <c r="AV170" s="85">
        <f t="shared" si="261"/>
        <v>0</v>
      </c>
      <c r="AW170" s="85">
        <f t="shared" si="261"/>
        <v>0</v>
      </c>
      <c r="AX170" s="85">
        <f t="shared" si="261"/>
        <v>0</v>
      </c>
      <c r="AY170" s="85">
        <f t="shared" si="261"/>
        <v>0</v>
      </c>
      <c r="AZ170" s="85">
        <f t="shared" si="261"/>
        <v>0</v>
      </c>
      <c r="BA170" s="85">
        <f t="shared" si="261"/>
        <v>0</v>
      </c>
      <c r="BB170" s="85">
        <f t="shared" si="261"/>
        <v>0</v>
      </c>
      <c r="BC170" s="85">
        <f t="shared" si="261"/>
        <v>0</v>
      </c>
      <c r="BD170" s="85">
        <f t="shared" si="261"/>
        <v>0</v>
      </c>
      <c r="BE170" s="85">
        <f t="shared" si="261"/>
        <v>0</v>
      </c>
      <c r="BF170" s="85">
        <f t="shared" si="261"/>
        <v>0</v>
      </c>
      <c r="BG170" s="85">
        <f t="shared" si="261"/>
        <v>0</v>
      </c>
      <c r="BH170" s="85">
        <f t="shared" si="261"/>
        <v>0</v>
      </c>
      <c r="BI170" s="85">
        <f t="shared" si="261"/>
        <v>0</v>
      </c>
      <c r="BJ170" s="85">
        <f t="shared" si="261"/>
        <v>0</v>
      </c>
      <c r="BK170" s="85">
        <f t="shared" si="261"/>
        <v>0</v>
      </c>
      <c r="BL170" s="85">
        <f t="shared" si="261"/>
        <v>0</v>
      </c>
      <c r="BM170" s="85">
        <f t="shared" si="261"/>
        <v>0</v>
      </c>
      <c r="BN170" s="85">
        <f t="shared" si="261"/>
        <v>0</v>
      </c>
      <c r="BO170" s="85">
        <f t="shared" si="261"/>
        <v>0</v>
      </c>
      <c r="BP170" s="85">
        <f t="shared" si="261"/>
        <v>0</v>
      </c>
      <c r="BQ170" s="85">
        <f t="shared" si="261"/>
        <v>0</v>
      </c>
      <c r="BR170" s="55"/>
      <c r="BS170" s="22">
        <f>SUM(J170:U170)</f>
        <v>40290000</v>
      </c>
      <c r="BT170" s="22">
        <f>SUM(V170:AG170)</f>
        <v>60435000</v>
      </c>
      <c r="BU170" s="22">
        <f>SUM(AH170:AS170)</f>
        <v>0</v>
      </c>
      <c r="BV170" s="22">
        <f>SUM(AT170:BE170)</f>
        <v>0</v>
      </c>
      <c r="BW170" s="22">
        <f>SUM(BF170:BQ170)</f>
        <v>0</v>
      </c>
      <c r="BX170" s="85">
        <f t="shared" ref="BX170:CY170" si="262">$C169*$C170*BX169</f>
        <v>0</v>
      </c>
      <c r="BY170" s="85">
        <f t="shared" si="262"/>
        <v>0</v>
      </c>
      <c r="BZ170" s="85">
        <f t="shared" si="262"/>
        <v>0</v>
      </c>
      <c r="CA170" s="85">
        <f t="shared" si="262"/>
        <v>0</v>
      </c>
      <c r="CB170" s="85">
        <f t="shared" si="262"/>
        <v>0</v>
      </c>
      <c r="CC170" s="85">
        <f t="shared" si="262"/>
        <v>0</v>
      </c>
      <c r="CD170" s="85">
        <f t="shared" si="262"/>
        <v>0</v>
      </c>
      <c r="CE170" s="85">
        <f t="shared" si="262"/>
        <v>0</v>
      </c>
      <c r="CF170" s="85">
        <f t="shared" si="262"/>
        <v>0</v>
      </c>
      <c r="CG170" s="85">
        <f t="shared" si="262"/>
        <v>0</v>
      </c>
      <c r="CH170" s="85">
        <f t="shared" si="262"/>
        <v>0</v>
      </c>
      <c r="CI170" s="85">
        <f t="shared" si="262"/>
        <v>0</v>
      </c>
      <c r="CJ170" s="85">
        <f t="shared" si="262"/>
        <v>0</v>
      </c>
      <c r="CK170" s="85">
        <f t="shared" si="262"/>
        <v>0</v>
      </c>
      <c r="CL170" s="85">
        <f t="shared" si="262"/>
        <v>0</v>
      </c>
      <c r="CM170" s="85">
        <f t="shared" si="262"/>
        <v>0</v>
      </c>
      <c r="CN170" s="85">
        <f t="shared" si="262"/>
        <v>0</v>
      </c>
      <c r="CO170" s="85">
        <f t="shared" si="262"/>
        <v>0</v>
      </c>
      <c r="CP170" s="85">
        <f t="shared" si="262"/>
        <v>0</v>
      </c>
      <c r="CQ170" s="85">
        <f t="shared" si="262"/>
        <v>0</v>
      </c>
      <c r="CR170" s="85">
        <f t="shared" si="262"/>
        <v>0</v>
      </c>
      <c r="CS170" s="85">
        <f t="shared" si="262"/>
        <v>0</v>
      </c>
      <c r="CT170" s="85">
        <f t="shared" si="262"/>
        <v>0</v>
      </c>
      <c r="CU170" s="85">
        <f t="shared" si="262"/>
        <v>0</v>
      </c>
      <c r="CV170" s="85">
        <f t="shared" si="262"/>
        <v>0</v>
      </c>
      <c r="CW170" s="85">
        <f t="shared" si="262"/>
        <v>0</v>
      </c>
      <c r="CX170" s="85">
        <f t="shared" si="262"/>
        <v>0</v>
      </c>
      <c r="CY170" s="85">
        <f t="shared" si="262"/>
        <v>0</v>
      </c>
    </row>
    <row r="171" spans="1:103" s="19" customFormat="1">
      <c r="A171" s="16"/>
      <c r="B171" s="13"/>
      <c r="C171" s="273"/>
      <c r="E171" s="272"/>
      <c r="G171" s="240"/>
      <c r="H171" s="240"/>
      <c r="I171" s="62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41"/>
      <c r="BS171" s="40"/>
      <c r="BT171" s="40"/>
      <c r="BU171" s="40"/>
      <c r="BV171" s="40"/>
      <c r="BW171" s="40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</row>
    <row r="172" spans="1:103" s="19" customFormat="1">
      <c r="A172" s="16"/>
      <c r="B172" s="286" t="str">
        <f>B48</f>
        <v>W4: Ready Built</v>
      </c>
      <c r="C172" s="273"/>
      <c r="E172" s="272"/>
      <c r="G172" s="240"/>
      <c r="H172" s="240"/>
      <c r="I172" s="62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41"/>
      <c r="BS172" s="40"/>
      <c r="BT172" s="40"/>
      <c r="BU172" s="40"/>
      <c r="BV172" s="40"/>
      <c r="BW172" s="40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</row>
    <row r="173" spans="1:103">
      <c r="B173" s="13" t="s">
        <v>72</v>
      </c>
      <c r="C173" s="324">
        <f>C169</f>
        <v>15000</v>
      </c>
      <c r="D173" s="45" t="s">
        <v>187</v>
      </c>
      <c r="E173" s="210">
        <f>100%/(D12-C12+1)</f>
        <v>6.6666666666666666E-2</v>
      </c>
      <c r="G173" s="322">
        <f>SUM(J173:BQ173)</f>
        <v>0.99999999999999989</v>
      </c>
      <c r="H173" s="235"/>
      <c r="I173" s="15"/>
      <c r="J173" s="122">
        <f>IF(AND(J$7&gt;=$C$12,J$7&lt;=$D$12),$E173,0)</f>
        <v>0</v>
      </c>
      <c r="K173" s="122">
        <f t="shared" ref="K173:BQ173" si="263">IF(AND(K$7&gt;=$C$12,K$7&lt;=$D$12),$E173,0)</f>
        <v>0</v>
      </c>
      <c r="L173" s="122">
        <f t="shared" si="263"/>
        <v>0</v>
      </c>
      <c r="M173" s="122">
        <f t="shared" si="263"/>
        <v>0</v>
      </c>
      <c r="N173" s="122">
        <f t="shared" si="263"/>
        <v>0</v>
      </c>
      <c r="O173" s="122">
        <f t="shared" si="263"/>
        <v>0</v>
      </c>
      <c r="P173" s="122">
        <f t="shared" si="263"/>
        <v>6.6666666666666666E-2</v>
      </c>
      <c r="Q173" s="122">
        <f t="shared" si="263"/>
        <v>6.6666666666666666E-2</v>
      </c>
      <c r="R173" s="122">
        <f t="shared" si="263"/>
        <v>6.6666666666666666E-2</v>
      </c>
      <c r="S173" s="122">
        <f t="shared" si="263"/>
        <v>6.6666666666666666E-2</v>
      </c>
      <c r="T173" s="122">
        <f t="shared" si="263"/>
        <v>6.6666666666666666E-2</v>
      </c>
      <c r="U173" s="122">
        <f t="shared" si="263"/>
        <v>6.6666666666666666E-2</v>
      </c>
      <c r="V173" s="122">
        <f t="shared" si="263"/>
        <v>6.6666666666666666E-2</v>
      </c>
      <c r="W173" s="122">
        <f t="shared" si="263"/>
        <v>6.6666666666666666E-2</v>
      </c>
      <c r="X173" s="122">
        <f t="shared" si="263"/>
        <v>6.6666666666666666E-2</v>
      </c>
      <c r="Y173" s="122">
        <f t="shared" si="263"/>
        <v>6.6666666666666666E-2</v>
      </c>
      <c r="Z173" s="122">
        <f t="shared" si="263"/>
        <v>6.6666666666666666E-2</v>
      </c>
      <c r="AA173" s="122">
        <f t="shared" si="263"/>
        <v>6.6666666666666666E-2</v>
      </c>
      <c r="AB173" s="122">
        <f t="shared" si="263"/>
        <v>6.6666666666666666E-2</v>
      </c>
      <c r="AC173" s="122">
        <f t="shared" si="263"/>
        <v>6.6666666666666666E-2</v>
      </c>
      <c r="AD173" s="122">
        <f t="shared" si="263"/>
        <v>6.6666666666666666E-2</v>
      </c>
      <c r="AE173" s="122">
        <f t="shared" si="263"/>
        <v>0</v>
      </c>
      <c r="AF173" s="122">
        <f t="shared" si="263"/>
        <v>0</v>
      </c>
      <c r="AG173" s="122">
        <f t="shared" si="263"/>
        <v>0</v>
      </c>
      <c r="AH173" s="122">
        <f t="shared" si="263"/>
        <v>0</v>
      </c>
      <c r="AI173" s="122">
        <f t="shared" si="263"/>
        <v>0</v>
      </c>
      <c r="AJ173" s="122">
        <f t="shared" si="263"/>
        <v>0</v>
      </c>
      <c r="AK173" s="122">
        <f t="shared" si="263"/>
        <v>0</v>
      </c>
      <c r="AL173" s="122">
        <f t="shared" si="263"/>
        <v>0</v>
      </c>
      <c r="AM173" s="122">
        <f t="shared" si="263"/>
        <v>0</v>
      </c>
      <c r="AN173" s="122">
        <f t="shared" si="263"/>
        <v>0</v>
      </c>
      <c r="AO173" s="122">
        <f t="shared" si="263"/>
        <v>0</v>
      </c>
      <c r="AP173" s="122">
        <f t="shared" si="263"/>
        <v>0</v>
      </c>
      <c r="AQ173" s="122">
        <f t="shared" si="263"/>
        <v>0</v>
      </c>
      <c r="AR173" s="122">
        <f t="shared" si="263"/>
        <v>0</v>
      </c>
      <c r="AS173" s="122">
        <f t="shared" si="263"/>
        <v>0</v>
      </c>
      <c r="AT173" s="122">
        <f t="shared" si="263"/>
        <v>0</v>
      </c>
      <c r="AU173" s="122">
        <f t="shared" si="263"/>
        <v>0</v>
      </c>
      <c r="AV173" s="122">
        <f t="shared" si="263"/>
        <v>0</v>
      </c>
      <c r="AW173" s="122">
        <f t="shared" si="263"/>
        <v>0</v>
      </c>
      <c r="AX173" s="122">
        <f t="shared" si="263"/>
        <v>0</v>
      </c>
      <c r="AY173" s="122">
        <f t="shared" si="263"/>
        <v>0</v>
      </c>
      <c r="AZ173" s="122">
        <f t="shared" si="263"/>
        <v>0</v>
      </c>
      <c r="BA173" s="122">
        <f t="shared" si="263"/>
        <v>0</v>
      </c>
      <c r="BB173" s="122">
        <f t="shared" si="263"/>
        <v>0</v>
      </c>
      <c r="BC173" s="122">
        <f t="shared" si="263"/>
        <v>0</v>
      </c>
      <c r="BD173" s="122">
        <f t="shared" si="263"/>
        <v>0</v>
      </c>
      <c r="BE173" s="122">
        <f t="shared" si="263"/>
        <v>0</v>
      </c>
      <c r="BF173" s="122">
        <f t="shared" si="263"/>
        <v>0</v>
      </c>
      <c r="BG173" s="122">
        <f t="shared" si="263"/>
        <v>0</v>
      </c>
      <c r="BH173" s="122">
        <f t="shared" si="263"/>
        <v>0</v>
      </c>
      <c r="BI173" s="122">
        <f t="shared" si="263"/>
        <v>0</v>
      </c>
      <c r="BJ173" s="122">
        <f t="shared" si="263"/>
        <v>0</v>
      </c>
      <c r="BK173" s="122">
        <f t="shared" si="263"/>
        <v>0</v>
      </c>
      <c r="BL173" s="122">
        <f t="shared" si="263"/>
        <v>0</v>
      </c>
      <c r="BM173" s="122">
        <f t="shared" si="263"/>
        <v>0</v>
      </c>
      <c r="BN173" s="122">
        <f t="shared" si="263"/>
        <v>0</v>
      </c>
      <c r="BO173" s="122">
        <f t="shared" si="263"/>
        <v>0</v>
      </c>
      <c r="BP173" s="122">
        <f t="shared" si="263"/>
        <v>0</v>
      </c>
      <c r="BQ173" s="122">
        <f t="shared" si="263"/>
        <v>0</v>
      </c>
      <c r="BR173" s="55"/>
      <c r="BS173" s="55"/>
      <c r="BT173" s="55"/>
      <c r="BU173" s="55"/>
      <c r="BV173" s="55"/>
      <c r="BW173" s="122"/>
      <c r="BX173" s="122">
        <f t="shared" ref="BX173:CY173" si="264">IF(AND(BX$7&gt;=$C$12,BX$7&lt;=$D$12),$E173,0)</f>
        <v>0</v>
      </c>
      <c r="BY173" s="122">
        <f t="shared" si="264"/>
        <v>0</v>
      </c>
      <c r="BZ173" s="122">
        <f t="shared" si="264"/>
        <v>0</v>
      </c>
      <c r="CA173" s="122">
        <f t="shared" si="264"/>
        <v>0</v>
      </c>
      <c r="CB173" s="122">
        <f t="shared" si="264"/>
        <v>0</v>
      </c>
      <c r="CC173" s="122">
        <f t="shared" si="264"/>
        <v>0</v>
      </c>
      <c r="CD173" s="122">
        <f t="shared" si="264"/>
        <v>0</v>
      </c>
      <c r="CE173" s="122">
        <f t="shared" si="264"/>
        <v>0</v>
      </c>
      <c r="CF173" s="122">
        <f t="shared" si="264"/>
        <v>0</v>
      </c>
      <c r="CG173" s="122">
        <f t="shared" si="264"/>
        <v>0</v>
      </c>
      <c r="CH173" s="122">
        <f t="shared" si="264"/>
        <v>0</v>
      </c>
      <c r="CI173" s="122">
        <f t="shared" si="264"/>
        <v>0</v>
      </c>
      <c r="CJ173" s="122">
        <f t="shared" si="264"/>
        <v>0</v>
      </c>
      <c r="CK173" s="122">
        <f t="shared" si="264"/>
        <v>0</v>
      </c>
      <c r="CL173" s="122">
        <f t="shared" si="264"/>
        <v>0</v>
      </c>
      <c r="CM173" s="122">
        <f t="shared" si="264"/>
        <v>0</v>
      </c>
      <c r="CN173" s="122">
        <f t="shared" si="264"/>
        <v>0</v>
      </c>
      <c r="CO173" s="122">
        <f t="shared" si="264"/>
        <v>0</v>
      </c>
      <c r="CP173" s="122">
        <f t="shared" si="264"/>
        <v>0</v>
      </c>
      <c r="CQ173" s="122">
        <f t="shared" si="264"/>
        <v>0</v>
      </c>
      <c r="CR173" s="122">
        <f t="shared" si="264"/>
        <v>0</v>
      </c>
      <c r="CS173" s="122">
        <f t="shared" si="264"/>
        <v>0</v>
      </c>
      <c r="CT173" s="122">
        <f t="shared" si="264"/>
        <v>0</v>
      </c>
      <c r="CU173" s="122">
        <f t="shared" si="264"/>
        <v>0</v>
      </c>
      <c r="CV173" s="122">
        <f t="shared" si="264"/>
        <v>0</v>
      </c>
      <c r="CW173" s="122">
        <f t="shared" si="264"/>
        <v>0</v>
      </c>
      <c r="CX173" s="122">
        <f t="shared" si="264"/>
        <v>0</v>
      </c>
      <c r="CY173" s="122">
        <f t="shared" si="264"/>
        <v>0</v>
      </c>
    </row>
    <row r="174" spans="1:103">
      <c r="B174" s="13" t="s">
        <v>73</v>
      </c>
      <c r="C174" s="202">
        <f>E49</f>
        <v>29980</v>
      </c>
      <c r="D174" s="45" t="s">
        <v>186</v>
      </c>
      <c r="G174" s="33">
        <f>SUM(BS174:CY174)</f>
        <v>449700000</v>
      </c>
      <c r="H174" s="33" t="s">
        <v>136</v>
      </c>
      <c r="I174" s="15"/>
      <c r="J174" s="85">
        <f t="shared" ref="J174:BQ174" si="265">$C173*$C174*J173</f>
        <v>0</v>
      </c>
      <c r="K174" s="85">
        <f t="shared" si="265"/>
        <v>0</v>
      </c>
      <c r="L174" s="85">
        <f t="shared" si="265"/>
        <v>0</v>
      </c>
      <c r="M174" s="85">
        <f t="shared" si="265"/>
        <v>0</v>
      </c>
      <c r="N174" s="85">
        <f t="shared" si="265"/>
        <v>0</v>
      </c>
      <c r="O174" s="85">
        <f t="shared" si="265"/>
        <v>0</v>
      </c>
      <c r="P174" s="85">
        <f t="shared" si="265"/>
        <v>29980000</v>
      </c>
      <c r="Q174" s="85">
        <f t="shared" si="265"/>
        <v>29980000</v>
      </c>
      <c r="R174" s="85">
        <f t="shared" si="265"/>
        <v>29980000</v>
      </c>
      <c r="S174" s="85">
        <f t="shared" si="265"/>
        <v>29980000</v>
      </c>
      <c r="T174" s="85">
        <f t="shared" si="265"/>
        <v>29980000</v>
      </c>
      <c r="U174" s="85">
        <f t="shared" si="265"/>
        <v>29980000</v>
      </c>
      <c r="V174" s="85">
        <f t="shared" si="265"/>
        <v>29980000</v>
      </c>
      <c r="W174" s="85">
        <f t="shared" si="265"/>
        <v>29980000</v>
      </c>
      <c r="X174" s="85">
        <f t="shared" si="265"/>
        <v>29980000</v>
      </c>
      <c r="Y174" s="85">
        <f t="shared" si="265"/>
        <v>29980000</v>
      </c>
      <c r="Z174" s="85">
        <f t="shared" si="265"/>
        <v>29980000</v>
      </c>
      <c r="AA174" s="85">
        <f t="shared" si="265"/>
        <v>29980000</v>
      </c>
      <c r="AB174" s="85">
        <f t="shared" si="265"/>
        <v>29980000</v>
      </c>
      <c r="AC174" s="85">
        <f t="shared" si="265"/>
        <v>29980000</v>
      </c>
      <c r="AD174" s="85">
        <f t="shared" si="265"/>
        <v>29980000</v>
      </c>
      <c r="AE174" s="85">
        <f t="shared" si="265"/>
        <v>0</v>
      </c>
      <c r="AF174" s="85">
        <f t="shared" si="265"/>
        <v>0</v>
      </c>
      <c r="AG174" s="85">
        <f t="shared" si="265"/>
        <v>0</v>
      </c>
      <c r="AH174" s="85">
        <f t="shared" si="265"/>
        <v>0</v>
      </c>
      <c r="AI174" s="85">
        <f t="shared" si="265"/>
        <v>0</v>
      </c>
      <c r="AJ174" s="85">
        <f t="shared" si="265"/>
        <v>0</v>
      </c>
      <c r="AK174" s="85">
        <f t="shared" si="265"/>
        <v>0</v>
      </c>
      <c r="AL174" s="85">
        <f t="shared" si="265"/>
        <v>0</v>
      </c>
      <c r="AM174" s="85">
        <f t="shared" si="265"/>
        <v>0</v>
      </c>
      <c r="AN174" s="85">
        <f t="shared" si="265"/>
        <v>0</v>
      </c>
      <c r="AO174" s="85">
        <f t="shared" si="265"/>
        <v>0</v>
      </c>
      <c r="AP174" s="85">
        <f t="shared" si="265"/>
        <v>0</v>
      </c>
      <c r="AQ174" s="85">
        <f t="shared" si="265"/>
        <v>0</v>
      </c>
      <c r="AR174" s="85">
        <f t="shared" si="265"/>
        <v>0</v>
      </c>
      <c r="AS174" s="85">
        <f t="shared" si="265"/>
        <v>0</v>
      </c>
      <c r="AT174" s="85">
        <f t="shared" si="265"/>
        <v>0</v>
      </c>
      <c r="AU174" s="85">
        <f t="shared" si="265"/>
        <v>0</v>
      </c>
      <c r="AV174" s="85">
        <f t="shared" si="265"/>
        <v>0</v>
      </c>
      <c r="AW174" s="85">
        <f t="shared" si="265"/>
        <v>0</v>
      </c>
      <c r="AX174" s="85">
        <f t="shared" si="265"/>
        <v>0</v>
      </c>
      <c r="AY174" s="85">
        <f t="shared" si="265"/>
        <v>0</v>
      </c>
      <c r="AZ174" s="85">
        <f t="shared" si="265"/>
        <v>0</v>
      </c>
      <c r="BA174" s="85">
        <f t="shared" si="265"/>
        <v>0</v>
      </c>
      <c r="BB174" s="85">
        <f t="shared" si="265"/>
        <v>0</v>
      </c>
      <c r="BC174" s="85">
        <f t="shared" si="265"/>
        <v>0</v>
      </c>
      <c r="BD174" s="85">
        <f t="shared" si="265"/>
        <v>0</v>
      </c>
      <c r="BE174" s="85">
        <f t="shared" si="265"/>
        <v>0</v>
      </c>
      <c r="BF174" s="85">
        <f t="shared" si="265"/>
        <v>0</v>
      </c>
      <c r="BG174" s="85">
        <f t="shared" si="265"/>
        <v>0</v>
      </c>
      <c r="BH174" s="85">
        <f t="shared" si="265"/>
        <v>0</v>
      </c>
      <c r="BI174" s="85">
        <f t="shared" si="265"/>
        <v>0</v>
      </c>
      <c r="BJ174" s="85">
        <f t="shared" si="265"/>
        <v>0</v>
      </c>
      <c r="BK174" s="85">
        <f t="shared" si="265"/>
        <v>0</v>
      </c>
      <c r="BL174" s="85">
        <f t="shared" si="265"/>
        <v>0</v>
      </c>
      <c r="BM174" s="85">
        <f t="shared" si="265"/>
        <v>0</v>
      </c>
      <c r="BN174" s="85">
        <f t="shared" si="265"/>
        <v>0</v>
      </c>
      <c r="BO174" s="85">
        <f t="shared" si="265"/>
        <v>0</v>
      </c>
      <c r="BP174" s="85">
        <f t="shared" si="265"/>
        <v>0</v>
      </c>
      <c r="BQ174" s="85">
        <f t="shared" si="265"/>
        <v>0</v>
      </c>
      <c r="BR174" s="55"/>
      <c r="BS174" s="22">
        <f>SUM(J174:U174)</f>
        <v>179880000</v>
      </c>
      <c r="BT174" s="22">
        <f>SUM(V174:AG174)</f>
        <v>269820000</v>
      </c>
      <c r="BU174" s="22">
        <f>SUM(AH174:AS174)</f>
        <v>0</v>
      </c>
      <c r="BV174" s="22">
        <f>SUM(AT174:BE174)</f>
        <v>0</v>
      </c>
      <c r="BW174" s="22">
        <f>SUM(BF174:BQ174)</f>
        <v>0</v>
      </c>
      <c r="BX174" s="85">
        <f t="shared" ref="BX174:CY174" si="266">$C173*$C174*BX173</f>
        <v>0</v>
      </c>
      <c r="BY174" s="85">
        <f t="shared" si="266"/>
        <v>0</v>
      </c>
      <c r="BZ174" s="85">
        <f t="shared" si="266"/>
        <v>0</v>
      </c>
      <c r="CA174" s="85">
        <f t="shared" si="266"/>
        <v>0</v>
      </c>
      <c r="CB174" s="85">
        <f t="shared" si="266"/>
        <v>0</v>
      </c>
      <c r="CC174" s="85">
        <f t="shared" si="266"/>
        <v>0</v>
      </c>
      <c r="CD174" s="85">
        <f t="shared" si="266"/>
        <v>0</v>
      </c>
      <c r="CE174" s="85">
        <f t="shared" si="266"/>
        <v>0</v>
      </c>
      <c r="CF174" s="85">
        <f t="shared" si="266"/>
        <v>0</v>
      </c>
      <c r="CG174" s="85">
        <f t="shared" si="266"/>
        <v>0</v>
      </c>
      <c r="CH174" s="85">
        <f t="shared" si="266"/>
        <v>0</v>
      </c>
      <c r="CI174" s="85">
        <f t="shared" si="266"/>
        <v>0</v>
      </c>
      <c r="CJ174" s="85">
        <f t="shared" si="266"/>
        <v>0</v>
      </c>
      <c r="CK174" s="85">
        <f t="shared" si="266"/>
        <v>0</v>
      </c>
      <c r="CL174" s="85">
        <f t="shared" si="266"/>
        <v>0</v>
      </c>
      <c r="CM174" s="85">
        <f t="shared" si="266"/>
        <v>0</v>
      </c>
      <c r="CN174" s="85">
        <f t="shared" si="266"/>
        <v>0</v>
      </c>
      <c r="CO174" s="85">
        <f t="shared" si="266"/>
        <v>0</v>
      </c>
      <c r="CP174" s="85">
        <f t="shared" si="266"/>
        <v>0</v>
      </c>
      <c r="CQ174" s="85">
        <f t="shared" si="266"/>
        <v>0</v>
      </c>
      <c r="CR174" s="85">
        <f t="shared" si="266"/>
        <v>0</v>
      </c>
      <c r="CS174" s="85">
        <f t="shared" si="266"/>
        <v>0</v>
      </c>
      <c r="CT174" s="85">
        <f t="shared" si="266"/>
        <v>0</v>
      </c>
      <c r="CU174" s="85">
        <f t="shared" si="266"/>
        <v>0</v>
      </c>
      <c r="CV174" s="85">
        <f t="shared" si="266"/>
        <v>0</v>
      </c>
      <c r="CW174" s="85">
        <f t="shared" si="266"/>
        <v>0</v>
      </c>
      <c r="CX174" s="85">
        <f t="shared" si="266"/>
        <v>0</v>
      </c>
      <c r="CY174" s="85">
        <f t="shared" si="266"/>
        <v>0</v>
      </c>
    </row>
    <row r="175" spans="1:103" s="19" customFormat="1">
      <c r="A175" s="16"/>
      <c r="B175" s="13"/>
      <c r="C175" s="273"/>
      <c r="E175" s="272"/>
      <c r="G175" s="240"/>
      <c r="H175" s="240"/>
      <c r="I175" s="62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41"/>
      <c r="BS175" s="40"/>
      <c r="BT175" s="40"/>
      <c r="BU175" s="40"/>
      <c r="BV175" s="40"/>
      <c r="BW175" s="40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</row>
    <row r="176" spans="1:103" s="19" customFormat="1">
      <c r="A176" s="16"/>
      <c r="B176" s="14" t="s">
        <v>107</v>
      </c>
      <c r="C176" s="273">
        <f>SUM(BS176:CY176)</f>
        <v>563206250</v>
      </c>
      <c r="E176" s="8"/>
      <c r="G176" s="240">
        <f>SUM(BS176:CY176)</f>
        <v>563206250</v>
      </c>
      <c r="H176" s="33" t="s">
        <v>136</v>
      </c>
      <c r="I176" s="62"/>
      <c r="J176" s="39">
        <f>SUM(J177:J178)</f>
        <v>0</v>
      </c>
      <c r="K176" s="39">
        <f t="shared" ref="K176:W176" si="267">SUM(K177:K178)</f>
        <v>0</v>
      </c>
      <c r="L176" s="39">
        <f t="shared" si="267"/>
        <v>0</v>
      </c>
      <c r="M176" s="39">
        <f t="shared" si="267"/>
        <v>0</v>
      </c>
      <c r="N176" s="39">
        <f>SUM(N177:N178)</f>
        <v>0</v>
      </c>
      <c r="O176" s="39">
        <f t="shared" si="267"/>
        <v>0</v>
      </c>
      <c r="P176" s="39">
        <f t="shared" si="267"/>
        <v>563206250</v>
      </c>
      <c r="Q176" s="39">
        <f t="shared" si="267"/>
        <v>0</v>
      </c>
      <c r="R176" s="39">
        <f t="shared" si="267"/>
        <v>0</v>
      </c>
      <c r="S176" s="39">
        <f t="shared" si="267"/>
        <v>0</v>
      </c>
      <c r="T176" s="39">
        <f t="shared" si="267"/>
        <v>0</v>
      </c>
      <c r="U176" s="39">
        <f t="shared" si="267"/>
        <v>0</v>
      </c>
      <c r="V176" s="39">
        <f t="shared" si="267"/>
        <v>0</v>
      </c>
      <c r="W176" s="39">
        <f t="shared" si="267"/>
        <v>0</v>
      </c>
      <c r="X176" s="39">
        <f>SUM(X177:X178)</f>
        <v>0</v>
      </c>
      <c r="Y176" s="39">
        <f t="shared" ref="Y176:CY176" si="268">SUM(Y177:Y178)</f>
        <v>0</v>
      </c>
      <c r="Z176" s="39">
        <f t="shared" si="268"/>
        <v>0</v>
      </c>
      <c r="AA176" s="39">
        <f t="shared" si="268"/>
        <v>0</v>
      </c>
      <c r="AB176" s="39">
        <f t="shared" si="268"/>
        <v>0</v>
      </c>
      <c r="AC176" s="39">
        <f t="shared" si="268"/>
        <v>0</v>
      </c>
      <c r="AD176" s="39">
        <f t="shared" si="268"/>
        <v>0</v>
      </c>
      <c r="AE176" s="39">
        <f t="shared" si="268"/>
        <v>0</v>
      </c>
      <c r="AF176" s="39">
        <f t="shared" si="268"/>
        <v>0</v>
      </c>
      <c r="AG176" s="39">
        <f t="shared" si="268"/>
        <v>0</v>
      </c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41"/>
      <c r="BS176" s="39">
        <f>SUM(BS177:BS178)</f>
        <v>563206250</v>
      </c>
      <c r="BT176" s="39">
        <f t="shared" si="268"/>
        <v>0</v>
      </c>
      <c r="BU176" s="39">
        <f t="shared" si="268"/>
        <v>0</v>
      </c>
      <c r="BV176" s="39">
        <f t="shared" si="268"/>
        <v>0</v>
      </c>
      <c r="BW176" s="39">
        <f t="shared" si="268"/>
        <v>0</v>
      </c>
      <c r="BX176" s="39">
        <f>SUM(BX177:BX178)</f>
        <v>0</v>
      </c>
      <c r="BY176" s="39">
        <f t="shared" si="268"/>
        <v>0</v>
      </c>
      <c r="BZ176" s="39">
        <f t="shared" si="268"/>
        <v>0</v>
      </c>
      <c r="CA176" s="39">
        <f t="shared" si="268"/>
        <v>0</v>
      </c>
      <c r="CB176" s="39">
        <f t="shared" si="268"/>
        <v>0</v>
      </c>
      <c r="CC176" s="39">
        <f t="shared" si="268"/>
        <v>0</v>
      </c>
      <c r="CD176" s="39">
        <f t="shared" si="268"/>
        <v>0</v>
      </c>
      <c r="CE176" s="39">
        <f t="shared" si="268"/>
        <v>0</v>
      </c>
      <c r="CF176" s="39">
        <f t="shared" si="268"/>
        <v>0</v>
      </c>
      <c r="CG176" s="39">
        <f t="shared" si="268"/>
        <v>0</v>
      </c>
      <c r="CH176" s="39">
        <f t="shared" si="268"/>
        <v>0</v>
      </c>
      <c r="CI176" s="39">
        <f t="shared" si="268"/>
        <v>0</v>
      </c>
      <c r="CJ176" s="39">
        <f t="shared" si="268"/>
        <v>0</v>
      </c>
      <c r="CK176" s="39">
        <f t="shared" si="268"/>
        <v>0</v>
      </c>
      <c r="CL176" s="39">
        <f t="shared" si="268"/>
        <v>0</v>
      </c>
      <c r="CM176" s="39">
        <f t="shared" si="268"/>
        <v>0</v>
      </c>
      <c r="CN176" s="39">
        <f t="shared" si="268"/>
        <v>0</v>
      </c>
      <c r="CO176" s="39">
        <f t="shared" si="268"/>
        <v>0</v>
      </c>
      <c r="CP176" s="39">
        <f t="shared" si="268"/>
        <v>0</v>
      </c>
      <c r="CQ176" s="39">
        <f t="shared" si="268"/>
        <v>0</v>
      </c>
      <c r="CR176" s="39">
        <f t="shared" si="268"/>
        <v>0</v>
      </c>
      <c r="CS176" s="39">
        <f t="shared" si="268"/>
        <v>0</v>
      </c>
      <c r="CT176" s="39">
        <f t="shared" si="268"/>
        <v>0</v>
      </c>
      <c r="CU176" s="39">
        <f t="shared" si="268"/>
        <v>0</v>
      </c>
      <c r="CV176" s="39">
        <f t="shared" si="268"/>
        <v>0</v>
      </c>
      <c r="CW176" s="39">
        <f t="shared" si="268"/>
        <v>0</v>
      </c>
      <c r="CX176" s="39">
        <f t="shared" si="268"/>
        <v>0</v>
      </c>
      <c r="CY176" s="39">
        <f t="shared" si="268"/>
        <v>0</v>
      </c>
    </row>
    <row r="177" spans="1:103" s="6" customFormat="1">
      <c r="A177" s="3"/>
      <c r="B177" s="13" t="s">
        <v>74</v>
      </c>
      <c r="C177" s="82"/>
      <c r="D177" s="70"/>
      <c r="E177" s="82"/>
      <c r="G177" s="33">
        <f>SUM(BS177:CY177)</f>
        <v>0</v>
      </c>
      <c r="H177" s="33" t="s">
        <v>136</v>
      </c>
      <c r="J177" s="85">
        <f t="shared" ref="J177:BQ177" si="269">IFERROR(J64*J12/J12,0)</f>
        <v>0</v>
      </c>
      <c r="K177" s="85">
        <f t="shared" si="269"/>
        <v>0</v>
      </c>
      <c r="L177" s="85">
        <f t="shared" si="269"/>
        <v>0</v>
      </c>
      <c r="M177" s="85">
        <f t="shared" si="269"/>
        <v>0</v>
      </c>
      <c r="N177" s="85">
        <f t="shared" si="269"/>
        <v>0</v>
      </c>
      <c r="O177" s="85">
        <f t="shared" si="269"/>
        <v>0</v>
      </c>
      <c r="P177" s="85">
        <f t="shared" si="269"/>
        <v>0</v>
      </c>
      <c r="Q177" s="85">
        <f t="shared" si="269"/>
        <v>0</v>
      </c>
      <c r="R177" s="85">
        <f t="shared" si="269"/>
        <v>0</v>
      </c>
      <c r="S177" s="85">
        <f t="shared" si="269"/>
        <v>0</v>
      </c>
      <c r="T177" s="85">
        <f t="shared" si="269"/>
        <v>0</v>
      </c>
      <c r="U177" s="85">
        <f t="shared" si="269"/>
        <v>0</v>
      </c>
      <c r="V177" s="85">
        <f t="shared" si="269"/>
        <v>0</v>
      </c>
      <c r="W177" s="85">
        <f t="shared" si="269"/>
        <v>0</v>
      </c>
      <c r="X177" s="85">
        <f t="shared" si="269"/>
        <v>0</v>
      </c>
      <c r="Y177" s="85">
        <f t="shared" si="269"/>
        <v>0</v>
      </c>
      <c r="Z177" s="85">
        <f t="shared" si="269"/>
        <v>0</v>
      </c>
      <c r="AA177" s="85">
        <f t="shared" si="269"/>
        <v>0</v>
      </c>
      <c r="AB177" s="85">
        <f t="shared" si="269"/>
        <v>0</v>
      </c>
      <c r="AC177" s="85">
        <f t="shared" si="269"/>
        <v>0</v>
      </c>
      <c r="AD177" s="85">
        <f t="shared" si="269"/>
        <v>0</v>
      </c>
      <c r="AE177" s="85">
        <f t="shared" si="269"/>
        <v>0</v>
      </c>
      <c r="AF177" s="85">
        <f t="shared" si="269"/>
        <v>0</v>
      </c>
      <c r="AG177" s="85">
        <f t="shared" si="269"/>
        <v>0</v>
      </c>
      <c r="AH177" s="85">
        <f t="shared" si="269"/>
        <v>0</v>
      </c>
      <c r="AI177" s="85">
        <f t="shared" si="269"/>
        <v>0</v>
      </c>
      <c r="AJ177" s="85">
        <f t="shared" si="269"/>
        <v>0</v>
      </c>
      <c r="AK177" s="85">
        <f t="shared" si="269"/>
        <v>0</v>
      </c>
      <c r="AL177" s="85">
        <f t="shared" si="269"/>
        <v>0</v>
      </c>
      <c r="AM177" s="85">
        <f t="shared" si="269"/>
        <v>0</v>
      </c>
      <c r="AN177" s="85">
        <f t="shared" si="269"/>
        <v>0</v>
      </c>
      <c r="AO177" s="85">
        <f t="shared" si="269"/>
        <v>0</v>
      </c>
      <c r="AP177" s="85">
        <f t="shared" si="269"/>
        <v>0</v>
      </c>
      <c r="AQ177" s="85">
        <f t="shared" si="269"/>
        <v>0</v>
      </c>
      <c r="AR177" s="85">
        <f t="shared" si="269"/>
        <v>0</v>
      </c>
      <c r="AS177" s="85">
        <f t="shared" si="269"/>
        <v>0</v>
      </c>
      <c r="AT177" s="85">
        <f t="shared" si="269"/>
        <v>0</v>
      </c>
      <c r="AU177" s="85">
        <f t="shared" si="269"/>
        <v>0</v>
      </c>
      <c r="AV177" s="85">
        <f t="shared" si="269"/>
        <v>0</v>
      </c>
      <c r="AW177" s="85">
        <f t="shared" si="269"/>
        <v>0</v>
      </c>
      <c r="AX177" s="85">
        <f t="shared" si="269"/>
        <v>0</v>
      </c>
      <c r="AY177" s="85">
        <f t="shared" si="269"/>
        <v>0</v>
      </c>
      <c r="AZ177" s="85">
        <f t="shared" si="269"/>
        <v>0</v>
      </c>
      <c r="BA177" s="85">
        <f t="shared" si="269"/>
        <v>0</v>
      </c>
      <c r="BB177" s="85">
        <f t="shared" si="269"/>
        <v>0</v>
      </c>
      <c r="BC177" s="85">
        <f t="shared" si="269"/>
        <v>0</v>
      </c>
      <c r="BD177" s="85">
        <f t="shared" si="269"/>
        <v>0</v>
      </c>
      <c r="BE177" s="85">
        <f t="shared" si="269"/>
        <v>0</v>
      </c>
      <c r="BF177" s="85">
        <f t="shared" si="269"/>
        <v>0</v>
      </c>
      <c r="BG177" s="85">
        <f t="shared" si="269"/>
        <v>0</v>
      </c>
      <c r="BH177" s="85">
        <f t="shared" si="269"/>
        <v>0</v>
      </c>
      <c r="BI177" s="85">
        <f t="shared" si="269"/>
        <v>0</v>
      </c>
      <c r="BJ177" s="85">
        <f t="shared" si="269"/>
        <v>0</v>
      </c>
      <c r="BK177" s="85">
        <f t="shared" si="269"/>
        <v>0</v>
      </c>
      <c r="BL177" s="85">
        <f t="shared" si="269"/>
        <v>0</v>
      </c>
      <c r="BM177" s="85">
        <f t="shared" si="269"/>
        <v>0</v>
      </c>
      <c r="BN177" s="85">
        <f t="shared" si="269"/>
        <v>0</v>
      </c>
      <c r="BO177" s="85">
        <f t="shared" si="269"/>
        <v>0</v>
      </c>
      <c r="BP177" s="85">
        <f t="shared" si="269"/>
        <v>0</v>
      </c>
      <c r="BQ177" s="85">
        <f t="shared" si="269"/>
        <v>0</v>
      </c>
      <c r="BR177" s="55"/>
      <c r="BS177" s="22">
        <f>SUM(J177:U177)</f>
        <v>0</v>
      </c>
      <c r="BT177" s="22">
        <f>SUM(V177:AG177)</f>
        <v>0</v>
      </c>
      <c r="BU177" s="22">
        <f>SUM(AH177:AS177)</f>
        <v>0</v>
      </c>
      <c r="BV177" s="22">
        <f>SUM(AT177:BE177)</f>
        <v>0</v>
      </c>
      <c r="BW177" s="22">
        <f>SUM(BF177:BQ177)</f>
        <v>0</v>
      </c>
      <c r="BX177" s="85">
        <f t="shared" ref="BX177:CY177" si="270">IFERROR(BX64*BX12/BX12,0)</f>
        <v>0</v>
      </c>
      <c r="BY177" s="85">
        <f t="shared" si="270"/>
        <v>0</v>
      </c>
      <c r="BZ177" s="85">
        <f t="shared" si="270"/>
        <v>0</v>
      </c>
      <c r="CA177" s="85">
        <f t="shared" si="270"/>
        <v>0</v>
      </c>
      <c r="CB177" s="85">
        <f t="shared" si="270"/>
        <v>0</v>
      </c>
      <c r="CC177" s="85">
        <f t="shared" si="270"/>
        <v>0</v>
      </c>
      <c r="CD177" s="85">
        <f t="shared" si="270"/>
        <v>0</v>
      </c>
      <c r="CE177" s="85">
        <f t="shared" si="270"/>
        <v>0</v>
      </c>
      <c r="CF177" s="85">
        <f t="shared" si="270"/>
        <v>0</v>
      </c>
      <c r="CG177" s="85">
        <f t="shared" si="270"/>
        <v>0</v>
      </c>
      <c r="CH177" s="85">
        <f t="shared" si="270"/>
        <v>0</v>
      </c>
      <c r="CI177" s="85">
        <f t="shared" si="270"/>
        <v>0</v>
      </c>
      <c r="CJ177" s="85">
        <f t="shared" si="270"/>
        <v>0</v>
      </c>
      <c r="CK177" s="85">
        <f t="shared" si="270"/>
        <v>0</v>
      </c>
      <c r="CL177" s="85">
        <f t="shared" si="270"/>
        <v>0</v>
      </c>
      <c r="CM177" s="85">
        <f t="shared" si="270"/>
        <v>0</v>
      </c>
      <c r="CN177" s="85">
        <f t="shared" si="270"/>
        <v>0</v>
      </c>
      <c r="CO177" s="85">
        <f t="shared" si="270"/>
        <v>0</v>
      </c>
      <c r="CP177" s="85">
        <f t="shared" si="270"/>
        <v>0</v>
      </c>
      <c r="CQ177" s="85">
        <f t="shared" si="270"/>
        <v>0</v>
      </c>
      <c r="CR177" s="85">
        <f t="shared" si="270"/>
        <v>0</v>
      </c>
      <c r="CS177" s="85">
        <f t="shared" si="270"/>
        <v>0</v>
      </c>
      <c r="CT177" s="85">
        <f t="shared" si="270"/>
        <v>0</v>
      </c>
      <c r="CU177" s="85">
        <f t="shared" si="270"/>
        <v>0</v>
      </c>
      <c r="CV177" s="85">
        <f t="shared" si="270"/>
        <v>0</v>
      </c>
      <c r="CW177" s="85">
        <f t="shared" si="270"/>
        <v>0</v>
      </c>
      <c r="CX177" s="85">
        <f t="shared" si="270"/>
        <v>0</v>
      </c>
      <c r="CY177" s="85">
        <f t="shared" si="270"/>
        <v>0</v>
      </c>
    </row>
    <row r="178" spans="1:103">
      <c r="B178" s="13" t="s">
        <v>101</v>
      </c>
      <c r="C178" s="194">
        <f>SUM(BS178:CY178)</f>
        <v>563206250</v>
      </c>
      <c r="D178" s="45" t="s">
        <v>136</v>
      </c>
      <c r="E178" s="123"/>
      <c r="G178" s="33">
        <f>SUM(BS178:CY178)</f>
        <v>563206250</v>
      </c>
      <c r="H178" s="33" t="s">
        <v>136</v>
      </c>
      <c r="I178" s="85">
        <v>0</v>
      </c>
      <c r="J178" s="85">
        <f t="shared" ref="J178:BQ178" si="271">J69</f>
        <v>0</v>
      </c>
      <c r="K178" s="85">
        <f t="shared" si="271"/>
        <v>0</v>
      </c>
      <c r="L178" s="85">
        <f t="shared" si="271"/>
        <v>0</v>
      </c>
      <c r="M178" s="85">
        <f t="shared" si="271"/>
        <v>0</v>
      </c>
      <c r="N178" s="85">
        <f t="shared" si="271"/>
        <v>0</v>
      </c>
      <c r="O178" s="85">
        <f t="shared" si="271"/>
        <v>0</v>
      </c>
      <c r="P178" s="85">
        <f t="shared" si="271"/>
        <v>563206250</v>
      </c>
      <c r="Q178" s="85">
        <f t="shared" si="271"/>
        <v>0</v>
      </c>
      <c r="R178" s="85">
        <f t="shared" si="271"/>
        <v>0</v>
      </c>
      <c r="S178" s="85">
        <f t="shared" si="271"/>
        <v>0</v>
      </c>
      <c r="T178" s="85">
        <f t="shared" si="271"/>
        <v>0</v>
      </c>
      <c r="U178" s="85">
        <f t="shared" si="271"/>
        <v>0</v>
      </c>
      <c r="V178" s="85">
        <f t="shared" si="271"/>
        <v>0</v>
      </c>
      <c r="W178" s="85">
        <f t="shared" si="271"/>
        <v>0</v>
      </c>
      <c r="X178" s="85">
        <f t="shared" si="271"/>
        <v>0</v>
      </c>
      <c r="Y178" s="85">
        <f t="shared" si="271"/>
        <v>0</v>
      </c>
      <c r="Z178" s="85">
        <f t="shared" si="271"/>
        <v>0</v>
      </c>
      <c r="AA178" s="85">
        <f t="shared" si="271"/>
        <v>0</v>
      </c>
      <c r="AB178" s="85">
        <f t="shared" si="271"/>
        <v>0</v>
      </c>
      <c r="AC178" s="85">
        <f t="shared" si="271"/>
        <v>0</v>
      </c>
      <c r="AD178" s="85">
        <f t="shared" si="271"/>
        <v>0</v>
      </c>
      <c r="AE178" s="85">
        <f t="shared" si="271"/>
        <v>0</v>
      </c>
      <c r="AF178" s="85">
        <f t="shared" si="271"/>
        <v>0</v>
      </c>
      <c r="AG178" s="85">
        <f t="shared" si="271"/>
        <v>0</v>
      </c>
      <c r="AH178" s="85">
        <f t="shared" si="271"/>
        <v>0</v>
      </c>
      <c r="AI178" s="85">
        <f t="shared" si="271"/>
        <v>0</v>
      </c>
      <c r="AJ178" s="85">
        <f t="shared" si="271"/>
        <v>0</v>
      </c>
      <c r="AK178" s="85">
        <f t="shared" si="271"/>
        <v>0</v>
      </c>
      <c r="AL178" s="85">
        <f t="shared" si="271"/>
        <v>0</v>
      </c>
      <c r="AM178" s="85">
        <f t="shared" si="271"/>
        <v>0</v>
      </c>
      <c r="AN178" s="85">
        <f t="shared" si="271"/>
        <v>0</v>
      </c>
      <c r="AO178" s="85">
        <f t="shared" si="271"/>
        <v>0</v>
      </c>
      <c r="AP178" s="85">
        <f t="shared" si="271"/>
        <v>0</v>
      </c>
      <c r="AQ178" s="85">
        <f t="shared" si="271"/>
        <v>0</v>
      </c>
      <c r="AR178" s="85">
        <f t="shared" si="271"/>
        <v>0</v>
      </c>
      <c r="AS178" s="85">
        <f t="shared" si="271"/>
        <v>0</v>
      </c>
      <c r="AT178" s="85">
        <f t="shared" si="271"/>
        <v>0</v>
      </c>
      <c r="AU178" s="85">
        <f t="shared" si="271"/>
        <v>0</v>
      </c>
      <c r="AV178" s="85">
        <f t="shared" si="271"/>
        <v>0</v>
      </c>
      <c r="AW178" s="85">
        <f t="shared" si="271"/>
        <v>0</v>
      </c>
      <c r="AX178" s="85">
        <f t="shared" si="271"/>
        <v>0</v>
      </c>
      <c r="AY178" s="85">
        <f t="shared" si="271"/>
        <v>0</v>
      </c>
      <c r="AZ178" s="85">
        <f t="shared" si="271"/>
        <v>0</v>
      </c>
      <c r="BA178" s="85">
        <f t="shared" si="271"/>
        <v>0</v>
      </c>
      <c r="BB178" s="85">
        <f t="shared" si="271"/>
        <v>0</v>
      </c>
      <c r="BC178" s="85">
        <f t="shared" si="271"/>
        <v>0</v>
      </c>
      <c r="BD178" s="85">
        <f t="shared" si="271"/>
        <v>0</v>
      </c>
      <c r="BE178" s="85">
        <f t="shared" si="271"/>
        <v>0</v>
      </c>
      <c r="BF178" s="85">
        <f t="shared" si="271"/>
        <v>0</v>
      </c>
      <c r="BG178" s="85">
        <f t="shared" si="271"/>
        <v>0</v>
      </c>
      <c r="BH178" s="85">
        <f t="shared" si="271"/>
        <v>0</v>
      </c>
      <c r="BI178" s="85">
        <f t="shared" si="271"/>
        <v>0</v>
      </c>
      <c r="BJ178" s="85">
        <f t="shared" si="271"/>
        <v>0</v>
      </c>
      <c r="BK178" s="85">
        <f t="shared" si="271"/>
        <v>0</v>
      </c>
      <c r="BL178" s="85">
        <f t="shared" si="271"/>
        <v>0</v>
      </c>
      <c r="BM178" s="85">
        <f t="shared" si="271"/>
        <v>0</v>
      </c>
      <c r="BN178" s="85">
        <f t="shared" si="271"/>
        <v>0</v>
      </c>
      <c r="BO178" s="85">
        <f t="shared" si="271"/>
        <v>0</v>
      </c>
      <c r="BP178" s="85">
        <f t="shared" si="271"/>
        <v>0</v>
      </c>
      <c r="BQ178" s="85">
        <f t="shared" si="271"/>
        <v>0</v>
      </c>
      <c r="BR178" s="55"/>
      <c r="BS178" s="22">
        <f>SUM(J178:U178)</f>
        <v>563206250</v>
      </c>
      <c r="BT178" s="22">
        <f>SUM(V178:AG178)</f>
        <v>0</v>
      </c>
      <c r="BU178" s="22">
        <f>SUM(AH178:AS178)</f>
        <v>0</v>
      </c>
      <c r="BV178" s="22">
        <f>SUM(AT178:BE178)</f>
        <v>0</v>
      </c>
      <c r="BW178" s="22">
        <f>SUM(BF178:BQ178)</f>
        <v>0</v>
      </c>
      <c r="BX178" s="85">
        <f t="shared" ref="BX178:CY178" si="272">BX69</f>
        <v>0</v>
      </c>
      <c r="BY178" s="85">
        <f t="shared" si="272"/>
        <v>0</v>
      </c>
      <c r="BZ178" s="85">
        <f t="shared" si="272"/>
        <v>0</v>
      </c>
      <c r="CA178" s="85">
        <f t="shared" si="272"/>
        <v>0</v>
      </c>
      <c r="CB178" s="85">
        <f t="shared" si="272"/>
        <v>0</v>
      </c>
      <c r="CC178" s="85">
        <f t="shared" si="272"/>
        <v>0</v>
      </c>
      <c r="CD178" s="85">
        <f t="shared" si="272"/>
        <v>0</v>
      </c>
      <c r="CE178" s="85">
        <f t="shared" si="272"/>
        <v>0</v>
      </c>
      <c r="CF178" s="85">
        <f t="shared" si="272"/>
        <v>0</v>
      </c>
      <c r="CG178" s="85">
        <f t="shared" si="272"/>
        <v>0</v>
      </c>
      <c r="CH178" s="85">
        <f t="shared" si="272"/>
        <v>0</v>
      </c>
      <c r="CI178" s="85">
        <f t="shared" si="272"/>
        <v>0</v>
      </c>
      <c r="CJ178" s="85">
        <f t="shared" si="272"/>
        <v>0</v>
      </c>
      <c r="CK178" s="85">
        <f t="shared" si="272"/>
        <v>0</v>
      </c>
      <c r="CL178" s="85">
        <f t="shared" si="272"/>
        <v>0</v>
      </c>
      <c r="CM178" s="85">
        <f t="shared" si="272"/>
        <v>0</v>
      </c>
      <c r="CN178" s="85">
        <f t="shared" si="272"/>
        <v>0</v>
      </c>
      <c r="CO178" s="85">
        <f t="shared" si="272"/>
        <v>0</v>
      </c>
      <c r="CP178" s="85">
        <f t="shared" si="272"/>
        <v>0</v>
      </c>
      <c r="CQ178" s="85">
        <f t="shared" si="272"/>
        <v>0</v>
      </c>
      <c r="CR178" s="85">
        <f t="shared" si="272"/>
        <v>0</v>
      </c>
      <c r="CS178" s="85">
        <f t="shared" si="272"/>
        <v>0</v>
      </c>
      <c r="CT178" s="85">
        <f t="shared" si="272"/>
        <v>0</v>
      </c>
      <c r="CU178" s="85">
        <f t="shared" si="272"/>
        <v>0</v>
      </c>
      <c r="CV178" s="85">
        <f t="shared" si="272"/>
        <v>0</v>
      </c>
      <c r="CW178" s="85">
        <f t="shared" si="272"/>
        <v>0</v>
      </c>
      <c r="CX178" s="85">
        <f t="shared" si="272"/>
        <v>0</v>
      </c>
      <c r="CY178" s="85">
        <f t="shared" si="272"/>
        <v>0</v>
      </c>
    </row>
    <row r="179" spans="1:103">
      <c r="E179" s="85"/>
      <c r="M179" s="6"/>
      <c r="N179" s="6"/>
    </row>
    <row r="180" spans="1:103" s="19" customFormat="1">
      <c r="A180" s="16"/>
      <c r="B180" s="19" t="s">
        <v>191</v>
      </c>
      <c r="C180" s="273">
        <f>SUM(BS180:CY180)</f>
        <v>91097352.963541687</v>
      </c>
      <c r="E180" s="39"/>
      <c r="G180" s="240">
        <f t="shared" ref="G180:G183" si="273">SUM(BS180:CY180)</f>
        <v>91097352.963541687</v>
      </c>
      <c r="H180" s="240" t="s">
        <v>136</v>
      </c>
      <c r="J180" s="240">
        <f t="shared" ref="J180:BQ180" si="274">SUM(J181:J183)</f>
        <v>0</v>
      </c>
      <c r="K180" s="240">
        <f t="shared" si="274"/>
        <v>0</v>
      </c>
      <c r="L180" s="240">
        <f t="shared" si="274"/>
        <v>0</v>
      </c>
      <c r="M180" s="240">
        <f t="shared" si="274"/>
        <v>0</v>
      </c>
      <c r="N180" s="240">
        <f t="shared" si="274"/>
        <v>0</v>
      </c>
      <c r="O180" s="240">
        <f t="shared" si="274"/>
        <v>0</v>
      </c>
      <c r="P180" s="240">
        <f t="shared" si="274"/>
        <v>22764875</v>
      </c>
      <c r="Q180" s="240">
        <f t="shared" si="274"/>
        <v>3307351.1904761903</v>
      </c>
      <c r="R180" s="240">
        <f t="shared" si="274"/>
        <v>3548267.8571428573</v>
      </c>
      <c r="S180" s="240">
        <f t="shared" si="274"/>
        <v>3789184.5238095233</v>
      </c>
      <c r="T180" s="240">
        <f t="shared" si="274"/>
        <v>4030101.1904761903</v>
      </c>
      <c r="U180" s="240">
        <f t="shared" si="274"/>
        <v>4271017.8571428573</v>
      </c>
      <c r="V180" s="240">
        <f t="shared" si="274"/>
        <v>4511934.5238095233</v>
      </c>
      <c r="W180" s="240">
        <f t="shared" si="274"/>
        <v>4752851.1904761903</v>
      </c>
      <c r="X180" s="240">
        <f t="shared" si="274"/>
        <v>4993767.8571428573</v>
      </c>
      <c r="Y180" s="240">
        <f t="shared" si="274"/>
        <v>5234684.5238095233</v>
      </c>
      <c r="Z180" s="240">
        <f t="shared" si="274"/>
        <v>5475601.1904761903</v>
      </c>
      <c r="AA180" s="240">
        <f t="shared" si="274"/>
        <v>5716517.8571428573</v>
      </c>
      <c r="AB180" s="240">
        <f t="shared" si="274"/>
        <v>5957434.5238095243</v>
      </c>
      <c r="AC180" s="240">
        <f t="shared" si="274"/>
        <v>6198351.1904761903</v>
      </c>
      <c r="AD180" s="240">
        <f t="shared" si="274"/>
        <v>6439267.8571428573</v>
      </c>
      <c r="AE180" s="240">
        <f t="shared" si="274"/>
        <v>106144.63020835344</v>
      </c>
      <c r="AF180" s="240">
        <f t="shared" si="274"/>
        <v>0</v>
      </c>
      <c r="AG180" s="240">
        <f t="shared" si="274"/>
        <v>0</v>
      </c>
      <c r="AH180" s="240">
        <f t="shared" si="274"/>
        <v>0</v>
      </c>
      <c r="AI180" s="240">
        <f t="shared" si="274"/>
        <v>0</v>
      </c>
      <c r="AJ180" s="240">
        <f t="shared" si="274"/>
        <v>0</v>
      </c>
      <c r="AK180" s="240">
        <f t="shared" si="274"/>
        <v>0</v>
      </c>
      <c r="AL180" s="240">
        <f t="shared" si="274"/>
        <v>0</v>
      </c>
      <c r="AM180" s="240">
        <f t="shared" si="274"/>
        <v>0</v>
      </c>
      <c r="AN180" s="240">
        <f t="shared" si="274"/>
        <v>0</v>
      </c>
      <c r="AO180" s="240">
        <f t="shared" si="274"/>
        <v>0</v>
      </c>
      <c r="AP180" s="240">
        <f t="shared" si="274"/>
        <v>0</v>
      </c>
      <c r="AQ180" s="240">
        <f t="shared" si="274"/>
        <v>0</v>
      </c>
      <c r="AR180" s="240">
        <f t="shared" si="274"/>
        <v>0</v>
      </c>
      <c r="AS180" s="240">
        <f t="shared" si="274"/>
        <v>0</v>
      </c>
      <c r="AT180" s="240">
        <f t="shared" si="274"/>
        <v>0</v>
      </c>
      <c r="AU180" s="240">
        <f t="shared" si="274"/>
        <v>0</v>
      </c>
      <c r="AV180" s="240">
        <f t="shared" si="274"/>
        <v>0</v>
      </c>
      <c r="AW180" s="240">
        <f t="shared" si="274"/>
        <v>0</v>
      </c>
      <c r="AX180" s="240">
        <f t="shared" si="274"/>
        <v>0</v>
      </c>
      <c r="AY180" s="240">
        <f t="shared" si="274"/>
        <v>0</v>
      </c>
      <c r="AZ180" s="240">
        <f t="shared" si="274"/>
        <v>0</v>
      </c>
      <c r="BA180" s="240">
        <f t="shared" si="274"/>
        <v>0</v>
      </c>
      <c r="BB180" s="240">
        <f t="shared" si="274"/>
        <v>0</v>
      </c>
      <c r="BC180" s="240">
        <f t="shared" si="274"/>
        <v>0</v>
      </c>
      <c r="BD180" s="240">
        <f t="shared" si="274"/>
        <v>0</v>
      </c>
      <c r="BE180" s="240">
        <f t="shared" si="274"/>
        <v>0</v>
      </c>
      <c r="BF180" s="240">
        <f t="shared" si="274"/>
        <v>0</v>
      </c>
      <c r="BG180" s="240">
        <f t="shared" si="274"/>
        <v>0</v>
      </c>
      <c r="BH180" s="240">
        <f t="shared" si="274"/>
        <v>0</v>
      </c>
      <c r="BI180" s="240">
        <f t="shared" si="274"/>
        <v>0</v>
      </c>
      <c r="BJ180" s="240">
        <f t="shared" si="274"/>
        <v>0</v>
      </c>
      <c r="BK180" s="240">
        <f t="shared" si="274"/>
        <v>0</v>
      </c>
      <c r="BL180" s="240">
        <f t="shared" si="274"/>
        <v>0</v>
      </c>
      <c r="BM180" s="240">
        <f t="shared" si="274"/>
        <v>0</v>
      </c>
      <c r="BN180" s="240">
        <f t="shared" si="274"/>
        <v>0</v>
      </c>
      <c r="BO180" s="240">
        <f t="shared" si="274"/>
        <v>0</v>
      </c>
      <c r="BP180" s="240">
        <f t="shared" si="274"/>
        <v>0</v>
      </c>
      <c r="BQ180" s="240">
        <f t="shared" si="274"/>
        <v>0</v>
      </c>
      <c r="BS180" s="240">
        <f t="shared" ref="BS180:CY180" si="275">SUM(BS181:BS183)</f>
        <v>41710797.619047627</v>
      </c>
      <c r="BT180" s="240">
        <f t="shared" si="275"/>
        <v>49386555.344494067</v>
      </c>
      <c r="BU180" s="240">
        <f t="shared" si="275"/>
        <v>0</v>
      </c>
      <c r="BV180" s="240">
        <f t="shared" si="275"/>
        <v>0</v>
      </c>
      <c r="BW180" s="240">
        <f t="shared" si="275"/>
        <v>0</v>
      </c>
      <c r="BX180" s="240">
        <f t="shared" si="275"/>
        <v>0</v>
      </c>
      <c r="BY180" s="240">
        <f t="shared" si="275"/>
        <v>0</v>
      </c>
      <c r="BZ180" s="240">
        <f t="shared" si="275"/>
        <v>0</v>
      </c>
      <c r="CA180" s="240">
        <f t="shared" si="275"/>
        <v>0</v>
      </c>
      <c r="CB180" s="240">
        <f t="shared" si="275"/>
        <v>0</v>
      </c>
      <c r="CC180" s="240">
        <f t="shared" si="275"/>
        <v>0</v>
      </c>
      <c r="CD180" s="240">
        <f t="shared" si="275"/>
        <v>0</v>
      </c>
      <c r="CE180" s="240">
        <f t="shared" si="275"/>
        <v>0</v>
      </c>
      <c r="CF180" s="240">
        <f t="shared" si="275"/>
        <v>0</v>
      </c>
      <c r="CG180" s="240">
        <f t="shared" si="275"/>
        <v>0</v>
      </c>
      <c r="CH180" s="240">
        <f t="shared" si="275"/>
        <v>0</v>
      </c>
      <c r="CI180" s="240">
        <f t="shared" si="275"/>
        <v>0</v>
      </c>
      <c r="CJ180" s="240">
        <f t="shared" si="275"/>
        <v>0</v>
      </c>
      <c r="CK180" s="240">
        <f t="shared" si="275"/>
        <v>0</v>
      </c>
      <c r="CL180" s="240">
        <f t="shared" si="275"/>
        <v>0</v>
      </c>
      <c r="CM180" s="240">
        <f t="shared" si="275"/>
        <v>0</v>
      </c>
      <c r="CN180" s="240">
        <f t="shared" si="275"/>
        <v>0</v>
      </c>
      <c r="CO180" s="240">
        <f t="shared" si="275"/>
        <v>0</v>
      </c>
      <c r="CP180" s="240">
        <f t="shared" si="275"/>
        <v>0</v>
      </c>
      <c r="CQ180" s="240">
        <f t="shared" si="275"/>
        <v>0</v>
      </c>
      <c r="CR180" s="240">
        <f t="shared" si="275"/>
        <v>0</v>
      </c>
      <c r="CS180" s="240">
        <f t="shared" si="275"/>
        <v>0</v>
      </c>
      <c r="CT180" s="240">
        <f t="shared" si="275"/>
        <v>0</v>
      </c>
      <c r="CU180" s="240">
        <f t="shared" si="275"/>
        <v>0</v>
      </c>
      <c r="CV180" s="240">
        <f t="shared" si="275"/>
        <v>0</v>
      </c>
      <c r="CW180" s="240">
        <f t="shared" si="275"/>
        <v>0</v>
      </c>
      <c r="CX180" s="240">
        <f t="shared" si="275"/>
        <v>0</v>
      </c>
      <c r="CY180" s="240">
        <f t="shared" si="275"/>
        <v>0</v>
      </c>
    </row>
    <row r="181" spans="1:103" s="61" customFormat="1">
      <c r="A181" s="3"/>
      <c r="B181" s="144" t="s">
        <v>86</v>
      </c>
      <c r="C181" s="205">
        <v>1E-3</v>
      </c>
      <c r="D181" s="45" t="s">
        <v>119</v>
      </c>
      <c r="E181" s="86"/>
      <c r="G181" s="33">
        <f t="shared" si="273"/>
        <v>106144.63020833333</v>
      </c>
      <c r="H181" s="33" t="s">
        <v>136</v>
      </c>
      <c r="I181" s="6"/>
      <c r="J181" s="22">
        <f t="shared" ref="J181:AO181" si="276">IFERROR(J392*$C181*J14/J14*J9/12,0)</f>
        <v>0</v>
      </c>
      <c r="K181" s="22">
        <f t="shared" si="276"/>
        <v>0</v>
      </c>
      <c r="L181" s="22">
        <f t="shared" si="276"/>
        <v>0</v>
      </c>
      <c r="M181" s="22">
        <f t="shared" si="276"/>
        <v>0</v>
      </c>
      <c r="N181" s="22">
        <f t="shared" si="276"/>
        <v>0</v>
      </c>
      <c r="O181" s="22">
        <f t="shared" si="276"/>
        <v>0</v>
      </c>
      <c r="P181" s="22">
        <f t="shared" si="276"/>
        <v>0</v>
      </c>
      <c r="Q181" s="22">
        <f t="shared" si="276"/>
        <v>0</v>
      </c>
      <c r="R181" s="22">
        <f t="shared" si="276"/>
        <v>0</v>
      </c>
      <c r="S181" s="22">
        <f t="shared" si="276"/>
        <v>0</v>
      </c>
      <c r="T181" s="22">
        <f t="shared" si="276"/>
        <v>0</v>
      </c>
      <c r="U181" s="22">
        <f t="shared" si="276"/>
        <v>0</v>
      </c>
      <c r="V181" s="22">
        <f t="shared" si="276"/>
        <v>0</v>
      </c>
      <c r="W181" s="22">
        <f t="shared" si="276"/>
        <v>0</v>
      </c>
      <c r="X181" s="22">
        <f t="shared" si="276"/>
        <v>0</v>
      </c>
      <c r="Y181" s="22">
        <f t="shared" si="276"/>
        <v>0</v>
      </c>
      <c r="Z181" s="22">
        <f t="shared" si="276"/>
        <v>0</v>
      </c>
      <c r="AA181" s="22">
        <f t="shared" si="276"/>
        <v>0</v>
      </c>
      <c r="AB181" s="22">
        <f t="shared" si="276"/>
        <v>0</v>
      </c>
      <c r="AC181" s="22">
        <f t="shared" si="276"/>
        <v>0</v>
      </c>
      <c r="AD181" s="22">
        <f t="shared" si="276"/>
        <v>0</v>
      </c>
      <c r="AE181" s="22">
        <f t="shared" si="276"/>
        <v>106144.63020833333</v>
      </c>
      <c r="AF181" s="22">
        <f t="shared" si="276"/>
        <v>0</v>
      </c>
      <c r="AG181" s="22">
        <f t="shared" si="276"/>
        <v>0</v>
      </c>
      <c r="AH181" s="22">
        <f t="shared" si="276"/>
        <v>0</v>
      </c>
      <c r="AI181" s="22">
        <f t="shared" si="276"/>
        <v>0</v>
      </c>
      <c r="AJ181" s="22">
        <f t="shared" si="276"/>
        <v>0</v>
      </c>
      <c r="AK181" s="22">
        <f t="shared" si="276"/>
        <v>0</v>
      </c>
      <c r="AL181" s="22">
        <f t="shared" si="276"/>
        <v>0</v>
      </c>
      <c r="AM181" s="22">
        <f t="shared" si="276"/>
        <v>0</v>
      </c>
      <c r="AN181" s="22">
        <f t="shared" si="276"/>
        <v>0</v>
      </c>
      <c r="AO181" s="22">
        <f t="shared" si="276"/>
        <v>0</v>
      </c>
      <c r="AP181" s="22">
        <f t="shared" ref="AP181:BQ181" si="277">IFERROR(AP392*$C181*AP14/AP14*AP9/12,0)</f>
        <v>0</v>
      </c>
      <c r="AQ181" s="22">
        <f t="shared" si="277"/>
        <v>0</v>
      </c>
      <c r="AR181" s="22">
        <f t="shared" si="277"/>
        <v>0</v>
      </c>
      <c r="AS181" s="22">
        <f t="shared" si="277"/>
        <v>0</v>
      </c>
      <c r="AT181" s="22">
        <f t="shared" si="277"/>
        <v>0</v>
      </c>
      <c r="AU181" s="22">
        <f t="shared" si="277"/>
        <v>0</v>
      </c>
      <c r="AV181" s="22">
        <f t="shared" si="277"/>
        <v>0</v>
      </c>
      <c r="AW181" s="22">
        <f t="shared" si="277"/>
        <v>0</v>
      </c>
      <c r="AX181" s="22">
        <f t="shared" si="277"/>
        <v>0</v>
      </c>
      <c r="AY181" s="22">
        <f t="shared" si="277"/>
        <v>0</v>
      </c>
      <c r="AZ181" s="22">
        <f t="shared" si="277"/>
        <v>0</v>
      </c>
      <c r="BA181" s="22">
        <f t="shared" si="277"/>
        <v>0</v>
      </c>
      <c r="BB181" s="22">
        <f t="shared" si="277"/>
        <v>0</v>
      </c>
      <c r="BC181" s="22">
        <f t="shared" si="277"/>
        <v>0</v>
      </c>
      <c r="BD181" s="22">
        <f t="shared" si="277"/>
        <v>0</v>
      </c>
      <c r="BE181" s="22">
        <f t="shared" si="277"/>
        <v>0</v>
      </c>
      <c r="BF181" s="22">
        <f t="shared" si="277"/>
        <v>0</v>
      </c>
      <c r="BG181" s="22">
        <f t="shared" si="277"/>
        <v>0</v>
      </c>
      <c r="BH181" s="22">
        <f t="shared" si="277"/>
        <v>0</v>
      </c>
      <c r="BI181" s="22">
        <f t="shared" si="277"/>
        <v>0</v>
      </c>
      <c r="BJ181" s="22">
        <f t="shared" si="277"/>
        <v>0</v>
      </c>
      <c r="BK181" s="22">
        <f t="shared" si="277"/>
        <v>0</v>
      </c>
      <c r="BL181" s="22">
        <f t="shared" si="277"/>
        <v>0</v>
      </c>
      <c r="BM181" s="22">
        <f t="shared" si="277"/>
        <v>0</v>
      </c>
      <c r="BN181" s="22">
        <f t="shared" si="277"/>
        <v>0</v>
      </c>
      <c r="BO181" s="22">
        <f t="shared" si="277"/>
        <v>0</v>
      </c>
      <c r="BP181" s="22">
        <f t="shared" si="277"/>
        <v>0</v>
      </c>
      <c r="BQ181" s="22">
        <f t="shared" si="277"/>
        <v>0</v>
      </c>
      <c r="BR181" s="55"/>
      <c r="BS181" s="22">
        <f>SUM(J181:U181)</f>
        <v>0</v>
      </c>
      <c r="BT181" s="22">
        <f>SUM(V181:AG181)</f>
        <v>106144.63020833333</v>
      </c>
      <c r="BU181" s="22">
        <f>SUM(AH181:AS181)</f>
        <v>0</v>
      </c>
      <c r="BV181" s="22">
        <f>SUM(AT181:BE181)</f>
        <v>0</v>
      </c>
      <c r="BW181" s="22">
        <f>SUM(BF181:BQ181)</f>
        <v>0</v>
      </c>
      <c r="BX181" s="22">
        <f t="shared" ref="BX181:CY181" si="278">IFERROR(BX392*$C181*BX14/BX14*BX9/12,0)</f>
        <v>0</v>
      </c>
      <c r="BY181" s="22">
        <f t="shared" si="278"/>
        <v>0</v>
      </c>
      <c r="BZ181" s="22">
        <f t="shared" si="278"/>
        <v>0</v>
      </c>
      <c r="CA181" s="22">
        <f t="shared" si="278"/>
        <v>0</v>
      </c>
      <c r="CB181" s="22">
        <f t="shared" si="278"/>
        <v>0</v>
      </c>
      <c r="CC181" s="22">
        <f t="shared" si="278"/>
        <v>0</v>
      </c>
      <c r="CD181" s="22">
        <f t="shared" si="278"/>
        <v>0</v>
      </c>
      <c r="CE181" s="22">
        <f t="shared" si="278"/>
        <v>0</v>
      </c>
      <c r="CF181" s="22">
        <f t="shared" si="278"/>
        <v>0</v>
      </c>
      <c r="CG181" s="22">
        <f t="shared" si="278"/>
        <v>0</v>
      </c>
      <c r="CH181" s="22">
        <f t="shared" si="278"/>
        <v>0</v>
      </c>
      <c r="CI181" s="22">
        <f t="shared" si="278"/>
        <v>0</v>
      </c>
      <c r="CJ181" s="22">
        <f t="shared" si="278"/>
        <v>0</v>
      </c>
      <c r="CK181" s="22">
        <f t="shared" si="278"/>
        <v>0</v>
      </c>
      <c r="CL181" s="22">
        <f t="shared" si="278"/>
        <v>0</v>
      </c>
      <c r="CM181" s="22">
        <f t="shared" si="278"/>
        <v>0</v>
      </c>
      <c r="CN181" s="22">
        <f t="shared" si="278"/>
        <v>0</v>
      </c>
      <c r="CO181" s="22">
        <f t="shared" si="278"/>
        <v>0</v>
      </c>
      <c r="CP181" s="22">
        <f t="shared" si="278"/>
        <v>0</v>
      </c>
      <c r="CQ181" s="22">
        <f t="shared" si="278"/>
        <v>0</v>
      </c>
      <c r="CR181" s="22">
        <f t="shared" si="278"/>
        <v>0</v>
      </c>
      <c r="CS181" s="22">
        <f t="shared" si="278"/>
        <v>0</v>
      </c>
      <c r="CT181" s="22">
        <f t="shared" si="278"/>
        <v>0</v>
      </c>
      <c r="CU181" s="22">
        <f t="shared" si="278"/>
        <v>0</v>
      </c>
      <c r="CV181" s="22">
        <f t="shared" si="278"/>
        <v>0</v>
      </c>
      <c r="CW181" s="22">
        <f t="shared" si="278"/>
        <v>0</v>
      </c>
      <c r="CX181" s="22">
        <f t="shared" si="278"/>
        <v>0</v>
      </c>
      <c r="CY181" s="22">
        <f t="shared" si="278"/>
        <v>0</v>
      </c>
    </row>
    <row r="182" spans="1:103" s="61" customFormat="1">
      <c r="A182" s="3"/>
      <c r="B182" s="232" t="s">
        <v>141</v>
      </c>
      <c r="C182" s="149"/>
      <c r="D182" s="147"/>
      <c r="E182" s="147"/>
      <c r="G182" s="22">
        <f t="shared" si="273"/>
        <v>40560000.000000022</v>
      </c>
      <c r="H182" s="33" t="s">
        <v>136</v>
      </c>
      <c r="I182" s="6"/>
      <c r="J182" s="22">
        <f>J188</f>
        <v>0</v>
      </c>
      <c r="K182" s="22">
        <f t="shared" ref="K182:BQ182" si="279">K188</f>
        <v>0</v>
      </c>
      <c r="L182" s="22">
        <f t="shared" si="279"/>
        <v>0</v>
      </c>
      <c r="M182" s="22">
        <f>M188</f>
        <v>0</v>
      </c>
      <c r="N182" s="22">
        <f t="shared" si="279"/>
        <v>0</v>
      </c>
      <c r="O182" s="22">
        <f t="shared" si="279"/>
        <v>0</v>
      </c>
      <c r="P182" s="22">
        <f t="shared" si="279"/>
        <v>21840000</v>
      </c>
      <c r="Q182" s="22">
        <f t="shared" si="279"/>
        <v>1337142.857142857</v>
      </c>
      <c r="R182" s="22">
        <f t="shared" si="279"/>
        <v>1337142.857142857</v>
      </c>
      <c r="S182" s="22">
        <f t="shared" si="279"/>
        <v>1337142.857142857</v>
      </c>
      <c r="T182" s="22">
        <f t="shared" si="279"/>
        <v>1337142.857142857</v>
      </c>
      <c r="U182" s="22">
        <f t="shared" si="279"/>
        <v>1337142.857142857</v>
      </c>
      <c r="V182" s="22">
        <f t="shared" si="279"/>
        <v>1337142.857142857</v>
      </c>
      <c r="W182" s="22">
        <f t="shared" si="279"/>
        <v>1337142.857142857</v>
      </c>
      <c r="X182" s="22">
        <f t="shared" si="279"/>
        <v>1337142.857142857</v>
      </c>
      <c r="Y182" s="22">
        <f t="shared" si="279"/>
        <v>1337142.857142857</v>
      </c>
      <c r="Z182" s="22">
        <f t="shared" si="279"/>
        <v>1337142.857142857</v>
      </c>
      <c r="AA182" s="22">
        <f t="shared" si="279"/>
        <v>1337142.857142857</v>
      </c>
      <c r="AB182" s="22">
        <f t="shared" si="279"/>
        <v>1337142.857142857</v>
      </c>
      <c r="AC182" s="22">
        <f t="shared" si="279"/>
        <v>1337142.857142857</v>
      </c>
      <c r="AD182" s="22">
        <f t="shared" si="279"/>
        <v>1337142.857142857</v>
      </c>
      <c r="AE182" s="22">
        <f t="shared" si="279"/>
        <v>2.0116567611694337E-8</v>
      </c>
      <c r="AF182" s="22">
        <f t="shared" si="279"/>
        <v>0</v>
      </c>
      <c r="AG182" s="22">
        <f t="shared" si="279"/>
        <v>0</v>
      </c>
      <c r="AH182" s="22">
        <f t="shared" si="279"/>
        <v>0</v>
      </c>
      <c r="AI182" s="22">
        <f t="shared" si="279"/>
        <v>0</v>
      </c>
      <c r="AJ182" s="22">
        <f t="shared" si="279"/>
        <v>0</v>
      </c>
      <c r="AK182" s="22">
        <f t="shared" si="279"/>
        <v>0</v>
      </c>
      <c r="AL182" s="22">
        <f t="shared" si="279"/>
        <v>0</v>
      </c>
      <c r="AM182" s="22">
        <f t="shared" si="279"/>
        <v>0</v>
      </c>
      <c r="AN182" s="22">
        <f t="shared" si="279"/>
        <v>0</v>
      </c>
      <c r="AO182" s="22">
        <f t="shared" si="279"/>
        <v>0</v>
      </c>
      <c r="AP182" s="22">
        <f t="shared" si="279"/>
        <v>0</v>
      </c>
      <c r="AQ182" s="22">
        <f t="shared" si="279"/>
        <v>0</v>
      </c>
      <c r="AR182" s="22">
        <f t="shared" si="279"/>
        <v>0</v>
      </c>
      <c r="AS182" s="22">
        <f t="shared" si="279"/>
        <v>0</v>
      </c>
      <c r="AT182" s="22">
        <f t="shared" si="279"/>
        <v>0</v>
      </c>
      <c r="AU182" s="22">
        <f t="shared" si="279"/>
        <v>0</v>
      </c>
      <c r="AV182" s="22">
        <f t="shared" si="279"/>
        <v>0</v>
      </c>
      <c r="AW182" s="22">
        <f t="shared" si="279"/>
        <v>0</v>
      </c>
      <c r="AX182" s="22">
        <f t="shared" si="279"/>
        <v>0</v>
      </c>
      <c r="AY182" s="22">
        <f t="shared" si="279"/>
        <v>0</v>
      </c>
      <c r="AZ182" s="22">
        <f t="shared" si="279"/>
        <v>0</v>
      </c>
      <c r="BA182" s="22">
        <f t="shared" si="279"/>
        <v>0</v>
      </c>
      <c r="BB182" s="22">
        <f t="shared" si="279"/>
        <v>0</v>
      </c>
      <c r="BC182" s="22">
        <f t="shared" si="279"/>
        <v>0</v>
      </c>
      <c r="BD182" s="22">
        <f t="shared" si="279"/>
        <v>0</v>
      </c>
      <c r="BE182" s="22">
        <f t="shared" si="279"/>
        <v>0</v>
      </c>
      <c r="BF182" s="22">
        <f t="shared" si="279"/>
        <v>0</v>
      </c>
      <c r="BG182" s="22">
        <f t="shared" si="279"/>
        <v>0</v>
      </c>
      <c r="BH182" s="22">
        <f t="shared" si="279"/>
        <v>0</v>
      </c>
      <c r="BI182" s="22">
        <f t="shared" si="279"/>
        <v>0</v>
      </c>
      <c r="BJ182" s="22">
        <f t="shared" si="279"/>
        <v>0</v>
      </c>
      <c r="BK182" s="22">
        <f t="shared" si="279"/>
        <v>0</v>
      </c>
      <c r="BL182" s="22">
        <f t="shared" si="279"/>
        <v>0</v>
      </c>
      <c r="BM182" s="22">
        <f t="shared" si="279"/>
        <v>0</v>
      </c>
      <c r="BN182" s="22">
        <f t="shared" si="279"/>
        <v>0</v>
      </c>
      <c r="BO182" s="22">
        <f t="shared" si="279"/>
        <v>0</v>
      </c>
      <c r="BP182" s="22">
        <f t="shared" si="279"/>
        <v>0</v>
      </c>
      <c r="BQ182" s="22">
        <f t="shared" si="279"/>
        <v>0</v>
      </c>
      <c r="BR182" s="55"/>
      <c r="BS182" s="22">
        <f>SUM(J182:U182)</f>
        <v>28525714.285714291</v>
      </c>
      <c r="BT182" s="22">
        <f>SUM(V182:AG182)</f>
        <v>12034285.714285733</v>
      </c>
      <c r="BU182" s="22">
        <f>SUM(AH182:AS182)</f>
        <v>0</v>
      </c>
      <c r="BV182" s="22">
        <f>SUM(AT182:BE182)</f>
        <v>0</v>
      </c>
      <c r="BW182" s="22">
        <f>SUM(BF182:BQ182)</f>
        <v>0</v>
      </c>
      <c r="BX182" s="22">
        <f t="shared" ref="BX182:CY182" si="280">BX188</f>
        <v>0</v>
      </c>
      <c r="BY182" s="22">
        <f t="shared" si="280"/>
        <v>0</v>
      </c>
      <c r="BZ182" s="22">
        <f t="shared" si="280"/>
        <v>0</v>
      </c>
      <c r="CA182" s="22">
        <f t="shared" si="280"/>
        <v>0</v>
      </c>
      <c r="CB182" s="22">
        <f t="shared" si="280"/>
        <v>0</v>
      </c>
      <c r="CC182" s="22">
        <f t="shared" si="280"/>
        <v>0</v>
      </c>
      <c r="CD182" s="22">
        <f t="shared" si="280"/>
        <v>0</v>
      </c>
      <c r="CE182" s="22">
        <f t="shared" si="280"/>
        <v>0</v>
      </c>
      <c r="CF182" s="22">
        <f t="shared" si="280"/>
        <v>0</v>
      </c>
      <c r="CG182" s="22">
        <f t="shared" si="280"/>
        <v>0</v>
      </c>
      <c r="CH182" s="22">
        <f t="shared" si="280"/>
        <v>0</v>
      </c>
      <c r="CI182" s="22">
        <f t="shared" si="280"/>
        <v>0</v>
      </c>
      <c r="CJ182" s="22">
        <f t="shared" si="280"/>
        <v>0</v>
      </c>
      <c r="CK182" s="22">
        <f t="shared" si="280"/>
        <v>0</v>
      </c>
      <c r="CL182" s="22">
        <f t="shared" si="280"/>
        <v>0</v>
      </c>
      <c r="CM182" s="22">
        <f t="shared" si="280"/>
        <v>0</v>
      </c>
      <c r="CN182" s="22">
        <f t="shared" si="280"/>
        <v>0</v>
      </c>
      <c r="CO182" s="22">
        <f t="shared" si="280"/>
        <v>0</v>
      </c>
      <c r="CP182" s="22">
        <f t="shared" si="280"/>
        <v>0</v>
      </c>
      <c r="CQ182" s="22">
        <f t="shared" si="280"/>
        <v>0</v>
      </c>
      <c r="CR182" s="22">
        <f t="shared" si="280"/>
        <v>0</v>
      </c>
      <c r="CS182" s="22">
        <f t="shared" si="280"/>
        <v>0</v>
      </c>
      <c r="CT182" s="22">
        <f t="shared" si="280"/>
        <v>0</v>
      </c>
      <c r="CU182" s="22">
        <f t="shared" si="280"/>
        <v>0</v>
      </c>
      <c r="CV182" s="22">
        <f t="shared" si="280"/>
        <v>0</v>
      </c>
      <c r="CW182" s="22">
        <f t="shared" si="280"/>
        <v>0</v>
      </c>
      <c r="CX182" s="22">
        <f t="shared" si="280"/>
        <v>0</v>
      </c>
      <c r="CY182" s="22">
        <f t="shared" si="280"/>
        <v>0</v>
      </c>
    </row>
    <row r="183" spans="1:103" s="61" customFormat="1">
      <c r="A183" s="3"/>
      <c r="B183" s="232" t="s">
        <v>189</v>
      </c>
      <c r="C183" s="149"/>
      <c r="D183" s="147"/>
      <c r="E183" s="147"/>
      <c r="G183" s="22">
        <f t="shared" si="273"/>
        <v>50431208.333333336</v>
      </c>
      <c r="H183" s="33" t="s">
        <v>136</v>
      </c>
      <c r="I183" s="6"/>
      <c r="J183" s="22">
        <f t="shared" ref="J183:BQ183" si="281">IFERROR(J213*J12/J12,0)</f>
        <v>0</v>
      </c>
      <c r="K183" s="22">
        <f t="shared" si="281"/>
        <v>0</v>
      </c>
      <c r="L183" s="22">
        <f t="shared" si="281"/>
        <v>0</v>
      </c>
      <c r="M183" s="22">
        <f t="shared" si="281"/>
        <v>0</v>
      </c>
      <c r="N183" s="22">
        <f t="shared" si="281"/>
        <v>0</v>
      </c>
      <c r="O183" s="22">
        <f t="shared" si="281"/>
        <v>0</v>
      </c>
      <c r="P183" s="22">
        <f t="shared" si="281"/>
        <v>924875</v>
      </c>
      <c r="Q183" s="22">
        <f t="shared" si="281"/>
        <v>1970208.3333333333</v>
      </c>
      <c r="R183" s="22">
        <f t="shared" si="281"/>
        <v>2211125</v>
      </c>
      <c r="S183" s="22">
        <f t="shared" si="281"/>
        <v>2452041.6666666665</v>
      </c>
      <c r="T183" s="22">
        <f t="shared" si="281"/>
        <v>2692958.3333333335</v>
      </c>
      <c r="U183" s="22">
        <f t="shared" si="281"/>
        <v>2933875</v>
      </c>
      <c r="V183" s="22">
        <f t="shared" si="281"/>
        <v>3174791.6666666665</v>
      </c>
      <c r="W183" s="22">
        <f t="shared" si="281"/>
        <v>3415708.3333333335</v>
      </c>
      <c r="X183" s="22">
        <f t="shared" si="281"/>
        <v>3656625</v>
      </c>
      <c r="Y183" s="22">
        <f t="shared" si="281"/>
        <v>3897541.6666666665</v>
      </c>
      <c r="Z183" s="22">
        <f t="shared" si="281"/>
        <v>4138458.3333333335</v>
      </c>
      <c r="AA183" s="22">
        <f t="shared" si="281"/>
        <v>4379375</v>
      </c>
      <c r="AB183" s="22">
        <f t="shared" si="281"/>
        <v>4620291.666666667</v>
      </c>
      <c r="AC183" s="22">
        <f t="shared" si="281"/>
        <v>4861208.333333333</v>
      </c>
      <c r="AD183" s="22">
        <f t="shared" si="281"/>
        <v>5102125</v>
      </c>
      <c r="AE183" s="22">
        <f t="shared" si="281"/>
        <v>0</v>
      </c>
      <c r="AF183" s="22">
        <f t="shared" si="281"/>
        <v>0</v>
      </c>
      <c r="AG183" s="22">
        <f t="shared" si="281"/>
        <v>0</v>
      </c>
      <c r="AH183" s="22">
        <f t="shared" si="281"/>
        <v>0</v>
      </c>
      <c r="AI183" s="22">
        <f t="shared" si="281"/>
        <v>0</v>
      </c>
      <c r="AJ183" s="22">
        <f t="shared" si="281"/>
        <v>0</v>
      </c>
      <c r="AK183" s="22">
        <f t="shared" si="281"/>
        <v>0</v>
      </c>
      <c r="AL183" s="22">
        <f t="shared" si="281"/>
        <v>0</v>
      </c>
      <c r="AM183" s="22">
        <f t="shared" si="281"/>
        <v>0</v>
      </c>
      <c r="AN183" s="22">
        <f t="shared" si="281"/>
        <v>0</v>
      </c>
      <c r="AO183" s="22">
        <f t="shared" si="281"/>
        <v>0</v>
      </c>
      <c r="AP183" s="22">
        <f t="shared" si="281"/>
        <v>0</v>
      </c>
      <c r="AQ183" s="22">
        <f t="shared" si="281"/>
        <v>0</v>
      </c>
      <c r="AR183" s="22">
        <f t="shared" si="281"/>
        <v>0</v>
      </c>
      <c r="AS183" s="22">
        <f t="shared" si="281"/>
        <v>0</v>
      </c>
      <c r="AT183" s="22">
        <f t="shared" si="281"/>
        <v>0</v>
      </c>
      <c r="AU183" s="22">
        <f t="shared" si="281"/>
        <v>0</v>
      </c>
      <c r="AV183" s="22">
        <f t="shared" si="281"/>
        <v>0</v>
      </c>
      <c r="AW183" s="22">
        <f t="shared" si="281"/>
        <v>0</v>
      </c>
      <c r="AX183" s="22">
        <f t="shared" si="281"/>
        <v>0</v>
      </c>
      <c r="AY183" s="22">
        <f t="shared" si="281"/>
        <v>0</v>
      </c>
      <c r="AZ183" s="22">
        <f t="shared" si="281"/>
        <v>0</v>
      </c>
      <c r="BA183" s="22">
        <f t="shared" si="281"/>
        <v>0</v>
      </c>
      <c r="BB183" s="22">
        <f t="shared" si="281"/>
        <v>0</v>
      </c>
      <c r="BC183" s="22">
        <f t="shared" si="281"/>
        <v>0</v>
      </c>
      <c r="BD183" s="22">
        <f t="shared" si="281"/>
        <v>0</v>
      </c>
      <c r="BE183" s="22">
        <f t="shared" si="281"/>
        <v>0</v>
      </c>
      <c r="BF183" s="22">
        <f t="shared" si="281"/>
        <v>0</v>
      </c>
      <c r="BG183" s="22">
        <f t="shared" si="281"/>
        <v>0</v>
      </c>
      <c r="BH183" s="22">
        <f t="shared" si="281"/>
        <v>0</v>
      </c>
      <c r="BI183" s="22">
        <f t="shared" si="281"/>
        <v>0</v>
      </c>
      <c r="BJ183" s="22">
        <f t="shared" si="281"/>
        <v>0</v>
      </c>
      <c r="BK183" s="22">
        <f t="shared" si="281"/>
        <v>0</v>
      </c>
      <c r="BL183" s="22">
        <f t="shared" si="281"/>
        <v>0</v>
      </c>
      <c r="BM183" s="22">
        <f t="shared" si="281"/>
        <v>0</v>
      </c>
      <c r="BN183" s="22">
        <f t="shared" si="281"/>
        <v>0</v>
      </c>
      <c r="BO183" s="22">
        <f t="shared" si="281"/>
        <v>0</v>
      </c>
      <c r="BP183" s="22">
        <f t="shared" si="281"/>
        <v>0</v>
      </c>
      <c r="BQ183" s="22">
        <f t="shared" si="281"/>
        <v>0</v>
      </c>
      <c r="BR183" s="55"/>
      <c r="BS183" s="22">
        <f>SUM(J183:U183)</f>
        <v>13185083.333333334</v>
      </c>
      <c r="BT183" s="22">
        <f>SUM(V183:AG183)</f>
        <v>37246125</v>
      </c>
      <c r="BU183" s="22">
        <f>SUM(AH183:AS183)</f>
        <v>0</v>
      </c>
      <c r="BV183" s="22">
        <f>SUM(AT183:BE183)</f>
        <v>0</v>
      </c>
      <c r="BW183" s="22">
        <f>SUM(BF183:BQ183)</f>
        <v>0</v>
      </c>
      <c r="BX183" s="22">
        <f t="shared" ref="BX183:CY183" si="282">IFERROR(BX213*BX12/BX12,0)</f>
        <v>0</v>
      </c>
      <c r="BY183" s="22">
        <f t="shared" si="282"/>
        <v>0</v>
      </c>
      <c r="BZ183" s="22">
        <f t="shared" si="282"/>
        <v>0</v>
      </c>
      <c r="CA183" s="22">
        <f t="shared" si="282"/>
        <v>0</v>
      </c>
      <c r="CB183" s="22">
        <f t="shared" si="282"/>
        <v>0</v>
      </c>
      <c r="CC183" s="22">
        <f t="shared" si="282"/>
        <v>0</v>
      </c>
      <c r="CD183" s="22">
        <f t="shared" si="282"/>
        <v>0</v>
      </c>
      <c r="CE183" s="22">
        <f t="shared" si="282"/>
        <v>0</v>
      </c>
      <c r="CF183" s="22">
        <f t="shared" si="282"/>
        <v>0</v>
      </c>
      <c r="CG183" s="22">
        <f t="shared" si="282"/>
        <v>0</v>
      </c>
      <c r="CH183" s="22">
        <f t="shared" si="282"/>
        <v>0</v>
      </c>
      <c r="CI183" s="22">
        <f t="shared" si="282"/>
        <v>0</v>
      </c>
      <c r="CJ183" s="22">
        <f t="shared" si="282"/>
        <v>0</v>
      </c>
      <c r="CK183" s="22">
        <f t="shared" si="282"/>
        <v>0</v>
      </c>
      <c r="CL183" s="22">
        <f t="shared" si="282"/>
        <v>0</v>
      </c>
      <c r="CM183" s="22">
        <f t="shared" si="282"/>
        <v>0</v>
      </c>
      <c r="CN183" s="22">
        <f t="shared" si="282"/>
        <v>0</v>
      </c>
      <c r="CO183" s="22">
        <f t="shared" si="282"/>
        <v>0</v>
      </c>
      <c r="CP183" s="22">
        <f t="shared" si="282"/>
        <v>0</v>
      </c>
      <c r="CQ183" s="22">
        <f t="shared" si="282"/>
        <v>0</v>
      </c>
      <c r="CR183" s="22">
        <f t="shared" si="282"/>
        <v>0</v>
      </c>
      <c r="CS183" s="22">
        <f t="shared" si="282"/>
        <v>0</v>
      </c>
      <c r="CT183" s="22">
        <f t="shared" si="282"/>
        <v>0</v>
      </c>
      <c r="CU183" s="22">
        <f t="shared" si="282"/>
        <v>0</v>
      </c>
      <c r="CV183" s="22">
        <f t="shared" si="282"/>
        <v>0</v>
      </c>
      <c r="CW183" s="22">
        <f t="shared" si="282"/>
        <v>0</v>
      </c>
      <c r="CX183" s="22">
        <f t="shared" si="282"/>
        <v>0</v>
      </c>
      <c r="CY183" s="22">
        <f t="shared" si="282"/>
        <v>0</v>
      </c>
    </row>
    <row r="184" spans="1:103" s="19" customFormat="1">
      <c r="A184" s="16"/>
      <c r="B184" s="17" t="s">
        <v>0</v>
      </c>
      <c r="C184" s="79"/>
      <c r="D184" s="17"/>
      <c r="E184" s="79"/>
      <c r="F184" s="17"/>
      <c r="G184" s="79">
        <f>SUM(BS184:CY184)</f>
        <v>1933368602.9635417</v>
      </c>
      <c r="H184" s="79" t="s">
        <v>136</v>
      </c>
      <c r="I184" s="18"/>
      <c r="J184" s="87">
        <f t="shared" ref="J184:BQ184" si="283">SUM(J159,J176,J180)</f>
        <v>0</v>
      </c>
      <c r="K184" s="87">
        <f t="shared" si="283"/>
        <v>0</v>
      </c>
      <c r="L184" s="87">
        <f t="shared" si="283"/>
        <v>0</v>
      </c>
      <c r="M184" s="87">
        <f t="shared" si="283"/>
        <v>0</v>
      </c>
      <c r="N184" s="87">
        <f t="shared" si="283"/>
        <v>0</v>
      </c>
      <c r="O184" s="87">
        <f t="shared" si="283"/>
        <v>0</v>
      </c>
      <c r="P184" s="87">
        <f t="shared" si="283"/>
        <v>671242125</v>
      </c>
      <c r="Q184" s="87">
        <f t="shared" si="283"/>
        <v>88578351.190476194</v>
      </c>
      <c r="R184" s="87">
        <f t="shared" si="283"/>
        <v>88819267.857142851</v>
      </c>
      <c r="S184" s="87">
        <f t="shared" si="283"/>
        <v>89060184.523809522</v>
      </c>
      <c r="T184" s="87">
        <f t="shared" si="283"/>
        <v>89301101.190476194</v>
      </c>
      <c r="U184" s="87">
        <f t="shared" si="283"/>
        <v>89542017.857142851</v>
      </c>
      <c r="V184" s="87">
        <f t="shared" si="283"/>
        <v>89782934.523809522</v>
      </c>
      <c r="W184" s="87">
        <f t="shared" si="283"/>
        <v>90023851.190476194</v>
      </c>
      <c r="X184" s="87">
        <f t="shared" si="283"/>
        <v>90264767.857142851</v>
      </c>
      <c r="Y184" s="87">
        <f t="shared" si="283"/>
        <v>90505684.523809522</v>
      </c>
      <c r="Z184" s="87">
        <f t="shared" si="283"/>
        <v>90746601.190476194</v>
      </c>
      <c r="AA184" s="87">
        <f t="shared" si="283"/>
        <v>90987517.857142851</v>
      </c>
      <c r="AB184" s="87">
        <f t="shared" si="283"/>
        <v>91228434.523809522</v>
      </c>
      <c r="AC184" s="87">
        <f t="shared" si="283"/>
        <v>91469351.190476194</v>
      </c>
      <c r="AD184" s="87">
        <f t="shared" si="283"/>
        <v>91710267.857142851</v>
      </c>
      <c r="AE184" s="87">
        <f t="shared" si="283"/>
        <v>106144.63020835344</v>
      </c>
      <c r="AF184" s="87">
        <f t="shared" si="283"/>
        <v>0</v>
      </c>
      <c r="AG184" s="87">
        <f t="shared" si="283"/>
        <v>0</v>
      </c>
      <c r="AH184" s="87">
        <f t="shared" si="283"/>
        <v>0</v>
      </c>
      <c r="AI184" s="87">
        <f t="shared" si="283"/>
        <v>0</v>
      </c>
      <c r="AJ184" s="87">
        <f t="shared" si="283"/>
        <v>0</v>
      </c>
      <c r="AK184" s="87">
        <f t="shared" si="283"/>
        <v>0</v>
      </c>
      <c r="AL184" s="87">
        <f t="shared" si="283"/>
        <v>0</v>
      </c>
      <c r="AM184" s="87">
        <f t="shared" si="283"/>
        <v>0</v>
      </c>
      <c r="AN184" s="87">
        <f t="shared" si="283"/>
        <v>0</v>
      </c>
      <c r="AO184" s="87">
        <f t="shared" si="283"/>
        <v>0</v>
      </c>
      <c r="AP184" s="87">
        <f t="shared" si="283"/>
        <v>0</v>
      </c>
      <c r="AQ184" s="87">
        <f t="shared" si="283"/>
        <v>0</v>
      </c>
      <c r="AR184" s="87">
        <f t="shared" si="283"/>
        <v>0</v>
      </c>
      <c r="AS184" s="87">
        <f t="shared" si="283"/>
        <v>0</v>
      </c>
      <c r="AT184" s="87">
        <f t="shared" si="283"/>
        <v>0</v>
      </c>
      <c r="AU184" s="87">
        <f t="shared" si="283"/>
        <v>0</v>
      </c>
      <c r="AV184" s="87">
        <f t="shared" si="283"/>
        <v>0</v>
      </c>
      <c r="AW184" s="87">
        <f t="shared" si="283"/>
        <v>0</v>
      </c>
      <c r="AX184" s="87">
        <f t="shared" si="283"/>
        <v>0</v>
      </c>
      <c r="AY184" s="87">
        <f t="shared" si="283"/>
        <v>0</v>
      </c>
      <c r="AZ184" s="87">
        <f t="shared" si="283"/>
        <v>0</v>
      </c>
      <c r="BA184" s="87">
        <f t="shared" si="283"/>
        <v>0</v>
      </c>
      <c r="BB184" s="87">
        <f t="shared" si="283"/>
        <v>0</v>
      </c>
      <c r="BC184" s="87">
        <f t="shared" si="283"/>
        <v>0</v>
      </c>
      <c r="BD184" s="87">
        <f t="shared" si="283"/>
        <v>0</v>
      </c>
      <c r="BE184" s="87">
        <f t="shared" si="283"/>
        <v>0</v>
      </c>
      <c r="BF184" s="87">
        <f t="shared" si="283"/>
        <v>0</v>
      </c>
      <c r="BG184" s="87">
        <f t="shared" si="283"/>
        <v>0</v>
      </c>
      <c r="BH184" s="87">
        <f t="shared" si="283"/>
        <v>0</v>
      </c>
      <c r="BI184" s="87">
        <f t="shared" si="283"/>
        <v>0</v>
      </c>
      <c r="BJ184" s="87">
        <f t="shared" si="283"/>
        <v>0</v>
      </c>
      <c r="BK184" s="87">
        <f t="shared" si="283"/>
        <v>0</v>
      </c>
      <c r="BL184" s="87">
        <f t="shared" si="283"/>
        <v>0</v>
      </c>
      <c r="BM184" s="87">
        <f t="shared" si="283"/>
        <v>0</v>
      </c>
      <c r="BN184" s="87">
        <f t="shared" si="283"/>
        <v>0</v>
      </c>
      <c r="BO184" s="87">
        <f t="shared" si="283"/>
        <v>0</v>
      </c>
      <c r="BP184" s="87">
        <f t="shared" si="283"/>
        <v>0</v>
      </c>
      <c r="BQ184" s="87">
        <f t="shared" si="283"/>
        <v>0</v>
      </c>
      <c r="BR184" s="56"/>
      <c r="BS184" s="87">
        <f t="shared" ref="BS184:CY184" si="284">SUM(BS159,BS176,BS180)</f>
        <v>1116543047.6190476</v>
      </c>
      <c r="BT184" s="87">
        <f t="shared" si="284"/>
        <v>816825555.3444941</v>
      </c>
      <c r="BU184" s="87">
        <f t="shared" si="284"/>
        <v>0</v>
      </c>
      <c r="BV184" s="87">
        <f t="shared" si="284"/>
        <v>0</v>
      </c>
      <c r="BW184" s="87">
        <f t="shared" si="284"/>
        <v>0</v>
      </c>
      <c r="BX184" s="87">
        <f t="shared" si="284"/>
        <v>0</v>
      </c>
      <c r="BY184" s="87">
        <f t="shared" si="284"/>
        <v>0</v>
      </c>
      <c r="BZ184" s="87">
        <f t="shared" si="284"/>
        <v>0</v>
      </c>
      <c r="CA184" s="87">
        <f t="shared" si="284"/>
        <v>0</v>
      </c>
      <c r="CB184" s="87">
        <f t="shared" si="284"/>
        <v>0</v>
      </c>
      <c r="CC184" s="87">
        <f t="shared" si="284"/>
        <v>0</v>
      </c>
      <c r="CD184" s="87">
        <f t="shared" si="284"/>
        <v>0</v>
      </c>
      <c r="CE184" s="87">
        <f t="shared" si="284"/>
        <v>0</v>
      </c>
      <c r="CF184" s="87">
        <f t="shared" si="284"/>
        <v>0</v>
      </c>
      <c r="CG184" s="87">
        <f t="shared" si="284"/>
        <v>0</v>
      </c>
      <c r="CH184" s="87">
        <f t="shared" si="284"/>
        <v>0</v>
      </c>
      <c r="CI184" s="87">
        <f t="shared" si="284"/>
        <v>0</v>
      </c>
      <c r="CJ184" s="87">
        <f t="shared" si="284"/>
        <v>0</v>
      </c>
      <c r="CK184" s="87">
        <f t="shared" si="284"/>
        <v>0</v>
      </c>
      <c r="CL184" s="87">
        <f t="shared" si="284"/>
        <v>0</v>
      </c>
      <c r="CM184" s="87">
        <f t="shared" si="284"/>
        <v>0</v>
      </c>
      <c r="CN184" s="87">
        <f t="shared" si="284"/>
        <v>0</v>
      </c>
      <c r="CO184" s="87">
        <f t="shared" si="284"/>
        <v>0</v>
      </c>
      <c r="CP184" s="87">
        <f t="shared" si="284"/>
        <v>0</v>
      </c>
      <c r="CQ184" s="87">
        <f t="shared" si="284"/>
        <v>0</v>
      </c>
      <c r="CR184" s="87">
        <f t="shared" si="284"/>
        <v>0</v>
      </c>
      <c r="CS184" s="87">
        <f t="shared" si="284"/>
        <v>0</v>
      </c>
      <c r="CT184" s="87">
        <f t="shared" si="284"/>
        <v>0</v>
      </c>
      <c r="CU184" s="87">
        <f t="shared" si="284"/>
        <v>0</v>
      </c>
      <c r="CV184" s="87">
        <f t="shared" si="284"/>
        <v>0</v>
      </c>
      <c r="CW184" s="87">
        <f t="shared" si="284"/>
        <v>0</v>
      </c>
      <c r="CX184" s="87">
        <f t="shared" si="284"/>
        <v>0</v>
      </c>
      <c r="CY184" s="87">
        <f t="shared" si="284"/>
        <v>0</v>
      </c>
    </row>
    <row r="185" spans="1:103" s="6" customFormat="1">
      <c r="A185" s="3"/>
      <c r="B185" s="4"/>
      <c r="C185" s="51"/>
      <c r="D185" s="52"/>
      <c r="E185" s="189"/>
      <c r="L185" s="84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</row>
    <row r="186" spans="1:103" s="6" customFormat="1">
      <c r="A186" s="3"/>
      <c r="B186" s="34" t="s">
        <v>141</v>
      </c>
      <c r="C186" s="51"/>
      <c r="D186" s="52"/>
      <c r="E186" s="189"/>
      <c r="L186" s="11"/>
      <c r="M186" s="11"/>
      <c r="N186" s="84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</row>
    <row r="187" spans="1:103" s="6" customFormat="1">
      <c r="A187" s="3"/>
      <c r="B187" s="6" t="str">
        <f>B182</f>
        <v>Management Fee</v>
      </c>
      <c r="C187" s="321">
        <f>ROUNDUP(4%*G159,-6)</f>
        <v>52000000</v>
      </c>
      <c r="D187" s="45" t="s">
        <v>136</v>
      </c>
      <c r="E187" s="45"/>
      <c r="G187" s="33">
        <f>SUM(BS187:CY187)</f>
        <v>52000000.000000015</v>
      </c>
      <c r="H187" s="6" t="s">
        <v>136</v>
      </c>
      <c r="O187" s="22"/>
      <c r="P187" s="22">
        <f>IF(P7=$C13,$C187*60%,MIN($C187*40%/($D12-$C12),$C187-SUM($I187:O187)))</f>
        <v>31200000</v>
      </c>
      <c r="Q187" s="22">
        <f>IF(Q7=$C13,$C187*60%,MIN($C187*40%/($D12-$C12),$C187-SUM($I187:P187)))</f>
        <v>1485714.2857142857</v>
      </c>
      <c r="R187" s="22">
        <f>IF(R7=$C13,$C187*60%,MIN($C187*40%/($D12-$C12),$C187-SUM($I187:Q187)))</f>
        <v>1485714.2857142857</v>
      </c>
      <c r="S187" s="22">
        <f>IF(S7=$C13,$C187*60%,MIN($C187*40%/($D12-$C12),$C187-SUM($I187:R187)))</f>
        <v>1485714.2857142857</v>
      </c>
      <c r="T187" s="22">
        <f>IF(T7=$C13,$C187*60%,MIN($C187*40%/($D12-$C12),$C187-SUM($I187:S187)))</f>
        <v>1485714.2857142857</v>
      </c>
      <c r="U187" s="22">
        <f>IF(U7=$C13,$C187*60%,MIN($C187*40%/($D12-$C12),$C187-SUM($I187:T187)))</f>
        <v>1485714.2857142857</v>
      </c>
      <c r="V187" s="22">
        <f>IF(V7=$C13,$C187*60%,MIN($C187*40%/($D12-$C12),$C187-SUM($I187:U187)))</f>
        <v>1485714.2857142857</v>
      </c>
      <c r="W187" s="22">
        <f>IF(W7=$C13,$C187*60%,MIN($C187*40%/($D12-$C12),$C187-SUM($I187:V187)))</f>
        <v>1485714.2857142857</v>
      </c>
      <c r="X187" s="22">
        <f>IF(X7=$C13,$C187*60%,MIN($C187*40%/($D12-$C12),$C187-SUM($I187:W187)))</f>
        <v>1485714.2857142857</v>
      </c>
      <c r="Y187" s="22">
        <f>IF(Y7=$C13,$C187*60%,MIN($C187*40%/($D12-$C12),$C187-SUM($I187:X187)))</f>
        <v>1485714.2857142857</v>
      </c>
      <c r="Z187" s="22">
        <f>IF(Z7=$C13,$C187*60%,MIN($C187*40%/($D12-$C12),$C187-SUM($I187:Y187)))</f>
        <v>1485714.2857142857</v>
      </c>
      <c r="AA187" s="22">
        <f>IF(AA7=$C13,$C187*60%,MIN($C187*40%/($D12-$C12),$C187-SUM($I187:Z187)))</f>
        <v>1485714.2857142857</v>
      </c>
      <c r="AB187" s="22">
        <f>IF(AB7=$C13,$C187*60%,MIN($C187*40%/($D12-$C12),$C187-SUM($I187:AA187)))</f>
        <v>1485714.2857142857</v>
      </c>
      <c r="AC187" s="22">
        <f>IF(AC7=$C13,$C187*60%,MIN($C187*40%/($D12-$C12),$C187-SUM($I187:AB187)))</f>
        <v>1485714.2857142857</v>
      </c>
      <c r="AD187" s="22">
        <f>IF(AD7=$C13,$C187*60%,MIN($C187*40%/($D12-$C12),$C187-SUM($I187:AC187)))</f>
        <v>1485714.2857142857</v>
      </c>
      <c r="AE187" s="22">
        <f>IF(AE7=$C13,$C187*60%,MIN($C187*40%/($D12-$C12),$C187-SUM($I187:AD187)))</f>
        <v>2.2351741790771484E-8</v>
      </c>
      <c r="AF187" s="22">
        <f>IF(AF7=$C13,$C187*60%,MIN($C187*40%/($D12-$C12),$C187-SUM($I187:AE187)))</f>
        <v>0</v>
      </c>
      <c r="AG187" s="22">
        <f>IF(AG7=$C13,$C187*60%,MIN($C187*40%/($D12-$C12),$C187-SUM($I187:AF187)))</f>
        <v>0</v>
      </c>
      <c r="AH187" s="22">
        <f>IF(AH7=$C13,$C187*60%,MIN($C187*40%/($D12-$C12),$C187-SUM($I187:AG187)))</f>
        <v>0</v>
      </c>
      <c r="AI187" s="22">
        <f>IF(AI7=$C13,$C187*60%,MIN($C187*40%/($D12-$C12),$C187-SUM($I187:AH187)))</f>
        <v>0</v>
      </c>
      <c r="AJ187" s="22">
        <f>IF(AJ7=$C13,$C187*60%,MIN($C187*40%/($D12-$C12),$C187-SUM($I187:AI187)))</f>
        <v>0</v>
      </c>
      <c r="AK187" s="22">
        <f>IF(AK7=$C13,$C187*60%,MIN($C187*40%/($D12-$C12),$C187-SUM($I187:AJ187)))</f>
        <v>0</v>
      </c>
      <c r="AL187" s="22">
        <f>IF(AL7=$C13,$C187*60%,MIN($C187*40%/($D12-$C12),$C187-SUM($I187:AK187)))</f>
        <v>0</v>
      </c>
      <c r="AM187" s="22">
        <f>IF(AM7=$C13,$C187*60%,MIN($C187*40%/($D12-$C12),$C187-SUM($I187:AL187)))</f>
        <v>0</v>
      </c>
      <c r="AN187" s="61">
        <f>IF(AN7=$C13,$C187*60%,MIN($C187*40%/($D12-$C12),$C187-SUM($I187:AM187)))</f>
        <v>0</v>
      </c>
      <c r="AO187" s="22">
        <f>IF(AO7=$C13,$C187*60%,MIN($C187*40%/($D12-$C12),$C187-SUM($I187:AN187)))</f>
        <v>0</v>
      </c>
      <c r="AP187" s="22">
        <f>IF(AP7=$C13,$C187*60%,MIN($C187*40%/($D12-$C12),$C187-SUM($I187:AO187)))</f>
        <v>0</v>
      </c>
      <c r="AQ187" s="22">
        <f>IF(AQ7=$C13,$C187*60%,MIN($C187*40%/($D12-$C12),$C187-SUM($I187:AP187)))</f>
        <v>0</v>
      </c>
      <c r="AR187" s="22">
        <f>IF(AR7=$C13,$C187*60%,MIN($C187*40%/($D12-$C12),$C187-SUM($I187:AQ187)))</f>
        <v>0</v>
      </c>
      <c r="AS187" s="22">
        <f>IF(AS7=$C13,$C187*60%,MIN($C187*40%/($D12-$C12),$C187-SUM($I187:AR187)))</f>
        <v>0</v>
      </c>
      <c r="AT187" s="22">
        <f>IF(AT7=$C13,$C187*60%,MIN($C187*40%/($D12-$C12),$C187-SUM($I187:AS187)))</f>
        <v>0</v>
      </c>
      <c r="AU187" s="22">
        <f>IF(AU7=$C13,$C187*60%,MIN($C187*40%/($D12-$C12),$C187-SUM($I187:AT187)))</f>
        <v>0</v>
      </c>
      <c r="AV187" s="22">
        <f>IF(AV7=$C13,$C187*60%,MIN($C187*40%/($D12-$C12),$C187-SUM($I187:AU187)))</f>
        <v>0</v>
      </c>
      <c r="AW187" s="22">
        <f>IF(AW7=$C13,$C187*60%,MIN($C187*40%/($D12-$C12),$C187-SUM($I187:AV187)))</f>
        <v>0</v>
      </c>
      <c r="AX187" s="22">
        <f>IF(AX7=$C13,$C187*60%,MIN($C187*40%/($D12-$C12),$C187-SUM($I187:AW187)))</f>
        <v>0</v>
      </c>
      <c r="AY187" s="22">
        <f>IF(AY7=$C13,$C187*60%,MIN($C187*40%/($D12-$C12),$C187-SUM($I187:AX187)))</f>
        <v>0</v>
      </c>
      <c r="AZ187" s="22">
        <f>IF(AZ7=$C13,$C187*60%,MIN($C187*40%/($D12-$C12),$C187-SUM($I187:AY187)))</f>
        <v>0</v>
      </c>
      <c r="BA187" s="22">
        <f>IF(BA7=$C13,$C187*60%,MIN($C187*40%/($D12-$C12),$C187-SUM($I187:AZ187)))</f>
        <v>0</v>
      </c>
      <c r="BB187" s="22">
        <f>IF(BB7=$C13,$C187*60%,MIN($C187*40%/($D12-$C12),$C187-SUM($I187:BA187)))</f>
        <v>0</v>
      </c>
      <c r="BC187" s="22">
        <f>IF(BC7=$C13,$C187*60%,MIN($C187*40%/($D12-$C12),$C187-SUM($I187:BB187)))</f>
        <v>0</v>
      </c>
      <c r="BD187" s="22">
        <f>IF(BD7=$C13,$C187*60%,MIN($C187*40%/($D12-$C12),$C187-SUM($I187:BC187)))</f>
        <v>0</v>
      </c>
      <c r="BE187" s="22">
        <f>IF(BE7=$C13,$C187*60%,MIN($C187*40%/($D12-$C12),$C187-SUM($I187:BD187)))</f>
        <v>0</v>
      </c>
      <c r="BF187" s="22">
        <f>IF(BF7=$C13,$C187*60%,MIN($C187*40%/($D12-$C12),$C187-SUM($I187:BE187)))</f>
        <v>0</v>
      </c>
      <c r="BG187" s="22">
        <f>IF(BG7=$C13,$C187*60%,MIN($C187*40%/($D12-$C12),$C187-SUM($I187:BF187)))</f>
        <v>0</v>
      </c>
      <c r="BH187" s="22">
        <f>IF(BH7=$C13,$C187*60%,MIN($C187*40%/($D12-$C12),$C187-SUM($I187:BG187)))</f>
        <v>0</v>
      </c>
      <c r="BI187" s="22">
        <f>IF(BI7=$C13,$C187*60%,MIN($C187*40%/($D12-$C12),$C187-SUM($I187:BH187)))</f>
        <v>0</v>
      </c>
      <c r="BJ187" s="22">
        <f>IF(BJ7=$C13,$C187*60%,MIN($C187*40%/($D12-$C12),$C187-SUM($I187:BI187)))</f>
        <v>0</v>
      </c>
      <c r="BK187" s="22">
        <f>IF(BK7=$C13,$C187*60%,MIN($C187*40%/($D12-$C12),$C187-SUM($I187:BJ187)))</f>
        <v>0</v>
      </c>
      <c r="BL187" s="22">
        <f>IF(BL7=$C13,$C187*60%,MIN($C187*40%/($D12-$C12),$C187-SUM($I187:BK187)))</f>
        <v>0</v>
      </c>
      <c r="BM187" s="22">
        <f>IF(BM7=$C13,$C187*60%,MIN($C187*40%/($D12-$C12),$C187-SUM($I187:BL187)))</f>
        <v>0</v>
      </c>
      <c r="BN187" s="22">
        <f>IF(BN7=$C13,$C187*60%,MIN($C187*40%/($D12-$C12),$C187-SUM($I187:BM187)))</f>
        <v>0</v>
      </c>
      <c r="BO187" s="22">
        <f>IF(BO7=$C13,$C187*60%,MIN($C187*40%/($D12-$C12),$C187-SUM($I187:BN187)))</f>
        <v>0</v>
      </c>
      <c r="BP187" s="22">
        <f>IF(BP7=$C13,$C187*60%,MIN($C187*40%/($D12-$C12),$C187-SUM($I187:BO187)))</f>
        <v>0</v>
      </c>
      <c r="BQ187" s="22">
        <f>IF(BQ7=$C13,$C187*60%,MIN($C187*40%/($D12-$C12),$C187-SUM($I187:BP187)))</f>
        <v>0</v>
      </c>
      <c r="BR187" s="11"/>
      <c r="BS187" s="22">
        <f>SUM(J187:U187)</f>
        <v>38628571.428571425</v>
      </c>
      <c r="BT187" s="22">
        <f>SUM(V187:AG187)</f>
        <v>13371428.571428593</v>
      </c>
      <c r="BU187" s="22">
        <f>SUM(AH187:AS187)</f>
        <v>0</v>
      </c>
      <c r="BV187" s="22">
        <f>SUM(AT187:BE187)</f>
        <v>0</v>
      </c>
      <c r="BW187" s="22">
        <f>SUM(BF187:BQ187)</f>
        <v>0</v>
      </c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</row>
    <row r="188" spans="1:103" s="6" customFormat="1">
      <c r="A188" s="3"/>
      <c r="B188" s="6" t="s">
        <v>28</v>
      </c>
      <c r="C188" s="205">
        <v>0.7</v>
      </c>
      <c r="D188" s="205">
        <v>0.9</v>
      </c>
      <c r="E188" s="45" t="s">
        <v>207</v>
      </c>
      <c r="F188" s="43"/>
      <c r="G188" s="33">
        <f t="shared" ref="G188:G189" si="285">SUM(BS188:CY188)</f>
        <v>40560000.000000022</v>
      </c>
      <c r="H188" s="43" t="s">
        <v>136</v>
      </c>
      <c r="J188" s="22">
        <f t="shared" ref="J188:S189" si="286">IF(J$7=$C$13,J$187*$C188,J$187*$D188)</f>
        <v>0</v>
      </c>
      <c r="K188" s="22">
        <f t="shared" si="286"/>
        <v>0</v>
      </c>
      <c r="L188" s="22">
        <f t="shared" si="286"/>
        <v>0</v>
      </c>
      <c r="M188" s="22">
        <f t="shared" si="286"/>
        <v>0</v>
      </c>
      <c r="N188" s="22">
        <f t="shared" si="286"/>
        <v>0</v>
      </c>
      <c r="O188" s="22">
        <f t="shared" si="286"/>
        <v>0</v>
      </c>
      <c r="P188" s="22">
        <f t="shared" si="286"/>
        <v>21840000</v>
      </c>
      <c r="Q188" s="22">
        <f t="shared" si="286"/>
        <v>1337142.857142857</v>
      </c>
      <c r="R188" s="22">
        <f t="shared" si="286"/>
        <v>1337142.857142857</v>
      </c>
      <c r="S188" s="22">
        <f t="shared" si="286"/>
        <v>1337142.857142857</v>
      </c>
      <c r="T188" s="22">
        <f t="shared" ref="T188:AC189" si="287">IF(T$7=$C$13,T$187*$C188,T$187*$D188)</f>
        <v>1337142.857142857</v>
      </c>
      <c r="U188" s="22">
        <f t="shared" si="287"/>
        <v>1337142.857142857</v>
      </c>
      <c r="V188" s="22">
        <f t="shared" si="287"/>
        <v>1337142.857142857</v>
      </c>
      <c r="W188" s="22">
        <f t="shared" si="287"/>
        <v>1337142.857142857</v>
      </c>
      <c r="X188" s="22">
        <f t="shared" si="287"/>
        <v>1337142.857142857</v>
      </c>
      <c r="Y188" s="22">
        <f t="shared" si="287"/>
        <v>1337142.857142857</v>
      </c>
      <c r="Z188" s="22">
        <f t="shared" si="287"/>
        <v>1337142.857142857</v>
      </c>
      <c r="AA188" s="22">
        <f t="shared" si="287"/>
        <v>1337142.857142857</v>
      </c>
      <c r="AB188" s="22">
        <f t="shared" si="287"/>
        <v>1337142.857142857</v>
      </c>
      <c r="AC188" s="22">
        <f t="shared" si="287"/>
        <v>1337142.857142857</v>
      </c>
      <c r="AD188" s="22">
        <f t="shared" ref="AD188:AM189" si="288">IF(AD$7=$C$13,AD$187*$C188,AD$187*$D188)</f>
        <v>1337142.857142857</v>
      </c>
      <c r="AE188" s="22">
        <f t="shared" si="288"/>
        <v>2.0116567611694337E-8</v>
      </c>
      <c r="AF188" s="22">
        <f t="shared" si="288"/>
        <v>0</v>
      </c>
      <c r="AG188" s="22">
        <f t="shared" si="288"/>
        <v>0</v>
      </c>
      <c r="AH188" s="22">
        <f t="shared" si="288"/>
        <v>0</v>
      </c>
      <c r="AI188" s="22">
        <f t="shared" si="288"/>
        <v>0</v>
      </c>
      <c r="AJ188" s="22">
        <f t="shared" si="288"/>
        <v>0</v>
      </c>
      <c r="AK188" s="22">
        <f t="shared" si="288"/>
        <v>0</v>
      </c>
      <c r="AL188" s="22">
        <f t="shared" si="288"/>
        <v>0</v>
      </c>
      <c r="AM188" s="22">
        <f t="shared" si="288"/>
        <v>0</v>
      </c>
      <c r="AN188" s="22">
        <f t="shared" ref="AN188:AW189" si="289">IF(AN$7=$C$13,AN$187*$C188,AN$187*$D188)</f>
        <v>0</v>
      </c>
      <c r="AO188" s="22">
        <f t="shared" si="289"/>
        <v>0</v>
      </c>
      <c r="AP188" s="22">
        <f t="shared" si="289"/>
        <v>0</v>
      </c>
      <c r="AQ188" s="22">
        <f t="shared" si="289"/>
        <v>0</v>
      </c>
      <c r="AR188" s="22">
        <f t="shared" si="289"/>
        <v>0</v>
      </c>
      <c r="AS188" s="22">
        <f t="shared" si="289"/>
        <v>0</v>
      </c>
      <c r="AT188" s="22">
        <f t="shared" si="289"/>
        <v>0</v>
      </c>
      <c r="AU188" s="22">
        <f t="shared" si="289"/>
        <v>0</v>
      </c>
      <c r="AV188" s="22">
        <f t="shared" si="289"/>
        <v>0</v>
      </c>
      <c r="AW188" s="22">
        <f t="shared" si="289"/>
        <v>0</v>
      </c>
      <c r="AX188" s="22">
        <f t="shared" ref="AX188:BG189" si="290">IF(AX$7=$C$13,AX$187*$C188,AX$187*$D188)</f>
        <v>0</v>
      </c>
      <c r="AY188" s="22">
        <f t="shared" si="290"/>
        <v>0</v>
      </c>
      <c r="AZ188" s="22">
        <f t="shared" si="290"/>
        <v>0</v>
      </c>
      <c r="BA188" s="22">
        <f t="shared" si="290"/>
        <v>0</v>
      </c>
      <c r="BB188" s="22">
        <f t="shared" si="290"/>
        <v>0</v>
      </c>
      <c r="BC188" s="22">
        <f t="shared" si="290"/>
        <v>0</v>
      </c>
      <c r="BD188" s="22">
        <f t="shared" si="290"/>
        <v>0</v>
      </c>
      <c r="BE188" s="22">
        <f t="shared" si="290"/>
        <v>0</v>
      </c>
      <c r="BF188" s="22">
        <f t="shared" si="290"/>
        <v>0</v>
      </c>
      <c r="BG188" s="22">
        <f t="shared" si="290"/>
        <v>0</v>
      </c>
      <c r="BH188" s="22">
        <f t="shared" ref="BH188:BQ189" si="291">IF(BH$7=$C$13,BH$187*$C188,BH$187*$D188)</f>
        <v>0</v>
      </c>
      <c r="BI188" s="22">
        <f t="shared" si="291"/>
        <v>0</v>
      </c>
      <c r="BJ188" s="22">
        <f t="shared" si="291"/>
        <v>0</v>
      </c>
      <c r="BK188" s="22">
        <f t="shared" si="291"/>
        <v>0</v>
      </c>
      <c r="BL188" s="22">
        <f t="shared" si="291"/>
        <v>0</v>
      </c>
      <c r="BM188" s="22">
        <f t="shared" si="291"/>
        <v>0</v>
      </c>
      <c r="BN188" s="22">
        <f t="shared" si="291"/>
        <v>0</v>
      </c>
      <c r="BO188" s="22">
        <f t="shared" si="291"/>
        <v>0</v>
      </c>
      <c r="BP188" s="22">
        <f t="shared" si="291"/>
        <v>0</v>
      </c>
      <c r="BQ188" s="22">
        <f t="shared" si="291"/>
        <v>0</v>
      </c>
      <c r="BR188" s="11"/>
      <c r="BS188" s="22">
        <f>SUM(J188:U188)</f>
        <v>28525714.285714291</v>
      </c>
      <c r="BT188" s="22">
        <f>SUM(V188:AG188)</f>
        <v>12034285.714285733</v>
      </c>
      <c r="BU188" s="22">
        <f>SUM(AH188:AS188)</f>
        <v>0</v>
      </c>
      <c r="BV188" s="22">
        <f>SUM(AT188:BE188)</f>
        <v>0</v>
      </c>
      <c r="BW188" s="22">
        <f>SUM(BF188:BQ188)</f>
        <v>0</v>
      </c>
      <c r="BX188" s="22">
        <f t="shared" ref="BX188:CG189" si="292">IF(BX$7=$C$13,BX$187*$C188,BX$187*$D188)</f>
        <v>0</v>
      </c>
      <c r="BY188" s="22">
        <f t="shared" si="292"/>
        <v>0</v>
      </c>
      <c r="BZ188" s="22">
        <f t="shared" si="292"/>
        <v>0</v>
      </c>
      <c r="CA188" s="22">
        <f t="shared" si="292"/>
        <v>0</v>
      </c>
      <c r="CB188" s="22">
        <f t="shared" si="292"/>
        <v>0</v>
      </c>
      <c r="CC188" s="22">
        <f t="shared" si="292"/>
        <v>0</v>
      </c>
      <c r="CD188" s="22">
        <f t="shared" si="292"/>
        <v>0</v>
      </c>
      <c r="CE188" s="22">
        <f t="shared" si="292"/>
        <v>0</v>
      </c>
      <c r="CF188" s="22">
        <f t="shared" si="292"/>
        <v>0</v>
      </c>
      <c r="CG188" s="22">
        <f t="shared" si="292"/>
        <v>0</v>
      </c>
      <c r="CH188" s="22">
        <f t="shared" ref="CH188:CQ189" si="293">IF(CH$7=$C$13,CH$187*$C188,CH$187*$D188)</f>
        <v>0</v>
      </c>
      <c r="CI188" s="22">
        <f t="shared" si="293"/>
        <v>0</v>
      </c>
      <c r="CJ188" s="22">
        <f t="shared" si="293"/>
        <v>0</v>
      </c>
      <c r="CK188" s="22">
        <f t="shared" si="293"/>
        <v>0</v>
      </c>
      <c r="CL188" s="22">
        <f t="shared" si="293"/>
        <v>0</v>
      </c>
      <c r="CM188" s="22">
        <f t="shared" si="293"/>
        <v>0</v>
      </c>
      <c r="CN188" s="22">
        <f t="shared" si="293"/>
        <v>0</v>
      </c>
      <c r="CO188" s="22">
        <f t="shared" si="293"/>
        <v>0</v>
      </c>
      <c r="CP188" s="22">
        <f t="shared" si="293"/>
        <v>0</v>
      </c>
      <c r="CQ188" s="22">
        <f t="shared" si="293"/>
        <v>0</v>
      </c>
      <c r="CR188" s="22">
        <f t="shared" ref="CR188:CY189" si="294">IF(CR$7=$C$13,CR$187*$C188,CR$187*$D188)</f>
        <v>0</v>
      </c>
      <c r="CS188" s="22">
        <f t="shared" si="294"/>
        <v>0</v>
      </c>
      <c r="CT188" s="22">
        <f t="shared" si="294"/>
        <v>0</v>
      </c>
      <c r="CU188" s="22">
        <f t="shared" si="294"/>
        <v>0</v>
      </c>
      <c r="CV188" s="22">
        <f t="shared" si="294"/>
        <v>0</v>
      </c>
      <c r="CW188" s="22">
        <f t="shared" si="294"/>
        <v>0</v>
      </c>
      <c r="CX188" s="22">
        <f t="shared" si="294"/>
        <v>0</v>
      </c>
      <c r="CY188" s="22">
        <f t="shared" si="294"/>
        <v>0</v>
      </c>
    </row>
    <row r="189" spans="1:103" s="6" customFormat="1">
      <c r="A189" s="3"/>
      <c r="B189" s="6" t="s">
        <v>190</v>
      </c>
      <c r="C189" s="205">
        <v>0.3</v>
      </c>
      <c r="D189" s="205">
        <v>0.1</v>
      </c>
      <c r="E189" s="45" t="s">
        <v>207</v>
      </c>
      <c r="F189" s="43"/>
      <c r="G189" s="33">
        <f t="shared" si="285"/>
        <v>11440000.000000006</v>
      </c>
      <c r="H189" s="43" t="s">
        <v>136</v>
      </c>
      <c r="J189" s="22">
        <f t="shared" si="286"/>
        <v>0</v>
      </c>
      <c r="K189" s="22">
        <f t="shared" si="286"/>
        <v>0</v>
      </c>
      <c r="L189" s="22">
        <f t="shared" si="286"/>
        <v>0</v>
      </c>
      <c r="M189" s="22">
        <f t="shared" si="286"/>
        <v>0</v>
      </c>
      <c r="N189" s="22">
        <f t="shared" si="286"/>
        <v>0</v>
      </c>
      <c r="O189" s="22">
        <f t="shared" si="286"/>
        <v>0</v>
      </c>
      <c r="P189" s="22">
        <f t="shared" si="286"/>
        <v>9360000</v>
      </c>
      <c r="Q189" s="22">
        <f t="shared" si="286"/>
        <v>148571.42857142858</v>
      </c>
      <c r="R189" s="22">
        <f t="shared" si="286"/>
        <v>148571.42857142858</v>
      </c>
      <c r="S189" s="22">
        <f t="shared" si="286"/>
        <v>148571.42857142858</v>
      </c>
      <c r="T189" s="22">
        <f t="shared" si="287"/>
        <v>148571.42857142858</v>
      </c>
      <c r="U189" s="22">
        <f t="shared" si="287"/>
        <v>148571.42857142858</v>
      </c>
      <c r="V189" s="22">
        <f t="shared" si="287"/>
        <v>148571.42857142858</v>
      </c>
      <c r="W189" s="22">
        <f t="shared" si="287"/>
        <v>148571.42857142858</v>
      </c>
      <c r="X189" s="22">
        <f t="shared" si="287"/>
        <v>148571.42857142858</v>
      </c>
      <c r="Y189" s="22">
        <f t="shared" si="287"/>
        <v>148571.42857142858</v>
      </c>
      <c r="Z189" s="22">
        <f t="shared" si="287"/>
        <v>148571.42857142858</v>
      </c>
      <c r="AA189" s="22">
        <f t="shared" si="287"/>
        <v>148571.42857142858</v>
      </c>
      <c r="AB189" s="22">
        <f t="shared" si="287"/>
        <v>148571.42857142858</v>
      </c>
      <c r="AC189" s="22">
        <f t="shared" si="287"/>
        <v>148571.42857142858</v>
      </c>
      <c r="AD189" s="22">
        <f t="shared" si="288"/>
        <v>148571.42857142858</v>
      </c>
      <c r="AE189" s="22">
        <f t="shared" si="288"/>
        <v>2.2351741790771488E-9</v>
      </c>
      <c r="AF189" s="22">
        <f t="shared" si="288"/>
        <v>0</v>
      </c>
      <c r="AG189" s="22">
        <f t="shared" si="288"/>
        <v>0</v>
      </c>
      <c r="AH189" s="22">
        <f t="shared" si="288"/>
        <v>0</v>
      </c>
      <c r="AI189" s="22">
        <f t="shared" si="288"/>
        <v>0</v>
      </c>
      <c r="AJ189" s="22">
        <f t="shared" si="288"/>
        <v>0</v>
      </c>
      <c r="AK189" s="22">
        <f t="shared" si="288"/>
        <v>0</v>
      </c>
      <c r="AL189" s="22">
        <f t="shared" si="288"/>
        <v>0</v>
      </c>
      <c r="AM189" s="22">
        <f t="shared" si="288"/>
        <v>0</v>
      </c>
      <c r="AN189" s="22">
        <f t="shared" si="289"/>
        <v>0</v>
      </c>
      <c r="AO189" s="22">
        <f t="shared" si="289"/>
        <v>0</v>
      </c>
      <c r="AP189" s="22">
        <f t="shared" si="289"/>
        <v>0</v>
      </c>
      <c r="AQ189" s="22">
        <f t="shared" si="289"/>
        <v>0</v>
      </c>
      <c r="AR189" s="22">
        <f t="shared" si="289"/>
        <v>0</v>
      </c>
      <c r="AS189" s="22">
        <f t="shared" si="289"/>
        <v>0</v>
      </c>
      <c r="AT189" s="22">
        <f t="shared" si="289"/>
        <v>0</v>
      </c>
      <c r="AU189" s="22">
        <f t="shared" si="289"/>
        <v>0</v>
      </c>
      <c r="AV189" s="22">
        <f t="shared" si="289"/>
        <v>0</v>
      </c>
      <c r="AW189" s="22">
        <f t="shared" si="289"/>
        <v>0</v>
      </c>
      <c r="AX189" s="22">
        <f t="shared" si="290"/>
        <v>0</v>
      </c>
      <c r="AY189" s="22">
        <f t="shared" si="290"/>
        <v>0</v>
      </c>
      <c r="AZ189" s="22">
        <f t="shared" si="290"/>
        <v>0</v>
      </c>
      <c r="BA189" s="22">
        <f t="shared" si="290"/>
        <v>0</v>
      </c>
      <c r="BB189" s="22">
        <f t="shared" si="290"/>
        <v>0</v>
      </c>
      <c r="BC189" s="22">
        <f t="shared" si="290"/>
        <v>0</v>
      </c>
      <c r="BD189" s="22">
        <f t="shared" si="290"/>
        <v>0</v>
      </c>
      <c r="BE189" s="22">
        <f t="shared" si="290"/>
        <v>0</v>
      </c>
      <c r="BF189" s="22">
        <f t="shared" si="290"/>
        <v>0</v>
      </c>
      <c r="BG189" s="22">
        <f t="shared" si="290"/>
        <v>0</v>
      </c>
      <c r="BH189" s="22">
        <f t="shared" si="291"/>
        <v>0</v>
      </c>
      <c r="BI189" s="22">
        <f t="shared" si="291"/>
        <v>0</v>
      </c>
      <c r="BJ189" s="22">
        <f t="shared" si="291"/>
        <v>0</v>
      </c>
      <c r="BK189" s="22">
        <f t="shared" si="291"/>
        <v>0</v>
      </c>
      <c r="BL189" s="22">
        <f t="shared" si="291"/>
        <v>0</v>
      </c>
      <c r="BM189" s="22">
        <f t="shared" si="291"/>
        <v>0</v>
      </c>
      <c r="BN189" s="22">
        <f t="shared" si="291"/>
        <v>0</v>
      </c>
      <c r="BO189" s="22">
        <f t="shared" si="291"/>
        <v>0</v>
      </c>
      <c r="BP189" s="22">
        <f t="shared" si="291"/>
        <v>0</v>
      </c>
      <c r="BQ189" s="22">
        <f t="shared" si="291"/>
        <v>0</v>
      </c>
      <c r="BR189" s="11"/>
      <c r="BS189" s="22">
        <f>SUM(J189:U189)</f>
        <v>10102857.142857146</v>
      </c>
      <c r="BT189" s="22">
        <f>SUM(V189:AG189)</f>
        <v>1337142.8571428598</v>
      </c>
      <c r="BU189" s="22">
        <f>SUM(AH189:AS189)</f>
        <v>0</v>
      </c>
      <c r="BV189" s="22">
        <f>SUM(AT189:BE189)</f>
        <v>0</v>
      </c>
      <c r="BW189" s="22">
        <f>SUM(BF189:BQ189)</f>
        <v>0</v>
      </c>
      <c r="BX189" s="22">
        <f t="shared" si="292"/>
        <v>0</v>
      </c>
      <c r="BY189" s="22">
        <f t="shared" si="292"/>
        <v>0</v>
      </c>
      <c r="BZ189" s="22">
        <f t="shared" si="292"/>
        <v>0</v>
      </c>
      <c r="CA189" s="22">
        <f t="shared" si="292"/>
        <v>0</v>
      </c>
      <c r="CB189" s="22">
        <f t="shared" si="292"/>
        <v>0</v>
      </c>
      <c r="CC189" s="22">
        <f t="shared" si="292"/>
        <v>0</v>
      </c>
      <c r="CD189" s="22">
        <f t="shared" si="292"/>
        <v>0</v>
      </c>
      <c r="CE189" s="22">
        <f t="shared" si="292"/>
        <v>0</v>
      </c>
      <c r="CF189" s="22">
        <f t="shared" si="292"/>
        <v>0</v>
      </c>
      <c r="CG189" s="22">
        <f t="shared" si="292"/>
        <v>0</v>
      </c>
      <c r="CH189" s="22">
        <f t="shared" si="293"/>
        <v>0</v>
      </c>
      <c r="CI189" s="22">
        <f t="shared" si="293"/>
        <v>0</v>
      </c>
      <c r="CJ189" s="22">
        <f t="shared" si="293"/>
        <v>0</v>
      </c>
      <c r="CK189" s="22">
        <f t="shared" si="293"/>
        <v>0</v>
      </c>
      <c r="CL189" s="22">
        <f t="shared" si="293"/>
        <v>0</v>
      </c>
      <c r="CM189" s="22">
        <f t="shared" si="293"/>
        <v>0</v>
      </c>
      <c r="CN189" s="22">
        <f t="shared" si="293"/>
        <v>0</v>
      </c>
      <c r="CO189" s="22">
        <f t="shared" si="293"/>
        <v>0</v>
      </c>
      <c r="CP189" s="22">
        <f t="shared" si="293"/>
        <v>0</v>
      </c>
      <c r="CQ189" s="22">
        <f t="shared" si="293"/>
        <v>0</v>
      </c>
      <c r="CR189" s="22">
        <f t="shared" si="294"/>
        <v>0</v>
      </c>
      <c r="CS189" s="22">
        <f t="shared" si="294"/>
        <v>0</v>
      </c>
      <c r="CT189" s="22">
        <f t="shared" si="294"/>
        <v>0</v>
      </c>
      <c r="CU189" s="22">
        <f t="shared" si="294"/>
        <v>0</v>
      </c>
      <c r="CV189" s="22">
        <f t="shared" si="294"/>
        <v>0</v>
      </c>
      <c r="CW189" s="22">
        <f t="shared" si="294"/>
        <v>0</v>
      </c>
      <c r="CX189" s="22">
        <f t="shared" si="294"/>
        <v>0</v>
      </c>
      <c r="CY189" s="22">
        <f t="shared" si="294"/>
        <v>0</v>
      </c>
    </row>
    <row r="190" spans="1:103" s="19" customFormat="1">
      <c r="A190" s="16"/>
      <c r="B190" s="17" t="s">
        <v>0</v>
      </c>
      <c r="C190" s="79"/>
      <c r="D190" s="17"/>
      <c r="E190" s="79"/>
      <c r="F190" s="17"/>
      <c r="G190" s="79">
        <f>SUM(BS190:CY190)</f>
        <v>52000000.00000003</v>
      </c>
      <c r="H190" s="17" t="s">
        <v>136</v>
      </c>
      <c r="I190" s="18"/>
      <c r="J190" s="87">
        <f t="shared" ref="J190:BQ190" si="295">SUM(J188:J189)</f>
        <v>0</v>
      </c>
      <c r="K190" s="87">
        <f t="shared" si="295"/>
        <v>0</v>
      </c>
      <c r="L190" s="87">
        <f t="shared" si="295"/>
        <v>0</v>
      </c>
      <c r="M190" s="87">
        <f t="shared" si="295"/>
        <v>0</v>
      </c>
      <c r="N190" s="87">
        <f t="shared" si="295"/>
        <v>0</v>
      </c>
      <c r="O190" s="87">
        <f t="shared" si="295"/>
        <v>0</v>
      </c>
      <c r="P190" s="87">
        <f t="shared" si="295"/>
        <v>31200000</v>
      </c>
      <c r="Q190" s="87">
        <f t="shared" si="295"/>
        <v>1485714.2857142857</v>
      </c>
      <c r="R190" s="87">
        <f t="shared" si="295"/>
        <v>1485714.2857142857</v>
      </c>
      <c r="S190" s="87">
        <f t="shared" si="295"/>
        <v>1485714.2857142857</v>
      </c>
      <c r="T190" s="87">
        <f t="shared" si="295"/>
        <v>1485714.2857142857</v>
      </c>
      <c r="U190" s="87">
        <f t="shared" si="295"/>
        <v>1485714.2857142857</v>
      </c>
      <c r="V190" s="87">
        <f t="shared" si="295"/>
        <v>1485714.2857142857</v>
      </c>
      <c r="W190" s="87">
        <f t="shared" si="295"/>
        <v>1485714.2857142857</v>
      </c>
      <c r="X190" s="87">
        <f t="shared" si="295"/>
        <v>1485714.2857142857</v>
      </c>
      <c r="Y190" s="87">
        <f t="shared" si="295"/>
        <v>1485714.2857142857</v>
      </c>
      <c r="Z190" s="87">
        <f t="shared" si="295"/>
        <v>1485714.2857142857</v>
      </c>
      <c r="AA190" s="87">
        <f t="shared" si="295"/>
        <v>1485714.2857142857</v>
      </c>
      <c r="AB190" s="87">
        <f t="shared" si="295"/>
        <v>1485714.2857142857</v>
      </c>
      <c r="AC190" s="87">
        <f t="shared" si="295"/>
        <v>1485714.2857142857</v>
      </c>
      <c r="AD190" s="87">
        <f t="shared" si="295"/>
        <v>1485714.2857142857</v>
      </c>
      <c r="AE190" s="87">
        <f t="shared" si="295"/>
        <v>2.2351741790771484E-8</v>
      </c>
      <c r="AF190" s="87">
        <f t="shared" si="295"/>
        <v>0</v>
      </c>
      <c r="AG190" s="87">
        <f t="shared" si="295"/>
        <v>0</v>
      </c>
      <c r="AH190" s="87">
        <f t="shared" si="295"/>
        <v>0</v>
      </c>
      <c r="AI190" s="87">
        <f t="shared" si="295"/>
        <v>0</v>
      </c>
      <c r="AJ190" s="87">
        <f t="shared" si="295"/>
        <v>0</v>
      </c>
      <c r="AK190" s="87">
        <f t="shared" si="295"/>
        <v>0</v>
      </c>
      <c r="AL190" s="87">
        <f t="shared" si="295"/>
        <v>0</v>
      </c>
      <c r="AM190" s="87">
        <f t="shared" si="295"/>
        <v>0</v>
      </c>
      <c r="AN190" s="87">
        <f t="shared" si="295"/>
        <v>0</v>
      </c>
      <c r="AO190" s="87">
        <f t="shared" si="295"/>
        <v>0</v>
      </c>
      <c r="AP190" s="87">
        <f t="shared" si="295"/>
        <v>0</v>
      </c>
      <c r="AQ190" s="87">
        <f t="shared" si="295"/>
        <v>0</v>
      </c>
      <c r="AR190" s="87">
        <f t="shared" si="295"/>
        <v>0</v>
      </c>
      <c r="AS190" s="87">
        <f t="shared" si="295"/>
        <v>0</v>
      </c>
      <c r="AT190" s="87">
        <f t="shared" si="295"/>
        <v>0</v>
      </c>
      <c r="AU190" s="87">
        <f t="shared" si="295"/>
        <v>0</v>
      </c>
      <c r="AV190" s="87">
        <f t="shared" si="295"/>
        <v>0</v>
      </c>
      <c r="AW190" s="87">
        <f t="shared" si="295"/>
        <v>0</v>
      </c>
      <c r="AX190" s="87">
        <f t="shared" si="295"/>
        <v>0</v>
      </c>
      <c r="AY190" s="87">
        <f t="shared" si="295"/>
        <v>0</v>
      </c>
      <c r="AZ190" s="87">
        <f t="shared" si="295"/>
        <v>0</v>
      </c>
      <c r="BA190" s="87">
        <f t="shared" si="295"/>
        <v>0</v>
      </c>
      <c r="BB190" s="87">
        <f t="shared" si="295"/>
        <v>0</v>
      </c>
      <c r="BC190" s="87">
        <f t="shared" si="295"/>
        <v>0</v>
      </c>
      <c r="BD190" s="87">
        <f t="shared" si="295"/>
        <v>0</v>
      </c>
      <c r="BE190" s="87">
        <f t="shared" si="295"/>
        <v>0</v>
      </c>
      <c r="BF190" s="87">
        <f t="shared" si="295"/>
        <v>0</v>
      </c>
      <c r="BG190" s="87">
        <f t="shared" si="295"/>
        <v>0</v>
      </c>
      <c r="BH190" s="87">
        <f t="shared" si="295"/>
        <v>0</v>
      </c>
      <c r="BI190" s="87">
        <f t="shared" si="295"/>
        <v>0</v>
      </c>
      <c r="BJ190" s="87">
        <f t="shared" si="295"/>
        <v>0</v>
      </c>
      <c r="BK190" s="87">
        <f t="shared" si="295"/>
        <v>0</v>
      </c>
      <c r="BL190" s="87">
        <f t="shared" si="295"/>
        <v>0</v>
      </c>
      <c r="BM190" s="87">
        <f t="shared" si="295"/>
        <v>0</v>
      </c>
      <c r="BN190" s="87">
        <f t="shared" si="295"/>
        <v>0</v>
      </c>
      <c r="BO190" s="87">
        <f t="shared" si="295"/>
        <v>0</v>
      </c>
      <c r="BP190" s="87">
        <f t="shared" si="295"/>
        <v>0</v>
      </c>
      <c r="BQ190" s="87">
        <f t="shared" si="295"/>
        <v>0</v>
      </c>
      <c r="BR190" s="56"/>
      <c r="BS190" s="87">
        <f t="shared" ref="BS190:CY190" si="296">SUM(BS188:BS189)</f>
        <v>38628571.428571433</v>
      </c>
      <c r="BT190" s="87">
        <f t="shared" si="296"/>
        <v>13371428.571428593</v>
      </c>
      <c r="BU190" s="87">
        <f t="shared" si="296"/>
        <v>0</v>
      </c>
      <c r="BV190" s="87">
        <f t="shared" si="296"/>
        <v>0</v>
      </c>
      <c r="BW190" s="87">
        <f t="shared" si="296"/>
        <v>0</v>
      </c>
      <c r="BX190" s="87">
        <f t="shared" si="296"/>
        <v>0</v>
      </c>
      <c r="BY190" s="87">
        <f t="shared" si="296"/>
        <v>0</v>
      </c>
      <c r="BZ190" s="87">
        <f t="shared" si="296"/>
        <v>0</v>
      </c>
      <c r="CA190" s="87">
        <f t="shared" si="296"/>
        <v>0</v>
      </c>
      <c r="CB190" s="87">
        <f t="shared" si="296"/>
        <v>0</v>
      </c>
      <c r="CC190" s="87">
        <f t="shared" si="296"/>
        <v>0</v>
      </c>
      <c r="CD190" s="87">
        <f t="shared" si="296"/>
        <v>0</v>
      </c>
      <c r="CE190" s="87">
        <f t="shared" si="296"/>
        <v>0</v>
      </c>
      <c r="CF190" s="87">
        <f t="shared" si="296"/>
        <v>0</v>
      </c>
      <c r="CG190" s="87">
        <f t="shared" si="296"/>
        <v>0</v>
      </c>
      <c r="CH190" s="87">
        <f t="shared" si="296"/>
        <v>0</v>
      </c>
      <c r="CI190" s="87">
        <f t="shared" si="296"/>
        <v>0</v>
      </c>
      <c r="CJ190" s="87">
        <f t="shared" si="296"/>
        <v>0</v>
      </c>
      <c r="CK190" s="87">
        <f t="shared" si="296"/>
        <v>0</v>
      </c>
      <c r="CL190" s="87">
        <f t="shared" si="296"/>
        <v>0</v>
      </c>
      <c r="CM190" s="87">
        <f t="shared" si="296"/>
        <v>0</v>
      </c>
      <c r="CN190" s="87">
        <f t="shared" si="296"/>
        <v>0</v>
      </c>
      <c r="CO190" s="87">
        <f t="shared" si="296"/>
        <v>0</v>
      </c>
      <c r="CP190" s="87">
        <f t="shared" si="296"/>
        <v>0</v>
      </c>
      <c r="CQ190" s="87">
        <f t="shared" si="296"/>
        <v>0</v>
      </c>
      <c r="CR190" s="87">
        <f t="shared" si="296"/>
        <v>0</v>
      </c>
      <c r="CS190" s="87">
        <f t="shared" si="296"/>
        <v>0</v>
      </c>
      <c r="CT190" s="87">
        <f t="shared" si="296"/>
        <v>0</v>
      </c>
      <c r="CU190" s="87">
        <f t="shared" si="296"/>
        <v>0</v>
      </c>
      <c r="CV190" s="87">
        <f t="shared" si="296"/>
        <v>0</v>
      </c>
      <c r="CW190" s="87">
        <f t="shared" si="296"/>
        <v>0</v>
      </c>
      <c r="CX190" s="87">
        <f t="shared" si="296"/>
        <v>0</v>
      </c>
      <c r="CY190" s="87">
        <f t="shared" si="296"/>
        <v>0</v>
      </c>
    </row>
    <row r="191" spans="1:103" s="6" customFormat="1">
      <c r="A191" s="3"/>
      <c r="C191" s="53"/>
      <c r="D191" s="45"/>
      <c r="E191" s="45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</row>
    <row r="192" spans="1:103">
      <c r="A192" s="1" t="s">
        <v>66</v>
      </c>
      <c r="B192" s="25" t="s">
        <v>17</v>
      </c>
      <c r="C192" s="6"/>
    </row>
    <row r="193" spans="1:103" s="10" customFormat="1">
      <c r="A193" s="12"/>
      <c r="B193" s="256" t="s">
        <v>77</v>
      </c>
      <c r="G193" s="240">
        <f>SUM(BS193:CY193)</f>
        <v>1279000000</v>
      </c>
      <c r="H193" s="240" t="s">
        <v>136</v>
      </c>
      <c r="J193" s="40">
        <f t="shared" ref="J193:BQ193" si="297">SUM(J194:J194)</f>
        <v>0</v>
      </c>
      <c r="K193" s="40">
        <f t="shared" si="297"/>
        <v>0</v>
      </c>
      <c r="L193" s="40">
        <f t="shared" si="297"/>
        <v>0</v>
      </c>
      <c r="M193" s="40">
        <f t="shared" si="297"/>
        <v>0</v>
      </c>
      <c r="N193" s="40">
        <f t="shared" si="297"/>
        <v>0</v>
      </c>
      <c r="O193" s="40">
        <f t="shared" si="297"/>
        <v>0</v>
      </c>
      <c r="P193" s="40">
        <f t="shared" si="297"/>
        <v>453000000</v>
      </c>
      <c r="Q193" s="40">
        <f t="shared" si="297"/>
        <v>59000000</v>
      </c>
      <c r="R193" s="40">
        <f t="shared" si="297"/>
        <v>59000000</v>
      </c>
      <c r="S193" s="40">
        <f t="shared" si="297"/>
        <v>59000000</v>
      </c>
      <c r="T193" s="40">
        <f t="shared" si="297"/>
        <v>59000000</v>
      </c>
      <c r="U193" s="40">
        <f t="shared" si="297"/>
        <v>59000000</v>
      </c>
      <c r="V193" s="40">
        <f t="shared" si="297"/>
        <v>59000000</v>
      </c>
      <c r="W193" s="40">
        <f t="shared" si="297"/>
        <v>59000000</v>
      </c>
      <c r="X193" s="40">
        <f t="shared" si="297"/>
        <v>59000000</v>
      </c>
      <c r="Y193" s="40">
        <f t="shared" si="297"/>
        <v>59000000</v>
      </c>
      <c r="Z193" s="40">
        <f t="shared" si="297"/>
        <v>59000000</v>
      </c>
      <c r="AA193" s="40">
        <f t="shared" si="297"/>
        <v>59000000</v>
      </c>
      <c r="AB193" s="40">
        <f t="shared" si="297"/>
        <v>59000000</v>
      </c>
      <c r="AC193" s="40">
        <f t="shared" si="297"/>
        <v>59000000</v>
      </c>
      <c r="AD193" s="40">
        <f t="shared" si="297"/>
        <v>59000000</v>
      </c>
      <c r="AE193" s="40">
        <f t="shared" si="297"/>
        <v>0</v>
      </c>
      <c r="AF193" s="40">
        <f t="shared" si="297"/>
        <v>0</v>
      </c>
      <c r="AG193" s="40">
        <f t="shared" si="297"/>
        <v>0</v>
      </c>
      <c r="AH193" s="40">
        <f t="shared" si="297"/>
        <v>0</v>
      </c>
      <c r="AI193" s="40">
        <f t="shared" si="297"/>
        <v>0</v>
      </c>
      <c r="AJ193" s="40">
        <f t="shared" si="297"/>
        <v>0</v>
      </c>
      <c r="AK193" s="40">
        <f t="shared" si="297"/>
        <v>0</v>
      </c>
      <c r="AL193" s="40">
        <f t="shared" si="297"/>
        <v>0</v>
      </c>
      <c r="AM193" s="40">
        <f t="shared" si="297"/>
        <v>0</v>
      </c>
      <c r="AN193" s="40">
        <f t="shared" si="297"/>
        <v>0</v>
      </c>
      <c r="AO193" s="40">
        <f t="shared" si="297"/>
        <v>0</v>
      </c>
      <c r="AP193" s="40">
        <f t="shared" si="297"/>
        <v>0</v>
      </c>
      <c r="AQ193" s="40">
        <f t="shared" si="297"/>
        <v>0</v>
      </c>
      <c r="AR193" s="40">
        <f t="shared" si="297"/>
        <v>0</v>
      </c>
      <c r="AS193" s="40">
        <f t="shared" si="297"/>
        <v>0</v>
      </c>
      <c r="AT193" s="40">
        <f t="shared" si="297"/>
        <v>0</v>
      </c>
      <c r="AU193" s="40">
        <f t="shared" si="297"/>
        <v>0</v>
      </c>
      <c r="AV193" s="40">
        <f t="shared" si="297"/>
        <v>0</v>
      </c>
      <c r="AW193" s="40">
        <f t="shared" si="297"/>
        <v>0</v>
      </c>
      <c r="AX193" s="40">
        <f t="shared" si="297"/>
        <v>0</v>
      </c>
      <c r="AY193" s="40">
        <f t="shared" si="297"/>
        <v>0</v>
      </c>
      <c r="AZ193" s="40">
        <f t="shared" si="297"/>
        <v>0</v>
      </c>
      <c r="BA193" s="40">
        <f t="shared" si="297"/>
        <v>0</v>
      </c>
      <c r="BB193" s="40">
        <f t="shared" si="297"/>
        <v>0</v>
      </c>
      <c r="BC193" s="40">
        <f t="shared" si="297"/>
        <v>0</v>
      </c>
      <c r="BD193" s="40">
        <f t="shared" si="297"/>
        <v>0</v>
      </c>
      <c r="BE193" s="40">
        <f t="shared" si="297"/>
        <v>0</v>
      </c>
      <c r="BF193" s="40">
        <f t="shared" si="297"/>
        <v>0</v>
      </c>
      <c r="BG193" s="40">
        <f t="shared" si="297"/>
        <v>0</v>
      </c>
      <c r="BH193" s="40">
        <f t="shared" si="297"/>
        <v>0</v>
      </c>
      <c r="BI193" s="40">
        <f t="shared" si="297"/>
        <v>0</v>
      </c>
      <c r="BJ193" s="40">
        <f t="shared" si="297"/>
        <v>0</v>
      </c>
      <c r="BK193" s="40">
        <f t="shared" si="297"/>
        <v>0</v>
      </c>
      <c r="BL193" s="40">
        <f t="shared" si="297"/>
        <v>0</v>
      </c>
      <c r="BM193" s="40">
        <f t="shared" si="297"/>
        <v>0</v>
      </c>
      <c r="BN193" s="40">
        <f t="shared" si="297"/>
        <v>0</v>
      </c>
      <c r="BO193" s="40">
        <f t="shared" si="297"/>
        <v>0</v>
      </c>
      <c r="BP193" s="40">
        <f t="shared" si="297"/>
        <v>0</v>
      </c>
      <c r="BQ193" s="40">
        <f t="shared" si="297"/>
        <v>0</v>
      </c>
      <c r="BS193" s="40">
        <f t="shared" ref="BS193:CY193" si="298">SUM(BS194:BS194)</f>
        <v>748000000</v>
      </c>
      <c r="BT193" s="40">
        <f t="shared" si="298"/>
        <v>531000000</v>
      </c>
      <c r="BU193" s="40">
        <f t="shared" si="298"/>
        <v>0</v>
      </c>
      <c r="BV193" s="40">
        <f t="shared" si="298"/>
        <v>0</v>
      </c>
      <c r="BW193" s="40">
        <f t="shared" si="298"/>
        <v>0</v>
      </c>
      <c r="BX193" s="40">
        <f t="shared" si="298"/>
        <v>0</v>
      </c>
      <c r="BY193" s="40">
        <f t="shared" si="298"/>
        <v>0</v>
      </c>
      <c r="BZ193" s="40">
        <f t="shared" si="298"/>
        <v>0</v>
      </c>
      <c r="CA193" s="40">
        <f t="shared" si="298"/>
        <v>0</v>
      </c>
      <c r="CB193" s="40">
        <f t="shared" si="298"/>
        <v>0</v>
      </c>
      <c r="CC193" s="40">
        <f t="shared" si="298"/>
        <v>0</v>
      </c>
      <c r="CD193" s="40">
        <f t="shared" si="298"/>
        <v>0</v>
      </c>
      <c r="CE193" s="40">
        <f t="shared" si="298"/>
        <v>0</v>
      </c>
      <c r="CF193" s="40">
        <f t="shared" si="298"/>
        <v>0</v>
      </c>
      <c r="CG193" s="40">
        <f t="shared" si="298"/>
        <v>0</v>
      </c>
      <c r="CH193" s="40">
        <f t="shared" si="298"/>
        <v>0</v>
      </c>
      <c r="CI193" s="40">
        <f t="shared" si="298"/>
        <v>0</v>
      </c>
      <c r="CJ193" s="40">
        <f t="shared" si="298"/>
        <v>0</v>
      </c>
      <c r="CK193" s="40">
        <f t="shared" si="298"/>
        <v>0</v>
      </c>
      <c r="CL193" s="40">
        <f t="shared" si="298"/>
        <v>0</v>
      </c>
      <c r="CM193" s="40">
        <f t="shared" si="298"/>
        <v>0</v>
      </c>
      <c r="CN193" s="40">
        <f t="shared" si="298"/>
        <v>0</v>
      </c>
      <c r="CO193" s="40">
        <f t="shared" si="298"/>
        <v>0</v>
      </c>
      <c r="CP193" s="40">
        <f t="shared" si="298"/>
        <v>0</v>
      </c>
      <c r="CQ193" s="40">
        <f t="shared" si="298"/>
        <v>0</v>
      </c>
      <c r="CR193" s="40">
        <f t="shared" si="298"/>
        <v>0</v>
      </c>
      <c r="CS193" s="40">
        <f t="shared" si="298"/>
        <v>0</v>
      </c>
      <c r="CT193" s="40">
        <f t="shared" si="298"/>
        <v>0</v>
      </c>
      <c r="CU193" s="40">
        <f t="shared" si="298"/>
        <v>0</v>
      </c>
      <c r="CV193" s="40">
        <f t="shared" si="298"/>
        <v>0</v>
      </c>
      <c r="CW193" s="40">
        <f t="shared" si="298"/>
        <v>0</v>
      </c>
      <c r="CX193" s="40">
        <f t="shared" si="298"/>
        <v>0</v>
      </c>
      <c r="CY193" s="40">
        <f t="shared" si="298"/>
        <v>0</v>
      </c>
    </row>
    <row r="194" spans="1:103">
      <c r="B194" s="27" t="s">
        <v>142</v>
      </c>
      <c r="C194" s="211">
        <v>0.7</v>
      </c>
      <c r="D194" s="236"/>
      <c r="E194" s="237">
        <f>G194/G$200</f>
        <v>0.65623396613648022</v>
      </c>
      <c r="F194" s="22"/>
      <c r="G194" s="22">
        <f t="shared" ref="G194:G200" si="299">SUM(BS194:CY194)</f>
        <v>1279000000</v>
      </c>
      <c r="H194" s="33" t="s">
        <v>136</v>
      </c>
      <c r="I194" s="15"/>
      <c r="J194" s="23">
        <f>ROUNDDOWN(SUM(J159,J176)*$C194,-6)</f>
        <v>0</v>
      </c>
      <c r="K194" s="23">
        <f t="shared" ref="K194:BQ194" si="300">ROUNDDOWN(SUM(K159,K176)*$C194,-6)</f>
        <v>0</v>
      </c>
      <c r="L194" s="23">
        <f t="shared" si="300"/>
        <v>0</v>
      </c>
      <c r="M194" s="23">
        <f t="shared" si="300"/>
        <v>0</v>
      </c>
      <c r="N194" s="23">
        <f t="shared" si="300"/>
        <v>0</v>
      </c>
      <c r="O194" s="23">
        <f t="shared" si="300"/>
        <v>0</v>
      </c>
      <c r="P194" s="23">
        <f t="shared" si="300"/>
        <v>453000000</v>
      </c>
      <c r="Q194" s="23">
        <f t="shared" si="300"/>
        <v>59000000</v>
      </c>
      <c r="R194" s="23">
        <f t="shared" si="300"/>
        <v>59000000</v>
      </c>
      <c r="S194" s="23">
        <f t="shared" si="300"/>
        <v>59000000</v>
      </c>
      <c r="T194" s="23">
        <f t="shared" si="300"/>
        <v>59000000</v>
      </c>
      <c r="U194" s="23">
        <f t="shared" si="300"/>
        <v>59000000</v>
      </c>
      <c r="V194" s="23">
        <f>ROUNDDOWN(SUM(V159,V176)*$C194,-6)</f>
        <v>59000000</v>
      </c>
      <c r="W194" s="23">
        <f t="shared" si="300"/>
        <v>59000000</v>
      </c>
      <c r="X194" s="23">
        <f t="shared" si="300"/>
        <v>59000000</v>
      </c>
      <c r="Y194" s="23">
        <f t="shared" si="300"/>
        <v>59000000</v>
      </c>
      <c r="Z194" s="23">
        <f t="shared" si="300"/>
        <v>59000000</v>
      </c>
      <c r="AA194" s="23">
        <f t="shared" si="300"/>
        <v>59000000</v>
      </c>
      <c r="AB194" s="23">
        <f t="shared" si="300"/>
        <v>59000000</v>
      </c>
      <c r="AC194" s="23">
        <f t="shared" si="300"/>
        <v>59000000</v>
      </c>
      <c r="AD194" s="23">
        <f t="shared" si="300"/>
        <v>59000000</v>
      </c>
      <c r="AE194" s="23">
        <f t="shared" si="300"/>
        <v>0</v>
      </c>
      <c r="AF194" s="23">
        <f t="shared" si="300"/>
        <v>0</v>
      </c>
      <c r="AG194" s="23">
        <f t="shared" si="300"/>
        <v>0</v>
      </c>
      <c r="AH194" s="23">
        <f t="shared" si="300"/>
        <v>0</v>
      </c>
      <c r="AI194" s="23">
        <f t="shared" si="300"/>
        <v>0</v>
      </c>
      <c r="AJ194" s="23">
        <f t="shared" si="300"/>
        <v>0</v>
      </c>
      <c r="AK194" s="23">
        <f t="shared" si="300"/>
        <v>0</v>
      </c>
      <c r="AL194" s="23">
        <f t="shared" si="300"/>
        <v>0</v>
      </c>
      <c r="AM194" s="23">
        <f t="shared" si="300"/>
        <v>0</v>
      </c>
      <c r="AN194" s="23">
        <f t="shared" si="300"/>
        <v>0</v>
      </c>
      <c r="AO194" s="23">
        <f t="shared" si="300"/>
        <v>0</v>
      </c>
      <c r="AP194" s="23">
        <f t="shared" si="300"/>
        <v>0</v>
      </c>
      <c r="AQ194" s="23">
        <f t="shared" si="300"/>
        <v>0</v>
      </c>
      <c r="AR194" s="23">
        <f t="shared" si="300"/>
        <v>0</v>
      </c>
      <c r="AS194" s="23">
        <f t="shared" si="300"/>
        <v>0</v>
      </c>
      <c r="AT194" s="23">
        <f t="shared" si="300"/>
        <v>0</v>
      </c>
      <c r="AU194" s="23">
        <f t="shared" si="300"/>
        <v>0</v>
      </c>
      <c r="AV194" s="23">
        <f t="shared" si="300"/>
        <v>0</v>
      </c>
      <c r="AW194" s="23">
        <f t="shared" si="300"/>
        <v>0</v>
      </c>
      <c r="AX194" s="23">
        <f>ROUNDDOWN(SUM(AX159,AX176)*$C194,-6)</f>
        <v>0</v>
      </c>
      <c r="AY194" s="23">
        <f t="shared" si="300"/>
        <v>0</v>
      </c>
      <c r="AZ194" s="23">
        <f t="shared" si="300"/>
        <v>0</v>
      </c>
      <c r="BA194" s="23">
        <f t="shared" si="300"/>
        <v>0</v>
      </c>
      <c r="BB194" s="23">
        <f t="shared" si="300"/>
        <v>0</v>
      </c>
      <c r="BC194" s="23">
        <f t="shared" si="300"/>
        <v>0</v>
      </c>
      <c r="BD194" s="23">
        <f t="shared" si="300"/>
        <v>0</v>
      </c>
      <c r="BE194" s="23">
        <f t="shared" si="300"/>
        <v>0</v>
      </c>
      <c r="BF194" s="23">
        <f t="shared" si="300"/>
        <v>0</v>
      </c>
      <c r="BG194" s="23">
        <f t="shared" si="300"/>
        <v>0</v>
      </c>
      <c r="BH194" s="23">
        <f t="shared" si="300"/>
        <v>0</v>
      </c>
      <c r="BI194" s="23">
        <f t="shared" si="300"/>
        <v>0</v>
      </c>
      <c r="BJ194" s="23">
        <f t="shared" si="300"/>
        <v>0</v>
      </c>
      <c r="BK194" s="23">
        <f t="shared" si="300"/>
        <v>0</v>
      </c>
      <c r="BL194" s="23">
        <f t="shared" si="300"/>
        <v>0</v>
      </c>
      <c r="BM194" s="23">
        <f t="shared" si="300"/>
        <v>0</v>
      </c>
      <c r="BN194" s="23">
        <f t="shared" si="300"/>
        <v>0</v>
      </c>
      <c r="BO194" s="23">
        <f t="shared" si="300"/>
        <v>0</v>
      </c>
      <c r="BP194" s="23">
        <f t="shared" si="300"/>
        <v>0</v>
      </c>
      <c r="BQ194" s="23">
        <f t="shared" si="300"/>
        <v>0</v>
      </c>
      <c r="BR194" s="23"/>
      <c r="BS194" s="22">
        <f>SUM(J194:U194)</f>
        <v>748000000</v>
      </c>
      <c r="BT194" s="22">
        <f>SUM(V194:AG194)</f>
        <v>531000000</v>
      </c>
      <c r="BU194" s="22">
        <f>SUM(AH194:AS194)</f>
        <v>0</v>
      </c>
      <c r="BV194" s="22">
        <f>SUM(AT194:BE194)</f>
        <v>0</v>
      </c>
      <c r="BW194" s="22">
        <f>SUM(BF194:BQ194)</f>
        <v>0</v>
      </c>
      <c r="BX194" s="23">
        <f t="shared" ref="BX194:CY194" si="301">ROUNDDOWN(SUM(BX159,BX176)*$C194,-6)</f>
        <v>0</v>
      </c>
      <c r="BY194" s="23">
        <f t="shared" si="301"/>
        <v>0</v>
      </c>
      <c r="BZ194" s="23">
        <f t="shared" si="301"/>
        <v>0</v>
      </c>
      <c r="CA194" s="23">
        <f t="shared" si="301"/>
        <v>0</v>
      </c>
      <c r="CB194" s="23">
        <f t="shared" si="301"/>
        <v>0</v>
      </c>
      <c r="CC194" s="23">
        <f t="shared" si="301"/>
        <v>0</v>
      </c>
      <c r="CD194" s="23">
        <f t="shared" si="301"/>
        <v>0</v>
      </c>
      <c r="CE194" s="23">
        <f t="shared" si="301"/>
        <v>0</v>
      </c>
      <c r="CF194" s="23">
        <f t="shared" si="301"/>
        <v>0</v>
      </c>
      <c r="CG194" s="23">
        <f t="shared" si="301"/>
        <v>0</v>
      </c>
      <c r="CH194" s="23">
        <f t="shared" si="301"/>
        <v>0</v>
      </c>
      <c r="CI194" s="23">
        <f t="shared" si="301"/>
        <v>0</v>
      </c>
      <c r="CJ194" s="23">
        <f t="shared" si="301"/>
        <v>0</v>
      </c>
      <c r="CK194" s="23">
        <f t="shared" si="301"/>
        <v>0</v>
      </c>
      <c r="CL194" s="23">
        <f t="shared" si="301"/>
        <v>0</v>
      </c>
      <c r="CM194" s="23">
        <f t="shared" si="301"/>
        <v>0</v>
      </c>
      <c r="CN194" s="23">
        <f t="shared" si="301"/>
        <v>0</v>
      </c>
      <c r="CO194" s="23">
        <f t="shared" si="301"/>
        <v>0</v>
      </c>
      <c r="CP194" s="23">
        <f t="shared" si="301"/>
        <v>0</v>
      </c>
      <c r="CQ194" s="23">
        <f t="shared" si="301"/>
        <v>0</v>
      </c>
      <c r="CR194" s="23">
        <f t="shared" si="301"/>
        <v>0</v>
      </c>
      <c r="CS194" s="23">
        <f t="shared" si="301"/>
        <v>0</v>
      </c>
      <c r="CT194" s="23">
        <f t="shared" si="301"/>
        <v>0</v>
      </c>
      <c r="CU194" s="23">
        <f t="shared" si="301"/>
        <v>0</v>
      </c>
      <c r="CV194" s="23">
        <f t="shared" si="301"/>
        <v>0</v>
      </c>
      <c r="CW194" s="23">
        <f t="shared" si="301"/>
        <v>0</v>
      </c>
      <c r="CX194" s="23">
        <f t="shared" si="301"/>
        <v>0</v>
      </c>
      <c r="CY194" s="23">
        <f t="shared" si="301"/>
        <v>0</v>
      </c>
    </row>
    <row r="195" spans="1:103" s="6" customFormat="1">
      <c r="A195" s="3"/>
      <c r="C195" s="234"/>
      <c r="D195" s="236"/>
      <c r="E195" s="234"/>
      <c r="F195" s="22"/>
      <c r="G195" s="22"/>
      <c r="H195" s="22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2"/>
      <c r="BT195" s="22"/>
      <c r="BU195" s="22"/>
      <c r="BV195" s="22"/>
      <c r="BW195" s="22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</row>
    <row r="196" spans="1:103" s="128" customFormat="1">
      <c r="A196" s="264"/>
      <c r="B196" s="274" t="s">
        <v>143</v>
      </c>
      <c r="C196" s="276"/>
      <c r="D196" s="277"/>
      <c r="E196" s="276"/>
      <c r="F196" s="245"/>
      <c r="G196" s="245">
        <f t="shared" si="299"/>
        <v>670000000</v>
      </c>
      <c r="H196" s="240" t="s">
        <v>136</v>
      </c>
      <c r="I196" s="278"/>
      <c r="J196" s="40">
        <f>$C197*J197</f>
        <v>0</v>
      </c>
      <c r="K196" s="40">
        <f t="shared" ref="K196:BQ196" si="302">$C197*K197</f>
        <v>0</v>
      </c>
      <c r="L196" s="40">
        <f t="shared" si="302"/>
        <v>0</v>
      </c>
      <c r="M196" s="40">
        <f t="shared" si="302"/>
        <v>0</v>
      </c>
      <c r="N196" s="40">
        <f t="shared" si="302"/>
        <v>0</v>
      </c>
      <c r="O196" s="40">
        <f t="shared" si="302"/>
        <v>0</v>
      </c>
      <c r="P196" s="40">
        <f t="shared" si="302"/>
        <v>268000000</v>
      </c>
      <c r="Q196" s="40">
        <f t="shared" si="302"/>
        <v>33500000</v>
      </c>
      <c r="R196" s="40">
        <f t="shared" si="302"/>
        <v>33500000</v>
      </c>
      <c r="S196" s="40">
        <f t="shared" si="302"/>
        <v>33500000</v>
      </c>
      <c r="T196" s="40">
        <f t="shared" si="302"/>
        <v>33500000</v>
      </c>
      <c r="U196" s="40">
        <f t="shared" si="302"/>
        <v>33500000</v>
      </c>
      <c r="V196" s="40">
        <f t="shared" si="302"/>
        <v>33500000</v>
      </c>
      <c r="W196" s="40">
        <f t="shared" si="302"/>
        <v>33500000</v>
      </c>
      <c r="X196" s="40">
        <f t="shared" si="302"/>
        <v>33500000</v>
      </c>
      <c r="Y196" s="40">
        <f t="shared" si="302"/>
        <v>33500000</v>
      </c>
      <c r="Z196" s="40">
        <f t="shared" si="302"/>
        <v>33500000</v>
      </c>
      <c r="AA196" s="40">
        <f t="shared" si="302"/>
        <v>33500000</v>
      </c>
      <c r="AB196" s="40">
        <f t="shared" si="302"/>
        <v>33500000</v>
      </c>
      <c r="AC196" s="40">
        <f t="shared" si="302"/>
        <v>0</v>
      </c>
      <c r="AD196" s="40">
        <f t="shared" si="302"/>
        <v>0</v>
      </c>
      <c r="AE196" s="40">
        <f t="shared" si="302"/>
        <v>0</v>
      </c>
      <c r="AF196" s="40">
        <f t="shared" si="302"/>
        <v>0</v>
      </c>
      <c r="AG196" s="40">
        <f t="shared" si="302"/>
        <v>0</v>
      </c>
      <c r="AH196" s="40">
        <f t="shared" si="302"/>
        <v>0</v>
      </c>
      <c r="AI196" s="40">
        <f t="shared" si="302"/>
        <v>0</v>
      </c>
      <c r="AJ196" s="40">
        <f t="shared" si="302"/>
        <v>0</v>
      </c>
      <c r="AK196" s="40">
        <f t="shared" si="302"/>
        <v>0</v>
      </c>
      <c r="AL196" s="40">
        <f t="shared" si="302"/>
        <v>0</v>
      </c>
      <c r="AM196" s="40">
        <f t="shared" si="302"/>
        <v>0</v>
      </c>
      <c r="AN196" s="40">
        <f t="shared" si="302"/>
        <v>0</v>
      </c>
      <c r="AO196" s="40">
        <f t="shared" si="302"/>
        <v>0</v>
      </c>
      <c r="AP196" s="40">
        <f t="shared" si="302"/>
        <v>0</v>
      </c>
      <c r="AQ196" s="40">
        <f t="shared" si="302"/>
        <v>0</v>
      </c>
      <c r="AR196" s="40">
        <f t="shared" si="302"/>
        <v>0</v>
      </c>
      <c r="AS196" s="40">
        <f t="shared" si="302"/>
        <v>0</v>
      </c>
      <c r="AT196" s="40">
        <f t="shared" si="302"/>
        <v>0</v>
      </c>
      <c r="AU196" s="40">
        <f t="shared" si="302"/>
        <v>0</v>
      </c>
      <c r="AV196" s="40">
        <f t="shared" si="302"/>
        <v>0</v>
      </c>
      <c r="AW196" s="40">
        <f t="shared" si="302"/>
        <v>0</v>
      </c>
      <c r="AX196" s="40">
        <f t="shared" si="302"/>
        <v>0</v>
      </c>
      <c r="AY196" s="40">
        <f t="shared" si="302"/>
        <v>0</v>
      </c>
      <c r="AZ196" s="40">
        <f t="shared" si="302"/>
        <v>0</v>
      </c>
      <c r="BA196" s="40">
        <f t="shared" si="302"/>
        <v>0</v>
      </c>
      <c r="BB196" s="40">
        <f t="shared" si="302"/>
        <v>0</v>
      </c>
      <c r="BC196" s="40">
        <f t="shared" si="302"/>
        <v>0</v>
      </c>
      <c r="BD196" s="40">
        <f t="shared" si="302"/>
        <v>0</v>
      </c>
      <c r="BE196" s="40">
        <f t="shared" si="302"/>
        <v>0</v>
      </c>
      <c r="BF196" s="40">
        <f t="shared" si="302"/>
        <v>0</v>
      </c>
      <c r="BG196" s="40">
        <f t="shared" si="302"/>
        <v>0</v>
      </c>
      <c r="BH196" s="40">
        <f t="shared" si="302"/>
        <v>0</v>
      </c>
      <c r="BI196" s="40">
        <f t="shared" si="302"/>
        <v>0</v>
      </c>
      <c r="BJ196" s="40">
        <f t="shared" si="302"/>
        <v>0</v>
      </c>
      <c r="BK196" s="40">
        <f t="shared" si="302"/>
        <v>0</v>
      </c>
      <c r="BL196" s="40">
        <f t="shared" si="302"/>
        <v>0</v>
      </c>
      <c r="BM196" s="40">
        <f t="shared" si="302"/>
        <v>0</v>
      </c>
      <c r="BN196" s="40">
        <f t="shared" si="302"/>
        <v>0</v>
      </c>
      <c r="BO196" s="40">
        <f t="shared" si="302"/>
        <v>0</v>
      </c>
      <c r="BP196" s="40">
        <f t="shared" si="302"/>
        <v>0</v>
      </c>
      <c r="BQ196" s="40">
        <f t="shared" si="302"/>
        <v>0</v>
      </c>
      <c r="BR196" s="278"/>
      <c r="BS196" s="40">
        <f>SUM(J196:U196)</f>
        <v>435500000</v>
      </c>
      <c r="BT196" s="40">
        <f>SUM(V196:AG196)</f>
        <v>234500000</v>
      </c>
      <c r="BU196" s="40">
        <f>SUM(AH196:AS196)</f>
        <v>0</v>
      </c>
      <c r="BV196" s="40">
        <f>SUM(AT196:BE196)</f>
        <v>0</v>
      </c>
      <c r="BW196" s="40">
        <f>SUM(BF196:BQ196)</f>
        <v>0</v>
      </c>
      <c r="BX196" s="40">
        <f t="shared" ref="BX196:CY196" si="303">$C197*BX197</f>
        <v>0</v>
      </c>
      <c r="BY196" s="40">
        <f t="shared" si="303"/>
        <v>0</v>
      </c>
      <c r="BZ196" s="40">
        <f t="shared" si="303"/>
        <v>0</v>
      </c>
      <c r="CA196" s="40">
        <f t="shared" si="303"/>
        <v>0</v>
      </c>
      <c r="CB196" s="40">
        <f t="shared" si="303"/>
        <v>0</v>
      </c>
      <c r="CC196" s="40">
        <f t="shared" si="303"/>
        <v>0</v>
      </c>
      <c r="CD196" s="40">
        <f t="shared" si="303"/>
        <v>0</v>
      </c>
      <c r="CE196" s="40">
        <f t="shared" si="303"/>
        <v>0</v>
      </c>
      <c r="CF196" s="40">
        <f t="shared" si="303"/>
        <v>0</v>
      </c>
      <c r="CG196" s="40">
        <f t="shared" si="303"/>
        <v>0</v>
      </c>
      <c r="CH196" s="40">
        <f t="shared" si="303"/>
        <v>0</v>
      </c>
      <c r="CI196" s="40">
        <f t="shared" si="303"/>
        <v>0</v>
      </c>
      <c r="CJ196" s="40">
        <f t="shared" si="303"/>
        <v>0</v>
      </c>
      <c r="CK196" s="40">
        <f t="shared" si="303"/>
        <v>0</v>
      </c>
      <c r="CL196" s="40">
        <f t="shared" si="303"/>
        <v>0</v>
      </c>
      <c r="CM196" s="40">
        <f t="shared" si="303"/>
        <v>0</v>
      </c>
      <c r="CN196" s="40">
        <f t="shared" si="303"/>
        <v>0</v>
      </c>
      <c r="CO196" s="40">
        <f t="shared" si="303"/>
        <v>0</v>
      </c>
      <c r="CP196" s="40">
        <f t="shared" si="303"/>
        <v>0</v>
      </c>
      <c r="CQ196" s="40">
        <f t="shared" si="303"/>
        <v>0</v>
      </c>
      <c r="CR196" s="40">
        <f t="shared" si="303"/>
        <v>0</v>
      </c>
      <c r="CS196" s="40">
        <f t="shared" si="303"/>
        <v>0</v>
      </c>
      <c r="CT196" s="40">
        <f t="shared" si="303"/>
        <v>0</v>
      </c>
      <c r="CU196" s="40">
        <f t="shared" si="303"/>
        <v>0</v>
      </c>
      <c r="CV196" s="40">
        <f t="shared" si="303"/>
        <v>0</v>
      </c>
      <c r="CW196" s="40">
        <f t="shared" si="303"/>
        <v>0</v>
      </c>
      <c r="CX196" s="40">
        <f t="shared" si="303"/>
        <v>0</v>
      </c>
      <c r="CY196" s="40">
        <f t="shared" si="303"/>
        <v>0</v>
      </c>
    </row>
    <row r="197" spans="1:103" s="43" customFormat="1">
      <c r="A197" s="97"/>
      <c r="B197" s="336" t="s">
        <v>252</v>
      </c>
      <c r="C197" s="397">
        <v>670000000</v>
      </c>
      <c r="D197" s="6" t="s">
        <v>136</v>
      </c>
      <c r="E197" s="234"/>
      <c r="F197" s="138"/>
      <c r="G197" s="234">
        <f>SUM(J197:BQ197)</f>
        <v>1.0000000000000004</v>
      </c>
      <c r="H197" s="33"/>
      <c r="I197" s="185"/>
      <c r="J197" s="22"/>
      <c r="K197" s="22"/>
      <c r="L197" s="22"/>
      <c r="M197" s="22"/>
      <c r="N197" s="22"/>
      <c r="O197" s="22"/>
      <c r="P197" s="388">
        <v>0.4</v>
      </c>
      <c r="Q197" s="388">
        <v>0.05</v>
      </c>
      <c r="R197" s="388">
        <v>0.05</v>
      </c>
      <c r="S197" s="388">
        <v>0.05</v>
      </c>
      <c r="T197" s="388">
        <v>0.05</v>
      </c>
      <c r="U197" s="388">
        <v>0.05</v>
      </c>
      <c r="V197" s="388">
        <v>0.05</v>
      </c>
      <c r="W197" s="388">
        <v>0.05</v>
      </c>
      <c r="X197" s="388">
        <v>0.05</v>
      </c>
      <c r="Y197" s="388">
        <v>0.05</v>
      </c>
      <c r="Z197" s="388">
        <v>0.05</v>
      </c>
      <c r="AA197" s="388">
        <v>0.05</v>
      </c>
      <c r="AB197" s="388">
        <v>0.05</v>
      </c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185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</row>
    <row r="198" spans="1:103">
      <c r="B198" s="144" t="s">
        <v>210</v>
      </c>
      <c r="C198" s="237">
        <f>(100%-C199)</f>
        <v>0.5</v>
      </c>
      <c r="D198" s="123"/>
      <c r="E198" s="237">
        <f>G198/G$200</f>
        <v>0.17188301693175986</v>
      </c>
      <c r="F198" s="22"/>
      <c r="G198" s="22">
        <f t="shared" si="299"/>
        <v>335000000</v>
      </c>
      <c r="H198" s="33" t="s">
        <v>136</v>
      </c>
      <c r="I198" s="15"/>
      <c r="J198" s="23">
        <f>J196*$C198</f>
        <v>0</v>
      </c>
      <c r="K198" s="23">
        <f>K196*$C198</f>
        <v>0</v>
      </c>
      <c r="L198" s="23">
        <f t="shared" ref="L198:BQ198" si="304">L196*$C198</f>
        <v>0</v>
      </c>
      <c r="M198" s="23">
        <f t="shared" si="304"/>
        <v>0</v>
      </c>
      <c r="N198" s="23">
        <f t="shared" si="304"/>
        <v>0</v>
      </c>
      <c r="O198" s="23">
        <f t="shared" si="304"/>
        <v>0</v>
      </c>
      <c r="P198" s="23">
        <f t="shared" si="304"/>
        <v>134000000</v>
      </c>
      <c r="Q198" s="23">
        <f t="shared" si="304"/>
        <v>16750000</v>
      </c>
      <c r="R198" s="23">
        <f t="shared" si="304"/>
        <v>16750000</v>
      </c>
      <c r="S198" s="23">
        <f t="shared" si="304"/>
        <v>16750000</v>
      </c>
      <c r="T198" s="23">
        <f t="shared" si="304"/>
        <v>16750000</v>
      </c>
      <c r="U198" s="23">
        <f t="shared" si="304"/>
        <v>16750000</v>
      </c>
      <c r="V198" s="23">
        <f t="shared" si="304"/>
        <v>16750000</v>
      </c>
      <c r="W198" s="23">
        <f t="shared" si="304"/>
        <v>16750000</v>
      </c>
      <c r="X198" s="23">
        <f t="shared" si="304"/>
        <v>16750000</v>
      </c>
      <c r="Y198" s="23">
        <f t="shared" si="304"/>
        <v>16750000</v>
      </c>
      <c r="Z198" s="23">
        <f t="shared" si="304"/>
        <v>16750000</v>
      </c>
      <c r="AA198" s="23">
        <f t="shared" si="304"/>
        <v>16750000</v>
      </c>
      <c r="AB198" s="23">
        <f t="shared" si="304"/>
        <v>16750000</v>
      </c>
      <c r="AC198" s="23">
        <f t="shared" si="304"/>
        <v>0</v>
      </c>
      <c r="AD198" s="23">
        <f t="shared" si="304"/>
        <v>0</v>
      </c>
      <c r="AE198" s="23">
        <f t="shared" si="304"/>
        <v>0</v>
      </c>
      <c r="AF198" s="23">
        <f t="shared" si="304"/>
        <v>0</v>
      </c>
      <c r="AG198" s="23">
        <f t="shared" si="304"/>
        <v>0</v>
      </c>
      <c r="AH198" s="23">
        <f t="shared" si="304"/>
        <v>0</v>
      </c>
      <c r="AI198" s="23">
        <f t="shared" si="304"/>
        <v>0</v>
      </c>
      <c r="AJ198" s="23">
        <f t="shared" si="304"/>
        <v>0</v>
      </c>
      <c r="AK198" s="23">
        <f t="shared" si="304"/>
        <v>0</v>
      </c>
      <c r="AL198" s="23">
        <f t="shared" si="304"/>
        <v>0</v>
      </c>
      <c r="AM198" s="23">
        <f t="shared" si="304"/>
        <v>0</v>
      </c>
      <c r="AN198" s="23">
        <f t="shared" si="304"/>
        <v>0</v>
      </c>
      <c r="AO198" s="23">
        <f t="shared" si="304"/>
        <v>0</v>
      </c>
      <c r="AP198" s="23">
        <f t="shared" si="304"/>
        <v>0</v>
      </c>
      <c r="AQ198" s="23">
        <f t="shared" si="304"/>
        <v>0</v>
      </c>
      <c r="AR198" s="23">
        <f t="shared" si="304"/>
        <v>0</v>
      </c>
      <c r="AS198" s="23">
        <f t="shared" si="304"/>
        <v>0</v>
      </c>
      <c r="AT198" s="23">
        <f t="shared" si="304"/>
        <v>0</v>
      </c>
      <c r="AU198" s="23">
        <f t="shared" si="304"/>
        <v>0</v>
      </c>
      <c r="AV198" s="23">
        <f t="shared" si="304"/>
        <v>0</v>
      </c>
      <c r="AW198" s="23">
        <f t="shared" si="304"/>
        <v>0</v>
      </c>
      <c r="AX198" s="23">
        <f t="shared" si="304"/>
        <v>0</v>
      </c>
      <c r="AY198" s="23">
        <f t="shared" si="304"/>
        <v>0</v>
      </c>
      <c r="AZ198" s="23">
        <f t="shared" si="304"/>
        <v>0</v>
      </c>
      <c r="BA198" s="23">
        <f t="shared" si="304"/>
        <v>0</v>
      </c>
      <c r="BB198" s="23">
        <f t="shared" si="304"/>
        <v>0</v>
      </c>
      <c r="BC198" s="23">
        <f t="shared" si="304"/>
        <v>0</v>
      </c>
      <c r="BD198" s="23">
        <f t="shared" si="304"/>
        <v>0</v>
      </c>
      <c r="BE198" s="23">
        <f t="shared" si="304"/>
        <v>0</v>
      </c>
      <c r="BF198" s="23">
        <f t="shared" si="304"/>
        <v>0</v>
      </c>
      <c r="BG198" s="23">
        <f t="shared" si="304"/>
        <v>0</v>
      </c>
      <c r="BH198" s="23">
        <f t="shared" si="304"/>
        <v>0</v>
      </c>
      <c r="BI198" s="23">
        <f t="shared" si="304"/>
        <v>0</v>
      </c>
      <c r="BJ198" s="23">
        <f t="shared" si="304"/>
        <v>0</v>
      </c>
      <c r="BK198" s="23">
        <f t="shared" si="304"/>
        <v>0</v>
      </c>
      <c r="BL198" s="23">
        <f t="shared" si="304"/>
        <v>0</v>
      </c>
      <c r="BM198" s="23">
        <f t="shared" si="304"/>
        <v>0</v>
      </c>
      <c r="BN198" s="23">
        <f t="shared" si="304"/>
        <v>0</v>
      </c>
      <c r="BO198" s="23">
        <f t="shared" si="304"/>
        <v>0</v>
      </c>
      <c r="BP198" s="23">
        <f t="shared" si="304"/>
        <v>0</v>
      </c>
      <c r="BQ198" s="23">
        <f t="shared" si="304"/>
        <v>0</v>
      </c>
      <c r="BR198" s="23"/>
      <c r="BS198" s="22">
        <f>SUM(J198:U198)</f>
        <v>217750000</v>
      </c>
      <c r="BT198" s="22">
        <f t="shared" ref="BT198:BT199" si="305">SUM(V198:AG198)</f>
        <v>117250000</v>
      </c>
      <c r="BU198" s="22">
        <f t="shared" ref="BU198:BU199" si="306">SUM(AH198:AS198)</f>
        <v>0</v>
      </c>
      <c r="BV198" s="22">
        <f t="shared" ref="BV198:BV199" si="307">SUM(AT198:BE198)</f>
        <v>0</v>
      </c>
      <c r="BW198" s="22">
        <f>SUM(BF198:BQ198)</f>
        <v>0</v>
      </c>
      <c r="BX198" s="23">
        <f>BX196*$C198</f>
        <v>0</v>
      </c>
      <c r="BY198" s="23">
        <f t="shared" ref="BY198:CY198" si="308">BY196*$C198</f>
        <v>0</v>
      </c>
      <c r="BZ198" s="23">
        <f t="shared" si="308"/>
        <v>0</v>
      </c>
      <c r="CA198" s="23">
        <f t="shared" si="308"/>
        <v>0</v>
      </c>
      <c r="CB198" s="23">
        <f t="shared" si="308"/>
        <v>0</v>
      </c>
      <c r="CC198" s="23">
        <f t="shared" si="308"/>
        <v>0</v>
      </c>
      <c r="CD198" s="23">
        <f t="shared" si="308"/>
        <v>0</v>
      </c>
      <c r="CE198" s="23">
        <f t="shared" si="308"/>
        <v>0</v>
      </c>
      <c r="CF198" s="23">
        <f t="shared" si="308"/>
        <v>0</v>
      </c>
      <c r="CG198" s="23">
        <f t="shared" si="308"/>
        <v>0</v>
      </c>
      <c r="CH198" s="23">
        <f t="shared" si="308"/>
        <v>0</v>
      </c>
      <c r="CI198" s="23">
        <f t="shared" si="308"/>
        <v>0</v>
      </c>
      <c r="CJ198" s="23">
        <f t="shared" si="308"/>
        <v>0</v>
      </c>
      <c r="CK198" s="23">
        <f t="shared" si="308"/>
        <v>0</v>
      </c>
      <c r="CL198" s="23">
        <f t="shared" si="308"/>
        <v>0</v>
      </c>
      <c r="CM198" s="23">
        <f t="shared" si="308"/>
        <v>0</v>
      </c>
      <c r="CN198" s="23">
        <f t="shared" si="308"/>
        <v>0</v>
      </c>
      <c r="CO198" s="23">
        <f t="shared" si="308"/>
        <v>0</v>
      </c>
      <c r="CP198" s="23">
        <f t="shared" si="308"/>
        <v>0</v>
      </c>
      <c r="CQ198" s="23">
        <f t="shared" si="308"/>
        <v>0</v>
      </c>
      <c r="CR198" s="23">
        <f t="shared" si="308"/>
        <v>0</v>
      </c>
      <c r="CS198" s="23">
        <f t="shared" si="308"/>
        <v>0</v>
      </c>
      <c r="CT198" s="23">
        <f t="shared" si="308"/>
        <v>0</v>
      </c>
      <c r="CU198" s="23">
        <f t="shared" si="308"/>
        <v>0</v>
      </c>
      <c r="CV198" s="23">
        <f t="shared" si="308"/>
        <v>0</v>
      </c>
      <c r="CW198" s="23">
        <f t="shared" si="308"/>
        <v>0</v>
      </c>
      <c r="CX198" s="23">
        <f t="shared" si="308"/>
        <v>0</v>
      </c>
      <c r="CY198" s="23">
        <f t="shared" si="308"/>
        <v>0</v>
      </c>
    </row>
    <row r="199" spans="1:103">
      <c r="B199" s="144" t="s">
        <v>202</v>
      </c>
      <c r="C199" s="211">
        <v>0.5</v>
      </c>
      <c r="D199" s="123"/>
      <c r="E199" s="237">
        <f>G199/G$200</f>
        <v>0.17188301693175986</v>
      </c>
      <c r="F199" s="22"/>
      <c r="G199" s="22">
        <f t="shared" si="299"/>
        <v>335000000</v>
      </c>
      <c r="H199" s="33" t="s">
        <v>136</v>
      </c>
      <c r="I199" s="15"/>
      <c r="J199" s="23">
        <f>J196*$C199</f>
        <v>0</v>
      </c>
      <c r="K199" s="23">
        <f t="shared" ref="K199:BQ199" si="309">K196*$C199</f>
        <v>0</v>
      </c>
      <c r="L199" s="23">
        <f t="shared" si="309"/>
        <v>0</v>
      </c>
      <c r="M199" s="23">
        <f t="shared" si="309"/>
        <v>0</v>
      </c>
      <c r="N199" s="23">
        <f t="shared" si="309"/>
        <v>0</v>
      </c>
      <c r="O199" s="23">
        <f t="shared" si="309"/>
        <v>0</v>
      </c>
      <c r="P199" s="23">
        <f t="shared" si="309"/>
        <v>134000000</v>
      </c>
      <c r="Q199" s="23">
        <f t="shared" si="309"/>
        <v>16750000</v>
      </c>
      <c r="R199" s="23">
        <f t="shared" si="309"/>
        <v>16750000</v>
      </c>
      <c r="S199" s="23">
        <f t="shared" si="309"/>
        <v>16750000</v>
      </c>
      <c r="T199" s="23">
        <f t="shared" si="309"/>
        <v>16750000</v>
      </c>
      <c r="U199" s="23">
        <f t="shared" si="309"/>
        <v>16750000</v>
      </c>
      <c r="V199" s="23">
        <f t="shared" si="309"/>
        <v>16750000</v>
      </c>
      <c r="W199" s="23">
        <f t="shared" si="309"/>
        <v>16750000</v>
      </c>
      <c r="X199" s="23">
        <f t="shared" si="309"/>
        <v>16750000</v>
      </c>
      <c r="Y199" s="23">
        <f t="shared" si="309"/>
        <v>16750000</v>
      </c>
      <c r="Z199" s="23">
        <f t="shared" si="309"/>
        <v>16750000</v>
      </c>
      <c r="AA199" s="23">
        <f t="shared" si="309"/>
        <v>16750000</v>
      </c>
      <c r="AB199" s="23">
        <f t="shared" si="309"/>
        <v>16750000</v>
      </c>
      <c r="AC199" s="23">
        <f t="shared" si="309"/>
        <v>0</v>
      </c>
      <c r="AD199" s="23">
        <f t="shared" si="309"/>
        <v>0</v>
      </c>
      <c r="AE199" s="23">
        <f t="shared" si="309"/>
        <v>0</v>
      </c>
      <c r="AF199" s="23">
        <f t="shared" si="309"/>
        <v>0</v>
      </c>
      <c r="AG199" s="23">
        <f t="shared" si="309"/>
        <v>0</v>
      </c>
      <c r="AH199" s="23">
        <f t="shared" si="309"/>
        <v>0</v>
      </c>
      <c r="AI199" s="23">
        <f t="shared" si="309"/>
        <v>0</v>
      </c>
      <c r="AJ199" s="23">
        <f t="shared" si="309"/>
        <v>0</v>
      </c>
      <c r="AK199" s="23">
        <f t="shared" si="309"/>
        <v>0</v>
      </c>
      <c r="AL199" s="23">
        <f t="shared" si="309"/>
        <v>0</v>
      </c>
      <c r="AM199" s="23">
        <f t="shared" si="309"/>
        <v>0</v>
      </c>
      <c r="AN199" s="23">
        <f t="shared" si="309"/>
        <v>0</v>
      </c>
      <c r="AO199" s="23">
        <f t="shared" si="309"/>
        <v>0</v>
      </c>
      <c r="AP199" s="23">
        <f t="shared" si="309"/>
        <v>0</v>
      </c>
      <c r="AQ199" s="23">
        <f t="shared" si="309"/>
        <v>0</v>
      </c>
      <c r="AR199" s="23">
        <f t="shared" si="309"/>
        <v>0</v>
      </c>
      <c r="AS199" s="23">
        <f t="shared" si="309"/>
        <v>0</v>
      </c>
      <c r="AT199" s="23">
        <f t="shared" si="309"/>
        <v>0</v>
      </c>
      <c r="AU199" s="23">
        <f t="shared" si="309"/>
        <v>0</v>
      </c>
      <c r="AV199" s="23">
        <f t="shared" si="309"/>
        <v>0</v>
      </c>
      <c r="AW199" s="23">
        <f t="shared" si="309"/>
        <v>0</v>
      </c>
      <c r="AX199" s="23">
        <f t="shared" si="309"/>
        <v>0</v>
      </c>
      <c r="AY199" s="23">
        <f t="shared" si="309"/>
        <v>0</v>
      </c>
      <c r="AZ199" s="23">
        <f t="shared" si="309"/>
        <v>0</v>
      </c>
      <c r="BA199" s="23">
        <f t="shared" si="309"/>
        <v>0</v>
      </c>
      <c r="BB199" s="23">
        <f t="shared" si="309"/>
        <v>0</v>
      </c>
      <c r="BC199" s="23">
        <f t="shared" si="309"/>
        <v>0</v>
      </c>
      <c r="BD199" s="23">
        <f t="shared" si="309"/>
        <v>0</v>
      </c>
      <c r="BE199" s="23">
        <f t="shared" si="309"/>
        <v>0</v>
      </c>
      <c r="BF199" s="23">
        <f t="shared" si="309"/>
        <v>0</v>
      </c>
      <c r="BG199" s="23">
        <f t="shared" si="309"/>
        <v>0</v>
      </c>
      <c r="BH199" s="23">
        <f t="shared" si="309"/>
        <v>0</v>
      </c>
      <c r="BI199" s="23">
        <f t="shared" si="309"/>
        <v>0</v>
      </c>
      <c r="BJ199" s="23">
        <f t="shared" si="309"/>
        <v>0</v>
      </c>
      <c r="BK199" s="23">
        <f t="shared" si="309"/>
        <v>0</v>
      </c>
      <c r="BL199" s="23">
        <f t="shared" si="309"/>
        <v>0</v>
      </c>
      <c r="BM199" s="23">
        <f t="shared" si="309"/>
        <v>0</v>
      </c>
      <c r="BN199" s="23">
        <f t="shared" si="309"/>
        <v>0</v>
      </c>
      <c r="BO199" s="23">
        <f t="shared" si="309"/>
        <v>0</v>
      </c>
      <c r="BP199" s="23">
        <f t="shared" si="309"/>
        <v>0</v>
      </c>
      <c r="BQ199" s="23">
        <f t="shared" si="309"/>
        <v>0</v>
      </c>
      <c r="BR199" s="23"/>
      <c r="BS199" s="22">
        <f t="shared" ref="BS199" si="310">SUM(J199:U199)</f>
        <v>217750000</v>
      </c>
      <c r="BT199" s="22">
        <f t="shared" si="305"/>
        <v>117250000</v>
      </c>
      <c r="BU199" s="22">
        <f t="shared" si="306"/>
        <v>0</v>
      </c>
      <c r="BV199" s="22">
        <f t="shared" si="307"/>
        <v>0</v>
      </c>
      <c r="BW199" s="22">
        <f>SUM(BF199:BQ199)</f>
        <v>0</v>
      </c>
      <c r="BX199" s="23">
        <f t="shared" ref="BX199:CY199" si="311">BX196*$C199</f>
        <v>0</v>
      </c>
      <c r="BY199" s="23">
        <f t="shared" si="311"/>
        <v>0</v>
      </c>
      <c r="BZ199" s="23">
        <f t="shared" si="311"/>
        <v>0</v>
      </c>
      <c r="CA199" s="23">
        <f t="shared" si="311"/>
        <v>0</v>
      </c>
      <c r="CB199" s="23">
        <f t="shared" si="311"/>
        <v>0</v>
      </c>
      <c r="CC199" s="23">
        <f t="shared" si="311"/>
        <v>0</v>
      </c>
      <c r="CD199" s="23">
        <f t="shared" si="311"/>
        <v>0</v>
      </c>
      <c r="CE199" s="23">
        <f t="shared" si="311"/>
        <v>0</v>
      </c>
      <c r="CF199" s="23">
        <f t="shared" si="311"/>
        <v>0</v>
      </c>
      <c r="CG199" s="23">
        <f t="shared" si="311"/>
        <v>0</v>
      </c>
      <c r="CH199" s="23">
        <f t="shared" si="311"/>
        <v>0</v>
      </c>
      <c r="CI199" s="23">
        <f t="shared" si="311"/>
        <v>0</v>
      </c>
      <c r="CJ199" s="23">
        <f t="shared" si="311"/>
        <v>0</v>
      </c>
      <c r="CK199" s="23">
        <f t="shared" si="311"/>
        <v>0</v>
      </c>
      <c r="CL199" s="23">
        <f t="shared" si="311"/>
        <v>0</v>
      </c>
      <c r="CM199" s="23">
        <f t="shared" si="311"/>
        <v>0</v>
      </c>
      <c r="CN199" s="23">
        <f t="shared" si="311"/>
        <v>0</v>
      </c>
      <c r="CO199" s="23">
        <f t="shared" si="311"/>
        <v>0</v>
      </c>
      <c r="CP199" s="23">
        <f t="shared" si="311"/>
        <v>0</v>
      </c>
      <c r="CQ199" s="23">
        <f t="shared" si="311"/>
        <v>0</v>
      </c>
      <c r="CR199" s="23">
        <f t="shared" si="311"/>
        <v>0</v>
      </c>
      <c r="CS199" s="23">
        <f t="shared" si="311"/>
        <v>0</v>
      </c>
      <c r="CT199" s="23">
        <f t="shared" si="311"/>
        <v>0</v>
      </c>
      <c r="CU199" s="23">
        <f t="shared" si="311"/>
        <v>0</v>
      </c>
      <c r="CV199" s="23">
        <f t="shared" si="311"/>
        <v>0</v>
      </c>
      <c r="CW199" s="23">
        <f t="shared" si="311"/>
        <v>0</v>
      </c>
      <c r="CX199" s="23">
        <f t="shared" si="311"/>
        <v>0</v>
      </c>
      <c r="CY199" s="23">
        <f t="shared" si="311"/>
        <v>0</v>
      </c>
    </row>
    <row r="200" spans="1:103">
      <c r="B200" s="17" t="s">
        <v>18</v>
      </c>
      <c r="C200" s="63"/>
      <c r="D200" s="17"/>
      <c r="E200" s="63">
        <f>SUM(E194:E199)</f>
        <v>1</v>
      </c>
      <c r="F200" s="79"/>
      <c r="G200" s="79">
        <f t="shared" si="299"/>
        <v>1949000000</v>
      </c>
      <c r="H200" s="79" t="s">
        <v>136</v>
      </c>
      <c r="I200" s="18"/>
      <c r="J200" s="18">
        <f t="shared" ref="J200:BQ200" si="312">SUM(J193,J196)</f>
        <v>0</v>
      </c>
      <c r="K200" s="18">
        <f t="shared" si="312"/>
        <v>0</v>
      </c>
      <c r="L200" s="18">
        <f t="shared" si="312"/>
        <v>0</v>
      </c>
      <c r="M200" s="18">
        <f t="shared" si="312"/>
        <v>0</v>
      </c>
      <c r="N200" s="18">
        <f t="shared" si="312"/>
        <v>0</v>
      </c>
      <c r="O200" s="18">
        <f t="shared" si="312"/>
        <v>0</v>
      </c>
      <c r="P200" s="18">
        <f t="shared" si="312"/>
        <v>721000000</v>
      </c>
      <c r="Q200" s="18">
        <f t="shared" si="312"/>
        <v>92500000</v>
      </c>
      <c r="R200" s="18">
        <f t="shared" si="312"/>
        <v>92500000</v>
      </c>
      <c r="S200" s="18">
        <f t="shared" si="312"/>
        <v>92500000</v>
      </c>
      <c r="T200" s="18">
        <f t="shared" si="312"/>
        <v>92500000</v>
      </c>
      <c r="U200" s="18">
        <f t="shared" si="312"/>
        <v>92500000</v>
      </c>
      <c r="V200" s="18">
        <f t="shared" si="312"/>
        <v>92500000</v>
      </c>
      <c r="W200" s="18">
        <f t="shared" si="312"/>
        <v>92500000</v>
      </c>
      <c r="X200" s="18">
        <f t="shared" si="312"/>
        <v>92500000</v>
      </c>
      <c r="Y200" s="18">
        <f t="shared" si="312"/>
        <v>92500000</v>
      </c>
      <c r="Z200" s="18">
        <f t="shared" si="312"/>
        <v>92500000</v>
      </c>
      <c r="AA200" s="18">
        <f t="shared" si="312"/>
        <v>92500000</v>
      </c>
      <c r="AB200" s="18">
        <f t="shared" si="312"/>
        <v>92500000</v>
      </c>
      <c r="AC200" s="18">
        <f t="shared" si="312"/>
        <v>59000000</v>
      </c>
      <c r="AD200" s="18">
        <f t="shared" si="312"/>
        <v>59000000</v>
      </c>
      <c r="AE200" s="18">
        <f t="shared" si="312"/>
        <v>0</v>
      </c>
      <c r="AF200" s="18">
        <f t="shared" si="312"/>
        <v>0</v>
      </c>
      <c r="AG200" s="18">
        <f t="shared" si="312"/>
        <v>0</v>
      </c>
      <c r="AH200" s="18">
        <f t="shared" si="312"/>
        <v>0</v>
      </c>
      <c r="AI200" s="18">
        <f t="shared" si="312"/>
        <v>0</v>
      </c>
      <c r="AJ200" s="18">
        <f t="shared" si="312"/>
        <v>0</v>
      </c>
      <c r="AK200" s="18">
        <f t="shared" si="312"/>
        <v>0</v>
      </c>
      <c r="AL200" s="18">
        <f t="shared" si="312"/>
        <v>0</v>
      </c>
      <c r="AM200" s="18">
        <f t="shared" si="312"/>
        <v>0</v>
      </c>
      <c r="AN200" s="18">
        <f t="shared" si="312"/>
        <v>0</v>
      </c>
      <c r="AO200" s="18">
        <f t="shared" si="312"/>
        <v>0</v>
      </c>
      <c r="AP200" s="18">
        <f t="shared" si="312"/>
        <v>0</v>
      </c>
      <c r="AQ200" s="18">
        <f t="shared" si="312"/>
        <v>0</v>
      </c>
      <c r="AR200" s="18">
        <f t="shared" si="312"/>
        <v>0</v>
      </c>
      <c r="AS200" s="18">
        <f t="shared" si="312"/>
        <v>0</v>
      </c>
      <c r="AT200" s="18">
        <f t="shared" si="312"/>
        <v>0</v>
      </c>
      <c r="AU200" s="18">
        <f t="shared" si="312"/>
        <v>0</v>
      </c>
      <c r="AV200" s="18">
        <f t="shared" si="312"/>
        <v>0</v>
      </c>
      <c r="AW200" s="18">
        <f t="shared" si="312"/>
        <v>0</v>
      </c>
      <c r="AX200" s="18">
        <f t="shared" si="312"/>
        <v>0</v>
      </c>
      <c r="AY200" s="18">
        <f t="shared" si="312"/>
        <v>0</v>
      </c>
      <c r="AZ200" s="18">
        <f t="shared" si="312"/>
        <v>0</v>
      </c>
      <c r="BA200" s="18">
        <f t="shared" si="312"/>
        <v>0</v>
      </c>
      <c r="BB200" s="18">
        <f t="shared" si="312"/>
        <v>0</v>
      </c>
      <c r="BC200" s="18">
        <f t="shared" si="312"/>
        <v>0</v>
      </c>
      <c r="BD200" s="18">
        <f t="shared" si="312"/>
        <v>0</v>
      </c>
      <c r="BE200" s="18">
        <f t="shared" si="312"/>
        <v>0</v>
      </c>
      <c r="BF200" s="18">
        <f t="shared" si="312"/>
        <v>0</v>
      </c>
      <c r="BG200" s="18">
        <f t="shared" si="312"/>
        <v>0</v>
      </c>
      <c r="BH200" s="18">
        <f t="shared" si="312"/>
        <v>0</v>
      </c>
      <c r="BI200" s="18">
        <f t="shared" si="312"/>
        <v>0</v>
      </c>
      <c r="BJ200" s="18">
        <f t="shared" si="312"/>
        <v>0</v>
      </c>
      <c r="BK200" s="18">
        <f t="shared" si="312"/>
        <v>0</v>
      </c>
      <c r="BL200" s="18">
        <f t="shared" si="312"/>
        <v>0</v>
      </c>
      <c r="BM200" s="18">
        <f t="shared" si="312"/>
        <v>0</v>
      </c>
      <c r="BN200" s="18">
        <f t="shared" si="312"/>
        <v>0</v>
      </c>
      <c r="BO200" s="18">
        <f t="shared" si="312"/>
        <v>0</v>
      </c>
      <c r="BP200" s="18">
        <f t="shared" si="312"/>
        <v>0</v>
      </c>
      <c r="BQ200" s="18">
        <f t="shared" si="312"/>
        <v>0</v>
      </c>
      <c r="BR200" s="18"/>
      <c r="BS200" s="18">
        <f>SUM(BS193,BS196)</f>
        <v>1183500000</v>
      </c>
      <c r="BT200" s="18">
        <f>SUM(BT193,BT196)</f>
        <v>765500000</v>
      </c>
      <c r="BU200" s="18">
        <f>SUM(BU193,BU196)</f>
        <v>0</v>
      </c>
      <c r="BV200" s="18">
        <f>SUM(BV193,BV196)</f>
        <v>0</v>
      </c>
      <c r="BW200" s="18">
        <f>SUM(BW193,BW196)</f>
        <v>0</v>
      </c>
      <c r="BX200" s="18">
        <f t="shared" ref="BX200:CY200" si="313">SUM(BX194:BX194,BX198:BX199)</f>
        <v>0</v>
      </c>
      <c r="BY200" s="18">
        <f t="shared" si="313"/>
        <v>0</v>
      </c>
      <c r="BZ200" s="18">
        <f t="shared" si="313"/>
        <v>0</v>
      </c>
      <c r="CA200" s="18">
        <f t="shared" si="313"/>
        <v>0</v>
      </c>
      <c r="CB200" s="18">
        <f t="shared" si="313"/>
        <v>0</v>
      </c>
      <c r="CC200" s="18">
        <f t="shared" si="313"/>
        <v>0</v>
      </c>
      <c r="CD200" s="18">
        <f t="shared" si="313"/>
        <v>0</v>
      </c>
      <c r="CE200" s="18">
        <f t="shared" si="313"/>
        <v>0</v>
      </c>
      <c r="CF200" s="18">
        <f t="shared" si="313"/>
        <v>0</v>
      </c>
      <c r="CG200" s="18">
        <f t="shared" si="313"/>
        <v>0</v>
      </c>
      <c r="CH200" s="18">
        <f t="shared" si="313"/>
        <v>0</v>
      </c>
      <c r="CI200" s="18">
        <f t="shared" si="313"/>
        <v>0</v>
      </c>
      <c r="CJ200" s="18">
        <f t="shared" si="313"/>
        <v>0</v>
      </c>
      <c r="CK200" s="18">
        <f t="shared" si="313"/>
        <v>0</v>
      </c>
      <c r="CL200" s="18">
        <f t="shared" si="313"/>
        <v>0</v>
      </c>
      <c r="CM200" s="18">
        <f t="shared" si="313"/>
        <v>0</v>
      </c>
      <c r="CN200" s="18">
        <f t="shared" si="313"/>
        <v>0</v>
      </c>
      <c r="CO200" s="18">
        <f t="shared" si="313"/>
        <v>0</v>
      </c>
      <c r="CP200" s="18">
        <f t="shared" si="313"/>
        <v>0</v>
      </c>
      <c r="CQ200" s="18">
        <f t="shared" si="313"/>
        <v>0</v>
      </c>
      <c r="CR200" s="18">
        <f t="shared" si="313"/>
        <v>0</v>
      </c>
      <c r="CS200" s="18">
        <f t="shared" si="313"/>
        <v>0</v>
      </c>
      <c r="CT200" s="18">
        <f t="shared" si="313"/>
        <v>0</v>
      </c>
      <c r="CU200" s="18">
        <f t="shared" si="313"/>
        <v>0</v>
      </c>
      <c r="CV200" s="18">
        <f t="shared" si="313"/>
        <v>0</v>
      </c>
      <c r="CW200" s="18">
        <f t="shared" si="313"/>
        <v>0</v>
      </c>
      <c r="CX200" s="18">
        <f t="shared" si="313"/>
        <v>0</v>
      </c>
      <c r="CY200" s="18">
        <f t="shared" si="313"/>
        <v>0</v>
      </c>
    </row>
    <row r="201" spans="1:103">
      <c r="B201" s="2" t="s">
        <v>197</v>
      </c>
      <c r="G201" s="22"/>
      <c r="J201" s="33">
        <f>J236</f>
        <v>0</v>
      </c>
      <c r="K201" s="33">
        <f t="shared" ref="K201:BV201" si="314">K236</f>
        <v>0</v>
      </c>
      <c r="L201" s="33">
        <f t="shared" si="314"/>
        <v>0</v>
      </c>
      <c r="M201" s="33">
        <f t="shared" si="314"/>
        <v>0</v>
      </c>
      <c r="N201" s="33">
        <f>N236</f>
        <v>0</v>
      </c>
      <c r="O201" s="33">
        <f t="shared" si="314"/>
        <v>0</v>
      </c>
      <c r="P201" s="33">
        <f t="shared" si="314"/>
        <v>37563461.644351602</v>
      </c>
      <c r="Q201" s="33">
        <f t="shared" si="314"/>
        <v>40302522.545855761</v>
      </c>
      <c r="R201" s="33">
        <f t="shared" si="314"/>
        <v>42703680.479323402</v>
      </c>
      <c r="S201" s="33">
        <f t="shared" si="314"/>
        <v>44766935.444754511</v>
      </c>
      <c r="T201" s="33">
        <f t="shared" si="314"/>
        <v>46492287.442149088</v>
      </c>
      <c r="U201" s="33">
        <f t="shared" si="314"/>
        <v>47879736.471507147</v>
      </c>
      <c r="V201" s="33">
        <f t="shared" si="314"/>
        <v>48929282.532828674</v>
      </c>
      <c r="W201" s="33">
        <f t="shared" si="314"/>
        <v>49640925.626113653</v>
      </c>
      <c r="X201" s="33">
        <f t="shared" si="314"/>
        <v>50014665.751362115</v>
      </c>
      <c r="Y201" s="33">
        <f t="shared" si="314"/>
        <v>50050502.908574045</v>
      </c>
      <c r="Z201" s="33">
        <f t="shared" si="314"/>
        <v>49748437.097749442</v>
      </c>
      <c r="AA201" s="33">
        <f t="shared" si="314"/>
        <v>49108468.318888322</v>
      </c>
      <c r="AB201" s="33">
        <f t="shared" si="314"/>
        <v>48130596.571990669</v>
      </c>
      <c r="AC201" s="33">
        <f t="shared" si="314"/>
        <v>13314821.857056469</v>
      </c>
      <c r="AD201" s="33">
        <f t="shared" si="314"/>
        <v>-21838855.825914249</v>
      </c>
      <c r="AE201" s="33">
        <f t="shared" si="314"/>
        <v>777422914.42520702</v>
      </c>
      <c r="AF201" s="33">
        <f t="shared" si="314"/>
        <v>777422914.42520702</v>
      </c>
      <c r="AG201" s="33">
        <f t="shared" si="314"/>
        <v>777422914.42520702</v>
      </c>
      <c r="AH201" s="33">
        <f t="shared" si="314"/>
        <v>777422914.42520702</v>
      </c>
      <c r="AI201" s="33">
        <f t="shared" si="314"/>
        <v>777422914.42520702</v>
      </c>
      <c r="AJ201" s="33">
        <f t="shared" si="314"/>
        <v>777422914.42520702</v>
      </c>
      <c r="AK201" s="33">
        <f t="shared" si="314"/>
        <v>777422914.42520702</v>
      </c>
      <c r="AL201" s="33">
        <f t="shared" si="314"/>
        <v>777422914.42520702</v>
      </c>
      <c r="AM201" s="33">
        <f t="shared" si="314"/>
        <v>777422914.42520702</v>
      </c>
      <c r="AN201" s="33">
        <f t="shared" si="314"/>
        <v>777422914.42520702</v>
      </c>
      <c r="AO201" s="33">
        <f t="shared" si="314"/>
        <v>777422914.42520702</v>
      </c>
      <c r="AP201" s="33">
        <f t="shared" si="314"/>
        <v>777422914.42520702</v>
      </c>
      <c r="AQ201" s="33">
        <f t="shared" si="314"/>
        <v>777422914.42520702</v>
      </c>
      <c r="AR201" s="33">
        <f t="shared" si="314"/>
        <v>777422914.42520702</v>
      </c>
      <c r="AS201" s="33">
        <f t="shared" si="314"/>
        <v>777422914.42520702</v>
      </c>
      <c r="AT201" s="33">
        <f t="shared" si="314"/>
        <v>777422914.42520702</v>
      </c>
      <c r="AU201" s="33">
        <f t="shared" si="314"/>
        <v>777422914.42520702</v>
      </c>
      <c r="AV201" s="33">
        <f t="shared" si="314"/>
        <v>777422914.42520702</v>
      </c>
      <c r="AW201" s="33">
        <f t="shared" si="314"/>
        <v>777422914.42520702</v>
      </c>
      <c r="AX201" s="33">
        <f t="shared" si="314"/>
        <v>777422914.42520702</v>
      </c>
      <c r="AY201" s="33">
        <f t="shared" si="314"/>
        <v>777422914.42520702</v>
      </c>
      <c r="AZ201" s="33">
        <f t="shared" si="314"/>
        <v>777422914.42520702</v>
      </c>
      <c r="BA201" s="33">
        <f t="shared" si="314"/>
        <v>777422914.42520702</v>
      </c>
      <c r="BB201" s="33">
        <f t="shared" si="314"/>
        <v>777422914.42520702</v>
      </c>
      <c r="BC201" s="33">
        <f t="shared" si="314"/>
        <v>777422914.42520702</v>
      </c>
      <c r="BD201" s="33">
        <f t="shared" si="314"/>
        <v>777422914.42520702</v>
      </c>
      <c r="BE201" s="33">
        <f t="shared" si="314"/>
        <v>777422914.42520702</v>
      </c>
      <c r="BF201" s="33">
        <f t="shared" si="314"/>
        <v>777422914.42520702</v>
      </c>
      <c r="BG201" s="33">
        <f t="shared" si="314"/>
        <v>777422914.42520702</v>
      </c>
      <c r="BH201" s="33">
        <f t="shared" si="314"/>
        <v>777422914.42520702</v>
      </c>
      <c r="BI201" s="33">
        <f t="shared" si="314"/>
        <v>777422914.42520702</v>
      </c>
      <c r="BJ201" s="33">
        <f t="shared" si="314"/>
        <v>777422914.42520702</v>
      </c>
      <c r="BK201" s="33">
        <f t="shared" si="314"/>
        <v>777422914.42520702</v>
      </c>
      <c r="BL201" s="33">
        <f t="shared" si="314"/>
        <v>777422914.42520702</v>
      </c>
      <c r="BM201" s="33">
        <f t="shared" si="314"/>
        <v>777422914.42520702</v>
      </c>
      <c r="BN201" s="33">
        <f t="shared" si="314"/>
        <v>777422914.42520702</v>
      </c>
      <c r="BO201" s="33">
        <f t="shared" si="314"/>
        <v>777422914.42520702</v>
      </c>
      <c r="BP201" s="33">
        <f t="shared" si="314"/>
        <v>777422914.42520702</v>
      </c>
      <c r="BQ201" s="33">
        <f t="shared" si="314"/>
        <v>777422914.42520702</v>
      </c>
      <c r="BS201" s="33">
        <f t="shared" si="314"/>
        <v>47879736.471507072</v>
      </c>
      <c r="BT201" s="33">
        <f t="shared" si="314"/>
        <v>777422914.42520714</v>
      </c>
      <c r="BU201" s="33">
        <f t="shared" si="314"/>
        <v>777422914.42520714</v>
      </c>
      <c r="BV201" s="33">
        <f t="shared" si="314"/>
        <v>777422914.42520714</v>
      </c>
      <c r="BW201" s="33">
        <f t="shared" ref="BW201:CY201" si="315">BW236</f>
        <v>777422914.42520714</v>
      </c>
      <c r="BX201" s="33">
        <f t="shared" si="315"/>
        <v>777422914.42520714</v>
      </c>
      <c r="BY201" s="33">
        <f t="shared" si="315"/>
        <v>777422914.42520714</v>
      </c>
      <c r="BZ201" s="33">
        <f t="shared" si="315"/>
        <v>777422914.42520714</v>
      </c>
      <c r="CA201" s="33">
        <f t="shared" si="315"/>
        <v>777422914.42520714</v>
      </c>
      <c r="CB201" s="33">
        <f t="shared" si="315"/>
        <v>777422914.42520714</v>
      </c>
      <c r="CC201" s="33">
        <f t="shared" si="315"/>
        <v>777422914.42520714</v>
      </c>
      <c r="CD201" s="33">
        <f t="shared" si="315"/>
        <v>777422914.42520714</v>
      </c>
      <c r="CE201" s="33">
        <f t="shared" si="315"/>
        <v>777422914.42520714</v>
      </c>
      <c r="CF201" s="33">
        <f t="shared" si="315"/>
        <v>777422914.42520714</v>
      </c>
      <c r="CG201" s="33">
        <f t="shared" si="315"/>
        <v>777422914.42520714</v>
      </c>
      <c r="CH201" s="33">
        <f t="shared" si="315"/>
        <v>777422914.42520714</v>
      </c>
      <c r="CI201" s="33">
        <f t="shared" si="315"/>
        <v>777422914.42520714</v>
      </c>
      <c r="CJ201" s="33">
        <f t="shared" si="315"/>
        <v>777422914.42520714</v>
      </c>
      <c r="CK201" s="33">
        <f t="shared" si="315"/>
        <v>777422914.42520714</v>
      </c>
      <c r="CL201" s="33">
        <f t="shared" si="315"/>
        <v>777422914.42520714</v>
      </c>
      <c r="CM201" s="33">
        <f t="shared" si="315"/>
        <v>777422914.42520714</v>
      </c>
      <c r="CN201" s="33">
        <f t="shared" si="315"/>
        <v>777422914.42520714</v>
      </c>
      <c r="CO201" s="33">
        <f t="shared" si="315"/>
        <v>777422914.42520714</v>
      </c>
      <c r="CP201" s="33">
        <f t="shared" si="315"/>
        <v>777422914.42520714</v>
      </c>
      <c r="CQ201" s="33">
        <f t="shared" si="315"/>
        <v>777422914.42520714</v>
      </c>
      <c r="CR201" s="33">
        <f t="shared" si="315"/>
        <v>777422914.42520714</v>
      </c>
      <c r="CS201" s="33">
        <f t="shared" si="315"/>
        <v>777422914.42520714</v>
      </c>
      <c r="CT201" s="33">
        <f t="shared" si="315"/>
        <v>777422914.42520714</v>
      </c>
      <c r="CU201" s="33">
        <f t="shared" si="315"/>
        <v>777422914.42520714</v>
      </c>
      <c r="CV201" s="33">
        <f t="shared" si="315"/>
        <v>777422914.42520714</v>
      </c>
      <c r="CW201" s="33">
        <f t="shared" si="315"/>
        <v>777422914.42520714</v>
      </c>
      <c r="CX201" s="33">
        <f t="shared" si="315"/>
        <v>777422914.42520714</v>
      </c>
      <c r="CY201" s="33">
        <f t="shared" si="315"/>
        <v>777422914.42520714</v>
      </c>
    </row>
    <row r="202" spans="1:103">
      <c r="F202" s="22"/>
      <c r="G202" s="22"/>
      <c r="H202" s="22"/>
      <c r="J202" s="33"/>
      <c r="N202" s="33"/>
    </row>
    <row r="203" spans="1:103">
      <c r="A203" s="1" t="s">
        <v>66</v>
      </c>
      <c r="B203" s="25" t="s">
        <v>49</v>
      </c>
      <c r="J203" s="33"/>
      <c r="K203" s="33"/>
      <c r="L203" s="33"/>
      <c r="M203" s="33"/>
      <c r="N203" s="285"/>
      <c r="O203" s="33"/>
      <c r="P203" s="262"/>
      <c r="Q203" s="33"/>
      <c r="R203" s="33"/>
      <c r="S203" s="33"/>
      <c r="T203" s="33"/>
      <c r="U203" s="33"/>
      <c r="V203" s="33"/>
    </row>
    <row r="204" spans="1:103" s="6" customFormat="1">
      <c r="A204" s="3"/>
      <c r="B204" s="10" t="s">
        <v>77</v>
      </c>
      <c r="C204" s="197">
        <f>SUM(BS209:CY209)</f>
        <v>1279000000</v>
      </c>
      <c r="D204" s="6" t="s">
        <v>136</v>
      </c>
    </row>
    <row r="205" spans="1:103" s="6" customFormat="1">
      <c r="A205" s="3"/>
      <c r="B205" s="10" t="s">
        <v>4</v>
      </c>
      <c r="C205" s="205">
        <v>4.9000000000000002E-2</v>
      </c>
    </row>
    <row r="206" spans="1:103" s="6" customFormat="1">
      <c r="A206" s="3"/>
      <c r="B206" s="10" t="s">
        <v>78</v>
      </c>
      <c r="C206" s="212">
        <v>10</v>
      </c>
      <c r="D206" s="6" t="s">
        <v>208</v>
      </c>
    </row>
    <row r="207" spans="1:103" s="6" customFormat="1">
      <c r="A207" s="3"/>
      <c r="B207" s="10" t="s">
        <v>3</v>
      </c>
      <c r="C207" s="197">
        <f>C204/C206</f>
        <v>127900000</v>
      </c>
      <c r="D207" s="283" t="s">
        <v>209</v>
      </c>
    </row>
    <row r="208" spans="1:103" s="6" customFormat="1">
      <c r="A208" s="3"/>
      <c r="B208" s="2" t="s">
        <v>19</v>
      </c>
      <c r="C208" s="40"/>
      <c r="J208" s="22">
        <f>I212</f>
        <v>0</v>
      </c>
      <c r="K208" s="22">
        <f t="shared" ref="K208:BQ208" si="316">J212</f>
        <v>0</v>
      </c>
      <c r="L208" s="22">
        <f t="shared" si="316"/>
        <v>0</v>
      </c>
      <c r="M208" s="22">
        <f t="shared" si="316"/>
        <v>0</v>
      </c>
      <c r="N208" s="22">
        <f t="shared" si="316"/>
        <v>0</v>
      </c>
      <c r="O208" s="22">
        <f t="shared" si="316"/>
        <v>0</v>
      </c>
      <c r="P208" s="22">
        <f t="shared" si="316"/>
        <v>0</v>
      </c>
      <c r="Q208" s="22">
        <f t="shared" si="316"/>
        <v>453000000</v>
      </c>
      <c r="R208" s="22">
        <f t="shared" si="316"/>
        <v>512000000</v>
      </c>
      <c r="S208" s="22">
        <f t="shared" si="316"/>
        <v>571000000</v>
      </c>
      <c r="T208" s="22">
        <f t="shared" si="316"/>
        <v>630000000</v>
      </c>
      <c r="U208" s="22">
        <f t="shared" si="316"/>
        <v>689000000</v>
      </c>
      <c r="V208" s="22">
        <f t="shared" si="316"/>
        <v>748000000</v>
      </c>
      <c r="W208" s="22">
        <f t="shared" si="316"/>
        <v>807000000</v>
      </c>
      <c r="X208" s="22">
        <f t="shared" si="316"/>
        <v>866000000</v>
      </c>
      <c r="Y208" s="22">
        <f t="shared" si="316"/>
        <v>925000000</v>
      </c>
      <c r="Z208" s="22">
        <f t="shared" si="316"/>
        <v>984000000</v>
      </c>
      <c r="AA208" s="22">
        <f t="shared" si="316"/>
        <v>1043000000</v>
      </c>
      <c r="AB208" s="22">
        <f t="shared" si="316"/>
        <v>1102000000</v>
      </c>
      <c r="AC208" s="22">
        <f t="shared" si="316"/>
        <v>1161000000</v>
      </c>
      <c r="AD208" s="22">
        <f t="shared" si="316"/>
        <v>1220000000</v>
      </c>
      <c r="AE208" s="22">
        <f t="shared" si="316"/>
        <v>1279000000</v>
      </c>
      <c r="AF208" s="22">
        <f t="shared" si="316"/>
        <v>0</v>
      </c>
      <c r="AG208" s="22">
        <f t="shared" si="316"/>
        <v>0</v>
      </c>
      <c r="AH208" s="22">
        <f t="shared" si="316"/>
        <v>0</v>
      </c>
      <c r="AI208" s="22">
        <f t="shared" si="316"/>
        <v>0</v>
      </c>
      <c r="AJ208" s="22">
        <f t="shared" si="316"/>
        <v>0</v>
      </c>
      <c r="AK208" s="22">
        <f t="shared" si="316"/>
        <v>0</v>
      </c>
      <c r="AL208" s="22">
        <f t="shared" si="316"/>
        <v>0</v>
      </c>
      <c r="AM208" s="22">
        <f t="shared" si="316"/>
        <v>0</v>
      </c>
      <c r="AN208" s="22">
        <f t="shared" si="316"/>
        <v>0</v>
      </c>
      <c r="AO208" s="22">
        <f t="shared" si="316"/>
        <v>0</v>
      </c>
      <c r="AP208" s="22">
        <f t="shared" si="316"/>
        <v>0</v>
      </c>
      <c r="AQ208" s="22">
        <f t="shared" si="316"/>
        <v>0</v>
      </c>
      <c r="AR208" s="22">
        <f t="shared" si="316"/>
        <v>0</v>
      </c>
      <c r="AS208" s="22">
        <f t="shared" si="316"/>
        <v>0</v>
      </c>
      <c r="AT208" s="22">
        <f t="shared" si="316"/>
        <v>0</v>
      </c>
      <c r="AU208" s="22">
        <f t="shared" si="316"/>
        <v>0</v>
      </c>
      <c r="AV208" s="22">
        <f t="shared" si="316"/>
        <v>0</v>
      </c>
      <c r="AW208" s="22">
        <f t="shared" si="316"/>
        <v>0</v>
      </c>
      <c r="AX208" s="22">
        <f t="shared" si="316"/>
        <v>0</v>
      </c>
      <c r="AY208" s="22">
        <f t="shared" si="316"/>
        <v>0</v>
      </c>
      <c r="AZ208" s="22">
        <f t="shared" si="316"/>
        <v>0</v>
      </c>
      <c r="BA208" s="22">
        <f t="shared" si="316"/>
        <v>0</v>
      </c>
      <c r="BB208" s="22">
        <f t="shared" si="316"/>
        <v>0</v>
      </c>
      <c r="BC208" s="22">
        <f t="shared" si="316"/>
        <v>0</v>
      </c>
      <c r="BD208" s="22">
        <f t="shared" si="316"/>
        <v>0</v>
      </c>
      <c r="BE208" s="22">
        <f t="shared" si="316"/>
        <v>0</v>
      </c>
      <c r="BF208" s="22">
        <f t="shared" si="316"/>
        <v>0</v>
      </c>
      <c r="BG208" s="22">
        <f t="shared" si="316"/>
        <v>0</v>
      </c>
      <c r="BH208" s="22">
        <f t="shared" si="316"/>
        <v>0</v>
      </c>
      <c r="BI208" s="22">
        <f t="shared" si="316"/>
        <v>0</v>
      </c>
      <c r="BJ208" s="22">
        <f t="shared" si="316"/>
        <v>0</v>
      </c>
      <c r="BK208" s="22">
        <f t="shared" si="316"/>
        <v>0</v>
      </c>
      <c r="BL208" s="22">
        <f t="shared" si="316"/>
        <v>0</v>
      </c>
      <c r="BM208" s="22">
        <f t="shared" si="316"/>
        <v>0</v>
      </c>
      <c r="BN208" s="22">
        <f t="shared" si="316"/>
        <v>0</v>
      </c>
      <c r="BO208" s="22">
        <f t="shared" si="316"/>
        <v>0</v>
      </c>
      <c r="BP208" s="22">
        <f t="shared" si="316"/>
        <v>0</v>
      </c>
      <c r="BQ208" s="22">
        <f t="shared" si="316"/>
        <v>0</v>
      </c>
      <c r="BS208" s="22">
        <f>BR212</f>
        <v>0</v>
      </c>
      <c r="BT208" s="22">
        <f>BS212</f>
        <v>748000000</v>
      </c>
      <c r="BU208" s="22">
        <f t="shared" ref="BU208:CY208" si="317">BT212</f>
        <v>0</v>
      </c>
      <c r="BV208" s="22">
        <f t="shared" si="317"/>
        <v>0</v>
      </c>
      <c r="BW208" s="22">
        <f t="shared" si="317"/>
        <v>0</v>
      </c>
      <c r="BX208" s="22">
        <f t="shared" si="317"/>
        <v>0</v>
      </c>
      <c r="BY208" s="22">
        <f>BX212</f>
        <v>0</v>
      </c>
      <c r="BZ208" s="22">
        <f>BY212</f>
        <v>0</v>
      </c>
      <c r="CA208" s="22">
        <f t="shared" si="317"/>
        <v>0</v>
      </c>
      <c r="CB208" s="22">
        <f t="shared" si="317"/>
        <v>0</v>
      </c>
      <c r="CC208" s="22">
        <f t="shared" si="317"/>
        <v>0</v>
      </c>
      <c r="CD208" s="22">
        <f t="shared" si="317"/>
        <v>0</v>
      </c>
      <c r="CE208" s="22">
        <f t="shared" si="317"/>
        <v>0</v>
      </c>
      <c r="CF208" s="22">
        <f t="shared" si="317"/>
        <v>0</v>
      </c>
      <c r="CG208" s="22">
        <f t="shared" si="317"/>
        <v>0</v>
      </c>
      <c r="CH208" s="22">
        <f t="shared" si="317"/>
        <v>0</v>
      </c>
      <c r="CI208" s="22">
        <f t="shared" si="317"/>
        <v>0</v>
      </c>
      <c r="CJ208" s="22">
        <f t="shared" si="317"/>
        <v>0</v>
      </c>
      <c r="CK208" s="22">
        <f t="shared" si="317"/>
        <v>0</v>
      </c>
      <c r="CL208" s="22">
        <f t="shared" si="317"/>
        <v>0</v>
      </c>
      <c r="CM208" s="22">
        <f t="shared" si="317"/>
        <v>0</v>
      </c>
      <c r="CN208" s="22">
        <f t="shared" si="317"/>
        <v>0</v>
      </c>
      <c r="CO208" s="22">
        <f t="shared" si="317"/>
        <v>0</v>
      </c>
      <c r="CP208" s="22">
        <f t="shared" si="317"/>
        <v>0</v>
      </c>
      <c r="CQ208" s="22">
        <f t="shared" si="317"/>
        <v>0</v>
      </c>
      <c r="CR208" s="22">
        <f t="shared" si="317"/>
        <v>0</v>
      </c>
      <c r="CS208" s="22">
        <f t="shared" si="317"/>
        <v>0</v>
      </c>
      <c r="CT208" s="22">
        <f t="shared" si="317"/>
        <v>0</v>
      </c>
      <c r="CU208" s="22">
        <f>CT212</f>
        <v>0</v>
      </c>
      <c r="CV208" s="22">
        <f t="shared" si="317"/>
        <v>0</v>
      </c>
      <c r="CW208" s="22">
        <f t="shared" si="317"/>
        <v>0</v>
      </c>
      <c r="CX208" s="22">
        <f t="shared" si="317"/>
        <v>0</v>
      </c>
      <c r="CY208" s="22">
        <f t="shared" si="317"/>
        <v>0</v>
      </c>
    </row>
    <row r="209" spans="1:103" s="6" customFormat="1">
      <c r="A209" s="3"/>
      <c r="B209" s="2" t="s">
        <v>2</v>
      </c>
      <c r="C209" s="22"/>
      <c r="G209" s="22">
        <f t="shared" ref="G209:G210" si="318">SUM(BS209:CY209)</f>
        <v>1279000000</v>
      </c>
      <c r="H209" s="33" t="s">
        <v>136</v>
      </c>
      <c r="J209" s="22">
        <f t="shared" ref="J209:BQ209" si="319">J194</f>
        <v>0</v>
      </c>
      <c r="K209" s="22">
        <f t="shared" si="319"/>
        <v>0</v>
      </c>
      <c r="L209" s="22">
        <f t="shared" si="319"/>
        <v>0</v>
      </c>
      <c r="M209" s="22">
        <f t="shared" si="319"/>
        <v>0</v>
      </c>
      <c r="N209" s="22">
        <f t="shared" si="319"/>
        <v>0</v>
      </c>
      <c r="O209" s="22">
        <f t="shared" si="319"/>
        <v>0</v>
      </c>
      <c r="P209" s="22">
        <f t="shared" si="319"/>
        <v>453000000</v>
      </c>
      <c r="Q209" s="22">
        <f t="shared" si="319"/>
        <v>59000000</v>
      </c>
      <c r="R209" s="22">
        <f t="shared" si="319"/>
        <v>59000000</v>
      </c>
      <c r="S209" s="22">
        <f t="shared" si="319"/>
        <v>59000000</v>
      </c>
      <c r="T209" s="22">
        <f t="shared" si="319"/>
        <v>59000000</v>
      </c>
      <c r="U209" s="22">
        <f t="shared" si="319"/>
        <v>59000000</v>
      </c>
      <c r="V209" s="22">
        <f t="shared" si="319"/>
        <v>59000000</v>
      </c>
      <c r="W209" s="22">
        <f t="shared" si="319"/>
        <v>59000000</v>
      </c>
      <c r="X209" s="22">
        <f t="shared" si="319"/>
        <v>59000000</v>
      </c>
      <c r="Y209" s="22">
        <f t="shared" si="319"/>
        <v>59000000</v>
      </c>
      <c r="Z209" s="22">
        <f t="shared" si="319"/>
        <v>59000000</v>
      </c>
      <c r="AA209" s="22">
        <f t="shared" si="319"/>
        <v>59000000</v>
      </c>
      <c r="AB209" s="22">
        <f t="shared" si="319"/>
        <v>59000000</v>
      </c>
      <c r="AC209" s="22">
        <f t="shared" si="319"/>
        <v>59000000</v>
      </c>
      <c r="AD209" s="22">
        <f t="shared" si="319"/>
        <v>59000000</v>
      </c>
      <c r="AE209" s="22">
        <f t="shared" si="319"/>
        <v>0</v>
      </c>
      <c r="AF209" s="22">
        <f t="shared" si="319"/>
        <v>0</v>
      </c>
      <c r="AG209" s="22">
        <f t="shared" si="319"/>
        <v>0</v>
      </c>
      <c r="AH209" s="22">
        <f t="shared" si="319"/>
        <v>0</v>
      </c>
      <c r="AI209" s="22">
        <f t="shared" si="319"/>
        <v>0</v>
      </c>
      <c r="AJ209" s="22">
        <f t="shared" si="319"/>
        <v>0</v>
      </c>
      <c r="AK209" s="22">
        <f t="shared" si="319"/>
        <v>0</v>
      </c>
      <c r="AL209" s="22">
        <f t="shared" si="319"/>
        <v>0</v>
      </c>
      <c r="AM209" s="22">
        <f t="shared" si="319"/>
        <v>0</v>
      </c>
      <c r="AN209" s="22">
        <f t="shared" si="319"/>
        <v>0</v>
      </c>
      <c r="AO209" s="22">
        <f t="shared" si="319"/>
        <v>0</v>
      </c>
      <c r="AP209" s="22">
        <f t="shared" si="319"/>
        <v>0</v>
      </c>
      <c r="AQ209" s="22">
        <f t="shared" si="319"/>
        <v>0</v>
      </c>
      <c r="AR209" s="22">
        <f t="shared" si="319"/>
        <v>0</v>
      </c>
      <c r="AS209" s="22">
        <f t="shared" si="319"/>
        <v>0</v>
      </c>
      <c r="AT209" s="22">
        <f t="shared" si="319"/>
        <v>0</v>
      </c>
      <c r="AU209" s="22">
        <f t="shared" si="319"/>
        <v>0</v>
      </c>
      <c r="AV209" s="22">
        <f t="shared" si="319"/>
        <v>0</v>
      </c>
      <c r="AW209" s="22">
        <f t="shared" si="319"/>
        <v>0</v>
      </c>
      <c r="AX209" s="22">
        <f t="shared" si="319"/>
        <v>0</v>
      </c>
      <c r="AY209" s="22">
        <f t="shared" si="319"/>
        <v>0</v>
      </c>
      <c r="AZ209" s="22">
        <f t="shared" si="319"/>
        <v>0</v>
      </c>
      <c r="BA209" s="22">
        <f t="shared" si="319"/>
        <v>0</v>
      </c>
      <c r="BB209" s="22">
        <f t="shared" si="319"/>
        <v>0</v>
      </c>
      <c r="BC209" s="22">
        <f t="shared" si="319"/>
        <v>0</v>
      </c>
      <c r="BD209" s="22">
        <f t="shared" si="319"/>
        <v>0</v>
      </c>
      <c r="BE209" s="22">
        <f t="shared" si="319"/>
        <v>0</v>
      </c>
      <c r="BF209" s="22">
        <f t="shared" si="319"/>
        <v>0</v>
      </c>
      <c r="BG209" s="22">
        <f t="shared" si="319"/>
        <v>0</v>
      </c>
      <c r="BH209" s="22">
        <f t="shared" si="319"/>
        <v>0</v>
      </c>
      <c r="BI209" s="22">
        <f t="shared" si="319"/>
        <v>0</v>
      </c>
      <c r="BJ209" s="22">
        <f t="shared" si="319"/>
        <v>0</v>
      </c>
      <c r="BK209" s="22">
        <f t="shared" si="319"/>
        <v>0</v>
      </c>
      <c r="BL209" s="22">
        <f t="shared" si="319"/>
        <v>0</v>
      </c>
      <c r="BM209" s="22">
        <f t="shared" si="319"/>
        <v>0</v>
      </c>
      <c r="BN209" s="22">
        <f t="shared" si="319"/>
        <v>0</v>
      </c>
      <c r="BO209" s="22">
        <f t="shared" si="319"/>
        <v>0</v>
      </c>
      <c r="BP209" s="22">
        <f t="shared" si="319"/>
        <v>0</v>
      </c>
      <c r="BQ209" s="22">
        <f t="shared" si="319"/>
        <v>0</v>
      </c>
      <c r="BS209" s="22">
        <f>SUM(J209:U209)</f>
        <v>748000000</v>
      </c>
      <c r="BT209" s="22">
        <f>SUM(V209:AG209)</f>
        <v>531000000</v>
      </c>
      <c r="BU209" s="22">
        <f>SUM(AH209:AS209)</f>
        <v>0</v>
      </c>
      <c r="BV209" s="22">
        <f>SUM(AT209:BE209)</f>
        <v>0</v>
      </c>
      <c r="BW209" s="22">
        <f>SUM(BF209:BQ209)</f>
        <v>0</v>
      </c>
      <c r="BX209" s="22">
        <f t="shared" ref="BX209:CY209" si="320">BX194</f>
        <v>0</v>
      </c>
      <c r="BY209" s="22">
        <f t="shared" si="320"/>
        <v>0</v>
      </c>
      <c r="BZ209" s="22">
        <f t="shared" si="320"/>
        <v>0</v>
      </c>
      <c r="CA209" s="22">
        <f t="shared" si="320"/>
        <v>0</v>
      </c>
      <c r="CB209" s="22">
        <f t="shared" si="320"/>
        <v>0</v>
      </c>
      <c r="CC209" s="22">
        <f t="shared" si="320"/>
        <v>0</v>
      </c>
      <c r="CD209" s="22">
        <f t="shared" si="320"/>
        <v>0</v>
      </c>
      <c r="CE209" s="22">
        <f t="shared" si="320"/>
        <v>0</v>
      </c>
      <c r="CF209" s="22">
        <f t="shared" si="320"/>
        <v>0</v>
      </c>
      <c r="CG209" s="22">
        <f t="shared" si="320"/>
        <v>0</v>
      </c>
      <c r="CH209" s="22">
        <f t="shared" si="320"/>
        <v>0</v>
      </c>
      <c r="CI209" s="22">
        <f t="shared" si="320"/>
        <v>0</v>
      </c>
      <c r="CJ209" s="22">
        <f t="shared" si="320"/>
        <v>0</v>
      </c>
      <c r="CK209" s="22">
        <f t="shared" si="320"/>
        <v>0</v>
      </c>
      <c r="CL209" s="22">
        <f t="shared" si="320"/>
        <v>0</v>
      </c>
      <c r="CM209" s="22">
        <f t="shared" si="320"/>
        <v>0</v>
      </c>
      <c r="CN209" s="22">
        <f t="shared" si="320"/>
        <v>0</v>
      </c>
      <c r="CO209" s="22">
        <f t="shared" si="320"/>
        <v>0</v>
      </c>
      <c r="CP209" s="22">
        <f t="shared" si="320"/>
        <v>0</v>
      </c>
      <c r="CQ209" s="22">
        <f t="shared" si="320"/>
        <v>0</v>
      </c>
      <c r="CR209" s="22">
        <f t="shared" si="320"/>
        <v>0</v>
      </c>
      <c r="CS209" s="22">
        <f t="shared" si="320"/>
        <v>0</v>
      </c>
      <c r="CT209" s="22">
        <f t="shared" si="320"/>
        <v>0</v>
      </c>
      <c r="CU209" s="22">
        <f t="shared" si="320"/>
        <v>0</v>
      </c>
      <c r="CV209" s="22">
        <f t="shared" si="320"/>
        <v>0</v>
      </c>
      <c r="CW209" s="22">
        <f t="shared" si="320"/>
        <v>0</v>
      </c>
      <c r="CX209" s="22">
        <f t="shared" si="320"/>
        <v>0</v>
      </c>
      <c r="CY209" s="22">
        <f t="shared" si="320"/>
        <v>0</v>
      </c>
    </row>
    <row r="210" spans="1:103" s="6" customFormat="1">
      <c r="A210" s="3"/>
      <c r="B210" s="2" t="s">
        <v>3</v>
      </c>
      <c r="C210" s="40"/>
      <c r="G210" s="22">
        <f t="shared" si="318"/>
        <v>0</v>
      </c>
      <c r="H210" s="33" t="s">
        <v>136</v>
      </c>
      <c r="J210" s="22">
        <f t="shared" ref="J210:BQ210" si="321">MIN(IF(J7&gt;$C14+6,$C207*J9/12,0),I212)</f>
        <v>0</v>
      </c>
      <c r="K210" s="22">
        <f t="shared" si="321"/>
        <v>0</v>
      </c>
      <c r="L210" s="22">
        <f t="shared" si="321"/>
        <v>0</v>
      </c>
      <c r="M210" s="22">
        <f t="shared" si="321"/>
        <v>0</v>
      </c>
      <c r="N210" s="22">
        <f t="shared" si="321"/>
        <v>0</v>
      </c>
      <c r="O210" s="22">
        <f t="shared" si="321"/>
        <v>0</v>
      </c>
      <c r="P210" s="22">
        <f t="shared" si="321"/>
        <v>0</v>
      </c>
      <c r="Q210" s="22">
        <f t="shared" si="321"/>
        <v>0</v>
      </c>
      <c r="R210" s="22">
        <f t="shared" si="321"/>
        <v>0</v>
      </c>
      <c r="S210" s="22">
        <f t="shared" si="321"/>
        <v>0</v>
      </c>
      <c r="T210" s="22">
        <f t="shared" si="321"/>
        <v>0</v>
      </c>
      <c r="U210" s="22">
        <f t="shared" si="321"/>
        <v>0</v>
      </c>
      <c r="V210" s="22">
        <f t="shared" si="321"/>
        <v>0</v>
      </c>
      <c r="W210" s="22">
        <f t="shared" si="321"/>
        <v>0</v>
      </c>
      <c r="X210" s="22">
        <f t="shared" si="321"/>
        <v>0</v>
      </c>
      <c r="Y210" s="22">
        <f t="shared" si="321"/>
        <v>0</v>
      </c>
      <c r="Z210" s="22">
        <f t="shared" si="321"/>
        <v>0</v>
      </c>
      <c r="AA210" s="22">
        <f t="shared" si="321"/>
        <v>0</v>
      </c>
      <c r="AB210" s="22">
        <f t="shared" si="321"/>
        <v>0</v>
      </c>
      <c r="AC210" s="22">
        <f t="shared" si="321"/>
        <v>0</v>
      </c>
      <c r="AD210" s="22">
        <f t="shared" si="321"/>
        <v>0</v>
      </c>
      <c r="AE210" s="22">
        <f t="shared" si="321"/>
        <v>0</v>
      </c>
      <c r="AF210" s="22">
        <f t="shared" si="321"/>
        <v>0</v>
      </c>
      <c r="AG210" s="22">
        <f t="shared" si="321"/>
        <v>0</v>
      </c>
      <c r="AH210" s="22">
        <f t="shared" si="321"/>
        <v>0</v>
      </c>
      <c r="AI210" s="22">
        <f t="shared" si="321"/>
        <v>0</v>
      </c>
      <c r="AJ210" s="22">
        <f t="shared" si="321"/>
        <v>0</v>
      </c>
      <c r="AK210" s="22">
        <f t="shared" si="321"/>
        <v>0</v>
      </c>
      <c r="AL210" s="22">
        <f t="shared" si="321"/>
        <v>0</v>
      </c>
      <c r="AM210" s="22">
        <f t="shared" si="321"/>
        <v>0</v>
      </c>
      <c r="AN210" s="22">
        <f t="shared" si="321"/>
        <v>0</v>
      </c>
      <c r="AO210" s="22">
        <f t="shared" si="321"/>
        <v>0</v>
      </c>
      <c r="AP210" s="22">
        <f t="shared" si="321"/>
        <v>0</v>
      </c>
      <c r="AQ210" s="22">
        <f t="shared" si="321"/>
        <v>0</v>
      </c>
      <c r="AR210" s="22">
        <f t="shared" si="321"/>
        <v>0</v>
      </c>
      <c r="AS210" s="22">
        <f t="shared" si="321"/>
        <v>0</v>
      </c>
      <c r="AT210" s="22">
        <f t="shared" si="321"/>
        <v>0</v>
      </c>
      <c r="AU210" s="22">
        <f t="shared" si="321"/>
        <v>0</v>
      </c>
      <c r="AV210" s="22">
        <f t="shared" si="321"/>
        <v>0</v>
      </c>
      <c r="AW210" s="22">
        <f t="shared" si="321"/>
        <v>0</v>
      </c>
      <c r="AX210" s="22">
        <f t="shared" si="321"/>
        <v>0</v>
      </c>
      <c r="AY210" s="22">
        <f t="shared" si="321"/>
        <v>0</v>
      </c>
      <c r="AZ210" s="22">
        <f t="shared" si="321"/>
        <v>0</v>
      </c>
      <c r="BA210" s="22">
        <f t="shared" si="321"/>
        <v>0</v>
      </c>
      <c r="BB210" s="22">
        <f t="shared" si="321"/>
        <v>0</v>
      </c>
      <c r="BC210" s="22">
        <f t="shared" si="321"/>
        <v>0</v>
      </c>
      <c r="BD210" s="22">
        <f t="shared" si="321"/>
        <v>0</v>
      </c>
      <c r="BE210" s="22">
        <f t="shared" si="321"/>
        <v>0</v>
      </c>
      <c r="BF210" s="22">
        <f t="shared" si="321"/>
        <v>0</v>
      </c>
      <c r="BG210" s="22">
        <f t="shared" si="321"/>
        <v>0</v>
      </c>
      <c r="BH210" s="22">
        <f t="shared" si="321"/>
        <v>0</v>
      </c>
      <c r="BI210" s="22">
        <f t="shared" si="321"/>
        <v>0</v>
      </c>
      <c r="BJ210" s="22">
        <f t="shared" si="321"/>
        <v>0</v>
      </c>
      <c r="BK210" s="22">
        <f t="shared" si="321"/>
        <v>0</v>
      </c>
      <c r="BL210" s="22">
        <f t="shared" si="321"/>
        <v>0</v>
      </c>
      <c r="BM210" s="22">
        <f t="shared" si="321"/>
        <v>0</v>
      </c>
      <c r="BN210" s="22">
        <f t="shared" si="321"/>
        <v>0</v>
      </c>
      <c r="BO210" s="22">
        <f t="shared" si="321"/>
        <v>0</v>
      </c>
      <c r="BP210" s="22">
        <f t="shared" si="321"/>
        <v>0</v>
      </c>
      <c r="BQ210" s="22">
        <f t="shared" si="321"/>
        <v>0</v>
      </c>
      <c r="BS210" s="22">
        <f>SUM(J210:U210)</f>
        <v>0</v>
      </c>
      <c r="BT210" s="22">
        <f>SUM(V210:AG210)</f>
        <v>0</v>
      </c>
      <c r="BU210" s="22">
        <f>SUM(AH210:AS210)</f>
        <v>0</v>
      </c>
      <c r="BV210" s="22">
        <f>SUM(AT210:BE210)</f>
        <v>0</v>
      </c>
      <c r="BW210" s="22">
        <f>SUM(BF210:BQ210)</f>
        <v>0</v>
      </c>
      <c r="BX210" s="22">
        <f t="shared" ref="BX210:CY210" si="322">MIN(IF(BX7&gt;$C14+6,$C207*BX9/12,0),BW212)</f>
        <v>0</v>
      </c>
      <c r="BY210" s="22">
        <f t="shared" si="322"/>
        <v>0</v>
      </c>
      <c r="BZ210" s="22">
        <f t="shared" si="322"/>
        <v>0</v>
      </c>
      <c r="CA210" s="22">
        <f t="shared" si="322"/>
        <v>0</v>
      </c>
      <c r="CB210" s="22">
        <f t="shared" si="322"/>
        <v>0</v>
      </c>
      <c r="CC210" s="22">
        <f t="shared" si="322"/>
        <v>0</v>
      </c>
      <c r="CD210" s="22">
        <f t="shared" si="322"/>
        <v>0</v>
      </c>
      <c r="CE210" s="22">
        <f t="shared" si="322"/>
        <v>0</v>
      </c>
      <c r="CF210" s="22">
        <f t="shared" si="322"/>
        <v>0</v>
      </c>
      <c r="CG210" s="22">
        <f t="shared" si="322"/>
        <v>0</v>
      </c>
      <c r="CH210" s="22">
        <f t="shared" si="322"/>
        <v>0</v>
      </c>
      <c r="CI210" s="22">
        <f t="shared" si="322"/>
        <v>0</v>
      </c>
      <c r="CJ210" s="22">
        <f t="shared" si="322"/>
        <v>0</v>
      </c>
      <c r="CK210" s="22">
        <f t="shared" si="322"/>
        <v>0</v>
      </c>
      <c r="CL210" s="22">
        <f t="shared" si="322"/>
        <v>0</v>
      </c>
      <c r="CM210" s="22">
        <f t="shared" si="322"/>
        <v>0</v>
      </c>
      <c r="CN210" s="22">
        <f t="shared" si="322"/>
        <v>0</v>
      </c>
      <c r="CO210" s="22">
        <f t="shared" si="322"/>
        <v>0</v>
      </c>
      <c r="CP210" s="22">
        <f t="shared" si="322"/>
        <v>0</v>
      </c>
      <c r="CQ210" s="22">
        <f t="shared" si="322"/>
        <v>0</v>
      </c>
      <c r="CR210" s="22">
        <f t="shared" si="322"/>
        <v>0</v>
      </c>
      <c r="CS210" s="22">
        <f t="shared" si="322"/>
        <v>0</v>
      </c>
      <c r="CT210" s="22">
        <f t="shared" si="322"/>
        <v>0</v>
      </c>
      <c r="CU210" s="22">
        <f t="shared" si="322"/>
        <v>0</v>
      </c>
      <c r="CV210" s="22">
        <f t="shared" si="322"/>
        <v>0</v>
      </c>
      <c r="CW210" s="22">
        <f t="shared" si="322"/>
        <v>0</v>
      </c>
      <c r="CX210" s="22">
        <f t="shared" si="322"/>
        <v>0</v>
      </c>
      <c r="CY210" s="22">
        <f t="shared" si="322"/>
        <v>0</v>
      </c>
    </row>
    <row r="211" spans="1:103" s="6" customFormat="1">
      <c r="A211" s="3"/>
      <c r="B211" s="2" t="s">
        <v>92</v>
      </c>
      <c r="C211" s="40"/>
      <c r="G211" s="22">
        <f t="shared" ref="G211" si="323">SUM(BS211:CY211)</f>
        <v>1279000000</v>
      </c>
      <c r="H211" s="33" t="s">
        <v>136</v>
      </c>
      <c r="J211" s="22">
        <f t="shared" ref="J211:BQ211" si="324">IF(J7=$C15,I212-J210,0)</f>
        <v>0</v>
      </c>
      <c r="K211" s="22">
        <f t="shared" si="324"/>
        <v>0</v>
      </c>
      <c r="L211" s="22">
        <f t="shared" si="324"/>
        <v>0</v>
      </c>
      <c r="M211" s="22">
        <f t="shared" si="324"/>
        <v>0</v>
      </c>
      <c r="N211" s="22">
        <f t="shared" si="324"/>
        <v>0</v>
      </c>
      <c r="O211" s="22">
        <f t="shared" si="324"/>
        <v>0</v>
      </c>
      <c r="P211" s="22">
        <f t="shared" si="324"/>
        <v>0</v>
      </c>
      <c r="Q211" s="22">
        <f t="shared" si="324"/>
        <v>0</v>
      </c>
      <c r="R211" s="22">
        <f t="shared" si="324"/>
        <v>0</v>
      </c>
      <c r="S211" s="22">
        <f t="shared" si="324"/>
        <v>0</v>
      </c>
      <c r="T211" s="22">
        <f t="shared" si="324"/>
        <v>0</v>
      </c>
      <c r="U211" s="22">
        <f t="shared" si="324"/>
        <v>0</v>
      </c>
      <c r="V211" s="22">
        <f t="shared" si="324"/>
        <v>0</v>
      </c>
      <c r="W211" s="22">
        <f t="shared" si="324"/>
        <v>0</v>
      </c>
      <c r="X211" s="22">
        <f t="shared" si="324"/>
        <v>0</v>
      </c>
      <c r="Y211" s="22">
        <f t="shared" si="324"/>
        <v>0</v>
      </c>
      <c r="Z211" s="22">
        <f t="shared" si="324"/>
        <v>0</v>
      </c>
      <c r="AA211" s="22">
        <f t="shared" si="324"/>
        <v>0</v>
      </c>
      <c r="AB211" s="22">
        <f t="shared" si="324"/>
        <v>0</v>
      </c>
      <c r="AC211" s="22">
        <f t="shared" si="324"/>
        <v>0</v>
      </c>
      <c r="AD211" s="22">
        <f t="shared" si="324"/>
        <v>0</v>
      </c>
      <c r="AE211" s="22">
        <f t="shared" si="324"/>
        <v>1279000000</v>
      </c>
      <c r="AF211" s="22">
        <f t="shared" si="324"/>
        <v>0</v>
      </c>
      <c r="AG211" s="22">
        <f t="shared" si="324"/>
        <v>0</v>
      </c>
      <c r="AH211" s="22">
        <f t="shared" si="324"/>
        <v>0</v>
      </c>
      <c r="AI211" s="22">
        <f t="shared" si="324"/>
        <v>0</v>
      </c>
      <c r="AJ211" s="22">
        <f t="shared" si="324"/>
        <v>0</v>
      </c>
      <c r="AK211" s="22">
        <f t="shared" si="324"/>
        <v>0</v>
      </c>
      <c r="AL211" s="22">
        <f t="shared" si="324"/>
        <v>0</v>
      </c>
      <c r="AM211" s="22">
        <f t="shared" si="324"/>
        <v>0</v>
      </c>
      <c r="AN211" s="22">
        <f t="shared" si="324"/>
        <v>0</v>
      </c>
      <c r="AO211" s="22">
        <f t="shared" si="324"/>
        <v>0</v>
      </c>
      <c r="AP211" s="22">
        <f t="shared" si="324"/>
        <v>0</v>
      </c>
      <c r="AQ211" s="22">
        <f t="shared" si="324"/>
        <v>0</v>
      </c>
      <c r="AR211" s="22">
        <f t="shared" si="324"/>
        <v>0</v>
      </c>
      <c r="AS211" s="22">
        <f t="shared" si="324"/>
        <v>0</v>
      </c>
      <c r="AT211" s="22">
        <f t="shared" si="324"/>
        <v>0</v>
      </c>
      <c r="AU211" s="22">
        <f t="shared" si="324"/>
        <v>0</v>
      </c>
      <c r="AV211" s="22">
        <f t="shared" si="324"/>
        <v>0</v>
      </c>
      <c r="AW211" s="22">
        <f t="shared" si="324"/>
        <v>0</v>
      </c>
      <c r="AX211" s="22">
        <f t="shared" si="324"/>
        <v>0</v>
      </c>
      <c r="AY211" s="22">
        <f t="shared" si="324"/>
        <v>0</v>
      </c>
      <c r="AZ211" s="22">
        <f t="shared" si="324"/>
        <v>0</v>
      </c>
      <c r="BA211" s="22">
        <f t="shared" si="324"/>
        <v>0</v>
      </c>
      <c r="BB211" s="22">
        <f t="shared" si="324"/>
        <v>0</v>
      </c>
      <c r="BC211" s="22">
        <f t="shared" si="324"/>
        <v>0</v>
      </c>
      <c r="BD211" s="22">
        <f t="shared" si="324"/>
        <v>0</v>
      </c>
      <c r="BE211" s="22">
        <f t="shared" si="324"/>
        <v>0</v>
      </c>
      <c r="BF211" s="22">
        <f t="shared" si="324"/>
        <v>0</v>
      </c>
      <c r="BG211" s="22">
        <f t="shared" si="324"/>
        <v>0</v>
      </c>
      <c r="BH211" s="22">
        <f t="shared" si="324"/>
        <v>0</v>
      </c>
      <c r="BI211" s="22">
        <f t="shared" si="324"/>
        <v>0</v>
      </c>
      <c r="BJ211" s="22">
        <f t="shared" si="324"/>
        <v>0</v>
      </c>
      <c r="BK211" s="22">
        <f t="shared" si="324"/>
        <v>0</v>
      </c>
      <c r="BL211" s="22">
        <f t="shared" si="324"/>
        <v>0</v>
      </c>
      <c r="BM211" s="22">
        <f t="shared" si="324"/>
        <v>0</v>
      </c>
      <c r="BN211" s="22">
        <f t="shared" si="324"/>
        <v>0</v>
      </c>
      <c r="BO211" s="22">
        <f t="shared" si="324"/>
        <v>0</v>
      </c>
      <c r="BP211" s="22">
        <f t="shared" si="324"/>
        <v>0</v>
      </c>
      <c r="BQ211" s="22">
        <f t="shared" si="324"/>
        <v>0</v>
      </c>
      <c r="BS211" s="22">
        <f>SUM(J211:U211)</f>
        <v>0</v>
      </c>
      <c r="BT211" s="22">
        <f>SUM(V211:AG211)</f>
        <v>1279000000</v>
      </c>
      <c r="BU211" s="22">
        <f>SUM(AH211:AS211)</f>
        <v>0</v>
      </c>
      <c r="BV211" s="22">
        <f>SUM(AT211:BE211)</f>
        <v>0</v>
      </c>
      <c r="BW211" s="22">
        <f>SUM(BF211:BQ211)</f>
        <v>0</v>
      </c>
      <c r="BX211" s="22">
        <f t="shared" ref="BX211:CY211" si="325">IF(BX7=$C15,BW212-BX210,0)</f>
        <v>0</v>
      </c>
      <c r="BY211" s="22">
        <f t="shared" si="325"/>
        <v>0</v>
      </c>
      <c r="BZ211" s="22">
        <f t="shared" si="325"/>
        <v>0</v>
      </c>
      <c r="CA211" s="22">
        <f t="shared" si="325"/>
        <v>0</v>
      </c>
      <c r="CB211" s="22">
        <f t="shared" si="325"/>
        <v>0</v>
      </c>
      <c r="CC211" s="22">
        <f t="shared" si="325"/>
        <v>0</v>
      </c>
      <c r="CD211" s="22">
        <f t="shared" si="325"/>
        <v>0</v>
      </c>
      <c r="CE211" s="22">
        <f t="shared" si="325"/>
        <v>0</v>
      </c>
      <c r="CF211" s="22">
        <f t="shared" si="325"/>
        <v>0</v>
      </c>
      <c r="CG211" s="22">
        <f t="shared" si="325"/>
        <v>0</v>
      </c>
      <c r="CH211" s="22">
        <f t="shared" si="325"/>
        <v>0</v>
      </c>
      <c r="CI211" s="22">
        <f t="shared" si="325"/>
        <v>0</v>
      </c>
      <c r="CJ211" s="22">
        <f t="shared" si="325"/>
        <v>0</v>
      </c>
      <c r="CK211" s="22">
        <f t="shared" si="325"/>
        <v>0</v>
      </c>
      <c r="CL211" s="22">
        <f t="shared" si="325"/>
        <v>0</v>
      </c>
      <c r="CM211" s="22">
        <f t="shared" si="325"/>
        <v>0</v>
      </c>
      <c r="CN211" s="22">
        <f t="shared" si="325"/>
        <v>0</v>
      </c>
      <c r="CO211" s="22">
        <f t="shared" si="325"/>
        <v>0</v>
      </c>
      <c r="CP211" s="22">
        <f t="shared" si="325"/>
        <v>0</v>
      </c>
      <c r="CQ211" s="22">
        <f t="shared" si="325"/>
        <v>0</v>
      </c>
      <c r="CR211" s="22">
        <f t="shared" si="325"/>
        <v>0</v>
      </c>
      <c r="CS211" s="22">
        <f t="shared" si="325"/>
        <v>0</v>
      </c>
      <c r="CT211" s="22">
        <f t="shared" si="325"/>
        <v>0</v>
      </c>
      <c r="CU211" s="22">
        <f t="shared" si="325"/>
        <v>0</v>
      </c>
      <c r="CV211" s="22">
        <f t="shared" si="325"/>
        <v>0</v>
      </c>
      <c r="CW211" s="22">
        <f t="shared" si="325"/>
        <v>0</v>
      </c>
      <c r="CX211" s="22">
        <f t="shared" si="325"/>
        <v>0</v>
      </c>
      <c r="CY211" s="22">
        <f t="shared" si="325"/>
        <v>0</v>
      </c>
    </row>
    <row r="212" spans="1:103" s="6" customFormat="1">
      <c r="A212" s="3"/>
      <c r="B212" s="17" t="s">
        <v>20</v>
      </c>
      <c r="C212" s="79"/>
      <c r="D212" s="116"/>
      <c r="E212" s="116"/>
      <c r="F212" s="116"/>
      <c r="G212" s="116"/>
      <c r="H212" s="116"/>
      <c r="I212" s="116"/>
      <c r="J212" s="18">
        <f>J208+J209-J210-J211</f>
        <v>0</v>
      </c>
      <c r="K212" s="18">
        <f t="shared" ref="K212:BQ212" si="326">K208+K209-K210-K211</f>
        <v>0</v>
      </c>
      <c r="L212" s="18">
        <f t="shared" si="326"/>
        <v>0</v>
      </c>
      <c r="M212" s="18">
        <f t="shared" si="326"/>
        <v>0</v>
      </c>
      <c r="N212" s="18">
        <f t="shared" si="326"/>
        <v>0</v>
      </c>
      <c r="O212" s="18">
        <f t="shared" si="326"/>
        <v>0</v>
      </c>
      <c r="P212" s="18">
        <f t="shared" si="326"/>
        <v>453000000</v>
      </c>
      <c r="Q212" s="18">
        <f t="shared" si="326"/>
        <v>512000000</v>
      </c>
      <c r="R212" s="18">
        <f t="shared" si="326"/>
        <v>571000000</v>
      </c>
      <c r="S212" s="18">
        <f t="shared" si="326"/>
        <v>630000000</v>
      </c>
      <c r="T212" s="18">
        <f t="shared" si="326"/>
        <v>689000000</v>
      </c>
      <c r="U212" s="18">
        <f t="shared" si="326"/>
        <v>748000000</v>
      </c>
      <c r="V212" s="18">
        <f t="shared" si="326"/>
        <v>807000000</v>
      </c>
      <c r="W212" s="18">
        <f t="shared" si="326"/>
        <v>866000000</v>
      </c>
      <c r="X212" s="18">
        <f t="shared" si="326"/>
        <v>925000000</v>
      </c>
      <c r="Y212" s="18">
        <f t="shared" si="326"/>
        <v>984000000</v>
      </c>
      <c r="Z212" s="18">
        <f>Z208+Z209-Z210-Z211</f>
        <v>1043000000</v>
      </c>
      <c r="AA212" s="18">
        <f t="shared" si="326"/>
        <v>1102000000</v>
      </c>
      <c r="AB212" s="18">
        <f t="shared" si="326"/>
        <v>1161000000</v>
      </c>
      <c r="AC212" s="18">
        <f t="shared" si="326"/>
        <v>1220000000</v>
      </c>
      <c r="AD212" s="18">
        <f t="shared" si="326"/>
        <v>1279000000</v>
      </c>
      <c r="AE212" s="18">
        <f t="shared" si="326"/>
        <v>0</v>
      </c>
      <c r="AF212" s="18">
        <f t="shared" si="326"/>
        <v>0</v>
      </c>
      <c r="AG212" s="18">
        <f t="shared" si="326"/>
        <v>0</v>
      </c>
      <c r="AH212" s="18">
        <f t="shared" si="326"/>
        <v>0</v>
      </c>
      <c r="AI212" s="18">
        <f t="shared" si="326"/>
        <v>0</v>
      </c>
      <c r="AJ212" s="18">
        <f t="shared" si="326"/>
        <v>0</v>
      </c>
      <c r="AK212" s="18">
        <f t="shared" si="326"/>
        <v>0</v>
      </c>
      <c r="AL212" s="18">
        <f t="shared" si="326"/>
        <v>0</v>
      </c>
      <c r="AM212" s="18">
        <f t="shared" si="326"/>
        <v>0</v>
      </c>
      <c r="AN212" s="18">
        <f t="shared" si="326"/>
        <v>0</v>
      </c>
      <c r="AO212" s="18">
        <f t="shared" si="326"/>
        <v>0</v>
      </c>
      <c r="AP212" s="18">
        <f t="shared" si="326"/>
        <v>0</v>
      </c>
      <c r="AQ212" s="18">
        <f t="shared" si="326"/>
        <v>0</v>
      </c>
      <c r="AR212" s="18">
        <f t="shared" si="326"/>
        <v>0</v>
      </c>
      <c r="AS212" s="18">
        <f t="shared" si="326"/>
        <v>0</v>
      </c>
      <c r="AT212" s="18">
        <f t="shared" si="326"/>
        <v>0</v>
      </c>
      <c r="AU212" s="18">
        <f t="shared" si="326"/>
        <v>0</v>
      </c>
      <c r="AV212" s="18">
        <f t="shared" si="326"/>
        <v>0</v>
      </c>
      <c r="AW212" s="18">
        <f t="shared" si="326"/>
        <v>0</v>
      </c>
      <c r="AX212" s="18">
        <f t="shared" si="326"/>
        <v>0</v>
      </c>
      <c r="AY212" s="18">
        <f t="shared" si="326"/>
        <v>0</v>
      </c>
      <c r="AZ212" s="18">
        <f t="shared" si="326"/>
        <v>0</v>
      </c>
      <c r="BA212" s="18">
        <f t="shared" si="326"/>
        <v>0</v>
      </c>
      <c r="BB212" s="18">
        <f t="shared" si="326"/>
        <v>0</v>
      </c>
      <c r="BC212" s="18">
        <f t="shared" si="326"/>
        <v>0</v>
      </c>
      <c r="BD212" s="18">
        <f t="shared" si="326"/>
        <v>0</v>
      </c>
      <c r="BE212" s="18">
        <f t="shared" si="326"/>
        <v>0</v>
      </c>
      <c r="BF212" s="18">
        <f t="shared" si="326"/>
        <v>0</v>
      </c>
      <c r="BG212" s="18">
        <f t="shared" si="326"/>
        <v>0</v>
      </c>
      <c r="BH212" s="18">
        <f t="shared" si="326"/>
        <v>0</v>
      </c>
      <c r="BI212" s="18">
        <f t="shared" si="326"/>
        <v>0</v>
      </c>
      <c r="BJ212" s="18">
        <f t="shared" si="326"/>
        <v>0</v>
      </c>
      <c r="BK212" s="18">
        <f t="shared" si="326"/>
        <v>0</v>
      </c>
      <c r="BL212" s="18">
        <f t="shared" si="326"/>
        <v>0</v>
      </c>
      <c r="BM212" s="18">
        <f t="shared" si="326"/>
        <v>0</v>
      </c>
      <c r="BN212" s="18">
        <f t="shared" si="326"/>
        <v>0</v>
      </c>
      <c r="BO212" s="18">
        <f t="shared" si="326"/>
        <v>0</v>
      </c>
      <c r="BP212" s="18">
        <f t="shared" si="326"/>
        <v>0</v>
      </c>
      <c r="BQ212" s="18">
        <f t="shared" si="326"/>
        <v>0</v>
      </c>
      <c r="BR212" s="116"/>
      <c r="BS212" s="18">
        <f>BS208+BS209-BS210-BS211</f>
        <v>748000000</v>
      </c>
      <c r="BT212" s="18">
        <f t="shared" ref="BT212:CY212" si="327">BT208+BT209-BT210-BT211</f>
        <v>0</v>
      </c>
      <c r="BU212" s="18">
        <f t="shared" si="327"/>
        <v>0</v>
      </c>
      <c r="BV212" s="18">
        <f t="shared" si="327"/>
        <v>0</v>
      </c>
      <c r="BW212" s="18">
        <f t="shared" si="327"/>
        <v>0</v>
      </c>
      <c r="BX212" s="18">
        <f t="shared" si="327"/>
        <v>0</v>
      </c>
      <c r="BY212" s="18">
        <f t="shared" si="327"/>
        <v>0</v>
      </c>
      <c r="BZ212" s="18">
        <f t="shared" si="327"/>
        <v>0</v>
      </c>
      <c r="CA212" s="18">
        <f t="shared" si="327"/>
        <v>0</v>
      </c>
      <c r="CB212" s="18">
        <f t="shared" si="327"/>
        <v>0</v>
      </c>
      <c r="CC212" s="18">
        <f t="shared" si="327"/>
        <v>0</v>
      </c>
      <c r="CD212" s="18">
        <f t="shared" si="327"/>
        <v>0</v>
      </c>
      <c r="CE212" s="18">
        <f t="shared" si="327"/>
        <v>0</v>
      </c>
      <c r="CF212" s="18">
        <f t="shared" si="327"/>
        <v>0</v>
      </c>
      <c r="CG212" s="18">
        <f t="shared" si="327"/>
        <v>0</v>
      </c>
      <c r="CH212" s="18">
        <f t="shared" si="327"/>
        <v>0</v>
      </c>
      <c r="CI212" s="18">
        <f t="shared" si="327"/>
        <v>0</v>
      </c>
      <c r="CJ212" s="18">
        <f t="shared" si="327"/>
        <v>0</v>
      </c>
      <c r="CK212" s="18">
        <f t="shared" si="327"/>
        <v>0</v>
      </c>
      <c r="CL212" s="18">
        <f t="shared" si="327"/>
        <v>0</v>
      </c>
      <c r="CM212" s="18">
        <f t="shared" si="327"/>
        <v>0</v>
      </c>
      <c r="CN212" s="18">
        <f t="shared" si="327"/>
        <v>0</v>
      </c>
      <c r="CO212" s="18">
        <f t="shared" si="327"/>
        <v>0</v>
      </c>
      <c r="CP212" s="18">
        <f t="shared" si="327"/>
        <v>0</v>
      </c>
      <c r="CQ212" s="18">
        <f t="shared" si="327"/>
        <v>0</v>
      </c>
      <c r="CR212" s="18">
        <f t="shared" si="327"/>
        <v>0</v>
      </c>
      <c r="CS212" s="18">
        <f t="shared" si="327"/>
        <v>0</v>
      </c>
      <c r="CT212" s="18">
        <f t="shared" si="327"/>
        <v>0</v>
      </c>
      <c r="CU212" s="18">
        <f t="shared" si="327"/>
        <v>0</v>
      </c>
      <c r="CV212" s="18">
        <f t="shared" si="327"/>
        <v>0</v>
      </c>
      <c r="CW212" s="18">
        <f t="shared" si="327"/>
        <v>0</v>
      </c>
      <c r="CX212" s="18">
        <f t="shared" si="327"/>
        <v>0</v>
      </c>
      <c r="CY212" s="18">
        <f t="shared" si="327"/>
        <v>0</v>
      </c>
    </row>
    <row r="213" spans="1:103" s="6" customFormat="1">
      <c r="A213" s="3"/>
      <c r="B213" s="2" t="s">
        <v>4</v>
      </c>
      <c r="C213" s="40"/>
      <c r="G213" s="22">
        <f t="shared" ref="G213" si="328">SUM(BS213:CY213)</f>
        <v>53042500</v>
      </c>
      <c r="H213" s="33" t="s">
        <v>136</v>
      </c>
      <c r="J213" s="15">
        <f t="shared" ref="J213:BQ213" si="329">AVERAGE(J208,J212)*$C205*J9/12</f>
        <v>0</v>
      </c>
      <c r="K213" s="15">
        <f t="shared" si="329"/>
        <v>0</v>
      </c>
      <c r="L213" s="15">
        <f t="shared" si="329"/>
        <v>0</v>
      </c>
      <c r="M213" s="15">
        <f t="shared" si="329"/>
        <v>0</v>
      </c>
      <c r="N213" s="15">
        <f t="shared" si="329"/>
        <v>0</v>
      </c>
      <c r="O213" s="15">
        <f t="shared" si="329"/>
        <v>0</v>
      </c>
      <c r="P213" s="15">
        <f t="shared" si="329"/>
        <v>924875</v>
      </c>
      <c r="Q213" s="15">
        <f t="shared" si="329"/>
        <v>1970208.3333333333</v>
      </c>
      <c r="R213" s="15">
        <f t="shared" si="329"/>
        <v>2211125</v>
      </c>
      <c r="S213" s="15">
        <f t="shared" si="329"/>
        <v>2452041.6666666665</v>
      </c>
      <c r="T213" s="15">
        <f t="shared" si="329"/>
        <v>2692958.3333333335</v>
      </c>
      <c r="U213" s="15">
        <f t="shared" si="329"/>
        <v>2933875</v>
      </c>
      <c r="V213" s="15">
        <f t="shared" si="329"/>
        <v>3174791.6666666665</v>
      </c>
      <c r="W213" s="15">
        <f t="shared" si="329"/>
        <v>3415708.3333333335</v>
      </c>
      <c r="X213" s="15">
        <f t="shared" si="329"/>
        <v>3656625</v>
      </c>
      <c r="Y213" s="15">
        <f t="shared" si="329"/>
        <v>3897541.6666666665</v>
      </c>
      <c r="Z213" s="15">
        <f t="shared" si="329"/>
        <v>4138458.3333333335</v>
      </c>
      <c r="AA213" s="15">
        <f t="shared" si="329"/>
        <v>4379375</v>
      </c>
      <c r="AB213" s="15">
        <f t="shared" si="329"/>
        <v>4620291.666666667</v>
      </c>
      <c r="AC213" s="15">
        <f t="shared" si="329"/>
        <v>4861208.333333333</v>
      </c>
      <c r="AD213" s="15">
        <f t="shared" si="329"/>
        <v>5102125</v>
      </c>
      <c r="AE213" s="15">
        <f t="shared" si="329"/>
        <v>2611291.6666666665</v>
      </c>
      <c r="AF213" s="15">
        <f t="shared" si="329"/>
        <v>0</v>
      </c>
      <c r="AG213" s="15">
        <f t="shared" si="329"/>
        <v>0</v>
      </c>
      <c r="AH213" s="15">
        <f t="shared" si="329"/>
        <v>0</v>
      </c>
      <c r="AI213" s="15">
        <f t="shared" si="329"/>
        <v>0</v>
      </c>
      <c r="AJ213" s="15">
        <f t="shared" si="329"/>
        <v>0</v>
      </c>
      <c r="AK213" s="15">
        <f t="shared" si="329"/>
        <v>0</v>
      </c>
      <c r="AL213" s="15">
        <f t="shared" si="329"/>
        <v>0</v>
      </c>
      <c r="AM213" s="15">
        <f t="shared" si="329"/>
        <v>0</v>
      </c>
      <c r="AN213" s="15">
        <f t="shared" si="329"/>
        <v>0</v>
      </c>
      <c r="AO213" s="15">
        <f t="shared" si="329"/>
        <v>0</v>
      </c>
      <c r="AP213" s="15">
        <f t="shared" si="329"/>
        <v>0</v>
      </c>
      <c r="AQ213" s="15">
        <f t="shared" si="329"/>
        <v>0</v>
      </c>
      <c r="AR213" s="15">
        <f t="shared" si="329"/>
        <v>0</v>
      </c>
      <c r="AS213" s="15">
        <f t="shared" si="329"/>
        <v>0</v>
      </c>
      <c r="AT213" s="15">
        <f t="shared" si="329"/>
        <v>0</v>
      </c>
      <c r="AU213" s="15">
        <f t="shared" si="329"/>
        <v>0</v>
      </c>
      <c r="AV213" s="15">
        <f t="shared" si="329"/>
        <v>0</v>
      </c>
      <c r="AW213" s="15">
        <f t="shared" si="329"/>
        <v>0</v>
      </c>
      <c r="AX213" s="15">
        <f t="shared" si="329"/>
        <v>0</v>
      </c>
      <c r="AY213" s="15">
        <f t="shared" si="329"/>
        <v>0</v>
      </c>
      <c r="AZ213" s="15">
        <f t="shared" si="329"/>
        <v>0</v>
      </c>
      <c r="BA213" s="15">
        <f t="shared" si="329"/>
        <v>0</v>
      </c>
      <c r="BB213" s="15">
        <f t="shared" si="329"/>
        <v>0</v>
      </c>
      <c r="BC213" s="15">
        <f t="shared" si="329"/>
        <v>0</v>
      </c>
      <c r="BD213" s="15">
        <f t="shared" si="329"/>
        <v>0</v>
      </c>
      <c r="BE213" s="15">
        <f t="shared" si="329"/>
        <v>0</v>
      </c>
      <c r="BF213" s="15">
        <f t="shared" si="329"/>
        <v>0</v>
      </c>
      <c r="BG213" s="15">
        <f t="shared" si="329"/>
        <v>0</v>
      </c>
      <c r="BH213" s="15">
        <f t="shared" si="329"/>
        <v>0</v>
      </c>
      <c r="BI213" s="15">
        <f t="shared" si="329"/>
        <v>0</v>
      </c>
      <c r="BJ213" s="15">
        <f t="shared" si="329"/>
        <v>0</v>
      </c>
      <c r="BK213" s="15">
        <f t="shared" si="329"/>
        <v>0</v>
      </c>
      <c r="BL213" s="15">
        <f t="shared" si="329"/>
        <v>0</v>
      </c>
      <c r="BM213" s="15">
        <f t="shared" si="329"/>
        <v>0</v>
      </c>
      <c r="BN213" s="15">
        <f t="shared" si="329"/>
        <v>0</v>
      </c>
      <c r="BO213" s="15">
        <f t="shared" si="329"/>
        <v>0</v>
      </c>
      <c r="BP213" s="15">
        <f t="shared" si="329"/>
        <v>0</v>
      </c>
      <c r="BQ213" s="15">
        <f t="shared" si="329"/>
        <v>0</v>
      </c>
      <c r="BS213" s="22">
        <f>SUM(J213:U213)</f>
        <v>13185083.333333334</v>
      </c>
      <c r="BT213" s="22">
        <f>SUM(V213:AG213)</f>
        <v>39857416.666666664</v>
      </c>
      <c r="BU213" s="22">
        <f>SUM(AH213:AS213)</f>
        <v>0</v>
      </c>
      <c r="BV213" s="22">
        <f>SUM(AT213:BE213)</f>
        <v>0</v>
      </c>
      <c r="BW213" s="22">
        <f>SUM(BF213:BQ213)</f>
        <v>0</v>
      </c>
      <c r="BX213" s="15">
        <f t="shared" ref="BX213:CY213" si="330">AVERAGE(BX208,BX212)*$C205*BX9/12</f>
        <v>0</v>
      </c>
      <c r="BY213" s="15">
        <f t="shared" si="330"/>
        <v>0</v>
      </c>
      <c r="BZ213" s="15">
        <f t="shared" si="330"/>
        <v>0</v>
      </c>
      <c r="CA213" s="15">
        <f t="shared" si="330"/>
        <v>0</v>
      </c>
      <c r="CB213" s="15">
        <f t="shared" si="330"/>
        <v>0</v>
      </c>
      <c r="CC213" s="15">
        <f t="shared" si="330"/>
        <v>0</v>
      </c>
      <c r="CD213" s="15">
        <f t="shared" si="330"/>
        <v>0</v>
      </c>
      <c r="CE213" s="15">
        <f t="shared" si="330"/>
        <v>0</v>
      </c>
      <c r="CF213" s="15">
        <f t="shared" si="330"/>
        <v>0</v>
      </c>
      <c r="CG213" s="15">
        <f t="shared" si="330"/>
        <v>0</v>
      </c>
      <c r="CH213" s="15">
        <f t="shared" si="330"/>
        <v>0</v>
      </c>
      <c r="CI213" s="15">
        <f t="shared" si="330"/>
        <v>0</v>
      </c>
      <c r="CJ213" s="15">
        <f t="shared" si="330"/>
        <v>0</v>
      </c>
      <c r="CK213" s="15">
        <f t="shared" si="330"/>
        <v>0</v>
      </c>
      <c r="CL213" s="15">
        <f t="shared" si="330"/>
        <v>0</v>
      </c>
      <c r="CM213" s="15">
        <f t="shared" si="330"/>
        <v>0</v>
      </c>
      <c r="CN213" s="15">
        <f t="shared" si="330"/>
        <v>0</v>
      </c>
      <c r="CO213" s="15">
        <f t="shared" si="330"/>
        <v>0</v>
      </c>
      <c r="CP213" s="15">
        <f t="shared" si="330"/>
        <v>0</v>
      </c>
      <c r="CQ213" s="15">
        <f t="shared" si="330"/>
        <v>0</v>
      </c>
      <c r="CR213" s="15">
        <f t="shared" si="330"/>
        <v>0</v>
      </c>
      <c r="CS213" s="15">
        <f t="shared" si="330"/>
        <v>0</v>
      </c>
      <c r="CT213" s="15">
        <f t="shared" si="330"/>
        <v>0</v>
      </c>
      <c r="CU213" s="15">
        <f t="shared" si="330"/>
        <v>0</v>
      </c>
      <c r="CV213" s="15">
        <f t="shared" si="330"/>
        <v>0</v>
      </c>
      <c r="CW213" s="15">
        <f t="shared" si="330"/>
        <v>0</v>
      </c>
      <c r="CX213" s="15">
        <f t="shared" si="330"/>
        <v>0</v>
      </c>
      <c r="CY213" s="15">
        <f t="shared" si="330"/>
        <v>0</v>
      </c>
    </row>
    <row r="215" spans="1:103" s="6" customFormat="1">
      <c r="A215" s="3"/>
      <c r="B215" s="105" t="s">
        <v>79</v>
      </c>
      <c r="C215" s="106"/>
      <c r="D215" s="107"/>
      <c r="E215" s="107"/>
      <c r="F215" s="66"/>
      <c r="G215" s="247">
        <f t="shared" ref="G215:G216" si="331">SUM(BS215:CY215)</f>
        <v>0</v>
      </c>
      <c r="H215" s="182" t="s">
        <v>136</v>
      </c>
      <c r="I215" s="66"/>
      <c r="J215" s="108">
        <f>IFERROR(SUM(J213,#REF!,#REF!,#REF!)*J12/J12,0)</f>
        <v>0</v>
      </c>
      <c r="K215" s="108">
        <f>IFERROR(SUM(K213,#REF!,#REF!,#REF!)*K12/K12,0)</f>
        <v>0</v>
      </c>
      <c r="L215" s="108">
        <f>IFERROR(SUM(L213,#REF!,#REF!,#REF!)*L12/L12,0)</f>
        <v>0</v>
      </c>
      <c r="M215" s="108">
        <f>IFERROR(SUM(M213,#REF!,#REF!,#REF!)*M12/M12,0)</f>
        <v>0</v>
      </c>
      <c r="N215" s="108">
        <f>IFERROR(SUM(N213,#REF!,#REF!,#REF!)*N12/N12,0)</f>
        <v>0</v>
      </c>
      <c r="O215" s="108">
        <f>IFERROR(SUM(O213,#REF!,#REF!,#REF!)*O12/O12,0)</f>
        <v>0</v>
      </c>
      <c r="P215" s="108">
        <f>IFERROR(SUM(P213,#REF!,#REF!,#REF!)*P12/P12,0)</f>
        <v>0</v>
      </c>
      <c r="Q215" s="108">
        <f>IFERROR(SUM(Q213,#REF!,#REF!,#REF!)*Q12/Q12,0)</f>
        <v>0</v>
      </c>
      <c r="R215" s="108">
        <f>IFERROR(SUM(R213,#REF!,#REF!,#REF!)*R12/R12,0)</f>
        <v>0</v>
      </c>
      <c r="S215" s="108">
        <f>IFERROR(SUM(S213,#REF!,#REF!,#REF!)*S12/S12,0)</f>
        <v>0</v>
      </c>
      <c r="T215" s="108">
        <f>IFERROR(SUM(T213,#REF!,#REF!,#REF!)*T12/T12,0)</f>
        <v>0</v>
      </c>
      <c r="U215" s="108">
        <f>IFERROR(SUM(U213,#REF!,#REF!,#REF!)*U12/U12,0)</f>
        <v>0</v>
      </c>
      <c r="V215" s="108">
        <f>IFERROR(SUM(V213,#REF!,#REF!,#REF!)*V12/V12,0)</f>
        <v>0</v>
      </c>
      <c r="W215" s="108">
        <f>IFERROR(SUM(W213,#REF!,#REF!,#REF!)*W12/W12,0)</f>
        <v>0</v>
      </c>
      <c r="X215" s="108">
        <f>IFERROR(SUM(X213,#REF!,#REF!,#REF!)*X12/X12,0)</f>
        <v>0</v>
      </c>
      <c r="Y215" s="108">
        <f>IFERROR(SUM(Y213,#REF!,#REF!,#REF!)*Y12/Y12,0)</f>
        <v>0</v>
      </c>
      <c r="Z215" s="108">
        <f>IFERROR(SUM(Z213,#REF!,#REF!,#REF!)*Z12/Z12,0)</f>
        <v>0</v>
      </c>
      <c r="AA215" s="108">
        <f>IFERROR(SUM(AA213,#REF!,#REF!,#REF!)*AA12/AA12,0)</f>
        <v>0</v>
      </c>
      <c r="AB215" s="108">
        <f>IFERROR(SUM(AB213,#REF!,#REF!,#REF!)*AB12/AB12,0)</f>
        <v>0</v>
      </c>
      <c r="AC215" s="108">
        <f>IFERROR(SUM(AC213,#REF!,#REF!,#REF!)*AC12/AC12,0)</f>
        <v>0</v>
      </c>
      <c r="AD215" s="108">
        <f>IFERROR(SUM(AD213,#REF!,#REF!,#REF!)*AD12/AD12,0)</f>
        <v>0</v>
      </c>
      <c r="AE215" s="108">
        <f>IFERROR(SUM(AE213,#REF!,#REF!,#REF!)*AE12/AE12,0)</f>
        <v>0</v>
      </c>
      <c r="AF215" s="108">
        <f>IFERROR(SUM(AF213,#REF!,#REF!,#REF!)*AF12/AF12,0)</f>
        <v>0</v>
      </c>
      <c r="AG215" s="108">
        <f>IFERROR(SUM(AG213,#REF!,#REF!,#REF!)*AG12/AG12,0)</f>
        <v>0</v>
      </c>
      <c r="AH215" s="108">
        <f>IFERROR(SUM(AH213,#REF!,#REF!,#REF!)*AH12/AH12,0)</f>
        <v>0</v>
      </c>
      <c r="AI215" s="108">
        <f>IFERROR(SUM(AI213,#REF!,#REF!,#REF!)*AI12/AI12,0)</f>
        <v>0</v>
      </c>
      <c r="AJ215" s="108">
        <f>IFERROR(SUM(AJ213,#REF!,#REF!,#REF!)*AJ12/AJ12,0)</f>
        <v>0</v>
      </c>
      <c r="AK215" s="108">
        <f>IFERROR(SUM(AK213,#REF!,#REF!,#REF!)*AK12/AK12,0)</f>
        <v>0</v>
      </c>
      <c r="AL215" s="108">
        <f>IFERROR(SUM(AL213,#REF!,#REF!,#REF!)*AL12/AL12,0)</f>
        <v>0</v>
      </c>
      <c r="AM215" s="108">
        <f>IFERROR(SUM(AM213,#REF!,#REF!,#REF!)*AM12/AM12,0)</f>
        <v>0</v>
      </c>
      <c r="AN215" s="108">
        <f>IFERROR(SUM(AN213,#REF!,#REF!,#REF!)*AN12/AN12,0)</f>
        <v>0</v>
      </c>
      <c r="AO215" s="108">
        <f>IFERROR(SUM(AO213,#REF!,#REF!,#REF!)*AO12/AO12,0)</f>
        <v>0</v>
      </c>
      <c r="AP215" s="108">
        <f>IFERROR(SUM(AP213,#REF!,#REF!,#REF!)*AP12/AP12,0)</f>
        <v>0</v>
      </c>
      <c r="AQ215" s="108">
        <f>IFERROR(SUM(AQ213,#REF!,#REF!,#REF!)*AQ12/AQ12,0)</f>
        <v>0</v>
      </c>
      <c r="AR215" s="108">
        <f>IFERROR(SUM(AR213,#REF!,#REF!,#REF!)*AR12/AR12,0)</f>
        <v>0</v>
      </c>
      <c r="AS215" s="108">
        <f>IFERROR(SUM(AS213,#REF!,#REF!,#REF!)*AS12/AS12,0)</f>
        <v>0</v>
      </c>
      <c r="AT215" s="108">
        <f>IFERROR(SUM(AT213,#REF!,#REF!,#REF!)*AT12/AT12,0)</f>
        <v>0</v>
      </c>
      <c r="AU215" s="108">
        <f>IFERROR(SUM(AU213,#REF!,#REF!,#REF!)*AU12/AU12,0)</f>
        <v>0</v>
      </c>
      <c r="AV215" s="108">
        <f>IFERROR(SUM(AV213,#REF!,#REF!,#REF!)*AV12/AV12,0)</f>
        <v>0</v>
      </c>
      <c r="AW215" s="108">
        <f>IFERROR(SUM(AW213,#REF!,#REF!,#REF!)*AW12/AW12,0)</f>
        <v>0</v>
      </c>
      <c r="AX215" s="108">
        <f>IFERROR(SUM(AX213,#REF!,#REF!,#REF!)*AX12/AX12,0)</f>
        <v>0</v>
      </c>
      <c r="AY215" s="108">
        <f>IFERROR(SUM(AY213,#REF!,#REF!,#REF!)*AY12/AY12,0)</f>
        <v>0</v>
      </c>
      <c r="AZ215" s="108">
        <f>IFERROR(SUM(AZ213,#REF!,#REF!,#REF!)*AZ12/AZ12,0)</f>
        <v>0</v>
      </c>
      <c r="BA215" s="108">
        <f>IFERROR(SUM(BA213,#REF!,#REF!,#REF!)*BA12/BA12,0)</f>
        <v>0</v>
      </c>
      <c r="BB215" s="108">
        <f>IFERROR(SUM(BB213,#REF!,#REF!,#REF!)*BB12/BB12,0)</f>
        <v>0</v>
      </c>
      <c r="BC215" s="108">
        <f>IFERROR(SUM(BC213,#REF!,#REF!,#REF!)*BC12/BC12,0)</f>
        <v>0</v>
      </c>
      <c r="BD215" s="108">
        <f>IFERROR(SUM(BD213,#REF!,#REF!,#REF!)*BD12/BD12,0)</f>
        <v>0</v>
      </c>
      <c r="BE215" s="108">
        <f>IFERROR(SUM(BE213,#REF!,#REF!,#REF!)*BE12/BE12,0)</f>
        <v>0</v>
      </c>
      <c r="BF215" s="108">
        <f>IFERROR(SUM(BF213,#REF!,#REF!,#REF!)*BF12/BF12,0)</f>
        <v>0</v>
      </c>
      <c r="BG215" s="108">
        <f>IFERROR(SUM(BG213,#REF!,#REF!,#REF!)*BG12/BG12,0)</f>
        <v>0</v>
      </c>
      <c r="BH215" s="108">
        <f>IFERROR(SUM(BH213,#REF!,#REF!,#REF!)*BH12/BH12,0)</f>
        <v>0</v>
      </c>
      <c r="BI215" s="108">
        <f>IFERROR(SUM(BI213,#REF!,#REF!,#REF!)*BI12/BI12,0)</f>
        <v>0</v>
      </c>
      <c r="BJ215" s="108">
        <f>IFERROR(SUM(BJ213,#REF!,#REF!,#REF!)*BJ12/BJ12,0)</f>
        <v>0</v>
      </c>
      <c r="BK215" s="108">
        <f>IFERROR(SUM(BK213,#REF!,#REF!,#REF!)*BK12/BK12,0)</f>
        <v>0</v>
      </c>
      <c r="BL215" s="108">
        <f>IFERROR(SUM(BL213,#REF!,#REF!,#REF!)*BL12/BL12,0)</f>
        <v>0</v>
      </c>
      <c r="BM215" s="108">
        <f>IFERROR(SUM(BM213,#REF!,#REF!,#REF!)*BM12/BM12,0)</f>
        <v>0</v>
      </c>
      <c r="BN215" s="108">
        <f>IFERROR(SUM(BN213,#REF!,#REF!,#REF!)*BN12/BN12,0)</f>
        <v>0</v>
      </c>
      <c r="BO215" s="108">
        <f>IFERROR(SUM(BO213,#REF!,#REF!,#REF!)*BO12/BO12,0)</f>
        <v>0</v>
      </c>
      <c r="BP215" s="108">
        <f>IFERROR(SUM(BP213,#REF!,#REF!,#REF!)*BP12/BP12,0)</f>
        <v>0</v>
      </c>
      <c r="BQ215" s="108">
        <f>IFERROR(SUM(BQ213,#REF!,#REF!,#REF!)*BQ12/BQ12,0)</f>
        <v>0</v>
      </c>
      <c r="BR215" s="120"/>
      <c r="BS215" s="247">
        <f>SUM(J215:U215)</f>
        <v>0</v>
      </c>
      <c r="BT215" s="247">
        <f>SUM(V215:AG215)</f>
        <v>0</v>
      </c>
      <c r="BU215" s="247">
        <f>SUM(AH215:AS215)</f>
        <v>0</v>
      </c>
      <c r="BV215" s="247">
        <f>SUM(AT215:BE215)</f>
        <v>0</v>
      </c>
      <c r="BW215" s="247">
        <f>SUM(BF215:BQ215)</f>
        <v>0</v>
      </c>
      <c r="BX215" s="108">
        <f>IFERROR(SUM(BX213,#REF!,#REF!,#REF!)*BX12/BX12,0)</f>
        <v>0</v>
      </c>
      <c r="BY215" s="108">
        <f>IFERROR(SUM(BY213,#REF!,#REF!,#REF!)*BY12/BY12,0)</f>
        <v>0</v>
      </c>
      <c r="BZ215" s="108">
        <f>IFERROR(SUM(BZ213,#REF!,#REF!,#REF!)*BZ12/BZ12,0)</f>
        <v>0</v>
      </c>
      <c r="CA215" s="108">
        <f>IFERROR(SUM(CA213,#REF!,#REF!,#REF!)*CA12/CA12,0)</f>
        <v>0</v>
      </c>
      <c r="CB215" s="108">
        <f>IFERROR(SUM(CB213,#REF!,#REF!,#REF!)*CB12/CB12,0)</f>
        <v>0</v>
      </c>
      <c r="CC215" s="108">
        <f>IFERROR(SUM(CC213,#REF!,#REF!,#REF!)*CC12/CC12,0)</f>
        <v>0</v>
      </c>
      <c r="CD215" s="108">
        <f>IFERROR(SUM(CD213,#REF!,#REF!,#REF!)*CD12/CD12,0)</f>
        <v>0</v>
      </c>
      <c r="CE215" s="108">
        <f>IFERROR(SUM(CE213,#REF!,#REF!,#REF!)*CE12/CE12,0)</f>
        <v>0</v>
      </c>
      <c r="CF215" s="108">
        <f>IFERROR(SUM(CF213,#REF!,#REF!,#REF!)*CF12/CF12,0)</f>
        <v>0</v>
      </c>
      <c r="CG215" s="108">
        <f>IFERROR(SUM(CG213,#REF!,#REF!,#REF!)*CG12/CG12,0)</f>
        <v>0</v>
      </c>
      <c r="CH215" s="108">
        <f>IFERROR(SUM(CH213,#REF!,#REF!,#REF!)*CH12/CH12,0)</f>
        <v>0</v>
      </c>
      <c r="CI215" s="108">
        <f>IFERROR(SUM(CI213,#REF!,#REF!,#REF!)*CI12/CI12,0)</f>
        <v>0</v>
      </c>
      <c r="CJ215" s="108">
        <f>IFERROR(SUM(CJ213,#REF!,#REF!,#REF!)*CJ12/CJ12,0)</f>
        <v>0</v>
      </c>
      <c r="CK215" s="108">
        <f>IFERROR(SUM(CK213,#REF!,#REF!,#REF!)*CK12/CK12,0)</f>
        <v>0</v>
      </c>
      <c r="CL215" s="108">
        <f>IFERROR(SUM(CL213,#REF!,#REF!,#REF!)*CL12/CL12,0)</f>
        <v>0</v>
      </c>
      <c r="CM215" s="108">
        <f>IFERROR(SUM(CM213,#REF!,#REF!,#REF!)*CM12/CM12,0)</f>
        <v>0</v>
      </c>
      <c r="CN215" s="108">
        <f>IFERROR(SUM(CN213,#REF!,#REF!,#REF!)*CN12/CN12,0)</f>
        <v>0</v>
      </c>
      <c r="CO215" s="108">
        <f>IFERROR(SUM(CO213,#REF!,#REF!,#REF!)*CO12/CO12,0)</f>
        <v>0</v>
      </c>
      <c r="CP215" s="108">
        <f>IFERROR(SUM(CP213,#REF!,#REF!,#REF!)*CP12/CP12,0)</f>
        <v>0</v>
      </c>
      <c r="CQ215" s="108">
        <f>IFERROR(SUM(CQ213,#REF!,#REF!,#REF!)*CQ12/CQ12,0)</f>
        <v>0</v>
      </c>
      <c r="CR215" s="108">
        <f>IFERROR(SUM(CR213,#REF!,#REF!,#REF!)*CR12/CR12,0)</f>
        <v>0</v>
      </c>
      <c r="CS215" s="108">
        <f>IFERROR(SUM(CS213,#REF!,#REF!,#REF!)*CS12/CS12,0)</f>
        <v>0</v>
      </c>
      <c r="CT215" s="108">
        <f>IFERROR(SUM(CT213,#REF!,#REF!,#REF!)*CT12/CT12,0)</f>
        <v>0</v>
      </c>
      <c r="CU215" s="108">
        <f>IFERROR(SUM(CU213,#REF!,#REF!,#REF!)*CU12/CU12,0)</f>
        <v>0</v>
      </c>
      <c r="CV215" s="108">
        <f>IFERROR(SUM(CV213,#REF!,#REF!,#REF!)*CV12/CV12,0)</f>
        <v>0</v>
      </c>
      <c r="CW215" s="108">
        <f>IFERROR(SUM(CW213,#REF!,#REF!,#REF!)*CW12/CW12,0)</f>
        <v>0</v>
      </c>
      <c r="CX215" s="108">
        <f>IFERROR(SUM(CX213,#REF!,#REF!,#REF!)*CX12/CX12,0)</f>
        <v>0</v>
      </c>
      <c r="CY215" s="238">
        <f>IFERROR(SUM(CY213,#REF!,#REF!,#REF!)*CY12/CY12,0)</f>
        <v>0</v>
      </c>
    </row>
    <row r="216" spans="1:103" s="6" customFormat="1">
      <c r="A216" s="3"/>
      <c r="B216" s="95" t="s">
        <v>80</v>
      </c>
      <c r="C216" s="109"/>
      <c r="D216" s="110"/>
      <c r="E216" s="110"/>
      <c r="F216" s="73"/>
      <c r="G216" s="158">
        <f t="shared" si="331"/>
        <v>0</v>
      </c>
      <c r="H216" s="126" t="s">
        <v>136</v>
      </c>
      <c r="I216" s="73"/>
      <c r="J216" s="111">
        <f>IFERROR(SUM(J213,#REF!,#REF!)*SUM(J14,J15)/SUM(J14,J15),0)</f>
        <v>0</v>
      </c>
      <c r="K216" s="111">
        <f>IFERROR(SUM(K213,#REF!,#REF!)*SUM(K14,K15)/SUM(K14,K15),0)</f>
        <v>0</v>
      </c>
      <c r="L216" s="111">
        <f>IFERROR(SUM(L213,#REF!,#REF!)*SUM(L14,L15)/SUM(L14,L15),0)</f>
        <v>0</v>
      </c>
      <c r="M216" s="111">
        <f>IFERROR(SUM(M213,#REF!,#REF!)*SUM(M14,M15)/SUM(M14,M15),0)</f>
        <v>0</v>
      </c>
      <c r="N216" s="111">
        <f>IFERROR(SUM(N213,#REF!,#REF!)*SUM(N14,N15)/SUM(N14,N15),0)</f>
        <v>0</v>
      </c>
      <c r="O216" s="111">
        <f>IFERROR(SUM(O213,#REF!,#REF!)*SUM(O14,O15)/SUM(O14,O15),0)</f>
        <v>0</v>
      </c>
      <c r="P216" s="111">
        <f>IFERROR(SUM(P213,#REF!,#REF!)*SUM(P14,P15)/SUM(P14,P15),0)</f>
        <v>0</v>
      </c>
      <c r="Q216" s="111">
        <f>IFERROR(SUM(Q213,#REF!,#REF!)*SUM(Q14,Q15)/SUM(Q14,Q15),0)</f>
        <v>0</v>
      </c>
      <c r="R216" s="111">
        <f>IFERROR(SUM(R213,#REF!,#REF!)*SUM(R14,R15)/SUM(R14,R15),0)</f>
        <v>0</v>
      </c>
      <c r="S216" s="111">
        <f>IFERROR(SUM(S213,#REF!,#REF!)*SUM(S14,S15)/SUM(S14,S15),0)</f>
        <v>0</v>
      </c>
      <c r="T216" s="111">
        <f>IFERROR(SUM(T213,#REF!,#REF!)*SUM(T14,T15)/SUM(T14,T15),0)</f>
        <v>0</v>
      </c>
      <c r="U216" s="111">
        <f>IFERROR(SUM(U213,#REF!,#REF!)*SUM(U14,U15)/SUM(U14,U15),0)</f>
        <v>0</v>
      </c>
      <c r="V216" s="111">
        <f>IFERROR(SUM(V213,#REF!,#REF!)*SUM(V14,V15)/SUM(V14,V15),0)</f>
        <v>0</v>
      </c>
      <c r="W216" s="111">
        <f>IFERROR(SUM(W213,#REF!,#REF!)*SUM(W14,W15)/SUM(W14,W15),0)</f>
        <v>0</v>
      </c>
      <c r="X216" s="111">
        <f>IFERROR(SUM(X213,#REF!,#REF!)*SUM(X14,X15)/SUM(X14,X15),0)</f>
        <v>0</v>
      </c>
      <c r="Y216" s="111">
        <f>IFERROR(SUM(Y213,#REF!,#REF!)*SUM(Y14,Y15)/SUM(Y14,Y15),0)</f>
        <v>0</v>
      </c>
      <c r="Z216" s="111">
        <f>IFERROR(SUM(Z213,#REF!,#REF!)*SUM(Z14,Z15)/SUM(Z14,Z15),0)</f>
        <v>0</v>
      </c>
      <c r="AA216" s="111">
        <f>IFERROR(SUM(AA213,#REF!,#REF!)*SUM(AA14,AA15)/SUM(AA14,AA15),0)</f>
        <v>0</v>
      </c>
      <c r="AB216" s="111">
        <f>IFERROR(SUM(AB213,#REF!,#REF!)*SUM(AB14,AB15)/SUM(AB14,AB15),0)</f>
        <v>0</v>
      </c>
      <c r="AC216" s="111">
        <f>IFERROR(SUM(AC213,#REF!,#REF!)*SUM(AC14,AC15)/SUM(AC14,AC15),0)</f>
        <v>0</v>
      </c>
      <c r="AD216" s="111">
        <f>IFERROR(SUM(AD213,#REF!,#REF!)*SUM(AD14,AD15)/SUM(AD14,AD15),0)</f>
        <v>0</v>
      </c>
      <c r="AE216" s="111">
        <f>IFERROR(SUM(AE213,#REF!,#REF!)*SUM(AE14,AE15)/SUM(AE14,AE15),0)</f>
        <v>0</v>
      </c>
      <c r="AF216" s="111">
        <f>IFERROR(SUM(AF213,#REF!,#REF!)*SUM(AF14,AF15)/SUM(AF14,AF15),0)</f>
        <v>0</v>
      </c>
      <c r="AG216" s="111">
        <f>IFERROR(SUM(AG213,#REF!,#REF!)*SUM(AG14,AG15)/SUM(AG14,AG15),0)</f>
        <v>0</v>
      </c>
      <c r="AH216" s="111">
        <f>IFERROR(SUM(AH213,#REF!,#REF!)*SUM(AH14,AH15)/SUM(AH14,AH15),0)</f>
        <v>0</v>
      </c>
      <c r="AI216" s="111">
        <f>IFERROR(SUM(AI213,#REF!,#REF!)*SUM(AI14,AI15)/SUM(AI14,AI15),0)</f>
        <v>0</v>
      </c>
      <c r="AJ216" s="111">
        <f>IFERROR(SUM(AJ213,#REF!,#REF!)*SUM(AJ14,AJ15)/SUM(AJ14,AJ15),0)</f>
        <v>0</v>
      </c>
      <c r="AK216" s="111">
        <f>IFERROR(SUM(AK213,#REF!,#REF!)*SUM(AK14,AK15)/SUM(AK14,AK15),0)</f>
        <v>0</v>
      </c>
      <c r="AL216" s="111">
        <f>IFERROR(SUM(AL213,#REF!,#REF!)*SUM(AL14,AL15)/SUM(AL14,AL15),0)</f>
        <v>0</v>
      </c>
      <c r="AM216" s="111">
        <f>IFERROR(SUM(AM213,#REF!,#REF!)*SUM(AM14,AM15)/SUM(AM14,AM15),0)</f>
        <v>0</v>
      </c>
      <c r="AN216" s="111">
        <f>IFERROR(SUM(AN213,#REF!,#REF!)*SUM(AN14,AN15)/SUM(AN14,AN15),0)</f>
        <v>0</v>
      </c>
      <c r="AO216" s="111">
        <f>IFERROR(SUM(AO213,#REF!,#REF!)*SUM(AO14,AO15)/SUM(AO14,AO15),0)</f>
        <v>0</v>
      </c>
      <c r="AP216" s="111">
        <f>IFERROR(SUM(AP213,#REF!,#REF!)*SUM(AP14,AP15)/SUM(AP14,AP15),0)</f>
        <v>0</v>
      </c>
      <c r="AQ216" s="111">
        <f>IFERROR(SUM(AQ213,#REF!,#REF!)*SUM(AQ14,AQ15)/SUM(AQ14,AQ15),0)</f>
        <v>0</v>
      </c>
      <c r="AR216" s="111">
        <f>IFERROR(SUM(AR213,#REF!,#REF!)*SUM(AR14,AR15)/SUM(AR14,AR15),0)</f>
        <v>0</v>
      </c>
      <c r="AS216" s="111">
        <f>IFERROR(SUM(AS213,#REF!,#REF!)*SUM(AS14,AS15)/SUM(AS14,AS15),0)</f>
        <v>0</v>
      </c>
      <c r="AT216" s="111">
        <f>IFERROR(SUM(AT213,#REF!,#REF!)*SUM(AT14,AT15)/SUM(AT14,AT15),0)</f>
        <v>0</v>
      </c>
      <c r="AU216" s="111">
        <f>IFERROR(SUM(AU213,#REF!,#REF!)*SUM(AU14,AU15)/SUM(AU14,AU15),0)</f>
        <v>0</v>
      </c>
      <c r="AV216" s="111">
        <f>IFERROR(SUM(AV213,#REF!,#REF!)*SUM(AV14,AV15)/SUM(AV14,AV15),0)</f>
        <v>0</v>
      </c>
      <c r="AW216" s="111">
        <f>IFERROR(SUM(AW213,#REF!,#REF!)*SUM(AW14,AW15)/SUM(AW14,AW15),0)</f>
        <v>0</v>
      </c>
      <c r="AX216" s="111">
        <f>IFERROR(SUM(AX213,#REF!,#REF!)*SUM(AX14,AX15)/SUM(AX14,AX15),0)</f>
        <v>0</v>
      </c>
      <c r="AY216" s="111">
        <f>IFERROR(SUM(AY213,#REF!,#REF!)*SUM(AY14,AY15)/SUM(AY14,AY15),0)</f>
        <v>0</v>
      </c>
      <c r="AZ216" s="111">
        <f>IFERROR(SUM(AZ213,#REF!,#REF!)*SUM(AZ14,AZ15)/SUM(AZ14,AZ15),0)</f>
        <v>0</v>
      </c>
      <c r="BA216" s="111">
        <f>IFERROR(SUM(BA213,#REF!,#REF!)*SUM(BA14,BA15)/SUM(BA14,BA15),0)</f>
        <v>0</v>
      </c>
      <c r="BB216" s="111">
        <f>IFERROR(SUM(BB213,#REF!,#REF!)*SUM(BB14,BB15)/SUM(BB14,BB15),0)</f>
        <v>0</v>
      </c>
      <c r="BC216" s="111">
        <f>IFERROR(SUM(BC213,#REF!,#REF!)*SUM(BC14,BC15)/SUM(BC14,BC15),0)</f>
        <v>0</v>
      </c>
      <c r="BD216" s="111">
        <f>IFERROR(SUM(BD213,#REF!,#REF!)*SUM(BD14,BD15)/SUM(BD14,BD15),0)</f>
        <v>0</v>
      </c>
      <c r="BE216" s="111">
        <f>IFERROR(SUM(BE213,#REF!,#REF!)*SUM(BE14,BE15)/SUM(BE14,BE15),0)</f>
        <v>0</v>
      </c>
      <c r="BF216" s="111">
        <f>IFERROR(SUM(BF213,#REF!,#REF!)*SUM(BF14,BF15)/SUM(BF14,BF15),0)</f>
        <v>0</v>
      </c>
      <c r="BG216" s="111">
        <f>IFERROR(SUM(BG213,#REF!,#REF!)*SUM(BG14,BG15)/SUM(BG14,BG15),0)</f>
        <v>0</v>
      </c>
      <c r="BH216" s="111">
        <f>IFERROR(SUM(BH213,#REF!,#REF!)*SUM(BH14,BH15)/SUM(BH14,BH15),0)</f>
        <v>0</v>
      </c>
      <c r="BI216" s="111">
        <f>IFERROR(SUM(BI213,#REF!,#REF!)*SUM(BI14,BI15)/SUM(BI14,BI15),0)</f>
        <v>0</v>
      </c>
      <c r="BJ216" s="111">
        <f>IFERROR(SUM(BJ213,#REF!,#REF!)*SUM(BJ14,BJ15)/SUM(BJ14,BJ15),0)</f>
        <v>0</v>
      </c>
      <c r="BK216" s="111">
        <f>IFERROR(SUM(BK213,#REF!,#REF!)*SUM(BK14,BK15)/SUM(BK14,BK15),0)</f>
        <v>0</v>
      </c>
      <c r="BL216" s="111">
        <f>IFERROR(SUM(BL213,#REF!,#REF!)*SUM(BL14,BL15)/SUM(BL14,BL15),0)</f>
        <v>0</v>
      </c>
      <c r="BM216" s="111">
        <f>IFERROR(SUM(BM213,#REF!,#REF!)*SUM(BM14,BM15)/SUM(BM14,BM15),0)</f>
        <v>0</v>
      </c>
      <c r="BN216" s="111">
        <f>IFERROR(SUM(BN213,#REF!,#REF!)*SUM(BN14,BN15)/SUM(BN14,BN15),0)</f>
        <v>0</v>
      </c>
      <c r="BO216" s="111">
        <f>IFERROR(SUM(BO213,#REF!,#REF!)*SUM(BO14,BO15)/SUM(BO14,BO15),0)</f>
        <v>0</v>
      </c>
      <c r="BP216" s="111">
        <f>IFERROR(SUM(BP213,#REF!,#REF!)*SUM(BP14,BP15)/SUM(BP14,BP15),0)</f>
        <v>0</v>
      </c>
      <c r="BQ216" s="111">
        <f>IFERROR(SUM(BQ213,#REF!,#REF!)*SUM(BQ14,BQ15)/SUM(BQ14,BQ15),0)</f>
        <v>0</v>
      </c>
      <c r="BR216" s="96"/>
      <c r="BS216" s="158">
        <f>SUM(J216:U216)</f>
        <v>0</v>
      </c>
      <c r="BT216" s="158">
        <f>SUM(V216:AG216)</f>
        <v>0</v>
      </c>
      <c r="BU216" s="158">
        <f>SUM(AH216:AS216)</f>
        <v>0</v>
      </c>
      <c r="BV216" s="158">
        <f>SUM(AT216:BE216)</f>
        <v>0</v>
      </c>
      <c r="BW216" s="158">
        <f>SUM(BF216:BQ216)</f>
        <v>0</v>
      </c>
      <c r="BX216" s="111">
        <f>IFERROR(SUM(BX213,#REF!,#REF!)*SUM(BX14,BX15)/SUM(BX14,BX15),0)</f>
        <v>0</v>
      </c>
      <c r="BY216" s="111">
        <f>IFERROR(SUM(BY213,#REF!,#REF!)*SUM(BY14,BY15)/SUM(BY14,BY15),0)</f>
        <v>0</v>
      </c>
      <c r="BZ216" s="111">
        <f>IFERROR(SUM(BZ213,#REF!,#REF!)*SUM(BZ14,BZ15)/SUM(BZ14,BZ15),0)</f>
        <v>0</v>
      </c>
      <c r="CA216" s="111">
        <f>IFERROR(SUM(CA213,#REF!,#REF!)*SUM(CA14,CA15)/SUM(CA14,CA15),0)</f>
        <v>0</v>
      </c>
      <c r="CB216" s="111">
        <f>IFERROR(SUM(CB213,#REF!,#REF!)*SUM(CB14,CB15)/SUM(CB14,CB15),0)</f>
        <v>0</v>
      </c>
      <c r="CC216" s="111">
        <f>IFERROR(SUM(CC213,#REF!,#REF!)*SUM(CC14,CC15)/SUM(CC14,CC15),0)</f>
        <v>0</v>
      </c>
      <c r="CD216" s="111">
        <f>IFERROR(SUM(CD213,#REF!,#REF!)*SUM(CD14,CD15)/SUM(CD14,CD15),0)</f>
        <v>0</v>
      </c>
      <c r="CE216" s="111">
        <f>IFERROR(SUM(CE213,#REF!,#REF!)*SUM(CE14,CE15)/SUM(CE14,CE15),0)</f>
        <v>0</v>
      </c>
      <c r="CF216" s="111">
        <f>IFERROR(SUM(CF213,#REF!,#REF!)*SUM(CF14,CF15)/SUM(CF14,CF15),0)</f>
        <v>0</v>
      </c>
      <c r="CG216" s="111">
        <f>IFERROR(SUM(CG213,#REF!,#REF!)*SUM(CG14,CG15)/SUM(CG14,CG15),0)</f>
        <v>0</v>
      </c>
      <c r="CH216" s="111">
        <f>IFERROR(SUM(CH213,#REF!,#REF!)*SUM(CH14,CH15)/SUM(CH14,CH15),0)</f>
        <v>0</v>
      </c>
      <c r="CI216" s="111">
        <f>IFERROR(SUM(CI213,#REF!,#REF!)*SUM(CI14,CI15)/SUM(CI14,CI15),0)</f>
        <v>0</v>
      </c>
      <c r="CJ216" s="111">
        <f>IFERROR(SUM(CJ213,#REF!,#REF!)*SUM(CJ14,CJ15)/SUM(CJ14,CJ15),0)</f>
        <v>0</v>
      </c>
      <c r="CK216" s="111">
        <f>IFERROR(SUM(CK213,#REF!,#REF!)*SUM(CK14,CK15)/SUM(CK14,CK15),0)</f>
        <v>0</v>
      </c>
      <c r="CL216" s="111">
        <f>IFERROR(SUM(CL213,#REF!,#REF!)*SUM(CL14,CL15)/SUM(CL14,CL15),0)</f>
        <v>0</v>
      </c>
      <c r="CM216" s="111">
        <f>IFERROR(SUM(CM213,#REF!,#REF!)*SUM(CM14,CM15)/SUM(CM14,CM15),0)</f>
        <v>0</v>
      </c>
      <c r="CN216" s="111">
        <f>IFERROR(SUM(CN213,#REF!,#REF!)*SUM(CN14,CN15)/SUM(CN14,CN15),0)</f>
        <v>0</v>
      </c>
      <c r="CO216" s="111">
        <f>IFERROR(SUM(CO213,#REF!,#REF!)*SUM(CO14,CO15)/SUM(CO14,CO15),0)</f>
        <v>0</v>
      </c>
      <c r="CP216" s="111">
        <f>IFERROR(SUM(CP213,#REF!,#REF!)*SUM(CP14,CP15)/SUM(CP14,CP15),0)</f>
        <v>0</v>
      </c>
      <c r="CQ216" s="111">
        <f>IFERROR(SUM(CQ213,#REF!,#REF!)*SUM(CQ14,CQ15)/SUM(CQ14,CQ15),0)</f>
        <v>0</v>
      </c>
      <c r="CR216" s="111">
        <f>IFERROR(SUM(CR213,#REF!,#REF!)*SUM(CR14,CR15)/SUM(CR14,CR15),0)</f>
        <v>0</v>
      </c>
      <c r="CS216" s="111">
        <f>IFERROR(SUM(CS213,#REF!,#REF!)*SUM(CS14,CS15)/SUM(CS14,CS15),0)</f>
        <v>0</v>
      </c>
      <c r="CT216" s="111">
        <f>IFERROR(SUM(CT213,#REF!,#REF!)*SUM(CT14,CT15)/SUM(CT14,CT15),0)</f>
        <v>0</v>
      </c>
      <c r="CU216" s="111">
        <f>IFERROR(SUM(CU213,#REF!,#REF!)*SUM(CU14,CU15)/SUM(CU14,CU15),0)</f>
        <v>0</v>
      </c>
      <c r="CV216" s="111">
        <f>IFERROR(SUM(CV213,#REF!,#REF!)*SUM(CV14,CV15)/SUM(CV14,CV15),0)</f>
        <v>0</v>
      </c>
      <c r="CW216" s="111">
        <f>IFERROR(SUM(CW213,#REF!,#REF!)*SUM(CW14,CW15)/SUM(CW14,CW15),0)</f>
        <v>0</v>
      </c>
      <c r="CX216" s="111">
        <f>IFERROR(SUM(CX213,#REF!,#REF!)*SUM(CX14,CX15)/SUM(CX14,CX15),0)</f>
        <v>0</v>
      </c>
      <c r="CY216" s="112">
        <f>IFERROR(SUM(CY213,#REF!,#REF!)*SUM(CY14,CY15)/SUM(CY14,CY15),0)</f>
        <v>0</v>
      </c>
    </row>
    <row r="218" spans="1:103">
      <c r="A218" s="1" t="s">
        <v>66</v>
      </c>
      <c r="B218" s="31" t="s">
        <v>27</v>
      </c>
      <c r="L218" s="29"/>
      <c r="M218" s="29"/>
      <c r="N218" s="29"/>
      <c r="O218" s="29"/>
      <c r="P218" s="29"/>
      <c r="Q218" s="29"/>
      <c r="R218" s="29"/>
      <c r="S218" s="29"/>
    </row>
    <row r="219" spans="1:103">
      <c r="B219" s="10" t="s">
        <v>123</v>
      </c>
      <c r="C219" s="32">
        <v>0</v>
      </c>
      <c r="L219" s="29"/>
      <c r="M219" s="29"/>
      <c r="N219" s="29"/>
      <c r="O219" s="29"/>
      <c r="P219" s="29"/>
      <c r="Q219" s="29"/>
      <c r="R219" s="29"/>
      <c r="S219" s="29"/>
    </row>
    <row r="220" spans="1:103">
      <c r="B220" s="2" t="s">
        <v>8</v>
      </c>
      <c r="C220" s="32"/>
      <c r="E220" s="33"/>
      <c r="F220" s="33"/>
      <c r="G220" s="33">
        <f t="shared" ref="G220:G223" si="332">SUM(BS220:CY220)</f>
        <v>107422914.42520657</v>
      </c>
      <c r="H220" s="33" t="s">
        <v>136</v>
      </c>
      <c r="I220" s="33"/>
      <c r="J220" s="33">
        <f t="shared" ref="J220:BQ220" si="333">J141</f>
        <v>0</v>
      </c>
      <c r="K220" s="33">
        <f t="shared" si="333"/>
        <v>0</v>
      </c>
      <c r="L220" s="33">
        <f t="shared" si="333"/>
        <v>0</v>
      </c>
      <c r="M220" s="33">
        <f t="shared" si="333"/>
        <v>0</v>
      </c>
      <c r="N220" s="33">
        <f t="shared" si="333"/>
        <v>0</v>
      </c>
      <c r="O220" s="33">
        <f t="shared" si="333"/>
        <v>0</v>
      </c>
      <c r="P220" s="33">
        <f t="shared" si="333"/>
        <v>-12194413.355648443</v>
      </c>
      <c r="Q220" s="33">
        <f t="shared" si="333"/>
        <v>-1182587.9080196426</v>
      </c>
      <c r="R220" s="33">
        <f t="shared" si="333"/>
        <v>-1279574.2093895057</v>
      </c>
      <c r="S220" s="33">
        <f t="shared" si="333"/>
        <v>-1376560.5107593685</v>
      </c>
      <c r="T220" s="33">
        <f t="shared" si="333"/>
        <v>-1473546.8121292316</v>
      </c>
      <c r="U220" s="33">
        <f t="shared" si="333"/>
        <v>-1570533.1134990947</v>
      </c>
      <c r="V220" s="33">
        <f t="shared" si="333"/>
        <v>-1667519.4148689578</v>
      </c>
      <c r="W220" s="33">
        <f t="shared" si="333"/>
        <v>-1764505.7162388205</v>
      </c>
      <c r="X220" s="33">
        <f t="shared" si="333"/>
        <v>-1861492.0176086836</v>
      </c>
      <c r="Y220" s="33">
        <f t="shared" si="333"/>
        <v>-1958478.3189785467</v>
      </c>
      <c r="Z220" s="33">
        <f t="shared" si="333"/>
        <v>-2055464.6203484097</v>
      </c>
      <c r="AA220" s="33">
        <f t="shared" si="333"/>
        <v>-2152450.9217182728</v>
      </c>
      <c r="AB220" s="33">
        <f t="shared" si="333"/>
        <v>-2249437.2230881359</v>
      </c>
      <c r="AC220" s="33">
        <f t="shared" si="333"/>
        <v>-2346423.5244579986</v>
      </c>
      <c r="AD220" s="33">
        <f t="shared" si="333"/>
        <v>-2443409.8258278617</v>
      </c>
      <c r="AE220" s="33">
        <f t="shared" si="333"/>
        <v>144999311.91778755</v>
      </c>
      <c r="AF220" s="33">
        <f t="shared" si="333"/>
        <v>0</v>
      </c>
      <c r="AG220" s="33">
        <f t="shared" si="333"/>
        <v>0</v>
      </c>
      <c r="AH220" s="33">
        <f t="shared" si="333"/>
        <v>0</v>
      </c>
      <c r="AI220" s="33">
        <f t="shared" si="333"/>
        <v>0</v>
      </c>
      <c r="AJ220" s="33">
        <f t="shared" si="333"/>
        <v>0</v>
      </c>
      <c r="AK220" s="33">
        <f t="shared" si="333"/>
        <v>0</v>
      </c>
      <c r="AL220" s="33">
        <f t="shared" si="333"/>
        <v>0</v>
      </c>
      <c r="AM220" s="33">
        <f t="shared" si="333"/>
        <v>0</v>
      </c>
      <c r="AN220" s="33">
        <f t="shared" si="333"/>
        <v>0</v>
      </c>
      <c r="AO220" s="33">
        <f t="shared" si="333"/>
        <v>0</v>
      </c>
      <c r="AP220" s="33">
        <f t="shared" si="333"/>
        <v>0</v>
      </c>
      <c r="AQ220" s="33">
        <f t="shared" si="333"/>
        <v>0</v>
      </c>
      <c r="AR220" s="33">
        <f t="shared" si="333"/>
        <v>0</v>
      </c>
      <c r="AS220" s="33">
        <f t="shared" si="333"/>
        <v>0</v>
      </c>
      <c r="AT220" s="33">
        <f t="shared" si="333"/>
        <v>0</v>
      </c>
      <c r="AU220" s="33">
        <f t="shared" si="333"/>
        <v>0</v>
      </c>
      <c r="AV220" s="33">
        <f t="shared" si="333"/>
        <v>0</v>
      </c>
      <c r="AW220" s="33">
        <f t="shared" si="333"/>
        <v>0</v>
      </c>
      <c r="AX220" s="33">
        <f t="shared" si="333"/>
        <v>0</v>
      </c>
      <c r="AY220" s="33">
        <f t="shared" si="333"/>
        <v>0</v>
      </c>
      <c r="AZ220" s="33">
        <f t="shared" si="333"/>
        <v>0</v>
      </c>
      <c r="BA220" s="33">
        <f t="shared" si="333"/>
        <v>0</v>
      </c>
      <c r="BB220" s="33">
        <f t="shared" si="333"/>
        <v>0</v>
      </c>
      <c r="BC220" s="33">
        <f t="shared" si="333"/>
        <v>0</v>
      </c>
      <c r="BD220" s="33">
        <f t="shared" si="333"/>
        <v>0</v>
      </c>
      <c r="BE220" s="33">
        <f t="shared" si="333"/>
        <v>0</v>
      </c>
      <c r="BF220" s="33">
        <f t="shared" si="333"/>
        <v>0</v>
      </c>
      <c r="BG220" s="33">
        <f t="shared" si="333"/>
        <v>0</v>
      </c>
      <c r="BH220" s="33">
        <f t="shared" si="333"/>
        <v>0</v>
      </c>
      <c r="BI220" s="33">
        <f t="shared" si="333"/>
        <v>0</v>
      </c>
      <c r="BJ220" s="33">
        <f t="shared" si="333"/>
        <v>0</v>
      </c>
      <c r="BK220" s="33">
        <f t="shared" si="333"/>
        <v>0</v>
      </c>
      <c r="BL220" s="33">
        <f t="shared" si="333"/>
        <v>0</v>
      </c>
      <c r="BM220" s="33">
        <f t="shared" si="333"/>
        <v>0</v>
      </c>
      <c r="BN220" s="33">
        <f t="shared" si="333"/>
        <v>0</v>
      </c>
      <c r="BO220" s="33">
        <f t="shared" si="333"/>
        <v>0</v>
      </c>
      <c r="BP220" s="33">
        <f t="shared" si="333"/>
        <v>0</v>
      </c>
      <c r="BQ220" s="33">
        <f t="shared" si="333"/>
        <v>0</v>
      </c>
      <c r="BR220" s="33"/>
      <c r="BS220" s="22">
        <f t="shared" ref="BS220:BS222" si="334">SUM(J220:U220)</f>
        <v>-19077215.909445286</v>
      </c>
      <c r="BT220" s="22">
        <f t="shared" ref="BT220:BT222" si="335">SUM(V220:AG220)</f>
        <v>126500130.33465186</v>
      </c>
      <c r="BU220" s="22">
        <f t="shared" ref="BU220:BU222" si="336">SUM(AH220:AS220)</f>
        <v>0</v>
      </c>
      <c r="BV220" s="22">
        <f t="shared" ref="BV220:BV222" si="337">SUM(AT220:BE220)</f>
        <v>0</v>
      </c>
      <c r="BW220" s="22">
        <f t="shared" ref="BW220:BW222" si="338">SUM(BF220:BQ220)</f>
        <v>0</v>
      </c>
      <c r="BX220" s="33">
        <f t="shared" ref="BX220:CY220" si="339">BX141</f>
        <v>0</v>
      </c>
      <c r="BY220" s="33">
        <f t="shared" si="339"/>
        <v>0</v>
      </c>
      <c r="BZ220" s="33">
        <f t="shared" si="339"/>
        <v>0</v>
      </c>
      <c r="CA220" s="33">
        <f t="shared" si="339"/>
        <v>0</v>
      </c>
      <c r="CB220" s="33">
        <f t="shared" si="339"/>
        <v>0</v>
      </c>
      <c r="CC220" s="33">
        <f t="shared" si="339"/>
        <v>0</v>
      </c>
      <c r="CD220" s="33">
        <f t="shared" si="339"/>
        <v>0</v>
      </c>
      <c r="CE220" s="33">
        <f t="shared" si="339"/>
        <v>0</v>
      </c>
      <c r="CF220" s="33">
        <f t="shared" si="339"/>
        <v>0</v>
      </c>
      <c r="CG220" s="33">
        <f t="shared" si="339"/>
        <v>0</v>
      </c>
      <c r="CH220" s="33">
        <f t="shared" si="339"/>
        <v>0</v>
      </c>
      <c r="CI220" s="33">
        <f t="shared" si="339"/>
        <v>0</v>
      </c>
      <c r="CJ220" s="33">
        <f t="shared" si="339"/>
        <v>0</v>
      </c>
      <c r="CK220" s="33">
        <f t="shared" si="339"/>
        <v>0</v>
      </c>
      <c r="CL220" s="33">
        <f t="shared" si="339"/>
        <v>0</v>
      </c>
      <c r="CM220" s="33">
        <f t="shared" si="339"/>
        <v>0</v>
      </c>
      <c r="CN220" s="33">
        <f t="shared" si="339"/>
        <v>0</v>
      </c>
      <c r="CO220" s="33">
        <f t="shared" si="339"/>
        <v>0</v>
      </c>
      <c r="CP220" s="33">
        <f t="shared" si="339"/>
        <v>0</v>
      </c>
      <c r="CQ220" s="33">
        <f t="shared" si="339"/>
        <v>0</v>
      </c>
      <c r="CR220" s="33">
        <f t="shared" si="339"/>
        <v>0</v>
      </c>
      <c r="CS220" s="33">
        <f t="shared" si="339"/>
        <v>0</v>
      </c>
      <c r="CT220" s="33">
        <f t="shared" si="339"/>
        <v>0</v>
      </c>
      <c r="CU220" s="33">
        <f t="shared" si="339"/>
        <v>0</v>
      </c>
      <c r="CV220" s="33">
        <f t="shared" si="339"/>
        <v>0</v>
      </c>
      <c r="CW220" s="33">
        <f t="shared" si="339"/>
        <v>0</v>
      </c>
      <c r="CX220" s="33">
        <f t="shared" si="339"/>
        <v>0</v>
      </c>
      <c r="CY220" s="33">
        <f t="shared" si="339"/>
        <v>0</v>
      </c>
    </row>
    <row r="221" spans="1:103">
      <c r="B221" s="6" t="s">
        <v>15</v>
      </c>
      <c r="C221" s="32"/>
      <c r="E221" s="33"/>
      <c r="F221" s="33"/>
      <c r="G221" s="33">
        <f t="shared" si="332"/>
        <v>5582485.7026765049</v>
      </c>
      <c r="H221" s="33" t="s">
        <v>136</v>
      </c>
      <c r="I221" s="33"/>
      <c r="J221" s="33">
        <f t="shared" ref="J221:BQ221" si="340">-J136</f>
        <v>0</v>
      </c>
      <c r="K221" s="33">
        <f t="shared" si="340"/>
        <v>0</v>
      </c>
      <c r="L221" s="33">
        <f t="shared" si="340"/>
        <v>0</v>
      </c>
      <c r="M221" s="33">
        <f t="shared" si="340"/>
        <v>0</v>
      </c>
      <c r="N221" s="33">
        <f t="shared" si="340"/>
        <v>0</v>
      </c>
      <c r="O221" s="33">
        <f t="shared" si="340"/>
        <v>0</v>
      </c>
      <c r="P221" s="33">
        <f t="shared" si="340"/>
        <v>0</v>
      </c>
      <c r="Q221" s="33">
        <f t="shared" si="340"/>
        <v>0</v>
      </c>
      <c r="R221" s="33">
        <f t="shared" si="340"/>
        <v>0</v>
      </c>
      <c r="S221" s="33">
        <f t="shared" si="340"/>
        <v>0</v>
      </c>
      <c r="T221" s="33">
        <f t="shared" si="340"/>
        <v>0</v>
      </c>
      <c r="U221" s="33">
        <f t="shared" si="340"/>
        <v>0</v>
      </c>
      <c r="V221" s="33">
        <f t="shared" si="340"/>
        <v>0</v>
      </c>
      <c r="W221" s="33">
        <f t="shared" si="340"/>
        <v>0</v>
      </c>
      <c r="X221" s="33">
        <f t="shared" si="340"/>
        <v>0</v>
      </c>
      <c r="Y221" s="33">
        <f t="shared" si="340"/>
        <v>0</v>
      </c>
      <c r="Z221" s="33">
        <f t="shared" si="340"/>
        <v>0</v>
      </c>
      <c r="AA221" s="33">
        <f t="shared" si="340"/>
        <v>0</v>
      </c>
      <c r="AB221" s="33">
        <f t="shared" si="340"/>
        <v>0</v>
      </c>
      <c r="AC221" s="33">
        <f t="shared" si="340"/>
        <v>0</v>
      </c>
      <c r="AD221" s="33">
        <f t="shared" si="340"/>
        <v>0</v>
      </c>
      <c r="AE221" s="33">
        <f t="shared" si="340"/>
        <v>5582485.7026765049</v>
      </c>
      <c r="AF221" s="33">
        <f t="shared" si="340"/>
        <v>0</v>
      </c>
      <c r="AG221" s="33">
        <f t="shared" si="340"/>
        <v>0</v>
      </c>
      <c r="AH221" s="33">
        <f t="shared" si="340"/>
        <v>0</v>
      </c>
      <c r="AI221" s="33">
        <f t="shared" si="340"/>
        <v>0</v>
      </c>
      <c r="AJ221" s="33">
        <f t="shared" si="340"/>
        <v>0</v>
      </c>
      <c r="AK221" s="33">
        <f t="shared" si="340"/>
        <v>0</v>
      </c>
      <c r="AL221" s="33">
        <f t="shared" si="340"/>
        <v>0</v>
      </c>
      <c r="AM221" s="33">
        <f t="shared" si="340"/>
        <v>0</v>
      </c>
      <c r="AN221" s="33">
        <f t="shared" si="340"/>
        <v>0</v>
      </c>
      <c r="AO221" s="33">
        <f t="shared" si="340"/>
        <v>0</v>
      </c>
      <c r="AP221" s="33">
        <f t="shared" si="340"/>
        <v>0</v>
      </c>
      <c r="AQ221" s="33">
        <f t="shared" si="340"/>
        <v>0</v>
      </c>
      <c r="AR221" s="33">
        <f t="shared" si="340"/>
        <v>0</v>
      </c>
      <c r="AS221" s="33">
        <f t="shared" si="340"/>
        <v>0</v>
      </c>
      <c r="AT221" s="33">
        <f t="shared" si="340"/>
        <v>0</v>
      </c>
      <c r="AU221" s="33">
        <f t="shared" si="340"/>
        <v>0</v>
      </c>
      <c r="AV221" s="33">
        <f t="shared" si="340"/>
        <v>0</v>
      </c>
      <c r="AW221" s="33">
        <f t="shared" si="340"/>
        <v>0</v>
      </c>
      <c r="AX221" s="33">
        <f t="shared" si="340"/>
        <v>0</v>
      </c>
      <c r="AY221" s="33">
        <f t="shared" si="340"/>
        <v>0</v>
      </c>
      <c r="AZ221" s="33">
        <f t="shared" si="340"/>
        <v>0</v>
      </c>
      <c r="BA221" s="33">
        <f t="shared" si="340"/>
        <v>0</v>
      </c>
      <c r="BB221" s="33">
        <f t="shared" si="340"/>
        <v>0</v>
      </c>
      <c r="BC221" s="33">
        <f t="shared" si="340"/>
        <v>0</v>
      </c>
      <c r="BD221" s="33">
        <f t="shared" si="340"/>
        <v>0</v>
      </c>
      <c r="BE221" s="33">
        <f t="shared" si="340"/>
        <v>0</v>
      </c>
      <c r="BF221" s="33">
        <f t="shared" si="340"/>
        <v>0</v>
      </c>
      <c r="BG221" s="33">
        <f t="shared" si="340"/>
        <v>0</v>
      </c>
      <c r="BH221" s="33">
        <f t="shared" si="340"/>
        <v>0</v>
      </c>
      <c r="BI221" s="33">
        <f t="shared" si="340"/>
        <v>0</v>
      </c>
      <c r="BJ221" s="33">
        <f t="shared" si="340"/>
        <v>0</v>
      </c>
      <c r="BK221" s="33">
        <f t="shared" si="340"/>
        <v>0</v>
      </c>
      <c r="BL221" s="33">
        <f t="shared" si="340"/>
        <v>0</v>
      </c>
      <c r="BM221" s="33">
        <f t="shared" si="340"/>
        <v>0</v>
      </c>
      <c r="BN221" s="33">
        <f t="shared" si="340"/>
        <v>0</v>
      </c>
      <c r="BO221" s="33">
        <f t="shared" si="340"/>
        <v>0</v>
      </c>
      <c r="BP221" s="33">
        <f t="shared" si="340"/>
        <v>0</v>
      </c>
      <c r="BQ221" s="33">
        <f t="shared" si="340"/>
        <v>0</v>
      </c>
      <c r="BR221" s="33"/>
      <c r="BS221" s="22">
        <f t="shared" si="334"/>
        <v>0</v>
      </c>
      <c r="BT221" s="22">
        <f t="shared" si="335"/>
        <v>5582485.7026765049</v>
      </c>
      <c r="BU221" s="22">
        <f t="shared" si="336"/>
        <v>0</v>
      </c>
      <c r="BV221" s="22">
        <f t="shared" si="337"/>
        <v>0</v>
      </c>
      <c r="BW221" s="22">
        <f t="shared" si="338"/>
        <v>0</v>
      </c>
      <c r="BX221" s="33">
        <f t="shared" ref="BX221:CY221" si="341">-BX136</f>
        <v>0</v>
      </c>
      <c r="BY221" s="33">
        <f t="shared" si="341"/>
        <v>0</v>
      </c>
      <c r="BZ221" s="33">
        <f t="shared" si="341"/>
        <v>0</v>
      </c>
      <c r="CA221" s="33">
        <f t="shared" si="341"/>
        <v>0</v>
      </c>
      <c r="CB221" s="33">
        <f t="shared" si="341"/>
        <v>0</v>
      </c>
      <c r="CC221" s="33">
        <f t="shared" si="341"/>
        <v>0</v>
      </c>
      <c r="CD221" s="33">
        <f t="shared" si="341"/>
        <v>0</v>
      </c>
      <c r="CE221" s="33">
        <f t="shared" si="341"/>
        <v>0</v>
      </c>
      <c r="CF221" s="33">
        <f t="shared" si="341"/>
        <v>0</v>
      </c>
      <c r="CG221" s="33">
        <f t="shared" si="341"/>
        <v>0</v>
      </c>
      <c r="CH221" s="33">
        <f t="shared" si="341"/>
        <v>0</v>
      </c>
      <c r="CI221" s="33">
        <f t="shared" si="341"/>
        <v>0</v>
      </c>
      <c r="CJ221" s="33">
        <f t="shared" si="341"/>
        <v>0</v>
      </c>
      <c r="CK221" s="33">
        <f t="shared" si="341"/>
        <v>0</v>
      </c>
      <c r="CL221" s="33">
        <f t="shared" si="341"/>
        <v>0</v>
      </c>
      <c r="CM221" s="33">
        <f t="shared" si="341"/>
        <v>0</v>
      </c>
      <c r="CN221" s="33">
        <f t="shared" si="341"/>
        <v>0</v>
      </c>
      <c r="CO221" s="33">
        <f t="shared" si="341"/>
        <v>0</v>
      </c>
      <c r="CP221" s="33">
        <f t="shared" si="341"/>
        <v>0</v>
      </c>
      <c r="CQ221" s="33">
        <f t="shared" si="341"/>
        <v>0</v>
      </c>
      <c r="CR221" s="33">
        <f t="shared" si="341"/>
        <v>0</v>
      </c>
      <c r="CS221" s="33">
        <f t="shared" si="341"/>
        <v>0</v>
      </c>
      <c r="CT221" s="33">
        <f t="shared" si="341"/>
        <v>0</v>
      </c>
      <c r="CU221" s="33">
        <f t="shared" si="341"/>
        <v>0</v>
      </c>
      <c r="CV221" s="33">
        <f t="shared" si="341"/>
        <v>0</v>
      </c>
      <c r="CW221" s="33">
        <f t="shared" si="341"/>
        <v>0</v>
      </c>
      <c r="CX221" s="33">
        <f t="shared" si="341"/>
        <v>0</v>
      </c>
      <c r="CY221" s="33">
        <f t="shared" si="341"/>
        <v>0</v>
      </c>
    </row>
    <row r="222" spans="1:103">
      <c r="B222" s="6" t="s">
        <v>139</v>
      </c>
      <c r="C222" s="32"/>
      <c r="E222" s="33"/>
      <c r="F222" s="33"/>
      <c r="G222" s="33">
        <f t="shared" si="332"/>
        <v>1927786117.2608654</v>
      </c>
      <c r="H222" s="33" t="s">
        <v>136</v>
      </c>
      <c r="I222" s="33"/>
      <c r="J222" s="33">
        <f>J78</f>
        <v>0</v>
      </c>
      <c r="K222" s="33">
        <f t="shared" ref="J222:BQ222" si="342">K78</f>
        <v>0</v>
      </c>
      <c r="L222" s="33">
        <f t="shared" si="342"/>
        <v>0</v>
      </c>
      <c r="M222" s="33">
        <f t="shared" si="342"/>
        <v>0</v>
      </c>
      <c r="N222" s="33">
        <f t="shared" si="342"/>
        <v>0</v>
      </c>
      <c r="O222" s="33">
        <f t="shared" si="342"/>
        <v>0</v>
      </c>
      <c r="P222" s="33">
        <f t="shared" si="342"/>
        <v>0</v>
      </c>
      <c r="Q222" s="33">
        <f t="shared" si="342"/>
        <v>0</v>
      </c>
      <c r="R222" s="33">
        <f t="shared" si="342"/>
        <v>0</v>
      </c>
      <c r="S222" s="33">
        <f t="shared" si="342"/>
        <v>0</v>
      </c>
      <c r="T222" s="33">
        <f t="shared" si="342"/>
        <v>0</v>
      </c>
      <c r="U222" s="33">
        <f t="shared" si="342"/>
        <v>0</v>
      </c>
      <c r="V222" s="33">
        <f t="shared" si="342"/>
        <v>0</v>
      </c>
      <c r="W222" s="33">
        <f t="shared" si="342"/>
        <v>0</v>
      </c>
      <c r="X222" s="33">
        <f t="shared" si="342"/>
        <v>0</v>
      </c>
      <c r="Y222" s="33">
        <f t="shared" si="342"/>
        <v>0</v>
      </c>
      <c r="Z222" s="33">
        <f t="shared" si="342"/>
        <v>0</v>
      </c>
      <c r="AA222" s="33">
        <f t="shared" si="342"/>
        <v>0</v>
      </c>
      <c r="AB222" s="33">
        <f t="shared" si="342"/>
        <v>0</v>
      </c>
      <c r="AC222" s="33">
        <f t="shared" si="342"/>
        <v>0</v>
      </c>
      <c r="AD222" s="33">
        <f t="shared" si="342"/>
        <v>0</v>
      </c>
      <c r="AE222" s="33">
        <f t="shared" si="342"/>
        <v>1927786117.2608654</v>
      </c>
      <c r="AF222" s="33">
        <f t="shared" si="342"/>
        <v>0</v>
      </c>
      <c r="AG222" s="33">
        <f t="shared" si="342"/>
        <v>0</v>
      </c>
      <c r="AH222" s="33">
        <f t="shared" si="342"/>
        <v>0</v>
      </c>
      <c r="AI222" s="33">
        <f t="shared" si="342"/>
        <v>0</v>
      </c>
      <c r="AJ222" s="33">
        <f t="shared" si="342"/>
        <v>0</v>
      </c>
      <c r="AK222" s="33">
        <f t="shared" si="342"/>
        <v>0</v>
      </c>
      <c r="AL222" s="33">
        <f t="shared" si="342"/>
        <v>0</v>
      </c>
      <c r="AM222" s="33">
        <f t="shared" si="342"/>
        <v>0</v>
      </c>
      <c r="AN222" s="33">
        <f t="shared" si="342"/>
        <v>0</v>
      </c>
      <c r="AO222" s="33">
        <f t="shared" si="342"/>
        <v>0</v>
      </c>
      <c r="AP222" s="33">
        <f t="shared" si="342"/>
        <v>0</v>
      </c>
      <c r="AQ222" s="33">
        <f t="shared" si="342"/>
        <v>0</v>
      </c>
      <c r="AR222" s="33">
        <f t="shared" si="342"/>
        <v>0</v>
      </c>
      <c r="AS222" s="33">
        <f t="shared" si="342"/>
        <v>0</v>
      </c>
      <c r="AT222" s="33">
        <f t="shared" si="342"/>
        <v>0</v>
      </c>
      <c r="AU222" s="33">
        <f t="shared" si="342"/>
        <v>0</v>
      </c>
      <c r="AV222" s="33">
        <f t="shared" si="342"/>
        <v>0</v>
      </c>
      <c r="AW222" s="33">
        <f t="shared" si="342"/>
        <v>0</v>
      </c>
      <c r="AX222" s="33">
        <f t="shared" si="342"/>
        <v>0</v>
      </c>
      <c r="AY222" s="33">
        <f t="shared" si="342"/>
        <v>0</v>
      </c>
      <c r="AZ222" s="33">
        <f t="shared" si="342"/>
        <v>0</v>
      </c>
      <c r="BA222" s="33">
        <f t="shared" si="342"/>
        <v>0</v>
      </c>
      <c r="BB222" s="33">
        <f t="shared" si="342"/>
        <v>0</v>
      </c>
      <c r="BC222" s="33">
        <f t="shared" si="342"/>
        <v>0</v>
      </c>
      <c r="BD222" s="33">
        <f t="shared" si="342"/>
        <v>0</v>
      </c>
      <c r="BE222" s="33">
        <f t="shared" si="342"/>
        <v>0</v>
      </c>
      <c r="BF222" s="33">
        <f t="shared" si="342"/>
        <v>0</v>
      </c>
      <c r="BG222" s="33">
        <f t="shared" si="342"/>
        <v>0</v>
      </c>
      <c r="BH222" s="33">
        <f t="shared" si="342"/>
        <v>0</v>
      </c>
      <c r="BI222" s="33">
        <f t="shared" si="342"/>
        <v>0</v>
      </c>
      <c r="BJ222" s="33">
        <f t="shared" si="342"/>
        <v>0</v>
      </c>
      <c r="BK222" s="33">
        <f t="shared" si="342"/>
        <v>0</v>
      </c>
      <c r="BL222" s="33">
        <f t="shared" si="342"/>
        <v>0</v>
      </c>
      <c r="BM222" s="33">
        <f t="shared" si="342"/>
        <v>0</v>
      </c>
      <c r="BN222" s="33">
        <f t="shared" si="342"/>
        <v>0</v>
      </c>
      <c r="BO222" s="33">
        <f t="shared" si="342"/>
        <v>0</v>
      </c>
      <c r="BP222" s="33">
        <f t="shared" si="342"/>
        <v>0</v>
      </c>
      <c r="BQ222" s="33">
        <f t="shared" si="342"/>
        <v>0</v>
      </c>
      <c r="BR222" s="33"/>
      <c r="BS222" s="22">
        <f t="shared" si="334"/>
        <v>0</v>
      </c>
      <c r="BT222" s="22">
        <f t="shared" si="335"/>
        <v>1927786117.2608654</v>
      </c>
      <c r="BU222" s="22">
        <f t="shared" si="336"/>
        <v>0</v>
      </c>
      <c r="BV222" s="22">
        <f t="shared" si="337"/>
        <v>0</v>
      </c>
      <c r="BW222" s="22">
        <f t="shared" si="338"/>
        <v>0</v>
      </c>
      <c r="BX222" s="33">
        <f t="shared" ref="BX222:CY222" si="343">BX78</f>
        <v>0</v>
      </c>
      <c r="BY222" s="33">
        <f t="shared" si="343"/>
        <v>0</v>
      </c>
      <c r="BZ222" s="33">
        <f t="shared" si="343"/>
        <v>0</v>
      </c>
      <c r="CA222" s="33">
        <f t="shared" si="343"/>
        <v>0</v>
      </c>
      <c r="CB222" s="33">
        <f t="shared" si="343"/>
        <v>0</v>
      </c>
      <c r="CC222" s="33">
        <f t="shared" si="343"/>
        <v>0</v>
      </c>
      <c r="CD222" s="33">
        <f t="shared" si="343"/>
        <v>0</v>
      </c>
      <c r="CE222" s="33">
        <f t="shared" si="343"/>
        <v>0</v>
      </c>
      <c r="CF222" s="33">
        <f t="shared" si="343"/>
        <v>0</v>
      </c>
      <c r="CG222" s="33">
        <f t="shared" si="343"/>
        <v>0</v>
      </c>
      <c r="CH222" s="33">
        <f t="shared" si="343"/>
        <v>0</v>
      </c>
      <c r="CI222" s="33">
        <f t="shared" si="343"/>
        <v>0</v>
      </c>
      <c r="CJ222" s="33">
        <f t="shared" si="343"/>
        <v>0</v>
      </c>
      <c r="CK222" s="33">
        <f t="shared" si="343"/>
        <v>0</v>
      </c>
      <c r="CL222" s="33">
        <f t="shared" si="343"/>
        <v>0</v>
      </c>
      <c r="CM222" s="33">
        <f t="shared" si="343"/>
        <v>0</v>
      </c>
      <c r="CN222" s="33">
        <f t="shared" si="343"/>
        <v>0</v>
      </c>
      <c r="CO222" s="33">
        <f t="shared" si="343"/>
        <v>0</v>
      </c>
      <c r="CP222" s="33">
        <f t="shared" si="343"/>
        <v>0</v>
      </c>
      <c r="CQ222" s="33">
        <f t="shared" si="343"/>
        <v>0</v>
      </c>
      <c r="CR222" s="33">
        <f t="shared" si="343"/>
        <v>0</v>
      </c>
      <c r="CS222" s="33">
        <f t="shared" si="343"/>
        <v>0</v>
      </c>
      <c r="CT222" s="33">
        <f t="shared" si="343"/>
        <v>0</v>
      </c>
      <c r="CU222" s="33">
        <f t="shared" si="343"/>
        <v>0</v>
      </c>
      <c r="CV222" s="33">
        <f t="shared" si="343"/>
        <v>0</v>
      </c>
      <c r="CW222" s="33">
        <f t="shared" si="343"/>
        <v>0</v>
      </c>
      <c r="CX222" s="33">
        <f t="shared" si="343"/>
        <v>0</v>
      </c>
      <c r="CY222" s="33">
        <f t="shared" si="343"/>
        <v>0</v>
      </c>
    </row>
    <row r="223" spans="1:103" s="19" customFormat="1">
      <c r="A223" s="16"/>
      <c r="B223" s="17" t="s">
        <v>124</v>
      </c>
      <c r="C223" s="78"/>
      <c r="D223" s="17"/>
      <c r="E223" s="79"/>
      <c r="F223" s="79"/>
      <c r="G223" s="79">
        <f t="shared" si="332"/>
        <v>2040791517.3887486</v>
      </c>
      <c r="H223" s="79" t="s">
        <v>136</v>
      </c>
      <c r="I223" s="79"/>
      <c r="J223" s="79">
        <f t="shared" ref="J223:BQ223" si="344">SUM(J220:J222)</f>
        <v>0</v>
      </c>
      <c r="K223" s="79">
        <f t="shared" si="344"/>
        <v>0</v>
      </c>
      <c r="L223" s="79">
        <f t="shared" si="344"/>
        <v>0</v>
      </c>
      <c r="M223" s="79">
        <f t="shared" si="344"/>
        <v>0</v>
      </c>
      <c r="N223" s="79">
        <f t="shared" si="344"/>
        <v>0</v>
      </c>
      <c r="O223" s="79">
        <f t="shared" si="344"/>
        <v>0</v>
      </c>
      <c r="P223" s="79">
        <f t="shared" si="344"/>
        <v>-12194413.355648443</v>
      </c>
      <c r="Q223" s="79">
        <f t="shared" si="344"/>
        <v>-1182587.9080196426</v>
      </c>
      <c r="R223" s="79">
        <f t="shared" si="344"/>
        <v>-1279574.2093895057</v>
      </c>
      <c r="S223" s="79">
        <f t="shared" si="344"/>
        <v>-1376560.5107593685</v>
      </c>
      <c r="T223" s="79">
        <f t="shared" si="344"/>
        <v>-1473546.8121292316</v>
      </c>
      <c r="U223" s="79">
        <f t="shared" si="344"/>
        <v>-1570533.1134990947</v>
      </c>
      <c r="V223" s="79">
        <f t="shared" si="344"/>
        <v>-1667519.4148689578</v>
      </c>
      <c r="W223" s="79">
        <f t="shared" si="344"/>
        <v>-1764505.7162388205</v>
      </c>
      <c r="X223" s="79">
        <f t="shared" si="344"/>
        <v>-1861492.0176086836</v>
      </c>
      <c r="Y223" s="79">
        <f t="shared" si="344"/>
        <v>-1958478.3189785467</v>
      </c>
      <c r="Z223" s="79">
        <f t="shared" si="344"/>
        <v>-2055464.6203484097</v>
      </c>
      <c r="AA223" s="79">
        <f t="shared" si="344"/>
        <v>-2152450.9217182728</v>
      </c>
      <c r="AB223" s="79">
        <f t="shared" si="344"/>
        <v>-2249437.2230881359</v>
      </c>
      <c r="AC223" s="79">
        <f t="shared" si="344"/>
        <v>-2346423.5244579986</v>
      </c>
      <c r="AD223" s="79">
        <f t="shared" si="344"/>
        <v>-2443409.8258278617</v>
      </c>
      <c r="AE223" s="79">
        <f t="shared" si="344"/>
        <v>2078367914.8813295</v>
      </c>
      <c r="AF223" s="79">
        <f t="shared" si="344"/>
        <v>0</v>
      </c>
      <c r="AG223" s="79">
        <f t="shared" si="344"/>
        <v>0</v>
      </c>
      <c r="AH223" s="79">
        <f t="shared" si="344"/>
        <v>0</v>
      </c>
      <c r="AI223" s="79">
        <f t="shared" si="344"/>
        <v>0</v>
      </c>
      <c r="AJ223" s="79">
        <f t="shared" si="344"/>
        <v>0</v>
      </c>
      <c r="AK223" s="79">
        <f t="shared" si="344"/>
        <v>0</v>
      </c>
      <c r="AL223" s="79">
        <f t="shared" si="344"/>
        <v>0</v>
      </c>
      <c r="AM223" s="79">
        <f t="shared" si="344"/>
        <v>0</v>
      </c>
      <c r="AN223" s="79">
        <f t="shared" si="344"/>
        <v>0</v>
      </c>
      <c r="AO223" s="79">
        <f t="shared" si="344"/>
        <v>0</v>
      </c>
      <c r="AP223" s="79">
        <f t="shared" si="344"/>
        <v>0</v>
      </c>
      <c r="AQ223" s="79">
        <f t="shared" si="344"/>
        <v>0</v>
      </c>
      <c r="AR223" s="79">
        <f t="shared" si="344"/>
        <v>0</v>
      </c>
      <c r="AS223" s="79">
        <f t="shared" si="344"/>
        <v>0</v>
      </c>
      <c r="AT223" s="79">
        <f t="shared" si="344"/>
        <v>0</v>
      </c>
      <c r="AU223" s="79">
        <f t="shared" si="344"/>
        <v>0</v>
      </c>
      <c r="AV223" s="79">
        <f t="shared" si="344"/>
        <v>0</v>
      </c>
      <c r="AW223" s="79">
        <f t="shared" si="344"/>
        <v>0</v>
      </c>
      <c r="AX223" s="79">
        <f t="shared" si="344"/>
        <v>0</v>
      </c>
      <c r="AY223" s="79">
        <f t="shared" si="344"/>
        <v>0</v>
      </c>
      <c r="AZ223" s="79">
        <f t="shared" si="344"/>
        <v>0</v>
      </c>
      <c r="BA223" s="79">
        <f t="shared" si="344"/>
        <v>0</v>
      </c>
      <c r="BB223" s="79">
        <f t="shared" si="344"/>
        <v>0</v>
      </c>
      <c r="BC223" s="79">
        <f t="shared" si="344"/>
        <v>0</v>
      </c>
      <c r="BD223" s="79">
        <f t="shared" si="344"/>
        <v>0</v>
      </c>
      <c r="BE223" s="79">
        <f t="shared" si="344"/>
        <v>0</v>
      </c>
      <c r="BF223" s="79">
        <f t="shared" si="344"/>
        <v>0</v>
      </c>
      <c r="BG223" s="79">
        <f t="shared" si="344"/>
        <v>0</v>
      </c>
      <c r="BH223" s="79">
        <f t="shared" si="344"/>
        <v>0</v>
      </c>
      <c r="BI223" s="79">
        <f t="shared" si="344"/>
        <v>0</v>
      </c>
      <c r="BJ223" s="79">
        <f t="shared" si="344"/>
        <v>0</v>
      </c>
      <c r="BK223" s="79">
        <f t="shared" si="344"/>
        <v>0</v>
      </c>
      <c r="BL223" s="79">
        <f t="shared" si="344"/>
        <v>0</v>
      </c>
      <c r="BM223" s="79">
        <f t="shared" si="344"/>
        <v>0</v>
      </c>
      <c r="BN223" s="79">
        <f t="shared" si="344"/>
        <v>0</v>
      </c>
      <c r="BO223" s="79">
        <f t="shared" si="344"/>
        <v>0</v>
      </c>
      <c r="BP223" s="79">
        <f t="shared" si="344"/>
        <v>0</v>
      </c>
      <c r="BQ223" s="79">
        <f t="shared" si="344"/>
        <v>0</v>
      </c>
      <c r="BR223" s="79"/>
      <c r="BS223" s="79">
        <f t="shared" ref="BS223:CY223" si="345">SUM(BS220:BS222)</f>
        <v>-19077215.909445286</v>
      </c>
      <c r="BT223" s="79">
        <f t="shared" si="345"/>
        <v>2059868733.2981939</v>
      </c>
      <c r="BU223" s="79">
        <f t="shared" si="345"/>
        <v>0</v>
      </c>
      <c r="BV223" s="79">
        <f t="shared" si="345"/>
        <v>0</v>
      </c>
      <c r="BW223" s="79">
        <f t="shared" si="345"/>
        <v>0</v>
      </c>
      <c r="BX223" s="79">
        <f t="shared" si="345"/>
        <v>0</v>
      </c>
      <c r="BY223" s="79">
        <f t="shared" si="345"/>
        <v>0</v>
      </c>
      <c r="BZ223" s="79">
        <f t="shared" si="345"/>
        <v>0</v>
      </c>
      <c r="CA223" s="79">
        <f t="shared" si="345"/>
        <v>0</v>
      </c>
      <c r="CB223" s="79">
        <f t="shared" si="345"/>
        <v>0</v>
      </c>
      <c r="CC223" s="79">
        <f t="shared" si="345"/>
        <v>0</v>
      </c>
      <c r="CD223" s="79">
        <f t="shared" si="345"/>
        <v>0</v>
      </c>
      <c r="CE223" s="79">
        <f t="shared" si="345"/>
        <v>0</v>
      </c>
      <c r="CF223" s="79">
        <f t="shared" si="345"/>
        <v>0</v>
      </c>
      <c r="CG223" s="79">
        <f t="shared" si="345"/>
        <v>0</v>
      </c>
      <c r="CH223" s="79">
        <f t="shared" si="345"/>
        <v>0</v>
      </c>
      <c r="CI223" s="79">
        <f t="shared" si="345"/>
        <v>0</v>
      </c>
      <c r="CJ223" s="79">
        <f t="shared" si="345"/>
        <v>0</v>
      </c>
      <c r="CK223" s="79">
        <f t="shared" si="345"/>
        <v>0</v>
      </c>
      <c r="CL223" s="79">
        <f t="shared" si="345"/>
        <v>0</v>
      </c>
      <c r="CM223" s="79">
        <f t="shared" si="345"/>
        <v>0</v>
      </c>
      <c r="CN223" s="79">
        <f t="shared" si="345"/>
        <v>0</v>
      </c>
      <c r="CO223" s="79">
        <f t="shared" si="345"/>
        <v>0</v>
      </c>
      <c r="CP223" s="79">
        <f t="shared" si="345"/>
        <v>0</v>
      </c>
      <c r="CQ223" s="79">
        <f t="shared" si="345"/>
        <v>0</v>
      </c>
      <c r="CR223" s="79">
        <f t="shared" si="345"/>
        <v>0</v>
      </c>
      <c r="CS223" s="79">
        <f t="shared" si="345"/>
        <v>0</v>
      </c>
      <c r="CT223" s="79">
        <f t="shared" si="345"/>
        <v>0</v>
      </c>
      <c r="CU223" s="79">
        <f t="shared" si="345"/>
        <v>0</v>
      </c>
      <c r="CV223" s="79">
        <f t="shared" si="345"/>
        <v>0</v>
      </c>
      <c r="CW223" s="79">
        <f t="shared" si="345"/>
        <v>0</v>
      </c>
      <c r="CX223" s="79">
        <f t="shared" si="345"/>
        <v>0</v>
      </c>
      <c r="CY223" s="79">
        <f t="shared" si="345"/>
        <v>0</v>
      </c>
    </row>
    <row r="224" spans="1:103">
      <c r="C224" s="32"/>
      <c r="E224" s="33"/>
      <c r="F224" s="33"/>
      <c r="G224" s="33"/>
      <c r="H224" s="33"/>
      <c r="L224" s="33"/>
      <c r="M224" s="33"/>
      <c r="N224" s="33"/>
      <c r="O224" s="33"/>
      <c r="P224" s="33"/>
      <c r="Q224" s="33"/>
      <c r="R224" s="33"/>
      <c r="S224" s="33"/>
    </row>
    <row r="225" spans="1:103">
      <c r="B225" s="19" t="s">
        <v>125</v>
      </c>
      <c r="C225" s="32"/>
      <c r="E225" s="33"/>
      <c r="F225" s="33"/>
      <c r="G225" s="33"/>
      <c r="H225" s="33"/>
      <c r="L225" s="33"/>
      <c r="M225" s="33"/>
      <c r="N225" s="33"/>
      <c r="O225" s="33"/>
      <c r="P225" s="33"/>
      <c r="Q225" s="33"/>
      <c r="R225" s="33"/>
      <c r="S225" s="33"/>
    </row>
    <row r="226" spans="1:103">
      <c r="B226" s="2" t="s">
        <v>28</v>
      </c>
      <c r="C226" s="32"/>
      <c r="E226" s="33"/>
      <c r="F226" s="33"/>
      <c r="G226" s="33">
        <f>SUM(BS226:CY226)</f>
        <v>-1933368602.9635415</v>
      </c>
      <c r="H226" s="33" t="s">
        <v>136</v>
      </c>
      <c r="I226" s="33"/>
      <c r="J226" s="33">
        <f t="shared" ref="J226:BQ226" si="346">-J184</f>
        <v>0</v>
      </c>
      <c r="K226" s="33">
        <f t="shared" si="346"/>
        <v>0</v>
      </c>
      <c r="L226" s="33">
        <f t="shared" si="346"/>
        <v>0</v>
      </c>
      <c r="M226" s="33">
        <f t="shared" si="346"/>
        <v>0</v>
      </c>
      <c r="N226" s="33">
        <f t="shared" si="346"/>
        <v>0</v>
      </c>
      <c r="O226" s="33">
        <f t="shared" si="346"/>
        <v>0</v>
      </c>
      <c r="P226" s="33">
        <f t="shared" si="346"/>
        <v>-671242125</v>
      </c>
      <c r="Q226" s="33">
        <f t="shared" si="346"/>
        <v>-88578351.190476194</v>
      </c>
      <c r="R226" s="33">
        <f t="shared" si="346"/>
        <v>-88819267.857142851</v>
      </c>
      <c r="S226" s="33">
        <f t="shared" si="346"/>
        <v>-89060184.523809522</v>
      </c>
      <c r="T226" s="33">
        <f t="shared" si="346"/>
        <v>-89301101.190476194</v>
      </c>
      <c r="U226" s="33">
        <f t="shared" si="346"/>
        <v>-89542017.857142851</v>
      </c>
      <c r="V226" s="33">
        <f t="shared" si="346"/>
        <v>-89782934.523809522</v>
      </c>
      <c r="W226" s="33">
        <f t="shared" si="346"/>
        <v>-90023851.190476194</v>
      </c>
      <c r="X226" s="33">
        <f t="shared" si="346"/>
        <v>-90264767.857142851</v>
      </c>
      <c r="Y226" s="33">
        <f t="shared" si="346"/>
        <v>-90505684.523809522</v>
      </c>
      <c r="Z226" s="33">
        <f t="shared" si="346"/>
        <v>-90746601.190476194</v>
      </c>
      <c r="AA226" s="33">
        <f t="shared" si="346"/>
        <v>-90987517.857142851</v>
      </c>
      <c r="AB226" s="33">
        <f t="shared" si="346"/>
        <v>-91228434.523809522</v>
      </c>
      <c r="AC226" s="33">
        <f t="shared" si="346"/>
        <v>-91469351.190476194</v>
      </c>
      <c r="AD226" s="33">
        <f t="shared" si="346"/>
        <v>-91710267.857142851</v>
      </c>
      <c r="AE226" s="33">
        <f t="shared" si="346"/>
        <v>-106144.63020835344</v>
      </c>
      <c r="AF226" s="33">
        <f t="shared" si="346"/>
        <v>0</v>
      </c>
      <c r="AG226" s="33">
        <f t="shared" si="346"/>
        <v>0</v>
      </c>
      <c r="AH226" s="33">
        <f t="shared" si="346"/>
        <v>0</v>
      </c>
      <c r="AI226" s="33">
        <f t="shared" si="346"/>
        <v>0</v>
      </c>
      <c r="AJ226" s="33">
        <f t="shared" si="346"/>
        <v>0</v>
      </c>
      <c r="AK226" s="33">
        <f t="shared" si="346"/>
        <v>0</v>
      </c>
      <c r="AL226" s="33">
        <f t="shared" si="346"/>
        <v>0</v>
      </c>
      <c r="AM226" s="33">
        <f t="shared" si="346"/>
        <v>0</v>
      </c>
      <c r="AN226" s="33">
        <f t="shared" si="346"/>
        <v>0</v>
      </c>
      <c r="AO226" s="33">
        <f t="shared" si="346"/>
        <v>0</v>
      </c>
      <c r="AP226" s="33">
        <f t="shared" si="346"/>
        <v>0</v>
      </c>
      <c r="AQ226" s="33">
        <f t="shared" si="346"/>
        <v>0</v>
      </c>
      <c r="AR226" s="33">
        <f t="shared" si="346"/>
        <v>0</v>
      </c>
      <c r="AS226" s="33">
        <f t="shared" si="346"/>
        <v>0</v>
      </c>
      <c r="AT226" s="33">
        <f t="shared" si="346"/>
        <v>0</v>
      </c>
      <c r="AU226" s="33">
        <f t="shared" si="346"/>
        <v>0</v>
      </c>
      <c r="AV226" s="33">
        <f t="shared" si="346"/>
        <v>0</v>
      </c>
      <c r="AW226" s="33">
        <f t="shared" si="346"/>
        <v>0</v>
      </c>
      <c r="AX226" s="33">
        <f t="shared" si="346"/>
        <v>0</v>
      </c>
      <c r="AY226" s="33">
        <f t="shared" si="346"/>
        <v>0</v>
      </c>
      <c r="AZ226" s="33">
        <f t="shared" si="346"/>
        <v>0</v>
      </c>
      <c r="BA226" s="33">
        <f t="shared" si="346"/>
        <v>0</v>
      </c>
      <c r="BB226" s="33">
        <f t="shared" si="346"/>
        <v>0</v>
      </c>
      <c r="BC226" s="33">
        <f t="shared" si="346"/>
        <v>0</v>
      </c>
      <c r="BD226" s="33">
        <f t="shared" si="346"/>
        <v>0</v>
      </c>
      <c r="BE226" s="33">
        <f t="shared" si="346"/>
        <v>0</v>
      </c>
      <c r="BF226" s="33">
        <f t="shared" si="346"/>
        <v>0</v>
      </c>
      <c r="BG226" s="33">
        <f t="shared" si="346"/>
        <v>0</v>
      </c>
      <c r="BH226" s="33">
        <f t="shared" si="346"/>
        <v>0</v>
      </c>
      <c r="BI226" s="33">
        <f t="shared" si="346"/>
        <v>0</v>
      </c>
      <c r="BJ226" s="33">
        <f t="shared" si="346"/>
        <v>0</v>
      </c>
      <c r="BK226" s="33">
        <f t="shared" si="346"/>
        <v>0</v>
      </c>
      <c r="BL226" s="33">
        <f t="shared" si="346"/>
        <v>0</v>
      </c>
      <c r="BM226" s="33">
        <f t="shared" si="346"/>
        <v>0</v>
      </c>
      <c r="BN226" s="33">
        <f t="shared" si="346"/>
        <v>0</v>
      </c>
      <c r="BO226" s="33">
        <f t="shared" si="346"/>
        <v>0</v>
      </c>
      <c r="BP226" s="33">
        <f t="shared" si="346"/>
        <v>0</v>
      </c>
      <c r="BQ226" s="33">
        <f t="shared" si="346"/>
        <v>0</v>
      </c>
      <c r="BR226" s="33"/>
      <c r="BS226" s="22">
        <f>SUM(J226:U226)</f>
        <v>-1116543047.6190476</v>
      </c>
      <c r="BT226" s="22">
        <f>SUM(V226:AG226)</f>
        <v>-816825555.34449399</v>
      </c>
      <c r="BU226" s="22">
        <f>SUM(AH226:AS226)</f>
        <v>0</v>
      </c>
      <c r="BV226" s="22">
        <f>SUM(AT226:BE226)</f>
        <v>0</v>
      </c>
      <c r="BW226" s="22">
        <f>SUM(BF226:BQ226)</f>
        <v>0</v>
      </c>
      <c r="BX226" s="33">
        <f t="shared" ref="BX226:CY226" si="347">-BX184</f>
        <v>0</v>
      </c>
      <c r="BY226" s="33">
        <f t="shared" si="347"/>
        <v>0</v>
      </c>
      <c r="BZ226" s="33">
        <f t="shared" si="347"/>
        <v>0</v>
      </c>
      <c r="CA226" s="33">
        <f t="shared" si="347"/>
        <v>0</v>
      </c>
      <c r="CB226" s="33">
        <f t="shared" si="347"/>
        <v>0</v>
      </c>
      <c r="CC226" s="33">
        <f t="shared" si="347"/>
        <v>0</v>
      </c>
      <c r="CD226" s="33">
        <f t="shared" si="347"/>
        <v>0</v>
      </c>
      <c r="CE226" s="33">
        <f t="shared" si="347"/>
        <v>0</v>
      </c>
      <c r="CF226" s="33">
        <f t="shared" si="347"/>
        <v>0</v>
      </c>
      <c r="CG226" s="33">
        <f t="shared" si="347"/>
        <v>0</v>
      </c>
      <c r="CH226" s="33">
        <f t="shared" si="347"/>
        <v>0</v>
      </c>
      <c r="CI226" s="33">
        <f t="shared" si="347"/>
        <v>0</v>
      </c>
      <c r="CJ226" s="33">
        <f t="shared" si="347"/>
        <v>0</v>
      </c>
      <c r="CK226" s="33">
        <f t="shared" si="347"/>
        <v>0</v>
      </c>
      <c r="CL226" s="33">
        <f t="shared" si="347"/>
        <v>0</v>
      </c>
      <c r="CM226" s="33">
        <f t="shared" si="347"/>
        <v>0</v>
      </c>
      <c r="CN226" s="33">
        <f t="shared" si="347"/>
        <v>0</v>
      </c>
      <c r="CO226" s="33">
        <f t="shared" si="347"/>
        <v>0</v>
      </c>
      <c r="CP226" s="33">
        <f t="shared" si="347"/>
        <v>0</v>
      </c>
      <c r="CQ226" s="33">
        <f t="shared" si="347"/>
        <v>0</v>
      </c>
      <c r="CR226" s="33">
        <f t="shared" si="347"/>
        <v>0</v>
      </c>
      <c r="CS226" s="33">
        <f t="shared" si="347"/>
        <v>0</v>
      </c>
      <c r="CT226" s="33">
        <f t="shared" si="347"/>
        <v>0</v>
      </c>
      <c r="CU226" s="33">
        <f t="shared" si="347"/>
        <v>0</v>
      </c>
      <c r="CV226" s="33">
        <f t="shared" si="347"/>
        <v>0</v>
      </c>
      <c r="CW226" s="33">
        <f t="shared" si="347"/>
        <v>0</v>
      </c>
      <c r="CX226" s="33">
        <f t="shared" si="347"/>
        <v>0</v>
      </c>
      <c r="CY226" s="33">
        <f t="shared" si="347"/>
        <v>0</v>
      </c>
    </row>
    <row r="227" spans="1:103" s="19" customFormat="1">
      <c r="A227" s="16"/>
      <c r="B227" s="17" t="s">
        <v>126</v>
      </c>
      <c r="C227" s="78"/>
      <c r="D227" s="17"/>
      <c r="E227" s="79"/>
      <c r="F227" s="79"/>
      <c r="G227" s="79">
        <f>SUM(BS227:CY227)</f>
        <v>-1933368602.9635415</v>
      </c>
      <c r="H227" s="79" t="s">
        <v>136</v>
      </c>
      <c r="I227" s="79"/>
      <c r="J227" s="79">
        <f t="shared" ref="J227:BQ227" si="348">SUM(J226:J226)</f>
        <v>0</v>
      </c>
      <c r="K227" s="79">
        <f t="shared" si="348"/>
        <v>0</v>
      </c>
      <c r="L227" s="79">
        <f t="shared" si="348"/>
        <v>0</v>
      </c>
      <c r="M227" s="79">
        <f t="shared" si="348"/>
        <v>0</v>
      </c>
      <c r="N227" s="79">
        <f t="shared" si="348"/>
        <v>0</v>
      </c>
      <c r="O227" s="79">
        <f t="shared" si="348"/>
        <v>0</v>
      </c>
      <c r="P227" s="79">
        <f t="shared" si="348"/>
        <v>-671242125</v>
      </c>
      <c r="Q227" s="79">
        <f t="shared" si="348"/>
        <v>-88578351.190476194</v>
      </c>
      <c r="R227" s="79">
        <f t="shared" si="348"/>
        <v>-88819267.857142851</v>
      </c>
      <c r="S227" s="79">
        <f t="shared" si="348"/>
        <v>-89060184.523809522</v>
      </c>
      <c r="T227" s="79">
        <f t="shared" si="348"/>
        <v>-89301101.190476194</v>
      </c>
      <c r="U227" s="79">
        <f t="shared" si="348"/>
        <v>-89542017.857142851</v>
      </c>
      <c r="V227" s="79">
        <f t="shared" si="348"/>
        <v>-89782934.523809522</v>
      </c>
      <c r="W227" s="79">
        <f t="shared" si="348"/>
        <v>-90023851.190476194</v>
      </c>
      <c r="X227" s="79">
        <f t="shared" si="348"/>
        <v>-90264767.857142851</v>
      </c>
      <c r="Y227" s="79">
        <f t="shared" si="348"/>
        <v>-90505684.523809522</v>
      </c>
      <c r="Z227" s="79">
        <f t="shared" si="348"/>
        <v>-90746601.190476194</v>
      </c>
      <c r="AA227" s="79">
        <f t="shared" si="348"/>
        <v>-90987517.857142851</v>
      </c>
      <c r="AB227" s="79">
        <f t="shared" si="348"/>
        <v>-91228434.523809522</v>
      </c>
      <c r="AC227" s="79">
        <f t="shared" si="348"/>
        <v>-91469351.190476194</v>
      </c>
      <c r="AD227" s="79">
        <f t="shared" si="348"/>
        <v>-91710267.857142851</v>
      </c>
      <c r="AE227" s="79">
        <f t="shared" si="348"/>
        <v>-106144.63020835344</v>
      </c>
      <c r="AF227" s="79">
        <f t="shared" si="348"/>
        <v>0</v>
      </c>
      <c r="AG227" s="79">
        <f t="shared" si="348"/>
        <v>0</v>
      </c>
      <c r="AH227" s="79">
        <f t="shared" si="348"/>
        <v>0</v>
      </c>
      <c r="AI227" s="79">
        <f t="shared" si="348"/>
        <v>0</v>
      </c>
      <c r="AJ227" s="79">
        <f t="shared" si="348"/>
        <v>0</v>
      </c>
      <c r="AK227" s="79">
        <f t="shared" si="348"/>
        <v>0</v>
      </c>
      <c r="AL227" s="79">
        <f t="shared" si="348"/>
        <v>0</v>
      </c>
      <c r="AM227" s="79">
        <f t="shared" si="348"/>
        <v>0</v>
      </c>
      <c r="AN227" s="79">
        <f t="shared" si="348"/>
        <v>0</v>
      </c>
      <c r="AO227" s="79">
        <f t="shared" si="348"/>
        <v>0</v>
      </c>
      <c r="AP227" s="79">
        <f t="shared" si="348"/>
        <v>0</v>
      </c>
      <c r="AQ227" s="79">
        <f t="shared" si="348"/>
        <v>0</v>
      </c>
      <c r="AR227" s="79">
        <f t="shared" si="348"/>
        <v>0</v>
      </c>
      <c r="AS227" s="79">
        <f t="shared" si="348"/>
        <v>0</v>
      </c>
      <c r="AT227" s="79">
        <f t="shared" si="348"/>
        <v>0</v>
      </c>
      <c r="AU227" s="79">
        <f t="shared" si="348"/>
        <v>0</v>
      </c>
      <c r="AV227" s="79">
        <f t="shared" si="348"/>
        <v>0</v>
      </c>
      <c r="AW227" s="79">
        <f t="shared" si="348"/>
        <v>0</v>
      </c>
      <c r="AX227" s="79">
        <f t="shared" si="348"/>
        <v>0</v>
      </c>
      <c r="AY227" s="79">
        <f t="shared" si="348"/>
        <v>0</v>
      </c>
      <c r="AZ227" s="79">
        <f t="shared" si="348"/>
        <v>0</v>
      </c>
      <c r="BA227" s="79">
        <f t="shared" si="348"/>
        <v>0</v>
      </c>
      <c r="BB227" s="79">
        <f t="shared" si="348"/>
        <v>0</v>
      </c>
      <c r="BC227" s="79">
        <f t="shared" si="348"/>
        <v>0</v>
      </c>
      <c r="BD227" s="79">
        <f t="shared" si="348"/>
        <v>0</v>
      </c>
      <c r="BE227" s="79">
        <f t="shared" si="348"/>
        <v>0</v>
      </c>
      <c r="BF227" s="79">
        <f t="shared" si="348"/>
        <v>0</v>
      </c>
      <c r="BG227" s="79">
        <f t="shared" si="348"/>
        <v>0</v>
      </c>
      <c r="BH227" s="79">
        <f t="shared" si="348"/>
        <v>0</v>
      </c>
      <c r="BI227" s="79">
        <f t="shared" si="348"/>
        <v>0</v>
      </c>
      <c r="BJ227" s="79">
        <f t="shared" si="348"/>
        <v>0</v>
      </c>
      <c r="BK227" s="79">
        <f t="shared" si="348"/>
        <v>0</v>
      </c>
      <c r="BL227" s="79">
        <f t="shared" si="348"/>
        <v>0</v>
      </c>
      <c r="BM227" s="79">
        <f t="shared" si="348"/>
        <v>0</v>
      </c>
      <c r="BN227" s="79">
        <f t="shared" si="348"/>
        <v>0</v>
      </c>
      <c r="BO227" s="79">
        <f t="shared" si="348"/>
        <v>0</v>
      </c>
      <c r="BP227" s="79">
        <f t="shared" si="348"/>
        <v>0</v>
      </c>
      <c r="BQ227" s="79">
        <f t="shared" si="348"/>
        <v>0</v>
      </c>
      <c r="BR227" s="79"/>
      <c r="BS227" s="79">
        <f t="shared" ref="BS227:CY227" si="349">SUM(BS226:BS226)</f>
        <v>-1116543047.6190476</v>
      </c>
      <c r="BT227" s="79">
        <f t="shared" si="349"/>
        <v>-816825555.34449399</v>
      </c>
      <c r="BU227" s="79">
        <f t="shared" si="349"/>
        <v>0</v>
      </c>
      <c r="BV227" s="79">
        <f t="shared" si="349"/>
        <v>0</v>
      </c>
      <c r="BW227" s="79">
        <f t="shared" si="349"/>
        <v>0</v>
      </c>
      <c r="BX227" s="79">
        <f t="shared" si="349"/>
        <v>0</v>
      </c>
      <c r="BY227" s="79">
        <f t="shared" si="349"/>
        <v>0</v>
      </c>
      <c r="BZ227" s="79">
        <f t="shared" si="349"/>
        <v>0</v>
      </c>
      <c r="CA227" s="79">
        <f t="shared" si="349"/>
        <v>0</v>
      </c>
      <c r="CB227" s="79">
        <f t="shared" si="349"/>
        <v>0</v>
      </c>
      <c r="CC227" s="79">
        <f t="shared" si="349"/>
        <v>0</v>
      </c>
      <c r="CD227" s="79">
        <f t="shared" si="349"/>
        <v>0</v>
      </c>
      <c r="CE227" s="79">
        <f t="shared" si="349"/>
        <v>0</v>
      </c>
      <c r="CF227" s="79">
        <f t="shared" si="349"/>
        <v>0</v>
      </c>
      <c r="CG227" s="79">
        <f t="shared" si="349"/>
        <v>0</v>
      </c>
      <c r="CH227" s="79">
        <f t="shared" si="349"/>
        <v>0</v>
      </c>
      <c r="CI227" s="79">
        <f t="shared" si="349"/>
        <v>0</v>
      </c>
      <c r="CJ227" s="79">
        <f t="shared" si="349"/>
        <v>0</v>
      </c>
      <c r="CK227" s="79">
        <f t="shared" si="349"/>
        <v>0</v>
      </c>
      <c r="CL227" s="79">
        <f t="shared" si="349"/>
        <v>0</v>
      </c>
      <c r="CM227" s="79">
        <f t="shared" si="349"/>
        <v>0</v>
      </c>
      <c r="CN227" s="79">
        <f t="shared" si="349"/>
        <v>0</v>
      </c>
      <c r="CO227" s="79">
        <f t="shared" si="349"/>
        <v>0</v>
      </c>
      <c r="CP227" s="79">
        <f t="shared" si="349"/>
        <v>0</v>
      </c>
      <c r="CQ227" s="79">
        <f t="shared" si="349"/>
        <v>0</v>
      </c>
      <c r="CR227" s="79">
        <f t="shared" si="349"/>
        <v>0</v>
      </c>
      <c r="CS227" s="79">
        <f t="shared" si="349"/>
        <v>0</v>
      </c>
      <c r="CT227" s="79">
        <f t="shared" si="349"/>
        <v>0</v>
      </c>
      <c r="CU227" s="79">
        <f t="shared" si="349"/>
        <v>0</v>
      </c>
      <c r="CV227" s="79">
        <f t="shared" si="349"/>
        <v>0</v>
      </c>
      <c r="CW227" s="79">
        <f t="shared" si="349"/>
        <v>0</v>
      </c>
      <c r="CX227" s="79">
        <f t="shared" si="349"/>
        <v>0</v>
      </c>
      <c r="CY227" s="79">
        <f t="shared" si="349"/>
        <v>0</v>
      </c>
    </row>
    <row r="228" spans="1:103">
      <c r="C228" s="32"/>
      <c r="E228" s="33"/>
      <c r="F228" s="33"/>
      <c r="G228" s="33"/>
      <c r="H228" s="33"/>
      <c r="L228" s="33"/>
      <c r="M228" s="33"/>
      <c r="N228" s="33"/>
      <c r="O228" s="33"/>
      <c r="P228" s="33"/>
      <c r="Q228" s="33"/>
      <c r="R228" s="33"/>
      <c r="S228" s="33"/>
    </row>
    <row r="229" spans="1:103">
      <c r="B229" s="19" t="s">
        <v>127</v>
      </c>
      <c r="C229" s="32"/>
      <c r="D229" s="6"/>
      <c r="E229" s="33"/>
      <c r="F229" s="33"/>
      <c r="G229" s="33"/>
      <c r="H229" s="33"/>
      <c r="L229" s="33"/>
      <c r="M229" s="33"/>
      <c r="N229" s="33"/>
      <c r="O229" s="33"/>
      <c r="P229" s="33"/>
      <c r="Q229" s="33"/>
      <c r="R229" s="33"/>
      <c r="S229" s="33"/>
    </row>
    <row r="230" spans="1:103">
      <c r="B230" s="6" t="s">
        <v>200</v>
      </c>
      <c r="C230" s="275"/>
      <c r="D230" s="6"/>
      <c r="E230" s="33"/>
      <c r="F230" s="33"/>
      <c r="G230" s="33">
        <f t="shared" ref="G230:G236" si="350">SUM(BS230:CY230)</f>
        <v>0</v>
      </c>
      <c r="H230" s="33" t="s">
        <v>136</v>
      </c>
      <c r="J230" s="33">
        <f t="shared" ref="J230:AO230" si="351">SUM(J252-I252)</f>
        <v>0</v>
      </c>
      <c r="K230" s="33">
        <f t="shared" si="351"/>
        <v>0</v>
      </c>
      <c r="L230" s="33">
        <f t="shared" si="351"/>
        <v>0</v>
      </c>
      <c r="M230" s="33">
        <f t="shared" si="351"/>
        <v>0</v>
      </c>
      <c r="N230" s="33">
        <f t="shared" si="351"/>
        <v>0</v>
      </c>
      <c r="O230" s="33">
        <f t="shared" si="351"/>
        <v>0</v>
      </c>
      <c r="P230" s="33">
        <f t="shared" si="351"/>
        <v>453000000</v>
      </c>
      <c r="Q230" s="33">
        <f t="shared" si="351"/>
        <v>59000000</v>
      </c>
      <c r="R230" s="33">
        <f t="shared" si="351"/>
        <v>59000000</v>
      </c>
      <c r="S230" s="33">
        <f t="shared" si="351"/>
        <v>59000000</v>
      </c>
      <c r="T230" s="33">
        <f t="shared" si="351"/>
        <v>59000000</v>
      </c>
      <c r="U230" s="33">
        <f t="shared" si="351"/>
        <v>59000000</v>
      </c>
      <c r="V230" s="33">
        <f t="shared" si="351"/>
        <v>59000000</v>
      </c>
      <c r="W230" s="33">
        <f t="shared" si="351"/>
        <v>59000000</v>
      </c>
      <c r="X230" s="33">
        <f t="shared" si="351"/>
        <v>59000000</v>
      </c>
      <c r="Y230" s="33">
        <f t="shared" si="351"/>
        <v>59000000</v>
      </c>
      <c r="Z230" s="33">
        <f t="shared" si="351"/>
        <v>59000000</v>
      </c>
      <c r="AA230" s="33">
        <f t="shared" si="351"/>
        <v>59000000</v>
      </c>
      <c r="AB230" s="33">
        <f t="shared" si="351"/>
        <v>59000000</v>
      </c>
      <c r="AC230" s="33">
        <f t="shared" si="351"/>
        <v>59000000</v>
      </c>
      <c r="AD230" s="33">
        <f t="shared" si="351"/>
        <v>59000000</v>
      </c>
      <c r="AE230" s="33">
        <f t="shared" si="351"/>
        <v>-1279000000</v>
      </c>
      <c r="AF230" s="33">
        <f t="shared" si="351"/>
        <v>0</v>
      </c>
      <c r="AG230" s="33">
        <f t="shared" si="351"/>
        <v>0</v>
      </c>
      <c r="AH230" s="33">
        <f t="shared" si="351"/>
        <v>0</v>
      </c>
      <c r="AI230" s="33">
        <f t="shared" si="351"/>
        <v>0</v>
      </c>
      <c r="AJ230" s="33">
        <f t="shared" si="351"/>
        <v>0</v>
      </c>
      <c r="AK230" s="33">
        <f t="shared" si="351"/>
        <v>0</v>
      </c>
      <c r="AL230" s="33">
        <f t="shared" si="351"/>
        <v>0</v>
      </c>
      <c r="AM230" s="33">
        <f t="shared" si="351"/>
        <v>0</v>
      </c>
      <c r="AN230" s="33">
        <f t="shared" si="351"/>
        <v>0</v>
      </c>
      <c r="AO230" s="33">
        <f t="shared" si="351"/>
        <v>0</v>
      </c>
      <c r="AP230" s="33">
        <f t="shared" ref="AP230:BQ230" si="352">SUM(AP252-AO252)</f>
        <v>0</v>
      </c>
      <c r="AQ230" s="33">
        <f t="shared" si="352"/>
        <v>0</v>
      </c>
      <c r="AR230" s="33">
        <f t="shared" si="352"/>
        <v>0</v>
      </c>
      <c r="AS230" s="33">
        <f t="shared" si="352"/>
        <v>0</v>
      </c>
      <c r="AT230" s="33">
        <f t="shared" si="352"/>
        <v>0</v>
      </c>
      <c r="AU230" s="33">
        <f t="shared" si="352"/>
        <v>0</v>
      </c>
      <c r="AV230" s="33">
        <f t="shared" si="352"/>
        <v>0</v>
      </c>
      <c r="AW230" s="33">
        <f t="shared" si="352"/>
        <v>0</v>
      </c>
      <c r="AX230" s="33">
        <f t="shared" si="352"/>
        <v>0</v>
      </c>
      <c r="AY230" s="33">
        <f t="shared" si="352"/>
        <v>0</v>
      </c>
      <c r="AZ230" s="33">
        <f t="shared" si="352"/>
        <v>0</v>
      </c>
      <c r="BA230" s="33">
        <f t="shared" si="352"/>
        <v>0</v>
      </c>
      <c r="BB230" s="33">
        <f t="shared" si="352"/>
        <v>0</v>
      </c>
      <c r="BC230" s="33">
        <f t="shared" si="352"/>
        <v>0</v>
      </c>
      <c r="BD230" s="33">
        <f t="shared" si="352"/>
        <v>0</v>
      </c>
      <c r="BE230" s="33">
        <f t="shared" si="352"/>
        <v>0</v>
      </c>
      <c r="BF230" s="33">
        <f t="shared" si="352"/>
        <v>0</v>
      </c>
      <c r="BG230" s="33">
        <f t="shared" si="352"/>
        <v>0</v>
      </c>
      <c r="BH230" s="33">
        <f t="shared" si="352"/>
        <v>0</v>
      </c>
      <c r="BI230" s="33">
        <f t="shared" si="352"/>
        <v>0</v>
      </c>
      <c r="BJ230" s="33">
        <f t="shared" si="352"/>
        <v>0</v>
      </c>
      <c r="BK230" s="33">
        <f t="shared" si="352"/>
        <v>0</v>
      </c>
      <c r="BL230" s="33">
        <f t="shared" si="352"/>
        <v>0</v>
      </c>
      <c r="BM230" s="33">
        <f t="shared" si="352"/>
        <v>0</v>
      </c>
      <c r="BN230" s="33">
        <f t="shared" si="352"/>
        <v>0</v>
      </c>
      <c r="BO230" s="33">
        <f t="shared" si="352"/>
        <v>0</v>
      </c>
      <c r="BP230" s="33">
        <f t="shared" si="352"/>
        <v>0</v>
      </c>
      <c r="BQ230" s="33">
        <f t="shared" si="352"/>
        <v>0</v>
      </c>
      <c r="BS230" s="33">
        <f t="shared" ref="BS230:CY230" si="353">SUM(BS252-BR252)</f>
        <v>748000000</v>
      </c>
      <c r="BT230" s="33">
        <f t="shared" si="353"/>
        <v>-748000000</v>
      </c>
      <c r="BU230" s="33">
        <f t="shared" si="353"/>
        <v>0</v>
      </c>
      <c r="BV230" s="33">
        <f t="shared" si="353"/>
        <v>0</v>
      </c>
      <c r="BW230" s="33">
        <f t="shared" si="353"/>
        <v>0</v>
      </c>
      <c r="BX230" s="33">
        <f t="shared" si="353"/>
        <v>0</v>
      </c>
      <c r="BY230" s="33">
        <f t="shared" si="353"/>
        <v>0</v>
      </c>
      <c r="BZ230" s="33">
        <f t="shared" si="353"/>
        <v>0</v>
      </c>
      <c r="CA230" s="33">
        <f t="shared" si="353"/>
        <v>0</v>
      </c>
      <c r="CB230" s="33">
        <f t="shared" si="353"/>
        <v>0</v>
      </c>
      <c r="CC230" s="33">
        <f t="shared" si="353"/>
        <v>0</v>
      </c>
      <c r="CD230" s="33">
        <f t="shared" si="353"/>
        <v>0</v>
      </c>
      <c r="CE230" s="33">
        <f t="shared" si="353"/>
        <v>0</v>
      </c>
      <c r="CF230" s="33">
        <f t="shared" si="353"/>
        <v>0</v>
      </c>
      <c r="CG230" s="33">
        <f t="shared" si="353"/>
        <v>0</v>
      </c>
      <c r="CH230" s="33">
        <f t="shared" si="353"/>
        <v>0</v>
      </c>
      <c r="CI230" s="33">
        <f t="shared" si="353"/>
        <v>0</v>
      </c>
      <c r="CJ230" s="33">
        <f t="shared" si="353"/>
        <v>0</v>
      </c>
      <c r="CK230" s="33">
        <f t="shared" si="353"/>
        <v>0</v>
      </c>
      <c r="CL230" s="33">
        <f t="shared" si="353"/>
        <v>0</v>
      </c>
      <c r="CM230" s="33">
        <f t="shared" si="353"/>
        <v>0</v>
      </c>
      <c r="CN230" s="33">
        <f t="shared" si="353"/>
        <v>0</v>
      </c>
      <c r="CO230" s="33">
        <f t="shared" si="353"/>
        <v>0</v>
      </c>
      <c r="CP230" s="33">
        <f t="shared" si="353"/>
        <v>0</v>
      </c>
      <c r="CQ230" s="33">
        <f t="shared" si="353"/>
        <v>0</v>
      </c>
      <c r="CR230" s="33">
        <f t="shared" si="353"/>
        <v>0</v>
      </c>
      <c r="CS230" s="33">
        <f t="shared" si="353"/>
        <v>0</v>
      </c>
      <c r="CT230" s="33">
        <f t="shared" si="353"/>
        <v>0</v>
      </c>
      <c r="CU230" s="33">
        <f t="shared" si="353"/>
        <v>0</v>
      </c>
      <c r="CV230" s="33">
        <f t="shared" si="353"/>
        <v>0</v>
      </c>
      <c r="CW230" s="33">
        <f t="shared" si="353"/>
        <v>0</v>
      </c>
      <c r="CX230" s="33">
        <f t="shared" si="353"/>
        <v>0</v>
      </c>
      <c r="CY230" s="33">
        <f t="shared" si="353"/>
        <v>0</v>
      </c>
    </row>
    <row r="231" spans="1:103">
      <c r="B231" s="6" t="s">
        <v>211</v>
      </c>
      <c r="C231" s="6"/>
      <c r="D231" s="6"/>
      <c r="E231" s="22"/>
      <c r="F231" s="22"/>
      <c r="G231" s="22">
        <f t="shared" si="350"/>
        <v>335000000</v>
      </c>
      <c r="H231" s="22" t="s">
        <v>136</v>
      </c>
      <c r="I231" s="33"/>
      <c r="J231" s="33">
        <f>J258-I258</f>
        <v>0</v>
      </c>
      <c r="K231" s="33">
        <f t="shared" ref="K231:BQ232" si="354">K258-J258</f>
        <v>0</v>
      </c>
      <c r="L231" s="33">
        <f t="shared" si="354"/>
        <v>0</v>
      </c>
      <c r="M231" s="33">
        <f>M258-L258</f>
        <v>0</v>
      </c>
      <c r="N231" s="33">
        <f>N258-M258</f>
        <v>0</v>
      </c>
      <c r="O231" s="33">
        <f t="shared" si="354"/>
        <v>0</v>
      </c>
      <c r="P231" s="33">
        <f t="shared" si="354"/>
        <v>134000000</v>
      </c>
      <c r="Q231" s="33">
        <f t="shared" si="354"/>
        <v>16750000</v>
      </c>
      <c r="R231" s="33">
        <f t="shared" si="354"/>
        <v>16750000</v>
      </c>
      <c r="S231" s="33">
        <f t="shared" si="354"/>
        <v>16750000</v>
      </c>
      <c r="T231" s="33">
        <f t="shared" si="354"/>
        <v>16750000</v>
      </c>
      <c r="U231" s="33">
        <f>U258-T258</f>
        <v>16750000</v>
      </c>
      <c r="V231" s="33">
        <f t="shared" si="354"/>
        <v>16750000</v>
      </c>
      <c r="W231" s="33">
        <f t="shared" si="354"/>
        <v>16750000</v>
      </c>
      <c r="X231" s="33">
        <f t="shared" si="354"/>
        <v>16750000</v>
      </c>
      <c r="Y231" s="33">
        <f t="shared" si="354"/>
        <v>16750000</v>
      </c>
      <c r="Z231" s="33">
        <f t="shared" si="354"/>
        <v>16750000</v>
      </c>
      <c r="AA231" s="33">
        <f t="shared" si="354"/>
        <v>16750000</v>
      </c>
      <c r="AB231" s="33">
        <f t="shared" si="354"/>
        <v>16750000</v>
      </c>
      <c r="AC231" s="33">
        <f t="shared" si="354"/>
        <v>0</v>
      </c>
      <c r="AD231" s="33">
        <f t="shared" si="354"/>
        <v>0</v>
      </c>
      <c r="AE231" s="33">
        <f t="shared" si="354"/>
        <v>0</v>
      </c>
      <c r="AF231" s="33">
        <f t="shared" si="354"/>
        <v>0</v>
      </c>
      <c r="AG231" s="33">
        <f t="shared" si="354"/>
        <v>0</v>
      </c>
      <c r="AH231" s="33">
        <f t="shared" si="354"/>
        <v>0</v>
      </c>
      <c r="AI231" s="33">
        <f t="shared" si="354"/>
        <v>0</v>
      </c>
      <c r="AJ231" s="33">
        <f t="shared" si="354"/>
        <v>0</v>
      </c>
      <c r="AK231" s="33">
        <f t="shared" si="354"/>
        <v>0</v>
      </c>
      <c r="AL231" s="33">
        <f t="shared" si="354"/>
        <v>0</v>
      </c>
      <c r="AM231" s="33">
        <f t="shared" si="354"/>
        <v>0</v>
      </c>
      <c r="AN231" s="33">
        <f t="shared" si="354"/>
        <v>0</v>
      </c>
      <c r="AO231" s="33">
        <f t="shared" si="354"/>
        <v>0</v>
      </c>
      <c r="AP231" s="33">
        <f t="shared" si="354"/>
        <v>0</v>
      </c>
      <c r="AQ231" s="33">
        <f t="shared" si="354"/>
        <v>0</v>
      </c>
      <c r="AR231" s="33">
        <f t="shared" si="354"/>
        <v>0</v>
      </c>
      <c r="AS231" s="33">
        <f t="shared" si="354"/>
        <v>0</v>
      </c>
      <c r="AT231" s="33">
        <f t="shared" si="354"/>
        <v>0</v>
      </c>
      <c r="AU231" s="33">
        <f t="shared" si="354"/>
        <v>0</v>
      </c>
      <c r="AV231" s="33">
        <f t="shared" si="354"/>
        <v>0</v>
      </c>
      <c r="AW231" s="33">
        <f t="shared" si="354"/>
        <v>0</v>
      </c>
      <c r="AX231" s="33">
        <f t="shared" si="354"/>
        <v>0</v>
      </c>
      <c r="AY231" s="33">
        <f t="shared" si="354"/>
        <v>0</v>
      </c>
      <c r="AZ231" s="33">
        <f t="shared" si="354"/>
        <v>0</v>
      </c>
      <c r="BA231" s="33">
        <f t="shared" si="354"/>
        <v>0</v>
      </c>
      <c r="BB231" s="33">
        <f t="shared" si="354"/>
        <v>0</v>
      </c>
      <c r="BC231" s="33">
        <f t="shared" si="354"/>
        <v>0</v>
      </c>
      <c r="BD231" s="33">
        <f t="shared" si="354"/>
        <v>0</v>
      </c>
      <c r="BE231" s="33">
        <f t="shared" si="354"/>
        <v>0</v>
      </c>
      <c r="BF231" s="33">
        <f t="shared" si="354"/>
        <v>0</v>
      </c>
      <c r="BG231" s="33">
        <f t="shared" si="354"/>
        <v>0</v>
      </c>
      <c r="BH231" s="33">
        <f t="shared" si="354"/>
        <v>0</v>
      </c>
      <c r="BI231" s="33">
        <f t="shared" si="354"/>
        <v>0</v>
      </c>
      <c r="BJ231" s="33">
        <f t="shared" si="354"/>
        <v>0</v>
      </c>
      <c r="BK231" s="33">
        <f t="shared" si="354"/>
        <v>0</v>
      </c>
      <c r="BL231" s="33">
        <f t="shared" si="354"/>
        <v>0</v>
      </c>
      <c r="BM231" s="33">
        <f t="shared" si="354"/>
        <v>0</v>
      </c>
      <c r="BN231" s="33">
        <f t="shared" si="354"/>
        <v>0</v>
      </c>
      <c r="BO231" s="33">
        <f t="shared" si="354"/>
        <v>0</v>
      </c>
      <c r="BP231" s="33">
        <f t="shared" si="354"/>
        <v>0</v>
      </c>
      <c r="BQ231" s="33">
        <f t="shared" si="354"/>
        <v>0</v>
      </c>
      <c r="BR231" s="33"/>
      <c r="BS231" s="22">
        <f>SUM(J231:U231)</f>
        <v>217750000</v>
      </c>
      <c r="BT231" s="22">
        <f>SUM(V231:AG231)</f>
        <v>117250000</v>
      </c>
      <c r="BU231" s="22">
        <f>SUM(AH231:AS231)</f>
        <v>0</v>
      </c>
      <c r="BV231" s="22">
        <f>SUM(AT231:BE231)</f>
        <v>0</v>
      </c>
      <c r="BW231" s="22">
        <f>SUM(BF231:BQ231)</f>
        <v>0</v>
      </c>
      <c r="BX231" s="33">
        <f>BX258-BW258</f>
        <v>0</v>
      </c>
      <c r="BY231" s="33">
        <f>BY258-BX258</f>
        <v>0</v>
      </c>
      <c r="BZ231" s="33">
        <f t="shared" ref="BZ231:CY231" si="355">BZ258-BY258</f>
        <v>0</v>
      </c>
      <c r="CA231" s="33">
        <f t="shared" si="355"/>
        <v>0</v>
      </c>
      <c r="CB231" s="33">
        <f t="shared" si="355"/>
        <v>0</v>
      </c>
      <c r="CC231" s="33">
        <f t="shared" si="355"/>
        <v>0</v>
      </c>
      <c r="CD231" s="33">
        <f t="shared" si="355"/>
        <v>0</v>
      </c>
      <c r="CE231" s="33">
        <f t="shared" si="355"/>
        <v>0</v>
      </c>
      <c r="CF231" s="33">
        <f t="shared" si="355"/>
        <v>0</v>
      </c>
      <c r="CG231" s="33">
        <f t="shared" si="355"/>
        <v>0</v>
      </c>
      <c r="CH231" s="33">
        <f t="shared" si="355"/>
        <v>0</v>
      </c>
      <c r="CI231" s="33">
        <f t="shared" si="355"/>
        <v>0</v>
      </c>
      <c r="CJ231" s="33">
        <f t="shared" si="355"/>
        <v>0</v>
      </c>
      <c r="CK231" s="33">
        <f t="shared" si="355"/>
        <v>0</v>
      </c>
      <c r="CL231" s="33">
        <f t="shared" si="355"/>
        <v>0</v>
      </c>
      <c r="CM231" s="33">
        <f t="shared" si="355"/>
        <v>0</v>
      </c>
      <c r="CN231" s="33">
        <f t="shared" si="355"/>
        <v>0</v>
      </c>
      <c r="CO231" s="33">
        <f t="shared" si="355"/>
        <v>0</v>
      </c>
      <c r="CP231" s="33">
        <f t="shared" si="355"/>
        <v>0</v>
      </c>
      <c r="CQ231" s="33">
        <f t="shared" si="355"/>
        <v>0</v>
      </c>
      <c r="CR231" s="33">
        <f t="shared" si="355"/>
        <v>0</v>
      </c>
      <c r="CS231" s="33">
        <f t="shared" si="355"/>
        <v>0</v>
      </c>
      <c r="CT231" s="33">
        <f t="shared" si="355"/>
        <v>0</v>
      </c>
      <c r="CU231" s="33">
        <f t="shared" si="355"/>
        <v>0</v>
      </c>
      <c r="CV231" s="33">
        <f t="shared" si="355"/>
        <v>0</v>
      </c>
      <c r="CW231" s="33">
        <f t="shared" si="355"/>
        <v>0</v>
      </c>
      <c r="CX231" s="33">
        <f t="shared" si="355"/>
        <v>0</v>
      </c>
      <c r="CY231" s="33">
        <f t="shared" si="355"/>
        <v>0</v>
      </c>
    </row>
    <row r="232" spans="1:103">
      <c r="B232" s="6" t="s">
        <v>201</v>
      </c>
      <c r="C232" s="6"/>
      <c r="D232" s="6"/>
      <c r="E232" s="22"/>
      <c r="F232" s="22"/>
      <c r="G232" s="22">
        <f t="shared" si="350"/>
        <v>335000000</v>
      </c>
      <c r="H232" s="22" t="s">
        <v>136</v>
      </c>
      <c r="I232" s="33"/>
      <c r="J232" s="33">
        <f>J259-I259</f>
        <v>0</v>
      </c>
      <c r="K232" s="33">
        <f t="shared" si="354"/>
        <v>0</v>
      </c>
      <c r="L232" s="33">
        <f t="shared" si="354"/>
        <v>0</v>
      </c>
      <c r="M232" s="33">
        <f t="shared" si="354"/>
        <v>0</v>
      </c>
      <c r="N232" s="33">
        <f t="shared" si="354"/>
        <v>0</v>
      </c>
      <c r="O232" s="33">
        <f t="shared" si="354"/>
        <v>0</v>
      </c>
      <c r="P232" s="33">
        <f t="shared" si="354"/>
        <v>134000000</v>
      </c>
      <c r="Q232" s="33">
        <f t="shared" si="354"/>
        <v>16750000</v>
      </c>
      <c r="R232" s="33">
        <f t="shared" si="354"/>
        <v>16750000</v>
      </c>
      <c r="S232" s="33">
        <f t="shared" si="354"/>
        <v>16750000</v>
      </c>
      <c r="T232" s="33">
        <f t="shared" si="354"/>
        <v>16750000</v>
      </c>
      <c r="U232" s="33">
        <f t="shared" si="354"/>
        <v>16750000</v>
      </c>
      <c r="V232" s="33">
        <f t="shared" si="354"/>
        <v>16750000</v>
      </c>
      <c r="W232" s="33">
        <f t="shared" si="354"/>
        <v>16750000</v>
      </c>
      <c r="X232" s="33">
        <f t="shared" si="354"/>
        <v>16750000</v>
      </c>
      <c r="Y232" s="33">
        <f t="shared" si="354"/>
        <v>16750000</v>
      </c>
      <c r="Z232" s="33">
        <f t="shared" si="354"/>
        <v>16750000</v>
      </c>
      <c r="AA232" s="33">
        <f t="shared" si="354"/>
        <v>16750000</v>
      </c>
      <c r="AB232" s="33">
        <f t="shared" si="354"/>
        <v>16750000</v>
      </c>
      <c r="AC232" s="33">
        <f t="shared" si="354"/>
        <v>0</v>
      </c>
      <c r="AD232" s="33">
        <f t="shared" si="354"/>
        <v>0</v>
      </c>
      <c r="AE232" s="33">
        <f t="shared" si="354"/>
        <v>0</v>
      </c>
      <c r="AF232" s="33">
        <f t="shared" si="354"/>
        <v>0</v>
      </c>
      <c r="AG232" s="33">
        <f t="shared" si="354"/>
        <v>0</v>
      </c>
      <c r="AH232" s="33">
        <f t="shared" si="354"/>
        <v>0</v>
      </c>
      <c r="AI232" s="33">
        <f t="shared" si="354"/>
        <v>0</v>
      </c>
      <c r="AJ232" s="33">
        <f t="shared" si="354"/>
        <v>0</v>
      </c>
      <c r="AK232" s="33">
        <f t="shared" si="354"/>
        <v>0</v>
      </c>
      <c r="AL232" s="33">
        <f t="shared" si="354"/>
        <v>0</v>
      </c>
      <c r="AM232" s="33">
        <f t="shared" si="354"/>
        <v>0</v>
      </c>
      <c r="AN232" s="33">
        <f t="shared" si="354"/>
        <v>0</v>
      </c>
      <c r="AO232" s="33">
        <f t="shared" si="354"/>
        <v>0</v>
      </c>
      <c r="AP232" s="33">
        <f t="shared" si="354"/>
        <v>0</v>
      </c>
      <c r="AQ232" s="33">
        <f t="shared" si="354"/>
        <v>0</v>
      </c>
      <c r="AR232" s="33">
        <f t="shared" si="354"/>
        <v>0</v>
      </c>
      <c r="AS232" s="33">
        <f t="shared" si="354"/>
        <v>0</v>
      </c>
      <c r="AT232" s="33">
        <f t="shared" si="354"/>
        <v>0</v>
      </c>
      <c r="AU232" s="33">
        <f t="shared" si="354"/>
        <v>0</v>
      </c>
      <c r="AV232" s="33">
        <f t="shared" si="354"/>
        <v>0</v>
      </c>
      <c r="AW232" s="33">
        <f t="shared" si="354"/>
        <v>0</v>
      </c>
      <c r="AX232" s="33">
        <f t="shared" si="354"/>
        <v>0</v>
      </c>
      <c r="AY232" s="33">
        <f t="shared" si="354"/>
        <v>0</v>
      </c>
      <c r="AZ232" s="33">
        <f t="shared" si="354"/>
        <v>0</v>
      </c>
      <c r="BA232" s="33">
        <f t="shared" si="354"/>
        <v>0</v>
      </c>
      <c r="BB232" s="33">
        <f t="shared" si="354"/>
        <v>0</v>
      </c>
      <c r="BC232" s="33">
        <f t="shared" si="354"/>
        <v>0</v>
      </c>
      <c r="BD232" s="33">
        <f t="shared" si="354"/>
        <v>0</v>
      </c>
      <c r="BE232" s="33">
        <f t="shared" si="354"/>
        <v>0</v>
      </c>
      <c r="BF232" s="33">
        <f t="shared" si="354"/>
        <v>0</v>
      </c>
      <c r="BG232" s="33">
        <f t="shared" si="354"/>
        <v>0</v>
      </c>
      <c r="BH232" s="33">
        <f t="shared" si="354"/>
        <v>0</v>
      </c>
      <c r="BI232" s="33">
        <f t="shared" si="354"/>
        <v>0</v>
      </c>
      <c r="BJ232" s="33">
        <f t="shared" si="354"/>
        <v>0</v>
      </c>
      <c r="BK232" s="33">
        <f t="shared" si="354"/>
        <v>0</v>
      </c>
      <c r="BL232" s="33">
        <f t="shared" si="354"/>
        <v>0</v>
      </c>
      <c r="BM232" s="33">
        <f t="shared" si="354"/>
        <v>0</v>
      </c>
      <c r="BN232" s="33">
        <f t="shared" si="354"/>
        <v>0</v>
      </c>
      <c r="BO232" s="33">
        <f t="shared" si="354"/>
        <v>0</v>
      </c>
      <c r="BP232" s="33">
        <f t="shared" si="354"/>
        <v>0</v>
      </c>
      <c r="BQ232" s="33">
        <f t="shared" si="354"/>
        <v>0</v>
      </c>
      <c r="BR232" s="33"/>
      <c r="BS232" s="22">
        <f>SUM(J232:U232)</f>
        <v>217750000</v>
      </c>
      <c r="BT232" s="22">
        <f>SUM(V232:AG232)</f>
        <v>117250000</v>
      </c>
      <c r="BU232" s="22">
        <f>SUM(AH232:AS232)</f>
        <v>0</v>
      </c>
      <c r="BV232" s="22">
        <f>SUM(AT232:BE232)</f>
        <v>0</v>
      </c>
      <c r="BW232" s="22">
        <f>SUM(BF232:BQ232)</f>
        <v>0</v>
      </c>
      <c r="BX232" s="33">
        <f t="shared" ref="BX232:CY232" si="356">BX259-BW259</f>
        <v>0</v>
      </c>
      <c r="BY232" s="33">
        <f t="shared" si="356"/>
        <v>0</v>
      </c>
      <c r="BZ232" s="33">
        <f t="shared" si="356"/>
        <v>0</v>
      </c>
      <c r="CA232" s="33">
        <f t="shared" si="356"/>
        <v>0</v>
      </c>
      <c r="CB232" s="33">
        <f t="shared" si="356"/>
        <v>0</v>
      </c>
      <c r="CC232" s="33">
        <f t="shared" si="356"/>
        <v>0</v>
      </c>
      <c r="CD232" s="33">
        <f t="shared" si="356"/>
        <v>0</v>
      </c>
      <c r="CE232" s="33">
        <f t="shared" si="356"/>
        <v>0</v>
      </c>
      <c r="CF232" s="33">
        <f t="shared" si="356"/>
        <v>0</v>
      </c>
      <c r="CG232" s="33">
        <f t="shared" si="356"/>
        <v>0</v>
      </c>
      <c r="CH232" s="33">
        <f t="shared" si="356"/>
        <v>0</v>
      </c>
      <c r="CI232" s="33">
        <f t="shared" si="356"/>
        <v>0</v>
      </c>
      <c r="CJ232" s="33">
        <f t="shared" si="356"/>
        <v>0</v>
      </c>
      <c r="CK232" s="33">
        <f t="shared" si="356"/>
        <v>0</v>
      </c>
      <c r="CL232" s="33">
        <f t="shared" si="356"/>
        <v>0</v>
      </c>
      <c r="CM232" s="33">
        <f t="shared" si="356"/>
        <v>0</v>
      </c>
      <c r="CN232" s="33">
        <f t="shared" si="356"/>
        <v>0</v>
      </c>
      <c r="CO232" s="33">
        <f t="shared" si="356"/>
        <v>0</v>
      </c>
      <c r="CP232" s="33">
        <f t="shared" si="356"/>
        <v>0</v>
      </c>
      <c r="CQ232" s="33">
        <f t="shared" si="356"/>
        <v>0</v>
      </c>
      <c r="CR232" s="33">
        <f t="shared" si="356"/>
        <v>0</v>
      </c>
      <c r="CS232" s="33">
        <f t="shared" si="356"/>
        <v>0</v>
      </c>
      <c r="CT232" s="33">
        <f t="shared" si="356"/>
        <v>0</v>
      </c>
      <c r="CU232" s="33">
        <f t="shared" si="356"/>
        <v>0</v>
      </c>
      <c r="CV232" s="33">
        <f t="shared" si="356"/>
        <v>0</v>
      </c>
      <c r="CW232" s="33">
        <f t="shared" si="356"/>
        <v>0</v>
      </c>
      <c r="CX232" s="33">
        <f t="shared" si="356"/>
        <v>0</v>
      </c>
      <c r="CY232" s="33">
        <f t="shared" si="356"/>
        <v>0</v>
      </c>
    </row>
    <row r="233" spans="1:103" s="19" customFormat="1">
      <c r="A233" s="16"/>
      <c r="B233" s="17" t="s">
        <v>128</v>
      </c>
      <c r="C233" s="78"/>
      <c r="D233" s="17"/>
      <c r="E233" s="79"/>
      <c r="F233" s="79"/>
      <c r="G233" s="79">
        <f t="shared" si="350"/>
        <v>670000000</v>
      </c>
      <c r="H233" s="79" t="s">
        <v>136</v>
      </c>
      <c r="I233" s="79"/>
      <c r="J233" s="79">
        <f t="shared" ref="J233:BQ233" si="357">SUM(J230:J232)</f>
        <v>0</v>
      </c>
      <c r="K233" s="79">
        <f t="shared" si="357"/>
        <v>0</v>
      </c>
      <c r="L233" s="79">
        <f t="shared" si="357"/>
        <v>0</v>
      </c>
      <c r="M233" s="79">
        <f t="shared" si="357"/>
        <v>0</v>
      </c>
      <c r="N233" s="79">
        <f t="shared" si="357"/>
        <v>0</v>
      </c>
      <c r="O233" s="79">
        <f t="shared" si="357"/>
        <v>0</v>
      </c>
      <c r="P233" s="79">
        <f t="shared" si="357"/>
        <v>721000000</v>
      </c>
      <c r="Q233" s="79">
        <f t="shared" si="357"/>
        <v>92500000</v>
      </c>
      <c r="R233" s="79">
        <f t="shared" si="357"/>
        <v>92500000</v>
      </c>
      <c r="S233" s="79">
        <f t="shared" si="357"/>
        <v>92500000</v>
      </c>
      <c r="T233" s="79">
        <f t="shared" si="357"/>
        <v>92500000</v>
      </c>
      <c r="U233" s="79">
        <f t="shared" si="357"/>
        <v>92500000</v>
      </c>
      <c r="V233" s="79">
        <f t="shared" si="357"/>
        <v>92500000</v>
      </c>
      <c r="W233" s="79">
        <f t="shared" si="357"/>
        <v>92500000</v>
      </c>
      <c r="X233" s="79">
        <f t="shared" si="357"/>
        <v>92500000</v>
      </c>
      <c r="Y233" s="79">
        <f t="shared" si="357"/>
        <v>92500000</v>
      </c>
      <c r="Z233" s="79">
        <f t="shared" si="357"/>
        <v>92500000</v>
      </c>
      <c r="AA233" s="79">
        <f t="shared" si="357"/>
        <v>92500000</v>
      </c>
      <c r="AB233" s="79">
        <f t="shared" si="357"/>
        <v>92500000</v>
      </c>
      <c r="AC233" s="79">
        <f t="shared" si="357"/>
        <v>59000000</v>
      </c>
      <c r="AD233" s="79">
        <f t="shared" si="357"/>
        <v>59000000</v>
      </c>
      <c r="AE233" s="79">
        <f t="shared" si="357"/>
        <v>-1279000000</v>
      </c>
      <c r="AF233" s="79">
        <f t="shared" si="357"/>
        <v>0</v>
      </c>
      <c r="AG233" s="79">
        <f t="shared" si="357"/>
        <v>0</v>
      </c>
      <c r="AH233" s="79">
        <f t="shared" si="357"/>
        <v>0</v>
      </c>
      <c r="AI233" s="79">
        <f t="shared" si="357"/>
        <v>0</v>
      </c>
      <c r="AJ233" s="79">
        <f t="shared" si="357"/>
        <v>0</v>
      </c>
      <c r="AK233" s="79">
        <f t="shared" si="357"/>
        <v>0</v>
      </c>
      <c r="AL233" s="79">
        <f t="shared" si="357"/>
        <v>0</v>
      </c>
      <c r="AM233" s="79">
        <f t="shared" si="357"/>
        <v>0</v>
      </c>
      <c r="AN233" s="79">
        <f t="shared" si="357"/>
        <v>0</v>
      </c>
      <c r="AO233" s="79">
        <f t="shared" si="357"/>
        <v>0</v>
      </c>
      <c r="AP233" s="79">
        <f t="shared" si="357"/>
        <v>0</v>
      </c>
      <c r="AQ233" s="79">
        <f t="shared" si="357"/>
        <v>0</v>
      </c>
      <c r="AR233" s="79">
        <f t="shared" si="357"/>
        <v>0</v>
      </c>
      <c r="AS233" s="79">
        <f t="shared" si="357"/>
        <v>0</v>
      </c>
      <c r="AT233" s="79">
        <f t="shared" si="357"/>
        <v>0</v>
      </c>
      <c r="AU233" s="79">
        <f t="shared" si="357"/>
        <v>0</v>
      </c>
      <c r="AV233" s="79">
        <f t="shared" si="357"/>
        <v>0</v>
      </c>
      <c r="AW233" s="79">
        <f t="shared" si="357"/>
        <v>0</v>
      </c>
      <c r="AX233" s="79">
        <f t="shared" si="357"/>
        <v>0</v>
      </c>
      <c r="AY233" s="79">
        <f t="shared" si="357"/>
        <v>0</v>
      </c>
      <c r="AZ233" s="79">
        <f t="shared" si="357"/>
        <v>0</v>
      </c>
      <c r="BA233" s="79">
        <f t="shared" si="357"/>
        <v>0</v>
      </c>
      <c r="BB233" s="79">
        <f t="shared" si="357"/>
        <v>0</v>
      </c>
      <c r="BC233" s="79">
        <f t="shared" si="357"/>
        <v>0</v>
      </c>
      <c r="BD233" s="79">
        <f t="shared" si="357"/>
        <v>0</v>
      </c>
      <c r="BE233" s="79">
        <f t="shared" si="357"/>
        <v>0</v>
      </c>
      <c r="BF233" s="79">
        <f t="shared" si="357"/>
        <v>0</v>
      </c>
      <c r="BG233" s="79">
        <f t="shared" si="357"/>
        <v>0</v>
      </c>
      <c r="BH233" s="79">
        <f t="shared" si="357"/>
        <v>0</v>
      </c>
      <c r="BI233" s="79">
        <f t="shared" si="357"/>
        <v>0</v>
      </c>
      <c r="BJ233" s="79">
        <f t="shared" si="357"/>
        <v>0</v>
      </c>
      <c r="BK233" s="79">
        <f t="shared" si="357"/>
        <v>0</v>
      </c>
      <c r="BL233" s="79">
        <f t="shared" si="357"/>
        <v>0</v>
      </c>
      <c r="BM233" s="79">
        <f t="shared" si="357"/>
        <v>0</v>
      </c>
      <c r="BN233" s="79">
        <f t="shared" si="357"/>
        <v>0</v>
      </c>
      <c r="BO233" s="79">
        <f t="shared" si="357"/>
        <v>0</v>
      </c>
      <c r="BP233" s="79">
        <f t="shared" si="357"/>
        <v>0</v>
      </c>
      <c r="BQ233" s="79">
        <f t="shared" si="357"/>
        <v>0</v>
      </c>
      <c r="BR233" s="79"/>
      <c r="BS233" s="79">
        <f t="shared" ref="BS233:CY233" si="358">SUM(BS230:BS232)</f>
        <v>1183500000</v>
      </c>
      <c r="BT233" s="79">
        <f t="shared" si="358"/>
        <v>-513500000</v>
      </c>
      <c r="BU233" s="79">
        <f t="shared" si="358"/>
        <v>0</v>
      </c>
      <c r="BV233" s="79">
        <f t="shared" si="358"/>
        <v>0</v>
      </c>
      <c r="BW233" s="79">
        <f t="shared" si="358"/>
        <v>0</v>
      </c>
      <c r="BX233" s="79">
        <f t="shared" si="358"/>
        <v>0</v>
      </c>
      <c r="BY233" s="79">
        <f t="shared" si="358"/>
        <v>0</v>
      </c>
      <c r="BZ233" s="79">
        <f t="shared" si="358"/>
        <v>0</v>
      </c>
      <c r="CA233" s="79">
        <f t="shared" si="358"/>
        <v>0</v>
      </c>
      <c r="CB233" s="79">
        <f t="shared" si="358"/>
        <v>0</v>
      </c>
      <c r="CC233" s="79">
        <f t="shared" si="358"/>
        <v>0</v>
      </c>
      <c r="CD233" s="79">
        <f t="shared" si="358"/>
        <v>0</v>
      </c>
      <c r="CE233" s="79">
        <f t="shared" si="358"/>
        <v>0</v>
      </c>
      <c r="CF233" s="79">
        <f t="shared" si="358"/>
        <v>0</v>
      </c>
      <c r="CG233" s="79">
        <f t="shared" si="358"/>
        <v>0</v>
      </c>
      <c r="CH233" s="79">
        <f t="shared" si="358"/>
        <v>0</v>
      </c>
      <c r="CI233" s="79">
        <f t="shared" si="358"/>
        <v>0</v>
      </c>
      <c r="CJ233" s="79">
        <f t="shared" si="358"/>
        <v>0</v>
      </c>
      <c r="CK233" s="79">
        <f t="shared" si="358"/>
        <v>0</v>
      </c>
      <c r="CL233" s="79">
        <f t="shared" si="358"/>
        <v>0</v>
      </c>
      <c r="CM233" s="79">
        <f t="shared" si="358"/>
        <v>0</v>
      </c>
      <c r="CN233" s="79">
        <f t="shared" si="358"/>
        <v>0</v>
      </c>
      <c r="CO233" s="79">
        <f t="shared" si="358"/>
        <v>0</v>
      </c>
      <c r="CP233" s="79">
        <f t="shared" si="358"/>
        <v>0</v>
      </c>
      <c r="CQ233" s="79">
        <f t="shared" si="358"/>
        <v>0</v>
      </c>
      <c r="CR233" s="79">
        <f t="shared" si="358"/>
        <v>0</v>
      </c>
      <c r="CS233" s="79">
        <f t="shared" si="358"/>
        <v>0</v>
      </c>
      <c r="CT233" s="79">
        <f t="shared" si="358"/>
        <v>0</v>
      </c>
      <c r="CU233" s="79">
        <f t="shared" si="358"/>
        <v>0</v>
      </c>
      <c r="CV233" s="79">
        <f t="shared" si="358"/>
        <v>0</v>
      </c>
      <c r="CW233" s="79">
        <f t="shared" si="358"/>
        <v>0</v>
      </c>
      <c r="CX233" s="79">
        <f t="shared" si="358"/>
        <v>0</v>
      </c>
      <c r="CY233" s="79">
        <f t="shared" si="358"/>
        <v>0</v>
      </c>
    </row>
    <row r="234" spans="1:103" s="19" customFormat="1">
      <c r="A234" s="16"/>
      <c r="B234" s="17" t="s">
        <v>30</v>
      </c>
      <c r="C234" s="78"/>
      <c r="D234" s="17"/>
      <c r="E234" s="79"/>
      <c r="F234" s="79"/>
      <c r="G234" s="79">
        <f t="shared" si="350"/>
        <v>777422914.42520714</v>
      </c>
      <c r="H234" s="79" t="s">
        <v>136</v>
      </c>
      <c r="I234" s="79"/>
      <c r="J234" s="79">
        <f t="shared" ref="J234:BQ234" si="359">SUM(J223,J227,J233)</f>
        <v>0</v>
      </c>
      <c r="K234" s="79">
        <f t="shared" si="359"/>
        <v>0</v>
      </c>
      <c r="L234" s="79">
        <f t="shared" si="359"/>
        <v>0</v>
      </c>
      <c r="M234" s="79">
        <f t="shared" si="359"/>
        <v>0</v>
      </c>
      <c r="N234" s="79">
        <f t="shared" si="359"/>
        <v>0</v>
      </c>
      <c r="O234" s="79">
        <f t="shared" si="359"/>
        <v>0</v>
      </c>
      <c r="P234" s="79">
        <f t="shared" si="359"/>
        <v>37563461.644351602</v>
      </c>
      <c r="Q234" s="79">
        <f t="shared" si="359"/>
        <v>2739060.901504159</v>
      </c>
      <c r="R234" s="79">
        <f t="shared" si="359"/>
        <v>2401157.9334676415</v>
      </c>
      <c r="S234" s="79">
        <f t="shared" si="359"/>
        <v>2063254.9654311091</v>
      </c>
      <c r="T234" s="79">
        <f t="shared" si="359"/>
        <v>1725351.9973945767</v>
      </c>
      <c r="U234" s="79">
        <f t="shared" si="359"/>
        <v>1387449.0293580592</v>
      </c>
      <c r="V234" s="79">
        <f t="shared" si="359"/>
        <v>1049546.0613215268</v>
      </c>
      <c r="W234" s="79">
        <f t="shared" si="359"/>
        <v>711643.09328497946</v>
      </c>
      <c r="X234" s="79">
        <f t="shared" si="359"/>
        <v>373740.12524846196</v>
      </c>
      <c r="Y234" s="79">
        <f t="shared" si="359"/>
        <v>35837.15721192956</v>
      </c>
      <c r="Z234" s="79">
        <f t="shared" si="359"/>
        <v>-302065.81082460284</v>
      </c>
      <c r="AA234" s="79">
        <f t="shared" si="359"/>
        <v>-639968.77886112034</v>
      </c>
      <c r="AB234" s="79">
        <f t="shared" si="359"/>
        <v>-977871.74689765275</v>
      </c>
      <c r="AC234" s="79">
        <f t="shared" si="359"/>
        <v>-34815774.7149342</v>
      </c>
      <c r="AD234" s="79">
        <f t="shared" si="359"/>
        <v>-35153677.682970718</v>
      </c>
      <c r="AE234" s="79">
        <f t="shared" si="359"/>
        <v>799261770.25112128</v>
      </c>
      <c r="AF234" s="79">
        <f t="shared" si="359"/>
        <v>0</v>
      </c>
      <c r="AG234" s="79">
        <f t="shared" si="359"/>
        <v>0</v>
      </c>
      <c r="AH234" s="79">
        <f t="shared" si="359"/>
        <v>0</v>
      </c>
      <c r="AI234" s="79">
        <f t="shared" si="359"/>
        <v>0</v>
      </c>
      <c r="AJ234" s="79">
        <f t="shared" si="359"/>
        <v>0</v>
      </c>
      <c r="AK234" s="79">
        <f t="shared" si="359"/>
        <v>0</v>
      </c>
      <c r="AL234" s="79">
        <f t="shared" si="359"/>
        <v>0</v>
      </c>
      <c r="AM234" s="79">
        <f t="shared" si="359"/>
        <v>0</v>
      </c>
      <c r="AN234" s="79">
        <f t="shared" si="359"/>
        <v>0</v>
      </c>
      <c r="AO234" s="79">
        <f t="shared" si="359"/>
        <v>0</v>
      </c>
      <c r="AP234" s="79">
        <f t="shared" si="359"/>
        <v>0</v>
      </c>
      <c r="AQ234" s="79">
        <f t="shared" si="359"/>
        <v>0</v>
      </c>
      <c r="AR234" s="79">
        <f t="shared" si="359"/>
        <v>0</v>
      </c>
      <c r="AS234" s="79">
        <f t="shared" si="359"/>
        <v>0</v>
      </c>
      <c r="AT234" s="79">
        <f t="shared" si="359"/>
        <v>0</v>
      </c>
      <c r="AU234" s="79">
        <f t="shared" si="359"/>
        <v>0</v>
      </c>
      <c r="AV234" s="79">
        <f t="shared" si="359"/>
        <v>0</v>
      </c>
      <c r="AW234" s="79">
        <f t="shared" si="359"/>
        <v>0</v>
      </c>
      <c r="AX234" s="79">
        <f t="shared" si="359"/>
        <v>0</v>
      </c>
      <c r="AY234" s="79">
        <f t="shared" si="359"/>
        <v>0</v>
      </c>
      <c r="AZ234" s="79">
        <f t="shared" si="359"/>
        <v>0</v>
      </c>
      <c r="BA234" s="79">
        <f t="shared" si="359"/>
        <v>0</v>
      </c>
      <c r="BB234" s="79">
        <f t="shared" si="359"/>
        <v>0</v>
      </c>
      <c r="BC234" s="79">
        <f t="shared" si="359"/>
        <v>0</v>
      </c>
      <c r="BD234" s="79">
        <f t="shared" si="359"/>
        <v>0</v>
      </c>
      <c r="BE234" s="79">
        <f t="shared" si="359"/>
        <v>0</v>
      </c>
      <c r="BF234" s="79">
        <f t="shared" si="359"/>
        <v>0</v>
      </c>
      <c r="BG234" s="79">
        <f t="shared" si="359"/>
        <v>0</v>
      </c>
      <c r="BH234" s="79">
        <f t="shared" si="359"/>
        <v>0</v>
      </c>
      <c r="BI234" s="79">
        <f t="shared" si="359"/>
        <v>0</v>
      </c>
      <c r="BJ234" s="79">
        <f t="shared" si="359"/>
        <v>0</v>
      </c>
      <c r="BK234" s="79">
        <f t="shared" si="359"/>
        <v>0</v>
      </c>
      <c r="BL234" s="79">
        <f t="shared" si="359"/>
        <v>0</v>
      </c>
      <c r="BM234" s="79">
        <f t="shared" si="359"/>
        <v>0</v>
      </c>
      <c r="BN234" s="79">
        <f t="shared" si="359"/>
        <v>0</v>
      </c>
      <c r="BO234" s="79">
        <f t="shared" si="359"/>
        <v>0</v>
      </c>
      <c r="BP234" s="79">
        <f t="shared" si="359"/>
        <v>0</v>
      </c>
      <c r="BQ234" s="79">
        <f t="shared" si="359"/>
        <v>0</v>
      </c>
      <c r="BR234" s="79"/>
      <c r="BS234" s="79">
        <f t="shared" ref="BS234:CY234" si="360">SUM(BS223,BS227,BS233)</f>
        <v>47879736.471507072</v>
      </c>
      <c r="BT234" s="79">
        <f t="shared" si="360"/>
        <v>729543177.95370007</v>
      </c>
      <c r="BU234" s="79">
        <f t="shared" si="360"/>
        <v>0</v>
      </c>
      <c r="BV234" s="79">
        <f t="shared" si="360"/>
        <v>0</v>
      </c>
      <c r="BW234" s="79">
        <f t="shared" si="360"/>
        <v>0</v>
      </c>
      <c r="BX234" s="79">
        <f t="shared" si="360"/>
        <v>0</v>
      </c>
      <c r="BY234" s="79">
        <f t="shared" si="360"/>
        <v>0</v>
      </c>
      <c r="BZ234" s="79">
        <f t="shared" si="360"/>
        <v>0</v>
      </c>
      <c r="CA234" s="79">
        <f t="shared" si="360"/>
        <v>0</v>
      </c>
      <c r="CB234" s="79">
        <f t="shared" si="360"/>
        <v>0</v>
      </c>
      <c r="CC234" s="79">
        <f t="shared" si="360"/>
        <v>0</v>
      </c>
      <c r="CD234" s="79">
        <f t="shared" si="360"/>
        <v>0</v>
      </c>
      <c r="CE234" s="79">
        <f t="shared" si="360"/>
        <v>0</v>
      </c>
      <c r="CF234" s="79">
        <f t="shared" si="360"/>
        <v>0</v>
      </c>
      <c r="CG234" s="79">
        <f t="shared" si="360"/>
        <v>0</v>
      </c>
      <c r="CH234" s="79">
        <f t="shared" si="360"/>
        <v>0</v>
      </c>
      <c r="CI234" s="79">
        <f t="shared" si="360"/>
        <v>0</v>
      </c>
      <c r="CJ234" s="79">
        <f t="shared" si="360"/>
        <v>0</v>
      </c>
      <c r="CK234" s="79">
        <f t="shared" si="360"/>
        <v>0</v>
      </c>
      <c r="CL234" s="79">
        <f t="shared" si="360"/>
        <v>0</v>
      </c>
      <c r="CM234" s="79">
        <f t="shared" si="360"/>
        <v>0</v>
      </c>
      <c r="CN234" s="79">
        <f t="shared" si="360"/>
        <v>0</v>
      </c>
      <c r="CO234" s="79">
        <f t="shared" si="360"/>
        <v>0</v>
      </c>
      <c r="CP234" s="79">
        <f t="shared" si="360"/>
        <v>0</v>
      </c>
      <c r="CQ234" s="79">
        <f t="shared" si="360"/>
        <v>0</v>
      </c>
      <c r="CR234" s="79">
        <f t="shared" si="360"/>
        <v>0</v>
      </c>
      <c r="CS234" s="79">
        <f t="shared" si="360"/>
        <v>0</v>
      </c>
      <c r="CT234" s="79">
        <f t="shared" si="360"/>
        <v>0</v>
      </c>
      <c r="CU234" s="79">
        <f t="shared" si="360"/>
        <v>0</v>
      </c>
      <c r="CV234" s="79">
        <f t="shared" si="360"/>
        <v>0</v>
      </c>
      <c r="CW234" s="79">
        <f t="shared" si="360"/>
        <v>0</v>
      </c>
      <c r="CX234" s="79">
        <f t="shared" si="360"/>
        <v>0</v>
      </c>
      <c r="CY234" s="79">
        <f t="shared" si="360"/>
        <v>0</v>
      </c>
    </row>
    <row r="235" spans="1:103">
      <c r="B235" s="2" t="s">
        <v>31</v>
      </c>
      <c r="C235" s="32"/>
      <c r="E235" s="33"/>
      <c r="F235" s="33"/>
      <c r="G235" s="33">
        <f t="shared" si="350"/>
        <v>24147990083.652939</v>
      </c>
      <c r="H235" s="33" t="s">
        <v>136</v>
      </c>
      <c r="I235" s="33"/>
      <c r="J235" s="33">
        <f>I236</f>
        <v>0</v>
      </c>
      <c r="K235" s="33">
        <f t="shared" ref="K235:BQ235" si="361">J236</f>
        <v>0</v>
      </c>
      <c r="L235" s="33">
        <f t="shared" si="361"/>
        <v>0</v>
      </c>
      <c r="M235" s="33">
        <f t="shared" si="361"/>
        <v>0</v>
      </c>
      <c r="N235" s="33">
        <f t="shared" si="361"/>
        <v>0</v>
      </c>
      <c r="O235" s="33">
        <f t="shared" si="361"/>
        <v>0</v>
      </c>
      <c r="P235" s="33">
        <f t="shared" si="361"/>
        <v>0</v>
      </c>
      <c r="Q235" s="33">
        <f t="shared" si="361"/>
        <v>37563461.644351602</v>
      </c>
      <c r="R235" s="33">
        <f t="shared" si="361"/>
        <v>40302522.545855761</v>
      </c>
      <c r="S235" s="33">
        <f t="shared" si="361"/>
        <v>42703680.479323402</v>
      </c>
      <c r="T235" s="33">
        <f t="shared" si="361"/>
        <v>44766935.444754511</v>
      </c>
      <c r="U235" s="33">
        <f t="shared" si="361"/>
        <v>46492287.442149088</v>
      </c>
      <c r="V235" s="33">
        <f t="shared" si="361"/>
        <v>47879736.471507147</v>
      </c>
      <c r="W235" s="33">
        <f t="shared" si="361"/>
        <v>48929282.532828674</v>
      </c>
      <c r="X235" s="33">
        <f t="shared" si="361"/>
        <v>49640925.626113653</v>
      </c>
      <c r="Y235" s="33">
        <f t="shared" si="361"/>
        <v>50014665.751362115</v>
      </c>
      <c r="Z235" s="33">
        <f t="shared" si="361"/>
        <v>50050502.908574045</v>
      </c>
      <c r="AA235" s="33">
        <f t="shared" si="361"/>
        <v>49748437.097749442</v>
      </c>
      <c r="AB235" s="33">
        <f t="shared" si="361"/>
        <v>49108468.318888322</v>
      </c>
      <c r="AC235" s="33">
        <f t="shared" si="361"/>
        <v>48130596.571990669</v>
      </c>
      <c r="AD235" s="33">
        <f t="shared" si="361"/>
        <v>13314821.857056469</v>
      </c>
      <c r="AE235" s="33">
        <f t="shared" si="361"/>
        <v>-21838855.825914249</v>
      </c>
      <c r="AF235" s="33">
        <f t="shared" si="361"/>
        <v>777422914.42520702</v>
      </c>
      <c r="AG235" s="33">
        <f t="shared" si="361"/>
        <v>777422914.42520702</v>
      </c>
      <c r="AH235" s="33">
        <f t="shared" si="361"/>
        <v>777422914.42520702</v>
      </c>
      <c r="AI235" s="33">
        <f t="shared" si="361"/>
        <v>777422914.42520702</v>
      </c>
      <c r="AJ235" s="33">
        <f t="shared" si="361"/>
        <v>777422914.42520702</v>
      </c>
      <c r="AK235" s="33">
        <f t="shared" si="361"/>
        <v>777422914.42520702</v>
      </c>
      <c r="AL235" s="33">
        <f t="shared" si="361"/>
        <v>777422914.42520702</v>
      </c>
      <c r="AM235" s="33">
        <f t="shared" si="361"/>
        <v>777422914.42520702</v>
      </c>
      <c r="AN235" s="33">
        <f t="shared" si="361"/>
        <v>777422914.42520702</v>
      </c>
      <c r="AO235" s="33">
        <f t="shared" si="361"/>
        <v>777422914.42520702</v>
      </c>
      <c r="AP235" s="33">
        <f t="shared" si="361"/>
        <v>777422914.42520702</v>
      </c>
      <c r="AQ235" s="33">
        <f t="shared" si="361"/>
        <v>777422914.42520702</v>
      </c>
      <c r="AR235" s="33">
        <f>AQ236</f>
        <v>777422914.42520702</v>
      </c>
      <c r="AS235" s="33">
        <f t="shared" si="361"/>
        <v>777422914.42520702</v>
      </c>
      <c r="AT235" s="33">
        <f>AS236</f>
        <v>777422914.42520702</v>
      </c>
      <c r="AU235" s="33">
        <f>AT236</f>
        <v>777422914.42520702</v>
      </c>
      <c r="AV235" s="33">
        <f t="shared" si="361"/>
        <v>777422914.42520702</v>
      </c>
      <c r="AW235" s="33">
        <f t="shared" si="361"/>
        <v>777422914.42520702</v>
      </c>
      <c r="AX235" s="33">
        <f t="shared" si="361"/>
        <v>777422914.42520702</v>
      </c>
      <c r="AY235" s="33">
        <f t="shared" si="361"/>
        <v>777422914.42520702</v>
      </c>
      <c r="AZ235" s="33">
        <f t="shared" si="361"/>
        <v>777422914.42520702</v>
      </c>
      <c r="BA235" s="33">
        <f t="shared" si="361"/>
        <v>777422914.42520702</v>
      </c>
      <c r="BB235" s="33">
        <f t="shared" si="361"/>
        <v>777422914.42520702</v>
      </c>
      <c r="BC235" s="33">
        <f t="shared" si="361"/>
        <v>777422914.42520702</v>
      </c>
      <c r="BD235" s="33">
        <f t="shared" si="361"/>
        <v>777422914.42520702</v>
      </c>
      <c r="BE235" s="33">
        <f t="shared" si="361"/>
        <v>777422914.42520702</v>
      </c>
      <c r="BF235" s="33">
        <f t="shared" si="361"/>
        <v>777422914.42520702</v>
      </c>
      <c r="BG235" s="33">
        <f t="shared" si="361"/>
        <v>777422914.42520702</v>
      </c>
      <c r="BH235" s="33">
        <f t="shared" si="361"/>
        <v>777422914.42520702</v>
      </c>
      <c r="BI235" s="33">
        <f t="shared" si="361"/>
        <v>777422914.42520702</v>
      </c>
      <c r="BJ235" s="33">
        <f t="shared" si="361"/>
        <v>777422914.42520702</v>
      </c>
      <c r="BK235" s="33">
        <f t="shared" si="361"/>
        <v>777422914.42520702</v>
      </c>
      <c r="BL235" s="33">
        <f t="shared" si="361"/>
        <v>777422914.42520702</v>
      </c>
      <c r="BM235" s="33">
        <f t="shared" si="361"/>
        <v>777422914.42520702</v>
      </c>
      <c r="BN235" s="33">
        <f t="shared" si="361"/>
        <v>777422914.42520702</v>
      </c>
      <c r="BO235" s="33">
        <f t="shared" si="361"/>
        <v>777422914.42520702</v>
      </c>
      <c r="BP235" s="33">
        <f t="shared" si="361"/>
        <v>777422914.42520702</v>
      </c>
      <c r="BQ235" s="33">
        <f t="shared" si="361"/>
        <v>777422914.42520702</v>
      </c>
      <c r="BR235" s="33"/>
      <c r="BS235" s="33">
        <f>BR236</f>
        <v>0</v>
      </c>
      <c r="BT235" s="33">
        <f t="shared" ref="BT235:CU235" si="362">BS236</f>
        <v>47879736.471507072</v>
      </c>
      <c r="BU235" s="33">
        <f t="shared" si="362"/>
        <v>777422914.42520714</v>
      </c>
      <c r="BV235" s="33">
        <f t="shared" si="362"/>
        <v>777422914.42520714</v>
      </c>
      <c r="BW235" s="33">
        <f>BV236</f>
        <v>777422914.42520714</v>
      </c>
      <c r="BX235" s="33">
        <f t="shared" si="362"/>
        <v>777422914.42520714</v>
      </c>
      <c r="BY235" s="33">
        <f>BX236</f>
        <v>777422914.42520714</v>
      </c>
      <c r="BZ235" s="33">
        <f t="shared" si="362"/>
        <v>777422914.42520714</v>
      </c>
      <c r="CA235" s="33">
        <f t="shared" si="362"/>
        <v>777422914.42520714</v>
      </c>
      <c r="CB235" s="33">
        <f t="shared" si="362"/>
        <v>777422914.42520714</v>
      </c>
      <c r="CC235" s="33">
        <f t="shared" si="362"/>
        <v>777422914.42520714</v>
      </c>
      <c r="CD235" s="33">
        <f t="shared" si="362"/>
        <v>777422914.42520714</v>
      </c>
      <c r="CE235" s="33">
        <f t="shared" si="362"/>
        <v>777422914.42520714</v>
      </c>
      <c r="CF235" s="33">
        <f t="shared" si="362"/>
        <v>777422914.42520714</v>
      </c>
      <c r="CG235" s="33">
        <f t="shared" si="362"/>
        <v>777422914.42520714</v>
      </c>
      <c r="CH235" s="33">
        <f t="shared" si="362"/>
        <v>777422914.42520714</v>
      </c>
      <c r="CI235" s="33">
        <f t="shared" si="362"/>
        <v>777422914.42520714</v>
      </c>
      <c r="CJ235" s="33">
        <f t="shared" si="362"/>
        <v>777422914.42520714</v>
      </c>
      <c r="CK235" s="33">
        <f t="shared" si="362"/>
        <v>777422914.42520714</v>
      </c>
      <c r="CL235" s="33">
        <f t="shared" si="362"/>
        <v>777422914.42520714</v>
      </c>
      <c r="CM235" s="33">
        <f t="shared" si="362"/>
        <v>777422914.42520714</v>
      </c>
      <c r="CN235" s="33">
        <f t="shared" si="362"/>
        <v>777422914.42520714</v>
      </c>
      <c r="CO235" s="33">
        <f t="shared" si="362"/>
        <v>777422914.42520714</v>
      </c>
      <c r="CP235" s="33">
        <f t="shared" si="362"/>
        <v>777422914.42520714</v>
      </c>
      <c r="CQ235" s="33">
        <f t="shared" si="362"/>
        <v>777422914.42520714</v>
      </c>
      <c r="CR235" s="33">
        <f t="shared" si="362"/>
        <v>777422914.42520714</v>
      </c>
      <c r="CS235" s="33">
        <f t="shared" si="362"/>
        <v>777422914.42520714</v>
      </c>
      <c r="CT235" s="33">
        <f t="shared" si="362"/>
        <v>777422914.42520714</v>
      </c>
      <c r="CU235" s="33">
        <f t="shared" si="362"/>
        <v>777422914.42520714</v>
      </c>
      <c r="CV235" s="33">
        <f>CU236</f>
        <v>777422914.42520714</v>
      </c>
      <c r="CW235" s="33">
        <f t="shared" ref="CW235:CY235" si="363">CV236</f>
        <v>777422914.42520714</v>
      </c>
      <c r="CX235" s="33">
        <f t="shared" si="363"/>
        <v>777422914.42520714</v>
      </c>
      <c r="CY235" s="33">
        <f t="shared" si="363"/>
        <v>777422914.42520714</v>
      </c>
    </row>
    <row r="236" spans="1:103" s="19" customFormat="1">
      <c r="A236" s="16"/>
      <c r="B236" s="17" t="s">
        <v>32</v>
      </c>
      <c r="C236" s="78"/>
      <c r="D236" s="17"/>
      <c r="E236" s="79"/>
      <c r="F236" s="79"/>
      <c r="G236" s="79">
        <f t="shared" si="350"/>
        <v>24925412998.078148</v>
      </c>
      <c r="H236" s="79" t="s">
        <v>136</v>
      </c>
      <c r="I236" s="79"/>
      <c r="J236" s="79">
        <f>SUM(J234:J235)</f>
        <v>0</v>
      </c>
      <c r="K236" s="79">
        <f t="shared" ref="K236:BQ236" si="364">SUM(K234:K235)</f>
        <v>0</v>
      </c>
      <c r="L236" s="79">
        <f t="shared" si="364"/>
        <v>0</v>
      </c>
      <c r="M236" s="79">
        <f t="shared" si="364"/>
        <v>0</v>
      </c>
      <c r="N236" s="79">
        <f t="shared" si="364"/>
        <v>0</v>
      </c>
      <c r="O236" s="79">
        <f t="shared" si="364"/>
        <v>0</v>
      </c>
      <c r="P236" s="79">
        <f t="shared" si="364"/>
        <v>37563461.644351602</v>
      </c>
      <c r="Q236" s="79">
        <f t="shared" si="364"/>
        <v>40302522.545855761</v>
      </c>
      <c r="R236" s="79">
        <f t="shared" si="364"/>
        <v>42703680.479323402</v>
      </c>
      <c r="S236" s="79">
        <f t="shared" si="364"/>
        <v>44766935.444754511</v>
      </c>
      <c r="T236" s="79">
        <f t="shared" si="364"/>
        <v>46492287.442149088</v>
      </c>
      <c r="U236" s="79">
        <f t="shared" si="364"/>
        <v>47879736.471507147</v>
      </c>
      <c r="V236" s="79">
        <f t="shared" si="364"/>
        <v>48929282.532828674</v>
      </c>
      <c r="W236" s="79">
        <f t="shared" si="364"/>
        <v>49640925.626113653</v>
      </c>
      <c r="X236" s="79">
        <f t="shared" si="364"/>
        <v>50014665.751362115</v>
      </c>
      <c r="Y236" s="79">
        <f t="shared" si="364"/>
        <v>50050502.908574045</v>
      </c>
      <c r="Z236" s="79">
        <f t="shared" si="364"/>
        <v>49748437.097749442</v>
      </c>
      <c r="AA236" s="79">
        <f t="shared" si="364"/>
        <v>49108468.318888322</v>
      </c>
      <c r="AB236" s="79">
        <f t="shared" si="364"/>
        <v>48130596.571990669</v>
      </c>
      <c r="AC236" s="79">
        <f t="shared" si="364"/>
        <v>13314821.857056469</v>
      </c>
      <c r="AD236" s="79">
        <f t="shared" si="364"/>
        <v>-21838855.825914249</v>
      </c>
      <c r="AE236" s="79">
        <f t="shared" si="364"/>
        <v>777422914.42520702</v>
      </c>
      <c r="AF236" s="79">
        <f t="shared" si="364"/>
        <v>777422914.42520702</v>
      </c>
      <c r="AG236" s="79">
        <f t="shared" si="364"/>
        <v>777422914.42520702</v>
      </c>
      <c r="AH236" s="79">
        <f t="shared" si="364"/>
        <v>777422914.42520702</v>
      </c>
      <c r="AI236" s="79">
        <f t="shared" si="364"/>
        <v>777422914.42520702</v>
      </c>
      <c r="AJ236" s="79">
        <f t="shared" si="364"/>
        <v>777422914.42520702</v>
      </c>
      <c r="AK236" s="79">
        <f t="shared" si="364"/>
        <v>777422914.42520702</v>
      </c>
      <c r="AL236" s="79">
        <f t="shared" si="364"/>
        <v>777422914.42520702</v>
      </c>
      <c r="AM236" s="79">
        <f t="shared" si="364"/>
        <v>777422914.42520702</v>
      </c>
      <c r="AN236" s="79">
        <f t="shared" si="364"/>
        <v>777422914.42520702</v>
      </c>
      <c r="AO236" s="79">
        <f t="shared" si="364"/>
        <v>777422914.42520702</v>
      </c>
      <c r="AP236" s="79">
        <f t="shared" si="364"/>
        <v>777422914.42520702</v>
      </c>
      <c r="AQ236" s="79">
        <f t="shared" si="364"/>
        <v>777422914.42520702</v>
      </c>
      <c r="AR236" s="79">
        <f t="shared" si="364"/>
        <v>777422914.42520702</v>
      </c>
      <c r="AS236" s="79">
        <f t="shared" si="364"/>
        <v>777422914.42520702</v>
      </c>
      <c r="AT236" s="79">
        <f t="shared" si="364"/>
        <v>777422914.42520702</v>
      </c>
      <c r="AU236" s="79">
        <f t="shared" si="364"/>
        <v>777422914.42520702</v>
      </c>
      <c r="AV236" s="79">
        <f t="shared" si="364"/>
        <v>777422914.42520702</v>
      </c>
      <c r="AW236" s="79">
        <f t="shared" si="364"/>
        <v>777422914.42520702</v>
      </c>
      <c r="AX236" s="79">
        <f t="shared" si="364"/>
        <v>777422914.42520702</v>
      </c>
      <c r="AY236" s="79">
        <f t="shared" si="364"/>
        <v>777422914.42520702</v>
      </c>
      <c r="AZ236" s="79">
        <f t="shared" si="364"/>
        <v>777422914.42520702</v>
      </c>
      <c r="BA236" s="79">
        <f t="shared" si="364"/>
        <v>777422914.42520702</v>
      </c>
      <c r="BB236" s="79">
        <f t="shared" si="364"/>
        <v>777422914.42520702</v>
      </c>
      <c r="BC236" s="79">
        <f t="shared" si="364"/>
        <v>777422914.42520702</v>
      </c>
      <c r="BD236" s="79">
        <f t="shared" si="364"/>
        <v>777422914.42520702</v>
      </c>
      <c r="BE236" s="79">
        <f t="shared" si="364"/>
        <v>777422914.42520702</v>
      </c>
      <c r="BF236" s="79">
        <f t="shared" si="364"/>
        <v>777422914.42520702</v>
      </c>
      <c r="BG236" s="79">
        <f t="shared" si="364"/>
        <v>777422914.42520702</v>
      </c>
      <c r="BH236" s="79">
        <f t="shared" si="364"/>
        <v>777422914.42520702</v>
      </c>
      <c r="BI236" s="79">
        <f t="shared" si="364"/>
        <v>777422914.42520702</v>
      </c>
      <c r="BJ236" s="79">
        <f t="shared" si="364"/>
        <v>777422914.42520702</v>
      </c>
      <c r="BK236" s="79">
        <f t="shared" si="364"/>
        <v>777422914.42520702</v>
      </c>
      <c r="BL236" s="79">
        <f t="shared" si="364"/>
        <v>777422914.42520702</v>
      </c>
      <c r="BM236" s="79">
        <f t="shared" si="364"/>
        <v>777422914.42520702</v>
      </c>
      <c r="BN236" s="79">
        <f t="shared" si="364"/>
        <v>777422914.42520702</v>
      </c>
      <c r="BO236" s="79">
        <f t="shared" si="364"/>
        <v>777422914.42520702</v>
      </c>
      <c r="BP236" s="79">
        <f t="shared" si="364"/>
        <v>777422914.42520702</v>
      </c>
      <c r="BQ236" s="79">
        <f t="shared" si="364"/>
        <v>777422914.42520702</v>
      </c>
      <c r="BR236" s="79"/>
      <c r="BS236" s="79">
        <f t="shared" ref="BS236:CA236" si="365">SUM(BS234:BS235)</f>
        <v>47879736.471507072</v>
      </c>
      <c r="BT236" s="79">
        <f t="shared" si="365"/>
        <v>777422914.42520714</v>
      </c>
      <c r="BU236" s="79">
        <f t="shared" si="365"/>
        <v>777422914.42520714</v>
      </c>
      <c r="BV236" s="79">
        <f t="shared" si="365"/>
        <v>777422914.42520714</v>
      </c>
      <c r="BW236" s="79">
        <f>SUM(BW234:BW235)</f>
        <v>777422914.42520714</v>
      </c>
      <c r="BX236" s="79">
        <f t="shared" ref="BX236" si="366">SUM(BX234:BX235)</f>
        <v>777422914.42520714</v>
      </c>
      <c r="BY236" s="79">
        <f t="shared" si="365"/>
        <v>777422914.42520714</v>
      </c>
      <c r="BZ236" s="79">
        <f t="shared" si="365"/>
        <v>777422914.42520714</v>
      </c>
      <c r="CA236" s="79">
        <f t="shared" si="365"/>
        <v>777422914.42520714</v>
      </c>
      <c r="CB236" s="79">
        <f>SUM(CB234:CB235)</f>
        <v>777422914.42520714</v>
      </c>
      <c r="CC236" s="79">
        <f t="shared" ref="CC236:CU236" si="367">SUM(CC234:CC235)</f>
        <v>777422914.42520714</v>
      </c>
      <c r="CD236" s="79">
        <f t="shared" si="367"/>
        <v>777422914.42520714</v>
      </c>
      <c r="CE236" s="79">
        <f t="shared" si="367"/>
        <v>777422914.42520714</v>
      </c>
      <c r="CF236" s="79">
        <f t="shared" si="367"/>
        <v>777422914.42520714</v>
      </c>
      <c r="CG236" s="79">
        <f t="shared" si="367"/>
        <v>777422914.42520714</v>
      </c>
      <c r="CH236" s="79">
        <f t="shared" si="367"/>
        <v>777422914.42520714</v>
      </c>
      <c r="CI236" s="79">
        <f t="shared" si="367"/>
        <v>777422914.42520714</v>
      </c>
      <c r="CJ236" s="79">
        <f t="shared" si="367"/>
        <v>777422914.42520714</v>
      </c>
      <c r="CK236" s="79">
        <f t="shared" si="367"/>
        <v>777422914.42520714</v>
      </c>
      <c r="CL236" s="79">
        <f t="shared" si="367"/>
        <v>777422914.42520714</v>
      </c>
      <c r="CM236" s="79">
        <f t="shared" si="367"/>
        <v>777422914.42520714</v>
      </c>
      <c r="CN236" s="79">
        <f t="shared" si="367"/>
        <v>777422914.42520714</v>
      </c>
      <c r="CO236" s="79">
        <f t="shared" si="367"/>
        <v>777422914.42520714</v>
      </c>
      <c r="CP236" s="79">
        <f t="shared" si="367"/>
        <v>777422914.42520714</v>
      </c>
      <c r="CQ236" s="79">
        <f t="shared" si="367"/>
        <v>777422914.42520714</v>
      </c>
      <c r="CR236" s="79">
        <f t="shared" si="367"/>
        <v>777422914.42520714</v>
      </c>
      <c r="CS236" s="79">
        <f t="shared" si="367"/>
        <v>777422914.42520714</v>
      </c>
      <c r="CT236" s="79">
        <f t="shared" si="367"/>
        <v>777422914.42520714</v>
      </c>
      <c r="CU236" s="79">
        <f t="shared" si="367"/>
        <v>777422914.42520714</v>
      </c>
      <c r="CV236" s="79">
        <f>SUM(CV234:CV235)</f>
        <v>777422914.42520714</v>
      </c>
      <c r="CW236" s="79">
        <f t="shared" ref="CW236:CY236" si="368">SUM(CW234:CW235)</f>
        <v>777422914.42520714</v>
      </c>
      <c r="CX236" s="79">
        <f t="shared" si="368"/>
        <v>777422914.42520714</v>
      </c>
      <c r="CY236" s="79">
        <f t="shared" si="368"/>
        <v>777422914.42520714</v>
      </c>
    </row>
    <row r="237" spans="1:103">
      <c r="L237" s="29"/>
      <c r="M237" s="271"/>
      <c r="N237" s="271"/>
      <c r="O237" s="29"/>
      <c r="P237" s="29"/>
      <c r="Q237" s="29"/>
      <c r="R237" s="29"/>
      <c r="S237" s="29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</row>
    <row r="238" spans="1:103">
      <c r="A238" s="1" t="s">
        <v>66</v>
      </c>
      <c r="B238" s="34" t="s">
        <v>33</v>
      </c>
      <c r="L238" s="29"/>
      <c r="M238" s="29"/>
      <c r="N238" s="29"/>
      <c r="O238" s="29"/>
      <c r="P238" s="29"/>
      <c r="Q238" s="29"/>
      <c r="R238" s="29"/>
      <c r="S238" s="29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</row>
    <row r="239" spans="1:103">
      <c r="B239" s="10" t="s">
        <v>35</v>
      </c>
      <c r="L239" s="30"/>
      <c r="M239" s="30"/>
      <c r="N239" s="30"/>
      <c r="O239" s="30"/>
      <c r="P239" s="30"/>
      <c r="Q239" s="30"/>
      <c r="R239" s="30"/>
      <c r="S239" s="30"/>
    </row>
    <row r="240" spans="1:103">
      <c r="B240" s="10" t="s">
        <v>36</v>
      </c>
      <c r="L240" s="30"/>
      <c r="M240" s="30"/>
      <c r="N240" s="30"/>
      <c r="O240" s="30"/>
      <c r="P240" s="30"/>
      <c r="Q240" s="30"/>
      <c r="R240" s="30"/>
      <c r="S240" s="30"/>
    </row>
    <row r="241" spans="1:103">
      <c r="B241" s="2" t="s">
        <v>34</v>
      </c>
      <c r="I241" s="15"/>
      <c r="J241" s="15">
        <f t="shared" ref="J241:AB241" si="369">J236</f>
        <v>0</v>
      </c>
      <c r="K241" s="15">
        <f t="shared" si="369"/>
        <v>0</v>
      </c>
      <c r="L241" s="15">
        <f t="shared" si="369"/>
        <v>0</v>
      </c>
      <c r="M241" s="15">
        <f t="shared" si="369"/>
        <v>0</v>
      </c>
      <c r="N241" s="15">
        <f t="shared" si="369"/>
        <v>0</v>
      </c>
      <c r="O241" s="15">
        <f t="shared" si="369"/>
        <v>0</v>
      </c>
      <c r="P241" s="15">
        <f t="shared" si="369"/>
        <v>37563461.644351602</v>
      </c>
      <c r="Q241" s="15">
        <f t="shared" si="369"/>
        <v>40302522.545855761</v>
      </c>
      <c r="R241" s="15">
        <f t="shared" si="369"/>
        <v>42703680.479323402</v>
      </c>
      <c r="S241" s="15">
        <f>S236</f>
        <v>44766935.444754511</v>
      </c>
      <c r="T241" s="15">
        <f t="shared" si="369"/>
        <v>46492287.442149088</v>
      </c>
      <c r="U241" s="15">
        <f t="shared" si="369"/>
        <v>47879736.471507147</v>
      </c>
      <c r="V241" s="15">
        <f t="shared" si="369"/>
        <v>48929282.532828674</v>
      </c>
      <c r="W241" s="15">
        <f t="shared" si="369"/>
        <v>49640925.626113653</v>
      </c>
      <c r="X241" s="15">
        <f t="shared" si="369"/>
        <v>50014665.751362115</v>
      </c>
      <c r="Y241" s="15">
        <f>Y236</f>
        <v>50050502.908574045</v>
      </c>
      <c r="Z241" s="15">
        <f>Z236</f>
        <v>49748437.097749442</v>
      </c>
      <c r="AA241" s="15">
        <f t="shared" si="369"/>
        <v>49108468.318888322</v>
      </c>
      <c r="AB241" s="15">
        <f t="shared" si="369"/>
        <v>48130596.571990669</v>
      </c>
      <c r="AC241" s="15">
        <f>AC236</f>
        <v>13314821.857056469</v>
      </c>
      <c r="AD241" s="15">
        <f t="shared" ref="AD241:BQ241" si="370">AD236</f>
        <v>-21838855.825914249</v>
      </c>
      <c r="AE241" s="15">
        <f t="shared" si="370"/>
        <v>777422914.42520702</v>
      </c>
      <c r="AF241" s="15">
        <f t="shared" si="370"/>
        <v>777422914.42520702</v>
      </c>
      <c r="AG241" s="15">
        <f t="shared" si="370"/>
        <v>777422914.42520702</v>
      </c>
      <c r="AH241" s="15">
        <f t="shared" si="370"/>
        <v>777422914.42520702</v>
      </c>
      <c r="AI241" s="15">
        <f t="shared" si="370"/>
        <v>777422914.42520702</v>
      </c>
      <c r="AJ241" s="15">
        <f t="shared" si="370"/>
        <v>777422914.42520702</v>
      </c>
      <c r="AK241" s="15">
        <f t="shared" si="370"/>
        <v>777422914.42520702</v>
      </c>
      <c r="AL241" s="15">
        <f t="shared" si="370"/>
        <v>777422914.42520702</v>
      </c>
      <c r="AM241" s="15">
        <f t="shared" si="370"/>
        <v>777422914.42520702</v>
      </c>
      <c r="AN241" s="15">
        <f t="shared" si="370"/>
        <v>777422914.42520702</v>
      </c>
      <c r="AO241" s="15">
        <f t="shared" si="370"/>
        <v>777422914.42520702</v>
      </c>
      <c r="AP241" s="15">
        <f t="shared" si="370"/>
        <v>777422914.42520702</v>
      </c>
      <c r="AQ241" s="15">
        <f t="shared" si="370"/>
        <v>777422914.42520702</v>
      </c>
      <c r="AR241" s="15">
        <f t="shared" si="370"/>
        <v>777422914.42520702</v>
      </c>
      <c r="AS241" s="15">
        <f t="shared" si="370"/>
        <v>777422914.42520702</v>
      </c>
      <c r="AT241" s="15">
        <f t="shared" si="370"/>
        <v>777422914.42520702</v>
      </c>
      <c r="AU241" s="15">
        <f t="shared" si="370"/>
        <v>777422914.42520702</v>
      </c>
      <c r="AV241" s="15">
        <f t="shared" si="370"/>
        <v>777422914.42520702</v>
      </c>
      <c r="AW241" s="15">
        <f t="shared" si="370"/>
        <v>777422914.42520702</v>
      </c>
      <c r="AX241" s="15">
        <f t="shared" si="370"/>
        <v>777422914.42520702</v>
      </c>
      <c r="AY241" s="15">
        <f t="shared" si="370"/>
        <v>777422914.42520702</v>
      </c>
      <c r="AZ241" s="15">
        <f t="shared" si="370"/>
        <v>777422914.42520702</v>
      </c>
      <c r="BA241" s="15">
        <f t="shared" si="370"/>
        <v>777422914.42520702</v>
      </c>
      <c r="BB241" s="15">
        <f t="shared" si="370"/>
        <v>777422914.42520702</v>
      </c>
      <c r="BC241" s="15">
        <f t="shared" si="370"/>
        <v>777422914.42520702</v>
      </c>
      <c r="BD241" s="15">
        <f t="shared" si="370"/>
        <v>777422914.42520702</v>
      </c>
      <c r="BE241" s="15">
        <f t="shared" si="370"/>
        <v>777422914.42520702</v>
      </c>
      <c r="BF241" s="15">
        <f t="shared" si="370"/>
        <v>777422914.42520702</v>
      </c>
      <c r="BG241" s="15">
        <f t="shared" si="370"/>
        <v>777422914.42520702</v>
      </c>
      <c r="BH241" s="15">
        <f t="shared" si="370"/>
        <v>777422914.42520702</v>
      </c>
      <c r="BI241" s="15">
        <f t="shared" si="370"/>
        <v>777422914.42520702</v>
      </c>
      <c r="BJ241" s="15">
        <f t="shared" si="370"/>
        <v>777422914.42520702</v>
      </c>
      <c r="BK241" s="15">
        <f t="shared" si="370"/>
        <v>777422914.42520702</v>
      </c>
      <c r="BL241" s="15">
        <f t="shared" si="370"/>
        <v>777422914.42520702</v>
      </c>
      <c r="BM241" s="15">
        <f t="shared" si="370"/>
        <v>777422914.42520702</v>
      </c>
      <c r="BN241" s="15">
        <f t="shared" si="370"/>
        <v>777422914.42520702</v>
      </c>
      <c r="BO241" s="15">
        <f t="shared" si="370"/>
        <v>777422914.42520702</v>
      </c>
      <c r="BP241" s="15">
        <f t="shared" si="370"/>
        <v>777422914.42520702</v>
      </c>
      <c r="BQ241" s="15">
        <f t="shared" si="370"/>
        <v>777422914.42520702</v>
      </c>
      <c r="BR241" s="15"/>
      <c r="BS241" s="15">
        <f>BS236</f>
        <v>47879736.471507072</v>
      </c>
      <c r="BT241" s="15">
        <f>BT236</f>
        <v>777422914.42520714</v>
      </c>
      <c r="BU241" s="15">
        <f t="shared" ref="BU241:CY241" si="371">BU236</f>
        <v>777422914.42520714</v>
      </c>
      <c r="BV241" s="15">
        <f t="shared" si="371"/>
        <v>777422914.42520714</v>
      </c>
      <c r="BW241" s="15">
        <f t="shared" si="371"/>
        <v>777422914.42520714</v>
      </c>
      <c r="BX241" s="15">
        <f t="shared" si="371"/>
        <v>777422914.42520714</v>
      </c>
      <c r="BY241" s="15">
        <f t="shared" si="371"/>
        <v>777422914.42520714</v>
      </c>
      <c r="BZ241" s="15">
        <f t="shared" si="371"/>
        <v>777422914.42520714</v>
      </c>
      <c r="CA241" s="15">
        <f t="shared" si="371"/>
        <v>777422914.42520714</v>
      </c>
      <c r="CB241" s="15">
        <f t="shared" si="371"/>
        <v>777422914.42520714</v>
      </c>
      <c r="CC241" s="15">
        <f t="shared" si="371"/>
        <v>777422914.42520714</v>
      </c>
      <c r="CD241" s="15">
        <f t="shared" si="371"/>
        <v>777422914.42520714</v>
      </c>
      <c r="CE241" s="15">
        <f t="shared" si="371"/>
        <v>777422914.42520714</v>
      </c>
      <c r="CF241" s="15">
        <f t="shared" si="371"/>
        <v>777422914.42520714</v>
      </c>
      <c r="CG241" s="15">
        <f t="shared" si="371"/>
        <v>777422914.42520714</v>
      </c>
      <c r="CH241" s="15">
        <f t="shared" si="371"/>
        <v>777422914.42520714</v>
      </c>
      <c r="CI241" s="15">
        <f t="shared" si="371"/>
        <v>777422914.42520714</v>
      </c>
      <c r="CJ241" s="15">
        <f t="shared" si="371"/>
        <v>777422914.42520714</v>
      </c>
      <c r="CK241" s="15">
        <f t="shared" si="371"/>
        <v>777422914.42520714</v>
      </c>
      <c r="CL241" s="15">
        <f t="shared" si="371"/>
        <v>777422914.42520714</v>
      </c>
      <c r="CM241" s="15">
        <f t="shared" si="371"/>
        <v>777422914.42520714</v>
      </c>
      <c r="CN241" s="15">
        <f t="shared" si="371"/>
        <v>777422914.42520714</v>
      </c>
      <c r="CO241" s="15">
        <f t="shared" si="371"/>
        <v>777422914.42520714</v>
      </c>
      <c r="CP241" s="15">
        <f t="shared" si="371"/>
        <v>777422914.42520714</v>
      </c>
      <c r="CQ241" s="15">
        <f t="shared" si="371"/>
        <v>777422914.42520714</v>
      </c>
      <c r="CR241" s="15">
        <f t="shared" si="371"/>
        <v>777422914.42520714</v>
      </c>
      <c r="CS241" s="15">
        <f t="shared" si="371"/>
        <v>777422914.42520714</v>
      </c>
      <c r="CT241" s="15">
        <f t="shared" si="371"/>
        <v>777422914.42520714</v>
      </c>
      <c r="CU241" s="15">
        <f t="shared" si="371"/>
        <v>777422914.42520714</v>
      </c>
      <c r="CV241" s="15">
        <f t="shared" si="371"/>
        <v>777422914.42520714</v>
      </c>
      <c r="CW241" s="15">
        <f t="shared" si="371"/>
        <v>777422914.42520714</v>
      </c>
      <c r="CX241" s="15">
        <f t="shared" si="371"/>
        <v>777422914.42520714</v>
      </c>
      <c r="CY241" s="15">
        <f t="shared" si="371"/>
        <v>777422914.42520714</v>
      </c>
    </row>
    <row r="242" spans="1:103">
      <c r="B242" s="6" t="s">
        <v>196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s="19" customFormat="1">
      <c r="A243" s="16"/>
      <c r="B243" s="17" t="s">
        <v>37</v>
      </c>
      <c r="C243" s="17"/>
      <c r="D243" s="17"/>
      <c r="E243" s="17"/>
      <c r="F243" s="17"/>
      <c r="G243" s="17"/>
      <c r="H243" s="17"/>
      <c r="I243" s="18"/>
      <c r="J243" s="18">
        <f t="shared" ref="J243:BQ243" si="372">SUM(J241:J242)</f>
        <v>0</v>
      </c>
      <c r="K243" s="18">
        <f t="shared" si="372"/>
        <v>0</v>
      </c>
      <c r="L243" s="18">
        <f t="shared" si="372"/>
        <v>0</v>
      </c>
      <c r="M243" s="18">
        <f t="shared" si="372"/>
        <v>0</v>
      </c>
      <c r="N243" s="18">
        <f t="shared" si="372"/>
        <v>0</v>
      </c>
      <c r="O243" s="18">
        <f t="shared" si="372"/>
        <v>0</v>
      </c>
      <c r="P243" s="18">
        <f t="shared" si="372"/>
        <v>37563461.644351602</v>
      </c>
      <c r="Q243" s="18">
        <f t="shared" si="372"/>
        <v>40302522.545855761</v>
      </c>
      <c r="R243" s="18">
        <f t="shared" si="372"/>
        <v>42703680.479323402</v>
      </c>
      <c r="S243" s="18">
        <f t="shared" si="372"/>
        <v>44766935.444754511</v>
      </c>
      <c r="T243" s="18">
        <f t="shared" si="372"/>
        <v>46492287.442149088</v>
      </c>
      <c r="U243" s="18">
        <f t="shared" si="372"/>
        <v>47879736.471507147</v>
      </c>
      <c r="V243" s="18">
        <f t="shared" si="372"/>
        <v>48929282.532828674</v>
      </c>
      <c r="W243" s="18">
        <f t="shared" si="372"/>
        <v>49640925.626113653</v>
      </c>
      <c r="X243" s="18">
        <f t="shared" si="372"/>
        <v>50014665.751362115</v>
      </c>
      <c r="Y243" s="18">
        <f t="shared" si="372"/>
        <v>50050502.908574045</v>
      </c>
      <c r="Z243" s="18">
        <f t="shared" si="372"/>
        <v>49748437.097749442</v>
      </c>
      <c r="AA243" s="18">
        <f t="shared" si="372"/>
        <v>49108468.318888322</v>
      </c>
      <c r="AB243" s="18">
        <f t="shared" si="372"/>
        <v>48130596.571990669</v>
      </c>
      <c r="AC243" s="18">
        <f t="shared" si="372"/>
        <v>13314821.857056469</v>
      </c>
      <c r="AD243" s="18">
        <f t="shared" si="372"/>
        <v>-21838855.825914249</v>
      </c>
      <c r="AE243" s="18">
        <f t="shared" si="372"/>
        <v>777422914.42520702</v>
      </c>
      <c r="AF243" s="18">
        <f t="shared" si="372"/>
        <v>777422914.42520702</v>
      </c>
      <c r="AG243" s="18">
        <f t="shared" si="372"/>
        <v>777422914.42520702</v>
      </c>
      <c r="AH243" s="18">
        <f t="shared" si="372"/>
        <v>777422914.42520702</v>
      </c>
      <c r="AI243" s="18">
        <f t="shared" si="372"/>
        <v>777422914.42520702</v>
      </c>
      <c r="AJ243" s="18">
        <f t="shared" si="372"/>
        <v>777422914.42520702</v>
      </c>
      <c r="AK243" s="18">
        <f t="shared" si="372"/>
        <v>777422914.42520702</v>
      </c>
      <c r="AL243" s="18">
        <f t="shared" si="372"/>
        <v>777422914.42520702</v>
      </c>
      <c r="AM243" s="18">
        <f t="shared" si="372"/>
        <v>777422914.42520702</v>
      </c>
      <c r="AN243" s="18">
        <f t="shared" si="372"/>
        <v>777422914.42520702</v>
      </c>
      <c r="AO243" s="18">
        <f t="shared" si="372"/>
        <v>777422914.42520702</v>
      </c>
      <c r="AP243" s="18">
        <f t="shared" si="372"/>
        <v>777422914.42520702</v>
      </c>
      <c r="AQ243" s="18">
        <f t="shared" si="372"/>
        <v>777422914.42520702</v>
      </c>
      <c r="AR243" s="18">
        <f t="shared" si="372"/>
        <v>777422914.42520702</v>
      </c>
      <c r="AS243" s="18">
        <f t="shared" si="372"/>
        <v>777422914.42520702</v>
      </c>
      <c r="AT243" s="18">
        <f t="shared" si="372"/>
        <v>777422914.42520702</v>
      </c>
      <c r="AU243" s="18">
        <f t="shared" si="372"/>
        <v>777422914.42520702</v>
      </c>
      <c r="AV243" s="18">
        <f t="shared" si="372"/>
        <v>777422914.42520702</v>
      </c>
      <c r="AW243" s="18">
        <f t="shared" si="372"/>
        <v>777422914.42520702</v>
      </c>
      <c r="AX243" s="18">
        <f t="shared" si="372"/>
        <v>777422914.42520702</v>
      </c>
      <c r="AY243" s="18">
        <f t="shared" si="372"/>
        <v>777422914.42520702</v>
      </c>
      <c r="AZ243" s="18">
        <f t="shared" si="372"/>
        <v>777422914.42520702</v>
      </c>
      <c r="BA243" s="18">
        <f t="shared" si="372"/>
        <v>777422914.42520702</v>
      </c>
      <c r="BB243" s="18">
        <f t="shared" si="372"/>
        <v>777422914.42520702</v>
      </c>
      <c r="BC243" s="18">
        <f t="shared" si="372"/>
        <v>777422914.42520702</v>
      </c>
      <c r="BD243" s="18">
        <f t="shared" si="372"/>
        <v>777422914.42520702</v>
      </c>
      <c r="BE243" s="18">
        <f t="shared" si="372"/>
        <v>777422914.42520702</v>
      </c>
      <c r="BF243" s="18">
        <f t="shared" si="372"/>
        <v>777422914.42520702</v>
      </c>
      <c r="BG243" s="18">
        <f t="shared" si="372"/>
        <v>777422914.42520702</v>
      </c>
      <c r="BH243" s="18">
        <f t="shared" si="372"/>
        <v>777422914.42520702</v>
      </c>
      <c r="BI243" s="18">
        <f t="shared" si="372"/>
        <v>777422914.42520702</v>
      </c>
      <c r="BJ243" s="18">
        <f t="shared" si="372"/>
        <v>777422914.42520702</v>
      </c>
      <c r="BK243" s="18">
        <f t="shared" si="372"/>
        <v>777422914.42520702</v>
      </c>
      <c r="BL243" s="18">
        <f t="shared" si="372"/>
        <v>777422914.42520702</v>
      </c>
      <c r="BM243" s="18">
        <f t="shared" si="372"/>
        <v>777422914.42520702</v>
      </c>
      <c r="BN243" s="18">
        <f t="shared" si="372"/>
        <v>777422914.42520702</v>
      </c>
      <c r="BO243" s="18">
        <f t="shared" si="372"/>
        <v>777422914.42520702</v>
      </c>
      <c r="BP243" s="18">
        <f t="shared" si="372"/>
        <v>777422914.42520702</v>
      </c>
      <c r="BQ243" s="18">
        <f t="shared" si="372"/>
        <v>777422914.42520702</v>
      </c>
      <c r="BR243" s="18"/>
      <c r="BS243" s="18">
        <f t="shared" ref="BS243:CY243" si="373">SUM(BS241:BS242)</f>
        <v>47879736.471507072</v>
      </c>
      <c r="BT243" s="18">
        <f t="shared" si="373"/>
        <v>777422914.42520714</v>
      </c>
      <c r="BU243" s="18">
        <f t="shared" si="373"/>
        <v>777422914.42520714</v>
      </c>
      <c r="BV243" s="18">
        <f t="shared" si="373"/>
        <v>777422914.42520714</v>
      </c>
      <c r="BW243" s="18">
        <f t="shared" si="373"/>
        <v>777422914.42520714</v>
      </c>
      <c r="BX243" s="18">
        <f t="shared" si="373"/>
        <v>777422914.42520714</v>
      </c>
      <c r="BY243" s="18">
        <f t="shared" si="373"/>
        <v>777422914.42520714</v>
      </c>
      <c r="BZ243" s="18">
        <f t="shared" si="373"/>
        <v>777422914.42520714</v>
      </c>
      <c r="CA243" s="18">
        <f t="shared" si="373"/>
        <v>777422914.42520714</v>
      </c>
      <c r="CB243" s="18">
        <f t="shared" si="373"/>
        <v>777422914.42520714</v>
      </c>
      <c r="CC243" s="18">
        <f t="shared" si="373"/>
        <v>777422914.42520714</v>
      </c>
      <c r="CD243" s="18">
        <f t="shared" si="373"/>
        <v>777422914.42520714</v>
      </c>
      <c r="CE243" s="18">
        <f t="shared" si="373"/>
        <v>777422914.42520714</v>
      </c>
      <c r="CF243" s="18">
        <f t="shared" si="373"/>
        <v>777422914.42520714</v>
      </c>
      <c r="CG243" s="18">
        <f t="shared" si="373"/>
        <v>777422914.42520714</v>
      </c>
      <c r="CH243" s="18">
        <f t="shared" si="373"/>
        <v>777422914.42520714</v>
      </c>
      <c r="CI243" s="18">
        <f t="shared" si="373"/>
        <v>777422914.42520714</v>
      </c>
      <c r="CJ243" s="18">
        <f t="shared" si="373"/>
        <v>777422914.42520714</v>
      </c>
      <c r="CK243" s="18">
        <f t="shared" si="373"/>
        <v>777422914.42520714</v>
      </c>
      <c r="CL243" s="18">
        <f t="shared" si="373"/>
        <v>777422914.42520714</v>
      </c>
      <c r="CM243" s="18">
        <f t="shared" si="373"/>
        <v>777422914.42520714</v>
      </c>
      <c r="CN243" s="18">
        <f t="shared" si="373"/>
        <v>777422914.42520714</v>
      </c>
      <c r="CO243" s="18">
        <f t="shared" si="373"/>
        <v>777422914.42520714</v>
      </c>
      <c r="CP243" s="18">
        <f t="shared" si="373"/>
        <v>777422914.42520714</v>
      </c>
      <c r="CQ243" s="18">
        <f t="shared" si="373"/>
        <v>777422914.42520714</v>
      </c>
      <c r="CR243" s="18">
        <f t="shared" si="373"/>
        <v>777422914.42520714</v>
      </c>
      <c r="CS243" s="18">
        <f t="shared" si="373"/>
        <v>777422914.42520714</v>
      </c>
      <c r="CT243" s="18">
        <f t="shared" si="373"/>
        <v>777422914.42520714</v>
      </c>
      <c r="CU243" s="18">
        <f t="shared" si="373"/>
        <v>777422914.42520714</v>
      </c>
      <c r="CV243" s="18">
        <f t="shared" si="373"/>
        <v>777422914.42520714</v>
      </c>
      <c r="CW243" s="18">
        <f t="shared" si="373"/>
        <v>777422914.42520714</v>
      </c>
      <c r="CX243" s="18">
        <f t="shared" si="373"/>
        <v>777422914.42520714</v>
      </c>
      <c r="CY243" s="18">
        <f t="shared" si="373"/>
        <v>777422914.42520714</v>
      </c>
    </row>
    <row r="244" spans="1:103">
      <c r="B244" s="10" t="s">
        <v>38</v>
      </c>
      <c r="L244" s="15"/>
      <c r="M244" s="15"/>
      <c r="N244" s="15"/>
      <c r="O244" s="15"/>
      <c r="P244" s="15"/>
      <c r="Q244" s="15"/>
      <c r="R244" s="15"/>
      <c r="S244" s="15"/>
    </row>
    <row r="245" spans="1:103">
      <c r="B245" s="2" t="s">
        <v>39</v>
      </c>
      <c r="I245" s="15"/>
      <c r="J245" s="15">
        <f>J434</f>
        <v>0</v>
      </c>
      <c r="K245" s="15">
        <f t="shared" ref="K245:BQ245" si="374">K434</f>
        <v>0</v>
      </c>
      <c r="L245" s="15">
        <f t="shared" si="374"/>
        <v>0</v>
      </c>
      <c r="M245" s="15">
        <f t="shared" si="374"/>
        <v>0</v>
      </c>
      <c r="N245" s="15">
        <f t="shared" si="374"/>
        <v>0</v>
      </c>
      <c r="O245" s="15">
        <f t="shared" si="374"/>
        <v>0</v>
      </c>
      <c r="P245" s="15">
        <f t="shared" si="374"/>
        <v>671242125</v>
      </c>
      <c r="Q245" s="15">
        <f t="shared" si="374"/>
        <v>759820476.19047618</v>
      </c>
      <c r="R245" s="15">
        <f t="shared" si="374"/>
        <v>848639744.0476191</v>
      </c>
      <c r="S245" s="15">
        <f t="shared" si="374"/>
        <v>937699928.57142854</v>
      </c>
      <c r="T245" s="15">
        <f t="shared" si="374"/>
        <v>1027001029.7619047</v>
      </c>
      <c r="U245" s="15">
        <f t="shared" si="374"/>
        <v>1116543047.6190476</v>
      </c>
      <c r="V245" s="15">
        <f t="shared" si="374"/>
        <v>1206325982.1428571</v>
      </c>
      <c r="W245" s="15">
        <f t="shared" si="374"/>
        <v>1296349833.3333335</v>
      </c>
      <c r="X245" s="15">
        <f t="shared" si="374"/>
        <v>1386614601.1904762</v>
      </c>
      <c r="Y245" s="15">
        <f t="shared" si="374"/>
        <v>1477120285.7142859</v>
      </c>
      <c r="Z245" s="15">
        <f>Z434</f>
        <v>1567866886.9047618</v>
      </c>
      <c r="AA245" s="15">
        <f t="shared" si="374"/>
        <v>1658854404.7619047</v>
      </c>
      <c r="AB245" s="15">
        <f t="shared" si="374"/>
        <v>1750082839.2857141</v>
      </c>
      <c r="AC245" s="15">
        <f t="shared" si="374"/>
        <v>1841552190.4761906</v>
      </c>
      <c r="AD245" s="15">
        <f t="shared" si="374"/>
        <v>1933262458.3333333</v>
      </c>
      <c r="AE245" s="15">
        <f t="shared" si="374"/>
        <v>0</v>
      </c>
      <c r="AF245" s="15">
        <f t="shared" si="374"/>
        <v>0</v>
      </c>
      <c r="AG245" s="15">
        <f t="shared" si="374"/>
        <v>0</v>
      </c>
      <c r="AH245" s="15">
        <f t="shared" si="374"/>
        <v>0</v>
      </c>
      <c r="AI245" s="15">
        <f t="shared" si="374"/>
        <v>0</v>
      </c>
      <c r="AJ245" s="15">
        <f t="shared" si="374"/>
        <v>0</v>
      </c>
      <c r="AK245" s="15">
        <f t="shared" si="374"/>
        <v>0</v>
      </c>
      <c r="AL245" s="15">
        <f t="shared" si="374"/>
        <v>0</v>
      </c>
      <c r="AM245" s="15">
        <f t="shared" si="374"/>
        <v>0</v>
      </c>
      <c r="AN245" s="15">
        <f t="shared" si="374"/>
        <v>0</v>
      </c>
      <c r="AO245" s="15">
        <f t="shared" si="374"/>
        <v>0</v>
      </c>
      <c r="AP245" s="15">
        <f t="shared" si="374"/>
        <v>0</v>
      </c>
      <c r="AQ245" s="15">
        <f t="shared" si="374"/>
        <v>0</v>
      </c>
      <c r="AR245" s="15">
        <f t="shared" si="374"/>
        <v>0</v>
      </c>
      <c r="AS245" s="15">
        <f t="shared" si="374"/>
        <v>0</v>
      </c>
      <c r="AT245" s="15">
        <f t="shared" si="374"/>
        <v>0</v>
      </c>
      <c r="AU245" s="15">
        <f t="shared" si="374"/>
        <v>0</v>
      </c>
      <c r="AV245" s="15">
        <f t="shared" si="374"/>
        <v>0</v>
      </c>
      <c r="AW245" s="15">
        <f t="shared" si="374"/>
        <v>0</v>
      </c>
      <c r="AX245" s="15">
        <f t="shared" si="374"/>
        <v>0</v>
      </c>
      <c r="AY245" s="15">
        <f t="shared" si="374"/>
        <v>0</v>
      </c>
      <c r="AZ245" s="15">
        <f t="shared" si="374"/>
        <v>0</v>
      </c>
      <c r="BA245" s="15">
        <f t="shared" si="374"/>
        <v>0</v>
      </c>
      <c r="BB245" s="15">
        <f t="shared" si="374"/>
        <v>0</v>
      </c>
      <c r="BC245" s="15">
        <f t="shared" si="374"/>
        <v>0</v>
      </c>
      <c r="BD245" s="15">
        <f t="shared" si="374"/>
        <v>0</v>
      </c>
      <c r="BE245" s="15">
        <f t="shared" si="374"/>
        <v>0</v>
      </c>
      <c r="BF245" s="15">
        <f t="shared" si="374"/>
        <v>0</v>
      </c>
      <c r="BG245" s="15">
        <f t="shared" si="374"/>
        <v>0</v>
      </c>
      <c r="BH245" s="15">
        <f t="shared" si="374"/>
        <v>0</v>
      </c>
      <c r="BI245" s="15">
        <f t="shared" si="374"/>
        <v>0</v>
      </c>
      <c r="BJ245" s="15">
        <f t="shared" si="374"/>
        <v>0</v>
      </c>
      <c r="BK245" s="15">
        <f t="shared" si="374"/>
        <v>0</v>
      </c>
      <c r="BL245" s="15">
        <f t="shared" si="374"/>
        <v>0</v>
      </c>
      <c r="BM245" s="15">
        <f t="shared" si="374"/>
        <v>0</v>
      </c>
      <c r="BN245" s="15">
        <f t="shared" si="374"/>
        <v>0</v>
      </c>
      <c r="BO245" s="15">
        <f t="shared" si="374"/>
        <v>0</v>
      </c>
      <c r="BP245" s="15">
        <f t="shared" si="374"/>
        <v>0</v>
      </c>
      <c r="BQ245" s="15">
        <f t="shared" si="374"/>
        <v>0</v>
      </c>
      <c r="BR245" s="15"/>
      <c r="BS245" s="33">
        <f>U245</f>
        <v>1116543047.6190476</v>
      </c>
      <c r="BT245" s="33">
        <f>AG245</f>
        <v>0</v>
      </c>
      <c r="BU245" s="33">
        <f>AS245</f>
        <v>0</v>
      </c>
      <c r="BV245" s="33">
        <f>BE245</f>
        <v>0</v>
      </c>
      <c r="BW245" s="33">
        <f>BQ245</f>
        <v>0</v>
      </c>
      <c r="BX245" s="15">
        <f t="shared" ref="BX245:CY245" si="375">BX434</f>
        <v>0</v>
      </c>
      <c r="BY245" s="15">
        <f t="shared" si="375"/>
        <v>0</v>
      </c>
      <c r="BZ245" s="15">
        <f t="shared" si="375"/>
        <v>0</v>
      </c>
      <c r="CA245" s="15">
        <f t="shared" si="375"/>
        <v>0</v>
      </c>
      <c r="CB245" s="15">
        <f t="shared" si="375"/>
        <v>0</v>
      </c>
      <c r="CC245" s="15">
        <f t="shared" si="375"/>
        <v>0</v>
      </c>
      <c r="CD245" s="15">
        <f t="shared" si="375"/>
        <v>0</v>
      </c>
      <c r="CE245" s="15">
        <f t="shared" si="375"/>
        <v>0</v>
      </c>
      <c r="CF245" s="15">
        <f t="shared" si="375"/>
        <v>0</v>
      </c>
      <c r="CG245" s="15">
        <f t="shared" si="375"/>
        <v>0</v>
      </c>
      <c r="CH245" s="15">
        <f t="shared" si="375"/>
        <v>0</v>
      </c>
      <c r="CI245" s="15">
        <f t="shared" si="375"/>
        <v>0</v>
      </c>
      <c r="CJ245" s="15">
        <f t="shared" si="375"/>
        <v>0</v>
      </c>
      <c r="CK245" s="15">
        <f t="shared" si="375"/>
        <v>0</v>
      </c>
      <c r="CL245" s="15">
        <f t="shared" si="375"/>
        <v>0</v>
      </c>
      <c r="CM245" s="15">
        <f t="shared" si="375"/>
        <v>0</v>
      </c>
      <c r="CN245" s="15">
        <f t="shared" si="375"/>
        <v>0</v>
      </c>
      <c r="CO245" s="15">
        <f t="shared" si="375"/>
        <v>0</v>
      </c>
      <c r="CP245" s="15">
        <f t="shared" si="375"/>
        <v>0</v>
      </c>
      <c r="CQ245" s="15">
        <f t="shared" si="375"/>
        <v>0</v>
      </c>
      <c r="CR245" s="15">
        <f t="shared" si="375"/>
        <v>0</v>
      </c>
      <c r="CS245" s="15">
        <f t="shared" si="375"/>
        <v>0</v>
      </c>
      <c r="CT245" s="15">
        <f t="shared" si="375"/>
        <v>0</v>
      </c>
      <c r="CU245" s="15">
        <f t="shared" si="375"/>
        <v>0</v>
      </c>
      <c r="CV245" s="15">
        <f t="shared" si="375"/>
        <v>0</v>
      </c>
      <c r="CW245" s="15">
        <f t="shared" si="375"/>
        <v>0</v>
      </c>
      <c r="CX245" s="15">
        <f t="shared" si="375"/>
        <v>0</v>
      </c>
      <c r="CY245" s="15">
        <f t="shared" si="375"/>
        <v>0</v>
      </c>
    </row>
    <row r="246" spans="1:103" s="19" customFormat="1">
      <c r="A246" s="16"/>
      <c r="B246" s="17" t="s">
        <v>40</v>
      </c>
      <c r="C246" s="17"/>
      <c r="D246" s="17"/>
      <c r="E246" s="17"/>
      <c r="F246" s="17"/>
      <c r="G246" s="17"/>
      <c r="H246" s="17"/>
      <c r="I246" s="18"/>
      <c r="J246" s="18">
        <f t="shared" ref="J246:BQ246" si="376">SUM(J245:J245)</f>
        <v>0</v>
      </c>
      <c r="K246" s="18">
        <f t="shared" si="376"/>
        <v>0</v>
      </c>
      <c r="L246" s="18">
        <f t="shared" si="376"/>
        <v>0</v>
      </c>
      <c r="M246" s="18">
        <f t="shared" si="376"/>
        <v>0</v>
      </c>
      <c r="N246" s="18">
        <f t="shared" si="376"/>
        <v>0</v>
      </c>
      <c r="O246" s="18">
        <f t="shared" si="376"/>
        <v>0</v>
      </c>
      <c r="P246" s="18">
        <f t="shared" si="376"/>
        <v>671242125</v>
      </c>
      <c r="Q246" s="18">
        <f t="shared" si="376"/>
        <v>759820476.19047618</v>
      </c>
      <c r="R246" s="18">
        <f t="shared" si="376"/>
        <v>848639744.0476191</v>
      </c>
      <c r="S246" s="18">
        <f t="shared" si="376"/>
        <v>937699928.57142854</v>
      </c>
      <c r="T246" s="18">
        <f t="shared" si="376"/>
        <v>1027001029.7619047</v>
      </c>
      <c r="U246" s="18">
        <f t="shared" si="376"/>
        <v>1116543047.6190476</v>
      </c>
      <c r="V246" s="18">
        <f t="shared" si="376"/>
        <v>1206325982.1428571</v>
      </c>
      <c r="W246" s="18">
        <f t="shared" si="376"/>
        <v>1296349833.3333335</v>
      </c>
      <c r="X246" s="18">
        <f t="shared" si="376"/>
        <v>1386614601.1904762</v>
      </c>
      <c r="Y246" s="18">
        <f t="shared" si="376"/>
        <v>1477120285.7142859</v>
      </c>
      <c r="Z246" s="18">
        <f t="shared" si="376"/>
        <v>1567866886.9047618</v>
      </c>
      <c r="AA246" s="18">
        <f t="shared" si="376"/>
        <v>1658854404.7619047</v>
      </c>
      <c r="AB246" s="18">
        <f t="shared" si="376"/>
        <v>1750082839.2857141</v>
      </c>
      <c r="AC246" s="18">
        <f t="shared" si="376"/>
        <v>1841552190.4761906</v>
      </c>
      <c r="AD246" s="18">
        <f t="shared" si="376"/>
        <v>1933262458.3333333</v>
      </c>
      <c r="AE246" s="18">
        <f t="shared" si="376"/>
        <v>0</v>
      </c>
      <c r="AF246" s="18">
        <f t="shared" si="376"/>
        <v>0</v>
      </c>
      <c r="AG246" s="18">
        <f t="shared" si="376"/>
        <v>0</v>
      </c>
      <c r="AH246" s="18">
        <f t="shared" si="376"/>
        <v>0</v>
      </c>
      <c r="AI246" s="18">
        <f t="shared" si="376"/>
        <v>0</v>
      </c>
      <c r="AJ246" s="18">
        <f t="shared" si="376"/>
        <v>0</v>
      </c>
      <c r="AK246" s="18">
        <f t="shared" si="376"/>
        <v>0</v>
      </c>
      <c r="AL246" s="18">
        <f t="shared" si="376"/>
        <v>0</v>
      </c>
      <c r="AM246" s="18">
        <f t="shared" si="376"/>
        <v>0</v>
      </c>
      <c r="AN246" s="18">
        <f t="shared" si="376"/>
        <v>0</v>
      </c>
      <c r="AO246" s="18">
        <f t="shared" si="376"/>
        <v>0</v>
      </c>
      <c r="AP246" s="18">
        <f t="shared" si="376"/>
        <v>0</v>
      </c>
      <c r="AQ246" s="18">
        <f t="shared" si="376"/>
        <v>0</v>
      </c>
      <c r="AR246" s="18">
        <f t="shared" si="376"/>
        <v>0</v>
      </c>
      <c r="AS246" s="18">
        <f t="shared" si="376"/>
        <v>0</v>
      </c>
      <c r="AT246" s="18">
        <f t="shared" si="376"/>
        <v>0</v>
      </c>
      <c r="AU246" s="18">
        <f t="shared" si="376"/>
        <v>0</v>
      </c>
      <c r="AV246" s="18">
        <f t="shared" si="376"/>
        <v>0</v>
      </c>
      <c r="AW246" s="18">
        <f t="shared" si="376"/>
        <v>0</v>
      </c>
      <c r="AX246" s="18">
        <f t="shared" si="376"/>
        <v>0</v>
      </c>
      <c r="AY246" s="18">
        <f t="shared" si="376"/>
        <v>0</v>
      </c>
      <c r="AZ246" s="18">
        <f t="shared" si="376"/>
        <v>0</v>
      </c>
      <c r="BA246" s="18">
        <f t="shared" si="376"/>
        <v>0</v>
      </c>
      <c r="BB246" s="18">
        <f t="shared" si="376"/>
        <v>0</v>
      </c>
      <c r="BC246" s="18">
        <f t="shared" si="376"/>
        <v>0</v>
      </c>
      <c r="BD246" s="18">
        <f t="shared" si="376"/>
        <v>0</v>
      </c>
      <c r="BE246" s="18">
        <f t="shared" si="376"/>
        <v>0</v>
      </c>
      <c r="BF246" s="18">
        <f t="shared" si="376"/>
        <v>0</v>
      </c>
      <c r="BG246" s="18">
        <f t="shared" si="376"/>
        <v>0</v>
      </c>
      <c r="BH246" s="18">
        <f t="shared" si="376"/>
        <v>0</v>
      </c>
      <c r="BI246" s="18">
        <f t="shared" si="376"/>
        <v>0</v>
      </c>
      <c r="BJ246" s="18">
        <f t="shared" si="376"/>
        <v>0</v>
      </c>
      <c r="BK246" s="18">
        <f t="shared" si="376"/>
        <v>0</v>
      </c>
      <c r="BL246" s="18">
        <f t="shared" si="376"/>
        <v>0</v>
      </c>
      <c r="BM246" s="18">
        <f t="shared" si="376"/>
        <v>0</v>
      </c>
      <c r="BN246" s="18">
        <f t="shared" si="376"/>
        <v>0</v>
      </c>
      <c r="BO246" s="18">
        <f t="shared" si="376"/>
        <v>0</v>
      </c>
      <c r="BP246" s="18">
        <f t="shared" si="376"/>
        <v>0</v>
      </c>
      <c r="BQ246" s="18">
        <f t="shared" si="376"/>
        <v>0</v>
      </c>
      <c r="BR246" s="18"/>
      <c r="BS246" s="18">
        <f t="shared" ref="BS246:CY246" si="377">SUM(BS245:BS245)</f>
        <v>1116543047.6190476</v>
      </c>
      <c r="BT246" s="18">
        <f t="shared" si="377"/>
        <v>0</v>
      </c>
      <c r="BU246" s="18">
        <f t="shared" si="377"/>
        <v>0</v>
      </c>
      <c r="BV246" s="18">
        <f t="shared" si="377"/>
        <v>0</v>
      </c>
      <c r="BW246" s="18">
        <f t="shared" si="377"/>
        <v>0</v>
      </c>
      <c r="BX246" s="18">
        <f t="shared" si="377"/>
        <v>0</v>
      </c>
      <c r="BY246" s="18">
        <f t="shared" si="377"/>
        <v>0</v>
      </c>
      <c r="BZ246" s="18">
        <f t="shared" si="377"/>
        <v>0</v>
      </c>
      <c r="CA246" s="18">
        <f t="shared" si="377"/>
        <v>0</v>
      </c>
      <c r="CB246" s="18">
        <f t="shared" si="377"/>
        <v>0</v>
      </c>
      <c r="CC246" s="18">
        <f t="shared" si="377"/>
        <v>0</v>
      </c>
      <c r="CD246" s="18">
        <f t="shared" si="377"/>
        <v>0</v>
      </c>
      <c r="CE246" s="18">
        <f t="shared" si="377"/>
        <v>0</v>
      </c>
      <c r="CF246" s="18">
        <f t="shared" si="377"/>
        <v>0</v>
      </c>
      <c r="CG246" s="18">
        <f t="shared" si="377"/>
        <v>0</v>
      </c>
      <c r="CH246" s="18">
        <f t="shared" si="377"/>
        <v>0</v>
      </c>
      <c r="CI246" s="18">
        <f t="shared" si="377"/>
        <v>0</v>
      </c>
      <c r="CJ246" s="18">
        <f t="shared" si="377"/>
        <v>0</v>
      </c>
      <c r="CK246" s="18">
        <f t="shared" si="377"/>
        <v>0</v>
      </c>
      <c r="CL246" s="18">
        <f t="shared" si="377"/>
        <v>0</v>
      </c>
      <c r="CM246" s="18">
        <f t="shared" si="377"/>
        <v>0</v>
      </c>
      <c r="CN246" s="18">
        <f t="shared" si="377"/>
        <v>0</v>
      </c>
      <c r="CO246" s="18">
        <f t="shared" si="377"/>
        <v>0</v>
      </c>
      <c r="CP246" s="18">
        <f t="shared" si="377"/>
        <v>0</v>
      </c>
      <c r="CQ246" s="18">
        <f t="shared" si="377"/>
        <v>0</v>
      </c>
      <c r="CR246" s="18">
        <f t="shared" si="377"/>
        <v>0</v>
      </c>
      <c r="CS246" s="18">
        <f t="shared" si="377"/>
        <v>0</v>
      </c>
      <c r="CT246" s="18">
        <f t="shared" si="377"/>
        <v>0</v>
      </c>
      <c r="CU246" s="18">
        <f t="shared" si="377"/>
        <v>0</v>
      </c>
      <c r="CV246" s="18">
        <f t="shared" si="377"/>
        <v>0</v>
      </c>
      <c r="CW246" s="18">
        <f t="shared" si="377"/>
        <v>0</v>
      </c>
      <c r="CX246" s="18">
        <f t="shared" si="377"/>
        <v>0</v>
      </c>
      <c r="CY246" s="18">
        <f t="shared" si="377"/>
        <v>0</v>
      </c>
    </row>
    <row r="247" spans="1:103" s="19" customFormat="1">
      <c r="A247" s="16"/>
      <c r="B247" s="17" t="s">
        <v>41</v>
      </c>
      <c r="C247" s="17"/>
      <c r="D247" s="17"/>
      <c r="E247" s="17"/>
      <c r="F247" s="17"/>
      <c r="G247" s="17"/>
      <c r="H247" s="17"/>
      <c r="I247" s="18"/>
      <c r="J247" s="18">
        <f t="shared" ref="J247:BQ247" si="378">SUM(J243,J246)</f>
        <v>0</v>
      </c>
      <c r="K247" s="18">
        <f>SUM(K243,K246)</f>
        <v>0</v>
      </c>
      <c r="L247" s="18">
        <f t="shared" si="378"/>
        <v>0</v>
      </c>
      <c r="M247" s="18">
        <f t="shared" si="378"/>
        <v>0</v>
      </c>
      <c r="N247" s="18">
        <f t="shared" si="378"/>
        <v>0</v>
      </c>
      <c r="O247" s="18">
        <f t="shared" si="378"/>
        <v>0</v>
      </c>
      <c r="P247" s="18">
        <f t="shared" si="378"/>
        <v>708805586.6443516</v>
      </c>
      <c r="Q247" s="18">
        <f t="shared" si="378"/>
        <v>800122998.73633194</v>
      </c>
      <c r="R247" s="18">
        <f t="shared" si="378"/>
        <v>891343424.52694249</v>
      </c>
      <c r="S247" s="18">
        <f t="shared" si="378"/>
        <v>982466864.01618302</v>
      </c>
      <c r="T247" s="18">
        <f t="shared" si="378"/>
        <v>1073493317.2040538</v>
      </c>
      <c r="U247" s="18">
        <f t="shared" si="378"/>
        <v>1164422784.0905547</v>
      </c>
      <c r="V247" s="18">
        <f t="shared" si="378"/>
        <v>1255255264.6756856</v>
      </c>
      <c r="W247" s="18">
        <f t="shared" si="378"/>
        <v>1345990758.9594471</v>
      </c>
      <c r="X247" s="18">
        <f t="shared" si="378"/>
        <v>1436629266.9418383</v>
      </c>
      <c r="Y247" s="18">
        <f t="shared" si="378"/>
        <v>1527170788.62286</v>
      </c>
      <c r="Z247" s="18">
        <f t="shared" si="378"/>
        <v>1617615324.0025113</v>
      </c>
      <c r="AA247" s="18">
        <f t="shared" si="378"/>
        <v>1707962873.0807931</v>
      </c>
      <c r="AB247" s="18">
        <f t="shared" si="378"/>
        <v>1798213435.8577049</v>
      </c>
      <c r="AC247" s="18">
        <f t="shared" si="378"/>
        <v>1854867012.3332469</v>
      </c>
      <c r="AD247" s="18">
        <f t="shared" si="378"/>
        <v>1911423602.5074191</v>
      </c>
      <c r="AE247" s="18">
        <f t="shared" si="378"/>
        <v>777422914.42520702</v>
      </c>
      <c r="AF247" s="18">
        <f t="shared" si="378"/>
        <v>777422914.42520702</v>
      </c>
      <c r="AG247" s="18">
        <f t="shared" si="378"/>
        <v>777422914.42520702</v>
      </c>
      <c r="AH247" s="18">
        <f t="shared" si="378"/>
        <v>777422914.42520702</v>
      </c>
      <c r="AI247" s="18">
        <f t="shared" si="378"/>
        <v>777422914.42520702</v>
      </c>
      <c r="AJ247" s="18">
        <f t="shared" si="378"/>
        <v>777422914.42520702</v>
      </c>
      <c r="AK247" s="18">
        <f t="shared" si="378"/>
        <v>777422914.42520702</v>
      </c>
      <c r="AL247" s="18">
        <f t="shared" si="378"/>
        <v>777422914.42520702</v>
      </c>
      <c r="AM247" s="18">
        <f t="shared" si="378"/>
        <v>777422914.42520702</v>
      </c>
      <c r="AN247" s="18">
        <f t="shared" si="378"/>
        <v>777422914.42520702</v>
      </c>
      <c r="AO247" s="18">
        <f t="shared" si="378"/>
        <v>777422914.42520702</v>
      </c>
      <c r="AP247" s="18">
        <f t="shared" si="378"/>
        <v>777422914.42520702</v>
      </c>
      <c r="AQ247" s="18">
        <f t="shared" si="378"/>
        <v>777422914.42520702</v>
      </c>
      <c r="AR247" s="18">
        <f t="shared" si="378"/>
        <v>777422914.42520702</v>
      </c>
      <c r="AS247" s="18">
        <f t="shared" si="378"/>
        <v>777422914.42520702</v>
      </c>
      <c r="AT247" s="18">
        <f t="shared" si="378"/>
        <v>777422914.42520702</v>
      </c>
      <c r="AU247" s="18">
        <f t="shared" si="378"/>
        <v>777422914.42520702</v>
      </c>
      <c r="AV247" s="18">
        <f t="shared" si="378"/>
        <v>777422914.42520702</v>
      </c>
      <c r="AW247" s="18">
        <f t="shared" si="378"/>
        <v>777422914.42520702</v>
      </c>
      <c r="AX247" s="18">
        <f t="shared" si="378"/>
        <v>777422914.42520702</v>
      </c>
      <c r="AY247" s="18">
        <f t="shared" si="378"/>
        <v>777422914.42520702</v>
      </c>
      <c r="AZ247" s="18">
        <f t="shared" si="378"/>
        <v>777422914.42520702</v>
      </c>
      <c r="BA247" s="18">
        <f t="shared" si="378"/>
        <v>777422914.42520702</v>
      </c>
      <c r="BB247" s="18">
        <f t="shared" si="378"/>
        <v>777422914.42520702</v>
      </c>
      <c r="BC247" s="18">
        <f t="shared" si="378"/>
        <v>777422914.42520702</v>
      </c>
      <c r="BD247" s="18">
        <f t="shared" si="378"/>
        <v>777422914.42520702</v>
      </c>
      <c r="BE247" s="18">
        <f t="shared" si="378"/>
        <v>777422914.42520702</v>
      </c>
      <c r="BF247" s="18">
        <f t="shared" si="378"/>
        <v>777422914.42520702</v>
      </c>
      <c r="BG247" s="18">
        <f t="shared" si="378"/>
        <v>777422914.42520702</v>
      </c>
      <c r="BH247" s="18">
        <f t="shared" si="378"/>
        <v>777422914.42520702</v>
      </c>
      <c r="BI247" s="18">
        <f t="shared" si="378"/>
        <v>777422914.42520702</v>
      </c>
      <c r="BJ247" s="18">
        <f t="shared" si="378"/>
        <v>777422914.42520702</v>
      </c>
      <c r="BK247" s="18">
        <f t="shared" si="378"/>
        <v>777422914.42520702</v>
      </c>
      <c r="BL247" s="18">
        <f t="shared" si="378"/>
        <v>777422914.42520702</v>
      </c>
      <c r="BM247" s="18">
        <f t="shared" si="378"/>
        <v>777422914.42520702</v>
      </c>
      <c r="BN247" s="18">
        <f t="shared" si="378"/>
        <v>777422914.42520702</v>
      </c>
      <c r="BO247" s="18">
        <f t="shared" si="378"/>
        <v>777422914.42520702</v>
      </c>
      <c r="BP247" s="18">
        <f t="shared" si="378"/>
        <v>777422914.42520702</v>
      </c>
      <c r="BQ247" s="18">
        <f t="shared" si="378"/>
        <v>777422914.42520702</v>
      </c>
      <c r="BR247" s="18"/>
      <c r="BS247" s="18">
        <f t="shared" ref="BS247:CY247" si="379">SUM(BS243,BS246)</f>
        <v>1164422784.0905547</v>
      </c>
      <c r="BT247" s="18">
        <f t="shared" si="379"/>
        <v>777422914.42520714</v>
      </c>
      <c r="BU247" s="18">
        <f t="shared" si="379"/>
        <v>777422914.42520714</v>
      </c>
      <c r="BV247" s="18">
        <f t="shared" si="379"/>
        <v>777422914.42520714</v>
      </c>
      <c r="BW247" s="18">
        <f t="shared" si="379"/>
        <v>777422914.42520714</v>
      </c>
      <c r="BX247" s="18">
        <f t="shared" si="379"/>
        <v>777422914.42520714</v>
      </c>
      <c r="BY247" s="18">
        <f>SUM(BY243,BY246)</f>
        <v>777422914.42520714</v>
      </c>
      <c r="BZ247" s="18">
        <f t="shared" si="379"/>
        <v>777422914.42520714</v>
      </c>
      <c r="CA247" s="18">
        <f t="shared" si="379"/>
        <v>777422914.42520714</v>
      </c>
      <c r="CB247" s="18">
        <f t="shared" si="379"/>
        <v>777422914.42520714</v>
      </c>
      <c r="CC247" s="18">
        <f t="shared" si="379"/>
        <v>777422914.42520714</v>
      </c>
      <c r="CD247" s="18">
        <f t="shared" si="379"/>
        <v>777422914.42520714</v>
      </c>
      <c r="CE247" s="18">
        <f t="shared" si="379"/>
        <v>777422914.42520714</v>
      </c>
      <c r="CF247" s="18">
        <f t="shared" si="379"/>
        <v>777422914.42520714</v>
      </c>
      <c r="CG247" s="18">
        <f t="shared" si="379"/>
        <v>777422914.42520714</v>
      </c>
      <c r="CH247" s="18">
        <f t="shared" si="379"/>
        <v>777422914.42520714</v>
      </c>
      <c r="CI247" s="18">
        <f t="shared" si="379"/>
        <v>777422914.42520714</v>
      </c>
      <c r="CJ247" s="18">
        <f t="shared" si="379"/>
        <v>777422914.42520714</v>
      </c>
      <c r="CK247" s="18">
        <f t="shared" si="379"/>
        <v>777422914.42520714</v>
      </c>
      <c r="CL247" s="18">
        <f t="shared" si="379"/>
        <v>777422914.42520714</v>
      </c>
      <c r="CM247" s="18">
        <f t="shared" si="379"/>
        <v>777422914.42520714</v>
      </c>
      <c r="CN247" s="18">
        <f t="shared" si="379"/>
        <v>777422914.42520714</v>
      </c>
      <c r="CO247" s="18">
        <f t="shared" si="379"/>
        <v>777422914.42520714</v>
      </c>
      <c r="CP247" s="18">
        <f t="shared" si="379"/>
        <v>777422914.42520714</v>
      </c>
      <c r="CQ247" s="18">
        <f t="shared" si="379"/>
        <v>777422914.42520714</v>
      </c>
      <c r="CR247" s="18">
        <f t="shared" si="379"/>
        <v>777422914.42520714</v>
      </c>
      <c r="CS247" s="18">
        <f t="shared" si="379"/>
        <v>777422914.42520714</v>
      </c>
      <c r="CT247" s="18">
        <f t="shared" si="379"/>
        <v>777422914.42520714</v>
      </c>
      <c r="CU247" s="18">
        <f t="shared" si="379"/>
        <v>777422914.42520714</v>
      </c>
      <c r="CV247" s="18">
        <f t="shared" si="379"/>
        <v>777422914.42520714</v>
      </c>
      <c r="CW247" s="18">
        <f t="shared" si="379"/>
        <v>777422914.42520714</v>
      </c>
      <c r="CX247" s="18">
        <f t="shared" si="379"/>
        <v>777422914.42520714</v>
      </c>
      <c r="CY247" s="18">
        <f t="shared" si="379"/>
        <v>777422914.42520714</v>
      </c>
    </row>
    <row r="248" spans="1:103">
      <c r="B248" s="19" t="s">
        <v>42</v>
      </c>
      <c r="L248" s="15"/>
      <c r="M248" s="15"/>
      <c r="N248" s="15"/>
      <c r="O248" s="15"/>
      <c r="P248" s="15"/>
      <c r="Q248" s="15"/>
      <c r="R248" s="15"/>
      <c r="S248" s="15"/>
    </row>
    <row r="249" spans="1:103">
      <c r="B249" s="19" t="s">
        <v>68</v>
      </c>
      <c r="L249" s="15"/>
      <c r="M249" s="15"/>
      <c r="N249" s="15"/>
      <c r="O249" s="15"/>
      <c r="P249" s="15"/>
      <c r="Q249" s="15"/>
      <c r="R249" s="15"/>
      <c r="S249" s="15"/>
    </row>
    <row r="250" spans="1:103" s="19" customFormat="1">
      <c r="A250" s="16"/>
      <c r="B250" s="17" t="s">
        <v>69</v>
      </c>
      <c r="C250" s="17"/>
      <c r="D250" s="17"/>
      <c r="E250" s="17"/>
      <c r="F250" s="17"/>
      <c r="G250" s="17"/>
      <c r="H250" s="17"/>
      <c r="I250" s="18"/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/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18">
        <v>0</v>
      </c>
      <c r="CU250" s="18">
        <v>0</v>
      </c>
      <c r="CV250" s="18">
        <v>0</v>
      </c>
      <c r="CW250" s="18">
        <v>0</v>
      </c>
      <c r="CX250" s="18">
        <v>0</v>
      </c>
      <c r="CY250" s="18">
        <v>0</v>
      </c>
    </row>
    <row r="251" spans="1:103">
      <c r="B251" s="19" t="s">
        <v>43</v>
      </c>
      <c r="L251" s="15"/>
      <c r="M251" s="15"/>
      <c r="N251" s="15"/>
      <c r="O251" s="15"/>
      <c r="P251" s="15"/>
      <c r="Q251" s="15"/>
      <c r="R251" s="15"/>
      <c r="S251" s="15"/>
    </row>
    <row r="252" spans="1:103">
      <c r="B252" s="6" t="s">
        <v>200</v>
      </c>
      <c r="I252" s="15"/>
      <c r="J252" s="15">
        <f t="shared" ref="J252:BQ252" si="380">J212</f>
        <v>0</v>
      </c>
      <c r="K252" s="15">
        <f t="shared" si="380"/>
        <v>0</v>
      </c>
      <c r="L252" s="15">
        <f t="shared" si="380"/>
        <v>0</v>
      </c>
      <c r="M252" s="15">
        <f t="shared" si="380"/>
        <v>0</v>
      </c>
      <c r="N252" s="15">
        <f t="shared" si="380"/>
        <v>0</v>
      </c>
      <c r="O252" s="15">
        <f t="shared" si="380"/>
        <v>0</v>
      </c>
      <c r="P252" s="15">
        <f t="shared" si="380"/>
        <v>453000000</v>
      </c>
      <c r="Q252" s="15">
        <f t="shared" si="380"/>
        <v>512000000</v>
      </c>
      <c r="R252" s="15">
        <f t="shared" si="380"/>
        <v>571000000</v>
      </c>
      <c r="S252" s="15">
        <f t="shared" si="380"/>
        <v>630000000</v>
      </c>
      <c r="T252" s="15">
        <f t="shared" si="380"/>
        <v>689000000</v>
      </c>
      <c r="U252" s="15">
        <f t="shared" si="380"/>
        <v>748000000</v>
      </c>
      <c r="V252" s="15">
        <f t="shared" si="380"/>
        <v>807000000</v>
      </c>
      <c r="W252" s="15">
        <f t="shared" si="380"/>
        <v>866000000</v>
      </c>
      <c r="X252" s="15">
        <f t="shared" si="380"/>
        <v>925000000</v>
      </c>
      <c r="Y252" s="15">
        <f t="shared" si="380"/>
        <v>984000000</v>
      </c>
      <c r="Z252" s="15">
        <f t="shared" si="380"/>
        <v>1043000000</v>
      </c>
      <c r="AA252" s="15">
        <f t="shared" si="380"/>
        <v>1102000000</v>
      </c>
      <c r="AB252" s="15">
        <f t="shared" si="380"/>
        <v>1161000000</v>
      </c>
      <c r="AC252" s="15">
        <f t="shared" si="380"/>
        <v>1220000000</v>
      </c>
      <c r="AD252" s="15">
        <f t="shared" si="380"/>
        <v>1279000000</v>
      </c>
      <c r="AE252" s="15">
        <f t="shared" si="380"/>
        <v>0</v>
      </c>
      <c r="AF252" s="15">
        <f t="shared" si="380"/>
        <v>0</v>
      </c>
      <c r="AG252" s="15">
        <f t="shared" si="380"/>
        <v>0</v>
      </c>
      <c r="AH252" s="15">
        <f t="shared" si="380"/>
        <v>0</v>
      </c>
      <c r="AI252" s="15">
        <f t="shared" si="380"/>
        <v>0</v>
      </c>
      <c r="AJ252" s="15">
        <f t="shared" si="380"/>
        <v>0</v>
      </c>
      <c r="AK252" s="15">
        <f t="shared" si="380"/>
        <v>0</v>
      </c>
      <c r="AL252" s="15">
        <f t="shared" si="380"/>
        <v>0</v>
      </c>
      <c r="AM252" s="15">
        <f t="shared" si="380"/>
        <v>0</v>
      </c>
      <c r="AN252" s="15">
        <f t="shared" si="380"/>
        <v>0</v>
      </c>
      <c r="AO252" s="15">
        <f t="shared" si="380"/>
        <v>0</v>
      </c>
      <c r="AP252" s="15">
        <f t="shared" si="380"/>
        <v>0</v>
      </c>
      <c r="AQ252" s="15">
        <f t="shared" si="380"/>
        <v>0</v>
      </c>
      <c r="AR252" s="15">
        <f t="shared" si="380"/>
        <v>0</v>
      </c>
      <c r="AS252" s="15">
        <f t="shared" si="380"/>
        <v>0</v>
      </c>
      <c r="AT252" s="15">
        <f t="shared" si="380"/>
        <v>0</v>
      </c>
      <c r="AU252" s="15">
        <f t="shared" si="380"/>
        <v>0</v>
      </c>
      <c r="AV252" s="15">
        <f t="shared" si="380"/>
        <v>0</v>
      </c>
      <c r="AW252" s="15">
        <f t="shared" si="380"/>
        <v>0</v>
      </c>
      <c r="AX252" s="15">
        <f t="shared" si="380"/>
        <v>0</v>
      </c>
      <c r="AY252" s="15">
        <f t="shared" si="380"/>
        <v>0</v>
      </c>
      <c r="AZ252" s="15">
        <f t="shared" si="380"/>
        <v>0</v>
      </c>
      <c r="BA252" s="15">
        <f t="shared" si="380"/>
        <v>0</v>
      </c>
      <c r="BB252" s="15">
        <f t="shared" si="380"/>
        <v>0</v>
      </c>
      <c r="BC252" s="15">
        <f t="shared" si="380"/>
        <v>0</v>
      </c>
      <c r="BD252" s="15">
        <f t="shared" si="380"/>
        <v>0</v>
      </c>
      <c r="BE252" s="15">
        <f t="shared" si="380"/>
        <v>0</v>
      </c>
      <c r="BF252" s="15">
        <f t="shared" si="380"/>
        <v>0</v>
      </c>
      <c r="BG252" s="15">
        <f t="shared" si="380"/>
        <v>0</v>
      </c>
      <c r="BH252" s="15">
        <f t="shared" si="380"/>
        <v>0</v>
      </c>
      <c r="BI252" s="15">
        <f t="shared" si="380"/>
        <v>0</v>
      </c>
      <c r="BJ252" s="15">
        <f t="shared" si="380"/>
        <v>0</v>
      </c>
      <c r="BK252" s="15">
        <f t="shared" si="380"/>
        <v>0</v>
      </c>
      <c r="BL252" s="15">
        <f t="shared" si="380"/>
        <v>0</v>
      </c>
      <c r="BM252" s="15">
        <f t="shared" si="380"/>
        <v>0</v>
      </c>
      <c r="BN252" s="15">
        <f t="shared" si="380"/>
        <v>0</v>
      </c>
      <c r="BO252" s="15">
        <f t="shared" si="380"/>
        <v>0</v>
      </c>
      <c r="BP252" s="15">
        <f t="shared" si="380"/>
        <v>0</v>
      </c>
      <c r="BQ252" s="15">
        <f t="shared" si="380"/>
        <v>0</v>
      </c>
      <c r="BR252" s="15"/>
      <c r="BS252" s="15">
        <f t="shared" ref="BS252:CY252" si="381">BS212</f>
        <v>748000000</v>
      </c>
      <c r="BT252" s="15">
        <f t="shared" si="381"/>
        <v>0</v>
      </c>
      <c r="BU252" s="15">
        <f t="shared" si="381"/>
        <v>0</v>
      </c>
      <c r="BV252" s="15">
        <f t="shared" si="381"/>
        <v>0</v>
      </c>
      <c r="BW252" s="15">
        <f t="shared" si="381"/>
        <v>0</v>
      </c>
      <c r="BX252" s="15">
        <f t="shared" si="381"/>
        <v>0</v>
      </c>
      <c r="BY252" s="15">
        <f t="shared" si="381"/>
        <v>0</v>
      </c>
      <c r="BZ252" s="15">
        <f t="shared" si="381"/>
        <v>0</v>
      </c>
      <c r="CA252" s="15">
        <f t="shared" si="381"/>
        <v>0</v>
      </c>
      <c r="CB252" s="15">
        <f t="shared" si="381"/>
        <v>0</v>
      </c>
      <c r="CC252" s="15">
        <f t="shared" si="381"/>
        <v>0</v>
      </c>
      <c r="CD252" s="15">
        <f t="shared" si="381"/>
        <v>0</v>
      </c>
      <c r="CE252" s="15">
        <f t="shared" si="381"/>
        <v>0</v>
      </c>
      <c r="CF252" s="15">
        <f t="shared" si="381"/>
        <v>0</v>
      </c>
      <c r="CG252" s="15">
        <f t="shared" si="381"/>
        <v>0</v>
      </c>
      <c r="CH252" s="15">
        <f t="shared" si="381"/>
        <v>0</v>
      </c>
      <c r="CI252" s="15">
        <f t="shared" si="381"/>
        <v>0</v>
      </c>
      <c r="CJ252" s="15">
        <f t="shared" si="381"/>
        <v>0</v>
      </c>
      <c r="CK252" s="15">
        <f t="shared" si="381"/>
        <v>0</v>
      </c>
      <c r="CL252" s="15">
        <f t="shared" si="381"/>
        <v>0</v>
      </c>
      <c r="CM252" s="15">
        <f t="shared" si="381"/>
        <v>0</v>
      </c>
      <c r="CN252" s="15">
        <f t="shared" si="381"/>
        <v>0</v>
      </c>
      <c r="CO252" s="15">
        <f t="shared" si="381"/>
        <v>0</v>
      </c>
      <c r="CP252" s="15">
        <f t="shared" si="381"/>
        <v>0</v>
      </c>
      <c r="CQ252" s="15">
        <f t="shared" si="381"/>
        <v>0</v>
      </c>
      <c r="CR252" s="15">
        <f t="shared" si="381"/>
        <v>0</v>
      </c>
      <c r="CS252" s="15">
        <f t="shared" si="381"/>
        <v>0</v>
      </c>
      <c r="CT252" s="15">
        <f t="shared" si="381"/>
        <v>0</v>
      </c>
      <c r="CU252" s="15">
        <f t="shared" si="381"/>
        <v>0</v>
      </c>
      <c r="CV252" s="15">
        <f t="shared" si="381"/>
        <v>0</v>
      </c>
      <c r="CW252" s="15">
        <f t="shared" si="381"/>
        <v>0</v>
      </c>
      <c r="CX252" s="15">
        <f t="shared" si="381"/>
        <v>0</v>
      </c>
      <c r="CY252" s="15">
        <f t="shared" si="381"/>
        <v>0</v>
      </c>
    </row>
    <row r="253" spans="1:103" s="19" customFormat="1">
      <c r="A253" s="16"/>
      <c r="B253" s="17" t="s">
        <v>44</v>
      </c>
      <c r="C253" s="17"/>
      <c r="D253" s="17"/>
      <c r="E253" s="17"/>
      <c r="F253" s="17"/>
      <c r="G253" s="17"/>
      <c r="H253" s="17"/>
      <c r="I253" s="18"/>
      <c r="J253" s="18">
        <f t="shared" ref="J253:AO253" si="382">SUM(J252:J252)</f>
        <v>0</v>
      </c>
      <c r="K253" s="18">
        <f t="shared" si="382"/>
        <v>0</v>
      </c>
      <c r="L253" s="18">
        <f t="shared" si="382"/>
        <v>0</v>
      </c>
      <c r="M253" s="18">
        <f t="shared" si="382"/>
        <v>0</v>
      </c>
      <c r="N253" s="18">
        <f t="shared" si="382"/>
        <v>0</v>
      </c>
      <c r="O253" s="18">
        <f t="shared" si="382"/>
        <v>0</v>
      </c>
      <c r="P253" s="18">
        <f t="shared" si="382"/>
        <v>453000000</v>
      </c>
      <c r="Q253" s="18">
        <f t="shared" si="382"/>
        <v>512000000</v>
      </c>
      <c r="R253" s="18">
        <f t="shared" si="382"/>
        <v>571000000</v>
      </c>
      <c r="S253" s="18">
        <f t="shared" si="382"/>
        <v>630000000</v>
      </c>
      <c r="T253" s="18">
        <f t="shared" si="382"/>
        <v>689000000</v>
      </c>
      <c r="U253" s="18">
        <f t="shared" si="382"/>
        <v>748000000</v>
      </c>
      <c r="V253" s="18">
        <f t="shared" si="382"/>
        <v>807000000</v>
      </c>
      <c r="W253" s="18">
        <f t="shared" si="382"/>
        <v>866000000</v>
      </c>
      <c r="X253" s="18">
        <f t="shared" si="382"/>
        <v>925000000</v>
      </c>
      <c r="Y253" s="18">
        <f t="shared" si="382"/>
        <v>984000000</v>
      </c>
      <c r="Z253" s="18">
        <f t="shared" si="382"/>
        <v>1043000000</v>
      </c>
      <c r="AA253" s="18">
        <f t="shared" si="382"/>
        <v>1102000000</v>
      </c>
      <c r="AB253" s="18">
        <f t="shared" si="382"/>
        <v>1161000000</v>
      </c>
      <c r="AC253" s="18">
        <f t="shared" si="382"/>
        <v>1220000000</v>
      </c>
      <c r="AD253" s="18">
        <f t="shared" si="382"/>
        <v>1279000000</v>
      </c>
      <c r="AE253" s="18">
        <f t="shared" si="382"/>
        <v>0</v>
      </c>
      <c r="AF253" s="18">
        <f t="shared" si="382"/>
        <v>0</v>
      </c>
      <c r="AG253" s="18">
        <f t="shared" si="382"/>
        <v>0</v>
      </c>
      <c r="AH253" s="18">
        <f t="shared" si="382"/>
        <v>0</v>
      </c>
      <c r="AI253" s="18">
        <f t="shared" si="382"/>
        <v>0</v>
      </c>
      <c r="AJ253" s="18">
        <f t="shared" si="382"/>
        <v>0</v>
      </c>
      <c r="AK253" s="18">
        <f t="shared" si="382"/>
        <v>0</v>
      </c>
      <c r="AL253" s="18">
        <f t="shared" si="382"/>
        <v>0</v>
      </c>
      <c r="AM253" s="18">
        <f t="shared" si="382"/>
        <v>0</v>
      </c>
      <c r="AN253" s="18">
        <f t="shared" si="382"/>
        <v>0</v>
      </c>
      <c r="AO253" s="18">
        <f t="shared" si="382"/>
        <v>0</v>
      </c>
      <c r="AP253" s="18">
        <f t="shared" ref="AP253:BQ253" si="383">SUM(AP252:AP252)</f>
        <v>0</v>
      </c>
      <c r="AQ253" s="18">
        <f t="shared" si="383"/>
        <v>0</v>
      </c>
      <c r="AR253" s="18">
        <f t="shared" si="383"/>
        <v>0</v>
      </c>
      <c r="AS253" s="18">
        <f t="shared" si="383"/>
        <v>0</v>
      </c>
      <c r="AT253" s="18">
        <f t="shared" si="383"/>
        <v>0</v>
      </c>
      <c r="AU253" s="18">
        <f t="shared" si="383"/>
        <v>0</v>
      </c>
      <c r="AV253" s="18">
        <f t="shared" si="383"/>
        <v>0</v>
      </c>
      <c r="AW253" s="18">
        <f t="shared" si="383"/>
        <v>0</v>
      </c>
      <c r="AX253" s="18">
        <f t="shared" si="383"/>
        <v>0</v>
      </c>
      <c r="AY253" s="18">
        <f t="shared" si="383"/>
        <v>0</v>
      </c>
      <c r="AZ253" s="18">
        <f t="shared" si="383"/>
        <v>0</v>
      </c>
      <c r="BA253" s="18">
        <f t="shared" si="383"/>
        <v>0</v>
      </c>
      <c r="BB253" s="18">
        <f t="shared" si="383"/>
        <v>0</v>
      </c>
      <c r="BC253" s="18">
        <f t="shared" si="383"/>
        <v>0</v>
      </c>
      <c r="BD253" s="18">
        <f t="shared" si="383"/>
        <v>0</v>
      </c>
      <c r="BE253" s="18">
        <f t="shared" si="383"/>
        <v>0</v>
      </c>
      <c r="BF253" s="18">
        <f t="shared" si="383"/>
        <v>0</v>
      </c>
      <c r="BG253" s="18">
        <f t="shared" si="383"/>
        <v>0</v>
      </c>
      <c r="BH253" s="18">
        <f t="shared" si="383"/>
        <v>0</v>
      </c>
      <c r="BI253" s="18">
        <f t="shared" si="383"/>
        <v>0</v>
      </c>
      <c r="BJ253" s="18">
        <f t="shared" si="383"/>
        <v>0</v>
      </c>
      <c r="BK253" s="18">
        <f t="shared" si="383"/>
        <v>0</v>
      </c>
      <c r="BL253" s="18">
        <f t="shared" si="383"/>
        <v>0</v>
      </c>
      <c r="BM253" s="18">
        <f t="shared" si="383"/>
        <v>0</v>
      </c>
      <c r="BN253" s="18">
        <f t="shared" si="383"/>
        <v>0</v>
      </c>
      <c r="BO253" s="18">
        <f t="shared" si="383"/>
        <v>0</v>
      </c>
      <c r="BP253" s="18">
        <f t="shared" si="383"/>
        <v>0</v>
      </c>
      <c r="BQ253" s="18">
        <f t="shared" si="383"/>
        <v>0</v>
      </c>
      <c r="BR253" s="18"/>
      <c r="BS253" s="18">
        <f t="shared" ref="BS253:CY253" si="384">SUM(BS252:BS252)</f>
        <v>748000000</v>
      </c>
      <c r="BT253" s="18">
        <f t="shared" si="384"/>
        <v>0</v>
      </c>
      <c r="BU253" s="18">
        <f t="shared" si="384"/>
        <v>0</v>
      </c>
      <c r="BV253" s="18">
        <f t="shared" si="384"/>
        <v>0</v>
      </c>
      <c r="BW253" s="18">
        <f t="shared" si="384"/>
        <v>0</v>
      </c>
      <c r="BX253" s="18">
        <f t="shared" si="384"/>
        <v>0</v>
      </c>
      <c r="BY253" s="18">
        <f t="shared" si="384"/>
        <v>0</v>
      </c>
      <c r="BZ253" s="18">
        <f t="shared" si="384"/>
        <v>0</v>
      </c>
      <c r="CA253" s="18">
        <f t="shared" si="384"/>
        <v>0</v>
      </c>
      <c r="CB253" s="18">
        <f t="shared" si="384"/>
        <v>0</v>
      </c>
      <c r="CC253" s="18">
        <f t="shared" si="384"/>
        <v>0</v>
      </c>
      <c r="CD253" s="18">
        <f t="shared" si="384"/>
        <v>0</v>
      </c>
      <c r="CE253" s="18">
        <f t="shared" si="384"/>
        <v>0</v>
      </c>
      <c r="CF253" s="18">
        <f t="shared" si="384"/>
        <v>0</v>
      </c>
      <c r="CG253" s="18">
        <f t="shared" si="384"/>
        <v>0</v>
      </c>
      <c r="CH253" s="18">
        <f t="shared" si="384"/>
        <v>0</v>
      </c>
      <c r="CI253" s="18">
        <f t="shared" si="384"/>
        <v>0</v>
      </c>
      <c r="CJ253" s="18">
        <f t="shared" si="384"/>
        <v>0</v>
      </c>
      <c r="CK253" s="18">
        <f t="shared" si="384"/>
        <v>0</v>
      </c>
      <c r="CL253" s="18">
        <f t="shared" si="384"/>
        <v>0</v>
      </c>
      <c r="CM253" s="18">
        <f t="shared" si="384"/>
        <v>0</v>
      </c>
      <c r="CN253" s="18">
        <f t="shared" si="384"/>
        <v>0</v>
      </c>
      <c r="CO253" s="18">
        <f t="shared" si="384"/>
        <v>0</v>
      </c>
      <c r="CP253" s="18">
        <f t="shared" si="384"/>
        <v>0</v>
      </c>
      <c r="CQ253" s="18">
        <f t="shared" si="384"/>
        <v>0</v>
      </c>
      <c r="CR253" s="18">
        <f t="shared" si="384"/>
        <v>0</v>
      </c>
      <c r="CS253" s="18">
        <f t="shared" si="384"/>
        <v>0</v>
      </c>
      <c r="CT253" s="18">
        <f t="shared" si="384"/>
        <v>0</v>
      </c>
      <c r="CU253" s="18">
        <f t="shared" si="384"/>
        <v>0</v>
      </c>
      <c r="CV253" s="18">
        <f t="shared" si="384"/>
        <v>0</v>
      </c>
      <c r="CW253" s="18">
        <f t="shared" si="384"/>
        <v>0</v>
      </c>
      <c r="CX253" s="18">
        <f t="shared" si="384"/>
        <v>0</v>
      </c>
      <c r="CY253" s="18">
        <f t="shared" si="384"/>
        <v>0</v>
      </c>
    </row>
    <row r="254" spans="1:103" s="19" customFormat="1">
      <c r="A254" s="16"/>
      <c r="B254" s="17" t="s">
        <v>45</v>
      </c>
      <c r="C254" s="17"/>
      <c r="D254" s="17"/>
      <c r="E254" s="17"/>
      <c r="F254" s="17"/>
      <c r="G254" s="17"/>
      <c r="H254" s="17"/>
      <c r="I254" s="18"/>
      <c r="J254" s="18">
        <f t="shared" ref="J254:BQ254" si="385">SUM(J250,J253)</f>
        <v>0</v>
      </c>
      <c r="K254" s="18">
        <f t="shared" si="385"/>
        <v>0</v>
      </c>
      <c r="L254" s="18">
        <f t="shared" si="385"/>
        <v>0</v>
      </c>
      <c r="M254" s="18">
        <f t="shared" si="385"/>
        <v>0</v>
      </c>
      <c r="N254" s="18">
        <f t="shared" si="385"/>
        <v>0</v>
      </c>
      <c r="O254" s="18">
        <f t="shared" si="385"/>
        <v>0</v>
      </c>
      <c r="P254" s="18">
        <f t="shared" si="385"/>
        <v>453000000</v>
      </c>
      <c r="Q254" s="18">
        <f t="shared" si="385"/>
        <v>512000000</v>
      </c>
      <c r="R254" s="18">
        <f t="shared" si="385"/>
        <v>571000000</v>
      </c>
      <c r="S254" s="18">
        <f t="shared" si="385"/>
        <v>630000000</v>
      </c>
      <c r="T254" s="18">
        <f t="shared" si="385"/>
        <v>689000000</v>
      </c>
      <c r="U254" s="18">
        <f t="shared" si="385"/>
        <v>748000000</v>
      </c>
      <c r="V254" s="18">
        <f t="shared" si="385"/>
        <v>807000000</v>
      </c>
      <c r="W254" s="18">
        <f t="shared" si="385"/>
        <v>866000000</v>
      </c>
      <c r="X254" s="18">
        <f t="shared" si="385"/>
        <v>925000000</v>
      </c>
      <c r="Y254" s="18">
        <f t="shared" si="385"/>
        <v>984000000</v>
      </c>
      <c r="Z254" s="18">
        <f t="shared" si="385"/>
        <v>1043000000</v>
      </c>
      <c r="AA254" s="18">
        <f t="shared" si="385"/>
        <v>1102000000</v>
      </c>
      <c r="AB254" s="18">
        <f t="shared" si="385"/>
        <v>1161000000</v>
      </c>
      <c r="AC254" s="18">
        <f t="shared" si="385"/>
        <v>1220000000</v>
      </c>
      <c r="AD254" s="18">
        <f t="shared" si="385"/>
        <v>1279000000</v>
      </c>
      <c r="AE254" s="18">
        <f t="shared" si="385"/>
        <v>0</v>
      </c>
      <c r="AF254" s="18">
        <f t="shared" si="385"/>
        <v>0</v>
      </c>
      <c r="AG254" s="18">
        <f t="shared" si="385"/>
        <v>0</v>
      </c>
      <c r="AH254" s="18">
        <f t="shared" si="385"/>
        <v>0</v>
      </c>
      <c r="AI254" s="18">
        <f t="shared" si="385"/>
        <v>0</v>
      </c>
      <c r="AJ254" s="18">
        <f t="shared" si="385"/>
        <v>0</v>
      </c>
      <c r="AK254" s="18">
        <f t="shared" si="385"/>
        <v>0</v>
      </c>
      <c r="AL254" s="18">
        <f t="shared" si="385"/>
        <v>0</v>
      </c>
      <c r="AM254" s="18">
        <f t="shared" si="385"/>
        <v>0</v>
      </c>
      <c r="AN254" s="18">
        <f t="shared" si="385"/>
        <v>0</v>
      </c>
      <c r="AO254" s="18">
        <f t="shared" si="385"/>
        <v>0</v>
      </c>
      <c r="AP254" s="18">
        <f t="shared" si="385"/>
        <v>0</v>
      </c>
      <c r="AQ254" s="18">
        <f t="shared" si="385"/>
        <v>0</v>
      </c>
      <c r="AR254" s="18">
        <f t="shared" si="385"/>
        <v>0</v>
      </c>
      <c r="AS254" s="18">
        <f t="shared" si="385"/>
        <v>0</v>
      </c>
      <c r="AT254" s="18">
        <f t="shared" si="385"/>
        <v>0</v>
      </c>
      <c r="AU254" s="18">
        <f t="shared" si="385"/>
        <v>0</v>
      </c>
      <c r="AV254" s="18">
        <f t="shared" si="385"/>
        <v>0</v>
      </c>
      <c r="AW254" s="18">
        <f t="shared" si="385"/>
        <v>0</v>
      </c>
      <c r="AX254" s="18">
        <f t="shared" si="385"/>
        <v>0</v>
      </c>
      <c r="AY254" s="18">
        <f t="shared" si="385"/>
        <v>0</v>
      </c>
      <c r="AZ254" s="18">
        <f t="shared" si="385"/>
        <v>0</v>
      </c>
      <c r="BA254" s="18">
        <f t="shared" si="385"/>
        <v>0</v>
      </c>
      <c r="BB254" s="18">
        <f t="shared" si="385"/>
        <v>0</v>
      </c>
      <c r="BC254" s="18">
        <f t="shared" si="385"/>
        <v>0</v>
      </c>
      <c r="BD254" s="18">
        <f t="shared" si="385"/>
        <v>0</v>
      </c>
      <c r="BE254" s="18">
        <f t="shared" si="385"/>
        <v>0</v>
      </c>
      <c r="BF254" s="18">
        <f t="shared" si="385"/>
        <v>0</v>
      </c>
      <c r="BG254" s="18">
        <f t="shared" si="385"/>
        <v>0</v>
      </c>
      <c r="BH254" s="18">
        <f t="shared" si="385"/>
        <v>0</v>
      </c>
      <c r="BI254" s="18">
        <f t="shared" si="385"/>
        <v>0</v>
      </c>
      <c r="BJ254" s="18">
        <f t="shared" si="385"/>
        <v>0</v>
      </c>
      <c r="BK254" s="18">
        <f t="shared" si="385"/>
        <v>0</v>
      </c>
      <c r="BL254" s="18">
        <f t="shared" si="385"/>
        <v>0</v>
      </c>
      <c r="BM254" s="18">
        <f t="shared" si="385"/>
        <v>0</v>
      </c>
      <c r="BN254" s="18">
        <f t="shared" si="385"/>
        <v>0</v>
      </c>
      <c r="BO254" s="18">
        <f t="shared" si="385"/>
        <v>0</v>
      </c>
      <c r="BP254" s="18">
        <f t="shared" si="385"/>
        <v>0</v>
      </c>
      <c r="BQ254" s="18">
        <f t="shared" si="385"/>
        <v>0</v>
      </c>
      <c r="BR254" s="18"/>
      <c r="BS254" s="18">
        <f t="shared" ref="BS254:CY254" si="386">SUM(BS250,BS253)</f>
        <v>748000000</v>
      </c>
      <c r="BT254" s="18">
        <f t="shared" si="386"/>
        <v>0</v>
      </c>
      <c r="BU254" s="18">
        <f t="shared" si="386"/>
        <v>0</v>
      </c>
      <c r="BV254" s="18">
        <f t="shared" si="386"/>
        <v>0</v>
      </c>
      <c r="BW254" s="18">
        <f t="shared" si="386"/>
        <v>0</v>
      </c>
      <c r="BX254" s="18">
        <f t="shared" si="386"/>
        <v>0</v>
      </c>
      <c r="BY254" s="18">
        <f t="shared" si="386"/>
        <v>0</v>
      </c>
      <c r="BZ254" s="18">
        <f t="shared" si="386"/>
        <v>0</v>
      </c>
      <c r="CA254" s="18">
        <f t="shared" si="386"/>
        <v>0</v>
      </c>
      <c r="CB254" s="18">
        <f t="shared" si="386"/>
        <v>0</v>
      </c>
      <c r="CC254" s="18">
        <f t="shared" si="386"/>
        <v>0</v>
      </c>
      <c r="CD254" s="18">
        <f t="shared" si="386"/>
        <v>0</v>
      </c>
      <c r="CE254" s="18">
        <f t="shared" si="386"/>
        <v>0</v>
      </c>
      <c r="CF254" s="18">
        <f t="shared" si="386"/>
        <v>0</v>
      </c>
      <c r="CG254" s="18">
        <f t="shared" si="386"/>
        <v>0</v>
      </c>
      <c r="CH254" s="18">
        <f t="shared" si="386"/>
        <v>0</v>
      </c>
      <c r="CI254" s="18">
        <f t="shared" si="386"/>
        <v>0</v>
      </c>
      <c r="CJ254" s="18">
        <f t="shared" si="386"/>
        <v>0</v>
      </c>
      <c r="CK254" s="18">
        <f t="shared" si="386"/>
        <v>0</v>
      </c>
      <c r="CL254" s="18">
        <f t="shared" si="386"/>
        <v>0</v>
      </c>
      <c r="CM254" s="18">
        <f t="shared" si="386"/>
        <v>0</v>
      </c>
      <c r="CN254" s="18">
        <f t="shared" si="386"/>
        <v>0</v>
      </c>
      <c r="CO254" s="18">
        <f t="shared" si="386"/>
        <v>0</v>
      </c>
      <c r="CP254" s="18">
        <f t="shared" si="386"/>
        <v>0</v>
      </c>
      <c r="CQ254" s="18">
        <f t="shared" si="386"/>
        <v>0</v>
      </c>
      <c r="CR254" s="18">
        <f t="shared" si="386"/>
        <v>0</v>
      </c>
      <c r="CS254" s="18">
        <f t="shared" si="386"/>
        <v>0</v>
      </c>
      <c r="CT254" s="18">
        <f t="shared" si="386"/>
        <v>0</v>
      </c>
      <c r="CU254" s="18">
        <f t="shared" si="386"/>
        <v>0</v>
      </c>
      <c r="CV254" s="18">
        <f t="shared" si="386"/>
        <v>0</v>
      </c>
      <c r="CW254" s="18">
        <f t="shared" si="386"/>
        <v>0</v>
      </c>
      <c r="CX254" s="18">
        <f t="shared" si="386"/>
        <v>0</v>
      </c>
      <c r="CY254" s="18">
        <f t="shared" si="386"/>
        <v>0</v>
      </c>
    </row>
    <row r="255" spans="1:103">
      <c r="L255" s="15"/>
      <c r="M255" s="15"/>
      <c r="N255" s="15"/>
      <c r="O255" s="15"/>
      <c r="P255" s="15"/>
      <c r="Q255" s="15"/>
      <c r="R255" s="15"/>
      <c r="S255" s="15"/>
    </row>
    <row r="256" spans="1:103">
      <c r="B256" s="19" t="s">
        <v>46</v>
      </c>
      <c r="L256" s="15"/>
      <c r="M256" s="15"/>
      <c r="N256" s="15"/>
      <c r="O256" s="15"/>
      <c r="P256" s="15"/>
      <c r="Q256" s="15"/>
      <c r="R256" s="15"/>
      <c r="S256" s="15"/>
    </row>
    <row r="257" spans="1:103">
      <c r="B257" s="2" t="s">
        <v>50</v>
      </c>
      <c r="I257" s="15"/>
      <c r="J257" s="15">
        <f t="shared" ref="J257:BQ257" si="387">SUM(I257,J141)</f>
        <v>0</v>
      </c>
      <c r="K257" s="15">
        <f t="shared" si="387"/>
        <v>0</v>
      </c>
      <c r="L257" s="15">
        <f t="shared" si="387"/>
        <v>0</v>
      </c>
      <c r="M257" s="15">
        <f t="shared" si="387"/>
        <v>0</v>
      </c>
      <c r="N257" s="15">
        <f t="shared" si="387"/>
        <v>0</v>
      </c>
      <c r="O257" s="15">
        <f t="shared" si="387"/>
        <v>0</v>
      </c>
      <c r="P257" s="15">
        <f t="shared" si="387"/>
        <v>-12194413.355648443</v>
      </c>
      <c r="Q257" s="15">
        <f t="shared" si="387"/>
        <v>-13377001.263668086</v>
      </c>
      <c r="R257" s="15">
        <f t="shared" si="387"/>
        <v>-14656575.473057592</v>
      </c>
      <c r="S257" s="15">
        <f t="shared" si="387"/>
        <v>-16033135.983816961</v>
      </c>
      <c r="T257" s="15">
        <f t="shared" si="387"/>
        <v>-17506682.795946192</v>
      </c>
      <c r="U257" s="15">
        <f t="shared" si="387"/>
        <v>-19077215.909445286</v>
      </c>
      <c r="V257" s="15">
        <f t="shared" si="387"/>
        <v>-20744735.324314244</v>
      </c>
      <c r="W257" s="15">
        <f t="shared" si="387"/>
        <v>-22509241.040553063</v>
      </c>
      <c r="X257" s="15">
        <f t="shared" si="387"/>
        <v>-24370733.058161747</v>
      </c>
      <c r="Y257" s="15">
        <f t="shared" si="387"/>
        <v>-26329211.377140295</v>
      </c>
      <c r="Z257" s="15">
        <f t="shared" si="387"/>
        <v>-28384675.997488704</v>
      </c>
      <c r="AA257" s="15">
        <f t="shared" si="387"/>
        <v>-30537126.919206977</v>
      </c>
      <c r="AB257" s="15">
        <f t="shared" si="387"/>
        <v>-32786564.142295115</v>
      </c>
      <c r="AC257" s="15">
        <f t="shared" si="387"/>
        <v>-35132987.666753113</v>
      </c>
      <c r="AD257" s="15">
        <f t="shared" si="387"/>
        <v>-37576397.492580973</v>
      </c>
      <c r="AE257" s="15">
        <f t="shared" si="387"/>
        <v>107422914.42520657</v>
      </c>
      <c r="AF257" s="15">
        <f t="shared" si="387"/>
        <v>107422914.42520657</v>
      </c>
      <c r="AG257" s="15">
        <f t="shared" si="387"/>
        <v>107422914.42520657</v>
      </c>
      <c r="AH257" s="15">
        <f t="shared" si="387"/>
        <v>107422914.42520657</v>
      </c>
      <c r="AI257" s="15">
        <f t="shared" si="387"/>
        <v>107422914.42520657</v>
      </c>
      <c r="AJ257" s="15">
        <f t="shared" si="387"/>
        <v>107422914.42520657</v>
      </c>
      <c r="AK257" s="15">
        <f t="shared" si="387"/>
        <v>107422914.42520657</v>
      </c>
      <c r="AL257" s="15">
        <f t="shared" si="387"/>
        <v>107422914.42520657</v>
      </c>
      <c r="AM257" s="15">
        <f t="shared" si="387"/>
        <v>107422914.42520657</v>
      </c>
      <c r="AN257" s="15">
        <f t="shared" si="387"/>
        <v>107422914.42520657</v>
      </c>
      <c r="AO257" s="15">
        <f t="shared" si="387"/>
        <v>107422914.42520657</v>
      </c>
      <c r="AP257" s="15">
        <f t="shared" si="387"/>
        <v>107422914.42520657</v>
      </c>
      <c r="AQ257" s="15">
        <f t="shared" si="387"/>
        <v>107422914.42520657</v>
      </c>
      <c r="AR257" s="15">
        <f t="shared" si="387"/>
        <v>107422914.42520657</v>
      </c>
      <c r="AS257" s="15">
        <f t="shared" si="387"/>
        <v>107422914.42520657</v>
      </c>
      <c r="AT257" s="15">
        <f t="shared" si="387"/>
        <v>107422914.42520657</v>
      </c>
      <c r="AU257" s="15">
        <f t="shared" si="387"/>
        <v>107422914.42520657</v>
      </c>
      <c r="AV257" s="15">
        <f t="shared" si="387"/>
        <v>107422914.42520657</v>
      </c>
      <c r="AW257" s="15">
        <f t="shared" si="387"/>
        <v>107422914.42520657</v>
      </c>
      <c r="AX257" s="15">
        <f t="shared" si="387"/>
        <v>107422914.42520657</v>
      </c>
      <c r="AY257" s="15">
        <f t="shared" si="387"/>
        <v>107422914.42520657</v>
      </c>
      <c r="AZ257" s="15">
        <f t="shared" si="387"/>
        <v>107422914.42520657</v>
      </c>
      <c r="BA257" s="15">
        <f t="shared" si="387"/>
        <v>107422914.42520657</v>
      </c>
      <c r="BB257" s="15">
        <f t="shared" si="387"/>
        <v>107422914.42520657</v>
      </c>
      <c r="BC257" s="15">
        <f t="shared" si="387"/>
        <v>107422914.42520657</v>
      </c>
      <c r="BD257" s="15">
        <f t="shared" si="387"/>
        <v>107422914.42520657</v>
      </c>
      <c r="BE257" s="15">
        <f t="shared" si="387"/>
        <v>107422914.42520657</v>
      </c>
      <c r="BF257" s="15">
        <f t="shared" si="387"/>
        <v>107422914.42520657</v>
      </c>
      <c r="BG257" s="15">
        <f t="shared" si="387"/>
        <v>107422914.42520657</v>
      </c>
      <c r="BH257" s="15">
        <f t="shared" si="387"/>
        <v>107422914.42520657</v>
      </c>
      <c r="BI257" s="15">
        <f t="shared" si="387"/>
        <v>107422914.42520657</v>
      </c>
      <c r="BJ257" s="15">
        <f t="shared" si="387"/>
        <v>107422914.42520657</v>
      </c>
      <c r="BK257" s="15">
        <f t="shared" si="387"/>
        <v>107422914.42520657</v>
      </c>
      <c r="BL257" s="15">
        <f t="shared" si="387"/>
        <v>107422914.42520657</v>
      </c>
      <c r="BM257" s="15">
        <f t="shared" si="387"/>
        <v>107422914.42520657</v>
      </c>
      <c r="BN257" s="15">
        <f t="shared" si="387"/>
        <v>107422914.42520657</v>
      </c>
      <c r="BO257" s="15">
        <f t="shared" si="387"/>
        <v>107422914.42520657</v>
      </c>
      <c r="BP257" s="15">
        <f t="shared" si="387"/>
        <v>107422914.42520657</v>
      </c>
      <c r="BQ257" s="15">
        <f t="shared" si="387"/>
        <v>107422914.42520657</v>
      </c>
      <c r="BR257" s="15"/>
      <c r="BS257" s="15">
        <f t="shared" ref="BS257:CY257" si="388">SUM(BR257,BS141)</f>
        <v>-19077215.909445286</v>
      </c>
      <c r="BT257" s="15">
        <f t="shared" si="388"/>
        <v>107422914.42520657</v>
      </c>
      <c r="BU257" s="15">
        <f t="shared" si="388"/>
        <v>107422914.42520657</v>
      </c>
      <c r="BV257" s="15">
        <f t="shared" si="388"/>
        <v>107422914.42520657</v>
      </c>
      <c r="BW257" s="15">
        <f t="shared" si="388"/>
        <v>107422914.42520657</v>
      </c>
      <c r="BX257" s="15">
        <f t="shared" si="388"/>
        <v>107422914.42520657</v>
      </c>
      <c r="BY257" s="15">
        <f t="shared" si="388"/>
        <v>107422914.42520657</v>
      </c>
      <c r="BZ257" s="15">
        <f t="shared" si="388"/>
        <v>107422914.42520657</v>
      </c>
      <c r="CA257" s="15">
        <f t="shared" si="388"/>
        <v>107422914.42520657</v>
      </c>
      <c r="CB257" s="15">
        <f t="shared" si="388"/>
        <v>107422914.42520657</v>
      </c>
      <c r="CC257" s="15">
        <f t="shared" si="388"/>
        <v>107422914.42520657</v>
      </c>
      <c r="CD257" s="15">
        <f t="shared" si="388"/>
        <v>107422914.42520657</v>
      </c>
      <c r="CE257" s="15">
        <f t="shared" si="388"/>
        <v>107422914.42520657</v>
      </c>
      <c r="CF257" s="15">
        <f t="shared" si="388"/>
        <v>107422914.42520657</v>
      </c>
      <c r="CG257" s="15">
        <f t="shared" si="388"/>
        <v>107422914.42520657</v>
      </c>
      <c r="CH257" s="15">
        <f t="shared" si="388"/>
        <v>107422914.42520657</v>
      </c>
      <c r="CI257" s="15">
        <f t="shared" si="388"/>
        <v>107422914.42520657</v>
      </c>
      <c r="CJ257" s="15">
        <f t="shared" si="388"/>
        <v>107422914.42520657</v>
      </c>
      <c r="CK257" s="15">
        <f t="shared" si="388"/>
        <v>107422914.42520657</v>
      </c>
      <c r="CL257" s="15">
        <f t="shared" si="388"/>
        <v>107422914.42520657</v>
      </c>
      <c r="CM257" s="15">
        <f t="shared" si="388"/>
        <v>107422914.42520657</v>
      </c>
      <c r="CN257" s="15">
        <f t="shared" si="388"/>
        <v>107422914.42520657</v>
      </c>
      <c r="CO257" s="15">
        <f t="shared" si="388"/>
        <v>107422914.42520657</v>
      </c>
      <c r="CP257" s="15">
        <f t="shared" si="388"/>
        <v>107422914.42520657</v>
      </c>
      <c r="CQ257" s="15">
        <f t="shared" si="388"/>
        <v>107422914.42520657</v>
      </c>
      <c r="CR257" s="15">
        <f t="shared" si="388"/>
        <v>107422914.42520657</v>
      </c>
      <c r="CS257" s="15">
        <f t="shared" si="388"/>
        <v>107422914.42520657</v>
      </c>
      <c r="CT257" s="15">
        <f t="shared" si="388"/>
        <v>107422914.42520657</v>
      </c>
      <c r="CU257" s="15">
        <f t="shared" si="388"/>
        <v>107422914.42520657</v>
      </c>
      <c r="CV257" s="15">
        <f t="shared" si="388"/>
        <v>107422914.42520657</v>
      </c>
      <c r="CW257" s="15">
        <f t="shared" si="388"/>
        <v>107422914.42520657</v>
      </c>
      <c r="CX257" s="15">
        <f t="shared" si="388"/>
        <v>107422914.42520657</v>
      </c>
      <c r="CY257" s="15">
        <f t="shared" si="388"/>
        <v>107422914.42520657</v>
      </c>
    </row>
    <row r="258" spans="1:103">
      <c r="B258" s="2" t="s">
        <v>211</v>
      </c>
      <c r="I258" s="23"/>
      <c r="J258" s="23">
        <f t="shared" ref="J258:BQ259" si="389">SUM(J198,I258)</f>
        <v>0</v>
      </c>
      <c r="K258" s="23">
        <f t="shared" si="389"/>
        <v>0</v>
      </c>
      <c r="L258" s="23">
        <f t="shared" si="389"/>
        <v>0</v>
      </c>
      <c r="M258" s="23">
        <f t="shared" si="389"/>
        <v>0</v>
      </c>
      <c r="N258" s="23">
        <f t="shared" si="389"/>
        <v>0</v>
      </c>
      <c r="O258" s="23">
        <f t="shared" si="389"/>
        <v>0</v>
      </c>
      <c r="P258" s="23">
        <f t="shared" si="389"/>
        <v>134000000</v>
      </c>
      <c r="Q258" s="23">
        <f t="shared" si="389"/>
        <v>150750000</v>
      </c>
      <c r="R258" s="23">
        <f t="shared" si="389"/>
        <v>167500000</v>
      </c>
      <c r="S258" s="23">
        <f t="shared" si="389"/>
        <v>184250000</v>
      </c>
      <c r="T258" s="23">
        <f t="shared" si="389"/>
        <v>201000000</v>
      </c>
      <c r="U258" s="23">
        <f t="shared" si="389"/>
        <v>217750000</v>
      </c>
      <c r="V258" s="23">
        <f t="shared" si="389"/>
        <v>234500000</v>
      </c>
      <c r="W258" s="23">
        <f t="shared" si="389"/>
        <v>251250000</v>
      </c>
      <c r="X258" s="23">
        <f t="shared" si="389"/>
        <v>268000000</v>
      </c>
      <c r="Y258" s="23">
        <f t="shared" si="389"/>
        <v>284750000</v>
      </c>
      <c r="Z258" s="23">
        <f t="shared" si="389"/>
        <v>301500000</v>
      </c>
      <c r="AA258" s="23">
        <f t="shared" si="389"/>
        <v>318250000</v>
      </c>
      <c r="AB258" s="23">
        <f t="shared" si="389"/>
        <v>335000000</v>
      </c>
      <c r="AC258" s="23">
        <f t="shared" si="389"/>
        <v>335000000</v>
      </c>
      <c r="AD258" s="23">
        <f t="shared" si="389"/>
        <v>335000000</v>
      </c>
      <c r="AE258" s="23">
        <f t="shared" si="389"/>
        <v>335000000</v>
      </c>
      <c r="AF258" s="23">
        <f t="shared" si="389"/>
        <v>335000000</v>
      </c>
      <c r="AG258" s="23">
        <f t="shared" si="389"/>
        <v>335000000</v>
      </c>
      <c r="AH258" s="23">
        <f t="shared" si="389"/>
        <v>335000000</v>
      </c>
      <c r="AI258" s="23">
        <f t="shared" si="389"/>
        <v>335000000</v>
      </c>
      <c r="AJ258" s="23">
        <f t="shared" si="389"/>
        <v>335000000</v>
      </c>
      <c r="AK258" s="23">
        <f t="shared" si="389"/>
        <v>335000000</v>
      </c>
      <c r="AL258" s="23">
        <f t="shared" si="389"/>
        <v>335000000</v>
      </c>
      <c r="AM258" s="23">
        <f t="shared" si="389"/>
        <v>335000000</v>
      </c>
      <c r="AN258" s="23">
        <f t="shared" si="389"/>
        <v>335000000</v>
      </c>
      <c r="AO258" s="23">
        <f t="shared" si="389"/>
        <v>335000000</v>
      </c>
      <c r="AP258" s="23">
        <f t="shared" si="389"/>
        <v>335000000</v>
      </c>
      <c r="AQ258" s="23">
        <f t="shared" si="389"/>
        <v>335000000</v>
      </c>
      <c r="AR258" s="23">
        <f t="shared" si="389"/>
        <v>335000000</v>
      </c>
      <c r="AS258" s="23">
        <f t="shared" si="389"/>
        <v>335000000</v>
      </c>
      <c r="AT258" s="23">
        <f t="shared" si="389"/>
        <v>335000000</v>
      </c>
      <c r="AU258" s="23">
        <f t="shared" si="389"/>
        <v>335000000</v>
      </c>
      <c r="AV258" s="23">
        <f t="shared" si="389"/>
        <v>335000000</v>
      </c>
      <c r="AW258" s="23">
        <f t="shared" si="389"/>
        <v>335000000</v>
      </c>
      <c r="AX258" s="23">
        <f t="shared" si="389"/>
        <v>335000000</v>
      </c>
      <c r="AY258" s="23">
        <f t="shared" si="389"/>
        <v>335000000</v>
      </c>
      <c r="AZ258" s="23">
        <f t="shared" si="389"/>
        <v>335000000</v>
      </c>
      <c r="BA258" s="23">
        <f t="shared" si="389"/>
        <v>335000000</v>
      </c>
      <c r="BB258" s="23">
        <f t="shared" si="389"/>
        <v>335000000</v>
      </c>
      <c r="BC258" s="23">
        <f t="shared" si="389"/>
        <v>335000000</v>
      </c>
      <c r="BD258" s="23">
        <f t="shared" si="389"/>
        <v>335000000</v>
      </c>
      <c r="BE258" s="23">
        <f t="shared" si="389"/>
        <v>335000000</v>
      </c>
      <c r="BF258" s="23">
        <f t="shared" si="389"/>
        <v>335000000</v>
      </c>
      <c r="BG258" s="23">
        <f t="shared" si="389"/>
        <v>335000000</v>
      </c>
      <c r="BH258" s="23">
        <f t="shared" si="389"/>
        <v>335000000</v>
      </c>
      <c r="BI258" s="23">
        <f t="shared" si="389"/>
        <v>335000000</v>
      </c>
      <c r="BJ258" s="23">
        <f t="shared" si="389"/>
        <v>335000000</v>
      </c>
      <c r="BK258" s="23">
        <f t="shared" si="389"/>
        <v>335000000</v>
      </c>
      <c r="BL258" s="23">
        <f t="shared" si="389"/>
        <v>335000000</v>
      </c>
      <c r="BM258" s="23">
        <f t="shared" si="389"/>
        <v>335000000</v>
      </c>
      <c r="BN258" s="23">
        <f t="shared" si="389"/>
        <v>335000000</v>
      </c>
      <c r="BO258" s="23">
        <f t="shared" si="389"/>
        <v>335000000</v>
      </c>
      <c r="BP258" s="23">
        <f t="shared" si="389"/>
        <v>335000000</v>
      </c>
      <c r="BQ258" s="23">
        <f t="shared" si="389"/>
        <v>335000000</v>
      </c>
      <c r="BR258" s="23"/>
      <c r="BS258" s="23">
        <f t="shared" ref="BS258:CY259" si="390">SUM(BS198,BR258)</f>
        <v>217750000</v>
      </c>
      <c r="BT258" s="23">
        <f t="shared" si="390"/>
        <v>335000000</v>
      </c>
      <c r="BU258" s="23">
        <f t="shared" si="390"/>
        <v>335000000</v>
      </c>
      <c r="BV258" s="23">
        <f t="shared" si="390"/>
        <v>335000000</v>
      </c>
      <c r="BW258" s="23">
        <f t="shared" si="390"/>
        <v>335000000</v>
      </c>
      <c r="BX258" s="23">
        <f t="shared" si="390"/>
        <v>335000000</v>
      </c>
      <c r="BY258" s="23">
        <f t="shared" si="390"/>
        <v>335000000</v>
      </c>
      <c r="BZ258" s="23">
        <f t="shared" si="390"/>
        <v>335000000</v>
      </c>
      <c r="CA258" s="23">
        <f t="shared" si="390"/>
        <v>335000000</v>
      </c>
      <c r="CB258" s="23">
        <f t="shared" si="390"/>
        <v>335000000</v>
      </c>
      <c r="CC258" s="23">
        <f t="shared" si="390"/>
        <v>335000000</v>
      </c>
      <c r="CD258" s="23">
        <f t="shared" si="390"/>
        <v>335000000</v>
      </c>
      <c r="CE258" s="23">
        <f t="shared" si="390"/>
        <v>335000000</v>
      </c>
      <c r="CF258" s="23">
        <f t="shared" si="390"/>
        <v>335000000</v>
      </c>
      <c r="CG258" s="23">
        <f t="shared" si="390"/>
        <v>335000000</v>
      </c>
      <c r="CH258" s="23">
        <f t="shared" si="390"/>
        <v>335000000</v>
      </c>
      <c r="CI258" s="23">
        <f t="shared" si="390"/>
        <v>335000000</v>
      </c>
      <c r="CJ258" s="23">
        <f t="shared" si="390"/>
        <v>335000000</v>
      </c>
      <c r="CK258" s="23">
        <f t="shared" si="390"/>
        <v>335000000</v>
      </c>
      <c r="CL258" s="23">
        <f t="shared" si="390"/>
        <v>335000000</v>
      </c>
      <c r="CM258" s="23">
        <f t="shared" si="390"/>
        <v>335000000</v>
      </c>
      <c r="CN258" s="23">
        <f t="shared" si="390"/>
        <v>335000000</v>
      </c>
      <c r="CO258" s="23">
        <f t="shared" si="390"/>
        <v>335000000</v>
      </c>
      <c r="CP258" s="23">
        <f t="shared" si="390"/>
        <v>335000000</v>
      </c>
      <c r="CQ258" s="23">
        <f t="shared" si="390"/>
        <v>335000000</v>
      </c>
      <c r="CR258" s="23">
        <f t="shared" si="390"/>
        <v>335000000</v>
      </c>
      <c r="CS258" s="23">
        <f t="shared" si="390"/>
        <v>335000000</v>
      </c>
      <c r="CT258" s="23">
        <f t="shared" si="390"/>
        <v>335000000</v>
      </c>
      <c r="CU258" s="23">
        <f t="shared" si="390"/>
        <v>335000000</v>
      </c>
      <c r="CV258" s="23">
        <f t="shared" si="390"/>
        <v>335000000</v>
      </c>
      <c r="CW258" s="23">
        <f t="shared" si="390"/>
        <v>335000000</v>
      </c>
      <c r="CX258" s="23">
        <f t="shared" si="390"/>
        <v>335000000</v>
      </c>
      <c r="CY258" s="23">
        <f t="shared" si="390"/>
        <v>335000000</v>
      </c>
    </row>
    <row r="259" spans="1:103">
      <c r="B259" s="2" t="s">
        <v>201</v>
      </c>
      <c r="I259" s="23"/>
      <c r="J259" s="23">
        <f t="shared" si="389"/>
        <v>0</v>
      </c>
      <c r="K259" s="23">
        <f t="shared" si="389"/>
        <v>0</v>
      </c>
      <c r="L259" s="23">
        <f t="shared" si="389"/>
        <v>0</v>
      </c>
      <c r="M259" s="23">
        <f t="shared" si="389"/>
        <v>0</v>
      </c>
      <c r="N259" s="23">
        <f t="shared" si="389"/>
        <v>0</v>
      </c>
      <c r="O259" s="23">
        <f t="shared" si="389"/>
        <v>0</v>
      </c>
      <c r="P259" s="23">
        <f t="shared" si="389"/>
        <v>134000000</v>
      </c>
      <c r="Q259" s="23">
        <f t="shared" si="389"/>
        <v>150750000</v>
      </c>
      <c r="R259" s="23">
        <f t="shared" si="389"/>
        <v>167500000</v>
      </c>
      <c r="S259" s="23">
        <f t="shared" si="389"/>
        <v>184250000</v>
      </c>
      <c r="T259" s="23">
        <f t="shared" si="389"/>
        <v>201000000</v>
      </c>
      <c r="U259" s="23">
        <f t="shared" si="389"/>
        <v>217750000</v>
      </c>
      <c r="V259" s="23">
        <f t="shared" si="389"/>
        <v>234500000</v>
      </c>
      <c r="W259" s="23">
        <f t="shared" si="389"/>
        <v>251250000</v>
      </c>
      <c r="X259" s="23">
        <f t="shared" si="389"/>
        <v>268000000</v>
      </c>
      <c r="Y259" s="23">
        <f t="shared" si="389"/>
        <v>284750000</v>
      </c>
      <c r="Z259" s="23">
        <f t="shared" si="389"/>
        <v>301500000</v>
      </c>
      <c r="AA259" s="23">
        <f t="shared" si="389"/>
        <v>318250000</v>
      </c>
      <c r="AB259" s="23">
        <f t="shared" si="389"/>
        <v>335000000</v>
      </c>
      <c r="AC259" s="23">
        <f t="shared" si="389"/>
        <v>335000000</v>
      </c>
      <c r="AD259" s="23">
        <f t="shared" si="389"/>
        <v>335000000</v>
      </c>
      <c r="AE259" s="23">
        <f t="shared" si="389"/>
        <v>335000000</v>
      </c>
      <c r="AF259" s="23">
        <f t="shared" si="389"/>
        <v>335000000</v>
      </c>
      <c r="AG259" s="23">
        <f t="shared" si="389"/>
        <v>335000000</v>
      </c>
      <c r="AH259" s="23">
        <f t="shared" si="389"/>
        <v>335000000</v>
      </c>
      <c r="AI259" s="23">
        <f t="shared" si="389"/>
        <v>335000000</v>
      </c>
      <c r="AJ259" s="23">
        <f t="shared" si="389"/>
        <v>335000000</v>
      </c>
      <c r="AK259" s="23">
        <f t="shared" si="389"/>
        <v>335000000</v>
      </c>
      <c r="AL259" s="23">
        <f t="shared" si="389"/>
        <v>335000000</v>
      </c>
      <c r="AM259" s="23">
        <f t="shared" si="389"/>
        <v>335000000</v>
      </c>
      <c r="AN259" s="23">
        <f t="shared" si="389"/>
        <v>335000000</v>
      </c>
      <c r="AO259" s="23">
        <f t="shared" si="389"/>
        <v>335000000</v>
      </c>
      <c r="AP259" s="23">
        <f t="shared" si="389"/>
        <v>335000000</v>
      </c>
      <c r="AQ259" s="23">
        <f t="shared" si="389"/>
        <v>335000000</v>
      </c>
      <c r="AR259" s="23">
        <f t="shared" si="389"/>
        <v>335000000</v>
      </c>
      <c r="AS259" s="23">
        <f t="shared" si="389"/>
        <v>335000000</v>
      </c>
      <c r="AT259" s="23">
        <f t="shared" si="389"/>
        <v>335000000</v>
      </c>
      <c r="AU259" s="23">
        <f t="shared" si="389"/>
        <v>335000000</v>
      </c>
      <c r="AV259" s="23">
        <f t="shared" si="389"/>
        <v>335000000</v>
      </c>
      <c r="AW259" s="23">
        <f t="shared" si="389"/>
        <v>335000000</v>
      </c>
      <c r="AX259" s="23">
        <f t="shared" si="389"/>
        <v>335000000</v>
      </c>
      <c r="AY259" s="23">
        <f t="shared" si="389"/>
        <v>335000000</v>
      </c>
      <c r="AZ259" s="23">
        <f t="shared" si="389"/>
        <v>335000000</v>
      </c>
      <c r="BA259" s="23">
        <f t="shared" si="389"/>
        <v>335000000</v>
      </c>
      <c r="BB259" s="23">
        <f t="shared" si="389"/>
        <v>335000000</v>
      </c>
      <c r="BC259" s="23">
        <f t="shared" si="389"/>
        <v>335000000</v>
      </c>
      <c r="BD259" s="23">
        <f t="shared" si="389"/>
        <v>335000000</v>
      </c>
      <c r="BE259" s="23">
        <f t="shared" si="389"/>
        <v>335000000</v>
      </c>
      <c r="BF259" s="23">
        <f t="shared" si="389"/>
        <v>335000000</v>
      </c>
      <c r="BG259" s="23">
        <f t="shared" si="389"/>
        <v>335000000</v>
      </c>
      <c r="BH259" s="23">
        <f t="shared" si="389"/>
        <v>335000000</v>
      </c>
      <c r="BI259" s="23">
        <f t="shared" si="389"/>
        <v>335000000</v>
      </c>
      <c r="BJ259" s="23">
        <f t="shared" si="389"/>
        <v>335000000</v>
      </c>
      <c r="BK259" s="23">
        <f t="shared" si="389"/>
        <v>335000000</v>
      </c>
      <c r="BL259" s="23">
        <f t="shared" si="389"/>
        <v>335000000</v>
      </c>
      <c r="BM259" s="23">
        <f t="shared" si="389"/>
        <v>335000000</v>
      </c>
      <c r="BN259" s="23">
        <f t="shared" si="389"/>
        <v>335000000</v>
      </c>
      <c r="BO259" s="23">
        <f t="shared" si="389"/>
        <v>335000000</v>
      </c>
      <c r="BP259" s="23">
        <f t="shared" si="389"/>
        <v>335000000</v>
      </c>
      <c r="BQ259" s="23">
        <f t="shared" si="389"/>
        <v>335000000</v>
      </c>
      <c r="BR259" s="23"/>
      <c r="BS259" s="23">
        <f t="shared" si="390"/>
        <v>217750000</v>
      </c>
      <c r="BT259" s="23">
        <f t="shared" si="390"/>
        <v>335000000</v>
      </c>
      <c r="BU259" s="23">
        <f t="shared" si="390"/>
        <v>335000000</v>
      </c>
      <c r="BV259" s="23">
        <f t="shared" si="390"/>
        <v>335000000</v>
      </c>
      <c r="BW259" s="23">
        <f t="shared" si="390"/>
        <v>335000000</v>
      </c>
      <c r="BX259" s="23">
        <f t="shared" si="390"/>
        <v>335000000</v>
      </c>
      <c r="BY259" s="23">
        <f t="shared" si="390"/>
        <v>335000000</v>
      </c>
      <c r="BZ259" s="23">
        <f t="shared" si="390"/>
        <v>335000000</v>
      </c>
      <c r="CA259" s="23">
        <f t="shared" si="390"/>
        <v>335000000</v>
      </c>
      <c r="CB259" s="23">
        <f t="shared" si="390"/>
        <v>335000000</v>
      </c>
      <c r="CC259" s="23">
        <f t="shared" si="390"/>
        <v>335000000</v>
      </c>
      <c r="CD259" s="23">
        <f t="shared" si="390"/>
        <v>335000000</v>
      </c>
      <c r="CE259" s="23">
        <f t="shared" si="390"/>
        <v>335000000</v>
      </c>
      <c r="CF259" s="23">
        <f t="shared" si="390"/>
        <v>335000000</v>
      </c>
      <c r="CG259" s="23">
        <f t="shared" si="390"/>
        <v>335000000</v>
      </c>
      <c r="CH259" s="23">
        <f t="shared" si="390"/>
        <v>335000000</v>
      </c>
      <c r="CI259" s="23">
        <f t="shared" si="390"/>
        <v>335000000</v>
      </c>
      <c r="CJ259" s="23">
        <f t="shared" si="390"/>
        <v>335000000</v>
      </c>
      <c r="CK259" s="23">
        <f t="shared" si="390"/>
        <v>335000000</v>
      </c>
      <c r="CL259" s="23">
        <f t="shared" si="390"/>
        <v>335000000</v>
      </c>
      <c r="CM259" s="23">
        <f t="shared" si="390"/>
        <v>335000000</v>
      </c>
      <c r="CN259" s="23">
        <f t="shared" si="390"/>
        <v>335000000</v>
      </c>
      <c r="CO259" s="23">
        <f t="shared" si="390"/>
        <v>335000000</v>
      </c>
      <c r="CP259" s="23">
        <f t="shared" si="390"/>
        <v>335000000</v>
      </c>
      <c r="CQ259" s="23">
        <f t="shared" si="390"/>
        <v>335000000</v>
      </c>
      <c r="CR259" s="23">
        <f t="shared" si="390"/>
        <v>335000000</v>
      </c>
      <c r="CS259" s="23">
        <f t="shared" si="390"/>
        <v>335000000</v>
      </c>
      <c r="CT259" s="23">
        <f t="shared" si="390"/>
        <v>335000000</v>
      </c>
      <c r="CU259" s="23">
        <f t="shared" si="390"/>
        <v>335000000</v>
      </c>
      <c r="CV259" s="23">
        <f t="shared" si="390"/>
        <v>335000000</v>
      </c>
      <c r="CW259" s="23">
        <f t="shared" si="390"/>
        <v>335000000</v>
      </c>
      <c r="CX259" s="23">
        <f t="shared" si="390"/>
        <v>335000000</v>
      </c>
      <c r="CY259" s="23">
        <f t="shared" si="390"/>
        <v>335000000</v>
      </c>
    </row>
    <row r="260" spans="1:103" s="19" customFormat="1">
      <c r="A260" s="16"/>
      <c r="B260" s="17" t="s">
        <v>47</v>
      </c>
      <c r="C260" s="17"/>
      <c r="D260" s="17"/>
      <c r="E260" s="17"/>
      <c r="F260" s="17"/>
      <c r="G260" s="17"/>
      <c r="H260" s="17"/>
      <c r="I260" s="18"/>
      <c r="J260" s="18">
        <f>SUM(J257:J259)</f>
        <v>0</v>
      </c>
      <c r="K260" s="18">
        <f t="shared" ref="K260:BQ260" si="391">SUM(K257:K259)</f>
        <v>0</v>
      </c>
      <c r="L260" s="18">
        <f t="shared" si="391"/>
        <v>0</v>
      </c>
      <c r="M260" s="18">
        <f t="shared" si="391"/>
        <v>0</v>
      </c>
      <c r="N260" s="18">
        <f t="shared" si="391"/>
        <v>0</v>
      </c>
      <c r="O260" s="18">
        <f t="shared" si="391"/>
        <v>0</v>
      </c>
      <c r="P260" s="18">
        <f t="shared" si="391"/>
        <v>255805586.64435154</v>
      </c>
      <c r="Q260" s="18">
        <f t="shared" si="391"/>
        <v>288122998.73633194</v>
      </c>
      <c r="R260" s="18">
        <f t="shared" si="391"/>
        <v>320343424.52694237</v>
      </c>
      <c r="S260" s="18">
        <f t="shared" si="391"/>
        <v>352466864.01618302</v>
      </c>
      <c r="T260" s="18">
        <f t="shared" si="391"/>
        <v>384493317.20405382</v>
      </c>
      <c r="U260" s="18">
        <f t="shared" si="391"/>
        <v>416422784.09055471</v>
      </c>
      <c r="V260" s="18">
        <f t="shared" si="391"/>
        <v>448255264.67568576</v>
      </c>
      <c r="W260" s="18">
        <f t="shared" si="391"/>
        <v>479990758.95944691</v>
      </c>
      <c r="X260" s="18">
        <f t="shared" si="391"/>
        <v>511629266.94183826</v>
      </c>
      <c r="Y260" s="18">
        <f t="shared" si="391"/>
        <v>543170788.62285972</v>
      </c>
      <c r="Z260" s="18">
        <f t="shared" si="391"/>
        <v>574615324.00251126</v>
      </c>
      <c r="AA260" s="18">
        <f t="shared" si="391"/>
        <v>605962873.08079302</v>
      </c>
      <c r="AB260" s="18">
        <f t="shared" si="391"/>
        <v>637213435.85770488</v>
      </c>
      <c r="AC260" s="18">
        <f t="shared" si="391"/>
        <v>634867012.33324695</v>
      </c>
      <c r="AD260" s="18">
        <f t="shared" si="391"/>
        <v>632423602.50741911</v>
      </c>
      <c r="AE260" s="18">
        <f t="shared" si="391"/>
        <v>777422914.42520654</v>
      </c>
      <c r="AF260" s="18">
        <f t="shared" si="391"/>
        <v>777422914.42520654</v>
      </c>
      <c r="AG260" s="18">
        <f t="shared" si="391"/>
        <v>777422914.42520654</v>
      </c>
      <c r="AH260" s="18">
        <f t="shared" si="391"/>
        <v>777422914.42520654</v>
      </c>
      <c r="AI260" s="18">
        <f t="shared" si="391"/>
        <v>777422914.42520654</v>
      </c>
      <c r="AJ260" s="18">
        <f t="shared" si="391"/>
        <v>777422914.42520654</v>
      </c>
      <c r="AK260" s="18">
        <f t="shared" si="391"/>
        <v>777422914.42520654</v>
      </c>
      <c r="AL260" s="18">
        <f t="shared" si="391"/>
        <v>777422914.42520654</v>
      </c>
      <c r="AM260" s="18">
        <f t="shared" si="391"/>
        <v>777422914.42520654</v>
      </c>
      <c r="AN260" s="18">
        <f t="shared" si="391"/>
        <v>777422914.42520654</v>
      </c>
      <c r="AO260" s="18">
        <f t="shared" si="391"/>
        <v>777422914.42520654</v>
      </c>
      <c r="AP260" s="18">
        <f t="shared" si="391"/>
        <v>777422914.42520654</v>
      </c>
      <c r="AQ260" s="18">
        <f t="shared" si="391"/>
        <v>777422914.42520654</v>
      </c>
      <c r="AR260" s="18">
        <f t="shared" si="391"/>
        <v>777422914.42520654</v>
      </c>
      <c r="AS260" s="18">
        <f t="shared" si="391"/>
        <v>777422914.42520654</v>
      </c>
      <c r="AT260" s="18">
        <f t="shared" si="391"/>
        <v>777422914.42520654</v>
      </c>
      <c r="AU260" s="18">
        <f t="shared" si="391"/>
        <v>777422914.42520654</v>
      </c>
      <c r="AV260" s="18">
        <f t="shared" si="391"/>
        <v>777422914.42520654</v>
      </c>
      <c r="AW260" s="18">
        <f t="shared" si="391"/>
        <v>777422914.42520654</v>
      </c>
      <c r="AX260" s="18">
        <f t="shared" si="391"/>
        <v>777422914.42520654</v>
      </c>
      <c r="AY260" s="18">
        <f t="shared" si="391"/>
        <v>777422914.42520654</v>
      </c>
      <c r="AZ260" s="18">
        <f t="shared" si="391"/>
        <v>777422914.42520654</v>
      </c>
      <c r="BA260" s="18">
        <f t="shared" si="391"/>
        <v>777422914.42520654</v>
      </c>
      <c r="BB260" s="18">
        <f t="shared" si="391"/>
        <v>777422914.42520654</v>
      </c>
      <c r="BC260" s="18">
        <f t="shared" si="391"/>
        <v>777422914.42520654</v>
      </c>
      <c r="BD260" s="18">
        <f t="shared" si="391"/>
        <v>777422914.42520654</v>
      </c>
      <c r="BE260" s="18">
        <f t="shared" si="391"/>
        <v>777422914.42520654</v>
      </c>
      <c r="BF260" s="18">
        <f t="shared" si="391"/>
        <v>777422914.42520654</v>
      </c>
      <c r="BG260" s="18">
        <f t="shared" si="391"/>
        <v>777422914.42520654</v>
      </c>
      <c r="BH260" s="18">
        <f t="shared" si="391"/>
        <v>777422914.42520654</v>
      </c>
      <c r="BI260" s="18">
        <f t="shared" si="391"/>
        <v>777422914.42520654</v>
      </c>
      <c r="BJ260" s="18">
        <f t="shared" si="391"/>
        <v>777422914.42520654</v>
      </c>
      <c r="BK260" s="18">
        <f t="shared" si="391"/>
        <v>777422914.42520654</v>
      </c>
      <c r="BL260" s="18">
        <f t="shared" si="391"/>
        <v>777422914.42520654</v>
      </c>
      <c r="BM260" s="18">
        <f t="shared" si="391"/>
        <v>777422914.42520654</v>
      </c>
      <c r="BN260" s="18">
        <f t="shared" si="391"/>
        <v>777422914.42520654</v>
      </c>
      <c r="BO260" s="18">
        <f t="shared" si="391"/>
        <v>777422914.42520654</v>
      </c>
      <c r="BP260" s="18">
        <f t="shared" si="391"/>
        <v>777422914.42520654</v>
      </c>
      <c r="BQ260" s="18">
        <f t="shared" si="391"/>
        <v>777422914.42520654</v>
      </c>
      <c r="BR260" s="18"/>
      <c r="BS260" s="18">
        <f>SUM(BS257:BS259)</f>
        <v>416422784.09055471</v>
      </c>
      <c r="BT260" s="18">
        <f t="shared" ref="BT260:CY260" si="392">SUM(BT257:BT259)</f>
        <v>777422914.42520654</v>
      </c>
      <c r="BU260" s="18">
        <f t="shared" si="392"/>
        <v>777422914.42520654</v>
      </c>
      <c r="BV260" s="18">
        <f t="shared" si="392"/>
        <v>777422914.42520654</v>
      </c>
      <c r="BW260" s="18">
        <f t="shared" si="392"/>
        <v>777422914.42520654</v>
      </c>
      <c r="BX260" s="18">
        <f t="shared" si="392"/>
        <v>777422914.42520654</v>
      </c>
      <c r="BY260" s="18">
        <f t="shared" si="392"/>
        <v>777422914.42520654</v>
      </c>
      <c r="BZ260" s="18">
        <f t="shared" si="392"/>
        <v>777422914.42520654</v>
      </c>
      <c r="CA260" s="18">
        <f t="shared" si="392"/>
        <v>777422914.42520654</v>
      </c>
      <c r="CB260" s="18">
        <f t="shared" si="392"/>
        <v>777422914.42520654</v>
      </c>
      <c r="CC260" s="18">
        <f t="shared" si="392"/>
        <v>777422914.42520654</v>
      </c>
      <c r="CD260" s="18">
        <f t="shared" si="392"/>
        <v>777422914.42520654</v>
      </c>
      <c r="CE260" s="18">
        <f t="shared" si="392"/>
        <v>777422914.42520654</v>
      </c>
      <c r="CF260" s="18">
        <f t="shared" si="392"/>
        <v>777422914.42520654</v>
      </c>
      <c r="CG260" s="18">
        <f t="shared" si="392"/>
        <v>777422914.42520654</v>
      </c>
      <c r="CH260" s="18">
        <f t="shared" si="392"/>
        <v>777422914.42520654</v>
      </c>
      <c r="CI260" s="18">
        <f t="shared" si="392"/>
        <v>777422914.42520654</v>
      </c>
      <c r="CJ260" s="18">
        <f t="shared" si="392"/>
        <v>777422914.42520654</v>
      </c>
      <c r="CK260" s="18">
        <f t="shared" si="392"/>
        <v>777422914.42520654</v>
      </c>
      <c r="CL260" s="18">
        <f t="shared" si="392"/>
        <v>777422914.42520654</v>
      </c>
      <c r="CM260" s="18">
        <f t="shared" si="392"/>
        <v>777422914.42520654</v>
      </c>
      <c r="CN260" s="18">
        <f t="shared" si="392"/>
        <v>777422914.42520654</v>
      </c>
      <c r="CO260" s="18">
        <f t="shared" si="392"/>
        <v>777422914.42520654</v>
      </c>
      <c r="CP260" s="18">
        <f t="shared" si="392"/>
        <v>777422914.42520654</v>
      </c>
      <c r="CQ260" s="18">
        <f t="shared" si="392"/>
        <v>777422914.42520654</v>
      </c>
      <c r="CR260" s="18">
        <f t="shared" si="392"/>
        <v>777422914.42520654</v>
      </c>
      <c r="CS260" s="18">
        <f t="shared" si="392"/>
        <v>777422914.42520654</v>
      </c>
      <c r="CT260" s="18">
        <f t="shared" si="392"/>
        <v>777422914.42520654</v>
      </c>
      <c r="CU260" s="18">
        <f t="shared" si="392"/>
        <v>777422914.42520654</v>
      </c>
      <c r="CV260" s="18">
        <f t="shared" si="392"/>
        <v>777422914.42520654</v>
      </c>
      <c r="CW260" s="18">
        <f t="shared" si="392"/>
        <v>777422914.42520654</v>
      </c>
      <c r="CX260" s="18">
        <f t="shared" si="392"/>
        <v>777422914.42520654</v>
      </c>
      <c r="CY260" s="18">
        <f t="shared" si="392"/>
        <v>777422914.42520654</v>
      </c>
    </row>
    <row r="261" spans="1:103" s="19" customFormat="1">
      <c r="A261" s="16"/>
      <c r="B261" s="17" t="s">
        <v>48</v>
      </c>
      <c r="C261" s="17"/>
      <c r="D261" s="17"/>
      <c r="E261" s="17"/>
      <c r="F261" s="17"/>
      <c r="G261" s="17"/>
      <c r="H261" s="17"/>
      <c r="I261" s="18"/>
      <c r="J261" s="18">
        <f>SUM(J254,J260)</f>
        <v>0</v>
      </c>
      <c r="K261" s="18">
        <f t="shared" ref="K261" si="393">SUM(K254,K260)</f>
        <v>0</v>
      </c>
      <c r="L261" s="18">
        <f>SUM(L254,L260)</f>
        <v>0</v>
      </c>
      <c r="M261" s="18">
        <f>SUM(M254,M260)</f>
        <v>0</v>
      </c>
      <c r="N261" s="18">
        <f t="shared" ref="N261:BQ261" si="394">SUM(N254,N260)</f>
        <v>0</v>
      </c>
      <c r="O261" s="18">
        <f t="shared" si="394"/>
        <v>0</v>
      </c>
      <c r="P261" s="18">
        <f t="shared" si="394"/>
        <v>708805586.64435148</v>
      </c>
      <c r="Q261" s="18">
        <f t="shared" si="394"/>
        <v>800122998.73633194</v>
      </c>
      <c r="R261" s="18">
        <f t="shared" si="394"/>
        <v>891343424.52694237</v>
      </c>
      <c r="S261" s="18">
        <f>SUM(S254,S260)</f>
        <v>982466864.01618302</v>
      </c>
      <c r="T261" s="18">
        <f t="shared" si="394"/>
        <v>1073493317.2040539</v>
      </c>
      <c r="U261" s="18">
        <f t="shared" si="394"/>
        <v>1164422784.0905547</v>
      </c>
      <c r="V261" s="18">
        <f t="shared" si="394"/>
        <v>1255255264.6756859</v>
      </c>
      <c r="W261" s="18">
        <f t="shared" si="394"/>
        <v>1345990758.9594469</v>
      </c>
      <c r="X261" s="18">
        <f t="shared" si="394"/>
        <v>1436629266.9418383</v>
      </c>
      <c r="Y261" s="18">
        <f t="shared" si="394"/>
        <v>1527170788.6228597</v>
      </c>
      <c r="Z261" s="18">
        <f t="shared" si="394"/>
        <v>1617615324.0025113</v>
      </c>
      <c r="AA261" s="18">
        <f t="shared" si="394"/>
        <v>1707962873.0807929</v>
      </c>
      <c r="AB261" s="18">
        <f t="shared" si="394"/>
        <v>1798213435.8577049</v>
      </c>
      <c r="AC261" s="18">
        <f t="shared" si="394"/>
        <v>1854867012.3332469</v>
      </c>
      <c r="AD261" s="18">
        <f t="shared" si="394"/>
        <v>1911423602.5074191</v>
      </c>
      <c r="AE261" s="18">
        <f t="shared" si="394"/>
        <v>777422914.42520654</v>
      </c>
      <c r="AF261" s="18">
        <f t="shared" si="394"/>
        <v>777422914.42520654</v>
      </c>
      <c r="AG261" s="18">
        <f t="shared" si="394"/>
        <v>777422914.42520654</v>
      </c>
      <c r="AH261" s="18">
        <f t="shared" si="394"/>
        <v>777422914.42520654</v>
      </c>
      <c r="AI261" s="18">
        <f t="shared" si="394"/>
        <v>777422914.42520654</v>
      </c>
      <c r="AJ261" s="18">
        <f t="shared" si="394"/>
        <v>777422914.42520654</v>
      </c>
      <c r="AK261" s="18">
        <f t="shared" si="394"/>
        <v>777422914.42520654</v>
      </c>
      <c r="AL261" s="18">
        <f t="shared" si="394"/>
        <v>777422914.42520654</v>
      </c>
      <c r="AM261" s="18">
        <f t="shared" si="394"/>
        <v>777422914.42520654</v>
      </c>
      <c r="AN261" s="18">
        <f t="shared" si="394"/>
        <v>777422914.42520654</v>
      </c>
      <c r="AO261" s="18">
        <f t="shared" si="394"/>
        <v>777422914.42520654</v>
      </c>
      <c r="AP261" s="18">
        <f t="shared" si="394"/>
        <v>777422914.42520654</v>
      </c>
      <c r="AQ261" s="18">
        <f t="shared" si="394"/>
        <v>777422914.42520654</v>
      </c>
      <c r="AR261" s="18">
        <f t="shared" si="394"/>
        <v>777422914.42520654</v>
      </c>
      <c r="AS261" s="18">
        <f t="shared" si="394"/>
        <v>777422914.42520654</v>
      </c>
      <c r="AT261" s="18">
        <f t="shared" si="394"/>
        <v>777422914.42520654</v>
      </c>
      <c r="AU261" s="18">
        <f t="shared" si="394"/>
        <v>777422914.42520654</v>
      </c>
      <c r="AV261" s="18">
        <f t="shared" si="394"/>
        <v>777422914.42520654</v>
      </c>
      <c r="AW261" s="18">
        <f t="shared" si="394"/>
        <v>777422914.42520654</v>
      </c>
      <c r="AX261" s="18">
        <f t="shared" si="394"/>
        <v>777422914.42520654</v>
      </c>
      <c r="AY261" s="18">
        <f t="shared" si="394"/>
        <v>777422914.42520654</v>
      </c>
      <c r="AZ261" s="18">
        <f t="shared" si="394"/>
        <v>777422914.42520654</v>
      </c>
      <c r="BA261" s="18">
        <f t="shared" si="394"/>
        <v>777422914.42520654</v>
      </c>
      <c r="BB261" s="18">
        <f t="shared" si="394"/>
        <v>777422914.42520654</v>
      </c>
      <c r="BC261" s="18">
        <f t="shared" si="394"/>
        <v>777422914.42520654</v>
      </c>
      <c r="BD261" s="18">
        <f t="shared" si="394"/>
        <v>777422914.42520654</v>
      </c>
      <c r="BE261" s="18">
        <f t="shared" si="394"/>
        <v>777422914.42520654</v>
      </c>
      <c r="BF261" s="18">
        <f t="shared" si="394"/>
        <v>777422914.42520654</v>
      </c>
      <c r="BG261" s="18">
        <f t="shared" si="394"/>
        <v>777422914.42520654</v>
      </c>
      <c r="BH261" s="18">
        <f t="shared" si="394"/>
        <v>777422914.42520654</v>
      </c>
      <c r="BI261" s="18">
        <f t="shared" si="394"/>
        <v>777422914.42520654</v>
      </c>
      <c r="BJ261" s="18">
        <f t="shared" si="394"/>
        <v>777422914.42520654</v>
      </c>
      <c r="BK261" s="18">
        <f t="shared" si="394"/>
        <v>777422914.42520654</v>
      </c>
      <c r="BL261" s="18">
        <f t="shared" si="394"/>
        <v>777422914.42520654</v>
      </c>
      <c r="BM261" s="18">
        <f t="shared" si="394"/>
        <v>777422914.42520654</v>
      </c>
      <c r="BN261" s="18">
        <f t="shared" si="394"/>
        <v>777422914.42520654</v>
      </c>
      <c r="BO261" s="18">
        <f t="shared" si="394"/>
        <v>777422914.42520654</v>
      </c>
      <c r="BP261" s="18">
        <f t="shared" si="394"/>
        <v>777422914.42520654</v>
      </c>
      <c r="BQ261" s="18">
        <f t="shared" si="394"/>
        <v>777422914.42520654</v>
      </c>
      <c r="BR261" s="18"/>
      <c r="BS261" s="18">
        <f t="shared" ref="BS261:CY261" si="395">SUM(BS254,BS260)</f>
        <v>1164422784.0905547</v>
      </c>
      <c r="BT261" s="18">
        <f t="shared" si="395"/>
        <v>777422914.42520654</v>
      </c>
      <c r="BU261" s="18">
        <f t="shared" si="395"/>
        <v>777422914.42520654</v>
      </c>
      <c r="BV261" s="18">
        <f t="shared" si="395"/>
        <v>777422914.42520654</v>
      </c>
      <c r="BW261" s="18">
        <f t="shared" si="395"/>
        <v>777422914.42520654</v>
      </c>
      <c r="BX261" s="18">
        <f t="shared" si="395"/>
        <v>777422914.42520654</v>
      </c>
      <c r="BY261" s="18">
        <f t="shared" si="395"/>
        <v>777422914.42520654</v>
      </c>
      <c r="BZ261" s="18">
        <f t="shared" si="395"/>
        <v>777422914.42520654</v>
      </c>
      <c r="CA261" s="18">
        <f t="shared" si="395"/>
        <v>777422914.42520654</v>
      </c>
      <c r="CB261" s="18">
        <f t="shared" si="395"/>
        <v>777422914.42520654</v>
      </c>
      <c r="CC261" s="18">
        <f t="shared" si="395"/>
        <v>777422914.42520654</v>
      </c>
      <c r="CD261" s="18">
        <f t="shared" si="395"/>
        <v>777422914.42520654</v>
      </c>
      <c r="CE261" s="18">
        <f t="shared" si="395"/>
        <v>777422914.42520654</v>
      </c>
      <c r="CF261" s="18">
        <f t="shared" si="395"/>
        <v>777422914.42520654</v>
      </c>
      <c r="CG261" s="18">
        <f t="shared" si="395"/>
        <v>777422914.42520654</v>
      </c>
      <c r="CH261" s="18">
        <f t="shared" si="395"/>
        <v>777422914.42520654</v>
      </c>
      <c r="CI261" s="18">
        <f t="shared" si="395"/>
        <v>777422914.42520654</v>
      </c>
      <c r="CJ261" s="18">
        <f t="shared" si="395"/>
        <v>777422914.42520654</v>
      </c>
      <c r="CK261" s="18">
        <f t="shared" si="395"/>
        <v>777422914.42520654</v>
      </c>
      <c r="CL261" s="18">
        <f t="shared" si="395"/>
        <v>777422914.42520654</v>
      </c>
      <c r="CM261" s="18">
        <f t="shared" si="395"/>
        <v>777422914.42520654</v>
      </c>
      <c r="CN261" s="18">
        <f t="shared" si="395"/>
        <v>777422914.42520654</v>
      </c>
      <c r="CO261" s="18">
        <f t="shared" si="395"/>
        <v>777422914.42520654</v>
      </c>
      <c r="CP261" s="18">
        <f t="shared" si="395"/>
        <v>777422914.42520654</v>
      </c>
      <c r="CQ261" s="18">
        <f t="shared" si="395"/>
        <v>777422914.42520654</v>
      </c>
      <c r="CR261" s="18">
        <f t="shared" si="395"/>
        <v>777422914.42520654</v>
      </c>
      <c r="CS261" s="18">
        <f t="shared" si="395"/>
        <v>777422914.42520654</v>
      </c>
      <c r="CT261" s="18">
        <f t="shared" si="395"/>
        <v>777422914.42520654</v>
      </c>
      <c r="CU261" s="18">
        <f t="shared" si="395"/>
        <v>777422914.42520654</v>
      </c>
      <c r="CV261" s="18">
        <f t="shared" si="395"/>
        <v>777422914.42520654</v>
      </c>
      <c r="CW261" s="18">
        <f t="shared" si="395"/>
        <v>777422914.42520654</v>
      </c>
      <c r="CX261" s="18">
        <f t="shared" si="395"/>
        <v>777422914.42520654</v>
      </c>
      <c r="CY261" s="18">
        <f t="shared" si="395"/>
        <v>777422914.42520654</v>
      </c>
    </row>
    <row r="262" spans="1:103">
      <c r="L262" s="15"/>
      <c r="M262" s="15"/>
      <c r="N262" s="15"/>
      <c r="O262" s="15"/>
      <c r="P262" s="15"/>
      <c r="Q262" s="15"/>
      <c r="R262" s="15"/>
      <c r="S262" s="15"/>
    </row>
    <row r="263" spans="1:103" s="19" customFormat="1">
      <c r="A263" s="16"/>
      <c r="B263" s="75" t="s">
        <v>1</v>
      </c>
      <c r="C263" s="76"/>
      <c r="D263" s="76"/>
      <c r="E263" s="76"/>
      <c r="F263" s="76"/>
      <c r="G263" s="76"/>
      <c r="H263" s="76"/>
      <c r="I263" s="77"/>
      <c r="J263" s="314">
        <f t="shared" ref="J263:BQ263" si="396">J247-J261</f>
        <v>0</v>
      </c>
      <c r="K263" s="314">
        <f t="shared" si="396"/>
        <v>0</v>
      </c>
      <c r="L263" s="314">
        <f t="shared" si="396"/>
        <v>0</v>
      </c>
      <c r="M263" s="314">
        <f t="shared" si="396"/>
        <v>0</v>
      </c>
      <c r="N263" s="314">
        <f t="shared" si="396"/>
        <v>0</v>
      </c>
      <c r="O263" s="314">
        <f t="shared" si="396"/>
        <v>0</v>
      </c>
      <c r="P263" s="314">
        <f t="shared" si="396"/>
        <v>0</v>
      </c>
      <c r="Q263" s="314">
        <f t="shared" si="396"/>
        <v>0</v>
      </c>
      <c r="R263" s="314">
        <f t="shared" si="396"/>
        <v>0</v>
      </c>
      <c r="S263" s="314">
        <f t="shared" si="396"/>
        <v>0</v>
      </c>
      <c r="T263" s="314">
        <f t="shared" si="396"/>
        <v>0</v>
      </c>
      <c r="U263" s="314">
        <f t="shared" si="396"/>
        <v>0</v>
      </c>
      <c r="V263" s="314">
        <f t="shared" si="396"/>
        <v>0</v>
      </c>
      <c r="W263" s="314">
        <f t="shared" si="396"/>
        <v>0</v>
      </c>
      <c r="X263" s="314">
        <f t="shared" si="396"/>
        <v>0</v>
      </c>
      <c r="Y263" s="314">
        <f t="shared" si="396"/>
        <v>0</v>
      </c>
      <c r="Z263" s="314">
        <f t="shared" si="396"/>
        <v>0</v>
      </c>
      <c r="AA263" s="314">
        <f t="shared" si="396"/>
        <v>0</v>
      </c>
      <c r="AB263" s="314">
        <f t="shared" si="396"/>
        <v>0</v>
      </c>
      <c r="AC263" s="314">
        <f t="shared" si="396"/>
        <v>0</v>
      </c>
      <c r="AD263" s="314">
        <f t="shared" si="396"/>
        <v>0</v>
      </c>
      <c r="AE263" s="314">
        <f t="shared" si="396"/>
        <v>0</v>
      </c>
      <c r="AF263" s="314">
        <f t="shared" si="396"/>
        <v>0</v>
      </c>
      <c r="AG263" s="314">
        <f t="shared" si="396"/>
        <v>0</v>
      </c>
      <c r="AH263" s="314">
        <f t="shared" si="396"/>
        <v>0</v>
      </c>
      <c r="AI263" s="314">
        <f t="shared" si="396"/>
        <v>0</v>
      </c>
      <c r="AJ263" s="314">
        <f t="shared" si="396"/>
        <v>0</v>
      </c>
      <c r="AK263" s="314">
        <f t="shared" si="396"/>
        <v>0</v>
      </c>
      <c r="AL263" s="314">
        <f t="shared" si="396"/>
        <v>0</v>
      </c>
      <c r="AM263" s="314">
        <f t="shared" si="396"/>
        <v>0</v>
      </c>
      <c r="AN263" s="314">
        <f t="shared" si="396"/>
        <v>0</v>
      </c>
      <c r="AO263" s="314">
        <f t="shared" si="396"/>
        <v>0</v>
      </c>
      <c r="AP263" s="314">
        <f t="shared" si="396"/>
        <v>0</v>
      </c>
      <c r="AQ263" s="314">
        <f t="shared" si="396"/>
        <v>0</v>
      </c>
      <c r="AR263" s="314">
        <f t="shared" si="396"/>
        <v>0</v>
      </c>
      <c r="AS263" s="314">
        <f t="shared" si="396"/>
        <v>0</v>
      </c>
      <c r="AT263" s="314">
        <f t="shared" si="396"/>
        <v>0</v>
      </c>
      <c r="AU263" s="314">
        <f t="shared" si="396"/>
        <v>0</v>
      </c>
      <c r="AV263" s="314">
        <f t="shared" si="396"/>
        <v>0</v>
      </c>
      <c r="AW263" s="314">
        <f t="shared" si="396"/>
        <v>0</v>
      </c>
      <c r="AX263" s="314">
        <f t="shared" si="396"/>
        <v>0</v>
      </c>
      <c r="AY263" s="314">
        <f t="shared" si="396"/>
        <v>0</v>
      </c>
      <c r="AZ263" s="314">
        <f t="shared" si="396"/>
        <v>0</v>
      </c>
      <c r="BA263" s="314">
        <f t="shared" si="396"/>
        <v>0</v>
      </c>
      <c r="BB263" s="314">
        <f t="shared" si="396"/>
        <v>0</v>
      </c>
      <c r="BC263" s="314">
        <f t="shared" si="396"/>
        <v>0</v>
      </c>
      <c r="BD263" s="314">
        <f t="shared" si="396"/>
        <v>0</v>
      </c>
      <c r="BE263" s="314">
        <f t="shared" si="396"/>
        <v>0</v>
      </c>
      <c r="BF263" s="314">
        <f t="shared" si="396"/>
        <v>0</v>
      </c>
      <c r="BG263" s="314">
        <f t="shared" si="396"/>
        <v>0</v>
      </c>
      <c r="BH263" s="314">
        <f t="shared" si="396"/>
        <v>0</v>
      </c>
      <c r="BI263" s="314">
        <f t="shared" si="396"/>
        <v>0</v>
      </c>
      <c r="BJ263" s="314">
        <f t="shared" si="396"/>
        <v>0</v>
      </c>
      <c r="BK263" s="314">
        <f t="shared" si="396"/>
        <v>0</v>
      </c>
      <c r="BL263" s="314">
        <f t="shared" si="396"/>
        <v>0</v>
      </c>
      <c r="BM263" s="314">
        <f t="shared" si="396"/>
        <v>0</v>
      </c>
      <c r="BN263" s="314">
        <f t="shared" si="396"/>
        <v>0</v>
      </c>
      <c r="BO263" s="314">
        <f t="shared" si="396"/>
        <v>0</v>
      </c>
      <c r="BP263" s="314">
        <f t="shared" si="396"/>
        <v>0</v>
      </c>
      <c r="BQ263" s="314">
        <f t="shared" si="396"/>
        <v>0</v>
      </c>
      <c r="BR263" s="77"/>
      <c r="BS263" s="314">
        <f t="shared" ref="BS263:CY263" si="397">BS247-BS261</f>
        <v>0</v>
      </c>
      <c r="BT263" s="314">
        <f t="shared" si="397"/>
        <v>0</v>
      </c>
      <c r="BU263" s="314">
        <f t="shared" si="397"/>
        <v>0</v>
      </c>
      <c r="BV263" s="314">
        <f t="shared" si="397"/>
        <v>0</v>
      </c>
      <c r="BW263" s="314">
        <f t="shared" si="397"/>
        <v>0</v>
      </c>
      <c r="BX263" s="314">
        <f t="shared" si="397"/>
        <v>0</v>
      </c>
      <c r="BY263" s="314">
        <f t="shared" si="397"/>
        <v>0</v>
      </c>
      <c r="BZ263" s="314">
        <f t="shared" si="397"/>
        <v>0</v>
      </c>
      <c r="CA263" s="314">
        <f t="shared" si="397"/>
        <v>0</v>
      </c>
      <c r="CB263" s="314">
        <f t="shared" si="397"/>
        <v>0</v>
      </c>
      <c r="CC263" s="314">
        <f t="shared" si="397"/>
        <v>0</v>
      </c>
      <c r="CD263" s="314">
        <f t="shared" si="397"/>
        <v>0</v>
      </c>
      <c r="CE263" s="314">
        <f t="shared" si="397"/>
        <v>0</v>
      </c>
      <c r="CF263" s="314">
        <f t="shared" si="397"/>
        <v>0</v>
      </c>
      <c r="CG263" s="314">
        <f t="shared" si="397"/>
        <v>0</v>
      </c>
      <c r="CH263" s="314">
        <f t="shared" si="397"/>
        <v>0</v>
      </c>
      <c r="CI263" s="314">
        <f t="shared" si="397"/>
        <v>0</v>
      </c>
      <c r="CJ263" s="314">
        <f t="shared" si="397"/>
        <v>0</v>
      </c>
      <c r="CK263" s="314">
        <f t="shared" si="397"/>
        <v>0</v>
      </c>
      <c r="CL263" s="314">
        <f t="shared" si="397"/>
        <v>0</v>
      </c>
      <c r="CM263" s="314">
        <f t="shared" si="397"/>
        <v>0</v>
      </c>
      <c r="CN263" s="314">
        <f t="shared" si="397"/>
        <v>0</v>
      </c>
      <c r="CO263" s="314">
        <f t="shared" si="397"/>
        <v>0</v>
      </c>
      <c r="CP263" s="314">
        <f t="shared" si="397"/>
        <v>0</v>
      </c>
      <c r="CQ263" s="314">
        <f t="shared" si="397"/>
        <v>0</v>
      </c>
      <c r="CR263" s="314">
        <f t="shared" si="397"/>
        <v>0</v>
      </c>
      <c r="CS263" s="314">
        <f t="shared" si="397"/>
        <v>0</v>
      </c>
      <c r="CT263" s="314">
        <f t="shared" si="397"/>
        <v>0</v>
      </c>
      <c r="CU263" s="314">
        <f t="shared" si="397"/>
        <v>0</v>
      </c>
      <c r="CV263" s="314">
        <f t="shared" si="397"/>
        <v>0</v>
      </c>
      <c r="CW263" s="314">
        <f t="shared" si="397"/>
        <v>0</v>
      </c>
      <c r="CX263" s="314">
        <f t="shared" si="397"/>
        <v>0</v>
      </c>
      <c r="CY263" s="315">
        <f t="shared" si="397"/>
        <v>0</v>
      </c>
    </row>
    <row r="264" spans="1:103" s="19" customFormat="1">
      <c r="A264" s="16"/>
      <c r="C264" s="8"/>
      <c r="L264" s="7"/>
      <c r="M264" s="7"/>
      <c r="N264" s="7"/>
      <c r="O264" s="7"/>
      <c r="P264" s="7"/>
      <c r="Q264" s="7"/>
      <c r="R264" s="7"/>
      <c r="S264" s="7"/>
      <c r="U264" s="225"/>
    </row>
    <row r="265" spans="1:103" s="19" customFormat="1">
      <c r="A265" s="16" t="s">
        <v>66</v>
      </c>
      <c r="B265" s="25" t="s">
        <v>94</v>
      </c>
      <c r="C265" s="2"/>
      <c r="L265" s="7"/>
      <c r="M265" s="7"/>
      <c r="N265" s="7"/>
      <c r="O265" s="7"/>
      <c r="P265" s="7"/>
      <c r="Q265" s="7"/>
      <c r="R265" s="7"/>
      <c r="S265" s="7"/>
    </row>
    <row r="266" spans="1:103" s="19" customFormat="1">
      <c r="A266" s="16"/>
      <c r="B266" s="17" t="s">
        <v>6</v>
      </c>
      <c r="C266" s="17"/>
      <c r="D266" s="17"/>
      <c r="E266" s="79"/>
      <c r="F266" s="79"/>
      <c r="G266" s="79">
        <f t="shared" ref="G266:G274" si="398">SUM(BS266:CY266)</f>
        <v>149255228.10732996</v>
      </c>
      <c r="H266" s="79" t="s">
        <v>136</v>
      </c>
      <c r="I266" s="90"/>
      <c r="J266" s="79">
        <f t="shared" ref="J266:BQ266" si="399">J135</f>
        <v>0</v>
      </c>
      <c r="K266" s="79">
        <f t="shared" si="399"/>
        <v>0</v>
      </c>
      <c r="L266" s="79">
        <f t="shared" si="399"/>
        <v>0</v>
      </c>
      <c r="M266" s="79">
        <f t="shared" si="399"/>
        <v>0</v>
      </c>
      <c r="N266" s="79">
        <f t="shared" si="399"/>
        <v>0</v>
      </c>
      <c r="O266" s="79">
        <f t="shared" si="399"/>
        <v>0</v>
      </c>
      <c r="P266" s="79">
        <f t="shared" si="399"/>
        <v>-12194413.355648443</v>
      </c>
      <c r="Q266" s="79">
        <f t="shared" si="399"/>
        <v>-1182587.9080196426</v>
      </c>
      <c r="R266" s="79">
        <f t="shared" si="399"/>
        <v>-1279574.2093895057</v>
      </c>
      <c r="S266" s="79">
        <f t="shared" si="399"/>
        <v>-1376560.5107593685</v>
      </c>
      <c r="T266" s="79">
        <f t="shared" si="399"/>
        <v>-1473546.8121292316</v>
      </c>
      <c r="U266" s="79">
        <f t="shared" si="399"/>
        <v>-1570533.1134990947</v>
      </c>
      <c r="V266" s="79">
        <f t="shared" si="399"/>
        <v>-1667519.4148689578</v>
      </c>
      <c r="W266" s="79">
        <f t="shared" si="399"/>
        <v>-1764505.7162388205</v>
      </c>
      <c r="X266" s="79">
        <f t="shared" si="399"/>
        <v>-1861492.0176086836</v>
      </c>
      <c r="Y266" s="79">
        <f t="shared" si="399"/>
        <v>-1958478.3189785467</v>
      </c>
      <c r="Z266" s="79">
        <f t="shared" si="399"/>
        <v>-2055464.6203484097</v>
      </c>
      <c r="AA266" s="79">
        <f t="shared" si="399"/>
        <v>-2152450.9217182728</v>
      </c>
      <c r="AB266" s="79">
        <f t="shared" si="399"/>
        <v>-2249437.2230881359</v>
      </c>
      <c r="AC266" s="79">
        <f t="shared" si="399"/>
        <v>-2346423.5244579986</v>
      </c>
      <c r="AD266" s="79">
        <f t="shared" si="399"/>
        <v>-2443409.8258278617</v>
      </c>
      <c r="AE266" s="79">
        <f t="shared" si="399"/>
        <v>186831625.59991094</v>
      </c>
      <c r="AF266" s="79">
        <f t="shared" si="399"/>
        <v>0</v>
      </c>
      <c r="AG266" s="79">
        <f t="shared" si="399"/>
        <v>0</v>
      </c>
      <c r="AH266" s="79">
        <f t="shared" si="399"/>
        <v>0</v>
      </c>
      <c r="AI266" s="79">
        <f t="shared" si="399"/>
        <v>0</v>
      </c>
      <c r="AJ266" s="79">
        <f t="shared" si="399"/>
        <v>0</v>
      </c>
      <c r="AK266" s="79">
        <f t="shared" si="399"/>
        <v>0</v>
      </c>
      <c r="AL266" s="79">
        <f t="shared" si="399"/>
        <v>0</v>
      </c>
      <c r="AM266" s="79">
        <f t="shared" si="399"/>
        <v>0</v>
      </c>
      <c r="AN266" s="79">
        <f t="shared" si="399"/>
        <v>0</v>
      </c>
      <c r="AO266" s="79">
        <f t="shared" si="399"/>
        <v>0</v>
      </c>
      <c r="AP266" s="79">
        <f t="shared" si="399"/>
        <v>0</v>
      </c>
      <c r="AQ266" s="79">
        <f t="shared" si="399"/>
        <v>0</v>
      </c>
      <c r="AR266" s="79">
        <f t="shared" si="399"/>
        <v>0</v>
      </c>
      <c r="AS266" s="79">
        <f t="shared" si="399"/>
        <v>0</v>
      </c>
      <c r="AT266" s="79">
        <f t="shared" si="399"/>
        <v>0</v>
      </c>
      <c r="AU266" s="79">
        <f t="shared" si="399"/>
        <v>0</v>
      </c>
      <c r="AV266" s="79">
        <f t="shared" si="399"/>
        <v>0</v>
      </c>
      <c r="AW266" s="79">
        <f t="shared" si="399"/>
        <v>0</v>
      </c>
      <c r="AX266" s="79">
        <f t="shared" si="399"/>
        <v>0</v>
      </c>
      <c r="AY266" s="79">
        <f t="shared" si="399"/>
        <v>0</v>
      </c>
      <c r="AZ266" s="79">
        <f t="shared" si="399"/>
        <v>0</v>
      </c>
      <c r="BA266" s="79">
        <f t="shared" si="399"/>
        <v>0</v>
      </c>
      <c r="BB266" s="79">
        <f t="shared" si="399"/>
        <v>0</v>
      </c>
      <c r="BC266" s="79">
        <f t="shared" si="399"/>
        <v>0</v>
      </c>
      <c r="BD266" s="79">
        <f t="shared" si="399"/>
        <v>0</v>
      </c>
      <c r="BE266" s="79">
        <f t="shared" si="399"/>
        <v>0</v>
      </c>
      <c r="BF266" s="79">
        <f t="shared" si="399"/>
        <v>0</v>
      </c>
      <c r="BG266" s="79">
        <f t="shared" si="399"/>
        <v>0</v>
      </c>
      <c r="BH266" s="79">
        <f t="shared" si="399"/>
        <v>0</v>
      </c>
      <c r="BI266" s="79">
        <f t="shared" si="399"/>
        <v>0</v>
      </c>
      <c r="BJ266" s="79">
        <f t="shared" si="399"/>
        <v>0</v>
      </c>
      <c r="BK266" s="79">
        <f t="shared" si="399"/>
        <v>0</v>
      </c>
      <c r="BL266" s="79">
        <f t="shared" si="399"/>
        <v>0</v>
      </c>
      <c r="BM266" s="79">
        <f t="shared" si="399"/>
        <v>0</v>
      </c>
      <c r="BN266" s="79">
        <f t="shared" si="399"/>
        <v>0</v>
      </c>
      <c r="BO266" s="79">
        <f t="shared" si="399"/>
        <v>0</v>
      </c>
      <c r="BP266" s="79">
        <f t="shared" si="399"/>
        <v>0</v>
      </c>
      <c r="BQ266" s="79">
        <f t="shared" si="399"/>
        <v>0</v>
      </c>
      <c r="BR266" s="17"/>
      <c r="BS266" s="79">
        <f t="shared" ref="BS266:CY266" si="400">BS135</f>
        <v>-19077215.909445286</v>
      </c>
      <c r="BT266" s="79">
        <f t="shared" si="400"/>
        <v>168332444.01677525</v>
      </c>
      <c r="BU266" s="79">
        <f t="shared" si="400"/>
        <v>0</v>
      </c>
      <c r="BV266" s="79">
        <f t="shared" si="400"/>
        <v>0</v>
      </c>
      <c r="BW266" s="79">
        <f t="shared" si="400"/>
        <v>0</v>
      </c>
      <c r="BX266" s="79">
        <f t="shared" si="400"/>
        <v>0</v>
      </c>
      <c r="BY266" s="79">
        <f t="shared" si="400"/>
        <v>0</v>
      </c>
      <c r="BZ266" s="79">
        <f t="shared" si="400"/>
        <v>0</v>
      </c>
      <c r="CA266" s="79">
        <f t="shared" si="400"/>
        <v>0</v>
      </c>
      <c r="CB266" s="79">
        <f t="shared" si="400"/>
        <v>0</v>
      </c>
      <c r="CC266" s="79">
        <f t="shared" si="400"/>
        <v>0</v>
      </c>
      <c r="CD266" s="79">
        <f t="shared" si="400"/>
        <v>0</v>
      </c>
      <c r="CE266" s="79">
        <f t="shared" si="400"/>
        <v>0</v>
      </c>
      <c r="CF266" s="79">
        <f t="shared" si="400"/>
        <v>0</v>
      </c>
      <c r="CG266" s="79">
        <f t="shared" si="400"/>
        <v>0</v>
      </c>
      <c r="CH266" s="79">
        <f t="shared" si="400"/>
        <v>0</v>
      </c>
      <c r="CI266" s="79">
        <f t="shared" si="400"/>
        <v>0</v>
      </c>
      <c r="CJ266" s="79">
        <f t="shared" si="400"/>
        <v>0</v>
      </c>
      <c r="CK266" s="79">
        <f t="shared" si="400"/>
        <v>0</v>
      </c>
      <c r="CL266" s="79">
        <f t="shared" si="400"/>
        <v>0</v>
      </c>
      <c r="CM266" s="79">
        <f t="shared" si="400"/>
        <v>0</v>
      </c>
      <c r="CN266" s="79">
        <f t="shared" si="400"/>
        <v>0</v>
      </c>
      <c r="CO266" s="79">
        <f t="shared" si="400"/>
        <v>0</v>
      </c>
      <c r="CP266" s="79">
        <f t="shared" si="400"/>
        <v>0</v>
      </c>
      <c r="CQ266" s="79">
        <f t="shared" si="400"/>
        <v>0</v>
      </c>
      <c r="CR266" s="79">
        <f t="shared" si="400"/>
        <v>0</v>
      </c>
      <c r="CS266" s="79">
        <f t="shared" si="400"/>
        <v>0</v>
      </c>
      <c r="CT266" s="79">
        <f t="shared" si="400"/>
        <v>0</v>
      </c>
      <c r="CU266" s="79">
        <f t="shared" si="400"/>
        <v>0</v>
      </c>
      <c r="CV266" s="79">
        <f t="shared" si="400"/>
        <v>0</v>
      </c>
      <c r="CW266" s="79">
        <f t="shared" si="400"/>
        <v>0</v>
      </c>
      <c r="CX266" s="79">
        <f t="shared" si="400"/>
        <v>0</v>
      </c>
      <c r="CY266" s="79">
        <f t="shared" si="400"/>
        <v>0</v>
      </c>
    </row>
    <row r="267" spans="1:103">
      <c r="B267" s="2" t="s">
        <v>11</v>
      </c>
      <c r="E267" s="33"/>
      <c r="F267" s="33"/>
      <c r="G267" s="33">
        <f t="shared" si="398"/>
        <v>-36249827.979446888</v>
      </c>
      <c r="H267" s="33" t="s">
        <v>136</v>
      </c>
      <c r="I267" s="47"/>
      <c r="J267" s="33">
        <f t="shared" ref="J267:BQ267" si="401">J140</f>
        <v>0</v>
      </c>
      <c r="K267" s="33">
        <f t="shared" si="401"/>
        <v>0</v>
      </c>
      <c r="L267" s="33">
        <f t="shared" si="401"/>
        <v>0</v>
      </c>
      <c r="M267" s="33">
        <f t="shared" si="401"/>
        <v>0</v>
      </c>
      <c r="N267" s="33">
        <f t="shared" si="401"/>
        <v>0</v>
      </c>
      <c r="O267" s="33">
        <f t="shared" si="401"/>
        <v>0</v>
      </c>
      <c r="P267" s="33">
        <f t="shared" si="401"/>
        <v>0</v>
      </c>
      <c r="Q267" s="33">
        <f t="shared" si="401"/>
        <v>0</v>
      </c>
      <c r="R267" s="33">
        <f t="shared" si="401"/>
        <v>0</v>
      </c>
      <c r="S267" s="33">
        <f t="shared" si="401"/>
        <v>0</v>
      </c>
      <c r="T267" s="33">
        <f t="shared" si="401"/>
        <v>0</v>
      </c>
      <c r="U267" s="33">
        <f t="shared" si="401"/>
        <v>0</v>
      </c>
      <c r="V267" s="33">
        <f t="shared" si="401"/>
        <v>0</v>
      </c>
      <c r="W267" s="33">
        <f t="shared" si="401"/>
        <v>0</v>
      </c>
      <c r="X267" s="33">
        <f t="shared" si="401"/>
        <v>0</v>
      </c>
      <c r="Y267" s="33">
        <f t="shared" si="401"/>
        <v>0</v>
      </c>
      <c r="Z267" s="33">
        <f t="shared" si="401"/>
        <v>0</v>
      </c>
      <c r="AA267" s="33">
        <f t="shared" si="401"/>
        <v>0</v>
      </c>
      <c r="AB267" s="33">
        <f t="shared" si="401"/>
        <v>0</v>
      </c>
      <c r="AC267" s="33">
        <f t="shared" si="401"/>
        <v>0</v>
      </c>
      <c r="AD267" s="33">
        <f t="shared" si="401"/>
        <v>0</v>
      </c>
      <c r="AE267" s="33">
        <f t="shared" si="401"/>
        <v>-36249827.979446888</v>
      </c>
      <c r="AF267" s="33">
        <f t="shared" si="401"/>
        <v>0</v>
      </c>
      <c r="AG267" s="33">
        <f t="shared" si="401"/>
        <v>0</v>
      </c>
      <c r="AH267" s="33">
        <f t="shared" si="401"/>
        <v>0</v>
      </c>
      <c r="AI267" s="33">
        <f t="shared" si="401"/>
        <v>0</v>
      </c>
      <c r="AJ267" s="33">
        <f t="shared" si="401"/>
        <v>0</v>
      </c>
      <c r="AK267" s="33">
        <f t="shared" si="401"/>
        <v>0</v>
      </c>
      <c r="AL267" s="33">
        <f t="shared" si="401"/>
        <v>0</v>
      </c>
      <c r="AM267" s="33">
        <f t="shared" si="401"/>
        <v>0</v>
      </c>
      <c r="AN267" s="33">
        <f t="shared" si="401"/>
        <v>0</v>
      </c>
      <c r="AO267" s="33">
        <f t="shared" si="401"/>
        <v>0</v>
      </c>
      <c r="AP267" s="33">
        <f t="shared" si="401"/>
        <v>0</v>
      </c>
      <c r="AQ267" s="33">
        <f t="shared" si="401"/>
        <v>0</v>
      </c>
      <c r="AR267" s="33">
        <f t="shared" si="401"/>
        <v>0</v>
      </c>
      <c r="AS267" s="33">
        <f t="shared" si="401"/>
        <v>0</v>
      </c>
      <c r="AT267" s="33">
        <f t="shared" si="401"/>
        <v>0</v>
      </c>
      <c r="AU267" s="33">
        <f t="shared" si="401"/>
        <v>0</v>
      </c>
      <c r="AV267" s="33">
        <f t="shared" si="401"/>
        <v>0</v>
      </c>
      <c r="AW267" s="33">
        <f t="shared" si="401"/>
        <v>0</v>
      </c>
      <c r="AX267" s="33">
        <f t="shared" si="401"/>
        <v>0</v>
      </c>
      <c r="AY267" s="33">
        <f t="shared" si="401"/>
        <v>0</v>
      </c>
      <c r="AZ267" s="33">
        <f t="shared" si="401"/>
        <v>0</v>
      </c>
      <c r="BA267" s="33">
        <f t="shared" si="401"/>
        <v>0</v>
      </c>
      <c r="BB267" s="33">
        <f t="shared" si="401"/>
        <v>0</v>
      </c>
      <c r="BC267" s="33">
        <f t="shared" si="401"/>
        <v>0</v>
      </c>
      <c r="BD267" s="33">
        <f t="shared" si="401"/>
        <v>0</v>
      </c>
      <c r="BE267" s="33">
        <f t="shared" si="401"/>
        <v>0</v>
      </c>
      <c r="BF267" s="33">
        <f t="shared" si="401"/>
        <v>0</v>
      </c>
      <c r="BG267" s="33">
        <f t="shared" si="401"/>
        <v>0</v>
      </c>
      <c r="BH267" s="33">
        <f t="shared" si="401"/>
        <v>0</v>
      </c>
      <c r="BI267" s="33">
        <f t="shared" si="401"/>
        <v>0</v>
      </c>
      <c r="BJ267" s="33">
        <f t="shared" si="401"/>
        <v>0</v>
      </c>
      <c r="BK267" s="33">
        <f t="shared" si="401"/>
        <v>0</v>
      </c>
      <c r="BL267" s="33">
        <f t="shared" si="401"/>
        <v>0</v>
      </c>
      <c r="BM267" s="33">
        <f t="shared" si="401"/>
        <v>0</v>
      </c>
      <c r="BN267" s="33">
        <f t="shared" si="401"/>
        <v>0</v>
      </c>
      <c r="BO267" s="33">
        <f t="shared" si="401"/>
        <v>0</v>
      </c>
      <c r="BP267" s="33">
        <f t="shared" si="401"/>
        <v>0</v>
      </c>
      <c r="BQ267" s="33">
        <f t="shared" si="401"/>
        <v>0</v>
      </c>
      <c r="BS267" s="33">
        <f t="shared" ref="BS267:CY267" si="402">BS140</f>
        <v>0</v>
      </c>
      <c r="BT267" s="33">
        <f t="shared" si="402"/>
        <v>-36249827.979446888</v>
      </c>
      <c r="BU267" s="33">
        <f t="shared" si="402"/>
        <v>0</v>
      </c>
      <c r="BV267" s="33">
        <f t="shared" si="402"/>
        <v>0</v>
      </c>
      <c r="BW267" s="33">
        <f t="shared" si="402"/>
        <v>0</v>
      </c>
      <c r="BX267" s="33">
        <f t="shared" si="402"/>
        <v>0</v>
      </c>
      <c r="BY267" s="33">
        <f t="shared" si="402"/>
        <v>0</v>
      </c>
      <c r="BZ267" s="33">
        <f t="shared" si="402"/>
        <v>0</v>
      </c>
      <c r="CA267" s="33">
        <f t="shared" si="402"/>
        <v>0</v>
      </c>
      <c r="CB267" s="33">
        <f t="shared" si="402"/>
        <v>0</v>
      </c>
      <c r="CC267" s="33">
        <f t="shared" si="402"/>
        <v>0</v>
      </c>
      <c r="CD267" s="33">
        <f t="shared" si="402"/>
        <v>0</v>
      </c>
      <c r="CE267" s="33">
        <f t="shared" si="402"/>
        <v>0</v>
      </c>
      <c r="CF267" s="33">
        <f t="shared" si="402"/>
        <v>0</v>
      </c>
      <c r="CG267" s="33">
        <f t="shared" si="402"/>
        <v>0</v>
      </c>
      <c r="CH267" s="33">
        <f t="shared" si="402"/>
        <v>0</v>
      </c>
      <c r="CI267" s="33">
        <f t="shared" si="402"/>
        <v>0</v>
      </c>
      <c r="CJ267" s="33">
        <f t="shared" si="402"/>
        <v>0</v>
      </c>
      <c r="CK267" s="33">
        <f t="shared" si="402"/>
        <v>0</v>
      </c>
      <c r="CL267" s="33">
        <f t="shared" si="402"/>
        <v>0</v>
      </c>
      <c r="CM267" s="33">
        <f t="shared" si="402"/>
        <v>0</v>
      </c>
      <c r="CN267" s="33">
        <f t="shared" si="402"/>
        <v>0</v>
      </c>
      <c r="CO267" s="33">
        <f t="shared" si="402"/>
        <v>0</v>
      </c>
      <c r="CP267" s="33">
        <f t="shared" si="402"/>
        <v>0</v>
      </c>
      <c r="CQ267" s="33">
        <f t="shared" si="402"/>
        <v>0</v>
      </c>
      <c r="CR267" s="33">
        <f t="shared" si="402"/>
        <v>0</v>
      </c>
      <c r="CS267" s="33">
        <f t="shared" si="402"/>
        <v>0</v>
      </c>
      <c r="CT267" s="33">
        <f t="shared" si="402"/>
        <v>0</v>
      </c>
      <c r="CU267" s="33">
        <f t="shared" si="402"/>
        <v>0</v>
      </c>
      <c r="CV267" s="33">
        <f t="shared" si="402"/>
        <v>0</v>
      </c>
      <c r="CW267" s="33">
        <f t="shared" si="402"/>
        <v>0</v>
      </c>
      <c r="CX267" s="33">
        <f t="shared" si="402"/>
        <v>0</v>
      </c>
      <c r="CY267" s="33">
        <f t="shared" si="402"/>
        <v>0</v>
      </c>
    </row>
    <row r="268" spans="1:103">
      <c r="B268" s="2" t="s">
        <v>16</v>
      </c>
      <c r="E268" s="33"/>
      <c r="F268" s="33"/>
      <c r="G268" s="33">
        <f t="shared" si="398"/>
        <v>-1933368602.9635415</v>
      </c>
      <c r="H268" s="33" t="s">
        <v>136</v>
      </c>
      <c r="I268" s="48"/>
      <c r="J268" s="33">
        <f t="shared" ref="J268:BQ268" si="403">J226</f>
        <v>0</v>
      </c>
      <c r="K268" s="33">
        <f t="shared" si="403"/>
        <v>0</v>
      </c>
      <c r="L268" s="33">
        <f t="shared" si="403"/>
        <v>0</v>
      </c>
      <c r="M268" s="33">
        <f t="shared" si="403"/>
        <v>0</v>
      </c>
      <c r="N268" s="33">
        <f t="shared" si="403"/>
        <v>0</v>
      </c>
      <c r="O268" s="33">
        <f t="shared" si="403"/>
        <v>0</v>
      </c>
      <c r="P268" s="33">
        <f t="shared" si="403"/>
        <v>-671242125</v>
      </c>
      <c r="Q268" s="33">
        <f t="shared" si="403"/>
        <v>-88578351.190476194</v>
      </c>
      <c r="R268" s="33">
        <f t="shared" si="403"/>
        <v>-88819267.857142851</v>
      </c>
      <c r="S268" s="33">
        <f t="shared" si="403"/>
        <v>-89060184.523809522</v>
      </c>
      <c r="T268" s="33">
        <f t="shared" si="403"/>
        <v>-89301101.190476194</v>
      </c>
      <c r="U268" s="33">
        <f t="shared" si="403"/>
        <v>-89542017.857142851</v>
      </c>
      <c r="V268" s="33">
        <f t="shared" si="403"/>
        <v>-89782934.523809522</v>
      </c>
      <c r="W268" s="33">
        <f t="shared" si="403"/>
        <v>-90023851.190476194</v>
      </c>
      <c r="X268" s="33">
        <f t="shared" si="403"/>
        <v>-90264767.857142851</v>
      </c>
      <c r="Y268" s="33">
        <f t="shared" si="403"/>
        <v>-90505684.523809522</v>
      </c>
      <c r="Z268" s="33">
        <f t="shared" si="403"/>
        <v>-90746601.190476194</v>
      </c>
      <c r="AA268" s="33">
        <f t="shared" si="403"/>
        <v>-90987517.857142851</v>
      </c>
      <c r="AB268" s="33">
        <f t="shared" si="403"/>
        <v>-91228434.523809522</v>
      </c>
      <c r="AC268" s="33">
        <f t="shared" si="403"/>
        <v>-91469351.190476194</v>
      </c>
      <c r="AD268" s="33">
        <f t="shared" si="403"/>
        <v>-91710267.857142851</v>
      </c>
      <c r="AE268" s="33">
        <f t="shared" si="403"/>
        <v>-106144.63020835344</v>
      </c>
      <c r="AF268" s="33">
        <f t="shared" si="403"/>
        <v>0</v>
      </c>
      <c r="AG268" s="33">
        <f t="shared" si="403"/>
        <v>0</v>
      </c>
      <c r="AH268" s="33">
        <f t="shared" si="403"/>
        <v>0</v>
      </c>
      <c r="AI268" s="33">
        <f t="shared" si="403"/>
        <v>0</v>
      </c>
      <c r="AJ268" s="33">
        <f t="shared" si="403"/>
        <v>0</v>
      </c>
      <c r="AK268" s="33">
        <f t="shared" si="403"/>
        <v>0</v>
      </c>
      <c r="AL268" s="33">
        <f t="shared" si="403"/>
        <v>0</v>
      </c>
      <c r="AM268" s="33">
        <f t="shared" si="403"/>
        <v>0</v>
      </c>
      <c r="AN268" s="33">
        <f t="shared" si="403"/>
        <v>0</v>
      </c>
      <c r="AO268" s="33">
        <f t="shared" si="403"/>
        <v>0</v>
      </c>
      <c r="AP268" s="33">
        <f t="shared" si="403"/>
        <v>0</v>
      </c>
      <c r="AQ268" s="33">
        <f t="shared" si="403"/>
        <v>0</v>
      </c>
      <c r="AR268" s="33">
        <f t="shared" si="403"/>
        <v>0</v>
      </c>
      <c r="AS268" s="33">
        <f t="shared" si="403"/>
        <v>0</v>
      </c>
      <c r="AT268" s="33">
        <f t="shared" si="403"/>
        <v>0</v>
      </c>
      <c r="AU268" s="33">
        <f t="shared" si="403"/>
        <v>0</v>
      </c>
      <c r="AV268" s="33">
        <f t="shared" si="403"/>
        <v>0</v>
      </c>
      <c r="AW268" s="33">
        <f t="shared" si="403"/>
        <v>0</v>
      </c>
      <c r="AX268" s="33">
        <f t="shared" si="403"/>
        <v>0</v>
      </c>
      <c r="AY268" s="33">
        <f t="shared" si="403"/>
        <v>0</v>
      </c>
      <c r="AZ268" s="33">
        <f t="shared" si="403"/>
        <v>0</v>
      </c>
      <c r="BA268" s="33">
        <f t="shared" si="403"/>
        <v>0</v>
      </c>
      <c r="BB268" s="33">
        <f t="shared" si="403"/>
        <v>0</v>
      </c>
      <c r="BC268" s="33">
        <f t="shared" si="403"/>
        <v>0</v>
      </c>
      <c r="BD268" s="33">
        <f t="shared" si="403"/>
        <v>0</v>
      </c>
      <c r="BE268" s="33">
        <f t="shared" si="403"/>
        <v>0</v>
      </c>
      <c r="BF268" s="33">
        <f t="shared" si="403"/>
        <v>0</v>
      </c>
      <c r="BG268" s="33">
        <f t="shared" si="403"/>
        <v>0</v>
      </c>
      <c r="BH268" s="33">
        <f t="shared" si="403"/>
        <v>0</v>
      </c>
      <c r="BI268" s="33">
        <f t="shared" si="403"/>
        <v>0</v>
      </c>
      <c r="BJ268" s="33">
        <f t="shared" si="403"/>
        <v>0</v>
      </c>
      <c r="BK268" s="33">
        <f t="shared" si="403"/>
        <v>0</v>
      </c>
      <c r="BL268" s="33">
        <f t="shared" si="403"/>
        <v>0</v>
      </c>
      <c r="BM268" s="33">
        <f t="shared" si="403"/>
        <v>0</v>
      </c>
      <c r="BN268" s="33">
        <f t="shared" si="403"/>
        <v>0</v>
      </c>
      <c r="BO268" s="33">
        <f t="shared" si="403"/>
        <v>0</v>
      </c>
      <c r="BP268" s="33">
        <f t="shared" si="403"/>
        <v>0</v>
      </c>
      <c r="BQ268" s="33">
        <f t="shared" si="403"/>
        <v>0</v>
      </c>
      <c r="BS268" s="33">
        <f t="shared" ref="BS268:CY268" si="404">BS226</f>
        <v>-1116543047.6190476</v>
      </c>
      <c r="BT268" s="33">
        <f t="shared" si="404"/>
        <v>-816825555.34449399</v>
      </c>
      <c r="BU268" s="33">
        <f t="shared" si="404"/>
        <v>0</v>
      </c>
      <c r="BV268" s="33">
        <f t="shared" si="404"/>
        <v>0</v>
      </c>
      <c r="BW268" s="33">
        <f t="shared" si="404"/>
        <v>0</v>
      </c>
      <c r="BX268" s="33">
        <f t="shared" si="404"/>
        <v>0</v>
      </c>
      <c r="BY268" s="33">
        <f t="shared" si="404"/>
        <v>0</v>
      </c>
      <c r="BZ268" s="33">
        <f t="shared" si="404"/>
        <v>0</v>
      </c>
      <c r="CA268" s="33">
        <f t="shared" si="404"/>
        <v>0</v>
      </c>
      <c r="CB268" s="33">
        <f t="shared" si="404"/>
        <v>0</v>
      </c>
      <c r="CC268" s="33">
        <f t="shared" si="404"/>
        <v>0</v>
      </c>
      <c r="CD268" s="33">
        <f t="shared" si="404"/>
        <v>0</v>
      </c>
      <c r="CE268" s="33">
        <f t="shared" si="404"/>
        <v>0</v>
      </c>
      <c r="CF268" s="33">
        <f t="shared" si="404"/>
        <v>0</v>
      </c>
      <c r="CG268" s="33">
        <f t="shared" si="404"/>
        <v>0</v>
      </c>
      <c r="CH268" s="33">
        <f t="shared" si="404"/>
        <v>0</v>
      </c>
      <c r="CI268" s="33">
        <f t="shared" si="404"/>
        <v>0</v>
      </c>
      <c r="CJ268" s="33">
        <f t="shared" si="404"/>
        <v>0</v>
      </c>
      <c r="CK268" s="33">
        <f t="shared" si="404"/>
        <v>0</v>
      </c>
      <c r="CL268" s="33">
        <f t="shared" si="404"/>
        <v>0</v>
      </c>
      <c r="CM268" s="33">
        <f t="shared" si="404"/>
        <v>0</v>
      </c>
      <c r="CN268" s="33">
        <f t="shared" si="404"/>
        <v>0</v>
      </c>
      <c r="CO268" s="33">
        <f t="shared" si="404"/>
        <v>0</v>
      </c>
      <c r="CP268" s="33">
        <f t="shared" si="404"/>
        <v>0</v>
      </c>
      <c r="CQ268" s="33">
        <f t="shared" si="404"/>
        <v>0</v>
      </c>
      <c r="CR268" s="33">
        <f t="shared" si="404"/>
        <v>0</v>
      </c>
      <c r="CS268" s="33">
        <f t="shared" si="404"/>
        <v>0</v>
      </c>
      <c r="CT268" s="33">
        <f t="shared" si="404"/>
        <v>0</v>
      </c>
      <c r="CU268" s="33">
        <f t="shared" si="404"/>
        <v>0</v>
      </c>
      <c r="CV268" s="33">
        <f t="shared" si="404"/>
        <v>0</v>
      </c>
      <c r="CW268" s="33">
        <f t="shared" si="404"/>
        <v>0</v>
      </c>
      <c r="CX268" s="33">
        <f t="shared" si="404"/>
        <v>0</v>
      </c>
      <c r="CY268" s="33">
        <f t="shared" si="404"/>
        <v>0</v>
      </c>
    </row>
    <row r="269" spans="1:103">
      <c r="B269" s="6" t="s">
        <v>139</v>
      </c>
      <c r="E269" s="33"/>
      <c r="F269" s="33"/>
      <c r="G269" s="33">
        <f t="shared" si="398"/>
        <v>1927786117.2608654</v>
      </c>
      <c r="H269" s="33" t="s">
        <v>136</v>
      </c>
      <c r="I269" s="48"/>
      <c r="J269" s="33">
        <f t="shared" ref="J269:BQ269" si="405">J222</f>
        <v>0</v>
      </c>
      <c r="K269" s="33">
        <f t="shared" si="405"/>
        <v>0</v>
      </c>
      <c r="L269" s="33">
        <f t="shared" si="405"/>
        <v>0</v>
      </c>
      <c r="M269" s="33">
        <f t="shared" si="405"/>
        <v>0</v>
      </c>
      <c r="N269" s="33">
        <f t="shared" si="405"/>
        <v>0</v>
      </c>
      <c r="O269" s="33">
        <f t="shared" si="405"/>
        <v>0</v>
      </c>
      <c r="P269" s="33">
        <f t="shared" si="405"/>
        <v>0</v>
      </c>
      <c r="Q269" s="33">
        <f t="shared" si="405"/>
        <v>0</v>
      </c>
      <c r="R269" s="33">
        <f t="shared" si="405"/>
        <v>0</v>
      </c>
      <c r="S269" s="33">
        <f t="shared" si="405"/>
        <v>0</v>
      </c>
      <c r="T269" s="33">
        <f t="shared" si="405"/>
        <v>0</v>
      </c>
      <c r="U269" s="33">
        <f t="shared" si="405"/>
        <v>0</v>
      </c>
      <c r="V269" s="33">
        <f t="shared" si="405"/>
        <v>0</v>
      </c>
      <c r="W269" s="33">
        <f t="shared" si="405"/>
        <v>0</v>
      </c>
      <c r="X269" s="33">
        <f t="shared" si="405"/>
        <v>0</v>
      </c>
      <c r="Y269" s="33">
        <f t="shared" si="405"/>
        <v>0</v>
      </c>
      <c r="Z269" s="33">
        <f t="shared" si="405"/>
        <v>0</v>
      </c>
      <c r="AA269" s="33">
        <f t="shared" si="405"/>
        <v>0</v>
      </c>
      <c r="AB269" s="33">
        <f t="shared" si="405"/>
        <v>0</v>
      </c>
      <c r="AC269" s="33">
        <f t="shared" si="405"/>
        <v>0</v>
      </c>
      <c r="AD269" s="33">
        <f t="shared" si="405"/>
        <v>0</v>
      </c>
      <c r="AE269" s="33">
        <f t="shared" si="405"/>
        <v>1927786117.2608654</v>
      </c>
      <c r="AF269" s="33">
        <f t="shared" si="405"/>
        <v>0</v>
      </c>
      <c r="AG269" s="33">
        <f t="shared" si="405"/>
        <v>0</v>
      </c>
      <c r="AH269" s="33">
        <f t="shared" si="405"/>
        <v>0</v>
      </c>
      <c r="AI269" s="33">
        <f t="shared" si="405"/>
        <v>0</v>
      </c>
      <c r="AJ269" s="33">
        <f t="shared" si="405"/>
        <v>0</v>
      </c>
      <c r="AK269" s="33">
        <f t="shared" si="405"/>
        <v>0</v>
      </c>
      <c r="AL269" s="33">
        <f t="shared" si="405"/>
        <v>0</v>
      </c>
      <c r="AM269" s="33">
        <f t="shared" si="405"/>
        <v>0</v>
      </c>
      <c r="AN269" s="33">
        <f t="shared" si="405"/>
        <v>0</v>
      </c>
      <c r="AO269" s="33">
        <f t="shared" si="405"/>
        <v>0</v>
      </c>
      <c r="AP269" s="33">
        <f t="shared" si="405"/>
        <v>0</v>
      </c>
      <c r="AQ269" s="33">
        <f t="shared" si="405"/>
        <v>0</v>
      </c>
      <c r="AR269" s="33">
        <f t="shared" si="405"/>
        <v>0</v>
      </c>
      <c r="AS269" s="33">
        <f t="shared" si="405"/>
        <v>0</v>
      </c>
      <c r="AT269" s="33">
        <f t="shared" si="405"/>
        <v>0</v>
      </c>
      <c r="AU269" s="33">
        <f t="shared" si="405"/>
        <v>0</v>
      </c>
      <c r="AV269" s="33">
        <f t="shared" si="405"/>
        <v>0</v>
      </c>
      <c r="AW269" s="33">
        <f t="shared" si="405"/>
        <v>0</v>
      </c>
      <c r="AX269" s="33">
        <f t="shared" si="405"/>
        <v>0</v>
      </c>
      <c r="AY269" s="33">
        <f t="shared" si="405"/>
        <v>0</v>
      </c>
      <c r="AZ269" s="33">
        <f t="shared" si="405"/>
        <v>0</v>
      </c>
      <c r="BA269" s="33">
        <f t="shared" si="405"/>
        <v>0</v>
      </c>
      <c r="BB269" s="33">
        <f t="shared" si="405"/>
        <v>0</v>
      </c>
      <c r="BC269" s="33">
        <f t="shared" si="405"/>
        <v>0</v>
      </c>
      <c r="BD269" s="33">
        <f t="shared" si="405"/>
        <v>0</v>
      </c>
      <c r="BE269" s="33">
        <f t="shared" si="405"/>
        <v>0</v>
      </c>
      <c r="BF269" s="33">
        <f t="shared" si="405"/>
        <v>0</v>
      </c>
      <c r="BG269" s="33">
        <f t="shared" si="405"/>
        <v>0</v>
      </c>
      <c r="BH269" s="33">
        <f t="shared" si="405"/>
        <v>0</v>
      </c>
      <c r="BI269" s="33">
        <f t="shared" si="405"/>
        <v>0</v>
      </c>
      <c r="BJ269" s="33">
        <f t="shared" si="405"/>
        <v>0</v>
      </c>
      <c r="BK269" s="33">
        <f t="shared" si="405"/>
        <v>0</v>
      </c>
      <c r="BL269" s="33">
        <f t="shared" si="405"/>
        <v>0</v>
      </c>
      <c r="BM269" s="33">
        <f t="shared" si="405"/>
        <v>0</v>
      </c>
      <c r="BN269" s="33">
        <f t="shared" si="405"/>
        <v>0</v>
      </c>
      <c r="BO269" s="33">
        <f t="shared" si="405"/>
        <v>0</v>
      </c>
      <c r="BP269" s="33">
        <f t="shared" si="405"/>
        <v>0</v>
      </c>
      <c r="BQ269" s="33">
        <f t="shared" si="405"/>
        <v>0</v>
      </c>
      <c r="BS269" s="33">
        <f t="shared" ref="BS269:CY269" si="406">BS222</f>
        <v>0</v>
      </c>
      <c r="BT269" s="33">
        <f t="shared" si="406"/>
        <v>1927786117.2608654</v>
      </c>
      <c r="BU269" s="33">
        <f t="shared" si="406"/>
        <v>0</v>
      </c>
      <c r="BV269" s="33">
        <f t="shared" si="406"/>
        <v>0</v>
      </c>
      <c r="BW269" s="33">
        <f t="shared" si="406"/>
        <v>0</v>
      </c>
      <c r="BX269" s="33">
        <f t="shared" si="406"/>
        <v>0</v>
      </c>
      <c r="BY269" s="33">
        <f t="shared" si="406"/>
        <v>0</v>
      </c>
      <c r="BZ269" s="33">
        <f t="shared" si="406"/>
        <v>0</v>
      </c>
      <c r="CA269" s="33">
        <f t="shared" si="406"/>
        <v>0</v>
      </c>
      <c r="CB269" s="33">
        <f t="shared" si="406"/>
        <v>0</v>
      </c>
      <c r="CC269" s="33">
        <f t="shared" si="406"/>
        <v>0</v>
      </c>
      <c r="CD269" s="33">
        <f t="shared" si="406"/>
        <v>0</v>
      </c>
      <c r="CE269" s="33">
        <f t="shared" si="406"/>
        <v>0</v>
      </c>
      <c r="CF269" s="33">
        <f t="shared" si="406"/>
        <v>0</v>
      </c>
      <c r="CG269" s="33">
        <f t="shared" si="406"/>
        <v>0</v>
      </c>
      <c r="CH269" s="33">
        <f t="shared" si="406"/>
        <v>0</v>
      </c>
      <c r="CI269" s="33">
        <f t="shared" si="406"/>
        <v>0</v>
      </c>
      <c r="CJ269" s="33">
        <f t="shared" si="406"/>
        <v>0</v>
      </c>
      <c r="CK269" s="33">
        <f t="shared" si="406"/>
        <v>0</v>
      </c>
      <c r="CL269" s="33">
        <f t="shared" si="406"/>
        <v>0</v>
      </c>
      <c r="CM269" s="33">
        <f t="shared" si="406"/>
        <v>0</v>
      </c>
      <c r="CN269" s="33">
        <f t="shared" si="406"/>
        <v>0</v>
      </c>
      <c r="CO269" s="33">
        <f t="shared" si="406"/>
        <v>0</v>
      </c>
      <c r="CP269" s="33">
        <f t="shared" si="406"/>
        <v>0</v>
      </c>
      <c r="CQ269" s="33">
        <f t="shared" si="406"/>
        <v>0</v>
      </c>
      <c r="CR269" s="33">
        <f t="shared" si="406"/>
        <v>0</v>
      </c>
      <c r="CS269" s="33">
        <f t="shared" si="406"/>
        <v>0</v>
      </c>
      <c r="CT269" s="33">
        <f t="shared" si="406"/>
        <v>0</v>
      </c>
      <c r="CU269" s="33">
        <f t="shared" si="406"/>
        <v>0</v>
      </c>
      <c r="CV269" s="33">
        <f t="shared" si="406"/>
        <v>0</v>
      </c>
      <c r="CW269" s="33">
        <f t="shared" si="406"/>
        <v>0</v>
      </c>
      <c r="CX269" s="33">
        <f t="shared" si="406"/>
        <v>0</v>
      </c>
      <c r="CY269" s="33">
        <f t="shared" si="406"/>
        <v>0</v>
      </c>
    </row>
    <row r="270" spans="1:103" s="19" customFormat="1">
      <c r="A270" s="16"/>
      <c r="B270" s="17" t="s">
        <v>9</v>
      </c>
      <c r="C270" s="205">
        <f>(E194*C205*0.8)+(SUM(E198:E199)*C274)</f>
        <v>7.7289276552077985E-2</v>
      </c>
      <c r="D270" s="116" t="s">
        <v>12</v>
      </c>
      <c r="E270" s="79"/>
      <c r="F270" s="79"/>
      <c r="G270" s="79">
        <f t="shared" si="398"/>
        <v>107422914.4252069</v>
      </c>
      <c r="H270" s="79" t="s">
        <v>136</v>
      </c>
      <c r="I270" s="90"/>
      <c r="J270" s="79">
        <f t="shared" ref="J270:AO270" si="407">SUM(J266:J269)</f>
        <v>0</v>
      </c>
      <c r="K270" s="79">
        <f t="shared" si="407"/>
        <v>0</v>
      </c>
      <c r="L270" s="79">
        <f t="shared" si="407"/>
        <v>0</v>
      </c>
      <c r="M270" s="79">
        <f t="shared" si="407"/>
        <v>0</v>
      </c>
      <c r="N270" s="79">
        <f t="shared" si="407"/>
        <v>0</v>
      </c>
      <c r="O270" s="79">
        <f t="shared" si="407"/>
        <v>0</v>
      </c>
      <c r="P270" s="79">
        <f t="shared" si="407"/>
        <v>-683436538.3556484</v>
      </c>
      <c r="Q270" s="79">
        <f t="shared" si="407"/>
        <v>-89760939.098495841</v>
      </c>
      <c r="R270" s="79">
        <f t="shared" si="407"/>
        <v>-90098842.066532359</v>
      </c>
      <c r="S270" s="79">
        <f t="shared" si="407"/>
        <v>-90436745.034568891</v>
      </c>
      <c r="T270" s="79">
        <f t="shared" si="407"/>
        <v>-90774648.002605423</v>
      </c>
      <c r="U270" s="79">
        <f t="shared" si="407"/>
        <v>-91112550.970641941</v>
      </c>
      <c r="V270" s="79">
        <f t="shared" si="407"/>
        <v>-91450453.938678473</v>
      </c>
      <c r="W270" s="79">
        <f t="shared" si="407"/>
        <v>-91788356.906715021</v>
      </c>
      <c r="X270" s="79">
        <f t="shared" si="407"/>
        <v>-92126259.874751538</v>
      </c>
      <c r="Y270" s="79">
        <f t="shared" si="407"/>
        <v>-92464162.84278807</v>
      </c>
      <c r="Z270" s="79">
        <f t="shared" si="407"/>
        <v>-92802065.810824603</v>
      </c>
      <c r="AA270" s="79">
        <f t="shared" si="407"/>
        <v>-93139968.77886112</v>
      </c>
      <c r="AB270" s="79">
        <f t="shared" si="407"/>
        <v>-93477871.746897653</v>
      </c>
      <c r="AC270" s="79">
        <f t="shared" si="407"/>
        <v>-93815774.7149342</v>
      </c>
      <c r="AD270" s="79">
        <f t="shared" si="407"/>
        <v>-94153677.682970718</v>
      </c>
      <c r="AE270" s="79">
        <f t="shared" si="407"/>
        <v>2078261770.251121</v>
      </c>
      <c r="AF270" s="79">
        <f t="shared" si="407"/>
        <v>0</v>
      </c>
      <c r="AG270" s="79">
        <f t="shared" si="407"/>
        <v>0</v>
      </c>
      <c r="AH270" s="79">
        <f t="shared" si="407"/>
        <v>0</v>
      </c>
      <c r="AI270" s="79">
        <f t="shared" si="407"/>
        <v>0</v>
      </c>
      <c r="AJ270" s="79">
        <f t="shared" si="407"/>
        <v>0</v>
      </c>
      <c r="AK270" s="79">
        <f t="shared" si="407"/>
        <v>0</v>
      </c>
      <c r="AL270" s="79">
        <f t="shared" si="407"/>
        <v>0</v>
      </c>
      <c r="AM270" s="79">
        <f t="shared" si="407"/>
        <v>0</v>
      </c>
      <c r="AN270" s="79">
        <f t="shared" si="407"/>
        <v>0</v>
      </c>
      <c r="AO270" s="79">
        <f t="shared" si="407"/>
        <v>0</v>
      </c>
      <c r="AP270" s="79">
        <f t="shared" ref="AP270:BQ270" si="408">SUM(AP266:AP269)</f>
        <v>0</v>
      </c>
      <c r="AQ270" s="79">
        <f t="shared" si="408"/>
        <v>0</v>
      </c>
      <c r="AR270" s="79">
        <f t="shared" si="408"/>
        <v>0</v>
      </c>
      <c r="AS270" s="79">
        <f t="shared" si="408"/>
        <v>0</v>
      </c>
      <c r="AT270" s="79">
        <f t="shared" si="408"/>
        <v>0</v>
      </c>
      <c r="AU270" s="79">
        <f t="shared" si="408"/>
        <v>0</v>
      </c>
      <c r="AV270" s="79">
        <f t="shared" si="408"/>
        <v>0</v>
      </c>
      <c r="AW270" s="79">
        <f t="shared" si="408"/>
        <v>0</v>
      </c>
      <c r="AX270" s="79">
        <f t="shared" si="408"/>
        <v>0</v>
      </c>
      <c r="AY270" s="79">
        <f t="shared" si="408"/>
        <v>0</v>
      </c>
      <c r="AZ270" s="79">
        <f t="shared" si="408"/>
        <v>0</v>
      </c>
      <c r="BA270" s="79">
        <f t="shared" si="408"/>
        <v>0</v>
      </c>
      <c r="BB270" s="79">
        <f t="shared" si="408"/>
        <v>0</v>
      </c>
      <c r="BC270" s="79">
        <f t="shared" si="408"/>
        <v>0</v>
      </c>
      <c r="BD270" s="79">
        <f t="shared" si="408"/>
        <v>0</v>
      </c>
      <c r="BE270" s="79">
        <f t="shared" si="408"/>
        <v>0</v>
      </c>
      <c r="BF270" s="79">
        <f t="shared" si="408"/>
        <v>0</v>
      </c>
      <c r="BG270" s="79">
        <f t="shared" si="408"/>
        <v>0</v>
      </c>
      <c r="BH270" s="79">
        <f t="shared" si="408"/>
        <v>0</v>
      </c>
      <c r="BI270" s="79">
        <f t="shared" si="408"/>
        <v>0</v>
      </c>
      <c r="BJ270" s="79">
        <f t="shared" si="408"/>
        <v>0</v>
      </c>
      <c r="BK270" s="79">
        <f t="shared" si="408"/>
        <v>0</v>
      </c>
      <c r="BL270" s="79">
        <f t="shared" si="408"/>
        <v>0</v>
      </c>
      <c r="BM270" s="79">
        <f t="shared" si="408"/>
        <v>0</v>
      </c>
      <c r="BN270" s="79">
        <f t="shared" si="408"/>
        <v>0</v>
      </c>
      <c r="BO270" s="79">
        <f t="shared" si="408"/>
        <v>0</v>
      </c>
      <c r="BP270" s="79">
        <f t="shared" si="408"/>
        <v>0</v>
      </c>
      <c r="BQ270" s="79">
        <f t="shared" si="408"/>
        <v>0</v>
      </c>
      <c r="BR270" s="17"/>
      <c r="BS270" s="79">
        <f t="shared" ref="BS270:CY270" si="409">SUM(BS266:BS269)</f>
        <v>-1135620263.5284929</v>
      </c>
      <c r="BT270" s="79">
        <f t="shared" si="409"/>
        <v>1243043177.9536998</v>
      </c>
      <c r="BU270" s="79">
        <f t="shared" si="409"/>
        <v>0</v>
      </c>
      <c r="BV270" s="79">
        <f t="shared" si="409"/>
        <v>0</v>
      </c>
      <c r="BW270" s="79">
        <f t="shared" si="409"/>
        <v>0</v>
      </c>
      <c r="BX270" s="79">
        <f t="shared" si="409"/>
        <v>0</v>
      </c>
      <c r="BY270" s="79">
        <f t="shared" si="409"/>
        <v>0</v>
      </c>
      <c r="BZ270" s="79">
        <f t="shared" si="409"/>
        <v>0</v>
      </c>
      <c r="CA270" s="79">
        <f t="shared" si="409"/>
        <v>0</v>
      </c>
      <c r="CB270" s="79">
        <f t="shared" si="409"/>
        <v>0</v>
      </c>
      <c r="CC270" s="79">
        <f t="shared" si="409"/>
        <v>0</v>
      </c>
      <c r="CD270" s="79">
        <f t="shared" si="409"/>
        <v>0</v>
      </c>
      <c r="CE270" s="79">
        <f t="shared" si="409"/>
        <v>0</v>
      </c>
      <c r="CF270" s="79">
        <f t="shared" si="409"/>
        <v>0</v>
      </c>
      <c r="CG270" s="79">
        <f t="shared" si="409"/>
        <v>0</v>
      </c>
      <c r="CH270" s="79">
        <f t="shared" si="409"/>
        <v>0</v>
      </c>
      <c r="CI270" s="79">
        <f t="shared" si="409"/>
        <v>0</v>
      </c>
      <c r="CJ270" s="79">
        <f t="shared" si="409"/>
        <v>0</v>
      </c>
      <c r="CK270" s="79">
        <f t="shared" si="409"/>
        <v>0</v>
      </c>
      <c r="CL270" s="79">
        <f t="shared" si="409"/>
        <v>0</v>
      </c>
      <c r="CM270" s="79">
        <f t="shared" si="409"/>
        <v>0</v>
      </c>
      <c r="CN270" s="79">
        <f t="shared" si="409"/>
        <v>0</v>
      </c>
      <c r="CO270" s="79">
        <f t="shared" si="409"/>
        <v>0</v>
      </c>
      <c r="CP270" s="79">
        <f t="shared" si="409"/>
        <v>0</v>
      </c>
      <c r="CQ270" s="79">
        <f t="shared" si="409"/>
        <v>0</v>
      </c>
      <c r="CR270" s="79">
        <f t="shared" si="409"/>
        <v>0</v>
      </c>
      <c r="CS270" s="79">
        <f t="shared" si="409"/>
        <v>0</v>
      </c>
      <c r="CT270" s="79">
        <f t="shared" si="409"/>
        <v>0</v>
      </c>
      <c r="CU270" s="79">
        <f t="shared" si="409"/>
        <v>0</v>
      </c>
      <c r="CV270" s="79">
        <f t="shared" si="409"/>
        <v>0</v>
      </c>
      <c r="CW270" s="79">
        <f t="shared" si="409"/>
        <v>0</v>
      </c>
      <c r="CX270" s="79">
        <f t="shared" si="409"/>
        <v>0</v>
      </c>
      <c r="CY270" s="79">
        <f t="shared" si="409"/>
        <v>0</v>
      </c>
    </row>
    <row r="271" spans="1:103">
      <c r="B271" s="2" t="s">
        <v>24</v>
      </c>
      <c r="E271" s="33"/>
      <c r="F271" s="22"/>
      <c r="G271" s="22">
        <f t="shared" si="398"/>
        <v>0</v>
      </c>
      <c r="H271" s="22" t="s">
        <v>136</v>
      </c>
      <c r="I271" s="48"/>
      <c r="J271" s="33">
        <f t="shared" ref="J271:BQ271" si="410">J138</f>
        <v>0</v>
      </c>
      <c r="K271" s="33">
        <f t="shared" si="410"/>
        <v>0</v>
      </c>
      <c r="L271" s="33">
        <f t="shared" si="410"/>
        <v>0</v>
      </c>
      <c r="M271" s="33">
        <f t="shared" si="410"/>
        <v>0</v>
      </c>
      <c r="N271" s="33">
        <f t="shared" si="410"/>
        <v>0</v>
      </c>
      <c r="O271" s="33">
        <f t="shared" si="410"/>
        <v>0</v>
      </c>
      <c r="P271" s="33">
        <f t="shared" si="410"/>
        <v>0</v>
      </c>
      <c r="Q271" s="33">
        <f t="shared" si="410"/>
        <v>0</v>
      </c>
      <c r="R271" s="33">
        <f t="shared" si="410"/>
        <v>0</v>
      </c>
      <c r="S271" s="33">
        <f t="shared" si="410"/>
        <v>0</v>
      </c>
      <c r="T271" s="33">
        <f t="shared" si="410"/>
        <v>0</v>
      </c>
      <c r="U271" s="33">
        <f t="shared" si="410"/>
        <v>0</v>
      </c>
      <c r="V271" s="33">
        <f t="shared" si="410"/>
        <v>0</v>
      </c>
      <c r="W271" s="33">
        <f t="shared" si="410"/>
        <v>0</v>
      </c>
      <c r="X271" s="33">
        <f t="shared" si="410"/>
        <v>0</v>
      </c>
      <c r="Y271" s="33">
        <f t="shared" si="410"/>
        <v>0</v>
      </c>
      <c r="Z271" s="33">
        <f t="shared" si="410"/>
        <v>0</v>
      </c>
      <c r="AA271" s="33">
        <f t="shared" si="410"/>
        <v>0</v>
      </c>
      <c r="AB271" s="33">
        <f t="shared" si="410"/>
        <v>0</v>
      </c>
      <c r="AC271" s="33">
        <f t="shared" si="410"/>
        <v>0</v>
      </c>
      <c r="AD271" s="33">
        <f t="shared" si="410"/>
        <v>0</v>
      </c>
      <c r="AE271" s="33">
        <f t="shared" si="410"/>
        <v>0</v>
      </c>
      <c r="AF271" s="33">
        <f t="shared" si="410"/>
        <v>0</v>
      </c>
      <c r="AG271" s="33">
        <f t="shared" si="410"/>
        <v>0</v>
      </c>
      <c r="AH271" s="33">
        <f t="shared" si="410"/>
        <v>0</v>
      </c>
      <c r="AI271" s="33">
        <f t="shared" si="410"/>
        <v>0</v>
      </c>
      <c r="AJ271" s="33">
        <f t="shared" si="410"/>
        <v>0</v>
      </c>
      <c r="AK271" s="33">
        <f t="shared" si="410"/>
        <v>0</v>
      </c>
      <c r="AL271" s="33">
        <f t="shared" si="410"/>
        <v>0</v>
      </c>
      <c r="AM271" s="33">
        <f t="shared" si="410"/>
        <v>0</v>
      </c>
      <c r="AN271" s="33">
        <f t="shared" si="410"/>
        <v>0</v>
      </c>
      <c r="AO271" s="33">
        <f t="shared" si="410"/>
        <v>0</v>
      </c>
      <c r="AP271" s="33">
        <f t="shared" si="410"/>
        <v>0</v>
      </c>
      <c r="AQ271" s="33">
        <f t="shared" si="410"/>
        <v>0</v>
      </c>
      <c r="AR271" s="33">
        <f t="shared" si="410"/>
        <v>0</v>
      </c>
      <c r="AS271" s="33">
        <f t="shared" si="410"/>
        <v>0</v>
      </c>
      <c r="AT271" s="33">
        <f t="shared" si="410"/>
        <v>0</v>
      </c>
      <c r="AU271" s="33">
        <f t="shared" si="410"/>
        <v>0</v>
      </c>
      <c r="AV271" s="33">
        <f t="shared" si="410"/>
        <v>0</v>
      </c>
      <c r="AW271" s="33">
        <f t="shared" si="410"/>
        <v>0</v>
      </c>
      <c r="AX271" s="33">
        <f t="shared" si="410"/>
        <v>0</v>
      </c>
      <c r="AY271" s="33">
        <f t="shared" si="410"/>
        <v>0</v>
      </c>
      <c r="AZ271" s="33">
        <f t="shared" si="410"/>
        <v>0</v>
      </c>
      <c r="BA271" s="33">
        <f t="shared" si="410"/>
        <v>0</v>
      </c>
      <c r="BB271" s="33">
        <f t="shared" si="410"/>
        <v>0</v>
      </c>
      <c r="BC271" s="33">
        <f t="shared" si="410"/>
        <v>0</v>
      </c>
      <c r="BD271" s="33">
        <f t="shared" si="410"/>
        <v>0</v>
      </c>
      <c r="BE271" s="33">
        <f t="shared" si="410"/>
        <v>0</v>
      </c>
      <c r="BF271" s="33">
        <f t="shared" si="410"/>
        <v>0</v>
      </c>
      <c r="BG271" s="33">
        <f t="shared" si="410"/>
        <v>0</v>
      </c>
      <c r="BH271" s="33">
        <f t="shared" si="410"/>
        <v>0</v>
      </c>
      <c r="BI271" s="33">
        <f t="shared" si="410"/>
        <v>0</v>
      </c>
      <c r="BJ271" s="33">
        <f t="shared" si="410"/>
        <v>0</v>
      </c>
      <c r="BK271" s="33">
        <f t="shared" si="410"/>
        <v>0</v>
      </c>
      <c r="BL271" s="33">
        <f t="shared" si="410"/>
        <v>0</v>
      </c>
      <c r="BM271" s="33">
        <f t="shared" si="410"/>
        <v>0</v>
      </c>
      <c r="BN271" s="33">
        <f t="shared" si="410"/>
        <v>0</v>
      </c>
      <c r="BO271" s="33">
        <f t="shared" si="410"/>
        <v>0</v>
      </c>
      <c r="BP271" s="33">
        <f t="shared" si="410"/>
        <v>0</v>
      </c>
      <c r="BQ271" s="33">
        <f t="shared" si="410"/>
        <v>0</v>
      </c>
      <c r="BS271" s="33">
        <f t="shared" ref="BS271:CY271" si="411">BS138</f>
        <v>0</v>
      </c>
      <c r="BT271" s="33">
        <f t="shared" si="411"/>
        <v>0</v>
      </c>
      <c r="BU271" s="33">
        <f t="shared" si="411"/>
        <v>0</v>
      </c>
      <c r="BV271" s="33">
        <f t="shared" si="411"/>
        <v>0</v>
      </c>
      <c r="BW271" s="33">
        <f t="shared" si="411"/>
        <v>0</v>
      </c>
      <c r="BX271" s="33">
        <f t="shared" si="411"/>
        <v>0</v>
      </c>
      <c r="BY271" s="33">
        <f t="shared" si="411"/>
        <v>0</v>
      </c>
      <c r="BZ271" s="33">
        <f t="shared" si="411"/>
        <v>0</v>
      </c>
      <c r="CA271" s="33">
        <f t="shared" si="411"/>
        <v>0</v>
      </c>
      <c r="CB271" s="33">
        <f t="shared" si="411"/>
        <v>0</v>
      </c>
      <c r="CC271" s="33">
        <f t="shared" si="411"/>
        <v>0</v>
      </c>
      <c r="CD271" s="33">
        <f t="shared" si="411"/>
        <v>0</v>
      </c>
      <c r="CE271" s="33">
        <f t="shared" si="411"/>
        <v>0</v>
      </c>
      <c r="CF271" s="33">
        <f t="shared" si="411"/>
        <v>0</v>
      </c>
      <c r="CG271" s="33">
        <f t="shared" si="411"/>
        <v>0</v>
      </c>
      <c r="CH271" s="33">
        <f t="shared" si="411"/>
        <v>0</v>
      </c>
      <c r="CI271" s="33">
        <f t="shared" si="411"/>
        <v>0</v>
      </c>
      <c r="CJ271" s="33">
        <f t="shared" si="411"/>
        <v>0</v>
      </c>
      <c r="CK271" s="33">
        <f t="shared" si="411"/>
        <v>0</v>
      </c>
      <c r="CL271" s="33">
        <f t="shared" si="411"/>
        <v>0</v>
      </c>
      <c r="CM271" s="33">
        <f t="shared" si="411"/>
        <v>0</v>
      </c>
      <c r="CN271" s="33">
        <f t="shared" si="411"/>
        <v>0</v>
      </c>
      <c r="CO271" s="33">
        <f t="shared" si="411"/>
        <v>0</v>
      </c>
      <c r="CP271" s="33">
        <f t="shared" si="411"/>
        <v>0</v>
      </c>
      <c r="CQ271" s="33">
        <f t="shared" si="411"/>
        <v>0</v>
      </c>
      <c r="CR271" s="33">
        <f t="shared" si="411"/>
        <v>0</v>
      </c>
      <c r="CS271" s="33">
        <f t="shared" si="411"/>
        <v>0</v>
      </c>
      <c r="CT271" s="33">
        <f t="shared" si="411"/>
        <v>0</v>
      </c>
      <c r="CU271" s="33">
        <f t="shared" si="411"/>
        <v>0</v>
      </c>
      <c r="CV271" s="33">
        <f t="shared" si="411"/>
        <v>0</v>
      </c>
      <c r="CW271" s="33">
        <f t="shared" si="411"/>
        <v>0</v>
      </c>
      <c r="CX271" s="33">
        <f t="shared" si="411"/>
        <v>0</v>
      </c>
      <c r="CY271" s="33">
        <f t="shared" si="411"/>
        <v>0</v>
      </c>
    </row>
    <row r="272" spans="1:103">
      <c r="B272" s="2" t="s">
        <v>51</v>
      </c>
      <c r="E272" s="33"/>
      <c r="F272" s="22"/>
      <c r="G272" s="22">
        <f t="shared" si="398"/>
        <v>1279000000</v>
      </c>
      <c r="H272" s="22" t="s">
        <v>136</v>
      </c>
      <c r="I272" s="48"/>
      <c r="J272" s="33">
        <f>SUM(J209)</f>
        <v>0</v>
      </c>
      <c r="K272" s="33">
        <f t="shared" ref="K272:BQ272" si="412">SUM(K209)</f>
        <v>0</v>
      </c>
      <c r="L272" s="33">
        <f t="shared" si="412"/>
        <v>0</v>
      </c>
      <c r="M272" s="33">
        <f t="shared" si="412"/>
        <v>0</v>
      </c>
      <c r="N272" s="33">
        <f t="shared" si="412"/>
        <v>0</v>
      </c>
      <c r="O272" s="33">
        <f t="shared" si="412"/>
        <v>0</v>
      </c>
      <c r="P272" s="33">
        <f t="shared" si="412"/>
        <v>453000000</v>
      </c>
      <c r="Q272" s="33">
        <f t="shared" si="412"/>
        <v>59000000</v>
      </c>
      <c r="R272" s="33">
        <f t="shared" si="412"/>
        <v>59000000</v>
      </c>
      <c r="S272" s="33">
        <f t="shared" si="412"/>
        <v>59000000</v>
      </c>
      <c r="T272" s="33">
        <f t="shared" si="412"/>
        <v>59000000</v>
      </c>
      <c r="U272" s="33">
        <f t="shared" si="412"/>
        <v>59000000</v>
      </c>
      <c r="V272" s="33">
        <f t="shared" si="412"/>
        <v>59000000</v>
      </c>
      <c r="W272" s="33">
        <f t="shared" si="412"/>
        <v>59000000</v>
      </c>
      <c r="X272" s="33">
        <f t="shared" si="412"/>
        <v>59000000</v>
      </c>
      <c r="Y272" s="33">
        <f t="shared" si="412"/>
        <v>59000000</v>
      </c>
      <c r="Z272" s="33">
        <f t="shared" si="412"/>
        <v>59000000</v>
      </c>
      <c r="AA272" s="33">
        <f t="shared" si="412"/>
        <v>59000000</v>
      </c>
      <c r="AB272" s="33">
        <f t="shared" si="412"/>
        <v>59000000</v>
      </c>
      <c r="AC272" s="33">
        <f t="shared" si="412"/>
        <v>59000000</v>
      </c>
      <c r="AD272" s="33">
        <f t="shared" si="412"/>
        <v>59000000</v>
      </c>
      <c r="AE272" s="33">
        <f t="shared" si="412"/>
        <v>0</v>
      </c>
      <c r="AF272" s="33">
        <f t="shared" si="412"/>
        <v>0</v>
      </c>
      <c r="AG272" s="33">
        <f t="shared" si="412"/>
        <v>0</v>
      </c>
      <c r="AH272" s="33">
        <f t="shared" si="412"/>
        <v>0</v>
      </c>
      <c r="AI272" s="33">
        <f t="shared" si="412"/>
        <v>0</v>
      </c>
      <c r="AJ272" s="33">
        <f t="shared" si="412"/>
        <v>0</v>
      </c>
      <c r="AK272" s="33">
        <f t="shared" si="412"/>
        <v>0</v>
      </c>
      <c r="AL272" s="33">
        <f t="shared" si="412"/>
        <v>0</v>
      </c>
      <c r="AM272" s="33">
        <f t="shared" si="412"/>
        <v>0</v>
      </c>
      <c r="AN272" s="33">
        <f t="shared" si="412"/>
        <v>0</v>
      </c>
      <c r="AO272" s="33">
        <f t="shared" si="412"/>
        <v>0</v>
      </c>
      <c r="AP272" s="33">
        <f t="shared" si="412"/>
        <v>0</v>
      </c>
      <c r="AQ272" s="33">
        <f t="shared" si="412"/>
        <v>0</v>
      </c>
      <c r="AR272" s="33">
        <f t="shared" si="412"/>
        <v>0</v>
      </c>
      <c r="AS272" s="33">
        <f t="shared" si="412"/>
        <v>0</v>
      </c>
      <c r="AT272" s="33">
        <f t="shared" si="412"/>
        <v>0</v>
      </c>
      <c r="AU272" s="33">
        <f t="shared" si="412"/>
        <v>0</v>
      </c>
      <c r="AV272" s="33">
        <f t="shared" si="412"/>
        <v>0</v>
      </c>
      <c r="AW272" s="33">
        <f t="shared" si="412"/>
        <v>0</v>
      </c>
      <c r="AX272" s="33">
        <f t="shared" si="412"/>
        <v>0</v>
      </c>
      <c r="AY272" s="33">
        <f t="shared" si="412"/>
        <v>0</v>
      </c>
      <c r="AZ272" s="33">
        <f t="shared" si="412"/>
        <v>0</v>
      </c>
      <c r="BA272" s="33">
        <f t="shared" si="412"/>
        <v>0</v>
      </c>
      <c r="BB272" s="33">
        <f t="shared" si="412"/>
        <v>0</v>
      </c>
      <c r="BC272" s="33">
        <f t="shared" si="412"/>
        <v>0</v>
      </c>
      <c r="BD272" s="33">
        <f t="shared" si="412"/>
        <v>0</v>
      </c>
      <c r="BE272" s="33">
        <f t="shared" si="412"/>
        <v>0</v>
      </c>
      <c r="BF272" s="33">
        <f t="shared" si="412"/>
        <v>0</v>
      </c>
      <c r="BG272" s="33">
        <f t="shared" si="412"/>
        <v>0</v>
      </c>
      <c r="BH272" s="33">
        <f t="shared" si="412"/>
        <v>0</v>
      </c>
      <c r="BI272" s="33">
        <f t="shared" si="412"/>
        <v>0</v>
      </c>
      <c r="BJ272" s="33">
        <f t="shared" si="412"/>
        <v>0</v>
      </c>
      <c r="BK272" s="33">
        <f t="shared" si="412"/>
        <v>0</v>
      </c>
      <c r="BL272" s="33">
        <f t="shared" si="412"/>
        <v>0</v>
      </c>
      <c r="BM272" s="33">
        <f t="shared" si="412"/>
        <v>0</v>
      </c>
      <c r="BN272" s="33">
        <f t="shared" si="412"/>
        <v>0</v>
      </c>
      <c r="BO272" s="33">
        <f t="shared" si="412"/>
        <v>0</v>
      </c>
      <c r="BP272" s="33">
        <f t="shared" si="412"/>
        <v>0</v>
      </c>
      <c r="BQ272" s="33">
        <f t="shared" si="412"/>
        <v>0</v>
      </c>
      <c r="BS272" s="33">
        <f t="shared" ref="BS272:CY272" si="413">SUM(BS209)</f>
        <v>748000000</v>
      </c>
      <c r="BT272" s="33">
        <f t="shared" si="413"/>
        <v>531000000</v>
      </c>
      <c r="BU272" s="33">
        <f t="shared" si="413"/>
        <v>0</v>
      </c>
      <c r="BV272" s="33">
        <f t="shared" si="413"/>
        <v>0</v>
      </c>
      <c r="BW272" s="33">
        <f t="shared" si="413"/>
        <v>0</v>
      </c>
      <c r="BX272" s="33">
        <f t="shared" si="413"/>
        <v>0</v>
      </c>
      <c r="BY272" s="33">
        <f t="shared" si="413"/>
        <v>0</v>
      </c>
      <c r="BZ272" s="33">
        <f t="shared" si="413"/>
        <v>0</v>
      </c>
      <c r="CA272" s="33">
        <f t="shared" si="413"/>
        <v>0</v>
      </c>
      <c r="CB272" s="33">
        <f t="shared" si="413"/>
        <v>0</v>
      </c>
      <c r="CC272" s="33">
        <f t="shared" si="413"/>
        <v>0</v>
      </c>
      <c r="CD272" s="33">
        <f t="shared" si="413"/>
        <v>0</v>
      </c>
      <c r="CE272" s="33">
        <f t="shared" si="413"/>
        <v>0</v>
      </c>
      <c r="CF272" s="33">
        <f t="shared" si="413"/>
        <v>0</v>
      </c>
      <c r="CG272" s="33">
        <f t="shared" si="413"/>
        <v>0</v>
      </c>
      <c r="CH272" s="33">
        <f t="shared" si="413"/>
        <v>0</v>
      </c>
      <c r="CI272" s="33">
        <f t="shared" si="413"/>
        <v>0</v>
      </c>
      <c r="CJ272" s="33">
        <f t="shared" si="413"/>
        <v>0</v>
      </c>
      <c r="CK272" s="33">
        <f t="shared" si="413"/>
        <v>0</v>
      </c>
      <c r="CL272" s="33">
        <f t="shared" si="413"/>
        <v>0</v>
      </c>
      <c r="CM272" s="33">
        <f t="shared" si="413"/>
        <v>0</v>
      </c>
      <c r="CN272" s="33">
        <f t="shared" si="413"/>
        <v>0</v>
      </c>
      <c r="CO272" s="33">
        <f t="shared" si="413"/>
        <v>0</v>
      </c>
      <c r="CP272" s="33">
        <f t="shared" si="413"/>
        <v>0</v>
      </c>
      <c r="CQ272" s="33">
        <f t="shared" si="413"/>
        <v>0</v>
      </c>
      <c r="CR272" s="33">
        <f t="shared" si="413"/>
        <v>0</v>
      </c>
      <c r="CS272" s="33">
        <f t="shared" si="413"/>
        <v>0</v>
      </c>
      <c r="CT272" s="33">
        <f t="shared" si="413"/>
        <v>0</v>
      </c>
      <c r="CU272" s="33">
        <f t="shared" si="413"/>
        <v>0</v>
      </c>
      <c r="CV272" s="33">
        <f t="shared" si="413"/>
        <v>0</v>
      </c>
      <c r="CW272" s="33">
        <f t="shared" si="413"/>
        <v>0</v>
      </c>
      <c r="CX272" s="33">
        <f t="shared" si="413"/>
        <v>0</v>
      </c>
      <c r="CY272" s="33">
        <f t="shared" si="413"/>
        <v>0</v>
      </c>
    </row>
    <row r="273" spans="1:103">
      <c r="B273" s="2" t="s">
        <v>3</v>
      </c>
      <c r="E273" s="33"/>
      <c r="F273" s="22"/>
      <c r="G273" s="22">
        <f t="shared" si="398"/>
        <v>-1279000000</v>
      </c>
      <c r="H273" s="22" t="s">
        <v>136</v>
      </c>
      <c r="I273" s="48"/>
      <c r="J273" s="33">
        <f>-SUM(J210,J211)</f>
        <v>0</v>
      </c>
      <c r="K273" s="33">
        <f t="shared" ref="K273:BQ273" si="414">-SUM(K210,K211)</f>
        <v>0</v>
      </c>
      <c r="L273" s="33">
        <f t="shared" si="414"/>
        <v>0</v>
      </c>
      <c r="M273" s="33">
        <f t="shared" si="414"/>
        <v>0</v>
      </c>
      <c r="N273" s="33">
        <f t="shared" si="414"/>
        <v>0</v>
      </c>
      <c r="O273" s="33">
        <f t="shared" si="414"/>
        <v>0</v>
      </c>
      <c r="P273" s="33">
        <f t="shared" si="414"/>
        <v>0</v>
      </c>
      <c r="Q273" s="33">
        <f t="shared" si="414"/>
        <v>0</v>
      </c>
      <c r="R273" s="33">
        <f t="shared" si="414"/>
        <v>0</v>
      </c>
      <c r="S273" s="33">
        <f t="shared" si="414"/>
        <v>0</v>
      </c>
      <c r="T273" s="33">
        <f t="shared" si="414"/>
        <v>0</v>
      </c>
      <c r="U273" s="33">
        <f t="shared" si="414"/>
        <v>0</v>
      </c>
      <c r="V273" s="33">
        <f t="shared" si="414"/>
        <v>0</v>
      </c>
      <c r="W273" s="33">
        <f t="shared" si="414"/>
        <v>0</v>
      </c>
      <c r="X273" s="33">
        <f t="shared" si="414"/>
        <v>0</v>
      </c>
      <c r="Y273" s="33">
        <f t="shared" si="414"/>
        <v>0</v>
      </c>
      <c r="Z273" s="33">
        <f t="shared" si="414"/>
        <v>0</v>
      </c>
      <c r="AA273" s="33">
        <f t="shared" si="414"/>
        <v>0</v>
      </c>
      <c r="AB273" s="33">
        <f t="shared" si="414"/>
        <v>0</v>
      </c>
      <c r="AC273" s="33">
        <f t="shared" si="414"/>
        <v>0</v>
      </c>
      <c r="AD273" s="33">
        <f t="shared" si="414"/>
        <v>0</v>
      </c>
      <c r="AE273" s="33">
        <f t="shared" si="414"/>
        <v>-1279000000</v>
      </c>
      <c r="AF273" s="33">
        <f t="shared" si="414"/>
        <v>0</v>
      </c>
      <c r="AG273" s="33">
        <f t="shared" si="414"/>
        <v>0</v>
      </c>
      <c r="AH273" s="33">
        <f t="shared" si="414"/>
        <v>0</v>
      </c>
      <c r="AI273" s="33">
        <f t="shared" si="414"/>
        <v>0</v>
      </c>
      <c r="AJ273" s="33">
        <f t="shared" si="414"/>
        <v>0</v>
      </c>
      <c r="AK273" s="33">
        <f t="shared" si="414"/>
        <v>0</v>
      </c>
      <c r="AL273" s="33">
        <f t="shared" si="414"/>
        <v>0</v>
      </c>
      <c r="AM273" s="33">
        <f t="shared" si="414"/>
        <v>0</v>
      </c>
      <c r="AN273" s="33">
        <f t="shared" si="414"/>
        <v>0</v>
      </c>
      <c r="AO273" s="33">
        <f t="shared" si="414"/>
        <v>0</v>
      </c>
      <c r="AP273" s="33">
        <f t="shared" si="414"/>
        <v>0</v>
      </c>
      <c r="AQ273" s="33">
        <f t="shared" si="414"/>
        <v>0</v>
      </c>
      <c r="AR273" s="33">
        <f t="shared" si="414"/>
        <v>0</v>
      </c>
      <c r="AS273" s="33">
        <f t="shared" si="414"/>
        <v>0</v>
      </c>
      <c r="AT273" s="33">
        <f t="shared" si="414"/>
        <v>0</v>
      </c>
      <c r="AU273" s="33">
        <f t="shared" si="414"/>
        <v>0</v>
      </c>
      <c r="AV273" s="33">
        <f t="shared" si="414"/>
        <v>0</v>
      </c>
      <c r="AW273" s="33">
        <f t="shared" si="414"/>
        <v>0</v>
      </c>
      <c r="AX273" s="33">
        <f t="shared" si="414"/>
        <v>0</v>
      </c>
      <c r="AY273" s="33">
        <f t="shared" si="414"/>
        <v>0</v>
      </c>
      <c r="AZ273" s="33">
        <f t="shared" si="414"/>
        <v>0</v>
      </c>
      <c r="BA273" s="33">
        <f t="shared" si="414"/>
        <v>0</v>
      </c>
      <c r="BB273" s="33">
        <f t="shared" si="414"/>
        <v>0</v>
      </c>
      <c r="BC273" s="33">
        <f t="shared" si="414"/>
        <v>0</v>
      </c>
      <c r="BD273" s="33">
        <f t="shared" si="414"/>
        <v>0</v>
      </c>
      <c r="BE273" s="33">
        <f t="shared" si="414"/>
        <v>0</v>
      </c>
      <c r="BF273" s="33">
        <f t="shared" si="414"/>
        <v>0</v>
      </c>
      <c r="BG273" s="33">
        <f t="shared" si="414"/>
        <v>0</v>
      </c>
      <c r="BH273" s="33">
        <f t="shared" si="414"/>
        <v>0</v>
      </c>
      <c r="BI273" s="33">
        <f t="shared" si="414"/>
        <v>0</v>
      </c>
      <c r="BJ273" s="33">
        <f t="shared" si="414"/>
        <v>0</v>
      </c>
      <c r="BK273" s="33">
        <f t="shared" si="414"/>
        <v>0</v>
      </c>
      <c r="BL273" s="33">
        <f t="shared" si="414"/>
        <v>0</v>
      </c>
      <c r="BM273" s="33">
        <f t="shared" si="414"/>
        <v>0</v>
      </c>
      <c r="BN273" s="33">
        <f t="shared" si="414"/>
        <v>0</v>
      </c>
      <c r="BO273" s="33">
        <f t="shared" si="414"/>
        <v>0</v>
      </c>
      <c r="BP273" s="33">
        <f t="shared" si="414"/>
        <v>0</v>
      </c>
      <c r="BQ273" s="33">
        <f t="shared" si="414"/>
        <v>0</v>
      </c>
      <c r="BS273" s="33">
        <f t="shared" ref="BS273:CY273" si="415">-SUM(BS210,BS211)</f>
        <v>0</v>
      </c>
      <c r="BT273" s="33">
        <f t="shared" si="415"/>
        <v>-1279000000</v>
      </c>
      <c r="BU273" s="33">
        <f t="shared" si="415"/>
        <v>0</v>
      </c>
      <c r="BV273" s="33">
        <f t="shared" si="415"/>
        <v>0</v>
      </c>
      <c r="BW273" s="33">
        <f t="shared" si="415"/>
        <v>0</v>
      </c>
      <c r="BX273" s="33">
        <f t="shared" si="415"/>
        <v>0</v>
      </c>
      <c r="BY273" s="33">
        <f t="shared" si="415"/>
        <v>0</v>
      </c>
      <c r="BZ273" s="33">
        <f t="shared" si="415"/>
        <v>0</v>
      </c>
      <c r="CA273" s="33">
        <f t="shared" si="415"/>
        <v>0</v>
      </c>
      <c r="CB273" s="33">
        <f t="shared" si="415"/>
        <v>0</v>
      </c>
      <c r="CC273" s="33">
        <f t="shared" si="415"/>
        <v>0</v>
      </c>
      <c r="CD273" s="33">
        <f t="shared" si="415"/>
        <v>0</v>
      </c>
      <c r="CE273" s="33">
        <f t="shared" si="415"/>
        <v>0</v>
      </c>
      <c r="CF273" s="33">
        <f t="shared" si="415"/>
        <v>0</v>
      </c>
      <c r="CG273" s="33">
        <f t="shared" si="415"/>
        <v>0</v>
      </c>
      <c r="CH273" s="33">
        <f t="shared" si="415"/>
        <v>0</v>
      </c>
      <c r="CI273" s="33">
        <f t="shared" si="415"/>
        <v>0</v>
      </c>
      <c r="CJ273" s="33">
        <f t="shared" si="415"/>
        <v>0</v>
      </c>
      <c r="CK273" s="33">
        <f t="shared" si="415"/>
        <v>0</v>
      </c>
      <c r="CL273" s="33">
        <f t="shared" si="415"/>
        <v>0</v>
      </c>
      <c r="CM273" s="33">
        <f t="shared" si="415"/>
        <v>0</v>
      </c>
      <c r="CN273" s="33">
        <f t="shared" si="415"/>
        <v>0</v>
      </c>
      <c r="CO273" s="33">
        <f t="shared" si="415"/>
        <v>0</v>
      </c>
      <c r="CP273" s="33">
        <f t="shared" si="415"/>
        <v>0</v>
      </c>
      <c r="CQ273" s="33">
        <f t="shared" si="415"/>
        <v>0</v>
      </c>
      <c r="CR273" s="33">
        <f t="shared" si="415"/>
        <v>0</v>
      </c>
      <c r="CS273" s="33">
        <f t="shared" si="415"/>
        <v>0</v>
      </c>
      <c r="CT273" s="33">
        <f t="shared" si="415"/>
        <v>0</v>
      </c>
      <c r="CU273" s="33">
        <f t="shared" si="415"/>
        <v>0</v>
      </c>
      <c r="CV273" s="33">
        <f t="shared" si="415"/>
        <v>0</v>
      </c>
      <c r="CW273" s="33">
        <f t="shared" si="415"/>
        <v>0</v>
      </c>
      <c r="CX273" s="33">
        <f t="shared" si="415"/>
        <v>0</v>
      </c>
      <c r="CY273" s="33">
        <f t="shared" si="415"/>
        <v>0</v>
      </c>
    </row>
    <row r="274" spans="1:103" s="19" customFormat="1">
      <c r="A274" s="16"/>
      <c r="B274" s="17" t="s">
        <v>10</v>
      </c>
      <c r="C274" s="205">
        <v>0.15</v>
      </c>
      <c r="D274" s="116" t="s">
        <v>52</v>
      </c>
      <c r="E274" s="79"/>
      <c r="F274" s="79"/>
      <c r="G274" s="79">
        <f t="shared" si="398"/>
        <v>107422914.4252069</v>
      </c>
      <c r="H274" s="79" t="s">
        <v>136</v>
      </c>
      <c r="I274" s="90"/>
      <c r="J274" s="79">
        <f t="shared" ref="J274:AB274" si="416">SUM(J270,J271:J273)</f>
        <v>0</v>
      </c>
      <c r="K274" s="79">
        <f t="shared" si="416"/>
        <v>0</v>
      </c>
      <c r="L274" s="79">
        <f t="shared" si="416"/>
        <v>0</v>
      </c>
      <c r="M274" s="79">
        <f t="shared" si="416"/>
        <v>0</v>
      </c>
      <c r="N274" s="79">
        <f t="shared" si="416"/>
        <v>0</v>
      </c>
      <c r="O274" s="79">
        <f t="shared" si="416"/>
        <v>0</v>
      </c>
      <c r="P274" s="79">
        <f t="shared" si="416"/>
        <v>-230436538.3556484</v>
      </c>
      <c r="Q274" s="79">
        <f t="shared" si="416"/>
        <v>-30760939.098495841</v>
      </c>
      <c r="R274" s="79">
        <f t="shared" si="416"/>
        <v>-31098842.066532359</v>
      </c>
      <c r="S274" s="79">
        <f t="shared" si="416"/>
        <v>-31436745.034568891</v>
      </c>
      <c r="T274" s="79">
        <f t="shared" si="416"/>
        <v>-31774648.002605423</v>
      </c>
      <c r="U274" s="79">
        <f t="shared" si="416"/>
        <v>-32112550.970641941</v>
      </c>
      <c r="V274" s="79">
        <f>SUM(V270,V271:V273)</f>
        <v>-32450453.938678473</v>
      </c>
      <c r="W274" s="79">
        <f t="shared" si="416"/>
        <v>-32788356.906715021</v>
      </c>
      <c r="X274" s="79">
        <f t="shared" si="416"/>
        <v>-33126259.874751538</v>
      </c>
      <c r="Y274" s="79">
        <f t="shared" si="416"/>
        <v>-33464162.84278807</v>
      </c>
      <c r="Z274" s="79">
        <f t="shared" si="416"/>
        <v>-33802065.810824603</v>
      </c>
      <c r="AA274" s="79">
        <f t="shared" si="416"/>
        <v>-34139968.77886112</v>
      </c>
      <c r="AB274" s="79">
        <f t="shared" si="416"/>
        <v>-34477871.746897653</v>
      </c>
      <c r="AC274" s="79">
        <f>SUM(AC270,AC271:AC273)</f>
        <v>-34815774.7149342</v>
      </c>
      <c r="AD274" s="79">
        <f t="shared" ref="AD274:BQ274" si="417">SUM(AD270,AD271:AD273)</f>
        <v>-35153677.682970718</v>
      </c>
      <c r="AE274" s="79">
        <f t="shared" si="417"/>
        <v>799261770.25112104</v>
      </c>
      <c r="AF274" s="79">
        <f t="shared" si="417"/>
        <v>0</v>
      </c>
      <c r="AG274" s="79">
        <f t="shared" si="417"/>
        <v>0</v>
      </c>
      <c r="AH274" s="79">
        <f t="shared" si="417"/>
        <v>0</v>
      </c>
      <c r="AI274" s="79">
        <f t="shared" si="417"/>
        <v>0</v>
      </c>
      <c r="AJ274" s="79">
        <f t="shared" si="417"/>
        <v>0</v>
      </c>
      <c r="AK274" s="79">
        <f t="shared" si="417"/>
        <v>0</v>
      </c>
      <c r="AL274" s="79">
        <f t="shared" si="417"/>
        <v>0</v>
      </c>
      <c r="AM274" s="79">
        <f t="shared" si="417"/>
        <v>0</v>
      </c>
      <c r="AN274" s="79">
        <f t="shared" si="417"/>
        <v>0</v>
      </c>
      <c r="AO274" s="79">
        <f t="shared" si="417"/>
        <v>0</v>
      </c>
      <c r="AP274" s="79">
        <f t="shared" si="417"/>
        <v>0</v>
      </c>
      <c r="AQ274" s="79">
        <f t="shared" si="417"/>
        <v>0</v>
      </c>
      <c r="AR274" s="79">
        <f t="shared" si="417"/>
        <v>0</v>
      </c>
      <c r="AS274" s="79">
        <f t="shared" si="417"/>
        <v>0</v>
      </c>
      <c r="AT274" s="79">
        <f t="shared" si="417"/>
        <v>0</v>
      </c>
      <c r="AU274" s="79">
        <f t="shared" si="417"/>
        <v>0</v>
      </c>
      <c r="AV274" s="79">
        <f t="shared" si="417"/>
        <v>0</v>
      </c>
      <c r="AW274" s="79">
        <f t="shared" si="417"/>
        <v>0</v>
      </c>
      <c r="AX274" s="79">
        <f t="shared" si="417"/>
        <v>0</v>
      </c>
      <c r="AY274" s="79">
        <f t="shared" si="417"/>
        <v>0</v>
      </c>
      <c r="AZ274" s="79">
        <f t="shared" si="417"/>
        <v>0</v>
      </c>
      <c r="BA274" s="79">
        <f t="shared" si="417"/>
        <v>0</v>
      </c>
      <c r="BB274" s="79">
        <f t="shared" si="417"/>
        <v>0</v>
      </c>
      <c r="BC274" s="79">
        <f t="shared" si="417"/>
        <v>0</v>
      </c>
      <c r="BD274" s="79">
        <f t="shared" si="417"/>
        <v>0</v>
      </c>
      <c r="BE274" s="79">
        <f t="shared" si="417"/>
        <v>0</v>
      </c>
      <c r="BF274" s="79">
        <f t="shared" si="417"/>
        <v>0</v>
      </c>
      <c r="BG274" s="79">
        <f t="shared" si="417"/>
        <v>0</v>
      </c>
      <c r="BH274" s="79">
        <f t="shared" si="417"/>
        <v>0</v>
      </c>
      <c r="BI274" s="79">
        <f t="shared" si="417"/>
        <v>0</v>
      </c>
      <c r="BJ274" s="79">
        <f t="shared" si="417"/>
        <v>0</v>
      </c>
      <c r="BK274" s="79">
        <f t="shared" si="417"/>
        <v>0</v>
      </c>
      <c r="BL274" s="79">
        <f t="shared" si="417"/>
        <v>0</v>
      </c>
      <c r="BM274" s="79">
        <f t="shared" si="417"/>
        <v>0</v>
      </c>
      <c r="BN274" s="79">
        <f t="shared" si="417"/>
        <v>0</v>
      </c>
      <c r="BO274" s="79">
        <f t="shared" si="417"/>
        <v>0</v>
      </c>
      <c r="BP274" s="79">
        <f t="shared" si="417"/>
        <v>0</v>
      </c>
      <c r="BQ274" s="79">
        <f t="shared" si="417"/>
        <v>0</v>
      </c>
      <c r="BR274" s="17"/>
      <c r="BS274" s="79">
        <f t="shared" ref="BS274:CU274" si="418">SUM(BS270,BS271:BS273)</f>
        <v>-387620263.52849293</v>
      </c>
      <c r="BT274" s="79">
        <f t="shared" si="418"/>
        <v>495043177.95369983</v>
      </c>
      <c r="BU274" s="79">
        <f>SUM(BU270,BU271:BU273)</f>
        <v>0</v>
      </c>
      <c r="BV274" s="79">
        <f t="shared" si="418"/>
        <v>0</v>
      </c>
      <c r="BW274" s="79">
        <f t="shared" si="418"/>
        <v>0</v>
      </c>
      <c r="BX274" s="79">
        <f t="shared" si="418"/>
        <v>0</v>
      </c>
      <c r="BY274" s="79">
        <f t="shared" si="418"/>
        <v>0</v>
      </c>
      <c r="BZ274" s="79">
        <f t="shared" si="418"/>
        <v>0</v>
      </c>
      <c r="CA274" s="79">
        <f t="shared" si="418"/>
        <v>0</v>
      </c>
      <c r="CB274" s="79">
        <f t="shared" si="418"/>
        <v>0</v>
      </c>
      <c r="CC274" s="79">
        <f t="shared" si="418"/>
        <v>0</v>
      </c>
      <c r="CD274" s="79">
        <f t="shared" si="418"/>
        <v>0</v>
      </c>
      <c r="CE274" s="79">
        <f t="shared" si="418"/>
        <v>0</v>
      </c>
      <c r="CF274" s="79">
        <f t="shared" si="418"/>
        <v>0</v>
      </c>
      <c r="CG274" s="79">
        <f t="shared" si="418"/>
        <v>0</v>
      </c>
      <c r="CH274" s="79">
        <f t="shared" si="418"/>
        <v>0</v>
      </c>
      <c r="CI274" s="79">
        <f t="shared" si="418"/>
        <v>0</v>
      </c>
      <c r="CJ274" s="79">
        <f t="shared" si="418"/>
        <v>0</v>
      </c>
      <c r="CK274" s="79">
        <f t="shared" si="418"/>
        <v>0</v>
      </c>
      <c r="CL274" s="79">
        <f t="shared" si="418"/>
        <v>0</v>
      </c>
      <c r="CM274" s="79">
        <f t="shared" si="418"/>
        <v>0</v>
      </c>
      <c r="CN274" s="79">
        <f t="shared" si="418"/>
        <v>0</v>
      </c>
      <c r="CO274" s="79">
        <f t="shared" si="418"/>
        <v>0</v>
      </c>
      <c r="CP274" s="79">
        <f t="shared" si="418"/>
        <v>0</v>
      </c>
      <c r="CQ274" s="79">
        <f t="shared" si="418"/>
        <v>0</v>
      </c>
      <c r="CR274" s="79">
        <f t="shared" si="418"/>
        <v>0</v>
      </c>
      <c r="CS274" s="79">
        <f t="shared" si="418"/>
        <v>0</v>
      </c>
      <c r="CT274" s="79">
        <f t="shared" si="418"/>
        <v>0</v>
      </c>
      <c r="CU274" s="79">
        <f t="shared" si="418"/>
        <v>0</v>
      </c>
      <c r="CV274" s="79">
        <f>SUM(CV270,CV271:CV273)</f>
        <v>0</v>
      </c>
      <c r="CW274" s="79">
        <f t="shared" ref="CW274:CY274" si="419">SUM(CW270,CW271:CW273)</f>
        <v>0</v>
      </c>
      <c r="CX274" s="79">
        <f t="shared" si="419"/>
        <v>0</v>
      </c>
      <c r="CY274" s="79">
        <f t="shared" si="419"/>
        <v>0</v>
      </c>
    </row>
    <row r="275" spans="1:103" s="10" customFormat="1">
      <c r="A275" s="12"/>
      <c r="F275" s="262"/>
      <c r="G275" s="262">
        <f>G274-G141</f>
        <v>3.2782554626464844E-7</v>
      </c>
      <c r="H275" s="262"/>
      <c r="L275" s="40"/>
      <c r="M275" s="40"/>
      <c r="N275" s="40"/>
      <c r="O275" s="40"/>
      <c r="P275" s="40"/>
      <c r="Q275" s="40"/>
      <c r="R275" s="40"/>
      <c r="S275" s="40"/>
      <c r="BT275" s="142"/>
    </row>
    <row r="276" spans="1:103" s="10" customFormat="1">
      <c r="A276" s="12" t="s">
        <v>66</v>
      </c>
      <c r="B276" s="163" t="s">
        <v>58</v>
      </c>
      <c r="C276" s="164">
        <f>NPV(C270,BS270:CY270)</f>
        <v>16933013.497255832</v>
      </c>
      <c r="D276" s="188"/>
      <c r="F276" s="38"/>
      <c r="G276" s="38"/>
      <c r="H276" s="38"/>
      <c r="L276" s="24"/>
      <c r="M276" s="24"/>
      <c r="N276" s="24"/>
      <c r="O276" s="24"/>
      <c r="P276" s="24"/>
      <c r="Q276" s="24"/>
      <c r="R276" s="24"/>
      <c r="S276" s="24"/>
      <c r="BS276" s="33"/>
      <c r="BT276" s="33"/>
    </row>
    <row r="277" spans="1:103" s="10" customFormat="1">
      <c r="A277" s="12"/>
      <c r="B277" s="165" t="s">
        <v>57</v>
      </c>
      <c r="C277" s="166">
        <f>IRR(BS270:CY270)</f>
        <v>9.459404510045677E-2</v>
      </c>
      <c r="D277" s="28"/>
      <c r="E277" s="142"/>
      <c r="L277" s="24"/>
      <c r="M277" s="60"/>
      <c r="N277" s="24"/>
      <c r="O277" s="24"/>
      <c r="P277" s="24"/>
      <c r="Q277" s="24"/>
      <c r="R277" s="24"/>
      <c r="S277" s="24"/>
    </row>
    <row r="278" spans="1:103" s="10" customFormat="1">
      <c r="A278" s="12"/>
      <c r="B278" s="167" t="s">
        <v>53</v>
      </c>
      <c r="C278" s="168">
        <f>(MATCH(0,BS279:CY279)-1)+(0-INDEX(BS279:CY279,MATCH(0,BS279:CY279)))/(INDEX(BS279:CY279,MATCH(0,BS279:CY279)+1)-INDEX(BS279:CY279,MATCH(0,BS279:CY279)))</f>
        <v>0.91358070553748039</v>
      </c>
      <c r="L278" s="24"/>
      <c r="M278" s="24"/>
      <c r="N278" s="24"/>
      <c r="O278" s="24"/>
      <c r="P278" s="24"/>
      <c r="Q278" s="24"/>
      <c r="R278" s="24"/>
      <c r="S278" s="24"/>
    </row>
    <row r="279" spans="1:103" s="43" customFormat="1">
      <c r="A279" s="97"/>
      <c r="B279" s="35" t="s">
        <v>54</v>
      </c>
      <c r="C279" s="35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BS279" s="36">
        <f>SUM(BR279,BS270)</f>
        <v>-1135620263.5284929</v>
      </c>
      <c r="BT279" s="36">
        <f>SUM(BS279,BT270)</f>
        <v>107422914.4252069</v>
      </c>
      <c r="BU279" s="36">
        <f t="shared" ref="BU279:CY279" si="420">SUM(BT279,BU270)</f>
        <v>107422914.4252069</v>
      </c>
      <c r="BV279" s="36">
        <f t="shared" si="420"/>
        <v>107422914.4252069</v>
      </c>
      <c r="BW279" s="36">
        <f t="shared" si="420"/>
        <v>107422914.4252069</v>
      </c>
      <c r="BX279" s="36">
        <f t="shared" si="420"/>
        <v>107422914.4252069</v>
      </c>
      <c r="BY279" s="36">
        <f t="shared" si="420"/>
        <v>107422914.4252069</v>
      </c>
      <c r="BZ279" s="36">
        <f t="shared" si="420"/>
        <v>107422914.4252069</v>
      </c>
      <c r="CA279" s="36">
        <f t="shared" si="420"/>
        <v>107422914.4252069</v>
      </c>
      <c r="CB279" s="36">
        <f t="shared" si="420"/>
        <v>107422914.4252069</v>
      </c>
      <c r="CC279" s="36">
        <f t="shared" si="420"/>
        <v>107422914.4252069</v>
      </c>
      <c r="CD279" s="36">
        <f t="shared" si="420"/>
        <v>107422914.4252069</v>
      </c>
      <c r="CE279" s="36">
        <f t="shared" si="420"/>
        <v>107422914.4252069</v>
      </c>
      <c r="CF279" s="36">
        <f t="shared" si="420"/>
        <v>107422914.4252069</v>
      </c>
      <c r="CG279" s="36">
        <f t="shared" si="420"/>
        <v>107422914.4252069</v>
      </c>
      <c r="CH279" s="36">
        <f t="shared" si="420"/>
        <v>107422914.4252069</v>
      </c>
      <c r="CI279" s="36">
        <f t="shared" si="420"/>
        <v>107422914.4252069</v>
      </c>
      <c r="CJ279" s="36">
        <f t="shared" si="420"/>
        <v>107422914.4252069</v>
      </c>
      <c r="CK279" s="36">
        <f t="shared" si="420"/>
        <v>107422914.4252069</v>
      </c>
      <c r="CL279" s="36">
        <f t="shared" si="420"/>
        <v>107422914.4252069</v>
      </c>
      <c r="CM279" s="36">
        <f t="shared" si="420"/>
        <v>107422914.4252069</v>
      </c>
      <c r="CN279" s="36">
        <f t="shared" si="420"/>
        <v>107422914.4252069</v>
      </c>
      <c r="CO279" s="36">
        <f t="shared" si="420"/>
        <v>107422914.4252069</v>
      </c>
      <c r="CP279" s="36">
        <f t="shared" si="420"/>
        <v>107422914.4252069</v>
      </c>
      <c r="CQ279" s="36">
        <f t="shared" si="420"/>
        <v>107422914.4252069</v>
      </c>
      <c r="CR279" s="36">
        <f t="shared" si="420"/>
        <v>107422914.4252069</v>
      </c>
      <c r="CS279" s="36">
        <f t="shared" si="420"/>
        <v>107422914.4252069</v>
      </c>
      <c r="CT279" s="36">
        <f t="shared" si="420"/>
        <v>107422914.4252069</v>
      </c>
      <c r="CU279" s="36">
        <f t="shared" si="420"/>
        <v>107422914.4252069</v>
      </c>
      <c r="CV279" s="36">
        <f t="shared" si="420"/>
        <v>107422914.4252069</v>
      </c>
      <c r="CW279" s="36">
        <f t="shared" si="420"/>
        <v>107422914.4252069</v>
      </c>
      <c r="CX279" s="36">
        <f t="shared" si="420"/>
        <v>107422914.4252069</v>
      </c>
      <c r="CY279" s="36">
        <f t="shared" si="420"/>
        <v>107422914.4252069</v>
      </c>
    </row>
    <row r="280" spans="1:103" s="10" customFormat="1">
      <c r="A280" s="12"/>
      <c r="B280" s="2"/>
      <c r="C280" s="2"/>
      <c r="L280" s="24"/>
      <c r="M280" s="24"/>
      <c r="N280" s="24"/>
      <c r="O280" s="24"/>
      <c r="P280" s="24"/>
      <c r="Q280" s="24"/>
      <c r="R280" s="24"/>
      <c r="S280" s="24"/>
    </row>
    <row r="281" spans="1:103" s="10" customFormat="1">
      <c r="A281" s="12"/>
      <c r="B281" s="169" t="s">
        <v>55</v>
      </c>
      <c r="C281" s="164">
        <f>NPV(C274,BS274:CY274)</f>
        <v>37262665.327737644</v>
      </c>
      <c r="E281" s="188"/>
      <c r="F281" s="36"/>
      <c r="G281" s="22"/>
      <c r="L281" s="24"/>
      <c r="M281" s="24"/>
      <c r="N281" s="24"/>
      <c r="O281" s="24"/>
      <c r="P281" s="24"/>
      <c r="Q281" s="24"/>
      <c r="R281" s="24"/>
      <c r="S281" s="24"/>
    </row>
    <row r="282" spans="1:103" s="10" customFormat="1">
      <c r="A282" s="12"/>
      <c r="B282" s="170" t="s">
        <v>59</v>
      </c>
      <c r="C282" s="166">
        <f>IRR(BS274:CY274)</f>
        <v>0.27713441358132318</v>
      </c>
      <c r="E282" s="227"/>
      <c r="F282" s="40"/>
      <c r="G282" s="40"/>
      <c r="H282" s="40"/>
      <c r="L282" s="24"/>
      <c r="M282" s="24"/>
      <c r="N282" s="24"/>
      <c r="O282" s="24"/>
      <c r="P282" s="24"/>
      <c r="Q282" s="24"/>
      <c r="R282" s="24"/>
      <c r="S282" s="24"/>
    </row>
    <row r="283" spans="1:103" s="10" customFormat="1">
      <c r="A283" s="12"/>
      <c r="B283" s="171" t="s">
        <v>56</v>
      </c>
      <c r="C283" s="168">
        <f>(MATCH(0,BS284:CY284)-1)+(0-INDEX(BS284:CY284,MATCH(0,BS284:CY284)))/(INDEX(BS284:CY284,MATCH(0,BS284:CY284)+1)-INDEX(BS284:CY284,MATCH(0,BS284:CY284)))+1</f>
        <v>1.7830029395228755</v>
      </c>
      <c r="F283" s="40"/>
      <c r="G283" s="40"/>
      <c r="H283" s="40"/>
      <c r="L283" s="24"/>
      <c r="M283" s="24"/>
      <c r="N283" s="24"/>
      <c r="O283" s="24"/>
      <c r="P283" s="24"/>
      <c r="Q283" s="24"/>
      <c r="R283" s="24"/>
      <c r="S283" s="24"/>
    </row>
    <row r="284" spans="1:103" s="10" customFormat="1">
      <c r="A284" s="12"/>
      <c r="B284" s="35" t="s">
        <v>70</v>
      </c>
      <c r="C284" s="35"/>
      <c r="D284" s="128"/>
      <c r="E284" s="128"/>
      <c r="F284" s="245"/>
      <c r="G284" s="245"/>
      <c r="H284" s="245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36">
        <f>SUM(BR284,BS274)</f>
        <v>-387620263.52849293</v>
      </c>
      <c r="BT284" s="36">
        <f t="shared" ref="BT284:CU284" si="421">SUM(BS284,BT274)</f>
        <v>107422914.4252069</v>
      </c>
      <c r="BU284" s="36">
        <f t="shared" si="421"/>
        <v>107422914.4252069</v>
      </c>
      <c r="BV284" s="36">
        <f t="shared" si="421"/>
        <v>107422914.4252069</v>
      </c>
      <c r="BW284" s="36">
        <f t="shared" si="421"/>
        <v>107422914.4252069</v>
      </c>
      <c r="BX284" s="36">
        <f t="shared" si="421"/>
        <v>107422914.4252069</v>
      </c>
      <c r="BY284" s="36">
        <f t="shared" si="421"/>
        <v>107422914.4252069</v>
      </c>
      <c r="BZ284" s="36">
        <f t="shared" si="421"/>
        <v>107422914.4252069</v>
      </c>
      <c r="CA284" s="36">
        <f t="shared" si="421"/>
        <v>107422914.4252069</v>
      </c>
      <c r="CB284" s="36">
        <f t="shared" si="421"/>
        <v>107422914.4252069</v>
      </c>
      <c r="CC284" s="36">
        <f t="shared" si="421"/>
        <v>107422914.4252069</v>
      </c>
      <c r="CD284" s="36">
        <f t="shared" si="421"/>
        <v>107422914.4252069</v>
      </c>
      <c r="CE284" s="36">
        <f t="shared" si="421"/>
        <v>107422914.4252069</v>
      </c>
      <c r="CF284" s="36">
        <f t="shared" si="421"/>
        <v>107422914.4252069</v>
      </c>
      <c r="CG284" s="36">
        <f t="shared" si="421"/>
        <v>107422914.4252069</v>
      </c>
      <c r="CH284" s="36">
        <f t="shared" si="421"/>
        <v>107422914.4252069</v>
      </c>
      <c r="CI284" s="36">
        <f t="shared" si="421"/>
        <v>107422914.4252069</v>
      </c>
      <c r="CJ284" s="36">
        <f t="shared" si="421"/>
        <v>107422914.4252069</v>
      </c>
      <c r="CK284" s="36">
        <f t="shared" si="421"/>
        <v>107422914.4252069</v>
      </c>
      <c r="CL284" s="36">
        <f t="shared" si="421"/>
        <v>107422914.4252069</v>
      </c>
      <c r="CM284" s="36">
        <f t="shared" si="421"/>
        <v>107422914.4252069</v>
      </c>
      <c r="CN284" s="36">
        <f t="shared" si="421"/>
        <v>107422914.4252069</v>
      </c>
      <c r="CO284" s="36">
        <f t="shared" si="421"/>
        <v>107422914.4252069</v>
      </c>
      <c r="CP284" s="36">
        <f t="shared" si="421"/>
        <v>107422914.4252069</v>
      </c>
      <c r="CQ284" s="36">
        <f t="shared" si="421"/>
        <v>107422914.4252069</v>
      </c>
      <c r="CR284" s="36">
        <f t="shared" si="421"/>
        <v>107422914.4252069</v>
      </c>
      <c r="CS284" s="36">
        <f t="shared" si="421"/>
        <v>107422914.4252069</v>
      </c>
      <c r="CT284" s="36">
        <f t="shared" si="421"/>
        <v>107422914.4252069</v>
      </c>
      <c r="CU284" s="36">
        <f t="shared" si="421"/>
        <v>107422914.4252069</v>
      </c>
      <c r="CV284" s="36">
        <f>SUM(CU284,CV274)</f>
        <v>107422914.4252069</v>
      </c>
      <c r="CW284" s="36">
        <f t="shared" ref="CW284:CY284" si="422">SUM(CV284,CW274)</f>
        <v>107422914.4252069</v>
      </c>
      <c r="CX284" s="36">
        <f t="shared" si="422"/>
        <v>107422914.4252069</v>
      </c>
      <c r="CY284" s="36">
        <f t="shared" si="422"/>
        <v>107422914.4252069</v>
      </c>
    </row>
    <row r="285" spans="1:103" s="92" customFormat="1">
      <c r="A285" s="91"/>
      <c r="L285" s="93"/>
      <c r="M285" s="93"/>
      <c r="N285" s="93"/>
      <c r="O285" s="93"/>
      <c r="P285" s="93"/>
      <c r="Q285" s="93"/>
      <c r="R285" s="93"/>
      <c r="S285" s="93"/>
    </row>
    <row r="286" spans="1:103" s="92" customFormat="1">
      <c r="A286" s="91"/>
      <c r="B286" s="100" t="s">
        <v>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2"/>
      <c r="M286" s="102"/>
      <c r="N286" s="102"/>
      <c r="O286" s="102"/>
      <c r="P286" s="102"/>
      <c r="Q286" s="102"/>
      <c r="R286" s="102"/>
      <c r="S286" s="102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  <c r="AW286" s="101"/>
      <c r="AX286" s="101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  <c r="BJ286" s="101"/>
      <c r="BK286" s="101"/>
      <c r="BL286" s="101"/>
      <c r="BM286" s="101"/>
      <c r="BN286" s="101"/>
      <c r="BO286" s="101"/>
      <c r="BP286" s="101"/>
      <c r="BQ286" s="101"/>
      <c r="BR286" s="101"/>
      <c r="BS286" s="101"/>
      <c r="BT286" s="101"/>
      <c r="BU286" s="101"/>
      <c r="BV286" s="101"/>
      <c r="BW286" s="101"/>
      <c r="BX286" s="101"/>
      <c r="BY286" s="101"/>
      <c r="BZ286" s="101"/>
      <c r="CA286" s="101"/>
      <c r="CB286" s="101"/>
      <c r="CC286" s="101"/>
      <c r="CD286" s="101"/>
      <c r="CE286" s="101"/>
      <c r="CF286" s="101"/>
      <c r="CG286" s="101"/>
      <c r="CH286" s="101"/>
      <c r="CI286" s="101"/>
      <c r="CJ286" s="101"/>
      <c r="CK286" s="101"/>
      <c r="CL286" s="101"/>
      <c r="CM286" s="101"/>
      <c r="CN286" s="101"/>
      <c r="CO286" s="101"/>
      <c r="CP286" s="101"/>
      <c r="CQ286" s="101"/>
      <c r="CR286" s="101"/>
      <c r="CS286" s="101"/>
      <c r="CT286" s="101"/>
      <c r="CU286" s="101"/>
      <c r="CV286" s="101"/>
      <c r="CW286" s="101"/>
      <c r="CX286" s="101"/>
      <c r="CY286" s="103"/>
    </row>
    <row r="287" spans="1:103" s="35" customFormat="1">
      <c r="A287" s="94"/>
      <c r="B287" s="104" t="s">
        <v>9</v>
      </c>
      <c r="I287" s="36"/>
      <c r="J287" s="36">
        <f t="shared" ref="J287:BQ287" si="423">J270-J223-J227+J138</f>
        <v>0</v>
      </c>
      <c r="K287" s="36">
        <f t="shared" si="423"/>
        <v>0</v>
      </c>
      <c r="L287" s="36">
        <f t="shared" si="423"/>
        <v>0</v>
      </c>
      <c r="M287" s="36">
        <f t="shared" si="423"/>
        <v>0</v>
      </c>
      <c r="N287" s="36">
        <f t="shared" si="423"/>
        <v>0</v>
      </c>
      <c r="O287" s="36">
        <f t="shared" si="423"/>
        <v>0</v>
      </c>
      <c r="P287" s="36">
        <f t="shared" si="423"/>
        <v>0</v>
      </c>
      <c r="Q287" s="36">
        <f t="shared" si="423"/>
        <v>0</v>
      </c>
      <c r="R287" s="36">
        <f t="shared" si="423"/>
        <v>0</v>
      </c>
      <c r="S287" s="36">
        <f t="shared" si="423"/>
        <v>0</v>
      </c>
      <c r="T287" s="36">
        <f t="shared" si="423"/>
        <v>0</v>
      </c>
      <c r="U287" s="36">
        <f t="shared" si="423"/>
        <v>0</v>
      </c>
      <c r="V287" s="36">
        <f t="shared" si="423"/>
        <v>0</v>
      </c>
      <c r="W287" s="36">
        <f t="shared" si="423"/>
        <v>0</v>
      </c>
      <c r="X287" s="36">
        <f t="shared" si="423"/>
        <v>0</v>
      </c>
      <c r="Y287" s="36">
        <f t="shared" si="423"/>
        <v>0</v>
      </c>
      <c r="Z287" s="36">
        <f t="shared" si="423"/>
        <v>0</v>
      </c>
      <c r="AA287" s="36">
        <f t="shared" si="423"/>
        <v>0</v>
      </c>
      <c r="AB287" s="36">
        <f t="shared" si="423"/>
        <v>0</v>
      </c>
      <c r="AC287" s="36">
        <f t="shared" si="423"/>
        <v>-1.4901161193847656E-8</v>
      </c>
      <c r="AD287" s="36">
        <f t="shared" si="423"/>
        <v>0</v>
      </c>
      <c r="AE287" s="36">
        <f t="shared" si="423"/>
        <v>-1.3883982319384813E-7</v>
      </c>
      <c r="AF287" s="36">
        <f t="shared" si="423"/>
        <v>0</v>
      </c>
      <c r="AG287" s="36">
        <f t="shared" si="423"/>
        <v>0</v>
      </c>
      <c r="AH287" s="36">
        <f t="shared" si="423"/>
        <v>0</v>
      </c>
      <c r="AI287" s="36">
        <f t="shared" si="423"/>
        <v>0</v>
      </c>
      <c r="AJ287" s="36">
        <f t="shared" si="423"/>
        <v>0</v>
      </c>
      <c r="AK287" s="36">
        <f t="shared" si="423"/>
        <v>0</v>
      </c>
      <c r="AL287" s="36">
        <f t="shared" si="423"/>
        <v>0</v>
      </c>
      <c r="AM287" s="36">
        <f t="shared" si="423"/>
        <v>0</v>
      </c>
      <c r="AN287" s="36">
        <f t="shared" si="423"/>
        <v>0</v>
      </c>
      <c r="AO287" s="36">
        <f t="shared" si="423"/>
        <v>0</v>
      </c>
      <c r="AP287" s="36">
        <f t="shared" si="423"/>
        <v>0</v>
      </c>
      <c r="AQ287" s="36">
        <f t="shared" si="423"/>
        <v>0</v>
      </c>
      <c r="AR287" s="36">
        <f t="shared" si="423"/>
        <v>0</v>
      </c>
      <c r="AS287" s="36">
        <f t="shared" si="423"/>
        <v>0</v>
      </c>
      <c r="AT287" s="36">
        <f t="shared" si="423"/>
        <v>0</v>
      </c>
      <c r="AU287" s="36">
        <f t="shared" si="423"/>
        <v>0</v>
      </c>
      <c r="AV287" s="36">
        <f t="shared" si="423"/>
        <v>0</v>
      </c>
      <c r="AW287" s="36">
        <f t="shared" si="423"/>
        <v>0</v>
      </c>
      <c r="AX287" s="36">
        <f t="shared" si="423"/>
        <v>0</v>
      </c>
      <c r="AY287" s="36">
        <f t="shared" si="423"/>
        <v>0</v>
      </c>
      <c r="AZ287" s="36">
        <f t="shared" si="423"/>
        <v>0</v>
      </c>
      <c r="BA287" s="36">
        <f t="shared" si="423"/>
        <v>0</v>
      </c>
      <c r="BB287" s="36">
        <f t="shared" si="423"/>
        <v>0</v>
      </c>
      <c r="BC287" s="36">
        <f t="shared" si="423"/>
        <v>0</v>
      </c>
      <c r="BD287" s="36">
        <f t="shared" si="423"/>
        <v>0</v>
      </c>
      <c r="BE287" s="36">
        <f t="shared" si="423"/>
        <v>0</v>
      </c>
      <c r="BF287" s="36">
        <f t="shared" si="423"/>
        <v>0</v>
      </c>
      <c r="BG287" s="36">
        <f t="shared" si="423"/>
        <v>0</v>
      </c>
      <c r="BH287" s="36">
        <f t="shared" si="423"/>
        <v>0</v>
      </c>
      <c r="BI287" s="36">
        <f t="shared" si="423"/>
        <v>0</v>
      </c>
      <c r="BJ287" s="36">
        <f t="shared" si="423"/>
        <v>0</v>
      </c>
      <c r="BK287" s="36">
        <f t="shared" si="423"/>
        <v>0</v>
      </c>
      <c r="BL287" s="36">
        <f t="shared" si="423"/>
        <v>0</v>
      </c>
      <c r="BM287" s="36">
        <f t="shared" si="423"/>
        <v>0</v>
      </c>
      <c r="BN287" s="36">
        <f t="shared" si="423"/>
        <v>0</v>
      </c>
      <c r="BO287" s="36">
        <f t="shared" si="423"/>
        <v>0</v>
      </c>
      <c r="BP287" s="36">
        <f t="shared" si="423"/>
        <v>0</v>
      </c>
      <c r="BQ287" s="36">
        <f t="shared" si="423"/>
        <v>0</v>
      </c>
      <c r="BS287" s="36">
        <f t="shared" ref="BS287:CY287" si="424">BS270-BS223-BS227+BS138</f>
        <v>0</v>
      </c>
      <c r="BT287" s="36">
        <f t="shared" si="424"/>
        <v>-1.1920928955078125E-7</v>
      </c>
      <c r="BU287" s="36">
        <f t="shared" si="424"/>
        <v>0</v>
      </c>
      <c r="BV287" s="36">
        <f t="shared" si="424"/>
        <v>0</v>
      </c>
      <c r="BW287" s="36">
        <f t="shared" si="424"/>
        <v>0</v>
      </c>
      <c r="BX287" s="36">
        <f t="shared" si="424"/>
        <v>0</v>
      </c>
      <c r="BY287" s="36">
        <f t="shared" si="424"/>
        <v>0</v>
      </c>
      <c r="BZ287" s="36">
        <f t="shared" si="424"/>
        <v>0</v>
      </c>
      <c r="CA287" s="36">
        <f t="shared" si="424"/>
        <v>0</v>
      </c>
      <c r="CB287" s="36">
        <f t="shared" si="424"/>
        <v>0</v>
      </c>
      <c r="CC287" s="36">
        <f t="shared" si="424"/>
        <v>0</v>
      </c>
      <c r="CD287" s="36">
        <f t="shared" si="424"/>
        <v>0</v>
      </c>
      <c r="CE287" s="36">
        <f t="shared" si="424"/>
        <v>0</v>
      </c>
      <c r="CF287" s="36">
        <f t="shared" si="424"/>
        <v>0</v>
      </c>
      <c r="CG287" s="36">
        <f t="shared" si="424"/>
        <v>0</v>
      </c>
      <c r="CH287" s="36">
        <f t="shared" si="424"/>
        <v>0</v>
      </c>
      <c r="CI287" s="36">
        <f t="shared" si="424"/>
        <v>0</v>
      </c>
      <c r="CJ287" s="36">
        <f t="shared" si="424"/>
        <v>0</v>
      </c>
      <c r="CK287" s="36">
        <f t="shared" si="424"/>
        <v>0</v>
      </c>
      <c r="CL287" s="36">
        <f t="shared" si="424"/>
        <v>0</v>
      </c>
      <c r="CM287" s="36">
        <f t="shared" si="424"/>
        <v>0</v>
      </c>
      <c r="CN287" s="36">
        <f t="shared" si="424"/>
        <v>0</v>
      </c>
      <c r="CO287" s="36">
        <f t="shared" si="424"/>
        <v>0</v>
      </c>
      <c r="CP287" s="36">
        <f t="shared" si="424"/>
        <v>0</v>
      </c>
      <c r="CQ287" s="36">
        <f t="shared" si="424"/>
        <v>0</v>
      </c>
      <c r="CR287" s="36">
        <f t="shared" si="424"/>
        <v>0</v>
      </c>
      <c r="CS287" s="36">
        <f t="shared" si="424"/>
        <v>0</v>
      </c>
      <c r="CT287" s="36">
        <f t="shared" si="424"/>
        <v>0</v>
      </c>
      <c r="CU287" s="36">
        <f t="shared" si="424"/>
        <v>0</v>
      </c>
      <c r="CV287" s="36">
        <f t="shared" si="424"/>
        <v>0</v>
      </c>
      <c r="CW287" s="36">
        <f t="shared" si="424"/>
        <v>0</v>
      </c>
      <c r="CX287" s="36">
        <f t="shared" si="424"/>
        <v>0</v>
      </c>
      <c r="CY287" s="98">
        <f t="shared" si="424"/>
        <v>0</v>
      </c>
    </row>
    <row r="288" spans="1:103" s="35" customFormat="1">
      <c r="A288" s="94"/>
      <c r="B288" s="104" t="s">
        <v>10</v>
      </c>
      <c r="I288" s="36"/>
      <c r="J288" s="36">
        <f t="shared" ref="J288:BQ288" si="425">J274-J234</f>
        <v>0</v>
      </c>
      <c r="K288" s="36">
        <f t="shared" si="425"/>
        <v>0</v>
      </c>
      <c r="L288" s="36">
        <f t="shared" si="425"/>
        <v>0</v>
      </c>
      <c r="M288" s="36">
        <f t="shared" si="425"/>
        <v>0</v>
      </c>
      <c r="N288" s="36">
        <f t="shared" si="425"/>
        <v>0</v>
      </c>
      <c r="O288" s="36">
        <f t="shared" si="425"/>
        <v>0</v>
      </c>
      <c r="P288" s="36">
        <f t="shared" si="425"/>
        <v>-268000000</v>
      </c>
      <c r="Q288" s="36">
        <f t="shared" si="425"/>
        <v>-33500000</v>
      </c>
      <c r="R288" s="36">
        <f t="shared" si="425"/>
        <v>-33500000</v>
      </c>
      <c r="S288" s="36">
        <f t="shared" si="425"/>
        <v>-33500000</v>
      </c>
      <c r="T288" s="36">
        <f t="shared" si="425"/>
        <v>-33500000</v>
      </c>
      <c r="U288" s="36">
        <f t="shared" si="425"/>
        <v>-33500000</v>
      </c>
      <c r="V288" s="36">
        <f>V274-V234</f>
        <v>-33500000</v>
      </c>
      <c r="W288" s="36">
        <f t="shared" si="425"/>
        <v>-33500000</v>
      </c>
      <c r="X288" s="36">
        <f t="shared" si="425"/>
        <v>-33500000</v>
      </c>
      <c r="Y288" s="36">
        <f t="shared" si="425"/>
        <v>-33500000</v>
      </c>
      <c r="Z288" s="36">
        <f t="shared" si="425"/>
        <v>-33500000</v>
      </c>
      <c r="AA288" s="36">
        <f t="shared" si="425"/>
        <v>-33500000</v>
      </c>
      <c r="AB288" s="36">
        <f t="shared" si="425"/>
        <v>-33500000</v>
      </c>
      <c r="AC288" s="36">
        <f t="shared" si="425"/>
        <v>0</v>
      </c>
      <c r="AD288" s="36">
        <f t="shared" si="425"/>
        <v>0</v>
      </c>
      <c r="AE288" s="36">
        <f t="shared" si="425"/>
        <v>0</v>
      </c>
      <c r="AF288" s="36">
        <f t="shared" si="425"/>
        <v>0</v>
      </c>
      <c r="AG288" s="36">
        <f t="shared" si="425"/>
        <v>0</v>
      </c>
      <c r="AH288" s="36">
        <f t="shared" si="425"/>
        <v>0</v>
      </c>
      <c r="AI288" s="36">
        <f t="shared" si="425"/>
        <v>0</v>
      </c>
      <c r="AJ288" s="36">
        <f t="shared" si="425"/>
        <v>0</v>
      </c>
      <c r="AK288" s="36">
        <f t="shared" si="425"/>
        <v>0</v>
      </c>
      <c r="AL288" s="36">
        <f t="shared" si="425"/>
        <v>0</v>
      </c>
      <c r="AM288" s="36">
        <f t="shared" si="425"/>
        <v>0</v>
      </c>
      <c r="AN288" s="36">
        <f t="shared" si="425"/>
        <v>0</v>
      </c>
      <c r="AO288" s="36">
        <f t="shared" si="425"/>
        <v>0</v>
      </c>
      <c r="AP288" s="36">
        <f t="shared" si="425"/>
        <v>0</v>
      </c>
      <c r="AQ288" s="36">
        <f t="shared" si="425"/>
        <v>0</v>
      </c>
      <c r="AR288" s="36">
        <f t="shared" si="425"/>
        <v>0</v>
      </c>
      <c r="AS288" s="36">
        <f t="shared" si="425"/>
        <v>0</v>
      </c>
      <c r="AT288" s="36">
        <f t="shared" si="425"/>
        <v>0</v>
      </c>
      <c r="AU288" s="36">
        <f t="shared" si="425"/>
        <v>0</v>
      </c>
      <c r="AV288" s="36">
        <f t="shared" si="425"/>
        <v>0</v>
      </c>
      <c r="AW288" s="36">
        <f t="shared" si="425"/>
        <v>0</v>
      </c>
      <c r="AX288" s="36">
        <f t="shared" si="425"/>
        <v>0</v>
      </c>
      <c r="AY288" s="36">
        <f t="shared" si="425"/>
        <v>0</v>
      </c>
      <c r="AZ288" s="36">
        <f t="shared" si="425"/>
        <v>0</v>
      </c>
      <c r="BA288" s="36">
        <f t="shared" si="425"/>
        <v>0</v>
      </c>
      <c r="BB288" s="36">
        <f t="shared" si="425"/>
        <v>0</v>
      </c>
      <c r="BC288" s="36">
        <f t="shared" si="425"/>
        <v>0</v>
      </c>
      <c r="BD288" s="36">
        <f t="shared" si="425"/>
        <v>0</v>
      </c>
      <c r="BE288" s="36">
        <f t="shared" si="425"/>
        <v>0</v>
      </c>
      <c r="BF288" s="36">
        <f t="shared" si="425"/>
        <v>0</v>
      </c>
      <c r="BG288" s="36">
        <f t="shared" si="425"/>
        <v>0</v>
      </c>
      <c r="BH288" s="36">
        <f t="shared" si="425"/>
        <v>0</v>
      </c>
      <c r="BI288" s="36">
        <f t="shared" si="425"/>
        <v>0</v>
      </c>
      <c r="BJ288" s="36">
        <f t="shared" si="425"/>
        <v>0</v>
      </c>
      <c r="BK288" s="36">
        <f t="shared" si="425"/>
        <v>0</v>
      </c>
      <c r="BL288" s="36">
        <f t="shared" si="425"/>
        <v>0</v>
      </c>
      <c r="BM288" s="36">
        <f t="shared" si="425"/>
        <v>0</v>
      </c>
      <c r="BN288" s="36">
        <f t="shared" si="425"/>
        <v>0</v>
      </c>
      <c r="BO288" s="36">
        <f t="shared" si="425"/>
        <v>0</v>
      </c>
      <c r="BP288" s="36">
        <f t="shared" si="425"/>
        <v>0</v>
      </c>
      <c r="BQ288" s="36">
        <f t="shared" si="425"/>
        <v>0</v>
      </c>
      <c r="BS288" s="36">
        <f t="shared" ref="BS288:CY288" si="426">BS274-BS234</f>
        <v>-435500000</v>
      </c>
      <c r="BT288" s="36">
        <f t="shared" si="426"/>
        <v>-234500000.00000024</v>
      </c>
      <c r="BU288" s="36">
        <f t="shared" si="426"/>
        <v>0</v>
      </c>
      <c r="BV288" s="36">
        <f t="shared" si="426"/>
        <v>0</v>
      </c>
      <c r="BW288" s="36">
        <f t="shared" si="426"/>
        <v>0</v>
      </c>
      <c r="BX288" s="36">
        <f t="shared" si="426"/>
        <v>0</v>
      </c>
      <c r="BY288" s="36">
        <f t="shared" si="426"/>
        <v>0</v>
      </c>
      <c r="BZ288" s="36">
        <f t="shared" si="426"/>
        <v>0</v>
      </c>
      <c r="CA288" s="36">
        <f t="shared" si="426"/>
        <v>0</v>
      </c>
      <c r="CB288" s="36">
        <f t="shared" si="426"/>
        <v>0</v>
      </c>
      <c r="CC288" s="36">
        <f t="shared" si="426"/>
        <v>0</v>
      </c>
      <c r="CD288" s="36">
        <f t="shared" si="426"/>
        <v>0</v>
      </c>
      <c r="CE288" s="36">
        <f t="shared" si="426"/>
        <v>0</v>
      </c>
      <c r="CF288" s="36">
        <f t="shared" si="426"/>
        <v>0</v>
      </c>
      <c r="CG288" s="36">
        <f t="shared" si="426"/>
        <v>0</v>
      </c>
      <c r="CH288" s="36">
        <f t="shared" si="426"/>
        <v>0</v>
      </c>
      <c r="CI288" s="36">
        <f t="shared" si="426"/>
        <v>0</v>
      </c>
      <c r="CJ288" s="36">
        <f t="shared" si="426"/>
        <v>0</v>
      </c>
      <c r="CK288" s="36">
        <f t="shared" si="426"/>
        <v>0</v>
      </c>
      <c r="CL288" s="36">
        <f t="shared" si="426"/>
        <v>0</v>
      </c>
      <c r="CM288" s="36">
        <f t="shared" si="426"/>
        <v>0</v>
      </c>
      <c r="CN288" s="36">
        <f t="shared" si="426"/>
        <v>0</v>
      </c>
      <c r="CO288" s="36">
        <f t="shared" si="426"/>
        <v>0</v>
      </c>
      <c r="CP288" s="36">
        <f t="shared" si="426"/>
        <v>0</v>
      </c>
      <c r="CQ288" s="36">
        <f t="shared" si="426"/>
        <v>0</v>
      </c>
      <c r="CR288" s="36">
        <f t="shared" si="426"/>
        <v>0</v>
      </c>
      <c r="CS288" s="36">
        <f t="shared" si="426"/>
        <v>0</v>
      </c>
      <c r="CT288" s="36">
        <f t="shared" si="426"/>
        <v>0</v>
      </c>
      <c r="CU288" s="36">
        <f t="shared" si="426"/>
        <v>0</v>
      </c>
      <c r="CV288" s="36">
        <f t="shared" si="426"/>
        <v>0</v>
      </c>
      <c r="CW288" s="36">
        <f t="shared" si="426"/>
        <v>0</v>
      </c>
      <c r="CX288" s="36">
        <f t="shared" si="426"/>
        <v>0</v>
      </c>
      <c r="CY288" s="98">
        <f t="shared" si="426"/>
        <v>0</v>
      </c>
    </row>
    <row r="289" spans="1:103">
      <c r="B289" s="95" t="s">
        <v>29</v>
      </c>
      <c r="C289" s="96"/>
      <c r="D289" s="96"/>
      <c r="E289" s="96"/>
      <c r="F289" s="96"/>
      <c r="G289" s="96"/>
      <c r="H289" s="96"/>
      <c r="I289" s="96"/>
      <c r="J289" s="126">
        <f t="shared" ref="J289:BQ289" si="427">J288+J196</f>
        <v>0</v>
      </c>
      <c r="K289" s="126">
        <f t="shared" si="427"/>
        <v>0</v>
      </c>
      <c r="L289" s="126">
        <f t="shared" si="427"/>
        <v>0</v>
      </c>
      <c r="M289" s="126">
        <f t="shared" si="427"/>
        <v>0</v>
      </c>
      <c r="N289" s="126">
        <f t="shared" si="427"/>
        <v>0</v>
      </c>
      <c r="O289" s="126">
        <f t="shared" si="427"/>
        <v>0</v>
      </c>
      <c r="P289" s="126">
        <f t="shared" si="427"/>
        <v>0</v>
      </c>
      <c r="Q289" s="126">
        <f t="shared" si="427"/>
        <v>0</v>
      </c>
      <c r="R289" s="126">
        <f t="shared" si="427"/>
        <v>0</v>
      </c>
      <c r="S289" s="126">
        <f t="shared" si="427"/>
        <v>0</v>
      </c>
      <c r="T289" s="126">
        <f t="shared" si="427"/>
        <v>0</v>
      </c>
      <c r="U289" s="126">
        <f t="shared" si="427"/>
        <v>0</v>
      </c>
      <c r="V289" s="126">
        <f t="shared" si="427"/>
        <v>0</v>
      </c>
      <c r="W289" s="126">
        <f t="shared" si="427"/>
        <v>0</v>
      </c>
      <c r="X289" s="126">
        <f t="shared" si="427"/>
        <v>0</v>
      </c>
      <c r="Y289" s="126">
        <f t="shared" si="427"/>
        <v>0</v>
      </c>
      <c r="Z289" s="126">
        <f t="shared" si="427"/>
        <v>0</v>
      </c>
      <c r="AA289" s="126">
        <f t="shared" si="427"/>
        <v>0</v>
      </c>
      <c r="AB289" s="126">
        <f t="shared" si="427"/>
        <v>0</v>
      </c>
      <c r="AC289" s="126">
        <f t="shared" si="427"/>
        <v>0</v>
      </c>
      <c r="AD289" s="126">
        <f t="shared" si="427"/>
        <v>0</v>
      </c>
      <c r="AE289" s="126">
        <f t="shared" si="427"/>
        <v>0</v>
      </c>
      <c r="AF289" s="126">
        <f t="shared" si="427"/>
        <v>0</v>
      </c>
      <c r="AG289" s="126">
        <f t="shared" si="427"/>
        <v>0</v>
      </c>
      <c r="AH289" s="126">
        <f t="shared" si="427"/>
        <v>0</v>
      </c>
      <c r="AI289" s="126">
        <f t="shared" si="427"/>
        <v>0</v>
      </c>
      <c r="AJ289" s="126">
        <f t="shared" si="427"/>
        <v>0</v>
      </c>
      <c r="AK289" s="126">
        <f t="shared" si="427"/>
        <v>0</v>
      </c>
      <c r="AL289" s="126">
        <f t="shared" si="427"/>
        <v>0</v>
      </c>
      <c r="AM289" s="126">
        <f t="shared" si="427"/>
        <v>0</v>
      </c>
      <c r="AN289" s="126">
        <f t="shared" si="427"/>
        <v>0</v>
      </c>
      <c r="AO289" s="126">
        <f t="shared" si="427"/>
        <v>0</v>
      </c>
      <c r="AP289" s="126">
        <f t="shared" si="427"/>
        <v>0</v>
      </c>
      <c r="AQ289" s="126">
        <f t="shared" si="427"/>
        <v>0</v>
      </c>
      <c r="AR289" s="126">
        <f t="shared" si="427"/>
        <v>0</v>
      </c>
      <c r="AS289" s="126">
        <f t="shared" si="427"/>
        <v>0</v>
      </c>
      <c r="AT289" s="126">
        <f t="shared" si="427"/>
        <v>0</v>
      </c>
      <c r="AU289" s="126">
        <f t="shared" si="427"/>
        <v>0</v>
      </c>
      <c r="AV289" s="126">
        <f t="shared" si="427"/>
        <v>0</v>
      </c>
      <c r="AW289" s="126">
        <f t="shared" si="427"/>
        <v>0</v>
      </c>
      <c r="AX289" s="126">
        <f t="shared" si="427"/>
        <v>0</v>
      </c>
      <c r="AY289" s="126">
        <f t="shared" si="427"/>
        <v>0</v>
      </c>
      <c r="AZ289" s="126">
        <f t="shared" si="427"/>
        <v>0</v>
      </c>
      <c r="BA289" s="126">
        <f t="shared" si="427"/>
        <v>0</v>
      </c>
      <c r="BB289" s="126">
        <f t="shared" si="427"/>
        <v>0</v>
      </c>
      <c r="BC289" s="126">
        <f t="shared" si="427"/>
        <v>0</v>
      </c>
      <c r="BD289" s="126">
        <f t="shared" si="427"/>
        <v>0</v>
      </c>
      <c r="BE289" s="126">
        <f t="shared" si="427"/>
        <v>0</v>
      </c>
      <c r="BF289" s="126">
        <f t="shared" si="427"/>
        <v>0</v>
      </c>
      <c r="BG289" s="126">
        <f t="shared" si="427"/>
        <v>0</v>
      </c>
      <c r="BH289" s="126">
        <f t="shared" si="427"/>
        <v>0</v>
      </c>
      <c r="BI289" s="126">
        <f t="shared" si="427"/>
        <v>0</v>
      </c>
      <c r="BJ289" s="126">
        <f t="shared" si="427"/>
        <v>0</v>
      </c>
      <c r="BK289" s="126">
        <f t="shared" si="427"/>
        <v>0</v>
      </c>
      <c r="BL289" s="126">
        <f t="shared" si="427"/>
        <v>0</v>
      </c>
      <c r="BM289" s="126">
        <f t="shared" si="427"/>
        <v>0</v>
      </c>
      <c r="BN289" s="126">
        <f t="shared" si="427"/>
        <v>0</v>
      </c>
      <c r="BO289" s="126">
        <f t="shared" si="427"/>
        <v>0</v>
      </c>
      <c r="BP289" s="126">
        <f t="shared" si="427"/>
        <v>0</v>
      </c>
      <c r="BQ289" s="126">
        <f t="shared" si="427"/>
        <v>0</v>
      </c>
      <c r="BR289" s="96"/>
      <c r="BS289" s="126">
        <f t="shared" ref="BS289:CY289" si="428">BS288+BS196</f>
        <v>0</v>
      </c>
      <c r="BT289" s="126">
        <f t="shared" si="428"/>
        <v>-2.384185791015625E-7</v>
      </c>
      <c r="BU289" s="126">
        <f t="shared" si="428"/>
        <v>0</v>
      </c>
      <c r="BV289" s="126">
        <f t="shared" si="428"/>
        <v>0</v>
      </c>
      <c r="BW289" s="126">
        <f t="shared" si="428"/>
        <v>0</v>
      </c>
      <c r="BX289" s="126">
        <f t="shared" si="428"/>
        <v>0</v>
      </c>
      <c r="BY289" s="126">
        <f t="shared" si="428"/>
        <v>0</v>
      </c>
      <c r="BZ289" s="126">
        <f t="shared" si="428"/>
        <v>0</v>
      </c>
      <c r="CA289" s="126">
        <f t="shared" si="428"/>
        <v>0</v>
      </c>
      <c r="CB289" s="126">
        <f t="shared" si="428"/>
        <v>0</v>
      </c>
      <c r="CC289" s="126">
        <f t="shared" si="428"/>
        <v>0</v>
      </c>
      <c r="CD289" s="126">
        <f t="shared" si="428"/>
        <v>0</v>
      </c>
      <c r="CE289" s="126">
        <f t="shared" si="428"/>
        <v>0</v>
      </c>
      <c r="CF289" s="126">
        <f t="shared" si="428"/>
        <v>0</v>
      </c>
      <c r="CG289" s="126">
        <f t="shared" si="428"/>
        <v>0</v>
      </c>
      <c r="CH289" s="126">
        <f t="shared" si="428"/>
        <v>0</v>
      </c>
      <c r="CI289" s="126">
        <f t="shared" si="428"/>
        <v>0</v>
      </c>
      <c r="CJ289" s="126">
        <f t="shared" si="428"/>
        <v>0</v>
      </c>
      <c r="CK289" s="126">
        <f t="shared" si="428"/>
        <v>0</v>
      </c>
      <c r="CL289" s="126">
        <f t="shared" si="428"/>
        <v>0</v>
      </c>
      <c r="CM289" s="126">
        <f t="shared" si="428"/>
        <v>0</v>
      </c>
      <c r="CN289" s="126">
        <f t="shared" si="428"/>
        <v>0</v>
      </c>
      <c r="CO289" s="126">
        <f t="shared" si="428"/>
        <v>0</v>
      </c>
      <c r="CP289" s="126">
        <f t="shared" si="428"/>
        <v>0</v>
      </c>
      <c r="CQ289" s="126">
        <f t="shared" si="428"/>
        <v>0</v>
      </c>
      <c r="CR289" s="126">
        <f t="shared" si="428"/>
        <v>0</v>
      </c>
      <c r="CS289" s="126">
        <f t="shared" si="428"/>
        <v>0</v>
      </c>
      <c r="CT289" s="126">
        <f t="shared" si="428"/>
        <v>0</v>
      </c>
      <c r="CU289" s="126">
        <f t="shared" si="428"/>
        <v>0</v>
      </c>
      <c r="CV289" s="126">
        <f t="shared" si="428"/>
        <v>0</v>
      </c>
      <c r="CW289" s="126">
        <f t="shared" si="428"/>
        <v>0</v>
      </c>
      <c r="CX289" s="126">
        <f t="shared" si="428"/>
        <v>0</v>
      </c>
      <c r="CY289" s="127">
        <f t="shared" si="428"/>
        <v>0</v>
      </c>
    </row>
    <row r="290" spans="1:103" ht="12.75" thickBot="1">
      <c r="B290" s="173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  <c r="BT290" s="173"/>
      <c r="BU290" s="173"/>
      <c r="BV290" s="173"/>
      <c r="BW290" s="173"/>
      <c r="BX290" s="173"/>
      <c r="BY290" s="173"/>
      <c r="BZ290" s="173"/>
      <c r="CA290" s="173"/>
      <c r="CB290" s="173"/>
      <c r="CC290" s="173"/>
      <c r="CD290" s="173"/>
      <c r="CE290" s="173"/>
      <c r="CF290" s="173"/>
      <c r="CG290" s="173"/>
      <c r="CH290" s="173"/>
      <c r="CI290" s="173"/>
      <c r="CJ290" s="173"/>
      <c r="CK290" s="173"/>
      <c r="CL290" s="173"/>
      <c r="CM290" s="173"/>
      <c r="CN290" s="173"/>
      <c r="CO290" s="173"/>
      <c r="CP290" s="173"/>
      <c r="CQ290" s="173"/>
      <c r="CR290" s="173"/>
      <c r="CS290" s="173"/>
      <c r="CT290" s="173"/>
      <c r="CU290" s="173"/>
      <c r="CV290" s="172"/>
      <c r="CW290" s="172"/>
      <c r="CX290" s="172"/>
      <c r="CY290" s="172"/>
    </row>
    <row r="291" spans="1:103">
      <c r="B291" s="35"/>
      <c r="C291" s="35"/>
      <c r="D291" s="35"/>
      <c r="E291" s="35"/>
      <c r="F291" s="36"/>
      <c r="G291" s="36"/>
      <c r="H291" s="36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239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</row>
    <row r="292" spans="1:103" s="19" customFormat="1">
      <c r="A292" s="16" t="s">
        <v>66</v>
      </c>
      <c r="B292" s="34" t="s">
        <v>265</v>
      </c>
      <c r="C292" s="2"/>
      <c r="D292" s="240"/>
      <c r="F292" s="231"/>
      <c r="G292" s="231"/>
      <c r="H292" s="231"/>
      <c r="J292" s="15"/>
      <c r="L292" s="7"/>
      <c r="M292" s="7"/>
      <c r="N292" s="7"/>
      <c r="O292" s="7"/>
      <c r="P292" s="7"/>
      <c r="Q292" s="7"/>
      <c r="R292" s="7"/>
      <c r="S292" s="7"/>
      <c r="BU292" s="142"/>
      <c r="BV292" s="22"/>
      <c r="BW292" s="240"/>
    </row>
    <row r="293" spans="1:103" s="6" customFormat="1">
      <c r="A293" s="3"/>
      <c r="B293" s="6" t="s">
        <v>71</v>
      </c>
      <c r="C293" s="147"/>
      <c r="D293" s="216"/>
      <c r="E293" s="139"/>
      <c r="F293" s="15"/>
      <c r="G293" s="15">
        <f>SUM(BS293:CY293)</f>
        <v>6165126863.9623661</v>
      </c>
      <c r="H293" s="15" t="s">
        <v>136</v>
      </c>
      <c r="J293" s="15">
        <f t="shared" ref="J293:AO293" si="429">IFERROR(J56*J16/J16,0)</f>
        <v>0</v>
      </c>
      <c r="K293" s="15">
        <f t="shared" si="429"/>
        <v>0</v>
      </c>
      <c r="L293" s="15">
        <f t="shared" si="429"/>
        <v>0</v>
      </c>
      <c r="M293" s="15">
        <f t="shared" si="429"/>
        <v>0</v>
      </c>
      <c r="N293" s="15">
        <f t="shared" si="429"/>
        <v>0</v>
      </c>
      <c r="O293" s="15">
        <f t="shared" si="429"/>
        <v>0</v>
      </c>
      <c r="P293" s="15">
        <f t="shared" si="429"/>
        <v>0</v>
      </c>
      <c r="Q293" s="15">
        <f t="shared" si="429"/>
        <v>0</v>
      </c>
      <c r="R293" s="15">
        <f t="shared" si="429"/>
        <v>0</v>
      </c>
      <c r="S293" s="15">
        <f t="shared" si="429"/>
        <v>0</v>
      </c>
      <c r="T293" s="15">
        <f t="shared" si="429"/>
        <v>0</v>
      </c>
      <c r="U293" s="15">
        <f t="shared" si="429"/>
        <v>0</v>
      </c>
      <c r="V293" s="15">
        <f t="shared" si="429"/>
        <v>0</v>
      </c>
      <c r="W293" s="15">
        <f t="shared" si="429"/>
        <v>0</v>
      </c>
      <c r="X293" s="15">
        <f t="shared" si="429"/>
        <v>0</v>
      </c>
      <c r="Y293" s="15">
        <f t="shared" si="429"/>
        <v>0</v>
      </c>
      <c r="Z293" s="15">
        <f t="shared" si="429"/>
        <v>0</v>
      </c>
      <c r="AA293" s="15">
        <f t="shared" si="429"/>
        <v>0</v>
      </c>
      <c r="AB293" s="15">
        <f t="shared" si="429"/>
        <v>0</v>
      </c>
      <c r="AC293" s="15">
        <f t="shared" si="429"/>
        <v>0</v>
      </c>
      <c r="AD293" s="15">
        <f t="shared" si="429"/>
        <v>0</v>
      </c>
      <c r="AE293" s="15">
        <f t="shared" si="429"/>
        <v>14069715</v>
      </c>
      <c r="AF293" s="15">
        <f t="shared" si="429"/>
        <v>14069715</v>
      </c>
      <c r="AG293" s="15">
        <f t="shared" si="429"/>
        <v>14069715</v>
      </c>
      <c r="AH293" s="15">
        <f t="shared" si="429"/>
        <v>14069715</v>
      </c>
      <c r="AI293" s="15">
        <f t="shared" si="429"/>
        <v>14069715</v>
      </c>
      <c r="AJ293" s="15">
        <f t="shared" si="429"/>
        <v>14069715</v>
      </c>
      <c r="AK293" s="15">
        <f t="shared" si="429"/>
        <v>14069715</v>
      </c>
      <c r="AL293" s="15">
        <f t="shared" si="429"/>
        <v>14069715</v>
      </c>
      <c r="AM293" s="15">
        <f t="shared" si="429"/>
        <v>14069715</v>
      </c>
      <c r="AN293" s="15">
        <f t="shared" si="429"/>
        <v>14069715</v>
      </c>
      <c r="AO293" s="15">
        <f t="shared" si="429"/>
        <v>14069715</v>
      </c>
      <c r="AP293" s="15">
        <f t="shared" ref="AP293:BQ293" si="430">IFERROR(AP56*AP16/AP16,0)</f>
        <v>14069715</v>
      </c>
      <c r="AQ293" s="15">
        <f t="shared" si="430"/>
        <v>14297790.374999996</v>
      </c>
      <c r="AR293" s="15">
        <f t="shared" si="430"/>
        <v>14297790.374999996</v>
      </c>
      <c r="AS293" s="15">
        <f t="shared" si="430"/>
        <v>14297790.374999996</v>
      </c>
      <c r="AT293" s="15">
        <f t="shared" si="430"/>
        <v>14297790.374999996</v>
      </c>
      <c r="AU293" s="15">
        <f t="shared" si="430"/>
        <v>14297790.374999996</v>
      </c>
      <c r="AV293" s="15">
        <f t="shared" si="430"/>
        <v>14297790.374999996</v>
      </c>
      <c r="AW293" s="15">
        <f t="shared" si="430"/>
        <v>14297790.374999996</v>
      </c>
      <c r="AX293" s="15">
        <f t="shared" si="430"/>
        <v>14297790.374999996</v>
      </c>
      <c r="AY293" s="15">
        <f t="shared" si="430"/>
        <v>14297790.374999996</v>
      </c>
      <c r="AZ293" s="15">
        <f t="shared" si="430"/>
        <v>14297790.374999996</v>
      </c>
      <c r="BA293" s="15">
        <f t="shared" si="430"/>
        <v>14297790.374999996</v>
      </c>
      <c r="BB293" s="15">
        <f t="shared" si="430"/>
        <v>14297790.374999996</v>
      </c>
      <c r="BC293" s="15">
        <f t="shared" si="430"/>
        <v>14655235.134374999</v>
      </c>
      <c r="BD293" s="15">
        <f t="shared" si="430"/>
        <v>14655235.134374999</v>
      </c>
      <c r="BE293" s="15">
        <f t="shared" si="430"/>
        <v>14655235.134374999</v>
      </c>
      <c r="BF293" s="15">
        <f t="shared" si="430"/>
        <v>14655235.134374999</v>
      </c>
      <c r="BG293" s="15">
        <f t="shared" si="430"/>
        <v>14655235.134374999</v>
      </c>
      <c r="BH293" s="15">
        <f t="shared" si="430"/>
        <v>14655235.134374999</v>
      </c>
      <c r="BI293" s="15">
        <f t="shared" si="430"/>
        <v>14655235.134374999</v>
      </c>
      <c r="BJ293" s="15">
        <f t="shared" si="430"/>
        <v>14655235.134374999</v>
      </c>
      <c r="BK293" s="15">
        <f t="shared" si="430"/>
        <v>14655235.134374999</v>
      </c>
      <c r="BL293" s="15">
        <f t="shared" si="430"/>
        <v>14655235.134374999</v>
      </c>
      <c r="BM293" s="15">
        <f t="shared" si="430"/>
        <v>14655235.134374999</v>
      </c>
      <c r="BN293" s="15">
        <f t="shared" si="430"/>
        <v>14655235.134374999</v>
      </c>
      <c r="BO293" s="15">
        <f t="shared" si="430"/>
        <v>14894856.82523437</v>
      </c>
      <c r="BP293" s="15">
        <f t="shared" si="430"/>
        <v>14894856.82523437</v>
      </c>
      <c r="BQ293" s="15">
        <f t="shared" si="430"/>
        <v>14894856.82523437</v>
      </c>
      <c r="BS293" s="22">
        <f t="shared" ref="BS293:BS294" si="431">SUM(J293:U293)</f>
        <v>0</v>
      </c>
      <c r="BT293" s="22">
        <f>SUM(V293:AG293)</f>
        <v>42209145</v>
      </c>
      <c r="BU293" s="22">
        <f>SUM(AH293:AS293)</f>
        <v>169520806.125</v>
      </c>
      <c r="BV293" s="22">
        <f>SUM(AT293:BE293)</f>
        <v>172645818.77812499</v>
      </c>
      <c r="BW293" s="22">
        <f>SUM(BF293:BQ293)</f>
        <v>176581686.68507817</v>
      </c>
      <c r="BX293" s="15">
        <f t="shared" ref="BX293:CY293" si="432">IFERROR(BX56*BX16/BX16,0)</f>
        <v>183206738.95038277</v>
      </c>
      <c r="BY293" s="15">
        <f t="shared" si="432"/>
        <v>187786907.4241423</v>
      </c>
      <c r="BZ293" s="15">
        <f t="shared" si="432"/>
        <v>189205441.37411302</v>
      </c>
      <c r="CA293" s="15">
        <f t="shared" si="432"/>
        <v>193935577.40846583</v>
      </c>
      <c r="CB293" s="15">
        <f t="shared" si="432"/>
        <v>198783966.84367746</v>
      </c>
      <c r="CC293" s="15">
        <f t="shared" si="432"/>
        <v>203753566.01476938</v>
      </c>
      <c r="CD293" s="15">
        <f t="shared" si="432"/>
        <v>208847405.16513863</v>
      </c>
      <c r="CE293" s="15">
        <f t="shared" si="432"/>
        <v>201840466.86635569</v>
      </c>
      <c r="CF293" s="15">
        <f t="shared" si="432"/>
        <v>201840466.86635569</v>
      </c>
      <c r="CG293" s="15">
        <f t="shared" si="432"/>
        <v>201840466.86635569</v>
      </c>
      <c r="CH293" s="15">
        <f t="shared" si="432"/>
        <v>201840466.86635569</v>
      </c>
      <c r="CI293" s="15">
        <f t="shared" si="432"/>
        <v>201840466.86635569</v>
      </c>
      <c r="CJ293" s="15">
        <f t="shared" si="432"/>
        <v>201840466.86635569</v>
      </c>
      <c r="CK293" s="15">
        <f t="shared" si="432"/>
        <v>201840466.86635569</v>
      </c>
      <c r="CL293" s="15">
        <f t="shared" si="432"/>
        <v>201840466.86635569</v>
      </c>
      <c r="CM293" s="15">
        <f t="shared" si="432"/>
        <v>201840466.86635569</v>
      </c>
      <c r="CN293" s="15">
        <f t="shared" si="432"/>
        <v>201840466.86635569</v>
      </c>
      <c r="CO293" s="15">
        <f t="shared" si="432"/>
        <v>201840466.86635569</v>
      </c>
      <c r="CP293" s="15">
        <f t="shared" si="432"/>
        <v>201840466.86635569</v>
      </c>
      <c r="CQ293" s="15">
        <f t="shared" si="432"/>
        <v>201840466.86635569</v>
      </c>
      <c r="CR293" s="15">
        <f t="shared" si="432"/>
        <v>201840466.86635569</v>
      </c>
      <c r="CS293" s="15">
        <f t="shared" si="432"/>
        <v>201840466.86635569</v>
      </c>
      <c r="CT293" s="15">
        <f t="shared" si="432"/>
        <v>201840466.86635569</v>
      </c>
      <c r="CU293" s="15">
        <f t="shared" si="432"/>
        <v>201840466.86635569</v>
      </c>
      <c r="CV293" s="15">
        <f t="shared" si="432"/>
        <v>201840466.86635569</v>
      </c>
      <c r="CW293" s="15">
        <f t="shared" si="432"/>
        <v>201840466.86635569</v>
      </c>
      <c r="CX293" s="15">
        <f t="shared" si="432"/>
        <v>201840466.86635569</v>
      </c>
      <c r="CY293" s="15">
        <f t="shared" si="432"/>
        <v>201840466.86635569</v>
      </c>
    </row>
    <row r="294" spans="1:103" s="6" customFormat="1">
      <c r="A294" s="3"/>
      <c r="B294" s="6" t="s">
        <v>215</v>
      </c>
      <c r="C294" s="393">
        <f>E21</f>
        <v>85271</v>
      </c>
      <c r="D294" s="303" t="s">
        <v>186</v>
      </c>
      <c r="E294" s="395">
        <v>1.25</v>
      </c>
      <c r="F294" s="303" t="s">
        <v>254</v>
      </c>
      <c r="G294" s="15">
        <f t="shared" ref="G294:G305" si="433">SUM(BS294:CY294)</f>
        <v>-41569612.5</v>
      </c>
      <c r="H294" s="15" t="s">
        <v>136</v>
      </c>
      <c r="J294" s="138">
        <f>-IF(J$7&gt;=$C$12,$C294*$E294*J$9,0)</f>
        <v>0</v>
      </c>
      <c r="K294" s="138">
        <f t="shared" ref="K294:BQ295" si="434">-IF(K$7&gt;=$C$12,$C294*$E294*K$9,0)</f>
        <v>0</v>
      </c>
      <c r="L294" s="138">
        <f t="shared" si="434"/>
        <v>0</v>
      </c>
      <c r="M294" s="138">
        <f t="shared" si="434"/>
        <v>0</v>
      </c>
      <c r="N294" s="138">
        <f t="shared" si="434"/>
        <v>0</v>
      </c>
      <c r="O294" s="138">
        <f t="shared" si="434"/>
        <v>0</v>
      </c>
      <c r="P294" s="138">
        <f t="shared" si="434"/>
        <v>-106588.75</v>
      </c>
      <c r="Q294" s="138">
        <f t="shared" si="434"/>
        <v>-106588.75</v>
      </c>
      <c r="R294" s="138">
        <f t="shared" si="434"/>
        <v>-106588.75</v>
      </c>
      <c r="S294" s="138">
        <f t="shared" si="434"/>
        <v>-106588.75</v>
      </c>
      <c r="T294" s="138">
        <f t="shared" si="434"/>
        <v>-106588.75</v>
      </c>
      <c r="U294" s="138">
        <f t="shared" si="434"/>
        <v>-106588.75</v>
      </c>
      <c r="V294" s="138">
        <f t="shared" si="434"/>
        <v>-106588.75</v>
      </c>
      <c r="W294" s="138">
        <f t="shared" si="434"/>
        <v>-106588.75</v>
      </c>
      <c r="X294" s="138">
        <f t="shared" si="434"/>
        <v>-106588.75</v>
      </c>
      <c r="Y294" s="138">
        <f t="shared" si="434"/>
        <v>-106588.75</v>
      </c>
      <c r="Z294" s="138">
        <f t="shared" si="434"/>
        <v>-106588.75</v>
      </c>
      <c r="AA294" s="138">
        <f t="shared" si="434"/>
        <v>-106588.75</v>
      </c>
      <c r="AB294" s="138">
        <f t="shared" si="434"/>
        <v>-106588.75</v>
      </c>
      <c r="AC294" s="138">
        <f t="shared" si="434"/>
        <v>-106588.75</v>
      </c>
      <c r="AD294" s="138">
        <f t="shared" si="434"/>
        <v>-106588.75</v>
      </c>
      <c r="AE294" s="138">
        <f t="shared" si="434"/>
        <v>-106588.75</v>
      </c>
      <c r="AF294" s="138">
        <f t="shared" si="434"/>
        <v>-106588.75</v>
      </c>
      <c r="AG294" s="138">
        <f t="shared" si="434"/>
        <v>-106588.75</v>
      </c>
      <c r="AH294" s="138">
        <f t="shared" si="434"/>
        <v>-106588.75</v>
      </c>
      <c r="AI294" s="138">
        <f t="shared" si="434"/>
        <v>-106588.75</v>
      </c>
      <c r="AJ294" s="138">
        <f t="shared" si="434"/>
        <v>-106588.75</v>
      </c>
      <c r="AK294" s="138">
        <f t="shared" si="434"/>
        <v>-106588.75</v>
      </c>
      <c r="AL294" s="138">
        <f t="shared" si="434"/>
        <v>-106588.75</v>
      </c>
      <c r="AM294" s="138">
        <f t="shared" si="434"/>
        <v>-106588.75</v>
      </c>
      <c r="AN294" s="138">
        <f t="shared" si="434"/>
        <v>-106588.75</v>
      </c>
      <c r="AO294" s="138">
        <f t="shared" si="434"/>
        <v>-106588.75</v>
      </c>
      <c r="AP294" s="138">
        <f t="shared" si="434"/>
        <v>-106588.75</v>
      </c>
      <c r="AQ294" s="138">
        <f t="shared" si="434"/>
        <v>-106588.75</v>
      </c>
      <c r="AR294" s="138">
        <f t="shared" si="434"/>
        <v>-106588.75</v>
      </c>
      <c r="AS294" s="138">
        <f t="shared" si="434"/>
        <v>-106588.75</v>
      </c>
      <c r="AT294" s="138">
        <f t="shared" si="434"/>
        <v>-106588.75</v>
      </c>
      <c r="AU294" s="138">
        <f t="shared" si="434"/>
        <v>-106588.75</v>
      </c>
      <c r="AV294" s="138">
        <f t="shared" si="434"/>
        <v>-106588.75</v>
      </c>
      <c r="AW294" s="138">
        <f t="shared" si="434"/>
        <v>-106588.75</v>
      </c>
      <c r="AX294" s="138">
        <f t="shared" si="434"/>
        <v>-106588.75</v>
      </c>
      <c r="AY294" s="138">
        <f t="shared" si="434"/>
        <v>-106588.75</v>
      </c>
      <c r="AZ294" s="138">
        <f t="shared" si="434"/>
        <v>-106588.75</v>
      </c>
      <c r="BA294" s="138">
        <f t="shared" si="434"/>
        <v>-106588.75</v>
      </c>
      <c r="BB294" s="138">
        <f t="shared" si="434"/>
        <v>-106588.75</v>
      </c>
      <c r="BC294" s="138">
        <f t="shared" si="434"/>
        <v>-106588.75</v>
      </c>
      <c r="BD294" s="138">
        <f t="shared" si="434"/>
        <v>-106588.75</v>
      </c>
      <c r="BE294" s="138">
        <f t="shared" si="434"/>
        <v>-106588.75</v>
      </c>
      <c r="BF294" s="138">
        <f t="shared" si="434"/>
        <v>-106588.75</v>
      </c>
      <c r="BG294" s="138">
        <f t="shared" si="434"/>
        <v>-106588.75</v>
      </c>
      <c r="BH294" s="138">
        <f t="shared" si="434"/>
        <v>-106588.75</v>
      </c>
      <c r="BI294" s="138">
        <f t="shared" si="434"/>
        <v>-106588.75</v>
      </c>
      <c r="BJ294" s="138">
        <f t="shared" si="434"/>
        <v>-106588.75</v>
      </c>
      <c r="BK294" s="138">
        <f t="shared" si="434"/>
        <v>-106588.75</v>
      </c>
      <c r="BL294" s="138">
        <f t="shared" si="434"/>
        <v>-106588.75</v>
      </c>
      <c r="BM294" s="138">
        <f t="shared" si="434"/>
        <v>-106588.75</v>
      </c>
      <c r="BN294" s="138">
        <f t="shared" si="434"/>
        <v>-106588.75</v>
      </c>
      <c r="BO294" s="138">
        <f t="shared" si="434"/>
        <v>-106588.75</v>
      </c>
      <c r="BP294" s="138">
        <f t="shared" si="434"/>
        <v>-106588.75</v>
      </c>
      <c r="BQ294" s="138">
        <f t="shared" si="434"/>
        <v>-106588.75</v>
      </c>
      <c r="BR294" s="80"/>
      <c r="BS294" s="22">
        <f t="shared" si="431"/>
        <v>-639532.5</v>
      </c>
      <c r="BT294" s="22">
        <f>SUM(V294:AG294)</f>
        <v>-1279065</v>
      </c>
      <c r="BU294" s="22">
        <f>SUM(AH294:AS294)</f>
        <v>-1279065</v>
      </c>
      <c r="BV294" s="22">
        <f>SUM(AT294:BE294)</f>
        <v>-1279065</v>
      </c>
      <c r="BW294" s="22">
        <f>SUM(BF294:BQ294)</f>
        <v>-1279065</v>
      </c>
      <c r="BX294" s="138">
        <f t="shared" ref="BX294:CY295" si="435">-IF(BX$7&gt;=$C$12,$C294*$E294*BX$9,0)</f>
        <v>-1279065</v>
      </c>
      <c r="BY294" s="138">
        <f t="shared" si="435"/>
        <v>-1279065</v>
      </c>
      <c r="BZ294" s="138">
        <f t="shared" si="435"/>
        <v>-1279065</v>
      </c>
      <c r="CA294" s="138">
        <f t="shared" si="435"/>
        <v>-1279065</v>
      </c>
      <c r="CB294" s="138">
        <f t="shared" si="435"/>
        <v>-1279065</v>
      </c>
      <c r="CC294" s="138">
        <f t="shared" si="435"/>
        <v>-1279065</v>
      </c>
      <c r="CD294" s="138">
        <f t="shared" si="435"/>
        <v>-1279065</v>
      </c>
      <c r="CE294" s="138">
        <f t="shared" si="435"/>
        <v>-1279065</v>
      </c>
      <c r="CF294" s="138">
        <f t="shared" si="435"/>
        <v>-1279065</v>
      </c>
      <c r="CG294" s="138">
        <f t="shared" si="435"/>
        <v>-1279065</v>
      </c>
      <c r="CH294" s="138">
        <f t="shared" si="435"/>
        <v>-1279065</v>
      </c>
      <c r="CI294" s="138">
        <f t="shared" si="435"/>
        <v>-1279065</v>
      </c>
      <c r="CJ294" s="138">
        <f t="shared" si="435"/>
        <v>-1279065</v>
      </c>
      <c r="CK294" s="138">
        <f t="shared" si="435"/>
        <v>-1279065</v>
      </c>
      <c r="CL294" s="138">
        <f t="shared" si="435"/>
        <v>-1279065</v>
      </c>
      <c r="CM294" s="138">
        <f t="shared" si="435"/>
        <v>-1279065</v>
      </c>
      <c r="CN294" s="138">
        <f t="shared" si="435"/>
        <v>-1279065</v>
      </c>
      <c r="CO294" s="138">
        <f t="shared" si="435"/>
        <v>-1279065</v>
      </c>
      <c r="CP294" s="138">
        <f t="shared" si="435"/>
        <v>-1279065</v>
      </c>
      <c r="CQ294" s="138">
        <f t="shared" si="435"/>
        <v>-1279065</v>
      </c>
      <c r="CR294" s="138">
        <f t="shared" si="435"/>
        <v>-1279065</v>
      </c>
      <c r="CS294" s="138">
        <f t="shared" si="435"/>
        <v>-1279065</v>
      </c>
      <c r="CT294" s="138">
        <f t="shared" si="435"/>
        <v>-1279065</v>
      </c>
      <c r="CU294" s="138">
        <f t="shared" si="435"/>
        <v>-1279065</v>
      </c>
      <c r="CV294" s="138">
        <f t="shared" si="435"/>
        <v>-1279065</v>
      </c>
      <c r="CW294" s="138">
        <f t="shared" si="435"/>
        <v>-1279065</v>
      </c>
      <c r="CX294" s="138">
        <f t="shared" si="435"/>
        <v>-1279065</v>
      </c>
      <c r="CY294" s="138">
        <f t="shared" si="435"/>
        <v>-1279065</v>
      </c>
    </row>
    <row r="295" spans="1:103" s="43" customFormat="1">
      <c r="A295" s="35"/>
      <c r="B295" s="203" t="s">
        <v>218</v>
      </c>
      <c r="C295" s="393">
        <f>E21</f>
        <v>85271</v>
      </c>
      <c r="D295" s="303" t="s">
        <v>186</v>
      </c>
      <c r="E295" s="395">
        <v>1.1200000000000001</v>
      </c>
      <c r="F295" s="303" t="s">
        <v>254</v>
      </c>
      <c r="G295" s="15">
        <f t="shared" si="433"/>
        <v>-37246372.79999999</v>
      </c>
      <c r="H295" s="15" t="s">
        <v>136</v>
      </c>
      <c r="I295" s="97"/>
      <c r="J295" s="138">
        <f>-IF(J$7&gt;=$C$12,$C295*$E295*J$9,0)</f>
        <v>0</v>
      </c>
      <c r="K295" s="138">
        <f t="shared" si="434"/>
        <v>0</v>
      </c>
      <c r="L295" s="138">
        <f t="shared" si="434"/>
        <v>0</v>
      </c>
      <c r="M295" s="138">
        <f t="shared" si="434"/>
        <v>0</v>
      </c>
      <c r="N295" s="138">
        <f t="shared" si="434"/>
        <v>0</v>
      </c>
      <c r="O295" s="138">
        <f t="shared" si="434"/>
        <v>0</v>
      </c>
      <c r="P295" s="138">
        <f t="shared" si="434"/>
        <v>-95503.52</v>
      </c>
      <c r="Q295" s="138">
        <f t="shared" si="434"/>
        <v>-95503.52</v>
      </c>
      <c r="R295" s="138">
        <f t="shared" si="434"/>
        <v>-95503.52</v>
      </c>
      <c r="S295" s="138">
        <f t="shared" si="434"/>
        <v>-95503.52</v>
      </c>
      <c r="T295" s="138">
        <f t="shared" si="434"/>
        <v>-95503.52</v>
      </c>
      <c r="U295" s="138">
        <f t="shared" si="434"/>
        <v>-95503.52</v>
      </c>
      <c r="V295" s="138">
        <f t="shared" si="434"/>
        <v>-95503.52</v>
      </c>
      <c r="W295" s="138">
        <f t="shared" si="434"/>
        <v>-95503.52</v>
      </c>
      <c r="X295" s="138">
        <f t="shared" si="434"/>
        <v>-95503.52</v>
      </c>
      <c r="Y295" s="138">
        <f t="shared" si="434"/>
        <v>-95503.52</v>
      </c>
      <c r="Z295" s="138">
        <f t="shared" si="434"/>
        <v>-95503.52</v>
      </c>
      <c r="AA295" s="138">
        <f t="shared" si="434"/>
        <v>-95503.52</v>
      </c>
      <c r="AB295" s="138">
        <f t="shared" si="434"/>
        <v>-95503.52</v>
      </c>
      <c r="AC295" s="138">
        <f t="shared" si="434"/>
        <v>-95503.52</v>
      </c>
      <c r="AD295" s="138">
        <f t="shared" si="434"/>
        <v>-95503.52</v>
      </c>
      <c r="AE295" s="138">
        <f t="shared" si="434"/>
        <v>-95503.52</v>
      </c>
      <c r="AF295" s="138">
        <f t="shared" si="434"/>
        <v>-95503.52</v>
      </c>
      <c r="AG295" s="138">
        <f t="shared" si="434"/>
        <v>-95503.52</v>
      </c>
      <c r="AH295" s="138">
        <f t="shared" si="434"/>
        <v>-95503.52</v>
      </c>
      <c r="AI295" s="138">
        <f t="shared" si="434"/>
        <v>-95503.52</v>
      </c>
      <c r="AJ295" s="138">
        <f t="shared" si="434"/>
        <v>-95503.52</v>
      </c>
      <c r="AK295" s="138">
        <f t="shared" si="434"/>
        <v>-95503.52</v>
      </c>
      <c r="AL295" s="138">
        <f t="shared" si="434"/>
        <v>-95503.52</v>
      </c>
      <c r="AM295" s="138">
        <f t="shared" si="434"/>
        <v>-95503.52</v>
      </c>
      <c r="AN295" s="138">
        <f t="shared" si="434"/>
        <v>-95503.52</v>
      </c>
      <c r="AO295" s="138">
        <f t="shared" si="434"/>
        <v>-95503.52</v>
      </c>
      <c r="AP295" s="138">
        <f t="shared" si="434"/>
        <v>-95503.52</v>
      </c>
      <c r="AQ295" s="138">
        <f t="shared" si="434"/>
        <v>-95503.52</v>
      </c>
      <c r="AR295" s="138">
        <f t="shared" si="434"/>
        <v>-95503.52</v>
      </c>
      <c r="AS295" s="138">
        <f t="shared" si="434"/>
        <v>-95503.52</v>
      </c>
      <c r="AT295" s="138">
        <f t="shared" si="434"/>
        <v>-95503.52</v>
      </c>
      <c r="AU295" s="138">
        <f t="shared" si="434"/>
        <v>-95503.52</v>
      </c>
      <c r="AV295" s="138">
        <f t="shared" si="434"/>
        <v>-95503.52</v>
      </c>
      <c r="AW295" s="138">
        <f t="shared" si="434"/>
        <v>-95503.52</v>
      </c>
      <c r="AX295" s="138">
        <f t="shared" si="434"/>
        <v>-95503.52</v>
      </c>
      <c r="AY295" s="138">
        <f t="shared" si="434"/>
        <v>-95503.52</v>
      </c>
      <c r="AZ295" s="138">
        <f t="shared" si="434"/>
        <v>-95503.52</v>
      </c>
      <c r="BA295" s="138">
        <f t="shared" si="434"/>
        <v>-95503.52</v>
      </c>
      <c r="BB295" s="138">
        <f t="shared" si="434"/>
        <v>-95503.52</v>
      </c>
      <c r="BC295" s="138">
        <f t="shared" si="434"/>
        <v>-95503.52</v>
      </c>
      <c r="BD295" s="138">
        <f t="shared" si="434"/>
        <v>-95503.52</v>
      </c>
      <c r="BE295" s="138">
        <f t="shared" si="434"/>
        <v>-95503.52</v>
      </c>
      <c r="BF295" s="138">
        <f t="shared" si="434"/>
        <v>-95503.52</v>
      </c>
      <c r="BG295" s="138">
        <f t="shared" si="434"/>
        <v>-95503.52</v>
      </c>
      <c r="BH295" s="138">
        <f t="shared" si="434"/>
        <v>-95503.52</v>
      </c>
      <c r="BI295" s="138">
        <f t="shared" si="434"/>
        <v>-95503.52</v>
      </c>
      <c r="BJ295" s="138">
        <f t="shared" si="434"/>
        <v>-95503.52</v>
      </c>
      <c r="BK295" s="138">
        <f t="shared" si="434"/>
        <v>-95503.52</v>
      </c>
      <c r="BL295" s="138">
        <f t="shared" si="434"/>
        <v>-95503.52</v>
      </c>
      <c r="BM295" s="138">
        <f t="shared" si="434"/>
        <v>-95503.52</v>
      </c>
      <c r="BN295" s="138">
        <f t="shared" si="434"/>
        <v>-95503.52</v>
      </c>
      <c r="BO295" s="138">
        <f t="shared" si="434"/>
        <v>-95503.52</v>
      </c>
      <c r="BP295" s="138">
        <f t="shared" si="434"/>
        <v>-95503.52</v>
      </c>
      <c r="BQ295" s="138">
        <f t="shared" si="434"/>
        <v>-95503.52</v>
      </c>
      <c r="BR295" s="198"/>
      <c r="BS295" s="22">
        <f t="shared" ref="BS295" si="436">SUM(J295:U295)</f>
        <v>-573021.12</v>
      </c>
      <c r="BT295" s="22">
        <f>SUM(V295:AG295)</f>
        <v>-1146042.24</v>
      </c>
      <c r="BU295" s="22">
        <f>SUM(AH295:AS295)</f>
        <v>-1146042.24</v>
      </c>
      <c r="BV295" s="22">
        <f>SUM(AT295:BE295)</f>
        <v>-1146042.24</v>
      </c>
      <c r="BW295" s="22">
        <f>SUM(BF295:BQ295)</f>
        <v>-1146042.24</v>
      </c>
      <c r="BX295" s="138">
        <f t="shared" si="435"/>
        <v>-1146042.24</v>
      </c>
      <c r="BY295" s="138">
        <f t="shared" si="435"/>
        <v>-1146042.24</v>
      </c>
      <c r="BZ295" s="138">
        <f t="shared" si="435"/>
        <v>-1146042.24</v>
      </c>
      <c r="CA295" s="138">
        <f t="shared" si="435"/>
        <v>-1146042.24</v>
      </c>
      <c r="CB295" s="138">
        <f t="shared" si="435"/>
        <v>-1146042.24</v>
      </c>
      <c r="CC295" s="138">
        <f t="shared" si="435"/>
        <v>-1146042.24</v>
      </c>
      <c r="CD295" s="138">
        <f t="shared" si="435"/>
        <v>-1146042.24</v>
      </c>
      <c r="CE295" s="138">
        <f t="shared" si="435"/>
        <v>-1146042.24</v>
      </c>
      <c r="CF295" s="138">
        <f t="shared" si="435"/>
        <v>-1146042.24</v>
      </c>
      <c r="CG295" s="138">
        <f t="shared" si="435"/>
        <v>-1146042.24</v>
      </c>
      <c r="CH295" s="138">
        <f t="shared" si="435"/>
        <v>-1146042.24</v>
      </c>
      <c r="CI295" s="138">
        <f t="shared" si="435"/>
        <v>-1146042.24</v>
      </c>
      <c r="CJ295" s="138">
        <f t="shared" si="435"/>
        <v>-1146042.24</v>
      </c>
      <c r="CK295" s="138">
        <f t="shared" si="435"/>
        <v>-1146042.24</v>
      </c>
      <c r="CL295" s="138">
        <f t="shared" si="435"/>
        <v>-1146042.24</v>
      </c>
      <c r="CM295" s="138">
        <f t="shared" si="435"/>
        <v>-1146042.24</v>
      </c>
      <c r="CN295" s="138">
        <f t="shared" si="435"/>
        <v>-1146042.24</v>
      </c>
      <c r="CO295" s="138">
        <f t="shared" si="435"/>
        <v>-1146042.24</v>
      </c>
      <c r="CP295" s="138">
        <f t="shared" si="435"/>
        <v>-1146042.24</v>
      </c>
      <c r="CQ295" s="138">
        <f t="shared" si="435"/>
        <v>-1146042.24</v>
      </c>
      <c r="CR295" s="138">
        <f t="shared" si="435"/>
        <v>-1146042.24</v>
      </c>
      <c r="CS295" s="138">
        <f t="shared" si="435"/>
        <v>-1146042.24</v>
      </c>
      <c r="CT295" s="138">
        <f t="shared" si="435"/>
        <v>-1146042.24</v>
      </c>
      <c r="CU295" s="138">
        <f t="shared" si="435"/>
        <v>-1146042.24</v>
      </c>
      <c r="CV295" s="138">
        <f t="shared" si="435"/>
        <v>-1146042.24</v>
      </c>
      <c r="CW295" s="138">
        <f t="shared" si="435"/>
        <v>-1146042.24</v>
      </c>
      <c r="CX295" s="138">
        <f t="shared" si="435"/>
        <v>-1146042.24</v>
      </c>
      <c r="CY295" s="138">
        <f t="shared" si="435"/>
        <v>-1146042.24</v>
      </c>
    </row>
    <row r="296" spans="1:103" s="19" customFormat="1">
      <c r="A296" s="16"/>
      <c r="B296" s="17" t="s">
        <v>6</v>
      </c>
      <c r="C296" s="17"/>
      <c r="D296" s="17"/>
      <c r="E296" s="17"/>
      <c r="F296" s="18"/>
      <c r="G296" s="18">
        <f t="shared" si="433"/>
        <v>6086310878.6623659</v>
      </c>
      <c r="H296" s="18" t="s">
        <v>136</v>
      </c>
      <c r="I296" s="90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7"/>
      <c r="BS296" s="18">
        <f t="shared" ref="BS296:CY296" si="437">SUM(BS293:BS295)</f>
        <v>-1212553.6200000001</v>
      </c>
      <c r="BT296" s="18">
        <f t="shared" si="437"/>
        <v>39784037.759999998</v>
      </c>
      <c r="BU296" s="18">
        <f t="shared" si="437"/>
        <v>167095698.88499999</v>
      </c>
      <c r="BV296" s="18">
        <f t="shared" si="437"/>
        <v>170220711.53812498</v>
      </c>
      <c r="BW296" s="18">
        <f t="shared" si="437"/>
        <v>174156579.44507816</v>
      </c>
      <c r="BX296" s="18">
        <f t="shared" si="437"/>
        <v>180781631.71038276</v>
      </c>
      <c r="BY296" s="18">
        <f t="shared" si="437"/>
        <v>185361800.18414229</v>
      </c>
      <c r="BZ296" s="18">
        <f t="shared" si="437"/>
        <v>186780334.13411301</v>
      </c>
      <c r="CA296" s="18">
        <f t="shared" si="437"/>
        <v>191510470.16846582</v>
      </c>
      <c r="CB296" s="18">
        <f t="shared" si="437"/>
        <v>196358859.60367745</v>
      </c>
      <c r="CC296" s="18">
        <f t="shared" si="437"/>
        <v>201328458.77476937</v>
      </c>
      <c r="CD296" s="18">
        <f t="shared" si="437"/>
        <v>206422297.92513862</v>
      </c>
      <c r="CE296" s="18">
        <f t="shared" si="437"/>
        <v>199415359.62635568</v>
      </c>
      <c r="CF296" s="18">
        <f t="shared" si="437"/>
        <v>199415359.62635568</v>
      </c>
      <c r="CG296" s="18">
        <f t="shared" si="437"/>
        <v>199415359.62635568</v>
      </c>
      <c r="CH296" s="18">
        <f t="shared" si="437"/>
        <v>199415359.62635568</v>
      </c>
      <c r="CI296" s="18">
        <f t="shared" si="437"/>
        <v>199415359.62635568</v>
      </c>
      <c r="CJ296" s="18">
        <f t="shared" si="437"/>
        <v>199415359.62635568</v>
      </c>
      <c r="CK296" s="18">
        <f t="shared" si="437"/>
        <v>199415359.62635568</v>
      </c>
      <c r="CL296" s="18">
        <f t="shared" si="437"/>
        <v>199415359.62635568</v>
      </c>
      <c r="CM296" s="18">
        <f t="shared" si="437"/>
        <v>199415359.62635568</v>
      </c>
      <c r="CN296" s="18">
        <f t="shared" si="437"/>
        <v>199415359.62635568</v>
      </c>
      <c r="CO296" s="18">
        <f t="shared" si="437"/>
        <v>199415359.62635568</v>
      </c>
      <c r="CP296" s="18">
        <f t="shared" si="437"/>
        <v>199415359.62635568</v>
      </c>
      <c r="CQ296" s="18">
        <f t="shared" si="437"/>
        <v>199415359.62635568</v>
      </c>
      <c r="CR296" s="18">
        <f t="shared" si="437"/>
        <v>199415359.62635568</v>
      </c>
      <c r="CS296" s="18">
        <f t="shared" si="437"/>
        <v>199415359.62635568</v>
      </c>
      <c r="CT296" s="18">
        <f t="shared" si="437"/>
        <v>199415359.62635568</v>
      </c>
      <c r="CU296" s="18">
        <f t="shared" si="437"/>
        <v>199415359.62635568</v>
      </c>
      <c r="CV296" s="18">
        <f t="shared" si="437"/>
        <v>199415359.62635568</v>
      </c>
      <c r="CW296" s="18">
        <f t="shared" si="437"/>
        <v>199415359.62635568</v>
      </c>
      <c r="CX296" s="18">
        <f t="shared" si="437"/>
        <v>199415359.62635568</v>
      </c>
      <c r="CY296" s="18">
        <f t="shared" si="437"/>
        <v>199415359.62635568</v>
      </c>
    </row>
    <row r="297" spans="1:103" s="10" customFormat="1">
      <c r="A297" s="12"/>
      <c r="B297" s="6" t="s">
        <v>219</v>
      </c>
      <c r="F297" s="9"/>
      <c r="G297" s="9"/>
      <c r="H297" s="9"/>
      <c r="I297" s="130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S297" s="9"/>
      <c r="BT297" s="9"/>
      <c r="BU297" s="9"/>
      <c r="BV297" s="405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</row>
    <row r="298" spans="1:103" s="10" customFormat="1">
      <c r="A298" s="12"/>
      <c r="B298" s="283" t="s">
        <v>229</v>
      </c>
      <c r="C298" s="205">
        <f>0.3%*0</f>
        <v>0</v>
      </c>
      <c r="D298" s="6" t="s">
        <v>216</v>
      </c>
      <c r="E298" s="147"/>
      <c r="F298" s="43"/>
      <c r="G298" s="15">
        <f t="shared" si="433"/>
        <v>0</v>
      </c>
      <c r="H298" s="15" t="s">
        <v>136</v>
      </c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  <c r="AS298" s="130"/>
      <c r="AT298" s="130"/>
      <c r="AU298" s="130"/>
      <c r="AV298" s="130"/>
      <c r="AW298" s="130"/>
      <c r="AX298" s="130"/>
      <c r="AY298" s="130"/>
      <c r="AZ298" s="130"/>
      <c r="BA298" s="130"/>
      <c r="BB298" s="130"/>
      <c r="BC298" s="130"/>
      <c r="BD298" s="130"/>
      <c r="BE298" s="130"/>
      <c r="BF298" s="130"/>
      <c r="BG298" s="130"/>
      <c r="BH298" s="130"/>
      <c r="BI298" s="130"/>
      <c r="BJ298" s="130"/>
      <c r="BK298" s="130"/>
      <c r="BL298" s="130"/>
      <c r="BM298" s="130"/>
      <c r="BN298" s="130"/>
      <c r="BO298" s="130"/>
      <c r="BP298" s="130"/>
      <c r="BQ298" s="130"/>
      <c r="BS298" s="22">
        <f t="shared" ref="BS298:BS304" si="438">SUM(J298:U298)</f>
        <v>0</v>
      </c>
      <c r="BT298" s="22">
        <f t="shared" ref="BT298:BT304" si="439">SUM(V298:AG298)</f>
        <v>0</v>
      </c>
      <c r="BU298" s="131">
        <f t="shared" ref="BU298:CY298" si="440">-BU311*$C298</f>
        <v>0</v>
      </c>
      <c r="BV298" s="131">
        <f t="shared" si="440"/>
        <v>0</v>
      </c>
      <c r="BW298" s="131">
        <f t="shared" si="440"/>
        <v>0</v>
      </c>
      <c r="BX298" s="131">
        <f t="shared" si="440"/>
        <v>0</v>
      </c>
      <c r="BY298" s="131">
        <f t="shared" si="440"/>
        <v>0</v>
      </c>
      <c r="BZ298" s="131">
        <f t="shared" si="440"/>
        <v>0</v>
      </c>
      <c r="CA298" s="131">
        <f t="shared" si="440"/>
        <v>0</v>
      </c>
      <c r="CB298" s="131">
        <f t="shared" si="440"/>
        <v>0</v>
      </c>
      <c r="CC298" s="131">
        <f t="shared" si="440"/>
        <v>0</v>
      </c>
      <c r="CD298" s="131">
        <f t="shared" si="440"/>
        <v>0</v>
      </c>
      <c r="CE298" s="131">
        <f t="shared" si="440"/>
        <v>0</v>
      </c>
      <c r="CF298" s="131">
        <f t="shared" si="440"/>
        <v>0</v>
      </c>
      <c r="CG298" s="131">
        <f t="shared" si="440"/>
        <v>0</v>
      </c>
      <c r="CH298" s="131">
        <f t="shared" si="440"/>
        <v>0</v>
      </c>
      <c r="CI298" s="131">
        <f t="shared" si="440"/>
        <v>0</v>
      </c>
      <c r="CJ298" s="131">
        <f t="shared" si="440"/>
        <v>0</v>
      </c>
      <c r="CK298" s="131">
        <f t="shared" si="440"/>
        <v>0</v>
      </c>
      <c r="CL298" s="131">
        <f t="shared" si="440"/>
        <v>0</v>
      </c>
      <c r="CM298" s="131">
        <f t="shared" si="440"/>
        <v>0</v>
      </c>
      <c r="CN298" s="131">
        <f t="shared" si="440"/>
        <v>0</v>
      </c>
      <c r="CO298" s="131">
        <f t="shared" si="440"/>
        <v>0</v>
      </c>
      <c r="CP298" s="131">
        <f t="shared" si="440"/>
        <v>0</v>
      </c>
      <c r="CQ298" s="131">
        <f t="shared" si="440"/>
        <v>0</v>
      </c>
      <c r="CR298" s="131">
        <f t="shared" si="440"/>
        <v>0</v>
      </c>
      <c r="CS298" s="131">
        <f t="shared" si="440"/>
        <v>0</v>
      </c>
      <c r="CT298" s="131">
        <f t="shared" si="440"/>
        <v>0</v>
      </c>
      <c r="CU298" s="131">
        <f t="shared" si="440"/>
        <v>0</v>
      </c>
      <c r="CV298" s="131">
        <f t="shared" si="440"/>
        <v>0</v>
      </c>
      <c r="CW298" s="131">
        <f t="shared" si="440"/>
        <v>0</v>
      </c>
      <c r="CX298" s="131">
        <f t="shared" si="440"/>
        <v>0</v>
      </c>
      <c r="CY298" s="131">
        <f t="shared" si="440"/>
        <v>0</v>
      </c>
    </row>
    <row r="299" spans="1:103" s="10" customFormat="1">
      <c r="A299" s="12"/>
      <c r="B299" s="283" t="s">
        <v>230</v>
      </c>
      <c r="C299" s="205">
        <f>0.15%*0</f>
        <v>0</v>
      </c>
      <c r="D299" s="6" t="s">
        <v>216</v>
      </c>
      <c r="E299" s="147"/>
      <c r="F299" s="43"/>
      <c r="G299" s="15">
        <f t="shared" si="433"/>
        <v>0</v>
      </c>
      <c r="H299" s="15" t="s">
        <v>136</v>
      </c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  <c r="AS299" s="130"/>
      <c r="AT299" s="130"/>
      <c r="AU299" s="130"/>
      <c r="AV299" s="130"/>
      <c r="AW299" s="130"/>
      <c r="AX299" s="130"/>
      <c r="AY299" s="130"/>
      <c r="AZ299" s="130"/>
      <c r="BA299" s="130"/>
      <c r="BB299" s="130"/>
      <c r="BC299" s="130"/>
      <c r="BD299" s="130"/>
      <c r="BE299" s="130"/>
      <c r="BF299" s="130"/>
      <c r="BG299" s="130"/>
      <c r="BH299" s="130"/>
      <c r="BI299" s="130"/>
      <c r="BJ299" s="130"/>
      <c r="BK299" s="130"/>
      <c r="BL299" s="130"/>
      <c r="BM299" s="130"/>
      <c r="BN299" s="130"/>
      <c r="BO299" s="130"/>
      <c r="BP299" s="130"/>
      <c r="BQ299" s="130"/>
      <c r="BS299" s="22">
        <f t="shared" si="438"/>
        <v>0</v>
      </c>
      <c r="BT299" s="22">
        <f t="shared" si="439"/>
        <v>0</v>
      </c>
      <c r="BU299" s="131">
        <f t="shared" ref="BU299:CY299" si="441">-BU311*$C299</f>
        <v>0</v>
      </c>
      <c r="BV299" s="131">
        <f t="shared" si="441"/>
        <v>0</v>
      </c>
      <c r="BW299" s="131">
        <f t="shared" si="441"/>
        <v>0</v>
      </c>
      <c r="BX299" s="131">
        <f t="shared" si="441"/>
        <v>0</v>
      </c>
      <c r="BY299" s="131">
        <f t="shared" si="441"/>
        <v>0</v>
      </c>
      <c r="BZ299" s="131">
        <f t="shared" si="441"/>
        <v>0</v>
      </c>
      <c r="CA299" s="131">
        <f t="shared" si="441"/>
        <v>0</v>
      </c>
      <c r="CB299" s="131">
        <f t="shared" si="441"/>
        <v>0</v>
      </c>
      <c r="CC299" s="131">
        <f t="shared" si="441"/>
        <v>0</v>
      </c>
      <c r="CD299" s="131">
        <f t="shared" si="441"/>
        <v>0</v>
      </c>
      <c r="CE299" s="131">
        <f t="shared" si="441"/>
        <v>0</v>
      </c>
      <c r="CF299" s="131">
        <f t="shared" si="441"/>
        <v>0</v>
      </c>
      <c r="CG299" s="131">
        <f t="shared" si="441"/>
        <v>0</v>
      </c>
      <c r="CH299" s="131">
        <f t="shared" si="441"/>
        <v>0</v>
      </c>
      <c r="CI299" s="131">
        <f t="shared" si="441"/>
        <v>0</v>
      </c>
      <c r="CJ299" s="131">
        <f t="shared" si="441"/>
        <v>0</v>
      </c>
      <c r="CK299" s="131">
        <f t="shared" si="441"/>
        <v>0</v>
      </c>
      <c r="CL299" s="131">
        <f t="shared" si="441"/>
        <v>0</v>
      </c>
      <c r="CM299" s="131">
        <f t="shared" si="441"/>
        <v>0</v>
      </c>
      <c r="CN299" s="131">
        <f t="shared" si="441"/>
        <v>0</v>
      </c>
      <c r="CO299" s="131">
        <f t="shared" si="441"/>
        <v>0</v>
      </c>
      <c r="CP299" s="131">
        <f t="shared" si="441"/>
        <v>0</v>
      </c>
      <c r="CQ299" s="131">
        <f t="shared" si="441"/>
        <v>0</v>
      </c>
      <c r="CR299" s="131">
        <f t="shared" si="441"/>
        <v>0</v>
      </c>
      <c r="CS299" s="131">
        <f t="shared" si="441"/>
        <v>0</v>
      </c>
      <c r="CT299" s="131">
        <f t="shared" si="441"/>
        <v>0</v>
      </c>
      <c r="CU299" s="131">
        <f t="shared" si="441"/>
        <v>0</v>
      </c>
      <c r="CV299" s="131">
        <f t="shared" si="441"/>
        <v>0</v>
      </c>
      <c r="CW299" s="131">
        <f t="shared" si="441"/>
        <v>0</v>
      </c>
      <c r="CX299" s="131">
        <f t="shared" si="441"/>
        <v>0</v>
      </c>
      <c r="CY299" s="131">
        <f t="shared" si="441"/>
        <v>0</v>
      </c>
    </row>
    <row r="300" spans="1:103" s="10" customFormat="1">
      <c r="A300" s="12"/>
      <c r="B300" s="283" t="s">
        <v>231</v>
      </c>
      <c r="C300" s="205">
        <f>0.038%*0</f>
        <v>0</v>
      </c>
      <c r="D300" s="6" t="s">
        <v>220</v>
      </c>
      <c r="F300" s="15"/>
      <c r="G300" s="15">
        <f t="shared" si="433"/>
        <v>0</v>
      </c>
      <c r="H300" s="15" t="s">
        <v>136</v>
      </c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  <c r="AS300" s="130"/>
      <c r="AT300" s="130"/>
      <c r="AU300" s="130"/>
      <c r="AV300" s="130"/>
      <c r="AW300" s="130"/>
      <c r="AX300" s="130"/>
      <c r="AY300" s="130"/>
      <c r="AZ300" s="130"/>
      <c r="BA300" s="130"/>
      <c r="BB300" s="130"/>
      <c r="BC300" s="130"/>
      <c r="BD300" s="130"/>
      <c r="BE300" s="130"/>
      <c r="BF300" s="130"/>
      <c r="BG300" s="130"/>
      <c r="BH300" s="130"/>
      <c r="BI300" s="130"/>
      <c r="BJ300" s="130"/>
      <c r="BK300" s="130"/>
      <c r="BL300" s="130"/>
      <c r="BM300" s="130"/>
      <c r="BN300" s="130"/>
      <c r="BO300" s="130"/>
      <c r="BP300" s="130"/>
      <c r="BQ300" s="130"/>
      <c r="BS300" s="22">
        <f t="shared" si="438"/>
        <v>0</v>
      </c>
      <c r="BT300" s="22">
        <f t="shared" si="439"/>
        <v>0</v>
      </c>
      <c r="BU300" s="131">
        <f t="shared" ref="BU300:CY300" si="442">-$C300*$F321</f>
        <v>0</v>
      </c>
      <c r="BV300" s="131">
        <f t="shared" si="442"/>
        <v>0</v>
      </c>
      <c r="BW300" s="131">
        <f t="shared" si="442"/>
        <v>0</v>
      </c>
      <c r="BX300" s="131">
        <f t="shared" si="442"/>
        <v>0</v>
      </c>
      <c r="BY300" s="131">
        <f t="shared" si="442"/>
        <v>0</v>
      </c>
      <c r="BZ300" s="131">
        <f t="shared" si="442"/>
        <v>0</v>
      </c>
      <c r="CA300" s="131">
        <f t="shared" si="442"/>
        <v>0</v>
      </c>
      <c r="CB300" s="131">
        <f t="shared" si="442"/>
        <v>0</v>
      </c>
      <c r="CC300" s="131">
        <f t="shared" si="442"/>
        <v>0</v>
      </c>
      <c r="CD300" s="131">
        <f t="shared" si="442"/>
        <v>0</v>
      </c>
      <c r="CE300" s="131">
        <f t="shared" si="442"/>
        <v>0</v>
      </c>
      <c r="CF300" s="131">
        <f t="shared" si="442"/>
        <v>0</v>
      </c>
      <c r="CG300" s="131">
        <f t="shared" si="442"/>
        <v>0</v>
      </c>
      <c r="CH300" s="131">
        <f t="shared" si="442"/>
        <v>0</v>
      </c>
      <c r="CI300" s="131">
        <f t="shared" si="442"/>
        <v>0</v>
      </c>
      <c r="CJ300" s="131">
        <f t="shared" si="442"/>
        <v>0</v>
      </c>
      <c r="CK300" s="131">
        <f t="shared" si="442"/>
        <v>0</v>
      </c>
      <c r="CL300" s="131">
        <f t="shared" si="442"/>
        <v>0</v>
      </c>
      <c r="CM300" s="131">
        <f t="shared" si="442"/>
        <v>0</v>
      </c>
      <c r="CN300" s="131">
        <f t="shared" si="442"/>
        <v>0</v>
      </c>
      <c r="CO300" s="131">
        <f t="shared" si="442"/>
        <v>0</v>
      </c>
      <c r="CP300" s="131">
        <f t="shared" si="442"/>
        <v>0</v>
      </c>
      <c r="CQ300" s="131">
        <f t="shared" si="442"/>
        <v>0</v>
      </c>
      <c r="CR300" s="131">
        <f t="shared" si="442"/>
        <v>0</v>
      </c>
      <c r="CS300" s="131">
        <f t="shared" si="442"/>
        <v>0</v>
      </c>
      <c r="CT300" s="131">
        <f t="shared" si="442"/>
        <v>0</v>
      </c>
      <c r="CU300" s="131">
        <f t="shared" si="442"/>
        <v>0</v>
      </c>
      <c r="CV300" s="131">
        <f t="shared" si="442"/>
        <v>0</v>
      </c>
      <c r="CW300" s="131">
        <f t="shared" si="442"/>
        <v>0</v>
      </c>
      <c r="CX300" s="131">
        <f t="shared" si="442"/>
        <v>0</v>
      </c>
      <c r="CY300" s="131">
        <f t="shared" si="442"/>
        <v>0</v>
      </c>
    </row>
    <row r="301" spans="1:103">
      <c r="B301" s="2" t="s">
        <v>95</v>
      </c>
      <c r="C301" s="205">
        <v>0.02</v>
      </c>
      <c r="D301" s="6" t="s">
        <v>217</v>
      </c>
      <c r="F301" s="15"/>
      <c r="G301" s="15">
        <f t="shared" si="433"/>
        <v>-122458354.37924717</v>
      </c>
      <c r="H301" s="15" t="s">
        <v>136</v>
      </c>
      <c r="I301" s="48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S301" s="22">
        <f t="shared" si="438"/>
        <v>0</v>
      </c>
      <c r="BT301" s="22">
        <f t="shared" si="439"/>
        <v>0</v>
      </c>
      <c r="BU301" s="22">
        <f t="shared" ref="BU301:CY301" si="443">-BU293*$C301</f>
        <v>-3390416.1225000001</v>
      </c>
      <c r="BV301" s="22">
        <f t="shared" si="443"/>
        <v>-3452916.3755624997</v>
      </c>
      <c r="BW301" s="22">
        <f t="shared" si="443"/>
        <v>-3531633.7337015634</v>
      </c>
      <c r="BX301" s="22">
        <f t="shared" si="443"/>
        <v>-3664134.7790076556</v>
      </c>
      <c r="BY301" s="22">
        <f t="shared" si="443"/>
        <v>-3755738.1484828461</v>
      </c>
      <c r="BZ301" s="22">
        <f t="shared" si="443"/>
        <v>-3784108.8274822608</v>
      </c>
      <c r="CA301" s="22">
        <f t="shared" si="443"/>
        <v>-3878711.5481693167</v>
      </c>
      <c r="CB301" s="22">
        <f t="shared" si="443"/>
        <v>-3975679.3368735495</v>
      </c>
      <c r="CC301" s="22">
        <f t="shared" si="443"/>
        <v>-4075071.3202953874</v>
      </c>
      <c r="CD301" s="22">
        <f t="shared" si="443"/>
        <v>-4176948.1033027726</v>
      </c>
      <c r="CE301" s="22">
        <f t="shared" si="443"/>
        <v>-4036809.3373271138</v>
      </c>
      <c r="CF301" s="22">
        <f t="shared" si="443"/>
        <v>-4036809.3373271138</v>
      </c>
      <c r="CG301" s="22">
        <f t="shared" si="443"/>
        <v>-4036809.3373271138</v>
      </c>
      <c r="CH301" s="22">
        <f t="shared" si="443"/>
        <v>-4036809.3373271138</v>
      </c>
      <c r="CI301" s="22">
        <f t="shared" si="443"/>
        <v>-4036809.3373271138</v>
      </c>
      <c r="CJ301" s="22">
        <f t="shared" si="443"/>
        <v>-4036809.3373271138</v>
      </c>
      <c r="CK301" s="22">
        <f t="shared" si="443"/>
        <v>-4036809.3373271138</v>
      </c>
      <c r="CL301" s="22">
        <f t="shared" si="443"/>
        <v>-4036809.3373271138</v>
      </c>
      <c r="CM301" s="22">
        <f t="shared" si="443"/>
        <v>-4036809.3373271138</v>
      </c>
      <c r="CN301" s="22">
        <f t="shared" si="443"/>
        <v>-4036809.3373271138</v>
      </c>
      <c r="CO301" s="22">
        <f t="shared" si="443"/>
        <v>-4036809.3373271138</v>
      </c>
      <c r="CP301" s="22">
        <f t="shared" si="443"/>
        <v>-4036809.3373271138</v>
      </c>
      <c r="CQ301" s="22">
        <f t="shared" si="443"/>
        <v>-4036809.3373271138</v>
      </c>
      <c r="CR301" s="22">
        <f t="shared" si="443"/>
        <v>-4036809.3373271138</v>
      </c>
      <c r="CS301" s="22">
        <f t="shared" si="443"/>
        <v>-4036809.3373271138</v>
      </c>
      <c r="CT301" s="22">
        <f t="shared" si="443"/>
        <v>-4036809.3373271138</v>
      </c>
      <c r="CU301" s="22">
        <f t="shared" si="443"/>
        <v>-4036809.3373271138</v>
      </c>
      <c r="CV301" s="22">
        <f t="shared" si="443"/>
        <v>-4036809.3373271138</v>
      </c>
      <c r="CW301" s="22">
        <f t="shared" si="443"/>
        <v>-4036809.3373271138</v>
      </c>
      <c r="CX301" s="22">
        <f t="shared" si="443"/>
        <v>-4036809.3373271138</v>
      </c>
      <c r="CY301" s="22">
        <f t="shared" si="443"/>
        <v>-4036809.3373271138</v>
      </c>
    </row>
    <row r="302" spans="1:103">
      <c r="B302" s="2" t="s">
        <v>24</v>
      </c>
      <c r="C302" s="215"/>
      <c r="D302" s="6"/>
      <c r="F302" s="15"/>
      <c r="G302" s="15">
        <f t="shared" si="433"/>
        <v>0</v>
      </c>
      <c r="H302" s="15" t="s">
        <v>136</v>
      </c>
      <c r="I302" s="48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S302" s="22">
        <f t="shared" si="438"/>
        <v>0</v>
      </c>
      <c r="BT302" s="22">
        <f t="shared" si="439"/>
        <v>0</v>
      </c>
      <c r="BU302" s="22">
        <f>-BU336</f>
        <v>0</v>
      </c>
      <c r="BV302" s="22">
        <f t="shared" ref="BV302:CY302" si="444">-BV336</f>
        <v>0</v>
      </c>
      <c r="BW302" s="22">
        <f t="shared" si="444"/>
        <v>0</v>
      </c>
      <c r="BX302" s="22">
        <f t="shared" si="444"/>
        <v>0</v>
      </c>
      <c r="BY302" s="22">
        <f t="shared" si="444"/>
        <v>0</v>
      </c>
      <c r="BZ302" s="22">
        <f t="shared" si="444"/>
        <v>0</v>
      </c>
      <c r="CA302" s="22">
        <f t="shared" si="444"/>
        <v>0</v>
      </c>
      <c r="CB302" s="22">
        <f t="shared" si="444"/>
        <v>0</v>
      </c>
      <c r="CC302" s="22">
        <f t="shared" si="444"/>
        <v>0</v>
      </c>
      <c r="CD302" s="22">
        <f t="shared" si="444"/>
        <v>0</v>
      </c>
      <c r="CE302" s="22">
        <f t="shared" si="444"/>
        <v>0</v>
      </c>
      <c r="CF302" s="22">
        <f t="shared" si="444"/>
        <v>0</v>
      </c>
      <c r="CG302" s="22">
        <f t="shared" si="444"/>
        <v>0</v>
      </c>
      <c r="CH302" s="22">
        <f t="shared" si="444"/>
        <v>0</v>
      </c>
      <c r="CI302" s="22">
        <f t="shared" si="444"/>
        <v>0</v>
      </c>
      <c r="CJ302" s="22">
        <f t="shared" si="444"/>
        <v>0</v>
      </c>
      <c r="CK302" s="22">
        <f t="shared" si="444"/>
        <v>0</v>
      </c>
      <c r="CL302" s="22">
        <f t="shared" si="444"/>
        <v>0</v>
      </c>
      <c r="CM302" s="22">
        <f t="shared" si="444"/>
        <v>0</v>
      </c>
      <c r="CN302" s="22">
        <f t="shared" si="444"/>
        <v>0</v>
      </c>
      <c r="CO302" s="22">
        <f t="shared" si="444"/>
        <v>0</v>
      </c>
      <c r="CP302" s="22">
        <f t="shared" si="444"/>
        <v>0</v>
      </c>
      <c r="CQ302" s="22">
        <f t="shared" si="444"/>
        <v>0</v>
      </c>
      <c r="CR302" s="22">
        <f t="shared" si="444"/>
        <v>0</v>
      </c>
      <c r="CS302" s="22">
        <f t="shared" si="444"/>
        <v>0</v>
      </c>
      <c r="CT302" s="22">
        <f t="shared" si="444"/>
        <v>0</v>
      </c>
      <c r="CU302" s="22">
        <f t="shared" si="444"/>
        <v>0</v>
      </c>
      <c r="CV302" s="22">
        <f t="shared" si="444"/>
        <v>0</v>
      </c>
      <c r="CW302" s="22">
        <f t="shared" si="444"/>
        <v>0</v>
      </c>
      <c r="CX302" s="22">
        <f t="shared" si="444"/>
        <v>0</v>
      </c>
      <c r="CY302" s="22">
        <f t="shared" si="444"/>
        <v>0</v>
      </c>
    </row>
    <row r="303" spans="1:103">
      <c r="B303" s="2" t="s">
        <v>221</v>
      </c>
      <c r="C303" s="215"/>
      <c r="D303" s="6"/>
      <c r="F303" s="15"/>
      <c r="G303" s="15">
        <f t="shared" si="433"/>
        <v>0</v>
      </c>
      <c r="H303" s="15" t="s">
        <v>136</v>
      </c>
      <c r="I303" s="48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S303" s="22">
        <f t="shared" si="438"/>
        <v>0</v>
      </c>
      <c r="BT303" s="22">
        <f t="shared" si="439"/>
        <v>0</v>
      </c>
      <c r="BU303" s="22">
        <f>-BU334</f>
        <v>0</v>
      </c>
      <c r="BV303" s="22">
        <f t="shared" ref="BV303:CY303" si="445">-BV334</f>
        <v>0</v>
      </c>
      <c r="BW303" s="22">
        <f t="shared" si="445"/>
        <v>0</v>
      </c>
      <c r="BX303" s="22">
        <f t="shared" si="445"/>
        <v>0</v>
      </c>
      <c r="BY303" s="22">
        <f t="shared" si="445"/>
        <v>0</v>
      </c>
      <c r="BZ303" s="22">
        <f t="shared" si="445"/>
        <v>0</v>
      </c>
      <c r="CA303" s="22">
        <f t="shared" si="445"/>
        <v>0</v>
      </c>
      <c r="CB303" s="22">
        <f t="shared" si="445"/>
        <v>0</v>
      </c>
      <c r="CC303" s="22">
        <f t="shared" si="445"/>
        <v>0</v>
      </c>
      <c r="CD303" s="22">
        <f t="shared" si="445"/>
        <v>0</v>
      </c>
      <c r="CE303" s="22">
        <f t="shared" si="445"/>
        <v>0</v>
      </c>
      <c r="CF303" s="22">
        <f t="shared" si="445"/>
        <v>0</v>
      </c>
      <c r="CG303" s="22">
        <f t="shared" si="445"/>
        <v>0</v>
      </c>
      <c r="CH303" s="22">
        <f t="shared" si="445"/>
        <v>0</v>
      </c>
      <c r="CI303" s="22">
        <f t="shared" si="445"/>
        <v>0</v>
      </c>
      <c r="CJ303" s="22">
        <f t="shared" si="445"/>
        <v>0</v>
      </c>
      <c r="CK303" s="22">
        <f t="shared" si="445"/>
        <v>0</v>
      </c>
      <c r="CL303" s="22">
        <f t="shared" si="445"/>
        <v>0</v>
      </c>
      <c r="CM303" s="22">
        <f t="shared" si="445"/>
        <v>0</v>
      </c>
      <c r="CN303" s="22">
        <f t="shared" si="445"/>
        <v>0</v>
      </c>
      <c r="CO303" s="22">
        <f t="shared" si="445"/>
        <v>0</v>
      </c>
      <c r="CP303" s="22">
        <f t="shared" si="445"/>
        <v>0</v>
      </c>
      <c r="CQ303" s="22">
        <f t="shared" si="445"/>
        <v>0</v>
      </c>
      <c r="CR303" s="22">
        <f t="shared" si="445"/>
        <v>0</v>
      </c>
      <c r="CS303" s="22">
        <f t="shared" si="445"/>
        <v>0</v>
      </c>
      <c r="CT303" s="22">
        <f t="shared" si="445"/>
        <v>0</v>
      </c>
      <c r="CU303" s="22">
        <f t="shared" si="445"/>
        <v>0</v>
      </c>
      <c r="CV303" s="22">
        <f t="shared" si="445"/>
        <v>0</v>
      </c>
      <c r="CW303" s="22">
        <f t="shared" si="445"/>
        <v>0</v>
      </c>
      <c r="CX303" s="22">
        <f t="shared" si="445"/>
        <v>0</v>
      </c>
      <c r="CY303" s="22">
        <f t="shared" si="445"/>
        <v>0</v>
      </c>
    </row>
    <row r="304" spans="1:103">
      <c r="B304" s="2" t="s">
        <v>222</v>
      </c>
      <c r="C304" s="205">
        <v>0.02</v>
      </c>
      <c r="D304" s="6" t="s">
        <v>118</v>
      </c>
      <c r="F304" s="15"/>
      <c r="G304" s="15">
        <f t="shared" si="433"/>
        <v>1532970163.8062241</v>
      </c>
      <c r="H304" s="15" t="s">
        <v>136</v>
      </c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22">
        <f t="shared" si="438"/>
        <v>0</v>
      </c>
      <c r="BT304" s="22">
        <f t="shared" si="439"/>
        <v>0</v>
      </c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0</v>
      </c>
      <c r="CB304" s="22">
        <v>0</v>
      </c>
      <c r="CC304" s="22">
        <v>0</v>
      </c>
      <c r="CD304" s="22">
        <v>0</v>
      </c>
      <c r="CE304" s="22">
        <v>0</v>
      </c>
      <c r="CF304" s="22">
        <v>0</v>
      </c>
      <c r="CG304" s="22">
        <v>0</v>
      </c>
      <c r="CH304" s="22">
        <v>0</v>
      </c>
      <c r="CI304" s="22">
        <v>0</v>
      </c>
      <c r="CJ304" s="22">
        <v>0</v>
      </c>
      <c r="CK304" s="22">
        <v>0</v>
      </c>
      <c r="CL304" s="22">
        <v>0</v>
      </c>
      <c r="CM304" s="22">
        <v>0</v>
      </c>
      <c r="CN304" s="22">
        <v>0</v>
      </c>
      <c r="CO304" s="22">
        <v>0</v>
      </c>
      <c r="CP304" s="22">
        <v>0</v>
      </c>
      <c r="CQ304" s="22">
        <v>0</v>
      </c>
      <c r="CR304" s="22">
        <v>0</v>
      </c>
      <c r="CS304" s="22">
        <v>0</v>
      </c>
      <c r="CT304" s="22">
        <v>0</v>
      </c>
      <c r="CU304" s="22">
        <v>0</v>
      </c>
      <c r="CV304" s="22">
        <v>0</v>
      </c>
      <c r="CW304" s="22">
        <v>0</v>
      </c>
      <c r="CX304" s="22">
        <v>0</v>
      </c>
      <c r="CY304" s="131">
        <f>(CX305*(1+C304))/(C274-C304)</f>
        <v>1532970163.8062241</v>
      </c>
    </row>
    <row r="305" spans="1:103" s="19" customFormat="1">
      <c r="A305" s="16"/>
      <c r="B305" s="17" t="s">
        <v>96</v>
      </c>
      <c r="C305" s="17"/>
      <c r="D305" s="17"/>
      <c r="E305" s="17"/>
      <c r="F305" s="17"/>
      <c r="G305" s="18">
        <f t="shared" si="433"/>
        <v>7496822688.0893364</v>
      </c>
      <c r="H305" s="18" t="s">
        <v>136</v>
      </c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18">
        <f t="shared" ref="BS305:CY305" si="446">SUM(BS296:BS304)</f>
        <v>-1212553.6200000001</v>
      </c>
      <c r="BT305" s="18">
        <f t="shared" si="446"/>
        <v>39784037.759999998</v>
      </c>
      <c r="BU305" s="18">
        <f>SUM(BU296:BU304)</f>
        <v>163705282.76249999</v>
      </c>
      <c r="BV305" s="18">
        <f>SUM(BV296:BV304)</f>
        <v>166767795.16256249</v>
      </c>
      <c r="BW305" s="18">
        <f t="shared" si="446"/>
        <v>170624945.71137661</v>
      </c>
      <c r="BX305" s="18">
        <f t="shared" si="446"/>
        <v>177117496.93137512</v>
      </c>
      <c r="BY305" s="18">
        <f t="shared" si="446"/>
        <v>181606062.03565943</v>
      </c>
      <c r="BZ305" s="18">
        <f t="shared" si="446"/>
        <v>182996225.30663076</v>
      </c>
      <c r="CA305" s="18">
        <f t="shared" si="446"/>
        <v>187631758.62029651</v>
      </c>
      <c r="CB305" s="18">
        <f t="shared" si="446"/>
        <v>192383180.26680389</v>
      </c>
      <c r="CC305" s="18">
        <f t="shared" si="446"/>
        <v>197253387.45447397</v>
      </c>
      <c r="CD305" s="18">
        <f t="shared" si="446"/>
        <v>202245349.82183585</v>
      </c>
      <c r="CE305" s="18">
        <f t="shared" si="446"/>
        <v>195378550.28902856</v>
      </c>
      <c r="CF305" s="18">
        <f t="shared" si="446"/>
        <v>195378550.28902856</v>
      </c>
      <c r="CG305" s="18">
        <f t="shared" si="446"/>
        <v>195378550.28902856</v>
      </c>
      <c r="CH305" s="18">
        <f t="shared" si="446"/>
        <v>195378550.28902856</v>
      </c>
      <c r="CI305" s="18">
        <f t="shared" si="446"/>
        <v>195378550.28902856</v>
      </c>
      <c r="CJ305" s="18">
        <f t="shared" si="446"/>
        <v>195378550.28902856</v>
      </c>
      <c r="CK305" s="18">
        <f t="shared" si="446"/>
        <v>195378550.28902856</v>
      </c>
      <c r="CL305" s="18">
        <f t="shared" si="446"/>
        <v>195378550.28902856</v>
      </c>
      <c r="CM305" s="18">
        <f t="shared" si="446"/>
        <v>195378550.28902856</v>
      </c>
      <c r="CN305" s="18">
        <f t="shared" si="446"/>
        <v>195378550.28902856</v>
      </c>
      <c r="CO305" s="18">
        <f t="shared" si="446"/>
        <v>195378550.28902856</v>
      </c>
      <c r="CP305" s="18">
        <f t="shared" si="446"/>
        <v>195378550.28902856</v>
      </c>
      <c r="CQ305" s="18">
        <f t="shared" si="446"/>
        <v>195378550.28902856</v>
      </c>
      <c r="CR305" s="18">
        <f t="shared" si="446"/>
        <v>195378550.28902856</v>
      </c>
      <c r="CS305" s="18">
        <f t="shared" si="446"/>
        <v>195378550.28902856</v>
      </c>
      <c r="CT305" s="18">
        <f t="shared" si="446"/>
        <v>195378550.28902856</v>
      </c>
      <c r="CU305" s="18">
        <f t="shared" si="446"/>
        <v>195378550.28902856</v>
      </c>
      <c r="CV305" s="18">
        <f t="shared" si="446"/>
        <v>195378550.28902856</v>
      </c>
      <c r="CW305" s="18">
        <f t="shared" si="446"/>
        <v>195378550.28902856</v>
      </c>
      <c r="CX305" s="18">
        <f t="shared" si="446"/>
        <v>195378550.28902856</v>
      </c>
      <c r="CY305" s="18">
        <f t="shared" si="446"/>
        <v>1728348714.0952528</v>
      </c>
    </row>
    <row r="306" spans="1:103" s="10" customFormat="1">
      <c r="A306" s="12"/>
      <c r="B306" s="6" t="s">
        <v>144</v>
      </c>
      <c r="C306" s="219"/>
      <c r="F306" s="84"/>
      <c r="G306" s="219">
        <f>-SUM(G294:G295,G298:G303)/G293</f>
        <v>3.2647234050571808E-2</v>
      </c>
      <c r="H306" s="84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  <c r="BA306" s="130"/>
      <c r="BB306" s="130"/>
      <c r="BC306" s="130"/>
      <c r="BD306" s="130"/>
      <c r="BE306" s="130"/>
      <c r="BF306" s="130"/>
      <c r="BG306" s="130"/>
      <c r="BH306" s="130"/>
      <c r="BI306" s="130"/>
      <c r="BJ306" s="130"/>
      <c r="BK306" s="130"/>
      <c r="BL306" s="130"/>
      <c r="BM306" s="130"/>
      <c r="BN306" s="130"/>
      <c r="BO306" s="130"/>
      <c r="BP306" s="130"/>
      <c r="BQ306" s="130"/>
      <c r="BS306" s="130"/>
      <c r="BT306" s="130"/>
      <c r="BU306" s="130"/>
      <c r="BV306" s="402"/>
      <c r="BW306" s="130"/>
      <c r="BX306" s="130"/>
      <c r="BY306" s="130"/>
      <c r="BZ306" s="130"/>
      <c r="CA306" s="130"/>
      <c r="CB306" s="130"/>
      <c r="CC306" s="130"/>
      <c r="CD306" s="130"/>
      <c r="CE306" s="130"/>
      <c r="CF306" s="130"/>
      <c r="CG306" s="130"/>
      <c r="CH306" s="130"/>
      <c r="CI306" s="130"/>
      <c r="CJ306" s="130"/>
      <c r="CK306" s="130"/>
      <c r="CL306" s="130"/>
      <c r="CM306" s="130"/>
      <c r="CN306" s="130"/>
      <c r="CO306" s="130"/>
      <c r="CP306" s="130"/>
      <c r="CQ306" s="130"/>
      <c r="CR306" s="130"/>
      <c r="CS306" s="130"/>
      <c r="CT306" s="130"/>
      <c r="CU306" s="130"/>
      <c r="CV306" s="130"/>
      <c r="CW306" s="130"/>
      <c r="CX306" s="130"/>
      <c r="CY306" s="241"/>
    </row>
    <row r="307" spans="1:103" s="10" customFormat="1">
      <c r="A307" s="12"/>
      <c r="F307" s="40"/>
      <c r="G307" s="40"/>
      <c r="H307" s="4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90"/>
      <c r="W307" s="190"/>
      <c r="X307" s="190"/>
      <c r="Y307" s="190"/>
      <c r="Z307" s="190"/>
      <c r="AA307" s="190"/>
      <c r="AB307" s="190"/>
      <c r="AC307" s="190"/>
      <c r="AD307" s="190"/>
      <c r="AE307" s="190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90"/>
      <c r="AP307" s="190"/>
      <c r="AQ307" s="190"/>
      <c r="AR307" s="190"/>
      <c r="AS307" s="190"/>
      <c r="AT307" s="190"/>
      <c r="AU307" s="190"/>
      <c r="AV307" s="190"/>
      <c r="AW307" s="190"/>
      <c r="AX307" s="190"/>
      <c r="AY307" s="190"/>
      <c r="AZ307" s="190"/>
      <c r="BA307" s="190"/>
      <c r="BB307" s="190"/>
      <c r="BC307" s="190"/>
      <c r="BD307" s="190"/>
      <c r="BE307" s="190"/>
      <c r="BF307" s="190"/>
      <c r="BG307" s="190"/>
      <c r="BH307" s="190"/>
      <c r="BI307" s="190"/>
      <c r="BJ307" s="190"/>
      <c r="BK307" s="190"/>
      <c r="BL307" s="190"/>
      <c r="BM307" s="190"/>
      <c r="BN307" s="190"/>
      <c r="BO307" s="190"/>
      <c r="BP307" s="190"/>
      <c r="BQ307" s="190"/>
      <c r="BS307" s="130"/>
      <c r="BT307" s="130"/>
      <c r="BU307" s="33"/>
      <c r="BV307" s="130"/>
      <c r="BW307" s="130" t="s">
        <v>268</v>
      </c>
      <c r="BX307" s="130"/>
      <c r="BY307" s="130"/>
      <c r="BZ307" s="130"/>
      <c r="CA307" s="130"/>
      <c r="CB307" s="130"/>
      <c r="CC307" s="130"/>
      <c r="CD307" s="130"/>
      <c r="CE307" s="130"/>
      <c r="CF307" s="130"/>
      <c r="CG307" s="130"/>
      <c r="CH307" s="130"/>
      <c r="CI307" s="130"/>
      <c r="CJ307" s="130"/>
      <c r="CK307" s="130"/>
      <c r="CL307" s="130"/>
      <c r="CM307" s="130"/>
      <c r="CN307" s="130"/>
      <c r="CO307" s="130"/>
      <c r="CP307" s="130"/>
      <c r="CQ307" s="130"/>
      <c r="CR307" s="130"/>
      <c r="CS307" s="130"/>
      <c r="CT307" s="130"/>
      <c r="CU307" s="130"/>
      <c r="CY307" s="60"/>
    </row>
    <row r="308" spans="1:103" s="10" customFormat="1">
      <c r="A308" s="12"/>
      <c r="B308" s="128" t="s">
        <v>97</v>
      </c>
      <c r="F308" s="142"/>
      <c r="G308" s="142"/>
      <c r="H308" s="142"/>
      <c r="L308" s="40"/>
      <c r="M308" s="40"/>
      <c r="N308" s="40"/>
      <c r="O308" s="40"/>
      <c r="P308" s="40"/>
      <c r="Q308" s="40"/>
      <c r="R308" s="40"/>
      <c r="S308" s="40"/>
    </row>
    <row r="309" spans="1:103">
      <c r="B309" s="35" t="s">
        <v>98</v>
      </c>
      <c r="BS309" s="143"/>
      <c r="BT309" s="143"/>
      <c r="BU309" s="143">
        <f>BU305/$F321</f>
        <v>7.3564132154149808E-2</v>
      </c>
      <c r="BV309" s="143">
        <f>BV305/$F321</f>
        <v>7.4940331279310407E-2</v>
      </c>
      <c r="BW309" s="143">
        <f t="shared" ref="BW309:CY309" si="447">BW305/$F321</f>
        <v>7.6673616411733828E-2</v>
      </c>
      <c r="BX309" s="143">
        <f t="shared" si="447"/>
        <v>7.9591169760690042E-2</v>
      </c>
      <c r="BY309" s="143">
        <f t="shared" si="447"/>
        <v>8.1608193224698353E-2</v>
      </c>
      <c r="BZ309" s="143">
        <f t="shared" si="447"/>
        <v>8.2232889953208599E-2</v>
      </c>
      <c r="CA309" s="143">
        <f t="shared" si="447"/>
        <v>8.4315956422029895E-2</v>
      </c>
      <c r="CB309" s="143">
        <f t="shared" si="447"/>
        <v>8.64510995525717E-2</v>
      </c>
      <c r="CC309" s="143">
        <f t="shared" si="447"/>
        <v>8.8639621261377075E-2</v>
      </c>
      <c r="CD309" s="143">
        <f t="shared" si="447"/>
        <v>9.0882856012902594E-2</v>
      </c>
      <c r="CE309" s="143">
        <f t="shared" si="447"/>
        <v>8.7797126952830956E-2</v>
      </c>
      <c r="CF309" s="143">
        <f t="shared" si="447"/>
        <v>8.7797126952830956E-2</v>
      </c>
      <c r="CG309" s="143">
        <f t="shared" si="447"/>
        <v>8.7797126952830956E-2</v>
      </c>
      <c r="CH309" s="143">
        <f t="shared" si="447"/>
        <v>8.7797126952830956E-2</v>
      </c>
      <c r="CI309" s="143">
        <f t="shared" si="447"/>
        <v>8.7797126952830956E-2</v>
      </c>
      <c r="CJ309" s="143">
        <f t="shared" si="447"/>
        <v>8.7797126952830956E-2</v>
      </c>
      <c r="CK309" s="143">
        <f t="shared" si="447"/>
        <v>8.7797126952830956E-2</v>
      </c>
      <c r="CL309" s="143">
        <f t="shared" si="447"/>
        <v>8.7797126952830956E-2</v>
      </c>
      <c r="CM309" s="143">
        <f t="shared" si="447"/>
        <v>8.7797126952830956E-2</v>
      </c>
      <c r="CN309" s="143">
        <f t="shared" si="447"/>
        <v>8.7797126952830956E-2</v>
      </c>
      <c r="CO309" s="143">
        <f t="shared" si="447"/>
        <v>8.7797126952830956E-2</v>
      </c>
      <c r="CP309" s="143">
        <f t="shared" si="447"/>
        <v>8.7797126952830956E-2</v>
      </c>
      <c r="CQ309" s="143">
        <f t="shared" si="447"/>
        <v>8.7797126952830956E-2</v>
      </c>
      <c r="CR309" s="143">
        <f t="shared" si="447"/>
        <v>8.7797126952830956E-2</v>
      </c>
      <c r="CS309" s="143">
        <f t="shared" si="447"/>
        <v>8.7797126952830956E-2</v>
      </c>
      <c r="CT309" s="143">
        <f t="shared" si="447"/>
        <v>8.7797126952830956E-2</v>
      </c>
      <c r="CU309" s="143">
        <f t="shared" si="447"/>
        <v>8.7797126952830956E-2</v>
      </c>
      <c r="CV309" s="143">
        <f t="shared" si="447"/>
        <v>8.7797126952830956E-2</v>
      </c>
      <c r="CW309" s="143">
        <f t="shared" si="447"/>
        <v>8.7797126952830956E-2</v>
      </c>
      <c r="CX309" s="143">
        <f t="shared" si="447"/>
        <v>8.7797126952830956E-2</v>
      </c>
      <c r="CY309" s="143">
        <f t="shared" si="447"/>
        <v>0.77666689227504315</v>
      </c>
    </row>
    <row r="310" spans="1:103">
      <c r="B310" s="35" t="s">
        <v>99</v>
      </c>
      <c r="BQ310" s="33"/>
      <c r="BS310" s="89"/>
      <c r="BT310" s="89"/>
      <c r="BU310" s="89">
        <f>AVERAGE(BU309:$CY309)</f>
        <v>0.10811320314078503</v>
      </c>
      <c r="BV310" s="89">
        <f>AVERAGE(BV309:$CY309)</f>
        <v>0.10926483884033954</v>
      </c>
      <c r="BW310" s="89">
        <f>AVERAGE(BW309:$CY309)</f>
        <v>0.11044844254934053</v>
      </c>
      <c r="BX310" s="89">
        <f>AVERAGE(BX309:$CY309)</f>
        <v>0.11165468633996935</v>
      </c>
      <c r="BY310" s="89">
        <f>AVERAGE(BY309:$CY309)</f>
        <v>0.11284222399105376</v>
      </c>
      <c r="BZ310" s="89">
        <f>AVERAGE(BZ309:$CY309)</f>
        <v>0.11404353286668281</v>
      </c>
      <c r="CA310" s="89">
        <f>AVERAGE(CA309:$CY309)</f>
        <v>0.11531595858322177</v>
      </c>
      <c r="CB310" s="89">
        <f>AVERAGE(CB309:$CY309)</f>
        <v>0.11660762533993811</v>
      </c>
      <c r="CC310" s="89">
        <f>AVERAGE(CC309:$CY309)</f>
        <v>0.11791877863504099</v>
      </c>
      <c r="CD310" s="89">
        <f>AVERAGE(CD309:$CY309)</f>
        <v>0.11924964942475298</v>
      </c>
      <c r="CE310" s="89">
        <f>AVERAGE(CE309:$CY309)</f>
        <v>0.12060044911103156</v>
      </c>
      <c r="CF310" s="89">
        <f>AVERAGE(CF309:$CY309)</f>
        <v>0.12224061521894158</v>
      </c>
      <c r="CG310" s="89">
        <f>AVERAGE(CG309:$CY309)</f>
        <v>0.12405343039084214</v>
      </c>
      <c r="CH310" s="89">
        <f>AVERAGE(CH309:$CY309)</f>
        <v>0.12606766947073164</v>
      </c>
      <c r="CI310" s="89">
        <f>AVERAGE(CI309:$CY309)</f>
        <v>0.12831887785413756</v>
      </c>
      <c r="CJ310" s="89">
        <f>AVERAGE(CJ309:$CY309)</f>
        <v>0.13085148728546922</v>
      </c>
      <c r="CK310" s="89">
        <f>AVERAGE(CK309:$CY309)</f>
        <v>0.13372177797431176</v>
      </c>
      <c r="CL310" s="89">
        <f>AVERAGE(CL309:$CY309)</f>
        <v>0.13700211019013181</v>
      </c>
      <c r="CM310" s="89">
        <f>AVERAGE(CM309:$CY309)</f>
        <v>0.1407871089006934</v>
      </c>
      <c r="CN310" s="89">
        <f>AVERAGE(CN309:$CY309)</f>
        <v>0.14520294072968196</v>
      </c>
      <c r="CO310" s="89">
        <f>AVERAGE(CO309:$CY309)</f>
        <v>0.15042165107303204</v>
      </c>
      <c r="CP310" s="89">
        <f>AVERAGE(CP309:$CY309)</f>
        <v>0.15668410348505218</v>
      </c>
      <c r="CQ310" s="89">
        <f>AVERAGE(CQ309:$CY309)</f>
        <v>0.1643382119886323</v>
      </c>
      <c r="CR310" s="89">
        <f>AVERAGE(CR309:$CY309)</f>
        <v>0.17390584761810746</v>
      </c>
      <c r="CS310" s="89">
        <f>AVERAGE(CS309:$CY309)</f>
        <v>0.18620709342743269</v>
      </c>
      <c r="CT310" s="89">
        <f>AVERAGE(CT309:$CY309)</f>
        <v>0.20260875450653301</v>
      </c>
      <c r="CU310" s="89">
        <f>AVERAGE(CU309:$CY309)</f>
        <v>0.22557108001727338</v>
      </c>
      <c r="CV310" s="89">
        <f>AVERAGE(CV309:$CY309)</f>
        <v>0.26001456828338398</v>
      </c>
      <c r="CW310" s="89">
        <f>AVERAGE(CW309:$CY309)</f>
        <v>0.31742038206023504</v>
      </c>
      <c r="CX310" s="89">
        <f>AVERAGE(CX309:$CY309)</f>
        <v>0.43223200961393704</v>
      </c>
      <c r="CY310" s="89">
        <f>AVERAGE(CY309:$CY309)</f>
        <v>0.77666689227504315</v>
      </c>
    </row>
    <row r="311" spans="1:103">
      <c r="B311" s="35" t="s">
        <v>100</v>
      </c>
      <c r="C311" s="205">
        <v>7.4999999999999997E-2</v>
      </c>
      <c r="D311" s="2" t="s">
        <v>110</v>
      </c>
      <c r="BS311" s="33"/>
      <c r="BT311" s="22"/>
      <c r="BU311" s="22">
        <f>NPV($C311,BU296:$CY296)</f>
        <v>2266690509.3179407</v>
      </c>
      <c r="BV311" s="22">
        <f>NPV($C311,BV296:$CY296)</f>
        <v>2269596598.6317863</v>
      </c>
      <c r="BW311" s="22">
        <f>NPV($C311,BW296:$CY296)</f>
        <v>2269595631.991045</v>
      </c>
      <c r="BX311" s="22">
        <f>NPV($C311,BX296:$CY296)</f>
        <v>2265658724.9452953</v>
      </c>
      <c r="BY311" s="22">
        <f>NPV($C311,BY296:$CY296)</f>
        <v>2254801497.6058097</v>
      </c>
      <c r="BZ311" s="22">
        <f>NPV($C311,BZ296:$CY296)</f>
        <v>2238549809.7421036</v>
      </c>
      <c r="CA311" s="22">
        <f>NPV($C311,CA296:$CY296)</f>
        <v>2219660711.3386478</v>
      </c>
      <c r="CB311" s="22">
        <f>NPV($C311,CB296:$CY296)</f>
        <v>2194624794.5205803</v>
      </c>
      <c r="CC311" s="22">
        <f>NPV($C311,CC296:$CY296)</f>
        <v>2162862794.5059466</v>
      </c>
      <c r="CD311" s="22">
        <f>NPV($C311,CD296:$CY296)</f>
        <v>2123749045.3191235</v>
      </c>
      <c r="CE311" s="22">
        <f>NPV($C311,CE296:$CY296)</f>
        <v>2076607925.7929187</v>
      </c>
      <c r="CF311" s="22">
        <f>NPV($C311,CF296:$CY296)</f>
        <v>2032938160.6010318</v>
      </c>
      <c r="CG311" s="22">
        <f>NPV($C311,CG296:$CY296)</f>
        <v>1985993163.0197535</v>
      </c>
      <c r="CH311" s="22">
        <f>NPV($C311,CH296:$CY296)</f>
        <v>1935527290.6198792</v>
      </c>
      <c r="CI311" s="22">
        <f>NPV($C311,CI296:$CY296)</f>
        <v>1881276477.7900145</v>
      </c>
      <c r="CJ311" s="22">
        <f>NPV($C311,CJ296:$CY296)</f>
        <v>1822956853.9979098</v>
      </c>
      <c r="CK311" s="22">
        <f>NPV($C311,CK296:$CY296)</f>
        <v>1760263258.4213972</v>
      </c>
      <c r="CL311" s="22">
        <f>NPV($C311,CL296:$CY296)</f>
        <v>1692867643.1766462</v>
      </c>
      <c r="CM311" s="22">
        <f>NPV($C311,CM296:$CY296)</f>
        <v>1620417356.7885389</v>
      </c>
      <c r="CN311" s="22">
        <f>NPV($C311,CN296:$CY296)</f>
        <v>1542533298.9213235</v>
      </c>
      <c r="CO311" s="22">
        <f>NPV($C311,CO296:$CY296)</f>
        <v>1458807936.714067</v>
      </c>
      <c r="CP311" s="22">
        <f>NPV($C311,CP296:$CY296)</f>
        <v>1368803172.3412664</v>
      </c>
      <c r="CQ311" s="22">
        <f>NPV($C311,CQ296:$CY296)</f>
        <v>1272048050.6405056</v>
      </c>
      <c r="CR311" s="22">
        <f>NPV($C311,CR296:$CY296)</f>
        <v>1168036294.8121877</v>
      </c>
      <c r="CS311" s="22">
        <f>NPV($C311,CS296:$CY296)</f>
        <v>1056223657.2967461</v>
      </c>
      <c r="CT311" s="22">
        <f>NPV($C311,CT296:$CY296)</f>
        <v>936025071.96764636</v>
      </c>
      <c r="CU311" s="22">
        <f>NPV($C311,CU296:$CY296)</f>
        <v>806811592.73886418</v>
      </c>
      <c r="CV311" s="22">
        <f>NPV($C311,CV296:$CY296)</f>
        <v>667907102.56792331</v>
      </c>
      <c r="CW311" s="22">
        <f>NPV($C311,CW296:$CY296)</f>
        <v>518584775.63416183</v>
      </c>
      <c r="CX311" s="22">
        <f>NPV($C311,CX296:$CY296)</f>
        <v>358063274.1803683</v>
      </c>
      <c r="CY311" s="22">
        <f>NPV($C311,CY296:$CY296)</f>
        <v>185502660.11754018</v>
      </c>
    </row>
    <row r="312" spans="1:103" ht="12.75" thickBot="1">
      <c r="B312" s="173"/>
      <c r="C312" s="174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  <c r="AA312" s="173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3"/>
      <c r="AO312" s="173"/>
      <c r="AP312" s="173"/>
      <c r="AQ312" s="173"/>
      <c r="AR312" s="173"/>
      <c r="AS312" s="173"/>
      <c r="AT312" s="173"/>
      <c r="AU312" s="173"/>
      <c r="AV312" s="173"/>
      <c r="AW312" s="173"/>
      <c r="AX312" s="173"/>
      <c r="AY312" s="173"/>
      <c r="AZ312" s="173"/>
      <c r="BA312" s="173"/>
      <c r="BB312" s="173"/>
      <c r="BC312" s="173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3"/>
      <c r="BQ312" s="173"/>
      <c r="BR312" s="173"/>
      <c r="BS312" s="175"/>
      <c r="BT312" s="176"/>
      <c r="BU312" s="175"/>
      <c r="BV312" s="316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3"/>
      <c r="CX312" s="173"/>
      <c r="CY312" s="173"/>
    </row>
    <row r="313" spans="1:103">
      <c r="B313" s="35"/>
    </row>
    <row r="314" spans="1:103" s="35" customFormat="1">
      <c r="A314" s="94"/>
      <c r="B314" s="399" t="s">
        <v>85</v>
      </c>
      <c r="C314" s="215"/>
      <c r="E314" s="317"/>
      <c r="F314" s="317" t="s">
        <v>233</v>
      </c>
      <c r="BQ314" s="36"/>
      <c r="BR314" s="138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</row>
    <row r="315" spans="1:103">
      <c r="B315" s="35" t="s">
        <v>87</v>
      </c>
      <c r="D315" s="35"/>
      <c r="E315" s="147"/>
      <c r="F315" s="147">
        <f>F317*(1+C316)</f>
        <v>2225341045.5446424</v>
      </c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6"/>
      <c r="BR315" s="138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</row>
    <row r="316" spans="1:103">
      <c r="B316" s="35" t="s">
        <v>223</v>
      </c>
      <c r="C316" s="205">
        <v>0</v>
      </c>
      <c r="D316" s="35"/>
      <c r="E316" s="147"/>
      <c r="F316" s="311">
        <f>F315-F317</f>
        <v>0</v>
      </c>
      <c r="G316" s="35"/>
      <c r="H316" s="254" t="s">
        <v>290</v>
      </c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6"/>
      <c r="BR316" s="138"/>
      <c r="BS316" s="36"/>
      <c r="BT316" s="36"/>
      <c r="BU316" s="338"/>
      <c r="BV316" s="36"/>
      <c r="BW316" s="338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5"/>
      <c r="CV316" s="35"/>
      <c r="CW316" s="35"/>
    </row>
    <row r="317" spans="1:103" ht="12.75" thickBot="1">
      <c r="B317" s="92" t="s">
        <v>224</v>
      </c>
      <c r="D317" s="35"/>
      <c r="E317" s="265"/>
      <c r="F317" s="403">
        <f>(BV296/7%)-H317</f>
        <v>2225341045.5446424</v>
      </c>
      <c r="G317" s="338"/>
      <c r="H317" s="406">
        <f>'Fesability SIM_6.1%'!H317</f>
        <v>206383405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6"/>
      <c r="BR317" s="138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5"/>
      <c r="CV317" s="35"/>
      <c r="CW317" s="35"/>
    </row>
    <row r="318" spans="1:103" s="6" customFormat="1" ht="12.75" thickTop="1">
      <c r="A318" s="3"/>
      <c r="B318" s="128"/>
      <c r="C318" s="265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138"/>
      <c r="BR318" s="138"/>
      <c r="BS318" s="138"/>
      <c r="BT318" s="138"/>
      <c r="BU318" s="138"/>
      <c r="BV318" s="138"/>
      <c r="BW318" s="138"/>
      <c r="BX318" s="138"/>
      <c r="BY318" s="138"/>
      <c r="BZ318" s="138"/>
      <c r="CA318" s="138"/>
      <c r="CB318" s="138"/>
      <c r="CC318" s="138"/>
      <c r="CD318" s="138"/>
      <c r="CE318" s="138"/>
      <c r="CF318" s="138"/>
      <c r="CG318" s="138"/>
      <c r="CH318" s="138"/>
      <c r="CI318" s="138"/>
      <c r="CJ318" s="138"/>
      <c r="CK318" s="138"/>
      <c r="CL318" s="138"/>
      <c r="CM318" s="138"/>
      <c r="CN318" s="138"/>
      <c r="CO318" s="138"/>
      <c r="CP318" s="138"/>
      <c r="CQ318" s="138"/>
      <c r="CR318" s="138"/>
      <c r="CS318" s="138"/>
      <c r="CT318" s="138"/>
      <c r="CU318" s="43"/>
      <c r="CV318" s="43"/>
      <c r="CW318" s="43"/>
    </row>
    <row r="319" spans="1:103" s="6" customFormat="1">
      <c r="A319" s="3"/>
      <c r="B319" s="274" t="s">
        <v>225</v>
      </c>
      <c r="C319" s="265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138"/>
      <c r="BR319" s="138"/>
      <c r="BS319" s="138"/>
      <c r="BT319" s="138"/>
      <c r="BU319" s="138"/>
      <c r="BV319" s="138"/>
      <c r="BW319" s="138"/>
      <c r="BX319" s="138"/>
      <c r="BY319" s="138"/>
      <c r="BZ319" s="138"/>
      <c r="CA319" s="138"/>
      <c r="CB319" s="138"/>
      <c r="CC319" s="138"/>
      <c r="CD319" s="138"/>
      <c r="CE319" s="138"/>
      <c r="CF319" s="138"/>
      <c r="CG319" s="138"/>
      <c r="CH319" s="138"/>
      <c r="CI319" s="138"/>
      <c r="CJ319" s="138"/>
      <c r="CK319" s="138"/>
      <c r="CL319" s="138"/>
      <c r="CM319" s="138"/>
      <c r="CN319" s="138"/>
      <c r="CO319" s="138"/>
      <c r="CP319" s="138"/>
      <c r="CQ319" s="138"/>
      <c r="CR319" s="138"/>
      <c r="CS319" s="138"/>
      <c r="CT319" s="138"/>
      <c r="CU319" s="138"/>
      <c r="CV319" s="138"/>
      <c r="CW319" s="43"/>
    </row>
    <row r="320" spans="1:103" s="6" customFormat="1">
      <c r="A320" s="3"/>
      <c r="B320" s="6" t="s">
        <v>226</v>
      </c>
      <c r="C320" s="396">
        <v>0</v>
      </c>
      <c r="E320" s="138"/>
      <c r="F320" s="138">
        <f>F$315*$C320</f>
        <v>0</v>
      </c>
      <c r="G320" s="131"/>
      <c r="H320" s="131"/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306"/>
      <c r="U320" s="306"/>
      <c r="V320" s="306"/>
      <c r="W320" s="306"/>
      <c r="X320" s="306"/>
      <c r="Y320" s="306"/>
      <c r="Z320" s="306"/>
      <c r="AA320" s="306"/>
      <c r="AB320" s="306"/>
      <c r="AC320" s="306"/>
      <c r="AD320" s="306"/>
      <c r="AE320" s="306"/>
      <c r="AF320" s="306"/>
      <c r="AG320" s="306"/>
      <c r="AH320" s="306"/>
      <c r="AI320" s="306"/>
      <c r="AJ320" s="306"/>
      <c r="AK320" s="306"/>
      <c r="AL320" s="306"/>
      <c r="AM320" s="306"/>
      <c r="AN320" s="306"/>
      <c r="AO320" s="306"/>
      <c r="AP320" s="306"/>
      <c r="AQ320" s="306"/>
      <c r="AR320" s="306"/>
      <c r="AS320" s="306"/>
      <c r="AT320" s="306"/>
      <c r="AU320" s="306"/>
      <c r="AV320" s="306"/>
      <c r="AW320" s="306"/>
      <c r="AX320" s="306"/>
      <c r="AY320" s="306"/>
      <c r="AZ320" s="306"/>
      <c r="BA320" s="306"/>
      <c r="BB320" s="306"/>
      <c r="BC320" s="306"/>
      <c r="BD320" s="306"/>
      <c r="BE320" s="306"/>
      <c r="BF320" s="306"/>
      <c r="BG320" s="306"/>
      <c r="BH320" s="306"/>
      <c r="BI320" s="306"/>
      <c r="BJ320" s="306"/>
      <c r="BK320" s="306"/>
      <c r="BL320" s="306"/>
      <c r="BM320" s="306"/>
      <c r="BN320" s="306"/>
      <c r="BO320" s="306"/>
      <c r="BQ320" s="131"/>
      <c r="BR320" s="307"/>
      <c r="BS320" s="33"/>
      <c r="BT320" s="131"/>
      <c r="BU320" s="131"/>
      <c r="BV320" s="131"/>
      <c r="BW320" s="131"/>
      <c r="BX320" s="131"/>
      <c r="BY320" s="131"/>
      <c r="BZ320" s="131"/>
      <c r="CA320" s="131"/>
      <c r="CB320" s="131"/>
      <c r="CC320" s="131"/>
      <c r="CD320" s="131"/>
      <c r="CE320" s="131"/>
      <c r="CF320" s="131"/>
      <c r="CG320" s="131"/>
      <c r="CH320" s="131"/>
      <c r="CI320" s="131"/>
      <c r="CJ320" s="131"/>
      <c r="CK320" s="131"/>
      <c r="CL320" s="131"/>
      <c r="CM320" s="131"/>
      <c r="CN320" s="131"/>
      <c r="CO320" s="131"/>
      <c r="CP320" s="131"/>
      <c r="CQ320" s="131"/>
      <c r="CR320" s="131"/>
      <c r="CS320" s="131"/>
      <c r="CW320" s="61"/>
    </row>
    <row r="321" spans="1:103" s="6" customFormat="1">
      <c r="A321" s="3"/>
      <c r="B321" s="6" t="s">
        <v>76</v>
      </c>
      <c r="C321" s="396">
        <v>1</v>
      </c>
      <c r="E321" s="138"/>
      <c r="F321" s="138">
        <f>F$315*$C321</f>
        <v>2225341045.5446424</v>
      </c>
      <c r="G321" s="131"/>
      <c r="H321" s="131"/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306"/>
      <c r="U321" s="306"/>
      <c r="V321" s="306"/>
      <c r="W321" s="306"/>
      <c r="X321" s="306"/>
      <c r="Y321" s="306"/>
      <c r="Z321" s="306"/>
      <c r="AA321" s="306"/>
      <c r="AB321" s="306"/>
      <c r="AC321" s="306"/>
      <c r="AD321" s="306"/>
      <c r="AE321" s="306"/>
      <c r="AF321" s="306"/>
      <c r="AG321" s="306"/>
      <c r="AH321" s="306"/>
      <c r="AI321" s="306"/>
      <c r="AJ321" s="306"/>
      <c r="AK321" s="306"/>
      <c r="AL321" s="306"/>
      <c r="AM321" s="306"/>
      <c r="AN321" s="306"/>
      <c r="AO321" s="306"/>
      <c r="AP321" s="306"/>
      <c r="AQ321" s="306"/>
      <c r="AR321" s="306"/>
      <c r="AS321" s="306"/>
      <c r="AT321" s="306"/>
      <c r="AU321" s="306"/>
      <c r="AV321" s="306"/>
      <c r="AW321" s="306"/>
      <c r="AX321" s="306"/>
      <c r="AY321" s="306"/>
      <c r="AZ321" s="306"/>
      <c r="BA321" s="306"/>
      <c r="BB321" s="306"/>
      <c r="BC321" s="306"/>
      <c r="BD321" s="306"/>
      <c r="BE321" s="306"/>
      <c r="BF321" s="306"/>
      <c r="BG321" s="306"/>
      <c r="BH321" s="306"/>
      <c r="BI321" s="306"/>
      <c r="BJ321" s="306"/>
      <c r="BK321" s="306"/>
      <c r="BL321" s="306"/>
      <c r="BM321" s="306"/>
      <c r="BN321" s="306"/>
      <c r="BO321" s="306"/>
      <c r="BQ321" s="131"/>
      <c r="BR321" s="131"/>
      <c r="BS321" s="33"/>
      <c r="BT321" s="131"/>
      <c r="BU321" s="131"/>
      <c r="BV321" s="131"/>
      <c r="BW321" s="131"/>
      <c r="BX321" s="131"/>
      <c r="BY321" s="131"/>
      <c r="BZ321" s="131"/>
      <c r="CA321" s="131"/>
      <c r="CB321" s="131"/>
      <c r="CC321" s="131"/>
      <c r="CD321" s="131"/>
      <c r="CE321" s="131"/>
      <c r="CF321" s="131"/>
      <c r="CG321" s="131"/>
      <c r="CH321" s="131"/>
      <c r="CI321" s="131"/>
      <c r="CJ321" s="131"/>
      <c r="CK321" s="131"/>
      <c r="CL321" s="131"/>
      <c r="CM321" s="131"/>
      <c r="CN321" s="131"/>
      <c r="CO321" s="131"/>
      <c r="CP321" s="131"/>
      <c r="CQ321" s="131"/>
      <c r="CR321" s="131"/>
      <c r="CS321" s="131"/>
      <c r="CW321" s="61"/>
    </row>
    <row r="322" spans="1:103" s="6" customFormat="1">
      <c r="A322" s="3"/>
      <c r="B322" s="128"/>
      <c r="C322" s="265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138"/>
      <c r="BR322" s="138"/>
      <c r="BS322" s="138"/>
      <c r="BT322" s="138"/>
      <c r="BU322" s="138"/>
      <c r="BV322" s="138"/>
      <c r="BW322" s="138"/>
      <c r="BX322" s="138"/>
      <c r="BY322" s="138"/>
      <c r="BZ322" s="138"/>
      <c r="CA322" s="138"/>
      <c r="CB322" s="138"/>
      <c r="CC322" s="138"/>
      <c r="CD322" s="138"/>
      <c r="CE322" s="138"/>
      <c r="CF322" s="138"/>
      <c r="CG322" s="138"/>
      <c r="CH322" s="138"/>
      <c r="CI322" s="138"/>
      <c r="CJ322" s="138"/>
      <c r="CK322" s="138"/>
      <c r="CL322" s="138"/>
      <c r="CM322" s="138"/>
      <c r="CN322" s="138"/>
      <c r="CO322" s="138"/>
      <c r="CP322" s="138"/>
      <c r="CQ322" s="138"/>
      <c r="CR322" s="138"/>
      <c r="CS322" s="138"/>
      <c r="CT322" s="138"/>
      <c r="CU322" s="43"/>
      <c r="CV322" s="43"/>
      <c r="CW322" s="43"/>
    </row>
    <row r="323" spans="1:103" s="6" customFormat="1">
      <c r="A323" s="3"/>
      <c r="B323" s="34" t="s">
        <v>277</v>
      </c>
      <c r="C323" s="265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38"/>
      <c r="CA323" s="138"/>
      <c r="CB323" s="138"/>
      <c r="CC323" s="138"/>
      <c r="CD323" s="138"/>
      <c r="CE323" s="138"/>
      <c r="CF323" s="138"/>
      <c r="CG323" s="138"/>
      <c r="CH323" s="138"/>
      <c r="CI323" s="138"/>
      <c r="CJ323" s="138"/>
      <c r="CK323" s="138"/>
      <c r="CL323" s="138"/>
      <c r="CM323" s="138"/>
      <c r="CN323" s="138"/>
      <c r="CO323" s="138"/>
      <c r="CP323" s="138"/>
      <c r="CQ323" s="138"/>
      <c r="CR323" s="138"/>
      <c r="CS323" s="138"/>
      <c r="CT323" s="138"/>
      <c r="CU323" s="43"/>
    </row>
    <row r="324" spans="1:103" s="6" customFormat="1">
      <c r="A324" s="3"/>
      <c r="B324" s="6" t="s">
        <v>278</v>
      </c>
      <c r="C324" s="147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138"/>
      <c r="BR324" s="138"/>
      <c r="BS324" s="138"/>
      <c r="BT324" s="138"/>
      <c r="BU324" s="138"/>
      <c r="BV324" s="138">
        <f>-F321</f>
        <v>-2225341045.5446424</v>
      </c>
      <c r="BW324" s="138"/>
      <c r="BX324" s="138"/>
      <c r="BY324" s="138"/>
      <c r="BZ324" s="138"/>
      <c r="CA324" s="138"/>
      <c r="CB324" s="138"/>
      <c r="CC324" s="138"/>
      <c r="CD324" s="138"/>
      <c r="CE324" s="138"/>
      <c r="CF324" s="138"/>
      <c r="CG324" s="138"/>
      <c r="CH324" s="138"/>
      <c r="CI324" s="138"/>
      <c r="CJ324" s="138"/>
      <c r="CK324" s="138"/>
      <c r="CL324" s="138"/>
      <c r="CM324" s="138"/>
      <c r="CN324" s="138"/>
      <c r="CO324" s="138"/>
      <c r="CP324" s="138"/>
      <c r="CQ324" s="138"/>
      <c r="CR324" s="138"/>
      <c r="CS324" s="138"/>
      <c r="CT324" s="138"/>
      <c r="CU324" s="43"/>
    </row>
    <row r="325" spans="1:103" s="6" customFormat="1">
      <c r="A325" s="3"/>
      <c r="B325" s="43" t="s">
        <v>279</v>
      </c>
      <c r="C325" s="147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138"/>
      <c r="BR325" s="138"/>
      <c r="BS325" s="138"/>
      <c r="BT325" s="138"/>
      <c r="BU325" s="138"/>
      <c r="BV325" s="138">
        <f>BV305</f>
        <v>166767795.16256249</v>
      </c>
      <c r="BW325" s="138">
        <f t="shared" ref="BW325:CY325" si="448">BW305</f>
        <v>170624945.71137661</v>
      </c>
      <c r="BX325" s="138">
        <f t="shared" si="448"/>
        <v>177117496.93137512</v>
      </c>
      <c r="BY325" s="138">
        <f t="shared" si="448"/>
        <v>181606062.03565943</v>
      </c>
      <c r="BZ325" s="138">
        <f t="shared" si="448"/>
        <v>182996225.30663076</v>
      </c>
      <c r="CA325" s="138">
        <f t="shared" si="448"/>
        <v>187631758.62029651</v>
      </c>
      <c r="CB325" s="138">
        <f t="shared" si="448"/>
        <v>192383180.26680389</v>
      </c>
      <c r="CC325" s="138">
        <f t="shared" si="448"/>
        <v>197253387.45447397</v>
      </c>
      <c r="CD325" s="138">
        <f t="shared" si="448"/>
        <v>202245349.82183585</v>
      </c>
      <c r="CE325" s="138">
        <f t="shared" si="448"/>
        <v>195378550.28902856</v>
      </c>
      <c r="CF325" s="138">
        <f t="shared" si="448"/>
        <v>195378550.28902856</v>
      </c>
      <c r="CG325" s="138">
        <f t="shared" si="448"/>
        <v>195378550.28902856</v>
      </c>
      <c r="CH325" s="138">
        <f t="shared" si="448"/>
        <v>195378550.28902856</v>
      </c>
      <c r="CI325" s="138">
        <f t="shared" si="448"/>
        <v>195378550.28902856</v>
      </c>
      <c r="CJ325" s="138">
        <f t="shared" si="448"/>
        <v>195378550.28902856</v>
      </c>
      <c r="CK325" s="138">
        <f t="shared" si="448"/>
        <v>195378550.28902856</v>
      </c>
      <c r="CL325" s="138">
        <f t="shared" si="448"/>
        <v>195378550.28902856</v>
      </c>
      <c r="CM325" s="138">
        <f t="shared" si="448"/>
        <v>195378550.28902856</v>
      </c>
      <c r="CN325" s="138">
        <f t="shared" si="448"/>
        <v>195378550.28902856</v>
      </c>
      <c r="CO325" s="138">
        <f t="shared" si="448"/>
        <v>195378550.28902856</v>
      </c>
      <c r="CP325" s="138">
        <f t="shared" si="448"/>
        <v>195378550.28902856</v>
      </c>
      <c r="CQ325" s="138">
        <f t="shared" si="448"/>
        <v>195378550.28902856</v>
      </c>
      <c r="CR325" s="138">
        <f t="shared" si="448"/>
        <v>195378550.28902856</v>
      </c>
      <c r="CS325" s="138">
        <f t="shared" si="448"/>
        <v>195378550.28902856</v>
      </c>
      <c r="CT325" s="138">
        <f t="shared" si="448"/>
        <v>195378550.28902856</v>
      </c>
      <c r="CU325" s="138">
        <f t="shared" si="448"/>
        <v>195378550.28902856</v>
      </c>
      <c r="CV325" s="138">
        <f t="shared" si="448"/>
        <v>195378550.28902856</v>
      </c>
      <c r="CW325" s="138">
        <f t="shared" si="448"/>
        <v>195378550.28902856</v>
      </c>
      <c r="CX325" s="138">
        <f t="shared" si="448"/>
        <v>195378550.28902856</v>
      </c>
      <c r="CY325" s="138">
        <f t="shared" si="448"/>
        <v>1728348714.0952528</v>
      </c>
    </row>
    <row r="326" spans="1:103" s="10" customFormat="1">
      <c r="A326" s="12"/>
      <c r="B326" s="128" t="s">
        <v>280</v>
      </c>
      <c r="C326" s="265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245"/>
      <c r="BR326" s="245"/>
      <c r="BS326" s="245"/>
      <c r="BT326" s="245"/>
      <c r="BU326" s="245"/>
      <c r="BV326" s="245">
        <f t="shared" ref="BV326:CY326" si="449">SUM(BV324:BV325)</f>
        <v>-2058573250.3820801</v>
      </c>
      <c r="BW326" s="245">
        <f t="shared" si="449"/>
        <v>170624945.71137661</v>
      </c>
      <c r="BX326" s="245">
        <f t="shared" si="449"/>
        <v>177117496.93137512</v>
      </c>
      <c r="BY326" s="245">
        <f t="shared" si="449"/>
        <v>181606062.03565943</v>
      </c>
      <c r="BZ326" s="245">
        <f t="shared" si="449"/>
        <v>182996225.30663076</v>
      </c>
      <c r="CA326" s="245">
        <f t="shared" si="449"/>
        <v>187631758.62029651</v>
      </c>
      <c r="CB326" s="245">
        <f t="shared" si="449"/>
        <v>192383180.26680389</v>
      </c>
      <c r="CC326" s="245">
        <f t="shared" si="449"/>
        <v>197253387.45447397</v>
      </c>
      <c r="CD326" s="245">
        <f t="shared" si="449"/>
        <v>202245349.82183585</v>
      </c>
      <c r="CE326" s="245">
        <f t="shared" si="449"/>
        <v>195378550.28902856</v>
      </c>
      <c r="CF326" s="245">
        <f t="shared" si="449"/>
        <v>195378550.28902856</v>
      </c>
      <c r="CG326" s="245">
        <f t="shared" si="449"/>
        <v>195378550.28902856</v>
      </c>
      <c r="CH326" s="245">
        <f t="shared" si="449"/>
        <v>195378550.28902856</v>
      </c>
      <c r="CI326" s="245">
        <f t="shared" si="449"/>
        <v>195378550.28902856</v>
      </c>
      <c r="CJ326" s="245">
        <f t="shared" si="449"/>
        <v>195378550.28902856</v>
      </c>
      <c r="CK326" s="245">
        <f t="shared" si="449"/>
        <v>195378550.28902856</v>
      </c>
      <c r="CL326" s="245">
        <f t="shared" si="449"/>
        <v>195378550.28902856</v>
      </c>
      <c r="CM326" s="245">
        <f t="shared" si="449"/>
        <v>195378550.28902856</v>
      </c>
      <c r="CN326" s="245">
        <f t="shared" si="449"/>
        <v>195378550.28902856</v>
      </c>
      <c r="CO326" s="245">
        <f t="shared" si="449"/>
        <v>195378550.28902856</v>
      </c>
      <c r="CP326" s="245">
        <f t="shared" si="449"/>
        <v>195378550.28902856</v>
      </c>
      <c r="CQ326" s="245">
        <f t="shared" si="449"/>
        <v>195378550.28902856</v>
      </c>
      <c r="CR326" s="245">
        <f t="shared" si="449"/>
        <v>195378550.28902856</v>
      </c>
      <c r="CS326" s="245">
        <f t="shared" si="449"/>
        <v>195378550.28902856</v>
      </c>
      <c r="CT326" s="245">
        <f t="shared" si="449"/>
        <v>195378550.28902856</v>
      </c>
      <c r="CU326" s="245">
        <f t="shared" si="449"/>
        <v>195378550.28902856</v>
      </c>
      <c r="CV326" s="245">
        <f t="shared" si="449"/>
        <v>195378550.28902856</v>
      </c>
      <c r="CW326" s="245">
        <f t="shared" si="449"/>
        <v>195378550.28902856</v>
      </c>
      <c r="CX326" s="245">
        <f t="shared" si="449"/>
        <v>195378550.28902856</v>
      </c>
      <c r="CY326" s="245">
        <f t="shared" si="449"/>
        <v>1728348714.0952528</v>
      </c>
    </row>
    <row r="327" spans="1:103" s="6" customFormat="1">
      <c r="A327" s="3"/>
      <c r="B327" s="128"/>
      <c r="C327" s="265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138"/>
      <c r="BR327" s="138"/>
      <c r="BS327" s="138"/>
      <c r="BT327" s="138"/>
      <c r="BU327" s="138"/>
      <c r="BV327" s="138"/>
      <c r="BW327" s="138"/>
      <c r="BX327" s="138"/>
      <c r="BY327" s="138"/>
      <c r="BZ327" s="138"/>
      <c r="CA327" s="138"/>
      <c r="CB327" s="138"/>
      <c r="CC327" s="138"/>
      <c r="CD327" s="138"/>
      <c r="CE327" s="138"/>
      <c r="CF327" s="138"/>
      <c r="CG327" s="138"/>
      <c r="CH327" s="138"/>
      <c r="CI327" s="138"/>
      <c r="CJ327" s="138"/>
      <c r="CK327" s="138"/>
      <c r="CL327" s="138"/>
      <c r="CM327" s="138"/>
      <c r="CN327" s="138"/>
      <c r="CO327" s="138"/>
      <c r="CP327" s="138"/>
      <c r="CQ327" s="138"/>
      <c r="CR327" s="138"/>
      <c r="CS327" s="138"/>
      <c r="CT327" s="138"/>
      <c r="CU327" s="43"/>
    </row>
    <row r="328" spans="1:103" s="6" customFormat="1">
      <c r="A328" s="3"/>
      <c r="B328" s="128" t="s">
        <v>281</v>
      </c>
      <c r="C328" s="400">
        <f>IRR(BV326:CY326)</f>
        <v>9.0002776891628722E-2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138"/>
      <c r="BR328" s="138"/>
      <c r="BS328" s="138"/>
      <c r="BT328" s="138"/>
      <c r="BU328" s="138"/>
      <c r="BV328" s="138"/>
      <c r="BW328" s="138"/>
      <c r="BX328" s="138"/>
      <c r="BY328" s="138"/>
      <c r="BZ328" s="138"/>
      <c r="CA328" s="138"/>
      <c r="CB328" s="138"/>
      <c r="CC328" s="138"/>
      <c r="CD328" s="138"/>
      <c r="CE328" s="138"/>
      <c r="CF328" s="138"/>
      <c r="CG328" s="138"/>
      <c r="CH328" s="138"/>
      <c r="CI328" s="138"/>
      <c r="CJ328" s="138"/>
      <c r="CK328" s="138"/>
      <c r="CL328" s="138"/>
      <c r="CM328" s="138"/>
      <c r="CN328" s="138"/>
      <c r="CO328" s="138"/>
      <c r="CP328" s="138"/>
      <c r="CQ328" s="138"/>
      <c r="CR328" s="138"/>
      <c r="CS328" s="138"/>
      <c r="CT328" s="138"/>
      <c r="CU328" s="43"/>
    </row>
    <row r="329" spans="1:103" s="6" customFormat="1">
      <c r="A329" s="3"/>
      <c r="B329" s="128" t="s">
        <v>282</v>
      </c>
      <c r="C329" s="401">
        <f>(MATCH(0,BV329:CY329)-1)+(0-INDEX(BV329:CY329,MATCH(0,BV329:CY329)))/(INDEX(BV329:CY329,MATCH(0,BV329:CY329)+1)-INDEX(BV329:CY329,MATCH(0,BV329:CY329)))</f>
        <v>10.900599085187562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138"/>
      <c r="BR329" s="138"/>
      <c r="BS329" s="138"/>
      <c r="BT329" s="138"/>
      <c r="BU329" s="138"/>
      <c r="BV329" s="138">
        <f t="shared" ref="BV329:CY329" si="450">SUM(BV326,BU329)</f>
        <v>-2058573250.3820801</v>
      </c>
      <c r="BW329" s="138">
        <f t="shared" si="450"/>
        <v>-1887948304.6707034</v>
      </c>
      <c r="BX329" s="138">
        <f t="shared" si="450"/>
        <v>-1710830807.7393284</v>
      </c>
      <c r="BY329" s="138">
        <f t="shared" si="450"/>
        <v>-1529224745.7036691</v>
      </c>
      <c r="BZ329" s="138">
        <f t="shared" si="450"/>
        <v>-1346228520.3970382</v>
      </c>
      <c r="CA329" s="138">
        <f t="shared" si="450"/>
        <v>-1158596761.7767417</v>
      </c>
      <c r="CB329" s="138">
        <f t="shared" si="450"/>
        <v>-966213581.50993788</v>
      </c>
      <c r="CC329" s="138">
        <f t="shared" si="450"/>
        <v>-768960194.05546391</v>
      </c>
      <c r="CD329" s="138">
        <f t="shared" si="450"/>
        <v>-566714844.23362803</v>
      </c>
      <c r="CE329" s="138">
        <f t="shared" si="450"/>
        <v>-371336293.94459951</v>
      </c>
      <c r="CF329" s="138">
        <f t="shared" si="450"/>
        <v>-175957743.65557095</v>
      </c>
      <c r="CG329" s="138">
        <f t="shared" si="450"/>
        <v>19420806.633457601</v>
      </c>
      <c r="CH329" s="138">
        <f t="shared" si="450"/>
        <v>214799356.92248616</v>
      </c>
      <c r="CI329" s="138">
        <f t="shared" si="450"/>
        <v>410177907.21151471</v>
      </c>
      <c r="CJ329" s="138">
        <f t="shared" si="450"/>
        <v>605556457.50054324</v>
      </c>
      <c r="CK329" s="138">
        <f t="shared" si="450"/>
        <v>800935007.78957176</v>
      </c>
      <c r="CL329" s="138">
        <f t="shared" si="450"/>
        <v>996313558.07860029</v>
      </c>
      <c r="CM329" s="138">
        <f t="shared" si="450"/>
        <v>1191692108.3676288</v>
      </c>
      <c r="CN329" s="138">
        <f t="shared" si="450"/>
        <v>1387070658.6566575</v>
      </c>
      <c r="CO329" s="138">
        <f t="shared" si="450"/>
        <v>1582449208.9456861</v>
      </c>
      <c r="CP329" s="138">
        <f t="shared" si="450"/>
        <v>1777827759.2347147</v>
      </c>
      <c r="CQ329" s="138">
        <f t="shared" si="450"/>
        <v>1973206309.5237434</v>
      </c>
      <c r="CR329" s="138">
        <f t="shared" si="450"/>
        <v>2168584859.8127718</v>
      </c>
      <c r="CS329" s="138">
        <f t="shared" si="450"/>
        <v>2363963410.1018004</v>
      </c>
      <c r="CT329" s="138">
        <f t="shared" si="450"/>
        <v>2559341960.3908291</v>
      </c>
      <c r="CU329" s="138">
        <f t="shared" si="450"/>
        <v>2754720510.6798577</v>
      </c>
      <c r="CV329" s="138">
        <f t="shared" si="450"/>
        <v>2950099060.9688864</v>
      </c>
      <c r="CW329" s="138">
        <f t="shared" si="450"/>
        <v>3145477611.257915</v>
      </c>
      <c r="CX329" s="138">
        <f t="shared" si="450"/>
        <v>3340856161.5469437</v>
      </c>
      <c r="CY329" s="138">
        <f t="shared" si="450"/>
        <v>5069204875.6421967</v>
      </c>
    </row>
    <row r="330" spans="1:103" s="6" customFormat="1">
      <c r="A330" s="3"/>
      <c r="B330" s="128"/>
      <c r="C330" s="265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138"/>
      <c r="BR330" s="138"/>
      <c r="BS330" s="138"/>
      <c r="BT330" s="138"/>
      <c r="BU330" s="138"/>
      <c r="BV330" s="138"/>
      <c r="BW330" s="138"/>
      <c r="BX330" s="138"/>
      <c r="BY330" s="138"/>
      <c r="BZ330" s="138"/>
      <c r="CA330" s="138"/>
      <c r="CB330" s="138"/>
      <c r="CC330" s="138"/>
      <c r="CD330" s="138"/>
      <c r="CE330" s="138"/>
      <c r="CF330" s="138"/>
      <c r="CG330" s="138"/>
      <c r="CH330" s="138"/>
      <c r="CI330" s="138"/>
      <c r="CJ330" s="138"/>
      <c r="CK330" s="138"/>
      <c r="CL330" s="138"/>
      <c r="CM330" s="138"/>
      <c r="CN330" s="138"/>
      <c r="CO330" s="138"/>
      <c r="CP330" s="138"/>
      <c r="CQ330" s="138"/>
      <c r="CR330" s="138"/>
      <c r="CS330" s="138"/>
      <c r="CT330" s="138"/>
      <c r="CU330" s="43"/>
      <c r="CV330" s="43"/>
      <c r="CW330" s="43"/>
    </row>
    <row r="331" spans="1:103">
      <c r="A331" s="1" t="s">
        <v>66</v>
      </c>
      <c r="B331" s="34" t="s">
        <v>227</v>
      </c>
      <c r="H331" s="6"/>
      <c r="I331" s="6"/>
    </row>
    <row r="332" spans="1:103" s="6" customFormat="1">
      <c r="A332" s="3"/>
      <c r="B332" s="2" t="s">
        <v>19</v>
      </c>
      <c r="C332" s="40"/>
      <c r="H332" s="22"/>
      <c r="I332" s="22"/>
      <c r="J332" s="22">
        <f>I335</f>
        <v>0</v>
      </c>
      <c r="K332" s="22">
        <f t="shared" ref="K332" si="451">J335</f>
        <v>0</v>
      </c>
      <c r="L332" s="22">
        <f>K335</f>
        <v>0</v>
      </c>
      <c r="M332" s="22">
        <f t="shared" ref="M332:BN332" si="452">L335</f>
        <v>0</v>
      </c>
      <c r="N332" s="22">
        <f t="shared" si="452"/>
        <v>0</v>
      </c>
      <c r="O332" s="22">
        <f t="shared" si="452"/>
        <v>0</v>
      </c>
      <c r="P332" s="22">
        <f t="shared" si="452"/>
        <v>0</v>
      </c>
      <c r="Q332" s="22">
        <f t="shared" si="452"/>
        <v>0</v>
      </c>
      <c r="R332" s="22">
        <f t="shared" si="452"/>
        <v>0</v>
      </c>
      <c r="S332" s="22">
        <f t="shared" si="452"/>
        <v>0</v>
      </c>
      <c r="T332" s="22">
        <f t="shared" si="452"/>
        <v>0</v>
      </c>
      <c r="U332" s="22">
        <f t="shared" si="452"/>
        <v>0</v>
      </c>
      <c r="V332" s="22">
        <f t="shared" si="452"/>
        <v>0</v>
      </c>
      <c r="W332" s="22">
        <f t="shared" si="452"/>
        <v>0</v>
      </c>
      <c r="X332" s="22">
        <f t="shared" si="452"/>
        <v>0</v>
      </c>
      <c r="Y332" s="22">
        <f t="shared" si="452"/>
        <v>0</v>
      </c>
      <c r="Z332" s="22">
        <f t="shared" si="452"/>
        <v>0</v>
      </c>
      <c r="AA332" s="22">
        <f t="shared" si="452"/>
        <v>0</v>
      </c>
      <c r="AB332" s="22">
        <f t="shared" si="452"/>
        <v>0</v>
      </c>
      <c r="AC332" s="22">
        <f t="shared" si="452"/>
        <v>0</v>
      </c>
      <c r="AD332" s="22">
        <f t="shared" si="452"/>
        <v>0</v>
      </c>
      <c r="AE332" s="22">
        <f t="shared" si="452"/>
        <v>0</v>
      </c>
      <c r="AF332" s="22">
        <f t="shared" si="452"/>
        <v>0</v>
      </c>
      <c r="AG332" s="22">
        <f t="shared" si="452"/>
        <v>0</v>
      </c>
      <c r="AH332" s="22">
        <f t="shared" si="452"/>
        <v>0</v>
      </c>
      <c r="AI332" s="22">
        <f t="shared" si="452"/>
        <v>0</v>
      </c>
      <c r="AJ332" s="22">
        <f t="shared" si="452"/>
        <v>0</v>
      </c>
      <c r="AK332" s="22">
        <f t="shared" si="452"/>
        <v>0</v>
      </c>
      <c r="AL332" s="22">
        <f t="shared" si="452"/>
        <v>0</v>
      </c>
      <c r="AM332" s="22">
        <f t="shared" si="452"/>
        <v>0</v>
      </c>
      <c r="AN332" s="22">
        <f t="shared" si="452"/>
        <v>0</v>
      </c>
      <c r="AO332" s="22">
        <f t="shared" si="452"/>
        <v>0</v>
      </c>
      <c r="AP332" s="22">
        <f t="shared" si="452"/>
        <v>0</v>
      </c>
      <c r="AQ332" s="22">
        <f t="shared" si="452"/>
        <v>0</v>
      </c>
      <c r="AR332" s="22">
        <f t="shared" si="452"/>
        <v>0</v>
      </c>
      <c r="AS332" s="22">
        <f t="shared" si="452"/>
        <v>0</v>
      </c>
      <c r="AT332" s="22">
        <f t="shared" si="452"/>
        <v>0</v>
      </c>
      <c r="AU332" s="22">
        <f t="shared" si="452"/>
        <v>0</v>
      </c>
      <c r="AV332" s="22">
        <f t="shared" si="452"/>
        <v>0</v>
      </c>
      <c r="AW332" s="22">
        <f t="shared" si="452"/>
        <v>0</v>
      </c>
      <c r="AX332" s="22">
        <f t="shared" si="452"/>
        <v>0</v>
      </c>
      <c r="AY332" s="22">
        <f t="shared" si="452"/>
        <v>0</v>
      </c>
      <c r="AZ332" s="22">
        <f t="shared" si="452"/>
        <v>0</v>
      </c>
      <c r="BA332" s="22">
        <f t="shared" si="452"/>
        <v>0</v>
      </c>
      <c r="BB332" s="22">
        <f t="shared" si="452"/>
        <v>0</v>
      </c>
      <c r="BC332" s="22">
        <f t="shared" si="452"/>
        <v>0</v>
      </c>
      <c r="BD332" s="22">
        <f t="shared" si="452"/>
        <v>0</v>
      </c>
      <c r="BE332" s="22">
        <f t="shared" si="452"/>
        <v>0</v>
      </c>
      <c r="BF332" s="22">
        <f t="shared" si="452"/>
        <v>0</v>
      </c>
      <c r="BG332" s="22">
        <f t="shared" si="452"/>
        <v>0</v>
      </c>
      <c r="BH332" s="22">
        <f t="shared" si="452"/>
        <v>0</v>
      </c>
      <c r="BI332" s="22">
        <f t="shared" si="452"/>
        <v>0</v>
      </c>
      <c r="BJ332" s="22">
        <f t="shared" si="452"/>
        <v>0</v>
      </c>
      <c r="BK332" s="22">
        <f t="shared" si="452"/>
        <v>0</v>
      </c>
      <c r="BL332" s="22">
        <f t="shared" si="452"/>
        <v>0</v>
      </c>
      <c r="BM332" s="22">
        <f t="shared" si="452"/>
        <v>0</v>
      </c>
      <c r="BN332" s="22">
        <f t="shared" si="452"/>
        <v>0</v>
      </c>
      <c r="BO332" s="22">
        <f>BN335</f>
        <v>0</v>
      </c>
      <c r="BP332" s="22">
        <f t="shared" ref="BP332:BQ332" si="453">BO335</f>
        <v>0</v>
      </c>
      <c r="BQ332" s="22">
        <f t="shared" si="453"/>
        <v>0</v>
      </c>
      <c r="BR332" s="22"/>
      <c r="BS332" s="22">
        <f>BR335</f>
        <v>0</v>
      </c>
      <c r="BT332" s="22">
        <f t="shared" ref="BT332:CY332" si="454">BS335</f>
        <v>0</v>
      </c>
      <c r="BU332" s="22">
        <f t="shared" si="454"/>
        <v>0</v>
      </c>
      <c r="BV332" s="22">
        <f t="shared" si="454"/>
        <v>0</v>
      </c>
      <c r="BW332" s="22">
        <f t="shared" si="454"/>
        <v>0</v>
      </c>
      <c r="BX332" s="22">
        <f t="shared" si="454"/>
        <v>0</v>
      </c>
      <c r="BY332" s="22">
        <f t="shared" si="454"/>
        <v>0</v>
      </c>
      <c r="BZ332" s="22">
        <f t="shared" si="454"/>
        <v>0</v>
      </c>
      <c r="CA332" s="22">
        <f t="shared" si="454"/>
        <v>0</v>
      </c>
      <c r="CB332" s="22">
        <f t="shared" si="454"/>
        <v>0</v>
      </c>
      <c r="CC332" s="22">
        <f t="shared" si="454"/>
        <v>0</v>
      </c>
      <c r="CD332" s="22">
        <f t="shared" si="454"/>
        <v>0</v>
      </c>
      <c r="CE332" s="22">
        <f t="shared" si="454"/>
        <v>0</v>
      </c>
      <c r="CF332" s="22">
        <f t="shared" si="454"/>
        <v>0</v>
      </c>
      <c r="CG332" s="22">
        <f t="shared" si="454"/>
        <v>0</v>
      </c>
      <c r="CH332" s="22">
        <f t="shared" si="454"/>
        <v>0</v>
      </c>
      <c r="CI332" s="22">
        <f t="shared" si="454"/>
        <v>0</v>
      </c>
      <c r="CJ332" s="22">
        <f t="shared" si="454"/>
        <v>0</v>
      </c>
      <c r="CK332" s="22">
        <f t="shared" si="454"/>
        <v>0</v>
      </c>
      <c r="CL332" s="22">
        <f t="shared" si="454"/>
        <v>0</v>
      </c>
      <c r="CM332" s="22">
        <f t="shared" si="454"/>
        <v>0</v>
      </c>
      <c r="CN332" s="22">
        <f t="shared" si="454"/>
        <v>0</v>
      </c>
      <c r="CO332" s="22">
        <f t="shared" si="454"/>
        <v>0</v>
      </c>
      <c r="CP332" s="22">
        <f t="shared" si="454"/>
        <v>0</v>
      </c>
      <c r="CQ332" s="22">
        <f t="shared" si="454"/>
        <v>0</v>
      </c>
      <c r="CR332" s="22">
        <f t="shared" si="454"/>
        <v>0</v>
      </c>
      <c r="CS332" s="22">
        <f t="shared" si="454"/>
        <v>0</v>
      </c>
      <c r="CT332" s="22">
        <f t="shared" si="454"/>
        <v>0</v>
      </c>
      <c r="CU332" s="22">
        <f t="shared" si="454"/>
        <v>0</v>
      </c>
      <c r="CV332" s="22">
        <f t="shared" si="454"/>
        <v>0</v>
      </c>
      <c r="CW332" s="22">
        <f t="shared" si="454"/>
        <v>0</v>
      </c>
      <c r="CX332" s="22">
        <f t="shared" si="454"/>
        <v>0</v>
      </c>
      <c r="CY332" s="22">
        <f t="shared" si="454"/>
        <v>0</v>
      </c>
    </row>
    <row r="333" spans="1:103" s="6" customFormat="1">
      <c r="A333" s="3"/>
      <c r="B333" s="2" t="s">
        <v>2</v>
      </c>
      <c r="C333" s="197">
        <f>SUM(BQ333:CW333)</f>
        <v>0</v>
      </c>
      <c r="D333" s="6" t="s">
        <v>136</v>
      </c>
      <c r="G333" s="22">
        <f>SUM(BS333:CY333)</f>
        <v>0</v>
      </c>
      <c r="H333" s="22" t="s">
        <v>136</v>
      </c>
      <c r="I333" s="22"/>
      <c r="J333" s="22">
        <f t="shared" ref="J333:AO333" si="455">IF(J7=$C16,$F320,0)</f>
        <v>0</v>
      </c>
      <c r="K333" s="22">
        <f t="shared" si="455"/>
        <v>0</v>
      </c>
      <c r="L333" s="22">
        <f t="shared" si="455"/>
        <v>0</v>
      </c>
      <c r="M333" s="22">
        <f t="shared" si="455"/>
        <v>0</v>
      </c>
      <c r="N333" s="22">
        <f t="shared" si="455"/>
        <v>0</v>
      </c>
      <c r="O333" s="22">
        <f t="shared" si="455"/>
        <v>0</v>
      </c>
      <c r="P333" s="22">
        <f t="shared" si="455"/>
        <v>0</v>
      </c>
      <c r="Q333" s="22">
        <f t="shared" si="455"/>
        <v>0</v>
      </c>
      <c r="R333" s="22">
        <f t="shared" si="455"/>
        <v>0</v>
      </c>
      <c r="S333" s="22">
        <f t="shared" si="455"/>
        <v>0</v>
      </c>
      <c r="T333" s="22">
        <f t="shared" si="455"/>
        <v>0</v>
      </c>
      <c r="U333" s="22">
        <f t="shared" si="455"/>
        <v>0</v>
      </c>
      <c r="V333" s="22">
        <f t="shared" si="455"/>
        <v>0</v>
      </c>
      <c r="W333" s="22">
        <f t="shared" si="455"/>
        <v>0</v>
      </c>
      <c r="X333" s="22">
        <f t="shared" si="455"/>
        <v>0</v>
      </c>
      <c r="Y333" s="22">
        <f t="shared" si="455"/>
        <v>0</v>
      </c>
      <c r="Z333" s="22">
        <f t="shared" si="455"/>
        <v>0</v>
      </c>
      <c r="AA333" s="22">
        <f t="shared" si="455"/>
        <v>0</v>
      </c>
      <c r="AB333" s="22">
        <f t="shared" si="455"/>
        <v>0</v>
      </c>
      <c r="AC333" s="22">
        <f t="shared" si="455"/>
        <v>0</v>
      </c>
      <c r="AD333" s="22">
        <f t="shared" si="455"/>
        <v>0</v>
      </c>
      <c r="AE333" s="22">
        <f t="shared" si="455"/>
        <v>0</v>
      </c>
      <c r="AF333" s="22">
        <f t="shared" si="455"/>
        <v>0</v>
      </c>
      <c r="AG333" s="22">
        <f t="shared" si="455"/>
        <v>0</v>
      </c>
      <c r="AH333" s="22">
        <f t="shared" si="455"/>
        <v>0</v>
      </c>
      <c r="AI333" s="22">
        <f t="shared" si="455"/>
        <v>0</v>
      </c>
      <c r="AJ333" s="22">
        <f t="shared" si="455"/>
        <v>0</v>
      </c>
      <c r="AK333" s="22">
        <f t="shared" si="455"/>
        <v>0</v>
      </c>
      <c r="AL333" s="22">
        <f t="shared" si="455"/>
        <v>0</v>
      </c>
      <c r="AM333" s="22">
        <f t="shared" si="455"/>
        <v>0</v>
      </c>
      <c r="AN333" s="22">
        <f t="shared" si="455"/>
        <v>0</v>
      </c>
      <c r="AO333" s="22">
        <f t="shared" si="455"/>
        <v>0</v>
      </c>
      <c r="AP333" s="22">
        <f t="shared" ref="AP333:BQ333" si="456">IF(AP7=$C16,$F320,0)</f>
        <v>0</v>
      </c>
      <c r="AQ333" s="22">
        <f t="shared" si="456"/>
        <v>0</v>
      </c>
      <c r="AR333" s="22">
        <f t="shared" si="456"/>
        <v>0</v>
      </c>
      <c r="AS333" s="22">
        <f t="shared" si="456"/>
        <v>0</v>
      </c>
      <c r="AT333" s="22">
        <f t="shared" si="456"/>
        <v>0</v>
      </c>
      <c r="AU333" s="22">
        <f t="shared" si="456"/>
        <v>0</v>
      </c>
      <c r="AV333" s="22">
        <f t="shared" si="456"/>
        <v>0</v>
      </c>
      <c r="AW333" s="22">
        <f t="shared" si="456"/>
        <v>0</v>
      </c>
      <c r="AX333" s="22">
        <f t="shared" si="456"/>
        <v>0</v>
      </c>
      <c r="AY333" s="22">
        <f t="shared" si="456"/>
        <v>0</v>
      </c>
      <c r="AZ333" s="22">
        <f t="shared" si="456"/>
        <v>0</v>
      </c>
      <c r="BA333" s="22">
        <f t="shared" si="456"/>
        <v>0</v>
      </c>
      <c r="BB333" s="22">
        <f t="shared" si="456"/>
        <v>0</v>
      </c>
      <c r="BC333" s="22">
        <f t="shared" si="456"/>
        <v>0</v>
      </c>
      <c r="BD333" s="22">
        <f t="shared" si="456"/>
        <v>0</v>
      </c>
      <c r="BE333" s="22">
        <f t="shared" si="456"/>
        <v>0</v>
      </c>
      <c r="BF333" s="22">
        <f t="shared" si="456"/>
        <v>0</v>
      </c>
      <c r="BG333" s="22">
        <f t="shared" si="456"/>
        <v>0</v>
      </c>
      <c r="BH333" s="22">
        <f t="shared" si="456"/>
        <v>0</v>
      </c>
      <c r="BI333" s="22">
        <f t="shared" si="456"/>
        <v>0</v>
      </c>
      <c r="BJ333" s="22">
        <f t="shared" si="456"/>
        <v>0</v>
      </c>
      <c r="BK333" s="22">
        <f t="shared" si="456"/>
        <v>0</v>
      </c>
      <c r="BL333" s="22">
        <f t="shared" si="456"/>
        <v>0</v>
      </c>
      <c r="BM333" s="22">
        <f t="shared" si="456"/>
        <v>0</v>
      </c>
      <c r="BN333" s="22">
        <f t="shared" si="456"/>
        <v>0</v>
      </c>
      <c r="BO333" s="22">
        <f t="shared" si="456"/>
        <v>0</v>
      </c>
      <c r="BP333" s="22">
        <f t="shared" si="456"/>
        <v>0</v>
      </c>
      <c r="BQ333" s="22">
        <f t="shared" si="456"/>
        <v>0</v>
      </c>
      <c r="BR333" s="22"/>
      <c r="BS333" s="22">
        <f>SUM(J333:U333)</f>
        <v>0</v>
      </c>
      <c r="BT333" s="22">
        <f>SUM(V333:AG333)</f>
        <v>0</v>
      </c>
      <c r="BU333" s="22">
        <f>SUM(AH333:AS333)</f>
        <v>0</v>
      </c>
      <c r="BV333" s="22">
        <f>SUM(AT333:BE333)</f>
        <v>0</v>
      </c>
      <c r="BW333" s="22">
        <f>SUM(BF333:BQ333)</f>
        <v>0</v>
      </c>
      <c r="BX333" s="22">
        <f t="shared" ref="BX333:CY333" si="457">IF(BX7=$C16,$F320,0)</f>
        <v>0</v>
      </c>
      <c r="BY333" s="22">
        <f t="shared" si="457"/>
        <v>0</v>
      </c>
      <c r="BZ333" s="22">
        <f t="shared" si="457"/>
        <v>0</v>
      </c>
      <c r="CA333" s="22">
        <f t="shared" si="457"/>
        <v>0</v>
      </c>
      <c r="CB333" s="22">
        <f t="shared" si="457"/>
        <v>0</v>
      </c>
      <c r="CC333" s="22">
        <f t="shared" si="457"/>
        <v>0</v>
      </c>
      <c r="CD333" s="22">
        <f t="shared" si="457"/>
        <v>0</v>
      </c>
      <c r="CE333" s="22">
        <f t="shared" si="457"/>
        <v>0</v>
      </c>
      <c r="CF333" s="22">
        <f t="shared" si="457"/>
        <v>0</v>
      </c>
      <c r="CG333" s="22">
        <f t="shared" si="457"/>
        <v>0</v>
      </c>
      <c r="CH333" s="22">
        <f t="shared" si="457"/>
        <v>0</v>
      </c>
      <c r="CI333" s="22">
        <f t="shared" si="457"/>
        <v>0</v>
      </c>
      <c r="CJ333" s="22">
        <f t="shared" si="457"/>
        <v>0</v>
      </c>
      <c r="CK333" s="22">
        <f t="shared" si="457"/>
        <v>0</v>
      </c>
      <c r="CL333" s="22">
        <f t="shared" si="457"/>
        <v>0</v>
      </c>
      <c r="CM333" s="22">
        <f t="shared" si="457"/>
        <v>0</v>
      </c>
      <c r="CN333" s="22">
        <f t="shared" si="457"/>
        <v>0</v>
      </c>
      <c r="CO333" s="22">
        <f t="shared" si="457"/>
        <v>0</v>
      </c>
      <c r="CP333" s="22">
        <f t="shared" si="457"/>
        <v>0</v>
      </c>
      <c r="CQ333" s="22">
        <f t="shared" si="457"/>
        <v>0</v>
      </c>
      <c r="CR333" s="22">
        <f t="shared" si="457"/>
        <v>0</v>
      </c>
      <c r="CS333" s="22">
        <f t="shared" si="457"/>
        <v>0</v>
      </c>
      <c r="CT333" s="22">
        <f t="shared" si="457"/>
        <v>0</v>
      </c>
      <c r="CU333" s="22">
        <f t="shared" si="457"/>
        <v>0</v>
      </c>
      <c r="CV333" s="22">
        <f t="shared" si="457"/>
        <v>0</v>
      </c>
      <c r="CW333" s="22">
        <f t="shared" si="457"/>
        <v>0</v>
      </c>
      <c r="CX333" s="22">
        <f t="shared" si="457"/>
        <v>0</v>
      </c>
      <c r="CY333" s="22">
        <f t="shared" si="457"/>
        <v>0</v>
      </c>
    </row>
    <row r="334" spans="1:103" s="6" customFormat="1">
      <c r="A334" s="3"/>
      <c r="B334" s="2" t="s">
        <v>3</v>
      </c>
      <c r="C334" s="197">
        <f>C333/15</f>
        <v>0</v>
      </c>
      <c r="D334" s="6" t="s">
        <v>136</v>
      </c>
      <c r="E334" s="6" t="s">
        <v>228</v>
      </c>
      <c r="G334" s="22">
        <f>SUM(BS334:CY334)</f>
        <v>0</v>
      </c>
      <c r="H334" s="22" t="s">
        <v>136</v>
      </c>
      <c r="I334" s="22"/>
      <c r="J334" s="22">
        <f t="shared" ref="J334:AO334" si="458">IF(J7&gt;$C16+12,$C334*J9/12,0)</f>
        <v>0</v>
      </c>
      <c r="K334" s="22">
        <f t="shared" si="458"/>
        <v>0</v>
      </c>
      <c r="L334" s="22">
        <f t="shared" si="458"/>
        <v>0</v>
      </c>
      <c r="M334" s="22">
        <f t="shared" si="458"/>
        <v>0</v>
      </c>
      <c r="N334" s="22">
        <f t="shared" si="458"/>
        <v>0</v>
      </c>
      <c r="O334" s="22">
        <f t="shared" si="458"/>
        <v>0</v>
      </c>
      <c r="P334" s="22">
        <f t="shared" si="458"/>
        <v>0</v>
      </c>
      <c r="Q334" s="22">
        <f t="shared" si="458"/>
        <v>0</v>
      </c>
      <c r="R334" s="22">
        <f t="shared" si="458"/>
        <v>0</v>
      </c>
      <c r="S334" s="22">
        <f t="shared" si="458"/>
        <v>0</v>
      </c>
      <c r="T334" s="22">
        <f t="shared" si="458"/>
        <v>0</v>
      </c>
      <c r="U334" s="22">
        <f t="shared" si="458"/>
        <v>0</v>
      </c>
      <c r="V334" s="22">
        <f t="shared" si="458"/>
        <v>0</v>
      </c>
      <c r="W334" s="22">
        <f t="shared" si="458"/>
        <v>0</v>
      </c>
      <c r="X334" s="22">
        <f t="shared" si="458"/>
        <v>0</v>
      </c>
      <c r="Y334" s="22">
        <f t="shared" si="458"/>
        <v>0</v>
      </c>
      <c r="Z334" s="22">
        <f t="shared" si="458"/>
        <v>0</v>
      </c>
      <c r="AA334" s="22">
        <f t="shared" si="458"/>
        <v>0</v>
      </c>
      <c r="AB334" s="22">
        <f t="shared" si="458"/>
        <v>0</v>
      </c>
      <c r="AC334" s="22">
        <f t="shared" si="458"/>
        <v>0</v>
      </c>
      <c r="AD334" s="22">
        <f t="shared" si="458"/>
        <v>0</v>
      </c>
      <c r="AE334" s="22">
        <f t="shared" si="458"/>
        <v>0</v>
      </c>
      <c r="AF334" s="22">
        <f t="shared" si="458"/>
        <v>0</v>
      </c>
      <c r="AG334" s="22">
        <f t="shared" si="458"/>
        <v>0</v>
      </c>
      <c r="AH334" s="22">
        <f t="shared" si="458"/>
        <v>0</v>
      </c>
      <c r="AI334" s="22">
        <f t="shared" si="458"/>
        <v>0</v>
      </c>
      <c r="AJ334" s="22">
        <f t="shared" si="458"/>
        <v>0</v>
      </c>
      <c r="AK334" s="22">
        <f t="shared" si="458"/>
        <v>0</v>
      </c>
      <c r="AL334" s="22">
        <f t="shared" si="458"/>
        <v>0</v>
      </c>
      <c r="AM334" s="22">
        <f t="shared" si="458"/>
        <v>0</v>
      </c>
      <c r="AN334" s="22">
        <f t="shared" si="458"/>
        <v>0</v>
      </c>
      <c r="AO334" s="22">
        <f t="shared" si="458"/>
        <v>0</v>
      </c>
      <c r="AP334" s="22">
        <f t="shared" ref="AP334:BQ334" si="459">IF(AP7&gt;$C16+12,$C334*AP9/12,0)</f>
        <v>0</v>
      </c>
      <c r="AQ334" s="22">
        <f t="shared" si="459"/>
        <v>0</v>
      </c>
      <c r="AR334" s="22">
        <f t="shared" si="459"/>
        <v>0</v>
      </c>
      <c r="AS334" s="22">
        <f t="shared" si="459"/>
        <v>0</v>
      </c>
      <c r="AT334" s="22">
        <f t="shared" si="459"/>
        <v>0</v>
      </c>
      <c r="AU334" s="22">
        <f t="shared" si="459"/>
        <v>0</v>
      </c>
      <c r="AV334" s="22">
        <f t="shared" si="459"/>
        <v>0</v>
      </c>
      <c r="AW334" s="22">
        <f t="shared" si="459"/>
        <v>0</v>
      </c>
      <c r="AX334" s="22">
        <f t="shared" si="459"/>
        <v>0</v>
      </c>
      <c r="AY334" s="22">
        <f t="shared" si="459"/>
        <v>0</v>
      </c>
      <c r="AZ334" s="22">
        <f t="shared" si="459"/>
        <v>0</v>
      </c>
      <c r="BA334" s="22">
        <f t="shared" si="459"/>
        <v>0</v>
      </c>
      <c r="BB334" s="22">
        <f t="shared" si="459"/>
        <v>0</v>
      </c>
      <c r="BC334" s="22">
        <f t="shared" si="459"/>
        <v>0</v>
      </c>
      <c r="BD334" s="22">
        <f t="shared" si="459"/>
        <v>0</v>
      </c>
      <c r="BE334" s="22">
        <f t="shared" si="459"/>
        <v>0</v>
      </c>
      <c r="BF334" s="22">
        <f t="shared" si="459"/>
        <v>0</v>
      </c>
      <c r="BG334" s="22">
        <f t="shared" si="459"/>
        <v>0</v>
      </c>
      <c r="BH334" s="22">
        <f t="shared" si="459"/>
        <v>0</v>
      </c>
      <c r="BI334" s="22">
        <f t="shared" si="459"/>
        <v>0</v>
      </c>
      <c r="BJ334" s="22">
        <f t="shared" si="459"/>
        <v>0</v>
      </c>
      <c r="BK334" s="22">
        <f t="shared" si="459"/>
        <v>0</v>
      </c>
      <c r="BL334" s="22">
        <f t="shared" si="459"/>
        <v>0</v>
      </c>
      <c r="BM334" s="22">
        <f t="shared" si="459"/>
        <v>0</v>
      </c>
      <c r="BN334" s="22">
        <f t="shared" si="459"/>
        <v>0</v>
      </c>
      <c r="BO334" s="22">
        <f t="shared" si="459"/>
        <v>0</v>
      </c>
      <c r="BP334" s="22">
        <f t="shared" si="459"/>
        <v>0</v>
      </c>
      <c r="BQ334" s="22">
        <f t="shared" si="459"/>
        <v>0</v>
      </c>
      <c r="BR334" s="22"/>
      <c r="BS334" s="22">
        <f>SUM(J334:U334)</f>
        <v>0</v>
      </c>
      <c r="BT334" s="22">
        <f>SUM(V334:AG334)</f>
        <v>0</v>
      </c>
      <c r="BU334" s="22">
        <f>SUM(AH334:AS334)</f>
        <v>0</v>
      </c>
      <c r="BV334" s="22">
        <f>SUM(AT334:BE334)</f>
        <v>0</v>
      </c>
      <c r="BW334" s="22">
        <f>SUM(BF334:BQ334)</f>
        <v>0</v>
      </c>
      <c r="BX334" s="22">
        <f t="shared" ref="BX334:CY334" si="460">IFERROR(MIN($C334*BX16/BX16*BX9/12,BW335),0)</f>
        <v>0</v>
      </c>
      <c r="BY334" s="22">
        <f t="shared" si="460"/>
        <v>0</v>
      </c>
      <c r="BZ334" s="22">
        <f t="shared" si="460"/>
        <v>0</v>
      </c>
      <c r="CA334" s="22">
        <f t="shared" si="460"/>
        <v>0</v>
      </c>
      <c r="CB334" s="22">
        <f t="shared" si="460"/>
        <v>0</v>
      </c>
      <c r="CC334" s="22">
        <f t="shared" si="460"/>
        <v>0</v>
      </c>
      <c r="CD334" s="22">
        <f t="shared" si="460"/>
        <v>0</v>
      </c>
      <c r="CE334" s="22">
        <f t="shared" si="460"/>
        <v>0</v>
      </c>
      <c r="CF334" s="22">
        <f t="shared" si="460"/>
        <v>0</v>
      </c>
      <c r="CG334" s="22">
        <f t="shared" si="460"/>
        <v>0</v>
      </c>
      <c r="CH334" s="22">
        <f t="shared" si="460"/>
        <v>0</v>
      </c>
      <c r="CI334" s="22">
        <f t="shared" si="460"/>
        <v>0</v>
      </c>
      <c r="CJ334" s="22">
        <f t="shared" si="460"/>
        <v>0</v>
      </c>
      <c r="CK334" s="22">
        <f t="shared" si="460"/>
        <v>0</v>
      </c>
      <c r="CL334" s="22">
        <f t="shared" si="460"/>
        <v>0</v>
      </c>
      <c r="CM334" s="22">
        <f t="shared" si="460"/>
        <v>0</v>
      </c>
      <c r="CN334" s="22">
        <f t="shared" si="460"/>
        <v>0</v>
      </c>
      <c r="CO334" s="22">
        <f t="shared" si="460"/>
        <v>0</v>
      </c>
      <c r="CP334" s="22">
        <f t="shared" si="460"/>
        <v>0</v>
      </c>
      <c r="CQ334" s="22">
        <f t="shared" si="460"/>
        <v>0</v>
      </c>
      <c r="CR334" s="22">
        <f t="shared" si="460"/>
        <v>0</v>
      </c>
      <c r="CS334" s="22">
        <f t="shared" si="460"/>
        <v>0</v>
      </c>
      <c r="CT334" s="22">
        <f t="shared" si="460"/>
        <v>0</v>
      </c>
      <c r="CU334" s="22">
        <f t="shared" si="460"/>
        <v>0</v>
      </c>
      <c r="CV334" s="22">
        <f t="shared" si="460"/>
        <v>0</v>
      </c>
      <c r="CW334" s="22">
        <f t="shared" si="460"/>
        <v>0</v>
      </c>
      <c r="CX334" s="22">
        <f t="shared" si="460"/>
        <v>0</v>
      </c>
      <c r="CY334" s="22">
        <f t="shared" si="460"/>
        <v>0</v>
      </c>
    </row>
    <row r="335" spans="1:103" s="6" customFormat="1">
      <c r="A335" s="3"/>
      <c r="B335" s="17" t="s">
        <v>20</v>
      </c>
      <c r="C335" s="79"/>
      <c r="D335" s="116"/>
      <c r="E335" s="116"/>
      <c r="F335" s="116"/>
      <c r="G335" s="116"/>
      <c r="H335" s="18"/>
      <c r="I335" s="18"/>
      <c r="J335" s="18">
        <f>J332+J333-J334</f>
        <v>0</v>
      </c>
      <c r="K335" s="18">
        <f t="shared" ref="K335:BQ335" si="461">K332+K333-K334</f>
        <v>0</v>
      </c>
      <c r="L335" s="18">
        <f t="shared" si="461"/>
        <v>0</v>
      </c>
      <c r="M335" s="18">
        <f t="shared" si="461"/>
        <v>0</v>
      </c>
      <c r="N335" s="18">
        <f t="shared" si="461"/>
        <v>0</v>
      </c>
      <c r="O335" s="18">
        <f t="shared" si="461"/>
        <v>0</v>
      </c>
      <c r="P335" s="18">
        <f t="shared" si="461"/>
        <v>0</v>
      </c>
      <c r="Q335" s="18">
        <f t="shared" si="461"/>
        <v>0</v>
      </c>
      <c r="R335" s="18">
        <f t="shared" si="461"/>
        <v>0</v>
      </c>
      <c r="S335" s="18">
        <f t="shared" si="461"/>
        <v>0</v>
      </c>
      <c r="T335" s="18">
        <f t="shared" si="461"/>
        <v>0</v>
      </c>
      <c r="U335" s="18">
        <f t="shared" si="461"/>
        <v>0</v>
      </c>
      <c r="V335" s="18">
        <f t="shared" si="461"/>
        <v>0</v>
      </c>
      <c r="W335" s="18">
        <f t="shared" si="461"/>
        <v>0</v>
      </c>
      <c r="X335" s="18">
        <f t="shared" si="461"/>
        <v>0</v>
      </c>
      <c r="Y335" s="18">
        <f t="shared" si="461"/>
        <v>0</v>
      </c>
      <c r="Z335" s="18">
        <f t="shared" si="461"/>
        <v>0</v>
      </c>
      <c r="AA335" s="18">
        <f t="shared" si="461"/>
        <v>0</v>
      </c>
      <c r="AB335" s="18">
        <f t="shared" si="461"/>
        <v>0</v>
      </c>
      <c r="AC335" s="18">
        <f t="shared" si="461"/>
        <v>0</v>
      </c>
      <c r="AD335" s="18">
        <f t="shared" si="461"/>
        <v>0</v>
      </c>
      <c r="AE335" s="18">
        <f t="shared" si="461"/>
        <v>0</v>
      </c>
      <c r="AF335" s="18">
        <f t="shared" si="461"/>
        <v>0</v>
      </c>
      <c r="AG335" s="18">
        <f t="shared" si="461"/>
        <v>0</v>
      </c>
      <c r="AH335" s="18">
        <f t="shared" si="461"/>
        <v>0</v>
      </c>
      <c r="AI335" s="18">
        <f t="shared" si="461"/>
        <v>0</v>
      </c>
      <c r="AJ335" s="18">
        <f t="shared" si="461"/>
        <v>0</v>
      </c>
      <c r="AK335" s="18">
        <f t="shared" si="461"/>
        <v>0</v>
      </c>
      <c r="AL335" s="18">
        <f t="shared" si="461"/>
        <v>0</v>
      </c>
      <c r="AM335" s="18">
        <f t="shared" si="461"/>
        <v>0</v>
      </c>
      <c r="AN335" s="18">
        <f t="shared" si="461"/>
        <v>0</v>
      </c>
      <c r="AO335" s="18">
        <f t="shared" si="461"/>
        <v>0</v>
      </c>
      <c r="AP335" s="18">
        <f t="shared" si="461"/>
        <v>0</v>
      </c>
      <c r="AQ335" s="18">
        <f t="shared" si="461"/>
        <v>0</v>
      </c>
      <c r="AR335" s="18">
        <f t="shared" si="461"/>
        <v>0</v>
      </c>
      <c r="AS335" s="18">
        <f t="shared" si="461"/>
        <v>0</v>
      </c>
      <c r="AT335" s="18">
        <f t="shared" si="461"/>
        <v>0</v>
      </c>
      <c r="AU335" s="18">
        <f t="shared" si="461"/>
        <v>0</v>
      </c>
      <c r="AV335" s="18">
        <f t="shared" si="461"/>
        <v>0</v>
      </c>
      <c r="AW335" s="18">
        <f t="shared" si="461"/>
        <v>0</v>
      </c>
      <c r="AX335" s="18">
        <f t="shared" si="461"/>
        <v>0</v>
      </c>
      <c r="AY335" s="18">
        <f t="shared" si="461"/>
        <v>0</v>
      </c>
      <c r="AZ335" s="18">
        <f t="shared" si="461"/>
        <v>0</v>
      </c>
      <c r="BA335" s="18">
        <f t="shared" si="461"/>
        <v>0</v>
      </c>
      <c r="BB335" s="18">
        <f t="shared" si="461"/>
        <v>0</v>
      </c>
      <c r="BC335" s="18">
        <f t="shared" si="461"/>
        <v>0</v>
      </c>
      <c r="BD335" s="18">
        <f t="shared" si="461"/>
        <v>0</v>
      </c>
      <c r="BE335" s="18">
        <f t="shared" si="461"/>
        <v>0</v>
      </c>
      <c r="BF335" s="18">
        <f t="shared" si="461"/>
        <v>0</v>
      </c>
      <c r="BG335" s="18">
        <f t="shared" si="461"/>
        <v>0</v>
      </c>
      <c r="BH335" s="18">
        <f t="shared" si="461"/>
        <v>0</v>
      </c>
      <c r="BI335" s="18">
        <f t="shared" si="461"/>
        <v>0</v>
      </c>
      <c r="BJ335" s="18">
        <f t="shared" si="461"/>
        <v>0</v>
      </c>
      <c r="BK335" s="18">
        <f t="shared" si="461"/>
        <v>0</v>
      </c>
      <c r="BL335" s="18">
        <f t="shared" si="461"/>
        <v>0</v>
      </c>
      <c r="BM335" s="18">
        <f t="shared" si="461"/>
        <v>0</v>
      </c>
      <c r="BN335" s="18">
        <f t="shared" si="461"/>
        <v>0</v>
      </c>
      <c r="BO335" s="18">
        <f t="shared" si="461"/>
        <v>0</v>
      </c>
      <c r="BP335" s="18">
        <f t="shared" si="461"/>
        <v>0</v>
      </c>
      <c r="BQ335" s="18">
        <f t="shared" si="461"/>
        <v>0</v>
      </c>
      <c r="BR335" s="18"/>
      <c r="BS335" s="18">
        <f>BS332+BS333-BS334</f>
        <v>0</v>
      </c>
      <c r="BT335" s="18">
        <f t="shared" ref="BT335:CY335" si="462">BT332+BT333-BT334</f>
        <v>0</v>
      </c>
      <c r="BU335" s="18">
        <f t="shared" si="462"/>
        <v>0</v>
      </c>
      <c r="BV335" s="18">
        <f t="shared" si="462"/>
        <v>0</v>
      </c>
      <c r="BW335" s="18">
        <f t="shared" si="462"/>
        <v>0</v>
      </c>
      <c r="BX335" s="18">
        <f t="shared" si="462"/>
        <v>0</v>
      </c>
      <c r="BY335" s="18">
        <f t="shared" si="462"/>
        <v>0</v>
      </c>
      <c r="BZ335" s="18">
        <f t="shared" si="462"/>
        <v>0</v>
      </c>
      <c r="CA335" s="18">
        <f t="shared" si="462"/>
        <v>0</v>
      </c>
      <c r="CB335" s="18">
        <f t="shared" si="462"/>
        <v>0</v>
      </c>
      <c r="CC335" s="18">
        <f t="shared" si="462"/>
        <v>0</v>
      </c>
      <c r="CD335" s="18">
        <f t="shared" si="462"/>
        <v>0</v>
      </c>
      <c r="CE335" s="18">
        <f t="shared" si="462"/>
        <v>0</v>
      </c>
      <c r="CF335" s="18">
        <f t="shared" si="462"/>
        <v>0</v>
      </c>
      <c r="CG335" s="18">
        <f t="shared" si="462"/>
        <v>0</v>
      </c>
      <c r="CH335" s="18">
        <f t="shared" si="462"/>
        <v>0</v>
      </c>
      <c r="CI335" s="18">
        <f t="shared" si="462"/>
        <v>0</v>
      </c>
      <c r="CJ335" s="18">
        <f t="shared" si="462"/>
        <v>0</v>
      </c>
      <c r="CK335" s="18">
        <f t="shared" si="462"/>
        <v>0</v>
      </c>
      <c r="CL335" s="18">
        <f t="shared" si="462"/>
        <v>0</v>
      </c>
      <c r="CM335" s="18">
        <f t="shared" si="462"/>
        <v>0</v>
      </c>
      <c r="CN335" s="18">
        <f t="shared" si="462"/>
        <v>0</v>
      </c>
      <c r="CO335" s="18">
        <f t="shared" si="462"/>
        <v>0</v>
      </c>
      <c r="CP335" s="18">
        <f t="shared" si="462"/>
        <v>0</v>
      </c>
      <c r="CQ335" s="18">
        <f t="shared" si="462"/>
        <v>0</v>
      </c>
      <c r="CR335" s="18">
        <f t="shared" si="462"/>
        <v>0</v>
      </c>
      <c r="CS335" s="18">
        <f t="shared" si="462"/>
        <v>0</v>
      </c>
      <c r="CT335" s="18">
        <f t="shared" si="462"/>
        <v>0</v>
      </c>
      <c r="CU335" s="18">
        <f t="shared" si="462"/>
        <v>0</v>
      </c>
      <c r="CV335" s="18">
        <f t="shared" si="462"/>
        <v>0</v>
      </c>
      <c r="CW335" s="18">
        <f t="shared" si="462"/>
        <v>0</v>
      </c>
      <c r="CX335" s="18">
        <f t="shared" si="462"/>
        <v>0</v>
      </c>
      <c r="CY335" s="18">
        <f t="shared" si="462"/>
        <v>0</v>
      </c>
    </row>
    <row r="336" spans="1:103" s="6" customFormat="1">
      <c r="A336" s="3"/>
      <c r="B336" s="2" t="s">
        <v>4</v>
      </c>
      <c r="C336" s="210">
        <v>4.4999999999999998E-2</v>
      </c>
      <c r="D336" s="215"/>
      <c r="E336" s="215"/>
      <c r="G336" s="22">
        <f>SUM(BS336:CY336)</f>
        <v>0</v>
      </c>
      <c r="H336" s="22" t="s">
        <v>136</v>
      </c>
      <c r="I336" s="15"/>
      <c r="J336" s="15">
        <f t="shared" ref="J336:AO336" si="463">AVERAGE(J332,J335)*$C336*J9/12</f>
        <v>0</v>
      </c>
      <c r="K336" s="15">
        <f t="shared" si="463"/>
        <v>0</v>
      </c>
      <c r="L336" s="15">
        <f t="shared" si="463"/>
        <v>0</v>
      </c>
      <c r="M336" s="15">
        <f t="shared" si="463"/>
        <v>0</v>
      </c>
      <c r="N336" s="15">
        <f t="shared" si="463"/>
        <v>0</v>
      </c>
      <c r="O336" s="15">
        <f t="shared" si="463"/>
        <v>0</v>
      </c>
      <c r="P336" s="15">
        <f t="shared" si="463"/>
        <v>0</v>
      </c>
      <c r="Q336" s="15">
        <f t="shared" si="463"/>
        <v>0</v>
      </c>
      <c r="R336" s="15">
        <f t="shared" si="463"/>
        <v>0</v>
      </c>
      <c r="S336" s="15">
        <f t="shared" si="463"/>
        <v>0</v>
      </c>
      <c r="T336" s="15">
        <f t="shared" si="463"/>
        <v>0</v>
      </c>
      <c r="U336" s="15">
        <f t="shared" si="463"/>
        <v>0</v>
      </c>
      <c r="V336" s="15">
        <f t="shared" si="463"/>
        <v>0</v>
      </c>
      <c r="W336" s="15">
        <f t="shared" si="463"/>
        <v>0</v>
      </c>
      <c r="X336" s="15">
        <f t="shared" si="463"/>
        <v>0</v>
      </c>
      <c r="Y336" s="15">
        <f t="shared" si="463"/>
        <v>0</v>
      </c>
      <c r="Z336" s="15">
        <f t="shared" si="463"/>
        <v>0</v>
      </c>
      <c r="AA336" s="15">
        <f t="shared" si="463"/>
        <v>0</v>
      </c>
      <c r="AB336" s="15">
        <f t="shared" si="463"/>
        <v>0</v>
      </c>
      <c r="AC336" s="15">
        <f t="shared" si="463"/>
        <v>0</v>
      </c>
      <c r="AD336" s="15">
        <f t="shared" si="463"/>
        <v>0</v>
      </c>
      <c r="AE336" s="15">
        <f t="shared" si="463"/>
        <v>0</v>
      </c>
      <c r="AF336" s="15">
        <f t="shared" si="463"/>
        <v>0</v>
      </c>
      <c r="AG336" s="15">
        <f t="shared" si="463"/>
        <v>0</v>
      </c>
      <c r="AH336" s="15">
        <f t="shared" si="463"/>
        <v>0</v>
      </c>
      <c r="AI336" s="15">
        <f t="shared" si="463"/>
        <v>0</v>
      </c>
      <c r="AJ336" s="15">
        <f t="shared" si="463"/>
        <v>0</v>
      </c>
      <c r="AK336" s="15">
        <f t="shared" si="463"/>
        <v>0</v>
      </c>
      <c r="AL336" s="15">
        <f t="shared" si="463"/>
        <v>0</v>
      </c>
      <c r="AM336" s="15">
        <f t="shared" si="463"/>
        <v>0</v>
      </c>
      <c r="AN336" s="15">
        <f t="shared" si="463"/>
        <v>0</v>
      </c>
      <c r="AO336" s="15">
        <f t="shared" si="463"/>
        <v>0</v>
      </c>
      <c r="AP336" s="15">
        <f t="shared" ref="AP336:BQ336" si="464">AVERAGE(AP332,AP335)*$C336*AP9/12</f>
        <v>0</v>
      </c>
      <c r="AQ336" s="15">
        <f t="shared" si="464"/>
        <v>0</v>
      </c>
      <c r="AR336" s="15">
        <f t="shared" si="464"/>
        <v>0</v>
      </c>
      <c r="AS336" s="15">
        <f t="shared" si="464"/>
        <v>0</v>
      </c>
      <c r="AT336" s="15">
        <f t="shared" si="464"/>
        <v>0</v>
      </c>
      <c r="AU336" s="15">
        <f t="shared" si="464"/>
        <v>0</v>
      </c>
      <c r="AV336" s="15">
        <f t="shared" si="464"/>
        <v>0</v>
      </c>
      <c r="AW336" s="15">
        <f t="shared" si="464"/>
        <v>0</v>
      </c>
      <c r="AX336" s="15">
        <f t="shared" si="464"/>
        <v>0</v>
      </c>
      <c r="AY336" s="15">
        <f t="shared" si="464"/>
        <v>0</v>
      </c>
      <c r="AZ336" s="15">
        <f t="shared" si="464"/>
        <v>0</v>
      </c>
      <c r="BA336" s="15">
        <f t="shared" si="464"/>
        <v>0</v>
      </c>
      <c r="BB336" s="15">
        <f t="shared" si="464"/>
        <v>0</v>
      </c>
      <c r="BC336" s="15">
        <f t="shared" si="464"/>
        <v>0</v>
      </c>
      <c r="BD336" s="15">
        <f t="shared" si="464"/>
        <v>0</v>
      </c>
      <c r="BE336" s="15">
        <f t="shared" si="464"/>
        <v>0</v>
      </c>
      <c r="BF336" s="15">
        <f t="shared" si="464"/>
        <v>0</v>
      </c>
      <c r="BG336" s="15">
        <f t="shared" si="464"/>
        <v>0</v>
      </c>
      <c r="BH336" s="15">
        <f t="shared" si="464"/>
        <v>0</v>
      </c>
      <c r="BI336" s="15">
        <f t="shared" si="464"/>
        <v>0</v>
      </c>
      <c r="BJ336" s="15">
        <f t="shared" si="464"/>
        <v>0</v>
      </c>
      <c r="BK336" s="15">
        <f t="shared" si="464"/>
        <v>0</v>
      </c>
      <c r="BL336" s="15">
        <f t="shared" si="464"/>
        <v>0</v>
      </c>
      <c r="BM336" s="15">
        <f t="shared" si="464"/>
        <v>0</v>
      </c>
      <c r="BN336" s="15">
        <f t="shared" si="464"/>
        <v>0</v>
      </c>
      <c r="BO336" s="15">
        <f t="shared" si="464"/>
        <v>0</v>
      </c>
      <c r="BP336" s="15">
        <f t="shared" si="464"/>
        <v>0</v>
      </c>
      <c r="BQ336" s="15">
        <f t="shared" si="464"/>
        <v>0</v>
      </c>
      <c r="BR336" s="22"/>
      <c r="BS336" s="22">
        <f>SUM(J336:U336)</f>
        <v>0</v>
      </c>
      <c r="BT336" s="22">
        <f>SUM(V336:AG336)</f>
        <v>0</v>
      </c>
      <c r="BU336" s="22">
        <f>SUM(AH336:AS336)</f>
        <v>0</v>
      </c>
      <c r="BV336" s="22">
        <f>SUM(AT336:BE336)</f>
        <v>0</v>
      </c>
      <c r="BW336" s="22">
        <f>SUM(BF336:BQ336)</f>
        <v>0</v>
      </c>
      <c r="BX336" s="15">
        <f t="shared" ref="BX336:CY336" si="465">AVERAGE(BX332,BX335)*$C336*BX9/12</f>
        <v>0</v>
      </c>
      <c r="BY336" s="15">
        <f t="shared" si="465"/>
        <v>0</v>
      </c>
      <c r="BZ336" s="15">
        <f t="shared" si="465"/>
        <v>0</v>
      </c>
      <c r="CA336" s="15">
        <f t="shared" si="465"/>
        <v>0</v>
      </c>
      <c r="CB336" s="15">
        <f t="shared" si="465"/>
        <v>0</v>
      </c>
      <c r="CC336" s="15">
        <f t="shared" si="465"/>
        <v>0</v>
      </c>
      <c r="CD336" s="15">
        <f t="shared" si="465"/>
        <v>0</v>
      </c>
      <c r="CE336" s="15">
        <f t="shared" si="465"/>
        <v>0</v>
      </c>
      <c r="CF336" s="15">
        <f t="shared" si="465"/>
        <v>0</v>
      </c>
      <c r="CG336" s="15">
        <f t="shared" si="465"/>
        <v>0</v>
      </c>
      <c r="CH336" s="15">
        <f t="shared" si="465"/>
        <v>0</v>
      </c>
      <c r="CI336" s="15">
        <f t="shared" si="465"/>
        <v>0</v>
      </c>
      <c r="CJ336" s="15">
        <f t="shared" si="465"/>
        <v>0</v>
      </c>
      <c r="CK336" s="15">
        <f t="shared" si="465"/>
        <v>0</v>
      </c>
      <c r="CL336" s="15">
        <f t="shared" si="465"/>
        <v>0</v>
      </c>
      <c r="CM336" s="15">
        <f t="shared" si="465"/>
        <v>0</v>
      </c>
      <c r="CN336" s="15">
        <f t="shared" si="465"/>
        <v>0</v>
      </c>
      <c r="CO336" s="15">
        <f t="shared" si="465"/>
        <v>0</v>
      </c>
      <c r="CP336" s="15">
        <f t="shared" si="465"/>
        <v>0</v>
      </c>
      <c r="CQ336" s="15">
        <f t="shared" si="465"/>
        <v>0</v>
      </c>
      <c r="CR336" s="15">
        <f t="shared" si="465"/>
        <v>0</v>
      </c>
      <c r="CS336" s="15">
        <f t="shared" si="465"/>
        <v>0</v>
      </c>
      <c r="CT336" s="15">
        <f t="shared" si="465"/>
        <v>0</v>
      </c>
      <c r="CU336" s="15">
        <f t="shared" si="465"/>
        <v>0</v>
      </c>
      <c r="CV336" s="15">
        <f t="shared" si="465"/>
        <v>0</v>
      </c>
      <c r="CW336" s="15">
        <f t="shared" si="465"/>
        <v>0</v>
      </c>
      <c r="CX336" s="15">
        <f t="shared" si="465"/>
        <v>0</v>
      </c>
      <c r="CY336" s="15">
        <f t="shared" si="465"/>
        <v>0</v>
      </c>
    </row>
    <row r="337" spans="1:103" ht="12.75" thickBot="1">
      <c r="B337" s="173"/>
      <c r="C337" s="174"/>
      <c r="D337" s="173"/>
      <c r="E337" s="173"/>
      <c r="F337" s="173"/>
      <c r="G337" s="173"/>
      <c r="H337" s="308"/>
      <c r="I337" s="309"/>
      <c r="J337" s="309"/>
      <c r="K337" s="309"/>
      <c r="L337" s="309"/>
      <c r="M337" s="309"/>
      <c r="N337" s="309"/>
      <c r="O337" s="309"/>
      <c r="P337" s="309"/>
      <c r="Q337" s="309"/>
      <c r="R337" s="309"/>
      <c r="S337" s="309"/>
      <c r="T337" s="309"/>
      <c r="U337" s="309"/>
      <c r="V337" s="309"/>
      <c r="W337" s="309"/>
      <c r="X337" s="309"/>
      <c r="Y337" s="309"/>
      <c r="Z337" s="309"/>
      <c r="AA337" s="309"/>
      <c r="AB337" s="309"/>
      <c r="AC337" s="309"/>
      <c r="AD337" s="309"/>
      <c r="AE337" s="309"/>
      <c r="AF337" s="309"/>
      <c r="AG337" s="309"/>
      <c r="AH337" s="309"/>
      <c r="AI337" s="309"/>
      <c r="AJ337" s="309"/>
      <c r="AK337" s="309"/>
      <c r="AL337" s="309"/>
      <c r="AM337" s="309"/>
      <c r="AN337" s="309"/>
      <c r="AO337" s="309"/>
      <c r="AP337" s="309"/>
      <c r="AQ337" s="309"/>
      <c r="AR337" s="309"/>
      <c r="AS337" s="309"/>
      <c r="AT337" s="309"/>
      <c r="AU337" s="309"/>
      <c r="AV337" s="309"/>
      <c r="AW337" s="309"/>
      <c r="AX337" s="309"/>
      <c r="AY337" s="309"/>
      <c r="AZ337" s="309"/>
      <c r="BA337" s="309"/>
      <c r="BB337" s="309"/>
      <c r="BC337" s="309"/>
      <c r="BD337" s="309"/>
      <c r="BE337" s="309"/>
      <c r="BF337" s="309"/>
      <c r="BG337" s="309"/>
      <c r="BH337" s="309"/>
      <c r="BI337" s="309"/>
      <c r="BJ337" s="309"/>
      <c r="BK337" s="309"/>
      <c r="BL337" s="309"/>
      <c r="BM337" s="309"/>
      <c r="BN337" s="309"/>
      <c r="BO337" s="309"/>
      <c r="BP337" s="173"/>
      <c r="BQ337" s="175"/>
      <c r="BR337" s="176"/>
      <c r="BS337" s="175"/>
      <c r="BT337" s="175"/>
      <c r="BU337" s="175"/>
      <c r="BV337" s="312"/>
      <c r="BW337" s="310"/>
      <c r="BX337" s="310"/>
      <c r="BY337" s="310"/>
      <c r="BZ337" s="310"/>
      <c r="CA337" s="310"/>
      <c r="CB337" s="310"/>
      <c r="CC337" s="310"/>
      <c r="CD337" s="310"/>
      <c r="CE337" s="310"/>
      <c r="CF337" s="310"/>
      <c r="CG337" s="310"/>
      <c r="CH337" s="310"/>
      <c r="CI337" s="310"/>
      <c r="CJ337" s="310"/>
      <c r="CK337" s="310"/>
      <c r="CL337" s="310"/>
      <c r="CM337" s="310"/>
      <c r="CN337" s="310"/>
      <c r="CO337" s="310"/>
      <c r="CP337" s="310"/>
      <c r="CQ337" s="310"/>
      <c r="CR337" s="310"/>
      <c r="CS337" s="310"/>
      <c r="CT337" s="310"/>
      <c r="CU337" s="310"/>
      <c r="CV337" s="310"/>
      <c r="CW337" s="310"/>
      <c r="CX337" s="173"/>
      <c r="CY337" s="173"/>
    </row>
    <row r="338" spans="1:103">
      <c r="B338" s="35"/>
    </row>
    <row r="339" spans="1:103">
      <c r="A339" s="3"/>
      <c r="B339" s="328" t="s">
        <v>249</v>
      </c>
      <c r="C339" s="21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6"/>
      <c r="BR339" s="138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5"/>
      <c r="CV339" s="35"/>
      <c r="CW339" s="35"/>
    </row>
    <row r="340" spans="1:103">
      <c r="A340" s="3"/>
      <c r="B340" s="35" t="s">
        <v>5</v>
      </c>
      <c r="C340" s="215"/>
      <c r="D340" s="35"/>
      <c r="E340" s="35"/>
      <c r="F340" s="36"/>
      <c r="G340" s="36">
        <f>SUM(BS340:CY340)</f>
        <v>6165126863.9623661</v>
      </c>
      <c r="H340" s="36" t="s">
        <v>136</v>
      </c>
      <c r="I340" s="36">
        <f>I65</f>
        <v>0</v>
      </c>
      <c r="J340" s="36">
        <f t="shared" ref="J340:AO340" si="466">J56</f>
        <v>0</v>
      </c>
      <c r="K340" s="36">
        <f t="shared" si="466"/>
        <v>0</v>
      </c>
      <c r="L340" s="36">
        <f t="shared" si="466"/>
        <v>0</v>
      </c>
      <c r="M340" s="36">
        <f t="shared" si="466"/>
        <v>0</v>
      </c>
      <c r="N340" s="36">
        <f t="shared" si="466"/>
        <v>0</v>
      </c>
      <c r="O340" s="36">
        <f t="shared" si="466"/>
        <v>0</v>
      </c>
      <c r="P340" s="36">
        <f t="shared" si="466"/>
        <v>0</v>
      </c>
      <c r="Q340" s="36">
        <f t="shared" si="466"/>
        <v>0</v>
      </c>
      <c r="R340" s="36">
        <f t="shared" si="466"/>
        <v>0</v>
      </c>
      <c r="S340" s="36">
        <f t="shared" si="466"/>
        <v>0</v>
      </c>
      <c r="T340" s="36">
        <f t="shared" si="466"/>
        <v>0</v>
      </c>
      <c r="U340" s="36">
        <f t="shared" si="466"/>
        <v>0</v>
      </c>
      <c r="V340" s="36">
        <f t="shared" si="466"/>
        <v>0</v>
      </c>
      <c r="W340" s="36">
        <f t="shared" si="466"/>
        <v>0</v>
      </c>
      <c r="X340" s="36">
        <f t="shared" si="466"/>
        <v>0</v>
      </c>
      <c r="Y340" s="36">
        <f t="shared" si="466"/>
        <v>0</v>
      </c>
      <c r="Z340" s="36">
        <f t="shared" si="466"/>
        <v>0</v>
      </c>
      <c r="AA340" s="36">
        <f t="shared" si="466"/>
        <v>0</v>
      </c>
      <c r="AB340" s="36">
        <f t="shared" si="466"/>
        <v>0</v>
      </c>
      <c r="AC340" s="36">
        <f t="shared" si="466"/>
        <v>0</v>
      </c>
      <c r="AD340" s="36">
        <f t="shared" si="466"/>
        <v>0</v>
      </c>
      <c r="AE340" s="36">
        <f t="shared" si="466"/>
        <v>14069715</v>
      </c>
      <c r="AF340" s="36">
        <f t="shared" si="466"/>
        <v>14069715</v>
      </c>
      <c r="AG340" s="36">
        <f t="shared" si="466"/>
        <v>14069715</v>
      </c>
      <c r="AH340" s="36">
        <f t="shared" si="466"/>
        <v>14069715</v>
      </c>
      <c r="AI340" s="36">
        <f t="shared" si="466"/>
        <v>14069715</v>
      </c>
      <c r="AJ340" s="36">
        <f t="shared" si="466"/>
        <v>14069715</v>
      </c>
      <c r="AK340" s="36">
        <f t="shared" si="466"/>
        <v>14069715</v>
      </c>
      <c r="AL340" s="36">
        <f t="shared" si="466"/>
        <v>14069715</v>
      </c>
      <c r="AM340" s="36">
        <f t="shared" si="466"/>
        <v>14069715</v>
      </c>
      <c r="AN340" s="36">
        <f t="shared" si="466"/>
        <v>14069715</v>
      </c>
      <c r="AO340" s="36">
        <f t="shared" si="466"/>
        <v>14069715</v>
      </c>
      <c r="AP340" s="36">
        <f t="shared" ref="AP340:BQ340" si="467">AP56</f>
        <v>14069715</v>
      </c>
      <c r="AQ340" s="36">
        <f t="shared" si="467"/>
        <v>14297790.374999998</v>
      </c>
      <c r="AR340" s="36">
        <f t="shared" si="467"/>
        <v>14297790.374999998</v>
      </c>
      <c r="AS340" s="36">
        <f t="shared" si="467"/>
        <v>14297790.374999998</v>
      </c>
      <c r="AT340" s="36">
        <f t="shared" si="467"/>
        <v>14297790.374999998</v>
      </c>
      <c r="AU340" s="36">
        <f t="shared" si="467"/>
        <v>14297790.374999998</v>
      </c>
      <c r="AV340" s="36">
        <f t="shared" si="467"/>
        <v>14297790.374999998</v>
      </c>
      <c r="AW340" s="36">
        <f t="shared" si="467"/>
        <v>14297790.374999998</v>
      </c>
      <c r="AX340" s="36">
        <f t="shared" si="467"/>
        <v>14297790.374999998</v>
      </c>
      <c r="AY340" s="36">
        <f t="shared" si="467"/>
        <v>14297790.374999998</v>
      </c>
      <c r="AZ340" s="36">
        <f t="shared" si="467"/>
        <v>14297790.374999998</v>
      </c>
      <c r="BA340" s="36">
        <f t="shared" si="467"/>
        <v>14297790.374999998</v>
      </c>
      <c r="BB340" s="36">
        <f t="shared" si="467"/>
        <v>14297790.374999998</v>
      </c>
      <c r="BC340" s="36">
        <f t="shared" si="467"/>
        <v>14655235.134374999</v>
      </c>
      <c r="BD340" s="36">
        <f t="shared" si="467"/>
        <v>14655235.134374999</v>
      </c>
      <c r="BE340" s="36">
        <f t="shared" si="467"/>
        <v>14655235.134374999</v>
      </c>
      <c r="BF340" s="36">
        <f t="shared" si="467"/>
        <v>14655235.134374999</v>
      </c>
      <c r="BG340" s="36">
        <f t="shared" si="467"/>
        <v>14655235.134374999</v>
      </c>
      <c r="BH340" s="36">
        <f t="shared" si="467"/>
        <v>14655235.134374999</v>
      </c>
      <c r="BI340" s="36">
        <f t="shared" si="467"/>
        <v>14655235.134374999</v>
      </c>
      <c r="BJ340" s="36">
        <f t="shared" si="467"/>
        <v>14655235.134374999</v>
      </c>
      <c r="BK340" s="36">
        <f t="shared" si="467"/>
        <v>14655235.134374999</v>
      </c>
      <c r="BL340" s="36">
        <f t="shared" si="467"/>
        <v>14655235.134374999</v>
      </c>
      <c r="BM340" s="36">
        <f t="shared" si="467"/>
        <v>14655235.134374999</v>
      </c>
      <c r="BN340" s="36">
        <f t="shared" si="467"/>
        <v>14655235.134374999</v>
      </c>
      <c r="BO340" s="36">
        <f t="shared" si="467"/>
        <v>14894856.825234372</v>
      </c>
      <c r="BP340" s="36">
        <f t="shared" si="467"/>
        <v>14894856.825234372</v>
      </c>
      <c r="BQ340" s="36">
        <f t="shared" si="467"/>
        <v>14894856.825234372</v>
      </c>
      <c r="BR340" s="22"/>
      <c r="BS340" s="36">
        <f t="shared" ref="BS340:CY340" si="468">BS56</f>
        <v>0</v>
      </c>
      <c r="BT340" s="36">
        <f t="shared" si="468"/>
        <v>42209145</v>
      </c>
      <c r="BU340" s="36">
        <f t="shared" si="468"/>
        <v>169520806.125</v>
      </c>
      <c r="BV340" s="36">
        <f t="shared" si="468"/>
        <v>172645818.77812499</v>
      </c>
      <c r="BW340" s="36">
        <f t="shared" si="468"/>
        <v>176581686.68507808</v>
      </c>
      <c r="BX340" s="36">
        <f t="shared" si="468"/>
        <v>183206738.95038277</v>
      </c>
      <c r="BY340" s="36">
        <f t="shared" si="468"/>
        <v>187786907.4241423</v>
      </c>
      <c r="BZ340" s="36">
        <f t="shared" si="468"/>
        <v>189205441.37411302</v>
      </c>
      <c r="CA340" s="36">
        <f t="shared" si="468"/>
        <v>193935577.40846583</v>
      </c>
      <c r="CB340" s="36">
        <f t="shared" si="468"/>
        <v>198783966.84367746</v>
      </c>
      <c r="CC340" s="36">
        <f t="shared" si="468"/>
        <v>203753566.01476938</v>
      </c>
      <c r="CD340" s="36">
        <f t="shared" si="468"/>
        <v>208847405.16513863</v>
      </c>
      <c r="CE340" s="36">
        <f t="shared" si="468"/>
        <v>201840466.86635569</v>
      </c>
      <c r="CF340" s="36">
        <f t="shared" si="468"/>
        <v>201840466.86635569</v>
      </c>
      <c r="CG340" s="36">
        <f t="shared" si="468"/>
        <v>201840466.86635569</v>
      </c>
      <c r="CH340" s="36">
        <f t="shared" si="468"/>
        <v>201840466.86635569</v>
      </c>
      <c r="CI340" s="36">
        <f t="shared" si="468"/>
        <v>201840466.86635569</v>
      </c>
      <c r="CJ340" s="36">
        <f t="shared" si="468"/>
        <v>201840466.86635569</v>
      </c>
      <c r="CK340" s="36">
        <f t="shared" si="468"/>
        <v>201840466.86635569</v>
      </c>
      <c r="CL340" s="36">
        <f t="shared" si="468"/>
        <v>201840466.86635569</v>
      </c>
      <c r="CM340" s="36">
        <f t="shared" si="468"/>
        <v>201840466.86635569</v>
      </c>
      <c r="CN340" s="36">
        <f t="shared" si="468"/>
        <v>201840466.86635569</v>
      </c>
      <c r="CO340" s="36">
        <f t="shared" si="468"/>
        <v>201840466.86635569</v>
      </c>
      <c r="CP340" s="36">
        <f t="shared" si="468"/>
        <v>201840466.86635569</v>
      </c>
      <c r="CQ340" s="36">
        <f t="shared" si="468"/>
        <v>201840466.86635569</v>
      </c>
      <c r="CR340" s="36">
        <f t="shared" si="468"/>
        <v>201840466.86635569</v>
      </c>
      <c r="CS340" s="36">
        <f t="shared" si="468"/>
        <v>201840466.86635569</v>
      </c>
      <c r="CT340" s="36">
        <f t="shared" si="468"/>
        <v>201840466.86635569</v>
      </c>
      <c r="CU340" s="36">
        <f t="shared" si="468"/>
        <v>201840466.86635569</v>
      </c>
      <c r="CV340" s="36">
        <f t="shared" si="468"/>
        <v>201840466.86635569</v>
      </c>
      <c r="CW340" s="36">
        <f t="shared" si="468"/>
        <v>201840466.86635569</v>
      </c>
      <c r="CX340" s="36">
        <f t="shared" si="468"/>
        <v>201840466.86635569</v>
      </c>
      <c r="CY340" s="36">
        <f t="shared" si="468"/>
        <v>201840466.86635569</v>
      </c>
    </row>
    <row r="341" spans="1:103">
      <c r="A341" s="3"/>
      <c r="B341" s="35" t="s">
        <v>13</v>
      </c>
      <c r="C341" s="215"/>
      <c r="D341" s="35"/>
      <c r="E341" s="35"/>
      <c r="F341" s="36"/>
      <c r="G341" s="36">
        <f t="shared" ref="G341:G350" si="469">SUM(BS341:CY341)</f>
        <v>0</v>
      </c>
      <c r="H341" s="36" t="s">
        <v>136</v>
      </c>
      <c r="I341" s="36">
        <f>-I74</f>
        <v>0</v>
      </c>
      <c r="J341" s="36">
        <f t="shared" ref="J341:AO341" si="470">-J85</f>
        <v>0</v>
      </c>
      <c r="K341" s="36">
        <f t="shared" si="470"/>
        <v>0</v>
      </c>
      <c r="L341" s="36">
        <f t="shared" si="470"/>
        <v>0</v>
      </c>
      <c r="M341" s="36">
        <f t="shared" si="470"/>
        <v>0</v>
      </c>
      <c r="N341" s="36">
        <f t="shared" si="470"/>
        <v>0</v>
      </c>
      <c r="O341" s="36">
        <f t="shared" si="470"/>
        <v>0</v>
      </c>
      <c r="P341" s="36">
        <f t="shared" si="470"/>
        <v>0</v>
      </c>
      <c r="Q341" s="36">
        <f t="shared" si="470"/>
        <v>0</v>
      </c>
      <c r="R341" s="36">
        <f t="shared" si="470"/>
        <v>0</v>
      </c>
      <c r="S341" s="36">
        <f t="shared" si="470"/>
        <v>0</v>
      </c>
      <c r="T341" s="36">
        <f t="shared" si="470"/>
        <v>0</v>
      </c>
      <c r="U341" s="36">
        <f t="shared" si="470"/>
        <v>0</v>
      </c>
      <c r="V341" s="36">
        <f t="shared" si="470"/>
        <v>0</v>
      </c>
      <c r="W341" s="36">
        <f t="shared" si="470"/>
        <v>0</v>
      </c>
      <c r="X341" s="36">
        <f t="shared" si="470"/>
        <v>0</v>
      </c>
      <c r="Y341" s="36">
        <f t="shared" si="470"/>
        <v>0</v>
      </c>
      <c r="Z341" s="36">
        <f t="shared" si="470"/>
        <v>0</v>
      </c>
      <c r="AA341" s="36">
        <f t="shared" si="470"/>
        <v>0</v>
      </c>
      <c r="AB341" s="36">
        <f t="shared" si="470"/>
        <v>0</v>
      </c>
      <c r="AC341" s="36">
        <f t="shared" si="470"/>
        <v>0</v>
      </c>
      <c r="AD341" s="36">
        <f t="shared" si="470"/>
        <v>0</v>
      </c>
      <c r="AE341" s="36">
        <f t="shared" si="470"/>
        <v>0</v>
      </c>
      <c r="AF341" s="36">
        <f t="shared" si="470"/>
        <v>0</v>
      </c>
      <c r="AG341" s="36">
        <f t="shared" si="470"/>
        <v>0</v>
      </c>
      <c r="AH341" s="36">
        <f t="shared" si="470"/>
        <v>0</v>
      </c>
      <c r="AI341" s="36">
        <f t="shared" si="470"/>
        <v>0</v>
      </c>
      <c r="AJ341" s="36">
        <f t="shared" si="470"/>
        <v>0</v>
      </c>
      <c r="AK341" s="36">
        <f t="shared" si="470"/>
        <v>0</v>
      </c>
      <c r="AL341" s="36">
        <f t="shared" si="470"/>
        <v>0</v>
      </c>
      <c r="AM341" s="36">
        <f t="shared" si="470"/>
        <v>0</v>
      </c>
      <c r="AN341" s="36">
        <f t="shared" si="470"/>
        <v>0</v>
      </c>
      <c r="AO341" s="36">
        <f t="shared" si="470"/>
        <v>0</v>
      </c>
      <c r="AP341" s="36">
        <f t="shared" ref="AP341:BQ341" si="471">-AP85</f>
        <v>0</v>
      </c>
      <c r="AQ341" s="36">
        <f t="shared" si="471"/>
        <v>0</v>
      </c>
      <c r="AR341" s="36">
        <f t="shared" si="471"/>
        <v>0</v>
      </c>
      <c r="AS341" s="36">
        <f t="shared" si="471"/>
        <v>0</v>
      </c>
      <c r="AT341" s="36">
        <f t="shared" si="471"/>
        <v>0</v>
      </c>
      <c r="AU341" s="36">
        <f t="shared" si="471"/>
        <v>0</v>
      </c>
      <c r="AV341" s="36">
        <f t="shared" si="471"/>
        <v>0</v>
      </c>
      <c r="AW341" s="36">
        <f t="shared" si="471"/>
        <v>0</v>
      </c>
      <c r="AX341" s="36">
        <f t="shared" si="471"/>
        <v>0</v>
      </c>
      <c r="AY341" s="36">
        <f t="shared" si="471"/>
        <v>0</v>
      </c>
      <c r="AZ341" s="36">
        <f t="shared" si="471"/>
        <v>0</v>
      </c>
      <c r="BA341" s="36">
        <f t="shared" si="471"/>
        <v>0</v>
      </c>
      <c r="BB341" s="36">
        <f t="shared" si="471"/>
        <v>0</v>
      </c>
      <c r="BC341" s="36">
        <f t="shared" si="471"/>
        <v>0</v>
      </c>
      <c r="BD341" s="36">
        <f t="shared" si="471"/>
        <v>0</v>
      </c>
      <c r="BE341" s="36">
        <f t="shared" si="471"/>
        <v>0</v>
      </c>
      <c r="BF341" s="36">
        <f t="shared" si="471"/>
        <v>0</v>
      </c>
      <c r="BG341" s="36">
        <f t="shared" si="471"/>
        <v>0</v>
      </c>
      <c r="BH341" s="36">
        <f t="shared" si="471"/>
        <v>0</v>
      </c>
      <c r="BI341" s="36">
        <f t="shared" si="471"/>
        <v>0</v>
      </c>
      <c r="BJ341" s="36">
        <f t="shared" si="471"/>
        <v>0</v>
      </c>
      <c r="BK341" s="36">
        <f t="shared" si="471"/>
        <v>0</v>
      </c>
      <c r="BL341" s="36">
        <f t="shared" si="471"/>
        <v>0</v>
      </c>
      <c r="BM341" s="36">
        <f t="shared" si="471"/>
        <v>0</v>
      </c>
      <c r="BN341" s="36">
        <f t="shared" si="471"/>
        <v>0</v>
      </c>
      <c r="BO341" s="36">
        <f t="shared" si="471"/>
        <v>0</v>
      </c>
      <c r="BP341" s="36">
        <f t="shared" si="471"/>
        <v>0</v>
      </c>
      <c r="BQ341" s="36">
        <f t="shared" si="471"/>
        <v>0</v>
      </c>
      <c r="BR341" s="22"/>
      <c r="BS341" s="36">
        <f t="shared" ref="BS341:CY341" si="472">-BS85</f>
        <v>0</v>
      </c>
      <c r="BT341" s="36">
        <f t="shared" si="472"/>
        <v>0</v>
      </c>
      <c r="BU341" s="36">
        <f t="shared" si="472"/>
        <v>0</v>
      </c>
      <c r="BV341" s="36">
        <f t="shared" si="472"/>
        <v>0</v>
      </c>
      <c r="BW341" s="36">
        <f t="shared" si="472"/>
        <v>0</v>
      </c>
      <c r="BX341" s="36">
        <f t="shared" si="472"/>
        <v>0</v>
      </c>
      <c r="BY341" s="36">
        <f t="shared" si="472"/>
        <v>0</v>
      </c>
      <c r="BZ341" s="36">
        <f t="shared" si="472"/>
        <v>0</v>
      </c>
      <c r="CA341" s="36">
        <f t="shared" si="472"/>
        <v>0</v>
      </c>
      <c r="CB341" s="36">
        <f t="shared" si="472"/>
        <v>0</v>
      </c>
      <c r="CC341" s="36">
        <f t="shared" si="472"/>
        <v>0</v>
      </c>
      <c r="CD341" s="36">
        <f t="shared" si="472"/>
        <v>0</v>
      </c>
      <c r="CE341" s="36">
        <f t="shared" si="472"/>
        <v>0</v>
      </c>
      <c r="CF341" s="36">
        <f t="shared" si="472"/>
        <v>0</v>
      </c>
      <c r="CG341" s="36">
        <f t="shared" si="472"/>
        <v>0</v>
      </c>
      <c r="CH341" s="36">
        <f t="shared" si="472"/>
        <v>0</v>
      </c>
      <c r="CI341" s="36">
        <f t="shared" si="472"/>
        <v>0</v>
      </c>
      <c r="CJ341" s="36">
        <f t="shared" si="472"/>
        <v>0</v>
      </c>
      <c r="CK341" s="36">
        <f t="shared" si="472"/>
        <v>0</v>
      </c>
      <c r="CL341" s="36">
        <f t="shared" si="472"/>
        <v>0</v>
      </c>
      <c r="CM341" s="36">
        <f t="shared" si="472"/>
        <v>0</v>
      </c>
      <c r="CN341" s="36">
        <f t="shared" si="472"/>
        <v>0</v>
      </c>
      <c r="CO341" s="36">
        <f t="shared" si="472"/>
        <v>0</v>
      </c>
      <c r="CP341" s="36">
        <f t="shared" si="472"/>
        <v>0</v>
      </c>
      <c r="CQ341" s="36">
        <f t="shared" si="472"/>
        <v>0</v>
      </c>
      <c r="CR341" s="36">
        <f t="shared" si="472"/>
        <v>0</v>
      </c>
      <c r="CS341" s="36">
        <f t="shared" si="472"/>
        <v>0</v>
      </c>
      <c r="CT341" s="36">
        <f t="shared" si="472"/>
        <v>0</v>
      </c>
      <c r="CU341" s="36">
        <f t="shared" si="472"/>
        <v>0</v>
      </c>
      <c r="CV341" s="36">
        <f t="shared" si="472"/>
        <v>0</v>
      </c>
      <c r="CW341" s="36">
        <f t="shared" si="472"/>
        <v>0</v>
      </c>
      <c r="CX341" s="36">
        <f t="shared" si="472"/>
        <v>0</v>
      </c>
      <c r="CY341" s="36">
        <f t="shared" si="472"/>
        <v>0</v>
      </c>
    </row>
    <row r="342" spans="1:103">
      <c r="A342" s="3"/>
      <c r="B342" s="35" t="s">
        <v>195</v>
      </c>
      <c r="C342" s="261">
        <v>0.02</v>
      </c>
      <c r="D342" s="145" t="s">
        <v>83</v>
      </c>
      <c r="E342" s="35"/>
      <c r="F342" s="36"/>
      <c r="G342" s="36">
        <f t="shared" si="469"/>
        <v>-123302537.27924716</v>
      </c>
      <c r="H342" s="36" t="s">
        <v>136</v>
      </c>
      <c r="I342" s="36">
        <f t="shared" ref="I342" si="473">-I340*$C342</f>
        <v>0</v>
      </c>
      <c r="J342" s="36">
        <f>-J340*$C342</f>
        <v>0</v>
      </c>
      <c r="K342" s="36">
        <f t="shared" ref="K342:BQ342" si="474">-K340*$C342</f>
        <v>0</v>
      </c>
      <c r="L342" s="36">
        <f t="shared" si="474"/>
        <v>0</v>
      </c>
      <c r="M342" s="36">
        <f t="shared" si="474"/>
        <v>0</v>
      </c>
      <c r="N342" s="36">
        <f t="shared" si="474"/>
        <v>0</v>
      </c>
      <c r="O342" s="36">
        <f t="shared" si="474"/>
        <v>0</v>
      </c>
      <c r="P342" s="36">
        <f t="shared" si="474"/>
        <v>0</v>
      </c>
      <c r="Q342" s="36">
        <f t="shared" si="474"/>
        <v>0</v>
      </c>
      <c r="R342" s="36">
        <f t="shared" si="474"/>
        <v>0</v>
      </c>
      <c r="S342" s="36">
        <f t="shared" si="474"/>
        <v>0</v>
      </c>
      <c r="T342" s="36">
        <f t="shared" si="474"/>
        <v>0</v>
      </c>
      <c r="U342" s="36">
        <f t="shared" si="474"/>
        <v>0</v>
      </c>
      <c r="V342" s="36">
        <f t="shared" si="474"/>
        <v>0</v>
      </c>
      <c r="W342" s="36">
        <f t="shared" si="474"/>
        <v>0</v>
      </c>
      <c r="X342" s="36">
        <f t="shared" si="474"/>
        <v>0</v>
      </c>
      <c r="Y342" s="36">
        <f t="shared" si="474"/>
        <v>0</v>
      </c>
      <c r="Z342" s="36">
        <f t="shared" si="474"/>
        <v>0</v>
      </c>
      <c r="AA342" s="36">
        <f t="shared" si="474"/>
        <v>0</v>
      </c>
      <c r="AB342" s="36">
        <f t="shared" si="474"/>
        <v>0</v>
      </c>
      <c r="AC342" s="36">
        <f t="shared" si="474"/>
        <v>0</v>
      </c>
      <c r="AD342" s="36">
        <f t="shared" si="474"/>
        <v>0</v>
      </c>
      <c r="AE342" s="36">
        <f t="shared" si="474"/>
        <v>-281394.3</v>
      </c>
      <c r="AF342" s="36">
        <f t="shared" si="474"/>
        <v>-281394.3</v>
      </c>
      <c r="AG342" s="36">
        <f t="shared" si="474"/>
        <v>-281394.3</v>
      </c>
      <c r="AH342" s="36">
        <f t="shared" si="474"/>
        <v>-281394.3</v>
      </c>
      <c r="AI342" s="36">
        <f t="shared" si="474"/>
        <v>-281394.3</v>
      </c>
      <c r="AJ342" s="36">
        <f t="shared" si="474"/>
        <v>-281394.3</v>
      </c>
      <c r="AK342" s="36">
        <f t="shared" si="474"/>
        <v>-281394.3</v>
      </c>
      <c r="AL342" s="36">
        <f t="shared" si="474"/>
        <v>-281394.3</v>
      </c>
      <c r="AM342" s="36">
        <f t="shared" si="474"/>
        <v>-281394.3</v>
      </c>
      <c r="AN342" s="36">
        <f t="shared" si="474"/>
        <v>-281394.3</v>
      </c>
      <c r="AO342" s="36">
        <f t="shared" si="474"/>
        <v>-281394.3</v>
      </c>
      <c r="AP342" s="36">
        <f t="shared" si="474"/>
        <v>-281394.3</v>
      </c>
      <c r="AQ342" s="36">
        <f t="shared" si="474"/>
        <v>-285955.8075</v>
      </c>
      <c r="AR342" s="36">
        <f t="shared" si="474"/>
        <v>-285955.8075</v>
      </c>
      <c r="AS342" s="36">
        <f t="shared" si="474"/>
        <v>-285955.8075</v>
      </c>
      <c r="AT342" s="36">
        <f t="shared" si="474"/>
        <v>-285955.8075</v>
      </c>
      <c r="AU342" s="36">
        <f t="shared" si="474"/>
        <v>-285955.8075</v>
      </c>
      <c r="AV342" s="36">
        <f t="shared" si="474"/>
        <v>-285955.8075</v>
      </c>
      <c r="AW342" s="36">
        <f t="shared" si="474"/>
        <v>-285955.8075</v>
      </c>
      <c r="AX342" s="36">
        <f t="shared" si="474"/>
        <v>-285955.8075</v>
      </c>
      <c r="AY342" s="36">
        <f t="shared" si="474"/>
        <v>-285955.8075</v>
      </c>
      <c r="AZ342" s="36">
        <f t="shared" si="474"/>
        <v>-285955.8075</v>
      </c>
      <c r="BA342" s="36">
        <f t="shared" si="474"/>
        <v>-285955.8075</v>
      </c>
      <c r="BB342" s="36">
        <f t="shared" si="474"/>
        <v>-285955.8075</v>
      </c>
      <c r="BC342" s="36">
        <f t="shared" si="474"/>
        <v>-293104.70268749999</v>
      </c>
      <c r="BD342" s="36">
        <f t="shared" si="474"/>
        <v>-293104.70268749999</v>
      </c>
      <c r="BE342" s="36">
        <f t="shared" si="474"/>
        <v>-293104.70268749999</v>
      </c>
      <c r="BF342" s="36">
        <f t="shared" si="474"/>
        <v>-293104.70268749999</v>
      </c>
      <c r="BG342" s="36">
        <f t="shared" si="474"/>
        <v>-293104.70268749999</v>
      </c>
      <c r="BH342" s="36">
        <f t="shared" si="474"/>
        <v>-293104.70268749999</v>
      </c>
      <c r="BI342" s="36">
        <f t="shared" si="474"/>
        <v>-293104.70268749999</v>
      </c>
      <c r="BJ342" s="36">
        <f t="shared" si="474"/>
        <v>-293104.70268749999</v>
      </c>
      <c r="BK342" s="36">
        <f t="shared" si="474"/>
        <v>-293104.70268749999</v>
      </c>
      <c r="BL342" s="36">
        <f t="shared" si="474"/>
        <v>-293104.70268749999</v>
      </c>
      <c r="BM342" s="36">
        <f t="shared" si="474"/>
        <v>-293104.70268749999</v>
      </c>
      <c r="BN342" s="36">
        <f t="shared" si="474"/>
        <v>-293104.70268749999</v>
      </c>
      <c r="BO342" s="36">
        <f t="shared" si="474"/>
        <v>-297897.13650468743</v>
      </c>
      <c r="BP342" s="36">
        <f t="shared" si="474"/>
        <v>-297897.13650468743</v>
      </c>
      <c r="BQ342" s="36">
        <f t="shared" si="474"/>
        <v>-297897.13650468743</v>
      </c>
      <c r="BR342" s="22"/>
      <c r="BS342" s="36">
        <f t="shared" ref="BS342:CY342" si="475">-BS340*$C342</f>
        <v>0</v>
      </c>
      <c r="BT342" s="36">
        <f t="shared" si="475"/>
        <v>-844182.9</v>
      </c>
      <c r="BU342" s="36">
        <f t="shared" si="475"/>
        <v>-3390416.1225000001</v>
      </c>
      <c r="BV342" s="36">
        <f t="shared" si="475"/>
        <v>-3452916.3755624997</v>
      </c>
      <c r="BW342" s="36">
        <f t="shared" si="475"/>
        <v>-3531633.7337015616</v>
      </c>
      <c r="BX342" s="36">
        <f t="shared" si="475"/>
        <v>-3664134.7790076556</v>
      </c>
      <c r="BY342" s="36">
        <f t="shared" si="475"/>
        <v>-3755738.1484828461</v>
      </c>
      <c r="BZ342" s="36">
        <f t="shared" si="475"/>
        <v>-3784108.8274822608</v>
      </c>
      <c r="CA342" s="36">
        <f t="shared" si="475"/>
        <v>-3878711.5481693167</v>
      </c>
      <c r="CB342" s="36">
        <f t="shared" si="475"/>
        <v>-3975679.3368735495</v>
      </c>
      <c r="CC342" s="36">
        <f t="shared" si="475"/>
        <v>-4075071.3202953874</v>
      </c>
      <c r="CD342" s="36">
        <f t="shared" si="475"/>
        <v>-4176948.1033027726</v>
      </c>
      <c r="CE342" s="36">
        <f t="shared" si="475"/>
        <v>-4036809.3373271138</v>
      </c>
      <c r="CF342" s="36">
        <f t="shared" si="475"/>
        <v>-4036809.3373271138</v>
      </c>
      <c r="CG342" s="36">
        <f t="shared" si="475"/>
        <v>-4036809.3373271138</v>
      </c>
      <c r="CH342" s="36">
        <f t="shared" si="475"/>
        <v>-4036809.3373271138</v>
      </c>
      <c r="CI342" s="36">
        <f t="shared" si="475"/>
        <v>-4036809.3373271138</v>
      </c>
      <c r="CJ342" s="36">
        <f t="shared" si="475"/>
        <v>-4036809.3373271138</v>
      </c>
      <c r="CK342" s="36">
        <f t="shared" si="475"/>
        <v>-4036809.3373271138</v>
      </c>
      <c r="CL342" s="36">
        <f t="shared" si="475"/>
        <v>-4036809.3373271138</v>
      </c>
      <c r="CM342" s="36">
        <f t="shared" si="475"/>
        <v>-4036809.3373271138</v>
      </c>
      <c r="CN342" s="36">
        <f t="shared" si="475"/>
        <v>-4036809.3373271138</v>
      </c>
      <c r="CO342" s="36">
        <f t="shared" si="475"/>
        <v>-4036809.3373271138</v>
      </c>
      <c r="CP342" s="36">
        <f t="shared" si="475"/>
        <v>-4036809.3373271138</v>
      </c>
      <c r="CQ342" s="36">
        <f t="shared" si="475"/>
        <v>-4036809.3373271138</v>
      </c>
      <c r="CR342" s="36">
        <f t="shared" si="475"/>
        <v>-4036809.3373271138</v>
      </c>
      <c r="CS342" s="36">
        <f t="shared" si="475"/>
        <v>-4036809.3373271138</v>
      </c>
      <c r="CT342" s="36">
        <f t="shared" si="475"/>
        <v>-4036809.3373271138</v>
      </c>
      <c r="CU342" s="36">
        <f t="shared" si="475"/>
        <v>-4036809.3373271138</v>
      </c>
      <c r="CV342" s="36">
        <f t="shared" si="475"/>
        <v>-4036809.3373271138</v>
      </c>
      <c r="CW342" s="36">
        <f t="shared" si="475"/>
        <v>-4036809.3373271138</v>
      </c>
      <c r="CX342" s="36">
        <f t="shared" si="475"/>
        <v>-4036809.3373271138</v>
      </c>
      <c r="CY342" s="36">
        <f t="shared" si="475"/>
        <v>-4036809.3373271138</v>
      </c>
    </row>
    <row r="343" spans="1:103">
      <c r="A343" s="3"/>
      <c r="B343" s="35" t="s">
        <v>193</v>
      </c>
      <c r="C343" s="261">
        <v>0.03</v>
      </c>
      <c r="D343" s="145" t="s">
        <v>83</v>
      </c>
      <c r="E343" s="35"/>
      <c r="F343" s="36"/>
      <c r="G343" s="36">
        <f t="shared" si="469"/>
        <v>-184953805.91887096</v>
      </c>
      <c r="H343" s="36" t="s">
        <v>136</v>
      </c>
      <c r="I343" s="36">
        <f t="shared" ref="I343" si="476">-I340*$C343</f>
        <v>0</v>
      </c>
      <c r="J343" s="36">
        <f>-J340*$C343</f>
        <v>0</v>
      </c>
      <c r="K343" s="36">
        <f t="shared" ref="K343:BQ343" si="477">-K340*$C343</f>
        <v>0</v>
      </c>
      <c r="L343" s="36">
        <f t="shared" si="477"/>
        <v>0</v>
      </c>
      <c r="M343" s="36">
        <f t="shared" si="477"/>
        <v>0</v>
      </c>
      <c r="N343" s="36">
        <f t="shared" si="477"/>
        <v>0</v>
      </c>
      <c r="O343" s="36">
        <f t="shared" si="477"/>
        <v>0</v>
      </c>
      <c r="P343" s="36">
        <f t="shared" si="477"/>
        <v>0</v>
      </c>
      <c r="Q343" s="36">
        <f t="shared" si="477"/>
        <v>0</v>
      </c>
      <c r="R343" s="36">
        <f t="shared" si="477"/>
        <v>0</v>
      </c>
      <c r="S343" s="36">
        <f t="shared" si="477"/>
        <v>0</v>
      </c>
      <c r="T343" s="36">
        <f t="shared" si="477"/>
        <v>0</v>
      </c>
      <c r="U343" s="36">
        <f t="shared" si="477"/>
        <v>0</v>
      </c>
      <c r="V343" s="36">
        <f t="shared" si="477"/>
        <v>0</v>
      </c>
      <c r="W343" s="36">
        <f t="shared" si="477"/>
        <v>0</v>
      </c>
      <c r="X343" s="36">
        <f t="shared" si="477"/>
        <v>0</v>
      </c>
      <c r="Y343" s="36">
        <f t="shared" si="477"/>
        <v>0</v>
      </c>
      <c r="Z343" s="36">
        <f t="shared" si="477"/>
        <v>0</v>
      </c>
      <c r="AA343" s="36">
        <f t="shared" si="477"/>
        <v>0</v>
      </c>
      <c r="AB343" s="36">
        <f t="shared" si="477"/>
        <v>0</v>
      </c>
      <c r="AC343" s="36">
        <f t="shared" si="477"/>
        <v>0</v>
      </c>
      <c r="AD343" s="36">
        <f t="shared" si="477"/>
        <v>0</v>
      </c>
      <c r="AE343" s="36">
        <f t="shared" si="477"/>
        <v>-422091.45</v>
      </c>
      <c r="AF343" s="36">
        <f t="shared" si="477"/>
        <v>-422091.45</v>
      </c>
      <c r="AG343" s="36">
        <f t="shared" si="477"/>
        <v>-422091.45</v>
      </c>
      <c r="AH343" s="36">
        <f t="shared" si="477"/>
        <v>-422091.45</v>
      </c>
      <c r="AI343" s="36">
        <f t="shared" si="477"/>
        <v>-422091.45</v>
      </c>
      <c r="AJ343" s="36">
        <f t="shared" si="477"/>
        <v>-422091.45</v>
      </c>
      <c r="AK343" s="36">
        <f t="shared" si="477"/>
        <v>-422091.45</v>
      </c>
      <c r="AL343" s="36">
        <f t="shared" si="477"/>
        <v>-422091.45</v>
      </c>
      <c r="AM343" s="36">
        <f t="shared" si="477"/>
        <v>-422091.45</v>
      </c>
      <c r="AN343" s="36">
        <f t="shared" si="477"/>
        <v>-422091.45</v>
      </c>
      <c r="AO343" s="36">
        <f t="shared" si="477"/>
        <v>-422091.45</v>
      </c>
      <c r="AP343" s="36">
        <f t="shared" si="477"/>
        <v>-422091.45</v>
      </c>
      <c r="AQ343" s="36">
        <f t="shared" si="477"/>
        <v>-428933.71124999993</v>
      </c>
      <c r="AR343" s="36">
        <f t="shared" si="477"/>
        <v>-428933.71124999993</v>
      </c>
      <c r="AS343" s="36">
        <f t="shared" si="477"/>
        <v>-428933.71124999993</v>
      </c>
      <c r="AT343" s="36">
        <f t="shared" si="477"/>
        <v>-428933.71124999993</v>
      </c>
      <c r="AU343" s="36">
        <f t="shared" si="477"/>
        <v>-428933.71124999993</v>
      </c>
      <c r="AV343" s="36">
        <f t="shared" si="477"/>
        <v>-428933.71124999993</v>
      </c>
      <c r="AW343" s="36">
        <f t="shared" si="477"/>
        <v>-428933.71124999993</v>
      </c>
      <c r="AX343" s="36">
        <f t="shared" si="477"/>
        <v>-428933.71124999993</v>
      </c>
      <c r="AY343" s="36">
        <f t="shared" si="477"/>
        <v>-428933.71124999993</v>
      </c>
      <c r="AZ343" s="36">
        <f t="shared" si="477"/>
        <v>-428933.71124999993</v>
      </c>
      <c r="BA343" s="36">
        <f t="shared" si="477"/>
        <v>-428933.71124999993</v>
      </c>
      <c r="BB343" s="36">
        <f t="shared" si="477"/>
        <v>-428933.71124999993</v>
      </c>
      <c r="BC343" s="36">
        <f t="shared" si="477"/>
        <v>-439657.05403124995</v>
      </c>
      <c r="BD343" s="36">
        <f t="shared" si="477"/>
        <v>-439657.05403124995</v>
      </c>
      <c r="BE343" s="36">
        <f t="shared" si="477"/>
        <v>-439657.05403124995</v>
      </c>
      <c r="BF343" s="36">
        <f t="shared" si="477"/>
        <v>-439657.05403124995</v>
      </c>
      <c r="BG343" s="36">
        <f t="shared" si="477"/>
        <v>-439657.05403124995</v>
      </c>
      <c r="BH343" s="36">
        <f t="shared" si="477"/>
        <v>-439657.05403124995</v>
      </c>
      <c r="BI343" s="36">
        <f t="shared" si="477"/>
        <v>-439657.05403124995</v>
      </c>
      <c r="BJ343" s="36">
        <f t="shared" si="477"/>
        <v>-439657.05403124995</v>
      </c>
      <c r="BK343" s="36">
        <f t="shared" si="477"/>
        <v>-439657.05403124995</v>
      </c>
      <c r="BL343" s="36">
        <f t="shared" si="477"/>
        <v>-439657.05403124995</v>
      </c>
      <c r="BM343" s="36">
        <f t="shared" si="477"/>
        <v>-439657.05403124995</v>
      </c>
      <c r="BN343" s="36">
        <f t="shared" si="477"/>
        <v>-439657.05403124995</v>
      </c>
      <c r="BO343" s="36">
        <f t="shared" si="477"/>
        <v>-446845.70475703117</v>
      </c>
      <c r="BP343" s="36">
        <f t="shared" si="477"/>
        <v>-446845.70475703117</v>
      </c>
      <c r="BQ343" s="36">
        <f t="shared" si="477"/>
        <v>-446845.70475703117</v>
      </c>
      <c r="BR343" s="22"/>
      <c r="BS343" s="36">
        <f t="shared" ref="BS343:CY343" si="478">-BS340*$C343</f>
        <v>0</v>
      </c>
      <c r="BT343" s="36">
        <f t="shared" si="478"/>
        <v>-1266274.3499999999</v>
      </c>
      <c r="BU343" s="36">
        <f t="shared" si="478"/>
        <v>-5085624.1837499999</v>
      </c>
      <c r="BV343" s="36">
        <f t="shared" si="478"/>
        <v>-5179374.5633437494</v>
      </c>
      <c r="BW343" s="36">
        <f t="shared" si="478"/>
        <v>-5297450.6005523419</v>
      </c>
      <c r="BX343" s="36">
        <f t="shared" si="478"/>
        <v>-5496202.1685114829</v>
      </c>
      <c r="BY343" s="36">
        <f t="shared" si="478"/>
        <v>-5633607.2227242691</v>
      </c>
      <c r="BZ343" s="36">
        <f t="shared" si="478"/>
        <v>-5676163.2412233902</v>
      </c>
      <c r="CA343" s="36">
        <f t="shared" si="478"/>
        <v>-5818067.3222539751</v>
      </c>
      <c r="CB343" s="36">
        <f t="shared" si="478"/>
        <v>-5963519.005310324</v>
      </c>
      <c r="CC343" s="36">
        <f t="shared" si="478"/>
        <v>-6112606.9804430809</v>
      </c>
      <c r="CD343" s="36">
        <f t="shared" si="478"/>
        <v>-6265422.1549541587</v>
      </c>
      <c r="CE343" s="36">
        <f t="shared" si="478"/>
        <v>-6055214.0059906701</v>
      </c>
      <c r="CF343" s="36">
        <f t="shared" si="478"/>
        <v>-6055214.0059906701</v>
      </c>
      <c r="CG343" s="36">
        <f t="shared" si="478"/>
        <v>-6055214.0059906701</v>
      </c>
      <c r="CH343" s="36">
        <f t="shared" si="478"/>
        <v>-6055214.0059906701</v>
      </c>
      <c r="CI343" s="36">
        <f t="shared" si="478"/>
        <v>-6055214.0059906701</v>
      </c>
      <c r="CJ343" s="36">
        <f t="shared" si="478"/>
        <v>-6055214.0059906701</v>
      </c>
      <c r="CK343" s="36">
        <f t="shared" si="478"/>
        <v>-6055214.0059906701</v>
      </c>
      <c r="CL343" s="36">
        <f t="shared" si="478"/>
        <v>-6055214.0059906701</v>
      </c>
      <c r="CM343" s="36">
        <f t="shared" si="478"/>
        <v>-6055214.0059906701</v>
      </c>
      <c r="CN343" s="36">
        <f t="shared" si="478"/>
        <v>-6055214.0059906701</v>
      </c>
      <c r="CO343" s="36">
        <f t="shared" si="478"/>
        <v>-6055214.0059906701</v>
      </c>
      <c r="CP343" s="36">
        <f t="shared" si="478"/>
        <v>-6055214.0059906701</v>
      </c>
      <c r="CQ343" s="36">
        <f t="shared" si="478"/>
        <v>-6055214.0059906701</v>
      </c>
      <c r="CR343" s="36">
        <f t="shared" si="478"/>
        <v>-6055214.0059906701</v>
      </c>
      <c r="CS343" s="36">
        <f t="shared" si="478"/>
        <v>-6055214.0059906701</v>
      </c>
      <c r="CT343" s="36">
        <f t="shared" si="478"/>
        <v>-6055214.0059906701</v>
      </c>
      <c r="CU343" s="36">
        <f t="shared" si="478"/>
        <v>-6055214.0059906701</v>
      </c>
      <c r="CV343" s="36">
        <f t="shared" si="478"/>
        <v>-6055214.0059906701</v>
      </c>
      <c r="CW343" s="36">
        <f t="shared" si="478"/>
        <v>-6055214.0059906701</v>
      </c>
      <c r="CX343" s="36">
        <f t="shared" si="478"/>
        <v>-6055214.0059906701</v>
      </c>
      <c r="CY343" s="36">
        <f t="shared" si="478"/>
        <v>-6055214.0059906701</v>
      </c>
    </row>
    <row r="344" spans="1:103" s="19" customFormat="1">
      <c r="A344" s="12"/>
      <c r="B344" s="229" t="s">
        <v>6</v>
      </c>
      <c r="C344" s="329"/>
      <c r="D344" s="229"/>
      <c r="E344" s="229"/>
      <c r="F344" s="230"/>
      <c r="G344" s="230">
        <f t="shared" si="469"/>
        <v>5856870520.7642431</v>
      </c>
      <c r="H344" s="230" t="s">
        <v>136</v>
      </c>
      <c r="I344" s="230">
        <f t="shared" ref="I344:BQ344" si="479">SUM(I340:I343)</f>
        <v>0</v>
      </c>
      <c r="J344" s="230">
        <f t="shared" si="479"/>
        <v>0</v>
      </c>
      <c r="K344" s="230">
        <f t="shared" si="479"/>
        <v>0</v>
      </c>
      <c r="L344" s="230">
        <f t="shared" si="479"/>
        <v>0</v>
      </c>
      <c r="M344" s="230">
        <f t="shared" si="479"/>
        <v>0</v>
      </c>
      <c r="N344" s="230">
        <f t="shared" si="479"/>
        <v>0</v>
      </c>
      <c r="O344" s="230">
        <f t="shared" si="479"/>
        <v>0</v>
      </c>
      <c r="P344" s="230">
        <f t="shared" si="479"/>
        <v>0</v>
      </c>
      <c r="Q344" s="230">
        <f t="shared" si="479"/>
        <v>0</v>
      </c>
      <c r="R344" s="230">
        <f t="shared" si="479"/>
        <v>0</v>
      </c>
      <c r="S344" s="230">
        <f t="shared" si="479"/>
        <v>0</v>
      </c>
      <c r="T344" s="230">
        <f t="shared" si="479"/>
        <v>0</v>
      </c>
      <c r="U344" s="230">
        <f t="shared" si="479"/>
        <v>0</v>
      </c>
      <c r="V344" s="230">
        <f t="shared" si="479"/>
        <v>0</v>
      </c>
      <c r="W344" s="230">
        <f t="shared" si="479"/>
        <v>0</v>
      </c>
      <c r="X344" s="230">
        <f t="shared" si="479"/>
        <v>0</v>
      </c>
      <c r="Y344" s="230">
        <f t="shared" si="479"/>
        <v>0</v>
      </c>
      <c r="Z344" s="230">
        <f t="shared" si="479"/>
        <v>0</v>
      </c>
      <c r="AA344" s="230">
        <f t="shared" si="479"/>
        <v>0</v>
      </c>
      <c r="AB344" s="230">
        <f t="shared" si="479"/>
        <v>0</v>
      </c>
      <c r="AC344" s="230">
        <f t="shared" si="479"/>
        <v>0</v>
      </c>
      <c r="AD344" s="230">
        <f t="shared" si="479"/>
        <v>0</v>
      </c>
      <c r="AE344" s="230">
        <f t="shared" si="479"/>
        <v>13366229.25</v>
      </c>
      <c r="AF344" s="230">
        <f t="shared" si="479"/>
        <v>13366229.25</v>
      </c>
      <c r="AG344" s="230">
        <f t="shared" si="479"/>
        <v>13366229.25</v>
      </c>
      <c r="AH344" s="230">
        <f t="shared" si="479"/>
        <v>13366229.25</v>
      </c>
      <c r="AI344" s="230">
        <f t="shared" si="479"/>
        <v>13366229.25</v>
      </c>
      <c r="AJ344" s="230">
        <f t="shared" si="479"/>
        <v>13366229.25</v>
      </c>
      <c r="AK344" s="230">
        <f t="shared" si="479"/>
        <v>13366229.25</v>
      </c>
      <c r="AL344" s="230">
        <f t="shared" si="479"/>
        <v>13366229.25</v>
      </c>
      <c r="AM344" s="230">
        <f t="shared" si="479"/>
        <v>13366229.25</v>
      </c>
      <c r="AN344" s="230">
        <f t="shared" si="479"/>
        <v>13366229.25</v>
      </c>
      <c r="AO344" s="230">
        <f t="shared" si="479"/>
        <v>13366229.25</v>
      </c>
      <c r="AP344" s="230">
        <f t="shared" si="479"/>
        <v>13366229.25</v>
      </c>
      <c r="AQ344" s="230">
        <f t="shared" si="479"/>
        <v>13582900.856249999</v>
      </c>
      <c r="AR344" s="230">
        <f t="shared" si="479"/>
        <v>13582900.856249999</v>
      </c>
      <c r="AS344" s="230">
        <f t="shared" si="479"/>
        <v>13582900.856249999</v>
      </c>
      <c r="AT344" s="230">
        <f t="shared" si="479"/>
        <v>13582900.856249999</v>
      </c>
      <c r="AU344" s="230">
        <f t="shared" si="479"/>
        <v>13582900.856249999</v>
      </c>
      <c r="AV344" s="230">
        <f t="shared" si="479"/>
        <v>13582900.856249999</v>
      </c>
      <c r="AW344" s="230">
        <f t="shared" si="479"/>
        <v>13582900.856249999</v>
      </c>
      <c r="AX344" s="230">
        <f t="shared" si="479"/>
        <v>13582900.856249999</v>
      </c>
      <c r="AY344" s="230">
        <f t="shared" si="479"/>
        <v>13582900.856249999</v>
      </c>
      <c r="AZ344" s="230">
        <f t="shared" si="479"/>
        <v>13582900.856249999</v>
      </c>
      <c r="BA344" s="230">
        <f t="shared" si="479"/>
        <v>13582900.856249999</v>
      </c>
      <c r="BB344" s="230">
        <f t="shared" si="479"/>
        <v>13582900.856249999</v>
      </c>
      <c r="BC344" s="230">
        <f t="shared" si="479"/>
        <v>13922473.377656249</v>
      </c>
      <c r="BD344" s="230">
        <f t="shared" si="479"/>
        <v>13922473.377656249</v>
      </c>
      <c r="BE344" s="230">
        <f t="shared" si="479"/>
        <v>13922473.377656249</v>
      </c>
      <c r="BF344" s="230">
        <f t="shared" si="479"/>
        <v>13922473.377656249</v>
      </c>
      <c r="BG344" s="230">
        <f t="shared" si="479"/>
        <v>13922473.377656249</v>
      </c>
      <c r="BH344" s="230">
        <f t="shared" si="479"/>
        <v>13922473.377656249</v>
      </c>
      <c r="BI344" s="230">
        <f t="shared" si="479"/>
        <v>13922473.377656249</v>
      </c>
      <c r="BJ344" s="230">
        <f t="shared" si="479"/>
        <v>13922473.377656249</v>
      </c>
      <c r="BK344" s="230">
        <f t="shared" si="479"/>
        <v>13922473.377656249</v>
      </c>
      <c r="BL344" s="230">
        <f t="shared" si="479"/>
        <v>13922473.377656249</v>
      </c>
      <c r="BM344" s="230">
        <f t="shared" si="479"/>
        <v>13922473.377656249</v>
      </c>
      <c r="BN344" s="230">
        <f t="shared" si="479"/>
        <v>13922473.377656249</v>
      </c>
      <c r="BO344" s="230">
        <f t="shared" si="479"/>
        <v>14150113.983972654</v>
      </c>
      <c r="BP344" s="230">
        <f t="shared" si="479"/>
        <v>14150113.983972654</v>
      </c>
      <c r="BQ344" s="230">
        <f t="shared" si="479"/>
        <v>14150113.983972654</v>
      </c>
      <c r="BR344" s="230"/>
      <c r="BS344" s="230">
        <f t="shared" ref="BS344:CY344" si="480">SUM(BS340:BS343)</f>
        <v>0</v>
      </c>
      <c r="BT344" s="230">
        <f t="shared" si="480"/>
        <v>40098687.75</v>
      </c>
      <c r="BU344" s="230">
        <f t="shared" si="480"/>
        <v>161044765.81874999</v>
      </c>
      <c r="BV344" s="230">
        <f t="shared" si="480"/>
        <v>164013527.83921874</v>
      </c>
      <c r="BW344" s="230">
        <f t="shared" si="480"/>
        <v>167752602.35082418</v>
      </c>
      <c r="BX344" s="230">
        <f t="shared" si="480"/>
        <v>174046402.00286365</v>
      </c>
      <c r="BY344" s="230">
        <f t="shared" si="480"/>
        <v>178397562.05293518</v>
      </c>
      <c r="BZ344" s="230">
        <f t="shared" si="480"/>
        <v>179745169.30540738</v>
      </c>
      <c r="CA344" s="230">
        <f t="shared" si="480"/>
        <v>184238798.53804255</v>
      </c>
      <c r="CB344" s="230">
        <f t="shared" si="480"/>
        <v>188844768.50149357</v>
      </c>
      <c r="CC344" s="230">
        <f t="shared" si="480"/>
        <v>193565887.71403089</v>
      </c>
      <c r="CD344" s="230">
        <f t="shared" si="480"/>
        <v>198405034.90688169</v>
      </c>
      <c r="CE344" s="230">
        <f t="shared" si="480"/>
        <v>191748443.52303788</v>
      </c>
      <c r="CF344" s="230">
        <f t="shared" si="480"/>
        <v>191748443.52303788</v>
      </c>
      <c r="CG344" s="230">
        <f t="shared" si="480"/>
        <v>191748443.52303788</v>
      </c>
      <c r="CH344" s="230">
        <f t="shared" si="480"/>
        <v>191748443.52303788</v>
      </c>
      <c r="CI344" s="230">
        <f t="shared" si="480"/>
        <v>191748443.52303788</v>
      </c>
      <c r="CJ344" s="230">
        <f t="shared" si="480"/>
        <v>191748443.52303788</v>
      </c>
      <c r="CK344" s="230">
        <f t="shared" si="480"/>
        <v>191748443.52303788</v>
      </c>
      <c r="CL344" s="230">
        <f t="shared" si="480"/>
        <v>191748443.52303788</v>
      </c>
      <c r="CM344" s="230">
        <f t="shared" si="480"/>
        <v>191748443.52303788</v>
      </c>
      <c r="CN344" s="230">
        <f t="shared" si="480"/>
        <v>191748443.52303788</v>
      </c>
      <c r="CO344" s="230">
        <f t="shared" si="480"/>
        <v>191748443.52303788</v>
      </c>
      <c r="CP344" s="230">
        <f t="shared" si="480"/>
        <v>191748443.52303788</v>
      </c>
      <c r="CQ344" s="230">
        <f t="shared" si="480"/>
        <v>191748443.52303788</v>
      </c>
      <c r="CR344" s="230">
        <f t="shared" si="480"/>
        <v>191748443.52303788</v>
      </c>
      <c r="CS344" s="230">
        <f t="shared" si="480"/>
        <v>191748443.52303788</v>
      </c>
      <c r="CT344" s="230">
        <f t="shared" si="480"/>
        <v>191748443.52303788</v>
      </c>
      <c r="CU344" s="230">
        <f t="shared" si="480"/>
        <v>191748443.52303788</v>
      </c>
      <c r="CV344" s="230">
        <f t="shared" si="480"/>
        <v>191748443.52303788</v>
      </c>
      <c r="CW344" s="230">
        <f t="shared" si="480"/>
        <v>191748443.52303788</v>
      </c>
      <c r="CX344" s="230">
        <f t="shared" si="480"/>
        <v>191748443.52303788</v>
      </c>
      <c r="CY344" s="230">
        <f t="shared" si="480"/>
        <v>191748443.52303788</v>
      </c>
    </row>
    <row r="345" spans="1:103">
      <c r="A345" s="3"/>
      <c r="B345" s="2" t="s">
        <v>15</v>
      </c>
      <c r="C345" s="215"/>
      <c r="D345" s="35"/>
      <c r="E345" s="35"/>
      <c r="F345" s="36"/>
      <c r="G345" s="36">
        <f t="shared" si="469"/>
        <v>-1370162352.9635401</v>
      </c>
      <c r="H345" s="36" t="s">
        <v>136</v>
      </c>
      <c r="I345" s="36">
        <f t="shared" ref="I345" si="481">-I426</f>
        <v>0</v>
      </c>
      <c r="J345" s="36">
        <f>-J439</f>
        <v>0</v>
      </c>
      <c r="K345" s="36">
        <f t="shared" ref="K345:BQ345" si="482">-K439</f>
        <v>0</v>
      </c>
      <c r="L345" s="36">
        <f t="shared" si="482"/>
        <v>0</v>
      </c>
      <c r="M345" s="36">
        <f t="shared" si="482"/>
        <v>0</v>
      </c>
      <c r="N345" s="36">
        <f t="shared" si="482"/>
        <v>0</v>
      </c>
      <c r="O345" s="36">
        <f t="shared" si="482"/>
        <v>0</v>
      </c>
      <c r="P345" s="36">
        <f t="shared" si="482"/>
        <v>0</v>
      </c>
      <c r="Q345" s="36">
        <f t="shared" si="482"/>
        <v>0</v>
      </c>
      <c r="R345" s="36">
        <f t="shared" si="482"/>
        <v>0</v>
      </c>
      <c r="S345" s="36">
        <f t="shared" si="482"/>
        <v>0</v>
      </c>
      <c r="T345" s="36">
        <f t="shared" si="482"/>
        <v>0</v>
      </c>
      <c r="U345" s="36">
        <f t="shared" si="482"/>
        <v>0</v>
      </c>
      <c r="V345" s="36">
        <f t="shared" si="482"/>
        <v>0</v>
      </c>
      <c r="W345" s="36">
        <f t="shared" si="482"/>
        <v>0</v>
      </c>
      <c r="X345" s="36">
        <f t="shared" si="482"/>
        <v>0</v>
      </c>
      <c r="Y345" s="36">
        <f t="shared" si="482"/>
        <v>0</v>
      </c>
      <c r="Z345" s="36">
        <f t="shared" si="482"/>
        <v>0</v>
      </c>
      <c r="AA345" s="36">
        <f t="shared" si="482"/>
        <v>0</v>
      </c>
      <c r="AB345" s="36">
        <f t="shared" si="482"/>
        <v>0</v>
      </c>
      <c r="AC345" s="36">
        <f t="shared" si="482"/>
        <v>0</v>
      </c>
      <c r="AD345" s="36">
        <f t="shared" si="482"/>
        <v>0</v>
      </c>
      <c r="AE345" s="36">
        <f t="shared" si="482"/>
        <v>-5582485.7026765049</v>
      </c>
      <c r="AF345" s="36">
        <f t="shared" si="482"/>
        <v>-5582485.7026765049</v>
      </c>
      <c r="AG345" s="36">
        <f t="shared" si="482"/>
        <v>-5582485.7026765049</v>
      </c>
      <c r="AH345" s="36">
        <f t="shared" si="482"/>
        <v>-5582485.7026765049</v>
      </c>
      <c r="AI345" s="36">
        <f t="shared" si="482"/>
        <v>-5582485.7026765049</v>
      </c>
      <c r="AJ345" s="36">
        <f t="shared" si="482"/>
        <v>-5582485.7026765049</v>
      </c>
      <c r="AK345" s="36">
        <f t="shared" si="482"/>
        <v>-5582485.7026765049</v>
      </c>
      <c r="AL345" s="36">
        <f t="shared" si="482"/>
        <v>-5582485.7026765049</v>
      </c>
      <c r="AM345" s="36">
        <f t="shared" si="482"/>
        <v>-5582485.7026765049</v>
      </c>
      <c r="AN345" s="36">
        <f t="shared" si="482"/>
        <v>-5582485.7026765049</v>
      </c>
      <c r="AO345" s="36">
        <f t="shared" si="482"/>
        <v>-5582485.7026765049</v>
      </c>
      <c r="AP345" s="36">
        <f t="shared" si="482"/>
        <v>-5582485.7026765049</v>
      </c>
      <c r="AQ345" s="36">
        <f t="shared" si="482"/>
        <v>-5582485.7026765049</v>
      </c>
      <c r="AR345" s="36">
        <f t="shared" si="482"/>
        <v>-5582485.7026765049</v>
      </c>
      <c r="AS345" s="36">
        <f t="shared" si="482"/>
        <v>-5582485.7026765049</v>
      </c>
      <c r="AT345" s="36">
        <f t="shared" si="482"/>
        <v>-5582485.7026765049</v>
      </c>
      <c r="AU345" s="36">
        <f t="shared" si="482"/>
        <v>-5582485.7026765049</v>
      </c>
      <c r="AV345" s="36">
        <f t="shared" si="482"/>
        <v>-5582485.7026765049</v>
      </c>
      <c r="AW345" s="36">
        <f t="shared" si="482"/>
        <v>-5582485.7026765049</v>
      </c>
      <c r="AX345" s="36">
        <f t="shared" si="482"/>
        <v>-5582485.7026765049</v>
      </c>
      <c r="AY345" s="36">
        <f t="shared" si="482"/>
        <v>-5582485.7026765049</v>
      </c>
      <c r="AZ345" s="36">
        <f t="shared" si="482"/>
        <v>-5582485.7026765049</v>
      </c>
      <c r="BA345" s="36">
        <f t="shared" si="482"/>
        <v>-5582485.7026765049</v>
      </c>
      <c r="BB345" s="36">
        <f t="shared" si="482"/>
        <v>-5582485.7026765049</v>
      </c>
      <c r="BC345" s="36">
        <f t="shared" si="482"/>
        <v>-5582485.7026765049</v>
      </c>
      <c r="BD345" s="36">
        <f t="shared" si="482"/>
        <v>-5582485.7026765049</v>
      </c>
      <c r="BE345" s="36">
        <f t="shared" si="482"/>
        <v>-5582485.7026765049</v>
      </c>
      <c r="BF345" s="36">
        <f t="shared" si="482"/>
        <v>-5582485.7026765049</v>
      </c>
      <c r="BG345" s="36">
        <f t="shared" si="482"/>
        <v>-5582485.7026765049</v>
      </c>
      <c r="BH345" s="36">
        <f t="shared" si="482"/>
        <v>-5582485.7026765049</v>
      </c>
      <c r="BI345" s="36">
        <f t="shared" si="482"/>
        <v>-5582485.7026765049</v>
      </c>
      <c r="BJ345" s="36">
        <f t="shared" si="482"/>
        <v>-5582485.7026765049</v>
      </c>
      <c r="BK345" s="36">
        <f t="shared" si="482"/>
        <v>-5582485.7026765049</v>
      </c>
      <c r="BL345" s="36">
        <f t="shared" si="482"/>
        <v>-5582485.7026765049</v>
      </c>
      <c r="BM345" s="36">
        <f t="shared" si="482"/>
        <v>-5582485.7026765049</v>
      </c>
      <c r="BN345" s="36">
        <f t="shared" si="482"/>
        <v>-5582485.7026765049</v>
      </c>
      <c r="BO345" s="36">
        <f t="shared" si="482"/>
        <v>-5582485.7026765049</v>
      </c>
      <c r="BP345" s="36">
        <f t="shared" si="482"/>
        <v>-5582485.7026765049</v>
      </c>
      <c r="BQ345" s="36">
        <f t="shared" si="482"/>
        <v>-5582485.7026765049</v>
      </c>
      <c r="BR345" s="22"/>
      <c r="BS345" s="36">
        <f t="shared" ref="BS345:CY345" si="483">-BS439</f>
        <v>0</v>
      </c>
      <c r="BT345" s="36">
        <f t="shared" si="483"/>
        <v>-16747457.108029515</v>
      </c>
      <c r="BU345" s="36">
        <f t="shared" si="483"/>
        <v>-66989828.432118058</v>
      </c>
      <c r="BV345" s="36">
        <f t="shared" si="483"/>
        <v>-66989828.432118058</v>
      </c>
      <c r="BW345" s="36">
        <f t="shared" si="483"/>
        <v>-66989828.432118058</v>
      </c>
      <c r="BX345" s="36">
        <f t="shared" si="483"/>
        <v>-66989828.432118058</v>
      </c>
      <c r="BY345" s="36">
        <f t="shared" si="483"/>
        <v>-66989828.432118058</v>
      </c>
      <c r="BZ345" s="36">
        <f t="shared" si="483"/>
        <v>-66989828.432118058</v>
      </c>
      <c r="CA345" s="36">
        <f t="shared" si="483"/>
        <v>-66989828.432118058</v>
      </c>
      <c r="CB345" s="36">
        <f t="shared" si="483"/>
        <v>-66989828.432118058</v>
      </c>
      <c r="CC345" s="36">
        <f t="shared" si="483"/>
        <v>-66989828.432118058</v>
      </c>
      <c r="CD345" s="36">
        <f t="shared" si="483"/>
        <v>-66989828.432118058</v>
      </c>
      <c r="CE345" s="36">
        <f t="shared" si="483"/>
        <v>-66989828.432118058</v>
      </c>
      <c r="CF345" s="36">
        <f t="shared" si="483"/>
        <v>-66989828.432118058</v>
      </c>
      <c r="CG345" s="36">
        <f t="shared" si="483"/>
        <v>-66989828.432118058</v>
      </c>
      <c r="CH345" s="36">
        <f t="shared" si="483"/>
        <v>-66989828.432118058</v>
      </c>
      <c r="CI345" s="36">
        <f t="shared" si="483"/>
        <v>-66989828.432118058</v>
      </c>
      <c r="CJ345" s="36">
        <f t="shared" si="483"/>
        <v>-66989828.432118058</v>
      </c>
      <c r="CK345" s="36">
        <f t="shared" si="483"/>
        <v>-66989828.432118058</v>
      </c>
      <c r="CL345" s="36">
        <f t="shared" si="483"/>
        <v>-66989828.432118058</v>
      </c>
      <c r="CM345" s="36">
        <f t="shared" si="483"/>
        <v>-66989828.432118058</v>
      </c>
      <c r="CN345" s="36">
        <f t="shared" si="483"/>
        <v>-51001515.932118058</v>
      </c>
      <c r="CO345" s="36">
        <f t="shared" si="483"/>
        <v>-3036578.4321180563</v>
      </c>
      <c r="CP345" s="36">
        <f t="shared" si="483"/>
        <v>-3036578.4321180563</v>
      </c>
      <c r="CQ345" s="36">
        <f t="shared" si="483"/>
        <v>-3036578.4321180563</v>
      </c>
      <c r="CR345" s="36">
        <f t="shared" si="483"/>
        <v>-3036578.4321180563</v>
      </c>
      <c r="CS345" s="36">
        <f t="shared" si="483"/>
        <v>-3036578.4321180563</v>
      </c>
      <c r="CT345" s="36">
        <f t="shared" si="483"/>
        <v>-3036578.4321180563</v>
      </c>
      <c r="CU345" s="36">
        <f t="shared" si="483"/>
        <v>-3036578.4321180563</v>
      </c>
      <c r="CV345" s="36">
        <f t="shared" si="483"/>
        <v>-3036578.4321180563</v>
      </c>
      <c r="CW345" s="36">
        <f t="shared" si="483"/>
        <v>-3036578.4321180563</v>
      </c>
      <c r="CX345" s="36">
        <f t="shared" si="483"/>
        <v>-2277433.824088499</v>
      </c>
      <c r="CY345" s="36">
        <f t="shared" si="483"/>
        <v>0</v>
      </c>
    </row>
    <row r="346" spans="1:103" s="19" customFormat="1">
      <c r="A346" s="12"/>
      <c r="B346" s="229" t="s">
        <v>7</v>
      </c>
      <c r="C346" s="329"/>
      <c r="D346" s="229"/>
      <c r="E346" s="229"/>
      <c r="F346" s="230"/>
      <c r="G346" s="230">
        <f t="shared" si="469"/>
        <v>4486708167.8007021</v>
      </c>
      <c r="H346" s="230" t="s">
        <v>136</v>
      </c>
      <c r="I346" s="230">
        <f t="shared" ref="I346:BQ346" si="484">SUM(I344:I345)</f>
        <v>0</v>
      </c>
      <c r="J346" s="230">
        <f t="shared" si="484"/>
        <v>0</v>
      </c>
      <c r="K346" s="230">
        <f t="shared" si="484"/>
        <v>0</v>
      </c>
      <c r="L346" s="230">
        <f t="shared" si="484"/>
        <v>0</v>
      </c>
      <c r="M346" s="230">
        <f t="shared" si="484"/>
        <v>0</v>
      </c>
      <c r="N346" s="230">
        <f t="shared" si="484"/>
        <v>0</v>
      </c>
      <c r="O346" s="230">
        <f t="shared" si="484"/>
        <v>0</v>
      </c>
      <c r="P346" s="230">
        <f t="shared" si="484"/>
        <v>0</v>
      </c>
      <c r="Q346" s="230">
        <f t="shared" si="484"/>
        <v>0</v>
      </c>
      <c r="R346" s="230">
        <f t="shared" si="484"/>
        <v>0</v>
      </c>
      <c r="S346" s="230">
        <f t="shared" si="484"/>
        <v>0</v>
      </c>
      <c r="T346" s="230">
        <f t="shared" si="484"/>
        <v>0</v>
      </c>
      <c r="U346" s="230">
        <f t="shared" si="484"/>
        <v>0</v>
      </c>
      <c r="V346" s="230">
        <f t="shared" si="484"/>
        <v>0</v>
      </c>
      <c r="W346" s="230">
        <f t="shared" si="484"/>
        <v>0</v>
      </c>
      <c r="X346" s="230">
        <f t="shared" si="484"/>
        <v>0</v>
      </c>
      <c r="Y346" s="230">
        <f t="shared" si="484"/>
        <v>0</v>
      </c>
      <c r="Z346" s="230">
        <f t="shared" si="484"/>
        <v>0</v>
      </c>
      <c r="AA346" s="230">
        <f t="shared" si="484"/>
        <v>0</v>
      </c>
      <c r="AB346" s="230">
        <f t="shared" si="484"/>
        <v>0</v>
      </c>
      <c r="AC346" s="230">
        <f t="shared" si="484"/>
        <v>0</v>
      </c>
      <c r="AD346" s="230">
        <f t="shared" si="484"/>
        <v>0</v>
      </c>
      <c r="AE346" s="230">
        <f t="shared" si="484"/>
        <v>7783743.5473234951</v>
      </c>
      <c r="AF346" s="230">
        <f t="shared" si="484"/>
        <v>7783743.5473234951</v>
      </c>
      <c r="AG346" s="230">
        <f t="shared" si="484"/>
        <v>7783743.5473234951</v>
      </c>
      <c r="AH346" s="230">
        <f t="shared" si="484"/>
        <v>7783743.5473234951</v>
      </c>
      <c r="AI346" s="230">
        <f t="shared" si="484"/>
        <v>7783743.5473234951</v>
      </c>
      <c r="AJ346" s="230">
        <f t="shared" si="484"/>
        <v>7783743.5473234951</v>
      </c>
      <c r="AK346" s="230">
        <f t="shared" si="484"/>
        <v>7783743.5473234951</v>
      </c>
      <c r="AL346" s="230">
        <f t="shared" si="484"/>
        <v>7783743.5473234951</v>
      </c>
      <c r="AM346" s="230">
        <f t="shared" si="484"/>
        <v>7783743.5473234951</v>
      </c>
      <c r="AN346" s="230">
        <f t="shared" si="484"/>
        <v>7783743.5473234951</v>
      </c>
      <c r="AO346" s="230">
        <f t="shared" si="484"/>
        <v>7783743.5473234951</v>
      </c>
      <c r="AP346" s="230">
        <f t="shared" si="484"/>
        <v>7783743.5473234951</v>
      </c>
      <c r="AQ346" s="230">
        <f t="shared" si="484"/>
        <v>8000415.1535734944</v>
      </c>
      <c r="AR346" s="230">
        <f t="shared" si="484"/>
        <v>8000415.1535734944</v>
      </c>
      <c r="AS346" s="230">
        <f t="shared" si="484"/>
        <v>8000415.1535734944</v>
      </c>
      <c r="AT346" s="230">
        <f t="shared" si="484"/>
        <v>8000415.1535734944</v>
      </c>
      <c r="AU346" s="230">
        <f t="shared" si="484"/>
        <v>8000415.1535734944</v>
      </c>
      <c r="AV346" s="230">
        <f t="shared" si="484"/>
        <v>8000415.1535734944</v>
      </c>
      <c r="AW346" s="230">
        <f t="shared" si="484"/>
        <v>8000415.1535734944</v>
      </c>
      <c r="AX346" s="230">
        <f t="shared" si="484"/>
        <v>8000415.1535734944</v>
      </c>
      <c r="AY346" s="230">
        <f t="shared" si="484"/>
        <v>8000415.1535734944</v>
      </c>
      <c r="AZ346" s="230">
        <f t="shared" si="484"/>
        <v>8000415.1535734944</v>
      </c>
      <c r="BA346" s="230">
        <f t="shared" si="484"/>
        <v>8000415.1535734944</v>
      </c>
      <c r="BB346" s="230">
        <f t="shared" si="484"/>
        <v>8000415.1535734944</v>
      </c>
      <c r="BC346" s="230">
        <f t="shared" si="484"/>
        <v>8339987.6749797445</v>
      </c>
      <c r="BD346" s="230">
        <f t="shared" si="484"/>
        <v>8339987.6749797445</v>
      </c>
      <c r="BE346" s="230">
        <f t="shared" si="484"/>
        <v>8339987.6749797445</v>
      </c>
      <c r="BF346" s="230">
        <f t="shared" si="484"/>
        <v>8339987.6749797445</v>
      </c>
      <c r="BG346" s="230">
        <f t="shared" si="484"/>
        <v>8339987.6749797445</v>
      </c>
      <c r="BH346" s="230">
        <f t="shared" si="484"/>
        <v>8339987.6749797445</v>
      </c>
      <c r="BI346" s="230">
        <f t="shared" si="484"/>
        <v>8339987.6749797445</v>
      </c>
      <c r="BJ346" s="230">
        <f t="shared" si="484"/>
        <v>8339987.6749797445</v>
      </c>
      <c r="BK346" s="230">
        <f t="shared" si="484"/>
        <v>8339987.6749797445</v>
      </c>
      <c r="BL346" s="230">
        <f t="shared" si="484"/>
        <v>8339987.6749797445</v>
      </c>
      <c r="BM346" s="230">
        <f t="shared" si="484"/>
        <v>8339987.6749797445</v>
      </c>
      <c r="BN346" s="230">
        <f t="shared" si="484"/>
        <v>8339987.6749797445</v>
      </c>
      <c r="BO346" s="230">
        <f t="shared" si="484"/>
        <v>8567628.2812961489</v>
      </c>
      <c r="BP346" s="230">
        <f t="shared" si="484"/>
        <v>8567628.2812961489</v>
      </c>
      <c r="BQ346" s="230">
        <f t="shared" si="484"/>
        <v>8567628.2812961489</v>
      </c>
      <c r="BR346" s="230"/>
      <c r="BS346" s="230">
        <f t="shared" ref="BS346:CY346" si="485">SUM(BS344:BS345)</f>
        <v>0</v>
      </c>
      <c r="BT346" s="230">
        <f t="shared" si="485"/>
        <v>23351230.641970485</v>
      </c>
      <c r="BU346" s="230">
        <f t="shared" si="485"/>
        <v>94054937.386631936</v>
      </c>
      <c r="BV346" s="230">
        <f t="shared" si="485"/>
        <v>97023699.407100677</v>
      </c>
      <c r="BW346" s="230">
        <f t="shared" si="485"/>
        <v>100762773.91870612</v>
      </c>
      <c r="BX346" s="230">
        <f t="shared" si="485"/>
        <v>107056573.57074559</v>
      </c>
      <c r="BY346" s="230">
        <f t="shared" si="485"/>
        <v>111407733.62081712</v>
      </c>
      <c r="BZ346" s="230">
        <f t="shared" si="485"/>
        <v>112755340.87328932</v>
      </c>
      <c r="CA346" s="230">
        <f t="shared" si="485"/>
        <v>117248970.10592449</v>
      </c>
      <c r="CB346" s="230">
        <f t="shared" si="485"/>
        <v>121854940.06937551</v>
      </c>
      <c r="CC346" s="230">
        <f t="shared" si="485"/>
        <v>126576059.28191283</v>
      </c>
      <c r="CD346" s="230">
        <f t="shared" si="485"/>
        <v>131415206.47476363</v>
      </c>
      <c r="CE346" s="230">
        <f t="shared" si="485"/>
        <v>124758615.09091982</v>
      </c>
      <c r="CF346" s="230">
        <f t="shared" si="485"/>
        <v>124758615.09091982</v>
      </c>
      <c r="CG346" s="230">
        <f t="shared" si="485"/>
        <v>124758615.09091982</v>
      </c>
      <c r="CH346" s="230">
        <f t="shared" si="485"/>
        <v>124758615.09091982</v>
      </c>
      <c r="CI346" s="230">
        <f t="shared" si="485"/>
        <v>124758615.09091982</v>
      </c>
      <c r="CJ346" s="230">
        <f t="shared" si="485"/>
        <v>124758615.09091982</v>
      </c>
      <c r="CK346" s="230">
        <f t="shared" si="485"/>
        <v>124758615.09091982</v>
      </c>
      <c r="CL346" s="230">
        <f t="shared" si="485"/>
        <v>124758615.09091982</v>
      </c>
      <c r="CM346" s="230">
        <f t="shared" si="485"/>
        <v>124758615.09091982</v>
      </c>
      <c r="CN346" s="230">
        <f t="shared" si="485"/>
        <v>140746927.59091982</v>
      </c>
      <c r="CO346" s="230">
        <f t="shared" si="485"/>
        <v>188711865.09091982</v>
      </c>
      <c r="CP346" s="230">
        <f t="shared" si="485"/>
        <v>188711865.09091982</v>
      </c>
      <c r="CQ346" s="230">
        <f t="shared" si="485"/>
        <v>188711865.09091982</v>
      </c>
      <c r="CR346" s="230">
        <f t="shared" si="485"/>
        <v>188711865.09091982</v>
      </c>
      <c r="CS346" s="230">
        <f t="shared" si="485"/>
        <v>188711865.09091982</v>
      </c>
      <c r="CT346" s="230">
        <f t="shared" si="485"/>
        <v>188711865.09091982</v>
      </c>
      <c r="CU346" s="230">
        <f t="shared" si="485"/>
        <v>188711865.09091982</v>
      </c>
      <c r="CV346" s="230">
        <f t="shared" si="485"/>
        <v>188711865.09091982</v>
      </c>
      <c r="CW346" s="230">
        <f t="shared" si="485"/>
        <v>188711865.09091982</v>
      </c>
      <c r="CX346" s="230">
        <f t="shared" si="485"/>
        <v>189471009.6989494</v>
      </c>
      <c r="CY346" s="230">
        <f t="shared" si="485"/>
        <v>191748443.52303788</v>
      </c>
    </row>
    <row r="347" spans="1:103">
      <c r="A347" s="3"/>
      <c r="B347" s="2" t="s">
        <v>80</v>
      </c>
      <c r="C347" s="215"/>
      <c r="D347" s="35"/>
      <c r="E347" s="35"/>
      <c r="F347" s="36"/>
      <c r="G347" s="36">
        <f t="shared" si="469"/>
        <v>-167682229.16666672</v>
      </c>
      <c r="H347" s="36" t="s">
        <v>136</v>
      </c>
      <c r="I347" s="36"/>
      <c r="J347" s="36">
        <f>-J361</f>
        <v>0</v>
      </c>
      <c r="K347" s="36">
        <f t="shared" ref="K347:BQ347" si="486">-K361</f>
        <v>0</v>
      </c>
      <c r="L347" s="36">
        <f t="shared" si="486"/>
        <v>0</v>
      </c>
      <c r="M347" s="36">
        <f t="shared" si="486"/>
        <v>0</v>
      </c>
      <c r="N347" s="36">
        <f t="shared" si="486"/>
        <v>0</v>
      </c>
      <c r="O347" s="36">
        <f t="shared" si="486"/>
        <v>0</v>
      </c>
      <c r="P347" s="36">
        <f t="shared" si="486"/>
        <v>-660625.00000000012</v>
      </c>
      <c r="Q347" s="36">
        <f t="shared" si="486"/>
        <v>-1391748.2638888892</v>
      </c>
      <c r="R347" s="36">
        <f t="shared" si="486"/>
        <v>-1532744.7916666667</v>
      </c>
      <c r="S347" s="36">
        <f t="shared" si="486"/>
        <v>-1673741.319444445</v>
      </c>
      <c r="T347" s="36">
        <f t="shared" si="486"/>
        <v>-1814737.847222222</v>
      </c>
      <c r="U347" s="36">
        <f t="shared" si="486"/>
        <v>-1955734.3750000002</v>
      </c>
      <c r="V347" s="36">
        <f t="shared" si="486"/>
        <v>-2096730.9027777773</v>
      </c>
      <c r="W347" s="36">
        <f t="shared" si="486"/>
        <v>-2237727.4305555555</v>
      </c>
      <c r="X347" s="36">
        <f t="shared" si="486"/>
        <v>-2378723.9583333326</v>
      </c>
      <c r="Y347" s="36">
        <f t="shared" si="486"/>
        <v>-2519720.486111111</v>
      </c>
      <c r="Z347" s="36">
        <f t="shared" si="486"/>
        <v>-2660717.0138888881</v>
      </c>
      <c r="AA347" s="36">
        <f t="shared" si="486"/>
        <v>-2801713.541666666</v>
      </c>
      <c r="AB347" s="36">
        <f t="shared" si="486"/>
        <v>-2942710.0694444436</v>
      </c>
      <c r="AC347" s="36">
        <f t="shared" si="486"/>
        <v>-3083706.5972222215</v>
      </c>
      <c r="AD347" s="36">
        <f t="shared" si="486"/>
        <v>-3224703.1249999986</v>
      </c>
      <c r="AE347" s="36">
        <f t="shared" si="486"/>
        <v>-3279657.9861111105</v>
      </c>
      <c r="AF347" s="36">
        <f t="shared" si="486"/>
        <v>-3248571.1805555546</v>
      </c>
      <c r="AG347" s="36">
        <f t="shared" si="486"/>
        <v>-3217484.375</v>
      </c>
      <c r="AH347" s="36">
        <f t="shared" si="486"/>
        <v>-3186397.569444444</v>
      </c>
      <c r="AI347" s="36">
        <f t="shared" si="486"/>
        <v>-3155310.7638888899</v>
      </c>
      <c r="AJ347" s="36">
        <f t="shared" si="486"/>
        <v>-3124223.9583333335</v>
      </c>
      <c r="AK347" s="36">
        <f t="shared" si="486"/>
        <v>-3093137.1527777785</v>
      </c>
      <c r="AL347" s="36">
        <f t="shared" si="486"/>
        <v>-3062050.347222222</v>
      </c>
      <c r="AM347" s="36">
        <f t="shared" si="486"/>
        <v>-3030963.5416666665</v>
      </c>
      <c r="AN347" s="36">
        <f t="shared" si="486"/>
        <v>-2999876.7361111105</v>
      </c>
      <c r="AO347" s="36">
        <f t="shared" si="486"/>
        <v>-2968789.9305555555</v>
      </c>
      <c r="AP347" s="36">
        <f t="shared" si="486"/>
        <v>-2937703.1249999995</v>
      </c>
      <c r="AQ347" s="36">
        <f t="shared" si="486"/>
        <v>-2906616.319444444</v>
      </c>
      <c r="AR347" s="36">
        <f t="shared" si="486"/>
        <v>-2875529.5138888881</v>
      </c>
      <c r="AS347" s="36">
        <f t="shared" si="486"/>
        <v>-2844442.7083333326</v>
      </c>
      <c r="AT347" s="36">
        <f t="shared" si="486"/>
        <v>-2813355.9027777766</v>
      </c>
      <c r="AU347" s="36">
        <f t="shared" si="486"/>
        <v>-2782269.0972222215</v>
      </c>
      <c r="AV347" s="36">
        <f t="shared" si="486"/>
        <v>-2751182.2916666656</v>
      </c>
      <c r="AW347" s="36">
        <f t="shared" si="486"/>
        <v>-2720095.4861111101</v>
      </c>
      <c r="AX347" s="36">
        <f t="shared" si="486"/>
        <v>-2689008.6805555541</v>
      </c>
      <c r="AY347" s="36">
        <f t="shared" si="486"/>
        <v>-2657921.8749999986</v>
      </c>
      <c r="AZ347" s="36">
        <f t="shared" si="486"/>
        <v>-2626835.0694444426</v>
      </c>
      <c r="BA347" s="36">
        <f t="shared" si="486"/>
        <v>-2595748.2638888876</v>
      </c>
      <c r="BB347" s="36">
        <f t="shared" si="486"/>
        <v>-2564661.4583333316</v>
      </c>
      <c r="BC347" s="36">
        <f t="shared" si="486"/>
        <v>-2533574.6527777761</v>
      </c>
      <c r="BD347" s="36">
        <f t="shared" si="486"/>
        <v>-2502487.8472222202</v>
      </c>
      <c r="BE347" s="36">
        <f t="shared" si="486"/>
        <v>-2471401.0416666646</v>
      </c>
      <c r="BF347" s="36">
        <f t="shared" si="486"/>
        <v>-2440314.2361111087</v>
      </c>
      <c r="BG347" s="36">
        <f t="shared" si="486"/>
        <v>-2409227.4305555536</v>
      </c>
      <c r="BH347" s="36">
        <f t="shared" si="486"/>
        <v>-2378140.6249999977</v>
      </c>
      <c r="BI347" s="36">
        <f t="shared" si="486"/>
        <v>-2347053.8194444422</v>
      </c>
      <c r="BJ347" s="36">
        <f t="shared" si="486"/>
        <v>-2315967.0138888862</v>
      </c>
      <c r="BK347" s="36">
        <f t="shared" si="486"/>
        <v>-2284880.2083333307</v>
      </c>
      <c r="BL347" s="36">
        <f t="shared" si="486"/>
        <v>-2253793.4027777747</v>
      </c>
      <c r="BM347" s="36">
        <f t="shared" si="486"/>
        <v>-2222706.5972222197</v>
      </c>
      <c r="BN347" s="36">
        <f t="shared" si="486"/>
        <v>-2191619.7916666633</v>
      </c>
      <c r="BO347" s="36">
        <f t="shared" si="486"/>
        <v>-2160532.9861111082</v>
      </c>
      <c r="BP347" s="36">
        <f t="shared" si="486"/>
        <v>-2129446.1805555518</v>
      </c>
      <c r="BQ347" s="36">
        <f t="shared" si="486"/>
        <v>-2098359.3749999967</v>
      </c>
      <c r="BR347" s="22"/>
      <c r="BS347" s="36">
        <f t="shared" ref="BS347:CY347" si="487">-BS361</f>
        <v>-36931125</v>
      </c>
      <c r="BT347" s="36">
        <f t="shared" si="487"/>
        <v>-32454624.999999985</v>
      </c>
      <c r="BU347" s="36">
        <f t="shared" si="487"/>
        <v>-27978124.999999974</v>
      </c>
      <c r="BV347" s="36">
        <f t="shared" si="487"/>
        <v>0</v>
      </c>
      <c r="BW347" s="36">
        <f t="shared" si="487"/>
        <v>0</v>
      </c>
      <c r="BX347" s="36">
        <f t="shared" si="487"/>
        <v>-22755541.666666675</v>
      </c>
      <c r="BY347" s="36">
        <f t="shared" si="487"/>
        <v>-18279041.666666675</v>
      </c>
      <c r="BZ347" s="36">
        <f t="shared" si="487"/>
        <v>-13802541.666666673</v>
      </c>
      <c r="CA347" s="36">
        <f t="shared" si="487"/>
        <v>-9326041.6666666735</v>
      </c>
      <c r="CB347" s="36">
        <f t="shared" si="487"/>
        <v>-4849541.6666666726</v>
      </c>
      <c r="CC347" s="36">
        <f t="shared" si="487"/>
        <v>-1305645.8333333363</v>
      </c>
      <c r="CD347" s="36">
        <f t="shared" si="487"/>
        <v>0</v>
      </c>
      <c r="CE347" s="36">
        <f t="shared" si="487"/>
        <v>0</v>
      </c>
      <c r="CF347" s="36">
        <f t="shared" si="487"/>
        <v>0</v>
      </c>
      <c r="CG347" s="36">
        <f t="shared" si="487"/>
        <v>0</v>
      </c>
      <c r="CH347" s="36">
        <f t="shared" si="487"/>
        <v>0</v>
      </c>
      <c r="CI347" s="36">
        <f t="shared" si="487"/>
        <v>0</v>
      </c>
      <c r="CJ347" s="36">
        <f t="shared" si="487"/>
        <v>0</v>
      </c>
      <c r="CK347" s="36">
        <f t="shared" si="487"/>
        <v>0</v>
      </c>
      <c r="CL347" s="36">
        <f t="shared" si="487"/>
        <v>0</v>
      </c>
      <c r="CM347" s="36">
        <f t="shared" si="487"/>
        <v>0</v>
      </c>
      <c r="CN347" s="36">
        <f t="shared" si="487"/>
        <v>0</v>
      </c>
      <c r="CO347" s="36">
        <f t="shared" si="487"/>
        <v>0</v>
      </c>
      <c r="CP347" s="36">
        <f t="shared" si="487"/>
        <v>0</v>
      </c>
      <c r="CQ347" s="36">
        <f t="shared" si="487"/>
        <v>0</v>
      </c>
      <c r="CR347" s="36">
        <f t="shared" si="487"/>
        <v>0</v>
      </c>
      <c r="CS347" s="36">
        <f t="shared" si="487"/>
        <v>0</v>
      </c>
      <c r="CT347" s="36">
        <f t="shared" si="487"/>
        <v>0</v>
      </c>
      <c r="CU347" s="36">
        <f t="shared" si="487"/>
        <v>0</v>
      </c>
      <c r="CV347" s="36">
        <f t="shared" si="487"/>
        <v>0</v>
      </c>
      <c r="CW347" s="36">
        <f t="shared" si="487"/>
        <v>0</v>
      </c>
      <c r="CX347" s="36">
        <f t="shared" si="487"/>
        <v>0</v>
      </c>
      <c r="CY347" s="36">
        <f t="shared" si="487"/>
        <v>0</v>
      </c>
    </row>
    <row r="348" spans="1:103" s="19" customFormat="1">
      <c r="A348" s="12"/>
      <c r="B348" s="229" t="s">
        <v>250</v>
      </c>
      <c r="C348" s="329"/>
      <c r="D348" s="229"/>
      <c r="E348" s="229"/>
      <c r="F348" s="230"/>
      <c r="G348" s="230">
        <f t="shared" si="469"/>
        <v>4319025938.6340351</v>
      </c>
      <c r="H348" s="230" t="s">
        <v>136</v>
      </c>
      <c r="I348" s="230">
        <f t="shared" ref="I348:BQ348" si="488">SUM(I346:I347)</f>
        <v>0</v>
      </c>
      <c r="J348" s="230">
        <f t="shared" si="488"/>
        <v>0</v>
      </c>
      <c r="K348" s="230">
        <f t="shared" si="488"/>
        <v>0</v>
      </c>
      <c r="L348" s="230">
        <f t="shared" si="488"/>
        <v>0</v>
      </c>
      <c r="M348" s="230">
        <f t="shared" si="488"/>
        <v>0</v>
      </c>
      <c r="N348" s="230">
        <f t="shared" si="488"/>
        <v>0</v>
      </c>
      <c r="O348" s="230">
        <f t="shared" si="488"/>
        <v>0</v>
      </c>
      <c r="P348" s="230">
        <f t="shared" si="488"/>
        <v>-660625.00000000012</v>
      </c>
      <c r="Q348" s="230">
        <f t="shared" si="488"/>
        <v>-1391748.2638888892</v>
      </c>
      <c r="R348" s="230">
        <f t="shared" si="488"/>
        <v>-1532744.7916666667</v>
      </c>
      <c r="S348" s="230">
        <f t="shared" si="488"/>
        <v>-1673741.319444445</v>
      </c>
      <c r="T348" s="230">
        <f t="shared" si="488"/>
        <v>-1814737.847222222</v>
      </c>
      <c r="U348" s="230">
        <f t="shared" si="488"/>
        <v>-1955734.3750000002</v>
      </c>
      <c r="V348" s="230">
        <f t="shared" si="488"/>
        <v>-2096730.9027777773</v>
      </c>
      <c r="W348" s="230">
        <f t="shared" si="488"/>
        <v>-2237727.4305555555</v>
      </c>
      <c r="X348" s="230">
        <f t="shared" si="488"/>
        <v>-2378723.9583333326</v>
      </c>
      <c r="Y348" s="230">
        <f t="shared" si="488"/>
        <v>-2519720.486111111</v>
      </c>
      <c r="Z348" s="230">
        <f t="shared" si="488"/>
        <v>-2660717.0138888881</v>
      </c>
      <c r="AA348" s="230">
        <f t="shared" si="488"/>
        <v>-2801713.541666666</v>
      </c>
      <c r="AB348" s="230">
        <f t="shared" si="488"/>
        <v>-2942710.0694444436</v>
      </c>
      <c r="AC348" s="230">
        <f t="shared" si="488"/>
        <v>-3083706.5972222215</v>
      </c>
      <c r="AD348" s="230">
        <f t="shared" si="488"/>
        <v>-3224703.1249999986</v>
      </c>
      <c r="AE348" s="230">
        <f t="shared" si="488"/>
        <v>4504085.5612123851</v>
      </c>
      <c r="AF348" s="230">
        <f t="shared" si="488"/>
        <v>4535172.366767941</v>
      </c>
      <c r="AG348" s="230">
        <f t="shared" si="488"/>
        <v>4566259.1723234951</v>
      </c>
      <c r="AH348" s="230">
        <f t="shared" si="488"/>
        <v>4597345.9778790511</v>
      </c>
      <c r="AI348" s="230">
        <f t="shared" si="488"/>
        <v>4628432.7834346052</v>
      </c>
      <c r="AJ348" s="230">
        <f t="shared" si="488"/>
        <v>4659519.5889901612</v>
      </c>
      <c r="AK348" s="230">
        <f t="shared" si="488"/>
        <v>4690606.3945457172</v>
      </c>
      <c r="AL348" s="230">
        <f t="shared" si="488"/>
        <v>4721693.2001012731</v>
      </c>
      <c r="AM348" s="230">
        <f t="shared" si="488"/>
        <v>4752780.0056568291</v>
      </c>
      <c r="AN348" s="230">
        <f t="shared" si="488"/>
        <v>4783866.8112123851</v>
      </c>
      <c r="AO348" s="230">
        <f t="shared" si="488"/>
        <v>4814953.6167679392</v>
      </c>
      <c r="AP348" s="230">
        <f t="shared" si="488"/>
        <v>4846040.4223234951</v>
      </c>
      <c r="AQ348" s="230">
        <f t="shared" si="488"/>
        <v>5093798.8341290504</v>
      </c>
      <c r="AR348" s="230">
        <f t="shared" si="488"/>
        <v>5124885.6396846063</v>
      </c>
      <c r="AS348" s="230">
        <f t="shared" si="488"/>
        <v>5155972.4452401623</v>
      </c>
      <c r="AT348" s="230">
        <f t="shared" si="488"/>
        <v>5187059.2507957183</v>
      </c>
      <c r="AU348" s="230">
        <f t="shared" si="488"/>
        <v>5218146.0563512724</v>
      </c>
      <c r="AV348" s="230">
        <f t="shared" si="488"/>
        <v>5249232.8619068284</v>
      </c>
      <c r="AW348" s="230">
        <f t="shared" si="488"/>
        <v>5280319.6674623843</v>
      </c>
      <c r="AX348" s="230">
        <f t="shared" si="488"/>
        <v>5311406.4730179403</v>
      </c>
      <c r="AY348" s="230">
        <f t="shared" si="488"/>
        <v>5342493.2785734963</v>
      </c>
      <c r="AZ348" s="230">
        <f t="shared" si="488"/>
        <v>5373580.0841290522</v>
      </c>
      <c r="BA348" s="230">
        <f t="shared" si="488"/>
        <v>5404666.8896846063</v>
      </c>
      <c r="BB348" s="230">
        <f t="shared" si="488"/>
        <v>5435753.6952401623</v>
      </c>
      <c r="BC348" s="230">
        <f t="shared" si="488"/>
        <v>5806413.0222019684</v>
      </c>
      <c r="BD348" s="230">
        <f t="shared" si="488"/>
        <v>5837499.8277575243</v>
      </c>
      <c r="BE348" s="230">
        <f t="shared" si="488"/>
        <v>5868586.6333130803</v>
      </c>
      <c r="BF348" s="230">
        <f t="shared" si="488"/>
        <v>5899673.4388686363</v>
      </c>
      <c r="BG348" s="230">
        <f t="shared" si="488"/>
        <v>5930760.2444241904</v>
      </c>
      <c r="BH348" s="230">
        <f t="shared" si="488"/>
        <v>5961847.0499797463</v>
      </c>
      <c r="BI348" s="230">
        <f t="shared" si="488"/>
        <v>5992933.8555353023</v>
      </c>
      <c r="BJ348" s="230">
        <f t="shared" si="488"/>
        <v>6024020.6610908583</v>
      </c>
      <c r="BK348" s="230">
        <f t="shared" si="488"/>
        <v>6055107.4666464143</v>
      </c>
      <c r="BL348" s="230">
        <f t="shared" si="488"/>
        <v>6086194.2722019702</v>
      </c>
      <c r="BM348" s="230">
        <f t="shared" si="488"/>
        <v>6117281.0777575243</v>
      </c>
      <c r="BN348" s="230">
        <f t="shared" si="488"/>
        <v>6148367.8833130812</v>
      </c>
      <c r="BO348" s="230">
        <f t="shared" si="488"/>
        <v>6407095.2951850407</v>
      </c>
      <c r="BP348" s="230">
        <f t="shared" si="488"/>
        <v>6438182.1007405967</v>
      </c>
      <c r="BQ348" s="230">
        <f t="shared" si="488"/>
        <v>6469268.9062961526</v>
      </c>
      <c r="BR348" s="230"/>
      <c r="BS348" s="230">
        <f t="shared" ref="BS348:CY348" si="489">SUM(BS346:BS347)</f>
        <v>-36931125</v>
      </c>
      <c r="BT348" s="230">
        <f t="shared" si="489"/>
        <v>-9103394.3580294997</v>
      </c>
      <c r="BU348" s="230">
        <f t="shared" si="489"/>
        <v>66076812.386631966</v>
      </c>
      <c r="BV348" s="230">
        <f t="shared" si="489"/>
        <v>97023699.407100677</v>
      </c>
      <c r="BW348" s="230">
        <f t="shared" si="489"/>
        <v>100762773.91870612</v>
      </c>
      <c r="BX348" s="230">
        <f t="shared" si="489"/>
        <v>84301031.904078916</v>
      </c>
      <c r="BY348" s="230">
        <f t="shared" si="489"/>
        <v>93128691.954150453</v>
      </c>
      <c r="BZ348" s="230">
        <f t="shared" si="489"/>
        <v>98952799.206622645</v>
      </c>
      <c r="CA348" s="230">
        <f t="shared" si="489"/>
        <v>107922928.43925782</v>
      </c>
      <c r="CB348" s="230">
        <f t="shared" si="489"/>
        <v>117005398.40270884</v>
      </c>
      <c r="CC348" s="230">
        <f t="shared" si="489"/>
        <v>125270413.44857949</v>
      </c>
      <c r="CD348" s="230">
        <f t="shared" si="489"/>
        <v>131415206.47476363</v>
      </c>
      <c r="CE348" s="230">
        <f t="shared" si="489"/>
        <v>124758615.09091982</v>
      </c>
      <c r="CF348" s="230">
        <f t="shared" si="489"/>
        <v>124758615.09091982</v>
      </c>
      <c r="CG348" s="230">
        <f t="shared" si="489"/>
        <v>124758615.09091982</v>
      </c>
      <c r="CH348" s="230">
        <f t="shared" si="489"/>
        <v>124758615.09091982</v>
      </c>
      <c r="CI348" s="230">
        <f t="shared" si="489"/>
        <v>124758615.09091982</v>
      </c>
      <c r="CJ348" s="230">
        <f t="shared" si="489"/>
        <v>124758615.09091982</v>
      </c>
      <c r="CK348" s="230">
        <f t="shared" si="489"/>
        <v>124758615.09091982</v>
      </c>
      <c r="CL348" s="230">
        <f t="shared" si="489"/>
        <v>124758615.09091982</v>
      </c>
      <c r="CM348" s="230">
        <f t="shared" si="489"/>
        <v>124758615.09091982</v>
      </c>
      <c r="CN348" s="230">
        <f t="shared" si="489"/>
        <v>140746927.59091982</v>
      </c>
      <c r="CO348" s="230">
        <f t="shared" si="489"/>
        <v>188711865.09091982</v>
      </c>
      <c r="CP348" s="230">
        <f t="shared" si="489"/>
        <v>188711865.09091982</v>
      </c>
      <c r="CQ348" s="230">
        <f t="shared" si="489"/>
        <v>188711865.09091982</v>
      </c>
      <c r="CR348" s="230">
        <f t="shared" si="489"/>
        <v>188711865.09091982</v>
      </c>
      <c r="CS348" s="230">
        <f t="shared" si="489"/>
        <v>188711865.09091982</v>
      </c>
      <c r="CT348" s="230">
        <f t="shared" si="489"/>
        <v>188711865.09091982</v>
      </c>
      <c r="CU348" s="230">
        <f t="shared" si="489"/>
        <v>188711865.09091982</v>
      </c>
      <c r="CV348" s="230">
        <f t="shared" si="489"/>
        <v>188711865.09091982</v>
      </c>
      <c r="CW348" s="230">
        <f t="shared" si="489"/>
        <v>188711865.09091982</v>
      </c>
      <c r="CX348" s="230">
        <f t="shared" si="489"/>
        <v>189471009.6989494</v>
      </c>
      <c r="CY348" s="230">
        <f t="shared" si="489"/>
        <v>191748443.52303788</v>
      </c>
    </row>
    <row r="349" spans="1:103">
      <c r="A349" s="3"/>
      <c r="B349" s="35" t="s">
        <v>26</v>
      </c>
      <c r="C349" s="215"/>
      <c r="D349" s="35"/>
      <c r="E349" s="35"/>
      <c r="F349" s="36"/>
      <c r="G349" s="36">
        <f t="shared" si="469"/>
        <v>-873012091.59841275</v>
      </c>
      <c r="H349" s="36" t="s">
        <v>136</v>
      </c>
      <c r="I349" s="36">
        <f>IF(I348&gt;0,I348*-0.2,0)</f>
        <v>0</v>
      </c>
      <c r="J349" s="36">
        <f>IF(J348&gt;0,J348*-0.2,0)</f>
        <v>0</v>
      </c>
      <c r="K349" s="36">
        <f t="shared" ref="K349:BV349" si="490">IF(K348&gt;0,K348*-0.2,0)</f>
        <v>0</v>
      </c>
      <c r="L349" s="36">
        <f t="shared" si="490"/>
        <v>0</v>
      </c>
      <c r="M349" s="36">
        <f t="shared" si="490"/>
        <v>0</v>
      </c>
      <c r="N349" s="36">
        <f t="shared" si="490"/>
        <v>0</v>
      </c>
      <c r="O349" s="36">
        <f t="shared" si="490"/>
        <v>0</v>
      </c>
      <c r="P349" s="36">
        <f t="shared" si="490"/>
        <v>0</v>
      </c>
      <c r="Q349" s="36">
        <f t="shared" si="490"/>
        <v>0</v>
      </c>
      <c r="R349" s="36">
        <f t="shared" si="490"/>
        <v>0</v>
      </c>
      <c r="S349" s="36">
        <f t="shared" si="490"/>
        <v>0</v>
      </c>
      <c r="T349" s="36">
        <f t="shared" si="490"/>
        <v>0</v>
      </c>
      <c r="U349" s="36">
        <f t="shared" si="490"/>
        <v>0</v>
      </c>
      <c r="V349" s="36">
        <f t="shared" si="490"/>
        <v>0</v>
      </c>
      <c r="W349" s="36">
        <f t="shared" si="490"/>
        <v>0</v>
      </c>
      <c r="X349" s="36">
        <f t="shared" si="490"/>
        <v>0</v>
      </c>
      <c r="Y349" s="36">
        <f t="shared" si="490"/>
        <v>0</v>
      </c>
      <c r="Z349" s="36">
        <f t="shared" si="490"/>
        <v>0</v>
      </c>
      <c r="AA349" s="36">
        <f t="shared" si="490"/>
        <v>0</v>
      </c>
      <c r="AB349" s="36">
        <f t="shared" si="490"/>
        <v>0</v>
      </c>
      <c r="AC349" s="36">
        <f t="shared" si="490"/>
        <v>0</v>
      </c>
      <c r="AD349" s="36">
        <f t="shared" si="490"/>
        <v>0</v>
      </c>
      <c r="AE349" s="36">
        <f t="shared" si="490"/>
        <v>-900817.11224247701</v>
      </c>
      <c r="AF349" s="36">
        <f t="shared" si="490"/>
        <v>-907034.47335358826</v>
      </c>
      <c r="AG349" s="36">
        <f t="shared" si="490"/>
        <v>-913251.83446469903</v>
      </c>
      <c r="AH349" s="36">
        <f t="shared" si="490"/>
        <v>-919469.19557581027</v>
      </c>
      <c r="AI349" s="36">
        <f t="shared" si="490"/>
        <v>-925686.55668692105</v>
      </c>
      <c r="AJ349" s="36">
        <f t="shared" si="490"/>
        <v>-931903.91779803229</v>
      </c>
      <c r="AK349" s="36">
        <f t="shared" si="490"/>
        <v>-938121.27890914353</v>
      </c>
      <c r="AL349" s="36">
        <f t="shared" si="490"/>
        <v>-944338.64002025465</v>
      </c>
      <c r="AM349" s="36">
        <f t="shared" si="490"/>
        <v>-950556.00113136589</v>
      </c>
      <c r="AN349" s="36">
        <f t="shared" si="490"/>
        <v>-956773.36224247701</v>
      </c>
      <c r="AO349" s="36">
        <f t="shared" si="490"/>
        <v>-962990.72335358791</v>
      </c>
      <c r="AP349" s="36">
        <f t="shared" si="490"/>
        <v>-969208.08446469903</v>
      </c>
      <c r="AQ349" s="36">
        <f t="shared" si="490"/>
        <v>-1018759.7668258101</v>
      </c>
      <c r="AR349" s="36">
        <f t="shared" si="490"/>
        <v>-1024977.1279369213</v>
      </c>
      <c r="AS349" s="36">
        <f t="shared" si="490"/>
        <v>-1031194.4890480326</v>
      </c>
      <c r="AT349" s="36">
        <f t="shared" si="490"/>
        <v>-1037411.8501591437</v>
      </c>
      <c r="AU349" s="36">
        <f t="shared" si="490"/>
        <v>-1043629.2112702546</v>
      </c>
      <c r="AV349" s="36">
        <f t="shared" si="490"/>
        <v>-1049846.5723813658</v>
      </c>
      <c r="AW349" s="36">
        <f t="shared" si="490"/>
        <v>-1056063.9334924768</v>
      </c>
      <c r="AX349" s="36">
        <f t="shared" si="490"/>
        <v>-1062281.2946035881</v>
      </c>
      <c r="AY349" s="36">
        <f t="shared" si="490"/>
        <v>-1068498.6557146993</v>
      </c>
      <c r="AZ349" s="36">
        <f t="shared" si="490"/>
        <v>-1074716.0168258105</v>
      </c>
      <c r="BA349" s="36">
        <f t="shared" si="490"/>
        <v>-1080933.3779369213</v>
      </c>
      <c r="BB349" s="36">
        <f t="shared" si="490"/>
        <v>-1087150.7390480326</v>
      </c>
      <c r="BC349" s="36">
        <f t="shared" si="490"/>
        <v>-1161282.6044403936</v>
      </c>
      <c r="BD349" s="36">
        <f t="shared" si="490"/>
        <v>-1167499.9655515049</v>
      </c>
      <c r="BE349" s="36">
        <f t="shared" si="490"/>
        <v>-1173717.3266626161</v>
      </c>
      <c r="BF349" s="36">
        <f t="shared" si="490"/>
        <v>-1179934.6877737273</v>
      </c>
      <c r="BG349" s="36">
        <f t="shared" si="490"/>
        <v>-1186152.0488848381</v>
      </c>
      <c r="BH349" s="36">
        <f t="shared" si="490"/>
        <v>-1192369.4099959494</v>
      </c>
      <c r="BI349" s="36">
        <f t="shared" si="490"/>
        <v>-1198586.7711070606</v>
      </c>
      <c r="BJ349" s="36">
        <f t="shared" si="490"/>
        <v>-1204804.1322181716</v>
      </c>
      <c r="BK349" s="36">
        <f t="shared" si="490"/>
        <v>-1211021.4933292829</v>
      </c>
      <c r="BL349" s="36">
        <f t="shared" si="490"/>
        <v>-1217238.8544403941</v>
      </c>
      <c r="BM349" s="36">
        <f t="shared" si="490"/>
        <v>-1223456.2155515049</v>
      </c>
      <c r="BN349" s="36">
        <f t="shared" si="490"/>
        <v>-1229673.5766626163</v>
      </c>
      <c r="BO349" s="36">
        <f t="shared" si="490"/>
        <v>-1281419.0590370083</v>
      </c>
      <c r="BP349" s="36">
        <f t="shared" si="490"/>
        <v>-1287636.4201481193</v>
      </c>
      <c r="BQ349" s="36">
        <f t="shared" si="490"/>
        <v>-1293853.7812592306</v>
      </c>
      <c r="BR349" s="22"/>
      <c r="BS349" s="36">
        <f t="shared" si="490"/>
        <v>0</v>
      </c>
      <c r="BT349" s="36">
        <f t="shared" si="490"/>
        <v>0</v>
      </c>
      <c r="BU349" s="36">
        <f t="shared" si="490"/>
        <v>-13215362.477326393</v>
      </c>
      <c r="BV349" s="36">
        <f t="shared" si="490"/>
        <v>-19404739.881420135</v>
      </c>
      <c r="BW349" s="36">
        <f t="shared" ref="BW349:CY349" si="491">IF(BW348&gt;0,BW348*-0.2,0)</f>
        <v>-20152554.783741225</v>
      </c>
      <c r="BX349" s="36">
        <f t="shared" si="491"/>
        <v>-16860206.380815785</v>
      </c>
      <c r="BY349" s="36">
        <f t="shared" si="491"/>
        <v>-18625738.390830092</v>
      </c>
      <c r="BZ349" s="36">
        <f t="shared" si="491"/>
        <v>-19790559.841324531</v>
      </c>
      <c r="CA349" s="36">
        <f t="shared" si="491"/>
        <v>-21584585.687851563</v>
      </c>
      <c r="CB349" s="36">
        <f t="shared" si="491"/>
        <v>-23401079.680541769</v>
      </c>
      <c r="CC349" s="36">
        <f t="shared" si="491"/>
        <v>-25054082.6897159</v>
      </c>
      <c r="CD349" s="36">
        <f t="shared" si="491"/>
        <v>-26283041.294952728</v>
      </c>
      <c r="CE349" s="36">
        <f t="shared" si="491"/>
        <v>-24951723.018183965</v>
      </c>
      <c r="CF349" s="36">
        <f t="shared" si="491"/>
        <v>-24951723.018183965</v>
      </c>
      <c r="CG349" s="36">
        <f t="shared" si="491"/>
        <v>-24951723.018183965</v>
      </c>
      <c r="CH349" s="36">
        <f t="shared" si="491"/>
        <v>-24951723.018183965</v>
      </c>
      <c r="CI349" s="36">
        <f t="shared" si="491"/>
        <v>-24951723.018183965</v>
      </c>
      <c r="CJ349" s="36">
        <f t="shared" si="491"/>
        <v>-24951723.018183965</v>
      </c>
      <c r="CK349" s="36">
        <f t="shared" si="491"/>
        <v>-24951723.018183965</v>
      </c>
      <c r="CL349" s="36">
        <f t="shared" si="491"/>
        <v>-24951723.018183965</v>
      </c>
      <c r="CM349" s="36">
        <f t="shared" si="491"/>
        <v>-24951723.018183965</v>
      </c>
      <c r="CN349" s="36">
        <f t="shared" si="491"/>
        <v>-28149385.518183965</v>
      </c>
      <c r="CO349" s="36">
        <f t="shared" si="491"/>
        <v>-37742373.018183969</v>
      </c>
      <c r="CP349" s="36">
        <f t="shared" si="491"/>
        <v>-37742373.018183969</v>
      </c>
      <c r="CQ349" s="36">
        <f t="shared" si="491"/>
        <v>-37742373.018183969</v>
      </c>
      <c r="CR349" s="36">
        <f t="shared" si="491"/>
        <v>-37742373.018183969</v>
      </c>
      <c r="CS349" s="36">
        <f t="shared" si="491"/>
        <v>-37742373.018183969</v>
      </c>
      <c r="CT349" s="36">
        <f t="shared" si="491"/>
        <v>-37742373.018183969</v>
      </c>
      <c r="CU349" s="36">
        <f t="shared" si="491"/>
        <v>-37742373.018183969</v>
      </c>
      <c r="CV349" s="36">
        <f t="shared" si="491"/>
        <v>-37742373.018183969</v>
      </c>
      <c r="CW349" s="36">
        <f t="shared" si="491"/>
        <v>-37742373.018183969</v>
      </c>
      <c r="CX349" s="36">
        <f t="shared" si="491"/>
        <v>-37894201.939789884</v>
      </c>
      <c r="CY349" s="36">
        <f t="shared" si="491"/>
        <v>-38349688.704607576</v>
      </c>
    </row>
    <row r="350" spans="1:103" s="19" customFormat="1">
      <c r="A350" s="12"/>
      <c r="B350" s="229" t="s">
        <v>8</v>
      </c>
      <c r="C350" s="329"/>
      <c r="D350" s="229"/>
      <c r="E350" s="229"/>
      <c r="F350" s="230"/>
      <c r="G350" s="230">
        <f t="shared" si="469"/>
        <v>3446013847.0356212</v>
      </c>
      <c r="H350" s="230" t="s">
        <v>136</v>
      </c>
      <c r="I350" s="230">
        <f t="shared" ref="I350:BQ350" si="492">SUM(I348:I349)</f>
        <v>0</v>
      </c>
      <c r="J350" s="230">
        <f t="shared" si="492"/>
        <v>0</v>
      </c>
      <c r="K350" s="230">
        <f t="shared" si="492"/>
        <v>0</v>
      </c>
      <c r="L350" s="230">
        <f t="shared" si="492"/>
        <v>0</v>
      </c>
      <c r="M350" s="230">
        <f t="shared" si="492"/>
        <v>0</v>
      </c>
      <c r="N350" s="230">
        <f t="shared" si="492"/>
        <v>0</v>
      </c>
      <c r="O350" s="230">
        <f t="shared" si="492"/>
        <v>0</v>
      </c>
      <c r="P350" s="230">
        <f t="shared" si="492"/>
        <v>-660625.00000000012</v>
      </c>
      <c r="Q350" s="230">
        <f t="shared" si="492"/>
        <v>-1391748.2638888892</v>
      </c>
      <c r="R350" s="230">
        <f t="shared" si="492"/>
        <v>-1532744.7916666667</v>
      </c>
      <c r="S350" s="230">
        <f t="shared" si="492"/>
        <v>-1673741.319444445</v>
      </c>
      <c r="T350" s="230">
        <f t="shared" si="492"/>
        <v>-1814737.847222222</v>
      </c>
      <c r="U350" s="230">
        <f t="shared" si="492"/>
        <v>-1955734.3750000002</v>
      </c>
      <c r="V350" s="230">
        <f t="shared" si="492"/>
        <v>-2096730.9027777773</v>
      </c>
      <c r="W350" s="230">
        <f t="shared" si="492"/>
        <v>-2237727.4305555555</v>
      </c>
      <c r="X350" s="230">
        <f t="shared" si="492"/>
        <v>-2378723.9583333326</v>
      </c>
      <c r="Y350" s="230">
        <f t="shared" si="492"/>
        <v>-2519720.486111111</v>
      </c>
      <c r="Z350" s="230">
        <f t="shared" si="492"/>
        <v>-2660717.0138888881</v>
      </c>
      <c r="AA350" s="230">
        <f t="shared" si="492"/>
        <v>-2801713.541666666</v>
      </c>
      <c r="AB350" s="230">
        <f t="shared" si="492"/>
        <v>-2942710.0694444436</v>
      </c>
      <c r="AC350" s="230">
        <f t="shared" si="492"/>
        <v>-3083706.5972222215</v>
      </c>
      <c r="AD350" s="230">
        <f t="shared" si="492"/>
        <v>-3224703.1249999986</v>
      </c>
      <c r="AE350" s="230">
        <f t="shared" si="492"/>
        <v>3603268.4489699081</v>
      </c>
      <c r="AF350" s="230">
        <f t="shared" si="492"/>
        <v>3628137.893414353</v>
      </c>
      <c r="AG350" s="230">
        <f t="shared" si="492"/>
        <v>3653007.3378587961</v>
      </c>
      <c r="AH350" s="230">
        <f t="shared" si="492"/>
        <v>3677876.7823032411</v>
      </c>
      <c r="AI350" s="230">
        <f t="shared" si="492"/>
        <v>3702746.2267476842</v>
      </c>
      <c r="AJ350" s="230">
        <f t="shared" si="492"/>
        <v>3727615.6711921291</v>
      </c>
      <c r="AK350" s="230">
        <f t="shared" si="492"/>
        <v>3752485.1156365736</v>
      </c>
      <c r="AL350" s="230">
        <f t="shared" si="492"/>
        <v>3777354.5600810186</v>
      </c>
      <c r="AM350" s="230">
        <f t="shared" si="492"/>
        <v>3802224.0045254631</v>
      </c>
      <c r="AN350" s="230">
        <f t="shared" si="492"/>
        <v>3827093.4489699081</v>
      </c>
      <c r="AO350" s="230">
        <f t="shared" si="492"/>
        <v>3851962.8934143512</v>
      </c>
      <c r="AP350" s="230">
        <f t="shared" si="492"/>
        <v>3876832.3378587961</v>
      </c>
      <c r="AQ350" s="230">
        <f t="shared" si="492"/>
        <v>4075039.0673032403</v>
      </c>
      <c r="AR350" s="230">
        <f t="shared" si="492"/>
        <v>4099908.5117476853</v>
      </c>
      <c r="AS350" s="230">
        <f t="shared" si="492"/>
        <v>4124777.9561921298</v>
      </c>
      <c r="AT350" s="230">
        <f t="shared" si="492"/>
        <v>4149647.4006365747</v>
      </c>
      <c r="AU350" s="230">
        <f t="shared" si="492"/>
        <v>4174516.8450810178</v>
      </c>
      <c r="AV350" s="230">
        <f t="shared" si="492"/>
        <v>4199386.2895254623</v>
      </c>
      <c r="AW350" s="230">
        <f t="shared" si="492"/>
        <v>4224255.7339699073</v>
      </c>
      <c r="AX350" s="230">
        <f t="shared" si="492"/>
        <v>4249125.1784143522</v>
      </c>
      <c r="AY350" s="230">
        <f t="shared" si="492"/>
        <v>4273994.6228587972</v>
      </c>
      <c r="AZ350" s="230">
        <f t="shared" si="492"/>
        <v>4298864.0673032422</v>
      </c>
      <c r="BA350" s="230">
        <f t="shared" si="492"/>
        <v>4323733.5117476853</v>
      </c>
      <c r="BB350" s="230">
        <f t="shared" si="492"/>
        <v>4348602.9561921302</v>
      </c>
      <c r="BC350" s="230">
        <f t="shared" si="492"/>
        <v>4645130.4177615745</v>
      </c>
      <c r="BD350" s="230">
        <f t="shared" si="492"/>
        <v>4669999.8622060195</v>
      </c>
      <c r="BE350" s="230">
        <f t="shared" si="492"/>
        <v>4694869.3066504644</v>
      </c>
      <c r="BF350" s="230">
        <f t="shared" si="492"/>
        <v>4719738.7510949094</v>
      </c>
      <c r="BG350" s="230">
        <f t="shared" si="492"/>
        <v>4744608.1955393525</v>
      </c>
      <c r="BH350" s="230">
        <f t="shared" si="492"/>
        <v>4769477.6399837974</v>
      </c>
      <c r="BI350" s="230">
        <f t="shared" si="492"/>
        <v>4794347.0844282415</v>
      </c>
      <c r="BJ350" s="230">
        <f t="shared" si="492"/>
        <v>4819216.5288726864</v>
      </c>
      <c r="BK350" s="230">
        <f t="shared" si="492"/>
        <v>4844085.9733171314</v>
      </c>
      <c r="BL350" s="230">
        <f t="shared" si="492"/>
        <v>4868955.4177615764</v>
      </c>
      <c r="BM350" s="230">
        <f t="shared" si="492"/>
        <v>4893824.8622060195</v>
      </c>
      <c r="BN350" s="230">
        <f t="shared" si="492"/>
        <v>4918694.3066504654</v>
      </c>
      <c r="BO350" s="230">
        <f t="shared" si="492"/>
        <v>5125676.2361480324</v>
      </c>
      <c r="BP350" s="230">
        <f t="shared" si="492"/>
        <v>5150545.6805924773</v>
      </c>
      <c r="BQ350" s="230">
        <f t="shared" si="492"/>
        <v>5175415.1250369223</v>
      </c>
      <c r="BR350" s="230"/>
      <c r="BS350" s="230">
        <f t="shared" ref="BS350:CY350" si="493">SUM(BS348:BS349)</f>
        <v>-36931125</v>
      </c>
      <c r="BT350" s="230">
        <f t="shared" si="493"/>
        <v>-9103394.3580294997</v>
      </c>
      <c r="BU350" s="230">
        <f t="shared" si="493"/>
        <v>52861449.909305573</v>
      </c>
      <c r="BV350" s="230">
        <f t="shared" si="493"/>
        <v>77618959.525680542</v>
      </c>
      <c r="BW350" s="230">
        <f t="shared" si="493"/>
        <v>80610219.134964898</v>
      </c>
      <c r="BX350" s="230">
        <f t="shared" si="493"/>
        <v>67440825.523263127</v>
      </c>
      <c r="BY350" s="230">
        <f t="shared" si="493"/>
        <v>74502953.563320369</v>
      </c>
      <c r="BZ350" s="230">
        <f t="shared" si="493"/>
        <v>79162239.365298122</v>
      </c>
      <c r="CA350" s="230">
        <f t="shared" si="493"/>
        <v>86338342.751406252</v>
      </c>
      <c r="CB350" s="230">
        <f t="shared" si="493"/>
        <v>93604318.722167075</v>
      </c>
      <c r="CC350" s="230">
        <f t="shared" si="493"/>
        <v>100216330.7588636</v>
      </c>
      <c r="CD350" s="230">
        <f t="shared" si="493"/>
        <v>105132165.17981091</v>
      </c>
      <c r="CE350" s="230">
        <f t="shared" si="493"/>
        <v>99806892.072735861</v>
      </c>
      <c r="CF350" s="230">
        <f t="shared" si="493"/>
        <v>99806892.072735861</v>
      </c>
      <c r="CG350" s="230">
        <f t="shared" si="493"/>
        <v>99806892.072735861</v>
      </c>
      <c r="CH350" s="230">
        <f t="shared" si="493"/>
        <v>99806892.072735861</v>
      </c>
      <c r="CI350" s="230">
        <f t="shared" si="493"/>
        <v>99806892.072735861</v>
      </c>
      <c r="CJ350" s="230">
        <f t="shared" si="493"/>
        <v>99806892.072735861</v>
      </c>
      <c r="CK350" s="230">
        <f t="shared" si="493"/>
        <v>99806892.072735861</v>
      </c>
      <c r="CL350" s="230">
        <f t="shared" si="493"/>
        <v>99806892.072735861</v>
      </c>
      <c r="CM350" s="230">
        <f t="shared" si="493"/>
        <v>99806892.072735861</v>
      </c>
      <c r="CN350" s="230">
        <f t="shared" si="493"/>
        <v>112597542.07273586</v>
      </c>
      <c r="CO350" s="230">
        <f t="shared" si="493"/>
        <v>150969492.07273585</v>
      </c>
      <c r="CP350" s="230">
        <f t="shared" si="493"/>
        <v>150969492.07273585</v>
      </c>
      <c r="CQ350" s="230">
        <f t="shared" si="493"/>
        <v>150969492.07273585</v>
      </c>
      <c r="CR350" s="230">
        <f t="shared" si="493"/>
        <v>150969492.07273585</v>
      </c>
      <c r="CS350" s="230">
        <f t="shared" si="493"/>
        <v>150969492.07273585</v>
      </c>
      <c r="CT350" s="230">
        <f t="shared" si="493"/>
        <v>150969492.07273585</v>
      </c>
      <c r="CU350" s="230">
        <f t="shared" si="493"/>
        <v>150969492.07273585</v>
      </c>
      <c r="CV350" s="230">
        <f t="shared" si="493"/>
        <v>150969492.07273585</v>
      </c>
      <c r="CW350" s="230">
        <f t="shared" si="493"/>
        <v>150969492.07273585</v>
      </c>
      <c r="CX350" s="230">
        <f t="shared" si="493"/>
        <v>151576807.75915951</v>
      </c>
      <c r="CY350" s="230">
        <f t="shared" si="493"/>
        <v>153398754.8184303</v>
      </c>
    </row>
    <row r="351" spans="1:103">
      <c r="A351" s="3"/>
      <c r="B351" s="35"/>
      <c r="C351" s="215"/>
      <c r="D351" s="35"/>
      <c r="E351" s="35"/>
      <c r="F351" s="35"/>
      <c r="G351" s="391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6"/>
      <c r="BR351" s="138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5"/>
      <c r="CV351" s="35"/>
      <c r="CW351" s="35"/>
    </row>
    <row r="352" spans="1:103">
      <c r="A352" s="3" t="s">
        <v>66</v>
      </c>
      <c r="B352" s="328" t="s">
        <v>49</v>
      </c>
      <c r="F352" s="22"/>
      <c r="H352" s="33"/>
      <c r="I352" s="33"/>
      <c r="J352" s="33"/>
      <c r="K352" s="33"/>
      <c r="L352" s="285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</row>
    <row r="353" spans="1:103" s="6" customFormat="1">
      <c r="A353" s="3"/>
      <c r="B353" s="10" t="s">
        <v>77</v>
      </c>
      <c r="C353" s="197">
        <f>SUM(BQ358:CW358)</f>
        <v>1279000000</v>
      </c>
      <c r="D353" s="6" t="s">
        <v>136</v>
      </c>
    </row>
    <row r="354" spans="1:103" s="6" customFormat="1">
      <c r="A354" s="3"/>
      <c r="B354" s="10" t="s">
        <v>4</v>
      </c>
      <c r="C354" s="205">
        <v>3.5000000000000003E-2</v>
      </c>
    </row>
    <row r="355" spans="1:103" s="6" customFormat="1">
      <c r="A355" s="3"/>
      <c r="B355" s="10" t="s">
        <v>78</v>
      </c>
      <c r="C355" s="212">
        <v>10</v>
      </c>
      <c r="D355" s="6" t="s">
        <v>208</v>
      </c>
    </row>
    <row r="356" spans="1:103" s="6" customFormat="1">
      <c r="A356" s="3"/>
      <c r="B356" s="10" t="s">
        <v>3</v>
      </c>
      <c r="C356" s="197">
        <f>C353/C355</f>
        <v>127900000</v>
      </c>
      <c r="D356" s="283" t="s">
        <v>209</v>
      </c>
    </row>
    <row r="357" spans="1:103" s="6" customFormat="1">
      <c r="A357" s="3"/>
      <c r="B357" s="2" t="s">
        <v>19</v>
      </c>
      <c r="C357" s="40"/>
      <c r="H357" s="22"/>
      <c r="I357" s="22"/>
      <c r="J357" s="22">
        <f t="shared" ref="J357:BQ357" si="494">I360</f>
        <v>0</v>
      </c>
      <c r="K357" s="22">
        <f t="shared" si="494"/>
        <v>0</v>
      </c>
      <c r="L357" s="22">
        <f t="shared" si="494"/>
        <v>0</v>
      </c>
      <c r="M357" s="22">
        <f t="shared" si="494"/>
        <v>0</v>
      </c>
      <c r="N357" s="22">
        <f t="shared" si="494"/>
        <v>0</v>
      </c>
      <c r="O357" s="22">
        <f t="shared" si="494"/>
        <v>0</v>
      </c>
      <c r="P357" s="22">
        <f t="shared" si="494"/>
        <v>0</v>
      </c>
      <c r="Q357" s="22">
        <f t="shared" si="494"/>
        <v>453000000</v>
      </c>
      <c r="R357" s="22">
        <f t="shared" si="494"/>
        <v>501341666.66666669</v>
      </c>
      <c r="S357" s="22">
        <f t="shared" si="494"/>
        <v>549683333.33333337</v>
      </c>
      <c r="T357" s="22">
        <f t="shared" si="494"/>
        <v>598025000</v>
      </c>
      <c r="U357" s="22">
        <f t="shared" si="494"/>
        <v>646366666.66666663</v>
      </c>
      <c r="V357" s="22">
        <f t="shared" si="494"/>
        <v>694708333.33333325</v>
      </c>
      <c r="W357" s="22">
        <f t="shared" si="494"/>
        <v>743049999.99999988</v>
      </c>
      <c r="X357" s="22">
        <f t="shared" si="494"/>
        <v>791391666.66666651</v>
      </c>
      <c r="Y357" s="22">
        <f t="shared" si="494"/>
        <v>839733333.33333313</v>
      </c>
      <c r="Z357" s="22">
        <f t="shared" si="494"/>
        <v>888074999.99999976</v>
      </c>
      <c r="AA357" s="22">
        <f t="shared" si="494"/>
        <v>936416666.66666639</v>
      </c>
      <c r="AB357" s="22">
        <f t="shared" si="494"/>
        <v>984758333.33333302</v>
      </c>
      <c r="AC357" s="22">
        <f t="shared" si="494"/>
        <v>1033099999.9999996</v>
      </c>
      <c r="AD357" s="22">
        <f t="shared" si="494"/>
        <v>1081441666.6666663</v>
      </c>
      <c r="AE357" s="22">
        <f t="shared" si="494"/>
        <v>1129783333.333333</v>
      </c>
      <c r="AF357" s="22">
        <f t="shared" si="494"/>
        <v>1119124999.9999998</v>
      </c>
      <c r="AG357" s="22">
        <f t="shared" si="494"/>
        <v>1108466666.6666665</v>
      </c>
      <c r="AH357" s="22">
        <f t="shared" si="494"/>
        <v>1097808333.3333333</v>
      </c>
      <c r="AI357" s="22">
        <f t="shared" si="494"/>
        <v>1087150000</v>
      </c>
      <c r="AJ357" s="22">
        <f t="shared" si="494"/>
        <v>1076491666.6666667</v>
      </c>
      <c r="AK357" s="22">
        <f t="shared" si="494"/>
        <v>1065833333.3333334</v>
      </c>
      <c r="AL357" s="22">
        <f t="shared" si="494"/>
        <v>1055175000</v>
      </c>
      <c r="AM357" s="22">
        <f t="shared" si="494"/>
        <v>1044516666.6666666</v>
      </c>
      <c r="AN357" s="22">
        <f t="shared" si="494"/>
        <v>1033858333.3333333</v>
      </c>
      <c r="AO357" s="22">
        <f t="shared" si="494"/>
        <v>1023199999.9999999</v>
      </c>
      <c r="AP357" s="22">
        <f t="shared" si="494"/>
        <v>1012541666.6666665</v>
      </c>
      <c r="AQ357" s="22">
        <f t="shared" si="494"/>
        <v>1001883333.3333331</v>
      </c>
      <c r="AR357" s="22">
        <f t="shared" si="494"/>
        <v>991224999.99999976</v>
      </c>
      <c r="AS357" s="22">
        <f t="shared" si="494"/>
        <v>980566666.66666639</v>
      </c>
      <c r="AT357" s="22">
        <f t="shared" si="494"/>
        <v>969908333.33333302</v>
      </c>
      <c r="AU357" s="22">
        <f t="shared" si="494"/>
        <v>959249999.99999964</v>
      </c>
      <c r="AV357" s="22">
        <f t="shared" si="494"/>
        <v>948591666.66666627</v>
      </c>
      <c r="AW357" s="22">
        <f t="shared" si="494"/>
        <v>937933333.3333329</v>
      </c>
      <c r="AX357" s="22">
        <f t="shared" si="494"/>
        <v>927274999.99999952</v>
      </c>
      <c r="AY357" s="22">
        <f t="shared" si="494"/>
        <v>916616666.66666615</v>
      </c>
      <c r="AZ357" s="22">
        <f t="shared" si="494"/>
        <v>905958333.33333278</v>
      </c>
      <c r="BA357" s="22">
        <f t="shared" si="494"/>
        <v>895299999.9999994</v>
      </c>
      <c r="BB357" s="22">
        <f t="shared" si="494"/>
        <v>884641666.66666603</v>
      </c>
      <c r="BC357" s="22">
        <f t="shared" si="494"/>
        <v>873983333.33333266</v>
      </c>
      <c r="BD357" s="22">
        <f t="shared" si="494"/>
        <v>863324999.99999928</v>
      </c>
      <c r="BE357" s="22">
        <f t="shared" si="494"/>
        <v>852666666.66666591</v>
      </c>
      <c r="BF357" s="22">
        <f t="shared" si="494"/>
        <v>842008333.33333254</v>
      </c>
      <c r="BG357" s="22">
        <f t="shared" si="494"/>
        <v>831349999.99999917</v>
      </c>
      <c r="BH357" s="22">
        <f t="shared" si="494"/>
        <v>820691666.66666579</v>
      </c>
      <c r="BI357" s="22">
        <f t="shared" si="494"/>
        <v>810033333.33333242</v>
      </c>
      <c r="BJ357" s="22">
        <f t="shared" si="494"/>
        <v>799374999.99999905</v>
      </c>
      <c r="BK357" s="22">
        <f t="shared" si="494"/>
        <v>788716666.66666567</v>
      </c>
      <c r="BL357" s="22">
        <f t="shared" si="494"/>
        <v>778058333.3333323</v>
      </c>
      <c r="BM357" s="22">
        <f t="shared" si="494"/>
        <v>767399999.99999893</v>
      </c>
      <c r="BN357" s="22">
        <f t="shared" si="494"/>
        <v>756741666.66666555</v>
      </c>
      <c r="BO357" s="22">
        <f t="shared" si="494"/>
        <v>746083333.33333218</v>
      </c>
      <c r="BP357" s="22">
        <f t="shared" si="494"/>
        <v>735424999.99999881</v>
      </c>
      <c r="BQ357" s="22">
        <f t="shared" si="494"/>
        <v>724766666.66666543</v>
      </c>
      <c r="BR357" s="22"/>
      <c r="BS357" s="22">
        <f t="shared" ref="BS357:BV357" si="495">BR360</f>
        <v>0</v>
      </c>
      <c r="BT357" s="22">
        <f t="shared" si="495"/>
        <v>694708333.33333337</v>
      </c>
      <c r="BU357" s="22">
        <f t="shared" si="495"/>
        <v>1097808333.3333335</v>
      </c>
      <c r="BV357" s="22">
        <f t="shared" si="495"/>
        <v>969908333.33333349</v>
      </c>
      <c r="BW357" s="22">
        <f>BV360</f>
        <v>842008333.33333349</v>
      </c>
      <c r="BX357" s="22">
        <f>BW360</f>
        <v>714108333.33333349</v>
      </c>
      <c r="BY357" s="22">
        <f t="shared" ref="BY357:CR357" si="496">BX360</f>
        <v>586208333.33333349</v>
      </c>
      <c r="BZ357" s="22">
        <f t="shared" si="496"/>
        <v>458308333.33333349</v>
      </c>
      <c r="CA357" s="22">
        <f t="shared" si="496"/>
        <v>330408333.33333349</v>
      </c>
      <c r="CB357" s="22">
        <f t="shared" si="496"/>
        <v>202508333.33333349</v>
      </c>
      <c r="CC357" s="22">
        <f t="shared" si="496"/>
        <v>74608333.333333492</v>
      </c>
      <c r="CD357" s="22">
        <f t="shared" si="496"/>
        <v>0</v>
      </c>
      <c r="CE357" s="22">
        <f t="shared" si="496"/>
        <v>0</v>
      </c>
      <c r="CF357" s="22">
        <f t="shared" si="496"/>
        <v>0</v>
      </c>
      <c r="CG357" s="22">
        <f t="shared" si="496"/>
        <v>0</v>
      </c>
      <c r="CH357" s="22">
        <f t="shared" si="496"/>
        <v>0</v>
      </c>
      <c r="CI357" s="22">
        <f t="shared" si="496"/>
        <v>0</v>
      </c>
      <c r="CJ357" s="22">
        <f t="shared" si="496"/>
        <v>0</v>
      </c>
      <c r="CK357" s="22">
        <f t="shared" si="496"/>
        <v>0</v>
      </c>
      <c r="CL357" s="22">
        <f t="shared" si="496"/>
        <v>0</v>
      </c>
      <c r="CM357" s="22">
        <f t="shared" si="496"/>
        <v>0</v>
      </c>
      <c r="CN357" s="22">
        <f t="shared" si="496"/>
        <v>0</v>
      </c>
      <c r="CO357" s="22">
        <f t="shared" si="496"/>
        <v>0</v>
      </c>
      <c r="CP357" s="22">
        <f t="shared" si="496"/>
        <v>0</v>
      </c>
      <c r="CQ357" s="22">
        <f t="shared" si="496"/>
        <v>0</v>
      </c>
      <c r="CR357" s="22">
        <f t="shared" si="496"/>
        <v>0</v>
      </c>
      <c r="CS357" s="22">
        <f>CR360</f>
        <v>0</v>
      </c>
      <c r="CT357" s="22">
        <f t="shared" ref="CT357:CY357" si="497">CS360</f>
        <v>0</v>
      </c>
      <c r="CU357" s="22">
        <f t="shared" si="497"/>
        <v>0</v>
      </c>
      <c r="CV357" s="22">
        <f t="shared" si="497"/>
        <v>0</v>
      </c>
      <c r="CW357" s="22">
        <f t="shared" si="497"/>
        <v>0</v>
      </c>
      <c r="CX357" s="22">
        <f t="shared" si="497"/>
        <v>0</v>
      </c>
      <c r="CY357" s="22">
        <f t="shared" si="497"/>
        <v>0</v>
      </c>
    </row>
    <row r="358" spans="1:103" s="6" customFormat="1">
      <c r="A358" s="3"/>
      <c r="B358" s="2" t="s">
        <v>2</v>
      </c>
      <c r="C358" s="22"/>
      <c r="F358" s="22"/>
      <c r="H358" s="22"/>
      <c r="I358" s="22"/>
      <c r="J358" s="22">
        <f t="shared" ref="J358:AO358" si="498">J209</f>
        <v>0</v>
      </c>
      <c r="K358" s="22">
        <f t="shared" si="498"/>
        <v>0</v>
      </c>
      <c r="L358" s="22">
        <f t="shared" si="498"/>
        <v>0</v>
      </c>
      <c r="M358" s="22">
        <f t="shared" si="498"/>
        <v>0</v>
      </c>
      <c r="N358" s="22">
        <f t="shared" si="498"/>
        <v>0</v>
      </c>
      <c r="O358" s="22">
        <f t="shared" si="498"/>
        <v>0</v>
      </c>
      <c r="P358" s="22">
        <f t="shared" si="498"/>
        <v>453000000</v>
      </c>
      <c r="Q358" s="22">
        <f t="shared" si="498"/>
        <v>59000000</v>
      </c>
      <c r="R358" s="22">
        <f t="shared" si="498"/>
        <v>59000000</v>
      </c>
      <c r="S358" s="22">
        <f t="shared" si="498"/>
        <v>59000000</v>
      </c>
      <c r="T358" s="22">
        <f t="shared" si="498"/>
        <v>59000000</v>
      </c>
      <c r="U358" s="22">
        <f t="shared" si="498"/>
        <v>59000000</v>
      </c>
      <c r="V358" s="22">
        <f t="shared" si="498"/>
        <v>59000000</v>
      </c>
      <c r="W358" s="22">
        <f t="shared" si="498"/>
        <v>59000000</v>
      </c>
      <c r="X358" s="22">
        <f t="shared" si="498"/>
        <v>59000000</v>
      </c>
      <c r="Y358" s="22">
        <f t="shared" si="498"/>
        <v>59000000</v>
      </c>
      <c r="Z358" s="22">
        <f t="shared" si="498"/>
        <v>59000000</v>
      </c>
      <c r="AA358" s="22">
        <f t="shared" si="498"/>
        <v>59000000</v>
      </c>
      <c r="AB358" s="22">
        <f t="shared" si="498"/>
        <v>59000000</v>
      </c>
      <c r="AC358" s="22">
        <f t="shared" si="498"/>
        <v>59000000</v>
      </c>
      <c r="AD358" s="22">
        <f t="shared" si="498"/>
        <v>59000000</v>
      </c>
      <c r="AE358" s="22">
        <f t="shared" si="498"/>
        <v>0</v>
      </c>
      <c r="AF358" s="22">
        <f t="shared" si="498"/>
        <v>0</v>
      </c>
      <c r="AG358" s="22">
        <f t="shared" si="498"/>
        <v>0</v>
      </c>
      <c r="AH358" s="22">
        <f t="shared" si="498"/>
        <v>0</v>
      </c>
      <c r="AI358" s="22">
        <f t="shared" si="498"/>
        <v>0</v>
      </c>
      <c r="AJ358" s="22">
        <f t="shared" si="498"/>
        <v>0</v>
      </c>
      <c r="AK358" s="22">
        <f t="shared" si="498"/>
        <v>0</v>
      </c>
      <c r="AL358" s="22">
        <f t="shared" si="498"/>
        <v>0</v>
      </c>
      <c r="AM358" s="22">
        <f t="shared" si="498"/>
        <v>0</v>
      </c>
      <c r="AN358" s="22">
        <f t="shared" si="498"/>
        <v>0</v>
      </c>
      <c r="AO358" s="22">
        <f t="shared" si="498"/>
        <v>0</v>
      </c>
      <c r="AP358" s="22">
        <f t="shared" ref="AP358:BQ358" si="499">AP209</f>
        <v>0</v>
      </c>
      <c r="AQ358" s="22">
        <f t="shared" si="499"/>
        <v>0</v>
      </c>
      <c r="AR358" s="22">
        <f t="shared" si="499"/>
        <v>0</v>
      </c>
      <c r="AS358" s="22">
        <f t="shared" si="499"/>
        <v>0</v>
      </c>
      <c r="AT358" s="22">
        <f t="shared" si="499"/>
        <v>0</v>
      </c>
      <c r="AU358" s="22">
        <f t="shared" si="499"/>
        <v>0</v>
      </c>
      <c r="AV358" s="22">
        <f t="shared" si="499"/>
        <v>0</v>
      </c>
      <c r="AW358" s="22">
        <f t="shared" si="499"/>
        <v>0</v>
      </c>
      <c r="AX358" s="22">
        <f t="shared" si="499"/>
        <v>0</v>
      </c>
      <c r="AY358" s="22">
        <f t="shared" si="499"/>
        <v>0</v>
      </c>
      <c r="AZ358" s="22">
        <f t="shared" si="499"/>
        <v>0</v>
      </c>
      <c r="BA358" s="22">
        <f t="shared" si="499"/>
        <v>0</v>
      </c>
      <c r="BB358" s="22">
        <f t="shared" si="499"/>
        <v>0</v>
      </c>
      <c r="BC358" s="22">
        <f t="shared" si="499"/>
        <v>0</v>
      </c>
      <c r="BD358" s="22">
        <f t="shared" si="499"/>
        <v>0</v>
      </c>
      <c r="BE358" s="22">
        <f t="shared" si="499"/>
        <v>0</v>
      </c>
      <c r="BF358" s="22">
        <f t="shared" si="499"/>
        <v>0</v>
      </c>
      <c r="BG358" s="22">
        <f t="shared" si="499"/>
        <v>0</v>
      </c>
      <c r="BH358" s="22">
        <f t="shared" si="499"/>
        <v>0</v>
      </c>
      <c r="BI358" s="22">
        <f t="shared" si="499"/>
        <v>0</v>
      </c>
      <c r="BJ358" s="22">
        <f t="shared" si="499"/>
        <v>0</v>
      </c>
      <c r="BK358" s="22">
        <f t="shared" si="499"/>
        <v>0</v>
      </c>
      <c r="BL358" s="22">
        <f t="shared" si="499"/>
        <v>0</v>
      </c>
      <c r="BM358" s="22">
        <f t="shared" si="499"/>
        <v>0</v>
      </c>
      <c r="BN358" s="22">
        <f t="shared" si="499"/>
        <v>0</v>
      </c>
      <c r="BO358" s="22">
        <f t="shared" si="499"/>
        <v>0</v>
      </c>
      <c r="BP358" s="22">
        <f t="shared" si="499"/>
        <v>0</v>
      </c>
      <c r="BQ358" s="22">
        <f t="shared" si="499"/>
        <v>0</v>
      </c>
      <c r="BR358" s="22"/>
      <c r="BS358" s="22">
        <f>SUM(J358:U358)</f>
        <v>748000000</v>
      </c>
      <c r="BT358" s="22">
        <f>SUM(V358:AG358)</f>
        <v>531000000</v>
      </c>
      <c r="BU358" s="22">
        <f>SUM(AH358:AS358)</f>
        <v>0</v>
      </c>
      <c r="BV358" s="22">
        <f>SUM(AT358:BE358)</f>
        <v>0</v>
      </c>
      <c r="BW358" s="22">
        <f>SUM(BF358:BQ358)</f>
        <v>0</v>
      </c>
      <c r="BX358" s="22">
        <f t="shared" ref="BX358:CY358" si="500">BX208</f>
        <v>0</v>
      </c>
      <c r="BY358" s="22">
        <f t="shared" si="500"/>
        <v>0</v>
      </c>
      <c r="BZ358" s="22">
        <f t="shared" si="500"/>
        <v>0</v>
      </c>
      <c r="CA358" s="22">
        <f t="shared" si="500"/>
        <v>0</v>
      </c>
      <c r="CB358" s="22">
        <f t="shared" si="500"/>
        <v>0</v>
      </c>
      <c r="CC358" s="22">
        <f t="shared" si="500"/>
        <v>0</v>
      </c>
      <c r="CD358" s="22">
        <f t="shared" si="500"/>
        <v>0</v>
      </c>
      <c r="CE358" s="22">
        <f t="shared" si="500"/>
        <v>0</v>
      </c>
      <c r="CF358" s="22">
        <f t="shared" si="500"/>
        <v>0</v>
      </c>
      <c r="CG358" s="22">
        <f t="shared" si="500"/>
        <v>0</v>
      </c>
      <c r="CH358" s="22">
        <f t="shared" si="500"/>
        <v>0</v>
      </c>
      <c r="CI358" s="22">
        <f t="shared" si="500"/>
        <v>0</v>
      </c>
      <c r="CJ358" s="22">
        <f t="shared" si="500"/>
        <v>0</v>
      </c>
      <c r="CK358" s="22">
        <f t="shared" si="500"/>
        <v>0</v>
      </c>
      <c r="CL358" s="22">
        <f t="shared" si="500"/>
        <v>0</v>
      </c>
      <c r="CM358" s="22">
        <f t="shared" si="500"/>
        <v>0</v>
      </c>
      <c r="CN358" s="22">
        <f t="shared" si="500"/>
        <v>0</v>
      </c>
      <c r="CO358" s="22">
        <f t="shared" si="500"/>
        <v>0</v>
      </c>
      <c r="CP358" s="22">
        <f t="shared" si="500"/>
        <v>0</v>
      </c>
      <c r="CQ358" s="22">
        <f t="shared" si="500"/>
        <v>0</v>
      </c>
      <c r="CR358" s="22">
        <f t="shared" si="500"/>
        <v>0</v>
      </c>
      <c r="CS358" s="22">
        <f t="shared" si="500"/>
        <v>0</v>
      </c>
      <c r="CT358" s="22">
        <f t="shared" si="500"/>
        <v>0</v>
      </c>
      <c r="CU358" s="22">
        <f t="shared" si="500"/>
        <v>0</v>
      </c>
      <c r="CV358" s="22">
        <f t="shared" si="500"/>
        <v>0</v>
      </c>
      <c r="CW358" s="22">
        <f t="shared" si="500"/>
        <v>0</v>
      </c>
      <c r="CX358" s="22">
        <f t="shared" si="500"/>
        <v>0</v>
      </c>
      <c r="CY358" s="22">
        <f t="shared" si="500"/>
        <v>0</v>
      </c>
    </row>
    <row r="359" spans="1:103" s="6" customFormat="1">
      <c r="A359" s="144"/>
      <c r="B359" s="2" t="s">
        <v>3</v>
      </c>
      <c r="C359" s="40"/>
      <c r="F359" s="22"/>
      <c r="H359" s="22"/>
      <c r="I359" s="22"/>
      <c r="J359" s="22">
        <f t="shared" ref="J359:AO359" si="501">IFERROR(MIN($C356*J17/J17*J9/12,I360),0)</f>
        <v>0</v>
      </c>
      <c r="K359" s="22">
        <f t="shared" si="501"/>
        <v>0</v>
      </c>
      <c r="L359" s="22">
        <f t="shared" si="501"/>
        <v>0</v>
      </c>
      <c r="M359" s="22">
        <f t="shared" si="501"/>
        <v>0</v>
      </c>
      <c r="N359" s="22">
        <f t="shared" si="501"/>
        <v>0</v>
      </c>
      <c r="O359" s="22">
        <f t="shared" si="501"/>
        <v>0</v>
      </c>
      <c r="P359" s="22">
        <f t="shared" si="501"/>
        <v>0</v>
      </c>
      <c r="Q359" s="22">
        <f t="shared" si="501"/>
        <v>10658333.333333334</v>
      </c>
      <c r="R359" s="22">
        <f t="shared" si="501"/>
        <v>10658333.333333334</v>
      </c>
      <c r="S359" s="22">
        <f t="shared" si="501"/>
        <v>10658333.333333334</v>
      </c>
      <c r="T359" s="22">
        <f t="shared" si="501"/>
        <v>10658333.333333334</v>
      </c>
      <c r="U359" s="22">
        <f t="shared" si="501"/>
        <v>10658333.333333334</v>
      </c>
      <c r="V359" s="22">
        <f t="shared" si="501"/>
        <v>10658333.333333334</v>
      </c>
      <c r="W359" s="22">
        <f t="shared" si="501"/>
        <v>10658333.333333334</v>
      </c>
      <c r="X359" s="22">
        <f t="shared" si="501"/>
        <v>10658333.333333334</v>
      </c>
      <c r="Y359" s="22">
        <f t="shared" si="501"/>
        <v>10658333.333333334</v>
      </c>
      <c r="Z359" s="22">
        <f t="shared" si="501"/>
        <v>10658333.333333334</v>
      </c>
      <c r="AA359" s="22">
        <f t="shared" si="501"/>
        <v>10658333.333333334</v>
      </c>
      <c r="AB359" s="22">
        <f t="shared" si="501"/>
        <v>10658333.333333334</v>
      </c>
      <c r="AC359" s="22">
        <f t="shared" si="501"/>
        <v>10658333.333333334</v>
      </c>
      <c r="AD359" s="22">
        <f t="shared" si="501"/>
        <v>10658333.333333334</v>
      </c>
      <c r="AE359" s="22">
        <f t="shared" si="501"/>
        <v>10658333.333333334</v>
      </c>
      <c r="AF359" s="22">
        <f t="shared" si="501"/>
        <v>10658333.333333334</v>
      </c>
      <c r="AG359" s="22">
        <f t="shared" si="501"/>
        <v>10658333.333333334</v>
      </c>
      <c r="AH359" s="22">
        <f t="shared" si="501"/>
        <v>10658333.333333334</v>
      </c>
      <c r="AI359" s="22">
        <f t="shared" si="501"/>
        <v>10658333.333333334</v>
      </c>
      <c r="AJ359" s="22">
        <f t="shared" si="501"/>
        <v>10658333.333333334</v>
      </c>
      <c r="AK359" s="22">
        <f t="shared" si="501"/>
        <v>10658333.333333334</v>
      </c>
      <c r="AL359" s="22">
        <f t="shared" si="501"/>
        <v>10658333.333333334</v>
      </c>
      <c r="AM359" s="22">
        <f t="shared" si="501"/>
        <v>10658333.333333334</v>
      </c>
      <c r="AN359" s="22">
        <f t="shared" si="501"/>
        <v>10658333.333333334</v>
      </c>
      <c r="AO359" s="22">
        <f t="shared" si="501"/>
        <v>10658333.333333334</v>
      </c>
      <c r="AP359" s="22">
        <f t="shared" ref="AP359:BQ359" si="502">IFERROR(MIN($C356*AP17/AP17*AP9/12,AO360),0)</f>
        <v>10658333.333333334</v>
      </c>
      <c r="AQ359" s="22">
        <f t="shared" si="502"/>
        <v>10658333.333333334</v>
      </c>
      <c r="AR359" s="22">
        <f t="shared" si="502"/>
        <v>10658333.333333334</v>
      </c>
      <c r="AS359" s="22">
        <f t="shared" si="502"/>
        <v>10658333.333333334</v>
      </c>
      <c r="AT359" s="22">
        <f t="shared" si="502"/>
        <v>10658333.333333334</v>
      </c>
      <c r="AU359" s="22">
        <f t="shared" si="502"/>
        <v>10658333.333333334</v>
      </c>
      <c r="AV359" s="22">
        <f t="shared" si="502"/>
        <v>10658333.333333334</v>
      </c>
      <c r="AW359" s="22">
        <f t="shared" si="502"/>
        <v>10658333.333333334</v>
      </c>
      <c r="AX359" s="22">
        <f t="shared" si="502"/>
        <v>10658333.333333334</v>
      </c>
      <c r="AY359" s="22">
        <f t="shared" si="502"/>
        <v>10658333.333333334</v>
      </c>
      <c r="AZ359" s="22">
        <f t="shared" si="502"/>
        <v>10658333.333333334</v>
      </c>
      <c r="BA359" s="22">
        <f t="shared" si="502"/>
        <v>10658333.333333334</v>
      </c>
      <c r="BB359" s="22">
        <f t="shared" si="502"/>
        <v>10658333.333333334</v>
      </c>
      <c r="BC359" s="22">
        <f t="shared" si="502"/>
        <v>10658333.333333334</v>
      </c>
      <c r="BD359" s="22">
        <f t="shared" si="502"/>
        <v>10658333.333333334</v>
      </c>
      <c r="BE359" s="22">
        <f t="shared" si="502"/>
        <v>10658333.333333334</v>
      </c>
      <c r="BF359" s="22">
        <f t="shared" si="502"/>
        <v>10658333.333333334</v>
      </c>
      <c r="BG359" s="22">
        <f t="shared" si="502"/>
        <v>10658333.333333334</v>
      </c>
      <c r="BH359" s="22">
        <f t="shared" si="502"/>
        <v>10658333.333333334</v>
      </c>
      <c r="BI359" s="22">
        <f t="shared" si="502"/>
        <v>10658333.333333334</v>
      </c>
      <c r="BJ359" s="22">
        <f t="shared" si="502"/>
        <v>10658333.333333334</v>
      </c>
      <c r="BK359" s="22">
        <f t="shared" si="502"/>
        <v>10658333.333333334</v>
      </c>
      <c r="BL359" s="22">
        <f t="shared" si="502"/>
        <v>10658333.333333334</v>
      </c>
      <c r="BM359" s="22">
        <f t="shared" si="502"/>
        <v>10658333.333333334</v>
      </c>
      <c r="BN359" s="22">
        <f t="shared" si="502"/>
        <v>10658333.333333334</v>
      </c>
      <c r="BO359" s="22">
        <f t="shared" si="502"/>
        <v>10658333.333333334</v>
      </c>
      <c r="BP359" s="22">
        <f t="shared" si="502"/>
        <v>10658333.333333334</v>
      </c>
      <c r="BQ359" s="22">
        <f t="shared" si="502"/>
        <v>10658333.333333334</v>
      </c>
      <c r="BR359" s="22"/>
      <c r="BS359" s="22">
        <f>SUM(J359:U359)</f>
        <v>53291666.666666672</v>
      </c>
      <c r="BT359" s="22">
        <f>SUM(V359:AG359)</f>
        <v>127899999.99999999</v>
      </c>
      <c r="BU359" s="22">
        <f>SUM(AH359:AS359)</f>
        <v>127899999.99999999</v>
      </c>
      <c r="BV359" s="22">
        <f>SUM(AT359:BE359)</f>
        <v>127899999.99999999</v>
      </c>
      <c r="BW359" s="22">
        <f>SUM(BF359:BQ359)</f>
        <v>127899999.99999999</v>
      </c>
      <c r="BX359" s="22">
        <f t="shared" ref="BX359:CY359" si="503">IFERROR(MIN($C356*BX17/BX17*BX9/12,BW360),0)</f>
        <v>127900000</v>
      </c>
      <c r="BY359" s="22">
        <f t="shared" si="503"/>
        <v>127900000</v>
      </c>
      <c r="BZ359" s="22">
        <f t="shared" si="503"/>
        <v>127900000</v>
      </c>
      <c r="CA359" s="22">
        <f t="shared" si="503"/>
        <v>127900000</v>
      </c>
      <c r="CB359" s="22">
        <f t="shared" si="503"/>
        <v>127900000</v>
      </c>
      <c r="CC359" s="22">
        <f t="shared" si="503"/>
        <v>74608333.333333492</v>
      </c>
      <c r="CD359" s="22">
        <f t="shared" si="503"/>
        <v>0</v>
      </c>
      <c r="CE359" s="22">
        <f t="shared" si="503"/>
        <v>0</v>
      </c>
      <c r="CF359" s="22">
        <f t="shared" si="503"/>
        <v>0</v>
      </c>
      <c r="CG359" s="22">
        <f t="shared" si="503"/>
        <v>0</v>
      </c>
      <c r="CH359" s="22">
        <f t="shared" si="503"/>
        <v>0</v>
      </c>
      <c r="CI359" s="22">
        <f t="shared" si="503"/>
        <v>0</v>
      </c>
      <c r="CJ359" s="22">
        <f t="shared" si="503"/>
        <v>0</v>
      </c>
      <c r="CK359" s="22">
        <f t="shared" si="503"/>
        <v>0</v>
      </c>
      <c r="CL359" s="22">
        <f t="shared" si="503"/>
        <v>0</v>
      </c>
      <c r="CM359" s="22">
        <f t="shared" si="503"/>
        <v>0</v>
      </c>
      <c r="CN359" s="22">
        <f t="shared" si="503"/>
        <v>0</v>
      </c>
      <c r="CO359" s="22">
        <f t="shared" si="503"/>
        <v>0</v>
      </c>
      <c r="CP359" s="22">
        <f t="shared" si="503"/>
        <v>0</v>
      </c>
      <c r="CQ359" s="22">
        <f t="shared" si="503"/>
        <v>0</v>
      </c>
      <c r="CR359" s="22">
        <f t="shared" si="503"/>
        <v>0</v>
      </c>
      <c r="CS359" s="22">
        <f t="shared" si="503"/>
        <v>0</v>
      </c>
      <c r="CT359" s="22">
        <f t="shared" si="503"/>
        <v>0</v>
      </c>
      <c r="CU359" s="22">
        <f t="shared" si="503"/>
        <v>0</v>
      </c>
      <c r="CV359" s="22">
        <f t="shared" si="503"/>
        <v>0</v>
      </c>
      <c r="CW359" s="22">
        <f t="shared" si="503"/>
        <v>0</v>
      </c>
      <c r="CX359" s="22">
        <f t="shared" si="503"/>
        <v>0</v>
      </c>
      <c r="CY359" s="22">
        <f t="shared" si="503"/>
        <v>0</v>
      </c>
    </row>
    <row r="360" spans="1:103" s="6" customFormat="1">
      <c r="A360" s="3"/>
      <c r="B360" s="17" t="s">
        <v>20</v>
      </c>
      <c r="C360" s="79"/>
      <c r="D360" s="116"/>
      <c r="E360" s="116"/>
      <c r="F360" s="116"/>
      <c r="G360" s="116"/>
      <c r="H360" s="18"/>
      <c r="I360" s="18"/>
      <c r="J360" s="18">
        <f t="shared" ref="J360:BQ360" si="504">J357+J358-J359</f>
        <v>0</v>
      </c>
      <c r="K360" s="18">
        <f t="shared" si="504"/>
        <v>0</v>
      </c>
      <c r="L360" s="18">
        <f t="shared" si="504"/>
        <v>0</v>
      </c>
      <c r="M360" s="18">
        <f t="shared" si="504"/>
        <v>0</v>
      </c>
      <c r="N360" s="18">
        <f t="shared" si="504"/>
        <v>0</v>
      </c>
      <c r="O360" s="18">
        <f t="shared" si="504"/>
        <v>0</v>
      </c>
      <c r="P360" s="18">
        <f t="shared" si="504"/>
        <v>453000000</v>
      </c>
      <c r="Q360" s="18">
        <f t="shared" si="504"/>
        <v>501341666.66666669</v>
      </c>
      <c r="R360" s="18">
        <f t="shared" si="504"/>
        <v>549683333.33333337</v>
      </c>
      <c r="S360" s="18">
        <f t="shared" si="504"/>
        <v>598025000</v>
      </c>
      <c r="T360" s="18">
        <f t="shared" si="504"/>
        <v>646366666.66666663</v>
      </c>
      <c r="U360" s="18">
        <f t="shared" si="504"/>
        <v>694708333.33333325</v>
      </c>
      <c r="V360" s="18">
        <f t="shared" si="504"/>
        <v>743049999.99999988</v>
      </c>
      <c r="W360" s="18">
        <f t="shared" si="504"/>
        <v>791391666.66666651</v>
      </c>
      <c r="X360" s="18">
        <f t="shared" si="504"/>
        <v>839733333.33333313</v>
      </c>
      <c r="Y360" s="18">
        <f t="shared" si="504"/>
        <v>888074999.99999976</v>
      </c>
      <c r="Z360" s="18">
        <f t="shared" si="504"/>
        <v>936416666.66666639</v>
      </c>
      <c r="AA360" s="18">
        <f t="shared" si="504"/>
        <v>984758333.33333302</v>
      </c>
      <c r="AB360" s="18">
        <f t="shared" si="504"/>
        <v>1033099999.9999996</v>
      </c>
      <c r="AC360" s="18">
        <f t="shared" si="504"/>
        <v>1081441666.6666663</v>
      </c>
      <c r="AD360" s="18">
        <f t="shared" si="504"/>
        <v>1129783333.333333</v>
      </c>
      <c r="AE360" s="18">
        <f t="shared" si="504"/>
        <v>1119124999.9999998</v>
      </c>
      <c r="AF360" s="18">
        <f t="shared" si="504"/>
        <v>1108466666.6666665</v>
      </c>
      <c r="AG360" s="18">
        <f t="shared" si="504"/>
        <v>1097808333.3333333</v>
      </c>
      <c r="AH360" s="18">
        <f t="shared" si="504"/>
        <v>1087150000</v>
      </c>
      <c r="AI360" s="18">
        <f t="shared" si="504"/>
        <v>1076491666.6666667</v>
      </c>
      <c r="AJ360" s="18">
        <f t="shared" si="504"/>
        <v>1065833333.3333334</v>
      </c>
      <c r="AK360" s="18">
        <f t="shared" si="504"/>
        <v>1055175000</v>
      </c>
      <c r="AL360" s="18">
        <f t="shared" si="504"/>
        <v>1044516666.6666666</v>
      </c>
      <c r="AM360" s="18">
        <f t="shared" si="504"/>
        <v>1033858333.3333333</v>
      </c>
      <c r="AN360" s="18">
        <f t="shared" si="504"/>
        <v>1023199999.9999999</v>
      </c>
      <c r="AO360" s="18">
        <f t="shared" si="504"/>
        <v>1012541666.6666665</v>
      </c>
      <c r="AP360" s="18">
        <f t="shared" si="504"/>
        <v>1001883333.3333331</v>
      </c>
      <c r="AQ360" s="18">
        <f t="shared" si="504"/>
        <v>991224999.99999976</v>
      </c>
      <c r="AR360" s="18">
        <f t="shared" si="504"/>
        <v>980566666.66666639</v>
      </c>
      <c r="AS360" s="18">
        <f t="shared" si="504"/>
        <v>969908333.33333302</v>
      </c>
      <c r="AT360" s="18">
        <f t="shared" si="504"/>
        <v>959249999.99999964</v>
      </c>
      <c r="AU360" s="18">
        <f t="shared" si="504"/>
        <v>948591666.66666627</v>
      </c>
      <c r="AV360" s="18">
        <f t="shared" si="504"/>
        <v>937933333.3333329</v>
      </c>
      <c r="AW360" s="18">
        <f t="shared" si="504"/>
        <v>927274999.99999952</v>
      </c>
      <c r="AX360" s="18">
        <f t="shared" si="504"/>
        <v>916616666.66666615</v>
      </c>
      <c r="AY360" s="18">
        <f t="shared" si="504"/>
        <v>905958333.33333278</v>
      </c>
      <c r="AZ360" s="18">
        <f t="shared" si="504"/>
        <v>895299999.9999994</v>
      </c>
      <c r="BA360" s="18">
        <f t="shared" si="504"/>
        <v>884641666.66666603</v>
      </c>
      <c r="BB360" s="18">
        <f t="shared" si="504"/>
        <v>873983333.33333266</v>
      </c>
      <c r="BC360" s="18">
        <f t="shared" si="504"/>
        <v>863324999.99999928</v>
      </c>
      <c r="BD360" s="18">
        <f t="shared" si="504"/>
        <v>852666666.66666591</v>
      </c>
      <c r="BE360" s="18">
        <f t="shared" si="504"/>
        <v>842008333.33333254</v>
      </c>
      <c r="BF360" s="18">
        <f t="shared" si="504"/>
        <v>831349999.99999917</v>
      </c>
      <c r="BG360" s="18">
        <f t="shared" si="504"/>
        <v>820691666.66666579</v>
      </c>
      <c r="BH360" s="18">
        <f t="shared" si="504"/>
        <v>810033333.33333242</v>
      </c>
      <c r="BI360" s="18">
        <f t="shared" si="504"/>
        <v>799374999.99999905</v>
      </c>
      <c r="BJ360" s="18">
        <f t="shared" si="504"/>
        <v>788716666.66666567</v>
      </c>
      <c r="BK360" s="18">
        <f t="shared" si="504"/>
        <v>778058333.3333323</v>
      </c>
      <c r="BL360" s="18">
        <f t="shared" si="504"/>
        <v>767399999.99999893</v>
      </c>
      <c r="BM360" s="18">
        <f t="shared" si="504"/>
        <v>756741666.66666555</v>
      </c>
      <c r="BN360" s="18">
        <f t="shared" si="504"/>
        <v>746083333.33333218</v>
      </c>
      <c r="BO360" s="18">
        <f t="shared" si="504"/>
        <v>735424999.99999881</v>
      </c>
      <c r="BP360" s="18">
        <f t="shared" si="504"/>
        <v>724766666.66666543</v>
      </c>
      <c r="BQ360" s="18">
        <f t="shared" si="504"/>
        <v>714108333.33333206</v>
      </c>
      <c r="BR360" s="18"/>
      <c r="BS360" s="18">
        <f t="shared" ref="BS360:CV360" si="505">BS357+BS358-BS359</f>
        <v>694708333.33333337</v>
      </c>
      <c r="BT360" s="18">
        <f t="shared" si="505"/>
        <v>1097808333.3333335</v>
      </c>
      <c r="BU360" s="18">
        <f t="shared" si="505"/>
        <v>969908333.33333349</v>
      </c>
      <c r="BV360" s="18">
        <f t="shared" si="505"/>
        <v>842008333.33333349</v>
      </c>
      <c r="BW360" s="18">
        <f t="shared" si="505"/>
        <v>714108333.33333349</v>
      </c>
      <c r="BX360" s="18">
        <f t="shared" si="505"/>
        <v>586208333.33333349</v>
      </c>
      <c r="BY360" s="18">
        <f t="shared" si="505"/>
        <v>458308333.33333349</v>
      </c>
      <c r="BZ360" s="18">
        <f t="shared" si="505"/>
        <v>330408333.33333349</v>
      </c>
      <c r="CA360" s="18">
        <f t="shared" si="505"/>
        <v>202508333.33333349</v>
      </c>
      <c r="CB360" s="18">
        <f t="shared" si="505"/>
        <v>74608333.333333492</v>
      </c>
      <c r="CC360" s="18">
        <f t="shared" si="505"/>
        <v>0</v>
      </c>
      <c r="CD360" s="18">
        <f t="shared" si="505"/>
        <v>0</v>
      </c>
      <c r="CE360" s="18">
        <f t="shared" si="505"/>
        <v>0</v>
      </c>
      <c r="CF360" s="18">
        <f t="shared" si="505"/>
        <v>0</v>
      </c>
      <c r="CG360" s="18">
        <f t="shared" si="505"/>
        <v>0</v>
      </c>
      <c r="CH360" s="18">
        <f t="shared" si="505"/>
        <v>0</v>
      </c>
      <c r="CI360" s="18">
        <f t="shared" si="505"/>
        <v>0</v>
      </c>
      <c r="CJ360" s="18">
        <f t="shared" si="505"/>
        <v>0</v>
      </c>
      <c r="CK360" s="18">
        <f t="shared" si="505"/>
        <v>0</v>
      </c>
      <c r="CL360" s="18">
        <f t="shared" si="505"/>
        <v>0</v>
      </c>
      <c r="CM360" s="18">
        <f t="shared" si="505"/>
        <v>0</v>
      </c>
      <c r="CN360" s="18">
        <f t="shared" si="505"/>
        <v>0</v>
      </c>
      <c r="CO360" s="18">
        <f t="shared" si="505"/>
        <v>0</v>
      </c>
      <c r="CP360" s="18">
        <f t="shared" si="505"/>
        <v>0</v>
      </c>
      <c r="CQ360" s="18">
        <f t="shared" si="505"/>
        <v>0</v>
      </c>
      <c r="CR360" s="18">
        <f t="shared" si="505"/>
        <v>0</v>
      </c>
      <c r="CS360" s="18">
        <f t="shared" si="505"/>
        <v>0</v>
      </c>
      <c r="CT360" s="18">
        <f t="shared" si="505"/>
        <v>0</v>
      </c>
      <c r="CU360" s="18">
        <f t="shared" si="505"/>
        <v>0</v>
      </c>
      <c r="CV360" s="18">
        <f t="shared" si="505"/>
        <v>0</v>
      </c>
      <c r="CW360" s="18">
        <f>CW357+CW358-CW359</f>
        <v>0</v>
      </c>
      <c r="CX360" s="18">
        <f t="shared" ref="CX360:CY360" si="506">CX357+CX358-CX359</f>
        <v>0</v>
      </c>
      <c r="CY360" s="18">
        <f t="shared" si="506"/>
        <v>0</v>
      </c>
    </row>
    <row r="361" spans="1:103" s="6" customFormat="1">
      <c r="A361" s="3"/>
      <c r="B361" s="2" t="s">
        <v>4</v>
      </c>
      <c r="C361" s="40"/>
      <c r="F361" s="22"/>
      <c r="H361" s="15"/>
      <c r="I361" s="15"/>
      <c r="J361" s="15">
        <f t="shared" ref="J361:AO361" si="507">AVERAGE(J357,J360)*$C354*J9/12</f>
        <v>0</v>
      </c>
      <c r="K361" s="15">
        <f t="shared" si="507"/>
        <v>0</v>
      </c>
      <c r="L361" s="15">
        <f t="shared" si="507"/>
        <v>0</v>
      </c>
      <c r="M361" s="15">
        <f t="shared" si="507"/>
        <v>0</v>
      </c>
      <c r="N361" s="15">
        <f t="shared" si="507"/>
        <v>0</v>
      </c>
      <c r="O361" s="15">
        <f t="shared" si="507"/>
        <v>0</v>
      </c>
      <c r="P361" s="15">
        <f t="shared" si="507"/>
        <v>660625.00000000012</v>
      </c>
      <c r="Q361" s="15">
        <f t="shared" si="507"/>
        <v>1391748.2638888892</v>
      </c>
      <c r="R361" s="15">
        <f t="shared" si="507"/>
        <v>1532744.7916666667</v>
      </c>
      <c r="S361" s="15">
        <f t="shared" si="507"/>
        <v>1673741.319444445</v>
      </c>
      <c r="T361" s="15">
        <f t="shared" si="507"/>
        <v>1814737.847222222</v>
      </c>
      <c r="U361" s="15">
        <f t="shared" si="507"/>
        <v>1955734.3750000002</v>
      </c>
      <c r="V361" s="15">
        <f t="shared" si="507"/>
        <v>2096730.9027777773</v>
      </c>
      <c r="W361" s="15">
        <f t="shared" si="507"/>
        <v>2237727.4305555555</v>
      </c>
      <c r="X361" s="15">
        <f t="shared" si="507"/>
        <v>2378723.9583333326</v>
      </c>
      <c r="Y361" s="15">
        <f t="shared" si="507"/>
        <v>2519720.486111111</v>
      </c>
      <c r="Z361" s="15">
        <f t="shared" si="507"/>
        <v>2660717.0138888881</v>
      </c>
      <c r="AA361" s="15">
        <f t="shared" si="507"/>
        <v>2801713.541666666</v>
      </c>
      <c r="AB361" s="15">
        <f t="shared" si="507"/>
        <v>2942710.0694444436</v>
      </c>
      <c r="AC361" s="15">
        <f t="shared" si="507"/>
        <v>3083706.5972222215</v>
      </c>
      <c r="AD361" s="15">
        <f t="shared" si="507"/>
        <v>3224703.1249999986</v>
      </c>
      <c r="AE361" s="15">
        <f t="shared" si="507"/>
        <v>3279657.9861111105</v>
      </c>
      <c r="AF361" s="15">
        <f t="shared" si="507"/>
        <v>3248571.1805555546</v>
      </c>
      <c r="AG361" s="15">
        <f t="shared" si="507"/>
        <v>3217484.375</v>
      </c>
      <c r="AH361" s="15">
        <f t="shared" si="507"/>
        <v>3186397.569444444</v>
      </c>
      <c r="AI361" s="15">
        <f t="shared" si="507"/>
        <v>3155310.7638888899</v>
      </c>
      <c r="AJ361" s="15">
        <f t="shared" si="507"/>
        <v>3124223.9583333335</v>
      </c>
      <c r="AK361" s="15">
        <f t="shared" si="507"/>
        <v>3093137.1527777785</v>
      </c>
      <c r="AL361" s="15">
        <f t="shared" si="507"/>
        <v>3062050.347222222</v>
      </c>
      <c r="AM361" s="15">
        <f t="shared" si="507"/>
        <v>3030963.5416666665</v>
      </c>
      <c r="AN361" s="15">
        <f t="shared" si="507"/>
        <v>2999876.7361111105</v>
      </c>
      <c r="AO361" s="15">
        <f t="shared" si="507"/>
        <v>2968789.9305555555</v>
      </c>
      <c r="AP361" s="15">
        <f t="shared" ref="AP361:BQ361" si="508">AVERAGE(AP357,AP360)*$C354*AP9/12</f>
        <v>2937703.1249999995</v>
      </c>
      <c r="AQ361" s="15">
        <f t="shared" si="508"/>
        <v>2906616.319444444</v>
      </c>
      <c r="AR361" s="15">
        <f t="shared" si="508"/>
        <v>2875529.5138888881</v>
      </c>
      <c r="AS361" s="15">
        <f t="shared" si="508"/>
        <v>2844442.7083333326</v>
      </c>
      <c r="AT361" s="15">
        <f t="shared" si="508"/>
        <v>2813355.9027777766</v>
      </c>
      <c r="AU361" s="15">
        <f t="shared" si="508"/>
        <v>2782269.0972222215</v>
      </c>
      <c r="AV361" s="15">
        <f t="shared" si="508"/>
        <v>2751182.2916666656</v>
      </c>
      <c r="AW361" s="15">
        <f t="shared" si="508"/>
        <v>2720095.4861111101</v>
      </c>
      <c r="AX361" s="15">
        <f t="shared" si="508"/>
        <v>2689008.6805555541</v>
      </c>
      <c r="AY361" s="15">
        <f t="shared" si="508"/>
        <v>2657921.8749999986</v>
      </c>
      <c r="AZ361" s="15">
        <f t="shared" si="508"/>
        <v>2626835.0694444426</v>
      </c>
      <c r="BA361" s="15">
        <f t="shared" si="508"/>
        <v>2595748.2638888876</v>
      </c>
      <c r="BB361" s="15">
        <f t="shared" si="508"/>
        <v>2564661.4583333316</v>
      </c>
      <c r="BC361" s="15">
        <f t="shared" si="508"/>
        <v>2533574.6527777761</v>
      </c>
      <c r="BD361" s="15">
        <f t="shared" si="508"/>
        <v>2502487.8472222202</v>
      </c>
      <c r="BE361" s="15">
        <f t="shared" si="508"/>
        <v>2471401.0416666646</v>
      </c>
      <c r="BF361" s="15">
        <f t="shared" si="508"/>
        <v>2440314.2361111087</v>
      </c>
      <c r="BG361" s="15">
        <f t="shared" si="508"/>
        <v>2409227.4305555536</v>
      </c>
      <c r="BH361" s="15">
        <f t="shared" si="508"/>
        <v>2378140.6249999977</v>
      </c>
      <c r="BI361" s="15">
        <f t="shared" si="508"/>
        <v>2347053.8194444422</v>
      </c>
      <c r="BJ361" s="15">
        <f t="shared" si="508"/>
        <v>2315967.0138888862</v>
      </c>
      <c r="BK361" s="15">
        <f t="shared" si="508"/>
        <v>2284880.2083333307</v>
      </c>
      <c r="BL361" s="15">
        <f t="shared" si="508"/>
        <v>2253793.4027777747</v>
      </c>
      <c r="BM361" s="15">
        <f t="shared" si="508"/>
        <v>2222706.5972222197</v>
      </c>
      <c r="BN361" s="15">
        <f t="shared" si="508"/>
        <v>2191619.7916666633</v>
      </c>
      <c r="BO361" s="15">
        <f t="shared" si="508"/>
        <v>2160532.9861111082</v>
      </c>
      <c r="BP361" s="15">
        <f t="shared" si="508"/>
        <v>2129446.1805555518</v>
      </c>
      <c r="BQ361" s="15">
        <f t="shared" si="508"/>
        <v>2098359.3749999967</v>
      </c>
      <c r="BR361" s="22"/>
      <c r="BS361" s="22">
        <f>SUM(AF361:AQ361)</f>
        <v>36931125</v>
      </c>
      <c r="BT361" s="22">
        <f>SUM(AR361:BC361)</f>
        <v>32454624.999999985</v>
      </c>
      <c r="BU361" s="22">
        <f>SUM(BD361:BO361)</f>
        <v>27978124.999999974</v>
      </c>
      <c r="BV361" s="15">
        <f>AVERAGE(BV357,BV360)*$C354*BV17/12</f>
        <v>0</v>
      </c>
      <c r="BW361" s="15">
        <f>AVERAGE(BW357,BW360)*$C354*BW17/12</f>
        <v>0</v>
      </c>
      <c r="BX361" s="15">
        <f t="shared" ref="BX361:CY361" si="509">AVERAGE(BX357,BX360)*$C354*BX9/12</f>
        <v>22755541.666666675</v>
      </c>
      <c r="BY361" s="15">
        <f t="shared" si="509"/>
        <v>18279041.666666675</v>
      </c>
      <c r="BZ361" s="15">
        <f t="shared" si="509"/>
        <v>13802541.666666673</v>
      </c>
      <c r="CA361" s="15">
        <f t="shared" si="509"/>
        <v>9326041.6666666735</v>
      </c>
      <c r="CB361" s="15">
        <f t="shared" si="509"/>
        <v>4849541.6666666726</v>
      </c>
      <c r="CC361" s="15">
        <f t="shared" si="509"/>
        <v>1305645.8333333363</v>
      </c>
      <c r="CD361" s="15">
        <f t="shared" si="509"/>
        <v>0</v>
      </c>
      <c r="CE361" s="15">
        <f t="shared" si="509"/>
        <v>0</v>
      </c>
      <c r="CF361" s="15">
        <f t="shared" si="509"/>
        <v>0</v>
      </c>
      <c r="CG361" s="15">
        <f t="shared" si="509"/>
        <v>0</v>
      </c>
      <c r="CH361" s="15">
        <f t="shared" si="509"/>
        <v>0</v>
      </c>
      <c r="CI361" s="15">
        <f t="shared" si="509"/>
        <v>0</v>
      </c>
      <c r="CJ361" s="15">
        <f t="shared" si="509"/>
        <v>0</v>
      </c>
      <c r="CK361" s="15">
        <f t="shared" si="509"/>
        <v>0</v>
      </c>
      <c r="CL361" s="15">
        <f t="shared" si="509"/>
        <v>0</v>
      </c>
      <c r="CM361" s="15">
        <f t="shared" si="509"/>
        <v>0</v>
      </c>
      <c r="CN361" s="15">
        <f t="shared" si="509"/>
        <v>0</v>
      </c>
      <c r="CO361" s="15">
        <f t="shared" si="509"/>
        <v>0</v>
      </c>
      <c r="CP361" s="15">
        <f t="shared" si="509"/>
        <v>0</v>
      </c>
      <c r="CQ361" s="15">
        <f t="shared" si="509"/>
        <v>0</v>
      </c>
      <c r="CR361" s="15">
        <f t="shared" si="509"/>
        <v>0</v>
      </c>
      <c r="CS361" s="15">
        <f t="shared" si="509"/>
        <v>0</v>
      </c>
      <c r="CT361" s="15">
        <f t="shared" si="509"/>
        <v>0</v>
      </c>
      <c r="CU361" s="15">
        <f t="shared" si="509"/>
        <v>0</v>
      </c>
      <c r="CV361" s="15">
        <f t="shared" si="509"/>
        <v>0</v>
      </c>
      <c r="CW361" s="15">
        <f t="shared" si="509"/>
        <v>0</v>
      </c>
      <c r="CX361" s="15">
        <f t="shared" si="509"/>
        <v>0</v>
      </c>
      <c r="CY361" s="15">
        <f t="shared" si="509"/>
        <v>0</v>
      </c>
    </row>
    <row r="362" spans="1:103">
      <c r="A362" s="3"/>
      <c r="B362" s="35"/>
      <c r="C362" s="21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6"/>
      <c r="BR362" s="138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5"/>
      <c r="CV362" s="35"/>
      <c r="CW362" s="35"/>
    </row>
    <row r="363" spans="1:103">
      <c r="A363" s="3"/>
      <c r="B363" s="328" t="s">
        <v>251</v>
      </c>
      <c r="C363" s="21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6"/>
      <c r="BR363" s="138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5"/>
      <c r="CV363" s="35"/>
      <c r="CW363" s="35"/>
    </row>
    <row r="364" spans="1:103" s="19" customFormat="1">
      <c r="A364" s="12"/>
      <c r="B364" s="17" t="s">
        <v>6</v>
      </c>
      <c r="C364" s="329"/>
      <c r="D364" s="229"/>
      <c r="E364" s="229"/>
      <c r="F364" s="230"/>
      <c r="G364" s="230">
        <f>SUM(BS364:CY364)</f>
        <v>5856870520.7642431</v>
      </c>
      <c r="H364" s="230" t="s">
        <v>136</v>
      </c>
      <c r="I364" s="230"/>
      <c r="J364" s="230">
        <f>J344</f>
        <v>0</v>
      </c>
      <c r="K364" s="230">
        <f t="shared" ref="K364:BQ364" si="510">K344</f>
        <v>0</v>
      </c>
      <c r="L364" s="230">
        <f t="shared" si="510"/>
        <v>0</v>
      </c>
      <c r="M364" s="230">
        <f t="shared" si="510"/>
        <v>0</v>
      </c>
      <c r="N364" s="230">
        <f t="shared" si="510"/>
        <v>0</v>
      </c>
      <c r="O364" s="230">
        <f t="shared" si="510"/>
        <v>0</v>
      </c>
      <c r="P364" s="230">
        <f t="shared" si="510"/>
        <v>0</v>
      </c>
      <c r="Q364" s="230">
        <f t="shared" si="510"/>
        <v>0</v>
      </c>
      <c r="R364" s="230">
        <f t="shared" si="510"/>
        <v>0</v>
      </c>
      <c r="S364" s="230">
        <f t="shared" si="510"/>
        <v>0</v>
      </c>
      <c r="T364" s="230">
        <f t="shared" si="510"/>
        <v>0</v>
      </c>
      <c r="U364" s="230">
        <f t="shared" si="510"/>
        <v>0</v>
      </c>
      <c r="V364" s="230">
        <f t="shared" si="510"/>
        <v>0</v>
      </c>
      <c r="W364" s="230">
        <f t="shared" si="510"/>
        <v>0</v>
      </c>
      <c r="X364" s="230">
        <f t="shared" si="510"/>
        <v>0</v>
      </c>
      <c r="Y364" s="230">
        <f t="shared" si="510"/>
        <v>0</v>
      </c>
      <c r="Z364" s="230">
        <f t="shared" si="510"/>
        <v>0</v>
      </c>
      <c r="AA364" s="230">
        <f t="shared" si="510"/>
        <v>0</v>
      </c>
      <c r="AB364" s="230">
        <f t="shared" si="510"/>
        <v>0</v>
      </c>
      <c r="AC364" s="230">
        <f t="shared" si="510"/>
        <v>0</v>
      </c>
      <c r="AD364" s="230">
        <f t="shared" si="510"/>
        <v>0</v>
      </c>
      <c r="AE364" s="230">
        <f t="shared" si="510"/>
        <v>13366229.25</v>
      </c>
      <c r="AF364" s="230">
        <f t="shared" si="510"/>
        <v>13366229.25</v>
      </c>
      <c r="AG364" s="230">
        <f t="shared" si="510"/>
        <v>13366229.25</v>
      </c>
      <c r="AH364" s="230">
        <f t="shared" si="510"/>
        <v>13366229.25</v>
      </c>
      <c r="AI364" s="230">
        <f t="shared" si="510"/>
        <v>13366229.25</v>
      </c>
      <c r="AJ364" s="230">
        <f t="shared" si="510"/>
        <v>13366229.25</v>
      </c>
      <c r="AK364" s="230">
        <f t="shared" si="510"/>
        <v>13366229.25</v>
      </c>
      <c r="AL364" s="230">
        <f t="shared" si="510"/>
        <v>13366229.25</v>
      </c>
      <c r="AM364" s="230">
        <f t="shared" si="510"/>
        <v>13366229.25</v>
      </c>
      <c r="AN364" s="230">
        <f t="shared" si="510"/>
        <v>13366229.25</v>
      </c>
      <c r="AO364" s="230">
        <f t="shared" si="510"/>
        <v>13366229.25</v>
      </c>
      <c r="AP364" s="230">
        <f t="shared" si="510"/>
        <v>13366229.25</v>
      </c>
      <c r="AQ364" s="230">
        <f t="shared" si="510"/>
        <v>13582900.856249999</v>
      </c>
      <c r="AR364" s="230">
        <f t="shared" si="510"/>
        <v>13582900.856249999</v>
      </c>
      <c r="AS364" s="230">
        <f t="shared" si="510"/>
        <v>13582900.856249999</v>
      </c>
      <c r="AT364" s="230">
        <f t="shared" si="510"/>
        <v>13582900.856249999</v>
      </c>
      <c r="AU364" s="230">
        <f t="shared" si="510"/>
        <v>13582900.856249999</v>
      </c>
      <c r="AV364" s="230">
        <f t="shared" si="510"/>
        <v>13582900.856249999</v>
      </c>
      <c r="AW364" s="230">
        <f t="shared" si="510"/>
        <v>13582900.856249999</v>
      </c>
      <c r="AX364" s="230">
        <f t="shared" si="510"/>
        <v>13582900.856249999</v>
      </c>
      <c r="AY364" s="230">
        <f t="shared" si="510"/>
        <v>13582900.856249999</v>
      </c>
      <c r="AZ364" s="230">
        <f t="shared" si="510"/>
        <v>13582900.856249999</v>
      </c>
      <c r="BA364" s="230">
        <f t="shared" si="510"/>
        <v>13582900.856249999</v>
      </c>
      <c r="BB364" s="230">
        <f t="shared" si="510"/>
        <v>13582900.856249999</v>
      </c>
      <c r="BC364" s="230">
        <f t="shared" si="510"/>
        <v>13922473.377656249</v>
      </c>
      <c r="BD364" s="230">
        <f t="shared" si="510"/>
        <v>13922473.377656249</v>
      </c>
      <c r="BE364" s="230">
        <f t="shared" si="510"/>
        <v>13922473.377656249</v>
      </c>
      <c r="BF364" s="230">
        <f t="shared" si="510"/>
        <v>13922473.377656249</v>
      </c>
      <c r="BG364" s="230">
        <f t="shared" si="510"/>
        <v>13922473.377656249</v>
      </c>
      <c r="BH364" s="230">
        <f t="shared" si="510"/>
        <v>13922473.377656249</v>
      </c>
      <c r="BI364" s="230">
        <f t="shared" si="510"/>
        <v>13922473.377656249</v>
      </c>
      <c r="BJ364" s="230">
        <f t="shared" si="510"/>
        <v>13922473.377656249</v>
      </c>
      <c r="BK364" s="230">
        <f t="shared" si="510"/>
        <v>13922473.377656249</v>
      </c>
      <c r="BL364" s="230">
        <f t="shared" si="510"/>
        <v>13922473.377656249</v>
      </c>
      <c r="BM364" s="230">
        <f t="shared" si="510"/>
        <v>13922473.377656249</v>
      </c>
      <c r="BN364" s="230">
        <f t="shared" si="510"/>
        <v>13922473.377656249</v>
      </c>
      <c r="BO364" s="230">
        <f t="shared" si="510"/>
        <v>14150113.983972654</v>
      </c>
      <c r="BP364" s="230">
        <f t="shared" si="510"/>
        <v>14150113.983972654</v>
      </c>
      <c r="BQ364" s="230">
        <f t="shared" si="510"/>
        <v>14150113.983972654</v>
      </c>
      <c r="BR364" s="230"/>
      <c r="BS364" s="230">
        <f t="shared" ref="BS364:CY364" si="511">BS344</f>
        <v>0</v>
      </c>
      <c r="BT364" s="230">
        <f t="shared" si="511"/>
        <v>40098687.75</v>
      </c>
      <c r="BU364" s="230">
        <f t="shared" si="511"/>
        <v>161044765.81874999</v>
      </c>
      <c r="BV364" s="230">
        <f t="shared" si="511"/>
        <v>164013527.83921874</v>
      </c>
      <c r="BW364" s="230">
        <f t="shared" si="511"/>
        <v>167752602.35082418</v>
      </c>
      <c r="BX364" s="230">
        <f t="shared" si="511"/>
        <v>174046402.00286365</v>
      </c>
      <c r="BY364" s="230">
        <f t="shared" si="511"/>
        <v>178397562.05293518</v>
      </c>
      <c r="BZ364" s="230">
        <f t="shared" si="511"/>
        <v>179745169.30540738</v>
      </c>
      <c r="CA364" s="230">
        <f t="shared" si="511"/>
        <v>184238798.53804255</v>
      </c>
      <c r="CB364" s="230">
        <f t="shared" si="511"/>
        <v>188844768.50149357</v>
      </c>
      <c r="CC364" s="230">
        <f t="shared" si="511"/>
        <v>193565887.71403089</v>
      </c>
      <c r="CD364" s="230">
        <f t="shared" si="511"/>
        <v>198405034.90688169</v>
      </c>
      <c r="CE364" s="230">
        <f t="shared" si="511"/>
        <v>191748443.52303788</v>
      </c>
      <c r="CF364" s="230">
        <f t="shared" si="511"/>
        <v>191748443.52303788</v>
      </c>
      <c r="CG364" s="230">
        <f t="shared" si="511"/>
        <v>191748443.52303788</v>
      </c>
      <c r="CH364" s="230">
        <f t="shared" si="511"/>
        <v>191748443.52303788</v>
      </c>
      <c r="CI364" s="230">
        <f t="shared" si="511"/>
        <v>191748443.52303788</v>
      </c>
      <c r="CJ364" s="230">
        <f t="shared" si="511"/>
        <v>191748443.52303788</v>
      </c>
      <c r="CK364" s="230">
        <f t="shared" si="511"/>
        <v>191748443.52303788</v>
      </c>
      <c r="CL364" s="230">
        <f t="shared" si="511"/>
        <v>191748443.52303788</v>
      </c>
      <c r="CM364" s="230">
        <f t="shared" si="511"/>
        <v>191748443.52303788</v>
      </c>
      <c r="CN364" s="230">
        <f t="shared" si="511"/>
        <v>191748443.52303788</v>
      </c>
      <c r="CO364" s="230">
        <f t="shared" si="511"/>
        <v>191748443.52303788</v>
      </c>
      <c r="CP364" s="230">
        <f t="shared" si="511"/>
        <v>191748443.52303788</v>
      </c>
      <c r="CQ364" s="230">
        <f t="shared" si="511"/>
        <v>191748443.52303788</v>
      </c>
      <c r="CR364" s="230">
        <f t="shared" si="511"/>
        <v>191748443.52303788</v>
      </c>
      <c r="CS364" s="230">
        <f t="shared" si="511"/>
        <v>191748443.52303788</v>
      </c>
      <c r="CT364" s="230">
        <f t="shared" si="511"/>
        <v>191748443.52303788</v>
      </c>
      <c r="CU364" s="230">
        <f t="shared" si="511"/>
        <v>191748443.52303788</v>
      </c>
      <c r="CV364" s="230">
        <f t="shared" si="511"/>
        <v>191748443.52303788</v>
      </c>
      <c r="CW364" s="230">
        <f t="shared" si="511"/>
        <v>191748443.52303788</v>
      </c>
      <c r="CX364" s="230">
        <f t="shared" si="511"/>
        <v>191748443.52303788</v>
      </c>
      <c r="CY364" s="230">
        <f t="shared" si="511"/>
        <v>191748443.52303788</v>
      </c>
    </row>
    <row r="365" spans="1:103">
      <c r="A365" s="3"/>
      <c r="B365" s="2" t="s">
        <v>11</v>
      </c>
      <c r="C365" s="215"/>
      <c r="D365" s="35"/>
      <c r="E365" s="35"/>
      <c r="F365" s="36"/>
      <c r="G365" s="36">
        <f t="shared" ref="G365:G371" si="512">SUM(BS365:CY365)</f>
        <v>-873012091.59841275</v>
      </c>
      <c r="H365" s="36" t="s">
        <v>136</v>
      </c>
      <c r="I365" s="36"/>
      <c r="J365" s="36">
        <f>J349</f>
        <v>0</v>
      </c>
      <c r="K365" s="36">
        <f t="shared" ref="K365:BQ365" si="513">K349</f>
        <v>0</v>
      </c>
      <c r="L365" s="36">
        <f t="shared" si="513"/>
        <v>0</v>
      </c>
      <c r="M365" s="36">
        <f t="shared" si="513"/>
        <v>0</v>
      </c>
      <c r="N365" s="36">
        <f t="shared" si="513"/>
        <v>0</v>
      </c>
      <c r="O365" s="36">
        <f t="shared" si="513"/>
        <v>0</v>
      </c>
      <c r="P365" s="36">
        <f t="shared" si="513"/>
        <v>0</v>
      </c>
      <c r="Q365" s="36">
        <f t="shared" si="513"/>
        <v>0</v>
      </c>
      <c r="R365" s="36">
        <f t="shared" si="513"/>
        <v>0</v>
      </c>
      <c r="S365" s="36">
        <f t="shared" si="513"/>
        <v>0</v>
      </c>
      <c r="T365" s="36">
        <f t="shared" si="513"/>
        <v>0</v>
      </c>
      <c r="U365" s="36">
        <f t="shared" si="513"/>
        <v>0</v>
      </c>
      <c r="V365" s="36">
        <f t="shared" si="513"/>
        <v>0</v>
      </c>
      <c r="W365" s="36">
        <f t="shared" si="513"/>
        <v>0</v>
      </c>
      <c r="X365" s="36">
        <f t="shared" si="513"/>
        <v>0</v>
      </c>
      <c r="Y365" s="36">
        <f t="shared" si="513"/>
        <v>0</v>
      </c>
      <c r="Z365" s="36">
        <f t="shared" si="513"/>
        <v>0</v>
      </c>
      <c r="AA365" s="36">
        <f t="shared" si="513"/>
        <v>0</v>
      </c>
      <c r="AB365" s="36">
        <f t="shared" si="513"/>
        <v>0</v>
      </c>
      <c r="AC365" s="36">
        <f t="shared" si="513"/>
        <v>0</v>
      </c>
      <c r="AD365" s="36">
        <f t="shared" si="513"/>
        <v>0</v>
      </c>
      <c r="AE365" s="36">
        <f t="shared" si="513"/>
        <v>-900817.11224247701</v>
      </c>
      <c r="AF365" s="36">
        <f t="shared" si="513"/>
        <v>-907034.47335358826</v>
      </c>
      <c r="AG365" s="36">
        <f t="shared" si="513"/>
        <v>-913251.83446469903</v>
      </c>
      <c r="AH365" s="36">
        <f t="shared" si="513"/>
        <v>-919469.19557581027</v>
      </c>
      <c r="AI365" s="36">
        <f t="shared" si="513"/>
        <v>-925686.55668692105</v>
      </c>
      <c r="AJ365" s="36">
        <f t="shared" si="513"/>
        <v>-931903.91779803229</v>
      </c>
      <c r="AK365" s="36">
        <f t="shared" si="513"/>
        <v>-938121.27890914353</v>
      </c>
      <c r="AL365" s="36">
        <f t="shared" si="513"/>
        <v>-944338.64002025465</v>
      </c>
      <c r="AM365" s="36">
        <f t="shared" si="513"/>
        <v>-950556.00113136589</v>
      </c>
      <c r="AN365" s="36">
        <f t="shared" si="513"/>
        <v>-956773.36224247701</v>
      </c>
      <c r="AO365" s="36">
        <f t="shared" si="513"/>
        <v>-962990.72335358791</v>
      </c>
      <c r="AP365" s="36">
        <f t="shared" si="513"/>
        <v>-969208.08446469903</v>
      </c>
      <c r="AQ365" s="36">
        <f t="shared" si="513"/>
        <v>-1018759.7668258101</v>
      </c>
      <c r="AR365" s="36">
        <f t="shared" si="513"/>
        <v>-1024977.1279369213</v>
      </c>
      <c r="AS365" s="36">
        <f t="shared" si="513"/>
        <v>-1031194.4890480326</v>
      </c>
      <c r="AT365" s="36">
        <f t="shared" si="513"/>
        <v>-1037411.8501591437</v>
      </c>
      <c r="AU365" s="36">
        <f t="shared" si="513"/>
        <v>-1043629.2112702546</v>
      </c>
      <c r="AV365" s="36">
        <f t="shared" si="513"/>
        <v>-1049846.5723813658</v>
      </c>
      <c r="AW365" s="36">
        <f t="shared" si="513"/>
        <v>-1056063.9334924768</v>
      </c>
      <c r="AX365" s="36">
        <f t="shared" si="513"/>
        <v>-1062281.2946035881</v>
      </c>
      <c r="AY365" s="36">
        <f t="shared" si="513"/>
        <v>-1068498.6557146993</v>
      </c>
      <c r="AZ365" s="36">
        <f t="shared" si="513"/>
        <v>-1074716.0168258105</v>
      </c>
      <c r="BA365" s="36">
        <f t="shared" si="513"/>
        <v>-1080933.3779369213</v>
      </c>
      <c r="BB365" s="36">
        <f t="shared" si="513"/>
        <v>-1087150.7390480326</v>
      </c>
      <c r="BC365" s="36">
        <f t="shared" si="513"/>
        <v>-1161282.6044403936</v>
      </c>
      <c r="BD365" s="36">
        <f t="shared" si="513"/>
        <v>-1167499.9655515049</v>
      </c>
      <c r="BE365" s="36">
        <f t="shared" si="513"/>
        <v>-1173717.3266626161</v>
      </c>
      <c r="BF365" s="36">
        <f t="shared" si="513"/>
        <v>-1179934.6877737273</v>
      </c>
      <c r="BG365" s="36">
        <f t="shared" si="513"/>
        <v>-1186152.0488848381</v>
      </c>
      <c r="BH365" s="36">
        <f t="shared" si="513"/>
        <v>-1192369.4099959494</v>
      </c>
      <c r="BI365" s="36">
        <f t="shared" si="513"/>
        <v>-1198586.7711070606</v>
      </c>
      <c r="BJ365" s="36">
        <f t="shared" si="513"/>
        <v>-1204804.1322181716</v>
      </c>
      <c r="BK365" s="36">
        <f t="shared" si="513"/>
        <v>-1211021.4933292829</v>
      </c>
      <c r="BL365" s="36">
        <f t="shared" si="513"/>
        <v>-1217238.8544403941</v>
      </c>
      <c r="BM365" s="36">
        <f t="shared" si="513"/>
        <v>-1223456.2155515049</v>
      </c>
      <c r="BN365" s="36">
        <f t="shared" si="513"/>
        <v>-1229673.5766626163</v>
      </c>
      <c r="BO365" s="36">
        <f t="shared" si="513"/>
        <v>-1281419.0590370083</v>
      </c>
      <c r="BP365" s="36">
        <f t="shared" si="513"/>
        <v>-1287636.4201481193</v>
      </c>
      <c r="BQ365" s="36">
        <f t="shared" si="513"/>
        <v>-1293853.7812592306</v>
      </c>
      <c r="BR365" s="36"/>
      <c r="BS365" s="36">
        <f t="shared" ref="BS365:CY365" si="514">BS349</f>
        <v>0</v>
      </c>
      <c r="BT365" s="36">
        <f t="shared" si="514"/>
        <v>0</v>
      </c>
      <c r="BU365" s="36">
        <f t="shared" si="514"/>
        <v>-13215362.477326393</v>
      </c>
      <c r="BV365" s="36">
        <f t="shared" si="514"/>
        <v>-19404739.881420135</v>
      </c>
      <c r="BW365" s="36">
        <f t="shared" si="514"/>
        <v>-20152554.783741225</v>
      </c>
      <c r="BX365" s="36">
        <f t="shared" si="514"/>
        <v>-16860206.380815785</v>
      </c>
      <c r="BY365" s="36">
        <f t="shared" si="514"/>
        <v>-18625738.390830092</v>
      </c>
      <c r="BZ365" s="36">
        <f t="shared" si="514"/>
        <v>-19790559.841324531</v>
      </c>
      <c r="CA365" s="36">
        <f t="shared" si="514"/>
        <v>-21584585.687851563</v>
      </c>
      <c r="CB365" s="36">
        <f t="shared" si="514"/>
        <v>-23401079.680541769</v>
      </c>
      <c r="CC365" s="36">
        <f t="shared" si="514"/>
        <v>-25054082.6897159</v>
      </c>
      <c r="CD365" s="36">
        <f t="shared" si="514"/>
        <v>-26283041.294952728</v>
      </c>
      <c r="CE365" s="36">
        <f t="shared" si="514"/>
        <v>-24951723.018183965</v>
      </c>
      <c r="CF365" s="36">
        <f t="shared" si="514"/>
        <v>-24951723.018183965</v>
      </c>
      <c r="CG365" s="36">
        <f t="shared" si="514"/>
        <v>-24951723.018183965</v>
      </c>
      <c r="CH365" s="36">
        <f t="shared" si="514"/>
        <v>-24951723.018183965</v>
      </c>
      <c r="CI365" s="36">
        <f t="shared" si="514"/>
        <v>-24951723.018183965</v>
      </c>
      <c r="CJ365" s="36">
        <f t="shared" si="514"/>
        <v>-24951723.018183965</v>
      </c>
      <c r="CK365" s="36">
        <f t="shared" si="514"/>
        <v>-24951723.018183965</v>
      </c>
      <c r="CL365" s="36">
        <f t="shared" si="514"/>
        <v>-24951723.018183965</v>
      </c>
      <c r="CM365" s="36">
        <f t="shared" si="514"/>
        <v>-24951723.018183965</v>
      </c>
      <c r="CN365" s="36">
        <f t="shared" si="514"/>
        <v>-28149385.518183965</v>
      </c>
      <c r="CO365" s="36">
        <f t="shared" si="514"/>
        <v>-37742373.018183969</v>
      </c>
      <c r="CP365" s="36">
        <f t="shared" si="514"/>
        <v>-37742373.018183969</v>
      </c>
      <c r="CQ365" s="36">
        <f t="shared" si="514"/>
        <v>-37742373.018183969</v>
      </c>
      <c r="CR365" s="36">
        <f t="shared" si="514"/>
        <v>-37742373.018183969</v>
      </c>
      <c r="CS365" s="36">
        <f t="shared" si="514"/>
        <v>-37742373.018183969</v>
      </c>
      <c r="CT365" s="36">
        <f t="shared" si="514"/>
        <v>-37742373.018183969</v>
      </c>
      <c r="CU365" s="36">
        <f t="shared" si="514"/>
        <v>-37742373.018183969</v>
      </c>
      <c r="CV365" s="36">
        <f t="shared" si="514"/>
        <v>-37742373.018183969</v>
      </c>
      <c r="CW365" s="36">
        <f t="shared" si="514"/>
        <v>-37742373.018183969</v>
      </c>
      <c r="CX365" s="36">
        <f t="shared" si="514"/>
        <v>-37894201.939789884</v>
      </c>
      <c r="CY365" s="36">
        <f t="shared" si="514"/>
        <v>-38349688.704607576</v>
      </c>
    </row>
    <row r="366" spans="1:103">
      <c r="A366" s="3"/>
      <c r="B366" s="2" t="s">
        <v>16</v>
      </c>
      <c r="C366" s="215"/>
      <c r="D366" s="35"/>
      <c r="E366" s="35"/>
      <c r="F366" s="138"/>
      <c r="G366" s="138">
        <f t="shared" si="512"/>
        <v>-1933368602.9635417</v>
      </c>
      <c r="H366" s="138" t="s">
        <v>136</v>
      </c>
      <c r="I366" s="138"/>
      <c r="J366" s="138">
        <f t="shared" ref="J366:AO366" si="515">-J184</f>
        <v>0</v>
      </c>
      <c r="K366" s="138">
        <f t="shared" si="515"/>
        <v>0</v>
      </c>
      <c r="L366" s="138">
        <f t="shared" si="515"/>
        <v>0</v>
      </c>
      <c r="M366" s="138">
        <f t="shared" si="515"/>
        <v>0</v>
      </c>
      <c r="N366" s="138">
        <f t="shared" si="515"/>
        <v>0</v>
      </c>
      <c r="O366" s="138">
        <f t="shared" si="515"/>
        <v>0</v>
      </c>
      <c r="P366" s="138">
        <f t="shared" si="515"/>
        <v>-671242125</v>
      </c>
      <c r="Q366" s="138">
        <f t="shared" si="515"/>
        <v>-88578351.190476194</v>
      </c>
      <c r="R366" s="138">
        <f t="shared" si="515"/>
        <v>-88819267.857142851</v>
      </c>
      <c r="S366" s="138">
        <f t="shared" si="515"/>
        <v>-89060184.523809522</v>
      </c>
      <c r="T366" s="138">
        <f t="shared" si="515"/>
        <v>-89301101.190476194</v>
      </c>
      <c r="U366" s="138">
        <f t="shared" si="515"/>
        <v>-89542017.857142851</v>
      </c>
      <c r="V366" s="138">
        <f t="shared" si="515"/>
        <v>-89782934.523809522</v>
      </c>
      <c r="W366" s="138">
        <f t="shared" si="515"/>
        <v>-90023851.190476194</v>
      </c>
      <c r="X366" s="138">
        <f t="shared" si="515"/>
        <v>-90264767.857142851</v>
      </c>
      <c r="Y366" s="138">
        <f t="shared" si="515"/>
        <v>-90505684.523809522</v>
      </c>
      <c r="Z366" s="138">
        <f t="shared" si="515"/>
        <v>-90746601.190476194</v>
      </c>
      <c r="AA366" s="138">
        <f t="shared" si="515"/>
        <v>-90987517.857142851</v>
      </c>
      <c r="AB366" s="138">
        <f t="shared" si="515"/>
        <v>-91228434.523809522</v>
      </c>
      <c r="AC366" s="138">
        <f t="shared" si="515"/>
        <v>-91469351.190476194</v>
      </c>
      <c r="AD366" s="138">
        <f t="shared" si="515"/>
        <v>-91710267.857142851</v>
      </c>
      <c r="AE366" s="138">
        <f t="shared" si="515"/>
        <v>-106144.63020835344</v>
      </c>
      <c r="AF366" s="138">
        <f t="shared" si="515"/>
        <v>0</v>
      </c>
      <c r="AG366" s="138">
        <f t="shared" si="515"/>
        <v>0</v>
      </c>
      <c r="AH366" s="138">
        <f t="shared" si="515"/>
        <v>0</v>
      </c>
      <c r="AI366" s="138">
        <f t="shared" si="515"/>
        <v>0</v>
      </c>
      <c r="AJ366" s="138">
        <f t="shared" si="515"/>
        <v>0</v>
      </c>
      <c r="AK366" s="138">
        <f t="shared" si="515"/>
        <v>0</v>
      </c>
      <c r="AL366" s="138">
        <f t="shared" si="515"/>
        <v>0</v>
      </c>
      <c r="AM366" s="138">
        <f t="shared" si="515"/>
        <v>0</v>
      </c>
      <c r="AN366" s="138">
        <f t="shared" si="515"/>
        <v>0</v>
      </c>
      <c r="AO366" s="138">
        <f t="shared" si="515"/>
        <v>0</v>
      </c>
      <c r="AP366" s="138">
        <f t="shared" ref="AP366:BQ366" si="516">-AP184</f>
        <v>0</v>
      </c>
      <c r="AQ366" s="138">
        <f t="shared" si="516"/>
        <v>0</v>
      </c>
      <c r="AR366" s="138">
        <f t="shared" si="516"/>
        <v>0</v>
      </c>
      <c r="AS366" s="138">
        <f t="shared" si="516"/>
        <v>0</v>
      </c>
      <c r="AT366" s="138">
        <f t="shared" si="516"/>
        <v>0</v>
      </c>
      <c r="AU366" s="138">
        <f t="shared" si="516"/>
        <v>0</v>
      </c>
      <c r="AV366" s="138">
        <f t="shared" si="516"/>
        <v>0</v>
      </c>
      <c r="AW366" s="138">
        <f t="shared" si="516"/>
        <v>0</v>
      </c>
      <c r="AX366" s="138">
        <f t="shared" si="516"/>
        <v>0</v>
      </c>
      <c r="AY366" s="138">
        <f t="shared" si="516"/>
        <v>0</v>
      </c>
      <c r="AZ366" s="138">
        <f t="shared" si="516"/>
        <v>0</v>
      </c>
      <c r="BA366" s="138">
        <f t="shared" si="516"/>
        <v>0</v>
      </c>
      <c r="BB366" s="138">
        <f t="shared" si="516"/>
        <v>0</v>
      </c>
      <c r="BC366" s="138">
        <f t="shared" si="516"/>
        <v>0</v>
      </c>
      <c r="BD366" s="138">
        <f t="shared" si="516"/>
        <v>0</v>
      </c>
      <c r="BE366" s="138">
        <f t="shared" si="516"/>
        <v>0</v>
      </c>
      <c r="BF366" s="138">
        <f t="shared" si="516"/>
        <v>0</v>
      </c>
      <c r="BG366" s="138">
        <f t="shared" si="516"/>
        <v>0</v>
      </c>
      <c r="BH366" s="138">
        <f t="shared" si="516"/>
        <v>0</v>
      </c>
      <c r="BI366" s="138">
        <f t="shared" si="516"/>
        <v>0</v>
      </c>
      <c r="BJ366" s="138">
        <f t="shared" si="516"/>
        <v>0</v>
      </c>
      <c r="BK366" s="138">
        <f t="shared" si="516"/>
        <v>0</v>
      </c>
      <c r="BL366" s="138">
        <f t="shared" si="516"/>
        <v>0</v>
      </c>
      <c r="BM366" s="138">
        <f t="shared" si="516"/>
        <v>0</v>
      </c>
      <c r="BN366" s="138">
        <f t="shared" si="516"/>
        <v>0</v>
      </c>
      <c r="BO366" s="138">
        <f t="shared" si="516"/>
        <v>0</v>
      </c>
      <c r="BP366" s="138">
        <f t="shared" si="516"/>
        <v>0</v>
      </c>
      <c r="BQ366" s="138">
        <f t="shared" si="516"/>
        <v>0</v>
      </c>
      <c r="BR366" s="138"/>
      <c r="BS366" s="138">
        <f t="shared" ref="BS366:CY366" si="517">-BS184</f>
        <v>-1116543047.6190476</v>
      </c>
      <c r="BT366" s="138">
        <f t="shared" si="517"/>
        <v>-816825555.3444941</v>
      </c>
      <c r="BU366" s="138">
        <f t="shared" si="517"/>
        <v>0</v>
      </c>
      <c r="BV366" s="138">
        <f t="shared" si="517"/>
        <v>0</v>
      </c>
      <c r="BW366" s="138">
        <f t="shared" si="517"/>
        <v>0</v>
      </c>
      <c r="BX366" s="138">
        <f t="shared" si="517"/>
        <v>0</v>
      </c>
      <c r="BY366" s="138">
        <f t="shared" si="517"/>
        <v>0</v>
      </c>
      <c r="BZ366" s="138">
        <f t="shared" si="517"/>
        <v>0</v>
      </c>
      <c r="CA366" s="138">
        <f t="shared" si="517"/>
        <v>0</v>
      </c>
      <c r="CB366" s="138">
        <f t="shared" si="517"/>
        <v>0</v>
      </c>
      <c r="CC366" s="138">
        <f t="shared" si="517"/>
        <v>0</v>
      </c>
      <c r="CD366" s="138">
        <f t="shared" si="517"/>
        <v>0</v>
      </c>
      <c r="CE366" s="138">
        <f t="shared" si="517"/>
        <v>0</v>
      </c>
      <c r="CF366" s="138">
        <f t="shared" si="517"/>
        <v>0</v>
      </c>
      <c r="CG366" s="138">
        <f t="shared" si="517"/>
        <v>0</v>
      </c>
      <c r="CH366" s="138">
        <f t="shared" si="517"/>
        <v>0</v>
      </c>
      <c r="CI366" s="138">
        <f t="shared" si="517"/>
        <v>0</v>
      </c>
      <c r="CJ366" s="138">
        <f t="shared" si="517"/>
        <v>0</v>
      </c>
      <c r="CK366" s="138">
        <f t="shared" si="517"/>
        <v>0</v>
      </c>
      <c r="CL366" s="138">
        <f t="shared" si="517"/>
        <v>0</v>
      </c>
      <c r="CM366" s="138">
        <f t="shared" si="517"/>
        <v>0</v>
      </c>
      <c r="CN366" s="138">
        <f t="shared" si="517"/>
        <v>0</v>
      </c>
      <c r="CO366" s="138">
        <f t="shared" si="517"/>
        <v>0</v>
      </c>
      <c r="CP366" s="138">
        <f t="shared" si="517"/>
        <v>0</v>
      </c>
      <c r="CQ366" s="138">
        <f t="shared" si="517"/>
        <v>0</v>
      </c>
      <c r="CR366" s="138">
        <f t="shared" si="517"/>
        <v>0</v>
      </c>
      <c r="CS366" s="138">
        <f t="shared" si="517"/>
        <v>0</v>
      </c>
      <c r="CT366" s="138">
        <f t="shared" si="517"/>
        <v>0</v>
      </c>
      <c r="CU366" s="138">
        <f t="shared" si="517"/>
        <v>0</v>
      </c>
      <c r="CV366" s="138">
        <f t="shared" si="517"/>
        <v>0</v>
      </c>
      <c r="CW366" s="138">
        <f t="shared" si="517"/>
        <v>0</v>
      </c>
      <c r="CX366" s="138">
        <f t="shared" si="517"/>
        <v>0</v>
      </c>
      <c r="CY366" s="138">
        <f t="shared" si="517"/>
        <v>0</v>
      </c>
    </row>
    <row r="367" spans="1:103" s="19" customFormat="1">
      <c r="A367" s="12"/>
      <c r="B367" s="17" t="s">
        <v>9</v>
      </c>
      <c r="C367" s="205">
        <f>C284</f>
        <v>0</v>
      </c>
      <c r="D367" s="116" t="s">
        <v>12</v>
      </c>
      <c r="E367" s="229"/>
      <c r="F367" s="230"/>
      <c r="G367" s="230">
        <f t="shared" si="512"/>
        <v>3050489826.2022886</v>
      </c>
      <c r="H367" s="230" t="s">
        <v>136</v>
      </c>
      <c r="I367" s="230"/>
      <c r="J367" s="230">
        <f t="shared" ref="J367:BQ367" si="518">SUM(J364:J366)</f>
        <v>0</v>
      </c>
      <c r="K367" s="230">
        <f t="shared" si="518"/>
        <v>0</v>
      </c>
      <c r="L367" s="230">
        <f t="shared" si="518"/>
        <v>0</v>
      </c>
      <c r="M367" s="230">
        <f t="shared" si="518"/>
        <v>0</v>
      </c>
      <c r="N367" s="230">
        <f t="shared" si="518"/>
        <v>0</v>
      </c>
      <c r="O367" s="230">
        <f t="shared" si="518"/>
        <v>0</v>
      </c>
      <c r="P367" s="230">
        <f t="shared" si="518"/>
        <v>-671242125</v>
      </c>
      <c r="Q367" s="230">
        <f t="shared" si="518"/>
        <v>-88578351.190476194</v>
      </c>
      <c r="R367" s="230">
        <f t="shared" si="518"/>
        <v>-88819267.857142851</v>
      </c>
      <c r="S367" s="230">
        <f t="shared" si="518"/>
        <v>-89060184.523809522</v>
      </c>
      <c r="T367" s="230">
        <f t="shared" si="518"/>
        <v>-89301101.190476194</v>
      </c>
      <c r="U367" s="230">
        <f t="shared" si="518"/>
        <v>-89542017.857142851</v>
      </c>
      <c r="V367" s="230">
        <f t="shared" si="518"/>
        <v>-89782934.523809522</v>
      </c>
      <c r="W367" s="230">
        <f t="shared" si="518"/>
        <v>-90023851.190476194</v>
      </c>
      <c r="X367" s="230">
        <f t="shared" si="518"/>
        <v>-90264767.857142851</v>
      </c>
      <c r="Y367" s="230">
        <f t="shared" si="518"/>
        <v>-90505684.523809522</v>
      </c>
      <c r="Z367" s="230">
        <f t="shared" si="518"/>
        <v>-90746601.190476194</v>
      </c>
      <c r="AA367" s="230">
        <f t="shared" si="518"/>
        <v>-90987517.857142851</v>
      </c>
      <c r="AB367" s="230">
        <f t="shared" si="518"/>
        <v>-91228434.523809522</v>
      </c>
      <c r="AC367" s="230">
        <f t="shared" si="518"/>
        <v>-91469351.190476194</v>
      </c>
      <c r="AD367" s="230">
        <f t="shared" si="518"/>
        <v>-91710267.857142851</v>
      </c>
      <c r="AE367" s="230">
        <f t="shared" si="518"/>
        <v>12359267.50754917</v>
      </c>
      <c r="AF367" s="230">
        <f t="shared" si="518"/>
        <v>12459194.776646411</v>
      </c>
      <c r="AG367" s="230">
        <f t="shared" si="518"/>
        <v>12452977.415535301</v>
      </c>
      <c r="AH367" s="230">
        <f t="shared" si="518"/>
        <v>12446760.054424189</v>
      </c>
      <c r="AI367" s="230">
        <f t="shared" si="518"/>
        <v>12440542.693313079</v>
      </c>
      <c r="AJ367" s="230">
        <f t="shared" si="518"/>
        <v>12434325.332201967</v>
      </c>
      <c r="AK367" s="230">
        <f t="shared" si="518"/>
        <v>12428107.971090857</v>
      </c>
      <c r="AL367" s="230">
        <f t="shared" si="518"/>
        <v>12421890.609979745</v>
      </c>
      <c r="AM367" s="230">
        <f t="shared" si="518"/>
        <v>12415673.248868635</v>
      </c>
      <c r="AN367" s="230">
        <f t="shared" si="518"/>
        <v>12409455.887757523</v>
      </c>
      <c r="AO367" s="230">
        <f t="shared" si="518"/>
        <v>12403238.526646413</v>
      </c>
      <c r="AP367" s="230">
        <f t="shared" si="518"/>
        <v>12397021.165535301</v>
      </c>
      <c r="AQ367" s="230">
        <f t="shared" si="518"/>
        <v>12564141.089424189</v>
      </c>
      <c r="AR367" s="230">
        <f t="shared" si="518"/>
        <v>12557923.728313077</v>
      </c>
      <c r="AS367" s="230">
        <f t="shared" si="518"/>
        <v>12551706.367201967</v>
      </c>
      <c r="AT367" s="230">
        <f t="shared" si="518"/>
        <v>12545489.006090855</v>
      </c>
      <c r="AU367" s="230">
        <f t="shared" si="518"/>
        <v>12539271.644979745</v>
      </c>
      <c r="AV367" s="230">
        <f t="shared" si="518"/>
        <v>12533054.283868633</v>
      </c>
      <c r="AW367" s="230">
        <f t="shared" si="518"/>
        <v>12526836.922757523</v>
      </c>
      <c r="AX367" s="230">
        <f t="shared" si="518"/>
        <v>12520619.561646411</v>
      </c>
      <c r="AY367" s="230">
        <f t="shared" si="518"/>
        <v>12514402.200535299</v>
      </c>
      <c r="AZ367" s="230">
        <f t="shared" si="518"/>
        <v>12508184.839424189</v>
      </c>
      <c r="BA367" s="230">
        <f t="shared" si="518"/>
        <v>12501967.478313077</v>
      </c>
      <c r="BB367" s="230">
        <f t="shared" si="518"/>
        <v>12495750.117201967</v>
      </c>
      <c r="BC367" s="230">
        <f t="shared" si="518"/>
        <v>12761190.773215856</v>
      </c>
      <c r="BD367" s="230">
        <f t="shared" si="518"/>
        <v>12754973.412104744</v>
      </c>
      <c r="BE367" s="230">
        <f t="shared" si="518"/>
        <v>12748756.050993633</v>
      </c>
      <c r="BF367" s="230">
        <f t="shared" si="518"/>
        <v>12742538.689882522</v>
      </c>
      <c r="BG367" s="230">
        <f t="shared" si="518"/>
        <v>12736321.328771411</v>
      </c>
      <c r="BH367" s="230">
        <f t="shared" si="518"/>
        <v>12730103.9676603</v>
      </c>
      <c r="BI367" s="230">
        <f t="shared" si="518"/>
        <v>12723886.606549188</v>
      </c>
      <c r="BJ367" s="230">
        <f t="shared" si="518"/>
        <v>12717669.245438078</v>
      </c>
      <c r="BK367" s="230">
        <f t="shared" si="518"/>
        <v>12711451.884326966</v>
      </c>
      <c r="BL367" s="230">
        <f t="shared" si="518"/>
        <v>12705234.523215855</v>
      </c>
      <c r="BM367" s="230">
        <f t="shared" si="518"/>
        <v>12699017.162104744</v>
      </c>
      <c r="BN367" s="230">
        <f t="shared" si="518"/>
        <v>12692799.800993633</v>
      </c>
      <c r="BO367" s="230">
        <f t="shared" si="518"/>
        <v>12868694.924935646</v>
      </c>
      <c r="BP367" s="230">
        <f t="shared" si="518"/>
        <v>12862477.563824534</v>
      </c>
      <c r="BQ367" s="230">
        <f t="shared" si="518"/>
        <v>12856260.202713422</v>
      </c>
      <c r="BR367" s="230"/>
      <c r="BS367" s="230">
        <f t="shared" ref="BS367:CY367" si="519">SUM(BS364:BS366)</f>
        <v>-1116543047.6190476</v>
      </c>
      <c r="BT367" s="230">
        <f t="shared" si="519"/>
        <v>-776726867.5944941</v>
      </c>
      <c r="BU367" s="230">
        <f t="shared" si="519"/>
        <v>147829403.3414236</v>
      </c>
      <c r="BV367" s="230">
        <f t="shared" si="519"/>
        <v>144608787.9577986</v>
      </c>
      <c r="BW367" s="230">
        <f t="shared" si="519"/>
        <v>147600047.56708294</v>
      </c>
      <c r="BX367" s="230">
        <f t="shared" si="519"/>
        <v>157186195.62204787</v>
      </c>
      <c r="BY367" s="230">
        <f t="shared" si="519"/>
        <v>159771823.66210508</v>
      </c>
      <c r="BZ367" s="230">
        <f t="shared" si="519"/>
        <v>159954609.46408284</v>
      </c>
      <c r="CA367" s="230">
        <f t="shared" si="519"/>
        <v>162654212.850191</v>
      </c>
      <c r="CB367" s="230">
        <f t="shared" si="519"/>
        <v>165443688.82095182</v>
      </c>
      <c r="CC367" s="230">
        <f t="shared" si="519"/>
        <v>168511805.024315</v>
      </c>
      <c r="CD367" s="230">
        <f t="shared" si="519"/>
        <v>172121993.61192897</v>
      </c>
      <c r="CE367" s="230">
        <f t="shared" si="519"/>
        <v>166796720.5048539</v>
      </c>
      <c r="CF367" s="230">
        <f t="shared" si="519"/>
        <v>166796720.5048539</v>
      </c>
      <c r="CG367" s="230">
        <f t="shared" si="519"/>
        <v>166796720.5048539</v>
      </c>
      <c r="CH367" s="230">
        <f t="shared" si="519"/>
        <v>166796720.5048539</v>
      </c>
      <c r="CI367" s="230">
        <f t="shared" si="519"/>
        <v>166796720.5048539</v>
      </c>
      <c r="CJ367" s="230">
        <f t="shared" si="519"/>
        <v>166796720.5048539</v>
      </c>
      <c r="CK367" s="230">
        <f t="shared" si="519"/>
        <v>166796720.5048539</v>
      </c>
      <c r="CL367" s="230">
        <f t="shared" si="519"/>
        <v>166796720.5048539</v>
      </c>
      <c r="CM367" s="230">
        <f t="shared" si="519"/>
        <v>166796720.5048539</v>
      </c>
      <c r="CN367" s="230">
        <f t="shared" si="519"/>
        <v>163599058.0048539</v>
      </c>
      <c r="CO367" s="230">
        <f t="shared" si="519"/>
        <v>154006070.5048539</v>
      </c>
      <c r="CP367" s="230">
        <f t="shared" si="519"/>
        <v>154006070.5048539</v>
      </c>
      <c r="CQ367" s="230">
        <f t="shared" si="519"/>
        <v>154006070.5048539</v>
      </c>
      <c r="CR367" s="230">
        <f t="shared" si="519"/>
        <v>154006070.5048539</v>
      </c>
      <c r="CS367" s="230">
        <f t="shared" si="519"/>
        <v>154006070.5048539</v>
      </c>
      <c r="CT367" s="230">
        <f t="shared" si="519"/>
        <v>154006070.5048539</v>
      </c>
      <c r="CU367" s="230">
        <f t="shared" si="519"/>
        <v>154006070.5048539</v>
      </c>
      <c r="CV367" s="230">
        <f t="shared" si="519"/>
        <v>154006070.5048539</v>
      </c>
      <c r="CW367" s="230">
        <f t="shared" si="519"/>
        <v>154006070.5048539</v>
      </c>
      <c r="CX367" s="230">
        <f t="shared" si="519"/>
        <v>153854241.58324799</v>
      </c>
      <c r="CY367" s="230">
        <f t="shared" si="519"/>
        <v>153398754.8184303</v>
      </c>
    </row>
    <row r="368" spans="1:103">
      <c r="A368" s="3"/>
      <c r="B368" s="2" t="s">
        <v>24</v>
      </c>
      <c r="E368" s="35"/>
      <c r="F368" s="36"/>
      <c r="G368" s="36">
        <f t="shared" si="512"/>
        <v>-167682229.16666672</v>
      </c>
      <c r="H368" s="36" t="s">
        <v>136</v>
      </c>
      <c r="I368" s="36"/>
      <c r="J368" s="36">
        <f>-J361</f>
        <v>0</v>
      </c>
      <c r="K368" s="36">
        <f t="shared" ref="K368:BQ368" si="520">-K361</f>
        <v>0</v>
      </c>
      <c r="L368" s="36">
        <f t="shared" si="520"/>
        <v>0</v>
      </c>
      <c r="M368" s="36">
        <f t="shared" si="520"/>
        <v>0</v>
      </c>
      <c r="N368" s="36">
        <f t="shared" si="520"/>
        <v>0</v>
      </c>
      <c r="O368" s="36">
        <f t="shared" si="520"/>
        <v>0</v>
      </c>
      <c r="P368" s="36">
        <f t="shared" si="520"/>
        <v>-660625.00000000012</v>
      </c>
      <c r="Q368" s="36">
        <f t="shared" si="520"/>
        <v>-1391748.2638888892</v>
      </c>
      <c r="R368" s="36">
        <f t="shared" si="520"/>
        <v>-1532744.7916666667</v>
      </c>
      <c r="S368" s="36">
        <f t="shared" si="520"/>
        <v>-1673741.319444445</v>
      </c>
      <c r="T368" s="36">
        <f t="shared" si="520"/>
        <v>-1814737.847222222</v>
      </c>
      <c r="U368" s="36">
        <f t="shared" si="520"/>
        <v>-1955734.3750000002</v>
      </c>
      <c r="V368" s="36">
        <f t="shared" si="520"/>
        <v>-2096730.9027777773</v>
      </c>
      <c r="W368" s="36">
        <f t="shared" si="520"/>
        <v>-2237727.4305555555</v>
      </c>
      <c r="X368" s="36">
        <f t="shared" si="520"/>
        <v>-2378723.9583333326</v>
      </c>
      <c r="Y368" s="36">
        <f t="shared" si="520"/>
        <v>-2519720.486111111</v>
      </c>
      <c r="Z368" s="36">
        <f t="shared" si="520"/>
        <v>-2660717.0138888881</v>
      </c>
      <c r="AA368" s="36">
        <f t="shared" si="520"/>
        <v>-2801713.541666666</v>
      </c>
      <c r="AB368" s="36">
        <f t="shared" si="520"/>
        <v>-2942710.0694444436</v>
      </c>
      <c r="AC368" s="36">
        <f t="shared" si="520"/>
        <v>-3083706.5972222215</v>
      </c>
      <c r="AD368" s="36">
        <f t="shared" si="520"/>
        <v>-3224703.1249999986</v>
      </c>
      <c r="AE368" s="36">
        <f t="shared" si="520"/>
        <v>-3279657.9861111105</v>
      </c>
      <c r="AF368" s="36">
        <f t="shared" si="520"/>
        <v>-3248571.1805555546</v>
      </c>
      <c r="AG368" s="36">
        <f t="shared" si="520"/>
        <v>-3217484.375</v>
      </c>
      <c r="AH368" s="36">
        <f t="shared" si="520"/>
        <v>-3186397.569444444</v>
      </c>
      <c r="AI368" s="36">
        <f t="shared" si="520"/>
        <v>-3155310.7638888899</v>
      </c>
      <c r="AJ368" s="36">
        <f t="shared" si="520"/>
        <v>-3124223.9583333335</v>
      </c>
      <c r="AK368" s="36">
        <f t="shared" si="520"/>
        <v>-3093137.1527777785</v>
      </c>
      <c r="AL368" s="36">
        <f t="shared" si="520"/>
        <v>-3062050.347222222</v>
      </c>
      <c r="AM368" s="36">
        <f t="shared" si="520"/>
        <v>-3030963.5416666665</v>
      </c>
      <c r="AN368" s="36">
        <f t="shared" si="520"/>
        <v>-2999876.7361111105</v>
      </c>
      <c r="AO368" s="36">
        <f t="shared" si="520"/>
        <v>-2968789.9305555555</v>
      </c>
      <c r="AP368" s="36">
        <f t="shared" si="520"/>
        <v>-2937703.1249999995</v>
      </c>
      <c r="AQ368" s="36">
        <f t="shared" si="520"/>
        <v>-2906616.319444444</v>
      </c>
      <c r="AR368" s="36">
        <f t="shared" si="520"/>
        <v>-2875529.5138888881</v>
      </c>
      <c r="AS368" s="36">
        <f t="shared" si="520"/>
        <v>-2844442.7083333326</v>
      </c>
      <c r="AT368" s="36">
        <f t="shared" si="520"/>
        <v>-2813355.9027777766</v>
      </c>
      <c r="AU368" s="36">
        <f t="shared" si="520"/>
        <v>-2782269.0972222215</v>
      </c>
      <c r="AV368" s="36">
        <f t="shared" si="520"/>
        <v>-2751182.2916666656</v>
      </c>
      <c r="AW368" s="36">
        <f t="shared" si="520"/>
        <v>-2720095.4861111101</v>
      </c>
      <c r="AX368" s="36">
        <f t="shared" si="520"/>
        <v>-2689008.6805555541</v>
      </c>
      <c r="AY368" s="36">
        <f t="shared" si="520"/>
        <v>-2657921.8749999986</v>
      </c>
      <c r="AZ368" s="36">
        <f t="shared" si="520"/>
        <v>-2626835.0694444426</v>
      </c>
      <c r="BA368" s="36">
        <f t="shared" si="520"/>
        <v>-2595748.2638888876</v>
      </c>
      <c r="BB368" s="36">
        <f t="shared" si="520"/>
        <v>-2564661.4583333316</v>
      </c>
      <c r="BC368" s="36">
        <f t="shared" si="520"/>
        <v>-2533574.6527777761</v>
      </c>
      <c r="BD368" s="36">
        <f t="shared" si="520"/>
        <v>-2502487.8472222202</v>
      </c>
      <c r="BE368" s="36">
        <f t="shared" si="520"/>
        <v>-2471401.0416666646</v>
      </c>
      <c r="BF368" s="36">
        <f t="shared" si="520"/>
        <v>-2440314.2361111087</v>
      </c>
      <c r="BG368" s="36">
        <f t="shared" si="520"/>
        <v>-2409227.4305555536</v>
      </c>
      <c r="BH368" s="36">
        <f t="shared" si="520"/>
        <v>-2378140.6249999977</v>
      </c>
      <c r="BI368" s="36">
        <f t="shared" si="520"/>
        <v>-2347053.8194444422</v>
      </c>
      <c r="BJ368" s="36">
        <f t="shared" si="520"/>
        <v>-2315967.0138888862</v>
      </c>
      <c r="BK368" s="36">
        <f t="shared" si="520"/>
        <v>-2284880.2083333307</v>
      </c>
      <c r="BL368" s="36">
        <f t="shared" si="520"/>
        <v>-2253793.4027777747</v>
      </c>
      <c r="BM368" s="36">
        <f t="shared" si="520"/>
        <v>-2222706.5972222197</v>
      </c>
      <c r="BN368" s="36">
        <f t="shared" si="520"/>
        <v>-2191619.7916666633</v>
      </c>
      <c r="BO368" s="36">
        <f t="shared" si="520"/>
        <v>-2160532.9861111082</v>
      </c>
      <c r="BP368" s="36">
        <f t="shared" si="520"/>
        <v>-2129446.1805555518</v>
      </c>
      <c r="BQ368" s="36">
        <f t="shared" si="520"/>
        <v>-2098359.3749999967</v>
      </c>
      <c r="BR368" s="36"/>
      <c r="BS368" s="36">
        <f t="shared" ref="BS368:CY368" si="521">-BS361</f>
        <v>-36931125</v>
      </c>
      <c r="BT368" s="36">
        <f t="shared" si="521"/>
        <v>-32454624.999999985</v>
      </c>
      <c r="BU368" s="36">
        <f t="shared" si="521"/>
        <v>-27978124.999999974</v>
      </c>
      <c r="BV368" s="36">
        <f t="shared" si="521"/>
        <v>0</v>
      </c>
      <c r="BW368" s="36">
        <f t="shared" si="521"/>
        <v>0</v>
      </c>
      <c r="BX368" s="36">
        <f t="shared" si="521"/>
        <v>-22755541.666666675</v>
      </c>
      <c r="BY368" s="36">
        <f t="shared" si="521"/>
        <v>-18279041.666666675</v>
      </c>
      <c r="BZ368" s="36">
        <f t="shared" si="521"/>
        <v>-13802541.666666673</v>
      </c>
      <c r="CA368" s="36">
        <f t="shared" si="521"/>
        <v>-9326041.6666666735</v>
      </c>
      <c r="CB368" s="36">
        <f t="shared" si="521"/>
        <v>-4849541.6666666726</v>
      </c>
      <c r="CC368" s="36">
        <f t="shared" si="521"/>
        <v>-1305645.8333333363</v>
      </c>
      <c r="CD368" s="36">
        <f t="shared" si="521"/>
        <v>0</v>
      </c>
      <c r="CE368" s="36">
        <f t="shared" si="521"/>
        <v>0</v>
      </c>
      <c r="CF368" s="36">
        <f t="shared" si="521"/>
        <v>0</v>
      </c>
      <c r="CG368" s="36">
        <f t="shared" si="521"/>
        <v>0</v>
      </c>
      <c r="CH368" s="36">
        <f t="shared" si="521"/>
        <v>0</v>
      </c>
      <c r="CI368" s="36">
        <f t="shared" si="521"/>
        <v>0</v>
      </c>
      <c r="CJ368" s="36">
        <f t="shared" si="521"/>
        <v>0</v>
      </c>
      <c r="CK368" s="36">
        <f t="shared" si="521"/>
        <v>0</v>
      </c>
      <c r="CL368" s="36">
        <f t="shared" si="521"/>
        <v>0</v>
      </c>
      <c r="CM368" s="36">
        <f t="shared" si="521"/>
        <v>0</v>
      </c>
      <c r="CN368" s="36">
        <f t="shared" si="521"/>
        <v>0</v>
      </c>
      <c r="CO368" s="36">
        <f t="shared" si="521"/>
        <v>0</v>
      </c>
      <c r="CP368" s="36">
        <f t="shared" si="521"/>
        <v>0</v>
      </c>
      <c r="CQ368" s="36">
        <f t="shared" si="521"/>
        <v>0</v>
      </c>
      <c r="CR368" s="36">
        <f t="shared" si="521"/>
        <v>0</v>
      </c>
      <c r="CS368" s="36">
        <f t="shared" si="521"/>
        <v>0</v>
      </c>
      <c r="CT368" s="36">
        <f t="shared" si="521"/>
        <v>0</v>
      </c>
      <c r="CU368" s="36">
        <f t="shared" si="521"/>
        <v>0</v>
      </c>
      <c r="CV368" s="36">
        <f t="shared" si="521"/>
        <v>0</v>
      </c>
      <c r="CW368" s="36">
        <f t="shared" si="521"/>
        <v>0</v>
      </c>
      <c r="CX368" s="36">
        <f t="shared" si="521"/>
        <v>0</v>
      </c>
      <c r="CY368" s="36">
        <f t="shared" si="521"/>
        <v>0</v>
      </c>
    </row>
    <row r="369" spans="1:103">
      <c r="A369" s="3"/>
      <c r="B369" s="2" t="s">
        <v>51</v>
      </c>
      <c r="E369" s="35"/>
      <c r="F369" s="36"/>
      <c r="G369" s="36">
        <f t="shared" si="512"/>
        <v>1279000000</v>
      </c>
      <c r="H369" s="36" t="s">
        <v>136</v>
      </c>
      <c r="I369" s="36"/>
      <c r="J369" s="36">
        <f>J358</f>
        <v>0</v>
      </c>
      <c r="K369" s="36">
        <f t="shared" ref="K369:BQ369" si="522">K358</f>
        <v>0</v>
      </c>
      <c r="L369" s="36">
        <f t="shared" si="522"/>
        <v>0</v>
      </c>
      <c r="M369" s="36">
        <f t="shared" si="522"/>
        <v>0</v>
      </c>
      <c r="N369" s="36">
        <f t="shared" si="522"/>
        <v>0</v>
      </c>
      <c r="O369" s="36">
        <f t="shared" si="522"/>
        <v>0</v>
      </c>
      <c r="P369" s="36">
        <f t="shared" si="522"/>
        <v>453000000</v>
      </c>
      <c r="Q369" s="36">
        <f t="shared" si="522"/>
        <v>59000000</v>
      </c>
      <c r="R369" s="36">
        <f t="shared" si="522"/>
        <v>59000000</v>
      </c>
      <c r="S369" s="36">
        <f t="shared" si="522"/>
        <v>59000000</v>
      </c>
      <c r="T369" s="36">
        <f t="shared" si="522"/>
        <v>59000000</v>
      </c>
      <c r="U369" s="36">
        <f t="shared" si="522"/>
        <v>59000000</v>
      </c>
      <c r="V369" s="36">
        <f t="shared" si="522"/>
        <v>59000000</v>
      </c>
      <c r="W369" s="36">
        <f t="shared" si="522"/>
        <v>59000000</v>
      </c>
      <c r="X369" s="36">
        <f t="shared" si="522"/>
        <v>59000000</v>
      </c>
      <c r="Y369" s="36">
        <f t="shared" si="522"/>
        <v>59000000</v>
      </c>
      <c r="Z369" s="36">
        <f t="shared" si="522"/>
        <v>59000000</v>
      </c>
      <c r="AA369" s="36">
        <f t="shared" si="522"/>
        <v>59000000</v>
      </c>
      <c r="AB369" s="36">
        <f t="shared" si="522"/>
        <v>59000000</v>
      </c>
      <c r="AC369" s="36">
        <f t="shared" si="522"/>
        <v>59000000</v>
      </c>
      <c r="AD369" s="36">
        <f t="shared" si="522"/>
        <v>59000000</v>
      </c>
      <c r="AE369" s="36">
        <f t="shared" si="522"/>
        <v>0</v>
      </c>
      <c r="AF369" s="36">
        <f t="shared" si="522"/>
        <v>0</v>
      </c>
      <c r="AG369" s="36">
        <f t="shared" si="522"/>
        <v>0</v>
      </c>
      <c r="AH369" s="36">
        <f t="shared" si="522"/>
        <v>0</v>
      </c>
      <c r="AI369" s="36">
        <f t="shared" si="522"/>
        <v>0</v>
      </c>
      <c r="AJ369" s="36">
        <f t="shared" si="522"/>
        <v>0</v>
      </c>
      <c r="AK369" s="36">
        <f t="shared" si="522"/>
        <v>0</v>
      </c>
      <c r="AL369" s="36">
        <f t="shared" si="522"/>
        <v>0</v>
      </c>
      <c r="AM369" s="36">
        <f t="shared" si="522"/>
        <v>0</v>
      </c>
      <c r="AN369" s="36">
        <f t="shared" si="522"/>
        <v>0</v>
      </c>
      <c r="AO369" s="36">
        <f t="shared" si="522"/>
        <v>0</v>
      </c>
      <c r="AP369" s="36">
        <f t="shared" si="522"/>
        <v>0</v>
      </c>
      <c r="AQ369" s="36">
        <f t="shared" si="522"/>
        <v>0</v>
      </c>
      <c r="AR369" s="36">
        <f t="shared" si="522"/>
        <v>0</v>
      </c>
      <c r="AS369" s="36">
        <f t="shared" si="522"/>
        <v>0</v>
      </c>
      <c r="AT369" s="36">
        <f t="shared" si="522"/>
        <v>0</v>
      </c>
      <c r="AU369" s="36">
        <f t="shared" si="522"/>
        <v>0</v>
      </c>
      <c r="AV369" s="36">
        <f t="shared" si="522"/>
        <v>0</v>
      </c>
      <c r="AW369" s="36">
        <f t="shared" si="522"/>
        <v>0</v>
      </c>
      <c r="AX369" s="36">
        <f t="shared" si="522"/>
        <v>0</v>
      </c>
      <c r="AY369" s="36">
        <f t="shared" si="522"/>
        <v>0</v>
      </c>
      <c r="AZ369" s="36">
        <f t="shared" si="522"/>
        <v>0</v>
      </c>
      <c r="BA369" s="36">
        <f t="shared" si="522"/>
        <v>0</v>
      </c>
      <c r="BB369" s="36">
        <f t="shared" si="522"/>
        <v>0</v>
      </c>
      <c r="BC369" s="36">
        <f t="shared" si="522"/>
        <v>0</v>
      </c>
      <c r="BD369" s="36">
        <f t="shared" si="522"/>
        <v>0</v>
      </c>
      <c r="BE369" s="36">
        <f t="shared" si="522"/>
        <v>0</v>
      </c>
      <c r="BF369" s="36">
        <f t="shared" si="522"/>
        <v>0</v>
      </c>
      <c r="BG369" s="36">
        <f t="shared" si="522"/>
        <v>0</v>
      </c>
      <c r="BH369" s="36">
        <f t="shared" si="522"/>
        <v>0</v>
      </c>
      <c r="BI369" s="36">
        <f t="shared" si="522"/>
        <v>0</v>
      </c>
      <c r="BJ369" s="36">
        <f t="shared" si="522"/>
        <v>0</v>
      </c>
      <c r="BK369" s="36">
        <f t="shared" si="522"/>
        <v>0</v>
      </c>
      <c r="BL369" s="36">
        <f t="shared" si="522"/>
        <v>0</v>
      </c>
      <c r="BM369" s="36">
        <f t="shared" si="522"/>
        <v>0</v>
      </c>
      <c r="BN369" s="36">
        <f t="shared" si="522"/>
        <v>0</v>
      </c>
      <c r="BO369" s="36">
        <f t="shared" si="522"/>
        <v>0</v>
      </c>
      <c r="BP369" s="36">
        <f t="shared" si="522"/>
        <v>0</v>
      </c>
      <c r="BQ369" s="36">
        <f t="shared" si="522"/>
        <v>0</v>
      </c>
      <c r="BR369" s="36"/>
      <c r="BS369" s="36">
        <f t="shared" ref="BS369:CY369" si="523">BS358</f>
        <v>748000000</v>
      </c>
      <c r="BT369" s="36">
        <f t="shared" si="523"/>
        <v>531000000</v>
      </c>
      <c r="BU369" s="36">
        <f t="shared" si="523"/>
        <v>0</v>
      </c>
      <c r="BV369" s="36">
        <f t="shared" si="523"/>
        <v>0</v>
      </c>
      <c r="BW369" s="36">
        <f t="shared" si="523"/>
        <v>0</v>
      </c>
      <c r="BX369" s="36">
        <f t="shared" si="523"/>
        <v>0</v>
      </c>
      <c r="BY369" s="36">
        <f t="shared" si="523"/>
        <v>0</v>
      </c>
      <c r="BZ369" s="36">
        <f t="shared" si="523"/>
        <v>0</v>
      </c>
      <c r="CA369" s="36">
        <f t="shared" si="523"/>
        <v>0</v>
      </c>
      <c r="CB369" s="36">
        <f t="shared" si="523"/>
        <v>0</v>
      </c>
      <c r="CC369" s="36">
        <f t="shared" si="523"/>
        <v>0</v>
      </c>
      <c r="CD369" s="36">
        <f t="shared" si="523"/>
        <v>0</v>
      </c>
      <c r="CE369" s="36">
        <f t="shared" si="523"/>
        <v>0</v>
      </c>
      <c r="CF369" s="36">
        <f t="shared" si="523"/>
        <v>0</v>
      </c>
      <c r="CG369" s="36">
        <f t="shared" si="523"/>
        <v>0</v>
      </c>
      <c r="CH369" s="36">
        <f t="shared" si="523"/>
        <v>0</v>
      </c>
      <c r="CI369" s="36">
        <f t="shared" si="523"/>
        <v>0</v>
      </c>
      <c r="CJ369" s="36">
        <f t="shared" si="523"/>
        <v>0</v>
      </c>
      <c r="CK369" s="36">
        <f t="shared" si="523"/>
        <v>0</v>
      </c>
      <c r="CL369" s="36">
        <f t="shared" si="523"/>
        <v>0</v>
      </c>
      <c r="CM369" s="36">
        <f t="shared" si="523"/>
        <v>0</v>
      </c>
      <c r="CN369" s="36">
        <f t="shared" si="523"/>
        <v>0</v>
      </c>
      <c r="CO369" s="36">
        <f t="shared" si="523"/>
        <v>0</v>
      </c>
      <c r="CP369" s="36">
        <f t="shared" si="523"/>
        <v>0</v>
      </c>
      <c r="CQ369" s="36">
        <f t="shared" si="523"/>
        <v>0</v>
      </c>
      <c r="CR369" s="36">
        <f t="shared" si="523"/>
        <v>0</v>
      </c>
      <c r="CS369" s="36">
        <f t="shared" si="523"/>
        <v>0</v>
      </c>
      <c r="CT369" s="36">
        <f t="shared" si="523"/>
        <v>0</v>
      </c>
      <c r="CU369" s="36">
        <f t="shared" si="523"/>
        <v>0</v>
      </c>
      <c r="CV369" s="36">
        <f t="shared" si="523"/>
        <v>0</v>
      </c>
      <c r="CW369" s="36">
        <f t="shared" si="523"/>
        <v>0</v>
      </c>
      <c r="CX369" s="36">
        <f t="shared" si="523"/>
        <v>0</v>
      </c>
      <c r="CY369" s="36">
        <f t="shared" si="523"/>
        <v>0</v>
      </c>
    </row>
    <row r="370" spans="1:103">
      <c r="A370" s="3"/>
      <c r="B370" s="2" t="s">
        <v>3</v>
      </c>
      <c r="E370" s="35"/>
      <c r="F370" s="36"/>
      <c r="G370" s="36">
        <f t="shared" si="512"/>
        <v>-1279000000</v>
      </c>
      <c r="H370" s="36" t="s">
        <v>136</v>
      </c>
      <c r="I370" s="36"/>
      <c r="J370" s="36">
        <f>-J359</f>
        <v>0</v>
      </c>
      <c r="K370" s="36">
        <f t="shared" ref="K370:BQ370" si="524">-K359</f>
        <v>0</v>
      </c>
      <c r="L370" s="36">
        <f t="shared" si="524"/>
        <v>0</v>
      </c>
      <c r="M370" s="36">
        <f t="shared" si="524"/>
        <v>0</v>
      </c>
      <c r="N370" s="36">
        <f t="shared" si="524"/>
        <v>0</v>
      </c>
      <c r="O370" s="36">
        <f t="shared" si="524"/>
        <v>0</v>
      </c>
      <c r="P370" s="36">
        <f t="shared" si="524"/>
        <v>0</v>
      </c>
      <c r="Q370" s="36">
        <f t="shared" si="524"/>
        <v>-10658333.333333334</v>
      </c>
      <c r="R370" s="36">
        <f t="shared" si="524"/>
        <v>-10658333.333333334</v>
      </c>
      <c r="S370" s="36">
        <f t="shared" si="524"/>
        <v>-10658333.333333334</v>
      </c>
      <c r="T370" s="36">
        <f t="shared" si="524"/>
        <v>-10658333.333333334</v>
      </c>
      <c r="U370" s="36">
        <f t="shared" si="524"/>
        <v>-10658333.333333334</v>
      </c>
      <c r="V370" s="36">
        <f t="shared" si="524"/>
        <v>-10658333.333333334</v>
      </c>
      <c r="W370" s="36">
        <f t="shared" si="524"/>
        <v>-10658333.333333334</v>
      </c>
      <c r="X370" s="36">
        <f t="shared" si="524"/>
        <v>-10658333.333333334</v>
      </c>
      <c r="Y370" s="36">
        <f t="shared" si="524"/>
        <v>-10658333.333333334</v>
      </c>
      <c r="Z370" s="36">
        <f t="shared" si="524"/>
        <v>-10658333.333333334</v>
      </c>
      <c r="AA370" s="36">
        <f t="shared" si="524"/>
        <v>-10658333.333333334</v>
      </c>
      <c r="AB370" s="36">
        <f t="shared" si="524"/>
        <v>-10658333.333333334</v>
      </c>
      <c r="AC370" s="36">
        <f t="shared" si="524"/>
        <v>-10658333.333333334</v>
      </c>
      <c r="AD370" s="36">
        <f t="shared" si="524"/>
        <v>-10658333.333333334</v>
      </c>
      <c r="AE370" s="36">
        <f t="shared" si="524"/>
        <v>-10658333.333333334</v>
      </c>
      <c r="AF370" s="36">
        <f t="shared" si="524"/>
        <v>-10658333.333333334</v>
      </c>
      <c r="AG370" s="36">
        <f t="shared" si="524"/>
        <v>-10658333.333333334</v>
      </c>
      <c r="AH370" s="36">
        <f t="shared" si="524"/>
        <v>-10658333.333333334</v>
      </c>
      <c r="AI370" s="36">
        <f t="shared" si="524"/>
        <v>-10658333.333333334</v>
      </c>
      <c r="AJ370" s="36">
        <f t="shared" si="524"/>
        <v>-10658333.333333334</v>
      </c>
      <c r="AK370" s="36">
        <f t="shared" si="524"/>
        <v>-10658333.333333334</v>
      </c>
      <c r="AL370" s="36">
        <f t="shared" si="524"/>
        <v>-10658333.333333334</v>
      </c>
      <c r="AM370" s="36">
        <f t="shared" si="524"/>
        <v>-10658333.333333334</v>
      </c>
      <c r="AN370" s="36">
        <f t="shared" si="524"/>
        <v>-10658333.333333334</v>
      </c>
      <c r="AO370" s="36">
        <f t="shared" si="524"/>
        <v>-10658333.333333334</v>
      </c>
      <c r="AP370" s="36">
        <f t="shared" si="524"/>
        <v>-10658333.333333334</v>
      </c>
      <c r="AQ370" s="36">
        <f t="shared" si="524"/>
        <v>-10658333.333333334</v>
      </c>
      <c r="AR370" s="36">
        <f t="shared" si="524"/>
        <v>-10658333.333333334</v>
      </c>
      <c r="AS370" s="36">
        <f t="shared" si="524"/>
        <v>-10658333.333333334</v>
      </c>
      <c r="AT370" s="36">
        <f t="shared" si="524"/>
        <v>-10658333.333333334</v>
      </c>
      <c r="AU370" s="36">
        <f t="shared" si="524"/>
        <v>-10658333.333333334</v>
      </c>
      <c r="AV370" s="36">
        <f t="shared" si="524"/>
        <v>-10658333.333333334</v>
      </c>
      <c r="AW370" s="36">
        <f t="shared" si="524"/>
        <v>-10658333.333333334</v>
      </c>
      <c r="AX370" s="36">
        <f t="shared" si="524"/>
        <v>-10658333.333333334</v>
      </c>
      <c r="AY370" s="36">
        <f t="shared" si="524"/>
        <v>-10658333.333333334</v>
      </c>
      <c r="AZ370" s="36">
        <f t="shared" si="524"/>
        <v>-10658333.333333334</v>
      </c>
      <c r="BA370" s="36">
        <f t="shared" si="524"/>
        <v>-10658333.333333334</v>
      </c>
      <c r="BB370" s="36">
        <f t="shared" si="524"/>
        <v>-10658333.333333334</v>
      </c>
      <c r="BC370" s="36">
        <f t="shared" si="524"/>
        <v>-10658333.333333334</v>
      </c>
      <c r="BD370" s="36">
        <f t="shared" si="524"/>
        <v>-10658333.333333334</v>
      </c>
      <c r="BE370" s="36">
        <f t="shared" si="524"/>
        <v>-10658333.333333334</v>
      </c>
      <c r="BF370" s="36">
        <f t="shared" si="524"/>
        <v>-10658333.333333334</v>
      </c>
      <c r="BG370" s="36">
        <f t="shared" si="524"/>
        <v>-10658333.333333334</v>
      </c>
      <c r="BH370" s="36">
        <f t="shared" si="524"/>
        <v>-10658333.333333334</v>
      </c>
      <c r="BI370" s="36">
        <f t="shared" si="524"/>
        <v>-10658333.333333334</v>
      </c>
      <c r="BJ370" s="36">
        <f t="shared" si="524"/>
        <v>-10658333.333333334</v>
      </c>
      <c r="BK370" s="36">
        <f t="shared" si="524"/>
        <v>-10658333.333333334</v>
      </c>
      <c r="BL370" s="36">
        <f t="shared" si="524"/>
        <v>-10658333.333333334</v>
      </c>
      <c r="BM370" s="36">
        <f t="shared" si="524"/>
        <v>-10658333.333333334</v>
      </c>
      <c r="BN370" s="36">
        <f t="shared" si="524"/>
        <v>-10658333.333333334</v>
      </c>
      <c r="BO370" s="36">
        <f t="shared" si="524"/>
        <v>-10658333.333333334</v>
      </c>
      <c r="BP370" s="36">
        <f t="shared" si="524"/>
        <v>-10658333.333333334</v>
      </c>
      <c r="BQ370" s="36">
        <f t="shared" si="524"/>
        <v>-10658333.333333334</v>
      </c>
      <c r="BR370" s="36"/>
      <c r="BS370" s="36">
        <f t="shared" ref="BS370:CY370" si="525">-BS359</f>
        <v>-53291666.666666672</v>
      </c>
      <c r="BT370" s="36">
        <f t="shared" si="525"/>
        <v>-127899999.99999999</v>
      </c>
      <c r="BU370" s="36">
        <f t="shared" si="525"/>
        <v>-127899999.99999999</v>
      </c>
      <c r="BV370" s="36">
        <f t="shared" si="525"/>
        <v>-127899999.99999999</v>
      </c>
      <c r="BW370" s="36">
        <f t="shared" si="525"/>
        <v>-127899999.99999999</v>
      </c>
      <c r="BX370" s="36">
        <f t="shared" si="525"/>
        <v>-127900000</v>
      </c>
      <c r="BY370" s="36">
        <f t="shared" si="525"/>
        <v>-127900000</v>
      </c>
      <c r="BZ370" s="36">
        <f t="shared" si="525"/>
        <v>-127900000</v>
      </c>
      <c r="CA370" s="36">
        <f t="shared" si="525"/>
        <v>-127900000</v>
      </c>
      <c r="CB370" s="36">
        <f t="shared" si="525"/>
        <v>-127900000</v>
      </c>
      <c r="CC370" s="36">
        <f t="shared" si="525"/>
        <v>-74608333.333333492</v>
      </c>
      <c r="CD370" s="36">
        <f t="shared" si="525"/>
        <v>0</v>
      </c>
      <c r="CE370" s="36">
        <f t="shared" si="525"/>
        <v>0</v>
      </c>
      <c r="CF370" s="36">
        <f t="shared" si="525"/>
        <v>0</v>
      </c>
      <c r="CG370" s="36">
        <f t="shared" si="525"/>
        <v>0</v>
      </c>
      <c r="CH370" s="36">
        <f t="shared" si="525"/>
        <v>0</v>
      </c>
      <c r="CI370" s="36">
        <f t="shared" si="525"/>
        <v>0</v>
      </c>
      <c r="CJ370" s="36">
        <f t="shared" si="525"/>
        <v>0</v>
      </c>
      <c r="CK370" s="36">
        <f t="shared" si="525"/>
        <v>0</v>
      </c>
      <c r="CL370" s="36">
        <f t="shared" si="525"/>
        <v>0</v>
      </c>
      <c r="CM370" s="36">
        <f t="shared" si="525"/>
        <v>0</v>
      </c>
      <c r="CN370" s="36">
        <f t="shared" si="525"/>
        <v>0</v>
      </c>
      <c r="CO370" s="36">
        <f t="shared" si="525"/>
        <v>0</v>
      </c>
      <c r="CP370" s="36">
        <f t="shared" si="525"/>
        <v>0</v>
      </c>
      <c r="CQ370" s="36">
        <f t="shared" si="525"/>
        <v>0</v>
      </c>
      <c r="CR370" s="36">
        <f t="shared" si="525"/>
        <v>0</v>
      </c>
      <c r="CS370" s="36">
        <f t="shared" si="525"/>
        <v>0</v>
      </c>
      <c r="CT370" s="36">
        <f t="shared" si="525"/>
        <v>0</v>
      </c>
      <c r="CU370" s="36">
        <f t="shared" si="525"/>
        <v>0</v>
      </c>
      <c r="CV370" s="36">
        <f t="shared" si="525"/>
        <v>0</v>
      </c>
      <c r="CW370" s="36">
        <f t="shared" si="525"/>
        <v>0</v>
      </c>
      <c r="CX370" s="36">
        <f t="shared" si="525"/>
        <v>0</v>
      </c>
      <c r="CY370" s="36">
        <f t="shared" si="525"/>
        <v>0</v>
      </c>
    </row>
    <row r="371" spans="1:103" s="19" customFormat="1">
      <c r="A371" s="12"/>
      <c r="B371" s="17" t="s">
        <v>10</v>
      </c>
      <c r="C371" s="205">
        <v>0.15</v>
      </c>
      <c r="D371" s="116" t="s">
        <v>52</v>
      </c>
      <c r="E371" s="229"/>
      <c r="F371" s="230"/>
      <c r="G371" s="230">
        <f t="shared" si="512"/>
        <v>2882807597.0356221</v>
      </c>
      <c r="H371" s="230" t="s">
        <v>136</v>
      </c>
      <c r="I371" s="230"/>
      <c r="J371" s="230">
        <f>SUM(J367:J370)</f>
        <v>0</v>
      </c>
      <c r="K371" s="230">
        <f t="shared" ref="K371:BV371" si="526">SUM(K367:K370)</f>
        <v>0</v>
      </c>
      <c r="L371" s="230">
        <f t="shared" si="526"/>
        <v>0</v>
      </c>
      <c r="M371" s="230">
        <f t="shared" si="526"/>
        <v>0</v>
      </c>
      <c r="N371" s="230">
        <f t="shared" si="526"/>
        <v>0</v>
      </c>
      <c r="O371" s="230">
        <f t="shared" si="526"/>
        <v>0</v>
      </c>
      <c r="P371" s="230">
        <f t="shared" si="526"/>
        <v>-218902750</v>
      </c>
      <c r="Q371" s="230">
        <f t="shared" si="526"/>
        <v>-41628432.787698425</v>
      </c>
      <c r="R371" s="230">
        <f t="shared" si="526"/>
        <v>-42010345.982142858</v>
      </c>
      <c r="S371" s="230">
        <f t="shared" si="526"/>
        <v>-42392259.176587306</v>
      </c>
      <c r="T371" s="230">
        <f t="shared" si="526"/>
        <v>-42774172.371031754</v>
      </c>
      <c r="U371" s="230">
        <f t="shared" si="526"/>
        <v>-43156085.565476187</v>
      </c>
      <c r="V371" s="230">
        <f t="shared" si="526"/>
        <v>-43537998.759920634</v>
      </c>
      <c r="W371" s="230">
        <f t="shared" si="526"/>
        <v>-43919911.954365082</v>
      </c>
      <c r="X371" s="230">
        <f t="shared" si="526"/>
        <v>-44301825.148809515</v>
      </c>
      <c r="Y371" s="230">
        <f t="shared" si="526"/>
        <v>-44683738.343253963</v>
      </c>
      <c r="Z371" s="230">
        <f t="shared" si="526"/>
        <v>-45065651.53769841</v>
      </c>
      <c r="AA371" s="230">
        <f t="shared" si="526"/>
        <v>-45447564.732142858</v>
      </c>
      <c r="AB371" s="230">
        <f t="shared" si="526"/>
        <v>-45829477.926587306</v>
      </c>
      <c r="AC371" s="230">
        <f t="shared" si="526"/>
        <v>-46211391.121031754</v>
      </c>
      <c r="AD371" s="230">
        <f t="shared" si="526"/>
        <v>-46593304.315476187</v>
      </c>
      <c r="AE371" s="230">
        <f t="shared" si="526"/>
        <v>-1578723.8118952736</v>
      </c>
      <c r="AF371" s="230">
        <f t="shared" si="526"/>
        <v>-1447709.737242477</v>
      </c>
      <c r="AG371" s="230">
        <f t="shared" si="526"/>
        <v>-1422840.292798033</v>
      </c>
      <c r="AH371" s="230">
        <f t="shared" si="526"/>
        <v>-1397970.848353589</v>
      </c>
      <c r="AI371" s="230">
        <f t="shared" si="526"/>
        <v>-1373101.4039091449</v>
      </c>
      <c r="AJ371" s="230">
        <f t="shared" si="526"/>
        <v>-1348231.9594647009</v>
      </c>
      <c r="AK371" s="230">
        <f t="shared" si="526"/>
        <v>-1323362.515020255</v>
      </c>
      <c r="AL371" s="230">
        <f t="shared" si="526"/>
        <v>-1298493.070575811</v>
      </c>
      <c r="AM371" s="230">
        <f t="shared" si="526"/>
        <v>-1273623.6261313651</v>
      </c>
      <c r="AN371" s="230">
        <f t="shared" si="526"/>
        <v>-1248754.181686921</v>
      </c>
      <c r="AO371" s="230">
        <f t="shared" si="526"/>
        <v>-1223884.737242477</v>
      </c>
      <c r="AP371" s="230">
        <f t="shared" si="526"/>
        <v>-1199015.292798033</v>
      </c>
      <c r="AQ371" s="230">
        <f t="shared" si="526"/>
        <v>-1000808.5633535888</v>
      </c>
      <c r="AR371" s="230">
        <f t="shared" si="526"/>
        <v>-975939.11890914477</v>
      </c>
      <c r="AS371" s="230">
        <f t="shared" si="526"/>
        <v>-951069.67446469888</v>
      </c>
      <c r="AT371" s="230">
        <f t="shared" si="526"/>
        <v>-926200.23002025485</v>
      </c>
      <c r="AU371" s="230">
        <f t="shared" si="526"/>
        <v>-901330.78557581082</v>
      </c>
      <c r="AV371" s="230">
        <f t="shared" si="526"/>
        <v>-876461.34113136679</v>
      </c>
      <c r="AW371" s="230">
        <f t="shared" si="526"/>
        <v>-851591.8966869209</v>
      </c>
      <c r="AX371" s="230">
        <f t="shared" si="526"/>
        <v>-826722.45224247687</v>
      </c>
      <c r="AY371" s="230">
        <f t="shared" si="526"/>
        <v>-801853.00779803284</v>
      </c>
      <c r="AZ371" s="230">
        <f t="shared" si="526"/>
        <v>-776983.56335358694</v>
      </c>
      <c r="BA371" s="230">
        <f t="shared" si="526"/>
        <v>-752114.11890914477</v>
      </c>
      <c r="BB371" s="230">
        <f t="shared" si="526"/>
        <v>-727244.67446469888</v>
      </c>
      <c r="BC371" s="230">
        <f t="shared" si="526"/>
        <v>-430717.21289525367</v>
      </c>
      <c r="BD371" s="230">
        <f t="shared" si="526"/>
        <v>-405847.76845080964</v>
      </c>
      <c r="BE371" s="230">
        <f t="shared" si="526"/>
        <v>-380978.32400636561</v>
      </c>
      <c r="BF371" s="230">
        <f t="shared" si="526"/>
        <v>-356108.87956191972</v>
      </c>
      <c r="BG371" s="230">
        <f t="shared" si="526"/>
        <v>-331239.43511747755</v>
      </c>
      <c r="BH371" s="230">
        <f t="shared" si="526"/>
        <v>-306369.99067303166</v>
      </c>
      <c r="BI371" s="230">
        <f t="shared" si="526"/>
        <v>-281500.54622858763</v>
      </c>
      <c r="BJ371" s="230">
        <f t="shared" si="526"/>
        <v>-256631.10178414173</v>
      </c>
      <c r="BK371" s="230">
        <f t="shared" si="526"/>
        <v>-231761.6573396977</v>
      </c>
      <c r="BL371" s="230">
        <f t="shared" si="526"/>
        <v>-206892.21289525367</v>
      </c>
      <c r="BM371" s="230">
        <f t="shared" si="526"/>
        <v>-182022.76845080964</v>
      </c>
      <c r="BN371" s="230">
        <f t="shared" si="526"/>
        <v>-157153.32400636561</v>
      </c>
      <c r="BO371" s="230">
        <f t="shared" si="526"/>
        <v>49828.605491204187</v>
      </c>
      <c r="BP371" s="230">
        <f t="shared" si="526"/>
        <v>74698.049935648218</v>
      </c>
      <c r="BQ371" s="230">
        <f t="shared" si="526"/>
        <v>99567.494380092248</v>
      </c>
      <c r="BR371" s="230"/>
      <c r="BS371" s="230">
        <f t="shared" si="526"/>
        <v>-458765839.28571433</v>
      </c>
      <c r="BT371" s="230">
        <f t="shared" si="526"/>
        <v>-406081492.5944941</v>
      </c>
      <c r="BU371" s="230">
        <f t="shared" si="526"/>
        <v>-8048721.6585763544</v>
      </c>
      <c r="BV371" s="230">
        <f t="shared" si="526"/>
        <v>16708787.957798615</v>
      </c>
      <c r="BW371" s="230">
        <f t="shared" ref="BW371:CY371" si="527">SUM(BW367:BW370)</f>
        <v>19700047.567082956</v>
      </c>
      <c r="BX371" s="230">
        <f t="shared" si="527"/>
        <v>6530653.9553811848</v>
      </c>
      <c r="BY371" s="230">
        <f t="shared" si="527"/>
        <v>13592781.995438397</v>
      </c>
      <c r="BZ371" s="230">
        <f t="shared" si="527"/>
        <v>18252067.797416151</v>
      </c>
      <c r="CA371" s="230">
        <f t="shared" si="527"/>
        <v>25428171.183524311</v>
      </c>
      <c r="CB371" s="230">
        <f t="shared" si="527"/>
        <v>32694147.154285133</v>
      </c>
      <c r="CC371" s="230">
        <f t="shared" si="527"/>
        <v>92597825.857648164</v>
      </c>
      <c r="CD371" s="230">
        <f t="shared" si="527"/>
        <v>172121993.61192897</v>
      </c>
      <c r="CE371" s="230">
        <f t="shared" si="527"/>
        <v>166796720.5048539</v>
      </c>
      <c r="CF371" s="230">
        <f t="shared" si="527"/>
        <v>166796720.5048539</v>
      </c>
      <c r="CG371" s="230">
        <f t="shared" si="527"/>
        <v>166796720.5048539</v>
      </c>
      <c r="CH371" s="230">
        <f t="shared" si="527"/>
        <v>166796720.5048539</v>
      </c>
      <c r="CI371" s="230">
        <f t="shared" si="527"/>
        <v>166796720.5048539</v>
      </c>
      <c r="CJ371" s="230">
        <f t="shared" si="527"/>
        <v>166796720.5048539</v>
      </c>
      <c r="CK371" s="230">
        <f t="shared" si="527"/>
        <v>166796720.5048539</v>
      </c>
      <c r="CL371" s="230">
        <f t="shared" si="527"/>
        <v>166796720.5048539</v>
      </c>
      <c r="CM371" s="230">
        <f t="shared" si="527"/>
        <v>166796720.5048539</v>
      </c>
      <c r="CN371" s="230">
        <f t="shared" si="527"/>
        <v>163599058.0048539</v>
      </c>
      <c r="CO371" s="230">
        <f t="shared" si="527"/>
        <v>154006070.5048539</v>
      </c>
      <c r="CP371" s="230">
        <f t="shared" si="527"/>
        <v>154006070.5048539</v>
      </c>
      <c r="CQ371" s="230">
        <f t="shared" si="527"/>
        <v>154006070.5048539</v>
      </c>
      <c r="CR371" s="230">
        <f t="shared" si="527"/>
        <v>154006070.5048539</v>
      </c>
      <c r="CS371" s="230">
        <f t="shared" si="527"/>
        <v>154006070.5048539</v>
      </c>
      <c r="CT371" s="230">
        <f t="shared" si="527"/>
        <v>154006070.5048539</v>
      </c>
      <c r="CU371" s="230">
        <f t="shared" si="527"/>
        <v>154006070.5048539</v>
      </c>
      <c r="CV371" s="230">
        <f t="shared" si="527"/>
        <v>154006070.5048539</v>
      </c>
      <c r="CW371" s="230">
        <f t="shared" si="527"/>
        <v>154006070.5048539</v>
      </c>
      <c r="CX371" s="230">
        <f t="shared" si="527"/>
        <v>153854241.58324799</v>
      </c>
      <c r="CY371" s="230">
        <f t="shared" si="527"/>
        <v>153398754.8184303</v>
      </c>
    </row>
    <row r="372" spans="1:103">
      <c r="A372" s="3"/>
      <c r="B372" s="35"/>
      <c r="C372" s="215"/>
      <c r="D372" s="35"/>
      <c r="E372" s="35"/>
      <c r="F372" s="287"/>
      <c r="G372" s="287">
        <f>G350-G371</f>
        <v>563206249.99999905</v>
      </c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6"/>
      <c r="BR372" s="138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5"/>
      <c r="CV372" s="35"/>
      <c r="CW372" s="35"/>
    </row>
    <row r="373" spans="1:103">
      <c r="A373" s="3"/>
      <c r="B373" s="330" t="s">
        <v>58</v>
      </c>
      <c r="C373" s="164">
        <f>NPV(C367,BQ367:CW367)</f>
        <v>2756093090.0033236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6"/>
      <c r="BR373" s="138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5"/>
      <c r="CV373" s="35"/>
      <c r="CW373" s="35"/>
    </row>
    <row r="374" spans="1:103">
      <c r="A374" s="3"/>
      <c r="B374" s="331" t="s">
        <v>57</v>
      </c>
      <c r="C374" s="166">
        <f>IRR(BQ367:CW367)</f>
        <v>6.997097756368853E-2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6"/>
      <c r="BR374" s="138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5"/>
      <c r="CV374" s="35"/>
      <c r="CW374" s="35"/>
    </row>
    <row r="375" spans="1:103">
      <c r="A375" s="3"/>
      <c r="B375" s="332" t="s">
        <v>53</v>
      </c>
      <c r="C375" s="168">
        <f>(MATCH(0,BQ376:CW376)-1)+(0-INDEX(BQ376:CW376,MATCH(0,BQ376:CW376)))/(INDEX(BQ376:CW376,MATCH(0,BQ376:CW376)+1)-INDEX(BQ376:CW376,MATCH(0,BQ376:CW376)))</f>
        <v>15.849394010983868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6"/>
      <c r="BR375" s="138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5"/>
      <c r="CV375" s="35"/>
      <c r="CW375" s="35"/>
    </row>
    <row r="376" spans="1:103">
      <c r="A376" s="3"/>
      <c r="B376" s="35" t="s">
        <v>54</v>
      </c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6"/>
      <c r="BR376" s="36"/>
      <c r="BS376" s="36">
        <f>SUM(BS371,BR376)</f>
        <v>-458765839.28571433</v>
      </c>
      <c r="BT376" s="36">
        <f t="shared" ref="BT376:CY376" si="528">SUM(BT371,BS376)</f>
        <v>-864847331.88020849</v>
      </c>
      <c r="BU376" s="36">
        <f t="shared" si="528"/>
        <v>-872896053.53878486</v>
      </c>
      <c r="BV376" s="36">
        <f t="shared" si="528"/>
        <v>-856187265.58098626</v>
      </c>
      <c r="BW376" s="36">
        <f t="shared" si="528"/>
        <v>-836487218.01390326</v>
      </c>
      <c r="BX376" s="36">
        <f t="shared" si="528"/>
        <v>-829956564.05852211</v>
      </c>
      <c r="BY376" s="36">
        <f t="shared" si="528"/>
        <v>-816363782.06308365</v>
      </c>
      <c r="BZ376" s="36">
        <f t="shared" si="528"/>
        <v>-798111714.26566744</v>
      </c>
      <c r="CA376" s="36">
        <f t="shared" si="528"/>
        <v>-772683543.08214307</v>
      </c>
      <c r="CB376" s="36">
        <f t="shared" si="528"/>
        <v>-739989395.92785788</v>
      </c>
      <c r="CC376" s="36">
        <f t="shared" si="528"/>
        <v>-647391570.07020974</v>
      </c>
      <c r="CD376" s="36">
        <f t="shared" si="528"/>
        <v>-475269576.4582808</v>
      </c>
      <c r="CE376" s="36">
        <f t="shared" si="528"/>
        <v>-308472855.9534269</v>
      </c>
      <c r="CF376" s="36">
        <f t="shared" si="528"/>
        <v>-141676135.44857299</v>
      </c>
      <c r="CG376" s="36">
        <f t="shared" si="528"/>
        <v>25120585.056280911</v>
      </c>
      <c r="CH376" s="36">
        <f t="shared" si="528"/>
        <v>191917305.56113482</v>
      </c>
      <c r="CI376" s="36">
        <f t="shared" si="528"/>
        <v>358714026.06598872</v>
      </c>
      <c r="CJ376" s="36">
        <f t="shared" si="528"/>
        <v>525510746.57084262</v>
      </c>
      <c r="CK376" s="36">
        <f t="shared" si="528"/>
        <v>692307467.07569647</v>
      </c>
      <c r="CL376" s="36">
        <f t="shared" si="528"/>
        <v>859104187.58055043</v>
      </c>
      <c r="CM376" s="36">
        <f t="shared" si="528"/>
        <v>1025900908.0854044</v>
      </c>
      <c r="CN376" s="36">
        <f t="shared" si="528"/>
        <v>1189499966.0902584</v>
      </c>
      <c r="CO376" s="36">
        <f t="shared" si="528"/>
        <v>1343506036.5951123</v>
      </c>
      <c r="CP376" s="36">
        <f t="shared" si="528"/>
        <v>1497512107.0999663</v>
      </c>
      <c r="CQ376" s="36">
        <f t="shared" si="528"/>
        <v>1651518177.6048203</v>
      </c>
      <c r="CR376" s="36">
        <f t="shared" si="528"/>
        <v>1805524248.1096742</v>
      </c>
      <c r="CS376" s="36">
        <f t="shared" si="528"/>
        <v>1959530318.6145282</v>
      </c>
      <c r="CT376" s="36">
        <f t="shared" si="528"/>
        <v>2113536389.1193821</v>
      </c>
      <c r="CU376" s="36">
        <f t="shared" si="528"/>
        <v>2267542459.6242361</v>
      </c>
      <c r="CV376" s="36">
        <f t="shared" si="528"/>
        <v>2421548530.1290898</v>
      </c>
      <c r="CW376" s="36">
        <f t="shared" si="528"/>
        <v>2575554600.6339436</v>
      </c>
      <c r="CX376" s="36">
        <f t="shared" si="528"/>
        <v>2729408842.2171917</v>
      </c>
      <c r="CY376" s="36">
        <f t="shared" si="528"/>
        <v>2882807597.0356221</v>
      </c>
    </row>
    <row r="377" spans="1:103">
      <c r="A377" s="3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6"/>
      <c r="BR377" s="138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5"/>
      <c r="CV377" s="35"/>
      <c r="CW377" s="35"/>
    </row>
    <row r="378" spans="1:103">
      <c r="A378" s="3"/>
      <c r="B378" s="333" t="s">
        <v>55</v>
      </c>
      <c r="C378" s="164">
        <f>NPV(C371,BQ371:CW371)</f>
        <v>-365459316.40181321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6"/>
      <c r="BR378" s="138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5"/>
      <c r="CV378" s="35"/>
      <c r="CW378" s="35"/>
    </row>
    <row r="379" spans="1:103">
      <c r="A379" s="3"/>
      <c r="B379" s="334" t="s">
        <v>59</v>
      </c>
      <c r="C379" s="166">
        <f>IRR(BQ371:CW371)</f>
        <v>8.2162896997762802E-2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6"/>
      <c r="BR379" s="138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5"/>
      <c r="CV379" s="35"/>
      <c r="CW379" s="35"/>
    </row>
    <row r="380" spans="1:103">
      <c r="A380" s="3"/>
      <c r="B380" s="335" t="s">
        <v>56</v>
      </c>
      <c r="C380" s="168">
        <f>(MATCH(0,BQ381:CW381)-1)+(0-INDEX(BQ381:CW381,MATCH(0,BQ381:CW381)))/(INDEX(BQ381:CW381,MATCH(0,BQ381:CW381)+1)-INDEX(BQ381:CW381,MATCH(0,BQ381:CW381)))</f>
        <v>26.032393545698728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6"/>
      <c r="BR380" s="138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5"/>
      <c r="CV380" s="35"/>
      <c r="CW380" s="35"/>
    </row>
    <row r="381" spans="1:103">
      <c r="A381" s="3"/>
      <c r="B381" s="35" t="s">
        <v>70</v>
      </c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6"/>
      <c r="BR381" s="36"/>
      <c r="BS381" s="36">
        <f>SUM(BS376,BR381)</f>
        <v>-458765839.28571433</v>
      </c>
      <c r="BT381" s="36">
        <f t="shared" ref="BT381:CY381" si="529">SUM(BT376,BS381)</f>
        <v>-1323613171.1659229</v>
      </c>
      <c r="BU381" s="36">
        <f t="shared" si="529"/>
        <v>-2196509224.7047076</v>
      </c>
      <c r="BV381" s="36">
        <f t="shared" si="529"/>
        <v>-3052696490.2856941</v>
      </c>
      <c r="BW381" s="36">
        <f t="shared" si="529"/>
        <v>-3889183708.2995973</v>
      </c>
      <c r="BX381" s="36">
        <f t="shared" si="529"/>
        <v>-4719140272.358119</v>
      </c>
      <c r="BY381" s="36">
        <f t="shared" si="529"/>
        <v>-5535504054.4212027</v>
      </c>
      <c r="BZ381" s="36">
        <f t="shared" si="529"/>
        <v>-6333615768.6868706</v>
      </c>
      <c r="CA381" s="36">
        <f t="shared" si="529"/>
        <v>-7106299311.7690134</v>
      </c>
      <c r="CB381" s="36">
        <f t="shared" si="529"/>
        <v>-7846288707.6968708</v>
      </c>
      <c r="CC381" s="36">
        <f t="shared" si="529"/>
        <v>-8493680277.7670803</v>
      </c>
      <c r="CD381" s="36">
        <f t="shared" si="529"/>
        <v>-8968949854.2253609</v>
      </c>
      <c r="CE381" s="36">
        <f t="shared" si="529"/>
        <v>-9277422710.1787872</v>
      </c>
      <c r="CF381" s="36">
        <f t="shared" si="529"/>
        <v>-9419098845.6273594</v>
      </c>
      <c r="CG381" s="36">
        <f t="shared" si="529"/>
        <v>-9393978260.5710793</v>
      </c>
      <c r="CH381" s="36">
        <f t="shared" si="529"/>
        <v>-9202060955.0099449</v>
      </c>
      <c r="CI381" s="36">
        <f t="shared" si="529"/>
        <v>-8843346928.9439564</v>
      </c>
      <c r="CJ381" s="36">
        <f t="shared" si="529"/>
        <v>-8317836182.3731136</v>
      </c>
      <c r="CK381" s="36">
        <f t="shared" si="529"/>
        <v>-7625528715.2974167</v>
      </c>
      <c r="CL381" s="36">
        <f t="shared" si="529"/>
        <v>-6766424527.7168665</v>
      </c>
      <c r="CM381" s="36">
        <f t="shared" si="529"/>
        <v>-5740523619.6314621</v>
      </c>
      <c r="CN381" s="36">
        <f t="shared" si="529"/>
        <v>-4551023653.5412035</v>
      </c>
      <c r="CO381" s="36">
        <f t="shared" si="529"/>
        <v>-3207517616.9460912</v>
      </c>
      <c r="CP381" s="36">
        <f t="shared" si="529"/>
        <v>-1710005509.8461249</v>
      </c>
      <c r="CQ381" s="36">
        <f t="shared" si="529"/>
        <v>-58487332.241304636</v>
      </c>
      <c r="CR381" s="36">
        <f t="shared" si="529"/>
        <v>1747036915.8683696</v>
      </c>
      <c r="CS381" s="36">
        <f t="shared" si="529"/>
        <v>3706567234.4828978</v>
      </c>
      <c r="CT381" s="36">
        <f t="shared" si="529"/>
        <v>5820103623.6022797</v>
      </c>
      <c r="CU381" s="36">
        <f t="shared" si="529"/>
        <v>8087646083.2265158</v>
      </c>
      <c r="CV381" s="36">
        <f t="shared" si="529"/>
        <v>10509194613.355606</v>
      </c>
      <c r="CW381" s="36">
        <f t="shared" si="529"/>
        <v>13084749213.98955</v>
      </c>
      <c r="CX381" s="36">
        <f t="shared" si="529"/>
        <v>15814158056.206741</v>
      </c>
      <c r="CY381" s="36">
        <f t="shared" si="529"/>
        <v>18696965653.242363</v>
      </c>
    </row>
    <row r="382" spans="1:103" ht="12.75" thickBot="1">
      <c r="B382" s="173"/>
      <c r="C382" s="173"/>
      <c r="D382" s="173"/>
      <c r="E382" s="173"/>
      <c r="F382" s="173"/>
      <c r="G382" s="173"/>
      <c r="H382" s="173"/>
      <c r="I382" s="17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3"/>
      <c r="AO382" s="173"/>
      <c r="AP382" s="173"/>
      <c r="AQ382" s="173"/>
      <c r="AR382" s="173"/>
      <c r="AS382" s="173"/>
      <c r="AT382" s="173"/>
      <c r="AU382" s="173"/>
      <c r="AV382" s="173"/>
      <c r="AW382" s="173"/>
      <c r="AX382" s="173"/>
      <c r="AY382" s="173"/>
      <c r="AZ382" s="173"/>
      <c r="BA382" s="173"/>
      <c r="BB382" s="173"/>
      <c r="BC382" s="173"/>
      <c r="BD382" s="173"/>
      <c r="BE382" s="173"/>
      <c r="BF382" s="173"/>
      <c r="BG382" s="173"/>
      <c r="BH382" s="173"/>
      <c r="BI382" s="173"/>
      <c r="BJ382" s="173"/>
      <c r="BK382" s="173"/>
      <c r="BL382" s="173"/>
      <c r="BM382" s="173"/>
      <c r="BN382" s="173"/>
      <c r="BO382" s="173"/>
      <c r="BP382" s="173"/>
      <c r="BQ382" s="173"/>
      <c r="BR382" s="173"/>
      <c r="BS382" s="173"/>
      <c r="BT382" s="173"/>
      <c r="BU382" s="173"/>
      <c r="BV382" s="173"/>
      <c r="BW382" s="173"/>
      <c r="BX382" s="173"/>
      <c r="BY382" s="173"/>
      <c r="BZ382" s="173"/>
      <c r="CA382" s="173"/>
      <c r="CB382" s="173"/>
      <c r="CC382" s="173"/>
      <c r="CD382" s="173"/>
      <c r="CE382" s="173"/>
      <c r="CF382" s="173"/>
      <c r="CG382" s="173"/>
      <c r="CH382" s="173"/>
      <c r="CI382" s="173"/>
      <c r="CJ382" s="173"/>
      <c r="CK382" s="173"/>
      <c r="CL382" s="173"/>
      <c r="CM382" s="173"/>
      <c r="CN382" s="173"/>
      <c r="CO382" s="173"/>
      <c r="CP382" s="173"/>
      <c r="CQ382" s="173"/>
      <c r="CR382" s="173"/>
      <c r="CS382" s="173"/>
      <c r="CT382" s="173"/>
      <c r="CU382" s="173"/>
      <c r="CV382" s="173"/>
      <c r="CW382" s="173"/>
      <c r="CX382" s="173"/>
      <c r="CY382" s="173"/>
    </row>
    <row r="383" spans="1:103">
      <c r="B383" s="35"/>
    </row>
    <row r="384" spans="1:103" outlineLevel="1">
      <c r="A384" s="1" t="s">
        <v>66</v>
      </c>
      <c r="B384" s="20" t="s">
        <v>15</v>
      </c>
      <c r="C384" s="37"/>
      <c r="J384" s="33"/>
      <c r="BT384" s="219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</row>
    <row r="385" spans="1:103" s="6" customFormat="1" outlineLevel="1">
      <c r="A385" s="3"/>
      <c r="B385" s="4"/>
      <c r="C385" s="37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</row>
    <row r="386" spans="1:103" outlineLevel="1">
      <c r="B386" s="20" t="str">
        <f>B159</f>
        <v>Construction Cost</v>
      </c>
      <c r="C386" s="37"/>
    </row>
    <row r="387" spans="1:103" s="6" customFormat="1" outlineLevel="1">
      <c r="A387" s="3"/>
      <c r="B387" s="2" t="s">
        <v>60</v>
      </c>
      <c r="C387" s="38"/>
      <c r="I387" s="15">
        <f>E388</f>
        <v>0</v>
      </c>
      <c r="J387" s="15">
        <f>I388</f>
        <v>0</v>
      </c>
      <c r="K387" s="15">
        <f t="shared" ref="K387:AB387" si="530">J388</f>
        <v>0</v>
      </c>
      <c r="L387" s="15">
        <f t="shared" si="530"/>
        <v>0</v>
      </c>
      <c r="M387" s="15">
        <f t="shared" si="530"/>
        <v>0</v>
      </c>
      <c r="N387" s="15">
        <f>M388</f>
        <v>0</v>
      </c>
      <c r="O387" s="15">
        <f t="shared" si="530"/>
        <v>0</v>
      </c>
      <c r="P387" s="15">
        <f t="shared" si="530"/>
        <v>0</v>
      </c>
      <c r="Q387" s="15">
        <f t="shared" si="530"/>
        <v>85271000</v>
      </c>
      <c r="R387" s="15">
        <f t="shared" si="530"/>
        <v>170542000</v>
      </c>
      <c r="S387" s="15">
        <f t="shared" si="530"/>
        <v>255813000</v>
      </c>
      <c r="T387" s="15">
        <f t="shared" si="530"/>
        <v>341084000</v>
      </c>
      <c r="U387" s="15">
        <f t="shared" si="530"/>
        <v>426355000</v>
      </c>
      <c r="V387" s="15">
        <f t="shared" si="530"/>
        <v>511626000</v>
      </c>
      <c r="W387" s="15">
        <f t="shared" si="530"/>
        <v>596897000</v>
      </c>
      <c r="X387" s="15">
        <f t="shared" si="530"/>
        <v>682168000</v>
      </c>
      <c r="Y387" s="15">
        <f t="shared" si="530"/>
        <v>767439000</v>
      </c>
      <c r="Z387" s="15">
        <f t="shared" si="530"/>
        <v>852710000</v>
      </c>
      <c r="AA387" s="15">
        <f t="shared" si="530"/>
        <v>937981000</v>
      </c>
      <c r="AB387" s="15">
        <f t="shared" si="530"/>
        <v>1023252000</v>
      </c>
      <c r="AC387" s="15">
        <f>AB388</f>
        <v>1108523000</v>
      </c>
      <c r="AD387" s="15">
        <f t="shared" ref="AD387:BQ387" si="531">AC388</f>
        <v>1193794000</v>
      </c>
      <c r="AE387" s="15">
        <f t="shared" si="531"/>
        <v>1279065000</v>
      </c>
      <c r="AF387" s="15">
        <f t="shared" si="531"/>
        <v>1279065000</v>
      </c>
      <c r="AG387" s="15">
        <f t="shared" si="531"/>
        <v>1279065000</v>
      </c>
      <c r="AH387" s="15">
        <f t="shared" si="531"/>
        <v>1279065000</v>
      </c>
      <c r="AI387" s="15">
        <f t="shared" si="531"/>
        <v>1279065000</v>
      </c>
      <c r="AJ387" s="15">
        <f t="shared" si="531"/>
        <v>1279065000</v>
      </c>
      <c r="AK387" s="15">
        <f t="shared" si="531"/>
        <v>1279065000</v>
      </c>
      <c r="AL387" s="15">
        <f t="shared" si="531"/>
        <v>1279065000</v>
      </c>
      <c r="AM387" s="15">
        <f t="shared" si="531"/>
        <v>1279065000</v>
      </c>
      <c r="AN387" s="15">
        <f t="shared" si="531"/>
        <v>1279065000</v>
      </c>
      <c r="AO387" s="15">
        <f t="shared" si="531"/>
        <v>1279065000</v>
      </c>
      <c r="AP387" s="15">
        <f t="shared" si="531"/>
        <v>1279065000</v>
      </c>
      <c r="AQ387" s="15">
        <f t="shared" si="531"/>
        <v>1279065000</v>
      </c>
      <c r="AR387" s="15">
        <f t="shared" si="531"/>
        <v>1279065000</v>
      </c>
      <c r="AS387" s="15">
        <f t="shared" si="531"/>
        <v>1279065000</v>
      </c>
      <c r="AT387" s="15">
        <f t="shared" si="531"/>
        <v>1279065000</v>
      </c>
      <c r="AU387" s="15">
        <f t="shared" si="531"/>
        <v>1279065000</v>
      </c>
      <c r="AV387" s="15">
        <f t="shared" si="531"/>
        <v>1279065000</v>
      </c>
      <c r="AW387" s="15">
        <f t="shared" si="531"/>
        <v>1279065000</v>
      </c>
      <c r="AX387" s="15">
        <f t="shared" si="531"/>
        <v>1279065000</v>
      </c>
      <c r="AY387" s="15">
        <f t="shared" si="531"/>
        <v>1279065000</v>
      </c>
      <c r="AZ387" s="15">
        <f t="shared" si="531"/>
        <v>1279065000</v>
      </c>
      <c r="BA387" s="15">
        <f t="shared" si="531"/>
        <v>1279065000</v>
      </c>
      <c r="BB387" s="15">
        <f t="shared" si="531"/>
        <v>1279065000</v>
      </c>
      <c r="BC387" s="15">
        <f t="shared" si="531"/>
        <v>1279065000</v>
      </c>
      <c r="BD387" s="15">
        <f t="shared" si="531"/>
        <v>1279065000</v>
      </c>
      <c r="BE387" s="15">
        <f t="shared" si="531"/>
        <v>1279065000</v>
      </c>
      <c r="BF387" s="15">
        <f t="shared" si="531"/>
        <v>1279065000</v>
      </c>
      <c r="BG387" s="15">
        <f t="shared" si="531"/>
        <v>1279065000</v>
      </c>
      <c r="BH387" s="15">
        <f t="shared" si="531"/>
        <v>1279065000</v>
      </c>
      <c r="BI387" s="15">
        <f t="shared" si="531"/>
        <v>1279065000</v>
      </c>
      <c r="BJ387" s="15">
        <f t="shared" si="531"/>
        <v>1279065000</v>
      </c>
      <c r="BK387" s="15">
        <f t="shared" si="531"/>
        <v>1279065000</v>
      </c>
      <c r="BL387" s="15">
        <f t="shared" si="531"/>
        <v>1279065000</v>
      </c>
      <c r="BM387" s="15">
        <f t="shared" si="531"/>
        <v>1279065000</v>
      </c>
      <c r="BN387" s="15">
        <f t="shared" si="531"/>
        <v>1279065000</v>
      </c>
      <c r="BO387" s="15">
        <f t="shared" si="531"/>
        <v>1279065000</v>
      </c>
      <c r="BP387" s="15">
        <f t="shared" si="531"/>
        <v>1279065000</v>
      </c>
      <c r="BQ387" s="15">
        <f t="shared" si="531"/>
        <v>1279065000</v>
      </c>
      <c r="BR387" s="15"/>
      <c r="BS387" s="15">
        <f>BR388</f>
        <v>0</v>
      </c>
      <c r="BT387" s="15">
        <f t="shared" ref="BT387:CY387" si="532">BS388</f>
        <v>511626000</v>
      </c>
      <c r="BU387" s="15">
        <f t="shared" si="532"/>
        <v>1279065000</v>
      </c>
      <c r="BV387" s="15">
        <f t="shared" si="532"/>
        <v>1279065000</v>
      </c>
      <c r="BW387" s="15">
        <f t="shared" si="532"/>
        <v>1279065000</v>
      </c>
      <c r="BX387" s="15">
        <f t="shared" si="532"/>
        <v>1279065000</v>
      </c>
      <c r="BY387" s="15">
        <f t="shared" si="532"/>
        <v>1279065000</v>
      </c>
      <c r="BZ387" s="15">
        <f t="shared" si="532"/>
        <v>1279065000</v>
      </c>
      <c r="CA387" s="15">
        <f t="shared" si="532"/>
        <v>1279065000</v>
      </c>
      <c r="CB387" s="15">
        <f t="shared" si="532"/>
        <v>1279065000</v>
      </c>
      <c r="CC387" s="15">
        <f t="shared" si="532"/>
        <v>1279065000</v>
      </c>
      <c r="CD387" s="15">
        <f t="shared" si="532"/>
        <v>1279065000</v>
      </c>
      <c r="CE387" s="15">
        <f t="shared" si="532"/>
        <v>1279065000</v>
      </c>
      <c r="CF387" s="15">
        <f t="shared" si="532"/>
        <v>1279065000</v>
      </c>
      <c r="CG387" s="15">
        <f t="shared" si="532"/>
        <v>1279065000</v>
      </c>
      <c r="CH387" s="15">
        <f t="shared" si="532"/>
        <v>1279065000</v>
      </c>
      <c r="CI387" s="15">
        <f t="shared" si="532"/>
        <v>1279065000</v>
      </c>
      <c r="CJ387" s="15">
        <f t="shared" si="532"/>
        <v>1279065000</v>
      </c>
      <c r="CK387" s="15">
        <f t="shared" si="532"/>
        <v>1279065000</v>
      </c>
      <c r="CL387" s="15">
        <f t="shared" si="532"/>
        <v>1279065000</v>
      </c>
      <c r="CM387" s="15">
        <f t="shared" si="532"/>
        <v>1279065000</v>
      </c>
      <c r="CN387" s="15">
        <f t="shared" si="532"/>
        <v>1279065000</v>
      </c>
      <c r="CO387" s="15">
        <f t="shared" si="532"/>
        <v>1279065000</v>
      </c>
      <c r="CP387" s="15">
        <f t="shared" si="532"/>
        <v>1279065000</v>
      </c>
      <c r="CQ387" s="15">
        <f t="shared" si="532"/>
        <v>1279065000</v>
      </c>
      <c r="CR387" s="15">
        <f t="shared" si="532"/>
        <v>1279065000</v>
      </c>
      <c r="CS387" s="15">
        <f t="shared" si="532"/>
        <v>1279065000</v>
      </c>
      <c r="CT387" s="15">
        <f t="shared" si="532"/>
        <v>1279065000</v>
      </c>
      <c r="CU387" s="15">
        <f t="shared" si="532"/>
        <v>1279065000</v>
      </c>
      <c r="CV387" s="15">
        <f t="shared" si="532"/>
        <v>1279065000</v>
      </c>
      <c r="CW387" s="15">
        <f t="shared" si="532"/>
        <v>1279065000</v>
      </c>
      <c r="CX387" s="15">
        <f t="shared" si="532"/>
        <v>1279065000</v>
      </c>
      <c r="CY387" s="15">
        <f t="shared" si="532"/>
        <v>1279065000</v>
      </c>
    </row>
    <row r="388" spans="1:103" outlineLevel="1">
      <c r="B388" s="2" t="s">
        <v>61</v>
      </c>
      <c r="C388" s="6"/>
      <c r="I388" s="15"/>
      <c r="J388" s="15">
        <f>SUM(I388,J390)</f>
        <v>0</v>
      </c>
      <c r="K388" s="15">
        <f t="shared" ref="K388:AB388" si="533">SUM(J388,K390)</f>
        <v>0</v>
      </c>
      <c r="L388" s="15">
        <f t="shared" si="533"/>
        <v>0</v>
      </c>
      <c r="M388" s="15">
        <f t="shared" si="533"/>
        <v>0</v>
      </c>
      <c r="N388" s="15">
        <f>SUM(M388,N390)</f>
        <v>0</v>
      </c>
      <c r="O388" s="15">
        <f t="shared" si="533"/>
        <v>0</v>
      </c>
      <c r="P388" s="15">
        <f t="shared" si="533"/>
        <v>85271000</v>
      </c>
      <c r="Q388" s="15">
        <f t="shared" si="533"/>
        <v>170542000</v>
      </c>
      <c r="R388" s="15">
        <f t="shared" si="533"/>
        <v>255813000</v>
      </c>
      <c r="S388" s="15">
        <f t="shared" si="533"/>
        <v>341084000</v>
      </c>
      <c r="T388" s="15">
        <f>SUM(S388,T390)</f>
        <v>426355000</v>
      </c>
      <c r="U388" s="15">
        <f t="shared" si="533"/>
        <v>511626000</v>
      </c>
      <c r="V388" s="15">
        <f t="shared" si="533"/>
        <v>596897000</v>
      </c>
      <c r="W388" s="15">
        <f t="shared" si="533"/>
        <v>682168000</v>
      </c>
      <c r="X388" s="15">
        <f t="shared" si="533"/>
        <v>767439000</v>
      </c>
      <c r="Y388" s="15">
        <f t="shared" si="533"/>
        <v>852710000</v>
      </c>
      <c r="Z388" s="15">
        <f t="shared" si="533"/>
        <v>937981000</v>
      </c>
      <c r="AA388" s="15">
        <f t="shared" si="533"/>
        <v>1023252000</v>
      </c>
      <c r="AB388" s="15">
        <f t="shared" si="533"/>
        <v>1108523000</v>
      </c>
      <c r="AC388" s="15">
        <f>SUM(AB388,AC390)</f>
        <v>1193794000</v>
      </c>
      <c r="AD388" s="15">
        <f t="shared" ref="AD388:BQ388" si="534">SUM(AC388,AD390)</f>
        <v>1279065000</v>
      </c>
      <c r="AE388" s="15">
        <f t="shared" si="534"/>
        <v>1279065000</v>
      </c>
      <c r="AF388" s="15">
        <f t="shared" si="534"/>
        <v>1279065000</v>
      </c>
      <c r="AG388" s="15">
        <f t="shared" si="534"/>
        <v>1279065000</v>
      </c>
      <c r="AH388" s="15">
        <f t="shared" si="534"/>
        <v>1279065000</v>
      </c>
      <c r="AI388" s="15">
        <f t="shared" si="534"/>
        <v>1279065000</v>
      </c>
      <c r="AJ388" s="15">
        <f t="shared" si="534"/>
        <v>1279065000</v>
      </c>
      <c r="AK388" s="15">
        <f t="shared" si="534"/>
        <v>1279065000</v>
      </c>
      <c r="AL388" s="15">
        <f t="shared" si="534"/>
        <v>1279065000</v>
      </c>
      <c r="AM388" s="15">
        <f t="shared" si="534"/>
        <v>1279065000</v>
      </c>
      <c r="AN388" s="15">
        <f t="shared" si="534"/>
        <v>1279065000</v>
      </c>
      <c r="AO388" s="15">
        <f t="shared" si="534"/>
        <v>1279065000</v>
      </c>
      <c r="AP388" s="15">
        <f t="shared" si="534"/>
        <v>1279065000</v>
      </c>
      <c r="AQ388" s="15">
        <f t="shared" si="534"/>
        <v>1279065000</v>
      </c>
      <c r="AR388" s="15">
        <f t="shared" si="534"/>
        <v>1279065000</v>
      </c>
      <c r="AS388" s="15">
        <f t="shared" si="534"/>
        <v>1279065000</v>
      </c>
      <c r="AT388" s="15">
        <f t="shared" si="534"/>
        <v>1279065000</v>
      </c>
      <c r="AU388" s="15">
        <f t="shared" si="534"/>
        <v>1279065000</v>
      </c>
      <c r="AV388" s="15">
        <f t="shared" si="534"/>
        <v>1279065000</v>
      </c>
      <c r="AW388" s="15">
        <f t="shared" si="534"/>
        <v>1279065000</v>
      </c>
      <c r="AX388" s="15">
        <f t="shared" si="534"/>
        <v>1279065000</v>
      </c>
      <c r="AY388" s="15">
        <f t="shared" si="534"/>
        <v>1279065000</v>
      </c>
      <c r="AZ388" s="15">
        <f t="shared" si="534"/>
        <v>1279065000</v>
      </c>
      <c r="BA388" s="15">
        <f t="shared" si="534"/>
        <v>1279065000</v>
      </c>
      <c r="BB388" s="15">
        <f t="shared" si="534"/>
        <v>1279065000</v>
      </c>
      <c r="BC388" s="15">
        <f t="shared" si="534"/>
        <v>1279065000</v>
      </c>
      <c r="BD388" s="15">
        <f t="shared" si="534"/>
        <v>1279065000</v>
      </c>
      <c r="BE388" s="15">
        <f t="shared" si="534"/>
        <v>1279065000</v>
      </c>
      <c r="BF388" s="15">
        <f t="shared" si="534"/>
        <v>1279065000</v>
      </c>
      <c r="BG388" s="15">
        <f t="shared" si="534"/>
        <v>1279065000</v>
      </c>
      <c r="BH388" s="15">
        <f t="shared" si="534"/>
        <v>1279065000</v>
      </c>
      <c r="BI388" s="15">
        <f t="shared" si="534"/>
        <v>1279065000</v>
      </c>
      <c r="BJ388" s="15">
        <f t="shared" si="534"/>
        <v>1279065000</v>
      </c>
      <c r="BK388" s="15">
        <f t="shared" si="534"/>
        <v>1279065000</v>
      </c>
      <c r="BL388" s="15">
        <f t="shared" si="534"/>
        <v>1279065000</v>
      </c>
      <c r="BM388" s="15">
        <f t="shared" si="534"/>
        <v>1279065000</v>
      </c>
      <c r="BN388" s="15">
        <f t="shared" si="534"/>
        <v>1279065000</v>
      </c>
      <c r="BO388" s="15">
        <f t="shared" si="534"/>
        <v>1279065000</v>
      </c>
      <c r="BP388" s="15">
        <f t="shared" si="534"/>
        <v>1279065000</v>
      </c>
      <c r="BQ388" s="15">
        <f t="shared" si="534"/>
        <v>1279065000</v>
      </c>
      <c r="BR388" s="15"/>
      <c r="BS388" s="15">
        <f>SUM(BS387,BS390)</f>
        <v>511626000</v>
      </c>
      <c r="BT388" s="15">
        <f t="shared" ref="BT388:CY388" si="535">SUM(BT387,BT390)</f>
        <v>1279065000</v>
      </c>
      <c r="BU388" s="15">
        <f t="shared" si="535"/>
        <v>1279065000</v>
      </c>
      <c r="BV388" s="15">
        <f t="shared" si="535"/>
        <v>1279065000</v>
      </c>
      <c r="BW388" s="15">
        <f t="shared" si="535"/>
        <v>1279065000</v>
      </c>
      <c r="BX388" s="15">
        <f t="shared" si="535"/>
        <v>1279065000</v>
      </c>
      <c r="BY388" s="15">
        <f t="shared" si="535"/>
        <v>1279065000</v>
      </c>
      <c r="BZ388" s="15">
        <f t="shared" si="535"/>
        <v>1279065000</v>
      </c>
      <c r="CA388" s="15">
        <f t="shared" si="535"/>
        <v>1279065000</v>
      </c>
      <c r="CB388" s="15">
        <f t="shared" si="535"/>
        <v>1279065000</v>
      </c>
      <c r="CC388" s="15">
        <f t="shared" si="535"/>
        <v>1279065000</v>
      </c>
      <c r="CD388" s="15">
        <f t="shared" si="535"/>
        <v>1279065000</v>
      </c>
      <c r="CE388" s="15">
        <f t="shared" si="535"/>
        <v>1279065000</v>
      </c>
      <c r="CF388" s="15">
        <f t="shared" si="535"/>
        <v>1279065000</v>
      </c>
      <c r="CG388" s="15">
        <f t="shared" si="535"/>
        <v>1279065000</v>
      </c>
      <c r="CH388" s="15">
        <f t="shared" si="535"/>
        <v>1279065000</v>
      </c>
      <c r="CI388" s="15">
        <f t="shared" si="535"/>
        <v>1279065000</v>
      </c>
      <c r="CJ388" s="15">
        <f t="shared" si="535"/>
        <v>1279065000</v>
      </c>
      <c r="CK388" s="15">
        <f t="shared" si="535"/>
        <v>1279065000</v>
      </c>
      <c r="CL388" s="15">
        <f t="shared" si="535"/>
        <v>1279065000</v>
      </c>
      <c r="CM388" s="15">
        <f t="shared" si="535"/>
        <v>1279065000</v>
      </c>
      <c r="CN388" s="15">
        <f t="shared" si="535"/>
        <v>1279065000</v>
      </c>
      <c r="CO388" s="15">
        <f t="shared" si="535"/>
        <v>1279065000</v>
      </c>
      <c r="CP388" s="15">
        <f t="shared" si="535"/>
        <v>1279065000</v>
      </c>
      <c r="CQ388" s="15">
        <f t="shared" si="535"/>
        <v>1279065000</v>
      </c>
      <c r="CR388" s="15">
        <f t="shared" si="535"/>
        <v>1279065000</v>
      </c>
      <c r="CS388" s="15">
        <f t="shared" si="535"/>
        <v>1279065000</v>
      </c>
      <c r="CT388" s="15">
        <f t="shared" si="535"/>
        <v>1279065000</v>
      </c>
      <c r="CU388" s="15">
        <f t="shared" si="535"/>
        <v>1279065000</v>
      </c>
      <c r="CV388" s="15">
        <f t="shared" si="535"/>
        <v>1279065000</v>
      </c>
      <c r="CW388" s="15">
        <f t="shared" si="535"/>
        <v>1279065000</v>
      </c>
      <c r="CX388" s="15">
        <f t="shared" si="535"/>
        <v>1279065000</v>
      </c>
      <c r="CY388" s="15">
        <f t="shared" si="535"/>
        <v>1279065000</v>
      </c>
    </row>
    <row r="389" spans="1:103" s="10" customFormat="1" outlineLevel="1">
      <c r="A389" s="12"/>
      <c r="B389" s="10" t="s">
        <v>62</v>
      </c>
      <c r="C389" s="6"/>
      <c r="I389" s="9"/>
      <c r="J389" s="9">
        <f>I392</f>
        <v>0</v>
      </c>
      <c r="K389" s="9">
        <f t="shared" ref="K389:AB389" si="536">J392</f>
        <v>0</v>
      </c>
      <c r="L389" s="9">
        <f t="shared" si="536"/>
        <v>0</v>
      </c>
      <c r="M389" s="9">
        <f t="shared" si="536"/>
        <v>0</v>
      </c>
      <c r="N389" s="9">
        <f>M392</f>
        <v>0</v>
      </c>
      <c r="O389" s="9">
        <f t="shared" si="536"/>
        <v>0</v>
      </c>
      <c r="P389" s="9">
        <f t="shared" si="536"/>
        <v>0</v>
      </c>
      <c r="Q389" s="9">
        <f t="shared" si="536"/>
        <v>85271000</v>
      </c>
      <c r="R389" s="9">
        <f t="shared" si="536"/>
        <v>170542000</v>
      </c>
      <c r="S389" s="9">
        <f t="shared" si="536"/>
        <v>255813000</v>
      </c>
      <c r="T389" s="9">
        <f t="shared" si="536"/>
        <v>341084000</v>
      </c>
      <c r="U389" s="9">
        <f t="shared" si="536"/>
        <v>426355000</v>
      </c>
      <c r="V389" s="9">
        <f t="shared" si="536"/>
        <v>511626000</v>
      </c>
      <c r="W389" s="9">
        <f t="shared" si="536"/>
        <v>596897000</v>
      </c>
      <c r="X389" s="9">
        <f t="shared" si="536"/>
        <v>682168000</v>
      </c>
      <c r="Y389" s="9">
        <f t="shared" si="536"/>
        <v>767439000</v>
      </c>
      <c r="Z389" s="9">
        <f t="shared" si="536"/>
        <v>852710000</v>
      </c>
      <c r="AA389" s="9">
        <f t="shared" si="536"/>
        <v>937981000</v>
      </c>
      <c r="AB389" s="9">
        <f t="shared" si="536"/>
        <v>1023252000</v>
      </c>
      <c r="AC389" s="9">
        <f>AB392</f>
        <v>1108523000</v>
      </c>
      <c r="AD389" s="9">
        <f t="shared" ref="AD389:BQ389" si="537">AC392</f>
        <v>1193794000</v>
      </c>
      <c r="AE389" s="9">
        <f t="shared" si="537"/>
        <v>1279065000</v>
      </c>
      <c r="AF389" s="9">
        <f t="shared" si="537"/>
        <v>1273735562.5</v>
      </c>
      <c r="AG389" s="9">
        <f t="shared" si="537"/>
        <v>1273735562.5</v>
      </c>
      <c r="AH389" s="9">
        <f t="shared" si="537"/>
        <v>1273735562.5</v>
      </c>
      <c r="AI389" s="9">
        <f t="shared" si="537"/>
        <v>1273735562.5</v>
      </c>
      <c r="AJ389" s="9">
        <f t="shared" si="537"/>
        <v>1273735562.5</v>
      </c>
      <c r="AK389" s="9">
        <f t="shared" si="537"/>
        <v>1273735562.5</v>
      </c>
      <c r="AL389" s="9">
        <f t="shared" si="537"/>
        <v>1273735562.5</v>
      </c>
      <c r="AM389" s="9">
        <f t="shared" si="537"/>
        <v>1273735562.5</v>
      </c>
      <c r="AN389" s="9">
        <f t="shared" si="537"/>
        <v>1273735562.5</v>
      </c>
      <c r="AO389" s="9">
        <f t="shared" si="537"/>
        <v>1273735562.5</v>
      </c>
      <c r="AP389" s="9">
        <f t="shared" si="537"/>
        <v>1273735562.5</v>
      </c>
      <c r="AQ389" s="9">
        <f t="shared" si="537"/>
        <v>1273735562.5</v>
      </c>
      <c r="AR389" s="9">
        <f t="shared" si="537"/>
        <v>1273735562.5</v>
      </c>
      <c r="AS389" s="9">
        <f t="shared" si="537"/>
        <v>1273735562.5</v>
      </c>
      <c r="AT389" s="9">
        <f t="shared" si="537"/>
        <v>1273735562.5</v>
      </c>
      <c r="AU389" s="9">
        <f t="shared" si="537"/>
        <v>1273735562.5</v>
      </c>
      <c r="AV389" s="9">
        <f t="shared" si="537"/>
        <v>1273735562.5</v>
      </c>
      <c r="AW389" s="9">
        <f t="shared" si="537"/>
        <v>1273735562.5</v>
      </c>
      <c r="AX389" s="9">
        <f t="shared" si="537"/>
        <v>1273735562.5</v>
      </c>
      <c r="AY389" s="9">
        <f t="shared" si="537"/>
        <v>1273735562.5</v>
      </c>
      <c r="AZ389" s="9">
        <f t="shared" si="537"/>
        <v>1273735562.5</v>
      </c>
      <c r="BA389" s="9">
        <f t="shared" si="537"/>
        <v>1273735562.5</v>
      </c>
      <c r="BB389" s="9">
        <f t="shared" si="537"/>
        <v>1273735562.5</v>
      </c>
      <c r="BC389" s="9">
        <f t="shared" si="537"/>
        <v>1273735562.5</v>
      </c>
      <c r="BD389" s="9">
        <f t="shared" si="537"/>
        <v>1273735562.5</v>
      </c>
      <c r="BE389" s="9">
        <f t="shared" si="537"/>
        <v>1273735562.5</v>
      </c>
      <c r="BF389" s="9">
        <f t="shared" si="537"/>
        <v>1273735562.5</v>
      </c>
      <c r="BG389" s="9">
        <f t="shared" si="537"/>
        <v>1273735562.5</v>
      </c>
      <c r="BH389" s="9">
        <f t="shared" si="537"/>
        <v>1273735562.5</v>
      </c>
      <c r="BI389" s="9">
        <f t="shared" si="537"/>
        <v>1273735562.5</v>
      </c>
      <c r="BJ389" s="9">
        <f t="shared" si="537"/>
        <v>1273735562.5</v>
      </c>
      <c r="BK389" s="9">
        <f t="shared" si="537"/>
        <v>1273735562.5</v>
      </c>
      <c r="BL389" s="9">
        <f t="shared" si="537"/>
        <v>1273735562.5</v>
      </c>
      <c r="BM389" s="9">
        <f t="shared" si="537"/>
        <v>1273735562.5</v>
      </c>
      <c r="BN389" s="9">
        <f t="shared" si="537"/>
        <v>1273735562.5</v>
      </c>
      <c r="BO389" s="9">
        <f t="shared" si="537"/>
        <v>1273735562.5</v>
      </c>
      <c r="BP389" s="9">
        <f t="shared" si="537"/>
        <v>1273735562.5</v>
      </c>
      <c r="BQ389" s="9">
        <f t="shared" si="537"/>
        <v>1273735562.5</v>
      </c>
      <c r="BR389" s="9"/>
      <c r="BS389" s="9">
        <f>BR392</f>
        <v>0</v>
      </c>
      <c r="BT389" s="9">
        <f t="shared" ref="BT389:CY389" si="538">BS392</f>
        <v>511626000</v>
      </c>
      <c r="BU389" s="9">
        <f t="shared" si="538"/>
        <v>1273735562.5</v>
      </c>
      <c r="BV389" s="9">
        <f t="shared" si="538"/>
        <v>1273735562.5</v>
      </c>
      <c r="BW389" s="9">
        <f t="shared" si="538"/>
        <v>1273735562.5</v>
      </c>
      <c r="BX389" s="9">
        <f t="shared" si="538"/>
        <v>1273735562.5</v>
      </c>
      <c r="BY389" s="9">
        <f t="shared" si="538"/>
        <v>1273735562.5</v>
      </c>
      <c r="BZ389" s="9">
        <f t="shared" si="538"/>
        <v>1273735562.5</v>
      </c>
      <c r="CA389" s="9">
        <f t="shared" si="538"/>
        <v>1273735562.5</v>
      </c>
      <c r="CB389" s="9">
        <f t="shared" si="538"/>
        <v>1273735562.5</v>
      </c>
      <c r="CC389" s="9">
        <f t="shared" si="538"/>
        <v>1273735562.5</v>
      </c>
      <c r="CD389" s="9">
        <f t="shared" si="538"/>
        <v>1273735562.5</v>
      </c>
      <c r="CE389" s="9">
        <f t="shared" si="538"/>
        <v>1273735562.5</v>
      </c>
      <c r="CF389" s="9">
        <f t="shared" si="538"/>
        <v>1273735562.5</v>
      </c>
      <c r="CG389" s="9">
        <f t="shared" si="538"/>
        <v>1273735562.5</v>
      </c>
      <c r="CH389" s="9">
        <f t="shared" si="538"/>
        <v>1273735562.5</v>
      </c>
      <c r="CI389" s="9">
        <f t="shared" si="538"/>
        <v>1273735562.5</v>
      </c>
      <c r="CJ389" s="9">
        <f t="shared" si="538"/>
        <v>1273735562.5</v>
      </c>
      <c r="CK389" s="9">
        <f t="shared" si="538"/>
        <v>1273735562.5</v>
      </c>
      <c r="CL389" s="9">
        <f t="shared" si="538"/>
        <v>1273735562.5</v>
      </c>
      <c r="CM389" s="9">
        <f t="shared" si="538"/>
        <v>1273735562.5</v>
      </c>
      <c r="CN389" s="9">
        <f t="shared" si="538"/>
        <v>1273735562.5</v>
      </c>
      <c r="CO389" s="9">
        <f t="shared" si="538"/>
        <v>1273735562.5</v>
      </c>
      <c r="CP389" s="9">
        <f t="shared" si="538"/>
        <v>1273735562.5</v>
      </c>
      <c r="CQ389" s="9">
        <f t="shared" si="538"/>
        <v>1273735562.5</v>
      </c>
      <c r="CR389" s="9">
        <f t="shared" si="538"/>
        <v>1273735562.5</v>
      </c>
      <c r="CS389" s="9">
        <f t="shared" si="538"/>
        <v>1273735562.5</v>
      </c>
      <c r="CT389" s="9">
        <f t="shared" si="538"/>
        <v>1273735562.5</v>
      </c>
      <c r="CU389" s="9">
        <f t="shared" si="538"/>
        <v>1273735562.5</v>
      </c>
      <c r="CV389" s="9">
        <f t="shared" si="538"/>
        <v>1273735562.5</v>
      </c>
      <c r="CW389" s="9">
        <f t="shared" si="538"/>
        <v>1273735562.5</v>
      </c>
      <c r="CX389" s="9">
        <f t="shared" si="538"/>
        <v>1273735562.5</v>
      </c>
      <c r="CY389" s="9">
        <f t="shared" si="538"/>
        <v>1273735562.5</v>
      </c>
    </row>
    <row r="390" spans="1:103" s="6" customFormat="1" outlineLevel="1">
      <c r="A390" s="3"/>
      <c r="B390" s="6" t="s">
        <v>63</v>
      </c>
      <c r="C390" s="213">
        <f>SUM(BS390:CV390)</f>
        <v>1279065000</v>
      </c>
      <c r="D390" s="6" t="s">
        <v>136</v>
      </c>
      <c r="E390" s="22"/>
      <c r="F390" s="80"/>
      <c r="G390" s="80"/>
      <c r="H390" s="80"/>
      <c r="I390" s="23"/>
      <c r="J390" s="23">
        <f t="shared" ref="J390:AO390" si="539">J159</f>
        <v>0</v>
      </c>
      <c r="K390" s="23">
        <f t="shared" si="539"/>
        <v>0</v>
      </c>
      <c r="L390" s="23">
        <f t="shared" si="539"/>
        <v>0</v>
      </c>
      <c r="M390" s="23">
        <f t="shared" si="539"/>
        <v>0</v>
      </c>
      <c r="N390" s="23">
        <f t="shared" si="539"/>
        <v>0</v>
      </c>
      <c r="O390" s="23">
        <f t="shared" si="539"/>
        <v>0</v>
      </c>
      <c r="P390" s="23">
        <f t="shared" si="539"/>
        <v>85271000</v>
      </c>
      <c r="Q390" s="23">
        <f t="shared" si="539"/>
        <v>85271000</v>
      </c>
      <c r="R390" s="23">
        <f t="shared" si="539"/>
        <v>85271000</v>
      </c>
      <c r="S390" s="23">
        <f t="shared" si="539"/>
        <v>85271000</v>
      </c>
      <c r="T390" s="23">
        <f t="shared" si="539"/>
        <v>85271000</v>
      </c>
      <c r="U390" s="23">
        <f t="shared" si="539"/>
        <v>85271000</v>
      </c>
      <c r="V390" s="23">
        <f t="shared" si="539"/>
        <v>85271000</v>
      </c>
      <c r="W390" s="23">
        <f t="shared" si="539"/>
        <v>85271000</v>
      </c>
      <c r="X390" s="23">
        <f t="shared" si="539"/>
        <v>85271000</v>
      </c>
      <c r="Y390" s="23">
        <f t="shared" si="539"/>
        <v>85271000</v>
      </c>
      <c r="Z390" s="23">
        <f t="shared" si="539"/>
        <v>85271000</v>
      </c>
      <c r="AA390" s="23">
        <f t="shared" si="539"/>
        <v>85271000</v>
      </c>
      <c r="AB390" s="23">
        <f t="shared" si="539"/>
        <v>85271000</v>
      </c>
      <c r="AC390" s="23">
        <f t="shared" si="539"/>
        <v>85271000</v>
      </c>
      <c r="AD390" s="23">
        <f t="shared" si="539"/>
        <v>85271000</v>
      </c>
      <c r="AE390" s="23">
        <f t="shared" si="539"/>
        <v>0</v>
      </c>
      <c r="AF390" s="23">
        <f t="shared" si="539"/>
        <v>0</v>
      </c>
      <c r="AG390" s="23">
        <f t="shared" si="539"/>
        <v>0</v>
      </c>
      <c r="AH390" s="23">
        <f t="shared" si="539"/>
        <v>0</v>
      </c>
      <c r="AI390" s="23">
        <f t="shared" si="539"/>
        <v>0</v>
      </c>
      <c r="AJ390" s="23">
        <f t="shared" si="539"/>
        <v>0</v>
      </c>
      <c r="AK390" s="23">
        <f t="shared" si="539"/>
        <v>0</v>
      </c>
      <c r="AL390" s="23">
        <f t="shared" si="539"/>
        <v>0</v>
      </c>
      <c r="AM390" s="23">
        <f t="shared" si="539"/>
        <v>0</v>
      </c>
      <c r="AN390" s="23">
        <f t="shared" si="539"/>
        <v>0</v>
      </c>
      <c r="AO390" s="23">
        <f t="shared" si="539"/>
        <v>0</v>
      </c>
      <c r="AP390" s="23">
        <f t="shared" ref="AP390:BQ390" si="540">AP159</f>
        <v>0</v>
      </c>
      <c r="AQ390" s="23">
        <f t="shared" si="540"/>
        <v>0</v>
      </c>
      <c r="AR390" s="23">
        <f t="shared" si="540"/>
        <v>0</v>
      </c>
      <c r="AS390" s="23">
        <f t="shared" si="540"/>
        <v>0</v>
      </c>
      <c r="AT390" s="23">
        <f t="shared" si="540"/>
        <v>0</v>
      </c>
      <c r="AU390" s="23">
        <f t="shared" si="540"/>
        <v>0</v>
      </c>
      <c r="AV390" s="23">
        <f t="shared" si="540"/>
        <v>0</v>
      </c>
      <c r="AW390" s="23">
        <f t="shared" si="540"/>
        <v>0</v>
      </c>
      <c r="AX390" s="23">
        <f t="shared" si="540"/>
        <v>0</v>
      </c>
      <c r="AY390" s="23">
        <f t="shared" si="540"/>
        <v>0</v>
      </c>
      <c r="AZ390" s="23">
        <f t="shared" si="540"/>
        <v>0</v>
      </c>
      <c r="BA390" s="23">
        <f t="shared" si="540"/>
        <v>0</v>
      </c>
      <c r="BB390" s="23">
        <f t="shared" si="540"/>
        <v>0</v>
      </c>
      <c r="BC390" s="23">
        <f t="shared" si="540"/>
        <v>0</v>
      </c>
      <c r="BD390" s="23">
        <f t="shared" si="540"/>
        <v>0</v>
      </c>
      <c r="BE390" s="23">
        <f t="shared" si="540"/>
        <v>0</v>
      </c>
      <c r="BF390" s="23">
        <f t="shared" si="540"/>
        <v>0</v>
      </c>
      <c r="BG390" s="23">
        <f t="shared" si="540"/>
        <v>0</v>
      </c>
      <c r="BH390" s="23">
        <f t="shared" si="540"/>
        <v>0</v>
      </c>
      <c r="BI390" s="23">
        <f t="shared" si="540"/>
        <v>0</v>
      </c>
      <c r="BJ390" s="23">
        <f t="shared" si="540"/>
        <v>0</v>
      </c>
      <c r="BK390" s="23">
        <f t="shared" si="540"/>
        <v>0</v>
      </c>
      <c r="BL390" s="23">
        <f t="shared" si="540"/>
        <v>0</v>
      </c>
      <c r="BM390" s="23">
        <f t="shared" si="540"/>
        <v>0</v>
      </c>
      <c r="BN390" s="23">
        <f t="shared" si="540"/>
        <v>0</v>
      </c>
      <c r="BO390" s="23">
        <f t="shared" si="540"/>
        <v>0</v>
      </c>
      <c r="BP390" s="23">
        <f t="shared" si="540"/>
        <v>0</v>
      </c>
      <c r="BQ390" s="23">
        <f t="shared" si="540"/>
        <v>0</v>
      </c>
      <c r="BR390" s="23"/>
      <c r="BS390" s="22">
        <f>SUM(J390:U390)</f>
        <v>511626000</v>
      </c>
      <c r="BT390" s="22">
        <f>SUM(V390:AG390)</f>
        <v>767439000</v>
      </c>
      <c r="BU390" s="22">
        <f>SUM(AH390:AS390)</f>
        <v>0</v>
      </c>
      <c r="BV390" s="22">
        <f>SUM(AT390:BE390)</f>
        <v>0</v>
      </c>
      <c r="BW390" s="22">
        <f>SUM(BF390:BQ390)</f>
        <v>0</v>
      </c>
      <c r="BX390" s="23">
        <f t="shared" ref="BX390:CY390" si="541">BX159</f>
        <v>0</v>
      </c>
      <c r="BY390" s="23">
        <f t="shared" si="541"/>
        <v>0</v>
      </c>
      <c r="BZ390" s="23">
        <f t="shared" si="541"/>
        <v>0</v>
      </c>
      <c r="CA390" s="23">
        <f t="shared" si="541"/>
        <v>0</v>
      </c>
      <c r="CB390" s="23">
        <f t="shared" si="541"/>
        <v>0</v>
      </c>
      <c r="CC390" s="23">
        <f t="shared" si="541"/>
        <v>0</v>
      </c>
      <c r="CD390" s="23">
        <f t="shared" si="541"/>
        <v>0</v>
      </c>
      <c r="CE390" s="23">
        <f t="shared" si="541"/>
        <v>0</v>
      </c>
      <c r="CF390" s="23">
        <f t="shared" si="541"/>
        <v>0</v>
      </c>
      <c r="CG390" s="23">
        <f t="shared" si="541"/>
        <v>0</v>
      </c>
      <c r="CH390" s="23">
        <f t="shared" si="541"/>
        <v>0</v>
      </c>
      <c r="CI390" s="23">
        <f t="shared" si="541"/>
        <v>0</v>
      </c>
      <c r="CJ390" s="23">
        <f t="shared" si="541"/>
        <v>0</v>
      </c>
      <c r="CK390" s="23">
        <f t="shared" si="541"/>
        <v>0</v>
      </c>
      <c r="CL390" s="23">
        <f t="shared" si="541"/>
        <v>0</v>
      </c>
      <c r="CM390" s="23">
        <f t="shared" si="541"/>
        <v>0</v>
      </c>
      <c r="CN390" s="23">
        <f t="shared" si="541"/>
        <v>0</v>
      </c>
      <c r="CO390" s="23">
        <f t="shared" si="541"/>
        <v>0</v>
      </c>
      <c r="CP390" s="23">
        <f t="shared" si="541"/>
        <v>0</v>
      </c>
      <c r="CQ390" s="23">
        <f t="shared" si="541"/>
        <v>0</v>
      </c>
      <c r="CR390" s="23">
        <f t="shared" si="541"/>
        <v>0</v>
      </c>
      <c r="CS390" s="23">
        <f t="shared" si="541"/>
        <v>0</v>
      </c>
      <c r="CT390" s="23">
        <f t="shared" si="541"/>
        <v>0</v>
      </c>
      <c r="CU390" s="23">
        <f t="shared" si="541"/>
        <v>0</v>
      </c>
      <c r="CV390" s="23">
        <f t="shared" si="541"/>
        <v>0</v>
      </c>
      <c r="CW390" s="23">
        <f t="shared" si="541"/>
        <v>0</v>
      </c>
      <c r="CX390" s="23">
        <f t="shared" si="541"/>
        <v>0</v>
      </c>
      <c r="CY390" s="23">
        <f t="shared" si="541"/>
        <v>0</v>
      </c>
    </row>
    <row r="391" spans="1:103" s="6" customFormat="1" outlineLevel="1">
      <c r="A391" s="3"/>
      <c r="B391" s="6" t="s">
        <v>64</v>
      </c>
      <c r="C391" s="209">
        <v>20</v>
      </c>
      <c r="D391" s="6" t="s">
        <v>112</v>
      </c>
      <c r="I391" s="23"/>
      <c r="J391" s="33">
        <f>J394</f>
        <v>0</v>
      </c>
      <c r="K391" s="33">
        <f t="shared" ref="K391:BQ391" si="542">K394</f>
        <v>0</v>
      </c>
      <c r="L391" s="33">
        <f t="shared" si="542"/>
        <v>0</v>
      </c>
      <c r="M391" s="33">
        <f t="shared" si="542"/>
        <v>0</v>
      </c>
      <c r="N391" s="33">
        <f t="shared" si="542"/>
        <v>0</v>
      </c>
      <c r="O391" s="33">
        <f t="shared" si="542"/>
        <v>0</v>
      </c>
      <c r="P391" s="33">
        <f t="shared" si="542"/>
        <v>0</v>
      </c>
      <c r="Q391" s="33">
        <f t="shared" si="542"/>
        <v>0</v>
      </c>
      <c r="R391" s="33">
        <f t="shared" si="542"/>
        <v>0</v>
      </c>
      <c r="S391" s="33">
        <f t="shared" si="542"/>
        <v>0</v>
      </c>
      <c r="T391" s="33">
        <f t="shared" si="542"/>
        <v>0</v>
      </c>
      <c r="U391" s="33">
        <f t="shared" si="542"/>
        <v>0</v>
      </c>
      <c r="V391" s="33">
        <f t="shared" si="542"/>
        <v>0</v>
      </c>
      <c r="W391" s="33">
        <f>W394</f>
        <v>0</v>
      </c>
      <c r="X391" s="33">
        <f t="shared" si="542"/>
        <v>0</v>
      </c>
      <c r="Y391" s="33">
        <f t="shared" si="542"/>
        <v>0</v>
      </c>
      <c r="Z391" s="33">
        <f t="shared" si="542"/>
        <v>0</v>
      </c>
      <c r="AA391" s="33">
        <f t="shared" si="542"/>
        <v>0</v>
      </c>
      <c r="AB391" s="33">
        <f t="shared" si="542"/>
        <v>0</v>
      </c>
      <c r="AC391" s="33">
        <f t="shared" si="542"/>
        <v>0</v>
      </c>
      <c r="AD391" s="33">
        <f t="shared" si="542"/>
        <v>0</v>
      </c>
      <c r="AE391" s="33">
        <f t="shared" si="542"/>
        <v>5329437.5</v>
      </c>
      <c r="AF391" s="33">
        <f t="shared" si="542"/>
        <v>0</v>
      </c>
      <c r="AG391" s="33">
        <f t="shared" si="542"/>
        <v>0</v>
      </c>
      <c r="AH391" s="33">
        <f t="shared" si="542"/>
        <v>0</v>
      </c>
      <c r="AI391" s="33">
        <f t="shared" si="542"/>
        <v>0</v>
      </c>
      <c r="AJ391" s="33">
        <f t="shared" si="542"/>
        <v>0</v>
      </c>
      <c r="AK391" s="33">
        <f t="shared" si="542"/>
        <v>0</v>
      </c>
      <c r="AL391" s="33">
        <f t="shared" si="542"/>
        <v>0</v>
      </c>
      <c r="AM391" s="33">
        <f t="shared" si="542"/>
        <v>0</v>
      </c>
      <c r="AN391" s="33">
        <f t="shared" si="542"/>
        <v>0</v>
      </c>
      <c r="AO391" s="33">
        <f t="shared" si="542"/>
        <v>0</v>
      </c>
      <c r="AP391" s="33">
        <f t="shared" si="542"/>
        <v>0</v>
      </c>
      <c r="AQ391" s="33">
        <f t="shared" si="542"/>
        <v>0</v>
      </c>
      <c r="AR391" s="33">
        <f t="shared" si="542"/>
        <v>0</v>
      </c>
      <c r="AS391" s="33">
        <f t="shared" si="542"/>
        <v>0</v>
      </c>
      <c r="AT391" s="33">
        <f t="shared" si="542"/>
        <v>0</v>
      </c>
      <c r="AU391" s="33">
        <f t="shared" si="542"/>
        <v>0</v>
      </c>
      <c r="AV391" s="33">
        <f t="shared" si="542"/>
        <v>0</v>
      </c>
      <c r="AW391" s="33">
        <f t="shared" si="542"/>
        <v>0</v>
      </c>
      <c r="AX391" s="33">
        <f t="shared" si="542"/>
        <v>0</v>
      </c>
      <c r="AY391" s="33">
        <f t="shared" si="542"/>
        <v>0</v>
      </c>
      <c r="AZ391" s="33">
        <f t="shared" si="542"/>
        <v>0</v>
      </c>
      <c r="BA391" s="33">
        <f t="shared" si="542"/>
        <v>0</v>
      </c>
      <c r="BB391" s="33">
        <f t="shared" si="542"/>
        <v>0</v>
      </c>
      <c r="BC391" s="33">
        <f t="shared" si="542"/>
        <v>0</v>
      </c>
      <c r="BD391" s="33">
        <f t="shared" si="542"/>
        <v>0</v>
      </c>
      <c r="BE391" s="33">
        <f t="shared" si="542"/>
        <v>0</v>
      </c>
      <c r="BF391" s="33">
        <f t="shared" si="542"/>
        <v>0</v>
      </c>
      <c r="BG391" s="33">
        <f t="shared" si="542"/>
        <v>0</v>
      </c>
      <c r="BH391" s="33">
        <f t="shared" si="542"/>
        <v>0</v>
      </c>
      <c r="BI391" s="33">
        <f t="shared" si="542"/>
        <v>0</v>
      </c>
      <c r="BJ391" s="33">
        <f t="shared" si="542"/>
        <v>0</v>
      </c>
      <c r="BK391" s="33">
        <f t="shared" si="542"/>
        <v>0</v>
      </c>
      <c r="BL391" s="33">
        <f t="shared" si="542"/>
        <v>0</v>
      </c>
      <c r="BM391" s="33">
        <f t="shared" si="542"/>
        <v>0</v>
      </c>
      <c r="BN391" s="33">
        <f t="shared" si="542"/>
        <v>0</v>
      </c>
      <c r="BO391" s="33">
        <f t="shared" si="542"/>
        <v>0</v>
      </c>
      <c r="BP391" s="33">
        <f t="shared" si="542"/>
        <v>0</v>
      </c>
      <c r="BQ391" s="33">
        <f t="shared" si="542"/>
        <v>0</v>
      </c>
      <c r="BR391" s="33"/>
      <c r="BS391" s="22">
        <f>SUM(J391:U391)</f>
        <v>0</v>
      </c>
      <c r="BT391" s="22">
        <f>SUM(V391:AG391)</f>
        <v>5329437.5</v>
      </c>
      <c r="BU391" s="22">
        <f>SUM(AH391:AS391)</f>
        <v>0</v>
      </c>
      <c r="BV391" s="22">
        <f>SUM(AT391:BE391)</f>
        <v>0</v>
      </c>
      <c r="BW391" s="22">
        <f>SUM(BF391:BQ391)</f>
        <v>0</v>
      </c>
      <c r="BX391" s="33">
        <f>BX394</f>
        <v>0</v>
      </c>
      <c r="BY391" s="33">
        <f t="shared" ref="BY391:CY391" si="543">BY394</f>
        <v>0</v>
      </c>
      <c r="BZ391" s="33">
        <f t="shared" si="543"/>
        <v>0</v>
      </c>
      <c r="CA391" s="33">
        <f t="shared" si="543"/>
        <v>0</v>
      </c>
      <c r="CB391" s="33">
        <f t="shared" si="543"/>
        <v>0</v>
      </c>
      <c r="CC391" s="33">
        <f t="shared" si="543"/>
        <v>0</v>
      </c>
      <c r="CD391" s="33">
        <f t="shared" si="543"/>
        <v>0</v>
      </c>
      <c r="CE391" s="33">
        <f t="shared" si="543"/>
        <v>0</v>
      </c>
      <c r="CF391" s="33">
        <f t="shared" si="543"/>
        <v>0</v>
      </c>
      <c r="CG391" s="33">
        <f t="shared" si="543"/>
        <v>0</v>
      </c>
      <c r="CH391" s="33">
        <f t="shared" si="543"/>
        <v>0</v>
      </c>
      <c r="CI391" s="33">
        <f t="shared" si="543"/>
        <v>0</v>
      </c>
      <c r="CJ391" s="33">
        <f t="shared" si="543"/>
        <v>0</v>
      </c>
      <c r="CK391" s="33">
        <f t="shared" si="543"/>
        <v>0</v>
      </c>
      <c r="CL391" s="33">
        <f t="shared" si="543"/>
        <v>0</v>
      </c>
      <c r="CM391" s="33">
        <f t="shared" si="543"/>
        <v>0</v>
      </c>
      <c r="CN391" s="33">
        <f t="shared" si="543"/>
        <v>0</v>
      </c>
      <c r="CO391" s="33">
        <f t="shared" si="543"/>
        <v>0</v>
      </c>
      <c r="CP391" s="33">
        <f t="shared" si="543"/>
        <v>0</v>
      </c>
      <c r="CQ391" s="33">
        <f t="shared" si="543"/>
        <v>0</v>
      </c>
      <c r="CR391" s="33">
        <f t="shared" si="543"/>
        <v>0</v>
      </c>
      <c r="CS391" s="33">
        <f t="shared" si="543"/>
        <v>0</v>
      </c>
      <c r="CT391" s="33">
        <f t="shared" si="543"/>
        <v>0</v>
      </c>
      <c r="CU391" s="33">
        <f t="shared" si="543"/>
        <v>0</v>
      </c>
      <c r="CV391" s="33">
        <f t="shared" si="543"/>
        <v>0</v>
      </c>
      <c r="CW391" s="33">
        <f t="shared" si="543"/>
        <v>0</v>
      </c>
      <c r="CX391" s="33">
        <f t="shared" si="543"/>
        <v>0</v>
      </c>
      <c r="CY391" s="33">
        <f t="shared" si="543"/>
        <v>0</v>
      </c>
    </row>
    <row r="392" spans="1:103" s="10" customFormat="1" outlineLevel="1">
      <c r="A392" s="12"/>
      <c r="B392" s="17" t="s">
        <v>65</v>
      </c>
      <c r="C392" s="49"/>
      <c r="D392" s="17"/>
      <c r="E392" s="17"/>
      <c r="F392" s="17"/>
      <c r="G392" s="17"/>
      <c r="H392" s="17"/>
      <c r="I392" s="87"/>
      <c r="J392" s="87">
        <f>J389+J390-J391</f>
        <v>0</v>
      </c>
      <c r="K392" s="87">
        <f t="shared" ref="K392" si="544">K389+K390-K391</f>
        <v>0</v>
      </c>
      <c r="L392" s="87">
        <f>L389+L390-L391</f>
        <v>0</v>
      </c>
      <c r="M392" s="87">
        <f t="shared" ref="M392:BQ392" si="545">M389+M390-M391</f>
        <v>0</v>
      </c>
      <c r="N392" s="87">
        <f>N389+N390-N391</f>
        <v>0</v>
      </c>
      <c r="O392" s="87">
        <f t="shared" si="545"/>
        <v>0</v>
      </c>
      <c r="P392" s="87">
        <f t="shared" si="545"/>
        <v>85271000</v>
      </c>
      <c r="Q392" s="87">
        <f t="shared" si="545"/>
        <v>170542000</v>
      </c>
      <c r="R392" s="87">
        <f>R389+R390-R391</f>
        <v>255813000</v>
      </c>
      <c r="S392" s="87">
        <f>S389+S390-S391</f>
        <v>341084000</v>
      </c>
      <c r="T392" s="87">
        <f t="shared" si="545"/>
        <v>426355000</v>
      </c>
      <c r="U392" s="87">
        <f t="shared" si="545"/>
        <v>511626000</v>
      </c>
      <c r="V392" s="87">
        <f t="shared" si="545"/>
        <v>596897000</v>
      </c>
      <c r="W392" s="87">
        <f t="shared" si="545"/>
        <v>682168000</v>
      </c>
      <c r="X392" s="87">
        <f t="shared" si="545"/>
        <v>767439000</v>
      </c>
      <c r="Y392" s="87">
        <f t="shared" si="545"/>
        <v>852710000</v>
      </c>
      <c r="Z392" s="87">
        <f t="shared" si="545"/>
        <v>937981000</v>
      </c>
      <c r="AA392" s="87">
        <f t="shared" si="545"/>
        <v>1023252000</v>
      </c>
      <c r="AB392" s="87">
        <f t="shared" si="545"/>
        <v>1108523000</v>
      </c>
      <c r="AC392" s="87">
        <f t="shared" si="545"/>
        <v>1193794000</v>
      </c>
      <c r="AD392" s="87">
        <f t="shared" si="545"/>
        <v>1279065000</v>
      </c>
      <c r="AE392" s="87">
        <f t="shared" si="545"/>
        <v>1273735562.5</v>
      </c>
      <c r="AF392" s="87">
        <f t="shared" si="545"/>
        <v>1273735562.5</v>
      </c>
      <c r="AG392" s="87">
        <f t="shared" si="545"/>
        <v>1273735562.5</v>
      </c>
      <c r="AH392" s="87">
        <f t="shared" si="545"/>
        <v>1273735562.5</v>
      </c>
      <c r="AI392" s="87">
        <f t="shared" si="545"/>
        <v>1273735562.5</v>
      </c>
      <c r="AJ392" s="87">
        <f t="shared" si="545"/>
        <v>1273735562.5</v>
      </c>
      <c r="AK392" s="87">
        <f t="shared" si="545"/>
        <v>1273735562.5</v>
      </c>
      <c r="AL392" s="87">
        <f t="shared" si="545"/>
        <v>1273735562.5</v>
      </c>
      <c r="AM392" s="87">
        <f t="shared" si="545"/>
        <v>1273735562.5</v>
      </c>
      <c r="AN392" s="87">
        <f t="shared" si="545"/>
        <v>1273735562.5</v>
      </c>
      <c r="AO392" s="87">
        <f t="shared" si="545"/>
        <v>1273735562.5</v>
      </c>
      <c r="AP392" s="87">
        <f t="shared" si="545"/>
        <v>1273735562.5</v>
      </c>
      <c r="AQ392" s="87">
        <f t="shared" si="545"/>
        <v>1273735562.5</v>
      </c>
      <c r="AR392" s="87">
        <f t="shared" si="545"/>
        <v>1273735562.5</v>
      </c>
      <c r="AS392" s="87">
        <f t="shared" si="545"/>
        <v>1273735562.5</v>
      </c>
      <c r="AT392" s="87">
        <f t="shared" si="545"/>
        <v>1273735562.5</v>
      </c>
      <c r="AU392" s="87">
        <f t="shared" si="545"/>
        <v>1273735562.5</v>
      </c>
      <c r="AV392" s="87">
        <f t="shared" si="545"/>
        <v>1273735562.5</v>
      </c>
      <c r="AW392" s="87">
        <f t="shared" si="545"/>
        <v>1273735562.5</v>
      </c>
      <c r="AX392" s="87">
        <f t="shared" si="545"/>
        <v>1273735562.5</v>
      </c>
      <c r="AY392" s="87">
        <f t="shared" si="545"/>
        <v>1273735562.5</v>
      </c>
      <c r="AZ392" s="87">
        <f t="shared" si="545"/>
        <v>1273735562.5</v>
      </c>
      <c r="BA392" s="87">
        <f t="shared" si="545"/>
        <v>1273735562.5</v>
      </c>
      <c r="BB392" s="87">
        <f t="shared" si="545"/>
        <v>1273735562.5</v>
      </c>
      <c r="BC392" s="87">
        <f t="shared" si="545"/>
        <v>1273735562.5</v>
      </c>
      <c r="BD392" s="87">
        <f t="shared" si="545"/>
        <v>1273735562.5</v>
      </c>
      <c r="BE392" s="87">
        <f t="shared" si="545"/>
        <v>1273735562.5</v>
      </c>
      <c r="BF392" s="87">
        <f t="shared" si="545"/>
        <v>1273735562.5</v>
      </c>
      <c r="BG392" s="87">
        <f t="shared" si="545"/>
        <v>1273735562.5</v>
      </c>
      <c r="BH392" s="87">
        <f t="shared" si="545"/>
        <v>1273735562.5</v>
      </c>
      <c r="BI392" s="87">
        <f t="shared" si="545"/>
        <v>1273735562.5</v>
      </c>
      <c r="BJ392" s="87">
        <f t="shared" si="545"/>
        <v>1273735562.5</v>
      </c>
      <c r="BK392" s="87">
        <f t="shared" si="545"/>
        <v>1273735562.5</v>
      </c>
      <c r="BL392" s="87">
        <f t="shared" si="545"/>
        <v>1273735562.5</v>
      </c>
      <c r="BM392" s="87">
        <f t="shared" si="545"/>
        <v>1273735562.5</v>
      </c>
      <c r="BN392" s="87">
        <f t="shared" si="545"/>
        <v>1273735562.5</v>
      </c>
      <c r="BO392" s="87">
        <f t="shared" si="545"/>
        <v>1273735562.5</v>
      </c>
      <c r="BP392" s="87">
        <f t="shared" si="545"/>
        <v>1273735562.5</v>
      </c>
      <c r="BQ392" s="87">
        <f t="shared" si="545"/>
        <v>1273735562.5</v>
      </c>
      <c r="BR392" s="87"/>
      <c r="BS392" s="87">
        <f t="shared" ref="BS392:CY392" si="546">BS389+BS390-BS391</f>
        <v>511626000</v>
      </c>
      <c r="BT392" s="87">
        <f t="shared" si="546"/>
        <v>1273735562.5</v>
      </c>
      <c r="BU392" s="87">
        <f t="shared" si="546"/>
        <v>1273735562.5</v>
      </c>
      <c r="BV392" s="87">
        <f t="shared" si="546"/>
        <v>1273735562.5</v>
      </c>
      <c r="BW392" s="87">
        <f t="shared" si="546"/>
        <v>1273735562.5</v>
      </c>
      <c r="BX392" s="87">
        <f t="shared" si="546"/>
        <v>1273735562.5</v>
      </c>
      <c r="BY392" s="87">
        <f t="shared" si="546"/>
        <v>1273735562.5</v>
      </c>
      <c r="BZ392" s="87">
        <f t="shared" si="546"/>
        <v>1273735562.5</v>
      </c>
      <c r="CA392" s="87">
        <f t="shared" si="546"/>
        <v>1273735562.5</v>
      </c>
      <c r="CB392" s="87">
        <f t="shared" si="546"/>
        <v>1273735562.5</v>
      </c>
      <c r="CC392" s="87">
        <f t="shared" si="546"/>
        <v>1273735562.5</v>
      </c>
      <c r="CD392" s="87">
        <f t="shared" si="546"/>
        <v>1273735562.5</v>
      </c>
      <c r="CE392" s="87">
        <f t="shared" si="546"/>
        <v>1273735562.5</v>
      </c>
      <c r="CF392" s="87">
        <f t="shared" si="546"/>
        <v>1273735562.5</v>
      </c>
      <c r="CG392" s="87">
        <f t="shared" si="546"/>
        <v>1273735562.5</v>
      </c>
      <c r="CH392" s="87">
        <f t="shared" si="546"/>
        <v>1273735562.5</v>
      </c>
      <c r="CI392" s="87">
        <f t="shared" si="546"/>
        <v>1273735562.5</v>
      </c>
      <c r="CJ392" s="87">
        <f t="shared" si="546"/>
        <v>1273735562.5</v>
      </c>
      <c r="CK392" s="87">
        <f t="shared" si="546"/>
        <v>1273735562.5</v>
      </c>
      <c r="CL392" s="87">
        <f t="shared" si="546"/>
        <v>1273735562.5</v>
      </c>
      <c r="CM392" s="87">
        <f t="shared" si="546"/>
        <v>1273735562.5</v>
      </c>
      <c r="CN392" s="87">
        <f t="shared" si="546"/>
        <v>1273735562.5</v>
      </c>
      <c r="CO392" s="87">
        <f t="shared" si="546"/>
        <v>1273735562.5</v>
      </c>
      <c r="CP392" s="87">
        <f t="shared" si="546"/>
        <v>1273735562.5</v>
      </c>
      <c r="CQ392" s="87">
        <f t="shared" si="546"/>
        <v>1273735562.5</v>
      </c>
      <c r="CR392" s="87">
        <f t="shared" si="546"/>
        <v>1273735562.5</v>
      </c>
      <c r="CS392" s="87">
        <f t="shared" si="546"/>
        <v>1273735562.5</v>
      </c>
      <c r="CT392" s="87">
        <f>CT389+CT390-CT391</f>
        <v>1273735562.5</v>
      </c>
      <c r="CU392" s="87">
        <f t="shared" si="546"/>
        <v>1273735562.5</v>
      </c>
      <c r="CV392" s="87">
        <f t="shared" si="546"/>
        <v>1273735562.5</v>
      </c>
      <c r="CW392" s="87">
        <f t="shared" si="546"/>
        <v>1273735562.5</v>
      </c>
      <c r="CX392" s="87">
        <f t="shared" si="546"/>
        <v>1273735562.5</v>
      </c>
      <c r="CY392" s="87">
        <f t="shared" si="546"/>
        <v>1273735562.5</v>
      </c>
    </row>
    <row r="393" spans="1:103" s="134" customFormat="1" outlineLevel="1">
      <c r="A393" s="150"/>
      <c r="C393" s="151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  <c r="AA393" s="152"/>
      <c r="AB393" s="152"/>
      <c r="AC393" s="152"/>
      <c r="AD393" s="152"/>
      <c r="AE393" s="152"/>
      <c r="AF393" s="152"/>
      <c r="AG393" s="152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/>
      <c r="AR393" s="152"/>
      <c r="AS393" s="152"/>
      <c r="AT393" s="152"/>
      <c r="AU393" s="152"/>
      <c r="AV393" s="152"/>
      <c r="AW393" s="152"/>
      <c r="AX393" s="152"/>
      <c r="AY393" s="152"/>
      <c r="AZ393" s="152"/>
      <c r="BA393" s="152"/>
      <c r="BB393" s="152"/>
      <c r="BC393" s="152"/>
      <c r="BD393" s="152"/>
      <c r="BE393" s="152"/>
      <c r="BF393" s="152"/>
      <c r="BG393" s="152"/>
      <c r="BH393" s="152"/>
      <c r="BI393" s="152"/>
      <c r="BJ393" s="152"/>
      <c r="BK393" s="152"/>
      <c r="BL393" s="152"/>
      <c r="BM393" s="152"/>
      <c r="BN393" s="152"/>
      <c r="BO393" s="152"/>
      <c r="BP393" s="152"/>
      <c r="BQ393" s="152"/>
      <c r="BR393" s="152"/>
      <c r="BS393" s="152"/>
      <c r="BT393" s="152"/>
      <c r="BU393" s="152"/>
      <c r="BV393" s="152"/>
      <c r="BW393" s="152"/>
      <c r="BX393" s="152"/>
      <c r="BY393" s="152"/>
      <c r="BZ393" s="152"/>
      <c r="CA393" s="152"/>
      <c r="CB393" s="152"/>
      <c r="CC393" s="152"/>
      <c r="CD393" s="152"/>
      <c r="CE393" s="152"/>
      <c r="CF393" s="152"/>
      <c r="CG393" s="152"/>
      <c r="CH393" s="152"/>
      <c r="CI393" s="152"/>
      <c r="CJ393" s="152"/>
      <c r="CK393" s="152"/>
      <c r="CL393" s="152"/>
      <c r="CM393" s="152"/>
      <c r="CN393" s="152"/>
      <c r="CO393" s="152"/>
      <c r="CP393" s="152"/>
      <c r="CQ393" s="152"/>
      <c r="CR393" s="152"/>
      <c r="CS393" s="152"/>
      <c r="CT393" s="152"/>
      <c r="CU393" s="152"/>
      <c r="CV393" s="152"/>
    </row>
    <row r="394" spans="1:103" s="6" customFormat="1" outlineLevel="1">
      <c r="A394" s="3"/>
      <c r="B394" s="181" t="s">
        <v>117</v>
      </c>
      <c r="C394" s="132"/>
      <c r="D394" s="66"/>
      <c r="E394" s="66"/>
      <c r="F394" s="66"/>
      <c r="G394" s="66"/>
      <c r="H394" s="66"/>
      <c r="I394" s="153"/>
      <c r="J394" s="182">
        <f t="shared" ref="J394:AO394" si="547">IFERROR(J396*J14/J14,0)</f>
        <v>0</v>
      </c>
      <c r="K394" s="182">
        <f t="shared" si="547"/>
        <v>0</v>
      </c>
      <c r="L394" s="182">
        <f t="shared" si="547"/>
        <v>0</v>
      </c>
      <c r="M394" s="182">
        <f t="shared" si="547"/>
        <v>0</v>
      </c>
      <c r="N394" s="182">
        <f t="shared" si="547"/>
        <v>0</v>
      </c>
      <c r="O394" s="182">
        <f t="shared" si="547"/>
        <v>0</v>
      </c>
      <c r="P394" s="182">
        <f t="shared" si="547"/>
        <v>0</v>
      </c>
      <c r="Q394" s="182">
        <f t="shared" si="547"/>
        <v>0</v>
      </c>
      <c r="R394" s="182">
        <f t="shared" si="547"/>
        <v>0</v>
      </c>
      <c r="S394" s="182">
        <f t="shared" si="547"/>
        <v>0</v>
      </c>
      <c r="T394" s="182">
        <f t="shared" si="547"/>
        <v>0</v>
      </c>
      <c r="U394" s="182">
        <f t="shared" si="547"/>
        <v>0</v>
      </c>
      <c r="V394" s="182">
        <f t="shared" si="547"/>
        <v>0</v>
      </c>
      <c r="W394" s="182">
        <f t="shared" si="547"/>
        <v>0</v>
      </c>
      <c r="X394" s="182">
        <f t="shared" si="547"/>
        <v>0</v>
      </c>
      <c r="Y394" s="182">
        <f t="shared" si="547"/>
        <v>0</v>
      </c>
      <c r="Z394" s="182">
        <f t="shared" si="547"/>
        <v>0</v>
      </c>
      <c r="AA394" s="182">
        <f t="shared" si="547"/>
        <v>0</v>
      </c>
      <c r="AB394" s="182">
        <f t="shared" si="547"/>
        <v>0</v>
      </c>
      <c r="AC394" s="182">
        <f t="shared" si="547"/>
        <v>0</v>
      </c>
      <c r="AD394" s="182">
        <f t="shared" si="547"/>
        <v>0</v>
      </c>
      <c r="AE394" s="182">
        <f t="shared" si="547"/>
        <v>5329437.5</v>
      </c>
      <c r="AF394" s="182">
        <f t="shared" si="547"/>
        <v>0</v>
      </c>
      <c r="AG394" s="182">
        <f t="shared" si="547"/>
        <v>0</v>
      </c>
      <c r="AH394" s="182">
        <f t="shared" si="547"/>
        <v>0</v>
      </c>
      <c r="AI394" s="182">
        <f t="shared" si="547"/>
        <v>0</v>
      </c>
      <c r="AJ394" s="182">
        <f t="shared" si="547"/>
        <v>0</v>
      </c>
      <c r="AK394" s="182">
        <f t="shared" si="547"/>
        <v>0</v>
      </c>
      <c r="AL394" s="182">
        <f t="shared" si="547"/>
        <v>0</v>
      </c>
      <c r="AM394" s="182">
        <f t="shared" si="547"/>
        <v>0</v>
      </c>
      <c r="AN394" s="182">
        <f t="shared" si="547"/>
        <v>0</v>
      </c>
      <c r="AO394" s="182">
        <f t="shared" si="547"/>
        <v>0</v>
      </c>
      <c r="AP394" s="182">
        <f t="shared" ref="AP394:BQ394" si="548">IFERROR(AP396*AP14/AP14,0)</f>
        <v>0</v>
      </c>
      <c r="AQ394" s="182">
        <f t="shared" si="548"/>
        <v>0</v>
      </c>
      <c r="AR394" s="182">
        <f t="shared" si="548"/>
        <v>0</v>
      </c>
      <c r="AS394" s="182">
        <f t="shared" si="548"/>
        <v>0</v>
      </c>
      <c r="AT394" s="182">
        <f t="shared" si="548"/>
        <v>0</v>
      </c>
      <c r="AU394" s="182">
        <f t="shared" si="548"/>
        <v>0</v>
      </c>
      <c r="AV394" s="182">
        <f t="shared" si="548"/>
        <v>0</v>
      </c>
      <c r="AW394" s="182">
        <f t="shared" si="548"/>
        <v>0</v>
      </c>
      <c r="AX394" s="182">
        <f t="shared" si="548"/>
        <v>0</v>
      </c>
      <c r="AY394" s="182">
        <f t="shared" si="548"/>
        <v>0</v>
      </c>
      <c r="AZ394" s="182">
        <f t="shared" si="548"/>
        <v>0</v>
      </c>
      <c r="BA394" s="182">
        <f t="shared" si="548"/>
        <v>0</v>
      </c>
      <c r="BB394" s="182">
        <f t="shared" si="548"/>
        <v>0</v>
      </c>
      <c r="BC394" s="182">
        <f t="shared" si="548"/>
        <v>0</v>
      </c>
      <c r="BD394" s="182">
        <f t="shared" si="548"/>
        <v>0</v>
      </c>
      <c r="BE394" s="182">
        <f t="shared" si="548"/>
        <v>0</v>
      </c>
      <c r="BF394" s="182">
        <f t="shared" si="548"/>
        <v>0</v>
      </c>
      <c r="BG394" s="182">
        <f t="shared" si="548"/>
        <v>0</v>
      </c>
      <c r="BH394" s="182">
        <f t="shared" si="548"/>
        <v>0</v>
      </c>
      <c r="BI394" s="182">
        <f t="shared" si="548"/>
        <v>0</v>
      </c>
      <c r="BJ394" s="182">
        <f t="shared" si="548"/>
        <v>0</v>
      </c>
      <c r="BK394" s="182">
        <f t="shared" si="548"/>
        <v>0</v>
      </c>
      <c r="BL394" s="182">
        <f t="shared" si="548"/>
        <v>0</v>
      </c>
      <c r="BM394" s="182">
        <f t="shared" si="548"/>
        <v>0</v>
      </c>
      <c r="BN394" s="182">
        <f t="shared" si="548"/>
        <v>0</v>
      </c>
      <c r="BO394" s="182">
        <f t="shared" si="548"/>
        <v>0</v>
      </c>
      <c r="BP394" s="182">
        <f t="shared" si="548"/>
        <v>0</v>
      </c>
      <c r="BQ394" s="182">
        <f t="shared" si="548"/>
        <v>0</v>
      </c>
      <c r="BR394" s="153"/>
      <c r="BS394" s="183">
        <f>SUM(N394:Q394)</f>
        <v>0</v>
      </c>
      <c r="BT394" s="183">
        <f>SUM(R394:U394)</f>
        <v>0</v>
      </c>
      <c r="BU394" s="183">
        <f>SUM(V394:Y394)</f>
        <v>0</v>
      </c>
      <c r="BV394" s="183">
        <f>SUM(Z394:AC394)</f>
        <v>0</v>
      </c>
      <c r="BW394" s="182">
        <f>SUM(AD394:AG394)</f>
        <v>5329437.5</v>
      </c>
      <c r="BX394" s="182">
        <f t="shared" ref="BX394:CY394" si="549">IFERROR(BX396*BX14/BX14,0)</f>
        <v>0</v>
      </c>
      <c r="BY394" s="182">
        <f t="shared" si="549"/>
        <v>0</v>
      </c>
      <c r="BZ394" s="182">
        <f t="shared" si="549"/>
        <v>0</v>
      </c>
      <c r="CA394" s="182">
        <f t="shared" si="549"/>
        <v>0</v>
      </c>
      <c r="CB394" s="182">
        <f t="shared" si="549"/>
        <v>0</v>
      </c>
      <c r="CC394" s="182">
        <f t="shared" si="549"/>
        <v>0</v>
      </c>
      <c r="CD394" s="182">
        <f t="shared" si="549"/>
        <v>0</v>
      </c>
      <c r="CE394" s="182">
        <f t="shared" si="549"/>
        <v>0</v>
      </c>
      <c r="CF394" s="182">
        <f t="shared" si="549"/>
        <v>0</v>
      </c>
      <c r="CG394" s="182">
        <f t="shared" si="549"/>
        <v>0</v>
      </c>
      <c r="CH394" s="182">
        <f t="shared" si="549"/>
        <v>0</v>
      </c>
      <c r="CI394" s="182">
        <f t="shared" si="549"/>
        <v>0</v>
      </c>
      <c r="CJ394" s="182">
        <f t="shared" si="549"/>
        <v>0</v>
      </c>
      <c r="CK394" s="182">
        <f t="shared" si="549"/>
        <v>0</v>
      </c>
      <c r="CL394" s="182">
        <f t="shared" si="549"/>
        <v>0</v>
      </c>
      <c r="CM394" s="182">
        <f t="shared" si="549"/>
        <v>0</v>
      </c>
      <c r="CN394" s="182">
        <f t="shared" si="549"/>
        <v>0</v>
      </c>
      <c r="CO394" s="182">
        <f t="shared" si="549"/>
        <v>0</v>
      </c>
      <c r="CP394" s="182">
        <f t="shared" si="549"/>
        <v>0</v>
      </c>
      <c r="CQ394" s="182">
        <f t="shared" si="549"/>
        <v>0</v>
      </c>
      <c r="CR394" s="182">
        <f t="shared" si="549"/>
        <v>0</v>
      </c>
      <c r="CS394" s="182">
        <f t="shared" si="549"/>
        <v>0</v>
      </c>
      <c r="CT394" s="182">
        <f t="shared" si="549"/>
        <v>0</v>
      </c>
      <c r="CU394" s="182">
        <f t="shared" si="549"/>
        <v>0</v>
      </c>
      <c r="CV394" s="182">
        <f t="shared" si="549"/>
        <v>0</v>
      </c>
      <c r="CW394" s="182">
        <f t="shared" si="549"/>
        <v>0</v>
      </c>
      <c r="CX394" s="182">
        <f t="shared" si="549"/>
        <v>0</v>
      </c>
      <c r="CY394" s="184">
        <f t="shared" si="549"/>
        <v>0</v>
      </c>
    </row>
    <row r="395" spans="1:103" s="6" customFormat="1" outlineLevel="1">
      <c r="A395" s="3"/>
      <c r="B395" s="137" t="s">
        <v>111</v>
      </c>
      <c r="C395" s="123"/>
      <c r="D395" s="43"/>
      <c r="E395" s="43"/>
      <c r="F395" s="43"/>
      <c r="G395" s="43"/>
      <c r="H395" s="43"/>
      <c r="I395" s="149"/>
      <c r="J395" s="36">
        <f t="shared" ref="J395:AO395" si="550">IFERROR(J396*J16/J16,0)</f>
        <v>0</v>
      </c>
      <c r="K395" s="36">
        <f t="shared" si="550"/>
        <v>0</v>
      </c>
      <c r="L395" s="36">
        <f t="shared" si="550"/>
        <v>0</v>
      </c>
      <c r="M395" s="36">
        <f t="shared" si="550"/>
        <v>0</v>
      </c>
      <c r="N395" s="36">
        <f t="shared" si="550"/>
        <v>0</v>
      </c>
      <c r="O395" s="36">
        <f t="shared" si="550"/>
        <v>0</v>
      </c>
      <c r="P395" s="36">
        <f t="shared" si="550"/>
        <v>0</v>
      </c>
      <c r="Q395" s="36">
        <f t="shared" si="550"/>
        <v>0</v>
      </c>
      <c r="R395" s="36">
        <f t="shared" si="550"/>
        <v>0</v>
      </c>
      <c r="S395" s="36">
        <f t="shared" si="550"/>
        <v>0</v>
      </c>
      <c r="T395" s="36">
        <f t="shared" si="550"/>
        <v>0</v>
      </c>
      <c r="U395" s="36">
        <f t="shared" si="550"/>
        <v>0</v>
      </c>
      <c r="V395" s="36">
        <f t="shared" si="550"/>
        <v>0</v>
      </c>
      <c r="W395" s="36">
        <f t="shared" si="550"/>
        <v>0</v>
      </c>
      <c r="X395" s="36">
        <f t="shared" si="550"/>
        <v>0</v>
      </c>
      <c r="Y395" s="36">
        <f t="shared" si="550"/>
        <v>0</v>
      </c>
      <c r="Z395" s="36">
        <f t="shared" si="550"/>
        <v>0</v>
      </c>
      <c r="AA395" s="36">
        <f t="shared" si="550"/>
        <v>0</v>
      </c>
      <c r="AB395" s="36">
        <f t="shared" si="550"/>
        <v>0</v>
      </c>
      <c r="AC395" s="36">
        <f t="shared" si="550"/>
        <v>0</v>
      </c>
      <c r="AD395" s="36">
        <f t="shared" si="550"/>
        <v>0</v>
      </c>
      <c r="AE395" s="36">
        <f t="shared" si="550"/>
        <v>5329437.5</v>
      </c>
      <c r="AF395" s="36">
        <f t="shared" si="550"/>
        <v>5329437.5</v>
      </c>
      <c r="AG395" s="36">
        <f t="shared" si="550"/>
        <v>5329437.5</v>
      </c>
      <c r="AH395" s="36">
        <f t="shared" si="550"/>
        <v>5329437.5</v>
      </c>
      <c r="AI395" s="36">
        <f t="shared" si="550"/>
        <v>5329437.5</v>
      </c>
      <c r="AJ395" s="36">
        <f t="shared" si="550"/>
        <v>5329437.5</v>
      </c>
      <c r="AK395" s="36">
        <f t="shared" si="550"/>
        <v>5329437.5</v>
      </c>
      <c r="AL395" s="36">
        <f t="shared" si="550"/>
        <v>5329437.5</v>
      </c>
      <c r="AM395" s="36">
        <f t="shared" si="550"/>
        <v>5329437.5</v>
      </c>
      <c r="AN395" s="36">
        <f t="shared" si="550"/>
        <v>5329437.5</v>
      </c>
      <c r="AO395" s="36">
        <f t="shared" si="550"/>
        <v>5329437.5</v>
      </c>
      <c r="AP395" s="36">
        <f t="shared" ref="AP395:BQ395" si="551">IFERROR(AP396*AP16/AP16,0)</f>
        <v>5329437.5</v>
      </c>
      <c r="AQ395" s="36">
        <f t="shared" si="551"/>
        <v>5329437.5</v>
      </c>
      <c r="AR395" s="36">
        <f t="shared" si="551"/>
        <v>5329437.5</v>
      </c>
      <c r="AS395" s="36">
        <f t="shared" si="551"/>
        <v>5329437.5</v>
      </c>
      <c r="AT395" s="36">
        <f t="shared" si="551"/>
        <v>5329437.5</v>
      </c>
      <c r="AU395" s="36">
        <f t="shared" si="551"/>
        <v>5329437.5</v>
      </c>
      <c r="AV395" s="36">
        <f t="shared" si="551"/>
        <v>5329437.5</v>
      </c>
      <c r="AW395" s="36">
        <f t="shared" si="551"/>
        <v>5329437.5</v>
      </c>
      <c r="AX395" s="36">
        <f t="shared" si="551"/>
        <v>5329437.5</v>
      </c>
      <c r="AY395" s="36">
        <f t="shared" si="551"/>
        <v>5329437.5</v>
      </c>
      <c r="AZ395" s="36">
        <f t="shared" si="551"/>
        <v>5329437.5</v>
      </c>
      <c r="BA395" s="36">
        <f t="shared" si="551"/>
        <v>5329437.5</v>
      </c>
      <c r="BB395" s="36">
        <f t="shared" si="551"/>
        <v>5329437.5</v>
      </c>
      <c r="BC395" s="36">
        <f t="shared" si="551"/>
        <v>5329437.5</v>
      </c>
      <c r="BD395" s="36">
        <f t="shared" si="551"/>
        <v>5329437.5</v>
      </c>
      <c r="BE395" s="36">
        <f t="shared" si="551"/>
        <v>5329437.5</v>
      </c>
      <c r="BF395" s="36">
        <f t="shared" si="551"/>
        <v>5329437.5</v>
      </c>
      <c r="BG395" s="36">
        <f t="shared" si="551"/>
        <v>5329437.5</v>
      </c>
      <c r="BH395" s="36">
        <f t="shared" si="551"/>
        <v>5329437.5</v>
      </c>
      <c r="BI395" s="36">
        <f t="shared" si="551"/>
        <v>5329437.5</v>
      </c>
      <c r="BJ395" s="36">
        <f t="shared" si="551"/>
        <v>5329437.5</v>
      </c>
      <c r="BK395" s="36">
        <f t="shared" si="551"/>
        <v>5329437.5</v>
      </c>
      <c r="BL395" s="36">
        <f t="shared" si="551"/>
        <v>5329437.5</v>
      </c>
      <c r="BM395" s="36">
        <f t="shared" si="551"/>
        <v>5329437.5</v>
      </c>
      <c r="BN395" s="36">
        <f t="shared" si="551"/>
        <v>5329437.5</v>
      </c>
      <c r="BO395" s="36">
        <f t="shared" si="551"/>
        <v>5329437.5</v>
      </c>
      <c r="BP395" s="36">
        <f t="shared" si="551"/>
        <v>5329437.5</v>
      </c>
      <c r="BQ395" s="36">
        <f t="shared" si="551"/>
        <v>5329437.5</v>
      </c>
      <c r="BR395" s="149"/>
      <c r="BS395" s="185">
        <f>SUM(N395:Q395)</f>
        <v>0</v>
      </c>
      <c r="BT395" s="185">
        <f>SUM(R395:U395)</f>
        <v>0</v>
      </c>
      <c r="BU395" s="185">
        <f>SUM(V395:Y395)</f>
        <v>0</v>
      </c>
      <c r="BV395" s="185">
        <f>SUM(Z395:AC395)</f>
        <v>0</v>
      </c>
      <c r="BW395" s="149">
        <f>SUM(AD395:AG395)</f>
        <v>15988312.5</v>
      </c>
      <c r="BX395" s="149">
        <f t="shared" ref="BX395:CY395" si="552">IFERROR(BX396*BX16/BX16,0)</f>
        <v>63953250</v>
      </c>
      <c r="BY395" s="149">
        <f t="shared" si="552"/>
        <v>63953250</v>
      </c>
      <c r="BZ395" s="149">
        <f t="shared" si="552"/>
        <v>63953250</v>
      </c>
      <c r="CA395" s="149">
        <f t="shared" si="552"/>
        <v>63953250</v>
      </c>
      <c r="CB395" s="149">
        <f t="shared" si="552"/>
        <v>63953250</v>
      </c>
      <c r="CC395" s="149">
        <f t="shared" si="552"/>
        <v>63953250</v>
      </c>
      <c r="CD395" s="149">
        <f t="shared" si="552"/>
        <v>63953250</v>
      </c>
      <c r="CE395" s="149">
        <f t="shared" si="552"/>
        <v>63953250</v>
      </c>
      <c r="CF395" s="149">
        <f t="shared" si="552"/>
        <v>63953250</v>
      </c>
      <c r="CG395" s="149">
        <f t="shared" si="552"/>
        <v>63953250</v>
      </c>
      <c r="CH395" s="149">
        <f t="shared" si="552"/>
        <v>63953250</v>
      </c>
      <c r="CI395" s="149">
        <f t="shared" si="552"/>
        <v>63953250</v>
      </c>
      <c r="CJ395" s="149">
        <f t="shared" si="552"/>
        <v>63953250</v>
      </c>
      <c r="CK395" s="149">
        <f t="shared" si="552"/>
        <v>63953250</v>
      </c>
      <c r="CL395" s="149">
        <f t="shared" si="552"/>
        <v>63953250</v>
      </c>
      <c r="CM395" s="149">
        <f t="shared" si="552"/>
        <v>63953250</v>
      </c>
      <c r="CN395" s="149">
        <f t="shared" si="552"/>
        <v>47964937.5</v>
      </c>
      <c r="CO395" s="149">
        <f t="shared" si="552"/>
        <v>0</v>
      </c>
      <c r="CP395" s="149">
        <f t="shared" si="552"/>
        <v>0</v>
      </c>
      <c r="CQ395" s="149">
        <f t="shared" si="552"/>
        <v>0</v>
      </c>
      <c r="CR395" s="149">
        <f t="shared" si="552"/>
        <v>0</v>
      </c>
      <c r="CS395" s="149">
        <f t="shared" si="552"/>
        <v>0</v>
      </c>
      <c r="CT395" s="149">
        <f t="shared" si="552"/>
        <v>0</v>
      </c>
      <c r="CU395" s="149">
        <f t="shared" si="552"/>
        <v>0</v>
      </c>
      <c r="CV395" s="149">
        <f t="shared" si="552"/>
        <v>0</v>
      </c>
      <c r="CW395" s="149">
        <f t="shared" si="552"/>
        <v>0</v>
      </c>
      <c r="CX395" s="149">
        <f t="shared" si="552"/>
        <v>0</v>
      </c>
      <c r="CY395" s="186">
        <f t="shared" si="552"/>
        <v>0</v>
      </c>
    </row>
    <row r="396" spans="1:103" s="6" customFormat="1" outlineLevel="1">
      <c r="A396" s="3"/>
      <c r="B396" s="140" t="s">
        <v>114</v>
      </c>
      <c r="C396" s="124"/>
      <c r="D396" s="73"/>
      <c r="E396" s="73"/>
      <c r="F396" s="73"/>
      <c r="G396" s="73"/>
      <c r="H396" s="73"/>
      <c r="I396" s="159"/>
      <c r="J396" s="126">
        <f t="shared" ref="J396:AO396" si="553">IFERROR($C390/$C391*J18/J18*J9/12,0)</f>
        <v>0</v>
      </c>
      <c r="K396" s="126">
        <f t="shared" si="553"/>
        <v>0</v>
      </c>
      <c r="L396" s="126">
        <f t="shared" si="553"/>
        <v>0</v>
      </c>
      <c r="M396" s="126">
        <f t="shared" si="553"/>
        <v>0</v>
      </c>
      <c r="N396" s="126">
        <f t="shared" si="553"/>
        <v>0</v>
      </c>
      <c r="O396" s="126">
        <f t="shared" si="553"/>
        <v>0</v>
      </c>
      <c r="P396" s="126">
        <f t="shared" si="553"/>
        <v>0</v>
      </c>
      <c r="Q396" s="126">
        <f t="shared" si="553"/>
        <v>0</v>
      </c>
      <c r="R396" s="126">
        <f t="shared" si="553"/>
        <v>0</v>
      </c>
      <c r="S396" s="126">
        <f t="shared" si="553"/>
        <v>0</v>
      </c>
      <c r="T396" s="126">
        <f t="shared" si="553"/>
        <v>0</v>
      </c>
      <c r="U396" s="126">
        <f t="shared" si="553"/>
        <v>0</v>
      </c>
      <c r="V396" s="126">
        <f t="shared" si="553"/>
        <v>0</v>
      </c>
      <c r="W396" s="126">
        <f t="shared" si="553"/>
        <v>0</v>
      </c>
      <c r="X396" s="126">
        <f t="shared" si="553"/>
        <v>0</v>
      </c>
      <c r="Y396" s="126">
        <f t="shared" si="553"/>
        <v>0</v>
      </c>
      <c r="Z396" s="126">
        <f t="shared" si="553"/>
        <v>0</v>
      </c>
      <c r="AA396" s="126">
        <f t="shared" si="553"/>
        <v>0</v>
      </c>
      <c r="AB396" s="126">
        <f t="shared" si="553"/>
        <v>0</v>
      </c>
      <c r="AC396" s="126">
        <f t="shared" si="553"/>
        <v>0</v>
      </c>
      <c r="AD396" s="126">
        <f t="shared" si="553"/>
        <v>0</v>
      </c>
      <c r="AE396" s="126">
        <f t="shared" si="553"/>
        <v>5329437.5</v>
      </c>
      <c r="AF396" s="126">
        <f t="shared" si="553"/>
        <v>5329437.5</v>
      </c>
      <c r="AG396" s="126">
        <f t="shared" si="553"/>
        <v>5329437.5</v>
      </c>
      <c r="AH396" s="126">
        <f t="shared" si="553"/>
        <v>5329437.5</v>
      </c>
      <c r="AI396" s="126">
        <f t="shared" si="553"/>
        <v>5329437.5</v>
      </c>
      <c r="AJ396" s="126">
        <f t="shared" si="553"/>
        <v>5329437.5</v>
      </c>
      <c r="AK396" s="126">
        <f t="shared" si="553"/>
        <v>5329437.5</v>
      </c>
      <c r="AL396" s="126">
        <f t="shared" si="553"/>
        <v>5329437.5</v>
      </c>
      <c r="AM396" s="126">
        <f t="shared" si="553"/>
        <v>5329437.5</v>
      </c>
      <c r="AN396" s="126">
        <f t="shared" si="553"/>
        <v>5329437.5</v>
      </c>
      <c r="AO396" s="126">
        <f t="shared" si="553"/>
        <v>5329437.5</v>
      </c>
      <c r="AP396" s="126">
        <f t="shared" ref="AP396:BQ396" si="554">IFERROR($C390/$C391*AP18/AP18*AP9/12,0)</f>
        <v>5329437.5</v>
      </c>
      <c r="AQ396" s="126">
        <f t="shared" si="554"/>
        <v>5329437.5</v>
      </c>
      <c r="AR396" s="126">
        <f t="shared" si="554"/>
        <v>5329437.5</v>
      </c>
      <c r="AS396" s="126">
        <f t="shared" si="554"/>
        <v>5329437.5</v>
      </c>
      <c r="AT396" s="126">
        <f t="shared" si="554"/>
        <v>5329437.5</v>
      </c>
      <c r="AU396" s="126">
        <f t="shared" si="554"/>
        <v>5329437.5</v>
      </c>
      <c r="AV396" s="126">
        <f t="shared" si="554"/>
        <v>5329437.5</v>
      </c>
      <c r="AW396" s="126">
        <f t="shared" si="554"/>
        <v>5329437.5</v>
      </c>
      <c r="AX396" s="126">
        <f t="shared" si="554"/>
        <v>5329437.5</v>
      </c>
      <c r="AY396" s="126">
        <f t="shared" si="554"/>
        <v>5329437.5</v>
      </c>
      <c r="AZ396" s="126">
        <f t="shared" si="554"/>
        <v>5329437.5</v>
      </c>
      <c r="BA396" s="126">
        <f t="shared" si="554"/>
        <v>5329437.5</v>
      </c>
      <c r="BB396" s="126">
        <f t="shared" si="554"/>
        <v>5329437.5</v>
      </c>
      <c r="BC396" s="126">
        <f t="shared" si="554"/>
        <v>5329437.5</v>
      </c>
      <c r="BD396" s="126">
        <f t="shared" si="554"/>
        <v>5329437.5</v>
      </c>
      <c r="BE396" s="126">
        <f t="shared" si="554"/>
        <v>5329437.5</v>
      </c>
      <c r="BF396" s="126">
        <f t="shared" si="554"/>
        <v>5329437.5</v>
      </c>
      <c r="BG396" s="126">
        <f t="shared" si="554"/>
        <v>5329437.5</v>
      </c>
      <c r="BH396" s="126">
        <f t="shared" si="554"/>
        <v>5329437.5</v>
      </c>
      <c r="BI396" s="126">
        <f t="shared" si="554"/>
        <v>5329437.5</v>
      </c>
      <c r="BJ396" s="126">
        <f t="shared" si="554"/>
        <v>5329437.5</v>
      </c>
      <c r="BK396" s="126">
        <f t="shared" si="554"/>
        <v>5329437.5</v>
      </c>
      <c r="BL396" s="126">
        <f t="shared" si="554"/>
        <v>5329437.5</v>
      </c>
      <c r="BM396" s="126">
        <f t="shared" si="554"/>
        <v>5329437.5</v>
      </c>
      <c r="BN396" s="126">
        <f t="shared" si="554"/>
        <v>5329437.5</v>
      </c>
      <c r="BO396" s="126">
        <f t="shared" si="554"/>
        <v>5329437.5</v>
      </c>
      <c r="BP396" s="126">
        <f t="shared" si="554"/>
        <v>5329437.5</v>
      </c>
      <c r="BQ396" s="126">
        <f t="shared" si="554"/>
        <v>5329437.5</v>
      </c>
      <c r="BR396" s="159"/>
      <c r="BS396" s="158">
        <f>SUM(J396:U396)</f>
        <v>0</v>
      </c>
      <c r="BT396" s="158">
        <f>SUM(V396:AG396)</f>
        <v>15988312.5</v>
      </c>
      <c r="BU396" s="158">
        <f>SUM(AH396:AS396)</f>
        <v>63953250</v>
      </c>
      <c r="BV396" s="158">
        <f>SUM(AT396:BE396)</f>
        <v>63953250</v>
      </c>
      <c r="BW396" s="158">
        <f>SUM(BF396:BQ396)</f>
        <v>63953250</v>
      </c>
      <c r="BX396" s="159">
        <f>MIN($C390/$C391,$C390-SUM($BS396:BW396))</f>
        <v>63953250</v>
      </c>
      <c r="BY396" s="159">
        <f>MIN($C390/$C391,$C390-SUM($BS396:BX396))</f>
        <v>63953250</v>
      </c>
      <c r="BZ396" s="159">
        <f>MIN($C390/$C391,$C390-SUM($BS396:BY396))</f>
        <v>63953250</v>
      </c>
      <c r="CA396" s="159">
        <f>MIN($C390/$C391,$C390-SUM($BS396:BZ396))</f>
        <v>63953250</v>
      </c>
      <c r="CB396" s="159">
        <f>MIN($C390/$C391,$C390-SUM($BS396:CA396))</f>
        <v>63953250</v>
      </c>
      <c r="CC396" s="159">
        <f>MIN($C390/$C391,$C390-SUM($BS396:CB396))</f>
        <v>63953250</v>
      </c>
      <c r="CD396" s="159">
        <f>MIN($C390/$C391,$C390-SUM($BS396:CC396))</f>
        <v>63953250</v>
      </c>
      <c r="CE396" s="159">
        <f>MIN($C390/$C391,$C390-SUM($BS396:CD396))</f>
        <v>63953250</v>
      </c>
      <c r="CF396" s="159">
        <f>MIN($C390/$C391,$C390-SUM($BS396:CE396))</f>
        <v>63953250</v>
      </c>
      <c r="CG396" s="159">
        <f>MIN($C390/$C391,$C390-SUM($BS396:CF396))</f>
        <v>63953250</v>
      </c>
      <c r="CH396" s="159">
        <f>MIN($C390/$C391,$C390-SUM($BS396:CG396))</f>
        <v>63953250</v>
      </c>
      <c r="CI396" s="159">
        <f>MIN($C390/$C391,$C390-SUM($BS396:CH396))</f>
        <v>63953250</v>
      </c>
      <c r="CJ396" s="159">
        <f>MIN($C390/$C391,$C390-SUM($BS396:CI396))</f>
        <v>63953250</v>
      </c>
      <c r="CK396" s="159">
        <f>MIN($C390/$C391,$C390-SUM($BS396:CJ396))</f>
        <v>63953250</v>
      </c>
      <c r="CL396" s="159">
        <f>MIN($C390/$C391,$C390-SUM($BS396:CK396))</f>
        <v>63953250</v>
      </c>
      <c r="CM396" s="159">
        <f>MIN($C390/$C391,$C390-SUM($BS396:CL396))</f>
        <v>63953250</v>
      </c>
      <c r="CN396" s="159">
        <f>MIN($C390/$C391,$C390-SUM($BS396:CM396))</f>
        <v>47964937.5</v>
      </c>
      <c r="CO396" s="159">
        <f>MIN($C390/$C391,$C390-SUM($BS396:CN396))</f>
        <v>0</v>
      </c>
      <c r="CP396" s="159">
        <f>MIN($C390/$C391,$C390-SUM($BS396:CO396))</f>
        <v>0</v>
      </c>
      <c r="CQ396" s="159">
        <f>MIN($C390/$C391,$C390-SUM($BS396:CP396))</f>
        <v>0</v>
      </c>
      <c r="CR396" s="159">
        <f>MIN($C390/$C391,$C390-SUM($BS396:CQ396))</f>
        <v>0</v>
      </c>
      <c r="CS396" s="159">
        <f>MIN($C390/$C391,$C390-SUM($BS396:CR396))</f>
        <v>0</v>
      </c>
      <c r="CT396" s="159">
        <f>MIN($C390/$C391,$C390-SUM($BS396:CS396))</f>
        <v>0</v>
      </c>
      <c r="CU396" s="159">
        <f>MIN($C390/$C391,$C390-SUM($BS396:CT396))</f>
        <v>0</v>
      </c>
      <c r="CV396" s="159">
        <f>MIN($C390/$C391,$C390-SUM($BS396:CU396))</f>
        <v>0</v>
      </c>
      <c r="CW396" s="159">
        <f>MIN($C390/$C391,$C390-SUM($BS396:CV396))</f>
        <v>0</v>
      </c>
      <c r="CX396" s="159">
        <f>MIN($C390/$C391,$C390-SUM($BS396:CW396))</f>
        <v>0</v>
      </c>
      <c r="CY396" s="187">
        <f>MIN($C390/$C391,$C390-SUM($BS396:CX396))</f>
        <v>0</v>
      </c>
    </row>
    <row r="397" spans="1:103" s="10" customFormat="1" outlineLevel="1">
      <c r="A397" s="12"/>
      <c r="C397" s="24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</row>
    <row r="398" spans="1:103" outlineLevel="1">
      <c r="B398" s="217" t="s">
        <v>129</v>
      </c>
      <c r="C398" s="37"/>
      <c r="D398" s="4"/>
    </row>
    <row r="399" spans="1:103" s="6" customFormat="1" outlineLevel="1">
      <c r="A399" s="3"/>
      <c r="B399" s="2" t="s">
        <v>60</v>
      </c>
      <c r="C399" s="38"/>
      <c r="I399" s="15">
        <f>E400</f>
        <v>0</v>
      </c>
      <c r="J399" s="15">
        <f>I400</f>
        <v>0</v>
      </c>
      <c r="K399" s="15">
        <f t="shared" ref="K399:M399" si="555">J400</f>
        <v>0</v>
      </c>
      <c r="L399" s="15">
        <f t="shared" si="555"/>
        <v>0</v>
      </c>
      <c r="M399" s="15">
        <f t="shared" si="555"/>
        <v>0</v>
      </c>
      <c r="N399" s="15">
        <f>M400</f>
        <v>0</v>
      </c>
      <c r="O399" s="15">
        <f t="shared" ref="O399:AB399" si="556">N400</f>
        <v>0</v>
      </c>
      <c r="P399" s="15">
        <f t="shared" si="556"/>
        <v>0</v>
      </c>
      <c r="Q399" s="15">
        <f t="shared" si="556"/>
        <v>563206250</v>
      </c>
      <c r="R399" s="15">
        <f t="shared" si="556"/>
        <v>563206250</v>
      </c>
      <c r="S399" s="15">
        <f t="shared" si="556"/>
        <v>563206250</v>
      </c>
      <c r="T399" s="15">
        <f t="shared" si="556"/>
        <v>563206250</v>
      </c>
      <c r="U399" s="15">
        <f t="shared" si="556"/>
        <v>563206250</v>
      </c>
      <c r="V399" s="15">
        <f t="shared" si="556"/>
        <v>563206250</v>
      </c>
      <c r="W399" s="15">
        <f t="shared" si="556"/>
        <v>563206250</v>
      </c>
      <c r="X399" s="15">
        <f t="shared" si="556"/>
        <v>563206250</v>
      </c>
      <c r="Y399" s="15">
        <f t="shared" si="556"/>
        <v>563206250</v>
      </c>
      <c r="Z399" s="15">
        <f t="shared" si="556"/>
        <v>563206250</v>
      </c>
      <c r="AA399" s="15">
        <f t="shared" si="556"/>
        <v>563206250</v>
      </c>
      <c r="AB399" s="15">
        <f t="shared" si="556"/>
        <v>563206250</v>
      </c>
      <c r="AC399" s="15">
        <f>AB400</f>
        <v>563206250</v>
      </c>
      <c r="AD399" s="15">
        <f t="shared" ref="AD399:BQ399" si="557">AC400</f>
        <v>563206250</v>
      </c>
      <c r="AE399" s="15">
        <f t="shared" si="557"/>
        <v>563206250</v>
      </c>
      <c r="AF399" s="15">
        <f t="shared" si="557"/>
        <v>563206250</v>
      </c>
      <c r="AG399" s="15">
        <f t="shared" si="557"/>
        <v>563206250</v>
      </c>
      <c r="AH399" s="15">
        <f t="shared" si="557"/>
        <v>563206250</v>
      </c>
      <c r="AI399" s="15">
        <f t="shared" si="557"/>
        <v>563206250</v>
      </c>
      <c r="AJ399" s="15">
        <f t="shared" si="557"/>
        <v>563206250</v>
      </c>
      <c r="AK399" s="15">
        <f t="shared" si="557"/>
        <v>563206250</v>
      </c>
      <c r="AL399" s="15">
        <f t="shared" si="557"/>
        <v>563206250</v>
      </c>
      <c r="AM399" s="15">
        <f t="shared" si="557"/>
        <v>563206250</v>
      </c>
      <c r="AN399" s="15">
        <f t="shared" si="557"/>
        <v>563206250</v>
      </c>
      <c r="AO399" s="15">
        <f t="shared" si="557"/>
        <v>563206250</v>
      </c>
      <c r="AP399" s="15">
        <f t="shared" si="557"/>
        <v>563206250</v>
      </c>
      <c r="AQ399" s="15">
        <f t="shared" si="557"/>
        <v>563206250</v>
      </c>
      <c r="AR399" s="15">
        <f t="shared" si="557"/>
        <v>563206250</v>
      </c>
      <c r="AS399" s="15">
        <f t="shared" si="557"/>
        <v>563206250</v>
      </c>
      <c r="AT399" s="15">
        <f t="shared" si="557"/>
        <v>563206250</v>
      </c>
      <c r="AU399" s="15">
        <f t="shared" si="557"/>
        <v>563206250</v>
      </c>
      <c r="AV399" s="15">
        <f t="shared" si="557"/>
        <v>563206250</v>
      </c>
      <c r="AW399" s="15">
        <f t="shared" si="557"/>
        <v>563206250</v>
      </c>
      <c r="AX399" s="15">
        <f t="shared" si="557"/>
        <v>563206250</v>
      </c>
      <c r="AY399" s="15">
        <f t="shared" si="557"/>
        <v>563206250</v>
      </c>
      <c r="AZ399" s="15">
        <f t="shared" si="557"/>
        <v>563206250</v>
      </c>
      <c r="BA399" s="15">
        <f t="shared" si="557"/>
        <v>563206250</v>
      </c>
      <c r="BB399" s="15">
        <f t="shared" si="557"/>
        <v>563206250</v>
      </c>
      <c r="BC399" s="15">
        <f t="shared" si="557"/>
        <v>563206250</v>
      </c>
      <c r="BD399" s="15">
        <f t="shared" si="557"/>
        <v>563206250</v>
      </c>
      <c r="BE399" s="15">
        <f t="shared" si="557"/>
        <v>563206250</v>
      </c>
      <c r="BF399" s="15">
        <f t="shared" si="557"/>
        <v>563206250</v>
      </c>
      <c r="BG399" s="15">
        <f t="shared" si="557"/>
        <v>563206250</v>
      </c>
      <c r="BH399" s="15">
        <f t="shared" si="557"/>
        <v>563206250</v>
      </c>
      <c r="BI399" s="15">
        <f t="shared" si="557"/>
        <v>563206250</v>
      </c>
      <c r="BJ399" s="15">
        <f t="shared" si="557"/>
        <v>563206250</v>
      </c>
      <c r="BK399" s="15">
        <f t="shared" si="557"/>
        <v>563206250</v>
      </c>
      <c r="BL399" s="15">
        <f t="shared" si="557"/>
        <v>563206250</v>
      </c>
      <c r="BM399" s="15">
        <f t="shared" si="557"/>
        <v>563206250</v>
      </c>
      <c r="BN399" s="15">
        <f t="shared" si="557"/>
        <v>563206250</v>
      </c>
      <c r="BO399" s="15">
        <f t="shared" si="557"/>
        <v>563206250</v>
      </c>
      <c r="BP399" s="15">
        <f t="shared" si="557"/>
        <v>563206250</v>
      </c>
      <c r="BQ399" s="15">
        <f t="shared" si="557"/>
        <v>563206250</v>
      </c>
      <c r="BR399" s="15"/>
      <c r="BS399" s="15">
        <f>BR400</f>
        <v>0</v>
      </c>
      <c r="BT399" s="15">
        <f t="shared" ref="BT399:CY399" si="558">BS400</f>
        <v>563206250</v>
      </c>
      <c r="BU399" s="15">
        <f t="shared" si="558"/>
        <v>563206250</v>
      </c>
      <c r="BV399" s="15">
        <f t="shared" si="558"/>
        <v>563206250</v>
      </c>
      <c r="BW399" s="15">
        <f t="shared" si="558"/>
        <v>563206250</v>
      </c>
      <c r="BX399" s="15">
        <f t="shared" si="558"/>
        <v>563206250</v>
      </c>
      <c r="BY399" s="15">
        <f t="shared" si="558"/>
        <v>563206250</v>
      </c>
      <c r="BZ399" s="15">
        <f t="shared" si="558"/>
        <v>563206250</v>
      </c>
      <c r="CA399" s="15">
        <f t="shared" si="558"/>
        <v>563206250</v>
      </c>
      <c r="CB399" s="15">
        <f t="shared" si="558"/>
        <v>563206250</v>
      </c>
      <c r="CC399" s="15">
        <f t="shared" si="558"/>
        <v>563206250</v>
      </c>
      <c r="CD399" s="15">
        <f t="shared" si="558"/>
        <v>563206250</v>
      </c>
      <c r="CE399" s="15">
        <f t="shared" si="558"/>
        <v>563206250</v>
      </c>
      <c r="CF399" s="15">
        <f t="shared" si="558"/>
        <v>563206250</v>
      </c>
      <c r="CG399" s="15">
        <f t="shared" si="558"/>
        <v>563206250</v>
      </c>
      <c r="CH399" s="15">
        <f t="shared" si="558"/>
        <v>563206250</v>
      </c>
      <c r="CI399" s="15">
        <f t="shared" si="558"/>
        <v>563206250</v>
      </c>
      <c r="CJ399" s="15">
        <f t="shared" si="558"/>
        <v>563206250</v>
      </c>
      <c r="CK399" s="15">
        <f t="shared" si="558"/>
        <v>563206250</v>
      </c>
      <c r="CL399" s="15">
        <f t="shared" si="558"/>
        <v>563206250</v>
      </c>
      <c r="CM399" s="15">
        <f t="shared" si="558"/>
        <v>563206250</v>
      </c>
      <c r="CN399" s="15">
        <f t="shared" si="558"/>
        <v>563206250</v>
      </c>
      <c r="CO399" s="15">
        <f t="shared" si="558"/>
        <v>563206250</v>
      </c>
      <c r="CP399" s="15">
        <f t="shared" si="558"/>
        <v>563206250</v>
      </c>
      <c r="CQ399" s="15">
        <f t="shared" si="558"/>
        <v>563206250</v>
      </c>
      <c r="CR399" s="15">
        <f t="shared" si="558"/>
        <v>563206250</v>
      </c>
      <c r="CS399" s="15">
        <f t="shared" si="558"/>
        <v>563206250</v>
      </c>
      <c r="CT399" s="15">
        <f t="shared" si="558"/>
        <v>563206250</v>
      </c>
      <c r="CU399" s="15">
        <f t="shared" si="558"/>
        <v>563206250</v>
      </c>
      <c r="CV399" s="15">
        <f t="shared" si="558"/>
        <v>563206250</v>
      </c>
      <c r="CW399" s="15">
        <f t="shared" si="558"/>
        <v>563206250</v>
      </c>
      <c r="CX399" s="15">
        <f t="shared" si="558"/>
        <v>563206250</v>
      </c>
      <c r="CY399" s="15">
        <f t="shared" si="558"/>
        <v>563206250</v>
      </c>
    </row>
    <row r="400" spans="1:103" outlineLevel="1">
      <c r="B400" s="2" t="s">
        <v>61</v>
      </c>
      <c r="C400" s="6"/>
      <c r="I400" s="15"/>
      <c r="J400" s="15">
        <f>SUM(I400,J402)</f>
        <v>0</v>
      </c>
      <c r="K400" s="15">
        <f t="shared" ref="K400:M400" si="559">SUM(J400,K402)</f>
        <v>0</v>
      </c>
      <c r="L400" s="15">
        <f t="shared" si="559"/>
        <v>0</v>
      </c>
      <c r="M400" s="15">
        <f t="shared" si="559"/>
        <v>0</v>
      </c>
      <c r="N400" s="15">
        <f>SUM(M400,N402)</f>
        <v>0</v>
      </c>
      <c r="O400" s="15">
        <f t="shared" ref="O400:S400" si="560">SUM(N400,O402)</f>
        <v>0</v>
      </c>
      <c r="P400" s="15">
        <f t="shared" si="560"/>
        <v>563206250</v>
      </c>
      <c r="Q400" s="15">
        <f t="shared" si="560"/>
        <v>563206250</v>
      </c>
      <c r="R400" s="15">
        <f t="shared" si="560"/>
        <v>563206250</v>
      </c>
      <c r="S400" s="15">
        <f t="shared" si="560"/>
        <v>563206250</v>
      </c>
      <c r="T400" s="15">
        <f>SUM(S400,T402)</f>
        <v>563206250</v>
      </c>
      <c r="U400" s="15">
        <f t="shared" ref="U400:AB400" si="561">SUM(T400,U402)</f>
        <v>563206250</v>
      </c>
      <c r="V400" s="15">
        <f t="shared" si="561"/>
        <v>563206250</v>
      </c>
      <c r="W400" s="15">
        <f t="shared" si="561"/>
        <v>563206250</v>
      </c>
      <c r="X400" s="15">
        <f t="shared" si="561"/>
        <v>563206250</v>
      </c>
      <c r="Y400" s="15">
        <f t="shared" si="561"/>
        <v>563206250</v>
      </c>
      <c r="Z400" s="15">
        <f t="shared" si="561"/>
        <v>563206250</v>
      </c>
      <c r="AA400" s="15">
        <f t="shared" si="561"/>
        <v>563206250</v>
      </c>
      <c r="AB400" s="15">
        <f t="shared" si="561"/>
        <v>563206250</v>
      </c>
      <c r="AC400" s="15">
        <f>SUM(AB400,AC402)</f>
        <v>563206250</v>
      </c>
      <c r="AD400" s="15">
        <f t="shared" ref="AD400:BQ400" si="562">SUM(AC400,AD402)</f>
        <v>563206250</v>
      </c>
      <c r="AE400" s="15">
        <f t="shared" si="562"/>
        <v>563206250</v>
      </c>
      <c r="AF400" s="15">
        <f t="shared" si="562"/>
        <v>563206250</v>
      </c>
      <c r="AG400" s="15">
        <f t="shared" si="562"/>
        <v>563206250</v>
      </c>
      <c r="AH400" s="15">
        <f t="shared" si="562"/>
        <v>563206250</v>
      </c>
      <c r="AI400" s="15">
        <f t="shared" si="562"/>
        <v>563206250</v>
      </c>
      <c r="AJ400" s="15">
        <f t="shared" si="562"/>
        <v>563206250</v>
      </c>
      <c r="AK400" s="15">
        <f t="shared" si="562"/>
        <v>563206250</v>
      </c>
      <c r="AL400" s="15">
        <f t="shared" si="562"/>
        <v>563206250</v>
      </c>
      <c r="AM400" s="15">
        <f t="shared" si="562"/>
        <v>563206250</v>
      </c>
      <c r="AN400" s="15">
        <f t="shared" si="562"/>
        <v>563206250</v>
      </c>
      <c r="AO400" s="15">
        <f t="shared" si="562"/>
        <v>563206250</v>
      </c>
      <c r="AP400" s="15">
        <f t="shared" si="562"/>
        <v>563206250</v>
      </c>
      <c r="AQ400" s="15">
        <f t="shared" si="562"/>
        <v>563206250</v>
      </c>
      <c r="AR400" s="15">
        <f t="shared" si="562"/>
        <v>563206250</v>
      </c>
      <c r="AS400" s="15">
        <f t="shared" si="562"/>
        <v>563206250</v>
      </c>
      <c r="AT400" s="15">
        <f t="shared" si="562"/>
        <v>563206250</v>
      </c>
      <c r="AU400" s="15">
        <f t="shared" si="562"/>
        <v>563206250</v>
      </c>
      <c r="AV400" s="15">
        <f t="shared" si="562"/>
        <v>563206250</v>
      </c>
      <c r="AW400" s="15">
        <f t="shared" si="562"/>
        <v>563206250</v>
      </c>
      <c r="AX400" s="15">
        <f t="shared" si="562"/>
        <v>563206250</v>
      </c>
      <c r="AY400" s="15">
        <f t="shared" si="562"/>
        <v>563206250</v>
      </c>
      <c r="AZ400" s="15">
        <f t="shared" si="562"/>
        <v>563206250</v>
      </c>
      <c r="BA400" s="15">
        <f t="shared" si="562"/>
        <v>563206250</v>
      </c>
      <c r="BB400" s="15">
        <f t="shared" si="562"/>
        <v>563206250</v>
      </c>
      <c r="BC400" s="15">
        <f t="shared" si="562"/>
        <v>563206250</v>
      </c>
      <c r="BD400" s="15">
        <f t="shared" si="562"/>
        <v>563206250</v>
      </c>
      <c r="BE400" s="15">
        <f t="shared" si="562"/>
        <v>563206250</v>
      </c>
      <c r="BF400" s="15">
        <f t="shared" si="562"/>
        <v>563206250</v>
      </c>
      <c r="BG400" s="15">
        <f t="shared" si="562"/>
        <v>563206250</v>
      </c>
      <c r="BH400" s="15">
        <f t="shared" si="562"/>
        <v>563206250</v>
      </c>
      <c r="BI400" s="15">
        <f t="shared" si="562"/>
        <v>563206250</v>
      </c>
      <c r="BJ400" s="15">
        <f t="shared" si="562"/>
        <v>563206250</v>
      </c>
      <c r="BK400" s="15">
        <f t="shared" si="562"/>
        <v>563206250</v>
      </c>
      <c r="BL400" s="15">
        <f t="shared" si="562"/>
        <v>563206250</v>
      </c>
      <c r="BM400" s="15">
        <f t="shared" si="562"/>
        <v>563206250</v>
      </c>
      <c r="BN400" s="15">
        <f t="shared" si="562"/>
        <v>563206250</v>
      </c>
      <c r="BO400" s="15">
        <f t="shared" si="562"/>
        <v>563206250</v>
      </c>
      <c r="BP400" s="15">
        <f t="shared" si="562"/>
        <v>563206250</v>
      </c>
      <c r="BQ400" s="15">
        <f t="shared" si="562"/>
        <v>563206250</v>
      </c>
      <c r="BR400" s="15"/>
      <c r="BS400" s="15">
        <f>SUM(BS399,BS402)</f>
        <v>563206250</v>
      </c>
      <c r="BT400" s="15">
        <f t="shared" ref="BT400:CY400" si="563">SUM(BT399,BT402)</f>
        <v>563206250</v>
      </c>
      <c r="BU400" s="15">
        <f t="shared" si="563"/>
        <v>563206250</v>
      </c>
      <c r="BV400" s="15">
        <f t="shared" si="563"/>
        <v>563206250</v>
      </c>
      <c r="BW400" s="15">
        <f t="shared" si="563"/>
        <v>563206250</v>
      </c>
      <c r="BX400" s="15">
        <f t="shared" si="563"/>
        <v>563206250</v>
      </c>
      <c r="BY400" s="15">
        <f t="shared" si="563"/>
        <v>563206250</v>
      </c>
      <c r="BZ400" s="15">
        <f t="shared" si="563"/>
        <v>563206250</v>
      </c>
      <c r="CA400" s="15">
        <f t="shared" si="563"/>
        <v>563206250</v>
      </c>
      <c r="CB400" s="15">
        <f t="shared" si="563"/>
        <v>563206250</v>
      </c>
      <c r="CC400" s="15">
        <f t="shared" si="563"/>
        <v>563206250</v>
      </c>
      <c r="CD400" s="15">
        <f t="shared" si="563"/>
        <v>563206250</v>
      </c>
      <c r="CE400" s="15">
        <f t="shared" si="563"/>
        <v>563206250</v>
      </c>
      <c r="CF400" s="15">
        <f t="shared" si="563"/>
        <v>563206250</v>
      </c>
      <c r="CG400" s="15">
        <f t="shared" si="563"/>
        <v>563206250</v>
      </c>
      <c r="CH400" s="15">
        <f t="shared" si="563"/>
        <v>563206250</v>
      </c>
      <c r="CI400" s="15">
        <f t="shared" si="563"/>
        <v>563206250</v>
      </c>
      <c r="CJ400" s="15">
        <f t="shared" si="563"/>
        <v>563206250</v>
      </c>
      <c r="CK400" s="15">
        <f t="shared" si="563"/>
        <v>563206250</v>
      </c>
      <c r="CL400" s="15">
        <f t="shared" si="563"/>
        <v>563206250</v>
      </c>
      <c r="CM400" s="15">
        <f t="shared" si="563"/>
        <v>563206250</v>
      </c>
      <c r="CN400" s="15">
        <f t="shared" si="563"/>
        <v>563206250</v>
      </c>
      <c r="CO400" s="15">
        <f t="shared" si="563"/>
        <v>563206250</v>
      </c>
      <c r="CP400" s="15">
        <f t="shared" si="563"/>
        <v>563206250</v>
      </c>
      <c r="CQ400" s="15">
        <f t="shared" si="563"/>
        <v>563206250</v>
      </c>
      <c r="CR400" s="15">
        <f t="shared" si="563"/>
        <v>563206250</v>
      </c>
      <c r="CS400" s="15">
        <f t="shared" si="563"/>
        <v>563206250</v>
      </c>
      <c r="CT400" s="15">
        <f t="shared" si="563"/>
        <v>563206250</v>
      </c>
      <c r="CU400" s="15">
        <f t="shared" si="563"/>
        <v>563206250</v>
      </c>
      <c r="CV400" s="15">
        <f t="shared" si="563"/>
        <v>563206250</v>
      </c>
      <c r="CW400" s="15">
        <f t="shared" si="563"/>
        <v>563206250</v>
      </c>
      <c r="CX400" s="15">
        <f t="shared" si="563"/>
        <v>563206250</v>
      </c>
      <c r="CY400" s="15">
        <f t="shared" si="563"/>
        <v>563206250</v>
      </c>
    </row>
    <row r="401" spans="1:103" s="10" customFormat="1" outlineLevel="1">
      <c r="A401" s="12"/>
      <c r="B401" s="10" t="s">
        <v>62</v>
      </c>
      <c r="C401" s="6"/>
      <c r="I401" s="9"/>
      <c r="J401" s="9">
        <f>I404</f>
        <v>0</v>
      </c>
      <c r="K401" s="9">
        <f t="shared" ref="K401:M401" si="564">J404</f>
        <v>0</v>
      </c>
      <c r="L401" s="9">
        <f t="shared" si="564"/>
        <v>0</v>
      </c>
      <c r="M401" s="9">
        <f t="shared" si="564"/>
        <v>0</v>
      </c>
      <c r="N401" s="9">
        <f>M404</f>
        <v>0</v>
      </c>
      <c r="O401" s="9">
        <f t="shared" ref="O401:AB401" si="565">N404</f>
        <v>0</v>
      </c>
      <c r="P401" s="9">
        <f t="shared" si="565"/>
        <v>0</v>
      </c>
      <c r="Q401" s="9">
        <f t="shared" si="565"/>
        <v>563206250</v>
      </c>
      <c r="R401" s="9">
        <f t="shared" si="565"/>
        <v>563206250</v>
      </c>
      <c r="S401" s="9">
        <f t="shared" si="565"/>
        <v>563206250</v>
      </c>
      <c r="T401" s="9">
        <f t="shared" si="565"/>
        <v>563206250</v>
      </c>
      <c r="U401" s="9">
        <f t="shared" si="565"/>
        <v>563206250</v>
      </c>
      <c r="V401" s="9">
        <f t="shared" si="565"/>
        <v>563206250</v>
      </c>
      <c r="W401" s="9">
        <f t="shared" si="565"/>
        <v>563206250</v>
      </c>
      <c r="X401" s="9">
        <f t="shared" si="565"/>
        <v>563206250</v>
      </c>
      <c r="Y401" s="9">
        <f t="shared" si="565"/>
        <v>563206250</v>
      </c>
      <c r="Z401" s="9">
        <f t="shared" si="565"/>
        <v>563206250</v>
      </c>
      <c r="AA401" s="9">
        <f t="shared" si="565"/>
        <v>563206250</v>
      </c>
      <c r="AB401" s="9">
        <f t="shared" si="565"/>
        <v>563206250</v>
      </c>
      <c r="AC401" s="9">
        <f>AB404</f>
        <v>563206250</v>
      </c>
      <c r="AD401" s="9">
        <f t="shared" ref="AD401:BQ401" si="566">AC404</f>
        <v>563206250</v>
      </c>
      <c r="AE401" s="9">
        <f t="shared" si="566"/>
        <v>563206250</v>
      </c>
      <c r="AF401" s="9">
        <f t="shared" si="566"/>
        <v>563206250</v>
      </c>
      <c r="AG401" s="9">
        <f t="shared" si="566"/>
        <v>563206250</v>
      </c>
      <c r="AH401" s="9">
        <f t="shared" si="566"/>
        <v>563206250</v>
      </c>
      <c r="AI401" s="9">
        <f t="shared" si="566"/>
        <v>563206250</v>
      </c>
      <c r="AJ401" s="9">
        <f t="shared" si="566"/>
        <v>563206250</v>
      </c>
      <c r="AK401" s="9">
        <f t="shared" si="566"/>
        <v>563206250</v>
      </c>
      <c r="AL401" s="9">
        <f t="shared" si="566"/>
        <v>563206250</v>
      </c>
      <c r="AM401" s="9">
        <f t="shared" si="566"/>
        <v>563206250</v>
      </c>
      <c r="AN401" s="9">
        <f t="shared" si="566"/>
        <v>563206250</v>
      </c>
      <c r="AO401" s="9">
        <f t="shared" si="566"/>
        <v>563206250</v>
      </c>
      <c r="AP401" s="9">
        <f t="shared" si="566"/>
        <v>563206250</v>
      </c>
      <c r="AQ401" s="9">
        <f t="shared" si="566"/>
        <v>563206250</v>
      </c>
      <c r="AR401" s="9">
        <f t="shared" si="566"/>
        <v>563206250</v>
      </c>
      <c r="AS401" s="9">
        <f t="shared" si="566"/>
        <v>563206250</v>
      </c>
      <c r="AT401" s="9">
        <f t="shared" si="566"/>
        <v>563206250</v>
      </c>
      <c r="AU401" s="9">
        <f t="shared" si="566"/>
        <v>563206250</v>
      </c>
      <c r="AV401" s="9">
        <f t="shared" si="566"/>
        <v>563206250</v>
      </c>
      <c r="AW401" s="9">
        <f t="shared" si="566"/>
        <v>563206250</v>
      </c>
      <c r="AX401" s="9">
        <f t="shared" si="566"/>
        <v>563206250</v>
      </c>
      <c r="AY401" s="9">
        <f t="shared" si="566"/>
        <v>563206250</v>
      </c>
      <c r="AZ401" s="9">
        <f t="shared" si="566"/>
        <v>563206250</v>
      </c>
      <c r="BA401" s="9">
        <f t="shared" si="566"/>
        <v>563206250</v>
      </c>
      <c r="BB401" s="9">
        <f t="shared" si="566"/>
        <v>563206250</v>
      </c>
      <c r="BC401" s="9">
        <f t="shared" si="566"/>
        <v>563206250</v>
      </c>
      <c r="BD401" s="9">
        <f t="shared" si="566"/>
        <v>563206250</v>
      </c>
      <c r="BE401" s="9">
        <f t="shared" si="566"/>
        <v>563206250</v>
      </c>
      <c r="BF401" s="9">
        <f t="shared" si="566"/>
        <v>563206250</v>
      </c>
      <c r="BG401" s="9">
        <f t="shared" si="566"/>
        <v>563206250</v>
      </c>
      <c r="BH401" s="9">
        <f t="shared" si="566"/>
        <v>563206250</v>
      </c>
      <c r="BI401" s="9">
        <f t="shared" si="566"/>
        <v>563206250</v>
      </c>
      <c r="BJ401" s="9">
        <f t="shared" si="566"/>
        <v>563206250</v>
      </c>
      <c r="BK401" s="9">
        <f t="shared" si="566"/>
        <v>563206250</v>
      </c>
      <c r="BL401" s="9">
        <f t="shared" si="566"/>
        <v>563206250</v>
      </c>
      <c r="BM401" s="9">
        <f t="shared" si="566"/>
        <v>563206250</v>
      </c>
      <c r="BN401" s="9">
        <f t="shared" si="566"/>
        <v>563206250</v>
      </c>
      <c r="BO401" s="9">
        <f t="shared" si="566"/>
        <v>563206250</v>
      </c>
      <c r="BP401" s="9">
        <f t="shared" si="566"/>
        <v>563206250</v>
      </c>
      <c r="BQ401" s="9">
        <f t="shared" si="566"/>
        <v>563206250</v>
      </c>
      <c r="BR401" s="9"/>
      <c r="BS401" s="9">
        <f>BR404</f>
        <v>0</v>
      </c>
      <c r="BT401" s="9">
        <f t="shared" ref="BT401:CY401" si="567">BS404</f>
        <v>563206250</v>
      </c>
      <c r="BU401" s="9">
        <f t="shared" si="567"/>
        <v>563206250</v>
      </c>
      <c r="BV401" s="9">
        <f t="shared" si="567"/>
        <v>563206250</v>
      </c>
      <c r="BW401" s="9">
        <f t="shared" si="567"/>
        <v>563206250</v>
      </c>
      <c r="BX401" s="9">
        <f t="shared" si="567"/>
        <v>563206250</v>
      </c>
      <c r="BY401" s="9">
        <f t="shared" si="567"/>
        <v>563206250</v>
      </c>
      <c r="BZ401" s="9">
        <f t="shared" si="567"/>
        <v>563206250</v>
      </c>
      <c r="CA401" s="9">
        <f t="shared" si="567"/>
        <v>563206250</v>
      </c>
      <c r="CB401" s="9">
        <f t="shared" si="567"/>
        <v>563206250</v>
      </c>
      <c r="CC401" s="9">
        <f t="shared" si="567"/>
        <v>563206250</v>
      </c>
      <c r="CD401" s="9">
        <f t="shared" si="567"/>
        <v>563206250</v>
      </c>
      <c r="CE401" s="9">
        <f t="shared" si="567"/>
        <v>563206250</v>
      </c>
      <c r="CF401" s="9">
        <f t="shared" si="567"/>
        <v>563206250</v>
      </c>
      <c r="CG401" s="9">
        <f t="shared" si="567"/>
        <v>563206250</v>
      </c>
      <c r="CH401" s="9">
        <f t="shared" si="567"/>
        <v>563206250</v>
      </c>
      <c r="CI401" s="9">
        <f t="shared" si="567"/>
        <v>563206250</v>
      </c>
      <c r="CJ401" s="9">
        <f t="shared" si="567"/>
        <v>563206250</v>
      </c>
      <c r="CK401" s="9">
        <f t="shared" si="567"/>
        <v>563206250</v>
      </c>
      <c r="CL401" s="9">
        <f t="shared" si="567"/>
        <v>563206250</v>
      </c>
      <c r="CM401" s="9">
        <f t="shared" si="567"/>
        <v>563206250</v>
      </c>
      <c r="CN401" s="9">
        <f t="shared" si="567"/>
        <v>563206250</v>
      </c>
      <c r="CO401" s="9">
        <f t="shared" si="567"/>
        <v>563206250</v>
      </c>
      <c r="CP401" s="9">
        <f t="shared" si="567"/>
        <v>563206250</v>
      </c>
      <c r="CQ401" s="9">
        <f t="shared" si="567"/>
        <v>563206250</v>
      </c>
      <c r="CR401" s="9">
        <f t="shared" si="567"/>
        <v>563206250</v>
      </c>
      <c r="CS401" s="9">
        <f t="shared" si="567"/>
        <v>563206250</v>
      </c>
      <c r="CT401" s="9">
        <f t="shared" si="567"/>
        <v>563206250</v>
      </c>
      <c r="CU401" s="9">
        <f t="shared" si="567"/>
        <v>563206250</v>
      </c>
      <c r="CV401" s="9">
        <f t="shared" si="567"/>
        <v>563206250</v>
      </c>
      <c r="CW401" s="9">
        <f t="shared" si="567"/>
        <v>563206250</v>
      </c>
      <c r="CX401" s="9">
        <f t="shared" si="567"/>
        <v>563206250</v>
      </c>
      <c r="CY401" s="9">
        <f t="shared" si="567"/>
        <v>563206250</v>
      </c>
    </row>
    <row r="402" spans="1:103" s="6" customFormat="1" outlineLevel="1">
      <c r="A402" s="3"/>
      <c r="B402" s="6" t="s">
        <v>63</v>
      </c>
      <c r="C402" s="213">
        <f>SUM(BS402:CV402)</f>
        <v>563206250</v>
      </c>
      <c r="D402" s="6" t="s">
        <v>136</v>
      </c>
      <c r="E402" s="22"/>
      <c r="F402" s="80"/>
      <c r="G402" s="80"/>
      <c r="H402" s="80"/>
      <c r="I402" s="23"/>
      <c r="J402" s="23">
        <f t="shared" ref="J402:AO402" si="568">J178</f>
        <v>0</v>
      </c>
      <c r="K402" s="23">
        <f t="shared" si="568"/>
        <v>0</v>
      </c>
      <c r="L402" s="23">
        <f t="shared" si="568"/>
        <v>0</v>
      </c>
      <c r="M402" s="23">
        <f t="shared" si="568"/>
        <v>0</v>
      </c>
      <c r="N402" s="23">
        <f t="shared" si="568"/>
        <v>0</v>
      </c>
      <c r="O402" s="23">
        <f t="shared" si="568"/>
        <v>0</v>
      </c>
      <c r="P402" s="23">
        <f t="shared" si="568"/>
        <v>563206250</v>
      </c>
      <c r="Q402" s="23">
        <f t="shared" si="568"/>
        <v>0</v>
      </c>
      <c r="R402" s="23">
        <f t="shared" si="568"/>
        <v>0</v>
      </c>
      <c r="S402" s="23">
        <f t="shared" si="568"/>
        <v>0</v>
      </c>
      <c r="T402" s="23">
        <f t="shared" si="568"/>
        <v>0</v>
      </c>
      <c r="U402" s="23">
        <f t="shared" si="568"/>
        <v>0</v>
      </c>
      <c r="V402" s="23">
        <f t="shared" si="568"/>
        <v>0</v>
      </c>
      <c r="W402" s="23">
        <f t="shared" si="568"/>
        <v>0</v>
      </c>
      <c r="X402" s="23">
        <f t="shared" si="568"/>
        <v>0</v>
      </c>
      <c r="Y402" s="23">
        <f t="shared" si="568"/>
        <v>0</v>
      </c>
      <c r="Z402" s="23">
        <f t="shared" si="568"/>
        <v>0</v>
      </c>
      <c r="AA402" s="23">
        <f t="shared" si="568"/>
        <v>0</v>
      </c>
      <c r="AB402" s="23">
        <f t="shared" si="568"/>
        <v>0</v>
      </c>
      <c r="AC402" s="23">
        <f t="shared" si="568"/>
        <v>0</v>
      </c>
      <c r="AD402" s="23">
        <f t="shared" si="568"/>
        <v>0</v>
      </c>
      <c r="AE402" s="23">
        <f t="shared" si="568"/>
        <v>0</v>
      </c>
      <c r="AF402" s="23">
        <f t="shared" si="568"/>
        <v>0</v>
      </c>
      <c r="AG402" s="23">
        <f t="shared" si="568"/>
        <v>0</v>
      </c>
      <c r="AH402" s="23">
        <f t="shared" si="568"/>
        <v>0</v>
      </c>
      <c r="AI402" s="23">
        <f t="shared" si="568"/>
        <v>0</v>
      </c>
      <c r="AJ402" s="23">
        <f t="shared" si="568"/>
        <v>0</v>
      </c>
      <c r="AK402" s="23">
        <f t="shared" si="568"/>
        <v>0</v>
      </c>
      <c r="AL402" s="23">
        <f t="shared" si="568"/>
        <v>0</v>
      </c>
      <c r="AM402" s="23">
        <f t="shared" si="568"/>
        <v>0</v>
      </c>
      <c r="AN402" s="23">
        <f t="shared" si="568"/>
        <v>0</v>
      </c>
      <c r="AO402" s="23">
        <f t="shared" si="568"/>
        <v>0</v>
      </c>
      <c r="AP402" s="23">
        <f t="shared" ref="AP402:BQ402" si="569">AP178</f>
        <v>0</v>
      </c>
      <c r="AQ402" s="23">
        <f t="shared" si="569"/>
        <v>0</v>
      </c>
      <c r="AR402" s="23">
        <f t="shared" si="569"/>
        <v>0</v>
      </c>
      <c r="AS402" s="23">
        <f t="shared" si="569"/>
        <v>0</v>
      </c>
      <c r="AT402" s="23">
        <f t="shared" si="569"/>
        <v>0</v>
      </c>
      <c r="AU402" s="23">
        <f t="shared" si="569"/>
        <v>0</v>
      </c>
      <c r="AV402" s="23">
        <f t="shared" si="569"/>
        <v>0</v>
      </c>
      <c r="AW402" s="23">
        <f t="shared" si="569"/>
        <v>0</v>
      </c>
      <c r="AX402" s="23">
        <f t="shared" si="569"/>
        <v>0</v>
      </c>
      <c r="AY402" s="23">
        <f t="shared" si="569"/>
        <v>0</v>
      </c>
      <c r="AZ402" s="23">
        <f t="shared" si="569"/>
        <v>0</v>
      </c>
      <c r="BA402" s="23">
        <f t="shared" si="569"/>
        <v>0</v>
      </c>
      <c r="BB402" s="23">
        <f t="shared" si="569"/>
        <v>0</v>
      </c>
      <c r="BC402" s="23">
        <f t="shared" si="569"/>
        <v>0</v>
      </c>
      <c r="BD402" s="23">
        <f t="shared" si="569"/>
        <v>0</v>
      </c>
      <c r="BE402" s="23">
        <f t="shared" si="569"/>
        <v>0</v>
      </c>
      <c r="BF402" s="23">
        <f t="shared" si="569"/>
        <v>0</v>
      </c>
      <c r="BG402" s="23">
        <f t="shared" si="569"/>
        <v>0</v>
      </c>
      <c r="BH402" s="23">
        <f t="shared" si="569"/>
        <v>0</v>
      </c>
      <c r="BI402" s="23">
        <f t="shared" si="569"/>
        <v>0</v>
      </c>
      <c r="BJ402" s="23">
        <f t="shared" si="569"/>
        <v>0</v>
      </c>
      <c r="BK402" s="23">
        <f t="shared" si="569"/>
        <v>0</v>
      </c>
      <c r="BL402" s="23">
        <f t="shared" si="569"/>
        <v>0</v>
      </c>
      <c r="BM402" s="23">
        <f t="shared" si="569"/>
        <v>0</v>
      </c>
      <c r="BN402" s="23">
        <f t="shared" si="569"/>
        <v>0</v>
      </c>
      <c r="BO402" s="23">
        <f t="shared" si="569"/>
        <v>0</v>
      </c>
      <c r="BP402" s="23">
        <f t="shared" si="569"/>
        <v>0</v>
      </c>
      <c r="BQ402" s="23">
        <f t="shared" si="569"/>
        <v>0</v>
      </c>
      <c r="BR402" s="23"/>
      <c r="BS402" s="22">
        <f>SUM(J402:U402)</f>
        <v>563206250</v>
      </c>
      <c r="BT402" s="22">
        <f>SUM(V402:AG402)</f>
        <v>0</v>
      </c>
      <c r="BU402" s="22">
        <f>SUM(AH402:AS402)</f>
        <v>0</v>
      </c>
      <c r="BV402" s="22">
        <f>SUM(AT402:BE402)</f>
        <v>0</v>
      </c>
      <c r="BW402" s="22">
        <f>SUM(BF402:BQ402)</f>
        <v>0</v>
      </c>
      <c r="BX402" s="23">
        <f t="shared" ref="BX402:CY402" si="570">BX178</f>
        <v>0</v>
      </c>
      <c r="BY402" s="23">
        <f t="shared" si="570"/>
        <v>0</v>
      </c>
      <c r="BZ402" s="23">
        <f t="shared" si="570"/>
        <v>0</v>
      </c>
      <c r="CA402" s="23">
        <f t="shared" si="570"/>
        <v>0</v>
      </c>
      <c r="CB402" s="23">
        <f t="shared" si="570"/>
        <v>0</v>
      </c>
      <c r="CC402" s="23">
        <f t="shared" si="570"/>
        <v>0</v>
      </c>
      <c r="CD402" s="23">
        <f t="shared" si="570"/>
        <v>0</v>
      </c>
      <c r="CE402" s="23">
        <f t="shared" si="570"/>
        <v>0</v>
      </c>
      <c r="CF402" s="23">
        <f t="shared" si="570"/>
        <v>0</v>
      </c>
      <c r="CG402" s="23">
        <f t="shared" si="570"/>
        <v>0</v>
      </c>
      <c r="CH402" s="23">
        <f t="shared" si="570"/>
        <v>0</v>
      </c>
      <c r="CI402" s="23">
        <f t="shared" si="570"/>
        <v>0</v>
      </c>
      <c r="CJ402" s="23">
        <f t="shared" si="570"/>
        <v>0</v>
      </c>
      <c r="CK402" s="23">
        <f t="shared" si="570"/>
        <v>0</v>
      </c>
      <c r="CL402" s="23">
        <f t="shared" si="570"/>
        <v>0</v>
      </c>
      <c r="CM402" s="23">
        <f t="shared" si="570"/>
        <v>0</v>
      </c>
      <c r="CN402" s="23">
        <f t="shared" si="570"/>
        <v>0</v>
      </c>
      <c r="CO402" s="23">
        <f t="shared" si="570"/>
        <v>0</v>
      </c>
      <c r="CP402" s="23">
        <f t="shared" si="570"/>
        <v>0</v>
      </c>
      <c r="CQ402" s="23">
        <f t="shared" si="570"/>
        <v>0</v>
      </c>
      <c r="CR402" s="23">
        <f t="shared" si="570"/>
        <v>0</v>
      </c>
      <c r="CS402" s="23">
        <f t="shared" si="570"/>
        <v>0</v>
      </c>
      <c r="CT402" s="23">
        <f t="shared" si="570"/>
        <v>0</v>
      </c>
      <c r="CU402" s="23">
        <f t="shared" si="570"/>
        <v>0</v>
      </c>
      <c r="CV402" s="23">
        <f t="shared" si="570"/>
        <v>0</v>
      </c>
      <c r="CW402" s="23">
        <f t="shared" si="570"/>
        <v>0</v>
      </c>
      <c r="CX402" s="23">
        <f t="shared" si="570"/>
        <v>0</v>
      </c>
      <c r="CY402" s="23">
        <f t="shared" si="570"/>
        <v>0</v>
      </c>
    </row>
    <row r="403" spans="1:103" s="6" customFormat="1" outlineLevel="1">
      <c r="A403" s="3"/>
      <c r="B403" s="6" t="s">
        <v>64</v>
      </c>
      <c r="C403" s="209">
        <v>0</v>
      </c>
      <c r="D403" s="6" t="s">
        <v>112</v>
      </c>
      <c r="I403" s="23"/>
      <c r="J403" s="33">
        <f>J406</f>
        <v>0</v>
      </c>
      <c r="K403" s="33">
        <f t="shared" ref="K403:BQ403" si="571">K406</f>
        <v>0</v>
      </c>
      <c r="L403" s="33">
        <f t="shared" si="571"/>
        <v>0</v>
      </c>
      <c r="M403" s="33">
        <f t="shared" si="571"/>
        <v>0</v>
      </c>
      <c r="N403" s="33">
        <f>N406</f>
        <v>0</v>
      </c>
      <c r="O403" s="33">
        <f t="shared" si="571"/>
        <v>0</v>
      </c>
      <c r="P403" s="33">
        <f t="shared" si="571"/>
        <v>0</v>
      </c>
      <c r="Q403" s="33">
        <f t="shared" si="571"/>
        <v>0</v>
      </c>
      <c r="R403" s="33">
        <f t="shared" si="571"/>
        <v>0</v>
      </c>
      <c r="S403" s="33">
        <f t="shared" si="571"/>
        <v>0</v>
      </c>
      <c r="T403" s="33">
        <f t="shared" si="571"/>
        <v>0</v>
      </c>
      <c r="U403" s="33">
        <f t="shared" si="571"/>
        <v>0</v>
      </c>
      <c r="V403" s="33">
        <f t="shared" si="571"/>
        <v>0</v>
      </c>
      <c r="W403" s="33">
        <f>W406</f>
        <v>0</v>
      </c>
      <c r="X403" s="33">
        <f t="shared" si="571"/>
        <v>0</v>
      </c>
      <c r="Y403" s="33">
        <f t="shared" si="571"/>
        <v>0</v>
      </c>
      <c r="Z403" s="33">
        <f t="shared" si="571"/>
        <v>0</v>
      </c>
      <c r="AA403" s="33">
        <f t="shared" si="571"/>
        <v>0</v>
      </c>
      <c r="AB403" s="33">
        <f t="shared" si="571"/>
        <v>0</v>
      </c>
      <c r="AC403" s="33">
        <f t="shared" si="571"/>
        <v>0</v>
      </c>
      <c r="AD403" s="33">
        <f t="shared" si="571"/>
        <v>0</v>
      </c>
      <c r="AE403" s="33">
        <f t="shared" si="571"/>
        <v>0</v>
      </c>
      <c r="AF403" s="33">
        <f t="shared" si="571"/>
        <v>0</v>
      </c>
      <c r="AG403" s="33">
        <f t="shared" si="571"/>
        <v>0</v>
      </c>
      <c r="AH403" s="33">
        <f t="shared" si="571"/>
        <v>0</v>
      </c>
      <c r="AI403" s="33">
        <f t="shared" si="571"/>
        <v>0</v>
      </c>
      <c r="AJ403" s="33">
        <f t="shared" si="571"/>
        <v>0</v>
      </c>
      <c r="AK403" s="33">
        <f t="shared" si="571"/>
        <v>0</v>
      </c>
      <c r="AL403" s="33">
        <f t="shared" si="571"/>
        <v>0</v>
      </c>
      <c r="AM403" s="33">
        <f t="shared" si="571"/>
        <v>0</v>
      </c>
      <c r="AN403" s="33">
        <f t="shared" si="571"/>
        <v>0</v>
      </c>
      <c r="AO403" s="33">
        <f t="shared" si="571"/>
        <v>0</v>
      </c>
      <c r="AP403" s="33">
        <f t="shared" si="571"/>
        <v>0</v>
      </c>
      <c r="AQ403" s="33">
        <f t="shared" si="571"/>
        <v>0</v>
      </c>
      <c r="AR403" s="33">
        <f t="shared" si="571"/>
        <v>0</v>
      </c>
      <c r="AS403" s="33">
        <f t="shared" si="571"/>
        <v>0</v>
      </c>
      <c r="AT403" s="33">
        <f t="shared" si="571"/>
        <v>0</v>
      </c>
      <c r="AU403" s="33">
        <f t="shared" si="571"/>
        <v>0</v>
      </c>
      <c r="AV403" s="33">
        <f t="shared" si="571"/>
        <v>0</v>
      </c>
      <c r="AW403" s="33">
        <f t="shared" si="571"/>
        <v>0</v>
      </c>
      <c r="AX403" s="33">
        <f t="shared" si="571"/>
        <v>0</v>
      </c>
      <c r="AY403" s="33">
        <f t="shared" si="571"/>
        <v>0</v>
      </c>
      <c r="AZ403" s="33">
        <f t="shared" si="571"/>
        <v>0</v>
      </c>
      <c r="BA403" s="33">
        <f t="shared" si="571"/>
        <v>0</v>
      </c>
      <c r="BB403" s="33">
        <f t="shared" si="571"/>
        <v>0</v>
      </c>
      <c r="BC403" s="33">
        <f t="shared" si="571"/>
        <v>0</v>
      </c>
      <c r="BD403" s="33">
        <f t="shared" si="571"/>
        <v>0</v>
      </c>
      <c r="BE403" s="33">
        <f t="shared" si="571"/>
        <v>0</v>
      </c>
      <c r="BF403" s="33">
        <f t="shared" si="571"/>
        <v>0</v>
      </c>
      <c r="BG403" s="33">
        <f t="shared" si="571"/>
        <v>0</v>
      </c>
      <c r="BH403" s="33">
        <f t="shared" si="571"/>
        <v>0</v>
      </c>
      <c r="BI403" s="33">
        <f t="shared" si="571"/>
        <v>0</v>
      </c>
      <c r="BJ403" s="33">
        <f t="shared" si="571"/>
        <v>0</v>
      </c>
      <c r="BK403" s="33">
        <f t="shared" si="571"/>
        <v>0</v>
      </c>
      <c r="BL403" s="33">
        <f t="shared" si="571"/>
        <v>0</v>
      </c>
      <c r="BM403" s="33">
        <f t="shared" si="571"/>
        <v>0</v>
      </c>
      <c r="BN403" s="33">
        <f t="shared" si="571"/>
        <v>0</v>
      </c>
      <c r="BO403" s="33">
        <f t="shared" si="571"/>
        <v>0</v>
      </c>
      <c r="BP403" s="33">
        <f t="shared" si="571"/>
        <v>0</v>
      </c>
      <c r="BQ403" s="33">
        <f t="shared" si="571"/>
        <v>0</v>
      </c>
      <c r="BR403" s="33"/>
      <c r="BS403" s="22">
        <f>SUM(J403:U403)</f>
        <v>0</v>
      </c>
      <c r="BT403" s="22">
        <f>SUM(V403:AG403)</f>
        <v>0</v>
      </c>
      <c r="BU403" s="22">
        <f>SUM(AH403:AS403)</f>
        <v>0</v>
      </c>
      <c r="BV403" s="22">
        <f>SUM(AT403:BE403)</f>
        <v>0</v>
      </c>
      <c r="BW403" s="22">
        <f>SUM(BF403:BQ403)</f>
        <v>0</v>
      </c>
      <c r="BX403" s="33">
        <f>BX406</f>
        <v>0</v>
      </c>
      <c r="BY403" s="33">
        <f t="shared" ref="BY403:CY403" si="572">BY406</f>
        <v>0</v>
      </c>
      <c r="BZ403" s="33">
        <f t="shared" si="572"/>
        <v>0</v>
      </c>
      <c r="CA403" s="33">
        <f t="shared" si="572"/>
        <v>0</v>
      </c>
      <c r="CB403" s="33">
        <f t="shared" si="572"/>
        <v>0</v>
      </c>
      <c r="CC403" s="33">
        <f t="shared" si="572"/>
        <v>0</v>
      </c>
      <c r="CD403" s="33">
        <f t="shared" si="572"/>
        <v>0</v>
      </c>
      <c r="CE403" s="33">
        <f t="shared" si="572"/>
        <v>0</v>
      </c>
      <c r="CF403" s="33">
        <f t="shared" si="572"/>
        <v>0</v>
      </c>
      <c r="CG403" s="33">
        <f t="shared" si="572"/>
        <v>0</v>
      </c>
      <c r="CH403" s="33">
        <f t="shared" si="572"/>
        <v>0</v>
      </c>
      <c r="CI403" s="33">
        <f t="shared" si="572"/>
        <v>0</v>
      </c>
      <c r="CJ403" s="33">
        <f t="shared" si="572"/>
        <v>0</v>
      </c>
      <c r="CK403" s="33">
        <f t="shared" si="572"/>
        <v>0</v>
      </c>
      <c r="CL403" s="33">
        <f t="shared" si="572"/>
        <v>0</v>
      </c>
      <c r="CM403" s="33">
        <f t="shared" si="572"/>
        <v>0</v>
      </c>
      <c r="CN403" s="33">
        <f t="shared" si="572"/>
        <v>0</v>
      </c>
      <c r="CO403" s="33">
        <f t="shared" si="572"/>
        <v>0</v>
      </c>
      <c r="CP403" s="33">
        <f t="shared" si="572"/>
        <v>0</v>
      </c>
      <c r="CQ403" s="33">
        <f t="shared" si="572"/>
        <v>0</v>
      </c>
      <c r="CR403" s="33">
        <f t="shared" si="572"/>
        <v>0</v>
      </c>
      <c r="CS403" s="33">
        <f t="shared" si="572"/>
        <v>0</v>
      </c>
      <c r="CT403" s="33">
        <f t="shared" si="572"/>
        <v>0</v>
      </c>
      <c r="CU403" s="33">
        <f t="shared" si="572"/>
        <v>0</v>
      </c>
      <c r="CV403" s="33">
        <f t="shared" si="572"/>
        <v>0</v>
      </c>
      <c r="CW403" s="33">
        <f t="shared" si="572"/>
        <v>0</v>
      </c>
      <c r="CX403" s="33">
        <f t="shared" si="572"/>
        <v>0</v>
      </c>
      <c r="CY403" s="33">
        <f t="shared" si="572"/>
        <v>0</v>
      </c>
    </row>
    <row r="404" spans="1:103" s="10" customFormat="1" outlineLevel="1">
      <c r="A404" s="12"/>
      <c r="B404" s="17" t="s">
        <v>65</v>
      </c>
      <c r="C404" s="49"/>
      <c r="D404" s="17"/>
      <c r="E404" s="17"/>
      <c r="F404" s="17"/>
      <c r="G404" s="17"/>
      <c r="H404" s="17"/>
      <c r="I404" s="87"/>
      <c r="J404" s="87">
        <f>J401+J402-J403</f>
        <v>0</v>
      </c>
      <c r="K404" s="87">
        <f>K401+K402-K403</f>
        <v>0</v>
      </c>
      <c r="L404" s="87">
        <f>L401+L402-L403</f>
        <v>0</v>
      </c>
      <c r="M404" s="87">
        <f t="shared" ref="M404" si="573">M401+M402-M403</f>
        <v>0</v>
      </c>
      <c r="N404" s="87">
        <f>N401+N402-N403</f>
        <v>0</v>
      </c>
      <c r="O404" s="87">
        <f t="shared" ref="O404:Q404" si="574">O401+O402-O403</f>
        <v>0</v>
      </c>
      <c r="P404" s="87">
        <f t="shared" si="574"/>
        <v>563206250</v>
      </c>
      <c r="Q404" s="87">
        <f t="shared" si="574"/>
        <v>563206250</v>
      </c>
      <c r="R404" s="87">
        <f>R401+R402-R403</f>
        <v>563206250</v>
      </c>
      <c r="S404" s="87">
        <f>S401+S402-S403</f>
        <v>563206250</v>
      </c>
      <c r="T404" s="87">
        <f t="shared" ref="T404:BQ404" si="575">T401+T402-T403</f>
        <v>563206250</v>
      </c>
      <c r="U404" s="87">
        <f t="shared" si="575"/>
        <v>563206250</v>
      </c>
      <c r="V404" s="87">
        <f t="shared" si="575"/>
        <v>563206250</v>
      </c>
      <c r="W404" s="87">
        <f t="shared" si="575"/>
        <v>563206250</v>
      </c>
      <c r="X404" s="87">
        <f t="shared" si="575"/>
        <v>563206250</v>
      </c>
      <c r="Y404" s="87">
        <f t="shared" si="575"/>
        <v>563206250</v>
      </c>
      <c r="Z404" s="87">
        <f t="shared" si="575"/>
        <v>563206250</v>
      </c>
      <c r="AA404" s="87">
        <f t="shared" si="575"/>
        <v>563206250</v>
      </c>
      <c r="AB404" s="87">
        <f t="shared" si="575"/>
        <v>563206250</v>
      </c>
      <c r="AC404" s="87">
        <f t="shared" si="575"/>
        <v>563206250</v>
      </c>
      <c r="AD404" s="87">
        <f t="shared" si="575"/>
        <v>563206250</v>
      </c>
      <c r="AE404" s="87">
        <f t="shared" si="575"/>
        <v>563206250</v>
      </c>
      <c r="AF404" s="87">
        <f t="shared" si="575"/>
        <v>563206250</v>
      </c>
      <c r="AG404" s="87">
        <f t="shared" si="575"/>
        <v>563206250</v>
      </c>
      <c r="AH404" s="87">
        <f t="shared" si="575"/>
        <v>563206250</v>
      </c>
      <c r="AI404" s="87">
        <f t="shared" si="575"/>
        <v>563206250</v>
      </c>
      <c r="AJ404" s="87">
        <f t="shared" si="575"/>
        <v>563206250</v>
      </c>
      <c r="AK404" s="87">
        <f t="shared" si="575"/>
        <v>563206250</v>
      </c>
      <c r="AL404" s="87">
        <f t="shared" si="575"/>
        <v>563206250</v>
      </c>
      <c r="AM404" s="87">
        <f t="shared" si="575"/>
        <v>563206250</v>
      </c>
      <c r="AN404" s="87">
        <f t="shared" si="575"/>
        <v>563206250</v>
      </c>
      <c r="AO404" s="87">
        <f t="shared" si="575"/>
        <v>563206250</v>
      </c>
      <c r="AP404" s="87">
        <f t="shared" si="575"/>
        <v>563206250</v>
      </c>
      <c r="AQ404" s="87">
        <f t="shared" si="575"/>
        <v>563206250</v>
      </c>
      <c r="AR404" s="87">
        <f t="shared" si="575"/>
        <v>563206250</v>
      </c>
      <c r="AS404" s="87">
        <f t="shared" si="575"/>
        <v>563206250</v>
      </c>
      <c r="AT404" s="87">
        <f t="shared" si="575"/>
        <v>563206250</v>
      </c>
      <c r="AU404" s="87">
        <f t="shared" si="575"/>
        <v>563206250</v>
      </c>
      <c r="AV404" s="87">
        <f t="shared" si="575"/>
        <v>563206250</v>
      </c>
      <c r="AW404" s="87">
        <f t="shared" si="575"/>
        <v>563206250</v>
      </c>
      <c r="AX404" s="87">
        <f t="shared" si="575"/>
        <v>563206250</v>
      </c>
      <c r="AY404" s="87">
        <f t="shared" si="575"/>
        <v>563206250</v>
      </c>
      <c r="AZ404" s="87">
        <f t="shared" si="575"/>
        <v>563206250</v>
      </c>
      <c r="BA404" s="87">
        <f t="shared" si="575"/>
        <v>563206250</v>
      </c>
      <c r="BB404" s="87">
        <f t="shared" si="575"/>
        <v>563206250</v>
      </c>
      <c r="BC404" s="87">
        <f t="shared" si="575"/>
        <v>563206250</v>
      </c>
      <c r="BD404" s="87">
        <f t="shared" si="575"/>
        <v>563206250</v>
      </c>
      <c r="BE404" s="87">
        <f t="shared" si="575"/>
        <v>563206250</v>
      </c>
      <c r="BF404" s="87">
        <f t="shared" si="575"/>
        <v>563206250</v>
      </c>
      <c r="BG404" s="87">
        <f t="shared" si="575"/>
        <v>563206250</v>
      </c>
      <c r="BH404" s="87">
        <f t="shared" si="575"/>
        <v>563206250</v>
      </c>
      <c r="BI404" s="87">
        <f t="shared" si="575"/>
        <v>563206250</v>
      </c>
      <c r="BJ404" s="87">
        <f t="shared" si="575"/>
        <v>563206250</v>
      </c>
      <c r="BK404" s="87">
        <f t="shared" si="575"/>
        <v>563206250</v>
      </c>
      <c r="BL404" s="87">
        <f t="shared" si="575"/>
        <v>563206250</v>
      </c>
      <c r="BM404" s="87">
        <f t="shared" si="575"/>
        <v>563206250</v>
      </c>
      <c r="BN404" s="87">
        <f t="shared" si="575"/>
        <v>563206250</v>
      </c>
      <c r="BO404" s="87">
        <f t="shared" si="575"/>
        <v>563206250</v>
      </c>
      <c r="BP404" s="87">
        <f t="shared" si="575"/>
        <v>563206250</v>
      </c>
      <c r="BQ404" s="87">
        <f t="shared" si="575"/>
        <v>563206250</v>
      </c>
      <c r="BR404" s="87"/>
      <c r="BS404" s="87">
        <f t="shared" ref="BS404:CS404" si="576">BS401+BS402-BS403</f>
        <v>563206250</v>
      </c>
      <c r="BT404" s="87">
        <f t="shared" si="576"/>
        <v>563206250</v>
      </c>
      <c r="BU404" s="87">
        <f t="shared" si="576"/>
        <v>563206250</v>
      </c>
      <c r="BV404" s="87">
        <f t="shared" si="576"/>
        <v>563206250</v>
      </c>
      <c r="BW404" s="87">
        <f t="shared" si="576"/>
        <v>563206250</v>
      </c>
      <c r="BX404" s="87">
        <f t="shared" si="576"/>
        <v>563206250</v>
      </c>
      <c r="BY404" s="87">
        <f t="shared" si="576"/>
        <v>563206250</v>
      </c>
      <c r="BZ404" s="87">
        <f t="shared" si="576"/>
        <v>563206250</v>
      </c>
      <c r="CA404" s="87">
        <f t="shared" si="576"/>
        <v>563206250</v>
      </c>
      <c r="CB404" s="87">
        <f t="shared" si="576"/>
        <v>563206250</v>
      </c>
      <c r="CC404" s="87">
        <f t="shared" si="576"/>
        <v>563206250</v>
      </c>
      <c r="CD404" s="87">
        <f t="shared" si="576"/>
        <v>563206250</v>
      </c>
      <c r="CE404" s="87">
        <f t="shared" si="576"/>
        <v>563206250</v>
      </c>
      <c r="CF404" s="87">
        <f t="shared" si="576"/>
        <v>563206250</v>
      </c>
      <c r="CG404" s="87">
        <f t="shared" si="576"/>
        <v>563206250</v>
      </c>
      <c r="CH404" s="87">
        <f t="shared" si="576"/>
        <v>563206250</v>
      </c>
      <c r="CI404" s="87">
        <f t="shared" si="576"/>
        <v>563206250</v>
      </c>
      <c r="CJ404" s="87">
        <f t="shared" si="576"/>
        <v>563206250</v>
      </c>
      <c r="CK404" s="87">
        <f t="shared" si="576"/>
        <v>563206250</v>
      </c>
      <c r="CL404" s="87">
        <f t="shared" si="576"/>
        <v>563206250</v>
      </c>
      <c r="CM404" s="87">
        <f t="shared" si="576"/>
        <v>563206250</v>
      </c>
      <c r="CN404" s="87">
        <f t="shared" si="576"/>
        <v>563206250</v>
      </c>
      <c r="CO404" s="87">
        <f t="shared" si="576"/>
        <v>563206250</v>
      </c>
      <c r="CP404" s="87">
        <f t="shared" si="576"/>
        <v>563206250</v>
      </c>
      <c r="CQ404" s="87">
        <f t="shared" si="576"/>
        <v>563206250</v>
      </c>
      <c r="CR404" s="87">
        <f t="shared" si="576"/>
        <v>563206250</v>
      </c>
      <c r="CS404" s="87">
        <f t="shared" si="576"/>
        <v>563206250</v>
      </c>
      <c r="CT404" s="87">
        <f>CT401+CT402-CT403</f>
        <v>563206250</v>
      </c>
      <c r="CU404" s="87">
        <f t="shared" ref="CU404:CY404" si="577">CU401+CU402-CU403</f>
        <v>563206250</v>
      </c>
      <c r="CV404" s="87">
        <f t="shared" si="577"/>
        <v>563206250</v>
      </c>
      <c r="CW404" s="87">
        <f t="shared" si="577"/>
        <v>563206250</v>
      </c>
      <c r="CX404" s="87">
        <f t="shared" si="577"/>
        <v>563206250</v>
      </c>
      <c r="CY404" s="87">
        <f t="shared" si="577"/>
        <v>563206250</v>
      </c>
    </row>
    <row r="405" spans="1:103" s="6" customFormat="1" outlineLevel="1">
      <c r="A405" s="3"/>
      <c r="B405" s="135"/>
      <c r="C405" s="177"/>
      <c r="D405" s="135"/>
      <c r="E405" s="135"/>
      <c r="F405" s="135"/>
      <c r="G405" s="135"/>
      <c r="H405" s="135"/>
      <c r="I405" s="178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  <c r="AA405" s="179"/>
      <c r="AB405" s="179"/>
      <c r="AC405" s="179"/>
      <c r="AD405" s="179"/>
      <c r="AE405" s="179"/>
      <c r="AF405" s="179"/>
      <c r="AG405" s="179"/>
      <c r="AH405" s="179"/>
      <c r="AI405" s="179"/>
      <c r="AJ405" s="179"/>
      <c r="AK405" s="179"/>
      <c r="AL405" s="179"/>
      <c r="AM405" s="179"/>
      <c r="AN405" s="179"/>
      <c r="AO405" s="179"/>
      <c r="AP405" s="179"/>
      <c r="AQ405" s="179"/>
      <c r="AR405" s="179"/>
      <c r="AS405" s="179"/>
      <c r="AT405" s="179"/>
      <c r="AU405" s="179"/>
      <c r="AV405" s="179"/>
      <c r="AW405" s="179"/>
      <c r="AX405" s="179"/>
      <c r="AY405" s="179"/>
      <c r="AZ405" s="179"/>
      <c r="BA405" s="179"/>
      <c r="BB405" s="179"/>
      <c r="BC405" s="179"/>
      <c r="BD405" s="179"/>
      <c r="BE405" s="179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9"/>
      <c r="BR405" s="178"/>
      <c r="BS405" s="180"/>
      <c r="BT405" s="180"/>
      <c r="BU405" s="180"/>
      <c r="BV405" s="180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  <c r="CH405" s="178"/>
      <c r="CI405" s="178"/>
      <c r="CJ405" s="178"/>
      <c r="CK405" s="178"/>
      <c r="CL405" s="178"/>
      <c r="CM405" s="178"/>
      <c r="CN405" s="178"/>
      <c r="CO405" s="178"/>
      <c r="CP405" s="178"/>
      <c r="CQ405" s="178"/>
      <c r="CR405" s="178"/>
      <c r="CS405" s="178"/>
      <c r="CT405" s="178"/>
      <c r="CU405" s="178"/>
      <c r="CV405" s="178"/>
    </row>
    <row r="406" spans="1:103" s="6" customFormat="1" outlineLevel="1">
      <c r="A406" s="3"/>
      <c r="B406" s="181" t="s">
        <v>117</v>
      </c>
      <c r="C406" s="132"/>
      <c r="D406" s="66"/>
      <c r="E406" s="66"/>
      <c r="F406" s="66"/>
      <c r="G406" s="66"/>
      <c r="H406" s="66"/>
      <c r="I406" s="153"/>
      <c r="J406" s="182">
        <f t="shared" ref="J406:AO406" si="578">IFERROR(J408*J14/J14,0)</f>
        <v>0</v>
      </c>
      <c r="K406" s="182">
        <f t="shared" si="578"/>
        <v>0</v>
      </c>
      <c r="L406" s="182">
        <f t="shared" si="578"/>
        <v>0</v>
      </c>
      <c r="M406" s="182">
        <f t="shared" si="578"/>
        <v>0</v>
      </c>
      <c r="N406" s="182">
        <f t="shared" si="578"/>
        <v>0</v>
      </c>
      <c r="O406" s="182">
        <f t="shared" si="578"/>
        <v>0</v>
      </c>
      <c r="P406" s="182">
        <f t="shared" si="578"/>
        <v>0</v>
      </c>
      <c r="Q406" s="182">
        <f t="shared" si="578"/>
        <v>0</v>
      </c>
      <c r="R406" s="182">
        <f t="shared" si="578"/>
        <v>0</v>
      </c>
      <c r="S406" s="182">
        <f t="shared" si="578"/>
        <v>0</v>
      </c>
      <c r="T406" s="182">
        <f t="shared" si="578"/>
        <v>0</v>
      </c>
      <c r="U406" s="182">
        <f t="shared" si="578"/>
        <v>0</v>
      </c>
      <c r="V406" s="182">
        <f t="shared" si="578"/>
        <v>0</v>
      </c>
      <c r="W406" s="182">
        <f t="shared" si="578"/>
        <v>0</v>
      </c>
      <c r="X406" s="182">
        <f t="shared" si="578"/>
        <v>0</v>
      </c>
      <c r="Y406" s="182">
        <f t="shared" si="578"/>
        <v>0</v>
      </c>
      <c r="Z406" s="182">
        <f t="shared" si="578"/>
        <v>0</v>
      </c>
      <c r="AA406" s="182">
        <f t="shared" si="578"/>
        <v>0</v>
      </c>
      <c r="AB406" s="182">
        <f t="shared" si="578"/>
        <v>0</v>
      </c>
      <c r="AC406" s="182">
        <f t="shared" si="578"/>
        <v>0</v>
      </c>
      <c r="AD406" s="182">
        <f t="shared" si="578"/>
        <v>0</v>
      </c>
      <c r="AE406" s="182">
        <f t="shared" si="578"/>
        <v>0</v>
      </c>
      <c r="AF406" s="182">
        <f t="shared" si="578"/>
        <v>0</v>
      </c>
      <c r="AG406" s="182">
        <f t="shared" si="578"/>
        <v>0</v>
      </c>
      <c r="AH406" s="182">
        <f t="shared" si="578"/>
        <v>0</v>
      </c>
      <c r="AI406" s="182">
        <f t="shared" si="578"/>
        <v>0</v>
      </c>
      <c r="AJ406" s="182">
        <f t="shared" si="578"/>
        <v>0</v>
      </c>
      <c r="AK406" s="182">
        <f t="shared" si="578"/>
        <v>0</v>
      </c>
      <c r="AL406" s="182">
        <f t="shared" si="578"/>
        <v>0</v>
      </c>
      <c r="AM406" s="182">
        <f t="shared" si="578"/>
        <v>0</v>
      </c>
      <c r="AN406" s="182">
        <f t="shared" si="578"/>
        <v>0</v>
      </c>
      <c r="AO406" s="182">
        <f t="shared" si="578"/>
        <v>0</v>
      </c>
      <c r="AP406" s="182">
        <f t="shared" ref="AP406:BQ406" si="579">IFERROR(AP408*AP14/AP14,0)</f>
        <v>0</v>
      </c>
      <c r="AQ406" s="182">
        <f t="shared" si="579"/>
        <v>0</v>
      </c>
      <c r="AR406" s="182">
        <f t="shared" si="579"/>
        <v>0</v>
      </c>
      <c r="AS406" s="182">
        <f t="shared" si="579"/>
        <v>0</v>
      </c>
      <c r="AT406" s="182">
        <f t="shared" si="579"/>
        <v>0</v>
      </c>
      <c r="AU406" s="182">
        <f t="shared" si="579"/>
        <v>0</v>
      </c>
      <c r="AV406" s="182">
        <f t="shared" si="579"/>
        <v>0</v>
      </c>
      <c r="AW406" s="182">
        <f t="shared" si="579"/>
        <v>0</v>
      </c>
      <c r="AX406" s="182">
        <f t="shared" si="579"/>
        <v>0</v>
      </c>
      <c r="AY406" s="182">
        <f t="shared" si="579"/>
        <v>0</v>
      </c>
      <c r="AZ406" s="182">
        <f t="shared" si="579"/>
        <v>0</v>
      </c>
      <c r="BA406" s="182">
        <f t="shared" si="579"/>
        <v>0</v>
      </c>
      <c r="BB406" s="182">
        <f t="shared" si="579"/>
        <v>0</v>
      </c>
      <c r="BC406" s="182">
        <f t="shared" si="579"/>
        <v>0</v>
      </c>
      <c r="BD406" s="182">
        <f t="shared" si="579"/>
        <v>0</v>
      </c>
      <c r="BE406" s="182">
        <f t="shared" si="579"/>
        <v>0</v>
      </c>
      <c r="BF406" s="182">
        <f t="shared" si="579"/>
        <v>0</v>
      </c>
      <c r="BG406" s="182">
        <f t="shared" si="579"/>
        <v>0</v>
      </c>
      <c r="BH406" s="182">
        <f t="shared" si="579"/>
        <v>0</v>
      </c>
      <c r="BI406" s="182">
        <f t="shared" si="579"/>
        <v>0</v>
      </c>
      <c r="BJ406" s="182">
        <f t="shared" si="579"/>
        <v>0</v>
      </c>
      <c r="BK406" s="182">
        <f t="shared" si="579"/>
        <v>0</v>
      </c>
      <c r="BL406" s="182">
        <f t="shared" si="579"/>
        <v>0</v>
      </c>
      <c r="BM406" s="182">
        <f t="shared" si="579"/>
        <v>0</v>
      </c>
      <c r="BN406" s="182">
        <f t="shared" si="579"/>
        <v>0</v>
      </c>
      <c r="BO406" s="182">
        <f t="shared" si="579"/>
        <v>0</v>
      </c>
      <c r="BP406" s="182">
        <f t="shared" si="579"/>
        <v>0</v>
      </c>
      <c r="BQ406" s="182">
        <f t="shared" si="579"/>
        <v>0</v>
      </c>
      <c r="BR406" s="153"/>
      <c r="BS406" s="183">
        <f>SUM(N406:Q406)</f>
        <v>0</v>
      </c>
      <c r="BT406" s="183">
        <f>SUM(R406:U406)</f>
        <v>0</v>
      </c>
      <c r="BU406" s="183">
        <f>SUM(V406:Y406)</f>
        <v>0</v>
      </c>
      <c r="BV406" s="183">
        <f>SUM(Z406:AC406)</f>
        <v>0</v>
      </c>
      <c r="BW406" s="182">
        <f>SUM(AD406:AG406)</f>
        <v>0</v>
      </c>
      <c r="BX406" s="182">
        <f t="shared" ref="BX406:CY406" si="580">IFERROR(BX408*BX14/BX14,0)</f>
        <v>0</v>
      </c>
      <c r="BY406" s="182">
        <f t="shared" si="580"/>
        <v>0</v>
      </c>
      <c r="BZ406" s="182">
        <f t="shared" si="580"/>
        <v>0</v>
      </c>
      <c r="CA406" s="182">
        <f t="shared" si="580"/>
        <v>0</v>
      </c>
      <c r="CB406" s="182">
        <f t="shared" si="580"/>
        <v>0</v>
      </c>
      <c r="CC406" s="182">
        <f t="shared" si="580"/>
        <v>0</v>
      </c>
      <c r="CD406" s="182">
        <f t="shared" si="580"/>
        <v>0</v>
      </c>
      <c r="CE406" s="182">
        <f t="shared" si="580"/>
        <v>0</v>
      </c>
      <c r="CF406" s="182">
        <f t="shared" si="580"/>
        <v>0</v>
      </c>
      <c r="CG406" s="182">
        <f t="shared" si="580"/>
        <v>0</v>
      </c>
      <c r="CH406" s="182">
        <f t="shared" si="580"/>
        <v>0</v>
      </c>
      <c r="CI406" s="182">
        <f t="shared" si="580"/>
        <v>0</v>
      </c>
      <c r="CJ406" s="182">
        <f t="shared" si="580"/>
        <v>0</v>
      </c>
      <c r="CK406" s="182">
        <f t="shared" si="580"/>
        <v>0</v>
      </c>
      <c r="CL406" s="182">
        <f t="shared" si="580"/>
        <v>0</v>
      </c>
      <c r="CM406" s="182">
        <f t="shared" si="580"/>
        <v>0</v>
      </c>
      <c r="CN406" s="182">
        <f t="shared" si="580"/>
        <v>0</v>
      </c>
      <c r="CO406" s="182">
        <f t="shared" si="580"/>
        <v>0</v>
      </c>
      <c r="CP406" s="182">
        <f t="shared" si="580"/>
        <v>0</v>
      </c>
      <c r="CQ406" s="182">
        <f t="shared" si="580"/>
        <v>0</v>
      </c>
      <c r="CR406" s="182">
        <f t="shared" si="580"/>
        <v>0</v>
      </c>
      <c r="CS406" s="182">
        <f t="shared" si="580"/>
        <v>0</v>
      </c>
      <c r="CT406" s="182">
        <f t="shared" si="580"/>
        <v>0</v>
      </c>
      <c r="CU406" s="182">
        <f t="shared" si="580"/>
        <v>0</v>
      </c>
      <c r="CV406" s="182">
        <f t="shared" si="580"/>
        <v>0</v>
      </c>
      <c r="CW406" s="182">
        <f t="shared" si="580"/>
        <v>0</v>
      </c>
      <c r="CX406" s="182">
        <f t="shared" si="580"/>
        <v>0</v>
      </c>
      <c r="CY406" s="184">
        <f t="shared" si="580"/>
        <v>0</v>
      </c>
    </row>
    <row r="407" spans="1:103" s="6" customFormat="1" outlineLevel="1">
      <c r="A407" s="3"/>
      <c r="B407" s="137" t="s">
        <v>111</v>
      </c>
      <c r="C407" s="123"/>
      <c r="D407" s="43"/>
      <c r="E407" s="43"/>
      <c r="F407" s="43"/>
      <c r="G407" s="43"/>
      <c r="H407" s="43"/>
      <c r="I407" s="149"/>
      <c r="J407" s="36">
        <f t="shared" ref="J407:AO407" si="581">IFERROR(J408*J16/J16,0)</f>
        <v>0</v>
      </c>
      <c r="K407" s="36">
        <f t="shared" si="581"/>
        <v>0</v>
      </c>
      <c r="L407" s="36">
        <f t="shared" si="581"/>
        <v>0</v>
      </c>
      <c r="M407" s="36">
        <f t="shared" si="581"/>
        <v>0</v>
      </c>
      <c r="N407" s="36">
        <f t="shared" si="581"/>
        <v>0</v>
      </c>
      <c r="O407" s="36">
        <f t="shared" si="581"/>
        <v>0</v>
      </c>
      <c r="P407" s="36">
        <f t="shared" si="581"/>
        <v>0</v>
      </c>
      <c r="Q407" s="36">
        <f t="shared" si="581"/>
        <v>0</v>
      </c>
      <c r="R407" s="36">
        <f t="shared" si="581"/>
        <v>0</v>
      </c>
      <c r="S407" s="36">
        <f t="shared" si="581"/>
        <v>0</v>
      </c>
      <c r="T407" s="36">
        <f t="shared" si="581"/>
        <v>0</v>
      </c>
      <c r="U407" s="36">
        <f t="shared" si="581"/>
        <v>0</v>
      </c>
      <c r="V407" s="36">
        <f t="shared" si="581"/>
        <v>0</v>
      </c>
      <c r="W407" s="36">
        <f t="shared" si="581"/>
        <v>0</v>
      </c>
      <c r="X407" s="36">
        <f t="shared" si="581"/>
        <v>0</v>
      </c>
      <c r="Y407" s="36">
        <f t="shared" si="581"/>
        <v>0</v>
      </c>
      <c r="Z407" s="36">
        <f t="shared" si="581"/>
        <v>0</v>
      </c>
      <c r="AA407" s="36">
        <f t="shared" si="581"/>
        <v>0</v>
      </c>
      <c r="AB407" s="36">
        <f t="shared" si="581"/>
        <v>0</v>
      </c>
      <c r="AC407" s="36">
        <f t="shared" si="581"/>
        <v>0</v>
      </c>
      <c r="AD407" s="36">
        <f t="shared" si="581"/>
        <v>0</v>
      </c>
      <c r="AE407" s="36">
        <f t="shared" si="581"/>
        <v>0</v>
      </c>
      <c r="AF407" s="36">
        <f t="shared" si="581"/>
        <v>0</v>
      </c>
      <c r="AG407" s="36">
        <f t="shared" si="581"/>
        <v>0</v>
      </c>
      <c r="AH407" s="36">
        <f t="shared" si="581"/>
        <v>0</v>
      </c>
      <c r="AI407" s="36">
        <f t="shared" si="581"/>
        <v>0</v>
      </c>
      <c r="AJ407" s="36">
        <f t="shared" si="581"/>
        <v>0</v>
      </c>
      <c r="AK407" s="36">
        <f t="shared" si="581"/>
        <v>0</v>
      </c>
      <c r="AL407" s="36">
        <f t="shared" si="581"/>
        <v>0</v>
      </c>
      <c r="AM407" s="36">
        <f t="shared" si="581"/>
        <v>0</v>
      </c>
      <c r="AN407" s="36">
        <f t="shared" si="581"/>
        <v>0</v>
      </c>
      <c r="AO407" s="36">
        <f t="shared" si="581"/>
        <v>0</v>
      </c>
      <c r="AP407" s="36">
        <f t="shared" ref="AP407:BQ407" si="582">IFERROR(AP408*AP16/AP16,0)</f>
        <v>0</v>
      </c>
      <c r="AQ407" s="36">
        <f t="shared" si="582"/>
        <v>0</v>
      </c>
      <c r="AR407" s="36">
        <f t="shared" si="582"/>
        <v>0</v>
      </c>
      <c r="AS407" s="36">
        <f t="shared" si="582"/>
        <v>0</v>
      </c>
      <c r="AT407" s="36">
        <f t="shared" si="582"/>
        <v>0</v>
      </c>
      <c r="AU407" s="36">
        <f t="shared" si="582"/>
        <v>0</v>
      </c>
      <c r="AV407" s="36">
        <f t="shared" si="582"/>
        <v>0</v>
      </c>
      <c r="AW407" s="36">
        <f t="shared" si="582"/>
        <v>0</v>
      </c>
      <c r="AX407" s="36">
        <f t="shared" si="582"/>
        <v>0</v>
      </c>
      <c r="AY407" s="36">
        <f t="shared" si="582"/>
        <v>0</v>
      </c>
      <c r="AZ407" s="36">
        <f t="shared" si="582"/>
        <v>0</v>
      </c>
      <c r="BA407" s="36">
        <f t="shared" si="582"/>
        <v>0</v>
      </c>
      <c r="BB407" s="36">
        <f t="shared" si="582"/>
        <v>0</v>
      </c>
      <c r="BC407" s="36">
        <f t="shared" si="582"/>
        <v>0</v>
      </c>
      <c r="BD407" s="36">
        <f t="shared" si="582"/>
        <v>0</v>
      </c>
      <c r="BE407" s="36">
        <f t="shared" si="582"/>
        <v>0</v>
      </c>
      <c r="BF407" s="36">
        <f t="shared" si="582"/>
        <v>0</v>
      </c>
      <c r="BG407" s="36">
        <f t="shared" si="582"/>
        <v>0</v>
      </c>
      <c r="BH407" s="36">
        <f t="shared" si="582"/>
        <v>0</v>
      </c>
      <c r="BI407" s="36">
        <f t="shared" si="582"/>
        <v>0</v>
      </c>
      <c r="BJ407" s="36">
        <f t="shared" si="582"/>
        <v>0</v>
      </c>
      <c r="BK407" s="36">
        <f t="shared" si="582"/>
        <v>0</v>
      </c>
      <c r="BL407" s="36">
        <f t="shared" si="582"/>
        <v>0</v>
      </c>
      <c r="BM407" s="36">
        <f t="shared" si="582"/>
        <v>0</v>
      </c>
      <c r="BN407" s="36">
        <f t="shared" si="582"/>
        <v>0</v>
      </c>
      <c r="BO407" s="36">
        <f t="shared" si="582"/>
        <v>0</v>
      </c>
      <c r="BP407" s="36">
        <f t="shared" si="582"/>
        <v>0</v>
      </c>
      <c r="BQ407" s="36">
        <f t="shared" si="582"/>
        <v>0</v>
      </c>
      <c r="BR407" s="149"/>
      <c r="BS407" s="185">
        <f>SUM(N407:Q407)</f>
        <v>0</v>
      </c>
      <c r="BT407" s="185">
        <f>SUM(R407:U407)</f>
        <v>0</v>
      </c>
      <c r="BU407" s="185">
        <f>SUM(V407:Y407)</f>
        <v>0</v>
      </c>
      <c r="BV407" s="185">
        <f>SUM(Z407:AC407)</f>
        <v>0</v>
      </c>
      <c r="BW407" s="149">
        <f>SUM(AD407:AG407)</f>
        <v>0</v>
      </c>
      <c r="BX407" s="36">
        <f t="shared" ref="BX407:CY407" si="583">IFERROR(BX408*BX16/BX16,0)</f>
        <v>0</v>
      </c>
      <c r="BY407" s="149">
        <f t="shared" si="583"/>
        <v>0</v>
      </c>
      <c r="BZ407" s="149">
        <f t="shared" si="583"/>
        <v>0</v>
      </c>
      <c r="CA407" s="149">
        <f t="shared" si="583"/>
        <v>0</v>
      </c>
      <c r="CB407" s="149">
        <f t="shared" si="583"/>
        <v>0</v>
      </c>
      <c r="CC407" s="149">
        <f t="shared" si="583"/>
        <v>0</v>
      </c>
      <c r="CD407" s="149">
        <f t="shared" si="583"/>
        <v>0</v>
      </c>
      <c r="CE407" s="149">
        <f t="shared" si="583"/>
        <v>0</v>
      </c>
      <c r="CF407" s="149">
        <f t="shared" si="583"/>
        <v>0</v>
      </c>
      <c r="CG407" s="149">
        <f t="shared" si="583"/>
        <v>0</v>
      </c>
      <c r="CH407" s="149">
        <f t="shared" si="583"/>
        <v>0</v>
      </c>
      <c r="CI407" s="149">
        <f t="shared" si="583"/>
        <v>0</v>
      </c>
      <c r="CJ407" s="149">
        <f t="shared" si="583"/>
        <v>0</v>
      </c>
      <c r="CK407" s="149">
        <f t="shared" si="583"/>
        <v>0</v>
      </c>
      <c r="CL407" s="149">
        <f t="shared" si="583"/>
        <v>0</v>
      </c>
      <c r="CM407" s="149">
        <f t="shared" si="583"/>
        <v>0</v>
      </c>
      <c r="CN407" s="149">
        <f t="shared" si="583"/>
        <v>0</v>
      </c>
      <c r="CO407" s="149">
        <f t="shared" si="583"/>
        <v>0</v>
      </c>
      <c r="CP407" s="149">
        <f t="shared" si="583"/>
        <v>0</v>
      </c>
      <c r="CQ407" s="149">
        <f t="shared" si="583"/>
        <v>0</v>
      </c>
      <c r="CR407" s="149">
        <f t="shared" si="583"/>
        <v>0</v>
      </c>
      <c r="CS407" s="149">
        <f t="shared" si="583"/>
        <v>0</v>
      </c>
      <c r="CT407" s="149">
        <f t="shared" si="583"/>
        <v>0</v>
      </c>
      <c r="CU407" s="149">
        <f t="shared" si="583"/>
        <v>0</v>
      </c>
      <c r="CV407" s="149">
        <f t="shared" si="583"/>
        <v>0</v>
      </c>
      <c r="CW407" s="149">
        <f t="shared" si="583"/>
        <v>0</v>
      </c>
      <c r="CX407" s="149">
        <f t="shared" si="583"/>
        <v>0</v>
      </c>
      <c r="CY407" s="186">
        <f t="shared" si="583"/>
        <v>0</v>
      </c>
    </row>
    <row r="408" spans="1:103" s="6" customFormat="1" outlineLevel="1">
      <c r="A408" s="3"/>
      <c r="B408" s="140" t="s">
        <v>114</v>
      </c>
      <c r="C408" s="124"/>
      <c r="D408" s="73"/>
      <c r="E408" s="73"/>
      <c r="F408" s="73"/>
      <c r="G408" s="73"/>
      <c r="H408" s="73"/>
      <c r="I408" s="159"/>
      <c r="J408" s="126">
        <f t="shared" ref="J408:AO408" si="584">IFERROR($C402/$C403*J18/J18*J9/12,0)</f>
        <v>0</v>
      </c>
      <c r="K408" s="126">
        <f t="shared" si="584"/>
        <v>0</v>
      </c>
      <c r="L408" s="126">
        <f t="shared" si="584"/>
        <v>0</v>
      </c>
      <c r="M408" s="126">
        <f t="shared" si="584"/>
        <v>0</v>
      </c>
      <c r="N408" s="126">
        <f t="shared" si="584"/>
        <v>0</v>
      </c>
      <c r="O408" s="126">
        <f t="shared" si="584"/>
        <v>0</v>
      </c>
      <c r="P408" s="126">
        <f t="shared" si="584"/>
        <v>0</v>
      </c>
      <c r="Q408" s="126">
        <f t="shared" si="584"/>
        <v>0</v>
      </c>
      <c r="R408" s="126">
        <f t="shared" si="584"/>
        <v>0</v>
      </c>
      <c r="S408" s="126">
        <f t="shared" si="584"/>
        <v>0</v>
      </c>
      <c r="T408" s="126">
        <f t="shared" si="584"/>
        <v>0</v>
      </c>
      <c r="U408" s="126">
        <f t="shared" si="584"/>
        <v>0</v>
      </c>
      <c r="V408" s="126">
        <f t="shared" si="584"/>
        <v>0</v>
      </c>
      <c r="W408" s="126">
        <f t="shared" si="584"/>
        <v>0</v>
      </c>
      <c r="X408" s="126">
        <f t="shared" si="584"/>
        <v>0</v>
      </c>
      <c r="Y408" s="126">
        <f t="shared" si="584"/>
        <v>0</v>
      </c>
      <c r="Z408" s="126">
        <f t="shared" si="584"/>
        <v>0</v>
      </c>
      <c r="AA408" s="126">
        <f t="shared" si="584"/>
        <v>0</v>
      </c>
      <c r="AB408" s="126">
        <f t="shared" si="584"/>
        <v>0</v>
      </c>
      <c r="AC408" s="126">
        <f t="shared" si="584"/>
        <v>0</v>
      </c>
      <c r="AD408" s="126">
        <f t="shared" si="584"/>
        <v>0</v>
      </c>
      <c r="AE408" s="126">
        <f t="shared" si="584"/>
        <v>0</v>
      </c>
      <c r="AF408" s="126">
        <f t="shared" si="584"/>
        <v>0</v>
      </c>
      <c r="AG408" s="126">
        <f t="shared" si="584"/>
        <v>0</v>
      </c>
      <c r="AH408" s="126">
        <f t="shared" si="584"/>
        <v>0</v>
      </c>
      <c r="AI408" s="126">
        <f t="shared" si="584"/>
        <v>0</v>
      </c>
      <c r="AJ408" s="126">
        <f t="shared" si="584"/>
        <v>0</v>
      </c>
      <c r="AK408" s="126">
        <f t="shared" si="584"/>
        <v>0</v>
      </c>
      <c r="AL408" s="126">
        <f t="shared" si="584"/>
        <v>0</v>
      </c>
      <c r="AM408" s="126">
        <f t="shared" si="584"/>
        <v>0</v>
      </c>
      <c r="AN408" s="126">
        <f t="shared" si="584"/>
        <v>0</v>
      </c>
      <c r="AO408" s="126">
        <f t="shared" si="584"/>
        <v>0</v>
      </c>
      <c r="AP408" s="126">
        <f t="shared" ref="AP408:BQ408" si="585">IFERROR($C402/$C403*AP18/AP18*AP9/12,0)</f>
        <v>0</v>
      </c>
      <c r="AQ408" s="126">
        <f t="shared" si="585"/>
        <v>0</v>
      </c>
      <c r="AR408" s="126">
        <f t="shared" si="585"/>
        <v>0</v>
      </c>
      <c r="AS408" s="126">
        <f t="shared" si="585"/>
        <v>0</v>
      </c>
      <c r="AT408" s="126">
        <f t="shared" si="585"/>
        <v>0</v>
      </c>
      <c r="AU408" s="126">
        <f t="shared" si="585"/>
        <v>0</v>
      </c>
      <c r="AV408" s="126">
        <f t="shared" si="585"/>
        <v>0</v>
      </c>
      <c r="AW408" s="126">
        <f t="shared" si="585"/>
        <v>0</v>
      </c>
      <c r="AX408" s="126">
        <f t="shared" si="585"/>
        <v>0</v>
      </c>
      <c r="AY408" s="126">
        <f t="shared" si="585"/>
        <v>0</v>
      </c>
      <c r="AZ408" s="126">
        <f t="shared" si="585"/>
        <v>0</v>
      </c>
      <c r="BA408" s="126">
        <f t="shared" si="585"/>
        <v>0</v>
      </c>
      <c r="BB408" s="126">
        <f t="shared" si="585"/>
        <v>0</v>
      </c>
      <c r="BC408" s="126">
        <f t="shared" si="585"/>
        <v>0</v>
      </c>
      <c r="BD408" s="126">
        <f t="shared" si="585"/>
        <v>0</v>
      </c>
      <c r="BE408" s="126">
        <f t="shared" si="585"/>
        <v>0</v>
      </c>
      <c r="BF408" s="126">
        <f t="shared" si="585"/>
        <v>0</v>
      </c>
      <c r="BG408" s="126">
        <f t="shared" si="585"/>
        <v>0</v>
      </c>
      <c r="BH408" s="126">
        <f t="shared" si="585"/>
        <v>0</v>
      </c>
      <c r="BI408" s="126">
        <f t="shared" si="585"/>
        <v>0</v>
      </c>
      <c r="BJ408" s="126">
        <f t="shared" si="585"/>
        <v>0</v>
      </c>
      <c r="BK408" s="126">
        <f t="shared" si="585"/>
        <v>0</v>
      </c>
      <c r="BL408" s="126">
        <f t="shared" si="585"/>
        <v>0</v>
      </c>
      <c r="BM408" s="126">
        <f t="shared" si="585"/>
        <v>0</v>
      </c>
      <c r="BN408" s="126">
        <f t="shared" si="585"/>
        <v>0</v>
      </c>
      <c r="BO408" s="126">
        <f t="shared" si="585"/>
        <v>0</v>
      </c>
      <c r="BP408" s="126">
        <f t="shared" si="585"/>
        <v>0</v>
      </c>
      <c r="BQ408" s="126">
        <f t="shared" si="585"/>
        <v>0</v>
      </c>
      <c r="BR408" s="159"/>
      <c r="BS408" s="158">
        <f>SUM(J408:U408)</f>
        <v>0</v>
      </c>
      <c r="BT408" s="158">
        <f>SUM(V408:AG408)</f>
        <v>0</v>
      </c>
      <c r="BU408" s="158">
        <f>SUM(AH408:AS408)</f>
        <v>0</v>
      </c>
      <c r="BV408" s="158">
        <f>SUM(AT408:BE408)</f>
        <v>0</v>
      </c>
      <c r="BW408" s="158">
        <f>SUM(BF408:BQ408)</f>
        <v>0</v>
      </c>
      <c r="BX408" s="159">
        <f>IFERROR(MIN($C402/$C403,$C402-SUM($BS408:BW408)),0)</f>
        <v>0</v>
      </c>
      <c r="BY408" s="159">
        <f>IFERROR(MIN($C402/$C403,$C402-SUM($BS408:BX408)),0)</f>
        <v>0</v>
      </c>
      <c r="BZ408" s="159">
        <f>IFERROR(MIN($C402/$C403,$C402-SUM($BS408:BY408)),0)</f>
        <v>0</v>
      </c>
      <c r="CA408" s="159">
        <f>IFERROR(MIN($C402/$C403,$C402-SUM($BS408:BZ408)),0)</f>
        <v>0</v>
      </c>
      <c r="CB408" s="159">
        <f>IFERROR(MIN($C402/$C403,$C402-SUM($BS408:CA408)),0)</f>
        <v>0</v>
      </c>
      <c r="CC408" s="159">
        <f>IFERROR(MIN($C402/$C403,$C402-SUM($BS408:CB408)),0)</f>
        <v>0</v>
      </c>
      <c r="CD408" s="159">
        <f>IFERROR(MIN($C402/$C403,$C402-SUM($BS408:CC408)),0)</f>
        <v>0</v>
      </c>
      <c r="CE408" s="159">
        <f>IFERROR(MIN($C402/$C403,$C402-SUM($BS408:CD408)),0)</f>
        <v>0</v>
      </c>
      <c r="CF408" s="159">
        <f>IFERROR(MIN($C402/$C403,$C402-SUM($BS408:CE408)),0)</f>
        <v>0</v>
      </c>
      <c r="CG408" s="159">
        <f>IFERROR(MIN($C402/$C403,$C402-SUM($BS408:CF408)),0)</f>
        <v>0</v>
      </c>
      <c r="CH408" s="159">
        <f>IFERROR(MIN($C402/$C403,$C402-SUM($BS408:CG408)),0)</f>
        <v>0</v>
      </c>
      <c r="CI408" s="159">
        <f>IFERROR(MIN($C402/$C403,$C402-SUM($BS408:CH408)),0)</f>
        <v>0</v>
      </c>
      <c r="CJ408" s="159">
        <f>IFERROR(MIN($C402/$C403,$C402-SUM($BS408:CI408)),0)</f>
        <v>0</v>
      </c>
      <c r="CK408" s="159">
        <f>IFERROR(MIN($C402/$C403,$C402-SUM($BS408:CJ408)),0)</f>
        <v>0</v>
      </c>
      <c r="CL408" s="159">
        <f>IFERROR(MIN($C402/$C403,$C402-SUM($BS408:CK408)),0)</f>
        <v>0</v>
      </c>
      <c r="CM408" s="159">
        <f>IFERROR(MIN($C402/$C403,$C402-SUM($BS408:CL408)),0)</f>
        <v>0</v>
      </c>
      <c r="CN408" s="159">
        <f>IFERROR(MIN($C402/$C403,$C402-SUM($BS408:CM408)),0)</f>
        <v>0</v>
      </c>
      <c r="CO408" s="159">
        <f>IFERROR(MIN($C402/$C403,$C402-SUM($BS408:CN408)),0)</f>
        <v>0</v>
      </c>
      <c r="CP408" s="159">
        <f>IFERROR(MIN($C402/$C403,$C402-SUM($BS408:CO408)),0)</f>
        <v>0</v>
      </c>
      <c r="CQ408" s="159">
        <f>IFERROR(MIN($C402/$C403,$C402-SUM($BS408:CP408)),0)</f>
        <v>0</v>
      </c>
      <c r="CR408" s="159">
        <f>IFERROR(MIN($C402/$C403,$C402-SUM($BS408:CQ408)),0)</f>
        <v>0</v>
      </c>
      <c r="CS408" s="159">
        <f>IFERROR(MIN($C402/$C403,$C402-SUM($BS408:CR408)),0)</f>
        <v>0</v>
      </c>
      <c r="CT408" s="159">
        <f>IFERROR(MIN($C402/$C403,$C402-SUM($BS408:CS408)),0)</f>
        <v>0</v>
      </c>
      <c r="CU408" s="159">
        <f>IFERROR(MIN($C402/$C403,$C402-SUM($BS408:CT408)),0)</f>
        <v>0</v>
      </c>
      <c r="CV408" s="159">
        <f>IFERROR(MIN($C402/$C403,$C402-SUM($BS408:CU408)),0)</f>
        <v>0</v>
      </c>
      <c r="CW408" s="159">
        <f>IFERROR(MIN($C402/$C403,$C402-SUM($BS408:CV408)),0)</f>
        <v>0</v>
      </c>
      <c r="CX408" s="159">
        <f>IFERROR(MIN($C402/$C403,$C402-SUM($BS408:CW408)),0)</f>
        <v>0</v>
      </c>
      <c r="CY408" s="187">
        <f>IFERROR(MIN($C402/$C403,$C402-SUM($BS408:CX408)),0)</f>
        <v>0</v>
      </c>
    </row>
    <row r="409" spans="1:103" s="10" customFormat="1" outlineLevel="1">
      <c r="A409" s="12"/>
      <c r="C409" s="24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</row>
    <row r="410" spans="1:103" outlineLevel="1">
      <c r="B410" s="217" t="s">
        <v>135</v>
      </c>
      <c r="C410" s="37"/>
    </row>
    <row r="411" spans="1:103" s="6" customFormat="1" outlineLevel="1">
      <c r="A411" s="3"/>
      <c r="B411" s="2" t="s">
        <v>60</v>
      </c>
      <c r="C411" s="38"/>
      <c r="I411" s="15">
        <f>E412</f>
        <v>0</v>
      </c>
      <c r="J411" s="15">
        <f>I412</f>
        <v>0</v>
      </c>
      <c r="K411" s="15">
        <f t="shared" ref="K411:M411" si="586">J412</f>
        <v>0</v>
      </c>
      <c r="L411" s="15">
        <f t="shared" si="586"/>
        <v>0</v>
      </c>
      <c r="M411" s="15">
        <f t="shared" si="586"/>
        <v>0</v>
      </c>
      <c r="N411" s="15">
        <f>M412</f>
        <v>0</v>
      </c>
      <c r="O411" s="15">
        <f t="shared" ref="O411:AB411" si="587">N412</f>
        <v>0</v>
      </c>
      <c r="P411" s="15">
        <f t="shared" si="587"/>
        <v>0</v>
      </c>
      <c r="Q411" s="15">
        <f t="shared" si="587"/>
        <v>0</v>
      </c>
      <c r="R411" s="15">
        <f t="shared" si="587"/>
        <v>0</v>
      </c>
      <c r="S411" s="15">
        <f t="shared" si="587"/>
        <v>0</v>
      </c>
      <c r="T411" s="15">
        <f t="shared" si="587"/>
        <v>0</v>
      </c>
      <c r="U411" s="15">
        <f t="shared" si="587"/>
        <v>0</v>
      </c>
      <c r="V411" s="15">
        <f t="shared" si="587"/>
        <v>0</v>
      </c>
      <c r="W411" s="15">
        <f t="shared" si="587"/>
        <v>0</v>
      </c>
      <c r="X411" s="15">
        <f t="shared" si="587"/>
        <v>0</v>
      </c>
      <c r="Y411" s="15">
        <f t="shared" si="587"/>
        <v>0</v>
      </c>
      <c r="Z411" s="15">
        <f t="shared" si="587"/>
        <v>0</v>
      </c>
      <c r="AA411" s="15">
        <f t="shared" si="587"/>
        <v>0</v>
      </c>
      <c r="AB411" s="15">
        <f t="shared" si="587"/>
        <v>0</v>
      </c>
      <c r="AC411" s="15">
        <f>AB412</f>
        <v>0</v>
      </c>
      <c r="AD411" s="15">
        <f t="shared" ref="AD411:BQ411" si="588">AC412</f>
        <v>0</v>
      </c>
      <c r="AE411" s="15">
        <f t="shared" si="588"/>
        <v>0</v>
      </c>
      <c r="AF411" s="15">
        <f t="shared" si="588"/>
        <v>0</v>
      </c>
      <c r="AG411" s="15">
        <f t="shared" si="588"/>
        <v>0</v>
      </c>
      <c r="AH411" s="15">
        <f t="shared" si="588"/>
        <v>0</v>
      </c>
      <c r="AI411" s="15">
        <f t="shared" si="588"/>
        <v>0</v>
      </c>
      <c r="AJ411" s="15">
        <f t="shared" si="588"/>
        <v>0</v>
      </c>
      <c r="AK411" s="15">
        <f t="shared" si="588"/>
        <v>0</v>
      </c>
      <c r="AL411" s="15">
        <f t="shared" si="588"/>
        <v>0</v>
      </c>
      <c r="AM411" s="15">
        <f t="shared" si="588"/>
        <v>0</v>
      </c>
      <c r="AN411" s="15">
        <f t="shared" si="588"/>
        <v>0</v>
      </c>
      <c r="AO411" s="15">
        <f t="shared" si="588"/>
        <v>0</v>
      </c>
      <c r="AP411" s="15">
        <f t="shared" si="588"/>
        <v>0</v>
      </c>
      <c r="AQ411" s="15">
        <f t="shared" si="588"/>
        <v>0</v>
      </c>
      <c r="AR411" s="15">
        <f t="shared" si="588"/>
        <v>0</v>
      </c>
      <c r="AS411" s="15">
        <f t="shared" si="588"/>
        <v>0</v>
      </c>
      <c r="AT411" s="15">
        <f t="shared" si="588"/>
        <v>0</v>
      </c>
      <c r="AU411" s="15">
        <f t="shared" si="588"/>
        <v>0</v>
      </c>
      <c r="AV411" s="15">
        <f t="shared" si="588"/>
        <v>0</v>
      </c>
      <c r="AW411" s="15">
        <f t="shared" si="588"/>
        <v>0</v>
      </c>
      <c r="AX411" s="15">
        <f t="shared" si="588"/>
        <v>0</v>
      </c>
      <c r="AY411" s="15">
        <f t="shared" si="588"/>
        <v>0</v>
      </c>
      <c r="AZ411" s="15">
        <f t="shared" si="588"/>
        <v>0</v>
      </c>
      <c r="BA411" s="15">
        <f t="shared" si="588"/>
        <v>0</v>
      </c>
      <c r="BB411" s="15">
        <f t="shared" si="588"/>
        <v>0</v>
      </c>
      <c r="BC411" s="15">
        <f t="shared" si="588"/>
        <v>0</v>
      </c>
      <c r="BD411" s="15">
        <f t="shared" si="588"/>
        <v>0</v>
      </c>
      <c r="BE411" s="15">
        <f t="shared" si="588"/>
        <v>0</v>
      </c>
      <c r="BF411" s="15">
        <f t="shared" si="588"/>
        <v>0</v>
      </c>
      <c r="BG411" s="15">
        <f t="shared" si="588"/>
        <v>0</v>
      </c>
      <c r="BH411" s="15">
        <f t="shared" si="588"/>
        <v>0</v>
      </c>
      <c r="BI411" s="15">
        <f t="shared" si="588"/>
        <v>0</v>
      </c>
      <c r="BJ411" s="15">
        <f t="shared" si="588"/>
        <v>0</v>
      </c>
      <c r="BK411" s="15">
        <f t="shared" si="588"/>
        <v>0</v>
      </c>
      <c r="BL411" s="15">
        <f t="shared" si="588"/>
        <v>0</v>
      </c>
      <c r="BM411" s="15">
        <f t="shared" si="588"/>
        <v>0</v>
      </c>
      <c r="BN411" s="15">
        <f t="shared" si="588"/>
        <v>0</v>
      </c>
      <c r="BO411" s="15">
        <f t="shared" si="588"/>
        <v>0</v>
      </c>
      <c r="BP411" s="15">
        <f t="shared" si="588"/>
        <v>0</v>
      </c>
      <c r="BQ411" s="15">
        <f t="shared" si="588"/>
        <v>0</v>
      </c>
      <c r="BR411" s="15"/>
      <c r="BS411" s="15">
        <f>BR412</f>
        <v>0</v>
      </c>
      <c r="BT411" s="15">
        <f t="shared" ref="BT411:CY411" si="589">BS412</f>
        <v>0</v>
      </c>
      <c r="BU411" s="15">
        <f t="shared" si="589"/>
        <v>0</v>
      </c>
      <c r="BV411" s="15">
        <f t="shared" si="589"/>
        <v>0</v>
      </c>
      <c r="BW411" s="15">
        <f t="shared" si="589"/>
        <v>0</v>
      </c>
      <c r="BX411" s="15">
        <f t="shared" si="589"/>
        <v>0</v>
      </c>
      <c r="BY411" s="15">
        <f t="shared" si="589"/>
        <v>0</v>
      </c>
      <c r="BZ411" s="15">
        <f t="shared" si="589"/>
        <v>0</v>
      </c>
      <c r="CA411" s="15">
        <f t="shared" si="589"/>
        <v>0</v>
      </c>
      <c r="CB411" s="15">
        <f t="shared" si="589"/>
        <v>0</v>
      </c>
      <c r="CC411" s="15">
        <f t="shared" si="589"/>
        <v>0</v>
      </c>
      <c r="CD411" s="15">
        <f t="shared" si="589"/>
        <v>0</v>
      </c>
      <c r="CE411" s="15">
        <f t="shared" si="589"/>
        <v>0</v>
      </c>
      <c r="CF411" s="15">
        <f t="shared" si="589"/>
        <v>0</v>
      </c>
      <c r="CG411" s="15">
        <f t="shared" si="589"/>
        <v>0</v>
      </c>
      <c r="CH411" s="15">
        <f t="shared" si="589"/>
        <v>0</v>
      </c>
      <c r="CI411" s="15">
        <f t="shared" si="589"/>
        <v>0</v>
      </c>
      <c r="CJ411" s="15">
        <f t="shared" si="589"/>
        <v>0</v>
      </c>
      <c r="CK411" s="15">
        <f t="shared" si="589"/>
        <v>0</v>
      </c>
      <c r="CL411" s="15">
        <f t="shared" si="589"/>
        <v>0</v>
      </c>
      <c r="CM411" s="15">
        <f t="shared" si="589"/>
        <v>0</v>
      </c>
      <c r="CN411" s="15">
        <f t="shared" si="589"/>
        <v>0</v>
      </c>
      <c r="CO411" s="15">
        <f t="shared" si="589"/>
        <v>0</v>
      </c>
      <c r="CP411" s="15">
        <f t="shared" si="589"/>
        <v>0</v>
      </c>
      <c r="CQ411" s="15">
        <f t="shared" si="589"/>
        <v>0</v>
      </c>
      <c r="CR411" s="15">
        <f t="shared" si="589"/>
        <v>0</v>
      </c>
      <c r="CS411" s="15">
        <f t="shared" si="589"/>
        <v>0</v>
      </c>
      <c r="CT411" s="15">
        <f t="shared" si="589"/>
        <v>0</v>
      </c>
      <c r="CU411" s="15">
        <f t="shared" si="589"/>
        <v>0</v>
      </c>
      <c r="CV411" s="15">
        <f t="shared" si="589"/>
        <v>0</v>
      </c>
      <c r="CW411" s="15">
        <f t="shared" si="589"/>
        <v>0</v>
      </c>
      <c r="CX411" s="15">
        <f t="shared" si="589"/>
        <v>0</v>
      </c>
      <c r="CY411" s="15">
        <f t="shared" si="589"/>
        <v>0</v>
      </c>
    </row>
    <row r="412" spans="1:103" outlineLevel="1">
      <c r="B412" s="2" t="s">
        <v>61</v>
      </c>
      <c r="C412" s="6"/>
      <c r="I412" s="15"/>
      <c r="J412" s="15">
        <f>SUM(I412,J414)</f>
        <v>0</v>
      </c>
      <c r="K412" s="15">
        <f t="shared" ref="K412:M412" si="590">SUM(J412,K414)</f>
        <v>0</v>
      </c>
      <c r="L412" s="15">
        <f t="shared" si="590"/>
        <v>0</v>
      </c>
      <c r="M412" s="15">
        <f t="shared" si="590"/>
        <v>0</v>
      </c>
      <c r="N412" s="15">
        <f>SUM(M412,N414)</f>
        <v>0</v>
      </c>
      <c r="O412" s="15">
        <f t="shared" ref="O412:S412" si="591">SUM(N412,O414)</f>
        <v>0</v>
      </c>
      <c r="P412" s="15">
        <f t="shared" si="591"/>
        <v>0</v>
      </c>
      <c r="Q412" s="15">
        <f t="shared" si="591"/>
        <v>0</v>
      </c>
      <c r="R412" s="15">
        <f t="shared" si="591"/>
        <v>0</v>
      </c>
      <c r="S412" s="15">
        <f t="shared" si="591"/>
        <v>0</v>
      </c>
      <c r="T412" s="15">
        <f>SUM(S412,T414)</f>
        <v>0</v>
      </c>
      <c r="U412" s="15">
        <f t="shared" ref="U412:AB412" si="592">SUM(T412,U414)</f>
        <v>0</v>
      </c>
      <c r="V412" s="15">
        <f t="shared" si="592"/>
        <v>0</v>
      </c>
      <c r="W412" s="15">
        <f t="shared" si="592"/>
        <v>0</v>
      </c>
      <c r="X412" s="15">
        <f t="shared" si="592"/>
        <v>0</v>
      </c>
      <c r="Y412" s="15">
        <f t="shared" si="592"/>
        <v>0</v>
      </c>
      <c r="Z412" s="15">
        <f t="shared" si="592"/>
        <v>0</v>
      </c>
      <c r="AA412" s="15">
        <f t="shared" si="592"/>
        <v>0</v>
      </c>
      <c r="AB412" s="15">
        <f t="shared" si="592"/>
        <v>0</v>
      </c>
      <c r="AC412" s="15">
        <f>SUM(AB412,AC414)</f>
        <v>0</v>
      </c>
      <c r="AD412" s="15">
        <f t="shared" ref="AD412:BQ412" si="593">SUM(AC412,AD414)</f>
        <v>0</v>
      </c>
      <c r="AE412" s="15">
        <f t="shared" si="593"/>
        <v>0</v>
      </c>
      <c r="AF412" s="15">
        <f t="shared" si="593"/>
        <v>0</v>
      </c>
      <c r="AG412" s="15">
        <f t="shared" si="593"/>
        <v>0</v>
      </c>
      <c r="AH412" s="15">
        <f t="shared" si="593"/>
        <v>0</v>
      </c>
      <c r="AI412" s="15">
        <f t="shared" si="593"/>
        <v>0</v>
      </c>
      <c r="AJ412" s="15">
        <f t="shared" si="593"/>
        <v>0</v>
      </c>
      <c r="AK412" s="15">
        <f t="shared" si="593"/>
        <v>0</v>
      </c>
      <c r="AL412" s="15">
        <f t="shared" si="593"/>
        <v>0</v>
      </c>
      <c r="AM412" s="15">
        <f t="shared" si="593"/>
        <v>0</v>
      </c>
      <c r="AN412" s="15">
        <f t="shared" si="593"/>
        <v>0</v>
      </c>
      <c r="AO412" s="15">
        <f t="shared" si="593"/>
        <v>0</v>
      </c>
      <c r="AP412" s="15">
        <f t="shared" si="593"/>
        <v>0</v>
      </c>
      <c r="AQ412" s="15">
        <f t="shared" si="593"/>
        <v>0</v>
      </c>
      <c r="AR412" s="15">
        <f t="shared" si="593"/>
        <v>0</v>
      </c>
      <c r="AS412" s="15">
        <f t="shared" si="593"/>
        <v>0</v>
      </c>
      <c r="AT412" s="15">
        <f t="shared" si="593"/>
        <v>0</v>
      </c>
      <c r="AU412" s="15">
        <f t="shared" si="593"/>
        <v>0</v>
      </c>
      <c r="AV412" s="15">
        <f t="shared" si="593"/>
        <v>0</v>
      </c>
      <c r="AW412" s="15">
        <f t="shared" si="593"/>
        <v>0</v>
      </c>
      <c r="AX412" s="15">
        <f t="shared" si="593"/>
        <v>0</v>
      </c>
      <c r="AY412" s="15">
        <f t="shared" si="593"/>
        <v>0</v>
      </c>
      <c r="AZ412" s="15">
        <f t="shared" si="593"/>
        <v>0</v>
      </c>
      <c r="BA412" s="15">
        <f t="shared" si="593"/>
        <v>0</v>
      </c>
      <c r="BB412" s="15">
        <f t="shared" si="593"/>
        <v>0</v>
      </c>
      <c r="BC412" s="15">
        <f t="shared" si="593"/>
        <v>0</v>
      </c>
      <c r="BD412" s="15">
        <f t="shared" si="593"/>
        <v>0</v>
      </c>
      <c r="BE412" s="15">
        <f t="shared" si="593"/>
        <v>0</v>
      </c>
      <c r="BF412" s="15">
        <f t="shared" si="593"/>
        <v>0</v>
      </c>
      <c r="BG412" s="15">
        <f t="shared" si="593"/>
        <v>0</v>
      </c>
      <c r="BH412" s="15">
        <f t="shared" si="593"/>
        <v>0</v>
      </c>
      <c r="BI412" s="15">
        <f t="shared" si="593"/>
        <v>0</v>
      </c>
      <c r="BJ412" s="15">
        <f t="shared" si="593"/>
        <v>0</v>
      </c>
      <c r="BK412" s="15">
        <f t="shared" si="593"/>
        <v>0</v>
      </c>
      <c r="BL412" s="15">
        <f t="shared" si="593"/>
        <v>0</v>
      </c>
      <c r="BM412" s="15">
        <f t="shared" si="593"/>
        <v>0</v>
      </c>
      <c r="BN412" s="15">
        <f t="shared" si="593"/>
        <v>0</v>
      </c>
      <c r="BO412" s="15">
        <f t="shared" si="593"/>
        <v>0</v>
      </c>
      <c r="BP412" s="15">
        <f t="shared" si="593"/>
        <v>0</v>
      </c>
      <c r="BQ412" s="15">
        <f t="shared" si="593"/>
        <v>0</v>
      </c>
      <c r="BR412" s="15"/>
      <c r="BS412" s="15">
        <f>SUM(BS411,BS414)</f>
        <v>0</v>
      </c>
      <c r="BT412" s="15">
        <f t="shared" ref="BT412:CY412" si="594">SUM(BT411,BT414)</f>
        <v>0</v>
      </c>
      <c r="BU412" s="15">
        <f t="shared" si="594"/>
        <v>0</v>
      </c>
      <c r="BV412" s="15">
        <f t="shared" si="594"/>
        <v>0</v>
      </c>
      <c r="BW412" s="15">
        <f t="shared" si="594"/>
        <v>0</v>
      </c>
      <c r="BX412" s="15">
        <f t="shared" si="594"/>
        <v>0</v>
      </c>
      <c r="BY412" s="15">
        <f t="shared" si="594"/>
        <v>0</v>
      </c>
      <c r="BZ412" s="15">
        <f t="shared" si="594"/>
        <v>0</v>
      </c>
      <c r="CA412" s="15">
        <f t="shared" si="594"/>
        <v>0</v>
      </c>
      <c r="CB412" s="15">
        <f t="shared" si="594"/>
        <v>0</v>
      </c>
      <c r="CC412" s="15">
        <f t="shared" si="594"/>
        <v>0</v>
      </c>
      <c r="CD412" s="15">
        <f t="shared" si="594"/>
        <v>0</v>
      </c>
      <c r="CE412" s="15">
        <f t="shared" si="594"/>
        <v>0</v>
      </c>
      <c r="CF412" s="15">
        <f t="shared" si="594"/>
        <v>0</v>
      </c>
      <c r="CG412" s="15">
        <f t="shared" si="594"/>
        <v>0</v>
      </c>
      <c r="CH412" s="15">
        <f t="shared" si="594"/>
        <v>0</v>
      </c>
      <c r="CI412" s="15">
        <f t="shared" si="594"/>
        <v>0</v>
      </c>
      <c r="CJ412" s="15">
        <f t="shared" si="594"/>
        <v>0</v>
      </c>
      <c r="CK412" s="15">
        <f t="shared" si="594"/>
        <v>0</v>
      </c>
      <c r="CL412" s="15">
        <f t="shared" si="594"/>
        <v>0</v>
      </c>
      <c r="CM412" s="15">
        <f t="shared" si="594"/>
        <v>0</v>
      </c>
      <c r="CN412" s="15">
        <f t="shared" si="594"/>
        <v>0</v>
      </c>
      <c r="CO412" s="15">
        <f t="shared" si="594"/>
        <v>0</v>
      </c>
      <c r="CP412" s="15">
        <f t="shared" si="594"/>
        <v>0</v>
      </c>
      <c r="CQ412" s="15">
        <f t="shared" si="594"/>
        <v>0</v>
      </c>
      <c r="CR412" s="15">
        <f t="shared" si="594"/>
        <v>0</v>
      </c>
      <c r="CS412" s="15">
        <f t="shared" si="594"/>
        <v>0</v>
      </c>
      <c r="CT412" s="15">
        <f t="shared" si="594"/>
        <v>0</v>
      </c>
      <c r="CU412" s="15">
        <f t="shared" si="594"/>
        <v>0</v>
      </c>
      <c r="CV412" s="15">
        <f t="shared" si="594"/>
        <v>0</v>
      </c>
      <c r="CW412" s="15">
        <f t="shared" si="594"/>
        <v>0</v>
      </c>
      <c r="CX412" s="15">
        <f t="shared" si="594"/>
        <v>0</v>
      </c>
      <c r="CY412" s="15">
        <f t="shared" si="594"/>
        <v>0</v>
      </c>
    </row>
    <row r="413" spans="1:103" s="10" customFormat="1" outlineLevel="1">
      <c r="A413" s="12"/>
      <c r="B413" s="10" t="s">
        <v>62</v>
      </c>
      <c r="C413" s="6"/>
      <c r="I413" s="9"/>
      <c r="J413" s="9">
        <f>I416</f>
        <v>0</v>
      </c>
      <c r="K413" s="9">
        <f t="shared" ref="K413:M413" si="595">J416</f>
        <v>0</v>
      </c>
      <c r="L413" s="9">
        <f t="shared" si="595"/>
        <v>0</v>
      </c>
      <c r="M413" s="9">
        <f t="shared" si="595"/>
        <v>0</v>
      </c>
      <c r="N413" s="9">
        <f>M416</f>
        <v>0</v>
      </c>
      <c r="O413" s="9">
        <f t="shared" ref="O413:AB413" si="596">N416</f>
        <v>0</v>
      </c>
      <c r="P413" s="9">
        <f t="shared" si="596"/>
        <v>0</v>
      </c>
      <c r="Q413" s="9">
        <f t="shared" si="596"/>
        <v>0</v>
      </c>
      <c r="R413" s="9">
        <f t="shared" si="596"/>
        <v>0</v>
      </c>
      <c r="S413" s="9">
        <f t="shared" si="596"/>
        <v>0</v>
      </c>
      <c r="T413" s="9">
        <f t="shared" si="596"/>
        <v>0</v>
      </c>
      <c r="U413" s="9">
        <f t="shared" si="596"/>
        <v>0</v>
      </c>
      <c r="V413" s="9">
        <f t="shared" si="596"/>
        <v>0</v>
      </c>
      <c r="W413" s="9">
        <f t="shared" si="596"/>
        <v>0</v>
      </c>
      <c r="X413" s="9">
        <f t="shared" si="596"/>
        <v>0</v>
      </c>
      <c r="Y413" s="9">
        <f t="shared" si="596"/>
        <v>0</v>
      </c>
      <c r="Z413" s="9">
        <f t="shared" si="596"/>
        <v>0</v>
      </c>
      <c r="AA413" s="9">
        <f t="shared" si="596"/>
        <v>0</v>
      </c>
      <c r="AB413" s="9">
        <f t="shared" si="596"/>
        <v>0</v>
      </c>
      <c r="AC413" s="9">
        <f>AB416</f>
        <v>0</v>
      </c>
      <c r="AD413" s="9">
        <f t="shared" ref="AD413:BQ413" si="597">AC416</f>
        <v>0</v>
      </c>
      <c r="AE413" s="9">
        <f t="shared" si="597"/>
        <v>0</v>
      </c>
      <c r="AF413" s="9">
        <f t="shared" si="597"/>
        <v>0</v>
      </c>
      <c r="AG413" s="9">
        <f t="shared" si="597"/>
        <v>0</v>
      </c>
      <c r="AH413" s="9">
        <f t="shared" si="597"/>
        <v>0</v>
      </c>
      <c r="AI413" s="9">
        <f t="shared" si="597"/>
        <v>0</v>
      </c>
      <c r="AJ413" s="9">
        <f t="shared" si="597"/>
        <v>0</v>
      </c>
      <c r="AK413" s="9">
        <f t="shared" si="597"/>
        <v>0</v>
      </c>
      <c r="AL413" s="9">
        <f t="shared" si="597"/>
        <v>0</v>
      </c>
      <c r="AM413" s="9">
        <f t="shared" si="597"/>
        <v>0</v>
      </c>
      <c r="AN413" s="9">
        <f t="shared" si="597"/>
        <v>0</v>
      </c>
      <c r="AO413" s="9">
        <f t="shared" si="597"/>
        <v>0</v>
      </c>
      <c r="AP413" s="9">
        <f t="shared" si="597"/>
        <v>0</v>
      </c>
      <c r="AQ413" s="9">
        <f t="shared" si="597"/>
        <v>0</v>
      </c>
      <c r="AR413" s="9">
        <f t="shared" si="597"/>
        <v>0</v>
      </c>
      <c r="AS413" s="9">
        <f t="shared" si="597"/>
        <v>0</v>
      </c>
      <c r="AT413" s="9">
        <f t="shared" si="597"/>
        <v>0</v>
      </c>
      <c r="AU413" s="9">
        <f t="shared" si="597"/>
        <v>0</v>
      </c>
      <c r="AV413" s="9">
        <f t="shared" si="597"/>
        <v>0</v>
      </c>
      <c r="AW413" s="9">
        <f t="shared" si="597"/>
        <v>0</v>
      </c>
      <c r="AX413" s="9">
        <f t="shared" si="597"/>
        <v>0</v>
      </c>
      <c r="AY413" s="9">
        <f t="shared" si="597"/>
        <v>0</v>
      </c>
      <c r="AZ413" s="9">
        <f t="shared" si="597"/>
        <v>0</v>
      </c>
      <c r="BA413" s="9">
        <f t="shared" si="597"/>
        <v>0</v>
      </c>
      <c r="BB413" s="9">
        <f t="shared" si="597"/>
        <v>0</v>
      </c>
      <c r="BC413" s="9">
        <f t="shared" si="597"/>
        <v>0</v>
      </c>
      <c r="BD413" s="9">
        <f t="shared" si="597"/>
        <v>0</v>
      </c>
      <c r="BE413" s="9">
        <f t="shared" si="597"/>
        <v>0</v>
      </c>
      <c r="BF413" s="9">
        <f t="shared" si="597"/>
        <v>0</v>
      </c>
      <c r="BG413" s="9">
        <f t="shared" si="597"/>
        <v>0</v>
      </c>
      <c r="BH413" s="9">
        <f t="shared" si="597"/>
        <v>0</v>
      </c>
      <c r="BI413" s="9">
        <f t="shared" si="597"/>
        <v>0</v>
      </c>
      <c r="BJ413" s="9">
        <f t="shared" si="597"/>
        <v>0</v>
      </c>
      <c r="BK413" s="9">
        <f t="shared" si="597"/>
        <v>0</v>
      </c>
      <c r="BL413" s="9">
        <f t="shared" si="597"/>
        <v>0</v>
      </c>
      <c r="BM413" s="9">
        <f t="shared" si="597"/>
        <v>0</v>
      </c>
      <c r="BN413" s="9">
        <f t="shared" si="597"/>
        <v>0</v>
      </c>
      <c r="BO413" s="9">
        <f t="shared" si="597"/>
        <v>0</v>
      </c>
      <c r="BP413" s="9">
        <f t="shared" si="597"/>
        <v>0</v>
      </c>
      <c r="BQ413" s="9">
        <f t="shared" si="597"/>
        <v>0</v>
      </c>
      <c r="BR413" s="9"/>
      <c r="BS413" s="9">
        <f>BR416</f>
        <v>0</v>
      </c>
      <c r="BT413" s="9">
        <f t="shared" ref="BT413:CY413" si="598">BS416</f>
        <v>0</v>
      </c>
      <c r="BU413" s="9">
        <f t="shared" si="598"/>
        <v>0</v>
      </c>
      <c r="BV413" s="9">
        <f t="shared" si="598"/>
        <v>0</v>
      </c>
      <c r="BW413" s="9">
        <f t="shared" si="598"/>
        <v>0</v>
      </c>
      <c r="BX413" s="9">
        <f t="shared" si="598"/>
        <v>0</v>
      </c>
      <c r="BY413" s="9">
        <f t="shared" si="598"/>
        <v>0</v>
      </c>
      <c r="BZ413" s="9">
        <f t="shared" si="598"/>
        <v>0</v>
      </c>
      <c r="CA413" s="9">
        <f t="shared" si="598"/>
        <v>0</v>
      </c>
      <c r="CB413" s="9">
        <f t="shared" si="598"/>
        <v>0</v>
      </c>
      <c r="CC413" s="9">
        <f t="shared" si="598"/>
        <v>0</v>
      </c>
      <c r="CD413" s="9">
        <f t="shared" si="598"/>
        <v>0</v>
      </c>
      <c r="CE413" s="9">
        <f t="shared" si="598"/>
        <v>0</v>
      </c>
      <c r="CF413" s="9">
        <f t="shared" si="598"/>
        <v>0</v>
      </c>
      <c r="CG413" s="9">
        <f t="shared" si="598"/>
        <v>0</v>
      </c>
      <c r="CH413" s="9">
        <f t="shared" si="598"/>
        <v>0</v>
      </c>
      <c r="CI413" s="9">
        <f t="shared" si="598"/>
        <v>0</v>
      </c>
      <c r="CJ413" s="9">
        <f t="shared" si="598"/>
        <v>0</v>
      </c>
      <c r="CK413" s="9">
        <f t="shared" si="598"/>
        <v>0</v>
      </c>
      <c r="CL413" s="9">
        <f t="shared" si="598"/>
        <v>0</v>
      </c>
      <c r="CM413" s="9">
        <f t="shared" si="598"/>
        <v>0</v>
      </c>
      <c r="CN413" s="9">
        <f t="shared" si="598"/>
        <v>0</v>
      </c>
      <c r="CO413" s="9">
        <f t="shared" si="598"/>
        <v>0</v>
      </c>
      <c r="CP413" s="9">
        <f t="shared" si="598"/>
        <v>0</v>
      </c>
      <c r="CQ413" s="9">
        <f t="shared" si="598"/>
        <v>0</v>
      </c>
      <c r="CR413" s="9">
        <f t="shared" si="598"/>
        <v>0</v>
      </c>
      <c r="CS413" s="9">
        <f t="shared" si="598"/>
        <v>0</v>
      </c>
      <c r="CT413" s="9">
        <f t="shared" si="598"/>
        <v>0</v>
      </c>
      <c r="CU413" s="9">
        <f t="shared" si="598"/>
        <v>0</v>
      </c>
      <c r="CV413" s="9">
        <f t="shared" si="598"/>
        <v>0</v>
      </c>
      <c r="CW413" s="9">
        <f t="shared" si="598"/>
        <v>0</v>
      </c>
      <c r="CX413" s="9">
        <f t="shared" si="598"/>
        <v>0</v>
      </c>
      <c r="CY413" s="9">
        <f t="shared" si="598"/>
        <v>0</v>
      </c>
    </row>
    <row r="414" spans="1:103" s="6" customFormat="1" outlineLevel="1">
      <c r="A414" s="3"/>
      <c r="B414" s="6" t="s">
        <v>63</v>
      </c>
      <c r="C414" s="213">
        <f>SUM(BS414:CV414)</f>
        <v>0</v>
      </c>
      <c r="D414" s="6" t="s">
        <v>136</v>
      </c>
      <c r="E414" s="22"/>
      <c r="F414" s="80"/>
      <c r="G414" s="80"/>
      <c r="H414" s="80"/>
      <c r="I414" s="23"/>
      <c r="J414" s="23">
        <f t="shared" ref="J414:AO414" si="599">(IF(J7&lt;$C14,J177,0))</f>
        <v>0</v>
      </c>
      <c r="K414" s="23">
        <f t="shared" si="599"/>
        <v>0</v>
      </c>
      <c r="L414" s="23">
        <f t="shared" si="599"/>
        <v>0</v>
      </c>
      <c r="M414" s="23">
        <f t="shared" si="599"/>
        <v>0</v>
      </c>
      <c r="N414" s="23">
        <f t="shared" si="599"/>
        <v>0</v>
      </c>
      <c r="O414" s="23">
        <f t="shared" si="599"/>
        <v>0</v>
      </c>
      <c r="P414" s="23">
        <f t="shared" si="599"/>
        <v>0</v>
      </c>
      <c r="Q414" s="23">
        <f t="shared" si="599"/>
        <v>0</v>
      </c>
      <c r="R414" s="23">
        <f t="shared" si="599"/>
        <v>0</v>
      </c>
      <c r="S414" s="23">
        <f t="shared" si="599"/>
        <v>0</v>
      </c>
      <c r="T414" s="23">
        <f t="shared" si="599"/>
        <v>0</v>
      </c>
      <c r="U414" s="23">
        <f t="shared" si="599"/>
        <v>0</v>
      </c>
      <c r="V414" s="23">
        <f t="shared" si="599"/>
        <v>0</v>
      </c>
      <c r="W414" s="23">
        <f t="shared" si="599"/>
        <v>0</v>
      </c>
      <c r="X414" s="23">
        <f t="shared" si="599"/>
        <v>0</v>
      </c>
      <c r="Y414" s="23">
        <f t="shared" si="599"/>
        <v>0</v>
      </c>
      <c r="Z414" s="23">
        <f t="shared" si="599"/>
        <v>0</v>
      </c>
      <c r="AA414" s="23">
        <f t="shared" si="599"/>
        <v>0</v>
      </c>
      <c r="AB414" s="23">
        <f t="shared" si="599"/>
        <v>0</v>
      </c>
      <c r="AC414" s="23">
        <f t="shared" si="599"/>
        <v>0</v>
      </c>
      <c r="AD414" s="23">
        <f t="shared" si="599"/>
        <v>0</v>
      </c>
      <c r="AE414" s="23">
        <f t="shared" si="599"/>
        <v>0</v>
      </c>
      <c r="AF414" s="23">
        <f t="shared" si="599"/>
        <v>0</v>
      </c>
      <c r="AG414" s="23">
        <f t="shared" si="599"/>
        <v>0</v>
      </c>
      <c r="AH414" s="23">
        <f t="shared" si="599"/>
        <v>0</v>
      </c>
      <c r="AI414" s="23">
        <f t="shared" si="599"/>
        <v>0</v>
      </c>
      <c r="AJ414" s="23">
        <f t="shared" si="599"/>
        <v>0</v>
      </c>
      <c r="AK414" s="23">
        <f t="shared" si="599"/>
        <v>0</v>
      </c>
      <c r="AL414" s="23">
        <f t="shared" si="599"/>
        <v>0</v>
      </c>
      <c r="AM414" s="23">
        <f t="shared" si="599"/>
        <v>0</v>
      </c>
      <c r="AN414" s="23">
        <f t="shared" si="599"/>
        <v>0</v>
      </c>
      <c r="AO414" s="23">
        <f t="shared" si="599"/>
        <v>0</v>
      </c>
      <c r="AP414" s="23">
        <f t="shared" ref="AP414:BQ414" si="600">(IF(AP7&lt;$C14,AP177,0))</f>
        <v>0</v>
      </c>
      <c r="AQ414" s="23">
        <f t="shared" si="600"/>
        <v>0</v>
      </c>
      <c r="AR414" s="23">
        <f t="shared" si="600"/>
        <v>0</v>
      </c>
      <c r="AS414" s="23">
        <f t="shared" si="600"/>
        <v>0</v>
      </c>
      <c r="AT414" s="23">
        <f t="shared" si="600"/>
        <v>0</v>
      </c>
      <c r="AU414" s="23">
        <f t="shared" si="600"/>
        <v>0</v>
      </c>
      <c r="AV414" s="23">
        <f t="shared" si="600"/>
        <v>0</v>
      </c>
      <c r="AW414" s="23">
        <f t="shared" si="600"/>
        <v>0</v>
      </c>
      <c r="AX414" s="23">
        <f t="shared" si="600"/>
        <v>0</v>
      </c>
      <c r="AY414" s="23">
        <f t="shared" si="600"/>
        <v>0</v>
      </c>
      <c r="AZ414" s="23">
        <f t="shared" si="600"/>
        <v>0</v>
      </c>
      <c r="BA414" s="23">
        <f t="shared" si="600"/>
        <v>0</v>
      </c>
      <c r="BB414" s="23">
        <f t="shared" si="600"/>
        <v>0</v>
      </c>
      <c r="BC414" s="23">
        <f t="shared" si="600"/>
        <v>0</v>
      </c>
      <c r="BD414" s="23">
        <f t="shared" si="600"/>
        <v>0</v>
      </c>
      <c r="BE414" s="23">
        <f t="shared" si="600"/>
        <v>0</v>
      </c>
      <c r="BF414" s="23">
        <f t="shared" si="600"/>
        <v>0</v>
      </c>
      <c r="BG414" s="23">
        <f t="shared" si="600"/>
        <v>0</v>
      </c>
      <c r="BH414" s="23">
        <f t="shared" si="600"/>
        <v>0</v>
      </c>
      <c r="BI414" s="23">
        <f t="shared" si="600"/>
        <v>0</v>
      </c>
      <c r="BJ414" s="23">
        <f t="shared" si="600"/>
        <v>0</v>
      </c>
      <c r="BK414" s="23">
        <f t="shared" si="600"/>
        <v>0</v>
      </c>
      <c r="BL414" s="23">
        <f t="shared" si="600"/>
        <v>0</v>
      </c>
      <c r="BM414" s="23">
        <f t="shared" si="600"/>
        <v>0</v>
      </c>
      <c r="BN414" s="23">
        <f t="shared" si="600"/>
        <v>0</v>
      </c>
      <c r="BO414" s="23">
        <f t="shared" si="600"/>
        <v>0</v>
      </c>
      <c r="BP414" s="23">
        <f t="shared" si="600"/>
        <v>0</v>
      </c>
      <c r="BQ414" s="23">
        <f t="shared" si="600"/>
        <v>0</v>
      </c>
      <c r="BR414" s="23"/>
      <c r="BS414" s="22">
        <f>SUM(J414:U414)</f>
        <v>0</v>
      </c>
      <c r="BT414" s="22">
        <f>SUM(V414:AG414)</f>
        <v>0</v>
      </c>
      <c r="BU414" s="22">
        <f>SUM(AH414:AS414)</f>
        <v>0</v>
      </c>
      <c r="BV414" s="22">
        <f>SUM(AT414:BE414)</f>
        <v>0</v>
      </c>
      <c r="BW414" s="22">
        <f>SUM(BF414:BQ414)</f>
        <v>0</v>
      </c>
      <c r="BX414" s="23">
        <f t="shared" ref="BX414:CY414" si="601">(IF(BX7&lt;$C14,BX177,0))</f>
        <v>0</v>
      </c>
      <c r="BY414" s="23">
        <f t="shared" si="601"/>
        <v>0</v>
      </c>
      <c r="BZ414" s="23">
        <f t="shared" si="601"/>
        <v>0</v>
      </c>
      <c r="CA414" s="23">
        <f t="shared" si="601"/>
        <v>0</v>
      </c>
      <c r="CB414" s="23">
        <f t="shared" si="601"/>
        <v>0</v>
      </c>
      <c r="CC414" s="23">
        <f t="shared" si="601"/>
        <v>0</v>
      </c>
      <c r="CD414" s="23">
        <f t="shared" si="601"/>
        <v>0</v>
      </c>
      <c r="CE414" s="23">
        <f t="shared" si="601"/>
        <v>0</v>
      </c>
      <c r="CF414" s="23">
        <f t="shared" si="601"/>
        <v>0</v>
      </c>
      <c r="CG414" s="23">
        <f t="shared" si="601"/>
        <v>0</v>
      </c>
      <c r="CH414" s="23">
        <f t="shared" si="601"/>
        <v>0</v>
      </c>
      <c r="CI414" s="23">
        <f t="shared" si="601"/>
        <v>0</v>
      </c>
      <c r="CJ414" s="23">
        <f t="shared" si="601"/>
        <v>0</v>
      </c>
      <c r="CK414" s="23">
        <f t="shared" si="601"/>
        <v>0</v>
      </c>
      <c r="CL414" s="23">
        <f t="shared" si="601"/>
        <v>0</v>
      </c>
      <c r="CM414" s="23">
        <f t="shared" si="601"/>
        <v>0</v>
      </c>
      <c r="CN414" s="23">
        <f t="shared" si="601"/>
        <v>0</v>
      </c>
      <c r="CO414" s="23">
        <f t="shared" si="601"/>
        <v>0</v>
      </c>
      <c r="CP414" s="23">
        <f t="shared" si="601"/>
        <v>0</v>
      </c>
      <c r="CQ414" s="23">
        <f t="shared" si="601"/>
        <v>0</v>
      </c>
      <c r="CR414" s="23">
        <f t="shared" si="601"/>
        <v>0</v>
      </c>
      <c r="CS414" s="23">
        <f t="shared" si="601"/>
        <v>0</v>
      </c>
      <c r="CT414" s="23">
        <f t="shared" si="601"/>
        <v>0</v>
      </c>
      <c r="CU414" s="23">
        <f t="shared" si="601"/>
        <v>0</v>
      </c>
      <c r="CV414" s="23">
        <f t="shared" si="601"/>
        <v>0</v>
      </c>
      <c r="CW414" s="23">
        <f t="shared" si="601"/>
        <v>0</v>
      </c>
      <c r="CX414" s="23">
        <f t="shared" si="601"/>
        <v>0</v>
      </c>
      <c r="CY414" s="23">
        <f t="shared" si="601"/>
        <v>0</v>
      </c>
    </row>
    <row r="415" spans="1:103" s="6" customFormat="1" outlineLevel="1">
      <c r="A415" s="3"/>
      <c r="B415" s="6" t="s">
        <v>64</v>
      </c>
      <c r="C415" s="209">
        <v>30</v>
      </c>
      <c r="D415" s="6" t="s">
        <v>112</v>
      </c>
      <c r="I415" s="23"/>
      <c r="J415" s="33">
        <f>J418</f>
        <v>0</v>
      </c>
      <c r="K415" s="33">
        <f t="shared" ref="K415:BQ415" si="602">K418</f>
        <v>0</v>
      </c>
      <c r="L415" s="33">
        <f t="shared" si="602"/>
        <v>0</v>
      </c>
      <c r="M415" s="33">
        <f t="shared" si="602"/>
        <v>0</v>
      </c>
      <c r="N415" s="33">
        <f t="shared" si="602"/>
        <v>0</v>
      </c>
      <c r="O415" s="33">
        <f t="shared" si="602"/>
        <v>0</v>
      </c>
      <c r="P415" s="33">
        <f t="shared" si="602"/>
        <v>0</v>
      </c>
      <c r="Q415" s="33">
        <f t="shared" si="602"/>
        <v>0</v>
      </c>
      <c r="R415" s="33">
        <f t="shared" si="602"/>
        <v>0</v>
      </c>
      <c r="S415" s="33">
        <f t="shared" si="602"/>
        <v>0</v>
      </c>
      <c r="T415" s="33">
        <f t="shared" si="602"/>
        <v>0</v>
      </c>
      <c r="U415" s="33">
        <f t="shared" si="602"/>
        <v>0</v>
      </c>
      <c r="V415" s="33">
        <f t="shared" si="602"/>
        <v>0</v>
      </c>
      <c r="W415" s="33">
        <f t="shared" si="602"/>
        <v>0</v>
      </c>
      <c r="X415" s="33">
        <f t="shared" si="602"/>
        <v>0</v>
      </c>
      <c r="Y415" s="33">
        <f t="shared" si="602"/>
        <v>0</v>
      </c>
      <c r="Z415" s="33">
        <f t="shared" si="602"/>
        <v>0</v>
      </c>
      <c r="AA415" s="33">
        <f t="shared" si="602"/>
        <v>0</v>
      </c>
      <c r="AB415" s="33">
        <f t="shared" si="602"/>
        <v>0</v>
      </c>
      <c r="AC415" s="33">
        <f t="shared" si="602"/>
        <v>0</v>
      </c>
      <c r="AD415" s="33">
        <f t="shared" si="602"/>
        <v>0</v>
      </c>
      <c r="AE415" s="33">
        <f t="shared" si="602"/>
        <v>0</v>
      </c>
      <c r="AF415" s="33">
        <f t="shared" si="602"/>
        <v>0</v>
      </c>
      <c r="AG415" s="33">
        <f t="shared" si="602"/>
        <v>0</v>
      </c>
      <c r="AH415" s="33">
        <f t="shared" si="602"/>
        <v>0</v>
      </c>
      <c r="AI415" s="33">
        <f t="shared" si="602"/>
        <v>0</v>
      </c>
      <c r="AJ415" s="33">
        <f t="shared" si="602"/>
        <v>0</v>
      </c>
      <c r="AK415" s="33">
        <f t="shared" si="602"/>
        <v>0</v>
      </c>
      <c r="AL415" s="33">
        <f t="shared" si="602"/>
        <v>0</v>
      </c>
      <c r="AM415" s="33">
        <f t="shared" si="602"/>
        <v>0</v>
      </c>
      <c r="AN415" s="33">
        <f t="shared" si="602"/>
        <v>0</v>
      </c>
      <c r="AO415" s="33">
        <f t="shared" si="602"/>
        <v>0</v>
      </c>
      <c r="AP415" s="33">
        <f t="shared" si="602"/>
        <v>0</v>
      </c>
      <c r="AQ415" s="33">
        <f t="shared" si="602"/>
        <v>0</v>
      </c>
      <c r="AR415" s="33">
        <f t="shared" si="602"/>
        <v>0</v>
      </c>
      <c r="AS415" s="33">
        <f t="shared" si="602"/>
        <v>0</v>
      </c>
      <c r="AT415" s="33">
        <f t="shared" si="602"/>
        <v>0</v>
      </c>
      <c r="AU415" s="33">
        <f t="shared" si="602"/>
        <v>0</v>
      </c>
      <c r="AV415" s="33">
        <f t="shared" si="602"/>
        <v>0</v>
      </c>
      <c r="AW415" s="33">
        <f t="shared" si="602"/>
        <v>0</v>
      </c>
      <c r="AX415" s="33">
        <f t="shared" si="602"/>
        <v>0</v>
      </c>
      <c r="AY415" s="33">
        <f t="shared" si="602"/>
        <v>0</v>
      </c>
      <c r="AZ415" s="33">
        <f t="shared" si="602"/>
        <v>0</v>
      </c>
      <c r="BA415" s="33">
        <f t="shared" si="602"/>
        <v>0</v>
      </c>
      <c r="BB415" s="33">
        <f t="shared" si="602"/>
        <v>0</v>
      </c>
      <c r="BC415" s="33">
        <f t="shared" si="602"/>
        <v>0</v>
      </c>
      <c r="BD415" s="33">
        <f t="shared" si="602"/>
        <v>0</v>
      </c>
      <c r="BE415" s="33">
        <f t="shared" si="602"/>
        <v>0</v>
      </c>
      <c r="BF415" s="33">
        <f t="shared" si="602"/>
        <v>0</v>
      </c>
      <c r="BG415" s="33">
        <f t="shared" si="602"/>
        <v>0</v>
      </c>
      <c r="BH415" s="33">
        <f t="shared" si="602"/>
        <v>0</v>
      </c>
      <c r="BI415" s="33">
        <f t="shared" si="602"/>
        <v>0</v>
      </c>
      <c r="BJ415" s="33">
        <f t="shared" si="602"/>
        <v>0</v>
      </c>
      <c r="BK415" s="33">
        <f t="shared" si="602"/>
        <v>0</v>
      </c>
      <c r="BL415" s="33">
        <f t="shared" si="602"/>
        <v>0</v>
      </c>
      <c r="BM415" s="33">
        <f t="shared" si="602"/>
        <v>0</v>
      </c>
      <c r="BN415" s="33">
        <f t="shared" si="602"/>
        <v>0</v>
      </c>
      <c r="BO415" s="33">
        <f t="shared" si="602"/>
        <v>0</v>
      </c>
      <c r="BP415" s="33">
        <f t="shared" si="602"/>
        <v>0</v>
      </c>
      <c r="BQ415" s="33">
        <f t="shared" si="602"/>
        <v>0</v>
      </c>
      <c r="BR415" s="33"/>
      <c r="BS415" s="22">
        <f>SUM(J415:U415)</f>
        <v>0</v>
      </c>
      <c r="BT415" s="22">
        <f>SUM(V415:AG415)</f>
        <v>0</v>
      </c>
      <c r="BU415" s="22">
        <f>SUM(AH415:AS415)</f>
        <v>0</v>
      </c>
      <c r="BV415" s="22">
        <f>SUM(AT415:BE415)</f>
        <v>0</v>
      </c>
      <c r="BW415" s="22">
        <f>SUM(BF415:BQ415)</f>
        <v>0</v>
      </c>
      <c r="BX415" s="33">
        <f>BX418</f>
        <v>0</v>
      </c>
      <c r="BY415" s="33">
        <f t="shared" ref="BY415:CY415" si="603">BY418</f>
        <v>0</v>
      </c>
      <c r="BZ415" s="33">
        <f t="shared" si="603"/>
        <v>0</v>
      </c>
      <c r="CA415" s="33">
        <f t="shared" si="603"/>
        <v>0</v>
      </c>
      <c r="CB415" s="33">
        <f t="shared" si="603"/>
        <v>0</v>
      </c>
      <c r="CC415" s="33">
        <f t="shared" si="603"/>
        <v>0</v>
      </c>
      <c r="CD415" s="33">
        <f t="shared" si="603"/>
        <v>0</v>
      </c>
      <c r="CE415" s="33">
        <f t="shared" si="603"/>
        <v>0</v>
      </c>
      <c r="CF415" s="33">
        <f t="shared" si="603"/>
        <v>0</v>
      </c>
      <c r="CG415" s="33">
        <f t="shared" si="603"/>
        <v>0</v>
      </c>
      <c r="CH415" s="33">
        <f t="shared" si="603"/>
        <v>0</v>
      </c>
      <c r="CI415" s="33">
        <f t="shared" si="603"/>
        <v>0</v>
      </c>
      <c r="CJ415" s="33">
        <f t="shared" si="603"/>
        <v>0</v>
      </c>
      <c r="CK415" s="33">
        <f t="shared" si="603"/>
        <v>0</v>
      </c>
      <c r="CL415" s="33">
        <f t="shared" si="603"/>
        <v>0</v>
      </c>
      <c r="CM415" s="33">
        <f t="shared" si="603"/>
        <v>0</v>
      </c>
      <c r="CN415" s="33">
        <f t="shared" si="603"/>
        <v>0</v>
      </c>
      <c r="CO415" s="33">
        <f t="shared" si="603"/>
        <v>0</v>
      </c>
      <c r="CP415" s="33">
        <f t="shared" si="603"/>
        <v>0</v>
      </c>
      <c r="CQ415" s="33">
        <f t="shared" si="603"/>
        <v>0</v>
      </c>
      <c r="CR415" s="33">
        <f t="shared" si="603"/>
        <v>0</v>
      </c>
      <c r="CS415" s="33">
        <f t="shared" si="603"/>
        <v>0</v>
      </c>
      <c r="CT415" s="33">
        <f t="shared" si="603"/>
        <v>0</v>
      </c>
      <c r="CU415" s="33">
        <f t="shared" si="603"/>
        <v>0</v>
      </c>
      <c r="CV415" s="33">
        <f t="shared" si="603"/>
        <v>0</v>
      </c>
      <c r="CW415" s="33">
        <f t="shared" si="603"/>
        <v>0</v>
      </c>
      <c r="CX415" s="33">
        <f t="shared" si="603"/>
        <v>0</v>
      </c>
      <c r="CY415" s="33">
        <f t="shared" si="603"/>
        <v>0</v>
      </c>
    </row>
    <row r="416" spans="1:103" s="10" customFormat="1" outlineLevel="1">
      <c r="A416" s="12"/>
      <c r="B416" s="17" t="s">
        <v>65</v>
      </c>
      <c r="C416" s="49"/>
      <c r="D416" s="17"/>
      <c r="E416" s="17"/>
      <c r="F416" s="17"/>
      <c r="G416" s="17"/>
      <c r="H416" s="17"/>
      <c r="I416" s="87"/>
      <c r="J416" s="87">
        <f>J413+J414-J415</f>
        <v>0</v>
      </c>
      <c r="K416" s="87">
        <f>K413+K414-K415</f>
        <v>0</v>
      </c>
      <c r="L416" s="87">
        <f>L413+L414-L415</f>
        <v>0</v>
      </c>
      <c r="M416" s="87">
        <f t="shared" ref="M416" si="604">M413+M414-M415</f>
        <v>0</v>
      </c>
      <c r="N416" s="87">
        <f>N413+N414-N415</f>
        <v>0</v>
      </c>
      <c r="O416" s="87">
        <f t="shared" ref="O416:Q416" si="605">O413+O414-O415</f>
        <v>0</v>
      </c>
      <c r="P416" s="87">
        <f t="shared" si="605"/>
        <v>0</v>
      </c>
      <c r="Q416" s="87">
        <f t="shared" si="605"/>
        <v>0</v>
      </c>
      <c r="R416" s="87">
        <f>R413+R414-R415</f>
        <v>0</v>
      </c>
      <c r="S416" s="87">
        <f>S413+S414-S415</f>
        <v>0</v>
      </c>
      <c r="T416" s="87">
        <f t="shared" ref="T416:BQ416" si="606">T413+T414-T415</f>
        <v>0</v>
      </c>
      <c r="U416" s="87">
        <f t="shared" si="606"/>
        <v>0</v>
      </c>
      <c r="V416" s="87">
        <f t="shared" si="606"/>
        <v>0</v>
      </c>
      <c r="W416" s="87">
        <f t="shared" si="606"/>
        <v>0</v>
      </c>
      <c r="X416" s="87">
        <f t="shared" si="606"/>
        <v>0</v>
      </c>
      <c r="Y416" s="87">
        <f t="shared" si="606"/>
        <v>0</v>
      </c>
      <c r="Z416" s="87">
        <f t="shared" si="606"/>
        <v>0</v>
      </c>
      <c r="AA416" s="87">
        <f t="shared" si="606"/>
        <v>0</v>
      </c>
      <c r="AB416" s="87">
        <f t="shared" si="606"/>
        <v>0</v>
      </c>
      <c r="AC416" s="87">
        <f t="shared" si="606"/>
        <v>0</v>
      </c>
      <c r="AD416" s="87">
        <f t="shared" si="606"/>
        <v>0</v>
      </c>
      <c r="AE416" s="87">
        <f t="shared" si="606"/>
        <v>0</v>
      </c>
      <c r="AF416" s="87">
        <f t="shared" si="606"/>
        <v>0</v>
      </c>
      <c r="AG416" s="87">
        <f t="shared" si="606"/>
        <v>0</v>
      </c>
      <c r="AH416" s="87">
        <f t="shared" si="606"/>
        <v>0</v>
      </c>
      <c r="AI416" s="87">
        <f t="shared" si="606"/>
        <v>0</v>
      </c>
      <c r="AJ416" s="87">
        <f t="shared" si="606"/>
        <v>0</v>
      </c>
      <c r="AK416" s="87">
        <f t="shared" si="606"/>
        <v>0</v>
      </c>
      <c r="AL416" s="87">
        <f t="shared" si="606"/>
        <v>0</v>
      </c>
      <c r="AM416" s="87">
        <f t="shared" si="606"/>
        <v>0</v>
      </c>
      <c r="AN416" s="87">
        <f t="shared" si="606"/>
        <v>0</v>
      </c>
      <c r="AO416" s="87">
        <f t="shared" si="606"/>
        <v>0</v>
      </c>
      <c r="AP416" s="87">
        <f t="shared" si="606"/>
        <v>0</v>
      </c>
      <c r="AQ416" s="87">
        <f t="shared" si="606"/>
        <v>0</v>
      </c>
      <c r="AR416" s="87">
        <f t="shared" si="606"/>
        <v>0</v>
      </c>
      <c r="AS416" s="87">
        <f t="shared" si="606"/>
        <v>0</v>
      </c>
      <c r="AT416" s="87">
        <f t="shared" si="606"/>
        <v>0</v>
      </c>
      <c r="AU416" s="87">
        <f t="shared" si="606"/>
        <v>0</v>
      </c>
      <c r="AV416" s="87">
        <f t="shared" si="606"/>
        <v>0</v>
      </c>
      <c r="AW416" s="87">
        <f t="shared" si="606"/>
        <v>0</v>
      </c>
      <c r="AX416" s="87">
        <f t="shared" si="606"/>
        <v>0</v>
      </c>
      <c r="AY416" s="87">
        <f t="shared" si="606"/>
        <v>0</v>
      </c>
      <c r="AZ416" s="87">
        <f t="shared" si="606"/>
        <v>0</v>
      </c>
      <c r="BA416" s="87">
        <f t="shared" si="606"/>
        <v>0</v>
      </c>
      <c r="BB416" s="87">
        <f t="shared" si="606"/>
        <v>0</v>
      </c>
      <c r="BC416" s="87">
        <f t="shared" si="606"/>
        <v>0</v>
      </c>
      <c r="BD416" s="87">
        <f t="shared" si="606"/>
        <v>0</v>
      </c>
      <c r="BE416" s="87">
        <f t="shared" si="606"/>
        <v>0</v>
      </c>
      <c r="BF416" s="87">
        <f t="shared" si="606"/>
        <v>0</v>
      </c>
      <c r="BG416" s="87">
        <f t="shared" si="606"/>
        <v>0</v>
      </c>
      <c r="BH416" s="87">
        <f t="shared" si="606"/>
        <v>0</v>
      </c>
      <c r="BI416" s="87">
        <f t="shared" si="606"/>
        <v>0</v>
      </c>
      <c r="BJ416" s="87">
        <f t="shared" si="606"/>
        <v>0</v>
      </c>
      <c r="BK416" s="87">
        <f t="shared" si="606"/>
        <v>0</v>
      </c>
      <c r="BL416" s="87">
        <f t="shared" si="606"/>
        <v>0</v>
      </c>
      <c r="BM416" s="87">
        <f t="shared" si="606"/>
        <v>0</v>
      </c>
      <c r="BN416" s="87">
        <f t="shared" si="606"/>
        <v>0</v>
      </c>
      <c r="BO416" s="87">
        <f t="shared" si="606"/>
        <v>0</v>
      </c>
      <c r="BP416" s="87">
        <f t="shared" si="606"/>
        <v>0</v>
      </c>
      <c r="BQ416" s="87">
        <f t="shared" si="606"/>
        <v>0</v>
      </c>
      <c r="BR416" s="87"/>
      <c r="BS416" s="87">
        <f t="shared" ref="BS416:CS416" si="607">BS413+BS414-BS415</f>
        <v>0</v>
      </c>
      <c r="BT416" s="87">
        <f t="shared" si="607"/>
        <v>0</v>
      </c>
      <c r="BU416" s="87">
        <f t="shared" si="607"/>
        <v>0</v>
      </c>
      <c r="BV416" s="87">
        <f t="shared" si="607"/>
        <v>0</v>
      </c>
      <c r="BW416" s="87">
        <f t="shared" si="607"/>
        <v>0</v>
      </c>
      <c r="BX416" s="87">
        <f t="shared" si="607"/>
        <v>0</v>
      </c>
      <c r="BY416" s="87">
        <f t="shared" si="607"/>
        <v>0</v>
      </c>
      <c r="BZ416" s="87">
        <f t="shared" si="607"/>
        <v>0</v>
      </c>
      <c r="CA416" s="87">
        <f t="shared" si="607"/>
        <v>0</v>
      </c>
      <c r="CB416" s="87">
        <f t="shared" si="607"/>
        <v>0</v>
      </c>
      <c r="CC416" s="87">
        <f t="shared" si="607"/>
        <v>0</v>
      </c>
      <c r="CD416" s="87">
        <f t="shared" si="607"/>
        <v>0</v>
      </c>
      <c r="CE416" s="87">
        <f t="shared" si="607"/>
        <v>0</v>
      </c>
      <c r="CF416" s="87">
        <f t="shared" si="607"/>
        <v>0</v>
      </c>
      <c r="CG416" s="87">
        <f t="shared" si="607"/>
        <v>0</v>
      </c>
      <c r="CH416" s="87">
        <f t="shared" si="607"/>
        <v>0</v>
      </c>
      <c r="CI416" s="87">
        <f t="shared" si="607"/>
        <v>0</v>
      </c>
      <c r="CJ416" s="87">
        <f t="shared" si="607"/>
        <v>0</v>
      </c>
      <c r="CK416" s="87">
        <f t="shared" si="607"/>
        <v>0</v>
      </c>
      <c r="CL416" s="87">
        <f t="shared" si="607"/>
        <v>0</v>
      </c>
      <c r="CM416" s="87">
        <f t="shared" si="607"/>
        <v>0</v>
      </c>
      <c r="CN416" s="87">
        <f t="shared" si="607"/>
        <v>0</v>
      </c>
      <c r="CO416" s="87">
        <f t="shared" si="607"/>
        <v>0</v>
      </c>
      <c r="CP416" s="87">
        <f t="shared" si="607"/>
        <v>0</v>
      </c>
      <c r="CQ416" s="87">
        <f t="shared" si="607"/>
        <v>0</v>
      </c>
      <c r="CR416" s="87">
        <f t="shared" si="607"/>
        <v>0</v>
      </c>
      <c r="CS416" s="87">
        <f t="shared" si="607"/>
        <v>0</v>
      </c>
      <c r="CT416" s="87">
        <f>CT413+CT414-CT415</f>
        <v>0</v>
      </c>
      <c r="CU416" s="87">
        <f t="shared" ref="CU416:CY416" si="608">CU413+CU414-CU415</f>
        <v>0</v>
      </c>
      <c r="CV416" s="87">
        <f t="shared" si="608"/>
        <v>0</v>
      </c>
      <c r="CW416" s="87">
        <f t="shared" si="608"/>
        <v>0</v>
      </c>
      <c r="CX416" s="87">
        <f t="shared" si="608"/>
        <v>0</v>
      </c>
      <c r="CY416" s="87">
        <f t="shared" si="608"/>
        <v>0</v>
      </c>
    </row>
    <row r="417" spans="1:103" s="6" customFormat="1" outlineLevel="1">
      <c r="A417" s="3"/>
      <c r="B417" s="135"/>
      <c r="C417" s="177"/>
      <c r="D417" s="135"/>
      <c r="E417" s="135"/>
      <c r="F417" s="135"/>
      <c r="G417" s="135"/>
      <c r="H417" s="135"/>
      <c r="I417" s="178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  <c r="AA417" s="179"/>
      <c r="AB417" s="179"/>
      <c r="AC417" s="179"/>
      <c r="AD417" s="179"/>
      <c r="AE417" s="179"/>
      <c r="AF417" s="179"/>
      <c r="AG417" s="179"/>
      <c r="AH417" s="179"/>
      <c r="AI417" s="179"/>
      <c r="AJ417" s="179"/>
      <c r="AK417" s="179"/>
      <c r="AL417" s="179"/>
      <c r="AM417" s="179"/>
      <c r="AN417" s="179"/>
      <c r="AO417" s="179"/>
      <c r="AP417" s="179"/>
      <c r="AQ417" s="179"/>
      <c r="AR417" s="179"/>
      <c r="AS417" s="179"/>
      <c r="AT417" s="179"/>
      <c r="AU417" s="179"/>
      <c r="AV417" s="179"/>
      <c r="AW417" s="179"/>
      <c r="AX417" s="179"/>
      <c r="AY417" s="179"/>
      <c r="AZ417" s="179"/>
      <c r="BA417" s="179"/>
      <c r="BB417" s="179"/>
      <c r="BC417" s="179"/>
      <c r="BD417" s="179"/>
      <c r="BE417" s="179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9"/>
      <c r="BR417" s="178"/>
      <c r="BS417" s="180"/>
      <c r="BT417" s="180"/>
      <c r="BU417" s="180"/>
      <c r="BV417" s="180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  <c r="CH417" s="178"/>
      <c r="CI417" s="178"/>
      <c r="CJ417" s="178"/>
      <c r="CK417" s="178"/>
      <c r="CL417" s="178"/>
      <c r="CM417" s="178"/>
      <c r="CN417" s="178"/>
      <c r="CO417" s="178"/>
      <c r="CP417" s="178"/>
      <c r="CQ417" s="178"/>
      <c r="CR417" s="178"/>
      <c r="CS417" s="178"/>
      <c r="CT417" s="178"/>
      <c r="CU417" s="178"/>
      <c r="CV417" s="178"/>
    </row>
    <row r="418" spans="1:103" s="6" customFormat="1" outlineLevel="1">
      <c r="A418" s="3"/>
      <c r="B418" s="181" t="s">
        <v>117</v>
      </c>
      <c r="C418" s="132"/>
      <c r="D418" s="66"/>
      <c r="E418" s="66"/>
      <c r="F418" s="66"/>
      <c r="G418" s="66"/>
      <c r="H418" s="66"/>
      <c r="I418" s="153"/>
      <c r="J418" s="182">
        <f t="shared" ref="J418:AO418" si="609">IFERROR(J420*J14/J14,0)</f>
        <v>0</v>
      </c>
      <c r="K418" s="182">
        <f t="shared" si="609"/>
        <v>0</v>
      </c>
      <c r="L418" s="182">
        <f t="shared" si="609"/>
        <v>0</v>
      </c>
      <c r="M418" s="182">
        <f t="shared" si="609"/>
        <v>0</v>
      </c>
      <c r="N418" s="182">
        <f t="shared" si="609"/>
        <v>0</v>
      </c>
      <c r="O418" s="182">
        <f t="shared" si="609"/>
        <v>0</v>
      </c>
      <c r="P418" s="182">
        <f t="shared" si="609"/>
        <v>0</v>
      </c>
      <c r="Q418" s="182">
        <f t="shared" si="609"/>
        <v>0</v>
      </c>
      <c r="R418" s="182">
        <f t="shared" si="609"/>
        <v>0</v>
      </c>
      <c r="S418" s="182">
        <f t="shared" si="609"/>
        <v>0</v>
      </c>
      <c r="T418" s="182">
        <f t="shared" si="609"/>
        <v>0</v>
      </c>
      <c r="U418" s="182">
        <f t="shared" si="609"/>
        <v>0</v>
      </c>
      <c r="V418" s="182">
        <f t="shared" si="609"/>
        <v>0</v>
      </c>
      <c r="W418" s="182">
        <f t="shared" si="609"/>
        <v>0</v>
      </c>
      <c r="X418" s="182">
        <f t="shared" si="609"/>
        <v>0</v>
      </c>
      <c r="Y418" s="182">
        <f t="shared" si="609"/>
        <v>0</v>
      </c>
      <c r="Z418" s="182">
        <f t="shared" si="609"/>
        <v>0</v>
      </c>
      <c r="AA418" s="182">
        <f t="shared" si="609"/>
        <v>0</v>
      </c>
      <c r="AB418" s="182">
        <f t="shared" si="609"/>
        <v>0</v>
      </c>
      <c r="AC418" s="182">
        <f t="shared" si="609"/>
        <v>0</v>
      </c>
      <c r="AD418" s="182">
        <f t="shared" si="609"/>
        <v>0</v>
      </c>
      <c r="AE418" s="182">
        <f t="shared" si="609"/>
        <v>0</v>
      </c>
      <c r="AF418" s="182">
        <f t="shared" si="609"/>
        <v>0</v>
      </c>
      <c r="AG418" s="182">
        <f t="shared" si="609"/>
        <v>0</v>
      </c>
      <c r="AH418" s="182">
        <f t="shared" si="609"/>
        <v>0</v>
      </c>
      <c r="AI418" s="182">
        <f t="shared" si="609"/>
        <v>0</v>
      </c>
      <c r="AJ418" s="182">
        <f t="shared" si="609"/>
        <v>0</v>
      </c>
      <c r="AK418" s="182">
        <f t="shared" si="609"/>
        <v>0</v>
      </c>
      <c r="AL418" s="182">
        <f t="shared" si="609"/>
        <v>0</v>
      </c>
      <c r="AM418" s="182">
        <f t="shared" si="609"/>
        <v>0</v>
      </c>
      <c r="AN418" s="182">
        <f t="shared" si="609"/>
        <v>0</v>
      </c>
      <c r="AO418" s="182">
        <f t="shared" si="609"/>
        <v>0</v>
      </c>
      <c r="AP418" s="182">
        <f t="shared" ref="AP418:BQ418" si="610">IFERROR(AP420*AP14/AP14,0)</f>
        <v>0</v>
      </c>
      <c r="AQ418" s="182">
        <f t="shared" si="610"/>
        <v>0</v>
      </c>
      <c r="AR418" s="182">
        <f t="shared" si="610"/>
        <v>0</v>
      </c>
      <c r="AS418" s="182">
        <f t="shared" si="610"/>
        <v>0</v>
      </c>
      <c r="AT418" s="182">
        <f t="shared" si="610"/>
        <v>0</v>
      </c>
      <c r="AU418" s="182">
        <f t="shared" si="610"/>
        <v>0</v>
      </c>
      <c r="AV418" s="182">
        <f t="shared" si="610"/>
        <v>0</v>
      </c>
      <c r="AW418" s="182">
        <f t="shared" si="610"/>
        <v>0</v>
      </c>
      <c r="AX418" s="182">
        <f t="shared" si="610"/>
        <v>0</v>
      </c>
      <c r="AY418" s="182">
        <f t="shared" si="610"/>
        <v>0</v>
      </c>
      <c r="AZ418" s="182">
        <f t="shared" si="610"/>
        <v>0</v>
      </c>
      <c r="BA418" s="182">
        <f t="shared" si="610"/>
        <v>0</v>
      </c>
      <c r="BB418" s="182">
        <f t="shared" si="610"/>
        <v>0</v>
      </c>
      <c r="BC418" s="182">
        <f t="shared" si="610"/>
        <v>0</v>
      </c>
      <c r="BD418" s="182">
        <f t="shared" si="610"/>
        <v>0</v>
      </c>
      <c r="BE418" s="182">
        <f t="shared" si="610"/>
        <v>0</v>
      </c>
      <c r="BF418" s="182">
        <f t="shared" si="610"/>
        <v>0</v>
      </c>
      <c r="BG418" s="182">
        <f t="shared" si="610"/>
        <v>0</v>
      </c>
      <c r="BH418" s="182">
        <f t="shared" si="610"/>
        <v>0</v>
      </c>
      <c r="BI418" s="182">
        <f t="shared" si="610"/>
        <v>0</v>
      </c>
      <c r="BJ418" s="182">
        <f t="shared" si="610"/>
        <v>0</v>
      </c>
      <c r="BK418" s="182">
        <f t="shared" si="610"/>
        <v>0</v>
      </c>
      <c r="BL418" s="182">
        <f t="shared" si="610"/>
        <v>0</v>
      </c>
      <c r="BM418" s="182">
        <f t="shared" si="610"/>
        <v>0</v>
      </c>
      <c r="BN418" s="182">
        <f t="shared" si="610"/>
        <v>0</v>
      </c>
      <c r="BO418" s="182">
        <f t="shared" si="610"/>
        <v>0</v>
      </c>
      <c r="BP418" s="182">
        <f t="shared" si="610"/>
        <v>0</v>
      </c>
      <c r="BQ418" s="182">
        <f t="shared" si="610"/>
        <v>0</v>
      </c>
      <c r="BR418" s="153"/>
      <c r="BS418" s="183">
        <f>SUM(N418:Q418)</f>
        <v>0</v>
      </c>
      <c r="BT418" s="183">
        <f>SUM(R418:U418)</f>
        <v>0</v>
      </c>
      <c r="BU418" s="183">
        <f>SUM(V418:Y418)</f>
        <v>0</v>
      </c>
      <c r="BV418" s="183">
        <f>SUM(Z418:AC418)</f>
        <v>0</v>
      </c>
      <c r="BW418" s="182">
        <f>SUM(AD418:AG418)</f>
        <v>0</v>
      </c>
      <c r="BX418" s="182">
        <f t="shared" ref="BX418:CY418" si="611">IFERROR(BX420*BX14/BX14,0)</f>
        <v>0</v>
      </c>
      <c r="BY418" s="182">
        <f t="shared" si="611"/>
        <v>0</v>
      </c>
      <c r="BZ418" s="182">
        <f t="shared" si="611"/>
        <v>0</v>
      </c>
      <c r="CA418" s="182">
        <f t="shared" si="611"/>
        <v>0</v>
      </c>
      <c r="CB418" s="182">
        <f t="shared" si="611"/>
        <v>0</v>
      </c>
      <c r="CC418" s="182">
        <f t="shared" si="611"/>
        <v>0</v>
      </c>
      <c r="CD418" s="182">
        <f t="shared" si="611"/>
        <v>0</v>
      </c>
      <c r="CE418" s="182">
        <f t="shared" si="611"/>
        <v>0</v>
      </c>
      <c r="CF418" s="182">
        <f t="shared" si="611"/>
        <v>0</v>
      </c>
      <c r="CG418" s="182">
        <f t="shared" si="611"/>
        <v>0</v>
      </c>
      <c r="CH418" s="182">
        <f t="shared" si="611"/>
        <v>0</v>
      </c>
      <c r="CI418" s="182">
        <f t="shared" si="611"/>
        <v>0</v>
      </c>
      <c r="CJ418" s="182">
        <f t="shared" si="611"/>
        <v>0</v>
      </c>
      <c r="CK418" s="182">
        <f t="shared" si="611"/>
        <v>0</v>
      </c>
      <c r="CL418" s="182">
        <f t="shared" si="611"/>
        <v>0</v>
      </c>
      <c r="CM418" s="182">
        <f t="shared" si="611"/>
        <v>0</v>
      </c>
      <c r="CN418" s="182">
        <f t="shared" si="611"/>
        <v>0</v>
      </c>
      <c r="CO418" s="182">
        <f t="shared" si="611"/>
        <v>0</v>
      </c>
      <c r="CP418" s="182">
        <f t="shared" si="611"/>
        <v>0</v>
      </c>
      <c r="CQ418" s="182">
        <f t="shared" si="611"/>
        <v>0</v>
      </c>
      <c r="CR418" s="182">
        <f t="shared" si="611"/>
        <v>0</v>
      </c>
      <c r="CS418" s="182">
        <f t="shared" si="611"/>
        <v>0</v>
      </c>
      <c r="CT418" s="182">
        <f t="shared" si="611"/>
        <v>0</v>
      </c>
      <c r="CU418" s="182">
        <f t="shared" si="611"/>
        <v>0</v>
      </c>
      <c r="CV418" s="182">
        <f t="shared" si="611"/>
        <v>0</v>
      </c>
      <c r="CW418" s="182">
        <f t="shared" si="611"/>
        <v>0</v>
      </c>
      <c r="CX418" s="182">
        <f t="shared" si="611"/>
        <v>0</v>
      </c>
      <c r="CY418" s="184">
        <f t="shared" si="611"/>
        <v>0</v>
      </c>
    </row>
    <row r="419" spans="1:103" s="6" customFormat="1" outlineLevel="1">
      <c r="A419" s="3"/>
      <c r="B419" s="137" t="s">
        <v>111</v>
      </c>
      <c r="C419" s="123"/>
      <c r="D419" s="43"/>
      <c r="E419" s="43"/>
      <c r="F419" s="43"/>
      <c r="G419" s="43"/>
      <c r="H419" s="43"/>
      <c r="I419" s="149"/>
      <c r="J419" s="36">
        <f t="shared" ref="J419:AO419" si="612">IFERROR(J420*J16/J16,0)</f>
        <v>0</v>
      </c>
      <c r="K419" s="36">
        <f t="shared" si="612"/>
        <v>0</v>
      </c>
      <c r="L419" s="36">
        <f t="shared" si="612"/>
        <v>0</v>
      </c>
      <c r="M419" s="36">
        <f t="shared" si="612"/>
        <v>0</v>
      </c>
      <c r="N419" s="36">
        <f t="shared" si="612"/>
        <v>0</v>
      </c>
      <c r="O419" s="36">
        <f t="shared" si="612"/>
        <v>0</v>
      </c>
      <c r="P419" s="36">
        <f t="shared" si="612"/>
        <v>0</v>
      </c>
      <c r="Q419" s="36">
        <f t="shared" si="612"/>
        <v>0</v>
      </c>
      <c r="R419" s="36">
        <f t="shared" si="612"/>
        <v>0</v>
      </c>
      <c r="S419" s="36">
        <f t="shared" si="612"/>
        <v>0</v>
      </c>
      <c r="T419" s="36">
        <f t="shared" si="612"/>
        <v>0</v>
      </c>
      <c r="U419" s="36">
        <f t="shared" si="612"/>
        <v>0</v>
      </c>
      <c r="V419" s="36">
        <f t="shared" si="612"/>
        <v>0</v>
      </c>
      <c r="W419" s="36">
        <f t="shared" si="612"/>
        <v>0</v>
      </c>
      <c r="X419" s="36">
        <f t="shared" si="612"/>
        <v>0</v>
      </c>
      <c r="Y419" s="36">
        <f t="shared" si="612"/>
        <v>0</v>
      </c>
      <c r="Z419" s="36">
        <f t="shared" si="612"/>
        <v>0</v>
      </c>
      <c r="AA419" s="36">
        <f t="shared" si="612"/>
        <v>0</v>
      </c>
      <c r="AB419" s="36">
        <f t="shared" si="612"/>
        <v>0</v>
      </c>
      <c r="AC419" s="36">
        <f t="shared" si="612"/>
        <v>0</v>
      </c>
      <c r="AD419" s="36">
        <f t="shared" si="612"/>
        <v>0</v>
      </c>
      <c r="AE419" s="36">
        <f t="shared" si="612"/>
        <v>0</v>
      </c>
      <c r="AF419" s="36">
        <f t="shared" si="612"/>
        <v>0</v>
      </c>
      <c r="AG419" s="36">
        <f t="shared" si="612"/>
        <v>0</v>
      </c>
      <c r="AH419" s="36">
        <f t="shared" si="612"/>
        <v>0</v>
      </c>
      <c r="AI419" s="36">
        <f t="shared" si="612"/>
        <v>0</v>
      </c>
      <c r="AJ419" s="36">
        <f t="shared" si="612"/>
        <v>0</v>
      </c>
      <c r="AK419" s="36">
        <f t="shared" si="612"/>
        <v>0</v>
      </c>
      <c r="AL419" s="36">
        <f t="shared" si="612"/>
        <v>0</v>
      </c>
      <c r="AM419" s="36">
        <f t="shared" si="612"/>
        <v>0</v>
      </c>
      <c r="AN419" s="36">
        <f t="shared" si="612"/>
        <v>0</v>
      </c>
      <c r="AO419" s="36">
        <f t="shared" si="612"/>
        <v>0</v>
      </c>
      <c r="AP419" s="36">
        <f t="shared" ref="AP419:BQ419" si="613">IFERROR(AP420*AP16/AP16,0)</f>
        <v>0</v>
      </c>
      <c r="AQ419" s="36">
        <f t="shared" si="613"/>
        <v>0</v>
      </c>
      <c r="AR419" s="36">
        <f t="shared" si="613"/>
        <v>0</v>
      </c>
      <c r="AS419" s="36">
        <f t="shared" si="613"/>
        <v>0</v>
      </c>
      <c r="AT419" s="36">
        <f t="shared" si="613"/>
        <v>0</v>
      </c>
      <c r="AU419" s="36">
        <f t="shared" si="613"/>
        <v>0</v>
      </c>
      <c r="AV419" s="36">
        <f t="shared" si="613"/>
        <v>0</v>
      </c>
      <c r="AW419" s="36">
        <f t="shared" si="613"/>
        <v>0</v>
      </c>
      <c r="AX419" s="36">
        <f t="shared" si="613"/>
        <v>0</v>
      </c>
      <c r="AY419" s="36">
        <f t="shared" si="613"/>
        <v>0</v>
      </c>
      <c r="AZ419" s="36">
        <f t="shared" si="613"/>
        <v>0</v>
      </c>
      <c r="BA419" s="36">
        <f t="shared" si="613"/>
        <v>0</v>
      </c>
      <c r="BB419" s="36">
        <f t="shared" si="613"/>
        <v>0</v>
      </c>
      <c r="BC419" s="36">
        <f t="shared" si="613"/>
        <v>0</v>
      </c>
      <c r="BD419" s="36">
        <f t="shared" si="613"/>
        <v>0</v>
      </c>
      <c r="BE419" s="36">
        <f t="shared" si="613"/>
        <v>0</v>
      </c>
      <c r="BF419" s="36">
        <f t="shared" si="613"/>
        <v>0</v>
      </c>
      <c r="BG419" s="36">
        <f t="shared" si="613"/>
        <v>0</v>
      </c>
      <c r="BH419" s="36">
        <f t="shared" si="613"/>
        <v>0</v>
      </c>
      <c r="BI419" s="36">
        <f t="shared" si="613"/>
        <v>0</v>
      </c>
      <c r="BJ419" s="36">
        <f t="shared" si="613"/>
        <v>0</v>
      </c>
      <c r="BK419" s="36">
        <f t="shared" si="613"/>
        <v>0</v>
      </c>
      <c r="BL419" s="36">
        <f t="shared" si="613"/>
        <v>0</v>
      </c>
      <c r="BM419" s="36">
        <f t="shared" si="613"/>
        <v>0</v>
      </c>
      <c r="BN419" s="36">
        <f t="shared" si="613"/>
        <v>0</v>
      </c>
      <c r="BO419" s="36">
        <f t="shared" si="613"/>
        <v>0</v>
      </c>
      <c r="BP419" s="36">
        <f t="shared" si="613"/>
        <v>0</v>
      </c>
      <c r="BQ419" s="36">
        <f t="shared" si="613"/>
        <v>0</v>
      </c>
      <c r="BR419" s="149"/>
      <c r="BS419" s="185">
        <f>SUM(N419:Q419)</f>
        <v>0</v>
      </c>
      <c r="BT419" s="185">
        <f>SUM(R419:U419)</f>
        <v>0</v>
      </c>
      <c r="BU419" s="185">
        <f>SUM(V419:Y419)</f>
        <v>0</v>
      </c>
      <c r="BV419" s="185">
        <f>SUM(Z419:AC419)</f>
        <v>0</v>
      </c>
      <c r="BW419" s="149">
        <f>SUM(AD419:AG419)</f>
        <v>0</v>
      </c>
      <c r="BX419" s="36">
        <f t="shared" ref="BX419:CY419" si="614">IFERROR(BX420*BX16/BX16,0)</f>
        <v>0</v>
      </c>
      <c r="BY419" s="36">
        <f t="shared" si="614"/>
        <v>0</v>
      </c>
      <c r="BZ419" s="36">
        <f t="shared" si="614"/>
        <v>0</v>
      </c>
      <c r="CA419" s="36">
        <f t="shared" si="614"/>
        <v>0</v>
      </c>
      <c r="CB419" s="36">
        <f t="shared" si="614"/>
        <v>0</v>
      </c>
      <c r="CC419" s="36">
        <f t="shared" si="614"/>
        <v>0</v>
      </c>
      <c r="CD419" s="36">
        <f t="shared" si="614"/>
        <v>0</v>
      </c>
      <c r="CE419" s="36">
        <f t="shared" si="614"/>
        <v>0</v>
      </c>
      <c r="CF419" s="36">
        <f t="shared" si="614"/>
        <v>0</v>
      </c>
      <c r="CG419" s="36">
        <f t="shared" si="614"/>
        <v>0</v>
      </c>
      <c r="CH419" s="36">
        <f t="shared" si="614"/>
        <v>0</v>
      </c>
      <c r="CI419" s="36">
        <f t="shared" si="614"/>
        <v>0</v>
      </c>
      <c r="CJ419" s="36">
        <f t="shared" si="614"/>
        <v>0</v>
      </c>
      <c r="CK419" s="36">
        <f t="shared" si="614"/>
        <v>0</v>
      </c>
      <c r="CL419" s="36">
        <f t="shared" si="614"/>
        <v>0</v>
      </c>
      <c r="CM419" s="36">
        <f t="shared" si="614"/>
        <v>0</v>
      </c>
      <c r="CN419" s="36">
        <f t="shared" si="614"/>
        <v>0</v>
      </c>
      <c r="CO419" s="36">
        <f t="shared" si="614"/>
        <v>0</v>
      </c>
      <c r="CP419" s="36">
        <f t="shared" si="614"/>
        <v>0</v>
      </c>
      <c r="CQ419" s="36">
        <f t="shared" si="614"/>
        <v>0</v>
      </c>
      <c r="CR419" s="36">
        <f t="shared" si="614"/>
        <v>0</v>
      </c>
      <c r="CS419" s="36">
        <f t="shared" si="614"/>
        <v>0</v>
      </c>
      <c r="CT419" s="36">
        <f t="shared" si="614"/>
        <v>0</v>
      </c>
      <c r="CU419" s="36">
        <f t="shared" si="614"/>
        <v>0</v>
      </c>
      <c r="CV419" s="36">
        <f t="shared" si="614"/>
        <v>0</v>
      </c>
      <c r="CW419" s="36">
        <f t="shared" si="614"/>
        <v>0</v>
      </c>
      <c r="CX419" s="36">
        <f t="shared" si="614"/>
        <v>0</v>
      </c>
      <c r="CY419" s="98">
        <f t="shared" si="614"/>
        <v>0</v>
      </c>
    </row>
    <row r="420" spans="1:103" s="6" customFormat="1" outlineLevel="1">
      <c r="A420" s="3"/>
      <c r="B420" s="140" t="s">
        <v>114</v>
      </c>
      <c r="C420" s="124"/>
      <c r="D420" s="73"/>
      <c r="E420" s="73"/>
      <c r="F420" s="73"/>
      <c r="G420" s="73"/>
      <c r="H420" s="73"/>
      <c r="I420" s="159"/>
      <c r="J420" s="126">
        <f t="shared" ref="J420:AO420" si="615">IFERROR($C414/$C415*J18/J18*J9/12,0)</f>
        <v>0</v>
      </c>
      <c r="K420" s="126">
        <f t="shared" si="615"/>
        <v>0</v>
      </c>
      <c r="L420" s="126">
        <f t="shared" si="615"/>
        <v>0</v>
      </c>
      <c r="M420" s="126">
        <f t="shared" si="615"/>
        <v>0</v>
      </c>
      <c r="N420" s="126">
        <f t="shared" si="615"/>
        <v>0</v>
      </c>
      <c r="O420" s="126">
        <f t="shared" si="615"/>
        <v>0</v>
      </c>
      <c r="P420" s="126">
        <f t="shared" si="615"/>
        <v>0</v>
      </c>
      <c r="Q420" s="126">
        <f t="shared" si="615"/>
        <v>0</v>
      </c>
      <c r="R420" s="126">
        <f t="shared" si="615"/>
        <v>0</v>
      </c>
      <c r="S420" s="126">
        <f t="shared" si="615"/>
        <v>0</v>
      </c>
      <c r="T420" s="126">
        <f t="shared" si="615"/>
        <v>0</v>
      </c>
      <c r="U420" s="126">
        <f t="shared" si="615"/>
        <v>0</v>
      </c>
      <c r="V420" s="126">
        <f t="shared" si="615"/>
        <v>0</v>
      </c>
      <c r="W420" s="126">
        <f t="shared" si="615"/>
        <v>0</v>
      </c>
      <c r="X420" s="126">
        <f t="shared" si="615"/>
        <v>0</v>
      </c>
      <c r="Y420" s="126">
        <f t="shared" si="615"/>
        <v>0</v>
      </c>
      <c r="Z420" s="126">
        <f t="shared" si="615"/>
        <v>0</v>
      </c>
      <c r="AA420" s="126">
        <f t="shared" si="615"/>
        <v>0</v>
      </c>
      <c r="AB420" s="126">
        <f t="shared" si="615"/>
        <v>0</v>
      </c>
      <c r="AC420" s="126">
        <f t="shared" si="615"/>
        <v>0</v>
      </c>
      <c r="AD420" s="126">
        <f t="shared" si="615"/>
        <v>0</v>
      </c>
      <c r="AE420" s="126">
        <f t="shared" si="615"/>
        <v>0</v>
      </c>
      <c r="AF420" s="126">
        <f t="shared" si="615"/>
        <v>0</v>
      </c>
      <c r="AG420" s="126">
        <f t="shared" si="615"/>
        <v>0</v>
      </c>
      <c r="AH420" s="126">
        <f t="shared" si="615"/>
        <v>0</v>
      </c>
      <c r="AI420" s="126">
        <f t="shared" si="615"/>
        <v>0</v>
      </c>
      <c r="AJ420" s="126">
        <f t="shared" si="615"/>
        <v>0</v>
      </c>
      <c r="AK420" s="126">
        <f t="shared" si="615"/>
        <v>0</v>
      </c>
      <c r="AL420" s="126">
        <f t="shared" si="615"/>
        <v>0</v>
      </c>
      <c r="AM420" s="126">
        <f t="shared" si="615"/>
        <v>0</v>
      </c>
      <c r="AN420" s="126">
        <f t="shared" si="615"/>
        <v>0</v>
      </c>
      <c r="AO420" s="126">
        <f t="shared" si="615"/>
        <v>0</v>
      </c>
      <c r="AP420" s="126">
        <f t="shared" ref="AP420:BQ420" si="616">IFERROR($C414/$C415*AP18/AP18*AP9/12,0)</f>
        <v>0</v>
      </c>
      <c r="AQ420" s="126">
        <f t="shared" si="616"/>
        <v>0</v>
      </c>
      <c r="AR420" s="126">
        <f t="shared" si="616"/>
        <v>0</v>
      </c>
      <c r="AS420" s="126">
        <f t="shared" si="616"/>
        <v>0</v>
      </c>
      <c r="AT420" s="126">
        <f t="shared" si="616"/>
        <v>0</v>
      </c>
      <c r="AU420" s="126">
        <f t="shared" si="616"/>
        <v>0</v>
      </c>
      <c r="AV420" s="126">
        <f t="shared" si="616"/>
        <v>0</v>
      </c>
      <c r="AW420" s="126">
        <f t="shared" si="616"/>
        <v>0</v>
      </c>
      <c r="AX420" s="126">
        <f t="shared" si="616"/>
        <v>0</v>
      </c>
      <c r="AY420" s="126">
        <f t="shared" si="616"/>
        <v>0</v>
      </c>
      <c r="AZ420" s="126">
        <f t="shared" si="616"/>
        <v>0</v>
      </c>
      <c r="BA420" s="126">
        <f t="shared" si="616"/>
        <v>0</v>
      </c>
      <c r="BB420" s="126">
        <f t="shared" si="616"/>
        <v>0</v>
      </c>
      <c r="BC420" s="126">
        <f t="shared" si="616"/>
        <v>0</v>
      </c>
      <c r="BD420" s="126">
        <f t="shared" si="616"/>
        <v>0</v>
      </c>
      <c r="BE420" s="126">
        <f t="shared" si="616"/>
        <v>0</v>
      </c>
      <c r="BF420" s="126">
        <f t="shared" si="616"/>
        <v>0</v>
      </c>
      <c r="BG420" s="126">
        <f t="shared" si="616"/>
        <v>0</v>
      </c>
      <c r="BH420" s="126">
        <f t="shared" si="616"/>
        <v>0</v>
      </c>
      <c r="BI420" s="126">
        <f t="shared" si="616"/>
        <v>0</v>
      </c>
      <c r="BJ420" s="126">
        <f t="shared" si="616"/>
        <v>0</v>
      </c>
      <c r="BK420" s="126">
        <f t="shared" si="616"/>
        <v>0</v>
      </c>
      <c r="BL420" s="126">
        <f t="shared" si="616"/>
        <v>0</v>
      </c>
      <c r="BM420" s="126">
        <f t="shared" si="616"/>
        <v>0</v>
      </c>
      <c r="BN420" s="126">
        <f t="shared" si="616"/>
        <v>0</v>
      </c>
      <c r="BO420" s="126">
        <f t="shared" si="616"/>
        <v>0</v>
      </c>
      <c r="BP420" s="126">
        <f t="shared" si="616"/>
        <v>0</v>
      </c>
      <c r="BQ420" s="126">
        <f t="shared" si="616"/>
        <v>0</v>
      </c>
      <c r="BR420" s="159"/>
      <c r="BS420" s="158">
        <f>SUM(J420:U420)</f>
        <v>0</v>
      </c>
      <c r="BT420" s="158">
        <f>SUM(V420:AG420)</f>
        <v>0</v>
      </c>
      <c r="BU420" s="158">
        <f>SUM(AH420:AS420)</f>
        <v>0</v>
      </c>
      <c r="BV420" s="158">
        <f>SUM(AT420:BE420)</f>
        <v>0</v>
      </c>
      <c r="BW420" s="158">
        <f>SUM(BF420:BQ420)</f>
        <v>0</v>
      </c>
      <c r="BX420" s="159">
        <f>MIN($C414/$C415,$C414-SUM($BS420:BW420))</f>
        <v>0</v>
      </c>
      <c r="BY420" s="159">
        <f>MIN($C414/$C415,$C414-SUM($BS420:BX420))</f>
        <v>0</v>
      </c>
      <c r="BZ420" s="159">
        <f>MIN($C414/$C415,$C414-SUM($BS420:BY420))</f>
        <v>0</v>
      </c>
      <c r="CA420" s="159">
        <f>MIN($C414/$C415,$C414-SUM($BS420:BZ420))</f>
        <v>0</v>
      </c>
      <c r="CB420" s="159">
        <f>MIN($C414/$C415,$C414-SUM($BS420:CA420))</f>
        <v>0</v>
      </c>
      <c r="CC420" s="159">
        <f>MIN($C414/$C415,$C414-SUM($BS420:CB420))</f>
        <v>0</v>
      </c>
      <c r="CD420" s="159">
        <f>MIN($C414/$C415,$C414-SUM($BS420:CC420))</f>
        <v>0</v>
      </c>
      <c r="CE420" s="159">
        <f>MIN($C414/$C415,$C414-SUM($BS420:CD420))</f>
        <v>0</v>
      </c>
      <c r="CF420" s="159">
        <f>MIN($C414/$C415,$C414-SUM($BS420:CE420))</f>
        <v>0</v>
      </c>
      <c r="CG420" s="159">
        <f>MIN($C414/$C415,$C414-SUM($BS420:CF420))</f>
        <v>0</v>
      </c>
      <c r="CH420" s="159">
        <f>MIN($C414/$C415,$C414-SUM($BS420:CG420))</f>
        <v>0</v>
      </c>
      <c r="CI420" s="159">
        <f>MIN($C414/$C415,$C414-SUM($BS420:CH420))</f>
        <v>0</v>
      </c>
      <c r="CJ420" s="159">
        <f>MIN($C414/$C415,$C414-SUM($BS420:CI420))</f>
        <v>0</v>
      </c>
      <c r="CK420" s="159">
        <f>MIN($C414/$C415,$C414-SUM($BS420:CJ420))</f>
        <v>0</v>
      </c>
      <c r="CL420" s="159">
        <f>MIN($C414/$C415,$C414-SUM($BS420:CK420))</f>
        <v>0</v>
      </c>
      <c r="CM420" s="159">
        <f>MIN($C414/$C415,$C414-SUM($BS420:CL420))</f>
        <v>0</v>
      </c>
      <c r="CN420" s="159">
        <f>MIN($C414/$C415,$C414-SUM($BS420:CM420))</f>
        <v>0</v>
      </c>
      <c r="CO420" s="159">
        <f>MIN($C414/$C415,$C414-SUM($BS420:CN420))</f>
        <v>0</v>
      </c>
      <c r="CP420" s="159">
        <f>MIN($C414/$C415,$C414-SUM($BS420:CO420))</f>
        <v>0</v>
      </c>
      <c r="CQ420" s="159">
        <f>MIN($C414/$C415,$C414-SUM($BS420:CP420))</f>
        <v>0</v>
      </c>
      <c r="CR420" s="159">
        <f>MIN($C414/$C415,$C414-SUM($BS420:CQ420))</f>
        <v>0</v>
      </c>
      <c r="CS420" s="159">
        <f>MIN($C414/$C415,$C414-SUM($BS420:CR420))</f>
        <v>0</v>
      </c>
      <c r="CT420" s="159">
        <f>MIN($C414/$C415,$C414-SUM($BS420:CS420))</f>
        <v>0</v>
      </c>
      <c r="CU420" s="159">
        <f>MIN($C414/$C415,$C414-SUM($BS420:CT420))</f>
        <v>0</v>
      </c>
      <c r="CV420" s="159">
        <f>MIN($C414/$C415,$C414-SUM($BS420:CU420))</f>
        <v>0</v>
      </c>
      <c r="CW420" s="159">
        <f>MIN($C414/$C415,$C414-SUM($BS420:CV420))</f>
        <v>0</v>
      </c>
      <c r="CX420" s="159">
        <f>MIN($C414/$C415,$C414-SUM($BS420:CW420))</f>
        <v>0</v>
      </c>
      <c r="CY420" s="187">
        <f>MIN($C414/$C415,$C414-SUM($BS420:CX420))</f>
        <v>0</v>
      </c>
    </row>
    <row r="421" spans="1:103" s="10" customFormat="1" outlineLevel="1">
      <c r="A421" s="12"/>
      <c r="C421" s="24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</row>
    <row r="422" spans="1:103" outlineLevel="1">
      <c r="B422" s="20" t="str">
        <f>B180</f>
        <v>Other CAPEX</v>
      </c>
      <c r="C422" s="37"/>
      <c r="J422" s="33"/>
    </row>
    <row r="423" spans="1:103" s="6" customFormat="1" outlineLevel="1">
      <c r="A423" s="3"/>
      <c r="B423" s="2" t="s">
        <v>60</v>
      </c>
      <c r="C423" s="38"/>
      <c r="I423" s="15">
        <f>E424</f>
        <v>0</v>
      </c>
      <c r="J423" s="15">
        <f>I424</f>
        <v>0</v>
      </c>
      <c r="K423" s="15">
        <f t="shared" ref="K423:M423" si="617">J424</f>
        <v>0</v>
      </c>
      <c r="L423" s="15">
        <f t="shared" si="617"/>
        <v>0</v>
      </c>
      <c r="M423" s="15">
        <f t="shared" si="617"/>
        <v>0</v>
      </c>
      <c r="N423" s="15">
        <f>M424</f>
        <v>0</v>
      </c>
      <c r="O423" s="15">
        <f t="shared" ref="O423:AB423" si="618">N424</f>
        <v>0</v>
      </c>
      <c r="P423" s="15">
        <f t="shared" si="618"/>
        <v>0</v>
      </c>
      <c r="Q423" s="15">
        <f t="shared" si="618"/>
        <v>22764875</v>
      </c>
      <c r="R423" s="15">
        <f t="shared" si="618"/>
        <v>26072226.19047619</v>
      </c>
      <c r="S423" s="15">
        <f t="shared" si="618"/>
        <v>29620494.047619049</v>
      </c>
      <c r="T423" s="15">
        <f t="shared" si="618"/>
        <v>33409678.571428571</v>
      </c>
      <c r="U423" s="15">
        <f t="shared" si="618"/>
        <v>37439779.761904761</v>
      </c>
      <c r="V423" s="15">
        <f t="shared" si="618"/>
        <v>41710797.619047619</v>
      </c>
      <c r="W423" s="15">
        <f t="shared" si="618"/>
        <v>46222732.142857142</v>
      </c>
      <c r="X423" s="15">
        <f t="shared" si="618"/>
        <v>50975583.333333328</v>
      </c>
      <c r="Y423" s="15">
        <f t="shared" si="618"/>
        <v>55969351.190476187</v>
      </c>
      <c r="Z423" s="15">
        <f t="shared" si="618"/>
        <v>61204035.714285709</v>
      </c>
      <c r="AA423" s="15">
        <f t="shared" si="618"/>
        <v>66679636.904761896</v>
      </c>
      <c r="AB423" s="15">
        <f t="shared" si="618"/>
        <v>72396154.761904746</v>
      </c>
      <c r="AC423" s="15">
        <f>AB424</f>
        <v>78353589.285714269</v>
      </c>
      <c r="AD423" s="15">
        <f t="shared" ref="AD423:BQ423" si="619">AC424</f>
        <v>84551940.476190463</v>
      </c>
      <c r="AE423" s="15">
        <f t="shared" si="619"/>
        <v>90991208.333333313</v>
      </c>
      <c r="AF423" s="15">
        <f t="shared" si="619"/>
        <v>91097352.963541672</v>
      </c>
      <c r="AG423" s="15">
        <f t="shared" si="619"/>
        <v>91097352.963541672</v>
      </c>
      <c r="AH423" s="15">
        <f t="shared" si="619"/>
        <v>91097352.963541672</v>
      </c>
      <c r="AI423" s="15">
        <f t="shared" si="619"/>
        <v>91097352.963541672</v>
      </c>
      <c r="AJ423" s="15">
        <f t="shared" si="619"/>
        <v>91097352.963541672</v>
      </c>
      <c r="AK423" s="15">
        <f t="shared" si="619"/>
        <v>91097352.963541672</v>
      </c>
      <c r="AL423" s="15">
        <f t="shared" si="619"/>
        <v>91097352.963541672</v>
      </c>
      <c r="AM423" s="15">
        <f t="shared" si="619"/>
        <v>91097352.963541672</v>
      </c>
      <c r="AN423" s="15">
        <f t="shared" si="619"/>
        <v>91097352.963541672</v>
      </c>
      <c r="AO423" s="15">
        <f t="shared" si="619"/>
        <v>91097352.963541672</v>
      </c>
      <c r="AP423" s="15">
        <f t="shared" si="619"/>
        <v>91097352.963541672</v>
      </c>
      <c r="AQ423" s="15">
        <f t="shared" si="619"/>
        <v>91097352.963541672</v>
      </c>
      <c r="AR423" s="15">
        <f t="shared" si="619"/>
        <v>91097352.963541672</v>
      </c>
      <c r="AS423" s="15">
        <f t="shared" si="619"/>
        <v>91097352.963541672</v>
      </c>
      <c r="AT423" s="15">
        <f t="shared" si="619"/>
        <v>91097352.963541672</v>
      </c>
      <c r="AU423" s="15">
        <f t="shared" si="619"/>
        <v>91097352.963541672</v>
      </c>
      <c r="AV423" s="15">
        <f t="shared" si="619"/>
        <v>91097352.963541672</v>
      </c>
      <c r="AW423" s="15">
        <f t="shared" si="619"/>
        <v>91097352.963541672</v>
      </c>
      <c r="AX423" s="15">
        <f t="shared" si="619"/>
        <v>91097352.963541672</v>
      </c>
      <c r="AY423" s="15">
        <f t="shared" si="619"/>
        <v>91097352.963541672</v>
      </c>
      <c r="AZ423" s="15">
        <f t="shared" si="619"/>
        <v>91097352.963541672</v>
      </c>
      <c r="BA423" s="15">
        <f t="shared" si="619"/>
        <v>91097352.963541672</v>
      </c>
      <c r="BB423" s="15">
        <f t="shared" si="619"/>
        <v>91097352.963541672</v>
      </c>
      <c r="BC423" s="15">
        <f t="shared" si="619"/>
        <v>91097352.963541672</v>
      </c>
      <c r="BD423" s="15">
        <f t="shared" si="619"/>
        <v>91097352.963541672</v>
      </c>
      <c r="BE423" s="15">
        <f t="shared" si="619"/>
        <v>91097352.963541672</v>
      </c>
      <c r="BF423" s="15">
        <f t="shared" si="619"/>
        <v>91097352.963541672</v>
      </c>
      <c r="BG423" s="15">
        <f t="shared" si="619"/>
        <v>91097352.963541672</v>
      </c>
      <c r="BH423" s="15">
        <f t="shared" si="619"/>
        <v>91097352.963541672</v>
      </c>
      <c r="BI423" s="15">
        <f t="shared" si="619"/>
        <v>91097352.963541672</v>
      </c>
      <c r="BJ423" s="15">
        <f t="shared" si="619"/>
        <v>91097352.963541672</v>
      </c>
      <c r="BK423" s="15">
        <f t="shared" si="619"/>
        <v>91097352.963541672</v>
      </c>
      <c r="BL423" s="15">
        <f t="shared" si="619"/>
        <v>91097352.963541672</v>
      </c>
      <c r="BM423" s="15">
        <f t="shared" si="619"/>
        <v>91097352.963541672</v>
      </c>
      <c r="BN423" s="15">
        <f t="shared" si="619"/>
        <v>91097352.963541672</v>
      </c>
      <c r="BO423" s="15">
        <f t="shared" si="619"/>
        <v>91097352.963541672</v>
      </c>
      <c r="BP423" s="15">
        <f t="shared" si="619"/>
        <v>91097352.963541672</v>
      </c>
      <c r="BQ423" s="15">
        <f t="shared" si="619"/>
        <v>91097352.963541672</v>
      </c>
      <c r="BR423" s="15"/>
      <c r="BS423" s="15">
        <f>BR424</f>
        <v>0</v>
      </c>
      <c r="BT423" s="15">
        <f t="shared" ref="BT423:CY423" si="620">BS424</f>
        <v>41710797.619047619</v>
      </c>
      <c r="BU423" s="15">
        <f t="shared" si="620"/>
        <v>91097352.963541687</v>
      </c>
      <c r="BV423" s="15">
        <f t="shared" si="620"/>
        <v>91097352.963541687</v>
      </c>
      <c r="BW423" s="15">
        <f t="shared" si="620"/>
        <v>91097352.963541687</v>
      </c>
      <c r="BX423" s="15">
        <f t="shared" si="620"/>
        <v>91097352.963541687</v>
      </c>
      <c r="BY423" s="15">
        <f t="shared" si="620"/>
        <v>91097352.963541687</v>
      </c>
      <c r="BZ423" s="15">
        <f t="shared" si="620"/>
        <v>91097352.963541687</v>
      </c>
      <c r="CA423" s="15">
        <f t="shared" si="620"/>
        <v>91097352.963541687</v>
      </c>
      <c r="CB423" s="15">
        <f t="shared" si="620"/>
        <v>91097352.963541687</v>
      </c>
      <c r="CC423" s="15">
        <f t="shared" si="620"/>
        <v>91097352.963541687</v>
      </c>
      <c r="CD423" s="15">
        <f t="shared" si="620"/>
        <v>91097352.963541687</v>
      </c>
      <c r="CE423" s="15">
        <f t="shared" si="620"/>
        <v>91097352.963541687</v>
      </c>
      <c r="CF423" s="15">
        <f t="shared" si="620"/>
        <v>91097352.963541687</v>
      </c>
      <c r="CG423" s="15">
        <f t="shared" si="620"/>
        <v>91097352.963541687</v>
      </c>
      <c r="CH423" s="15">
        <f t="shared" si="620"/>
        <v>91097352.963541687</v>
      </c>
      <c r="CI423" s="15">
        <f t="shared" si="620"/>
        <v>91097352.963541687</v>
      </c>
      <c r="CJ423" s="15">
        <f t="shared" si="620"/>
        <v>91097352.963541687</v>
      </c>
      <c r="CK423" s="15">
        <f t="shared" si="620"/>
        <v>91097352.963541687</v>
      </c>
      <c r="CL423" s="15">
        <f t="shared" si="620"/>
        <v>91097352.963541687</v>
      </c>
      <c r="CM423" s="15">
        <f t="shared" si="620"/>
        <v>91097352.963541687</v>
      </c>
      <c r="CN423" s="15">
        <f t="shared" si="620"/>
        <v>91097352.963541687</v>
      </c>
      <c r="CO423" s="15">
        <f t="shared" si="620"/>
        <v>91097352.963541687</v>
      </c>
      <c r="CP423" s="15">
        <f t="shared" si="620"/>
        <v>91097352.963541687</v>
      </c>
      <c r="CQ423" s="15">
        <f t="shared" si="620"/>
        <v>91097352.963541687</v>
      </c>
      <c r="CR423" s="15">
        <f t="shared" si="620"/>
        <v>91097352.963541687</v>
      </c>
      <c r="CS423" s="15">
        <f t="shared" si="620"/>
        <v>91097352.963541687</v>
      </c>
      <c r="CT423" s="15">
        <f t="shared" si="620"/>
        <v>91097352.963541687</v>
      </c>
      <c r="CU423" s="15">
        <f t="shared" si="620"/>
        <v>91097352.963541687</v>
      </c>
      <c r="CV423" s="15">
        <f t="shared" si="620"/>
        <v>91097352.963541687</v>
      </c>
      <c r="CW423" s="15">
        <f t="shared" si="620"/>
        <v>91097352.963541687</v>
      </c>
      <c r="CX423" s="15">
        <f t="shared" si="620"/>
        <v>91097352.963541687</v>
      </c>
      <c r="CY423" s="15">
        <f t="shared" si="620"/>
        <v>91097352.963541687</v>
      </c>
    </row>
    <row r="424" spans="1:103" outlineLevel="1">
      <c r="B424" s="2" t="s">
        <v>61</v>
      </c>
      <c r="C424" s="6"/>
      <c r="I424" s="15"/>
      <c r="J424" s="15">
        <f>SUM(I424,J426)</f>
        <v>0</v>
      </c>
      <c r="K424" s="15">
        <f t="shared" ref="K424:M424" si="621">SUM(J424,K426)</f>
        <v>0</v>
      </c>
      <c r="L424" s="15">
        <f t="shared" si="621"/>
        <v>0</v>
      </c>
      <c r="M424" s="15">
        <f t="shared" si="621"/>
        <v>0</v>
      </c>
      <c r="N424" s="15">
        <f>SUM(M424,N426)</f>
        <v>0</v>
      </c>
      <c r="O424" s="15">
        <f t="shared" ref="O424:S424" si="622">SUM(N424,O426)</f>
        <v>0</v>
      </c>
      <c r="P424" s="15">
        <f t="shared" si="622"/>
        <v>22764875</v>
      </c>
      <c r="Q424" s="15">
        <f t="shared" si="622"/>
        <v>26072226.19047619</v>
      </c>
      <c r="R424" s="15">
        <f t="shared" si="622"/>
        <v>29620494.047619049</v>
      </c>
      <c r="S424" s="15">
        <f t="shared" si="622"/>
        <v>33409678.571428571</v>
      </c>
      <c r="T424" s="15">
        <f>SUM(S424,T426)</f>
        <v>37439779.761904761</v>
      </c>
      <c r="U424" s="15">
        <f t="shared" ref="U424:AB424" si="623">SUM(T424,U426)</f>
        <v>41710797.619047619</v>
      </c>
      <c r="V424" s="15">
        <f t="shared" si="623"/>
        <v>46222732.142857142</v>
      </c>
      <c r="W424" s="15">
        <f t="shared" si="623"/>
        <v>50975583.333333328</v>
      </c>
      <c r="X424" s="15">
        <f t="shared" si="623"/>
        <v>55969351.190476187</v>
      </c>
      <c r="Y424" s="15">
        <f t="shared" si="623"/>
        <v>61204035.714285709</v>
      </c>
      <c r="Z424" s="15">
        <f t="shared" si="623"/>
        <v>66679636.904761896</v>
      </c>
      <c r="AA424" s="15">
        <f t="shared" si="623"/>
        <v>72396154.761904746</v>
      </c>
      <c r="AB424" s="15">
        <f t="shared" si="623"/>
        <v>78353589.285714269</v>
      </c>
      <c r="AC424" s="15">
        <f>SUM(AB424,AC426)</f>
        <v>84551940.476190463</v>
      </c>
      <c r="AD424" s="15">
        <f t="shared" ref="AD424:BQ424" si="624">SUM(AC424,AD426)</f>
        <v>90991208.333333313</v>
      </c>
      <c r="AE424" s="15">
        <f t="shared" si="624"/>
        <v>91097352.963541672</v>
      </c>
      <c r="AF424" s="15">
        <f t="shared" si="624"/>
        <v>91097352.963541672</v>
      </c>
      <c r="AG424" s="15">
        <f t="shared" si="624"/>
        <v>91097352.963541672</v>
      </c>
      <c r="AH424" s="15">
        <f t="shared" si="624"/>
        <v>91097352.963541672</v>
      </c>
      <c r="AI424" s="15">
        <f t="shared" si="624"/>
        <v>91097352.963541672</v>
      </c>
      <c r="AJ424" s="15">
        <f t="shared" si="624"/>
        <v>91097352.963541672</v>
      </c>
      <c r="AK424" s="15">
        <f t="shared" si="624"/>
        <v>91097352.963541672</v>
      </c>
      <c r="AL424" s="15">
        <f t="shared" si="624"/>
        <v>91097352.963541672</v>
      </c>
      <c r="AM424" s="15">
        <f t="shared" si="624"/>
        <v>91097352.963541672</v>
      </c>
      <c r="AN424" s="15">
        <f t="shared" si="624"/>
        <v>91097352.963541672</v>
      </c>
      <c r="AO424" s="15">
        <f t="shared" si="624"/>
        <v>91097352.963541672</v>
      </c>
      <c r="AP424" s="15">
        <f t="shared" si="624"/>
        <v>91097352.963541672</v>
      </c>
      <c r="AQ424" s="15">
        <f t="shared" si="624"/>
        <v>91097352.963541672</v>
      </c>
      <c r="AR424" s="15">
        <f t="shared" si="624"/>
        <v>91097352.963541672</v>
      </c>
      <c r="AS424" s="15">
        <f t="shared" si="624"/>
        <v>91097352.963541672</v>
      </c>
      <c r="AT424" s="15">
        <f t="shared" si="624"/>
        <v>91097352.963541672</v>
      </c>
      <c r="AU424" s="15">
        <f t="shared" si="624"/>
        <v>91097352.963541672</v>
      </c>
      <c r="AV424" s="15">
        <f t="shared" si="624"/>
        <v>91097352.963541672</v>
      </c>
      <c r="AW424" s="15">
        <f t="shared" si="624"/>
        <v>91097352.963541672</v>
      </c>
      <c r="AX424" s="15">
        <f t="shared" si="624"/>
        <v>91097352.963541672</v>
      </c>
      <c r="AY424" s="15">
        <f t="shared" si="624"/>
        <v>91097352.963541672</v>
      </c>
      <c r="AZ424" s="15">
        <f t="shared" si="624"/>
        <v>91097352.963541672</v>
      </c>
      <c r="BA424" s="15">
        <f t="shared" si="624"/>
        <v>91097352.963541672</v>
      </c>
      <c r="BB424" s="15">
        <f t="shared" si="624"/>
        <v>91097352.963541672</v>
      </c>
      <c r="BC424" s="15">
        <f t="shared" si="624"/>
        <v>91097352.963541672</v>
      </c>
      <c r="BD424" s="15">
        <f t="shared" si="624"/>
        <v>91097352.963541672</v>
      </c>
      <c r="BE424" s="15">
        <f t="shared" si="624"/>
        <v>91097352.963541672</v>
      </c>
      <c r="BF424" s="15">
        <f t="shared" si="624"/>
        <v>91097352.963541672</v>
      </c>
      <c r="BG424" s="15">
        <f t="shared" si="624"/>
        <v>91097352.963541672</v>
      </c>
      <c r="BH424" s="15">
        <f t="shared" si="624"/>
        <v>91097352.963541672</v>
      </c>
      <c r="BI424" s="15">
        <f t="shared" si="624"/>
        <v>91097352.963541672</v>
      </c>
      <c r="BJ424" s="15">
        <f t="shared" si="624"/>
        <v>91097352.963541672</v>
      </c>
      <c r="BK424" s="15">
        <f t="shared" si="624"/>
        <v>91097352.963541672</v>
      </c>
      <c r="BL424" s="15">
        <f t="shared" si="624"/>
        <v>91097352.963541672</v>
      </c>
      <c r="BM424" s="15">
        <f t="shared" si="624"/>
        <v>91097352.963541672</v>
      </c>
      <c r="BN424" s="15">
        <f t="shared" si="624"/>
        <v>91097352.963541672</v>
      </c>
      <c r="BO424" s="15">
        <f t="shared" si="624"/>
        <v>91097352.963541672</v>
      </c>
      <c r="BP424" s="15">
        <f t="shared" si="624"/>
        <v>91097352.963541672</v>
      </c>
      <c r="BQ424" s="15">
        <f t="shared" si="624"/>
        <v>91097352.963541672</v>
      </c>
      <c r="BR424" s="15"/>
      <c r="BS424" s="15">
        <f>SUM(BS423,BS426)</f>
        <v>41710797.619047619</v>
      </c>
      <c r="BT424" s="15">
        <f t="shared" ref="BT424:CY424" si="625">SUM(BT423,BT426)</f>
        <v>91097352.963541687</v>
      </c>
      <c r="BU424" s="15">
        <f t="shared" si="625"/>
        <v>91097352.963541687</v>
      </c>
      <c r="BV424" s="15">
        <f t="shared" si="625"/>
        <v>91097352.963541687</v>
      </c>
      <c r="BW424" s="15">
        <f t="shared" si="625"/>
        <v>91097352.963541687</v>
      </c>
      <c r="BX424" s="15">
        <f t="shared" si="625"/>
        <v>91097352.963541687</v>
      </c>
      <c r="BY424" s="15">
        <f t="shared" si="625"/>
        <v>91097352.963541687</v>
      </c>
      <c r="BZ424" s="15">
        <f t="shared" si="625"/>
        <v>91097352.963541687</v>
      </c>
      <c r="CA424" s="15">
        <f t="shared" si="625"/>
        <v>91097352.963541687</v>
      </c>
      <c r="CB424" s="15">
        <f t="shared" si="625"/>
        <v>91097352.963541687</v>
      </c>
      <c r="CC424" s="15">
        <f t="shared" si="625"/>
        <v>91097352.963541687</v>
      </c>
      <c r="CD424" s="15">
        <f t="shared" si="625"/>
        <v>91097352.963541687</v>
      </c>
      <c r="CE424" s="15">
        <f t="shared" si="625"/>
        <v>91097352.963541687</v>
      </c>
      <c r="CF424" s="15">
        <f t="shared" si="625"/>
        <v>91097352.963541687</v>
      </c>
      <c r="CG424" s="15">
        <f t="shared" si="625"/>
        <v>91097352.963541687</v>
      </c>
      <c r="CH424" s="15">
        <f t="shared" si="625"/>
        <v>91097352.963541687</v>
      </c>
      <c r="CI424" s="15">
        <f t="shared" si="625"/>
        <v>91097352.963541687</v>
      </c>
      <c r="CJ424" s="15">
        <f t="shared" si="625"/>
        <v>91097352.963541687</v>
      </c>
      <c r="CK424" s="15">
        <f t="shared" si="625"/>
        <v>91097352.963541687</v>
      </c>
      <c r="CL424" s="15">
        <f t="shared" si="625"/>
        <v>91097352.963541687</v>
      </c>
      <c r="CM424" s="15">
        <f t="shared" si="625"/>
        <v>91097352.963541687</v>
      </c>
      <c r="CN424" s="15">
        <f t="shared" si="625"/>
        <v>91097352.963541687</v>
      </c>
      <c r="CO424" s="15">
        <f t="shared" si="625"/>
        <v>91097352.963541687</v>
      </c>
      <c r="CP424" s="15">
        <f t="shared" si="625"/>
        <v>91097352.963541687</v>
      </c>
      <c r="CQ424" s="15">
        <f t="shared" si="625"/>
        <v>91097352.963541687</v>
      </c>
      <c r="CR424" s="15">
        <f t="shared" si="625"/>
        <v>91097352.963541687</v>
      </c>
      <c r="CS424" s="15">
        <f t="shared" si="625"/>
        <v>91097352.963541687</v>
      </c>
      <c r="CT424" s="15">
        <f t="shared" si="625"/>
        <v>91097352.963541687</v>
      </c>
      <c r="CU424" s="15">
        <f t="shared" si="625"/>
        <v>91097352.963541687</v>
      </c>
      <c r="CV424" s="15">
        <f t="shared" si="625"/>
        <v>91097352.963541687</v>
      </c>
      <c r="CW424" s="15">
        <f t="shared" si="625"/>
        <v>91097352.963541687</v>
      </c>
      <c r="CX424" s="15">
        <f t="shared" si="625"/>
        <v>91097352.963541687</v>
      </c>
      <c r="CY424" s="15">
        <f t="shared" si="625"/>
        <v>91097352.963541687</v>
      </c>
    </row>
    <row r="425" spans="1:103" s="10" customFormat="1" outlineLevel="1">
      <c r="A425" s="12"/>
      <c r="B425" s="10" t="s">
        <v>62</v>
      </c>
      <c r="C425" s="6"/>
      <c r="I425" s="9"/>
      <c r="J425" s="9">
        <f>I428</f>
        <v>0</v>
      </c>
      <c r="K425" s="9">
        <f t="shared" ref="K425:M425" si="626">J428</f>
        <v>0</v>
      </c>
      <c r="L425" s="9">
        <f t="shared" si="626"/>
        <v>0</v>
      </c>
      <c r="M425" s="9">
        <f t="shared" si="626"/>
        <v>0</v>
      </c>
      <c r="N425" s="9">
        <f>M428</f>
        <v>0</v>
      </c>
      <c r="O425" s="9">
        <f t="shared" ref="O425:AB425" si="627">N428</f>
        <v>0</v>
      </c>
      <c r="P425" s="9">
        <f t="shared" si="627"/>
        <v>0</v>
      </c>
      <c r="Q425" s="9">
        <f t="shared" si="627"/>
        <v>22764875</v>
      </c>
      <c r="R425" s="9">
        <f t="shared" si="627"/>
        <v>26072226.19047619</v>
      </c>
      <c r="S425" s="9">
        <f t="shared" si="627"/>
        <v>29620494.047619049</v>
      </c>
      <c r="T425" s="9">
        <f t="shared" si="627"/>
        <v>33409678.571428571</v>
      </c>
      <c r="U425" s="9">
        <f t="shared" si="627"/>
        <v>37439779.761904761</v>
      </c>
      <c r="V425" s="9">
        <f t="shared" si="627"/>
        <v>41710797.619047619</v>
      </c>
      <c r="W425" s="9">
        <f t="shared" si="627"/>
        <v>46222732.142857142</v>
      </c>
      <c r="X425" s="9">
        <f t="shared" si="627"/>
        <v>50975583.333333328</v>
      </c>
      <c r="Y425" s="9">
        <f t="shared" si="627"/>
        <v>55969351.190476187</v>
      </c>
      <c r="Z425" s="9">
        <f t="shared" si="627"/>
        <v>61204035.714285709</v>
      </c>
      <c r="AA425" s="9">
        <f t="shared" si="627"/>
        <v>66679636.904761896</v>
      </c>
      <c r="AB425" s="9">
        <f t="shared" si="627"/>
        <v>72396154.761904746</v>
      </c>
      <c r="AC425" s="9">
        <f>AB428</f>
        <v>78353589.285714269</v>
      </c>
      <c r="AD425" s="9">
        <f t="shared" ref="AD425:BQ425" si="628">AC428</f>
        <v>84551940.476190463</v>
      </c>
      <c r="AE425" s="9">
        <f t="shared" si="628"/>
        <v>90991208.333333313</v>
      </c>
      <c r="AF425" s="9">
        <f t="shared" si="628"/>
        <v>90844304.760865167</v>
      </c>
      <c r="AG425" s="9">
        <f t="shared" si="628"/>
        <v>90844304.760865167</v>
      </c>
      <c r="AH425" s="9">
        <f t="shared" si="628"/>
        <v>90844304.760865167</v>
      </c>
      <c r="AI425" s="9">
        <f t="shared" si="628"/>
        <v>90844304.760865167</v>
      </c>
      <c r="AJ425" s="9">
        <f t="shared" si="628"/>
        <v>90844304.760865167</v>
      </c>
      <c r="AK425" s="9">
        <f t="shared" si="628"/>
        <v>90844304.760865167</v>
      </c>
      <c r="AL425" s="9">
        <f t="shared" si="628"/>
        <v>90844304.760865167</v>
      </c>
      <c r="AM425" s="9">
        <f t="shared" si="628"/>
        <v>90844304.760865167</v>
      </c>
      <c r="AN425" s="9">
        <f t="shared" si="628"/>
        <v>90844304.760865167</v>
      </c>
      <c r="AO425" s="9">
        <f t="shared" si="628"/>
        <v>90844304.760865167</v>
      </c>
      <c r="AP425" s="9">
        <f t="shared" si="628"/>
        <v>90844304.760865167</v>
      </c>
      <c r="AQ425" s="9">
        <f t="shared" si="628"/>
        <v>90844304.760865167</v>
      </c>
      <c r="AR425" s="9">
        <f t="shared" si="628"/>
        <v>90844304.760865167</v>
      </c>
      <c r="AS425" s="9">
        <f t="shared" si="628"/>
        <v>90844304.760865167</v>
      </c>
      <c r="AT425" s="9">
        <f t="shared" si="628"/>
        <v>90844304.760865167</v>
      </c>
      <c r="AU425" s="9">
        <f t="shared" si="628"/>
        <v>90844304.760865167</v>
      </c>
      <c r="AV425" s="9">
        <f t="shared" si="628"/>
        <v>90844304.760865167</v>
      </c>
      <c r="AW425" s="9">
        <f t="shared" si="628"/>
        <v>90844304.760865167</v>
      </c>
      <c r="AX425" s="9">
        <f t="shared" si="628"/>
        <v>90844304.760865167</v>
      </c>
      <c r="AY425" s="9">
        <f t="shared" si="628"/>
        <v>90844304.760865167</v>
      </c>
      <c r="AZ425" s="9">
        <f t="shared" si="628"/>
        <v>90844304.760865167</v>
      </c>
      <c r="BA425" s="9">
        <f t="shared" si="628"/>
        <v>90844304.760865167</v>
      </c>
      <c r="BB425" s="9">
        <f t="shared" si="628"/>
        <v>90844304.760865167</v>
      </c>
      <c r="BC425" s="9">
        <f t="shared" si="628"/>
        <v>90844304.760865167</v>
      </c>
      <c r="BD425" s="9">
        <f t="shared" si="628"/>
        <v>90844304.760865167</v>
      </c>
      <c r="BE425" s="9">
        <f t="shared" si="628"/>
        <v>90844304.760865167</v>
      </c>
      <c r="BF425" s="9">
        <f t="shared" si="628"/>
        <v>90844304.760865167</v>
      </c>
      <c r="BG425" s="9">
        <f t="shared" si="628"/>
        <v>90844304.760865167</v>
      </c>
      <c r="BH425" s="9">
        <f t="shared" si="628"/>
        <v>90844304.760865167</v>
      </c>
      <c r="BI425" s="9">
        <f t="shared" si="628"/>
        <v>90844304.760865167</v>
      </c>
      <c r="BJ425" s="9">
        <f t="shared" si="628"/>
        <v>90844304.760865167</v>
      </c>
      <c r="BK425" s="9">
        <f t="shared" si="628"/>
        <v>90844304.760865167</v>
      </c>
      <c r="BL425" s="9">
        <f t="shared" si="628"/>
        <v>90844304.760865167</v>
      </c>
      <c r="BM425" s="9">
        <f t="shared" si="628"/>
        <v>90844304.760865167</v>
      </c>
      <c r="BN425" s="9">
        <f t="shared" si="628"/>
        <v>90844304.760865167</v>
      </c>
      <c r="BO425" s="9">
        <f t="shared" si="628"/>
        <v>90844304.760865167</v>
      </c>
      <c r="BP425" s="9">
        <f t="shared" si="628"/>
        <v>90844304.760865167</v>
      </c>
      <c r="BQ425" s="9">
        <f t="shared" si="628"/>
        <v>90844304.760865167</v>
      </c>
      <c r="BR425" s="9"/>
      <c r="BS425" s="9">
        <f>BR428</f>
        <v>0</v>
      </c>
      <c r="BT425" s="9">
        <f t="shared" ref="BT425:CY425" si="629">BS428</f>
        <v>41710797.619047619</v>
      </c>
      <c r="BU425" s="9">
        <f t="shared" si="629"/>
        <v>90844304.760865182</v>
      </c>
      <c r="BV425" s="9">
        <f t="shared" si="629"/>
        <v>90844304.760865182</v>
      </c>
      <c r="BW425" s="9">
        <f t="shared" si="629"/>
        <v>90844304.760865182</v>
      </c>
      <c r="BX425" s="9">
        <f t="shared" si="629"/>
        <v>90844304.760865182</v>
      </c>
      <c r="BY425" s="9">
        <f t="shared" si="629"/>
        <v>90844304.760865182</v>
      </c>
      <c r="BZ425" s="9">
        <f t="shared" si="629"/>
        <v>90844304.760865182</v>
      </c>
      <c r="CA425" s="9">
        <f t="shared" si="629"/>
        <v>90844304.760865182</v>
      </c>
      <c r="CB425" s="9">
        <f t="shared" si="629"/>
        <v>90844304.760865182</v>
      </c>
      <c r="CC425" s="9">
        <f t="shared" si="629"/>
        <v>90844304.760865182</v>
      </c>
      <c r="CD425" s="9">
        <f t="shared" si="629"/>
        <v>90844304.760865182</v>
      </c>
      <c r="CE425" s="9">
        <f t="shared" si="629"/>
        <v>90844304.760865182</v>
      </c>
      <c r="CF425" s="9">
        <f t="shared" si="629"/>
        <v>90844304.760865182</v>
      </c>
      <c r="CG425" s="9">
        <f t="shared" si="629"/>
        <v>90844304.760865182</v>
      </c>
      <c r="CH425" s="9">
        <f t="shared" si="629"/>
        <v>90844304.760865182</v>
      </c>
      <c r="CI425" s="9">
        <f t="shared" si="629"/>
        <v>90844304.760865182</v>
      </c>
      <c r="CJ425" s="9">
        <f t="shared" si="629"/>
        <v>90844304.760865182</v>
      </c>
      <c r="CK425" s="9">
        <f t="shared" si="629"/>
        <v>90844304.760865182</v>
      </c>
      <c r="CL425" s="9">
        <f t="shared" si="629"/>
        <v>90844304.760865182</v>
      </c>
      <c r="CM425" s="9">
        <f t="shared" si="629"/>
        <v>90844304.760865182</v>
      </c>
      <c r="CN425" s="9">
        <f t="shared" si="629"/>
        <v>90844304.760865182</v>
      </c>
      <c r="CO425" s="9">
        <f t="shared" si="629"/>
        <v>90844304.760865182</v>
      </c>
      <c r="CP425" s="9">
        <f t="shared" si="629"/>
        <v>90844304.760865182</v>
      </c>
      <c r="CQ425" s="9">
        <f t="shared" si="629"/>
        <v>90844304.760865182</v>
      </c>
      <c r="CR425" s="9">
        <f t="shared" si="629"/>
        <v>90844304.760865182</v>
      </c>
      <c r="CS425" s="9">
        <f t="shared" si="629"/>
        <v>90844304.760865182</v>
      </c>
      <c r="CT425" s="9">
        <f t="shared" si="629"/>
        <v>90844304.760865182</v>
      </c>
      <c r="CU425" s="9">
        <f t="shared" si="629"/>
        <v>90844304.760865182</v>
      </c>
      <c r="CV425" s="9">
        <f t="shared" si="629"/>
        <v>90844304.760865182</v>
      </c>
      <c r="CW425" s="9">
        <f t="shared" si="629"/>
        <v>90844304.760865182</v>
      </c>
      <c r="CX425" s="9">
        <f t="shared" si="629"/>
        <v>90844304.760865182</v>
      </c>
      <c r="CY425" s="9">
        <f t="shared" si="629"/>
        <v>90844304.760865182</v>
      </c>
    </row>
    <row r="426" spans="1:103" s="6" customFormat="1" outlineLevel="1">
      <c r="A426" s="3"/>
      <c r="B426" s="6" t="s">
        <v>63</v>
      </c>
      <c r="C426" s="213">
        <f>SUM(BS426:CV426)</f>
        <v>91097352.963541687</v>
      </c>
      <c r="D426" s="6" t="s">
        <v>136</v>
      </c>
      <c r="E426" s="22"/>
      <c r="F426" s="80"/>
      <c r="G426" s="80"/>
      <c r="H426" s="80"/>
      <c r="I426" s="23"/>
      <c r="J426" s="23">
        <f t="shared" ref="J426:AO426" si="630">J180</f>
        <v>0</v>
      </c>
      <c r="K426" s="23">
        <f t="shared" si="630"/>
        <v>0</v>
      </c>
      <c r="L426" s="23">
        <f t="shared" si="630"/>
        <v>0</v>
      </c>
      <c r="M426" s="23">
        <f t="shared" si="630"/>
        <v>0</v>
      </c>
      <c r="N426" s="23">
        <f t="shared" si="630"/>
        <v>0</v>
      </c>
      <c r="O426" s="23">
        <f t="shared" si="630"/>
        <v>0</v>
      </c>
      <c r="P426" s="23">
        <f t="shared" si="630"/>
        <v>22764875</v>
      </c>
      <c r="Q426" s="23">
        <f t="shared" si="630"/>
        <v>3307351.1904761903</v>
      </c>
      <c r="R426" s="23">
        <f t="shared" si="630"/>
        <v>3548267.8571428573</v>
      </c>
      <c r="S426" s="23">
        <f t="shared" si="630"/>
        <v>3789184.5238095233</v>
      </c>
      <c r="T426" s="23">
        <f t="shared" si="630"/>
        <v>4030101.1904761903</v>
      </c>
      <c r="U426" s="23">
        <f t="shared" si="630"/>
        <v>4271017.8571428573</v>
      </c>
      <c r="V426" s="23">
        <f t="shared" si="630"/>
        <v>4511934.5238095233</v>
      </c>
      <c r="W426" s="23">
        <f t="shared" si="630"/>
        <v>4752851.1904761903</v>
      </c>
      <c r="X426" s="23">
        <f t="shared" si="630"/>
        <v>4993767.8571428573</v>
      </c>
      <c r="Y426" s="23">
        <f t="shared" si="630"/>
        <v>5234684.5238095233</v>
      </c>
      <c r="Z426" s="23">
        <f t="shared" si="630"/>
        <v>5475601.1904761903</v>
      </c>
      <c r="AA426" s="23">
        <f t="shared" si="630"/>
        <v>5716517.8571428573</v>
      </c>
      <c r="AB426" s="23">
        <f t="shared" si="630"/>
        <v>5957434.5238095243</v>
      </c>
      <c r="AC426" s="23">
        <f t="shared" si="630"/>
        <v>6198351.1904761903</v>
      </c>
      <c r="AD426" s="23">
        <f t="shared" si="630"/>
        <v>6439267.8571428573</v>
      </c>
      <c r="AE426" s="23">
        <f t="shared" si="630"/>
        <v>106144.63020835344</v>
      </c>
      <c r="AF426" s="23">
        <f t="shared" si="630"/>
        <v>0</v>
      </c>
      <c r="AG426" s="23">
        <f t="shared" si="630"/>
        <v>0</v>
      </c>
      <c r="AH426" s="23">
        <f t="shared" si="630"/>
        <v>0</v>
      </c>
      <c r="AI426" s="23">
        <f t="shared" si="630"/>
        <v>0</v>
      </c>
      <c r="AJ426" s="23">
        <f t="shared" si="630"/>
        <v>0</v>
      </c>
      <c r="AK426" s="23">
        <f t="shared" si="630"/>
        <v>0</v>
      </c>
      <c r="AL426" s="23">
        <f t="shared" si="630"/>
        <v>0</v>
      </c>
      <c r="AM426" s="23">
        <f t="shared" si="630"/>
        <v>0</v>
      </c>
      <c r="AN426" s="23">
        <f t="shared" si="630"/>
        <v>0</v>
      </c>
      <c r="AO426" s="23">
        <f t="shared" si="630"/>
        <v>0</v>
      </c>
      <c r="AP426" s="23">
        <f t="shared" ref="AP426:BQ426" si="631">AP180</f>
        <v>0</v>
      </c>
      <c r="AQ426" s="23">
        <f t="shared" si="631"/>
        <v>0</v>
      </c>
      <c r="AR426" s="23">
        <f t="shared" si="631"/>
        <v>0</v>
      </c>
      <c r="AS426" s="23">
        <f t="shared" si="631"/>
        <v>0</v>
      </c>
      <c r="AT426" s="23">
        <f t="shared" si="631"/>
        <v>0</v>
      </c>
      <c r="AU426" s="23">
        <f t="shared" si="631"/>
        <v>0</v>
      </c>
      <c r="AV426" s="23">
        <f t="shared" si="631"/>
        <v>0</v>
      </c>
      <c r="AW426" s="23">
        <f t="shared" si="631"/>
        <v>0</v>
      </c>
      <c r="AX426" s="23">
        <f t="shared" si="631"/>
        <v>0</v>
      </c>
      <c r="AY426" s="23">
        <f t="shared" si="631"/>
        <v>0</v>
      </c>
      <c r="AZ426" s="23">
        <f t="shared" si="631"/>
        <v>0</v>
      </c>
      <c r="BA426" s="23">
        <f t="shared" si="631"/>
        <v>0</v>
      </c>
      <c r="BB426" s="23">
        <f t="shared" si="631"/>
        <v>0</v>
      </c>
      <c r="BC426" s="23">
        <f t="shared" si="631"/>
        <v>0</v>
      </c>
      <c r="BD426" s="23">
        <f t="shared" si="631"/>
        <v>0</v>
      </c>
      <c r="BE426" s="23">
        <f t="shared" si="631"/>
        <v>0</v>
      </c>
      <c r="BF426" s="23">
        <f t="shared" si="631"/>
        <v>0</v>
      </c>
      <c r="BG426" s="23">
        <f t="shared" si="631"/>
        <v>0</v>
      </c>
      <c r="BH426" s="23">
        <f t="shared" si="631"/>
        <v>0</v>
      </c>
      <c r="BI426" s="23">
        <f t="shared" si="631"/>
        <v>0</v>
      </c>
      <c r="BJ426" s="23">
        <f t="shared" si="631"/>
        <v>0</v>
      </c>
      <c r="BK426" s="23">
        <f t="shared" si="631"/>
        <v>0</v>
      </c>
      <c r="BL426" s="23">
        <f t="shared" si="631"/>
        <v>0</v>
      </c>
      <c r="BM426" s="23">
        <f t="shared" si="631"/>
        <v>0</v>
      </c>
      <c r="BN426" s="23">
        <f t="shared" si="631"/>
        <v>0</v>
      </c>
      <c r="BO426" s="23">
        <f t="shared" si="631"/>
        <v>0</v>
      </c>
      <c r="BP426" s="23">
        <f t="shared" si="631"/>
        <v>0</v>
      </c>
      <c r="BQ426" s="23">
        <f t="shared" si="631"/>
        <v>0</v>
      </c>
      <c r="BR426" s="23"/>
      <c r="BS426" s="22">
        <f>SUM(J426:U426)</f>
        <v>41710797.619047619</v>
      </c>
      <c r="BT426" s="22">
        <f>SUM(V426:AG426)</f>
        <v>49386555.34449406</v>
      </c>
      <c r="BU426" s="22">
        <f>SUM(AH426:AS426)</f>
        <v>0</v>
      </c>
      <c r="BV426" s="22">
        <f>SUM(AT426:BE426)</f>
        <v>0</v>
      </c>
      <c r="BW426" s="22">
        <f>SUM(BF426:BQ426)</f>
        <v>0</v>
      </c>
      <c r="BX426" s="23">
        <f t="shared" ref="BX426:CY426" si="632">BX180</f>
        <v>0</v>
      </c>
      <c r="BY426" s="23">
        <f t="shared" si="632"/>
        <v>0</v>
      </c>
      <c r="BZ426" s="23">
        <f t="shared" si="632"/>
        <v>0</v>
      </c>
      <c r="CA426" s="23">
        <f t="shared" si="632"/>
        <v>0</v>
      </c>
      <c r="CB426" s="23">
        <f t="shared" si="632"/>
        <v>0</v>
      </c>
      <c r="CC426" s="23">
        <f t="shared" si="632"/>
        <v>0</v>
      </c>
      <c r="CD426" s="23">
        <f t="shared" si="632"/>
        <v>0</v>
      </c>
      <c r="CE426" s="23">
        <f t="shared" si="632"/>
        <v>0</v>
      </c>
      <c r="CF426" s="23">
        <f t="shared" si="632"/>
        <v>0</v>
      </c>
      <c r="CG426" s="23">
        <f t="shared" si="632"/>
        <v>0</v>
      </c>
      <c r="CH426" s="23">
        <f t="shared" si="632"/>
        <v>0</v>
      </c>
      <c r="CI426" s="23">
        <f t="shared" si="632"/>
        <v>0</v>
      </c>
      <c r="CJ426" s="23">
        <f t="shared" si="632"/>
        <v>0</v>
      </c>
      <c r="CK426" s="23">
        <f t="shared" si="632"/>
        <v>0</v>
      </c>
      <c r="CL426" s="23">
        <f t="shared" si="632"/>
        <v>0</v>
      </c>
      <c r="CM426" s="23">
        <f t="shared" si="632"/>
        <v>0</v>
      </c>
      <c r="CN426" s="23">
        <f t="shared" si="632"/>
        <v>0</v>
      </c>
      <c r="CO426" s="23">
        <f t="shared" si="632"/>
        <v>0</v>
      </c>
      <c r="CP426" s="23">
        <f t="shared" si="632"/>
        <v>0</v>
      </c>
      <c r="CQ426" s="23">
        <f t="shared" si="632"/>
        <v>0</v>
      </c>
      <c r="CR426" s="23">
        <f t="shared" si="632"/>
        <v>0</v>
      </c>
      <c r="CS426" s="23">
        <f t="shared" si="632"/>
        <v>0</v>
      </c>
      <c r="CT426" s="23">
        <f t="shared" si="632"/>
        <v>0</v>
      </c>
      <c r="CU426" s="23">
        <f t="shared" si="632"/>
        <v>0</v>
      </c>
      <c r="CV426" s="23">
        <f t="shared" si="632"/>
        <v>0</v>
      </c>
      <c r="CW426" s="23">
        <f t="shared" si="632"/>
        <v>0</v>
      </c>
      <c r="CX426" s="23">
        <f t="shared" si="632"/>
        <v>0</v>
      </c>
      <c r="CY426" s="23">
        <f t="shared" si="632"/>
        <v>0</v>
      </c>
    </row>
    <row r="427" spans="1:103" s="6" customFormat="1" outlineLevel="1">
      <c r="A427" s="3"/>
      <c r="B427" s="6" t="s">
        <v>64</v>
      </c>
      <c r="C427" s="209">
        <v>30</v>
      </c>
      <c r="D427" s="6" t="s">
        <v>112</v>
      </c>
      <c r="I427" s="23"/>
      <c r="J427" s="33">
        <f>J430</f>
        <v>0</v>
      </c>
      <c r="K427" s="33">
        <f t="shared" ref="K427:BQ427" si="633">K430</f>
        <v>0</v>
      </c>
      <c r="L427" s="33">
        <f t="shared" si="633"/>
        <v>0</v>
      </c>
      <c r="M427" s="33">
        <f t="shared" si="633"/>
        <v>0</v>
      </c>
      <c r="N427" s="33">
        <f t="shared" si="633"/>
        <v>0</v>
      </c>
      <c r="O427" s="33">
        <f t="shared" si="633"/>
        <v>0</v>
      </c>
      <c r="P427" s="33">
        <f t="shared" si="633"/>
        <v>0</v>
      </c>
      <c r="Q427" s="33">
        <f t="shared" si="633"/>
        <v>0</v>
      </c>
      <c r="R427" s="33">
        <f t="shared" si="633"/>
        <v>0</v>
      </c>
      <c r="S427" s="33">
        <f t="shared" si="633"/>
        <v>0</v>
      </c>
      <c r="T427" s="33">
        <f t="shared" si="633"/>
        <v>0</v>
      </c>
      <c r="U427" s="33">
        <f t="shared" si="633"/>
        <v>0</v>
      </c>
      <c r="V427" s="33">
        <f t="shared" si="633"/>
        <v>0</v>
      </c>
      <c r="W427" s="33">
        <f t="shared" si="633"/>
        <v>0</v>
      </c>
      <c r="X427" s="33">
        <f t="shared" si="633"/>
        <v>0</v>
      </c>
      <c r="Y427" s="33">
        <f t="shared" si="633"/>
        <v>0</v>
      </c>
      <c r="Z427" s="33">
        <f t="shared" si="633"/>
        <v>0</v>
      </c>
      <c r="AA427" s="33">
        <f t="shared" si="633"/>
        <v>0</v>
      </c>
      <c r="AB427" s="33">
        <f t="shared" si="633"/>
        <v>0</v>
      </c>
      <c r="AC427" s="33">
        <f t="shared" si="633"/>
        <v>0</v>
      </c>
      <c r="AD427" s="33">
        <f t="shared" si="633"/>
        <v>0</v>
      </c>
      <c r="AE427" s="33">
        <f t="shared" si="633"/>
        <v>253048.20267650473</v>
      </c>
      <c r="AF427" s="33">
        <f t="shared" si="633"/>
        <v>0</v>
      </c>
      <c r="AG427" s="33">
        <f t="shared" si="633"/>
        <v>0</v>
      </c>
      <c r="AH427" s="33">
        <f t="shared" si="633"/>
        <v>0</v>
      </c>
      <c r="AI427" s="33">
        <f t="shared" si="633"/>
        <v>0</v>
      </c>
      <c r="AJ427" s="33">
        <f t="shared" si="633"/>
        <v>0</v>
      </c>
      <c r="AK427" s="33">
        <f t="shared" si="633"/>
        <v>0</v>
      </c>
      <c r="AL427" s="33">
        <f t="shared" si="633"/>
        <v>0</v>
      </c>
      <c r="AM427" s="33">
        <f t="shared" si="633"/>
        <v>0</v>
      </c>
      <c r="AN427" s="33">
        <f t="shared" si="633"/>
        <v>0</v>
      </c>
      <c r="AO427" s="33">
        <f t="shared" si="633"/>
        <v>0</v>
      </c>
      <c r="AP427" s="33">
        <f t="shared" si="633"/>
        <v>0</v>
      </c>
      <c r="AQ427" s="33">
        <f t="shared" si="633"/>
        <v>0</v>
      </c>
      <c r="AR427" s="33">
        <f t="shared" si="633"/>
        <v>0</v>
      </c>
      <c r="AS427" s="33">
        <f t="shared" si="633"/>
        <v>0</v>
      </c>
      <c r="AT427" s="33">
        <f t="shared" si="633"/>
        <v>0</v>
      </c>
      <c r="AU427" s="33">
        <f t="shared" si="633"/>
        <v>0</v>
      </c>
      <c r="AV427" s="33">
        <f t="shared" si="633"/>
        <v>0</v>
      </c>
      <c r="AW427" s="33">
        <f t="shared" si="633"/>
        <v>0</v>
      </c>
      <c r="AX427" s="33">
        <f t="shared" si="633"/>
        <v>0</v>
      </c>
      <c r="AY427" s="33">
        <f t="shared" si="633"/>
        <v>0</v>
      </c>
      <c r="AZ427" s="33">
        <f t="shared" si="633"/>
        <v>0</v>
      </c>
      <c r="BA427" s="33">
        <f t="shared" si="633"/>
        <v>0</v>
      </c>
      <c r="BB427" s="33">
        <f t="shared" si="633"/>
        <v>0</v>
      </c>
      <c r="BC427" s="33">
        <f t="shared" si="633"/>
        <v>0</v>
      </c>
      <c r="BD427" s="33">
        <f t="shared" si="633"/>
        <v>0</v>
      </c>
      <c r="BE427" s="33">
        <f t="shared" si="633"/>
        <v>0</v>
      </c>
      <c r="BF427" s="33">
        <f t="shared" si="633"/>
        <v>0</v>
      </c>
      <c r="BG427" s="33">
        <f t="shared" si="633"/>
        <v>0</v>
      </c>
      <c r="BH427" s="33">
        <f t="shared" si="633"/>
        <v>0</v>
      </c>
      <c r="BI427" s="33">
        <f t="shared" si="633"/>
        <v>0</v>
      </c>
      <c r="BJ427" s="33">
        <f t="shared" si="633"/>
        <v>0</v>
      </c>
      <c r="BK427" s="33">
        <f t="shared" si="633"/>
        <v>0</v>
      </c>
      <c r="BL427" s="33">
        <f t="shared" si="633"/>
        <v>0</v>
      </c>
      <c r="BM427" s="33">
        <f t="shared" si="633"/>
        <v>0</v>
      </c>
      <c r="BN427" s="33">
        <f t="shared" si="633"/>
        <v>0</v>
      </c>
      <c r="BO427" s="33">
        <f t="shared" si="633"/>
        <v>0</v>
      </c>
      <c r="BP427" s="33">
        <f t="shared" si="633"/>
        <v>0</v>
      </c>
      <c r="BQ427" s="33">
        <f t="shared" si="633"/>
        <v>0</v>
      </c>
      <c r="BR427" s="33"/>
      <c r="BS427" s="22">
        <f>SUM(J427:U427)</f>
        <v>0</v>
      </c>
      <c r="BT427" s="22">
        <f>SUM(V427:AG427)</f>
        <v>253048.20267650473</v>
      </c>
      <c r="BU427" s="22">
        <f>SUM(AH427:AS427)</f>
        <v>0</v>
      </c>
      <c r="BV427" s="22">
        <f>SUM(AT427:BE427)</f>
        <v>0</v>
      </c>
      <c r="BW427" s="22">
        <f>SUM(BF427:BQ427)</f>
        <v>0</v>
      </c>
      <c r="BX427" s="33">
        <f t="shared" ref="BX427:CY427" si="634">BX430</f>
        <v>0</v>
      </c>
      <c r="BY427" s="33">
        <f t="shared" si="634"/>
        <v>0</v>
      </c>
      <c r="BZ427" s="33">
        <f t="shared" si="634"/>
        <v>0</v>
      </c>
      <c r="CA427" s="33">
        <f t="shared" si="634"/>
        <v>0</v>
      </c>
      <c r="CB427" s="33">
        <f t="shared" si="634"/>
        <v>0</v>
      </c>
      <c r="CC427" s="33">
        <f t="shared" si="634"/>
        <v>0</v>
      </c>
      <c r="CD427" s="33">
        <f t="shared" si="634"/>
        <v>0</v>
      </c>
      <c r="CE427" s="33">
        <f t="shared" si="634"/>
        <v>0</v>
      </c>
      <c r="CF427" s="33">
        <f t="shared" si="634"/>
        <v>0</v>
      </c>
      <c r="CG427" s="33">
        <f t="shared" si="634"/>
        <v>0</v>
      </c>
      <c r="CH427" s="33">
        <f t="shared" si="634"/>
        <v>0</v>
      </c>
      <c r="CI427" s="33">
        <f t="shared" si="634"/>
        <v>0</v>
      </c>
      <c r="CJ427" s="33">
        <f t="shared" si="634"/>
        <v>0</v>
      </c>
      <c r="CK427" s="33">
        <f t="shared" si="634"/>
        <v>0</v>
      </c>
      <c r="CL427" s="33">
        <f t="shared" si="634"/>
        <v>0</v>
      </c>
      <c r="CM427" s="33">
        <f t="shared" si="634"/>
        <v>0</v>
      </c>
      <c r="CN427" s="33">
        <f t="shared" si="634"/>
        <v>0</v>
      </c>
      <c r="CO427" s="33">
        <f t="shared" si="634"/>
        <v>0</v>
      </c>
      <c r="CP427" s="33">
        <f t="shared" si="634"/>
        <v>0</v>
      </c>
      <c r="CQ427" s="33">
        <f t="shared" si="634"/>
        <v>0</v>
      </c>
      <c r="CR427" s="33">
        <f t="shared" si="634"/>
        <v>0</v>
      </c>
      <c r="CS427" s="33">
        <f t="shared" si="634"/>
        <v>0</v>
      </c>
      <c r="CT427" s="33">
        <f t="shared" si="634"/>
        <v>0</v>
      </c>
      <c r="CU427" s="33">
        <f t="shared" si="634"/>
        <v>0</v>
      </c>
      <c r="CV427" s="33">
        <f t="shared" si="634"/>
        <v>0</v>
      </c>
      <c r="CW427" s="33">
        <f t="shared" si="634"/>
        <v>0</v>
      </c>
      <c r="CX427" s="33">
        <f t="shared" si="634"/>
        <v>0</v>
      </c>
      <c r="CY427" s="33">
        <f t="shared" si="634"/>
        <v>0</v>
      </c>
    </row>
    <row r="428" spans="1:103" s="10" customFormat="1" outlineLevel="1">
      <c r="A428" s="12"/>
      <c r="B428" s="17" t="s">
        <v>65</v>
      </c>
      <c r="C428" s="49"/>
      <c r="D428" s="17"/>
      <c r="E428" s="17"/>
      <c r="F428" s="17"/>
      <c r="G428" s="17"/>
      <c r="H428" s="17"/>
      <c r="I428" s="87"/>
      <c r="J428" s="87">
        <f>J425+J426-J427</f>
        <v>0</v>
      </c>
      <c r="K428" s="87">
        <f>K425+K426-K427</f>
        <v>0</v>
      </c>
      <c r="L428" s="87">
        <f>L425+L426-L427</f>
        <v>0</v>
      </c>
      <c r="M428" s="87">
        <f t="shared" ref="M428" si="635">M425+M426-M427</f>
        <v>0</v>
      </c>
      <c r="N428" s="87">
        <f>N425+N426-N427</f>
        <v>0</v>
      </c>
      <c r="O428" s="87">
        <f t="shared" ref="O428:Q428" si="636">O425+O426-O427</f>
        <v>0</v>
      </c>
      <c r="P428" s="87">
        <f t="shared" si="636"/>
        <v>22764875</v>
      </c>
      <c r="Q428" s="87">
        <f t="shared" si="636"/>
        <v>26072226.19047619</v>
      </c>
      <c r="R428" s="87">
        <f>R425+R426-R427</f>
        <v>29620494.047619049</v>
      </c>
      <c r="S428" s="87">
        <f>S425+S426-S427</f>
        <v>33409678.571428571</v>
      </c>
      <c r="T428" s="87">
        <f t="shared" ref="T428:BQ428" si="637">T425+T426-T427</f>
        <v>37439779.761904761</v>
      </c>
      <c r="U428" s="87">
        <f t="shared" si="637"/>
        <v>41710797.619047619</v>
      </c>
      <c r="V428" s="87">
        <f t="shared" si="637"/>
        <v>46222732.142857142</v>
      </c>
      <c r="W428" s="87">
        <f t="shared" si="637"/>
        <v>50975583.333333328</v>
      </c>
      <c r="X428" s="87">
        <f t="shared" si="637"/>
        <v>55969351.190476187</v>
      </c>
      <c r="Y428" s="87">
        <f t="shared" si="637"/>
        <v>61204035.714285709</v>
      </c>
      <c r="Z428" s="87">
        <f t="shared" si="637"/>
        <v>66679636.904761896</v>
      </c>
      <c r="AA428" s="87">
        <f t="shared" si="637"/>
        <v>72396154.761904746</v>
      </c>
      <c r="AB428" s="87">
        <f t="shared" si="637"/>
        <v>78353589.285714269</v>
      </c>
      <c r="AC428" s="87">
        <f t="shared" si="637"/>
        <v>84551940.476190463</v>
      </c>
      <c r="AD428" s="87">
        <f t="shared" si="637"/>
        <v>90991208.333333313</v>
      </c>
      <c r="AE428" s="87">
        <f t="shared" si="637"/>
        <v>90844304.760865167</v>
      </c>
      <c r="AF428" s="87">
        <f t="shared" si="637"/>
        <v>90844304.760865167</v>
      </c>
      <c r="AG428" s="87">
        <f t="shared" si="637"/>
        <v>90844304.760865167</v>
      </c>
      <c r="AH428" s="87">
        <f t="shared" si="637"/>
        <v>90844304.760865167</v>
      </c>
      <c r="AI428" s="87">
        <f t="shared" si="637"/>
        <v>90844304.760865167</v>
      </c>
      <c r="AJ428" s="87">
        <f t="shared" si="637"/>
        <v>90844304.760865167</v>
      </c>
      <c r="AK428" s="87">
        <f t="shared" si="637"/>
        <v>90844304.760865167</v>
      </c>
      <c r="AL428" s="87">
        <f t="shared" si="637"/>
        <v>90844304.760865167</v>
      </c>
      <c r="AM428" s="87">
        <f t="shared" si="637"/>
        <v>90844304.760865167</v>
      </c>
      <c r="AN428" s="87">
        <f t="shared" si="637"/>
        <v>90844304.760865167</v>
      </c>
      <c r="AO428" s="87">
        <f t="shared" si="637"/>
        <v>90844304.760865167</v>
      </c>
      <c r="AP428" s="87">
        <f t="shared" si="637"/>
        <v>90844304.760865167</v>
      </c>
      <c r="AQ428" s="87">
        <f t="shared" si="637"/>
        <v>90844304.760865167</v>
      </c>
      <c r="AR428" s="87">
        <f t="shared" si="637"/>
        <v>90844304.760865167</v>
      </c>
      <c r="AS428" s="87">
        <f t="shared" si="637"/>
        <v>90844304.760865167</v>
      </c>
      <c r="AT428" s="87">
        <f t="shared" si="637"/>
        <v>90844304.760865167</v>
      </c>
      <c r="AU428" s="87">
        <f t="shared" si="637"/>
        <v>90844304.760865167</v>
      </c>
      <c r="AV428" s="87">
        <f t="shared" si="637"/>
        <v>90844304.760865167</v>
      </c>
      <c r="AW428" s="87">
        <f t="shared" si="637"/>
        <v>90844304.760865167</v>
      </c>
      <c r="AX428" s="87">
        <f t="shared" si="637"/>
        <v>90844304.760865167</v>
      </c>
      <c r="AY428" s="87">
        <f t="shared" si="637"/>
        <v>90844304.760865167</v>
      </c>
      <c r="AZ428" s="87">
        <f t="shared" si="637"/>
        <v>90844304.760865167</v>
      </c>
      <c r="BA428" s="87">
        <f t="shared" si="637"/>
        <v>90844304.760865167</v>
      </c>
      <c r="BB428" s="87">
        <f t="shared" si="637"/>
        <v>90844304.760865167</v>
      </c>
      <c r="BC428" s="87">
        <f t="shared" si="637"/>
        <v>90844304.760865167</v>
      </c>
      <c r="BD428" s="87">
        <f t="shared" si="637"/>
        <v>90844304.760865167</v>
      </c>
      <c r="BE428" s="87">
        <f t="shared" si="637"/>
        <v>90844304.760865167</v>
      </c>
      <c r="BF428" s="87">
        <f t="shared" si="637"/>
        <v>90844304.760865167</v>
      </c>
      <c r="BG428" s="87">
        <f t="shared" si="637"/>
        <v>90844304.760865167</v>
      </c>
      <c r="BH428" s="87">
        <f t="shared" si="637"/>
        <v>90844304.760865167</v>
      </c>
      <c r="BI428" s="87">
        <f t="shared" si="637"/>
        <v>90844304.760865167</v>
      </c>
      <c r="BJ428" s="87">
        <f t="shared" si="637"/>
        <v>90844304.760865167</v>
      </c>
      <c r="BK428" s="87">
        <f t="shared" si="637"/>
        <v>90844304.760865167</v>
      </c>
      <c r="BL428" s="87">
        <f t="shared" si="637"/>
        <v>90844304.760865167</v>
      </c>
      <c r="BM428" s="87">
        <f t="shared" si="637"/>
        <v>90844304.760865167</v>
      </c>
      <c r="BN428" s="87">
        <f t="shared" si="637"/>
        <v>90844304.760865167</v>
      </c>
      <c r="BO428" s="87">
        <f t="shared" si="637"/>
        <v>90844304.760865167</v>
      </c>
      <c r="BP428" s="87">
        <f t="shared" si="637"/>
        <v>90844304.760865167</v>
      </c>
      <c r="BQ428" s="87">
        <f t="shared" si="637"/>
        <v>90844304.760865167</v>
      </c>
      <c r="BR428" s="87"/>
      <c r="BS428" s="87">
        <f t="shared" ref="BS428:CS428" si="638">BS425+BS426-BS427</f>
        <v>41710797.619047619</v>
      </c>
      <c r="BT428" s="87">
        <f t="shared" si="638"/>
        <v>90844304.760865182</v>
      </c>
      <c r="BU428" s="87">
        <f t="shared" si="638"/>
        <v>90844304.760865182</v>
      </c>
      <c r="BV428" s="87">
        <f t="shared" si="638"/>
        <v>90844304.760865182</v>
      </c>
      <c r="BW428" s="87">
        <f t="shared" si="638"/>
        <v>90844304.760865182</v>
      </c>
      <c r="BX428" s="87">
        <f t="shared" si="638"/>
        <v>90844304.760865182</v>
      </c>
      <c r="BY428" s="87">
        <f t="shared" si="638"/>
        <v>90844304.760865182</v>
      </c>
      <c r="BZ428" s="87">
        <f t="shared" si="638"/>
        <v>90844304.760865182</v>
      </c>
      <c r="CA428" s="87">
        <f t="shared" si="638"/>
        <v>90844304.760865182</v>
      </c>
      <c r="CB428" s="87">
        <f t="shared" si="638"/>
        <v>90844304.760865182</v>
      </c>
      <c r="CC428" s="87">
        <f t="shared" si="638"/>
        <v>90844304.760865182</v>
      </c>
      <c r="CD428" s="87">
        <f t="shared" si="638"/>
        <v>90844304.760865182</v>
      </c>
      <c r="CE428" s="87">
        <f t="shared" si="638"/>
        <v>90844304.760865182</v>
      </c>
      <c r="CF428" s="87">
        <f t="shared" si="638"/>
        <v>90844304.760865182</v>
      </c>
      <c r="CG428" s="87">
        <f t="shared" si="638"/>
        <v>90844304.760865182</v>
      </c>
      <c r="CH428" s="87">
        <f t="shared" si="638"/>
        <v>90844304.760865182</v>
      </c>
      <c r="CI428" s="87">
        <f t="shared" si="638"/>
        <v>90844304.760865182</v>
      </c>
      <c r="CJ428" s="87">
        <f t="shared" si="638"/>
        <v>90844304.760865182</v>
      </c>
      <c r="CK428" s="87">
        <f t="shared" si="638"/>
        <v>90844304.760865182</v>
      </c>
      <c r="CL428" s="87">
        <f t="shared" si="638"/>
        <v>90844304.760865182</v>
      </c>
      <c r="CM428" s="87">
        <f t="shared" si="638"/>
        <v>90844304.760865182</v>
      </c>
      <c r="CN428" s="87">
        <f t="shared" si="638"/>
        <v>90844304.760865182</v>
      </c>
      <c r="CO428" s="87">
        <f t="shared" si="638"/>
        <v>90844304.760865182</v>
      </c>
      <c r="CP428" s="87">
        <f t="shared" si="638"/>
        <v>90844304.760865182</v>
      </c>
      <c r="CQ428" s="87">
        <f t="shared" si="638"/>
        <v>90844304.760865182</v>
      </c>
      <c r="CR428" s="87">
        <f t="shared" si="638"/>
        <v>90844304.760865182</v>
      </c>
      <c r="CS428" s="87">
        <f t="shared" si="638"/>
        <v>90844304.760865182</v>
      </c>
      <c r="CT428" s="87">
        <f>CT425+CT426-CT427</f>
        <v>90844304.760865182</v>
      </c>
      <c r="CU428" s="87">
        <f t="shared" ref="CU428:CY428" si="639">CU425+CU426-CU427</f>
        <v>90844304.760865182</v>
      </c>
      <c r="CV428" s="87">
        <f t="shared" si="639"/>
        <v>90844304.760865182</v>
      </c>
      <c r="CW428" s="87">
        <f t="shared" si="639"/>
        <v>90844304.760865182</v>
      </c>
      <c r="CX428" s="87">
        <f t="shared" si="639"/>
        <v>90844304.760865182</v>
      </c>
      <c r="CY428" s="87">
        <f t="shared" si="639"/>
        <v>90844304.760865182</v>
      </c>
    </row>
    <row r="429" spans="1:103" s="6" customFormat="1" outlineLevel="1">
      <c r="A429" s="3"/>
      <c r="B429" s="135"/>
      <c r="C429" s="177"/>
      <c r="D429" s="135"/>
      <c r="E429" s="135"/>
      <c r="F429" s="135"/>
      <c r="G429" s="135"/>
      <c r="H429" s="135"/>
      <c r="I429" s="178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  <c r="AA429" s="179"/>
      <c r="AB429" s="179"/>
      <c r="AC429" s="179"/>
      <c r="AD429" s="179"/>
      <c r="AE429" s="179"/>
      <c r="AF429" s="179"/>
      <c r="AG429" s="179"/>
      <c r="AH429" s="179"/>
      <c r="AI429" s="179"/>
      <c r="AJ429" s="179"/>
      <c r="AK429" s="179"/>
      <c r="AL429" s="179"/>
      <c r="AM429" s="179"/>
      <c r="AN429" s="179"/>
      <c r="AO429" s="179"/>
      <c r="AP429" s="179"/>
      <c r="AQ429" s="179"/>
      <c r="AR429" s="179"/>
      <c r="AS429" s="179"/>
      <c r="AT429" s="179"/>
      <c r="AU429" s="179"/>
      <c r="AV429" s="179"/>
      <c r="AW429" s="179"/>
      <c r="AX429" s="179"/>
      <c r="AY429" s="179"/>
      <c r="AZ429" s="179"/>
      <c r="BA429" s="179"/>
      <c r="BB429" s="179"/>
      <c r="BC429" s="179"/>
      <c r="BD429" s="179"/>
      <c r="BE429" s="179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9"/>
      <c r="BR429" s="178"/>
      <c r="BS429" s="180"/>
      <c r="BT429" s="180"/>
      <c r="BU429" s="180"/>
      <c r="BV429" s="180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  <c r="CH429" s="178"/>
      <c r="CI429" s="178"/>
      <c r="CJ429" s="178"/>
      <c r="CK429" s="178"/>
      <c r="CL429" s="178"/>
      <c r="CM429" s="178"/>
      <c r="CN429" s="178"/>
      <c r="CO429" s="178"/>
      <c r="CP429" s="178"/>
      <c r="CQ429" s="178"/>
      <c r="CR429" s="178"/>
      <c r="CS429" s="178"/>
      <c r="CT429" s="178"/>
      <c r="CU429" s="178"/>
      <c r="CV429" s="178"/>
    </row>
    <row r="430" spans="1:103" s="6" customFormat="1" outlineLevel="1">
      <c r="A430" s="3"/>
      <c r="B430" s="181" t="s">
        <v>117</v>
      </c>
      <c r="C430" s="132"/>
      <c r="D430" s="66"/>
      <c r="E430" s="66"/>
      <c r="F430" s="66"/>
      <c r="G430" s="66"/>
      <c r="H430" s="66"/>
      <c r="I430" s="153"/>
      <c r="J430" s="182">
        <f t="shared" ref="J430:AO430" si="640">IFERROR(J432*J14/J14,0)</f>
        <v>0</v>
      </c>
      <c r="K430" s="182">
        <f t="shared" si="640"/>
        <v>0</v>
      </c>
      <c r="L430" s="182">
        <f t="shared" si="640"/>
        <v>0</v>
      </c>
      <c r="M430" s="182">
        <f t="shared" si="640"/>
        <v>0</v>
      </c>
      <c r="N430" s="182">
        <f t="shared" si="640"/>
        <v>0</v>
      </c>
      <c r="O430" s="182">
        <f t="shared" si="640"/>
        <v>0</v>
      </c>
      <c r="P430" s="182">
        <f t="shared" si="640"/>
        <v>0</v>
      </c>
      <c r="Q430" s="182">
        <f t="shared" si="640"/>
        <v>0</v>
      </c>
      <c r="R430" s="182">
        <f t="shared" si="640"/>
        <v>0</v>
      </c>
      <c r="S430" s="182">
        <f t="shared" si="640"/>
        <v>0</v>
      </c>
      <c r="T430" s="182">
        <f t="shared" si="640"/>
        <v>0</v>
      </c>
      <c r="U430" s="182">
        <f t="shared" si="640"/>
        <v>0</v>
      </c>
      <c r="V430" s="182">
        <f t="shared" si="640"/>
        <v>0</v>
      </c>
      <c r="W430" s="182">
        <f t="shared" si="640"/>
        <v>0</v>
      </c>
      <c r="X430" s="182">
        <f t="shared" si="640"/>
        <v>0</v>
      </c>
      <c r="Y430" s="182">
        <f t="shared" si="640"/>
        <v>0</v>
      </c>
      <c r="Z430" s="182">
        <f t="shared" si="640"/>
        <v>0</v>
      </c>
      <c r="AA430" s="182">
        <f t="shared" si="640"/>
        <v>0</v>
      </c>
      <c r="AB430" s="182">
        <f t="shared" si="640"/>
        <v>0</v>
      </c>
      <c r="AC430" s="182">
        <f t="shared" si="640"/>
        <v>0</v>
      </c>
      <c r="AD430" s="182">
        <f t="shared" si="640"/>
        <v>0</v>
      </c>
      <c r="AE430" s="182">
        <f t="shared" si="640"/>
        <v>253048.20267650473</v>
      </c>
      <c r="AF430" s="182">
        <f t="shared" si="640"/>
        <v>0</v>
      </c>
      <c r="AG430" s="182">
        <f t="shared" si="640"/>
        <v>0</v>
      </c>
      <c r="AH430" s="182">
        <f t="shared" si="640"/>
        <v>0</v>
      </c>
      <c r="AI430" s="182">
        <f t="shared" si="640"/>
        <v>0</v>
      </c>
      <c r="AJ430" s="182">
        <f t="shared" si="640"/>
        <v>0</v>
      </c>
      <c r="AK430" s="182">
        <f t="shared" si="640"/>
        <v>0</v>
      </c>
      <c r="AL430" s="182">
        <f t="shared" si="640"/>
        <v>0</v>
      </c>
      <c r="AM430" s="182">
        <f t="shared" si="640"/>
        <v>0</v>
      </c>
      <c r="AN430" s="182">
        <f t="shared" si="640"/>
        <v>0</v>
      </c>
      <c r="AO430" s="182">
        <f t="shared" si="640"/>
        <v>0</v>
      </c>
      <c r="AP430" s="182">
        <f t="shared" ref="AP430:BQ430" si="641">IFERROR(AP432*AP14/AP14,0)</f>
        <v>0</v>
      </c>
      <c r="AQ430" s="182">
        <f t="shared" si="641"/>
        <v>0</v>
      </c>
      <c r="AR430" s="182">
        <f t="shared" si="641"/>
        <v>0</v>
      </c>
      <c r="AS430" s="182">
        <f t="shared" si="641"/>
        <v>0</v>
      </c>
      <c r="AT430" s="182">
        <f t="shared" si="641"/>
        <v>0</v>
      </c>
      <c r="AU430" s="182">
        <f t="shared" si="641"/>
        <v>0</v>
      </c>
      <c r="AV430" s="182">
        <f t="shared" si="641"/>
        <v>0</v>
      </c>
      <c r="AW430" s="182">
        <f t="shared" si="641"/>
        <v>0</v>
      </c>
      <c r="AX430" s="182">
        <f t="shared" si="641"/>
        <v>0</v>
      </c>
      <c r="AY430" s="182">
        <f t="shared" si="641"/>
        <v>0</v>
      </c>
      <c r="AZ430" s="182">
        <f t="shared" si="641"/>
        <v>0</v>
      </c>
      <c r="BA430" s="182">
        <f t="shared" si="641"/>
        <v>0</v>
      </c>
      <c r="BB430" s="182">
        <f t="shared" si="641"/>
        <v>0</v>
      </c>
      <c r="BC430" s="182">
        <f t="shared" si="641"/>
        <v>0</v>
      </c>
      <c r="BD430" s="182">
        <f t="shared" si="641"/>
        <v>0</v>
      </c>
      <c r="BE430" s="182">
        <f t="shared" si="641"/>
        <v>0</v>
      </c>
      <c r="BF430" s="182">
        <f t="shared" si="641"/>
        <v>0</v>
      </c>
      <c r="BG430" s="182">
        <f t="shared" si="641"/>
        <v>0</v>
      </c>
      <c r="BH430" s="182">
        <f t="shared" si="641"/>
        <v>0</v>
      </c>
      <c r="BI430" s="182">
        <f t="shared" si="641"/>
        <v>0</v>
      </c>
      <c r="BJ430" s="182">
        <f t="shared" si="641"/>
        <v>0</v>
      </c>
      <c r="BK430" s="182">
        <f t="shared" si="641"/>
        <v>0</v>
      </c>
      <c r="BL430" s="182">
        <f t="shared" si="641"/>
        <v>0</v>
      </c>
      <c r="BM430" s="182">
        <f t="shared" si="641"/>
        <v>0</v>
      </c>
      <c r="BN430" s="182">
        <f t="shared" si="641"/>
        <v>0</v>
      </c>
      <c r="BO430" s="182">
        <f t="shared" si="641"/>
        <v>0</v>
      </c>
      <c r="BP430" s="182">
        <f t="shared" si="641"/>
        <v>0</v>
      </c>
      <c r="BQ430" s="182">
        <f t="shared" si="641"/>
        <v>0</v>
      </c>
      <c r="BR430" s="153"/>
      <c r="BS430" s="183">
        <f>SUM(N430:Q430)</f>
        <v>0</v>
      </c>
      <c r="BT430" s="183">
        <f>SUM(R430:U430)</f>
        <v>0</v>
      </c>
      <c r="BU430" s="183">
        <f>SUM(V430:Y430)</f>
        <v>0</v>
      </c>
      <c r="BV430" s="183">
        <f>SUM(Z430:AC430)</f>
        <v>0</v>
      </c>
      <c r="BW430" s="182">
        <f>SUM(AD430:AG430)</f>
        <v>253048.20267650473</v>
      </c>
      <c r="BX430" s="182">
        <f t="shared" ref="BX430:CY430" si="642">IFERROR(BX432*BX14/BX14,0)</f>
        <v>0</v>
      </c>
      <c r="BY430" s="182">
        <f t="shared" si="642"/>
        <v>0</v>
      </c>
      <c r="BZ430" s="182">
        <f t="shared" si="642"/>
        <v>0</v>
      </c>
      <c r="CA430" s="182">
        <f t="shared" si="642"/>
        <v>0</v>
      </c>
      <c r="CB430" s="182">
        <f t="shared" si="642"/>
        <v>0</v>
      </c>
      <c r="CC430" s="182">
        <f t="shared" si="642"/>
        <v>0</v>
      </c>
      <c r="CD430" s="182">
        <f t="shared" si="642"/>
        <v>0</v>
      </c>
      <c r="CE430" s="182">
        <f t="shared" si="642"/>
        <v>0</v>
      </c>
      <c r="CF430" s="182">
        <f t="shared" si="642"/>
        <v>0</v>
      </c>
      <c r="CG430" s="182">
        <f t="shared" si="642"/>
        <v>0</v>
      </c>
      <c r="CH430" s="182">
        <f t="shared" si="642"/>
        <v>0</v>
      </c>
      <c r="CI430" s="182">
        <f t="shared" si="642"/>
        <v>0</v>
      </c>
      <c r="CJ430" s="182">
        <f t="shared" si="642"/>
        <v>0</v>
      </c>
      <c r="CK430" s="182">
        <f t="shared" si="642"/>
        <v>0</v>
      </c>
      <c r="CL430" s="182">
        <f t="shared" si="642"/>
        <v>0</v>
      </c>
      <c r="CM430" s="182">
        <f t="shared" si="642"/>
        <v>0</v>
      </c>
      <c r="CN430" s="182">
        <f t="shared" si="642"/>
        <v>0</v>
      </c>
      <c r="CO430" s="182">
        <f t="shared" si="642"/>
        <v>0</v>
      </c>
      <c r="CP430" s="182">
        <f t="shared" si="642"/>
        <v>0</v>
      </c>
      <c r="CQ430" s="182">
        <f t="shared" si="642"/>
        <v>0</v>
      </c>
      <c r="CR430" s="182">
        <f t="shared" si="642"/>
        <v>0</v>
      </c>
      <c r="CS430" s="182">
        <f t="shared" si="642"/>
        <v>0</v>
      </c>
      <c r="CT430" s="182">
        <f t="shared" si="642"/>
        <v>0</v>
      </c>
      <c r="CU430" s="182">
        <f t="shared" si="642"/>
        <v>0</v>
      </c>
      <c r="CV430" s="182">
        <f t="shared" si="642"/>
        <v>0</v>
      </c>
      <c r="CW430" s="182">
        <f t="shared" si="642"/>
        <v>0</v>
      </c>
      <c r="CX430" s="182">
        <f t="shared" si="642"/>
        <v>0</v>
      </c>
      <c r="CY430" s="184">
        <f t="shared" si="642"/>
        <v>0</v>
      </c>
    </row>
    <row r="431" spans="1:103" s="6" customFormat="1" outlineLevel="1">
      <c r="A431" s="3"/>
      <c r="B431" s="137" t="s">
        <v>111</v>
      </c>
      <c r="C431" s="123"/>
      <c r="D431" s="43"/>
      <c r="E431" s="43"/>
      <c r="F431" s="43"/>
      <c r="G431" s="43"/>
      <c r="H431" s="43"/>
      <c r="I431" s="149"/>
      <c r="J431" s="36">
        <f t="shared" ref="J431:AO431" si="643">IFERROR(J432*J16/J16,0)</f>
        <v>0</v>
      </c>
      <c r="K431" s="36">
        <f t="shared" si="643"/>
        <v>0</v>
      </c>
      <c r="L431" s="36">
        <f t="shared" si="643"/>
        <v>0</v>
      </c>
      <c r="M431" s="36">
        <f t="shared" si="643"/>
        <v>0</v>
      </c>
      <c r="N431" s="36">
        <f t="shared" si="643"/>
        <v>0</v>
      </c>
      <c r="O431" s="36">
        <f t="shared" si="643"/>
        <v>0</v>
      </c>
      <c r="P431" s="36">
        <f t="shared" si="643"/>
        <v>0</v>
      </c>
      <c r="Q431" s="36">
        <f t="shared" si="643"/>
        <v>0</v>
      </c>
      <c r="R431" s="36">
        <f t="shared" si="643"/>
        <v>0</v>
      </c>
      <c r="S431" s="36">
        <f t="shared" si="643"/>
        <v>0</v>
      </c>
      <c r="T431" s="36">
        <f t="shared" si="643"/>
        <v>0</v>
      </c>
      <c r="U431" s="36">
        <f t="shared" si="643"/>
        <v>0</v>
      </c>
      <c r="V431" s="36">
        <f t="shared" si="643"/>
        <v>0</v>
      </c>
      <c r="W431" s="36">
        <f t="shared" si="643"/>
        <v>0</v>
      </c>
      <c r="X431" s="36">
        <f t="shared" si="643"/>
        <v>0</v>
      </c>
      <c r="Y431" s="36">
        <f t="shared" si="643"/>
        <v>0</v>
      </c>
      <c r="Z431" s="36">
        <f t="shared" si="643"/>
        <v>0</v>
      </c>
      <c r="AA431" s="36">
        <f t="shared" si="643"/>
        <v>0</v>
      </c>
      <c r="AB431" s="36">
        <f t="shared" si="643"/>
        <v>0</v>
      </c>
      <c r="AC431" s="36">
        <f t="shared" si="643"/>
        <v>0</v>
      </c>
      <c r="AD431" s="36">
        <f t="shared" si="643"/>
        <v>0</v>
      </c>
      <c r="AE431" s="36">
        <f t="shared" si="643"/>
        <v>253048.20267650473</v>
      </c>
      <c r="AF431" s="36">
        <f t="shared" si="643"/>
        <v>253048.20267650473</v>
      </c>
      <c r="AG431" s="36">
        <f t="shared" si="643"/>
        <v>253048.20267650473</v>
      </c>
      <c r="AH431" s="36">
        <f t="shared" si="643"/>
        <v>253048.20267650473</v>
      </c>
      <c r="AI431" s="36">
        <f t="shared" si="643"/>
        <v>253048.20267650473</v>
      </c>
      <c r="AJ431" s="36">
        <f t="shared" si="643"/>
        <v>253048.20267650473</v>
      </c>
      <c r="AK431" s="36">
        <f t="shared" si="643"/>
        <v>253048.20267650473</v>
      </c>
      <c r="AL431" s="36">
        <f t="shared" si="643"/>
        <v>253048.20267650473</v>
      </c>
      <c r="AM431" s="36">
        <f t="shared" si="643"/>
        <v>253048.20267650473</v>
      </c>
      <c r="AN431" s="36">
        <f t="shared" si="643"/>
        <v>253048.20267650473</v>
      </c>
      <c r="AO431" s="36">
        <f t="shared" si="643"/>
        <v>253048.20267650473</v>
      </c>
      <c r="AP431" s="36">
        <f t="shared" ref="AP431:BQ431" si="644">IFERROR(AP432*AP16/AP16,0)</f>
        <v>253048.20267650473</v>
      </c>
      <c r="AQ431" s="36">
        <f t="shared" si="644"/>
        <v>253048.20267650473</v>
      </c>
      <c r="AR431" s="36">
        <f t="shared" si="644"/>
        <v>253048.20267650473</v>
      </c>
      <c r="AS431" s="36">
        <f t="shared" si="644"/>
        <v>253048.20267650473</v>
      </c>
      <c r="AT431" s="36">
        <f t="shared" si="644"/>
        <v>253048.20267650473</v>
      </c>
      <c r="AU431" s="36">
        <f t="shared" si="644"/>
        <v>253048.20267650473</v>
      </c>
      <c r="AV431" s="36">
        <f t="shared" si="644"/>
        <v>253048.20267650473</v>
      </c>
      <c r="AW431" s="36">
        <f t="shared" si="644"/>
        <v>253048.20267650473</v>
      </c>
      <c r="AX431" s="36">
        <f t="shared" si="644"/>
        <v>253048.20267650473</v>
      </c>
      <c r="AY431" s="36">
        <f t="shared" si="644"/>
        <v>253048.20267650473</v>
      </c>
      <c r="AZ431" s="36">
        <f t="shared" si="644"/>
        <v>253048.20267650473</v>
      </c>
      <c r="BA431" s="36">
        <f t="shared" si="644"/>
        <v>253048.20267650473</v>
      </c>
      <c r="BB431" s="36">
        <f t="shared" si="644"/>
        <v>253048.20267650473</v>
      </c>
      <c r="BC431" s="36">
        <f t="shared" si="644"/>
        <v>253048.20267650473</v>
      </c>
      <c r="BD431" s="36">
        <f t="shared" si="644"/>
        <v>253048.20267650473</v>
      </c>
      <c r="BE431" s="36">
        <f t="shared" si="644"/>
        <v>253048.20267650473</v>
      </c>
      <c r="BF431" s="36">
        <f t="shared" si="644"/>
        <v>253048.20267650473</v>
      </c>
      <c r="BG431" s="36">
        <f t="shared" si="644"/>
        <v>253048.20267650473</v>
      </c>
      <c r="BH431" s="36">
        <f t="shared" si="644"/>
        <v>253048.20267650473</v>
      </c>
      <c r="BI431" s="36">
        <f t="shared" si="644"/>
        <v>253048.20267650473</v>
      </c>
      <c r="BJ431" s="36">
        <f t="shared" si="644"/>
        <v>253048.20267650473</v>
      </c>
      <c r="BK431" s="36">
        <f t="shared" si="644"/>
        <v>253048.20267650473</v>
      </c>
      <c r="BL431" s="36">
        <f t="shared" si="644"/>
        <v>253048.20267650473</v>
      </c>
      <c r="BM431" s="36">
        <f t="shared" si="644"/>
        <v>253048.20267650473</v>
      </c>
      <c r="BN431" s="36">
        <f t="shared" si="644"/>
        <v>253048.20267650473</v>
      </c>
      <c r="BO431" s="36">
        <f t="shared" si="644"/>
        <v>253048.20267650473</v>
      </c>
      <c r="BP431" s="36">
        <f t="shared" si="644"/>
        <v>253048.20267650473</v>
      </c>
      <c r="BQ431" s="36">
        <f t="shared" si="644"/>
        <v>253048.20267650473</v>
      </c>
      <c r="BR431" s="149"/>
      <c r="BS431" s="185">
        <f>SUM(N431:Q431)</f>
        <v>0</v>
      </c>
      <c r="BT431" s="185">
        <f>SUM(R431:U431)</f>
        <v>0</v>
      </c>
      <c r="BU431" s="185">
        <f>SUM(V431:Y431)</f>
        <v>0</v>
      </c>
      <c r="BV431" s="185">
        <f>SUM(Z431:AC431)</f>
        <v>0</v>
      </c>
      <c r="BW431" s="149">
        <f>SUM(AD431:AG431)</f>
        <v>759144.6080295142</v>
      </c>
      <c r="BX431" s="36">
        <f t="shared" ref="BX431:CY431" si="645">IFERROR(BX432*BX16/BX16,0)</f>
        <v>3036578.4321180563</v>
      </c>
      <c r="BY431" s="36">
        <f t="shared" si="645"/>
        <v>3036578.4321180563</v>
      </c>
      <c r="BZ431" s="36">
        <f t="shared" si="645"/>
        <v>3036578.4321180563</v>
      </c>
      <c r="CA431" s="36">
        <f t="shared" si="645"/>
        <v>3036578.4321180563</v>
      </c>
      <c r="CB431" s="36">
        <f t="shared" si="645"/>
        <v>3036578.4321180563</v>
      </c>
      <c r="CC431" s="36">
        <f t="shared" si="645"/>
        <v>3036578.4321180563</v>
      </c>
      <c r="CD431" s="36">
        <f t="shared" si="645"/>
        <v>3036578.4321180563</v>
      </c>
      <c r="CE431" s="36">
        <f t="shared" si="645"/>
        <v>3036578.4321180563</v>
      </c>
      <c r="CF431" s="36">
        <f t="shared" si="645"/>
        <v>3036578.4321180563</v>
      </c>
      <c r="CG431" s="36">
        <f t="shared" si="645"/>
        <v>3036578.4321180563</v>
      </c>
      <c r="CH431" s="36">
        <f t="shared" si="645"/>
        <v>3036578.4321180563</v>
      </c>
      <c r="CI431" s="36">
        <f t="shared" si="645"/>
        <v>3036578.4321180563</v>
      </c>
      <c r="CJ431" s="36">
        <f t="shared" si="645"/>
        <v>3036578.4321180563</v>
      </c>
      <c r="CK431" s="36">
        <f t="shared" si="645"/>
        <v>3036578.4321180563</v>
      </c>
      <c r="CL431" s="36">
        <f t="shared" si="645"/>
        <v>3036578.4321180563</v>
      </c>
      <c r="CM431" s="36">
        <f t="shared" si="645"/>
        <v>3036578.4321180563</v>
      </c>
      <c r="CN431" s="36">
        <f t="shared" si="645"/>
        <v>3036578.4321180563</v>
      </c>
      <c r="CO431" s="36">
        <f t="shared" si="645"/>
        <v>3036578.4321180563</v>
      </c>
      <c r="CP431" s="36">
        <f t="shared" si="645"/>
        <v>3036578.4321180563</v>
      </c>
      <c r="CQ431" s="36">
        <f t="shared" si="645"/>
        <v>3036578.4321180563</v>
      </c>
      <c r="CR431" s="36">
        <f t="shared" si="645"/>
        <v>3036578.4321180563</v>
      </c>
      <c r="CS431" s="36">
        <f t="shared" si="645"/>
        <v>3036578.4321180563</v>
      </c>
      <c r="CT431" s="36">
        <f t="shared" si="645"/>
        <v>3036578.4321180563</v>
      </c>
      <c r="CU431" s="36">
        <f t="shared" si="645"/>
        <v>3036578.4321180563</v>
      </c>
      <c r="CV431" s="36">
        <f t="shared" si="645"/>
        <v>3036578.4321180563</v>
      </c>
      <c r="CW431" s="36">
        <f t="shared" si="645"/>
        <v>3036578.4321180563</v>
      </c>
      <c r="CX431" s="36">
        <f t="shared" si="645"/>
        <v>2277433.824088499</v>
      </c>
      <c r="CY431" s="98">
        <f t="shared" si="645"/>
        <v>0</v>
      </c>
    </row>
    <row r="432" spans="1:103" s="6" customFormat="1" outlineLevel="1">
      <c r="A432" s="3"/>
      <c r="B432" s="140" t="s">
        <v>114</v>
      </c>
      <c r="C432" s="124"/>
      <c r="D432" s="73"/>
      <c r="E432" s="73"/>
      <c r="F432" s="73"/>
      <c r="G432" s="73"/>
      <c r="H432" s="73"/>
      <c r="I432" s="159"/>
      <c r="J432" s="126">
        <f t="shared" ref="J432:AO432" si="646">IFERROR($C426/$C427*J18/J18*J9/12,0)</f>
        <v>0</v>
      </c>
      <c r="K432" s="126">
        <f t="shared" si="646"/>
        <v>0</v>
      </c>
      <c r="L432" s="126">
        <f t="shared" si="646"/>
        <v>0</v>
      </c>
      <c r="M432" s="126">
        <f t="shared" si="646"/>
        <v>0</v>
      </c>
      <c r="N432" s="126">
        <f t="shared" si="646"/>
        <v>0</v>
      </c>
      <c r="O432" s="126">
        <f t="shared" si="646"/>
        <v>0</v>
      </c>
      <c r="P432" s="126">
        <f t="shared" si="646"/>
        <v>0</v>
      </c>
      <c r="Q432" s="126">
        <f t="shared" si="646"/>
        <v>0</v>
      </c>
      <c r="R432" s="126">
        <f t="shared" si="646"/>
        <v>0</v>
      </c>
      <c r="S432" s="126">
        <f t="shared" si="646"/>
        <v>0</v>
      </c>
      <c r="T432" s="126">
        <f t="shared" si="646"/>
        <v>0</v>
      </c>
      <c r="U432" s="126">
        <f t="shared" si="646"/>
        <v>0</v>
      </c>
      <c r="V432" s="126">
        <f t="shared" si="646"/>
        <v>0</v>
      </c>
      <c r="W432" s="126">
        <f t="shared" si="646"/>
        <v>0</v>
      </c>
      <c r="X432" s="126">
        <f t="shared" si="646"/>
        <v>0</v>
      </c>
      <c r="Y432" s="126">
        <f t="shared" si="646"/>
        <v>0</v>
      </c>
      <c r="Z432" s="126">
        <f t="shared" si="646"/>
        <v>0</v>
      </c>
      <c r="AA432" s="126">
        <f t="shared" si="646"/>
        <v>0</v>
      </c>
      <c r="AB432" s="126">
        <f t="shared" si="646"/>
        <v>0</v>
      </c>
      <c r="AC432" s="126">
        <f t="shared" si="646"/>
        <v>0</v>
      </c>
      <c r="AD432" s="126">
        <f t="shared" si="646"/>
        <v>0</v>
      </c>
      <c r="AE432" s="126">
        <f t="shared" si="646"/>
        <v>253048.2026765047</v>
      </c>
      <c r="AF432" s="126">
        <f t="shared" si="646"/>
        <v>253048.2026765047</v>
      </c>
      <c r="AG432" s="126">
        <f t="shared" si="646"/>
        <v>253048.2026765047</v>
      </c>
      <c r="AH432" s="126">
        <f t="shared" si="646"/>
        <v>253048.2026765047</v>
      </c>
      <c r="AI432" s="126">
        <f t="shared" si="646"/>
        <v>253048.2026765047</v>
      </c>
      <c r="AJ432" s="126">
        <f t="shared" si="646"/>
        <v>253048.2026765047</v>
      </c>
      <c r="AK432" s="126">
        <f t="shared" si="646"/>
        <v>253048.2026765047</v>
      </c>
      <c r="AL432" s="126">
        <f t="shared" si="646"/>
        <v>253048.2026765047</v>
      </c>
      <c r="AM432" s="126">
        <f t="shared" si="646"/>
        <v>253048.2026765047</v>
      </c>
      <c r="AN432" s="126">
        <f t="shared" si="646"/>
        <v>253048.2026765047</v>
      </c>
      <c r="AO432" s="126">
        <f t="shared" si="646"/>
        <v>253048.2026765047</v>
      </c>
      <c r="AP432" s="126">
        <f t="shared" ref="AP432:BQ432" si="647">IFERROR($C426/$C427*AP18/AP18*AP9/12,0)</f>
        <v>253048.2026765047</v>
      </c>
      <c r="AQ432" s="126">
        <f t="shared" si="647"/>
        <v>253048.2026765047</v>
      </c>
      <c r="AR432" s="126">
        <f t="shared" si="647"/>
        <v>253048.2026765047</v>
      </c>
      <c r="AS432" s="126">
        <f t="shared" si="647"/>
        <v>253048.2026765047</v>
      </c>
      <c r="AT432" s="126">
        <f t="shared" si="647"/>
        <v>253048.2026765047</v>
      </c>
      <c r="AU432" s="126">
        <f t="shared" si="647"/>
        <v>253048.2026765047</v>
      </c>
      <c r="AV432" s="126">
        <f t="shared" si="647"/>
        <v>253048.2026765047</v>
      </c>
      <c r="AW432" s="126">
        <f t="shared" si="647"/>
        <v>253048.2026765047</v>
      </c>
      <c r="AX432" s="126">
        <f t="shared" si="647"/>
        <v>253048.2026765047</v>
      </c>
      <c r="AY432" s="126">
        <f t="shared" si="647"/>
        <v>253048.2026765047</v>
      </c>
      <c r="AZ432" s="126">
        <f t="shared" si="647"/>
        <v>253048.2026765047</v>
      </c>
      <c r="BA432" s="126">
        <f t="shared" si="647"/>
        <v>253048.2026765047</v>
      </c>
      <c r="BB432" s="126">
        <f t="shared" si="647"/>
        <v>253048.2026765047</v>
      </c>
      <c r="BC432" s="126">
        <f t="shared" si="647"/>
        <v>253048.2026765047</v>
      </c>
      <c r="BD432" s="126">
        <f t="shared" si="647"/>
        <v>253048.2026765047</v>
      </c>
      <c r="BE432" s="126">
        <f t="shared" si="647"/>
        <v>253048.2026765047</v>
      </c>
      <c r="BF432" s="126">
        <f t="shared" si="647"/>
        <v>253048.2026765047</v>
      </c>
      <c r="BG432" s="126">
        <f t="shared" si="647"/>
        <v>253048.2026765047</v>
      </c>
      <c r="BH432" s="126">
        <f t="shared" si="647"/>
        <v>253048.2026765047</v>
      </c>
      <c r="BI432" s="126">
        <f t="shared" si="647"/>
        <v>253048.2026765047</v>
      </c>
      <c r="BJ432" s="126">
        <f t="shared" si="647"/>
        <v>253048.2026765047</v>
      </c>
      <c r="BK432" s="126">
        <f t="shared" si="647"/>
        <v>253048.2026765047</v>
      </c>
      <c r="BL432" s="126">
        <f t="shared" si="647"/>
        <v>253048.2026765047</v>
      </c>
      <c r="BM432" s="126">
        <f t="shared" si="647"/>
        <v>253048.2026765047</v>
      </c>
      <c r="BN432" s="126">
        <f t="shared" si="647"/>
        <v>253048.2026765047</v>
      </c>
      <c r="BO432" s="126">
        <f t="shared" si="647"/>
        <v>253048.2026765047</v>
      </c>
      <c r="BP432" s="126">
        <f t="shared" si="647"/>
        <v>253048.2026765047</v>
      </c>
      <c r="BQ432" s="126">
        <f t="shared" si="647"/>
        <v>253048.2026765047</v>
      </c>
      <c r="BR432" s="159"/>
      <c r="BS432" s="158">
        <f>SUM(J432:U432)</f>
        <v>0</v>
      </c>
      <c r="BT432" s="158">
        <f>SUM(V432:AG432)</f>
        <v>759144.60802951409</v>
      </c>
      <c r="BU432" s="158">
        <f>SUM(AH432:AS432)</f>
        <v>3036578.4321180568</v>
      </c>
      <c r="BV432" s="158">
        <f>SUM(AT432:BE432)</f>
        <v>3036578.4321180568</v>
      </c>
      <c r="BW432" s="158">
        <f>SUM(BF432:BQ432)</f>
        <v>3036578.4321180568</v>
      </c>
      <c r="BX432" s="159">
        <f>MIN($C426/$C427,$C426-SUM($BS432:BW432))</f>
        <v>3036578.4321180563</v>
      </c>
      <c r="BY432" s="159">
        <f>MIN($C426/$C427,$C426-SUM($BS432:BX432))</f>
        <v>3036578.4321180563</v>
      </c>
      <c r="BZ432" s="159">
        <f>MIN($C426/$C427,$C426-SUM($BS432:BY432))</f>
        <v>3036578.4321180563</v>
      </c>
      <c r="CA432" s="159">
        <f>MIN($C426/$C427,$C426-SUM($BS432:BZ432))</f>
        <v>3036578.4321180563</v>
      </c>
      <c r="CB432" s="159">
        <f>MIN($C426/$C427,$C426-SUM($BS432:CA432))</f>
        <v>3036578.4321180563</v>
      </c>
      <c r="CC432" s="159">
        <f>MIN($C426/$C427,$C426-SUM($BS432:CB432))</f>
        <v>3036578.4321180563</v>
      </c>
      <c r="CD432" s="159">
        <f>MIN($C426/$C427,$C426-SUM($BS432:CC432))</f>
        <v>3036578.4321180563</v>
      </c>
      <c r="CE432" s="159">
        <f>MIN($C426/$C427,$C426-SUM($BS432:CD432))</f>
        <v>3036578.4321180563</v>
      </c>
      <c r="CF432" s="159">
        <f>MIN($C426/$C427,$C426-SUM($BS432:CE432))</f>
        <v>3036578.4321180563</v>
      </c>
      <c r="CG432" s="159">
        <f>MIN($C426/$C427,$C426-SUM($BS432:CF432))</f>
        <v>3036578.4321180563</v>
      </c>
      <c r="CH432" s="159">
        <f>MIN($C426/$C427,$C426-SUM($BS432:CG432))</f>
        <v>3036578.4321180563</v>
      </c>
      <c r="CI432" s="159">
        <f>MIN($C426/$C427,$C426-SUM($BS432:CH432))</f>
        <v>3036578.4321180563</v>
      </c>
      <c r="CJ432" s="159">
        <f>MIN($C426/$C427,$C426-SUM($BS432:CI432))</f>
        <v>3036578.4321180563</v>
      </c>
      <c r="CK432" s="159">
        <f>MIN($C426/$C427,$C426-SUM($BS432:CJ432))</f>
        <v>3036578.4321180563</v>
      </c>
      <c r="CL432" s="159">
        <f>MIN($C426/$C427,$C426-SUM($BS432:CK432))</f>
        <v>3036578.4321180563</v>
      </c>
      <c r="CM432" s="159">
        <f>MIN($C426/$C427,$C426-SUM($BS432:CL432))</f>
        <v>3036578.4321180563</v>
      </c>
      <c r="CN432" s="159">
        <f>MIN($C426/$C427,$C426-SUM($BS432:CM432))</f>
        <v>3036578.4321180563</v>
      </c>
      <c r="CO432" s="159">
        <f>MIN($C426/$C427,$C426-SUM($BS432:CN432))</f>
        <v>3036578.4321180563</v>
      </c>
      <c r="CP432" s="159">
        <f>MIN($C426/$C427,$C426-SUM($BS432:CO432))</f>
        <v>3036578.4321180563</v>
      </c>
      <c r="CQ432" s="159">
        <f>MIN($C426/$C427,$C426-SUM($BS432:CP432))</f>
        <v>3036578.4321180563</v>
      </c>
      <c r="CR432" s="159">
        <f>MIN($C426/$C427,$C426-SUM($BS432:CQ432))</f>
        <v>3036578.4321180563</v>
      </c>
      <c r="CS432" s="159">
        <f>MIN($C426/$C427,$C426-SUM($BS432:CR432))</f>
        <v>3036578.4321180563</v>
      </c>
      <c r="CT432" s="159">
        <f>MIN($C426/$C427,$C426-SUM($BS432:CS432))</f>
        <v>3036578.4321180563</v>
      </c>
      <c r="CU432" s="159">
        <f>MIN($C426/$C427,$C426-SUM($BS432:CT432))</f>
        <v>3036578.4321180563</v>
      </c>
      <c r="CV432" s="159">
        <f>MIN($C426/$C427,$C426-SUM($BS432:CU432))</f>
        <v>3036578.4321180563</v>
      </c>
      <c r="CW432" s="159">
        <f>MIN($C426/$C427,$C426-SUM($BS432:CV432))</f>
        <v>3036578.4321180563</v>
      </c>
      <c r="CX432" s="159">
        <f>MIN($C426/$C427,$C426-SUM($BS432:CW432))</f>
        <v>2277433.824088499</v>
      </c>
      <c r="CY432" s="187">
        <f>MIN($C426/$C427,$C426-SUM($BS432:CX432))</f>
        <v>0</v>
      </c>
    </row>
    <row r="433" spans="1:103" s="10" customFormat="1" outlineLevel="1">
      <c r="A433" s="12"/>
      <c r="C433" s="24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</row>
    <row r="434" spans="1:103" s="10" customFormat="1" outlineLevel="1">
      <c r="A434" s="12"/>
      <c r="B434" s="10" t="s">
        <v>81</v>
      </c>
      <c r="C434" s="24"/>
      <c r="I434" s="39"/>
      <c r="J434" s="62">
        <f t="shared" ref="J434:AO434" si="648">IF(J7&lt;$C15,J435,0)</f>
        <v>0</v>
      </c>
      <c r="K434" s="62">
        <f t="shared" si="648"/>
        <v>0</v>
      </c>
      <c r="L434" s="62">
        <f t="shared" si="648"/>
        <v>0</v>
      </c>
      <c r="M434" s="62">
        <f t="shared" si="648"/>
        <v>0</v>
      </c>
      <c r="N434" s="62">
        <f t="shared" si="648"/>
        <v>0</v>
      </c>
      <c r="O434" s="62">
        <f t="shared" si="648"/>
        <v>0</v>
      </c>
      <c r="P434" s="62">
        <f t="shared" si="648"/>
        <v>671242125</v>
      </c>
      <c r="Q434" s="62">
        <f t="shared" si="648"/>
        <v>759820476.19047618</v>
      </c>
      <c r="R434" s="62">
        <f t="shared" si="648"/>
        <v>848639744.0476191</v>
      </c>
      <c r="S434" s="62">
        <f t="shared" si="648"/>
        <v>937699928.57142854</v>
      </c>
      <c r="T434" s="62">
        <f t="shared" si="648"/>
        <v>1027001029.7619047</v>
      </c>
      <c r="U434" s="62">
        <f t="shared" si="648"/>
        <v>1116543047.6190476</v>
      </c>
      <c r="V434" s="62">
        <f t="shared" si="648"/>
        <v>1206325982.1428571</v>
      </c>
      <c r="W434" s="62">
        <f t="shared" si="648"/>
        <v>1296349833.3333335</v>
      </c>
      <c r="X434" s="62">
        <f t="shared" si="648"/>
        <v>1386614601.1904762</v>
      </c>
      <c r="Y434" s="62">
        <f t="shared" si="648"/>
        <v>1477120285.7142859</v>
      </c>
      <c r="Z434" s="62">
        <f t="shared" si="648"/>
        <v>1567866886.9047618</v>
      </c>
      <c r="AA434" s="62">
        <f t="shared" si="648"/>
        <v>1658854404.7619047</v>
      </c>
      <c r="AB434" s="62">
        <f t="shared" si="648"/>
        <v>1750082839.2857141</v>
      </c>
      <c r="AC434" s="62">
        <f t="shared" si="648"/>
        <v>1841552190.4761906</v>
      </c>
      <c r="AD434" s="62">
        <f t="shared" si="648"/>
        <v>1933262458.3333333</v>
      </c>
      <c r="AE434" s="62">
        <f t="shared" si="648"/>
        <v>0</v>
      </c>
      <c r="AF434" s="62">
        <f t="shared" si="648"/>
        <v>0</v>
      </c>
      <c r="AG434" s="62">
        <f t="shared" si="648"/>
        <v>0</v>
      </c>
      <c r="AH434" s="62">
        <f t="shared" si="648"/>
        <v>0</v>
      </c>
      <c r="AI434" s="62">
        <f t="shared" si="648"/>
        <v>0</v>
      </c>
      <c r="AJ434" s="62">
        <f t="shared" si="648"/>
        <v>0</v>
      </c>
      <c r="AK434" s="62">
        <f t="shared" si="648"/>
        <v>0</v>
      </c>
      <c r="AL434" s="62">
        <f t="shared" si="648"/>
        <v>0</v>
      </c>
      <c r="AM434" s="62">
        <f t="shared" si="648"/>
        <v>0</v>
      </c>
      <c r="AN434" s="62">
        <f t="shared" si="648"/>
        <v>0</v>
      </c>
      <c r="AO434" s="62">
        <f t="shared" si="648"/>
        <v>0</v>
      </c>
      <c r="AP434" s="62">
        <f t="shared" ref="AP434:BQ434" si="649">IF(AP7&lt;$C15,AP435,0)</f>
        <v>0</v>
      </c>
      <c r="AQ434" s="62">
        <f t="shared" si="649"/>
        <v>0</v>
      </c>
      <c r="AR434" s="62">
        <f t="shared" si="649"/>
        <v>0</v>
      </c>
      <c r="AS434" s="62">
        <f t="shared" si="649"/>
        <v>0</v>
      </c>
      <c r="AT434" s="62">
        <f t="shared" si="649"/>
        <v>0</v>
      </c>
      <c r="AU434" s="62">
        <f t="shared" si="649"/>
        <v>0</v>
      </c>
      <c r="AV434" s="62">
        <f t="shared" si="649"/>
        <v>0</v>
      </c>
      <c r="AW434" s="62">
        <f t="shared" si="649"/>
        <v>0</v>
      </c>
      <c r="AX434" s="62">
        <f t="shared" si="649"/>
        <v>0</v>
      </c>
      <c r="AY434" s="62">
        <f t="shared" si="649"/>
        <v>0</v>
      </c>
      <c r="AZ434" s="62">
        <f t="shared" si="649"/>
        <v>0</v>
      </c>
      <c r="BA434" s="62">
        <f t="shared" si="649"/>
        <v>0</v>
      </c>
      <c r="BB434" s="62">
        <f t="shared" si="649"/>
        <v>0</v>
      </c>
      <c r="BC434" s="62">
        <f t="shared" si="649"/>
        <v>0</v>
      </c>
      <c r="BD434" s="62">
        <f t="shared" si="649"/>
        <v>0</v>
      </c>
      <c r="BE434" s="62">
        <f t="shared" si="649"/>
        <v>0</v>
      </c>
      <c r="BF434" s="62">
        <f t="shared" si="649"/>
        <v>0</v>
      </c>
      <c r="BG434" s="62">
        <f t="shared" si="649"/>
        <v>0</v>
      </c>
      <c r="BH434" s="62">
        <f t="shared" si="649"/>
        <v>0</v>
      </c>
      <c r="BI434" s="62">
        <f t="shared" si="649"/>
        <v>0</v>
      </c>
      <c r="BJ434" s="62">
        <f t="shared" si="649"/>
        <v>0</v>
      </c>
      <c r="BK434" s="62">
        <f t="shared" si="649"/>
        <v>0</v>
      </c>
      <c r="BL434" s="62">
        <f t="shared" si="649"/>
        <v>0</v>
      </c>
      <c r="BM434" s="62">
        <f t="shared" si="649"/>
        <v>0</v>
      </c>
      <c r="BN434" s="62">
        <f t="shared" si="649"/>
        <v>0</v>
      </c>
      <c r="BO434" s="62">
        <f t="shared" si="649"/>
        <v>0</v>
      </c>
      <c r="BP434" s="62">
        <f t="shared" si="649"/>
        <v>0</v>
      </c>
      <c r="BQ434" s="62">
        <f t="shared" si="649"/>
        <v>0</v>
      </c>
      <c r="BR434" s="39"/>
      <c r="BS434" s="62">
        <f>U434</f>
        <v>1116543047.6190476</v>
      </c>
      <c r="BT434" s="62">
        <f>AG434</f>
        <v>0</v>
      </c>
      <c r="BU434" s="62">
        <f>AS434</f>
        <v>0</v>
      </c>
      <c r="BV434" s="62">
        <f>BE434</f>
        <v>0</v>
      </c>
      <c r="BW434" s="62">
        <f>BQ434</f>
        <v>0</v>
      </c>
      <c r="BX434" s="62">
        <f t="shared" ref="BX434:CY434" si="650">IF(BX7&lt;$C15,BX435,0)</f>
        <v>0</v>
      </c>
      <c r="BY434" s="62">
        <f t="shared" si="650"/>
        <v>0</v>
      </c>
      <c r="BZ434" s="62">
        <f t="shared" si="650"/>
        <v>0</v>
      </c>
      <c r="CA434" s="62">
        <f t="shared" si="650"/>
        <v>0</v>
      </c>
      <c r="CB434" s="62">
        <f t="shared" si="650"/>
        <v>0</v>
      </c>
      <c r="CC434" s="62">
        <f t="shared" si="650"/>
        <v>0</v>
      </c>
      <c r="CD434" s="62">
        <f t="shared" si="650"/>
        <v>0</v>
      </c>
      <c r="CE434" s="62">
        <f t="shared" si="650"/>
        <v>0</v>
      </c>
      <c r="CF434" s="62">
        <f t="shared" si="650"/>
        <v>0</v>
      </c>
      <c r="CG434" s="62">
        <f t="shared" si="650"/>
        <v>0</v>
      </c>
      <c r="CH434" s="62">
        <f t="shared" si="650"/>
        <v>0</v>
      </c>
      <c r="CI434" s="62">
        <f t="shared" si="650"/>
        <v>0</v>
      </c>
      <c r="CJ434" s="62">
        <f t="shared" si="650"/>
        <v>0</v>
      </c>
      <c r="CK434" s="62">
        <f t="shared" si="650"/>
        <v>0</v>
      </c>
      <c r="CL434" s="62">
        <f t="shared" si="650"/>
        <v>0</v>
      </c>
      <c r="CM434" s="62">
        <f t="shared" si="650"/>
        <v>0</v>
      </c>
      <c r="CN434" s="62">
        <f t="shared" si="650"/>
        <v>0</v>
      </c>
      <c r="CO434" s="62">
        <f t="shared" si="650"/>
        <v>0</v>
      </c>
      <c r="CP434" s="62">
        <f t="shared" si="650"/>
        <v>0</v>
      </c>
      <c r="CQ434" s="62">
        <f t="shared" si="650"/>
        <v>0</v>
      </c>
      <c r="CR434" s="62">
        <f t="shared" si="650"/>
        <v>0</v>
      </c>
      <c r="CS434" s="62">
        <f t="shared" si="650"/>
        <v>0</v>
      </c>
      <c r="CT434" s="62">
        <f t="shared" si="650"/>
        <v>0</v>
      </c>
      <c r="CU434" s="62">
        <f t="shared" si="650"/>
        <v>0</v>
      </c>
      <c r="CV434" s="62">
        <f t="shared" si="650"/>
        <v>0</v>
      </c>
      <c r="CW434" s="62">
        <f t="shared" si="650"/>
        <v>0</v>
      </c>
      <c r="CX434" s="62">
        <f t="shared" si="650"/>
        <v>0</v>
      </c>
      <c r="CY434" s="62">
        <f t="shared" si="650"/>
        <v>0</v>
      </c>
    </row>
    <row r="435" spans="1:103" s="10" customFormat="1" outlineLevel="1">
      <c r="A435" s="12"/>
      <c r="B435" s="10" t="s">
        <v>108</v>
      </c>
      <c r="C435" s="24"/>
      <c r="I435" s="39"/>
      <c r="J435" s="62">
        <f>SUM(J392,J428,J416,J404)</f>
        <v>0</v>
      </c>
      <c r="K435" s="62">
        <f t="shared" ref="K435:BQ435" si="651">SUM(K392,K428,K416,K404)</f>
        <v>0</v>
      </c>
      <c r="L435" s="62">
        <f t="shared" si="651"/>
        <v>0</v>
      </c>
      <c r="M435" s="62">
        <f t="shared" si="651"/>
        <v>0</v>
      </c>
      <c r="N435" s="62">
        <f t="shared" si="651"/>
        <v>0</v>
      </c>
      <c r="O435" s="62">
        <f t="shared" si="651"/>
        <v>0</v>
      </c>
      <c r="P435" s="62">
        <f t="shared" si="651"/>
        <v>671242125</v>
      </c>
      <c r="Q435" s="62">
        <f t="shared" si="651"/>
        <v>759820476.19047618</v>
      </c>
      <c r="R435" s="62">
        <f t="shared" si="651"/>
        <v>848639744.0476191</v>
      </c>
      <c r="S435" s="62">
        <f t="shared" si="651"/>
        <v>937699928.57142854</v>
      </c>
      <c r="T435" s="62">
        <f t="shared" si="651"/>
        <v>1027001029.7619047</v>
      </c>
      <c r="U435" s="62">
        <f t="shared" si="651"/>
        <v>1116543047.6190476</v>
      </c>
      <c r="V435" s="62">
        <f t="shared" si="651"/>
        <v>1206325982.1428571</v>
      </c>
      <c r="W435" s="62">
        <f>SUM(W392,W428,W416,W404)</f>
        <v>1296349833.3333335</v>
      </c>
      <c r="X435" s="62">
        <f>SUM(X392,X428,X416,X404)</f>
        <v>1386614601.1904762</v>
      </c>
      <c r="Y435" s="62">
        <f t="shared" si="651"/>
        <v>1477120285.7142859</v>
      </c>
      <c r="Z435" s="62">
        <f t="shared" si="651"/>
        <v>1567866886.9047618</v>
      </c>
      <c r="AA435" s="62">
        <f t="shared" si="651"/>
        <v>1658854404.7619047</v>
      </c>
      <c r="AB435" s="62">
        <f t="shared" si="651"/>
        <v>1750082839.2857141</v>
      </c>
      <c r="AC435" s="62">
        <f t="shared" si="651"/>
        <v>1841552190.4761906</v>
      </c>
      <c r="AD435" s="62">
        <f t="shared" si="651"/>
        <v>1933262458.3333333</v>
      </c>
      <c r="AE435" s="62">
        <f t="shared" si="651"/>
        <v>1927786117.2608652</v>
      </c>
      <c r="AF435" s="62">
        <f>SUM(AF392,AF428,AF416,AF404)</f>
        <v>1927786117.2608652</v>
      </c>
      <c r="AG435" s="62">
        <f t="shared" si="651"/>
        <v>1927786117.2608652</v>
      </c>
      <c r="AH435" s="62">
        <f t="shared" si="651"/>
        <v>1927786117.2608652</v>
      </c>
      <c r="AI435" s="62">
        <f t="shared" si="651"/>
        <v>1927786117.2608652</v>
      </c>
      <c r="AJ435" s="62">
        <f t="shared" si="651"/>
        <v>1927786117.2608652</v>
      </c>
      <c r="AK435" s="62">
        <f t="shared" si="651"/>
        <v>1927786117.2608652</v>
      </c>
      <c r="AL435" s="62">
        <f t="shared" si="651"/>
        <v>1927786117.2608652</v>
      </c>
      <c r="AM435" s="62">
        <f t="shared" si="651"/>
        <v>1927786117.2608652</v>
      </c>
      <c r="AN435" s="62">
        <f t="shared" si="651"/>
        <v>1927786117.2608652</v>
      </c>
      <c r="AO435" s="62">
        <f t="shared" si="651"/>
        <v>1927786117.2608652</v>
      </c>
      <c r="AP435" s="62">
        <f t="shared" si="651"/>
        <v>1927786117.2608652</v>
      </c>
      <c r="AQ435" s="62">
        <f t="shared" si="651"/>
        <v>1927786117.2608652</v>
      </c>
      <c r="AR435" s="62">
        <f t="shared" si="651"/>
        <v>1927786117.2608652</v>
      </c>
      <c r="AS435" s="62">
        <f t="shared" si="651"/>
        <v>1927786117.2608652</v>
      </c>
      <c r="AT435" s="62">
        <f t="shared" si="651"/>
        <v>1927786117.2608652</v>
      </c>
      <c r="AU435" s="62">
        <f t="shared" si="651"/>
        <v>1927786117.2608652</v>
      </c>
      <c r="AV435" s="62">
        <f t="shared" si="651"/>
        <v>1927786117.2608652</v>
      </c>
      <c r="AW435" s="62">
        <f t="shared" si="651"/>
        <v>1927786117.2608652</v>
      </c>
      <c r="AX435" s="62">
        <f t="shared" si="651"/>
        <v>1927786117.2608652</v>
      </c>
      <c r="AY435" s="62">
        <f t="shared" si="651"/>
        <v>1927786117.2608652</v>
      </c>
      <c r="AZ435" s="62">
        <f t="shared" si="651"/>
        <v>1927786117.2608652</v>
      </c>
      <c r="BA435" s="62">
        <f t="shared" si="651"/>
        <v>1927786117.2608652</v>
      </c>
      <c r="BB435" s="62">
        <f t="shared" si="651"/>
        <v>1927786117.2608652</v>
      </c>
      <c r="BC435" s="62">
        <f t="shared" si="651"/>
        <v>1927786117.2608652</v>
      </c>
      <c r="BD435" s="62">
        <f t="shared" si="651"/>
        <v>1927786117.2608652</v>
      </c>
      <c r="BE435" s="62">
        <f t="shared" si="651"/>
        <v>1927786117.2608652</v>
      </c>
      <c r="BF435" s="62">
        <f t="shared" si="651"/>
        <v>1927786117.2608652</v>
      </c>
      <c r="BG435" s="62">
        <f t="shared" si="651"/>
        <v>1927786117.2608652</v>
      </c>
      <c r="BH435" s="62">
        <f t="shared" si="651"/>
        <v>1927786117.2608652</v>
      </c>
      <c r="BI435" s="62">
        <f t="shared" si="651"/>
        <v>1927786117.2608652</v>
      </c>
      <c r="BJ435" s="62">
        <f t="shared" si="651"/>
        <v>1927786117.2608652</v>
      </c>
      <c r="BK435" s="62">
        <f t="shared" si="651"/>
        <v>1927786117.2608652</v>
      </c>
      <c r="BL435" s="62">
        <f t="shared" si="651"/>
        <v>1927786117.2608652</v>
      </c>
      <c r="BM435" s="62">
        <f t="shared" si="651"/>
        <v>1927786117.2608652</v>
      </c>
      <c r="BN435" s="62">
        <f t="shared" si="651"/>
        <v>1927786117.2608652</v>
      </c>
      <c r="BO435" s="62">
        <f t="shared" si="651"/>
        <v>1927786117.2608652</v>
      </c>
      <c r="BP435" s="62">
        <f t="shared" si="651"/>
        <v>1927786117.2608652</v>
      </c>
      <c r="BQ435" s="62">
        <f t="shared" si="651"/>
        <v>1927786117.2608652</v>
      </c>
      <c r="BR435" s="39"/>
      <c r="BS435" s="62">
        <f>U435</f>
        <v>1116543047.6190476</v>
      </c>
      <c r="BT435" s="62">
        <f>AG435</f>
        <v>1927786117.2608652</v>
      </c>
      <c r="BU435" s="62">
        <f>AS435</f>
        <v>1927786117.2608652</v>
      </c>
      <c r="BV435" s="62">
        <f>BE435</f>
        <v>1927786117.2608652</v>
      </c>
      <c r="BW435" s="62">
        <f>BQ435</f>
        <v>1927786117.2608652</v>
      </c>
      <c r="BX435" s="62">
        <f t="shared" ref="BX435:CY435" si="652">SUM(BX392,BX428,BX416,BX404)</f>
        <v>1927786117.2608652</v>
      </c>
      <c r="BY435" s="62">
        <f t="shared" si="652"/>
        <v>1927786117.2608652</v>
      </c>
      <c r="BZ435" s="62">
        <f t="shared" si="652"/>
        <v>1927786117.2608652</v>
      </c>
      <c r="CA435" s="62">
        <f t="shared" si="652"/>
        <v>1927786117.2608652</v>
      </c>
      <c r="CB435" s="62">
        <f t="shared" si="652"/>
        <v>1927786117.2608652</v>
      </c>
      <c r="CC435" s="62">
        <f t="shared" si="652"/>
        <v>1927786117.2608652</v>
      </c>
      <c r="CD435" s="62">
        <f t="shared" si="652"/>
        <v>1927786117.2608652</v>
      </c>
      <c r="CE435" s="62">
        <f t="shared" si="652"/>
        <v>1927786117.2608652</v>
      </c>
      <c r="CF435" s="62">
        <f t="shared" si="652"/>
        <v>1927786117.2608652</v>
      </c>
      <c r="CG435" s="62">
        <f t="shared" si="652"/>
        <v>1927786117.2608652</v>
      </c>
      <c r="CH435" s="62">
        <f t="shared" si="652"/>
        <v>1927786117.2608652</v>
      </c>
      <c r="CI435" s="62">
        <f t="shared" si="652"/>
        <v>1927786117.2608652</v>
      </c>
      <c r="CJ435" s="62">
        <f t="shared" si="652"/>
        <v>1927786117.2608652</v>
      </c>
      <c r="CK435" s="62">
        <f t="shared" si="652"/>
        <v>1927786117.2608652</v>
      </c>
      <c r="CL435" s="62">
        <f t="shared" si="652"/>
        <v>1927786117.2608652</v>
      </c>
      <c r="CM435" s="62">
        <f t="shared" si="652"/>
        <v>1927786117.2608652</v>
      </c>
      <c r="CN435" s="62">
        <f t="shared" si="652"/>
        <v>1927786117.2608652</v>
      </c>
      <c r="CO435" s="62">
        <f t="shared" si="652"/>
        <v>1927786117.2608652</v>
      </c>
      <c r="CP435" s="62">
        <f t="shared" si="652"/>
        <v>1927786117.2608652</v>
      </c>
      <c r="CQ435" s="62">
        <f t="shared" si="652"/>
        <v>1927786117.2608652</v>
      </c>
      <c r="CR435" s="62">
        <f t="shared" si="652"/>
        <v>1927786117.2608652</v>
      </c>
      <c r="CS435" s="62">
        <f t="shared" si="652"/>
        <v>1927786117.2608652</v>
      </c>
      <c r="CT435" s="62">
        <f t="shared" si="652"/>
        <v>1927786117.2608652</v>
      </c>
      <c r="CU435" s="62">
        <f t="shared" si="652"/>
        <v>1927786117.2608652</v>
      </c>
      <c r="CV435" s="62">
        <f t="shared" si="652"/>
        <v>1927786117.2608652</v>
      </c>
      <c r="CW435" s="62">
        <f t="shared" si="652"/>
        <v>1927786117.2608652</v>
      </c>
      <c r="CX435" s="62">
        <f t="shared" si="652"/>
        <v>1927786117.2608652</v>
      </c>
      <c r="CY435" s="62">
        <f t="shared" si="652"/>
        <v>1927786117.2608652</v>
      </c>
    </row>
    <row r="436" spans="1:103" outlineLevel="1"/>
    <row r="437" spans="1:103" outlineLevel="1">
      <c r="B437" s="181" t="s">
        <v>117</v>
      </c>
      <c r="C437" s="223">
        <f>SUM(C390,C426,C414,C402)</f>
        <v>1933368602.9635417</v>
      </c>
      <c r="D437" s="120" t="s">
        <v>109</v>
      </c>
      <c r="E437" s="120"/>
      <c r="F437" s="120"/>
      <c r="G437" s="120"/>
      <c r="H437" s="120"/>
      <c r="I437" s="120"/>
      <c r="J437" s="182">
        <f>SUM(J394,J430,J418,J406)</f>
        <v>0</v>
      </c>
      <c r="K437" s="182">
        <f t="shared" ref="K437:BQ439" si="653">SUM(K394,K430,K418,K406)</f>
        <v>0</v>
      </c>
      <c r="L437" s="182">
        <f t="shared" si="653"/>
        <v>0</v>
      </c>
      <c r="M437" s="182">
        <f t="shared" si="653"/>
        <v>0</v>
      </c>
      <c r="N437" s="182">
        <f t="shared" si="653"/>
        <v>0</v>
      </c>
      <c r="O437" s="182">
        <f t="shared" si="653"/>
        <v>0</v>
      </c>
      <c r="P437" s="182">
        <f t="shared" si="653"/>
        <v>0</v>
      </c>
      <c r="Q437" s="182">
        <f t="shared" si="653"/>
        <v>0</v>
      </c>
      <c r="R437" s="182">
        <f t="shared" si="653"/>
        <v>0</v>
      </c>
      <c r="S437" s="182">
        <f t="shared" si="653"/>
        <v>0</v>
      </c>
      <c r="T437" s="182">
        <f t="shared" si="653"/>
        <v>0</v>
      </c>
      <c r="U437" s="182">
        <f t="shared" si="653"/>
        <v>0</v>
      </c>
      <c r="V437" s="182">
        <f t="shared" si="653"/>
        <v>0</v>
      </c>
      <c r="W437" s="182">
        <f t="shared" si="653"/>
        <v>0</v>
      </c>
      <c r="X437" s="182">
        <f t="shared" si="653"/>
        <v>0</v>
      </c>
      <c r="Y437" s="182">
        <f t="shared" si="653"/>
        <v>0</v>
      </c>
      <c r="Z437" s="182">
        <f t="shared" si="653"/>
        <v>0</v>
      </c>
      <c r="AA437" s="182">
        <f t="shared" si="653"/>
        <v>0</v>
      </c>
      <c r="AB437" s="182">
        <f t="shared" si="653"/>
        <v>0</v>
      </c>
      <c r="AC437" s="182">
        <f t="shared" si="653"/>
        <v>0</v>
      </c>
      <c r="AD437" s="182">
        <f t="shared" si="653"/>
        <v>0</v>
      </c>
      <c r="AE437" s="182">
        <f t="shared" si="653"/>
        <v>5582485.7026765049</v>
      </c>
      <c r="AF437" s="182">
        <f t="shared" si="653"/>
        <v>0</v>
      </c>
      <c r="AG437" s="182">
        <f t="shared" si="653"/>
        <v>0</v>
      </c>
      <c r="AH437" s="182">
        <f t="shared" si="653"/>
        <v>0</v>
      </c>
      <c r="AI437" s="182">
        <f t="shared" si="653"/>
        <v>0</v>
      </c>
      <c r="AJ437" s="182">
        <f t="shared" si="653"/>
        <v>0</v>
      </c>
      <c r="AK437" s="182">
        <f t="shared" si="653"/>
        <v>0</v>
      </c>
      <c r="AL437" s="182">
        <f t="shared" si="653"/>
        <v>0</v>
      </c>
      <c r="AM437" s="182">
        <f t="shared" si="653"/>
        <v>0</v>
      </c>
      <c r="AN437" s="182">
        <f t="shared" si="653"/>
        <v>0</v>
      </c>
      <c r="AO437" s="182">
        <f t="shared" si="653"/>
        <v>0</v>
      </c>
      <c r="AP437" s="182">
        <f t="shared" si="653"/>
        <v>0</v>
      </c>
      <c r="AQ437" s="182">
        <f t="shared" si="653"/>
        <v>0</v>
      </c>
      <c r="AR437" s="182">
        <f t="shared" si="653"/>
        <v>0</v>
      </c>
      <c r="AS437" s="182">
        <f t="shared" si="653"/>
        <v>0</v>
      </c>
      <c r="AT437" s="182">
        <f t="shared" si="653"/>
        <v>0</v>
      </c>
      <c r="AU437" s="182">
        <f t="shared" si="653"/>
        <v>0</v>
      </c>
      <c r="AV437" s="182">
        <f t="shared" si="653"/>
        <v>0</v>
      </c>
      <c r="AW437" s="182">
        <f t="shared" si="653"/>
        <v>0</v>
      </c>
      <c r="AX437" s="182">
        <f t="shared" si="653"/>
        <v>0</v>
      </c>
      <c r="AY437" s="182">
        <f t="shared" si="653"/>
        <v>0</v>
      </c>
      <c r="AZ437" s="182">
        <f t="shared" si="653"/>
        <v>0</v>
      </c>
      <c r="BA437" s="182">
        <f t="shared" si="653"/>
        <v>0</v>
      </c>
      <c r="BB437" s="182">
        <f t="shared" si="653"/>
        <v>0</v>
      </c>
      <c r="BC437" s="182">
        <f t="shared" si="653"/>
        <v>0</v>
      </c>
      <c r="BD437" s="182">
        <f t="shared" si="653"/>
        <v>0</v>
      </c>
      <c r="BE437" s="182">
        <f t="shared" si="653"/>
        <v>0</v>
      </c>
      <c r="BF437" s="182">
        <f t="shared" si="653"/>
        <v>0</v>
      </c>
      <c r="BG437" s="182">
        <f t="shared" si="653"/>
        <v>0</v>
      </c>
      <c r="BH437" s="182">
        <f t="shared" si="653"/>
        <v>0</v>
      </c>
      <c r="BI437" s="182">
        <f t="shared" si="653"/>
        <v>0</v>
      </c>
      <c r="BJ437" s="182">
        <f t="shared" si="653"/>
        <v>0</v>
      </c>
      <c r="BK437" s="182">
        <f t="shared" si="653"/>
        <v>0</v>
      </c>
      <c r="BL437" s="182">
        <f t="shared" si="653"/>
        <v>0</v>
      </c>
      <c r="BM437" s="182">
        <f t="shared" si="653"/>
        <v>0</v>
      </c>
      <c r="BN437" s="182">
        <f t="shared" si="653"/>
        <v>0</v>
      </c>
      <c r="BO437" s="182">
        <f t="shared" si="653"/>
        <v>0</v>
      </c>
      <c r="BP437" s="182">
        <f t="shared" si="653"/>
        <v>0</v>
      </c>
      <c r="BQ437" s="182">
        <f t="shared" si="653"/>
        <v>0</v>
      </c>
      <c r="BR437" s="120"/>
      <c r="BS437" s="247">
        <f>SUM(J437:U437)</f>
        <v>0</v>
      </c>
      <c r="BT437" s="247">
        <f>SUM(V437:AG437)</f>
        <v>5582485.7026765049</v>
      </c>
      <c r="BU437" s="247">
        <f>SUM(AH437:AS437)</f>
        <v>0</v>
      </c>
      <c r="BV437" s="247">
        <f>SUM(AT437:BE437)</f>
        <v>0</v>
      </c>
      <c r="BW437" s="247">
        <f>SUM(BF437:BQ437)</f>
        <v>0</v>
      </c>
      <c r="BX437" s="182">
        <f t="shared" ref="BX437:CY439" si="654">SUM(BX394,BX430,BX418,BX406)</f>
        <v>0</v>
      </c>
      <c r="BY437" s="182">
        <f t="shared" si="654"/>
        <v>0</v>
      </c>
      <c r="BZ437" s="182">
        <f t="shared" si="654"/>
        <v>0</v>
      </c>
      <c r="CA437" s="182">
        <f t="shared" si="654"/>
        <v>0</v>
      </c>
      <c r="CB437" s="182">
        <f t="shared" si="654"/>
        <v>0</v>
      </c>
      <c r="CC437" s="182">
        <f t="shared" si="654"/>
        <v>0</v>
      </c>
      <c r="CD437" s="182">
        <f t="shared" si="654"/>
        <v>0</v>
      </c>
      <c r="CE437" s="182">
        <f t="shared" si="654"/>
        <v>0</v>
      </c>
      <c r="CF437" s="182">
        <f t="shared" si="654"/>
        <v>0</v>
      </c>
      <c r="CG437" s="182">
        <f t="shared" si="654"/>
        <v>0</v>
      </c>
      <c r="CH437" s="182">
        <f t="shared" si="654"/>
        <v>0</v>
      </c>
      <c r="CI437" s="182">
        <f t="shared" si="654"/>
        <v>0</v>
      </c>
      <c r="CJ437" s="182">
        <f t="shared" si="654"/>
        <v>0</v>
      </c>
      <c r="CK437" s="182">
        <f t="shared" si="654"/>
        <v>0</v>
      </c>
      <c r="CL437" s="182">
        <f t="shared" si="654"/>
        <v>0</v>
      </c>
      <c r="CM437" s="182">
        <f t="shared" si="654"/>
        <v>0</v>
      </c>
      <c r="CN437" s="182">
        <f t="shared" si="654"/>
        <v>0</v>
      </c>
      <c r="CO437" s="182">
        <f t="shared" si="654"/>
        <v>0</v>
      </c>
      <c r="CP437" s="182">
        <f t="shared" si="654"/>
        <v>0</v>
      </c>
      <c r="CQ437" s="182">
        <f t="shared" si="654"/>
        <v>0</v>
      </c>
      <c r="CR437" s="182">
        <f t="shared" si="654"/>
        <v>0</v>
      </c>
      <c r="CS437" s="182">
        <f t="shared" si="654"/>
        <v>0</v>
      </c>
      <c r="CT437" s="182">
        <f t="shared" si="654"/>
        <v>0</v>
      </c>
      <c r="CU437" s="182">
        <f t="shared" si="654"/>
        <v>0</v>
      </c>
      <c r="CV437" s="182">
        <f t="shared" si="654"/>
        <v>0</v>
      </c>
      <c r="CW437" s="182">
        <f t="shared" si="654"/>
        <v>0</v>
      </c>
      <c r="CX437" s="182">
        <f t="shared" si="654"/>
        <v>0</v>
      </c>
      <c r="CY437" s="182">
        <f t="shared" si="654"/>
        <v>0</v>
      </c>
    </row>
    <row r="438" spans="1:103" outlineLevel="1">
      <c r="B438" s="137" t="s">
        <v>111</v>
      </c>
      <c r="C438" s="222">
        <f>SUM(C390,C426,C414,C402)</f>
        <v>1933368602.9635417</v>
      </c>
      <c r="D438" s="35" t="s">
        <v>109</v>
      </c>
      <c r="E438" s="35"/>
      <c r="F438" s="35"/>
      <c r="G438" s="35"/>
      <c r="H438" s="35"/>
      <c r="I438" s="35"/>
      <c r="J438" s="36">
        <f t="shared" ref="J438:Y439" si="655">SUM(J395,J431,J419,J407)</f>
        <v>0</v>
      </c>
      <c r="K438" s="36">
        <f t="shared" si="655"/>
        <v>0</v>
      </c>
      <c r="L438" s="36">
        <f t="shared" si="655"/>
        <v>0</v>
      </c>
      <c r="M438" s="36">
        <f t="shared" si="655"/>
        <v>0</v>
      </c>
      <c r="N438" s="36">
        <f t="shared" si="655"/>
        <v>0</v>
      </c>
      <c r="O438" s="36">
        <f t="shared" si="655"/>
        <v>0</v>
      </c>
      <c r="P438" s="36">
        <f t="shared" si="655"/>
        <v>0</v>
      </c>
      <c r="Q438" s="36">
        <f t="shared" si="655"/>
        <v>0</v>
      </c>
      <c r="R438" s="36">
        <f t="shared" si="655"/>
        <v>0</v>
      </c>
      <c r="S438" s="36">
        <f t="shared" si="655"/>
        <v>0</v>
      </c>
      <c r="T438" s="36">
        <f t="shared" si="655"/>
        <v>0</v>
      </c>
      <c r="U438" s="36">
        <f t="shared" si="655"/>
        <v>0</v>
      </c>
      <c r="V438" s="36">
        <f t="shared" si="655"/>
        <v>0</v>
      </c>
      <c r="W438" s="36">
        <f t="shared" si="655"/>
        <v>0</v>
      </c>
      <c r="X438" s="36">
        <f t="shared" si="655"/>
        <v>0</v>
      </c>
      <c r="Y438" s="36">
        <f t="shared" si="655"/>
        <v>0</v>
      </c>
      <c r="Z438" s="36">
        <f t="shared" si="653"/>
        <v>0</v>
      </c>
      <c r="AA438" s="36">
        <f t="shared" si="653"/>
        <v>0</v>
      </c>
      <c r="AB438" s="36">
        <f t="shared" si="653"/>
        <v>0</v>
      </c>
      <c r="AC438" s="36">
        <f t="shared" si="653"/>
        <v>0</v>
      </c>
      <c r="AD438" s="36">
        <f t="shared" si="653"/>
        <v>0</v>
      </c>
      <c r="AE438" s="36">
        <f t="shared" si="653"/>
        <v>5582485.7026765049</v>
      </c>
      <c r="AF438" s="36">
        <f t="shared" si="653"/>
        <v>5582485.7026765049</v>
      </c>
      <c r="AG438" s="36">
        <f t="shared" si="653"/>
        <v>5582485.7026765049</v>
      </c>
      <c r="AH438" s="36">
        <f t="shared" si="653"/>
        <v>5582485.7026765049</v>
      </c>
      <c r="AI438" s="36">
        <f t="shared" si="653"/>
        <v>5582485.7026765049</v>
      </c>
      <c r="AJ438" s="36">
        <f t="shared" si="653"/>
        <v>5582485.7026765049</v>
      </c>
      <c r="AK438" s="36">
        <f t="shared" si="653"/>
        <v>5582485.7026765049</v>
      </c>
      <c r="AL438" s="36">
        <f t="shared" si="653"/>
        <v>5582485.7026765049</v>
      </c>
      <c r="AM438" s="36">
        <f t="shared" si="653"/>
        <v>5582485.7026765049</v>
      </c>
      <c r="AN438" s="36">
        <f t="shared" si="653"/>
        <v>5582485.7026765049</v>
      </c>
      <c r="AO438" s="36">
        <f t="shared" si="653"/>
        <v>5582485.7026765049</v>
      </c>
      <c r="AP438" s="36">
        <f t="shared" si="653"/>
        <v>5582485.7026765049</v>
      </c>
      <c r="AQ438" s="36">
        <f t="shared" si="653"/>
        <v>5582485.7026765049</v>
      </c>
      <c r="AR438" s="36">
        <f t="shared" si="653"/>
        <v>5582485.7026765049</v>
      </c>
      <c r="AS438" s="36">
        <f t="shared" si="653"/>
        <v>5582485.7026765049</v>
      </c>
      <c r="AT438" s="36">
        <f t="shared" si="653"/>
        <v>5582485.7026765049</v>
      </c>
      <c r="AU438" s="36">
        <f t="shared" si="653"/>
        <v>5582485.7026765049</v>
      </c>
      <c r="AV438" s="36">
        <f t="shared" si="653"/>
        <v>5582485.7026765049</v>
      </c>
      <c r="AW438" s="36">
        <f t="shared" si="653"/>
        <v>5582485.7026765049</v>
      </c>
      <c r="AX438" s="36">
        <f t="shared" si="653"/>
        <v>5582485.7026765049</v>
      </c>
      <c r="AY438" s="36">
        <f t="shared" si="653"/>
        <v>5582485.7026765049</v>
      </c>
      <c r="AZ438" s="36">
        <f t="shared" si="653"/>
        <v>5582485.7026765049</v>
      </c>
      <c r="BA438" s="36">
        <f t="shared" si="653"/>
        <v>5582485.7026765049</v>
      </c>
      <c r="BB438" s="36">
        <f t="shared" si="653"/>
        <v>5582485.7026765049</v>
      </c>
      <c r="BC438" s="36">
        <f t="shared" si="653"/>
        <v>5582485.7026765049</v>
      </c>
      <c r="BD438" s="36">
        <f t="shared" si="653"/>
        <v>5582485.7026765049</v>
      </c>
      <c r="BE438" s="36">
        <f t="shared" si="653"/>
        <v>5582485.7026765049</v>
      </c>
      <c r="BF438" s="36">
        <f t="shared" si="653"/>
        <v>5582485.7026765049</v>
      </c>
      <c r="BG438" s="36">
        <f t="shared" si="653"/>
        <v>5582485.7026765049</v>
      </c>
      <c r="BH438" s="36">
        <f t="shared" si="653"/>
        <v>5582485.7026765049</v>
      </c>
      <c r="BI438" s="36">
        <f t="shared" si="653"/>
        <v>5582485.7026765049</v>
      </c>
      <c r="BJ438" s="36">
        <f t="shared" si="653"/>
        <v>5582485.7026765049</v>
      </c>
      <c r="BK438" s="36">
        <f t="shared" si="653"/>
        <v>5582485.7026765049</v>
      </c>
      <c r="BL438" s="36">
        <f t="shared" si="653"/>
        <v>5582485.7026765049</v>
      </c>
      <c r="BM438" s="36">
        <f t="shared" si="653"/>
        <v>5582485.7026765049</v>
      </c>
      <c r="BN438" s="36">
        <f t="shared" si="653"/>
        <v>5582485.7026765049</v>
      </c>
      <c r="BO438" s="36">
        <f t="shared" si="653"/>
        <v>5582485.7026765049</v>
      </c>
      <c r="BP438" s="36">
        <f t="shared" si="653"/>
        <v>5582485.7026765049</v>
      </c>
      <c r="BQ438" s="36">
        <f t="shared" si="653"/>
        <v>5582485.7026765049</v>
      </c>
      <c r="BR438" s="35"/>
      <c r="BS438" s="138">
        <f>SUM(J438:U438)</f>
        <v>0</v>
      </c>
      <c r="BT438" s="138">
        <f>SUM(V438:AG438)</f>
        <v>16747457.108029515</v>
      </c>
      <c r="BU438" s="138">
        <f>SUM(AH438:AS438)</f>
        <v>66989828.432118058</v>
      </c>
      <c r="BV438" s="138">
        <f>SUM(AT438:BE438)</f>
        <v>66989828.432118058</v>
      </c>
      <c r="BW438" s="138">
        <f>SUM(BF438:BQ438)</f>
        <v>66989828.432118058</v>
      </c>
      <c r="BX438" s="36">
        <f t="shared" si="654"/>
        <v>66989828.432118058</v>
      </c>
      <c r="BY438" s="36">
        <f t="shared" si="654"/>
        <v>66989828.432118058</v>
      </c>
      <c r="BZ438" s="36">
        <f t="shared" si="654"/>
        <v>66989828.432118058</v>
      </c>
      <c r="CA438" s="36">
        <f t="shared" si="654"/>
        <v>66989828.432118058</v>
      </c>
      <c r="CB438" s="36">
        <f t="shared" si="654"/>
        <v>66989828.432118058</v>
      </c>
      <c r="CC438" s="36">
        <f t="shared" si="654"/>
        <v>66989828.432118058</v>
      </c>
      <c r="CD438" s="36">
        <f t="shared" si="654"/>
        <v>66989828.432118058</v>
      </c>
      <c r="CE438" s="36">
        <f t="shared" si="654"/>
        <v>66989828.432118058</v>
      </c>
      <c r="CF438" s="36">
        <f t="shared" si="654"/>
        <v>66989828.432118058</v>
      </c>
      <c r="CG438" s="36">
        <f t="shared" si="654"/>
        <v>66989828.432118058</v>
      </c>
      <c r="CH438" s="36">
        <f t="shared" si="654"/>
        <v>66989828.432118058</v>
      </c>
      <c r="CI438" s="36">
        <f t="shared" si="654"/>
        <v>66989828.432118058</v>
      </c>
      <c r="CJ438" s="36">
        <f t="shared" si="654"/>
        <v>66989828.432118058</v>
      </c>
      <c r="CK438" s="36">
        <f t="shared" si="654"/>
        <v>66989828.432118058</v>
      </c>
      <c r="CL438" s="36">
        <f t="shared" si="654"/>
        <v>66989828.432118058</v>
      </c>
      <c r="CM438" s="36">
        <f t="shared" si="654"/>
        <v>66989828.432118058</v>
      </c>
      <c r="CN438" s="36">
        <f t="shared" si="654"/>
        <v>51001515.932118058</v>
      </c>
      <c r="CO438" s="36">
        <f t="shared" si="654"/>
        <v>3036578.4321180563</v>
      </c>
      <c r="CP438" s="36">
        <f t="shared" si="654"/>
        <v>3036578.4321180563</v>
      </c>
      <c r="CQ438" s="36">
        <f t="shared" si="654"/>
        <v>3036578.4321180563</v>
      </c>
      <c r="CR438" s="36">
        <f t="shared" si="654"/>
        <v>3036578.4321180563</v>
      </c>
      <c r="CS438" s="36">
        <f t="shared" si="654"/>
        <v>3036578.4321180563</v>
      </c>
      <c r="CT438" s="36">
        <f t="shared" si="654"/>
        <v>3036578.4321180563</v>
      </c>
      <c r="CU438" s="36">
        <f t="shared" si="654"/>
        <v>3036578.4321180563</v>
      </c>
      <c r="CV438" s="36">
        <f t="shared" si="654"/>
        <v>3036578.4321180563</v>
      </c>
      <c r="CW438" s="36">
        <f t="shared" si="654"/>
        <v>3036578.4321180563</v>
      </c>
      <c r="CX438" s="36">
        <f t="shared" si="654"/>
        <v>2277433.824088499</v>
      </c>
      <c r="CY438" s="36">
        <f t="shared" si="654"/>
        <v>0</v>
      </c>
    </row>
    <row r="439" spans="1:103" outlineLevel="1">
      <c r="B439" s="95" t="s">
        <v>114</v>
      </c>
      <c r="C439" s="224">
        <f>SUM(C390,C426,C414,C402)</f>
        <v>1933368602.9635417</v>
      </c>
      <c r="D439" s="96" t="s">
        <v>109</v>
      </c>
      <c r="E439" s="96"/>
      <c r="F439" s="96"/>
      <c r="G439" s="96"/>
      <c r="H439" s="96"/>
      <c r="I439" s="96"/>
      <c r="J439" s="126">
        <f t="shared" si="655"/>
        <v>0</v>
      </c>
      <c r="K439" s="126">
        <f t="shared" si="653"/>
        <v>0</v>
      </c>
      <c r="L439" s="126">
        <f t="shared" si="653"/>
        <v>0</v>
      </c>
      <c r="M439" s="126">
        <f t="shared" si="653"/>
        <v>0</v>
      </c>
      <c r="N439" s="126">
        <f t="shared" si="653"/>
        <v>0</v>
      </c>
      <c r="O439" s="126">
        <f t="shared" si="653"/>
        <v>0</v>
      </c>
      <c r="P439" s="126">
        <f t="shared" si="653"/>
        <v>0</v>
      </c>
      <c r="Q439" s="126">
        <f t="shared" si="653"/>
        <v>0</v>
      </c>
      <c r="R439" s="126">
        <f t="shared" si="653"/>
        <v>0</v>
      </c>
      <c r="S439" s="126">
        <f t="shared" si="653"/>
        <v>0</v>
      </c>
      <c r="T439" s="126">
        <f t="shared" si="653"/>
        <v>0</v>
      </c>
      <c r="U439" s="126">
        <f t="shared" si="653"/>
        <v>0</v>
      </c>
      <c r="V439" s="126">
        <f t="shared" si="653"/>
        <v>0</v>
      </c>
      <c r="W439" s="126">
        <f t="shared" si="653"/>
        <v>0</v>
      </c>
      <c r="X439" s="126">
        <f t="shared" si="653"/>
        <v>0</v>
      </c>
      <c r="Y439" s="126">
        <f t="shared" si="653"/>
        <v>0</v>
      </c>
      <c r="Z439" s="126">
        <f t="shared" si="653"/>
        <v>0</v>
      </c>
      <c r="AA439" s="126">
        <f t="shared" si="653"/>
        <v>0</v>
      </c>
      <c r="AB439" s="126">
        <f t="shared" si="653"/>
        <v>0</v>
      </c>
      <c r="AC439" s="126">
        <f t="shared" si="653"/>
        <v>0</v>
      </c>
      <c r="AD439" s="126">
        <f t="shared" si="653"/>
        <v>0</v>
      </c>
      <c r="AE439" s="126">
        <f t="shared" si="653"/>
        <v>5582485.7026765049</v>
      </c>
      <c r="AF439" s="126">
        <f t="shared" si="653"/>
        <v>5582485.7026765049</v>
      </c>
      <c r="AG439" s="126">
        <f t="shared" si="653"/>
        <v>5582485.7026765049</v>
      </c>
      <c r="AH439" s="126">
        <f t="shared" si="653"/>
        <v>5582485.7026765049</v>
      </c>
      <c r="AI439" s="126">
        <f t="shared" si="653"/>
        <v>5582485.7026765049</v>
      </c>
      <c r="AJ439" s="126">
        <f t="shared" si="653"/>
        <v>5582485.7026765049</v>
      </c>
      <c r="AK439" s="126">
        <f t="shared" si="653"/>
        <v>5582485.7026765049</v>
      </c>
      <c r="AL439" s="126">
        <f t="shared" si="653"/>
        <v>5582485.7026765049</v>
      </c>
      <c r="AM439" s="126">
        <f t="shared" si="653"/>
        <v>5582485.7026765049</v>
      </c>
      <c r="AN439" s="126">
        <f t="shared" si="653"/>
        <v>5582485.7026765049</v>
      </c>
      <c r="AO439" s="126">
        <f t="shared" si="653"/>
        <v>5582485.7026765049</v>
      </c>
      <c r="AP439" s="126">
        <f t="shared" si="653"/>
        <v>5582485.7026765049</v>
      </c>
      <c r="AQ439" s="126">
        <f t="shared" si="653"/>
        <v>5582485.7026765049</v>
      </c>
      <c r="AR439" s="126">
        <f t="shared" si="653"/>
        <v>5582485.7026765049</v>
      </c>
      <c r="AS439" s="126">
        <f t="shared" si="653"/>
        <v>5582485.7026765049</v>
      </c>
      <c r="AT439" s="126">
        <f t="shared" si="653"/>
        <v>5582485.7026765049</v>
      </c>
      <c r="AU439" s="126">
        <f t="shared" si="653"/>
        <v>5582485.7026765049</v>
      </c>
      <c r="AV439" s="126">
        <f t="shared" si="653"/>
        <v>5582485.7026765049</v>
      </c>
      <c r="AW439" s="126">
        <f t="shared" si="653"/>
        <v>5582485.7026765049</v>
      </c>
      <c r="AX439" s="126">
        <f t="shared" si="653"/>
        <v>5582485.7026765049</v>
      </c>
      <c r="AY439" s="126">
        <f t="shared" si="653"/>
        <v>5582485.7026765049</v>
      </c>
      <c r="AZ439" s="126">
        <f t="shared" si="653"/>
        <v>5582485.7026765049</v>
      </c>
      <c r="BA439" s="126">
        <f t="shared" si="653"/>
        <v>5582485.7026765049</v>
      </c>
      <c r="BB439" s="126">
        <f t="shared" si="653"/>
        <v>5582485.7026765049</v>
      </c>
      <c r="BC439" s="126">
        <f t="shared" si="653"/>
        <v>5582485.7026765049</v>
      </c>
      <c r="BD439" s="126">
        <f t="shared" si="653"/>
        <v>5582485.7026765049</v>
      </c>
      <c r="BE439" s="126">
        <f t="shared" si="653"/>
        <v>5582485.7026765049</v>
      </c>
      <c r="BF439" s="126">
        <f t="shared" si="653"/>
        <v>5582485.7026765049</v>
      </c>
      <c r="BG439" s="126">
        <f t="shared" si="653"/>
        <v>5582485.7026765049</v>
      </c>
      <c r="BH439" s="126">
        <f t="shared" si="653"/>
        <v>5582485.7026765049</v>
      </c>
      <c r="BI439" s="126">
        <f t="shared" si="653"/>
        <v>5582485.7026765049</v>
      </c>
      <c r="BJ439" s="126">
        <f t="shared" si="653"/>
        <v>5582485.7026765049</v>
      </c>
      <c r="BK439" s="126">
        <f t="shared" si="653"/>
        <v>5582485.7026765049</v>
      </c>
      <c r="BL439" s="126">
        <f t="shared" si="653"/>
        <v>5582485.7026765049</v>
      </c>
      <c r="BM439" s="126">
        <f t="shared" si="653"/>
        <v>5582485.7026765049</v>
      </c>
      <c r="BN439" s="126">
        <f t="shared" si="653"/>
        <v>5582485.7026765049</v>
      </c>
      <c r="BO439" s="126">
        <f t="shared" si="653"/>
        <v>5582485.7026765049</v>
      </c>
      <c r="BP439" s="126">
        <f t="shared" si="653"/>
        <v>5582485.7026765049</v>
      </c>
      <c r="BQ439" s="126">
        <f t="shared" si="653"/>
        <v>5582485.7026765049</v>
      </c>
      <c r="BR439" s="96"/>
      <c r="BS439" s="158">
        <f>SUM(J439:U439)</f>
        <v>0</v>
      </c>
      <c r="BT439" s="158">
        <f>SUM(V439:AG439)</f>
        <v>16747457.108029515</v>
      </c>
      <c r="BU439" s="158">
        <f>SUM(AH439:AS439)</f>
        <v>66989828.432118058</v>
      </c>
      <c r="BV439" s="158">
        <f>SUM(AT439:BE439)</f>
        <v>66989828.432118058</v>
      </c>
      <c r="BW439" s="158">
        <f>SUM(BF439:BQ439)</f>
        <v>66989828.432118058</v>
      </c>
      <c r="BX439" s="126">
        <f t="shared" si="654"/>
        <v>66989828.432118058</v>
      </c>
      <c r="BY439" s="126">
        <f t="shared" si="654"/>
        <v>66989828.432118058</v>
      </c>
      <c r="BZ439" s="126">
        <f t="shared" si="654"/>
        <v>66989828.432118058</v>
      </c>
      <c r="CA439" s="126">
        <f t="shared" si="654"/>
        <v>66989828.432118058</v>
      </c>
      <c r="CB439" s="126">
        <f t="shared" si="654"/>
        <v>66989828.432118058</v>
      </c>
      <c r="CC439" s="126">
        <f t="shared" si="654"/>
        <v>66989828.432118058</v>
      </c>
      <c r="CD439" s="126">
        <f t="shared" si="654"/>
        <v>66989828.432118058</v>
      </c>
      <c r="CE439" s="126">
        <f t="shared" si="654"/>
        <v>66989828.432118058</v>
      </c>
      <c r="CF439" s="126">
        <f t="shared" si="654"/>
        <v>66989828.432118058</v>
      </c>
      <c r="CG439" s="126">
        <f t="shared" si="654"/>
        <v>66989828.432118058</v>
      </c>
      <c r="CH439" s="126">
        <f t="shared" si="654"/>
        <v>66989828.432118058</v>
      </c>
      <c r="CI439" s="126">
        <f t="shared" si="654"/>
        <v>66989828.432118058</v>
      </c>
      <c r="CJ439" s="126">
        <f t="shared" si="654"/>
        <v>66989828.432118058</v>
      </c>
      <c r="CK439" s="126">
        <f t="shared" si="654"/>
        <v>66989828.432118058</v>
      </c>
      <c r="CL439" s="126">
        <f t="shared" si="654"/>
        <v>66989828.432118058</v>
      </c>
      <c r="CM439" s="126">
        <f t="shared" si="654"/>
        <v>66989828.432118058</v>
      </c>
      <c r="CN439" s="126">
        <f t="shared" si="654"/>
        <v>51001515.932118058</v>
      </c>
      <c r="CO439" s="126">
        <f t="shared" si="654"/>
        <v>3036578.4321180563</v>
      </c>
      <c r="CP439" s="126">
        <f t="shared" si="654"/>
        <v>3036578.4321180563</v>
      </c>
      <c r="CQ439" s="126">
        <f t="shared" si="654"/>
        <v>3036578.4321180563</v>
      </c>
      <c r="CR439" s="126">
        <f t="shared" si="654"/>
        <v>3036578.4321180563</v>
      </c>
      <c r="CS439" s="126">
        <f t="shared" si="654"/>
        <v>3036578.4321180563</v>
      </c>
      <c r="CT439" s="126">
        <f t="shared" si="654"/>
        <v>3036578.4321180563</v>
      </c>
      <c r="CU439" s="126">
        <f t="shared" si="654"/>
        <v>3036578.4321180563</v>
      </c>
      <c r="CV439" s="126">
        <f t="shared" si="654"/>
        <v>3036578.4321180563</v>
      </c>
      <c r="CW439" s="126">
        <f t="shared" si="654"/>
        <v>3036578.4321180563</v>
      </c>
      <c r="CX439" s="126">
        <f t="shared" si="654"/>
        <v>2277433.824088499</v>
      </c>
      <c r="CY439" s="126">
        <f t="shared" si="654"/>
        <v>0</v>
      </c>
    </row>
    <row r="441" spans="1:103">
      <c r="A441" s="2"/>
      <c r="C441" s="33"/>
    </row>
    <row r="444" spans="1:103" s="427" customFormat="1">
      <c r="A444" s="432"/>
      <c r="B444" s="419" t="s">
        <v>298</v>
      </c>
    </row>
    <row r="445" spans="1:103" s="427" customFormat="1">
      <c r="A445" s="432"/>
    </row>
    <row r="446" spans="1:103" s="427" customFormat="1" ht="15">
      <c r="A446" s="432"/>
      <c r="B446" s="724" t="s">
        <v>299</v>
      </c>
    </row>
    <row r="447" spans="1:103" s="427" customFormat="1">
      <c r="A447" s="432"/>
    </row>
    <row r="448" spans="1:103" s="427" customFormat="1" ht="15">
      <c r="A448" s="432"/>
      <c r="D448" s="728" t="s">
        <v>302</v>
      </c>
      <c r="E448" s="728"/>
      <c r="F448" s="728"/>
    </row>
    <row r="449" spans="1:103" s="427" customFormat="1" ht="15">
      <c r="A449" s="432"/>
      <c r="C449" s="726" t="s">
        <v>300</v>
      </c>
      <c r="D449" s="729" t="s">
        <v>303</v>
      </c>
      <c r="E449" s="729" t="s">
        <v>304</v>
      </c>
    </row>
    <row r="450" spans="1:103" s="427" customFormat="1" ht="15">
      <c r="A450" s="432"/>
      <c r="B450" s="725">
        <v>1</v>
      </c>
      <c r="C450" s="727">
        <v>0.18</v>
      </c>
      <c r="D450" s="731">
        <v>0.5</v>
      </c>
      <c r="E450" s="731">
        <f>1-D450</f>
        <v>0.5</v>
      </c>
    </row>
    <row r="451" spans="1:103" s="427" customFormat="1" ht="15">
      <c r="A451" s="432"/>
      <c r="B451" s="725">
        <f>+B450+1</f>
        <v>2</v>
      </c>
      <c r="C451" s="727">
        <v>0.24990000000000001</v>
      </c>
      <c r="D451" s="731">
        <v>0.45</v>
      </c>
      <c r="E451" s="731">
        <f>1-D451</f>
        <v>0.55000000000000004</v>
      </c>
    </row>
    <row r="452" spans="1:103" s="427" customFormat="1" ht="15">
      <c r="A452" s="432"/>
      <c r="B452" s="725">
        <f>+B451+1</f>
        <v>3</v>
      </c>
      <c r="C452" s="727" t="s">
        <v>301</v>
      </c>
      <c r="D452" s="731">
        <v>0.4</v>
      </c>
      <c r="E452" s="731">
        <f>1-D452</f>
        <v>0.6</v>
      </c>
    </row>
    <row r="453" spans="1:103" s="427" customFormat="1">
      <c r="A453" s="432"/>
    </row>
    <row r="454" spans="1:103" s="428" customFormat="1">
      <c r="A454" s="626"/>
      <c r="B454" s="627" t="str">
        <f>B274</f>
        <v>FCFE</v>
      </c>
      <c r="C454" s="427"/>
      <c r="D454" s="427"/>
      <c r="E454" s="427"/>
      <c r="F454" s="427"/>
      <c r="G454" s="507">
        <f t="shared" ref="G454:BR454" si="656">G274</f>
        <v>107422914.4252069</v>
      </c>
      <c r="H454" s="507" t="str">
        <f t="shared" si="656"/>
        <v>MB</v>
      </c>
      <c r="I454" s="427"/>
      <c r="J454" s="507">
        <f t="shared" si="656"/>
        <v>0</v>
      </c>
      <c r="K454" s="507">
        <f t="shared" si="656"/>
        <v>0</v>
      </c>
      <c r="L454" s="507">
        <f t="shared" si="656"/>
        <v>0</v>
      </c>
      <c r="M454" s="507">
        <f t="shared" si="656"/>
        <v>0</v>
      </c>
      <c r="N454" s="507">
        <f t="shared" si="656"/>
        <v>0</v>
      </c>
      <c r="O454" s="507">
        <f t="shared" si="656"/>
        <v>0</v>
      </c>
      <c r="P454" s="507">
        <f>P274</f>
        <v>-230436538.3556484</v>
      </c>
      <c r="Q454" s="507">
        <f t="shared" si="656"/>
        <v>-30760939.098495841</v>
      </c>
      <c r="R454" s="507">
        <f t="shared" si="656"/>
        <v>-31098842.066532359</v>
      </c>
      <c r="S454" s="507">
        <f>S274</f>
        <v>-31436745.034568891</v>
      </c>
      <c r="T454" s="507">
        <f t="shared" si="656"/>
        <v>-31774648.002605423</v>
      </c>
      <c r="U454" s="507">
        <f t="shared" si="656"/>
        <v>-32112550.970641941</v>
      </c>
      <c r="V454" s="507">
        <f t="shared" si="656"/>
        <v>-32450453.938678473</v>
      </c>
      <c r="W454" s="507">
        <f t="shared" si="656"/>
        <v>-32788356.906715021</v>
      </c>
      <c r="X454" s="507">
        <f t="shared" si="656"/>
        <v>-33126259.874751538</v>
      </c>
      <c r="Y454" s="507">
        <f t="shared" si="656"/>
        <v>-33464162.84278807</v>
      </c>
      <c r="Z454" s="507">
        <f t="shared" si="656"/>
        <v>-33802065.810824603</v>
      </c>
      <c r="AA454" s="507">
        <f t="shared" si="656"/>
        <v>-34139968.77886112</v>
      </c>
      <c r="AB454" s="507">
        <f t="shared" si="656"/>
        <v>-34477871.746897653</v>
      </c>
      <c r="AC454" s="507">
        <f t="shared" si="656"/>
        <v>-34815774.7149342</v>
      </c>
      <c r="AD454" s="507">
        <f t="shared" si="656"/>
        <v>-35153677.682970718</v>
      </c>
      <c r="AE454" s="507">
        <f t="shared" si="656"/>
        <v>799261770.25112104</v>
      </c>
      <c r="AF454" s="507">
        <f t="shared" si="656"/>
        <v>0</v>
      </c>
      <c r="AG454" s="507">
        <f t="shared" si="656"/>
        <v>0</v>
      </c>
      <c r="AH454" s="507">
        <f t="shared" si="656"/>
        <v>0</v>
      </c>
      <c r="AI454" s="507">
        <f t="shared" si="656"/>
        <v>0</v>
      </c>
      <c r="AJ454" s="507">
        <f t="shared" si="656"/>
        <v>0</v>
      </c>
      <c r="AK454" s="507">
        <f t="shared" si="656"/>
        <v>0</v>
      </c>
      <c r="AL454" s="507">
        <f t="shared" si="656"/>
        <v>0</v>
      </c>
      <c r="AM454" s="507">
        <f t="shared" si="656"/>
        <v>0</v>
      </c>
      <c r="AN454" s="507">
        <f t="shared" si="656"/>
        <v>0</v>
      </c>
      <c r="AO454" s="507">
        <f t="shared" si="656"/>
        <v>0</v>
      </c>
      <c r="AP454" s="507">
        <f t="shared" si="656"/>
        <v>0</v>
      </c>
      <c r="AQ454" s="507">
        <f t="shared" si="656"/>
        <v>0</v>
      </c>
      <c r="AR454" s="507">
        <f t="shared" si="656"/>
        <v>0</v>
      </c>
      <c r="AS454" s="507">
        <f t="shared" si="656"/>
        <v>0</v>
      </c>
      <c r="AT454" s="507">
        <f t="shared" si="656"/>
        <v>0</v>
      </c>
      <c r="AU454" s="507">
        <f t="shared" si="656"/>
        <v>0</v>
      </c>
      <c r="AV454" s="507">
        <f t="shared" si="656"/>
        <v>0</v>
      </c>
      <c r="AW454" s="507">
        <f t="shared" si="656"/>
        <v>0</v>
      </c>
      <c r="AX454" s="507">
        <f t="shared" si="656"/>
        <v>0</v>
      </c>
      <c r="AY454" s="507">
        <f t="shared" si="656"/>
        <v>0</v>
      </c>
      <c r="AZ454" s="507">
        <f t="shared" si="656"/>
        <v>0</v>
      </c>
      <c r="BA454" s="507">
        <f t="shared" si="656"/>
        <v>0</v>
      </c>
      <c r="BB454" s="507">
        <f t="shared" si="656"/>
        <v>0</v>
      </c>
      <c r="BC454" s="507">
        <f t="shared" si="656"/>
        <v>0</v>
      </c>
      <c r="BD454" s="507">
        <f t="shared" si="656"/>
        <v>0</v>
      </c>
      <c r="BE454" s="507">
        <f t="shared" si="656"/>
        <v>0</v>
      </c>
      <c r="BF454" s="507">
        <f t="shared" si="656"/>
        <v>0</v>
      </c>
      <c r="BG454" s="507">
        <f t="shared" si="656"/>
        <v>0</v>
      </c>
      <c r="BH454" s="507">
        <f t="shared" si="656"/>
        <v>0</v>
      </c>
      <c r="BI454" s="507">
        <f t="shared" si="656"/>
        <v>0</v>
      </c>
      <c r="BJ454" s="507">
        <f t="shared" si="656"/>
        <v>0</v>
      </c>
      <c r="BK454" s="507">
        <f t="shared" si="656"/>
        <v>0</v>
      </c>
      <c r="BL454" s="507">
        <f t="shared" si="656"/>
        <v>0</v>
      </c>
      <c r="BM454" s="507">
        <f t="shared" si="656"/>
        <v>0</v>
      </c>
      <c r="BN454" s="507">
        <f t="shared" si="656"/>
        <v>0</v>
      </c>
      <c r="BO454" s="507">
        <f t="shared" si="656"/>
        <v>0</v>
      </c>
      <c r="BP454" s="507">
        <f t="shared" si="656"/>
        <v>0</v>
      </c>
      <c r="BQ454" s="507">
        <f t="shared" si="656"/>
        <v>0</v>
      </c>
      <c r="BR454" s="506">
        <f t="shared" si="656"/>
        <v>0</v>
      </c>
      <c r="BS454" s="507">
        <f t="shared" ref="BS454:CI454" si="657">BS274</f>
        <v>-387620263.52849293</v>
      </c>
      <c r="BT454" s="507">
        <f t="shared" si="657"/>
        <v>495043177.95369983</v>
      </c>
      <c r="BU454" s="507">
        <f t="shared" si="657"/>
        <v>0</v>
      </c>
      <c r="BV454" s="507">
        <f t="shared" si="657"/>
        <v>0</v>
      </c>
      <c r="BW454" s="507">
        <f t="shared" si="657"/>
        <v>0</v>
      </c>
      <c r="BX454" s="507">
        <f t="shared" si="657"/>
        <v>0</v>
      </c>
      <c r="BY454" s="507">
        <f t="shared" si="657"/>
        <v>0</v>
      </c>
      <c r="BZ454" s="507">
        <f t="shared" si="657"/>
        <v>0</v>
      </c>
      <c r="CA454" s="507">
        <f t="shared" si="657"/>
        <v>0</v>
      </c>
      <c r="CB454" s="507">
        <f t="shared" si="657"/>
        <v>0</v>
      </c>
      <c r="CC454" s="507">
        <f t="shared" si="657"/>
        <v>0</v>
      </c>
      <c r="CD454" s="507">
        <f t="shared" si="657"/>
        <v>0</v>
      </c>
      <c r="CE454" s="507">
        <f t="shared" si="657"/>
        <v>0</v>
      </c>
      <c r="CF454" s="507">
        <f t="shared" si="657"/>
        <v>0</v>
      </c>
      <c r="CG454" s="507">
        <f t="shared" si="657"/>
        <v>0</v>
      </c>
      <c r="CH454" s="507">
        <f t="shared" si="657"/>
        <v>0</v>
      </c>
      <c r="CI454" s="507">
        <f t="shared" si="657"/>
        <v>0</v>
      </c>
      <c r="CJ454" s="507"/>
      <c r="CK454" s="507"/>
      <c r="CL454" s="507"/>
      <c r="CM454" s="507"/>
      <c r="CN454" s="507"/>
      <c r="CO454" s="507"/>
      <c r="CP454" s="507"/>
      <c r="CQ454" s="507"/>
      <c r="CR454" s="507"/>
      <c r="CS454" s="507"/>
      <c r="CT454" s="507"/>
      <c r="CU454" s="507"/>
      <c r="CV454" s="507"/>
      <c r="CW454" s="507"/>
      <c r="CX454" s="507"/>
      <c r="CY454" s="507"/>
    </row>
    <row r="455" spans="1:103" s="427" customFormat="1">
      <c r="A455" s="432"/>
    </row>
    <row r="456" spans="1:103" s="734" customFormat="1" ht="15">
      <c r="B456" s="735" t="s">
        <v>310</v>
      </c>
      <c r="C456" s="736">
        <f>C450</f>
        <v>0.18</v>
      </c>
      <c r="D456" s="737"/>
      <c r="E456" s="737"/>
      <c r="F456" s="737"/>
      <c r="G456" s="737"/>
      <c r="H456" s="738"/>
      <c r="I456" s="738"/>
      <c r="J456" s="738"/>
      <c r="K456" s="738"/>
      <c r="L456" s="738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  <c r="AA456" s="738"/>
      <c r="AB456" s="738"/>
      <c r="AC456" s="738"/>
      <c r="AD456" s="738"/>
      <c r="AE456" s="738"/>
      <c r="AF456" s="738"/>
      <c r="AG456" s="738"/>
    </row>
    <row r="457" spans="1:103" s="427" customFormat="1" ht="15">
      <c r="A457" s="432"/>
      <c r="B457" s="732" t="s">
        <v>305</v>
      </c>
      <c r="P457" s="442">
        <v>0</v>
      </c>
      <c r="Q457" s="442">
        <f>P461</f>
        <v>230436538.3556484</v>
      </c>
      <c r="R457" s="442">
        <f t="shared" ref="R457:AD457" si="658">Q461</f>
        <v>264397879.26682535</v>
      </c>
      <c r="S457" s="442">
        <f t="shared" si="658"/>
        <v>299168792.86382228</v>
      </c>
      <c r="T457" s="442">
        <f t="shared" si="658"/>
        <v>334760522.84049827</v>
      </c>
      <c r="U457" s="442">
        <f t="shared" si="658"/>
        <v>371184469.04797125</v>
      </c>
      <c r="V457" s="442">
        <f t="shared" si="658"/>
        <v>408452189.66339743</v>
      </c>
      <c r="W457" s="442">
        <f t="shared" si="658"/>
        <v>446575403.38887155</v>
      </c>
      <c r="X457" s="442">
        <f t="shared" si="658"/>
        <v>485565991.680866</v>
      </c>
      <c r="Y457" s="442">
        <f t="shared" si="658"/>
        <v>525436001.01063383</v>
      </c>
      <c r="Z457" s="442">
        <f t="shared" si="658"/>
        <v>566197645.15600514</v>
      </c>
      <c r="AA457" s="442">
        <f t="shared" si="658"/>
        <v>607863307.52501261</v>
      </c>
      <c r="AB457" s="442">
        <f t="shared" si="658"/>
        <v>650445543.51178896</v>
      </c>
      <c r="AC457" s="442">
        <f t="shared" si="658"/>
        <v>693957082.88518381</v>
      </c>
      <c r="AD457" s="442">
        <f t="shared" si="658"/>
        <v>738410832.2105546</v>
      </c>
      <c r="AE457" s="442">
        <f t="shared" ref="AE457:AF457" si="659">AD461</f>
        <v>783819877.30519307</v>
      </c>
      <c r="AF457" s="442">
        <f t="shared" si="659"/>
        <v>0</v>
      </c>
      <c r="AG457" s="442">
        <f t="shared" ref="AG457" si="660">AF461</f>
        <v>0</v>
      </c>
    </row>
    <row r="458" spans="1:103" s="427" customFormat="1" ht="15">
      <c r="A458" s="432"/>
      <c r="B458" s="733" t="s">
        <v>306</v>
      </c>
      <c r="P458" s="442">
        <f>P457*$C$456</f>
        <v>0</v>
      </c>
      <c r="Q458" s="442">
        <f>P461*((1+$C$450)^(1/12)-1)</f>
        <v>3200401.8126811134</v>
      </c>
      <c r="R458" s="442">
        <f t="shared" ref="R458:AC458" si="661">Q461*((1+$C$450)^(1/12)-1)</f>
        <v>3672071.5304645989</v>
      </c>
      <c r="S458" s="442">
        <f t="shared" si="661"/>
        <v>4154984.9421070702</v>
      </c>
      <c r="T458" s="442">
        <f t="shared" si="661"/>
        <v>4649298.2048675483</v>
      </c>
      <c r="U458" s="442">
        <f t="shared" si="661"/>
        <v>5155169.6447842661</v>
      </c>
      <c r="V458" s="442">
        <f t="shared" si="661"/>
        <v>5672759.7867956134</v>
      </c>
      <c r="W458" s="442">
        <f t="shared" si="661"/>
        <v>6202231.3852794059</v>
      </c>
      <c r="X458" s="442">
        <f t="shared" si="661"/>
        <v>6743749.4550162973</v>
      </c>
      <c r="Y458" s="442">
        <f t="shared" si="661"/>
        <v>7297481.3025832316</v>
      </c>
      <c r="Z458" s="442">
        <f t="shared" si="661"/>
        <v>7863596.5581828924</v>
      </c>
      <c r="AA458" s="442">
        <f t="shared" si="661"/>
        <v>8442267.2079152167</v>
      </c>
      <c r="AB458" s="442">
        <f t="shared" si="661"/>
        <v>9033667.6264971141</v>
      </c>
      <c r="AC458" s="442">
        <f t="shared" si="661"/>
        <v>9637974.6104366053</v>
      </c>
      <c r="AD458" s="442">
        <f>AC461*((1+$C$450)^(1/12)-1)</f>
        <v>10255367.411667692</v>
      </c>
      <c r="AE458" s="442">
        <f>AD461*((1+$C$450)^(1/12)-1)</f>
        <v>10886027.771652382</v>
      </c>
      <c r="AF458" s="442">
        <f>AE461*((1+$C$450)^(1/12)-1)</f>
        <v>0</v>
      </c>
      <c r="AG458" s="442">
        <f>AF461*((1+$C$450)^(1/12)-1)</f>
        <v>0</v>
      </c>
    </row>
    <row r="459" spans="1:103" s="427" customFormat="1" ht="15">
      <c r="A459" s="432"/>
      <c r="B459" s="733" t="s">
        <v>307</v>
      </c>
      <c r="P459" s="442">
        <f>IF(P454&gt;0,0,-P454)</f>
        <v>230436538.3556484</v>
      </c>
      <c r="Q459" s="442">
        <f t="shared" ref="Q459:AD459" si="662">IF(Q454&gt;0,0,-Q454)</f>
        <v>30760939.098495841</v>
      </c>
      <c r="R459" s="442">
        <f t="shared" si="662"/>
        <v>31098842.066532359</v>
      </c>
      <c r="S459" s="442">
        <f t="shared" si="662"/>
        <v>31436745.034568891</v>
      </c>
      <c r="T459" s="442">
        <f t="shared" si="662"/>
        <v>31774648.002605423</v>
      </c>
      <c r="U459" s="442">
        <f t="shared" si="662"/>
        <v>32112550.970641941</v>
      </c>
      <c r="V459" s="442">
        <f t="shared" si="662"/>
        <v>32450453.938678473</v>
      </c>
      <c r="W459" s="442">
        <f t="shared" si="662"/>
        <v>32788356.906715021</v>
      </c>
      <c r="X459" s="442">
        <f t="shared" si="662"/>
        <v>33126259.874751538</v>
      </c>
      <c r="Y459" s="442">
        <f t="shared" si="662"/>
        <v>33464162.84278807</v>
      </c>
      <c r="Z459" s="442">
        <f t="shared" si="662"/>
        <v>33802065.810824603</v>
      </c>
      <c r="AA459" s="442">
        <f t="shared" si="662"/>
        <v>34139968.77886112</v>
      </c>
      <c r="AB459" s="442">
        <f t="shared" si="662"/>
        <v>34477871.746897653</v>
      </c>
      <c r="AC459" s="442">
        <f t="shared" si="662"/>
        <v>34815774.7149342</v>
      </c>
      <c r="AD459" s="442">
        <f t="shared" si="662"/>
        <v>35153677.682970718</v>
      </c>
      <c r="AE459" s="442">
        <f t="shared" ref="AE459:AF459" si="663">IF(AE454&gt;0,0,-AE454)</f>
        <v>0</v>
      </c>
      <c r="AF459" s="442">
        <f t="shared" si="663"/>
        <v>0</v>
      </c>
      <c r="AG459" s="442">
        <f t="shared" ref="AG459" si="664">IF(AG454&gt;0,0,-AG454)</f>
        <v>0</v>
      </c>
    </row>
    <row r="460" spans="1:103" s="427" customFormat="1" ht="15">
      <c r="A460" s="432"/>
      <c r="B460" s="733" t="s">
        <v>308</v>
      </c>
      <c r="P460" s="442">
        <f t="shared" ref="P460:AD460" si="665">MIN((P457+P458),MAX(0,P454))</f>
        <v>0</v>
      </c>
      <c r="Q460" s="442">
        <f t="shared" si="665"/>
        <v>0</v>
      </c>
      <c r="R460" s="442">
        <f t="shared" si="665"/>
        <v>0</v>
      </c>
      <c r="S460" s="442">
        <f t="shared" si="665"/>
        <v>0</v>
      </c>
      <c r="T460" s="442">
        <f t="shared" si="665"/>
        <v>0</v>
      </c>
      <c r="U460" s="442">
        <f t="shared" si="665"/>
        <v>0</v>
      </c>
      <c r="V460" s="442">
        <f t="shared" si="665"/>
        <v>0</v>
      </c>
      <c r="W460" s="442">
        <f t="shared" si="665"/>
        <v>0</v>
      </c>
      <c r="X460" s="442">
        <f t="shared" si="665"/>
        <v>0</v>
      </c>
      <c r="Y460" s="442">
        <f t="shared" si="665"/>
        <v>0</v>
      </c>
      <c r="Z460" s="442">
        <f t="shared" si="665"/>
        <v>0</v>
      </c>
      <c r="AA460" s="442">
        <f t="shared" si="665"/>
        <v>0</v>
      </c>
      <c r="AB460" s="442">
        <f t="shared" si="665"/>
        <v>0</v>
      </c>
      <c r="AC460" s="442">
        <f t="shared" si="665"/>
        <v>0</v>
      </c>
      <c r="AD460" s="442">
        <f t="shared" si="665"/>
        <v>0</v>
      </c>
      <c r="AE460" s="442">
        <f>MIN((AE457+AE458),MAX(0,AE454))</f>
        <v>794705905.07684541</v>
      </c>
      <c r="AF460" s="442">
        <f t="shared" ref="AF460" si="666">MIN((AF457+AF458),MAX(0,AF454))</f>
        <v>0</v>
      </c>
      <c r="AG460" s="442">
        <f t="shared" ref="AG460" si="667">MIN((AG457+AG458),MAX(0,AG454))</f>
        <v>0</v>
      </c>
    </row>
    <row r="461" spans="1:103" s="427" customFormat="1" ht="15">
      <c r="A461" s="432"/>
      <c r="B461" s="732" t="s">
        <v>309</v>
      </c>
      <c r="P461" s="743">
        <f t="shared" ref="P461:AD461" si="668">SUM(P457:P459)-P460</f>
        <v>230436538.3556484</v>
      </c>
      <c r="Q461" s="743">
        <f t="shared" si="668"/>
        <v>264397879.26682535</v>
      </c>
      <c r="R461" s="743">
        <f t="shared" si="668"/>
        <v>299168792.86382228</v>
      </c>
      <c r="S461" s="743">
        <f t="shared" si="668"/>
        <v>334760522.84049827</v>
      </c>
      <c r="T461" s="743">
        <f t="shared" si="668"/>
        <v>371184469.04797125</v>
      </c>
      <c r="U461" s="743">
        <f t="shared" si="668"/>
        <v>408452189.66339743</v>
      </c>
      <c r="V461" s="743">
        <f t="shared" si="668"/>
        <v>446575403.38887155</v>
      </c>
      <c r="W461" s="743">
        <f t="shared" si="668"/>
        <v>485565991.680866</v>
      </c>
      <c r="X461" s="743">
        <f t="shared" si="668"/>
        <v>525436001.01063383</v>
      </c>
      <c r="Y461" s="743">
        <f t="shared" si="668"/>
        <v>566197645.15600514</v>
      </c>
      <c r="Z461" s="743">
        <f t="shared" si="668"/>
        <v>607863307.52501261</v>
      </c>
      <c r="AA461" s="743">
        <f t="shared" si="668"/>
        <v>650445543.51178896</v>
      </c>
      <c r="AB461" s="743">
        <f t="shared" si="668"/>
        <v>693957082.88518381</v>
      </c>
      <c r="AC461" s="743">
        <f t="shared" si="668"/>
        <v>738410832.2105546</v>
      </c>
      <c r="AD461" s="743">
        <f t="shared" si="668"/>
        <v>783819877.30519307</v>
      </c>
      <c r="AE461" s="743">
        <f t="shared" ref="AE461" si="669">SUM(AE457:AE459)-AE460</f>
        <v>0</v>
      </c>
      <c r="AF461" s="743">
        <f t="shared" ref="AF461" si="670">SUM(AF457:AF459)-AF460</f>
        <v>0</v>
      </c>
      <c r="AG461" s="743">
        <f t="shared" ref="AG461" si="671">SUM(AG457:AG459)-AG460</f>
        <v>0</v>
      </c>
    </row>
    <row r="462" spans="1:103" s="427" customFormat="1">
      <c r="A462" s="432"/>
    </row>
    <row r="463" spans="1:103" s="427" customFormat="1" ht="15">
      <c r="A463" s="432"/>
      <c r="B463" s="739" t="s">
        <v>311</v>
      </c>
    </row>
    <row r="464" spans="1:103" s="427" customFormat="1" ht="15">
      <c r="A464" s="432"/>
      <c r="B464" s="732" t="s">
        <v>303</v>
      </c>
      <c r="P464" s="485">
        <f>$D$450*P460</f>
        <v>0</v>
      </c>
      <c r="Q464" s="485">
        <f t="shared" ref="Q464:AG464" si="672">$D$450*Q460</f>
        <v>0</v>
      </c>
      <c r="R464" s="485">
        <f t="shared" si="672"/>
        <v>0</v>
      </c>
      <c r="S464" s="485">
        <f t="shared" si="672"/>
        <v>0</v>
      </c>
      <c r="T464" s="485">
        <f t="shared" si="672"/>
        <v>0</v>
      </c>
      <c r="U464" s="485">
        <f t="shared" si="672"/>
        <v>0</v>
      </c>
      <c r="V464" s="485">
        <f t="shared" si="672"/>
        <v>0</v>
      </c>
      <c r="W464" s="485">
        <f t="shared" si="672"/>
        <v>0</v>
      </c>
      <c r="X464" s="485">
        <f t="shared" si="672"/>
        <v>0</v>
      </c>
      <c r="Y464" s="485">
        <f t="shared" si="672"/>
        <v>0</v>
      </c>
      <c r="Z464" s="485">
        <f t="shared" si="672"/>
        <v>0</v>
      </c>
      <c r="AA464" s="485">
        <f t="shared" si="672"/>
        <v>0</v>
      </c>
      <c r="AB464" s="485">
        <f t="shared" si="672"/>
        <v>0</v>
      </c>
      <c r="AC464" s="485">
        <f t="shared" si="672"/>
        <v>0</v>
      </c>
      <c r="AD464" s="485">
        <f t="shared" si="672"/>
        <v>0</v>
      </c>
      <c r="AE464" s="442">
        <f t="shared" si="672"/>
        <v>397352952.5384227</v>
      </c>
      <c r="AF464" s="442">
        <f t="shared" si="672"/>
        <v>0</v>
      </c>
      <c r="AG464" s="442">
        <f t="shared" si="672"/>
        <v>0</v>
      </c>
    </row>
    <row r="465" spans="1:33" s="427" customFormat="1" ht="15">
      <c r="A465" s="432"/>
      <c r="B465" s="732" t="s">
        <v>304</v>
      </c>
      <c r="P465" s="485">
        <f>$E$450*P460</f>
        <v>0</v>
      </c>
      <c r="Q465" s="485">
        <f t="shared" ref="Q465:AG465" si="673">$E$450*Q460</f>
        <v>0</v>
      </c>
      <c r="R465" s="485">
        <f t="shared" si="673"/>
        <v>0</v>
      </c>
      <c r="S465" s="485">
        <f t="shared" si="673"/>
        <v>0</v>
      </c>
      <c r="T465" s="485">
        <f t="shared" si="673"/>
        <v>0</v>
      </c>
      <c r="U465" s="485">
        <f t="shared" si="673"/>
        <v>0</v>
      </c>
      <c r="V465" s="485">
        <f t="shared" si="673"/>
        <v>0</v>
      </c>
      <c r="W465" s="485">
        <f t="shared" si="673"/>
        <v>0</v>
      </c>
      <c r="X465" s="485">
        <f t="shared" si="673"/>
        <v>0</v>
      </c>
      <c r="Y465" s="485">
        <f t="shared" si="673"/>
        <v>0</v>
      </c>
      <c r="Z465" s="485">
        <f t="shared" si="673"/>
        <v>0</v>
      </c>
      <c r="AA465" s="485">
        <f t="shared" si="673"/>
        <v>0</v>
      </c>
      <c r="AB465" s="485">
        <f t="shared" si="673"/>
        <v>0</v>
      </c>
      <c r="AC465" s="485">
        <f t="shared" si="673"/>
        <v>0</v>
      </c>
      <c r="AD465" s="485">
        <f t="shared" si="673"/>
        <v>0</v>
      </c>
      <c r="AE465" s="442">
        <f t="shared" si="673"/>
        <v>397352952.5384227</v>
      </c>
      <c r="AF465" s="442">
        <f t="shared" si="673"/>
        <v>0</v>
      </c>
      <c r="AG465" s="442">
        <f t="shared" si="673"/>
        <v>0</v>
      </c>
    </row>
    <row r="466" spans="1:33" s="427" customFormat="1" ht="15">
      <c r="A466" s="432"/>
      <c r="B466" s="740" t="s">
        <v>0</v>
      </c>
      <c r="P466" s="743">
        <f>SUM(P464:P465)</f>
        <v>0</v>
      </c>
      <c r="Q466" s="743">
        <f t="shared" ref="Q466:AG466" si="674">SUM(Q464:Q465)</f>
        <v>0</v>
      </c>
      <c r="R466" s="743">
        <f t="shared" si="674"/>
        <v>0</v>
      </c>
      <c r="S466" s="743">
        <f t="shared" si="674"/>
        <v>0</v>
      </c>
      <c r="T466" s="743">
        <f t="shared" si="674"/>
        <v>0</v>
      </c>
      <c r="U466" s="743">
        <f t="shared" si="674"/>
        <v>0</v>
      </c>
      <c r="V466" s="743">
        <f t="shared" si="674"/>
        <v>0</v>
      </c>
      <c r="W466" s="743">
        <f t="shared" si="674"/>
        <v>0</v>
      </c>
      <c r="X466" s="743">
        <f t="shared" si="674"/>
        <v>0</v>
      </c>
      <c r="Y466" s="743">
        <f t="shared" si="674"/>
        <v>0</v>
      </c>
      <c r="Z466" s="743">
        <f t="shared" si="674"/>
        <v>0</v>
      </c>
      <c r="AA466" s="743">
        <f t="shared" si="674"/>
        <v>0</v>
      </c>
      <c r="AB466" s="743">
        <f t="shared" si="674"/>
        <v>0</v>
      </c>
      <c r="AC466" s="743">
        <f t="shared" si="674"/>
        <v>0</v>
      </c>
      <c r="AD466" s="743">
        <f t="shared" si="674"/>
        <v>0</v>
      </c>
      <c r="AE466" s="743">
        <f t="shared" si="674"/>
        <v>794705905.07684541</v>
      </c>
      <c r="AF466" s="743">
        <f t="shared" si="674"/>
        <v>0</v>
      </c>
      <c r="AG466" s="743">
        <f t="shared" si="674"/>
        <v>0</v>
      </c>
    </row>
    <row r="467" spans="1:33" s="427" customFormat="1" ht="15">
      <c r="A467" s="432"/>
      <c r="B467" s="734"/>
    </row>
    <row r="468" spans="1:33" s="427" customFormat="1" ht="15">
      <c r="A468" s="432"/>
      <c r="B468" s="739" t="s">
        <v>312</v>
      </c>
      <c r="P468" s="442">
        <f>MAX(P454-P466,0)</f>
        <v>0</v>
      </c>
      <c r="Q468" s="442">
        <f t="shared" ref="Q468:AE468" si="675">MAX(Q454-Q466,0)</f>
        <v>0</v>
      </c>
      <c r="R468" s="442">
        <f t="shared" si="675"/>
        <v>0</v>
      </c>
      <c r="S468" s="442">
        <f t="shared" si="675"/>
        <v>0</v>
      </c>
      <c r="T468" s="442">
        <f t="shared" si="675"/>
        <v>0</v>
      </c>
      <c r="U468" s="442">
        <f t="shared" si="675"/>
        <v>0</v>
      </c>
      <c r="V468" s="442">
        <f t="shared" si="675"/>
        <v>0</v>
      </c>
      <c r="W468" s="442">
        <f t="shared" si="675"/>
        <v>0</v>
      </c>
      <c r="X468" s="442">
        <f t="shared" si="675"/>
        <v>0</v>
      </c>
      <c r="Y468" s="442">
        <f t="shared" si="675"/>
        <v>0</v>
      </c>
      <c r="Z468" s="442">
        <f t="shared" si="675"/>
        <v>0</v>
      </c>
      <c r="AA468" s="442">
        <f t="shared" si="675"/>
        <v>0</v>
      </c>
      <c r="AB468" s="442">
        <f t="shared" si="675"/>
        <v>0</v>
      </c>
      <c r="AC468" s="442">
        <f t="shared" si="675"/>
        <v>0</v>
      </c>
      <c r="AD468" s="442">
        <f t="shared" si="675"/>
        <v>0</v>
      </c>
      <c r="AE468" s="442">
        <f t="shared" si="675"/>
        <v>4555865.1742756367</v>
      </c>
      <c r="AF468" s="442">
        <f t="shared" ref="AF468" si="676">MAX(AF454-AF466,0)</f>
        <v>0</v>
      </c>
      <c r="AG468" s="442">
        <f>MAX(AG454-AG466,0)</f>
        <v>0</v>
      </c>
    </row>
    <row r="469" spans="1:33" s="427" customFormat="1" ht="15">
      <c r="A469" s="432"/>
      <c r="B469" s="741" t="s">
        <v>313</v>
      </c>
      <c r="C469" s="746">
        <f>XIRR(P469:AG469,$P$6:$AG$6)</f>
        <v>0.17939875721931459</v>
      </c>
      <c r="P469" s="442">
        <f>P454</f>
        <v>-230436538.3556484</v>
      </c>
      <c r="Q469" s="442">
        <f t="shared" ref="Q469:AD469" si="677">Q454</f>
        <v>-30760939.098495841</v>
      </c>
      <c r="R469" s="442">
        <f t="shared" si="677"/>
        <v>-31098842.066532359</v>
      </c>
      <c r="S469" s="442">
        <f t="shared" si="677"/>
        <v>-31436745.034568891</v>
      </c>
      <c r="T469" s="442">
        <f t="shared" si="677"/>
        <v>-31774648.002605423</v>
      </c>
      <c r="U469" s="442">
        <f t="shared" si="677"/>
        <v>-32112550.970641941</v>
      </c>
      <c r="V469" s="442">
        <f t="shared" si="677"/>
        <v>-32450453.938678473</v>
      </c>
      <c r="W469" s="442">
        <f t="shared" si="677"/>
        <v>-32788356.906715021</v>
      </c>
      <c r="X469" s="442">
        <f t="shared" si="677"/>
        <v>-33126259.874751538</v>
      </c>
      <c r="Y469" s="442">
        <f t="shared" si="677"/>
        <v>-33464162.84278807</v>
      </c>
      <c r="Z469" s="442">
        <f t="shared" si="677"/>
        <v>-33802065.810824603</v>
      </c>
      <c r="AA469" s="442">
        <f t="shared" si="677"/>
        <v>-34139968.77886112</v>
      </c>
      <c r="AB469" s="442">
        <f t="shared" si="677"/>
        <v>-34477871.746897653</v>
      </c>
      <c r="AC469" s="442">
        <f t="shared" si="677"/>
        <v>-34815774.7149342</v>
      </c>
      <c r="AD469" s="442">
        <f t="shared" si="677"/>
        <v>-35153677.682970718</v>
      </c>
      <c r="AE469" s="442">
        <f>AE466</f>
        <v>794705905.07684541</v>
      </c>
      <c r="AF469" s="442">
        <f t="shared" ref="AF469:AG469" si="678">AF466</f>
        <v>0</v>
      </c>
      <c r="AG469" s="442">
        <f t="shared" si="678"/>
        <v>0</v>
      </c>
    </row>
    <row r="470" spans="1:33" s="427" customFormat="1">
      <c r="A470" s="432"/>
    </row>
    <row r="471" spans="1:33" s="427" customFormat="1" ht="15">
      <c r="A471" s="432"/>
      <c r="B471" s="735" t="s">
        <v>314</v>
      </c>
      <c r="C471" s="747">
        <f>C451</f>
        <v>0.24990000000000001</v>
      </c>
    </row>
    <row r="472" spans="1:33" s="427" customFormat="1" ht="15">
      <c r="A472" s="432"/>
      <c r="B472" s="748"/>
      <c r="C472" s="749"/>
    </row>
    <row r="473" spans="1:33" s="427" customFormat="1" ht="15">
      <c r="A473" s="432"/>
      <c r="B473" s="732" t="s">
        <v>305</v>
      </c>
      <c r="C473" s="732"/>
      <c r="P473" s="442">
        <v>0</v>
      </c>
      <c r="Q473" s="442">
        <f t="shared" ref="Q473:AE473" si="679">P478</f>
        <v>230436538.3556484</v>
      </c>
      <c r="R473" s="442">
        <f t="shared" si="679"/>
        <v>265521036.8010821</v>
      </c>
      <c r="S473" s="442">
        <f t="shared" si="679"/>
        <v>301601710.17206746</v>
      </c>
      <c r="T473" s="442">
        <f t="shared" si="679"/>
        <v>338697249.1738255</v>
      </c>
      <c r="U473" s="442">
        <f t="shared" si="679"/>
        <v>376826695.1954307</v>
      </c>
      <c r="V473" s="442">
        <f t="shared" si="679"/>
        <v>416009446.88950741</v>
      </c>
      <c r="W473" s="442">
        <f t="shared" si="679"/>
        <v>456265266.87537766</v>
      </c>
      <c r="X473" s="442">
        <f t="shared" si="679"/>
        <v>497614288.56797642</v>
      </c>
      <c r="Y473" s="442">
        <f t="shared" si="679"/>
        <v>540077023.13489425</v>
      </c>
      <c r="Z473" s="442">
        <f t="shared" si="679"/>
        <v>583674366.58395147</v>
      </c>
      <c r="AA473" s="442">
        <f t="shared" si="679"/>
        <v>628427606.98375261</v>
      </c>
      <c r="AB473" s="442">
        <f t="shared" si="679"/>
        <v>674358431.8197161</v>
      </c>
      <c r="AC473" s="442">
        <f t="shared" si="679"/>
        <v>721488935.48812187</v>
      </c>
      <c r="AD473" s="442">
        <f t="shared" si="679"/>
        <v>769841626.93076503</v>
      </c>
      <c r="AE473" s="442">
        <f t="shared" si="679"/>
        <v>819439437.41285527</v>
      </c>
      <c r="AF473" s="442">
        <f t="shared" ref="AF473:AG473" si="680">AE478</f>
        <v>40108242.718995452</v>
      </c>
      <c r="AG473" s="442">
        <f t="shared" si="680"/>
        <v>40860772.543190822</v>
      </c>
    </row>
    <row r="474" spans="1:33" s="427" customFormat="1" ht="15">
      <c r="A474" s="432"/>
      <c r="B474" s="733" t="s">
        <v>306</v>
      </c>
      <c r="C474" s="732"/>
      <c r="P474" s="442">
        <f>P473*$C$456</f>
        <v>0</v>
      </c>
      <c r="Q474" s="442">
        <f t="shared" ref="Q474:AE474" si="681">P478*((1+$C$471)^(1/12)-1)</f>
        <v>4323559.346937865</v>
      </c>
      <c r="R474" s="442">
        <f t="shared" si="681"/>
        <v>4981831.3044529893</v>
      </c>
      <c r="S474" s="442">
        <f t="shared" si="681"/>
        <v>5658793.9671891183</v>
      </c>
      <c r="T474" s="442">
        <f t="shared" si="681"/>
        <v>6354798.0189997582</v>
      </c>
      <c r="U474" s="442">
        <f t="shared" si="681"/>
        <v>7070200.7234347733</v>
      </c>
      <c r="V474" s="442">
        <f t="shared" si="681"/>
        <v>7805366.0471917652</v>
      </c>
      <c r="W474" s="442">
        <f t="shared" si="681"/>
        <v>8560664.7858837023</v>
      </c>
      <c r="X474" s="442">
        <f t="shared" si="681"/>
        <v>9336474.6921662576</v>
      </c>
      <c r="Y474" s="442">
        <f t="shared" si="681"/>
        <v>10133180.606269132</v>
      </c>
      <c r="Z474" s="442">
        <f t="shared" si="681"/>
        <v>10951174.588976482</v>
      </c>
      <c r="AA474" s="442">
        <f t="shared" si="681"/>
        <v>11790856.057102365</v>
      </c>
      <c r="AB474" s="442">
        <f t="shared" si="681"/>
        <v>12652631.921508064</v>
      </c>
      <c r="AC474" s="442">
        <f t="shared" si="681"/>
        <v>13536916.727708939</v>
      </c>
      <c r="AD474" s="442">
        <f t="shared" si="681"/>
        <v>14444132.799119422</v>
      </c>
      <c r="AE474" s="442">
        <f t="shared" si="681"/>
        <v>15374710.382985638</v>
      </c>
      <c r="AF474" s="442">
        <f t="shared" ref="AF474:AG474" si="682">AE478*((1+$C$471)^(1/12)-1)</f>
        <v>752529.82419536833</v>
      </c>
      <c r="AG474" s="442">
        <f t="shared" si="682"/>
        <v>766649.1447617443</v>
      </c>
    </row>
    <row r="475" spans="1:33" s="427" customFormat="1" ht="15">
      <c r="A475" s="432"/>
      <c r="B475" s="733" t="s">
        <v>307</v>
      </c>
      <c r="C475" s="732"/>
      <c r="P475" s="442">
        <f>IF($P$454&gt;0,0,-$P$454)</f>
        <v>230436538.3556484</v>
      </c>
      <c r="Q475" s="442">
        <f>-Q454</f>
        <v>30760939.098495841</v>
      </c>
      <c r="R475" s="442">
        <f t="shared" ref="R475:AD475" si="683">-R454</f>
        <v>31098842.066532359</v>
      </c>
      <c r="S475" s="442">
        <f t="shared" si="683"/>
        <v>31436745.034568891</v>
      </c>
      <c r="T475" s="442">
        <f t="shared" si="683"/>
        <v>31774648.002605423</v>
      </c>
      <c r="U475" s="442">
        <f t="shared" si="683"/>
        <v>32112550.970641941</v>
      </c>
      <c r="V475" s="442">
        <f t="shared" si="683"/>
        <v>32450453.938678473</v>
      </c>
      <c r="W475" s="442">
        <f t="shared" si="683"/>
        <v>32788356.906715021</v>
      </c>
      <c r="X475" s="442">
        <f t="shared" si="683"/>
        <v>33126259.874751538</v>
      </c>
      <c r="Y475" s="442">
        <f t="shared" si="683"/>
        <v>33464162.84278807</v>
      </c>
      <c r="Z475" s="442">
        <f t="shared" si="683"/>
        <v>33802065.810824603</v>
      </c>
      <c r="AA475" s="442">
        <f t="shared" si="683"/>
        <v>34139968.77886112</v>
      </c>
      <c r="AB475" s="442">
        <f t="shared" si="683"/>
        <v>34477871.746897653</v>
      </c>
      <c r="AC475" s="442">
        <f t="shared" si="683"/>
        <v>34815774.7149342</v>
      </c>
      <c r="AD475" s="442">
        <f t="shared" si="683"/>
        <v>35153677.682970718</v>
      </c>
      <c r="AE475" s="442">
        <f>IF(AE454&gt;0,0,-AE454)</f>
        <v>0</v>
      </c>
      <c r="AF475" s="442">
        <f t="shared" ref="AF475:AG475" si="684">IF(AF454&gt;0,0,-AF454)</f>
        <v>0</v>
      </c>
      <c r="AG475" s="442">
        <f t="shared" si="684"/>
        <v>0</v>
      </c>
    </row>
    <row r="476" spans="1:33" s="427" customFormat="1" ht="15">
      <c r="A476" s="432"/>
      <c r="B476" s="733" t="s">
        <v>315</v>
      </c>
      <c r="C476" s="732"/>
      <c r="P476" s="442">
        <f t="shared" ref="P476:AD476" si="685">MIN((P473+P474),MAX(0,P470))</f>
        <v>0</v>
      </c>
      <c r="Q476" s="442">
        <f t="shared" si="685"/>
        <v>0</v>
      </c>
      <c r="R476" s="442">
        <f t="shared" si="685"/>
        <v>0</v>
      </c>
      <c r="S476" s="442">
        <f t="shared" si="685"/>
        <v>0</v>
      </c>
      <c r="T476" s="442">
        <f t="shared" si="685"/>
        <v>0</v>
      </c>
      <c r="U476" s="442">
        <f t="shared" si="685"/>
        <v>0</v>
      </c>
      <c r="V476" s="442">
        <f t="shared" si="685"/>
        <v>0</v>
      </c>
      <c r="W476" s="442">
        <f t="shared" si="685"/>
        <v>0</v>
      </c>
      <c r="X476" s="442">
        <f t="shared" si="685"/>
        <v>0</v>
      </c>
      <c r="Y476" s="442">
        <f t="shared" si="685"/>
        <v>0</v>
      </c>
      <c r="Z476" s="442">
        <f t="shared" si="685"/>
        <v>0</v>
      </c>
      <c r="AA476" s="442">
        <f t="shared" si="685"/>
        <v>0</v>
      </c>
      <c r="AB476" s="442">
        <f t="shared" si="685"/>
        <v>0</v>
      </c>
      <c r="AC476" s="442">
        <f t="shared" si="685"/>
        <v>0</v>
      </c>
      <c r="AD476" s="442">
        <f t="shared" si="685"/>
        <v>0</v>
      </c>
      <c r="AE476" s="442">
        <f>AE466</f>
        <v>794705905.07684541</v>
      </c>
      <c r="AF476" s="442">
        <f t="shared" ref="AF476:AG476" si="686">AF466</f>
        <v>0</v>
      </c>
      <c r="AG476" s="442">
        <f t="shared" si="686"/>
        <v>0</v>
      </c>
    </row>
    <row r="477" spans="1:33" s="427" customFormat="1" ht="15">
      <c r="A477" s="432"/>
      <c r="B477" s="733" t="s">
        <v>308</v>
      </c>
      <c r="C477" s="732"/>
      <c r="P477" s="442">
        <f>MIN(P473+P474-P476,P468)</f>
        <v>0</v>
      </c>
      <c r="Q477" s="442">
        <f t="shared" ref="Q477:AD477" si="687">MIN(Q473+Q474-Q476,Q468)</f>
        <v>0</v>
      </c>
      <c r="R477" s="442">
        <f t="shared" si="687"/>
        <v>0</v>
      </c>
      <c r="S477" s="442">
        <f t="shared" si="687"/>
        <v>0</v>
      </c>
      <c r="T477" s="442">
        <f t="shared" si="687"/>
        <v>0</v>
      </c>
      <c r="U477" s="442">
        <f t="shared" si="687"/>
        <v>0</v>
      </c>
      <c r="V477" s="442">
        <f t="shared" si="687"/>
        <v>0</v>
      </c>
      <c r="W477" s="442">
        <f t="shared" si="687"/>
        <v>0</v>
      </c>
      <c r="X477" s="442">
        <f t="shared" si="687"/>
        <v>0</v>
      </c>
      <c r="Y477" s="442">
        <f t="shared" si="687"/>
        <v>0</v>
      </c>
      <c r="Z477" s="442">
        <f t="shared" si="687"/>
        <v>0</v>
      </c>
      <c r="AA477" s="442">
        <f t="shared" si="687"/>
        <v>0</v>
      </c>
      <c r="AB477" s="442">
        <f t="shared" si="687"/>
        <v>0</v>
      </c>
      <c r="AC477" s="442">
        <f t="shared" si="687"/>
        <v>0</v>
      </c>
      <c r="AD477" s="442">
        <f t="shared" si="687"/>
        <v>0</v>
      </c>
      <c r="AE477" s="442">
        <f>MIN(AE473+AE474-AE476,AE468)</f>
        <v>4555865.1742756367</v>
      </c>
      <c r="AF477" s="442">
        <f t="shared" ref="AF477" si="688">MIN(AF473+AF474-AF476,AF468)</f>
        <v>0</v>
      </c>
      <c r="AG477" s="442">
        <f>MIN(AG473+AG474-AG476,AG468)</f>
        <v>0</v>
      </c>
    </row>
    <row r="478" spans="1:33" s="427" customFormat="1" ht="15">
      <c r="A478" s="432"/>
      <c r="B478" s="732" t="s">
        <v>309</v>
      </c>
      <c r="C478" s="732"/>
      <c r="P478" s="743">
        <f t="shared" ref="P478:AE478" si="689">SUM(P473:P475)-P476</f>
        <v>230436538.3556484</v>
      </c>
      <c r="Q478" s="743">
        <f t="shared" si="689"/>
        <v>265521036.8010821</v>
      </c>
      <c r="R478" s="743">
        <f t="shared" si="689"/>
        <v>301601710.17206746</v>
      </c>
      <c r="S478" s="743">
        <f t="shared" si="689"/>
        <v>338697249.1738255</v>
      </c>
      <c r="T478" s="743">
        <f t="shared" si="689"/>
        <v>376826695.1954307</v>
      </c>
      <c r="U478" s="743">
        <f t="shared" si="689"/>
        <v>416009446.88950741</v>
      </c>
      <c r="V478" s="743">
        <f t="shared" si="689"/>
        <v>456265266.87537766</v>
      </c>
      <c r="W478" s="743">
        <f t="shared" si="689"/>
        <v>497614288.56797642</v>
      </c>
      <c r="X478" s="743">
        <f t="shared" si="689"/>
        <v>540077023.13489425</v>
      </c>
      <c r="Y478" s="743">
        <f t="shared" si="689"/>
        <v>583674366.58395147</v>
      </c>
      <c r="Z478" s="743">
        <f t="shared" si="689"/>
        <v>628427606.98375261</v>
      </c>
      <c r="AA478" s="743">
        <f t="shared" si="689"/>
        <v>674358431.8197161</v>
      </c>
      <c r="AB478" s="743">
        <f t="shared" si="689"/>
        <v>721488935.48812187</v>
      </c>
      <c r="AC478" s="743">
        <f t="shared" si="689"/>
        <v>769841626.93076503</v>
      </c>
      <c r="AD478" s="743">
        <f t="shared" si="689"/>
        <v>819439437.41285527</v>
      </c>
      <c r="AE478" s="743">
        <f t="shared" si="689"/>
        <v>40108242.718995452</v>
      </c>
      <c r="AF478" s="743">
        <f t="shared" ref="AF478:AG478" si="690">SUM(AF473:AF475)-AF476</f>
        <v>40860772.543190822</v>
      </c>
      <c r="AG478" s="743">
        <f t="shared" si="690"/>
        <v>41627421.687952563</v>
      </c>
    </row>
    <row r="479" spans="1:33" s="427" customFormat="1">
      <c r="A479" s="432"/>
    </row>
    <row r="480" spans="1:33" s="427" customFormat="1" ht="15">
      <c r="A480" s="432"/>
      <c r="B480" s="739" t="s">
        <v>311</v>
      </c>
    </row>
    <row r="481" spans="1:33" s="427" customFormat="1" ht="15">
      <c r="A481" s="432"/>
      <c r="B481" s="732" t="s">
        <v>303</v>
      </c>
      <c r="P481" s="442">
        <f t="shared" ref="P481:AD481" si="691">$D$451*P477</f>
        <v>0</v>
      </c>
      <c r="Q481" s="442">
        <f t="shared" si="691"/>
        <v>0</v>
      </c>
      <c r="R481" s="442">
        <f t="shared" si="691"/>
        <v>0</v>
      </c>
      <c r="S481" s="442">
        <f t="shared" si="691"/>
        <v>0</v>
      </c>
      <c r="T481" s="442">
        <f t="shared" si="691"/>
        <v>0</v>
      </c>
      <c r="U481" s="442">
        <f t="shared" si="691"/>
        <v>0</v>
      </c>
      <c r="V481" s="442">
        <f t="shared" si="691"/>
        <v>0</v>
      </c>
      <c r="W481" s="442">
        <f t="shared" si="691"/>
        <v>0</v>
      </c>
      <c r="X481" s="442">
        <f t="shared" si="691"/>
        <v>0</v>
      </c>
      <c r="Y481" s="442">
        <f t="shared" si="691"/>
        <v>0</v>
      </c>
      <c r="Z481" s="442">
        <f t="shared" si="691"/>
        <v>0</v>
      </c>
      <c r="AA481" s="442">
        <f t="shared" si="691"/>
        <v>0</v>
      </c>
      <c r="AB481" s="442">
        <f t="shared" si="691"/>
        <v>0</v>
      </c>
      <c r="AC481" s="442">
        <f t="shared" si="691"/>
        <v>0</v>
      </c>
      <c r="AD481" s="442">
        <f t="shared" si="691"/>
        <v>0</v>
      </c>
      <c r="AE481" s="442">
        <f>$D$451*AE477</f>
        <v>2050139.3284240365</v>
      </c>
      <c r="AF481" s="442">
        <f t="shared" ref="AF481:AG481" si="692">$D$451*AF477</f>
        <v>0</v>
      </c>
      <c r="AG481" s="442">
        <f t="shared" si="692"/>
        <v>0</v>
      </c>
    </row>
    <row r="482" spans="1:33" s="427" customFormat="1" ht="15">
      <c r="A482" s="432"/>
      <c r="B482" s="732" t="s">
        <v>304</v>
      </c>
      <c r="P482" s="442">
        <f t="shared" ref="P482:AD482" si="693">$E$451*P477</f>
        <v>0</v>
      </c>
      <c r="Q482" s="442">
        <f t="shared" si="693"/>
        <v>0</v>
      </c>
      <c r="R482" s="442">
        <f t="shared" si="693"/>
        <v>0</v>
      </c>
      <c r="S482" s="442">
        <f t="shared" si="693"/>
        <v>0</v>
      </c>
      <c r="T482" s="442">
        <f t="shared" si="693"/>
        <v>0</v>
      </c>
      <c r="U482" s="442">
        <f t="shared" si="693"/>
        <v>0</v>
      </c>
      <c r="V482" s="442">
        <f t="shared" si="693"/>
        <v>0</v>
      </c>
      <c r="W482" s="442">
        <f t="shared" si="693"/>
        <v>0</v>
      </c>
      <c r="X482" s="442">
        <f t="shared" si="693"/>
        <v>0</v>
      </c>
      <c r="Y482" s="442">
        <f t="shared" si="693"/>
        <v>0</v>
      </c>
      <c r="Z482" s="442">
        <f t="shared" si="693"/>
        <v>0</v>
      </c>
      <c r="AA482" s="442">
        <f t="shared" si="693"/>
        <v>0</v>
      </c>
      <c r="AB482" s="442">
        <f t="shared" si="693"/>
        <v>0</v>
      </c>
      <c r="AC482" s="442">
        <f t="shared" si="693"/>
        <v>0</v>
      </c>
      <c r="AD482" s="442">
        <f t="shared" si="693"/>
        <v>0</v>
      </c>
      <c r="AE482" s="442">
        <f>$E$451*AE477</f>
        <v>2505725.8458516002</v>
      </c>
      <c r="AF482" s="442">
        <f t="shared" ref="AF482:AG482" si="694">$E$451*AF477</f>
        <v>0</v>
      </c>
      <c r="AG482" s="442">
        <f t="shared" si="694"/>
        <v>0</v>
      </c>
    </row>
    <row r="483" spans="1:33" s="427" customFormat="1" ht="15">
      <c r="A483" s="432"/>
      <c r="B483" s="740" t="s">
        <v>0</v>
      </c>
      <c r="P483" s="743">
        <f>SUM(P481:P482)</f>
        <v>0</v>
      </c>
      <c r="Q483" s="743">
        <f t="shared" ref="Q483:AE483" si="695">SUM(Q481:Q482)</f>
        <v>0</v>
      </c>
      <c r="R483" s="743">
        <f t="shared" si="695"/>
        <v>0</v>
      </c>
      <c r="S483" s="743">
        <f t="shared" si="695"/>
        <v>0</v>
      </c>
      <c r="T483" s="743">
        <f t="shared" si="695"/>
        <v>0</v>
      </c>
      <c r="U483" s="743">
        <f t="shared" si="695"/>
        <v>0</v>
      </c>
      <c r="V483" s="743">
        <f t="shared" si="695"/>
        <v>0</v>
      </c>
      <c r="W483" s="743">
        <f t="shared" si="695"/>
        <v>0</v>
      </c>
      <c r="X483" s="743">
        <f t="shared" si="695"/>
        <v>0</v>
      </c>
      <c r="Y483" s="743">
        <f t="shared" si="695"/>
        <v>0</v>
      </c>
      <c r="Z483" s="743">
        <f t="shared" si="695"/>
        <v>0</v>
      </c>
      <c r="AA483" s="743">
        <f t="shared" si="695"/>
        <v>0</v>
      </c>
      <c r="AB483" s="743">
        <f t="shared" si="695"/>
        <v>0</v>
      </c>
      <c r="AC483" s="743">
        <f t="shared" si="695"/>
        <v>0</v>
      </c>
      <c r="AD483" s="743">
        <f t="shared" si="695"/>
        <v>0</v>
      </c>
      <c r="AE483" s="743">
        <f t="shared" si="695"/>
        <v>4555865.1742756367</v>
      </c>
      <c r="AF483" s="743">
        <f t="shared" ref="AF483" si="696">SUM(AF481:AF482)</f>
        <v>0</v>
      </c>
      <c r="AG483" s="743">
        <f t="shared" ref="AG483" si="697">SUM(AG481:AG482)</f>
        <v>0</v>
      </c>
    </row>
    <row r="484" spans="1:33" s="427" customFormat="1" ht="15">
      <c r="A484" s="432"/>
      <c r="B484" s="734"/>
    </row>
    <row r="485" spans="1:33" s="427" customFormat="1" ht="15">
      <c r="A485" s="432"/>
      <c r="B485" s="739" t="s">
        <v>312</v>
      </c>
      <c r="P485" s="442">
        <f>MAX(P454-P483,0)</f>
        <v>0</v>
      </c>
      <c r="Q485" s="442">
        <f t="shared" ref="Q485:AD485" si="698">MAX(Q454-Q483,0)</f>
        <v>0</v>
      </c>
      <c r="R485" s="442">
        <f t="shared" si="698"/>
        <v>0</v>
      </c>
      <c r="S485" s="442">
        <f t="shared" si="698"/>
        <v>0</v>
      </c>
      <c r="T485" s="442">
        <f t="shared" si="698"/>
        <v>0</v>
      </c>
      <c r="U485" s="442">
        <f t="shared" si="698"/>
        <v>0</v>
      </c>
      <c r="V485" s="442">
        <f t="shared" si="698"/>
        <v>0</v>
      </c>
      <c r="W485" s="442">
        <f t="shared" si="698"/>
        <v>0</v>
      </c>
      <c r="X485" s="442">
        <f t="shared" si="698"/>
        <v>0</v>
      </c>
      <c r="Y485" s="442">
        <f t="shared" si="698"/>
        <v>0</v>
      </c>
      <c r="Z485" s="442">
        <f t="shared" si="698"/>
        <v>0</v>
      </c>
      <c r="AA485" s="442">
        <f t="shared" si="698"/>
        <v>0</v>
      </c>
      <c r="AB485" s="442">
        <f t="shared" si="698"/>
        <v>0</v>
      </c>
      <c r="AC485" s="442">
        <f t="shared" si="698"/>
        <v>0</v>
      </c>
      <c r="AD485" s="442">
        <f t="shared" si="698"/>
        <v>0</v>
      </c>
      <c r="AE485" s="442">
        <f>MAX(AE454-AE483-AE466,0)</f>
        <v>0</v>
      </c>
      <c r="AF485" s="442">
        <f t="shared" ref="AF485:AG485" si="699">MAX(AF454-AF483-AF466,0)</f>
        <v>0</v>
      </c>
      <c r="AG485" s="442">
        <f t="shared" si="699"/>
        <v>0</v>
      </c>
    </row>
    <row r="486" spans="1:33" s="427" customFormat="1" ht="15">
      <c r="A486" s="432"/>
      <c r="B486" s="741" t="s">
        <v>313</v>
      </c>
      <c r="C486" s="746">
        <f>XIRR(P486:AE486,$P$6:$AE$6)</f>
        <v>0.24903960824012758</v>
      </c>
      <c r="P486" s="743">
        <f>P454</f>
        <v>-230436538.3556484</v>
      </c>
      <c r="Q486" s="743">
        <f t="shared" ref="Q486:AD486" si="700">Q454</f>
        <v>-30760939.098495841</v>
      </c>
      <c r="R486" s="743">
        <f t="shared" si="700"/>
        <v>-31098842.066532359</v>
      </c>
      <c r="S486" s="743">
        <f t="shared" si="700"/>
        <v>-31436745.034568891</v>
      </c>
      <c r="T486" s="743">
        <f t="shared" si="700"/>
        <v>-31774648.002605423</v>
      </c>
      <c r="U486" s="743">
        <f t="shared" si="700"/>
        <v>-32112550.970641941</v>
      </c>
      <c r="V486" s="743">
        <f t="shared" si="700"/>
        <v>-32450453.938678473</v>
      </c>
      <c r="W486" s="743">
        <f t="shared" si="700"/>
        <v>-32788356.906715021</v>
      </c>
      <c r="X486" s="743">
        <f t="shared" si="700"/>
        <v>-33126259.874751538</v>
      </c>
      <c r="Y486" s="743">
        <f t="shared" si="700"/>
        <v>-33464162.84278807</v>
      </c>
      <c r="Z486" s="743">
        <f t="shared" si="700"/>
        <v>-33802065.810824603</v>
      </c>
      <c r="AA486" s="743">
        <f t="shared" si="700"/>
        <v>-34139968.77886112</v>
      </c>
      <c r="AB486" s="743">
        <f t="shared" si="700"/>
        <v>-34477871.746897653</v>
      </c>
      <c r="AC486" s="743">
        <f t="shared" si="700"/>
        <v>-34815774.7149342</v>
      </c>
      <c r="AD486" s="743">
        <f t="shared" si="700"/>
        <v>-35153677.682970718</v>
      </c>
      <c r="AE486" s="743">
        <f>AE478+AE466</f>
        <v>834814147.79584086</v>
      </c>
      <c r="AF486" s="743">
        <f t="shared" ref="AF486:AG486" si="701">AF478+AF466</f>
        <v>40860772.543190822</v>
      </c>
      <c r="AG486" s="743">
        <f t="shared" si="701"/>
        <v>41627421.687952563</v>
      </c>
    </row>
    <row r="487" spans="1:33" s="427" customFormat="1">
      <c r="A487" s="432"/>
    </row>
    <row r="488" spans="1:33" s="427" customFormat="1" ht="15">
      <c r="A488" s="432"/>
      <c r="B488" s="735" t="s">
        <v>314</v>
      </c>
      <c r="C488" s="747" t="str">
        <f>C452</f>
        <v>&gt;25%</v>
      </c>
    </row>
    <row r="489" spans="1:33" s="427" customFormat="1" ht="15">
      <c r="A489" s="432"/>
      <c r="B489" s="748"/>
      <c r="C489" s="749"/>
    </row>
    <row r="490" spans="1:33" s="427" customFormat="1" ht="15">
      <c r="A490" s="432"/>
      <c r="B490" s="732" t="s">
        <v>305</v>
      </c>
      <c r="C490" s="732"/>
      <c r="P490" s="429">
        <v>0</v>
      </c>
      <c r="Q490" s="429">
        <v>0</v>
      </c>
      <c r="R490" s="429">
        <v>0</v>
      </c>
      <c r="S490" s="429">
        <v>0</v>
      </c>
      <c r="T490" s="429">
        <v>0</v>
      </c>
      <c r="U490" s="429">
        <v>0</v>
      </c>
      <c r="V490" s="429">
        <v>0</v>
      </c>
      <c r="W490" s="429">
        <v>0</v>
      </c>
      <c r="X490" s="429">
        <v>0</v>
      </c>
      <c r="Y490" s="429">
        <v>0</v>
      </c>
      <c r="Z490" s="429">
        <v>0</v>
      </c>
      <c r="AA490" s="429">
        <v>0</v>
      </c>
      <c r="AB490" s="429">
        <v>0</v>
      </c>
      <c r="AC490" s="429">
        <v>0</v>
      </c>
      <c r="AD490" s="429">
        <v>0</v>
      </c>
      <c r="AE490" s="429">
        <v>0</v>
      </c>
      <c r="AF490" s="429">
        <v>0</v>
      </c>
      <c r="AG490" s="429">
        <v>0</v>
      </c>
    </row>
    <row r="491" spans="1:33" s="427" customFormat="1" ht="15">
      <c r="A491" s="432"/>
      <c r="B491" s="733" t="s">
        <v>306</v>
      </c>
      <c r="C491" s="732"/>
      <c r="P491" s="429">
        <v>0</v>
      </c>
      <c r="Q491" s="429">
        <v>0</v>
      </c>
      <c r="R491" s="429">
        <v>0</v>
      </c>
      <c r="S491" s="429">
        <v>0</v>
      </c>
      <c r="T491" s="429">
        <v>0</v>
      </c>
      <c r="U491" s="429">
        <v>0</v>
      </c>
      <c r="V491" s="429">
        <v>0</v>
      </c>
      <c r="W491" s="429">
        <v>0</v>
      </c>
      <c r="X491" s="429">
        <v>0</v>
      </c>
      <c r="Y491" s="429">
        <v>0</v>
      </c>
      <c r="Z491" s="429">
        <v>0</v>
      </c>
      <c r="AA491" s="429">
        <v>0</v>
      </c>
      <c r="AB491" s="429">
        <v>0</v>
      </c>
      <c r="AC491" s="429">
        <v>0</v>
      </c>
      <c r="AD491" s="429">
        <v>0</v>
      </c>
      <c r="AE491" s="429">
        <v>0</v>
      </c>
      <c r="AF491" s="429">
        <v>0</v>
      </c>
      <c r="AG491" s="429">
        <v>0</v>
      </c>
    </row>
    <row r="492" spans="1:33" s="427" customFormat="1" ht="15">
      <c r="A492" s="432"/>
      <c r="B492" s="733" t="s">
        <v>307</v>
      </c>
      <c r="C492" s="732"/>
      <c r="P492" s="429">
        <v>0</v>
      </c>
      <c r="Q492" s="429">
        <v>0</v>
      </c>
      <c r="R492" s="429">
        <v>0</v>
      </c>
      <c r="S492" s="429">
        <v>0</v>
      </c>
      <c r="T492" s="429">
        <v>0</v>
      </c>
      <c r="U492" s="429">
        <v>0</v>
      </c>
      <c r="V492" s="429">
        <v>0</v>
      </c>
      <c r="W492" s="429">
        <v>0</v>
      </c>
      <c r="X492" s="429">
        <v>0</v>
      </c>
      <c r="Y492" s="429">
        <v>0</v>
      </c>
      <c r="Z492" s="429">
        <v>0</v>
      </c>
      <c r="AA492" s="429">
        <v>0</v>
      </c>
      <c r="AB492" s="429">
        <v>0</v>
      </c>
      <c r="AC492" s="429">
        <v>0</v>
      </c>
      <c r="AD492" s="429">
        <v>0</v>
      </c>
      <c r="AE492" s="429">
        <v>0</v>
      </c>
      <c r="AF492" s="429">
        <v>0</v>
      </c>
      <c r="AG492" s="429">
        <v>0</v>
      </c>
    </row>
    <row r="493" spans="1:33" s="427" customFormat="1" ht="15">
      <c r="A493" s="432"/>
      <c r="B493" s="733" t="s">
        <v>315</v>
      </c>
      <c r="C493" s="732"/>
      <c r="P493" s="429">
        <v>0</v>
      </c>
      <c r="Q493" s="429">
        <v>0</v>
      </c>
      <c r="R493" s="429">
        <v>0</v>
      </c>
      <c r="S493" s="429">
        <v>0</v>
      </c>
      <c r="T493" s="429">
        <v>0</v>
      </c>
      <c r="U493" s="429">
        <v>0</v>
      </c>
      <c r="V493" s="429">
        <v>0</v>
      </c>
      <c r="W493" s="429">
        <v>0</v>
      </c>
      <c r="X493" s="429">
        <v>0</v>
      </c>
      <c r="Y493" s="429">
        <v>0</v>
      </c>
      <c r="Z493" s="429">
        <v>0</v>
      </c>
      <c r="AA493" s="429">
        <v>0</v>
      </c>
      <c r="AB493" s="429">
        <v>0</v>
      </c>
      <c r="AC493" s="429">
        <v>0</v>
      </c>
      <c r="AD493" s="429">
        <v>0</v>
      </c>
      <c r="AE493" s="442">
        <f>AE466+AE483</f>
        <v>799261770.25112104</v>
      </c>
      <c r="AF493" s="442">
        <f t="shared" ref="AF493:AG493" si="702">AF466+AF483</f>
        <v>0</v>
      </c>
      <c r="AG493" s="442">
        <f t="shared" si="702"/>
        <v>0</v>
      </c>
    </row>
    <row r="494" spans="1:33" s="427" customFormat="1" ht="15">
      <c r="A494" s="432"/>
      <c r="B494" s="733" t="s">
        <v>308</v>
      </c>
      <c r="C494" s="732"/>
      <c r="P494" s="429">
        <v>0</v>
      </c>
      <c r="Q494" s="429">
        <v>0</v>
      </c>
      <c r="R494" s="429">
        <v>0</v>
      </c>
      <c r="S494" s="429">
        <v>0</v>
      </c>
      <c r="T494" s="429">
        <v>0</v>
      </c>
      <c r="U494" s="429">
        <v>0</v>
      </c>
      <c r="V494" s="429">
        <v>0</v>
      </c>
      <c r="W494" s="429">
        <v>0</v>
      </c>
      <c r="X494" s="429">
        <v>0</v>
      </c>
      <c r="Y494" s="429">
        <v>0</v>
      </c>
      <c r="Z494" s="429">
        <v>0</v>
      </c>
      <c r="AA494" s="429">
        <v>0</v>
      </c>
      <c r="AB494" s="429">
        <v>0</v>
      </c>
      <c r="AC494" s="429">
        <v>0</v>
      </c>
      <c r="AD494" s="429">
        <v>0</v>
      </c>
      <c r="AE494" s="442">
        <f>AE485</f>
        <v>0</v>
      </c>
      <c r="AF494" s="442">
        <f t="shared" ref="AF494:AG494" si="703">AF485</f>
        <v>0</v>
      </c>
      <c r="AG494" s="442">
        <f t="shared" si="703"/>
        <v>0</v>
      </c>
    </row>
    <row r="495" spans="1:33" s="427" customFormat="1" ht="15">
      <c r="A495" s="432"/>
      <c r="B495" s="732" t="s">
        <v>309</v>
      </c>
      <c r="C495" s="732"/>
      <c r="P495" s="742">
        <f>SUM(P490:P494)</f>
        <v>0</v>
      </c>
      <c r="Q495" s="742">
        <f t="shared" ref="Q495:AE495" si="704">SUM(Q490:Q494)</f>
        <v>0</v>
      </c>
      <c r="R495" s="742">
        <f t="shared" si="704"/>
        <v>0</v>
      </c>
      <c r="S495" s="742">
        <f t="shared" si="704"/>
        <v>0</v>
      </c>
      <c r="T495" s="742">
        <f t="shared" si="704"/>
        <v>0</v>
      </c>
      <c r="U495" s="742">
        <f t="shared" si="704"/>
        <v>0</v>
      </c>
      <c r="V495" s="742">
        <f t="shared" si="704"/>
        <v>0</v>
      </c>
      <c r="W495" s="742">
        <f t="shared" si="704"/>
        <v>0</v>
      </c>
      <c r="X495" s="742">
        <f t="shared" si="704"/>
        <v>0</v>
      </c>
      <c r="Y495" s="742">
        <f t="shared" si="704"/>
        <v>0</v>
      </c>
      <c r="Z495" s="742">
        <f t="shared" si="704"/>
        <v>0</v>
      </c>
      <c r="AA495" s="742">
        <f t="shared" si="704"/>
        <v>0</v>
      </c>
      <c r="AB495" s="742">
        <f t="shared" si="704"/>
        <v>0</v>
      </c>
      <c r="AC495" s="742">
        <f t="shared" si="704"/>
        <v>0</v>
      </c>
      <c r="AD495" s="742">
        <f t="shared" si="704"/>
        <v>0</v>
      </c>
      <c r="AE495" s="743">
        <f t="shared" si="704"/>
        <v>799261770.25112104</v>
      </c>
      <c r="AF495" s="743">
        <f t="shared" ref="AF495" si="705">SUM(AF490:AF494)</f>
        <v>0</v>
      </c>
      <c r="AG495" s="743">
        <f t="shared" ref="AG495" si="706">SUM(AG490:AG494)</f>
        <v>0</v>
      </c>
    </row>
    <row r="496" spans="1:33" s="427" customFormat="1">
      <c r="A496" s="432"/>
    </row>
    <row r="497" spans="1:33" s="427" customFormat="1" ht="15">
      <c r="A497" s="432"/>
      <c r="B497" s="739" t="s">
        <v>311</v>
      </c>
    </row>
    <row r="498" spans="1:33" s="427" customFormat="1" ht="15">
      <c r="A498" s="432"/>
      <c r="B498" s="732" t="s">
        <v>303</v>
      </c>
      <c r="P498" s="485">
        <f>$D$452*P494</f>
        <v>0</v>
      </c>
      <c r="Q498" s="485">
        <f t="shared" ref="Q498:AE498" si="707">$D$452*Q494</f>
        <v>0</v>
      </c>
      <c r="R498" s="485">
        <f t="shared" si="707"/>
        <v>0</v>
      </c>
      <c r="S498" s="485">
        <f t="shared" si="707"/>
        <v>0</v>
      </c>
      <c r="T498" s="485">
        <f t="shared" si="707"/>
        <v>0</v>
      </c>
      <c r="U498" s="485">
        <f t="shared" si="707"/>
        <v>0</v>
      </c>
      <c r="V498" s="485">
        <f t="shared" si="707"/>
        <v>0</v>
      </c>
      <c r="W498" s="485">
        <f t="shared" si="707"/>
        <v>0</v>
      </c>
      <c r="X498" s="485">
        <f t="shared" si="707"/>
        <v>0</v>
      </c>
      <c r="Y498" s="485">
        <f t="shared" si="707"/>
        <v>0</v>
      </c>
      <c r="Z498" s="485">
        <f t="shared" si="707"/>
        <v>0</v>
      </c>
      <c r="AA498" s="485">
        <f t="shared" si="707"/>
        <v>0</v>
      </c>
      <c r="AB498" s="485">
        <f t="shared" si="707"/>
        <v>0</v>
      </c>
      <c r="AC498" s="485">
        <f t="shared" si="707"/>
        <v>0</v>
      </c>
      <c r="AD498" s="485">
        <f t="shared" si="707"/>
        <v>0</v>
      </c>
      <c r="AE498" s="442">
        <f t="shared" si="707"/>
        <v>0</v>
      </c>
      <c r="AF498" s="442">
        <f t="shared" ref="AF498" si="708">$D$452*AF494</f>
        <v>0</v>
      </c>
      <c r="AG498" s="442">
        <f>$D$452*AG494</f>
        <v>0</v>
      </c>
    </row>
    <row r="499" spans="1:33" s="427" customFormat="1" ht="15">
      <c r="A499" s="432"/>
      <c r="B499" s="732" t="s">
        <v>304</v>
      </c>
      <c r="P499" s="485">
        <f>$E$452*P494</f>
        <v>0</v>
      </c>
      <c r="Q499" s="485">
        <f t="shared" ref="Q499:AE499" si="709">$E$452*Q494</f>
        <v>0</v>
      </c>
      <c r="R499" s="485">
        <f t="shared" si="709"/>
        <v>0</v>
      </c>
      <c r="S499" s="485">
        <f t="shared" si="709"/>
        <v>0</v>
      </c>
      <c r="T499" s="485">
        <f t="shared" si="709"/>
        <v>0</v>
      </c>
      <c r="U499" s="485">
        <f t="shared" si="709"/>
        <v>0</v>
      </c>
      <c r="V499" s="485">
        <f t="shared" si="709"/>
        <v>0</v>
      </c>
      <c r="W499" s="485">
        <f t="shared" si="709"/>
        <v>0</v>
      </c>
      <c r="X499" s="485">
        <f t="shared" si="709"/>
        <v>0</v>
      </c>
      <c r="Y499" s="485">
        <f t="shared" si="709"/>
        <v>0</v>
      </c>
      <c r="Z499" s="485">
        <f t="shared" si="709"/>
        <v>0</v>
      </c>
      <c r="AA499" s="485">
        <f t="shared" si="709"/>
        <v>0</v>
      </c>
      <c r="AB499" s="485">
        <f t="shared" si="709"/>
        <v>0</v>
      </c>
      <c r="AC499" s="485">
        <f t="shared" si="709"/>
        <v>0</v>
      </c>
      <c r="AD499" s="485">
        <f t="shared" si="709"/>
        <v>0</v>
      </c>
      <c r="AE499" s="442">
        <f t="shared" si="709"/>
        <v>0</v>
      </c>
      <c r="AF499" s="442">
        <f t="shared" ref="AF499:AG499" si="710">$E$452*AF494</f>
        <v>0</v>
      </c>
      <c r="AG499" s="442">
        <f t="shared" si="710"/>
        <v>0</v>
      </c>
    </row>
    <row r="500" spans="1:33" s="427" customFormat="1" ht="15">
      <c r="A500" s="432"/>
      <c r="B500" s="740" t="s">
        <v>0</v>
      </c>
      <c r="P500" s="750">
        <f>SUM(P498:P499)</f>
        <v>0</v>
      </c>
      <c r="Q500" s="750">
        <f t="shared" ref="Q500:AE500" si="711">SUM(Q498:Q499)</f>
        <v>0</v>
      </c>
      <c r="R500" s="750">
        <f t="shared" si="711"/>
        <v>0</v>
      </c>
      <c r="S500" s="750">
        <f t="shared" si="711"/>
        <v>0</v>
      </c>
      <c r="T500" s="750">
        <f t="shared" si="711"/>
        <v>0</v>
      </c>
      <c r="U500" s="750">
        <f t="shared" si="711"/>
        <v>0</v>
      </c>
      <c r="V500" s="750">
        <f t="shared" si="711"/>
        <v>0</v>
      </c>
      <c r="W500" s="750">
        <f t="shared" si="711"/>
        <v>0</v>
      </c>
      <c r="X500" s="750">
        <f t="shared" si="711"/>
        <v>0</v>
      </c>
      <c r="Y500" s="750">
        <f t="shared" si="711"/>
        <v>0</v>
      </c>
      <c r="Z500" s="750">
        <f t="shared" si="711"/>
        <v>0</v>
      </c>
      <c r="AA500" s="750">
        <f t="shared" si="711"/>
        <v>0</v>
      </c>
      <c r="AB500" s="750">
        <f t="shared" si="711"/>
        <v>0</v>
      </c>
      <c r="AC500" s="750">
        <f t="shared" si="711"/>
        <v>0</v>
      </c>
      <c r="AD500" s="750">
        <f t="shared" si="711"/>
        <v>0</v>
      </c>
      <c r="AE500" s="743">
        <f t="shared" si="711"/>
        <v>0</v>
      </c>
      <c r="AF500" s="743">
        <f t="shared" ref="AF500" si="712">SUM(AF498:AF499)</f>
        <v>0</v>
      </c>
      <c r="AG500" s="743">
        <f t="shared" ref="AG500" si="713">SUM(AG498:AG499)</f>
        <v>0</v>
      </c>
    </row>
    <row r="501" spans="1:33" s="427" customFormat="1" ht="15">
      <c r="A501" s="432"/>
      <c r="B501" s="734"/>
    </row>
    <row r="502" spans="1:33" s="734" customFormat="1" ht="15">
      <c r="B502" s="735" t="s">
        <v>316</v>
      </c>
      <c r="C502" s="736"/>
      <c r="D502" s="737"/>
      <c r="E502" s="737"/>
      <c r="F502" s="737"/>
      <c r="G502" s="737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  <c r="AA502" s="738"/>
      <c r="AB502" s="738"/>
      <c r="AC502" s="738"/>
      <c r="AD502" s="738"/>
      <c r="AE502" s="738"/>
      <c r="AF502" s="738"/>
      <c r="AG502" s="738"/>
    </row>
    <row r="503" spans="1:33" s="734" customFormat="1" ht="5.0999999999999996" customHeight="1">
      <c r="H503" s="730"/>
      <c r="I503" s="730"/>
      <c r="J503" s="730"/>
      <c r="K503" s="730"/>
      <c r="L503" s="730"/>
      <c r="M503" s="730"/>
      <c r="N503" s="730"/>
      <c r="O503" s="730"/>
      <c r="P503" s="730"/>
      <c r="Q503" s="730"/>
      <c r="R503" s="730"/>
      <c r="S503" s="730"/>
      <c r="T503" s="730"/>
      <c r="U503" s="730"/>
      <c r="V503" s="730"/>
      <c r="W503" s="730"/>
      <c r="X503" s="730"/>
      <c r="Y503" s="730"/>
      <c r="Z503" s="730"/>
      <c r="AA503" s="730"/>
      <c r="AB503" s="730"/>
      <c r="AC503" s="730"/>
      <c r="AD503" s="730"/>
      <c r="AE503" s="730"/>
      <c r="AF503" s="730"/>
      <c r="AG503" s="730"/>
    </row>
    <row r="504" spans="1:33" s="734" customFormat="1" ht="5.0999999999999996" customHeight="1">
      <c r="F504" s="730"/>
      <c r="H504" s="730"/>
      <c r="I504" s="751"/>
      <c r="J504" s="751"/>
      <c r="K504" s="751"/>
      <c r="L504" s="751"/>
      <c r="M504" s="751"/>
      <c r="N504" s="751"/>
      <c r="O504" s="751"/>
      <c r="P504" s="751"/>
      <c r="Q504" s="751"/>
      <c r="R504" s="751"/>
      <c r="S504" s="751"/>
      <c r="T504" s="751"/>
      <c r="U504" s="751"/>
      <c r="V504" s="751"/>
      <c r="W504" s="751"/>
      <c r="X504" s="751"/>
      <c r="Y504" s="751"/>
      <c r="Z504" s="751"/>
      <c r="AA504" s="751"/>
      <c r="AB504" s="751"/>
      <c r="AC504" s="751"/>
      <c r="AD504" s="751"/>
      <c r="AE504" s="751"/>
      <c r="AF504" s="751"/>
      <c r="AG504" s="751"/>
    </row>
    <row r="505" spans="1:33" s="734" customFormat="1" ht="15" customHeight="1">
      <c r="B505" s="739" t="s">
        <v>317</v>
      </c>
      <c r="C505" s="732"/>
      <c r="D505" s="732"/>
      <c r="E505" s="732"/>
      <c r="F505" s="752"/>
      <c r="G505" s="732"/>
      <c r="H505" s="752"/>
      <c r="I505" s="753"/>
      <c r="J505" s="753"/>
      <c r="K505" s="753"/>
      <c r="L505" s="753"/>
      <c r="M505" s="753"/>
      <c r="N505" s="753"/>
      <c r="O505" s="753"/>
      <c r="P505" s="753"/>
      <c r="Q505" s="753"/>
      <c r="R505" s="753"/>
      <c r="S505" s="753"/>
      <c r="T505" s="753"/>
      <c r="U505" s="753"/>
      <c r="V505" s="753"/>
      <c r="W505" s="753"/>
      <c r="X505" s="753"/>
      <c r="Y505" s="753"/>
      <c r="Z505" s="753"/>
      <c r="AA505" s="753"/>
      <c r="AB505" s="753"/>
      <c r="AC505" s="753"/>
      <c r="AD505" s="753"/>
      <c r="AE505" s="753"/>
      <c r="AF505" s="753"/>
      <c r="AG505" s="753"/>
    </row>
    <row r="506" spans="1:33" s="734" customFormat="1" ht="15" customHeight="1">
      <c r="B506" s="732" t="s">
        <v>303</v>
      </c>
      <c r="C506" s="732"/>
      <c r="D506" s="732"/>
      <c r="E506" s="732"/>
      <c r="F506" s="732"/>
      <c r="G506" s="732"/>
      <c r="H506" s="754"/>
      <c r="I506" s="754"/>
      <c r="J506" s="754"/>
      <c r="K506" s="755"/>
      <c r="L506" s="755"/>
      <c r="M506" s="755"/>
      <c r="N506" s="755"/>
      <c r="O506" s="755"/>
      <c r="P506" s="769">
        <f>P454/2+P464+P481+P498</f>
        <v>-115218269.1778242</v>
      </c>
      <c r="Q506" s="769">
        <f t="shared" ref="Q506:AD506" si="714">Q454/2+Q464+Q481+Q498</f>
        <v>-15380469.549247921</v>
      </c>
      <c r="R506" s="769">
        <f t="shared" si="714"/>
        <v>-15549421.033266179</v>
      </c>
      <c r="S506" s="769">
        <f t="shared" si="714"/>
        <v>-15718372.517284445</v>
      </c>
      <c r="T506" s="769">
        <f t="shared" si="714"/>
        <v>-15887324.001302712</v>
      </c>
      <c r="U506" s="769">
        <f t="shared" si="714"/>
        <v>-16056275.48532097</v>
      </c>
      <c r="V506" s="769">
        <f t="shared" si="714"/>
        <v>-16225226.969339237</v>
      </c>
      <c r="W506" s="769">
        <f t="shared" si="714"/>
        <v>-16394178.45335751</v>
      </c>
      <c r="X506" s="769">
        <f t="shared" si="714"/>
        <v>-16563129.937375769</v>
      </c>
      <c r="Y506" s="769">
        <f t="shared" si="714"/>
        <v>-16732081.421394035</v>
      </c>
      <c r="Z506" s="769">
        <f t="shared" si="714"/>
        <v>-16901032.905412301</v>
      </c>
      <c r="AA506" s="769">
        <f t="shared" si="714"/>
        <v>-17069984.38943056</v>
      </c>
      <c r="AB506" s="769">
        <f t="shared" si="714"/>
        <v>-17238935.873448826</v>
      </c>
      <c r="AC506" s="769">
        <f t="shared" si="714"/>
        <v>-17407887.3574671</v>
      </c>
      <c r="AD506" s="769">
        <f t="shared" si="714"/>
        <v>-17576838.841485359</v>
      </c>
      <c r="AE506" s="769">
        <f>+AE464+AE481+AE498</f>
        <v>399403091.86684674</v>
      </c>
      <c r="AF506" s="769">
        <f t="shared" ref="AF506:AG506" si="715">+AF464+AF481+AF498</f>
        <v>0</v>
      </c>
      <c r="AG506" s="769">
        <f t="shared" si="715"/>
        <v>0</v>
      </c>
    </row>
    <row r="507" spans="1:33" s="734" customFormat="1" ht="15">
      <c r="B507" s="732" t="s">
        <v>304</v>
      </c>
      <c r="C507" s="732"/>
      <c r="D507" s="732"/>
      <c r="E507" s="732"/>
      <c r="F507" s="756"/>
      <c r="G507" s="732"/>
      <c r="H507" s="752"/>
      <c r="I507" s="757"/>
      <c r="J507" s="757"/>
      <c r="K507" s="758"/>
      <c r="L507" s="758"/>
      <c r="M507" s="758"/>
      <c r="N507" s="758"/>
      <c r="O507" s="758"/>
      <c r="P507" s="758">
        <f>P454/2+P465+P482+P499</f>
        <v>-115218269.1778242</v>
      </c>
      <c r="Q507" s="758">
        <f t="shared" ref="Q507:AD507" si="716">Q454/2+Q465+Q482+Q499</f>
        <v>-15380469.549247921</v>
      </c>
      <c r="R507" s="758">
        <f t="shared" si="716"/>
        <v>-15549421.033266179</v>
      </c>
      <c r="S507" s="758">
        <f t="shared" si="716"/>
        <v>-15718372.517284445</v>
      </c>
      <c r="T507" s="758">
        <f t="shared" si="716"/>
        <v>-15887324.001302712</v>
      </c>
      <c r="U507" s="758">
        <f t="shared" si="716"/>
        <v>-16056275.48532097</v>
      </c>
      <c r="V507" s="758">
        <f t="shared" si="716"/>
        <v>-16225226.969339237</v>
      </c>
      <c r="W507" s="758">
        <f t="shared" si="716"/>
        <v>-16394178.45335751</v>
      </c>
      <c r="X507" s="758">
        <f t="shared" si="716"/>
        <v>-16563129.937375769</v>
      </c>
      <c r="Y507" s="758">
        <f t="shared" si="716"/>
        <v>-16732081.421394035</v>
      </c>
      <c r="Z507" s="758">
        <f t="shared" si="716"/>
        <v>-16901032.905412301</v>
      </c>
      <c r="AA507" s="758">
        <f t="shared" si="716"/>
        <v>-17069984.38943056</v>
      </c>
      <c r="AB507" s="758">
        <f t="shared" si="716"/>
        <v>-17238935.873448826</v>
      </c>
      <c r="AC507" s="758">
        <f t="shared" si="716"/>
        <v>-17407887.3574671</v>
      </c>
      <c r="AD507" s="758">
        <f t="shared" si="716"/>
        <v>-17576838.841485359</v>
      </c>
      <c r="AE507" s="758">
        <f>+AE465+AE482+AE499</f>
        <v>399858678.3842743</v>
      </c>
      <c r="AF507" s="758">
        <f t="shared" ref="AF507:AG507" si="717">+AF465+AF482+AF499</f>
        <v>0</v>
      </c>
      <c r="AG507" s="758">
        <f t="shared" si="717"/>
        <v>0</v>
      </c>
    </row>
    <row r="508" spans="1:33" s="734" customFormat="1" ht="15">
      <c r="B508" s="740" t="s">
        <v>0</v>
      </c>
      <c r="C508" s="740"/>
      <c r="D508" s="740"/>
      <c r="E508" s="740"/>
      <c r="F508" s="759"/>
      <c r="G508" s="740"/>
      <c r="H508" s="760"/>
      <c r="I508" s="760"/>
      <c r="J508" s="760"/>
      <c r="K508" s="755"/>
      <c r="L508" s="755"/>
      <c r="M508" s="755"/>
      <c r="N508" s="755"/>
      <c r="O508" s="755"/>
      <c r="P508" s="755">
        <f t="shared" ref="P508:AE508" si="718">SUM(P506:P507)</f>
        <v>-230436538.3556484</v>
      </c>
      <c r="Q508" s="755">
        <f t="shared" si="718"/>
        <v>-30760939.098495841</v>
      </c>
      <c r="R508" s="755">
        <f t="shared" si="718"/>
        <v>-31098842.066532359</v>
      </c>
      <c r="S508" s="755">
        <f t="shared" si="718"/>
        <v>-31436745.034568891</v>
      </c>
      <c r="T508" s="755">
        <f t="shared" si="718"/>
        <v>-31774648.002605423</v>
      </c>
      <c r="U508" s="755">
        <f t="shared" si="718"/>
        <v>-32112550.970641941</v>
      </c>
      <c r="V508" s="755">
        <f t="shared" si="718"/>
        <v>-32450453.938678473</v>
      </c>
      <c r="W508" s="755">
        <f t="shared" si="718"/>
        <v>-32788356.906715021</v>
      </c>
      <c r="X508" s="755">
        <f t="shared" si="718"/>
        <v>-33126259.874751538</v>
      </c>
      <c r="Y508" s="755">
        <f t="shared" si="718"/>
        <v>-33464162.84278807</v>
      </c>
      <c r="Z508" s="755">
        <f t="shared" si="718"/>
        <v>-33802065.810824603</v>
      </c>
      <c r="AA508" s="755">
        <f t="shared" si="718"/>
        <v>-34139968.77886112</v>
      </c>
      <c r="AB508" s="755">
        <f t="shared" si="718"/>
        <v>-34477871.746897653</v>
      </c>
      <c r="AC508" s="755">
        <f t="shared" si="718"/>
        <v>-34815774.7149342</v>
      </c>
      <c r="AD508" s="755">
        <f t="shared" si="718"/>
        <v>-35153677.682970718</v>
      </c>
      <c r="AE508" s="755">
        <f t="shared" si="718"/>
        <v>799261770.25112104</v>
      </c>
      <c r="AF508" s="755">
        <f t="shared" ref="AF508:AG508" si="719">SUM(AF506:AF507)</f>
        <v>0</v>
      </c>
      <c r="AG508" s="755">
        <f t="shared" si="719"/>
        <v>0</v>
      </c>
    </row>
    <row r="509" spans="1:33" s="734" customFormat="1" ht="5.0999999999999996" customHeight="1">
      <c r="B509" s="732"/>
      <c r="C509" s="732"/>
      <c r="D509" s="732"/>
      <c r="E509" s="732"/>
      <c r="F509" s="756"/>
      <c r="G509" s="732"/>
      <c r="H509" s="757"/>
      <c r="I509" s="757"/>
      <c r="J509" s="757"/>
      <c r="K509" s="757"/>
      <c r="L509" s="757"/>
      <c r="M509" s="757"/>
      <c r="N509" s="757"/>
      <c r="O509" s="757"/>
      <c r="P509" s="757"/>
      <c r="Q509" s="757"/>
      <c r="R509" s="757"/>
      <c r="S509" s="732"/>
      <c r="T509" s="732"/>
      <c r="U509" s="732"/>
      <c r="V509" s="732"/>
      <c r="W509" s="732"/>
      <c r="X509" s="732"/>
      <c r="Y509" s="732"/>
      <c r="Z509" s="732"/>
      <c r="AA509" s="732"/>
      <c r="AB509" s="732"/>
      <c r="AC509" s="732"/>
      <c r="AD509" s="732"/>
      <c r="AE509" s="732"/>
      <c r="AF509" s="732"/>
      <c r="AG509" s="732"/>
    </row>
    <row r="510" spans="1:33" s="734" customFormat="1" ht="14.45" customHeight="1">
      <c r="B510" s="732"/>
      <c r="C510" s="761" t="s">
        <v>303</v>
      </c>
      <c r="D510" s="761" t="s">
        <v>304</v>
      </c>
      <c r="E510" s="732"/>
      <c r="F510" s="756"/>
      <c r="G510" s="732"/>
      <c r="H510" s="757"/>
      <c r="I510" s="757"/>
      <c r="J510" s="757"/>
      <c r="K510" s="757"/>
      <c r="L510" s="757"/>
      <c r="M510" s="757"/>
      <c r="N510" s="757"/>
      <c r="O510" s="757"/>
      <c r="P510" s="757"/>
      <c r="Q510" s="757"/>
      <c r="R510" s="757"/>
      <c r="S510" s="732"/>
      <c r="T510" s="732"/>
      <c r="U510" s="732"/>
      <c r="V510" s="732"/>
      <c r="W510" s="732"/>
      <c r="X510" s="732"/>
      <c r="Y510" s="732"/>
      <c r="Z510" s="732"/>
      <c r="AA510" s="732"/>
      <c r="AB510" s="732"/>
      <c r="AC510" s="732"/>
      <c r="AD510" s="732"/>
      <c r="AE510" s="732"/>
      <c r="AF510" s="732"/>
      <c r="AG510" s="732"/>
    </row>
    <row r="511" spans="1:33" s="734" customFormat="1" ht="14.45" customHeight="1">
      <c r="B511" s="732" t="s">
        <v>328</v>
      </c>
      <c r="C511" s="772">
        <f>XIRR(P506:AG506,$P$6:$AG$6)</f>
        <v>0.18652653098106384</v>
      </c>
      <c r="D511" s="772">
        <f>XIRR(P507:AG507,$P$6:$AG$6)</f>
        <v>0.18811022639274599</v>
      </c>
      <c r="E511" s="732"/>
      <c r="F511" s="732"/>
      <c r="G511" s="732"/>
      <c r="H511" s="757"/>
      <c r="I511" s="757"/>
      <c r="J511" s="757"/>
      <c r="K511" s="757"/>
      <c r="L511" s="757"/>
      <c r="M511" s="757"/>
      <c r="N511" s="757"/>
      <c r="O511" s="757"/>
      <c r="P511" s="757"/>
      <c r="Q511" s="757"/>
      <c r="R511" s="757"/>
      <c r="S511" s="732"/>
      <c r="T511" s="732"/>
      <c r="U511" s="732"/>
      <c r="V511" s="732"/>
      <c r="W511" s="732"/>
      <c r="X511" s="732"/>
      <c r="Y511" s="732"/>
      <c r="Z511" s="732"/>
      <c r="AA511" s="732"/>
      <c r="AB511" s="732"/>
      <c r="AC511" s="732"/>
      <c r="AD511" s="732"/>
      <c r="AE511" s="732"/>
      <c r="AF511" s="732"/>
      <c r="AG511" s="732"/>
    </row>
    <row r="512" spans="1:33" s="734" customFormat="1" ht="14.45" customHeight="1">
      <c r="B512" s="732" t="s">
        <v>318</v>
      </c>
      <c r="C512" s="762">
        <f>SUM(AE506:AG506)</f>
        <v>399403091.86684674</v>
      </c>
      <c r="D512" s="762">
        <f>SUM(AE507:AG507)</f>
        <v>399858678.3842743</v>
      </c>
      <c r="E512" s="732"/>
      <c r="F512" s="763"/>
      <c r="G512" s="732"/>
      <c r="H512" s="757"/>
      <c r="I512" s="757"/>
      <c r="J512" s="757"/>
      <c r="K512" s="757"/>
      <c r="L512" s="757"/>
      <c r="M512" s="757"/>
      <c r="N512" s="757"/>
      <c r="O512" s="757"/>
      <c r="P512" s="757"/>
      <c r="Q512" s="757"/>
      <c r="R512" s="757"/>
      <c r="S512" s="732"/>
      <c r="T512" s="732"/>
      <c r="U512" s="732"/>
      <c r="V512" s="732"/>
      <c r="W512" s="732"/>
      <c r="X512" s="732"/>
      <c r="Y512" s="732"/>
      <c r="Z512" s="732"/>
      <c r="AA512" s="732"/>
      <c r="AB512" s="732"/>
      <c r="AC512" s="732"/>
      <c r="AD512" s="732"/>
      <c r="AE512" s="732"/>
      <c r="AF512" s="732"/>
      <c r="AG512" s="732"/>
    </row>
    <row r="513" spans="1:33" s="734" customFormat="1" ht="15">
      <c r="B513" s="732" t="s">
        <v>319</v>
      </c>
      <c r="C513" s="764" cm="1">
        <f t="array" ref="C513">-SUM(AE506:AG506/SUM(P506:AD506))</f>
        <v>1.1546130677787412</v>
      </c>
      <c r="D513" s="764" cm="1">
        <f t="array" ref="D513">-SUM(AE507:AG507/SUM(P507:AD507))</f>
        <v>1.1559300985109444</v>
      </c>
      <c r="E513" s="732"/>
      <c r="F513" s="756"/>
      <c r="G513" s="732"/>
      <c r="H513" s="752"/>
      <c r="I513" s="757"/>
      <c r="J513" s="757"/>
      <c r="K513" s="757"/>
      <c r="L513" s="757"/>
      <c r="M513" s="757"/>
      <c r="N513" s="757"/>
      <c r="O513" s="757"/>
      <c r="P513" s="757"/>
      <c r="Q513" s="757"/>
      <c r="R513" s="757"/>
      <c r="S513" s="732"/>
      <c r="T513" s="732"/>
      <c r="U513" s="732"/>
      <c r="V513" s="732"/>
      <c r="W513" s="732"/>
      <c r="X513" s="732"/>
      <c r="Y513" s="732"/>
      <c r="Z513" s="732"/>
      <c r="AA513" s="732"/>
      <c r="AB513" s="732"/>
      <c r="AC513" s="732"/>
      <c r="AD513" s="732"/>
      <c r="AE513" s="732"/>
      <c r="AF513" s="732"/>
      <c r="AG513" s="732"/>
    </row>
    <row r="514" spans="1:33" s="734" customFormat="1" ht="5.0999999999999996" customHeight="1">
      <c r="F514" s="765"/>
      <c r="H514" s="730"/>
      <c r="I514" s="766"/>
      <c r="J514" s="766"/>
      <c r="K514" s="766"/>
      <c r="L514" s="766"/>
      <c r="M514" s="766"/>
      <c r="N514" s="766"/>
      <c r="O514" s="766"/>
      <c r="P514" s="766"/>
      <c r="Q514" s="766"/>
      <c r="R514" s="766"/>
    </row>
    <row r="515" spans="1:33" s="734" customFormat="1" ht="5.0999999999999996" customHeight="1">
      <c r="H515" s="730"/>
      <c r="I515" s="730"/>
      <c r="J515" s="730"/>
      <c r="K515" s="730"/>
      <c r="L515" s="730"/>
      <c r="M515" s="730"/>
      <c r="N515" s="730"/>
      <c r="O515" s="730"/>
      <c r="P515" s="730"/>
      <c r="Q515" s="730"/>
      <c r="R515" s="730"/>
    </row>
    <row r="516" spans="1:33" s="734" customFormat="1" ht="15">
      <c r="B516" s="741" t="s">
        <v>320</v>
      </c>
      <c r="C516" s="767"/>
      <c r="D516" s="741"/>
      <c r="E516" s="741"/>
      <c r="F516" s="741"/>
      <c r="G516" s="741"/>
      <c r="H516" s="768"/>
      <c r="I516" s="768"/>
      <c r="J516" s="768"/>
      <c r="K516" s="768"/>
      <c r="L516" s="768"/>
      <c r="M516" s="768"/>
      <c r="N516" s="768"/>
      <c r="O516" s="768"/>
      <c r="P516" s="768">
        <f>P454-P508</f>
        <v>0</v>
      </c>
      <c r="Q516" s="768">
        <f t="shared" ref="Q516:AE516" si="720">Q454-Q508</f>
        <v>0</v>
      </c>
      <c r="R516" s="768">
        <f t="shared" si="720"/>
        <v>0</v>
      </c>
      <c r="S516" s="768">
        <f t="shared" si="720"/>
        <v>0</v>
      </c>
      <c r="T516" s="768">
        <f t="shared" si="720"/>
        <v>0</v>
      </c>
      <c r="U516" s="768">
        <f t="shared" si="720"/>
        <v>0</v>
      </c>
      <c r="V516" s="768">
        <f t="shared" si="720"/>
        <v>0</v>
      </c>
      <c r="W516" s="768">
        <f t="shared" si="720"/>
        <v>0</v>
      </c>
      <c r="X516" s="768">
        <f t="shared" si="720"/>
        <v>0</v>
      </c>
      <c r="Y516" s="768">
        <f t="shared" si="720"/>
        <v>0</v>
      </c>
      <c r="Z516" s="768">
        <f t="shared" si="720"/>
        <v>0</v>
      </c>
      <c r="AA516" s="768">
        <f t="shared" si="720"/>
        <v>0</v>
      </c>
      <c r="AB516" s="768">
        <f t="shared" si="720"/>
        <v>0</v>
      </c>
      <c r="AC516" s="768">
        <f t="shared" si="720"/>
        <v>0</v>
      </c>
      <c r="AD516" s="768">
        <f t="shared" si="720"/>
        <v>0</v>
      </c>
      <c r="AE516" s="768">
        <f t="shared" si="720"/>
        <v>0</v>
      </c>
      <c r="AF516" s="768">
        <f t="shared" ref="AF516:AG516" si="721">AF454-AF508</f>
        <v>0</v>
      </c>
      <c r="AG516" s="768">
        <f t="shared" si="721"/>
        <v>0</v>
      </c>
    </row>
    <row r="517" spans="1:33" s="427" customFormat="1">
      <c r="A517" s="432"/>
    </row>
    <row r="518" spans="1:33" s="427" customFormat="1" ht="15">
      <c r="A518" s="432"/>
      <c r="B518" s="19" t="s">
        <v>324</v>
      </c>
      <c r="C518" s="762">
        <f>G198</f>
        <v>335000000</v>
      </c>
      <c r="D518" s="762">
        <f>C518</f>
        <v>335000000</v>
      </c>
    </row>
    <row r="519" spans="1:33" s="427" customFormat="1" ht="15">
      <c r="A519" s="432"/>
      <c r="B519" s="19" t="s">
        <v>325</v>
      </c>
      <c r="C519" s="762">
        <f>C512-C518</f>
        <v>64403091.86684674</v>
      </c>
      <c r="D519" s="762">
        <f>D512-D518</f>
        <v>64858678.384274304</v>
      </c>
    </row>
    <row r="520" spans="1:33" s="427" customFormat="1" ht="15">
      <c r="A520" s="432"/>
      <c r="B520" s="19" t="s">
        <v>326</v>
      </c>
      <c r="C520" s="762">
        <f>C519/34</f>
        <v>1894208.5843190218</v>
      </c>
      <c r="D520" s="762">
        <f>D519/34</f>
        <v>1907608.1877727737</v>
      </c>
    </row>
    <row r="521" spans="1:33" s="427" customFormat="1">
      <c r="A521" s="432"/>
    </row>
  </sheetData>
  <pageMargins left="0.7" right="0.7" top="0.75" bottom="0.75" header="0.3" footer="0.3"/>
  <pageSetup paperSize="9" orientation="portrait" verticalDpi="0" r:id="rId1"/>
  <ignoredErrors>
    <ignoredError sqref="G197 J132:BQ141 BS132:CY141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A552-6477-42D7-BBD5-58F2C3145B07}">
  <sheetPr>
    <tabColor rgb="FF002060"/>
  </sheetPr>
  <dimension ref="A1:CY441"/>
  <sheetViews>
    <sheetView showGridLines="0" tabSelected="1" workbookViewId="0">
      <pane xSplit="9" ySplit="7" topLeftCell="J281" activePane="bottomRight" state="frozen"/>
      <selection pane="topRight" activeCell="J1" sqref="J1"/>
      <selection pane="bottomLeft" activeCell="A8" sqref="A8"/>
      <selection pane="bottomRight" activeCell="H138" sqref="H138"/>
    </sheetView>
  </sheetViews>
  <sheetFormatPr defaultColWidth="9.140625" defaultRowHeight="12" outlineLevelRow="1" outlineLevelCol="1"/>
  <cols>
    <col min="1" max="1" width="3.28515625" style="1" customWidth="1"/>
    <col min="2" max="2" width="33" style="2" customWidth="1"/>
    <col min="3" max="7" width="9.7109375" style="2" customWidth="1"/>
    <col min="8" max="8" width="17" style="2" bestFit="1" customWidth="1"/>
    <col min="9" max="9" width="1.7109375" style="2" customWidth="1"/>
    <col min="10" max="10" width="6.5703125" style="2" bestFit="1" customWidth="1" outlineLevel="1"/>
    <col min="11" max="11" width="6.28515625" style="2" bestFit="1" customWidth="1" outlineLevel="1"/>
    <col min="12" max="12" width="6.5703125" style="2" bestFit="1" customWidth="1" outlineLevel="1"/>
    <col min="13" max="13" width="6.28515625" style="2" bestFit="1" customWidth="1" outlineLevel="1"/>
    <col min="14" max="14" width="6.7109375" style="2" bestFit="1" customWidth="1" outlineLevel="1"/>
    <col min="15" max="15" width="6.28515625" style="2" bestFit="1" customWidth="1" outlineLevel="1"/>
    <col min="16" max="20" width="8.140625" style="2" bestFit="1" customWidth="1" outlineLevel="1"/>
    <col min="21" max="21" width="9" style="2" bestFit="1" customWidth="1" outlineLevel="1"/>
    <col min="22" max="22" width="7.85546875" style="2" bestFit="1" customWidth="1" outlineLevel="1"/>
    <col min="23" max="25" width="7.28515625" style="2" bestFit="1" customWidth="1" outlineLevel="1"/>
    <col min="26" max="32" width="8.7109375" style="2" bestFit="1" customWidth="1" outlineLevel="1"/>
    <col min="33" max="33" width="9.5703125" style="2" bestFit="1" customWidth="1" outlineLevel="1"/>
    <col min="34" max="44" width="8.7109375" style="2" bestFit="1" customWidth="1" outlineLevel="1"/>
    <col min="45" max="45" width="9.28515625" style="2" bestFit="1" customWidth="1" outlineLevel="1"/>
    <col min="46" max="69" width="8.7109375" style="2" bestFit="1" customWidth="1" outlineLevel="1"/>
    <col min="70" max="70" width="3.85546875" style="2" customWidth="1" outlineLevel="1"/>
    <col min="71" max="71" width="9.5703125" style="2" bestFit="1" customWidth="1"/>
    <col min="72" max="94" width="9.28515625" style="2" bestFit="1" customWidth="1"/>
    <col min="95" max="99" width="8.7109375" style="2" bestFit="1" customWidth="1"/>
    <col min="100" max="103" width="9.7109375" style="2" bestFit="1" customWidth="1"/>
    <col min="104" max="104" width="8.85546875" style="2" customWidth="1"/>
    <col min="105" max="16384" width="9.140625" style="2"/>
  </cols>
  <sheetData>
    <row r="1" spans="1:103">
      <c r="D1" s="6"/>
      <c r="E1" s="6"/>
      <c r="F1" s="6"/>
      <c r="G1" s="6"/>
      <c r="H1" s="6"/>
      <c r="L1" s="6"/>
      <c r="M1" s="6"/>
      <c r="N1" s="6"/>
      <c r="O1" s="254"/>
      <c r="P1" s="6"/>
      <c r="Q1" s="6"/>
    </row>
    <row r="2" spans="1:103" ht="12.75">
      <c r="B2" s="249" t="s">
        <v>145</v>
      </c>
      <c r="C2" s="44"/>
      <c r="D2" s="6"/>
      <c r="E2" s="6"/>
      <c r="F2" s="6"/>
      <c r="I2" s="6"/>
      <c r="L2" s="6"/>
      <c r="M2" s="284"/>
      <c r="N2" s="6"/>
      <c r="O2" s="84"/>
      <c r="P2" s="6"/>
      <c r="Q2" s="6"/>
      <c r="BR2" s="404"/>
    </row>
    <row r="3" spans="1:103" ht="12.75">
      <c r="B3" s="301" t="s">
        <v>257</v>
      </c>
      <c r="C3" s="291">
        <f>C277</f>
        <v>8.9929476008504539E-2</v>
      </c>
      <c r="D3" s="70" t="s">
        <v>57</v>
      </c>
      <c r="E3" s="291">
        <f>C282</f>
        <v>0.23139014788440937</v>
      </c>
      <c r="F3" s="2" t="s">
        <v>212</v>
      </c>
      <c r="I3" s="6"/>
      <c r="J3" s="6"/>
      <c r="K3" s="201"/>
      <c r="L3" s="6"/>
      <c r="M3" s="284"/>
      <c r="N3" s="22"/>
      <c r="O3" s="6"/>
      <c r="P3" s="6"/>
      <c r="Q3" s="6"/>
      <c r="R3" s="39"/>
      <c r="T3" s="39"/>
      <c r="U3" s="39"/>
    </row>
    <row r="4" spans="1:103" ht="12.75">
      <c r="B4" s="44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</row>
    <row r="5" spans="1:103" ht="12.75">
      <c r="B5" s="249" t="s">
        <v>179</v>
      </c>
      <c r="C5" s="200"/>
      <c r="D5" s="200"/>
      <c r="E5" s="200"/>
      <c r="F5" s="200"/>
      <c r="G5" s="200"/>
      <c r="H5" s="200"/>
      <c r="I5" s="250"/>
      <c r="J5" s="50" t="s">
        <v>146</v>
      </c>
      <c r="K5" s="50" t="s">
        <v>146</v>
      </c>
      <c r="L5" s="50" t="s">
        <v>146</v>
      </c>
      <c r="M5" s="50" t="s">
        <v>146</v>
      </c>
      <c r="N5" s="50" t="s">
        <v>146</v>
      </c>
      <c r="O5" s="50" t="s">
        <v>146</v>
      </c>
      <c r="P5" s="50" t="s">
        <v>146</v>
      </c>
      <c r="Q5" s="50" t="s">
        <v>146</v>
      </c>
      <c r="R5" s="50" t="s">
        <v>146</v>
      </c>
      <c r="S5" s="50" t="s">
        <v>146</v>
      </c>
      <c r="T5" s="50" t="s">
        <v>146</v>
      </c>
      <c r="U5" s="50" t="s">
        <v>146</v>
      </c>
      <c r="V5" s="253" t="s">
        <v>147</v>
      </c>
      <c r="W5" s="253" t="s">
        <v>147</v>
      </c>
      <c r="X5" s="253" t="s">
        <v>147</v>
      </c>
      <c r="Y5" s="253" t="s">
        <v>147</v>
      </c>
      <c r="Z5" s="253" t="s">
        <v>147</v>
      </c>
      <c r="AA5" s="253" t="s">
        <v>147</v>
      </c>
      <c r="AB5" s="253" t="s">
        <v>147</v>
      </c>
      <c r="AC5" s="253" t="s">
        <v>147</v>
      </c>
      <c r="AD5" s="253" t="s">
        <v>147</v>
      </c>
      <c r="AE5" s="253" t="s">
        <v>147</v>
      </c>
      <c r="AF5" s="253" t="s">
        <v>147</v>
      </c>
      <c r="AG5" s="253" t="s">
        <v>147</v>
      </c>
      <c r="AH5" s="50" t="s">
        <v>148</v>
      </c>
      <c r="AI5" s="50" t="s">
        <v>148</v>
      </c>
      <c r="AJ5" s="50" t="s">
        <v>148</v>
      </c>
      <c r="AK5" s="50" t="s">
        <v>148</v>
      </c>
      <c r="AL5" s="50" t="s">
        <v>148</v>
      </c>
      <c r="AM5" s="50" t="s">
        <v>148</v>
      </c>
      <c r="AN5" s="50" t="s">
        <v>148</v>
      </c>
      <c r="AO5" s="50" t="s">
        <v>148</v>
      </c>
      <c r="AP5" s="50" t="s">
        <v>148</v>
      </c>
      <c r="AQ5" s="50" t="s">
        <v>148</v>
      </c>
      <c r="AR5" s="50" t="s">
        <v>148</v>
      </c>
      <c r="AS5" s="50" t="s">
        <v>148</v>
      </c>
      <c r="AT5" s="253" t="s">
        <v>149</v>
      </c>
      <c r="AU5" s="253" t="s">
        <v>149</v>
      </c>
      <c r="AV5" s="253" t="s">
        <v>149</v>
      </c>
      <c r="AW5" s="253" t="s">
        <v>149</v>
      </c>
      <c r="AX5" s="253" t="s">
        <v>149</v>
      </c>
      <c r="AY5" s="253" t="s">
        <v>149</v>
      </c>
      <c r="AZ5" s="253" t="s">
        <v>149</v>
      </c>
      <c r="BA5" s="253" t="s">
        <v>149</v>
      </c>
      <c r="BB5" s="253" t="s">
        <v>149</v>
      </c>
      <c r="BC5" s="253" t="s">
        <v>149</v>
      </c>
      <c r="BD5" s="253" t="s">
        <v>149</v>
      </c>
      <c r="BE5" s="253" t="s">
        <v>149</v>
      </c>
      <c r="BF5" s="50" t="s">
        <v>150</v>
      </c>
      <c r="BG5" s="50" t="s">
        <v>150</v>
      </c>
      <c r="BH5" s="50" t="s">
        <v>150</v>
      </c>
      <c r="BI5" s="50" t="s">
        <v>150</v>
      </c>
      <c r="BJ5" s="50" t="s">
        <v>150</v>
      </c>
      <c r="BK5" s="50" t="s">
        <v>150</v>
      </c>
      <c r="BL5" s="50" t="s">
        <v>150</v>
      </c>
      <c r="BM5" s="50" t="s">
        <v>150</v>
      </c>
      <c r="BN5" s="50" t="s">
        <v>150</v>
      </c>
      <c r="BO5" s="50" t="s">
        <v>150</v>
      </c>
      <c r="BP5" s="50" t="s">
        <v>150</v>
      </c>
      <c r="BQ5" s="50" t="s">
        <v>150</v>
      </c>
      <c r="BR5" s="25"/>
      <c r="BS5" s="50" t="s">
        <v>146</v>
      </c>
      <c r="BT5" s="50" t="s">
        <v>147</v>
      </c>
      <c r="BU5" s="50" t="s">
        <v>148</v>
      </c>
      <c r="BV5" s="50" t="s">
        <v>149</v>
      </c>
      <c r="BW5" s="50" t="s">
        <v>150</v>
      </c>
      <c r="BX5" s="50" t="s">
        <v>151</v>
      </c>
      <c r="BY5" s="50" t="s">
        <v>152</v>
      </c>
      <c r="BZ5" s="50" t="s">
        <v>153</v>
      </c>
      <c r="CA5" s="50" t="s">
        <v>154</v>
      </c>
      <c r="CB5" s="50" t="s">
        <v>155</v>
      </c>
      <c r="CC5" s="50" t="s">
        <v>156</v>
      </c>
      <c r="CD5" s="50" t="s">
        <v>157</v>
      </c>
      <c r="CE5" s="50" t="s">
        <v>158</v>
      </c>
      <c r="CF5" s="50" t="s">
        <v>159</v>
      </c>
      <c r="CG5" s="50" t="s">
        <v>160</v>
      </c>
      <c r="CH5" s="50" t="s">
        <v>161</v>
      </c>
      <c r="CI5" s="50" t="s">
        <v>162</v>
      </c>
      <c r="CJ5" s="50" t="s">
        <v>163</v>
      </c>
      <c r="CK5" s="50" t="s">
        <v>164</v>
      </c>
      <c r="CL5" s="50" t="s">
        <v>165</v>
      </c>
      <c r="CM5" s="50" t="s">
        <v>166</v>
      </c>
      <c r="CN5" s="50" t="s">
        <v>167</v>
      </c>
      <c r="CO5" s="50" t="s">
        <v>168</v>
      </c>
      <c r="CP5" s="50" t="s">
        <v>169</v>
      </c>
      <c r="CQ5" s="50" t="s">
        <v>170</v>
      </c>
      <c r="CR5" s="50" t="s">
        <v>171</v>
      </c>
      <c r="CS5" s="50" t="s">
        <v>172</v>
      </c>
      <c r="CT5" s="50" t="s">
        <v>173</v>
      </c>
      <c r="CU5" s="50" t="s">
        <v>174</v>
      </c>
      <c r="CV5" s="50" t="s">
        <v>175</v>
      </c>
      <c r="CW5" s="50" t="s">
        <v>176</v>
      </c>
      <c r="CX5" s="50" t="s">
        <v>177</v>
      </c>
      <c r="CY5" s="50" t="s">
        <v>178</v>
      </c>
    </row>
    <row r="6" spans="1:103">
      <c r="B6" s="200" t="s">
        <v>180</v>
      </c>
      <c r="C6" s="125"/>
      <c r="D6" s="125"/>
      <c r="E6" s="125"/>
      <c r="F6" s="125"/>
      <c r="G6" s="125"/>
      <c r="H6" s="125"/>
      <c r="I6" s="46"/>
      <c r="J6" s="259">
        <v>44927</v>
      </c>
      <c r="K6" s="259">
        <v>44958</v>
      </c>
      <c r="L6" s="259">
        <v>44986</v>
      </c>
      <c r="M6" s="259">
        <v>45017</v>
      </c>
      <c r="N6" s="259">
        <v>45047</v>
      </c>
      <c r="O6" s="259">
        <v>45078</v>
      </c>
      <c r="P6" s="259">
        <v>45108</v>
      </c>
      <c r="Q6" s="259">
        <v>45139</v>
      </c>
      <c r="R6" s="259">
        <v>45170</v>
      </c>
      <c r="S6" s="259">
        <v>45200</v>
      </c>
      <c r="T6" s="259">
        <v>45231</v>
      </c>
      <c r="U6" s="259">
        <v>45261</v>
      </c>
      <c r="V6" s="260">
        <v>45292</v>
      </c>
      <c r="W6" s="260">
        <v>45323</v>
      </c>
      <c r="X6" s="260">
        <v>45352</v>
      </c>
      <c r="Y6" s="260">
        <v>45383</v>
      </c>
      <c r="Z6" s="260">
        <v>45413</v>
      </c>
      <c r="AA6" s="260">
        <v>45444</v>
      </c>
      <c r="AB6" s="260">
        <v>45474</v>
      </c>
      <c r="AC6" s="260">
        <v>45505</v>
      </c>
      <c r="AD6" s="260">
        <v>45536</v>
      </c>
      <c r="AE6" s="260">
        <v>45566</v>
      </c>
      <c r="AF6" s="260">
        <v>45597</v>
      </c>
      <c r="AG6" s="260">
        <v>45627</v>
      </c>
      <c r="AH6" s="259">
        <v>45658</v>
      </c>
      <c r="AI6" s="259">
        <v>45689</v>
      </c>
      <c r="AJ6" s="259">
        <v>45717</v>
      </c>
      <c r="AK6" s="259">
        <v>45748</v>
      </c>
      <c r="AL6" s="259">
        <v>45778</v>
      </c>
      <c r="AM6" s="259">
        <v>45809</v>
      </c>
      <c r="AN6" s="259">
        <v>45839</v>
      </c>
      <c r="AO6" s="259">
        <v>45870</v>
      </c>
      <c r="AP6" s="259">
        <v>45901</v>
      </c>
      <c r="AQ6" s="259">
        <v>45931</v>
      </c>
      <c r="AR6" s="259">
        <v>45962</v>
      </c>
      <c r="AS6" s="259">
        <v>45992</v>
      </c>
      <c r="AT6" s="260">
        <v>46023</v>
      </c>
      <c r="AU6" s="260">
        <v>46054</v>
      </c>
      <c r="AV6" s="260">
        <v>46082</v>
      </c>
      <c r="AW6" s="260">
        <v>46113</v>
      </c>
      <c r="AX6" s="260">
        <v>46143</v>
      </c>
      <c r="AY6" s="260">
        <v>46174</v>
      </c>
      <c r="AZ6" s="260">
        <v>46204</v>
      </c>
      <c r="BA6" s="260">
        <v>46235</v>
      </c>
      <c r="BB6" s="260">
        <v>46266</v>
      </c>
      <c r="BC6" s="260">
        <v>46296</v>
      </c>
      <c r="BD6" s="260">
        <v>46327</v>
      </c>
      <c r="BE6" s="260">
        <v>46357</v>
      </c>
      <c r="BF6" s="259">
        <v>46388</v>
      </c>
      <c r="BG6" s="259">
        <v>46419</v>
      </c>
      <c r="BH6" s="259">
        <v>46447</v>
      </c>
      <c r="BI6" s="259">
        <v>46478</v>
      </c>
      <c r="BJ6" s="259">
        <v>46508</v>
      </c>
      <c r="BK6" s="259">
        <v>46539</v>
      </c>
      <c r="BL6" s="259">
        <v>46569</v>
      </c>
      <c r="BM6" s="259">
        <v>46600</v>
      </c>
      <c r="BN6" s="259">
        <v>46631</v>
      </c>
      <c r="BO6" s="259">
        <v>46661</v>
      </c>
      <c r="BP6" s="259">
        <v>46692</v>
      </c>
      <c r="BQ6" s="259">
        <v>46722</v>
      </c>
      <c r="BR6" s="88"/>
      <c r="BS6" s="50">
        <v>2023</v>
      </c>
      <c r="BT6" s="50">
        <v>2024</v>
      </c>
      <c r="BU6" s="50">
        <v>2025</v>
      </c>
      <c r="BV6" s="50">
        <v>2026</v>
      </c>
      <c r="BW6" s="50">
        <v>2027</v>
      </c>
      <c r="BX6" s="50">
        <v>2028</v>
      </c>
      <c r="BY6" s="50">
        <v>2029</v>
      </c>
      <c r="BZ6" s="50">
        <v>2030</v>
      </c>
      <c r="CA6" s="50">
        <v>2031</v>
      </c>
      <c r="CB6" s="50">
        <v>2032</v>
      </c>
      <c r="CC6" s="50">
        <v>2033</v>
      </c>
      <c r="CD6" s="50">
        <v>2034</v>
      </c>
      <c r="CE6" s="50">
        <v>2035</v>
      </c>
      <c r="CF6" s="50">
        <v>2036</v>
      </c>
      <c r="CG6" s="50">
        <v>2037</v>
      </c>
      <c r="CH6" s="50">
        <v>2038</v>
      </c>
      <c r="CI6" s="50">
        <v>2039</v>
      </c>
      <c r="CJ6" s="50">
        <v>2040</v>
      </c>
      <c r="CK6" s="50">
        <v>2041</v>
      </c>
      <c r="CL6" s="50">
        <v>2042</v>
      </c>
      <c r="CM6" s="50">
        <v>2043</v>
      </c>
      <c r="CN6" s="50">
        <v>2044</v>
      </c>
      <c r="CO6" s="50">
        <v>2045</v>
      </c>
      <c r="CP6" s="50">
        <v>2046</v>
      </c>
      <c r="CQ6" s="50">
        <v>2047</v>
      </c>
      <c r="CR6" s="50">
        <v>2048</v>
      </c>
      <c r="CS6" s="50">
        <v>2049</v>
      </c>
      <c r="CT6" s="50">
        <v>2050</v>
      </c>
      <c r="CU6" s="50">
        <v>2051</v>
      </c>
      <c r="CV6" s="50">
        <v>2052</v>
      </c>
      <c r="CW6" s="50">
        <v>2053</v>
      </c>
      <c r="CX6" s="50">
        <v>2054</v>
      </c>
      <c r="CY6" s="50">
        <v>2055</v>
      </c>
    </row>
    <row r="7" spans="1:103">
      <c r="B7" s="200" t="s">
        <v>181</v>
      </c>
      <c r="C7" s="125"/>
      <c r="D7" s="125"/>
      <c r="E7" s="125"/>
      <c r="F7" s="125"/>
      <c r="G7" s="125"/>
      <c r="H7" s="125"/>
      <c r="I7" s="46"/>
      <c r="J7" s="121">
        <v>1</v>
      </c>
      <c r="K7" s="121">
        <v>2</v>
      </c>
      <c r="L7" s="121">
        <v>3</v>
      </c>
      <c r="M7" s="121">
        <v>4</v>
      </c>
      <c r="N7" s="121">
        <v>5</v>
      </c>
      <c r="O7" s="121">
        <v>6</v>
      </c>
      <c r="P7" s="121">
        <v>7</v>
      </c>
      <c r="Q7" s="121">
        <v>8</v>
      </c>
      <c r="R7" s="121">
        <v>9</v>
      </c>
      <c r="S7" s="121">
        <v>10</v>
      </c>
      <c r="T7" s="121">
        <v>11</v>
      </c>
      <c r="U7" s="121">
        <v>12</v>
      </c>
      <c r="V7" s="246">
        <v>13</v>
      </c>
      <c r="W7" s="246">
        <v>14</v>
      </c>
      <c r="X7" s="246">
        <v>15</v>
      </c>
      <c r="Y7" s="246">
        <v>16</v>
      </c>
      <c r="Z7" s="246">
        <v>17</v>
      </c>
      <c r="AA7" s="246">
        <v>18</v>
      </c>
      <c r="AB7" s="246">
        <v>19</v>
      </c>
      <c r="AC7" s="246">
        <v>20</v>
      </c>
      <c r="AD7" s="246">
        <v>21</v>
      </c>
      <c r="AE7" s="246">
        <v>22</v>
      </c>
      <c r="AF7" s="246">
        <v>23</v>
      </c>
      <c r="AG7" s="246">
        <v>24</v>
      </c>
      <c r="AH7" s="121">
        <v>25</v>
      </c>
      <c r="AI7" s="121">
        <v>26</v>
      </c>
      <c r="AJ7" s="121">
        <v>27</v>
      </c>
      <c r="AK7" s="121">
        <v>28</v>
      </c>
      <c r="AL7" s="121">
        <v>29</v>
      </c>
      <c r="AM7" s="121">
        <v>30</v>
      </c>
      <c r="AN7" s="121">
        <v>31</v>
      </c>
      <c r="AO7" s="121">
        <v>32</v>
      </c>
      <c r="AP7" s="121">
        <v>33</v>
      </c>
      <c r="AQ7" s="121">
        <v>34</v>
      </c>
      <c r="AR7" s="121">
        <v>35</v>
      </c>
      <c r="AS7" s="121">
        <v>36</v>
      </c>
      <c r="AT7" s="246">
        <v>37</v>
      </c>
      <c r="AU7" s="246">
        <v>38</v>
      </c>
      <c r="AV7" s="246">
        <v>39</v>
      </c>
      <c r="AW7" s="246">
        <v>40</v>
      </c>
      <c r="AX7" s="246">
        <v>41</v>
      </c>
      <c r="AY7" s="246">
        <v>42</v>
      </c>
      <c r="AZ7" s="246">
        <v>43</v>
      </c>
      <c r="BA7" s="246">
        <v>44</v>
      </c>
      <c r="BB7" s="246">
        <v>45</v>
      </c>
      <c r="BC7" s="246">
        <v>46</v>
      </c>
      <c r="BD7" s="246">
        <v>47</v>
      </c>
      <c r="BE7" s="246">
        <v>48</v>
      </c>
      <c r="BF7" s="121">
        <v>49</v>
      </c>
      <c r="BG7" s="121">
        <v>50</v>
      </c>
      <c r="BH7" s="121">
        <v>51</v>
      </c>
      <c r="BI7" s="121">
        <v>52</v>
      </c>
      <c r="BJ7" s="121">
        <v>53</v>
      </c>
      <c r="BK7" s="121">
        <v>54</v>
      </c>
      <c r="BL7" s="121">
        <v>55</v>
      </c>
      <c r="BM7" s="121">
        <v>56</v>
      </c>
      <c r="BN7" s="121">
        <v>57</v>
      </c>
      <c r="BO7" s="121">
        <v>58</v>
      </c>
      <c r="BP7" s="121">
        <v>59</v>
      </c>
      <c r="BQ7" s="121">
        <v>60</v>
      </c>
      <c r="BR7" s="88"/>
      <c r="BS7" s="50"/>
      <c r="BT7" s="50"/>
      <c r="BU7" s="50"/>
      <c r="BV7" s="50"/>
      <c r="BW7" s="50"/>
      <c r="BX7" s="248">
        <f>BQ7+12</f>
        <v>72</v>
      </c>
      <c r="BY7" s="248">
        <f>BX7+12</f>
        <v>84</v>
      </c>
      <c r="BZ7" s="248">
        <f t="shared" ref="BZ7:CY7" si="0">BY7+12</f>
        <v>96</v>
      </c>
      <c r="CA7" s="248">
        <f t="shared" si="0"/>
        <v>108</v>
      </c>
      <c r="CB7" s="248">
        <f t="shared" si="0"/>
        <v>120</v>
      </c>
      <c r="CC7" s="248">
        <f t="shared" si="0"/>
        <v>132</v>
      </c>
      <c r="CD7" s="248">
        <f t="shared" si="0"/>
        <v>144</v>
      </c>
      <c r="CE7" s="248">
        <f t="shared" si="0"/>
        <v>156</v>
      </c>
      <c r="CF7" s="248">
        <f t="shared" si="0"/>
        <v>168</v>
      </c>
      <c r="CG7" s="248">
        <f t="shared" si="0"/>
        <v>180</v>
      </c>
      <c r="CH7" s="248">
        <f t="shared" si="0"/>
        <v>192</v>
      </c>
      <c r="CI7" s="248">
        <f t="shared" si="0"/>
        <v>204</v>
      </c>
      <c r="CJ7" s="248">
        <f t="shared" si="0"/>
        <v>216</v>
      </c>
      <c r="CK7" s="248">
        <f t="shared" si="0"/>
        <v>228</v>
      </c>
      <c r="CL7" s="248">
        <f t="shared" si="0"/>
        <v>240</v>
      </c>
      <c r="CM7" s="248">
        <f t="shared" si="0"/>
        <v>252</v>
      </c>
      <c r="CN7" s="248">
        <f t="shared" si="0"/>
        <v>264</v>
      </c>
      <c r="CO7" s="248">
        <f t="shared" si="0"/>
        <v>276</v>
      </c>
      <c r="CP7" s="248">
        <f t="shared" si="0"/>
        <v>288</v>
      </c>
      <c r="CQ7" s="248">
        <f t="shared" si="0"/>
        <v>300</v>
      </c>
      <c r="CR7" s="248">
        <f t="shared" si="0"/>
        <v>312</v>
      </c>
      <c r="CS7" s="248">
        <f t="shared" si="0"/>
        <v>324</v>
      </c>
      <c r="CT7" s="248">
        <f t="shared" si="0"/>
        <v>336</v>
      </c>
      <c r="CU7" s="248">
        <f t="shared" si="0"/>
        <v>348</v>
      </c>
      <c r="CV7" s="248">
        <f t="shared" si="0"/>
        <v>360</v>
      </c>
      <c r="CW7" s="248">
        <f t="shared" si="0"/>
        <v>372</v>
      </c>
      <c r="CX7" s="248">
        <f t="shared" si="0"/>
        <v>384</v>
      </c>
      <c r="CY7" s="248">
        <f t="shared" si="0"/>
        <v>396</v>
      </c>
    </row>
    <row r="8" spans="1:103" s="6" customFormat="1">
      <c r="A8" s="3"/>
      <c r="B8" s="4"/>
      <c r="C8" s="5"/>
      <c r="D8" s="5"/>
      <c r="E8" s="5"/>
      <c r="F8" s="5"/>
      <c r="G8" s="5"/>
      <c r="H8" s="5"/>
      <c r="I8" s="5"/>
      <c r="J8" s="5"/>
      <c r="K8" s="5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</row>
    <row r="9" spans="1:103" s="10" customFormat="1">
      <c r="A9" s="12"/>
      <c r="B9" s="10" t="s">
        <v>102</v>
      </c>
      <c r="C9" s="41"/>
      <c r="D9" s="12"/>
      <c r="E9" s="12"/>
      <c r="F9" s="12"/>
      <c r="G9" s="12"/>
      <c r="H9" s="12"/>
      <c r="I9" s="12"/>
      <c r="J9" s="99">
        <v>1</v>
      </c>
      <c r="K9" s="99">
        <v>1</v>
      </c>
      <c r="L9" s="99">
        <v>1</v>
      </c>
      <c r="M9" s="99">
        <v>1</v>
      </c>
      <c r="N9" s="99">
        <v>1</v>
      </c>
      <c r="O9" s="99">
        <v>1</v>
      </c>
      <c r="P9" s="99">
        <v>1</v>
      </c>
      <c r="Q9" s="99">
        <v>1</v>
      </c>
      <c r="R9" s="99">
        <v>1</v>
      </c>
      <c r="S9" s="99">
        <v>1</v>
      </c>
      <c r="T9" s="99">
        <v>1</v>
      </c>
      <c r="U9" s="99">
        <v>1</v>
      </c>
      <c r="V9" s="99">
        <v>1</v>
      </c>
      <c r="W9" s="99">
        <v>1</v>
      </c>
      <c r="X9" s="99">
        <v>1</v>
      </c>
      <c r="Y9" s="99">
        <v>1</v>
      </c>
      <c r="Z9" s="99">
        <v>1</v>
      </c>
      <c r="AA9" s="99">
        <v>1</v>
      </c>
      <c r="AB9" s="99">
        <v>1</v>
      </c>
      <c r="AC9" s="99">
        <v>1</v>
      </c>
      <c r="AD9" s="99">
        <v>1</v>
      </c>
      <c r="AE9" s="99">
        <v>1</v>
      </c>
      <c r="AF9" s="99">
        <v>1</v>
      </c>
      <c r="AG9" s="99">
        <v>1</v>
      </c>
      <c r="AH9" s="99">
        <v>1</v>
      </c>
      <c r="AI9" s="99">
        <v>1</v>
      </c>
      <c r="AJ9" s="99">
        <v>1</v>
      </c>
      <c r="AK9" s="99">
        <v>1</v>
      </c>
      <c r="AL9" s="99">
        <v>1</v>
      </c>
      <c r="AM9" s="99">
        <v>1</v>
      </c>
      <c r="AN9" s="99">
        <v>1</v>
      </c>
      <c r="AO9" s="99">
        <v>1</v>
      </c>
      <c r="AP9" s="99">
        <v>1</v>
      </c>
      <c r="AQ9" s="99">
        <v>1</v>
      </c>
      <c r="AR9" s="99">
        <v>1</v>
      </c>
      <c r="AS9" s="99">
        <v>1</v>
      </c>
      <c r="AT9" s="99">
        <v>1</v>
      </c>
      <c r="AU9" s="99">
        <v>1</v>
      </c>
      <c r="AV9" s="99">
        <v>1</v>
      </c>
      <c r="AW9" s="99">
        <v>1</v>
      </c>
      <c r="AX9" s="99">
        <v>1</v>
      </c>
      <c r="AY9" s="99">
        <v>1</v>
      </c>
      <c r="AZ9" s="99">
        <v>1</v>
      </c>
      <c r="BA9" s="99">
        <v>1</v>
      </c>
      <c r="BB9" s="99">
        <v>1</v>
      </c>
      <c r="BC9" s="99">
        <v>1</v>
      </c>
      <c r="BD9" s="99">
        <v>1</v>
      </c>
      <c r="BE9" s="99">
        <v>1</v>
      </c>
      <c r="BF9" s="99">
        <v>1</v>
      </c>
      <c r="BG9" s="99">
        <v>1</v>
      </c>
      <c r="BH9" s="99">
        <v>1</v>
      </c>
      <c r="BI9" s="99">
        <v>1</v>
      </c>
      <c r="BJ9" s="99">
        <v>1</v>
      </c>
      <c r="BK9" s="99">
        <v>1</v>
      </c>
      <c r="BL9" s="99">
        <v>1</v>
      </c>
      <c r="BM9" s="99">
        <v>1</v>
      </c>
      <c r="BN9" s="99">
        <v>1</v>
      </c>
      <c r="BO9" s="99">
        <v>1</v>
      </c>
      <c r="BP9" s="99">
        <v>1</v>
      </c>
      <c r="BQ9" s="99">
        <v>1</v>
      </c>
      <c r="BR9" s="99"/>
      <c r="BS9" s="133"/>
      <c r="BT9" s="133"/>
      <c r="BU9" s="133"/>
      <c r="BV9" s="133"/>
      <c r="BW9" s="133"/>
      <c r="BX9" s="133">
        <v>12</v>
      </c>
      <c r="BY9" s="133">
        <v>12</v>
      </c>
      <c r="BZ9" s="133">
        <v>12</v>
      </c>
      <c r="CA9" s="133">
        <v>12</v>
      </c>
      <c r="CB9" s="133">
        <v>12</v>
      </c>
      <c r="CC9" s="133">
        <v>12</v>
      </c>
      <c r="CD9" s="133">
        <v>12</v>
      </c>
      <c r="CE9" s="133">
        <v>12</v>
      </c>
      <c r="CF9" s="133">
        <v>12</v>
      </c>
      <c r="CG9" s="133">
        <v>12</v>
      </c>
      <c r="CH9" s="133">
        <v>12</v>
      </c>
      <c r="CI9" s="133">
        <v>12</v>
      </c>
      <c r="CJ9" s="133">
        <v>12</v>
      </c>
      <c r="CK9" s="133">
        <v>12</v>
      </c>
      <c r="CL9" s="133">
        <v>12</v>
      </c>
      <c r="CM9" s="133">
        <v>12</v>
      </c>
      <c r="CN9" s="133">
        <v>12</v>
      </c>
      <c r="CO9" s="133">
        <v>12</v>
      </c>
      <c r="CP9" s="133">
        <v>12</v>
      </c>
      <c r="CQ9" s="133">
        <v>12</v>
      </c>
      <c r="CR9" s="133">
        <v>12</v>
      </c>
      <c r="CS9" s="133">
        <v>12</v>
      </c>
      <c r="CT9" s="133">
        <v>12</v>
      </c>
      <c r="CU9" s="133">
        <v>12</v>
      </c>
      <c r="CV9" s="133">
        <v>12</v>
      </c>
      <c r="CW9" s="133">
        <v>12</v>
      </c>
      <c r="CX9" s="133">
        <v>12</v>
      </c>
      <c r="CY9" s="133">
        <v>12</v>
      </c>
    </row>
    <row r="10" spans="1:103" s="6" customFormat="1">
      <c r="A10" s="3"/>
      <c r="C10" s="53"/>
      <c r="D10" s="45"/>
      <c r="E10" s="4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</row>
    <row r="11" spans="1:103" s="6" customFormat="1">
      <c r="A11" s="3"/>
      <c r="B11" s="64" t="s">
        <v>121</v>
      </c>
      <c r="C11" s="132">
        <f>E21</f>
        <v>85271</v>
      </c>
      <c r="D11" s="65" t="s">
        <v>186</v>
      </c>
      <c r="E11" s="65"/>
      <c r="F11" s="66"/>
      <c r="G11" s="66"/>
      <c r="H11" s="66"/>
      <c r="I11" s="66"/>
      <c r="J11" s="81"/>
      <c r="K11" s="81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6"/>
      <c r="CW11" s="66"/>
      <c r="CX11" s="66"/>
      <c r="CY11" s="161"/>
    </row>
    <row r="12" spans="1:103" s="6" customFormat="1">
      <c r="A12" s="3"/>
      <c r="B12" s="68" t="s">
        <v>182</v>
      </c>
      <c r="C12" s="204">
        <v>7</v>
      </c>
      <c r="D12" s="69">
        <f>C12+14</f>
        <v>21</v>
      </c>
      <c r="E12" s="69"/>
      <c r="F12" s="43"/>
      <c r="G12" s="43"/>
      <c r="H12" s="43"/>
      <c r="I12" s="43"/>
      <c r="J12" s="82">
        <f>IF(AND(J7&gt;=$C12,J7&lt;=$D12),$C11,0)</f>
        <v>0</v>
      </c>
      <c r="K12" s="82">
        <f t="shared" ref="K12:AF12" si="1">IF(AND(K7&gt;=$C12,K7&lt;=$D12),$C11,0)</f>
        <v>0</v>
      </c>
      <c r="L12" s="82">
        <f t="shared" si="1"/>
        <v>0</v>
      </c>
      <c r="M12" s="82">
        <f t="shared" si="1"/>
        <v>0</v>
      </c>
      <c r="N12" s="82">
        <f t="shared" si="1"/>
        <v>0</v>
      </c>
      <c r="O12" s="82">
        <f t="shared" si="1"/>
        <v>0</v>
      </c>
      <c r="P12" s="82">
        <f>IF(AND(P7&gt;=$C12,P7&lt;=$D12),$C11,0)</f>
        <v>85271</v>
      </c>
      <c r="Q12" s="82">
        <f t="shared" si="1"/>
        <v>85271</v>
      </c>
      <c r="R12" s="82">
        <f t="shared" si="1"/>
        <v>85271</v>
      </c>
      <c r="S12" s="82">
        <f t="shared" si="1"/>
        <v>85271</v>
      </c>
      <c r="T12" s="82">
        <f t="shared" si="1"/>
        <v>85271</v>
      </c>
      <c r="U12" s="82">
        <f t="shared" si="1"/>
        <v>85271</v>
      </c>
      <c r="V12" s="82">
        <f t="shared" si="1"/>
        <v>85271</v>
      </c>
      <c r="W12" s="82">
        <f t="shared" si="1"/>
        <v>85271</v>
      </c>
      <c r="X12" s="82">
        <f t="shared" si="1"/>
        <v>85271</v>
      </c>
      <c r="Y12" s="82">
        <f t="shared" si="1"/>
        <v>85271</v>
      </c>
      <c r="Z12" s="82">
        <f t="shared" si="1"/>
        <v>85271</v>
      </c>
      <c r="AA12" s="82">
        <f t="shared" si="1"/>
        <v>85271</v>
      </c>
      <c r="AB12" s="82">
        <f t="shared" si="1"/>
        <v>85271</v>
      </c>
      <c r="AC12" s="82">
        <f t="shared" si="1"/>
        <v>85271</v>
      </c>
      <c r="AD12" s="82">
        <f t="shared" si="1"/>
        <v>85271</v>
      </c>
      <c r="AE12" s="82">
        <f t="shared" si="1"/>
        <v>0</v>
      </c>
      <c r="AF12" s="82">
        <f t="shared" si="1"/>
        <v>0</v>
      </c>
      <c r="AG12" s="82">
        <f>IF(AND(AG7&gt;=$C12,AG7&lt;=$D12),$C11,0)</f>
        <v>0</v>
      </c>
      <c r="AH12" s="82">
        <f t="shared" ref="AH12:BQ12" si="2">IF(AND(AH7&gt;=$C12,AH7&lt;=$D12),$C11,0)</f>
        <v>0</v>
      </c>
      <c r="AI12" s="82">
        <f t="shared" si="2"/>
        <v>0</v>
      </c>
      <c r="AJ12" s="82">
        <f t="shared" si="2"/>
        <v>0</v>
      </c>
      <c r="AK12" s="82">
        <f t="shared" si="2"/>
        <v>0</v>
      </c>
      <c r="AL12" s="82">
        <f t="shared" si="2"/>
        <v>0</v>
      </c>
      <c r="AM12" s="82">
        <f t="shared" si="2"/>
        <v>0</v>
      </c>
      <c r="AN12" s="82">
        <f t="shared" si="2"/>
        <v>0</v>
      </c>
      <c r="AO12" s="82">
        <f t="shared" si="2"/>
        <v>0</v>
      </c>
      <c r="AP12" s="82">
        <f t="shared" si="2"/>
        <v>0</v>
      </c>
      <c r="AQ12" s="82">
        <f t="shared" si="2"/>
        <v>0</v>
      </c>
      <c r="AR12" s="82">
        <f t="shared" si="2"/>
        <v>0</v>
      </c>
      <c r="AS12" s="82">
        <f t="shared" si="2"/>
        <v>0</v>
      </c>
      <c r="AT12" s="82">
        <f t="shared" si="2"/>
        <v>0</v>
      </c>
      <c r="AU12" s="82">
        <f t="shared" si="2"/>
        <v>0</v>
      </c>
      <c r="AV12" s="82">
        <f t="shared" si="2"/>
        <v>0</v>
      </c>
      <c r="AW12" s="82">
        <f t="shared" si="2"/>
        <v>0</v>
      </c>
      <c r="AX12" s="82">
        <f t="shared" si="2"/>
        <v>0</v>
      </c>
      <c r="AY12" s="82">
        <f t="shared" si="2"/>
        <v>0</v>
      </c>
      <c r="AZ12" s="82">
        <f t="shared" si="2"/>
        <v>0</v>
      </c>
      <c r="BA12" s="82">
        <f t="shared" si="2"/>
        <v>0</v>
      </c>
      <c r="BB12" s="82">
        <f t="shared" si="2"/>
        <v>0</v>
      </c>
      <c r="BC12" s="82">
        <f t="shared" si="2"/>
        <v>0</v>
      </c>
      <c r="BD12" s="82">
        <f t="shared" si="2"/>
        <v>0</v>
      </c>
      <c r="BE12" s="82">
        <f t="shared" si="2"/>
        <v>0</v>
      </c>
      <c r="BF12" s="82">
        <f t="shared" si="2"/>
        <v>0</v>
      </c>
      <c r="BG12" s="82">
        <f t="shared" si="2"/>
        <v>0</v>
      </c>
      <c r="BH12" s="82">
        <f t="shared" si="2"/>
        <v>0</v>
      </c>
      <c r="BI12" s="82">
        <f t="shared" si="2"/>
        <v>0</v>
      </c>
      <c r="BJ12" s="82">
        <f t="shared" si="2"/>
        <v>0</v>
      </c>
      <c r="BK12" s="82">
        <f t="shared" si="2"/>
        <v>0</v>
      </c>
      <c r="BL12" s="82">
        <f t="shared" si="2"/>
        <v>0</v>
      </c>
      <c r="BM12" s="82">
        <f t="shared" si="2"/>
        <v>0</v>
      </c>
      <c r="BN12" s="82">
        <f t="shared" si="2"/>
        <v>0</v>
      </c>
      <c r="BO12" s="82">
        <f t="shared" si="2"/>
        <v>0</v>
      </c>
      <c r="BP12" s="82">
        <f t="shared" si="2"/>
        <v>0</v>
      </c>
      <c r="BQ12" s="82">
        <f t="shared" si="2"/>
        <v>0</v>
      </c>
      <c r="BR12" s="69"/>
      <c r="BS12" s="69"/>
      <c r="BT12" s="69"/>
      <c r="BU12" s="69"/>
      <c r="BV12" s="69"/>
      <c r="BW12" s="82"/>
      <c r="BX12" s="82">
        <f>IF(AND(BX7&gt;=$C12,BX7&lt;=$D12),$C11,0)</f>
        <v>0</v>
      </c>
      <c r="BY12" s="82">
        <f t="shared" ref="BY12:CY12" si="3">IF(AND(BY7&gt;=$C12,BY7&lt;=$D12),$C11,0)</f>
        <v>0</v>
      </c>
      <c r="BZ12" s="82">
        <f t="shared" si="3"/>
        <v>0</v>
      </c>
      <c r="CA12" s="82">
        <f t="shared" si="3"/>
        <v>0</v>
      </c>
      <c r="CB12" s="82">
        <f t="shared" si="3"/>
        <v>0</v>
      </c>
      <c r="CC12" s="82">
        <f t="shared" si="3"/>
        <v>0</v>
      </c>
      <c r="CD12" s="82">
        <f t="shared" si="3"/>
        <v>0</v>
      </c>
      <c r="CE12" s="82">
        <f t="shared" si="3"/>
        <v>0</v>
      </c>
      <c r="CF12" s="82">
        <f t="shared" si="3"/>
        <v>0</v>
      </c>
      <c r="CG12" s="82">
        <f t="shared" si="3"/>
        <v>0</v>
      </c>
      <c r="CH12" s="82">
        <f t="shared" si="3"/>
        <v>0</v>
      </c>
      <c r="CI12" s="82">
        <f t="shared" si="3"/>
        <v>0</v>
      </c>
      <c r="CJ12" s="82">
        <f t="shared" si="3"/>
        <v>0</v>
      </c>
      <c r="CK12" s="82">
        <f t="shared" si="3"/>
        <v>0</v>
      </c>
      <c r="CL12" s="82">
        <f t="shared" si="3"/>
        <v>0</v>
      </c>
      <c r="CM12" s="82">
        <f t="shared" si="3"/>
        <v>0</v>
      </c>
      <c r="CN12" s="82">
        <f t="shared" si="3"/>
        <v>0</v>
      </c>
      <c r="CO12" s="82">
        <f t="shared" si="3"/>
        <v>0</v>
      </c>
      <c r="CP12" s="82">
        <f t="shared" si="3"/>
        <v>0</v>
      </c>
      <c r="CQ12" s="82">
        <f t="shared" si="3"/>
        <v>0</v>
      </c>
      <c r="CR12" s="82">
        <f t="shared" si="3"/>
        <v>0</v>
      </c>
      <c r="CS12" s="82">
        <f t="shared" si="3"/>
        <v>0</v>
      </c>
      <c r="CT12" s="82">
        <f t="shared" si="3"/>
        <v>0</v>
      </c>
      <c r="CU12" s="82">
        <f t="shared" si="3"/>
        <v>0</v>
      </c>
      <c r="CV12" s="82">
        <f t="shared" si="3"/>
        <v>0</v>
      </c>
      <c r="CW12" s="82">
        <f t="shared" si="3"/>
        <v>0</v>
      </c>
      <c r="CX12" s="82">
        <f t="shared" si="3"/>
        <v>0</v>
      </c>
      <c r="CY12" s="251">
        <f t="shared" si="3"/>
        <v>0</v>
      </c>
    </row>
    <row r="13" spans="1:103" s="6" customFormat="1">
      <c r="A13" s="3"/>
      <c r="B13" s="68" t="s">
        <v>204</v>
      </c>
      <c r="C13" s="204">
        <v>7</v>
      </c>
      <c r="D13" s="69">
        <f>C15</f>
        <v>24</v>
      </c>
      <c r="E13" s="69"/>
      <c r="F13" s="43"/>
      <c r="G13" s="43"/>
      <c r="H13" s="43"/>
      <c r="I13" s="43"/>
      <c r="J13" s="82">
        <f>IF(AND(J7&gt;=$C13,J7&lt;=$D13),$C11,0)</f>
        <v>0</v>
      </c>
      <c r="K13" s="82">
        <f t="shared" ref="K13:BQ13" si="4">IF(AND(K7&gt;=$C13,K7&lt;=$D13),$C11,0)</f>
        <v>0</v>
      </c>
      <c r="L13" s="82">
        <f t="shared" si="4"/>
        <v>0</v>
      </c>
      <c r="M13" s="82">
        <f t="shared" si="4"/>
        <v>0</v>
      </c>
      <c r="N13" s="82">
        <f t="shared" si="4"/>
        <v>0</v>
      </c>
      <c r="O13" s="82">
        <f>IF(AND(O7&gt;=$C13,O7&lt;=$D13),$C11,0)</f>
        <v>0</v>
      </c>
      <c r="P13" s="82">
        <f t="shared" si="4"/>
        <v>85271</v>
      </c>
      <c r="Q13" s="82">
        <f t="shared" si="4"/>
        <v>85271</v>
      </c>
      <c r="R13" s="82">
        <f t="shared" si="4"/>
        <v>85271</v>
      </c>
      <c r="S13" s="82">
        <f t="shared" si="4"/>
        <v>85271</v>
      </c>
      <c r="T13" s="82">
        <f t="shared" si="4"/>
        <v>85271</v>
      </c>
      <c r="U13" s="82">
        <f t="shared" si="4"/>
        <v>85271</v>
      </c>
      <c r="V13" s="82">
        <f t="shared" si="4"/>
        <v>85271</v>
      </c>
      <c r="W13" s="82">
        <f t="shared" si="4"/>
        <v>85271</v>
      </c>
      <c r="X13" s="82">
        <f t="shared" si="4"/>
        <v>85271</v>
      </c>
      <c r="Y13" s="82">
        <f t="shared" si="4"/>
        <v>85271</v>
      </c>
      <c r="Z13" s="82">
        <f t="shared" si="4"/>
        <v>85271</v>
      </c>
      <c r="AA13" s="82">
        <f t="shared" si="4"/>
        <v>85271</v>
      </c>
      <c r="AB13" s="82">
        <f>IF(AND(AB7&gt;=$C13,AB7&lt;=$D13),$C11,0)</f>
        <v>85271</v>
      </c>
      <c r="AC13" s="82">
        <f t="shared" si="4"/>
        <v>85271</v>
      </c>
      <c r="AD13" s="82">
        <f t="shared" si="4"/>
        <v>85271</v>
      </c>
      <c r="AE13" s="82">
        <f t="shared" si="4"/>
        <v>85271</v>
      </c>
      <c r="AF13" s="82">
        <f t="shared" si="4"/>
        <v>85271</v>
      </c>
      <c r="AG13" s="82">
        <f t="shared" si="4"/>
        <v>85271</v>
      </c>
      <c r="AH13" s="82">
        <f t="shared" si="4"/>
        <v>0</v>
      </c>
      <c r="AI13" s="82">
        <f t="shared" si="4"/>
        <v>0</v>
      </c>
      <c r="AJ13" s="82">
        <f t="shared" si="4"/>
        <v>0</v>
      </c>
      <c r="AK13" s="82">
        <f t="shared" si="4"/>
        <v>0</v>
      </c>
      <c r="AL13" s="82">
        <f t="shared" si="4"/>
        <v>0</v>
      </c>
      <c r="AM13" s="82">
        <f t="shared" si="4"/>
        <v>0</v>
      </c>
      <c r="AN13" s="82">
        <f t="shared" si="4"/>
        <v>0</v>
      </c>
      <c r="AO13" s="82">
        <f t="shared" si="4"/>
        <v>0</v>
      </c>
      <c r="AP13" s="82">
        <f t="shared" si="4"/>
        <v>0</v>
      </c>
      <c r="AQ13" s="82">
        <f t="shared" si="4"/>
        <v>0</v>
      </c>
      <c r="AR13" s="82">
        <f t="shared" si="4"/>
        <v>0</v>
      </c>
      <c r="AS13" s="82">
        <f t="shared" si="4"/>
        <v>0</v>
      </c>
      <c r="AT13" s="82">
        <f t="shared" si="4"/>
        <v>0</v>
      </c>
      <c r="AU13" s="82">
        <f t="shared" si="4"/>
        <v>0</v>
      </c>
      <c r="AV13" s="82">
        <f t="shared" si="4"/>
        <v>0</v>
      </c>
      <c r="AW13" s="82">
        <f t="shared" si="4"/>
        <v>0</v>
      </c>
      <c r="AX13" s="82">
        <f t="shared" si="4"/>
        <v>0</v>
      </c>
      <c r="AY13" s="82">
        <f t="shared" si="4"/>
        <v>0</v>
      </c>
      <c r="AZ13" s="82">
        <f t="shared" si="4"/>
        <v>0</v>
      </c>
      <c r="BA13" s="82">
        <f t="shared" si="4"/>
        <v>0</v>
      </c>
      <c r="BB13" s="82">
        <f t="shared" si="4"/>
        <v>0</v>
      </c>
      <c r="BC13" s="82">
        <f t="shared" si="4"/>
        <v>0</v>
      </c>
      <c r="BD13" s="82">
        <f t="shared" si="4"/>
        <v>0</v>
      </c>
      <c r="BE13" s="82">
        <f t="shared" si="4"/>
        <v>0</v>
      </c>
      <c r="BF13" s="82">
        <f t="shared" si="4"/>
        <v>0</v>
      </c>
      <c r="BG13" s="82">
        <f t="shared" si="4"/>
        <v>0</v>
      </c>
      <c r="BH13" s="82">
        <f t="shared" si="4"/>
        <v>0</v>
      </c>
      <c r="BI13" s="82">
        <f t="shared" si="4"/>
        <v>0</v>
      </c>
      <c r="BJ13" s="82">
        <f t="shared" si="4"/>
        <v>0</v>
      </c>
      <c r="BK13" s="82">
        <f t="shared" si="4"/>
        <v>0</v>
      </c>
      <c r="BL13" s="82">
        <f t="shared" si="4"/>
        <v>0</v>
      </c>
      <c r="BM13" s="82">
        <f t="shared" si="4"/>
        <v>0</v>
      </c>
      <c r="BN13" s="82">
        <f t="shared" si="4"/>
        <v>0</v>
      </c>
      <c r="BO13" s="82">
        <f t="shared" si="4"/>
        <v>0</v>
      </c>
      <c r="BP13" s="82">
        <f t="shared" si="4"/>
        <v>0</v>
      </c>
      <c r="BQ13" s="82">
        <f t="shared" si="4"/>
        <v>0</v>
      </c>
      <c r="BR13" s="69"/>
      <c r="BS13" s="69"/>
      <c r="BT13" s="69"/>
      <c r="BU13" s="69"/>
      <c r="BV13" s="69"/>
      <c r="BW13" s="82"/>
      <c r="BX13" s="82">
        <f>IF(AND(BX7&gt;=$C13,BX7&lt;=$D13),$C11,0)</f>
        <v>0</v>
      </c>
      <c r="BY13" s="82">
        <f t="shared" ref="BY13:CY13" si="5">IF(AND(BY7&gt;=$C13,BY7&lt;=$D13),$C11,0)</f>
        <v>0</v>
      </c>
      <c r="BZ13" s="82">
        <f t="shared" si="5"/>
        <v>0</v>
      </c>
      <c r="CA13" s="82">
        <f t="shared" si="5"/>
        <v>0</v>
      </c>
      <c r="CB13" s="82">
        <f t="shared" si="5"/>
        <v>0</v>
      </c>
      <c r="CC13" s="82">
        <f t="shared" si="5"/>
        <v>0</v>
      </c>
      <c r="CD13" s="82">
        <f t="shared" si="5"/>
        <v>0</v>
      </c>
      <c r="CE13" s="82">
        <f t="shared" si="5"/>
        <v>0</v>
      </c>
      <c r="CF13" s="82">
        <f t="shared" si="5"/>
        <v>0</v>
      </c>
      <c r="CG13" s="82">
        <f t="shared" si="5"/>
        <v>0</v>
      </c>
      <c r="CH13" s="82">
        <f t="shared" si="5"/>
        <v>0</v>
      </c>
      <c r="CI13" s="82">
        <f t="shared" si="5"/>
        <v>0</v>
      </c>
      <c r="CJ13" s="82">
        <f t="shared" si="5"/>
        <v>0</v>
      </c>
      <c r="CK13" s="82">
        <f t="shared" si="5"/>
        <v>0</v>
      </c>
      <c r="CL13" s="82">
        <f t="shared" si="5"/>
        <v>0</v>
      </c>
      <c r="CM13" s="82">
        <f t="shared" si="5"/>
        <v>0</v>
      </c>
      <c r="CN13" s="82">
        <f t="shared" si="5"/>
        <v>0</v>
      </c>
      <c r="CO13" s="82">
        <f t="shared" si="5"/>
        <v>0</v>
      </c>
      <c r="CP13" s="82">
        <f t="shared" si="5"/>
        <v>0</v>
      </c>
      <c r="CQ13" s="82">
        <f t="shared" si="5"/>
        <v>0</v>
      </c>
      <c r="CR13" s="82">
        <f t="shared" si="5"/>
        <v>0</v>
      </c>
      <c r="CS13" s="82">
        <f t="shared" si="5"/>
        <v>0</v>
      </c>
      <c r="CT13" s="82">
        <f t="shared" si="5"/>
        <v>0</v>
      </c>
      <c r="CU13" s="82">
        <f t="shared" si="5"/>
        <v>0</v>
      </c>
      <c r="CV13" s="82">
        <f t="shared" si="5"/>
        <v>0</v>
      </c>
      <c r="CW13" s="82">
        <f t="shared" si="5"/>
        <v>0</v>
      </c>
      <c r="CX13" s="82">
        <f t="shared" si="5"/>
        <v>0</v>
      </c>
      <c r="CY13" s="251">
        <f t="shared" si="5"/>
        <v>0</v>
      </c>
    </row>
    <row r="14" spans="1:103" s="6" customFormat="1">
      <c r="A14" s="3"/>
      <c r="B14" s="68" t="s">
        <v>184</v>
      </c>
      <c r="C14" s="123">
        <f>D12+1</f>
        <v>22</v>
      </c>
      <c r="D14" s="123">
        <f>C15</f>
        <v>24</v>
      </c>
      <c r="E14" s="123"/>
      <c r="F14" s="43"/>
      <c r="G14" s="43"/>
      <c r="H14" s="43"/>
      <c r="I14" s="43"/>
      <c r="J14" s="82">
        <f t="shared" ref="J14:BQ14" si="6">IF(AND(J7&gt;=$C14,J7&lt;=$D14),$C11,0)</f>
        <v>0</v>
      </c>
      <c r="K14" s="82">
        <f t="shared" si="6"/>
        <v>0</v>
      </c>
      <c r="L14" s="82">
        <f t="shared" si="6"/>
        <v>0</v>
      </c>
      <c r="M14" s="82">
        <f t="shared" si="6"/>
        <v>0</v>
      </c>
      <c r="N14" s="82">
        <f t="shared" si="6"/>
        <v>0</v>
      </c>
      <c r="O14" s="82">
        <f t="shared" si="6"/>
        <v>0</v>
      </c>
      <c r="P14" s="82">
        <f t="shared" si="6"/>
        <v>0</v>
      </c>
      <c r="Q14" s="82">
        <f t="shared" si="6"/>
        <v>0</v>
      </c>
      <c r="R14" s="82">
        <f t="shared" si="6"/>
        <v>0</v>
      </c>
      <c r="S14" s="82">
        <f t="shared" si="6"/>
        <v>0</v>
      </c>
      <c r="T14" s="82">
        <f t="shared" si="6"/>
        <v>0</v>
      </c>
      <c r="U14" s="82">
        <f t="shared" si="6"/>
        <v>0</v>
      </c>
      <c r="V14" s="82">
        <f t="shared" si="6"/>
        <v>0</v>
      </c>
      <c r="W14" s="82">
        <f t="shared" si="6"/>
        <v>0</v>
      </c>
      <c r="X14" s="82">
        <f t="shared" si="6"/>
        <v>0</v>
      </c>
      <c r="Y14" s="82">
        <f t="shared" si="6"/>
        <v>0</v>
      </c>
      <c r="Z14" s="82">
        <f t="shared" si="6"/>
        <v>0</v>
      </c>
      <c r="AA14" s="82">
        <f t="shared" si="6"/>
        <v>0</v>
      </c>
      <c r="AB14" s="82">
        <f t="shared" si="6"/>
        <v>0</v>
      </c>
      <c r="AC14" s="82">
        <f t="shared" si="6"/>
        <v>0</v>
      </c>
      <c r="AD14" s="82">
        <f t="shared" si="6"/>
        <v>0</v>
      </c>
      <c r="AE14" s="82">
        <f t="shared" si="6"/>
        <v>85271</v>
      </c>
      <c r="AF14" s="82">
        <f t="shared" si="6"/>
        <v>85271</v>
      </c>
      <c r="AG14" s="82">
        <f t="shared" si="6"/>
        <v>85271</v>
      </c>
      <c r="AH14" s="82">
        <f t="shared" si="6"/>
        <v>0</v>
      </c>
      <c r="AI14" s="82">
        <f t="shared" si="6"/>
        <v>0</v>
      </c>
      <c r="AJ14" s="82">
        <f t="shared" si="6"/>
        <v>0</v>
      </c>
      <c r="AK14" s="82">
        <f t="shared" si="6"/>
        <v>0</v>
      </c>
      <c r="AL14" s="82">
        <f t="shared" si="6"/>
        <v>0</v>
      </c>
      <c r="AM14" s="82">
        <f t="shared" si="6"/>
        <v>0</v>
      </c>
      <c r="AN14" s="82">
        <f t="shared" si="6"/>
        <v>0</v>
      </c>
      <c r="AO14" s="82">
        <f t="shared" si="6"/>
        <v>0</v>
      </c>
      <c r="AP14" s="82">
        <f t="shared" si="6"/>
        <v>0</v>
      </c>
      <c r="AQ14" s="82">
        <f t="shared" si="6"/>
        <v>0</v>
      </c>
      <c r="AR14" s="82">
        <f t="shared" si="6"/>
        <v>0</v>
      </c>
      <c r="AS14" s="82">
        <f t="shared" si="6"/>
        <v>0</v>
      </c>
      <c r="AT14" s="82">
        <f t="shared" si="6"/>
        <v>0</v>
      </c>
      <c r="AU14" s="82">
        <f t="shared" si="6"/>
        <v>0</v>
      </c>
      <c r="AV14" s="82">
        <f t="shared" si="6"/>
        <v>0</v>
      </c>
      <c r="AW14" s="82">
        <f t="shared" si="6"/>
        <v>0</v>
      </c>
      <c r="AX14" s="82">
        <f t="shared" si="6"/>
        <v>0</v>
      </c>
      <c r="AY14" s="82">
        <f t="shared" si="6"/>
        <v>0</v>
      </c>
      <c r="AZ14" s="82">
        <f t="shared" si="6"/>
        <v>0</v>
      </c>
      <c r="BA14" s="82">
        <f t="shared" si="6"/>
        <v>0</v>
      </c>
      <c r="BB14" s="82">
        <f t="shared" si="6"/>
        <v>0</v>
      </c>
      <c r="BC14" s="82">
        <f t="shared" si="6"/>
        <v>0</v>
      </c>
      <c r="BD14" s="82">
        <f t="shared" si="6"/>
        <v>0</v>
      </c>
      <c r="BE14" s="82">
        <f t="shared" si="6"/>
        <v>0</v>
      </c>
      <c r="BF14" s="82">
        <f t="shared" si="6"/>
        <v>0</v>
      </c>
      <c r="BG14" s="82">
        <f t="shared" si="6"/>
        <v>0</v>
      </c>
      <c r="BH14" s="82">
        <f t="shared" si="6"/>
        <v>0</v>
      </c>
      <c r="BI14" s="82">
        <f t="shared" si="6"/>
        <v>0</v>
      </c>
      <c r="BJ14" s="82">
        <f t="shared" si="6"/>
        <v>0</v>
      </c>
      <c r="BK14" s="82">
        <f t="shared" si="6"/>
        <v>0</v>
      </c>
      <c r="BL14" s="82">
        <f t="shared" si="6"/>
        <v>0</v>
      </c>
      <c r="BM14" s="82">
        <f t="shared" si="6"/>
        <v>0</v>
      </c>
      <c r="BN14" s="82">
        <f t="shared" si="6"/>
        <v>0</v>
      </c>
      <c r="BO14" s="82">
        <f t="shared" si="6"/>
        <v>0</v>
      </c>
      <c r="BP14" s="82">
        <f t="shared" si="6"/>
        <v>0</v>
      </c>
      <c r="BQ14" s="82">
        <f t="shared" si="6"/>
        <v>0</v>
      </c>
      <c r="BR14" s="69"/>
      <c r="BS14" s="69"/>
      <c r="BT14" s="69"/>
      <c r="BU14" s="69"/>
      <c r="BV14" s="69"/>
      <c r="BW14" s="82"/>
      <c r="BX14" s="82">
        <f t="shared" ref="BX14:CY14" si="7">IF(AND(BX7&gt;=$C14,BX7&lt;=$D14),$C11,0)</f>
        <v>0</v>
      </c>
      <c r="BY14" s="82">
        <f t="shared" si="7"/>
        <v>0</v>
      </c>
      <c r="BZ14" s="82">
        <f t="shared" si="7"/>
        <v>0</v>
      </c>
      <c r="CA14" s="82">
        <f t="shared" si="7"/>
        <v>0</v>
      </c>
      <c r="CB14" s="82">
        <f t="shared" si="7"/>
        <v>0</v>
      </c>
      <c r="CC14" s="82">
        <f t="shared" si="7"/>
        <v>0</v>
      </c>
      <c r="CD14" s="82">
        <f t="shared" si="7"/>
        <v>0</v>
      </c>
      <c r="CE14" s="82">
        <f t="shared" si="7"/>
        <v>0</v>
      </c>
      <c r="CF14" s="82">
        <f t="shared" si="7"/>
        <v>0</v>
      </c>
      <c r="CG14" s="82">
        <f t="shared" si="7"/>
        <v>0</v>
      </c>
      <c r="CH14" s="82">
        <f t="shared" si="7"/>
        <v>0</v>
      </c>
      <c r="CI14" s="82">
        <f t="shared" si="7"/>
        <v>0</v>
      </c>
      <c r="CJ14" s="82">
        <f t="shared" si="7"/>
        <v>0</v>
      </c>
      <c r="CK14" s="82">
        <f t="shared" si="7"/>
        <v>0</v>
      </c>
      <c r="CL14" s="82">
        <f t="shared" si="7"/>
        <v>0</v>
      </c>
      <c r="CM14" s="82">
        <f t="shared" si="7"/>
        <v>0</v>
      </c>
      <c r="CN14" s="82">
        <f t="shared" si="7"/>
        <v>0</v>
      </c>
      <c r="CO14" s="82">
        <f t="shared" si="7"/>
        <v>0</v>
      </c>
      <c r="CP14" s="82">
        <f t="shared" si="7"/>
        <v>0</v>
      </c>
      <c r="CQ14" s="82">
        <f t="shared" si="7"/>
        <v>0</v>
      </c>
      <c r="CR14" s="82">
        <f t="shared" si="7"/>
        <v>0</v>
      </c>
      <c r="CS14" s="82">
        <f t="shared" si="7"/>
        <v>0</v>
      </c>
      <c r="CT14" s="82">
        <f t="shared" si="7"/>
        <v>0</v>
      </c>
      <c r="CU14" s="82">
        <f t="shared" si="7"/>
        <v>0</v>
      </c>
      <c r="CV14" s="82">
        <f t="shared" si="7"/>
        <v>0</v>
      </c>
      <c r="CW14" s="82">
        <f t="shared" si="7"/>
        <v>0</v>
      </c>
      <c r="CX14" s="82">
        <f t="shared" si="7"/>
        <v>0</v>
      </c>
      <c r="CY14" s="251">
        <f t="shared" si="7"/>
        <v>0</v>
      </c>
    </row>
    <row r="15" spans="1:103" s="6" customFormat="1">
      <c r="A15" s="3"/>
      <c r="B15" s="68" t="s">
        <v>183</v>
      </c>
      <c r="C15" s="279">
        <v>24</v>
      </c>
      <c r="D15" s="70"/>
      <c r="E15" s="70"/>
      <c r="F15" s="43"/>
      <c r="G15" s="123"/>
      <c r="H15" s="43"/>
      <c r="I15" s="43"/>
      <c r="J15" s="82">
        <f t="shared" ref="J15:BQ15" si="8">IF(J7=$C15,$C11,0)</f>
        <v>0</v>
      </c>
      <c r="K15" s="82">
        <f t="shared" si="8"/>
        <v>0</v>
      </c>
      <c r="L15" s="82">
        <f t="shared" si="8"/>
        <v>0</v>
      </c>
      <c r="M15" s="82">
        <f t="shared" si="8"/>
        <v>0</v>
      </c>
      <c r="N15" s="82">
        <f t="shared" si="8"/>
        <v>0</v>
      </c>
      <c r="O15" s="82">
        <f t="shared" si="8"/>
        <v>0</v>
      </c>
      <c r="P15" s="82">
        <f t="shared" si="8"/>
        <v>0</v>
      </c>
      <c r="Q15" s="82">
        <f t="shared" si="8"/>
        <v>0</v>
      </c>
      <c r="R15" s="82">
        <f t="shared" si="8"/>
        <v>0</v>
      </c>
      <c r="S15" s="82">
        <f t="shared" si="8"/>
        <v>0</v>
      </c>
      <c r="T15" s="82">
        <f t="shared" si="8"/>
        <v>0</v>
      </c>
      <c r="U15" s="82">
        <f t="shared" si="8"/>
        <v>0</v>
      </c>
      <c r="V15" s="82">
        <f t="shared" si="8"/>
        <v>0</v>
      </c>
      <c r="W15" s="82">
        <f t="shared" si="8"/>
        <v>0</v>
      </c>
      <c r="X15" s="82">
        <f t="shared" si="8"/>
        <v>0</v>
      </c>
      <c r="Y15" s="82">
        <f t="shared" si="8"/>
        <v>0</v>
      </c>
      <c r="Z15" s="82">
        <f t="shared" si="8"/>
        <v>0</v>
      </c>
      <c r="AA15" s="82">
        <f t="shared" si="8"/>
        <v>0</v>
      </c>
      <c r="AB15" s="82">
        <f t="shared" si="8"/>
        <v>0</v>
      </c>
      <c r="AC15" s="82">
        <f t="shared" si="8"/>
        <v>0</v>
      </c>
      <c r="AD15" s="82">
        <f t="shared" si="8"/>
        <v>0</v>
      </c>
      <c r="AE15" s="82">
        <f t="shared" si="8"/>
        <v>0</v>
      </c>
      <c r="AF15" s="82">
        <f t="shared" si="8"/>
        <v>0</v>
      </c>
      <c r="AG15" s="82">
        <f t="shared" si="8"/>
        <v>85271</v>
      </c>
      <c r="AH15" s="82">
        <f t="shared" si="8"/>
        <v>0</v>
      </c>
      <c r="AI15" s="82">
        <f t="shared" si="8"/>
        <v>0</v>
      </c>
      <c r="AJ15" s="82">
        <f t="shared" si="8"/>
        <v>0</v>
      </c>
      <c r="AK15" s="82">
        <f t="shared" si="8"/>
        <v>0</v>
      </c>
      <c r="AL15" s="82">
        <f t="shared" si="8"/>
        <v>0</v>
      </c>
      <c r="AM15" s="82">
        <f t="shared" si="8"/>
        <v>0</v>
      </c>
      <c r="AN15" s="82">
        <f t="shared" si="8"/>
        <v>0</v>
      </c>
      <c r="AO15" s="82">
        <f t="shared" si="8"/>
        <v>0</v>
      </c>
      <c r="AP15" s="82">
        <f t="shared" si="8"/>
        <v>0</v>
      </c>
      <c r="AQ15" s="82">
        <f t="shared" si="8"/>
        <v>0</v>
      </c>
      <c r="AR15" s="82">
        <f t="shared" si="8"/>
        <v>0</v>
      </c>
      <c r="AS15" s="82">
        <f t="shared" si="8"/>
        <v>0</v>
      </c>
      <c r="AT15" s="82">
        <f t="shared" si="8"/>
        <v>0</v>
      </c>
      <c r="AU15" s="82">
        <f t="shared" si="8"/>
        <v>0</v>
      </c>
      <c r="AV15" s="82">
        <f t="shared" si="8"/>
        <v>0</v>
      </c>
      <c r="AW15" s="82">
        <f t="shared" si="8"/>
        <v>0</v>
      </c>
      <c r="AX15" s="82">
        <f t="shared" si="8"/>
        <v>0</v>
      </c>
      <c r="AY15" s="82">
        <f t="shared" si="8"/>
        <v>0</v>
      </c>
      <c r="AZ15" s="82">
        <f t="shared" si="8"/>
        <v>0</v>
      </c>
      <c r="BA15" s="82">
        <f t="shared" si="8"/>
        <v>0</v>
      </c>
      <c r="BB15" s="82">
        <f t="shared" si="8"/>
        <v>0</v>
      </c>
      <c r="BC15" s="82">
        <f t="shared" si="8"/>
        <v>0</v>
      </c>
      <c r="BD15" s="82">
        <f t="shared" si="8"/>
        <v>0</v>
      </c>
      <c r="BE15" s="82">
        <f t="shared" si="8"/>
        <v>0</v>
      </c>
      <c r="BF15" s="82">
        <f t="shared" si="8"/>
        <v>0</v>
      </c>
      <c r="BG15" s="82">
        <f t="shared" si="8"/>
        <v>0</v>
      </c>
      <c r="BH15" s="82">
        <f t="shared" si="8"/>
        <v>0</v>
      </c>
      <c r="BI15" s="82">
        <f t="shared" si="8"/>
        <v>0</v>
      </c>
      <c r="BJ15" s="82">
        <f t="shared" si="8"/>
        <v>0</v>
      </c>
      <c r="BK15" s="82">
        <f t="shared" si="8"/>
        <v>0</v>
      </c>
      <c r="BL15" s="82">
        <f t="shared" si="8"/>
        <v>0</v>
      </c>
      <c r="BM15" s="82">
        <f t="shared" si="8"/>
        <v>0</v>
      </c>
      <c r="BN15" s="82">
        <f t="shared" si="8"/>
        <v>0</v>
      </c>
      <c r="BO15" s="82">
        <f t="shared" si="8"/>
        <v>0</v>
      </c>
      <c r="BP15" s="82">
        <f t="shared" si="8"/>
        <v>0</v>
      </c>
      <c r="BQ15" s="82">
        <f t="shared" si="8"/>
        <v>0</v>
      </c>
      <c r="BR15" s="69"/>
      <c r="BS15" s="69"/>
      <c r="BT15" s="69"/>
      <c r="BU15" s="69"/>
      <c r="BV15" s="69"/>
      <c r="BW15" s="82"/>
      <c r="BX15" s="82">
        <f t="shared" ref="BX15:CY15" si="9">IF(BX7=$C15,$C11,0)</f>
        <v>0</v>
      </c>
      <c r="BY15" s="82">
        <f t="shared" si="9"/>
        <v>0</v>
      </c>
      <c r="BZ15" s="82">
        <f t="shared" si="9"/>
        <v>0</v>
      </c>
      <c r="CA15" s="82">
        <f t="shared" si="9"/>
        <v>0</v>
      </c>
      <c r="CB15" s="82">
        <f t="shared" si="9"/>
        <v>0</v>
      </c>
      <c r="CC15" s="82">
        <f t="shared" si="9"/>
        <v>0</v>
      </c>
      <c r="CD15" s="82">
        <f t="shared" si="9"/>
        <v>0</v>
      </c>
      <c r="CE15" s="82">
        <f t="shared" si="9"/>
        <v>0</v>
      </c>
      <c r="CF15" s="82">
        <f t="shared" si="9"/>
        <v>0</v>
      </c>
      <c r="CG15" s="82">
        <f t="shared" si="9"/>
        <v>0</v>
      </c>
      <c r="CH15" s="82">
        <f t="shared" si="9"/>
        <v>0</v>
      </c>
      <c r="CI15" s="82">
        <f t="shared" si="9"/>
        <v>0</v>
      </c>
      <c r="CJ15" s="82">
        <f t="shared" si="9"/>
        <v>0</v>
      </c>
      <c r="CK15" s="82">
        <f t="shared" si="9"/>
        <v>0</v>
      </c>
      <c r="CL15" s="82">
        <f t="shared" si="9"/>
        <v>0</v>
      </c>
      <c r="CM15" s="82">
        <f t="shared" si="9"/>
        <v>0</v>
      </c>
      <c r="CN15" s="82">
        <f t="shared" si="9"/>
        <v>0</v>
      </c>
      <c r="CO15" s="82">
        <f t="shared" si="9"/>
        <v>0</v>
      </c>
      <c r="CP15" s="82">
        <f t="shared" si="9"/>
        <v>0</v>
      </c>
      <c r="CQ15" s="82">
        <f t="shared" si="9"/>
        <v>0</v>
      </c>
      <c r="CR15" s="82">
        <f t="shared" si="9"/>
        <v>0</v>
      </c>
      <c r="CS15" s="82">
        <f t="shared" si="9"/>
        <v>0</v>
      </c>
      <c r="CT15" s="82">
        <f t="shared" si="9"/>
        <v>0</v>
      </c>
      <c r="CU15" s="82">
        <f t="shared" si="9"/>
        <v>0</v>
      </c>
      <c r="CV15" s="82">
        <f t="shared" si="9"/>
        <v>0</v>
      </c>
      <c r="CW15" s="82">
        <f t="shared" si="9"/>
        <v>0</v>
      </c>
      <c r="CX15" s="82">
        <f t="shared" si="9"/>
        <v>0</v>
      </c>
      <c r="CY15" s="251">
        <f t="shared" si="9"/>
        <v>0</v>
      </c>
    </row>
    <row r="16" spans="1:103" s="6" customFormat="1">
      <c r="A16" s="3"/>
      <c r="B16" s="68" t="s">
        <v>85</v>
      </c>
      <c r="C16" s="123">
        <f>C15</f>
        <v>24</v>
      </c>
      <c r="D16" s="70"/>
      <c r="E16" s="70"/>
      <c r="F16" s="43"/>
      <c r="G16" s="43"/>
      <c r="H16" s="43"/>
      <c r="I16" s="43"/>
      <c r="J16" s="82">
        <f t="shared" ref="J16:BQ16" si="10">IF(J7&gt;=$C16,$C11,0)</f>
        <v>0</v>
      </c>
      <c r="K16" s="82">
        <f t="shared" si="10"/>
        <v>0</v>
      </c>
      <c r="L16" s="82">
        <f t="shared" si="10"/>
        <v>0</v>
      </c>
      <c r="M16" s="82">
        <f t="shared" si="10"/>
        <v>0</v>
      </c>
      <c r="N16" s="82">
        <f t="shared" si="10"/>
        <v>0</v>
      </c>
      <c r="O16" s="82">
        <f t="shared" si="10"/>
        <v>0</v>
      </c>
      <c r="P16" s="82">
        <f t="shared" si="10"/>
        <v>0</v>
      </c>
      <c r="Q16" s="82">
        <f t="shared" si="10"/>
        <v>0</v>
      </c>
      <c r="R16" s="82">
        <f t="shared" si="10"/>
        <v>0</v>
      </c>
      <c r="S16" s="82">
        <f t="shared" si="10"/>
        <v>0</v>
      </c>
      <c r="T16" s="82">
        <f t="shared" si="10"/>
        <v>0</v>
      </c>
      <c r="U16" s="82">
        <f t="shared" si="10"/>
        <v>0</v>
      </c>
      <c r="V16" s="82">
        <f t="shared" si="10"/>
        <v>0</v>
      </c>
      <c r="W16" s="82">
        <f t="shared" si="10"/>
        <v>0</v>
      </c>
      <c r="X16" s="82">
        <f t="shared" si="10"/>
        <v>0</v>
      </c>
      <c r="Y16" s="82">
        <f t="shared" si="10"/>
        <v>0</v>
      </c>
      <c r="Z16" s="82">
        <f t="shared" si="10"/>
        <v>0</v>
      </c>
      <c r="AA16" s="82">
        <f t="shared" si="10"/>
        <v>0</v>
      </c>
      <c r="AB16" s="82">
        <f t="shared" si="10"/>
        <v>0</v>
      </c>
      <c r="AC16" s="82">
        <f t="shared" si="10"/>
        <v>0</v>
      </c>
      <c r="AD16" s="82">
        <f t="shared" si="10"/>
        <v>0</v>
      </c>
      <c r="AE16" s="82">
        <f t="shared" si="10"/>
        <v>0</v>
      </c>
      <c r="AF16" s="82">
        <f t="shared" si="10"/>
        <v>0</v>
      </c>
      <c r="AG16" s="82">
        <f t="shared" si="10"/>
        <v>85271</v>
      </c>
      <c r="AH16" s="82">
        <f t="shared" si="10"/>
        <v>85271</v>
      </c>
      <c r="AI16" s="82">
        <f t="shared" si="10"/>
        <v>85271</v>
      </c>
      <c r="AJ16" s="82">
        <f t="shared" si="10"/>
        <v>85271</v>
      </c>
      <c r="AK16" s="82">
        <f t="shared" si="10"/>
        <v>85271</v>
      </c>
      <c r="AL16" s="82">
        <f t="shared" si="10"/>
        <v>85271</v>
      </c>
      <c r="AM16" s="82">
        <f t="shared" si="10"/>
        <v>85271</v>
      </c>
      <c r="AN16" s="82">
        <f t="shared" si="10"/>
        <v>85271</v>
      </c>
      <c r="AO16" s="82">
        <f t="shared" si="10"/>
        <v>85271</v>
      </c>
      <c r="AP16" s="82">
        <f t="shared" si="10"/>
        <v>85271</v>
      </c>
      <c r="AQ16" s="82">
        <f t="shared" si="10"/>
        <v>85271</v>
      </c>
      <c r="AR16" s="82">
        <f t="shared" si="10"/>
        <v>85271</v>
      </c>
      <c r="AS16" s="82">
        <f t="shared" si="10"/>
        <v>85271</v>
      </c>
      <c r="AT16" s="82">
        <f t="shared" si="10"/>
        <v>85271</v>
      </c>
      <c r="AU16" s="82">
        <f t="shared" si="10"/>
        <v>85271</v>
      </c>
      <c r="AV16" s="82">
        <f t="shared" si="10"/>
        <v>85271</v>
      </c>
      <c r="AW16" s="82">
        <f t="shared" si="10"/>
        <v>85271</v>
      </c>
      <c r="AX16" s="82">
        <f t="shared" si="10"/>
        <v>85271</v>
      </c>
      <c r="AY16" s="82">
        <f t="shared" si="10"/>
        <v>85271</v>
      </c>
      <c r="AZ16" s="82">
        <f t="shared" si="10"/>
        <v>85271</v>
      </c>
      <c r="BA16" s="82">
        <f t="shared" si="10"/>
        <v>85271</v>
      </c>
      <c r="BB16" s="82">
        <f t="shared" si="10"/>
        <v>85271</v>
      </c>
      <c r="BC16" s="82">
        <f t="shared" si="10"/>
        <v>85271</v>
      </c>
      <c r="BD16" s="82">
        <f t="shared" si="10"/>
        <v>85271</v>
      </c>
      <c r="BE16" s="82">
        <f t="shared" si="10"/>
        <v>85271</v>
      </c>
      <c r="BF16" s="82">
        <f t="shared" si="10"/>
        <v>85271</v>
      </c>
      <c r="BG16" s="82">
        <f t="shared" si="10"/>
        <v>85271</v>
      </c>
      <c r="BH16" s="82">
        <f t="shared" si="10"/>
        <v>85271</v>
      </c>
      <c r="BI16" s="82">
        <f t="shared" si="10"/>
        <v>85271</v>
      </c>
      <c r="BJ16" s="82">
        <f t="shared" si="10"/>
        <v>85271</v>
      </c>
      <c r="BK16" s="82">
        <f t="shared" si="10"/>
        <v>85271</v>
      </c>
      <c r="BL16" s="82">
        <f t="shared" si="10"/>
        <v>85271</v>
      </c>
      <c r="BM16" s="82">
        <f t="shared" si="10"/>
        <v>85271</v>
      </c>
      <c r="BN16" s="82">
        <f t="shared" si="10"/>
        <v>85271</v>
      </c>
      <c r="BO16" s="82">
        <f t="shared" si="10"/>
        <v>85271</v>
      </c>
      <c r="BP16" s="82">
        <f t="shared" si="10"/>
        <v>85271</v>
      </c>
      <c r="BQ16" s="82">
        <f t="shared" si="10"/>
        <v>85271</v>
      </c>
      <c r="BR16" s="69"/>
      <c r="BS16" s="69"/>
      <c r="BT16" s="69"/>
      <c r="BU16" s="69"/>
      <c r="BV16" s="69"/>
      <c r="BW16" s="69"/>
      <c r="BX16" s="82">
        <f t="shared" ref="BX16:CY16" si="11">IF(BX7&gt;=$C16,$C11,0)</f>
        <v>85271</v>
      </c>
      <c r="BY16" s="82">
        <f t="shared" si="11"/>
        <v>85271</v>
      </c>
      <c r="BZ16" s="82">
        <f t="shared" si="11"/>
        <v>85271</v>
      </c>
      <c r="CA16" s="82">
        <f t="shared" si="11"/>
        <v>85271</v>
      </c>
      <c r="CB16" s="82">
        <f t="shared" si="11"/>
        <v>85271</v>
      </c>
      <c r="CC16" s="82">
        <f t="shared" si="11"/>
        <v>85271</v>
      </c>
      <c r="CD16" s="82">
        <f t="shared" si="11"/>
        <v>85271</v>
      </c>
      <c r="CE16" s="82">
        <f t="shared" si="11"/>
        <v>85271</v>
      </c>
      <c r="CF16" s="82">
        <f t="shared" si="11"/>
        <v>85271</v>
      </c>
      <c r="CG16" s="82">
        <f t="shared" si="11"/>
        <v>85271</v>
      </c>
      <c r="CH16" s="82">
        <f t="shared" si="11"/>
        <v>85271</v>
      </c>
      <c r="CI16" s="82">
        <f t="shared" si="11"/>
        <v>85271</v>
      </c>
      <c r="CJ16" s="82">
        <f t="shared" si="11"/>
        <v>85271</v>
      </c>
      <c r="CK16" s="82">
        <f t="shared" si="11"/>
        <v>85271</v>
      </c>
      <c r="CL16" s="82">
        <f t="shared" si="11"/>
        <v>85271</v>
      </c>
      <c r="CM16" s="82">
        <f t="shared" si="11"/>
        <v>85271</v>
      </c>
      <c r="CN16" s="82">
        <f t="shared" si="11"/>
        <v>85271</v>
      </c>
      <c r="CO16" s="82">
        <f t="shared" si="11"/>
        <v>85271</v>
      </c>
      <c r="CP16" s="82">
        <f t="shared" si="11"/>
        <v>85271</v>
      </c>
      <c r="CQ16" s="82">
        <f t="shared" si="11"/>
        <v>85271</v>
      </c>
      <c r="CR16" s="82">
        <f t="shared" si="11"/>
        <v>85271</v>
      </c>
      <c r="CS16" s="82">
        <f t="shared" si="11"/>
        <v>85271</v>
      </c>
      <c r="CT16" s="82">
        <f t="shared" si="11"/>
        <v>85271</v>
      </c>
      <c r="CU16" s="82">
        <f t="shared" si="11"/>
        <v>85271</v>
      </c>
      <c r="CV16" s="82">
        <f t="shared" si="11"/>
        <v>85271</v>
      </c>
      <c r="CW16" s="82">
        <f t="shared" si="11"/>
        <v>85271</v>
      </c>
      <c r="CX16" s="82">
        <f t="shared" si="11"/>
        <v>85271</v>
      </c>
      <c r="CY16" s="251">
        <f t="shared" si="11"/>
        <v>85271</v>
      </c>
    </row>
    <row r="17" spans="1:103" s="6" customFormat="1">
      <c r="A17" s="3"/>
      <c r="B17" s="68" t="s">
        <v>115</v>
      </c>
      <c r="C17" s="123"/>
      <c r="D17" s="70"/>
      <c r="E17" s="70"/>
      <c r="F17" s="43"/>
      <c r="G17" s="43"/>
      <c r="H17" s="43"/>
      <c r="I17" s="43"/>
      <c r="J17" s="82">
        <f t="shared" ref="J17:BQ17" si="12">SUM(J12,J14,J16)</f>
        <v>0</v>
      </c>
      <c r="K17" s="82">
        <f t="shared" si="12"/>
        <v>0</v>
      </c>
      <c r="L17" s="82">
        <f t="shared" si="12"/>
        <v>0</v>
      </c>
      <c r="M17" s="82">
        <f t="shared" si="12"/>
        <v>0</v>
      </c>
      <c r="N17" s="82">
        <f t="shared" si="12"/>
        <v>0</v>
      </c>
      <c r="O17" s="82">
        <f t="shared" si="12"/>
        <v>0</v>
      </c>
      <c r="P17" s="82">
        <f t="shared" si="12"/>
        <v>85271</v>
      </c>
      <c r="Q17" s="82">
        <f t="shared" si="12"/>
        <v>85271</v>
      </c>
      <c r="R17" s="82">
        <f t="shared" si="12"/>
        <v>85271</v>
      </c>
      <c r="S17" s="82">
        <f t="shared" si="12"/>
        <v>85271</v>
      </c>
      <c r="T17" s="82">
        <f t="shared" si="12"/>
        <v>85271</v>
      </c>
      <c r="U17" s="82">
        <f t="shared" si="12"/>
        <v>85271</v>
      </c>
      <c r="V17" s="82">
        <f t="shared" si="12"/>
        <v>85271</v>
      </c>
      <c r="W17" s="82">
        <f t="shared" si="12"/>
        <v>85271</v>
      </c>
      <c r="X17" s="82">
        <f t="shared" si="12"/>
        <v>85271</v>
      </c>
      <c r="Y17" s="82">
        <f t="shared" si="12"/>
        <v>85271</v>
      </c>
      <c r="Z17" s="82">
        <f t="shared" si="12"/>
        <v>85271</v>
      </c>
      <c r="AA17" s="82">
        <f t="shared" si="12"/>
        <v>85271</v>
      </c>
      <c r="AB17" s="82">
        <f t="shared" si="12"/>
        <v>85271</v>
      </c>
      <c r="AC17" s="82">
        <f t="shared" si="12"/>
        <v>85271</v>
      </c>
      <c r="AD17" s="82">
        <f t="shared" si="12"/>
        <v>85271</v>
      </c>
      <c r="AE17" s="82">
        <f t="shared" si="12"/>
        <v>85271</v>
      </c>
      <c r="AF17" s="82">
        <f t="shared" si="12"/>
        <v>85271</v>
      </c>
      <c r="AG17" s="82">
        <f t="shared" si="12"/>
        <v>170542</v>
      </c>
      <c r="AH17" s="82">
        <f t="shared" si="12"/>
        <v>85271</v>
      </c>
      <c r="AI17" s="82">
        <f t="shared" si="12"/>
        <v>85271</v>
      </c>
      <c r="AJ17" s="82">
        <f t="shared" si="12"/>
        <v>85271</v>
      </c>
      <c r="AK17" s="82">
        <f t="shared" si="12"/>
        <v>85271</v>
      </c>
      <c r="AL17" s="82">
        <f t="shared" si="12"/>
        <v>85271</v>
      </c>
      <c r="AM17" s="82">
        <f t="shared" si="12"/>
        <v>85271</v>
      </c>
      <c r="AN17" s="82">
        <f t="shared" si="12"/>
        <v>85271</v>
      </c>
      <c r="AO17" s="82">
        <f t="shared" si="12"/>
        <v>85271</v>
      </c>
      <c r="AP17" s="82">
        <f t="shared" si="12"/>
        <v>85271</v>
      </c>
      <c r="AQ17" s="82">
        <f t="shared" si="12"/>
        <v>85271</v>
      </c>
      <c r="AR17" s="82">
        <f t="shared" si="12"/>
        <v>85271</v>
      </c>
      <c r="AS17" s="82">
        <f t="shared" si="12"/>
        <v>85271</v>
      </c>
      <c r="AT17" s="82">
        <f t="shared" si="12"/>
        <v>85271</v>
      </c>
      <c r="AU17" s="82">
        <f t="shared" si="12"/>
        <v>85271</v>
      </c>
      <c r="AV17" s="82">
        <f t="shared" si="12"/>
        <v>85271</v>
      </c>
      <c r="AW17" s="82">
        <f t="shared" si="12"/>
        <v>85271</v>
      </c>
      <c r="AX17" s="82">
        <f t="shared" si="12"/>
        <v>85271</v>
      </c>
      <c r="AY17" s="82">
        <f t="shared" si="12"/>
        <v>85271</v>
      </c>
      <c r="AZ17" s="82">
        <f t="shared" si="12"/>
        <v>85271</v>
      </c>
      <c r="BA17" s="82">
        <f t="shared" si="12"/>
        <v>85271</v>
      </c>
      <c r="BB17" s="82">
        <f t="shared" si="12"/>
        <v>85271</v>
      </c>
      <c r="BC17" s="82">
        <f t="shared" si="12"/>
        <v>85271</v>
      </c>
      <c r="BD17" s="82">
        <f t="shared" si="12"/>
        <v>85271</v>
      </c>
      <c r="BE17" s="82">
        <f t="shared" si="12"/>
        <v>85271</v>
      </c>
      <c r="BF17" s="82">
        <f t="shared" si="12"/>
        <v>85271</v>
      </c>
      <c r="BG17" s="82">
        <f t="shared" si="12"/>
        <v>85271</v>
      </c>
      <c r="BH17" s="82">
        <f t="shared" si="12"/>
        <v>85271</v>
      </c>
      <c r="BI17" s="82">
        <f t="shared" si="12"/>
        <v>85271</v>
      </c>
      <c r="BJ17" s="82">
        <f t="shared" si="12"/>
        <v>85271</v>
      </c>
      <c r="BK17" s="82">
        <f t="shared" si="12"/>
        <v>85271</v>
      </c>
      <c r="BL17" s="82">
        <f t="shared" si="12"/>
        <v>85271</v>
      </c>
      <c r="BM17" s="82">
        <f t="shared" si="12"/>
        <v>85271</v>
      </c>
      <c r="BN17" s="82">
        <f t="shared" si="12"/>
        <v>85271</v>
      </c>
      <c r="BO17" s="82">
        <f t="shared" si="12"/>
        <v>85271</v>
      </c>
      <c r="BP17" s="82">
        <f t="shared" si="12"/>
        <v>85271</v>
      </c>
      <c r="BQ17" s="82">
        <f t="shared" si="12"/>
        <v>85271</v>
      </c>
      <c r="BR17" s="69"/>
      <c r="BS17" s="69"/>
      <c r="BT17" s="69"/>
      <c r="BU17" s="69"/>
      <c r="BV17" s="69"/>
      <c r="BW17" s="69"/>
      <c r="BX17" s="82">
        <f t="shared" ref="BX17:CY17" si="13">SUM(BX12,BX14,BX16)</f>
        <v>85271</v>
      </c>
      <c r="BY17" s="82">
        <f t="shared" si="13"/>
        <v>85271</v>
      </c>
      <c r="BZ17" s="82">
        <f t="shared" si="13"/>
        <v>85271</v>
      </c>
      <c r="CA17" s="82">
        <f t="shared" si="13"/>
        <v>85271</v>
      </c>
      <c r="CB17" s="82">
        <f t="shared" si="13"/>
        <v>85271</v>
      </c>
      <c r="CC17" s="82">
        <f t="shared" si="13"/>
        <v>85271</v>
      </c>
      <c r="CD17" s="82">
        <f t="shared" si="13"/>
        <v>85271</v>
      </c>
      <c r="CE17" s="82">
        <f t="shared" si="13"/>
        <v>85271</v>
      </c>
      <c r="CF17" s="82">
        <f t="shared" si="13"/>
        <v>85271</v>
      </c>
      <c r="CG17" s="82">
        <f t="shared" si="13"/>
        <v>85271</v>
      </c>
      <c r="CH17" s="82">
        <f t="shared" si="13"/>
        <v>85271</v>
      </c>
      <c r="CI17" s="82">
        <f t="shared" si="13"/>
        <v>85271</v>
      </c>
      <c r="CJ17" s="82">
        <f t="shared" si="13"/>
        <v>85271</v>
      </c>
      <c r="CK17" s="82">
        <f t="shared" si="13"/>
        <v>85271</v>
      </c>
      <c r="CL17" s="82">
        <f t="shared" si="13"/>
        <v>85271</v>
      </c>
      <c r="CM17" s="82">
        <f t="shared" si="13"/>
        <v>85271</v>
      </c>
      <c r="CN17" s="82">
        <f t="shared" si="13"/>
        <v>85271</v>
      </c>
      <c r="CO17" s="82">
        <f t="shared" si="13"/>
        <v>85271</v>
      </c>
      <c r="CP17" s="82">
        <f t="shared" si="13"/>
        <v>85271</v>
      </c>
      <c r="CQ17" s="82">
        <f t="shared" si="13"/>
        <v>85271</v>
      </c>
      <c r="CR17" s="82">
        <f t="shared" si="13"/>
        <v>85271</v>
      </c>
      <c r="CS17" s="82">
        <f t="shared" si="13"/>
        <v>85271</v>
      </c>
      <c r="CT17" s="82">
        <f t="shared" si="13"/>
        <v>85271</v>
      </c>
      <c r="CU17" s="82">
        <f t="shared" si="13"/>
        <v>85271</v>
      </c>
      <c r="CV17" s="82">
        <f t="shared" si="13"/>
        <v>85271</v>
      </c>
      <c r="CW17" s="82">
        <f t="shared" si="13"/>
        <v>85271</v>
      </c>
      <c r="CX17" s="82">
        <f t="shared" si="13"/>
        <v>85271</v>
      </c>
      <c r="CY17" s="251">
        <f t="shared" si="13"/>
        <v>85271</v>
      </c>
    </row>
    <row r="18" spans="1:103" s="6" customFormat="1">
      <c r="A18" s="3"/>
      <c r="B18" s="71" t="s">
        <v>116</v>
      </c>
      <c r="C18" s="124"/>
      <c r="D18" s="72"/>
      <c r="E18" s="72"/>
      <c r="F18" s="73"/>
      <c r="G18" s="73"/>
      <c r="H18" s="73"/>
      <c r="I18" s="73"/>
      <c r="J18" s="83">
        <f>SUM(J14,J16)</f>
        <v>0</v>
      </c>
      <c r="K18" s="83">
        <f t="shared" ref="K18:BQ18" si="14">SUM(K14,K16)</f>
        <v>0</v>
      </c>
      <c r="L18" s="83">
        <f t="shared" si="14"/>
        <v>0</v>
      </c>
      <c r="M18" s="83">
        <f t="shared" si="14"/>
        <v>0</v>
      </c>
      <c r="N18" s="83">
        <f t="shared" si="14"/>
        <v>0</v>
      </c>
      <c r="O18" s="83">
        <f t="shared" si="14"/>
        <v>0</v>
      </c>
      <c r="P18" s="83">
        <f t="shared" si="14"/>
        <v>0</v>
      </c>
      <c r="Q18" s="83">
        <f t="shared" si="14"/>
        <v>0</v>
      </c>
      <c r="R18" s="83">
        <f t="shared" si="14"/>
        <v>0</v>
      </c>
      <c r="S18" s="83">
        <f t="shared" si="14"/>
        <v>0</v>
      </c>
      <c r="T18" s="83">
        <f t="shared" si="14"/>
        <v>0</v>
      </c>
      <c r="U18" s="83">
        <f t="shared" si="14"/>
        <v>0</v>
      </c>
      <c r="V18" s="83">
        <f t="shared" si="14"/>
        <v>0</v>
      </c>
      <c r="W18" s="83">
        <f t="shared" si="14"/>
        <v>0</v>
      </c>
      <c r="X18" s="83">
        <f t="shared" si="14"/>
        <v>0</v>
      </c>
      <c r="Y18" s="83">
        <f t="shared" si="14"/>
        <v>0</v>
      </c>
      <c r="Z18" s="83">
        <f t="shared" si="14"/>
        <v>0</v>
      </c>
      <c r="AA18" s="83">
        <f t="shared" si="14"/>
        <v>0</v>
      </c>
      <c r="AB18" s="83">
        <f t="shared" si="14"/>
        <v>0</v>
      </c>
      <c r="AC18" s="83">
        <f t="shared" si="14"/>
        <v>0</v>
      </c>
      <c r="AD18" s="83">
        <f t="shared" si="14"/>
        <v>0</v>
      </c>
      <c r="AE18" s="83">
        <f t="shared" si="14"/>
        <v>85271</v>
      </c>
      <c r="AF18" s="83">
        <f t="shared" si="14"/>
        <v>85271</v>
      </c>
      <c r="AG18" s="83">
        <f t="shared" si="14"/>
        <v>170542</v>
      </c>
      <c r="AH18" s="83">
        <f t="shared" si="14"/>
        <v>85271</v>
      </c>
      <c r="AI18" s="83">
        <f t="shared" si="14"/>
        <v>85271</v>
      </c>
      <c r="AJ18" s="83">
        <f t="shared" si="14"/>
        <v>85271</v>
      </c>
      <c r="AK18" s="83">
        <f t="shared" si="14"/>
        <v>85271</v>
      </c>
      <c r="AL18" s="83">
        <f t="shared" si="14"/>
        <v>85271</v>
      </c>
      <c r="AM18" s="83">
        <f t="shared" si="14"/>
        <v>85271</v>
      </c>
      <c r="AN18" s="83">
        <f t="shared" si="14"/>
        <v>85271</v>
      </c>
      <c r="AO18" s="83">
        <f t="shared" si="14"/>
        <v>85271</v>
      </c>
      <c r="AP18" s="83">
        <f t="shared" si="14"/>
        <v>85271</v>
      </c>
      <c r="AQ18" s="83">
        <f t="shared" si="14"/>
        <v>85271</v>
      </c>
      <c r="AR18" s="83">
        <f t="shared" si="14"/>
        <v>85271</v>
      </c>
      <c r="AS18" s="83">
        <f t="shared" si="14"/>
        <v>85271</v>
      </c>
      <c r="AT18" s="83">
        <f t="shared" si="14"/>
        <v>85271</v>
      </c>
      <c r="AU18" s="83">
        <f t="shared" si="14"/>
        <v>85271</v>
      </c>
      <c r="AV18" s="83">
        <f t="shared" si="14"/>
        <v>85271</v>
      </c>
      <c r="AW18" s="83">
        <f t="shared" si="14"/>
        <v>85271</v>
      </c>
      <c r="AX18" s="83">
        <f t="shared" si="14"/>
        <v>85271</v>
      </c>
      <c r="AY18" s="83">
        <f t="shared" si="14"/>
        <v>85271</v>
      </c>
      <c r="AZ18" s="83">
        <f t="shared" si="14"/>
        <v>85271</v>
      </c>
      <c r="BA18" s="83">
        <f t="shared" si="14"/>
        <v>85271</v>
      </c>
      <c r="BB18" s="83">
        <f t="shared" si="14"/>
        <v>85271</v>
      </c>
      <c r="BC18" s="83">
        <f t="shared" si="14"/>
        <v>85271</v>
      </c>
      <c r="BD18" s="83">
        <f t="shared" si="14"/>
        <v>85271</v>
      </c>
      <c r="BE18" s="83">
        <f t="shared" si="14"/>
        <v>85271</v>
      </c>
      <c r="BF18" s="83">
        <f t="shared" si="14"/>
        <v>85271</v>
      </c>
      <c r="BG18" s="83">
        <f t="shared" si="14"/>
        <v>85271</v>
      </c>
      <c r="BH18" s="83">
        <f t="shared" si="14"/>
        <v>85271</v>
      </c>
      <c r="BI18" s="83">
        <f t="shared" si="14"/>
        <v>85271</v>
      </c>
      <c r="BJ18" s="83">
        <f t="shared" si="14"/>
        <v>85271</v>
      </c>
      <c r="BK18" s="83">
        <f t="shared" si="14"/>
        <v>85271</v>
      </c>
      <c r="BL18" s="83">
        <f t="shared" si="14"/>
        <v>85271</v>
      </c>
      <c r="BM18" s="83">
        <f t="shared" si="14"/>
        <v>85271</v>
      </c>
      <c r="BN18" s="83">
        <f t="shared" si="14"/>
        <v>85271</v>
      </c>
      <c r="BO18" s="83">
        <f t="shared" si="14"/>
        <v>85271</v>
      </c>
      <c r="BP18" s="83">
        <f t="shared" si="14"/>
        <v>85271</v>
      </c>
      <c r="BQ18" s="83">
        <f t="shared" si="14"/>
        <v>85271</v>
      </c>
      <c r="BR18" s="74"/>
      <c r="BS18" s="74"/>
      <c r="BT18" s="74"/>
      <c r="BU18" s="74"/>
      <c r="BV18" s="74"/>
      <c r="BW18" s="74"/>
      <c r="BX18" s="83">
        <f t="shared" ref="BX18:CY18" si="15">SUM(BX14,BX16)</f>
        <v>85271</v>
      </c>
      <c r="BY18" s="83">
        <f t="shared" si="15"/>
        <v>85271</v>
      </c>
      <c r="BZ18" s="83">
        <f t="shared" si="15"/>
        <v>85271</v>
      </c>
      <c r="CA18" s="83">
        <f t="shared" si="15"/>
        <v>85271</v>
      </c>
      <c r="CB18" s="83">
        <f t="shared" si="15"/>
        <v>85271</v>
      </c>
      <c r="CC18" s="83">
        <f t="shared" si="15"/>
        <v>85271</v>
      </c>
      <c r="CD18" s="83">
        <f t="shared" si="15"/>
        <v>85271</v>
      </c>
      <c r="CE18" s="83">
        <f t="shared" si="15"/>
        <v>85271</v>
      </c>
      <c r="CF18" s="83">
        <f t="shared" si="15"/>
        <v>85271</v>
      </c>
      <c r="CG18" s="83">
        <f t="shared" si="15"/>
        <v>85271</v>
      </c>
      <c r="CH18" s="83">
        <f t="shared" si="15"/>
        <v>85271</v>
      </c>
      <c r="CI18" s="83">
        <f t="shared" si="15"/>
        <v>85271</v>
      </c>
      <c r="CJ18" s="83">
        <f t="shared" si="15"/>
        <v>85271</v>
      </c>
      <c r="CK18" s="83">
        <f t="shared" si="15"/>
        <v>85271</v>
      </c>
      <c r="CL18" s="83">
        <f t="shared" si="15"/>
        <v>85271</v>
      </c>
      <c r="CM18" s="83">
        <f t="shared" si="15"/>
        <v>85271</v>
      </c>
      <c r="CN18" s="83">
        <f t="shared" si="15"/>
        <v>85271</v>
      </c>
      <c r="CO18" s="83">
        <f t="shared" si="15"/>
        <v>85271</v>
      </c>
      <c r="CP18" s="83">
        <f t="shared" si="15"/>
        <v>85271</v>
      </c>
      <c r="CQ18" s="83">
        <f t="shared" si="15"/>
        <v>85271</v>
      </c>
      <c r="CR18" s="83">
        <f t="shared" si="15"/>
        <v>85271</v>
      </c>
      <c r="CS18" s="83">
        <f t="shared" si="15"/>
        <v>85271</v>
      </c>
      <c r="CT18" s="83">
        <f t="shared" si="15"/>
        <v>85271</v>
      </c>
      <c r="CU18" s="83">
        <f t="shared" si="15"/>
        <v>85271</v>
      </c>
      <c r="CV18" s="83">
        <f t="shared" si="15"/>
        <v>85271</v>
      </c>
      <c r="CW18" s="83">
        <f t="shared" si="15"/>
        <v>85271</v>
      </c>
      <c r="CX18" s="83">
        <f t="shared" si="15"/>
        <v>85271</v>
      </c>
      <c r="CY18" s="252">
        <f t="shared" si="15"/>
        <v>85271</v>
      </c>
    </row>
    <row r="19" spans="1:103" s="6" customFormat="1">
      <c r="A19" s="3"/>
      <c r="B19" s="13"/>
      <c r="C19" s="53"/>
      <c r="D19" s="45"/>
      <c r="E19" s="4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</row>
    <row r="20" spans="1:103" s="6" customFormat="1">
      <c r="A20" s="3"/>
      <c r="B20" s="200" t="s">
        <v>93</v>
      </c>
      <c r="C20" s="80"/>
      <c r="D20" s="45"/>
      <c r="E20" s="4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</row>
    <row r="21" spans="1:103" s="6" customFormat="1">
      <c r="A21" s="3"/>
      <c r="B21" s="146" t="s">
        <v>93</v>
      </c>
      <c r="C21" s="258">
        <f>90*1600</f>
        <v>144000</v>
      </c>
      <c r="D21" s="216" t="s">
        <v>213</v>
      </c>
      <c r="E21" s="258">
        <f>SUM(E25,E33,E41,E49)</f>
        <v>85271</v>
      </c>
      <c r="F21" s="70" t="s">
        <v>214</v>
      </c>
      <c r="G21" s="208">
        <f>E21/C21</f>
        <v>0.59215972222222224</v>
      </c>
      <c r="H21" s="144" t="s">
        <v>185</v>
      </c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</row>
    <row r="22" spans="1:103" s="6" customFormat="1">
      <c r="A22" s="3"/>
      <c r="B22" s="13"/>
      <c r="C22" s="53"/>
      <c r="D22" s="45"/>
      <c r="E22" s="45"/>
      <c r="L22" s="55"/>
      <c r="M22" s="22"/>
      <c r="N22" s="22"/>
      <c r="O22" s="55"/>
      <c r="P22" s="55"/>
      <c r="Q22" s="55"/>
      <c r="R22" s="55"/>
      <c r="S22" s="22"/>
      <c r="T22" s="22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304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</row>
    <row r="23" spans="1:103">
      <c r="B23" s="255" t="s">
        <v>71</v>
      </c>
      <c r="C23" s="326"/>
      <c r="D23" s="70"/>
      <c r="E23" s="326"/>
      <c r="F23" s="43"/>
      <c r="G23" s="53"/>
    </row>
    <row r="24" spans="1:103" s="43" customFormat="1">
      <c r="A24" s="97"/>
      <c r="B24" s="294" t="s">
        <v>286</v>
      </c>
      <c r="E24" s="243"/>
      <c r="G24" s="60"/>
      <c r="BT24" s="292"/>
      <c r="BU24" s="292">
        <f>BT24+1</f>
        <v>1</v>
      </c>
      <c r="BV24" s="292">
        <f t="shared" ref="BV24:CY24" si="16">BU24+1</f>
        <v>2</v>
      </c>
      <c r="BW24" s="292">
        <f t="shared" si="16"/>
        <v>3</v>
      </c>
      <c r="BX24" s="292">
        <f t="shared" si="16"/>
        <v>4</v>
      </c>
      <c r="BY24" s="292">
        <f t="shared" si="16"/>
        <v>5</v>
      </c>
      <c r="BZ24" s="292">
        <f t="shared" si="16"/>
        <v>6</v>
      </c>
      <c r="CA24" s="292">
        <f t="shared" si="16"/>
        <v>7</v>
      </c>
      <c r="CB24" s="292">
        <f t="shared" si="16"/>
        <v>8</v>
      </c>
      <c r="CC24" s="292">
        <f t="shared" si="16"/>
        <v>9</v>
      </c>
      <c r="CD24" s="323">
        <f t="shared" si="16"/>
        <v>10</v>
      </c>
      <c r="CE24" s="292">
        <f t="shared" si="16"/>
        <v>11</v>
      </c>
      <c r="CF24" s="292">
        <f t="shared" si="16"/>
        <v>12</v>
      </c>
      <c r="CG24" s="292">
        <f t="shared" si="16"/>
        <v>13</v>
      </c>
      <c r="CH24" s="292">
        <f t="shared" si="16"/>
        <v>14</v>
      </c>
      <c r="CI24" s="292">
        <f t="shared" si="16"/>
        <v>15</v>
      </c>
      <c r="CJ24" s="292">
        <f t="shared" si="16"/>
        <v>16</v>
      </c>
      <c r="CK24" s="292">
        <f t="shared" si="16"/>
        <v>17</v>
      </c>
      <c r="CL24" s="292">
        <f t="shared" si="16"/>
        <v>18</v>
      </c>
      <c r="CM24" s="292">
        <f t="shared" si="16"/>
        <v>19</v>
      </c>
      <c r="CN24" s="292">
        <f t="shared" si="16"/>
        <v>20</v>
      </c>
      <c r="CO24" s="292">
        <f t="shared" si="16"/>
        <v>21</v>
      </c>
      <c r="CP24" s="292">
        <f t="shared" si="16"/>
        <v>22</v>
      </c>
      <c r="CQ24" s="292">
        <f t="shared" si="16"/>
        <v>23</v>
      </c>
      <c r="CR24" s="292">
        <f t="shared" si="16"/>
        <v>24</v>
      </c>
      <c r="CS24" s="292">
        <f t="shared" si="16"/>
        <v>25</v>
      </c>
      <c r="CT24" s="292">
        <f t="shared" si="16"/>
        <v>26</v>
      </c>
      <c r="CU24" s="292">
        <f t="shared" si="16"/>
        <v>27</v>
      </c>
      <c r="CV24" s="292">
        <f t="shared" si="16"/>
        <v>28</v>
      </c>
      <c r="CW24" s="292">
        <f t="shared" si="16"/>
        <v>29</v>
      </c>
      <c r="CX24" s="292">
        <f t="shared" si="16"/>
        <v>30</v>
      </c>
      <c r="CY24" s="292">
        <f t="shared" si="16"/>
        <v>31</v>
      </c>
    </row>
    <row r="25" spans="1:103" s="43" customFormat="1">
      <c r="A25" s="97"/>
      <c r="B25" s="43" t="s">
        <v>93</v>
      </c>
      <c r="C25" s="258">
        <v>0</v>
      </c>
      <c r="D25" s="70" t="s">
        <v>213</v>
      </c>
      <c r="E25" s="209">
        <v>26520</v>
      </c>
      <c r="F25" s="70" t="s">
        <v>214</v>
      </c>
      <c r="G25" s="123"/>
    </row>
    <row r="26" spans="1:103" s="35" customFormat="1">
      <c r="A26" s="94"/>
      <c r="B26" s="43" t="s">
        <v>75</v>
      </c>
      <c r="C26" s="412">
        <v>162</v>
      </c>
      <c r="D26" s="70" t="s">
        <v>187</v>
      </c>
      <c r="E26" s="218"/>
      <c r="F26" s="70"/>
      <c r="G26" s="123"/>
      <c r="H26" s="70"/>
      <c r="J26" s="287">
        <f>IF(J$7=$C$14,$C26,I26*(1+J27))</f>
        <v>0</v>
      </c>
      <c r="K26" s="287">
        <f t="shared" ref="K26:BQ26" si="17">IF(K$7=$C$14,$C26,J26*(1+K27))</f>
        <v>0</v>
      </c>
      <c r="L26" s="287">
        <f t="shared" si="17"/>
        <v>0</v>
      </c>
      <c r="M26" s="287">
        <f t="shared" si="17"/>
        <v>0</v>
      </c>
      <c r="N26" s="287">
        <f t="shared" si="17"/>
        <v>0</v>
      </c>
      <c r="O26" s="287">
        <f t="shared" si="17"/>
        <v>0</v>
      </c>
      <c r="P26" s="287">
        <f t="shared" si="17"/>
        <v>0</v>
      </c>
      <c r="Q26" s="287">
        <f t="shared" si="17"/>
        <v>0</v>
      </c>
      <c r="R26" s="287">
        <f t="shared" si="17"/>
        <v>0</v>
      </c>
      <c r="S26" s="287">
        <f t="shared" si="17"/>
        <v>0</v>
      </c>
      <c r="T26" s="287">
        <f t="shared" si="17"/>
        <v>0</v>
      </c>
      <c r="U26" s="287">
        <f t="shared" si="17"/>
        <v>0</v>
      </c>
      <c r="V26" s="287">
        <f t="shared" si="17"/>
        <v>0</v>
      </c>
      <c r="W26" s="287">
        <f t="shared" si="17"/>
        <v>0</v>
      </c>
      <c r="X26" s="287">
        <f t="shared" si="17"/>
        <v>0</v>
      </c>
      <c r="Y26" s="287">
        <f t="shared" si="17"/>
        <v>0</v>
      </c>
      <c r="Z26" s="287">
        <f t="shared" si="17"/>
        <v>0</v>
      </c>
      <c r="AA26" s="287">
        <f t="shared" si="17"/>
        <v>0</v>
      </c>
      <c r="AB26" s="287">
        <f t="shared" si="17"/>
        <v>0</v>
      </c>
      <c r="AC26" s="287">
        <f t="shared" si="17"/>
        <v>0</v>
      </c>
      <c r="AD26" s="287">
        <f t="shared" si="17"/>
        <v>0</v>
      </c>
      <c r="AE26" s="287">
        <f t="shared" si="17"/>
        <v>162</v>
      </c>
      <c r="AF26" s="287">
        <f t="shared" si="17"/>
        <v>162</v>
      </c>
      <c r="AG26" s="287">
        <f t="shared" si="17"/>
        <v>162</v>
      </c>
      <c r="AH26" s="287">
        <f t="shared" si="17"/>
        <v>162</v>
      </c>
      <c r="AI26" s="287">
        <f t="shared" si="17"/>
        <v>162</v>
      </c>
      <c r="AJ26" s="287">
        <f t="shared" si="17"/>
        <v>162</v>
      </c>
      <c r="AK26" s="287">
        <f t="shared" si="17"/>
        <v>162</v>
      </c>
      <c r="AL26" s="287">
        <f t="shared" si="17"/>
        <v>162</v>
      </c>
      <c r="AM26" s="287">
        <f t="shared" si="17"/>
        <v>162</v>
      </c>
      <c r="AN26" s="287">
        <f t="shared" si="17"/>
        <v>162</v>
      </c>
      <c r="AO26" s="287">
        <f t="shared" si="17"/>
        <v>162</v>
      </c>
      <c r="AP26" s="287">
        <f t="shared" si="17"/>
        <v>162</v>
      </c>
      <c r="AQ26" s="287">
        <f t="shared" si="17"/>
        <v>165.64499999999998</v>
      </c>
      <c r="AR26" s="287">
        <f t="shared" si="17"/>
        <v>165.64499999999998</v>
      </c>
      <c r="AS26" s="287">
        <f t="shared" si="17"/>
        <v>165.64499999999998</v>
      </c>
      <c r="AT26" s="287">
        <f t="shared" si="17"/>
        <v>165.64499999999998</v>
      </c>
      <c r="AU26" s="287">
        <f t="shared" si="17"/>
        <v>165.64499999999998</v>
      </c>
      <c r="AV26" s="287">
        <f t="shared" si="17"/>
        <v>165.64499999999998</v>
      </c>
      <c r="AW26" s="287">
        <f t="shared" si="17"/>
        <v>165.64499999999998</v>
      </c>
      <c r="AX26" s="287">
        <f t="shared" si="17"/>
        <v>165.64499999999998</v>
      </c>
      <c r="AY26" s="287">
        <f t="shared" si="17"/>
        <v>165.64499999999998</v>
      </c>
      <c r="AZ26" s="287">
        <f t="shared" si="17"/>
        <v>165.64499999999998</v>
      </c>
      <c r="BA26" s="287">
        <f t="shared" si="17"/>
        <v>165.64499999999998</v>
      </c>
      <c r="BB26" s="287">
        <f t="shared" si="17"/>
        <v>165.64499999999998</v>
      </c>
      <c r="BC26" s="287">
        <f t="shared" si="17"/>
        <v>169.37201249999998</v>
      </c>
      <c r="BD26" s="287">
        <f t="shared" si="17"/>
        <v>169.37201249999998</v>
      </c>
      <c r="BE26" s="287">
        <f t="shared" si="17"/>
        <v>169.37201249999998</v>
      </c>
      <c r="BF26" s="287">
        <f t="shared" si="17"/>
        <v>169.37201249999998</v>
      </c>
      <c r="BG26" s="287">
        <f t="shared" si="17"/>
        <v>169.37201249999998</v>
      </c>
      <c r="BH26" s="287">
        <f t="shared" si="17"/>
        <v>169.37201249999998</v>
      </c>
      <c r="BI26" s="287">
        <f t="shared" si="17"/>
        <v>169.37201249999998</v>
      </c>
      <c r="BJ26" s="287">
        <f t="shared" si="17"/>
        <v>169.37201249999998</v>
      </c>
      <c r="BK26" s="287">
        <f t="shared" si="17"/>
        <v>169.37201249999998</v>
      </c>
      <c r="BL26" s="287">
        <f t="shared" si="17"/>
        <v>169.37201249999998</v>
      </c>
      <c r="BM26" s="287">
        <f t="shared" si="17"/>
        <v>169.37201249999998</v>
      </c>
      <c r="BN26" s="287">
        <f t="shared" si="17"/>
        <v>169.37201249999998</v>
      </c>
      <c r="BO26" s="287">
        <f t="shared" si="17"/>
        <v>173.18288278124999</v>
      </c>
      <c r="BP26" s="287">
        <f t="shared" si="17"/>
        <v>173.18288278124999</v>
      </c>
      <c r="BQ26" s="287">
        <f t="shared" si="17"/>
        <v>173.18288278124999</v>
      </c>
      <c r="BX26" s="287">
        <f>IF(BX$7=$C$14,$C26,BQ26*(1+BX27))</f>
        <v>177.07949764382809</v>
      </c>
      <c r="BY26" s="287">
        <f>IF(BY$7=$C$14,$C26,BX26*(1+BY27))</f>
        <v>181.0637863408142</v>
      </c>
      <c r="BZ26" s="287">
        <f t="shared" ref="BZ26:CB26" si="18">IF(BZ$7=$C$14,$C26,BY26*(1+BZ27))</f>
        <v>185.13772153348251</v>
      </c>
      <c r="CA26" s="287">
        <f t="shared" si="18"/>
        <v>189.30332026798587</v>
      </c>
      <c r="CB26" s="287">
        <f t="shared" si="18"/>
        <v>193.56264497401554</v>
      </c>
      <c r="CC26" s="287">
        <f>IF(CC$7=$C$14,$C26,CB26*(1+CC27))</f>
        <v>197.91780448593087</v>
      </c>
      <c r="CD26" s="287">
        <f>IF(CD$7=$C$14,$C26,CC26*(1+CD27))</f>
        <v>202.37095508686431</v>
      </c>
      <c r="CE26" s="287">
        <f t="shared" ref="CE26:CY26" si="19">IF(CE$7=$C$14,$C26,CD26*(1+CE27))</f>
        <v>202.37095508686431</v>
      </c>
      <c r="CF26" s="287">
        <f t="shared" si="19"/>
        <v>202.37095508686431</v>
      </c>
      <c r="CG26" s="287">
        <f t="shared" si="19"/>
        <v>202.37095508686431</v>
      </c>
      <c r="CH26" s="287">
        <f t="shared" si="19"/>
        <v>202.37095508686431</v>
      </c>
      <c r="CI26" s="287">
        <f t="shared" si="19"/>
        <v>202.37095508686431</v>
      </c>
      <c r="CJ26" s="287">
        <f t="shared" si="19"/>
        <v>202.37095508686431</v>
      </c>
      <c r="CK26" s="287">
        <f t="shared" si="19"/>
        <v>202.37095508686431</v>
      </c>
      <c r="CL26" s="287">
        <f t="shared" si="19"/>
        <v>202.37095508686431</v>
      </c>
      <c r="CM26" s="287">
        <f t="shared" si="19"/>
        <v>202.37095508686431</v>
      </c>
      <c r="CN26" s="287">
        <f t="shared" si="19"/>
        <v>202.37095508686431</v>
      </c>
      <c r="CO26" s="287">
        <f t="shared" si="19"/>
        <v>202.37095508686431</v>
      </c>
      <c r="CP26" s="287">
        <f t="shared" si="19"/>
        <v>202.37095508686431</v>
      </c>
      <c r="CQ26" s="287">
        <f t="shared" si="19"/>
        <v>202.37095508686431</v>
      </c>
      <c r="CR26" s="287">
        <f t="shared" si="19"/>
        <v>202.37095508686431</v>
      </c>
      <c r="CS26" s="287">
        <f t="shared" si="19"/>
        <v>202.37095508686431</v>
      </c>
      <c r="CT26" s="287">
        <f t="shared" si="19"/>
        <v>202.37095508686431</v>
      </c>
      <c r="CU26" s="287">
        <f t="shared" si="19"/>
        <v>202.37095508686431</v>
      </c>
      <c r="CV26" s="287">
        <f t="shared" si="19"/>
        <v>202.37095508686431</v>
      </c>
      <c r="CW26" s="287">
        <f t="shared" si="19"/>
        <v>202.37095508686431</v>
      </c>
      <c r="CX26" s="287">
        <f t="shared" si="19"/>
        <v>202.37095508686431</v>
      </c>
      <c r="CY26" s="287">
        <f t="shared" si="19"/>
        <v>202.37095508686431</v>
      </c>
    </row>
    <row r="27" spans="1:103" s="35" customFormat="1">
      <c r="A27" s="94"/>
      <c r="B27" s="43" t="s">
        <v>118</v>
      </c>
      <c r="C27" s="413">
        <v>2.2499999999999999E-2</v>
      </c>
      <c r="D27" s="70" t="s">
        <v>258</v>
      </c>
      <c r="E27" s="313"/>
      <c r="F27" s="257"/>
      <c r="G27" s="257"/>
      <c r="H27" s="257"/>
      <c r="J27" s="288"/>
      <c r="K27" s="288"/>
      <c r="L27" s="289"/>
      <c r="M27" s="289"/>
      <c r="N27" s="289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288"/>
      <c r="AN27" s="288"/>
      <c r="AO27" s="288"/>
      <c r="AP27" s="288"/>
      <c r="AQ27" s="290">
        <f>$C27</f>
        <v>2.2499999999999999E-2</v>
      </c>
      <c r="AR27" s="288"/>
      <c r="AS27" s="288"/>
      <c r="AT27" s="288"/>
      <c r="AU27" s="288"/>
      <c r="AV27" s="288"/>
      <c r="AW27" s="290"/>
      <c r="AX27" s="288"/>
      <c r="AY27" s="288"/>
      <c r="AZ27" s="290"/>
      <c r="BA27" s="288"/>
      <c r="BB27" s="288"/>
      <c r="BC27" s="290">
        <f>$C27</f>
        <v>2.2499999999999999E-2</v>
      </c>
      <c r="BD27" s="288"/>
      <c r="BE27" s="288"/>
      <c r="BF27" s="288"/>
      <c r="BG27" s="288"/>
      <c r="BH27" s="288"/>
      <c r="BI27" s="290"/>
      <c r="BJ27" s="288"/>
      <c r="BK27" s="290"/>
      <c r="BL27" s="290"/>
      <c r="BM27" s="290"/>
      <c r="BN27" s="290"/>
      <c r="BO27" s="290">
        <f>$C27</f>
        <v>2.2499999999999999E-2</v>
      </c>
      <c r="BP27" s="288"/>
      <c r="BQ27" s="288"/>
      <c r="BX27" s="290">
        <f>$C27</f>
        <v>2.2499999999999999E-2</v>
      </c>
      <c r="BY27" s="290">
        <f t="shared" ref="BY27:CD27" si="20">$C27</f>
        <v>2.2499999999999999E-2</v>
      </c>
      <c r="BZ27" s="290">
        <f t="shared" si="20"/>
        <v>2.2499999999999999E-2</v>
      </c>
      <c r="CA27" s="290">
        <f t="shared" si="20"/>
        <v>2.2499999999999999E-2</v>
      </c>
      <c r="CB27" s="290">
        <f t="shared" si="20"/>
        <v>2.2499999999999999E-2</v>
      </c>
      <c r="CC27" s="290">
        <f t="shared" si="20"/>
        <v>2.2499999999999999E-2</v>
      </c>
      <c r="CD27" s="290">
        <f t="shared" si="20"/>
        <v>2.2499999999999999E-2</v>
      </c>
      <c r="CE27" s="290"/>
      <c r="CF27" s="290"/>
      <c r="CG27" s="290"/>
      <c r="CH27" s="290"/>
      <c r="CI27" s="290"/>
      <c r="CJ27" s="290"/>
      <c r="CK27" s="290"/>
      <c r="CL27" s="290"/>
      <c r="CM27" s="290"/>
      <c r="CN27" s="290"/>
      <c r="CO27" s="290"/>
      <c r="CP27" s="290"/>
      <c r="CQ27" s="290"/>
      <c r="CR27" s="290"/>
      <c r="CS27" s="290"/>
      <c r="CT27" s="290"/>
      <c r="CU27" s="290"/>
      <c r="CV27" s="290"/>
      <c r="CW27" s="290"/>
      <c r="CX27" s="290"/>
      <c r="CY27" s="290"/>
    </row>
    <row r="28" spans="1:103" s="35" customFormat="1">
      <c r="A28" s="94"/>
      <c r="B28" s="43" t="s">
        <v>132</v>
      </c>
      <c r="C28" s="392">
        <v>0</v>
      </c>
      <c r="D28" s="70" t="s">
        <v>266</v>
      </c>
      <c r="E28" s="411" t="s">
        <v>295</v>
      </c>
      <c r="F28" s="70"/>
      <c r="G28" s="411"/>
      <c r="H28" s="70"/>
      <c r="J28" s="82">
        <f>IF(J$7&gt;=$C$14,J$9,0)</f>
        <v>0</v>
      </c>
      <c r="K28" s="82">
        <f t="shared" ref="K28:BQ28" si="21">IF(K$7&gt;=$C$14,K$9,0)</f>
        <v>0</v>
      </c>
      <c r="L28" s="82">
        <f t="shared" si="21"/>
        <v>0</v>
      </c>
      <c r="M28" s="82">
        <f t="shared" si="21"/>
        <v>0</v>
      </c>
      <c r="N28" s="82">
        <f t="shared" si="21"/>
        <v>0</v>
      </c>
      <c r="O28" s="82">
        <f t="shared" si="21"/>
        <v>0</v>
      </c>
      <c r="P28" s="82">
        <f t="shared" si="21"/>
        <v>0</v>
      </c>
      <c r="Q28" s="82">
        <f t="shared" si="21"/>
        <v>0</v>
      </c>
      <c r="R28" s="82">
        <f t="shared" si="21"/>
        <v>0</v>
      </c>
      <c r="S28" s="82">
        <f t="shared" si="21"/>
        <v>0</v>
      </c>
      <c r="T28" s="82">
        <f t="shared" si="21"/>
        <v>0</v>
      </c>
      <c r="U28" s="82">
        <f t="shared" si="21"/>
        <v>0</v>
      </c>
      <c r="V28" s="82">
        <f t="shared" si="21"/>
        <v>0</v>
      </c>
      <c r="W28" s="82">
        <f t="shared" si="21"/>
        <v>0</v>
      </c>
      <c r="X28" s="82">
        <f t="shared" si="21"/>
        <v>0</v>
      </c>
      <c r="Y28" s="82">
        <f t="shared" si="21"/>
        <v>0</v>
      </c>
      <c r="Z28" s="82">
        <f t="shared" si="21"/>
        <v>0</v>
      </c>
      <c r="AA28" s="82">
        <f t="shared" si="21"/>
        <v>0</v>
      </c>
      <c r="AB28" s="82">
        <f t="shared" si="21"/>
        <v>0</v>
      </c>
      <c r="AC28" s="82">
        <f t="shared" si="21"/>
        <v>0</v>
      </c>
      <c r="AD28" s="82">
        <f t="shared" si="21"/>
        <v>0</v>
      </c>
      <c r="AE28" s="82">
        <f t="shared" si="21"/>
        <v>1</v>
      </c>
      <c r="AF28" s="82">
        <f t="shared" si="21"/>
        <v>1</v>
      </c>
      <c r="AG28" s="82">
        <f t="shared" si="21"/>
        <v>1</v>
      </c>
      <c r="AH28" s="82">
        <f t="shared" si="21"/>
        <v>1</v>
      </c>
      <c r="AI28" s="82">
        <f t="shared" si="21"/>
        <v>1</v>
      </c>
      <c r="AJ28" s="82">
        <f t="shared" si="21"/>
        <v>1</v>
      </c>
      <c r="AK28" s="82">
        <f t="shared" si="21"/>
        <v>1</v>
      </c>
      <c r="AL28" s="82">
        <f t="shared" si="21"/>
        <v>1</v>
      </c>
      <c r="AM28" s="82">
        <f t="shared" si="21"/>
        <v>1</v>
      </c>
      <c r="AN28" s="82">
        <f t="shared" si="21"/>
        <v>1</v>
      </c>
      <c r="AO28" s="82">
        <f t="shared" si="21"/>
        <v>1</v>
      </c>
      <c r="AP28" s="82">
        <f t="shared" si="21"/>
        <v>1</v>
      </c>
      <c r="AQ28" s="82">
        <f t="shared" si="21"/>
        <v>1</v>
      </c>
      <c r="AR28" s="82">
        <f t="shared" si="21"/>
        <v>1</v>
      </c>
      <c r="AS28" s="82">
        <f t="shared" si="21"/>
        <v>1</v>
      </c>
      <c r="AT28" s="82">
        <f t="shared" si="21"/>
        <v>1</v>
      </c>
      <c r="AU28" s="82">
        <f t="shared" si="21"/>
        <v>1</v>
      </c>
      <c r="AV28" s="82">
        <f t="shared" si="21"/>
        <v>1</v>
      </c>
      <c r="AW28" s="82">
        <f t="shared" si="21"/>
        <v>1</v>
      </c>
      <c r="AX28" s="82">
        <f t="shared" si="21"/>
        <v>1</v>
      </c>
      <c r="AY28" s="82">
        <f t="shared" si="21"/>
        <v>1</v>
      </c>
      <c r="AZ28" s="82">
        <f t="shared" si="21"/>
        <v>1</v>
      </c>
      <c r="BA28" s="82">
        <f t="shared" si="21"/>
        <v>1</v>
      </c>
      <c r="BB28" s="82">
        <f t="shared" si="21"/>
        <v>1</v>
      </c>
      <c r="BC28" s="82">
        <f t="shared" si="21"/>
        <v>1</v>
      </c>
      <c r="BD28" s="82">
        <f t="shared" si="21"/>
        <v>1</v>
      </c>
      <c r="BE28" s="82">
        <f t="shared" si="21"/>
        <v>1</v>
      </c>
      <c r="BF28" s="82">
        <f t="shared" si="21"/>
        <v>1</v>
      </c>
      <c r="BG28" s="82">
        <f t="shared" si="21"/>
        <v>1</v>
      </c>
      <c r="BH28" s="82">
        <f t="shared" si="21"/>
        <v>1</v>
      </c>
      <c r="BI28" s="82">
        <f t="shared" si="21"/>
        <v>1</v>
      </c>
      <c r="BJ28" s="82">
        <f t="shared" si="21"/>
        <v>1</v>
      </c>
      <c r="BK28" s="82">
        <f t="shared" si="21"/>
        <v>1</v>
      </c>
      <c r="BL28" s="82">
        <f t="shared" si="21"/>
        <v>1</v>
      </c>
      <c r="BM28" s="82">
        <f t="shared" si="21"/>
        <v>1</v>
      </c>
      <c r="BN28" s="82">
        <f t="shared" si="21"/>
        <v>1</v>
      </c>
      <c r="BO28" s="82">
        <f t="shared" si="21"/>
        <v>1</v>
      </c>
      <c r="BP28" s="82">
        <f t="shared" si="21"/>
        <v>1</v>
      </c>
      <c r="BQ28" s="82">
        <f t="shared" si="21"/>
        <v>1</v>
      </c>
      <c r="BX28" s="82">
        <f t="shared" ref="BX28:CY28" si="22">IF(BX$7&gt;=$C$14,BX$9,0)</f>
        <v>12</v>
      </c>
      <c r="BY28" s="82">
        <f t="shared" si="22"/>
        <v>12</v>
      </c>
      <c r="BZ28" s="82">
        <f t="shared" si="22"/>
        <v>12</v>
      </c>
      <c r="CA28" s="82">
        <f t="shared" si="22"/>
        <v>12</v>
      </c>
      <c r="CB28" s="82">
        <f t="shared" si="22"/>
        <v>12</v>
      </c>
      <c r="CC28" s="82">
        <f t="shared" si="22"/>
        <v>12</v>
      </c>
      <c r="CD28" s="82">
        <f t="shared" si="22"/>
        <v>12</v>
      </c>
      <c r="CE28" s="82">
        <f t="shared" si="22"/>
        <v>12</v>
      </c>
      <c r="CF28" s="82">
        <f t="shared" si="22"/>
        <v>12</v>
      </c>
      <c r="CG28" s="82">
        <f t="shared" si="22"/>
        <v>12</v>
      </c>
      <c r="CH28" s="82">
        <f t="shared" si="22"/>
        <v>12</v>
      </c>
      <c r="CI28" s="82">
        <f t="shared" si="22"/>
        <v>12</v>
      </c>
      <c r="CJ28" s="82">
        <f t="shared" si="22"/>
        <v>12</v>
      </c>
      <c r="CK28" s="82">
        <f t="shared" si="22"/>
        <v>12</v>
      </c>
      <c r="CL28" s="82">
        <f t="shared" si="22"/>
        <v>12</v>
      </c>
      <c r="CM28" s="82">
        <f t="shared" si="22"/>
        <v>12</v>
      </c>
      <c r="CN28" s="82">
        <f t="shared" si="22"/>
        <v>12</v>
      </c>
      <c r="CO28" s="82">
        <f t="shared" si="22"/>
        <v>12</v>
      </c>
      <c r="CP28" s="82">
        <f t="shared" si="22"/>
        <v>12</v>
      </c>
      <c r="CQ28" s="82">
        <f t="shared" si="22"/>
        <v>12</v>
      </c>
      <c r="CR28" s="82">
        <f t="shared" si="22"/>
        <v>12</v>
      </c>
      <c r="CS28" s="82">
        <f t="shared" si="22"/>
        <v>12</v>
      </c>
      <c r="CT28" s="82">
        <f t="shared" si="22"/>
        <v>12</v>
      </c>
      <c r="CU28" s="82">
        <f t="shared" si="22"/>
        <v>12</v>
      </c>
      <c r="CV28" s="82">
        <f t="shared" si="22"/>
        <v>12</v>
      </c>
      <c r="CW28" s="82">
        <f t="shared" si="22"/>
        <v>12</v>
      </c>
      <c r="CX28" s="82">
        <f t="shared" si="22"/>
        <v>12</v>
      </c>
      <c r="CY28" s="82">
        <f t="shared" si="22"/>
        <v>12</v>
      </c>
    </row>
    <row r="29" spans="1:103" s="35" customFormat="1">
      <c r="A29" s="94"/>
      <c r="B29" s="35" t="s">
        <v>140</v>
      </c>
      <c r="C29" s="208">
        <v>1</v>
      </c>
      <c r="D29" s="303"/>
      <c r="E29" s="43"/>
      <c r="J29" s="234">
        <f>IF(J$7&gt;=$C$14,$C29,0)</f>
        <v>0</v>
      </c>
      <c r="K29" s="234">
        <f t="shared" ref="K29:BQ29" si="23">IF(K$7&gt;=$C$14,$C29,0)</f>
        <v>0</v>
      </c>
      <c r="L29" s="234">
        <f t="shared" si="23"/>
        <v>0</v>
      </c>
      <c r="M29" s="234">
        <f t="shared" si="23"/>
        <v>0</v>
      </c>
      <c r="N29" s="234">
        <f t="shared" si="23"/>
        <v>0</v>
      </c>
      <c r="O29" s="234">
        <f t="shared" si="23"/>
        <v>0</v>
      </c>
      <c r="P29" s="234">
        <f t="shared" si="23"/>
        <v>0</v>
      </c>
      <c r="Q29" s="234">
        <f t="shared" si="23"/>
        <v>0</v>
      </c>
      <c r="R29" s="234">
        <f t="shared" si="23"/>
        <v>0</v>
      </c>
      <c r="S29" s="234">
        <f t="shared" si="23"/>
        <v>0</v>
      </c>
      <c r="T29" s="234">
        <f t="shared" si="23"/>
        <v>0</v>
      </c>
      <c r="U29" s="234">
        <f t="shared" si="23"/>
        <v>0</v>
      </c>
      <c r="V29" s="234">
        <f t="shared" si="23"/>
        <v>0</v>
      </c>
      <c r="W29" s="234">
        <f t="shared" si="23"/>
        <v>0</v>
      </c>
      <c r="X29" s="234">
        <f t="shared" si="23"/>
        <v>0</v>
      </c>
      <c r="Y29" s="234">
        <f t="shared" si="23"/>
        <v>0</v>
      </c>
      <c r="Z29" s="234">
        <f t="shared" si="23"/>
        <v>0</v>
      </c>
      <c r="AA29" s="234">
        <f t="shared" si="23"/>
        <v>0</v>
      </c>
      <c r="AB29" s="234">
        <f t="shared" si="23"/>
        <v>0</v>
      </c>
      <c r="AC29" s="234">
        <f t="shared" si="23"/>
        <v>0</v>
      </c>
      <c r="AD29" s="234">
        <f t="shared" si="23"/>
        <v>0</v>
      </c>
      <c r="AE29" s="234">
        <f t="shared" si="23"/>
        <v>1</v>
      </c>
      <c r="AF29" s="234">
        <f t="shared" si="23"/>
        <v>1</v>
      </c>
      <c r="AG29" s="234">
        <f t="shared" si="23"/>
        <v>1</v>
      </c>
      <c r="AH29" s="234">
        <f t="shared" si="23"/>
        <v>1</v>
      </c>
      <c r="AI29" s="234">
        <f t="shared" si="23"/>
        <v>1</v>
      </c>
      <c r="AJ29" s="234">
        <f t="shared" si="23"/>
        <v>1</v>
      </c>
      <c r="AK29" s="234">
        <f t="shared" si="23"/>
        <v>1</v>
      </c>
      <c r="AL29" s="234">
        <f t="shared" si="23"/>
        <v>1</v>
      </c>
      <c r="AM29" s="234">
        <f t="shared" si="23"/>
        <v>1</v>
      </c>
      <c r="AN29" s="234">
        <f t="shared" si="23"/>
        <v>1</v>
      </c>
      <c r="AO29" s="234">
        <f t="shared" si="23"/>
        <v>1</v>
      </c>
      <c r="AP29" s="234">
        <f t="shared" si="23"/>
        <v>1</v>
      </c>
      <c r="AQ29" s="234">
        <f t="shared" si="23"/>
        <v>1</v>
      </c>
      <c r="AR29" s="234">
        <f t="shared" si="23"/>
        <v>1</v>
      </c>
      <c r="AS29" s="234">
        <f t="shared" si="23"/>
        <v>1</v>
      </c>
      <c r="AT29" s="234">
        <f t="shared" si="23"/>
        <v>1</v>
      </c>
      <c r="AU29" s="234">
        <f t="shared" si="23"/>
        <v>1</v>
      </c>
      <c r="AV29" s="234">
        <f t="shared" si="23"/>
        <v>1</v>
      </c>
      <c r="AW29" s="234">
        <f t="shared" si="23"/>
        <v>1</v>
      </c>
      <c r="AX29" s="234">
        <f t="shared" si="23"/>
        <v>1</v>
      </c>
      <c r="AY29" s="234">
        <f t="shared" si="23"/>
        <v>1</v>
      </c>
      <c r="AZ29" s="234">
        <f t="shared" si="23"/>
        <v>1</v>
      </c>
      <c r="BA29" s="234">
        <f t="shared" si="23"/>
        <v>1</v>
      </c>
      <c r="BB29" s="234">
        <f t="shared" si="23"/>
        <v>1</v>
      </c>
      <c r="BC29" s="234">
        <f t="shared" si="23"/>
        <v>1</v>
      </c>
      <c r="BD29" s="234">
        <f t="shared" si="23"/>
        <v>1</v>
      </c>
      <c r="BE29" s="234">
        <f t="shared" si="23"/>
        <v>1</v>
      </c>
      <c r="BF29" s="234">
        <f t="shared" si="23"/>
        <v>1</v>
      </c>
      <c r="BG29" s="234">
        <f t="shared" si="23"/>
        <v>1</v>
      </c>
      <c r="BH29" s="234">
        <f t="shared" si="23"/>
        <v>1</v>
      </c>
      <c r="BI29" s="234">
        <f t="shared" si="23"/>
        <v>1</v>
      </c>
      <c r="BJ29" s="234">
        <f t="shared" si="23"/>
        <v>1</v>
      </c>
      <c r="BK29" s="234">
        <f t="shared" si="23"/>
        <v>1</v>
      </c>
      <c r="BL29" s="234">
        <f t="shared" si="23"/>
        <v>1</v>
      </c>
      <c r="BM29" s="234">
        <f t="shared" si="23"/>
        <v>1</v>
      </c>
      <c r="BN29" s="234">
        <f t="shared" si="23"/>
        <v>1</v>
      </c>
      <c r="BO29" s="234">
        <f t="shared" si="23"/>
        <v>1</v>
      </c>
      <c r="BP29" s="234">
        <f t="shared" si="23"/>
        <v>1</v>
      </c>
      <c r="BQ29" s="234">
        <f t="shared" si="23"/>
        <v>1</v>
      </c>
      <c r="BX29" s="234">
        <f>IF(BX$7&gt;=$C$14,$C29,0)</f>
        <v>1</v>
      </c>
      <c r="BY29" s="234">
        <f t="shared" ref="BY29:CB29" si="24">IF(BY$7&gt;=$C$14,$C29,0)</f>
        <v>1</v>
      </c>
      <c r="BZ29" s="234">
        <f t="shared" si="24"/>
        <v>1</v>
      </c>
      <c r="CA29" s="234">
        <f t="shared" si="24"/>
        <v>1</v>
      </c>
      <c r="CB29" s="234">
        <f t="shared" si="24"/>
        <v>1</v>
      </c>
      <c r="CC29" s="234">
        <f>IF(CC$7&gt;=$C$14,$C29,0)</f>
        <v>1</v>
      </c>
      <c r="CD29" s="234">
        <f>IF(CD$7&gt;=$C$14,$C29,0)</f>
        <v>1</v>
      </c>
      <c r="CE29" s="305">
        <v>0.95</v>
      </c>
      <c r="CF29" s="305">
        <v>0.95</v>
      </c>
      <c r="CG29" s="305">
        <v>0.95</v>
      </c>
      <c r="CH29" s="305">
        <v>0.95</v>
      </c>
      <c r="CI29" s="305">
        <v>0.95</v>
      </c>
      <c r="CJ29" s="305">
        <v>0.95</v>
      </c>
      <c r="CK29" s="305">
        <v>0.95</v>
      </c>
      <c r="CL29" s="305">
        <v>0.95</v>
      </c>
      <c r="CM29" s="305">
        <v>0.95</v>
      </c>
      <c r="CN29" s="305">
        <v>0.95</v>
      </c>
      <c r="CO29" s="305">
        <v>0.95</v>
      </c>
      <c r="CP29" s="305">
        <v>0.95</v>
      </c>
      <c r="CQ29" s="305">
        <v>0.95</v>
      </c>
      <c r="CR29" s="305">
        <v>0.95</v>
      </c>
      <c r="CS29" s="305">
        <v>0.95</v>
      </c>
      <c r="CT29" s="305">
        <v>0.95</v>
      </c>
      <c r="CU29" s="305">
        <v>0.95</v>
      </c>
      <c r="CV29" s="305">
        <v>0.95</v>
      </c>
      <c r="CW29" s="305">
        <v>0.95</v>
      </c>
      <c r="CX29" s="305">
        <v>0.95</v>
      </c>
      <c r="CY29" s="305">
        <v>0.95</v>
      </c>
    </row>
    <row r="30" spans="1:103" s="92" customFormat="1">
      <c r="A30" s="91"/>
      <c r="B30" s="229" t="s">
        <v>198</v>
      </c>
      <c r="C30" s="230"/>
      <c r="D30" s="280"/>
      <c r="E30" s="229"/>
      <c r="F30" s="229"/>
      <c r="G30" s="230">
        <f>SUM(BS30:CY30)</f>
        <v>1878904559.3327577</v>
      </c>
      <c r="H30" s="280" t="s">
        <v>136</v>
      </c>
      <c r="I30" s="229"/>
      <c r="J30" s="293">
        <f>(J26*J28*J29*$E25)</f>
        <v>0</v>
      </c>
      <c r="K30" s="293">
        <f t="shared" ref="K30:BQ30" si="25">(K26*K28*K29*$E25)</f>
        <v>0</v>
      </c>
      <c r="L30" s="293">
        <f t="shared" si="25"/>
        <v>0</v>
      </c>
      <c r="M30" s="293">
        <f t="shared" si="25"/>
        <v>0</v>
      </c>
      <c r="N30" s="293">
        <f t="shared" si="25"/>
        <v>0</v>
      </c>
      <c r="O30" s="293">
        <f t="shared" si="25"/>
        <v>0</v>
      </c>
      <c r="P30" s="293">
        <f t="shared" si="25"/>
        <v>0</v>
      </c>
      <c r="Q30" s="293">
        <f t="shared" si="25"/>
        <v>0</v>
      </c>
      <c r="R30" s="293">
        <f t="shared" si="25"/>
        <v>0</v>
      </c>
      <c r="S30" s="293">
        <f t="shared" si="25"/>
        <v>0</v>
      </c>
      <c r="T30" s="293">
        <f t="shared" si="25"/>
        <v>0</v>
      </c>
      <c r="U30" s="293">
        <f t="shared" si="25"/>
        <v>0</v>
      </c>
      <c r="V30" s="293">
        <f t="shared" si="25"/>
        <v>0</v>
      </c>
      <c r="W30" s="293">
        <f t="shared" si="25"/>
        <v>0</v>
      </c>
      <c r="X30" s="293">
        <f t="shared" si="25"/>
        <v>0</v>
      </c>
      <c r="Y30" s="293">
        <f t="shared" si="25"/>
        <v>0</v>
      </c>
      <c r="Z30" s="293">
        <f t="shared" si="25"/>
        <v>0</v>
      </c>
      <c r="AA30" s="293">
        <f t="shared" si="25"/>
        <v>0</v>
      </c>
      <c r="AB30" s="293">
        <f t="shared" si="25"/>
        <v>0</v>
      </c>
      <c r="AC30" s="293">
        <f t="shared" si="25"/>
        <v>0</v>
      </c>
      <c r="AD30" s="293">
        <f t="shared" si="25"/>
        <v>0</v>
      </c>
      <c r="AE30" s="293">
        <f t="shared" si="25"/>
        <v>4296240</v>
      </c>
      <c r="AF30" s="293">
        <f t="shared" si="25"/>
        <v>4296240</v>
      </c>
      <c r="AG30" s="293">
        <f t="shared" si="25"/>
        <v>4296240</v>
      </c>
      <c r="AH30" s="293">
        <f t="shared" si="25"/>
        <v>4296240</v>
      </c>
      <c r="AI30" s="293">
        <f t="shared" si="25"/>
        <v>4296240</v>
      </c>
      <c r="AJ30" s="293">
        <f t="shared" si="25"/>
        <v>4296240</v>
      </c>
      <c r="AK30" s="293">
        <f t="shared" si="25"/>
        <v>4296240</v>
      </c>
      <c r="AL30" s="293">
        <f t="shared" si="25"/>
        <v>4296240</v>
      </c>
      <c r="AM30" s="293">
        <f t="shared" si="25"/>
        <v>4296240</v>
      </c>
      <c r="AN30" s="293">
        <f t="shared" si="25"/>
        <v>4296240</v>
      </c>
      <c r="AO30" s="293">
        <f t="shared" si="25"/>
        <v>4296240</v>
      </c>
      <c r="AP30" s="293">
        <f t="shared" si="25"/>
        <v>4296240</v>
      </c>
      <c r="AQ30" s="293">
        <f t="shared" si="25"/>
        <v>4392905.3999999994</v>
      </c>
      <c r="AR30" s="293">
        <f t="shared" si="25"/>
        <v>4392905.3999999994</v>
      </c>
      <c r="AS30" s="293">
        <f t="shared" si="25"/>
        <v>4392905.3999999994</v>
      </c>
      <c r="AT30" s="293">
        <f t="shared" si="25"/>
        <v>4392905.3999999994</v>
      </c>
      <c r="AU30" s="293">
        <f t="shared" si="25"/>
        <v>4392905.3999999994</v>
      </c>
      <c r="AV30" s="293">
        <f t="shared" si="25"/>
        <v>4392905.3999999994</v>
      </c>
      <c r="AW30" s="293">
        <f t="shared" si="25"/>
        <v>4392905.3999999994</v>
      </c>
      <c r="AX30" s="293">
        <f t="shared" si="25"/>
        <v>4392905.3999999994</v>
      </c>
      <c r="AY30" s="293">
        <f t="shared" si="25"/>
        <v>4392905.3999999994</v>
      </c>
      <c r="AZ30" s="293">
        <f t="shared" si="25"/>
        <v>4392905.3999999994</v>
      </c>
      <c r="BA30" s="293">
        <f t="shared" si="25"/>
        <v>4392905.3999999994</v>
      </c>
      <c r="BB30" s="293">
        <f t="shared" si="25"/>
        <v>4392905.3999999994</v>
      </c>
      <c r="BC30" s="293">
        <f t="shared" si="25"/>
        <v>4491745.7714999998</v>
      </c>
      <c r="BD30" s="293">
        <f t="shared" si="25"/>
        <v>4491745.7714999998</v>
      </c>
      <c r="BE30" s="293">
        <f t="shared" si="25"/>
        <v>4491745.7714999998</v>
      </c>
      <c r="BF30" s="293">
        <f t="shared" si="25"/>
        <v>4491745.7714999998</v>
      </c>
      <c r="BG30" s="293">
        <f t="shared" si="25"/>
        <v>4491745.7714999998</v>
      </c>
      <c r="BH30" s="293">
        <f t="shared" si="25"/>
        <v>4491745.7714999998</v>
      </c>
      <c r="BI30" s="293">
        <f t="shared" si="25"/>
        <v>4491745.7714999998</v>
      </c>
      <c r="BJ30" s="293">
        <f t="shared" si="25"/>
        <v>4491745.7714999998</v>
      </c>
      <c r="BK30" s="293">
        <f t="shared" si="25"/>
        <v>4491745.7714999998</v>
      </c>
      <c r="BL30" s="293">
        <f t="shared" si="25"/>
        <v>4491745.7714999998</v>
      </c>
      <c r="BM30" s="293">
        <f t="shared" si="25"/>
        <v>4491745.7714999998</v>
      </c>
      <c r="BN30" s="293">
        <f t="shared" si="25"/>
        <v>4491745.7714999998</v>
      </c>
      <c r="BO30" s="293">
        <f t="shared" si="25"/>
        <v>4592810.0513587501</v>
      </c>
      <c r="BP30" s="293">
        <f t="shared" si="25"/>
        <v>4592810.0513587501</v>
      </c>
      <c r="BQ30" s="293">
        <f t="shared" si="25"/>
        <v>4592810.0513587501</v>
      </c>
      <c r="BR30" s="229"/>
      <c r="BS30" s="230">
        <f>SUM(J30:U30)</f>
        <v>0</v>
      </c>
      <c r="BT30" s="230">
        <f>SUM(V30:AG30)</f>
        <v>12888720</v>
      </c>
      <c r="BU30" s="230">
        <f>SUM(AH30:AS30)</f>
        <v>51844876.199999996</v>
      </c>
      <c r="BV30" s="230">
        <f>SUM(AT30:BE30)</f>
        <v>53011385.914499991</v>
      </c>
      <c r="BW30" s="230">
        <f>SUM(BF30:BQ30)</f>
        <v>54204142.097576253</v>
      </c>
      <c r="BX30" s="293">
        <f t="shared" ref="BX30:CY30" si="26">(BX26*BX28*BX29*$E25)</f>
        <v>56353779.330171853</v>
      </c>
      <c r="BY30" s="293">
        <f t="shared" si="26"/>
        <v>57621739.365100712</v>
      </c>
      <c r="BZ30" s="293">
        <f t="shared" si="26"/>
        <v>58918228.500815473</v>
      </c>
      <c r="CA30" s="293">
        <f t="shared" si="26"/>
        <v>60243888.642083816</v>
      </c>
      <c r="CB30" s="293">
        <f t="shared" si="26"/>
        <v>61599376.136530712</v>
      </c>
      <c r="CC30" s="293">
        <f t="shared" si="26"/>
        <v>62985362.09960264</v>
      </c>
      <c r="CD30" s="293">
        <f t="shared" si="26"/>
        <v>64402532.746843696</v>
      </c>
      <c r="CE30" s="293">
        <f t="shared" si="26"/>
        <v>61182406.109501503</v>
      </c>
      <c r="CF30" s="293">
        <f t="shared" si="26"/>
        <v>61182406.109501503</v>
      </c>
      <c r="CG30" s="293">
        <f t="shared" si="26"/>
        <v>61182406.109501503</v>
      </c>
      <c r="CH30" s="293">
        <f t="shared" si="26"/>
        <v>61182406.109501503</v>
      </c>
      <c r="CI30" s="293">
        <f t="shared" si="26"/>
        <v>61182406.109501503</v>
      </c>
      <c r="CJ30" s="293">
        <f t="shared" si="26"/>
        <v>61182406.109501503</v>
      </c>
      <c r="CK30" s="293">
        <f t="shared" si="26"/>
        <v>61182406.109501503</v>
      </c>
      <c r="CL30" s="293">
        <f t="shared" si="26"/>
        <v>61182406.109501503</v>
      </c>
      <c r="CM30" s="293">
        <f t="shared" si="26"/>
        <v>61182406.109501503</v>
      </c>
      <c r="CN30" s="293">
        <f t="shared" si="26"/>
        <v>61182406.109501503</v>
      </c>
      <c r="CO30" s="293">
        <f t="shared" si="26"/>
        <v>61182406.109501503</v>
      </c>
      <c r="CP30" s="293">
        <f t="shared" si="26"/>
        <v>61182406.109501503</v>
      </c>
      <c r="CQ30" s="293">
        <f t="shared" si="26"/>
        <v>61182406.109501503</v>
      </c>
      <c r="CR30" s="293">
        <f t="shared" si="26"/>
        <v>61182406.109501503</v>
      </c>
      <c r="CS30" s="293">
        <f t="shared" si="26"/>
        <v>61182406.109501503</v>
      </c>
      <c r="CT30" s="293">
        <f t="shared" si="26"/>
        <v>61182406.109501503</v>
      </c>
      <c r="CU30" s="293">
        <f t="shared" si="26"/>
        <v>61182406.109501503</v>
      </c>
      <c r="CV30" s="293">
        <f t="shared" si="26"/>
        <v>61182406.109501503</v>
      </c>
      <c r="CW30" s="293">
        <f t="shared" si="26"/>
        <v>61182406.109501503</v>
      </c>
      <c r="CX30" s="293">
        <f t="shared" si="26"/>
        <v>61182406.109501503</v>
      </c>
      <c r="CY30" s="293">
        <f t="shared" si="26"/>
        <v>61182406.109501503</v>
      </c>
    </row>
    <row r="31" spans="1:103">
      <c r="B31" s="35"/>
      <c r="C31" s="198"/>
      <c r="D31" s="198"/>
      <c r="E31" s="19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8"/>
      <c r="AF31" s="228"/>
      <c r="AG31" s="228"/>
      <c r="AH31" s="228"/>
      <c r="AI31" s="228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8"/>
      <c r="AW31" s="228"/>
      <c r="AX31" s="228"/>
      <c r="AY31" s="228"/>
      <c r="AZ31" s="228"/>
      <c r="BA31" s="228"/>
      <c r="BB31" s="228"/>
      <c r="BC31" s="228"/>
      <c r="BD31" s="228"/>
      <c r="BE31" s="228"/>
      <c r="BF31" s="228"/>
      <c r="BG31" s="228"/>
      <c r="BH31" s="228"/>
      <c r="BI31" s="228"/>
      <c r="BJ31" s="228"/>
      <c r="BK31" s="228"/>
      <c r="BL31" s="228"/>
      <c r="BM31" s="228"/>
      <c r="BN31" s="228"/>
      <c r="BO31" s="228"/>
      <c r="BP31" s="228"/>
      <c r="BQ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</row>
    <row r="32" spans="1:103" s="43" customFormat="1">
      <c r="A32" s="97"/>
      <c r="B32" s="294" t="s">
        <v>287</v>
      </c>
      <c r="E32" s="243"/>
      <c r="G32" s="60"/>
      <c r="BT32" s="292"/>
      <c r="BU32" s="292">
        <f>BT32+1</f>
        <v>1</v>
      </c>
      <c r="BV32" s="292">
        <f t="shared" ref="BV32:CY32" si="27">BU32+1</f>
        <v>2</v>
      </c>
      <c r="BW32" s="292">
        <f t="shared" si="27"/>
        <v>3</v>
      </c>
      <c r="BX32" s="292">
        <f t="shared" si="27"/>
        <v>4</v>
      </c>
      <c r="BY32" s="292">
        <f t="shared" si="27"/>
        <v>5</v>
      </c>
      <c r="BZ32" s="292">
        <f t="shared" si="27"/>
        <v>6</v>
      </c>
      <c r="CA32" s="292">
        <f t="shared" si="27"/>
        <v>7</v>
      </c>
      <c r="CB32" s="292">
        <f t="shared" si="27"/>
        <v>8</v>
      </c>
      <c r="CC32" s="292">
        <f t="shared" si="27"/>
        <v>9</v>
      </c>
      <c r="CD32" s="323">
        <f t="shared" si="27"/>
        <v>10</v>
      </c>
      <c r="CE32" s="292">
        <f t="shared" si="27"/>
        <v>11</v>
      </c>
      <c r="CF32" s="292">
        <f t="shared" si="27"/>
        <v>12</v>
      </c>
      <c r="CG32" s="292">
        <f t="shared" si="27"/>
        <v>13</v>
      </c>
      <c r="CH32" s="292">
        <f t="shared" si="27"/>
        <v>14</v>
      </c>
      <c r="CI32" s="292">
        <f t="shared" si="27"/>
        <v>15</v>
      </c>
      <c r="CJ32" s="292">
        <f t="shared" si="27"/>
        <v>16</v>
      </c>
      <c r="CK32" s="292">
        <f t="shared" si="27"/>
        <v>17</v>
      </c>
      <c r="CL32" s="292">
        <f t="shared" si="27"/>
        <v>18</v>
      </c>
      <c r="CM32" s="292">
        <f t="shared" si="27"/>
        <v>19</v>
      </c>
      <c r="CN32" s="292">
        <f t="shared" si="27"/>
        <v>20</v>
      </c>
      <c r="CO32" s="292">
        <f t="shared" si="27"/>
        <v>21</v>
      </c>
      <c r="CP32" s="292">
        <f t="shared" si="27"/>
        <v>22</v>
      </c>
      <c r="CQ32" s="292">
        <f t="shared" si="27"/>
        <v>23</v>
      </c>
      <c r="CR32" s="292">
        <f t="shared" si="27"/>
        <v>24</v>
      </c>
      <c r="CS32" s="292">
        <f t="shared" si="27"/>
        <v>25</v>
      </c>
      <c r="CT32" s="292">
        <f t="shared" si="27"/>
        <v>26</v>
      </c>
      <c r="CU32" s="292">
        <f t="shared" si="27"/>
        <v>27</v>
      </c>
      <c r="CV32" s="292">
        <f t="shared" si="27"/>
        <v>28</v>
      </c>
      <c r="CW32" s="292">
        <f t="shared" si="27"/>
        <v>29</v>
      </c>
      <c r="CX32" s="292">
        <f t="shared" si="27"/>
        <v>30</v>
      </c>
      <c r="CY32" s="292">
        <f t="shared" si="27"/>
        <v>31</v>
      </c>
    </row>
    <row r="33" spans="1:103" s="43" customFormat="1">
      <c r="A33" s="97"/>
      <c r="B33" s="43" t="s">
        <v>93</v>
      </c>
      <c r="C33" s="258">
        <v>0</v>
      </c>
      <c r="D33" s="70" t="s">
        <v>213</v>
      </c>
      <c r="E33" s="209">
        <v>22056</v>
      </c>
      <c r="F33" s="70" t="s">
        <v>214</v>
      </c>
      <c r="G33" s="123"/>
    </row>
    <row r="34" spans="1:103" s="35" customFormat="1">
      <c r="A34" s="94"/>
      <c r="B34" s="43" t="s">
        <v>75</v>
      </c>
      <c r="C34" s="206">
        <v>165</v>
      </c>
      <c r="D34" s="70" t="s">
        <v>187</v>
      </c>
      <c r="E34" s="218"/>
      <c r="F34" s="70"/>
      <c r="G34" s="123"/>
      <c r="H34" s="70"/>
      <c r="J34" s="287">
        <f>IF(J$7=$C$14,$C34,I34*(1+J35))</f>
        <v>0</v>
      </c>
      <c r="K34" s="287">
        <f t="shared" ref="K34:BQ34" si="28">IF(K$7=$C$14,$C34,J34*(1+K35))</f>
        <v>0</v>
      </c>
      <c r="L34" s="287">
        <f t="shared" si="28"/>
        <v>0</v>
      </c>
      <c r="M34" s="287">
        <f t="shared" si="28"/>
        <v>0</v>
      </c>
      <c r="N34" s="287">
        <f t="shared" si="28"/>
        <v>0</v>
      </c>
      <c r="O34" s="287">
        <f t="shared" si="28"/>
        <v>0</v>
      </c>
      <c r="P34" s="287">
        <f t="shared" si="28"/>
        <v>0</v>
      </c>
      <c r="Q34" s="287">
        <f t="shared" si="28"/>
        <v>0</v>
      </c>
      <c r="R34" s="287">
        <f t="shared" si="28"/>
        <v>0</v>
      </c>
      <c r="S34" s="287">
        <f t="shared" si="28"/>
        <v>0</v>
      </c>
      <c r="T34" s="287">
        <f t="shared" si="28"/>
        <v>0</v>
      </c>
      <c r="U34" s="287">
        <f t="shared" si="28"/>
        <v>0</v>
      </c>
      <c r="V34" s="287">
        <f t="shared" si="28"/>
        <v>0</v>
      </c>
      <c r="W34" s="287">
        <f t="shared" si="28"/>
        <v>0</v>
      </c>
      <c r="X34" s="287">
        <f t="shared" si="28"/>
        <v>0</v>
      </c>
      <c r="Y34" s="287">
        <f t="shared" si="28"/>
        <v>0</v>
      </c>
      <c r="Z34" s="287">
        <f t="shared" si="28"/>
        <v>0</v>
      </c>
      <c r="AA34" s="287">
        <f t="shared" si="28"/>
        <v>0</v>
      </c>
      <c r="AB34" s="287">
        <f t="shared" si="28"/>
        <v>0</v>
      </c>
      <c r="AC34" s="287">
        <f t="shared" si="28"/>
        <v>0</v>
      </c>
      <c r="AD34" s="287">
        <f t="shared" si="28"/>
        <v>0</v>
      </c>
      <c r="AE34" s="287">
        <f t="shared" si="28"/>
        <v>165</v>
      </c>
      <c r="AF34" s="287">
        <f t="shared" si="28"/>
        <v>165</v>
      </c>
      <c r="AG34" s="287">
        <f t="shared" si="28"/>
        <v>165</v>
      </c>
      <c r="AH34" s="287">
        <f t="shared" si="28"/>
        <v>165</v>
      </c>
      <c r="AI34" s="287">
        <f t="shared" si="28"/>
        <v>165</v>
      </c>
      <c r="AJ34" s="287">
        <f t="shared" si="28"/>
        <v>165</v>
      </c>
      <c r="AK34" s="287">
        <f t="shared" si="28"/>
        <v>165</v>
      </c>
      <c r="AL34" s="287">
        <f t="shared" si="28"/>
        <v>165</v>
      </c>
      <c r="AM34" s="287">
        <f t="shared" si="28"/>
        <v>165</v>
      </c>
      <c r="AN34" s="287">
        <f t="shared" si="28"/>
        <v>165</v>
      </c>
      <c r="AO34" s="287">
        <f t="shared" si="28"/>
        <v>165</v>
      </c>
      <c r="AP34" s="287">
        <f t="shared" si="28"/>
        <v>165</v>
      </c>
      <c r="AQ34" s="287">
        <f t="shared" si="28"/>
        <v>169.12499999999997</v>
      </c>
      <c r="AR34" s="287">
        <f t="shared" si="28"/>
        <v>169.12499999999997</v>
      </c>
      <c r="AS34" s="287">
        <f t="shared" si="28"/>
        <v>169.12499999999997</v>
      </c>
      <c r="AT34" s="287">
        <f t="shared" si="28"/>
        <v>169.12499999999997</v>
      </c>
      <c r="AU34" s="287">
        <f t="shared" si="28"/>
        <v>169.12499999999997</v>
      </c>
      <c r="AV34" s="287">
        <f t="shared" si="28"/>
        <v>169.12499999999997</v>
      </c>
      <c r="AW34" s="287">
        <f t="shared" si="28"/>
        <v>169.12499999999997</v>
      </c>
      <c r="AX34" s="287">
        <f t="shared" si="28"/>
        <v>169.12499999999997</v>
      </c>
      <c r="AY34" s="287">
        <f t="shared" si="28"/>
        <v>169.12499999999997</v>
      </c>
      <c r="AZ34" s="287">
        <f t="shared" si="28"/>
        <v>169.12499999999997</v>
      </c>
      <c r="BA34" s="287">
        <f t="shared" si="28"/>
        <v>169.12499999999997</v>
      </c>
      <c r="BB34" s="287">
        <f t="shared" si="28"/>
        <v>169.12499999999997</v>
      </c>
      <c r="BC34" s="287">
        <f t="shared" si="28"/>
        <v>173.35312499999995</v>
      </c>
      <c r="BD34" s="287">
        <f t="shared" si="28"/>
        <v>173.35312499999995</v>
      </c>
      <c r="BE34" s="287">
        <f t="shared" si="28"/>
        <v>173.35312499999995</v>
      </c>
      <c r="BF34" s="287">
        <f t="shared" si="28"/>
        <v>173.35312499999995</v>
      </c>
      <c r="BG34" s="287">
        <f t="shared" si="28"/>
        <v>173.35312499999995</v>
      </c>
      <c r="BH34" s="287">
        <f t="shared" si="28"/>
        <v>173.35312499999995</v>
      </c>
      <c r="BI34" s="287">
        <f t="shared" si="28"/>
        <v>173.35312499999995</v>
      </c>
      <c r="BJ34" s="287">
        <f t="shared" si="28"/>
        <v>173.35312499999995</v>
      </c>
      <c r="BK34" s="287">
        <f t="shared" si="28"/>
        <v>173.35312499999995</v>
      </c>
      <c r="BL34" s="287">
        <f t="shared" si="28"/>
        <v>173.35312499999995</v>
      </c>
      <c r="BM34" s="287">
        <f t="shared" si="28"/>
        <v>173.35312499999995</v>
      </c>
      <c r="BN34" s="287">
        <f t="shared" si="28"/>
        <v>173.35312499999995</v>
      </c>
      <c r="BO34" s="287">
        <f t="shared" si="28"/>
        <v>177.68695312499995</v>
      </c>
      <c r="BP34" s="287">
        <f t="shared" si="28"/>
        <v>177.68695312499995</v>
      </c>
      <c r="BQ34" s="287">
        <f t="shared" si="28"/>
        <v>177.68695312499995</v>
      </c>
      <c r="BX34" s="287">
        <f>IF(BX$7=$C$14,$C34,BQ34*(1+BX35))</f>
        <v>182.12912695312494</v>
      </c>
      <c r="BY34" s="287">
        <f>IF(BY$7=$C$14,$C34,BX34*(1+BY35))</f>
        <v>186.68235512695304</v>
      </c>
      <c r="BZ34" s="287">
        <f t="shared" ref="BZ34:CB34" si="29">IF(BZ$7=$C$14,$C34,BY34*(1+BZ35))</f>
        <v>191.34941400512685</v>
      </c>
      <c r="CA34" s="287">
        <f t="shared" si="29"/>
        <v>196.133149355255</v>
      </c>
      <c r="CB34" s="287">
        <f t="shared" si="29"/>
        <v>201.03647808913635</v>
      </c>
      <c r="CC34" s="287">
        <f>IF(CC$7=$C$14,$C34,CB34*(1+CC35))</f>
        <v>206.06239004136475</v>
      </c>
      <c r="CD34" s="287">
        <f>IF(CD$7=$C$14,$C34,CC34*(1+CD35))</f>
        <v>211.21394979239886</v>
      </c>
      <c r="CE34" s="287">
        <f t="shared" ref="CE34:CY34" si="30">IF(CE$7=$C$14,$C34,CD34*(1+CE35))</f>
        <v>211.21394979239886</v>
      </c>
      <c r="CF34" s="287">
        <f t="shared" si="30"/>
        <v>211.21394979239886</v>
      </c>
      <c r="CG34" s="287">
        <f t="shared" si="30"/>
        <v>211.21394979239886</v>
      </c>
      <c r="CH34" s="287">
        <f t="shared" si="30"/>
        <v>211.21394979239886</v>
      </c>
      <c r="CI34" s="287">
        <f t="shared" si="30"/>
        <v>211.21394979239886</v>
      </c>
      <c r="CJ34" s="287">
        <f t="shared" si="30"/>
        <v>211.21394979239886</v>
      </c>
      <c r="CK34" s="287">
        <f t="shared" si="30"/>
        <v>211.21394979239886</v>
      </c>
      <c r="CL34" s="287">
        <f t="shared" si="30"/>
        <v>211.21394979239886</v>
      </c>
      <c r="CM34" s="287">
        <f t="shared" si="30"/>
        <v>211.21394979239886</v>
      </c>
      <c r="CN34" s="287">
        <f t="shared" si="30"/>
        <v>211.21394979239886</v>
      </c>
      <c r="CO34" s="287">
        <f t="shared" si="30"/>
        <v>211.21394979239886</v>
      </c>
      <c r="CP34" s="287">
        <f t="shared" si="30"/>
        <v>211.21394979239886</v>
      </c>
      <c r="CQ34" s="287">
        <f t="shared" si="30"/>
        <v>211.21394979239886</v>
      </c>
      <c r="CR34" s="287">
        <f t="shared" si="30"/>
        <v>211.21394979239886</v>
      </c>
      <c r="CS34" s="287">
        <f t="shared" si="30"/>
        <v>211.21394979239886</v>
      </c>
      <c r="CT34" s="287">
        <f t="shared" si="30"/>
        <v>211.21394979239886</v>
      </c>
      <c r="CU34" s="287">
        <f t="shared" si="30"/>
        <v>211.21394979239886</v>
      </c>
      <c r="CV34" s="287">
        <f t="shared" si="30"/>
        <v>211.21394979239886</v>
      </c>
      <c r="CW34" s="287">
        <f t="shared" si="30"/>
        <v>211.21394979239886</v>
      </c>
      <c r="CX34" s="287">
        <f t="shared" si="30"/>
        <v>211.21394979239886</v>
      </c>
      <c r="CY34" s="287">
        <f t="shared" si="30"/>
        <v>211.21394979239886</v>
      </c>
    </row>
    <row r="35" spans="1:103" s="35" customFormat="1">
      <c r="A35" s="94"/>
      <c r="B35" s="43" t="s">
        <v>118</v>
      </c>
      <c r="C35" s="207">
        <v>2.5000000000000001E-2</v>
      </c>
      <c r="D35" s="70" t="s">
        <v>258</v>
      </c>
      <c r="E35" s="313"/>
      <c r="F35" s="257"/>
      <c r="G35" s="257"/>
      <c r="H35" s="257"/>
      <c r="J35" s="288"/>
      <c r="K35" s="288"/>
      <c r="L35" s="289"/>
      <c r="M35" s="289"/>
      <c r="N35" s="289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90">
        <f>$C35</f>
        <v>2.5000000000000001E-2</v>
      </c>
      <c r="AR35" s="288"/>
      <c r="AS35" s="288"/>
      <c r="AT35" s="288"/>
      <c r="AU35" s="288"/>
      <c r="AV35" s="288"/>
      <c r="AW35" s="290"/>
      <c r="AX35" s="288"/>
      <c r="AY35" s="288"/>
      <c r="AZ35" s="290"/>
      <c r="BA35" s="288"/>
      <c r="BB35" s="288"/>
      <c r="BC35" s="290">
        <f>$C35</f>
        <v>2.5000000000000001E-2</v>
      </c>
      <c r="BD35" s="288"/>
      <c r="BE35" s="288"/>
      <c r="BF35" s="288"/>
      <c r="BG35" s="288"/>
      <c r="BH35" s="288"/>
      <c r="BI35" s="290"/>
      <c r="BJ35" s="288"/>
      <c r="BK35" s="290"/>
      <c r="BL35" s="290"/>
      <c r="BM35" s="290"/>
      <c r="BN35" s="290"/>
      <c r="BO35" s="290">
        <f>$C35</f>
        <v>2.5000000000000001E-2</v>
      </c>
      <c r="BP35" s="288"/>
      <c r="BQ35" s="288"/>
      <c r="BX35" s="290">
        <f>$C35</f>
        <v>2.5000000000000001E-2</v>
      </c>
      <c r="BY35" s="290">
        <f t="shared" ref="BY35:CD35" si="31">$C35</f>
        <v>2.5000000000000001E-2</v>
      </c>
      <c r="BZ35" s="290">
        <f t="shared" si="31"/>
        <v>2.5000000000000001E-2</v>
      </c>
      <c r="CA35" s="290">
        <f t="shared" si="31"/>
        <v>2.5000000000000001E-2</v>
      </c>
      <c r="CB35" s="290">
        <f t="shared" si="31"/>
        <v>2.5000000000000001E-2</v>
      </c>
      <c r="CC35" s="290">
        <f t="shared" si="31"/>
        <v>2.5000000000000001E-2</v>
      </c>
      <c r="CD35" s="290">
        <f t="shared" si="31"/>
        <v>2.5000000000000001E-2</v>
      </c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</row>
    <row r="36" spans="1:103" s="35" customFormat="1">
      <c r="A36" s="94"/>
      <c r="B36" s="43" t="s">
        <v>132</v>
      </c>
      <c r="C36" s="392">
        <v>0</v>
      </c>
      <c r="D36" s="70" t="s">
        <v>266</v>
      </c>
      <c r="E36" s="411" t="s">
        <v>295</v>
      </c>
      <c r="F36" s="70"/>
      <c r="G36" s="70"/>
      <c r="H36" s="70"/>
      <c r="J36" s="82">
        <f>IF(J$7&gt;=$C$14,J$9,0)</f>
        <v>0</v>
      </c>
      <c r="K36" s="82">
        <f t="shared" ref="K36:BQ36" si="32">IF(K$7&gt;=$C$14,K$9,0)</f>
        <v>0</v>
      </c>
      <c r="L36" s="82">
        <f t="shared" si="32"/>
        <v>0</v>
      </c>
      <c r="M36" s="82">
        <f t="shared" si="32"/>
        <v>0</v>
      </c>
      <c r="N36" s="82">
        <f t="shared" si="32"/>
        <v>0</v>
      </c>
      <c r="O36" s="82">
        <f t="shared" si="32"/>
        <v>0</v>
      </c>
      <c r="P36" s="82">
        <f t="shared" si="32"/>
        <v>0</v>
      </c>
      <c r="Q36" s="82">
        <f t="shared" si="32"/>
        <v>0</v>
      </c>
      <c r="R36" s="82">
        <f t="shared" si="32"/>
        <v>0</v>
      </c>
      <c r="S36" s="82">
        <f t="shared" si="32"/>
        <v>0</v>
      </c>
      <c r="T36" s="82">
        <f t="shared" si="32"/>
        <v>0</v>
      </c>
      <c r="U36" s="82">
        <f t="shared" si="32"/>
        <v>0</v>
      </c>
      <c r="V36" s="82">
        <f t="shared" si="32"/>
        <v>0</v>
      </c>
      <c r="W36" s="82">
        <f t="shared" si="32"/>
        <v>0</v>
      </c>
      <c r="X36" s="82">
        <f t="shared" si="32"/>
        <v>0</v>
      </c>
      <c r="Y36" s="82">
        <f t="shared" si="32"/>
        <v>0</v>
      </c>
      <c r="Z36" s="82">
        <f t="shared" si="32"/>
        <v>0</v>
      </c>
      <c r="AA36" s="82">
        <f t="shared" si="32"/>
        <v>0</v>
      </c>
      <c r="AB36" s="82">
        <f t="shared" si="32"/>
        <v>0</v>
      </c>
      <c r="AC36" s="82">
        <f t="shared" si="32"/>
        <v>0</v>
      </c>
      <c r="AD36" s="82">
        <f t="shared" si="32"/>
        <v>0</v>
      </c>
      <c r="AE36" s="82">
        <f t="shared" si="32"/>
        <v>1</v>
      </c>
      <c r="AF36" s="82">
        <f t="shared" si="32"/>
        <v>1</v>
      </c>
      <c r="AG36" s="82">
        <f t="shared" si="32"/>
        <v>1</v>
      </c>
      <c r="AH36" s="82">
        <f t="shared" si="32"/>
        <v>1</v>
      </c>
      <c r="AI36" s="82">
        <f t="shared" si="32"/>
        <v>1</v>
      </c>
      <c r="AJ36" s="82">
        <f t="shared" si="32"/>
        <v>1</v>
      </c>
      <c r="AK36" s="82">
        <f t="shared" si="32"/>
        <v>1</v>
      </c>
      <c r="AL36" s="82">
        <f t="shared" si="32"/>
        <v>1</v>
      </c>
      <c r="AM36" s="82">
        <f t="shared" si="32"/>
        <v>1</v>
      </c>
      <c r="AN36" s="82">
        <f t="shared" si="32"/>
        <v>1</v>
      </c>
      <c r="AO36" s="82">
        <f t="shared" si="32"/>
        <v>1</v>
      </c>
      <c r="AP36" s="82">
        <f t="shared" si="32"/>
        <v>1</v>
      </c>
      <c r="AQ36" s="82">
        <f t="shared" si="32"/>
        <v>1</v>
      </c>
      <c r="AR36" s="82">
        <f t="shared" si="32"/>
        <v>1</v>
      </c>
      <c r="AS36" s="82">
        <f t="shared" si="32"/>
        <v>1</v>
      </c>
      <c r="AT36" s="82">
        <f t="shared" si="32"/>
        <v>1</v>
      </c>
      <c r="AU36" s="82">
        <f t="shared" si="32"/>
        <v>1</v>
      </c>
      <c r="AV36" s="82">
        <f t="shared" si="32"/>
        <v>1</v>
      </c>
      <c r="AW36" s="82">
        <f t="shared" si="32"/>
        <v>1</v>
      </c>
      <c r="AX36" s="82">
        <f t="shared" si="32"/>
        <v>1</v>
      </c>
      <c r="AY36" s="82">
        <f t="shared" si="32"/>
        <v>1</v>
      </c>
      <c r="AZ36" s="82">
        <f t="shared" si="32"/>
        <v>1</v>
      </c>
      <c r="BA36" s="82">
        <f t="shared" si="32"/>
        <v>1</v>
      </c>
      <c r="BB36" s="82">
        <f t="shared" si="32"/>
        <v>1</v>
      </c>
      <c r="BC36" s="82">
        <f t="shared" si="32"/>
        <v>1</v>
      </c>
      <c r="BD36" s="82">
        <f t="shared" si="32"/>
        <v>1</v>
      </c>
      <c r="BE36" s="82">
        <f t="shared" si="32"/>
        <v>1</v>
      </c>
      <c r="BF36" s="82">
        <f t="shared" si="32"/>
        <v>1</v>
      </c>
      <c r="BG36" s="82">
        <f t="shared" si="32"/>
        <v>1</v>
      </c>
      <c r="BH36" s="82">
        <f t="shared" si="32"/>
        <v>1</v>
      </c>
      <c r="BI36" s="82">
        <f t="shared" si="32"/>
        <v>1</v>
      </c>
      <c r="BJ36" s="82">
        <f t="shared" si="32"/>
        <v>1</v>
      </c>
      <c r="BK36" s="82">
        <f t="shared" si="32"/>
        <v>1</v>
      </c>
      <c r="BL36" s="82">
        <f t="shared" si="32"/>
        <v>1</v>
      </c>
      <c r="BM36" s="82">
        <f t="shared" si="32"/>
        <v>1</v>
      </c>
      <c r="BN36" s="82">
        <f t="shared" si="32"/>
        <v>1</v>
      </c>
      <c r="BO36" s="82">
        <f t="shared" si="32"/>
        <v>1</v>
      </c>
      <c r="BP36" s="82">
        <f t="shared" si="32"/>
        <v>1</v>
      </c>
      <c r="BQ36" s="82">
        <f t="shared" si="32"/>
        <v>1</v>
      </c>
      <c r="BX36" s="82">
        <f t="shared" ref="BX36:CY36" si="33">IF(BX$7&gt;=$C$14,BX$9,0)</f>
        <v>12</v>
      </c>
      <c r="BY36" s="82">
        <f t="shared" si="33"/>
        <v>12</v>
      </c>
      <c r="BZ36" s="82">
        <f t="shared" si="33"/>
        <v>12</v>
      </c>
      <c r="CA36" s="82">
        <f t="shared" si="33"/>
        <v>12</v>
      </c>
      <c r="CB36" s="82">
        <f t="shared" si="33"/>
        <v>12</v>
      </c>
      <c r="CC36" s="82">
        <f t="shared" si="33"/>
        <v>12</v>
      </c>
      <c r="CD36" s="82">
        <f t="shared" si="33"/>
        <v>12</v>
      </c>
      <c r="CE36" s="82">
        <f t="shared" si="33"/>
        <v>12</v>
      </c>
      <c r="CF36" s="82">
        <f t="shared" si="33"/>
        <v>12</v>
      </c>
      <c r="CG36" s="82">
        <f t="shared" si="33"/>
        <v>12</v>
      </c>
      <c r="CH36" s="82">
        <f t="shared" si="33"/>
        <v>12</v>
      </c>
      <c r="CI36" s="82">
        <f t="shared" si="33"/>
        <v>12</v>
      </c>
      <c r="CJ36" s="82">
        <f t="shared" si="33"/>
        <v>12</v>
      </c>
      <c r="CK36" s="82">
        <f t="shared" si="33"/>
        <v>12</v>
      </c>
      <c r="CL36" s="82">
        <f t="shared" si="33"/>
        <v>12</v>
      </c>
      <c r="CM36" s="82">
        <f t="shared" si="33"/>
        <v>12</v>
      </c>
      <c r="CN36" s="82">
        <f t="shared" si="33"/>
        <v>12</v>
      </c>
      <c r="CO36" s="82">
        <f t="shared" si="33"/>
        <v>12</v>
      </c>
      <c r="CP36" s="82">
        <f t="shared" si="33"/>
        <v>12</v>
      </c>
      <c r="CQ36" s="82">
        <f t="shared" si="33"/>
        <v>12</v>
      </c>
      <c r="CR36" s="82">
        <f t="shared" si="33"/>
        <v>12</v>
      </c>
      <c r="CS36" s="82">
        <f t="shared" si="33"/>
        <v>12</v>
      </c>
      <c r="CT36" s="82">
        <f t="shared" si="33"/>
        <v>12</v>
      </c>
      <c r="CU36" s="82">
        <f t="shared" si="33"/>
        <v>12</v>
      </c>
      <c r="CV36" s="82">
        <f t="shared" si="33"/>
        <v>12</v>
      </c>
      <c r="CW36" s="82">
        <f t="shared" si="33"/>
        <v>12</v>
      </c>
      <c r="CX36" s="82">
        <f t="shared" si="33"/>
        <v>12</v>
      </c>
      <c r="CY36" s="82">
        <f t="shared" si="33"/>
        <v>12</v>
      </c>
    </row>
    <row r="37" spans="1:103" s="35" customFormat="1">
      <c r="A37" s="94"/>
      <c r="B37" s="35" t="s">
        <v>140</v>
      </c>
      <c r="C37" s="208">
        <v>1</v>
      </c>
      <c r="D37" s="303"/>
      <c r="E37" s="43"/>
      <c r="J37" s="234">
        <f>IF(J$7&gt;=$C$14,$C37,0)</f>
        <v>0</v>
      </c>
      <c r="K37" s="234">
        <f t="shared" ref="K37:BQ37" si="34">IF(K$7&gt;=$C$14,$C37,0)</f>
        <v>0</v>
      </c>
      <c r="L37" s="234">
        <f t="shared" si="34"/>
        <v>0</v>
      </c>
      <c r="M37" s="234">
        <f t="shared" si="34"/>
        <v>0</v>
      </c>
      <c r="N37" s="234">
        <f t="shared" si="34"/>
        <v>0</v>
      </c>
      <c r="O37" s="234">
        <f t="shared" si="34"/>
        <v>0</v>
      </c>
      <c r="P37" s="234">
        <f t="shared" si="34"/>
        <v>0</v>
      </c>
      <c r="Q37" s="234">
        <f t="shared" si="34"/>
        <v>0</v>
      </c>
      <c r="R37" s="234">
        <f t="shared" si="34"/>
        <v>0</v>
      </c>
      <c r="S37" s="234">
        <f t="shared" si="34"/>
        <v>0</v>
      </c>
      <c r="T37" s="234">
        <f t="shared" si="34"/>
        <v>0</v>
      </c>
      <c r="U37" s="234">
        <f t="shared" si="34"/>
        <v>0</v>
      </c>
      <c r="V37" s="234">
        <f t="shared" si="34"/>
        <v>0</v>
      </c>
      <c r="W37" s="234">
        <f t="shared" si="34"/>
        <v>0</v>
      </c>
      <c r="X37" s="234">
        <f t="shared" si="34"/>
        <v>0</v>
      </c>
      <c r="Y37" s="234">
        <f t="shared" si="34"/>
        <v>0</v>
      </c>
      <c r="Z37" s="234">
        <f t="shared" si="34"/>
        <v>0</v>
      </c>
      <c r="AA37" s="234">
        <f t="shared" si="34"/>
        <v>0</v>
      </c>
      <c r="AB37" s="234">
        <f t="shared" si="34"/>
        <v>0</v>
      </c>
      <c r="AC37" s="234">
        <f t="shared" si="34"/>
        <v>0</v>
      </c>
      <c r="AD37" s="234">
        <f t="shared" si="34"/>
        <v>0</v>
      </c>
      <c r="AE37" s="234">
        <f t="shared" si="34"/>
        <v>1</v>
      </c>
      <c r="AF37" s="234">
        <f t="shared" si="34"/>
        <v>1</v>
      </c>
      <c r="AG37" s="234">
        <f t="shared" si="34"/>
        <v>1</v>
      </c>
      <c r="AH37" s="234">
        <f t="shared" si="34"/>
        <v>1</v>
      </c>
      <c r="AI37" s="234">
        <f t="shared" si="34"/>
        <v>1</v>
      </c>
      <c r="AJ37" s="234">
        <f t="shared" si="34"/>
        <v>1</v>
      </c>
      <c r="AK37" s="234">
        <f t="shared" si="34"/>
        <v>1</v>
      </c>
      <c r="AL37" s="234">
        <f t="shared" si="34"/>
        <v>1</v>
      </c>
      <c r="AM37" s="234">
        <f t="shared" si="34"/>
        <v>1</v>
      </c>
      <c r="AN37" s="234">
        <f t="shared" si="34"/>
        <v>1</v>
      </c>
      <c r="AO37" s="234">
        <f t="shared" si="34"/>
        <v>1</v>
      </c>
      <c r="AP37" s="234">
        <f t="shared" si="34"/>
        <v>1</v>
      </c>
      <c r="AQ37" s="234">
        <f t="shared" si="34"/>
        <v>1</v>
      </c>
      <c r="AR37" s="234">
        <f t="shared" si="34"/>
        <v>1</v>
      </c>
      <c r="AS37" s="234">
        <f t="shared" si="34"/>
        <v>1</v>
      </c>
      <c r="AT37" s="234">
        <f t="shared" si="34"/>
        <v>1</v>
      </c>
      <c r="AU37" s="234">
        <f t="shared" si="34"/>
        <v>1</v>
      </c>
      <c r="AV37" s="234">
        <f t="shared" si="34"/>
        <v>1</v>
      </c>
      <c r="AW37" s="234">
        <f t="shared" si="34"/>
        <v>1</v>
      </c>
      <c r="AX37" s="234">
        <f t="shared" si="34"/>
        <v>1</v>
      </c>
      <c r="AY37" s="234">
        <f t="shared" si="34"/>
        <v>1</v>
      </c>
      <c r="AZ37" s="234">
        <f t="shared" si="34"/>
        <v>1</v>
      </c>
      <c r="BA37" s="234">
        <f t="shared" si="34"/>
        <v>1</v>
      </c>
      <c r="BB37" s="234">
        <f t="shared" si="34"/>
        <v>1</v>
      </c>
      <c r="BC37" s="234">
        <f t="shared" si="34"/>
        <v>1</v>
      </c>
      <c r="BD37" s="234">
        <f t="shared" si="34"/>
        <v>1</v>
      </c>
      <c r="BE37" s="234">
        <f t="shared" si="34"/>
        <v>1</v>
      </c>
      <c r="BF37" s="234">
        <f t="shared" si="34"/>
        <v>1</v>
      </c>
      <c r="BG37" s="234">
        <f t="shared" si="34"/>
        <v>1</v>
      </c>
      <c r="BH37" s="234">
        <f t="shared" si="34"/>
        <v>1</v>
      </c>
      <c r="BI37" s="234">
        <f t="shared" si="34"/>
        <v>1</v>
      </c>
      <c r="BJ37" s="234">
        <f t="shared" si="34"/>
        <v>1</v>
      </c>
      <c r="BK37" s="234">
        <f t="shared" si="34"/>
        <v>1</v>
      </c>
      <c r="BL37" s="234">
        <f t="shared" si="34"/>
        <v>1</v>
      </c>
      <c r="BM37" s="234">
        <f t="shared" si="34"/>
        <v>1</v>
      </c>
      <c r="BN37" s="234">
        <f t="shared" si="34"/>
        <v>1</v>
      </c>
      <c r="BO37" s="234">
        <f t="shared" si="34"/>
        <v>1</v>
      </c>
      <c r="BP37" s="234">
        <f t="shared" si="34"/>
        <v>1</v>
      </c>
      <c r="BQ37" s="234">
        <f t="shared" si="34"/>
        <v>1</v>
      </c>
      <c r="BX37" s="234">
        <f>IF(BX$7&gt;=$C$14,$C37,0)</f>
        <v>1</v>
      </c>
      <c r="BY37" s="234">
        <f t="shared" ref="BY37:CB37" si="35">IF(BY$7&gt;=$C$14,$C37,0)</f>
        <v>1</v>
      </c>
      <c r="BZ37" s="234">
        <f t="shared" si="35"/>
        <v>1</v>
      </c>
      <c r="CA37" s="234">
        <f t="shared" si="35"/>
        <v>1</v>
      </c>
      <c r="CB37" s="234">
        <f t="shared" si="35"/>
        <v>1</v>
      </c>
      <c r="CC37" s="234">
        <f>IF(CC$7&gt;=$C$14,$C37,0)</f>
        <v>1</v>
      </c>
      <c r="CD37" s="234">
        <f>IF(CD$7&gt;=$C$14,$C37,0)</f>
        <v>1</v>
      </c>
      <c r="CE37" s="305">
        <v>0.95</v>
      </c>
      <c r="CF37" s="305">
        <v>0.95</v>
      </c>
      <c r="CG37" s="305">
        <v>0.95</v>
      </c>
      <c r="CH37" s="305">
        <v>0.95</v>
      </c>
      <c r="CI37" s="305">
        <v>0.95</v>
      </c>
      <c r="CJ37" s="305">
        <v>0.95</v>
      </c>
      <c r="CK37" s="305">
        <v>0.95</v>
      </c>
      <c r="CL37" s="305">
        <v>0.95</v>
      </c>
      <c r="CM37" s="305">
        <v>0.95</v>
      </c>
      <c r="CN37" s="305">
        <v>0.95</v>
      </c>
      <c r="CO37" s="305">
        <v>0.95</v>
      </c>
      <c r="CP37" s="305">
        <v>0.95</v>
      </c>
      <c r="CQ37" s="305">
        <v>0.95</v>
      </c>
      <c r="CR37" s="305">
        <v>0.95</v>
      </c>
      <c r="CS37" s="305">
        <v>0.95</v>
      </c>
      <c r="CT37" s="305">
        <v>0.95</v>
      </c>
      <c r="CU37" s="305">
        <v>0.95</v>
      </c>
      <c r="CV37" s="305">
        <v>0.95</v>
      </c>
      <c r="CW37" s="305">
        <v>0.95</v>
      </c>
      <c r="CX37" s="305">
        <v>0.95</v>
      </c>
      <c r="CY37" s="305">
        <v>0.95</v>
      </c>
    </row>
    <row r="38" spans="1:103" s="92" customFormat="1">
      <c r="A38" s="91"/>
      <c r="B38" s="229" t="s">
        <v>198</v>
      </c>
      <c r="C38" s="230"/>
      <c r="D38" s="280"/>
      <c r="E38" s="229"/>
      <c r="F38" s="229"/>
      <c r="G38" s="230">
        <f>SUM(BS38:CY38)</f>
        <v>1625145637.8175845</v>
      </c>
      <c r="H38" s="280" t="s">
        <v>136</v>
      </c>
      <c r="I38" s="229"/>
      <c r="J38" s="293">
        <f>(J34*J36*J37*$E33)</f>
        <v>0</v>
      </c>
      <c r="K38" s="293">
        <f t="shared" ref="K38:BQ38" si="36">(K34*K36*K37*$E33)</f>
        <v>0</v>
      </c>
      <c r="L38" s="293">
        <f t="shared" si="36"/>
        <v>0</v>
      </c>
      <c r="M38" s="293">
        <f t="shared" si="36"/>
        <v>0</v>
      </c>
      <c r="N38" s="293">
        <f t="shared" si="36"/>
        <v>0</v>
      </c>
      <c r="O38" s="293">
        <f t="shared" si="36"/>
        <v>0</v>
      </c>
      <c r="P38" s="293">
        <f t="shared" si="36"/>
        <v>0</v>
      </c>
      <c r="Q38" s="293">
        <f t="shared" si="36"/>
        <v>0</v>
      </c>
      <c r="R38" s="293">
        <f t="shared" si="36"/>
        <v>0</v>
      </c>
      <c r="S38" s="293">
        <f t="shared" si="36"/>
        <v>0</v>
      </c>
      <c r="T38" s="293">
        <f t="shared" si="36"/>
        <v>0</v>
      </c>
      <c r="U38" s="293">
        <f t="shared" si="36"/>
        <v>0</v>
      </c>
      <c r="V38" s="293">
        <f t="shared" si="36"/>
        <v>0</v>
      </c>
      <c r="W38" s="293">
        <f t="shared" si="36"/>
        <v>0</v>
      </c>
      <c r="X38" s="293">
        <f t="shared" si="36"/>
        <v>0</v>
      </c>
      <c r="Y38" s="293">
        <f t="shared" si="36"/>
        <v>0</v>
      </c>
      <c r="Z38" s="293">
        <f t="shared" si="36"/>
        <v>0</v>
      </c>
      <c r="AA38" s="293">
        <f t="shared" si="36"/>
        <v>0</v>
      </c>
      <c r="AB38" s="293">
        <f t="shared" si="36"/>
        <v>0</v>
      </c>
      <c r="AC38" s="293">
        <f t="shared" si="36"/>
        <v>0</v>
      </c>
      <c r="AD38" s="293">
        <f t="shared" si="36"/>
        <v>0</v>
      </c>
      <c r="AE38" s="293">
        <f t="shared" si="36"/>
        <v>3639240</v>
      </c>
      <c r="AF38" s="293">
        <f t="shared" si="36"/>
        <v>3639240</v>
      </c>
      <c r="AG38" s="293">
        <f t="shared" si="36"/>
        <v>3639240</v>
      </c>
      <c r="AH38" s="293">
        <f t="shared" si="36"/>
        <v>3639240</v>
      </c>
      <c r="AI38" s="293">
        <f t="shared" si="36"/>
        <v>3639240</v>
      </c>
      <c r="AJ38" s="293">
        <f t="shared" si="36"/>
        <v>3639240</v>
      </c>
      <c r="AK38" s="293">
        <f t="shared" si="36"/>
        <v>3639240</v>
      </c>
      <c r="AL38" s="293">
        <f t="shared" si="36"/>
        <v>3639240</v>
      </c>
      <c r="AM38" s="293">
        <f t="shared" si="36"/>
        <v>3639240</v>
      </c>
      <c r="AN38" s="293">
        <f t="shared" si="36"/>
        <v>3639240</v>
      </c>
      <c r="AO38" s="293">
        <f t="shared" si="36"/>
        <v>3639240</v>
      </c>
      <c r="AP38" s="293">
        <f t="shared" si="36"/>
        <v>3639240</v>
      </c>
      <c r="AQ38" s="293">
        <f t="shared" si="36"/>
        <v>3730220.9999999995</v>
      </c>
      <c r="AR38" s="293">
        <f t="shared" si="36"/>
        <v>3730220.9999999995</v>
      </c>
      <c r="AS38" s="293">
        <f t="shared" si="36"/>
        <v>3730220.9999999995</v>
      </c>
      <c r="AT38" s="293">
        <f t="shared" si="36"/>
        <v>3730220.9999999995</v>
      </c>
      <c r="AU38" s="293">
        <f t="shared" si="36"/>
        <v>3730220.9999999995</v>
      </c>
      <c r="AV38" s="293">
        <f t="shared" si="36"/>
        <v>3730220.9999999995</v>
      </c>
      <c r="AW38" s="293">
        <f t="shared" si="36"/>
        <v>3730220.9999999995</v>
      </c>
      <c r="AX38" s="293">
        <f t="shared" si="36"/>
        <v>3730220.9999999995</v>
      </c>
      <c r="AY38" s="293">
        <f t="shared" si="36"/>
        <v>3730220.9999999995</v>
      </c>
      <c r="AZ38" s="293">
        <f t="shared" si="36"/>
        <v>3730220.9999999995</v>
      </c>
      <c r="BA38" s="293">
        <f t="shared" si="36"/>
        <v>3730220.9999999995</v>
      </c>
      <c r="BB38" s="293">
        <f t="shared" si="36"/>
        <v>3730220.9999999995</v>
      </c>
      <c r="BC38" s="293">
        <f t="shared" si="36"/>
        <v>3823476.524999999</v>
      </c>
      <c r="BD38" s="293">
        <f t="shared" si="36"/>
        <v>3823476.524999999</v>
      </c>
      <c r="BE38" s="293">
        <f t="shared" si="36"/>
        <v>3823476.524999999</v>
      </c>
      <c r="BF38" s="293">
        <f t="shared" si="36"/>
        <v>3823476.524999999</v>
      </c>
      <c r="BG38" s="293">
        <f t="shared" si="36"/>
        <v>3823476.524999999</v>
      </c>
      <c r="BH38" s="293">
        <f t="shared" si="36"/>
        <v>3823476.524999999</v>
      </c>
      <c r="BI38" s="293">
        <f t="shared" si="36"/>
        <v>3823476.524999999</v>
      </c>
      <c r="BJ38" s="293">
        <f t="shared" si="36"/>
        <v>3823476.524999999</v>
      </c>
      <c r="BK38" s="293">
        <f t="shared" si="36"/>
        <v>3823476.524999999</v>
      </c>
      <c r="BL38" s="293">
        <f t="shared" si="36"/>
        <v>3823476.524999999</v>
      </c>
      <c r="BM38" s="293">
        <f t="shared" si="36"/>
        <v>3823476.524999999</v>
      </c>
      <c r="BN38" s="293">
        <f t="shared" si="36"/>
        <v>3823476.524999999</v>
      </c>
      <c r="BO38" s="293">
        <f t="shared" si="36"/>
        <v>3919063.4381249989</v>
      </c>
      <c r="BP38" s="293">
        <f t="shared" si="36"/>
        <v>3919063.4381249989</v>
      </c>
      <c r="BQ38" s="293">
        <f t="shared" si="36"/>
        <v>3919063.4381249989</v>
      </c>
      <c r="BR38" s="229"/>
      <c r="BS38" s="230">
        <f>SUM(J38:U38)</f>
        <v>0</v>
      </c>
      <c r="BT38" s="230">
        <f>SUM(V38:AG38)</f>
        <v>10917720</v>
      </c>
      <c r="BU38" s="230">
        <f>SUM(AH38:AS38)</f>
        <v>43943823</v>
      </c>
      <c r="BV38" s="230">
        <f>SUM(AT38:BE38)</f>
        <v>45042418.574999988</v>
      </c>
      <c r="BW38" s="230">
        <f>SUM(BF38:BQ38)</f>
        <v>46168479.039374992</v>
      </c>
      <c r="BX38" s="293">
        <f t="shared" ref="BX38:CY38" si="37">(BX34*BX36*BX37*$E33)</f>
        <v>48204480.288937487</v>
      </c>
      <c r="BY38" s="293">
        <f t="shared" si="37"/>
        <v>49409592.296160914</v>
      </c>
      <c r="BZ38" s="293">
        <f t="shared" si="37"/>
        <v>50644832.103564933</v>
      </c>
      <c r="CA38" s="293">
        <f t="shared" si="37"/>
        <v>51910952.906154051</v>
      </c>
      <c r="CB38" s="293">
        <f t="shared" si="37"/>
        <v>53208726.728807896</v>
      </c>
      <c r="CC38" s="293">
        <f t="shared" si="37"/>
        <v>54538944.897028089</v>
      </c>
      <c r="CD38" s="293">
        <f t="shared" si="37"/>
        <v>55902418.519453794</v>
      </c>
      <c r="CE38" s="293">
        <f t="shared" si="37"/>
        <v>53107297.593481101</v>
      </c>
      <c r="CF38" s="293">
        <f t="shared" si="37"/>
        <v>53107297.593481101</v>
      </c>
      <c r="CG38" s="293">
        <f t="shared" si="37"/>
        <v>53107297.593481101</v>
      </c>
      <c r="CH38" s="293">
        <f t="shared" si="37"/>
        <v>53107297.593481101</v>
      </c>
      <c r="CI38" s="293">
        <f t="shared" si="37"/>
        <v>53107297.593481101</v>
      </c>
      <c r="CJ38" s="293">
        <f t="shared" si="37"/>
        <v>53107297.593481101</v>
      </c>
      <c r="CK38" s="293">
        <f t="shared" si="37"/>
        <v>53107297.593481101</v>
      </c>
      <c r="CL38" s="293">
        <f t="shared" si="37"/>
        <v>53107297.593481101</v>
      </c>
      <c r="CM38" s="293">
        <f t="shared" si="37"/>
        <v>53107297.593481101</v>
      </c>
      <c r="CN38" s="293">
        <f t="shared" si="37"/>
        <v>53107297.593481101</v>
      </c>
      <c r="CO38" s="293">
        <f t="shared" si="37"/>
        <v>53107297.593481101</v>
      </c>
      <c r="CP38" s="293">
        <f t="shared" si="37"/>
        <v>53107297.593481101</v>
      </c>
      <c r="CQ38" s="293">
        <f t="shared" si="37"/>
        <v>53107297.593481101</v>
      </c>
      <c r="CR38" s="293">
        <f t="shared" si="37"/>
        <v>53107297.593481101</v>
      </c>
      <c r="CS38" s="293">
        <f t="shared" si="37"/>
        <v>53107297.593481101</v>
      </c>
      <c r="CT38" s="293">
        <f t="shared" si="37"/>
        <v>53107297.593481101</v>
      </c>
      <c r="CU38" s="293">
        <f t="shared" si="37"/>
        <v>53107297.593481101</v>
      </c>
      <c r="CV38" s="293">
        <f t="shared" si="37"/>
        <v>53107297.593481101</v>
      </c>
      <c r="CW38" s="293">
        <f t="shared" si="37"/>
        <v>53107297.593481101</v>
      </c>
      <c r="CX38" s="293">
        <f t="shared" si="37"/>
        <v>53107297.593481101</v>
      </c>
      <c r="CY38" s="293">
        <f t="shared" si="37"/>
        <v>53107297.593481101</v>
      </c>
    </row>
    <row r="39" spans="1:103">
      <c r="B39" s="35"/>
      <c r="C39" s="198"/>
      <c r="D39" s="198"/>
      <c r="E39" s="198"/>
      <c r="J39" s="228"/>
      <c r="K39" s="228"/>
      <c r="L39" s="228"/>
      <c r="M39" s="228"/>
      <c r="N39" s="228"/>
      <c r="O39" s="228"/>
      <c r="P39" s="228"/>
      <c r="Q39" s="228"/>
      <c r="R39" s="228"/>
      <c r="S39" s="228"/>
      <c r="T39" s="228"/>
      <c r="U39" s="228"/>
      <c r="V39" s="228"/>
      <c r="W39" s="228"/>
      <c r="X39" s="228"/>
      <c r="Y39" s="228"/>
      <c r="Z39" s="228"/>
      <c r="AA39" s="228"/>
      <c r="AB39" s="228"/>
      <c r="AC39" s="228"/>
      <c r="AD39" s="228"/>
      <c r="AE39" s="228"/>
      <c r="AF39" s="228"/>
      <c r="AG39" s="228"/>
      <c r="AH39" s="228"/>
      <c r="AI39" s="228"/>
      <c r="AJ39" s="228"/>
      <c r="AK39" s="228"/>
      <c r="AL39" s="228"/>
      <c r="AM39" s="228"/>
      <c r="AN39" s="228"/>
      <c r="AO39" s="228"/>
      <c r="AP39" s="228"/>
      <c r="AQ39" s="228"/>
      <c r="AR39" s="228"/>
      <c r="AS39" s="228"/>
      <c r="AT39" s="228"/>
      <c r="AU39" s="228"/>
      <c r="AV39" s="228"/>
      <c r="AW39" s="228"/>
      <c r="AX39" s="228"/>
      <c r="AY39" s="228"/>
      <c r="AZ39" s="228"/>
      <c r="BA39" s="228"/>
      <c r="BB39" s="228"/>
      <c r="BC39" s="228"/>
      <c r="BD39" s="228"/>
      <c r="BE39" s="228"/>
      <c r="BF39" s="228"/>
      <c r="BG39" s="228"/>
      <c r="BH39" s="228"/>
      <c r="BI39" s="228"/>
      <c r="BJ39" s="228"/>
      <c r="BK39" s="228"/>
      <c r="BL39" s="228"/>
      <c r="BM39" s="228"/>
      <c r="BN39" s="228"/>
      <c r="BO39" s="228"/>
      <c r="BP39" s="228"/>
      <c r="BQ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</row>
    <row r="40" spans="1:103" s="43" customFormat="1">
      <c r="A40" s="97"/>
      <c r="B40" s="294" t="s">
        <v>288</v>
      </c>
      <c r="E40" s="243"/>
      <c r="G40" s="60"/>
      <c r="BT40" s="292"/>
      <c r="BU40" s="292">
        <f>BT40+1</f>
        <v>1</v>
      </c>
      <c r="BV40" s="292">
        <f t="shared" ref="BV40:CY40" si="38">BU40+1</f>
        <v>2</v>
      </c>
      <c r="BW40" s="292">
        <f t="shared" si="38"/>
        <v>3</v>
      </c>
      <c r="BX40" s="292">
        <f t="shared" si="38"/>
        <v>4</v>
      </c>
      <c r="BY40" s="292">
        <f t="shared" si="38"/>
        <v>5</v>
      </c>
      <c r="BZ40" s="292">
        <f t="shared" si="38"/>
        <v>6</v>
      </c>
      <c r="CA40" s="292">
        <f t="shared" si="38"/>
        <v>7</v>
      </c>
      <c r="CB40" s="292">
        <f t="shared" si="38"/>
        <v>8</v>
      </c>
      <c r="CC40" s="292">
        <f t="shared" si="38"/>
        <v>9</v>
      </c>
      <c r="CD40" s="323">
        <f t="shared" si="38"/>
        <v>10</v>
      </c>
      <c r="CE40" s="292">
        <f t="shared" si="38"/>
        <v>11</v>
      </c>
      <c r="CF40" s="292">
        <f t="shared" si="38"/>
        <v>12</v>
      </c>
      <c r="CG40" s="292">
        <f t="shared" si="38"/>
        <v>13</v>
      </c>
      <c r="CH40" s="292">
        <f t="shared" si="38"/>
        <v>14</v>
      </c>
      <c r="CI40" s="292">
        <f t="shared" si="38"/>
        <v>15</v>
      </c>
      <c r="CJ40" s="292">
        <f t="shared" si="38"/>
        <v>16</v>
      </c>
      <c r="CK40" s="292">
        <f t="shared" si="38"/>
        <v>17</v>
      </c>
      <c r="CL40" s="292">
        <f t="shared" si="38"/>
        <v>18</v>
      </c>
      <c r="CM40" s="292">
        <f t="shared" si="38"/>
        <v>19</v>
      </c>
      <c r="CN40" s="292">
        <f t="shared" si="38"/>
        <v>20</v>
      </c>
      <c r="CO40" s="292">
        <f t="shared" si="38"/>
        <v>21</v>
      </c>
      <c r="CP40" s="292">
        <f t="shared" si="38"/>
        <v>22</v>
      </c>
      <c r="CQ40" s="292">
        <f t="shared" si="38"/>
        <v>23</v>
      </c>
      <c r="CR40" s="292">
        <f t="shared" si="38"/>
        <v>24</v>
      </c>
      <c r="CS40" s="292">
        <f t="shared" si="38"/>
        <v>25</v>
      </c>
      <c r="CT40" s="292">
        <f t="shared" si="38"/>
        <v>26</v>
      </c>
      <c r="CU40" s="292">
        <f t="shared" si="38"/>
        <v>27</v>
      </c>
      <c r="CV40" s="292">
        <f t="shared" si="38"/>
        <v>28</v>
      </c>
      <c r="CW40" s="292">
        <f t="shared" si="38"/>
        <v>29</v>
      </c>
      <c r="CX40" s="292">
        <f t="shared" si="38"/>
        <v>30</v>
      </c>
      <c r="CY40" s="292">
        <f t="shared" si="38"/>
        <v>31</v>
      </c>
    </row>
    <row r="41" spans="1:103" s="43" customFormat="1">
      <c r="A41" s="97"/>
      <c r="B41" s="43" t="s">
        <v>93</v>
      </c>
      <c r="C41" s="258">
        <v>0</v>
      </c>
      <c r="D41" s="70" t="s">
        <v>213</v>
      </c>
      <c r="E41" s="209">
        <v>6715</v>
      </c>
      <c r="F41" s="70" t="s">
        <v>214</v>
      </c>
      <c r="G41" s="123"/>
    </row>
    <row r="42" spans="1:103" s="35" customFormat="1">
      <c r="A42" s="94"/>
      <c r="B42" s="43" t="s">
        <v>75</v>
      </c>
      <c r="C42" s="206">
        <v>165</v>
      </c>
      <c r="D42" s="70" t="s">
        <v>187</v>
      </c>
      <c r="E42" s="218"/>
      <c r="F42" s="70"/>
      <c r="G42" s="123"/>
      <c r="H42" s="70"/>
      <c r="J42" s="287">
        <f>IF(J$7=$C$14,$C42,I42*(1+J43))</f>
        <v>0</v>
      </c>
      <c r="K42" s="287">
        <f t="shared" ref="K42:BQ42" si="39">IF(K$7=$C$14,$C42,J42*(1+K43))</f>
        <v>0</v>
      </c>
      <c r="L42" s="287">
        <f t="shared" si="39"/>
        <v>0</v>
      </c>
      <c r="M42" s="287">
        <f t="shared" si="39"/>
        <v>0</v>
      </c>
      <c r="N42" s="287">
        <f t="shared" si="39"/>
        <v>0</v>
      </c>
      <c r="O42" s="287">
        <f t="shared" si="39"/>
        <v>0</v>
      </c>
      <c r="P42" s="287">
        <f t="shared" si="39"/>
        <v>0</v>
      </c>
      <c r="Q42" s="287">
        <f t="shared" si="39"/>
        <v>0</v>
      </c>
      <c r="R42" s="287">
        <f t="shared" si="39"/>
        <v>0</v>
      </c>
      <c r="S42" s="287">
        <f t="shared" si="39"/>
        <v>0</v>
      </c>
      <c r="T42" s="287">
        <f t="shared" si="39"/>
        <v>0</v>
      </c>
      <c r="U42" s="287">
        <f t="shared" si="39"/>
        <v>0</v>
      </c>
      <c r="V42" s="287">
        <f t="shared" si="39"/>
        <v>0</v>
      </c>
      <c r="W42" s="287">
        <f t="shared" si="39"/>
        <v>0</v>
      </c>
      <c r="X42" s="287">
        <f t="shared" si="39"/>
        <v>0</v>
      </c>
      <c r="Y42" s="287">
        <f t="shared" si="39"/>
        <v>0</v>
      </c>
      <c r="Z42" s="287">
        <f t="shared" si="39"/>
        <v>0</v>
      </c>
      <c r="AA42" s="287">
        <f t="shared" si="39"/>
        <v>0</v>
      </c>
      <c r="AB42" s="287">
        <f t="shared" si="39"/>
        <v>0</v>
      </c>
      <c r="AC42" s="287">
        <f t="shared" si="39"/>
        <v>0</v>
      </c>
      <c r="AD42" s="287">
        <f t="shared" si="39"/>
        <v>0</v>
      </c>
      <c r="AE42" s="287">
        <f t="shared" si="39"/>
        <v>165</v>
      </c>
      <c r="AF42" s="287">
        <f t="shared" si="39"/>
        <v>165</v>
      </c>
      <c r="AG42" s="287">
        <f t="shared" si="39"/>
        <v>165</v>
      </c>
      <c r="AH42" s="287">
        <f t="shared" si="39"/>
        <v>165</v>
      </c>
      <c r="AI42" s="287">
        <f t="shared" si="39"/>
        <v>165</v>
      </c>
      <c r="AJ42" s="287">
        <f t="shared" si="39"/>
        <v>165</v>
      </c>
      <c r="AK42" s="287">
        <f t="shared" si="39"/>
        <v>165</v>
      </c>
      <c r="AL42" s="287">
        <f t="shared" si="39"/>
        <v>165</v>
      </c>
      <c r="AM42" s="287">
        <f t="shared" si="39"/>
        <v>165</v>
      </c>
      <c r="AN42" s="287">
        <f t="shared" si="39"/>
        <v>165</v>
      </c>
      <c r="AO42" s="287">
        <f t="shared" si="39"/>
        <v>165</v>
      </c>
      <c r="AP42" s="287">
        <f t="shared" si="39"/>
        <v>165</v>
      </c>
      <c r="AQ42" s="287">
        <f t="shared" si="39"/>
        <v>169.12499999999997</v>
      </c>
      <c r="AR42" s="287">
        <f t="shared" si="39"/>
        <v>169.12499999999997</v>
      </c>
      <c r="AS42" s="287">
        <f t="shared" si="39"/>
        <v>169.12499999999997</v>
      </c>
      <c r="AT42" s="287">
        <f t="shared" si="39"/>
        <v>169.12499999999997</v>
      </c>
      <c r="AU42" s="287">
        <f t="shared" si="39"/>
        <v>169.12499999999997</v>
      </c>
      <c r="AV42" s="287">
        <f t="shared" si="39"/>
        <v>169.12499999999997</v>
      </c>
      <c r="AW42" s="287">
        <f t="shared" si="39"/>
        <v>169.12499999999997</v>
      </c>
      <c r="AX42" s="287">
        <f t="shared" si="39"/>
        <v>169.12499999999997</v>
      </c>
      <c r="AY42" s="287">
        <f t="shared" si="39"/>
        <v>169.12499999999997</v>
      </c>
      <c r="AZ42" s="287">
        <f t="shared" si="39"/>
        <v>169.12499999999997</v>
      </c>
      <c r="BA42" s="287">
        <f t="shared" si="39"/>
        <v>169.12499999999997</v>
      </c>
      <c r="BB42" s="287">
        <f t="shared" si="39"/>
        <v>169.12499999999997</v>
      </c>
      <c r="BC42" s="287">
        <f t="shared" si="39"/>
        <v>173.35312499999995</v>
      </c>
      <c r="BD42" s="287">
        <f t="shared" si="39"/>
        <v>173.35312499999995</v>
      </c>
      <c r="BE42" s="287">
        <f t="shared" si="39"/>
        <v>173.35312499999995</v>
      </c>
      <c r="BF42" s="287">
        <f t="shared" si="39"/>
        <v>173.35312499999995</v>
      </c>
      <c r="BG42" s="287">
        <f t="shared" si="39"/>
        <v>173.35312499999995</v>
      </c>
      <c r="BH42" s="287">
        <f t="shared" si="39"/>
        <v>173.35312499999995</v>
      </c>
      <c r="BI42" s="287">
        <f t="shared" si="39"/>
        <v>173.35312499999995</v>
      </c>
      <c r="BJ42" s="287">
        <f t="shared" si="39"/>
        <v>173.35312499999995</v>
      </c>
      <c r="BK42" s="287">
        <f t="shared" si="39"/>
        <v>173.35312499999995</v>
      </c>
      <c r="BL42" s="287">
        <f t="shared" si="39"/>
        <v>173.35312499999995</v>
      </c>
      <c r="BM42" s="287">
        <f t="shared" si="39"/>
        <v>173.35312499999995</v>
      </c>
      <c r="BN42" s="287">
        <f t="shared" si="39"/>
        <v>173.35312499999995</v>
      </c>
      <c r="BO42" s="287">
        <f t="shared" si="39"/>
        <v>177.68695312499995</v>
      </c>
      <c r="BP42" s="287">
        <f t="shared" si="39"/>
        <v>177.68695312499995</v>
      </c>
      <c r="BQ42" s="287">
        <f t="shared" si="39"/>
        <v>177.68695312499995</v>
      </c>
      <c r="BX42" s="287">
        <f>IF(BX$7=$C$14,$C42,BQ42*(1+BX43))</f>
        <v>182.12912695312494</v>
      </c>
      <c r="BY42" s="287">
        <f>IF(BY$7=$C$14,$C42,BX42*(1+BY43))</f>
        <v>186.68235512695304</v>
      </c>
      <c r="BZ42" s="287">
        <f t="shared" ref="BZ42:CB42" si="40">IF(BZ$7=$C$14,$C42,BY42*(1+BZ43))</f>
        <v>191.34941400512685</v>
      </c>
      <c r="CA42" s="287">
        <f t="shared" si="40"/>
        <v>196.133149355255</v>
      </c>
      <c r="CB42" s="287">
        <f t="shared" si="40"/>
        <v>201.03647808913635</v>
      </c>
      <c r="CC42" s="287">
        <f>IF(CC$7=$C$14,$C42,CB42*(1+CC43))</f>
        <v>206.06239004136475</v>
      </c>
      <c r="CD42" s="287">
        <f>IF(CD$7=$C$14,$C42,CC42*(1+CD43))</f>
        <v>211.21394979239886</v>
      </c>
      <c r="CE42" s="287">
        <f t="shared" ref="CE42:CY42" si="41">IF(CE$7=$C$14,$C42,CD42*(1+CE43))</f>
        <v>211.21394979239886</v>
      </c>
      <c r="CF42" s="287">
        <f t="shared" si="41"/>
        <v>211.21394979239886</v>
      </c>
      <c r="CG42" s="287">
        <f t="shared" si="41"/>
        <v>211.21394979239886</v>
      </c>
      <c r="CH42" s="287">
        <f t="shared" si="41"/>
        <v>211.21394979239886</v>
      </c>
      <c r="CI42" s="287">
        <f t="shared" si="41"/>
        <v>211.21394979239886</v>
      </c>
      <c r="CJ42" s="287">
        <f t="shared" si="41"/>
        <v>211.21394979239886</v>
      </c>
      <c r="CK42" s="287">
        <f t="shared" si="41"/>
        <v>211.21394979239886</v>
      </c>
      <c r="CL42" s="287">
        <f t="shared" si="41"/>
        <v>211.21394979239886</v>
      </c>
      <c r="CM42" s="287">
        <f t="shared" si="41"/>
        <v>211.21394979239886</v>
      </c>
      <c r="CN42" s="287">
        <f t="shared" si="41"/>
        <v>211.21394979239886</v>
      </c>
      <c r="CO42" s="287">
        <f t="shared" si="41"/>
        <v>211.21394979239886</v>
      </c>
      <c r="CP42" s="287">
        <f t="shared" si="41"/>
        <v>211.21394979239886</v>
      </c>
      <c r="CQ42" s="287">
        <f t="shared" si="41"/>
        <v>211.21394979239886</v>
      </c>
      <c r="CR42" s="287">
        <f t="shared" si="41"/>
        <v>211.21394979239886</v>
      </c>
      <c r="CS42" s="287">
        <f t="shared" si="41"/>
        <v>211.21394979239886</v>
      </c>
      <c r="CT42" s="287">
        <f t="shared" si="41"/>
        <v>211.21394979239886</v>
      </c>
      <c r="CU42" s="287">
        <f t="shared" si="41"/>
        <v>211.21394979239886</v>
      </c>
      <c r="CV42" s="287">
        <f t="shared" si="41"/>
        <v>211.21394979239886</v>
      </c>
      <c r="CW42" s="287">
        <f t="shared" si="41"/>
        <v>211.21394979239886</v>
      </c>
      <c r="CX42" s="287">
        <f t="shared" si="41"/>
        <v>211.21394979239886</v>
      </c>
      <c r="CY42" s="287">
        <f t="shared" si="41"/>
        <v>211.21394979239886</v>
      </c>
    </row>
    <row r="43" spans="1:103" s="35" customFormat="1">
      <c r="A43" s="94"/>
      <c r="B43" s="43" t="s">
        <v>118</v>
      </c>
      <c r="C43" s="207">
        <v>2.5000000000000001E-2</v>
      </c>
      <c r="D43" s="70" t="s">
        <v>258</v>
      </c>
      <c r="E43" s="313"/>
      <c r="F43" s="257"/>
      <c r="G43" s="257"/>
      <c r="H43" s="257"/>
      <c r="J43" s="288"/>
      <c r="K43" s="288"/>
      <c r="L43" s="289"/>
      <c r="M43" s="289"/>
      <c r="N43" s="289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288"/>
      <c r="AL43" s="288"/>
      <c r="AM43" s="288"/>
      <c r="AN43" s="288"/>
      <c r="AO43" s="288"/>
      <c r="AP43" s="288"/>
      <c r="AQ43" s="290">
        <f>$C43</f>
        <v>2.5000000000000001E-2</v>
      </c>
      <c r="AR43" s="288"/>
      <c r="AS43" s="288"/>
      <c r="AT43" s="288"/>
      <c r="AU43" s="288"/>
      <c r="AV43" s="288"/>
      <c r="AW43" s="290"/>
      <c r="AX43" s="288"/>
      <c r="AY43" s="288"/>
      <c r="AZ43" s="290"/>
      <c r="BA43" s="288"/>
      <c r="BB43" s="288"/>
      <c r="BC43" s="290">
        <f>$C43</f>
        <v>2.5000000000000001E-2</v>
      </c>
      <c r="BD43" s="288"/>
      <c r="BE43" s="288"/>
      <c r="BF43" s="288"/>
      <c r="BG43" s="288"/>
      <c r="BH43" s="288"/>
      <c r="BI43" s="290"/>
      <c r="BJ43" s="288"/>
      <c r="BK43" s="290"/>
      <c r="BL43" s="290"/>
      <c r="BM43" s="290"/>
      <c r="BN43" s="290"/>
      <c r="BO43" s="290">
        <f>$C43</f>
        <v>2.5000000000000001E-2</v>
      </c>
      <c r="BP43" s="288"/>
      <c r="BQ43" s="288"/>
      <c r="BX43" s="290">
        <f>$C43</f>
        <v>2.5000000000000001E-2</v>
      </c>
      <c r="BY43" s="290">
        <f t="shared" ref="BY43:CD43" si="42">$C43</f>
        <v>2.5000000000000001E-2</v>
      </c>
      <c r="BZ43" s="290">
        <f t="shared" si="42"/>
        <v>2.5000000000000001E-2</v>
      </c>
      <c r="CA43" s="290">
        <f t="shared" si="42"/>
        <v>2.5000000000000001E-2</v>
      </c>
      <c r="CB43" s="290">
        <f t="shared" si="42"/>
        <v>2.5000000000000001E-2</v>
      </c>
      <c r="CC43" s="290">
        <f t="shared" si="42"/>
        <v>2.5000000000000001E-2</v>
      </c>
      <c r="CD43" s="290">
        <f t="shared" si="42"/>
        <v>2.5000000000000001E-2</v>
      </c>
      <c r="CE43" s="290"/>
      <c r="CF43" s="290"/>
      <c r="CG43" s="290"/>
      <c r="CH43" s="290"/>
      <c r="CI43" s="290"/>
      <c r="CJ43" s="290"/>
      <c r="CK43" s="290"/>
      <c r="CL43" s="290"/>
      <c r="CM43" s="290"/>
      <c r="CN43" s="290"/>
      <c r="CO43" s="290"/>
      <c r="CP43" s="290"/>
      <c r="CQ43" s="290"/>
      <c r="CR43" s="290"/>
      <c r="CS43" s="290"/>
      <c r="CT43" s="290"/>
      <c r="CU43" s="290"/>
      <c r="CV43" s="290"/>
      <c r="CW43" s="290"/>
      <c r="CX43" s="290"/>
      <c r="CY43" s="290"/>
    </row>
    <row r="44" spans="1:103" s="35" customFormat="1">
      <c r="A44" s="94"/>
      <c r="B44" s="43" t="s">
        <v>132</v>
      </c>
      <c r="C44" s="392">
        <v>0</v>
      </c>
      <c r="D44" s="70" t="s">
        <v>266</v>
      </c>
      <c r="E44" s="411" t="s">
        <v>295</v>
      </c>
      <c r="F44" s="70"/>
      <c r="G44" s="70"/>
      <c r="H44" s="70"/>
      <c r="J44" s="82">
        <f>IF(J$7&gt;=$C$14,J$9,0)</f>
        <v>0</v>
      </c>
      <c r="K44" s="82">
        <f t="shared" ref="K44:BQ44" si="43">IF(K$7&gt;=$C$14,K$9,0)</f>
        <v>0</v>
      </c>
      <c r="L44" s="82">
        <f t="shared" si="43"/>
        <v>0</v>
      </c>
      <c r="M44" s="82">
        <f t="shared" si="43"/>
        <v>0</v>
      </c>
      <c r="N44" s="82">
        <f t="shared" si="43"/>
        <v>0</v>
      </c>
      <c r="O44" s="82">
        <f t="shared" si="43"/>
        <v>0</v>
      </c>
      <c r="P44" s="82">
        <f t="shared" si="43"/>
        <v>0</v>
      </c>
      <c r="Q44" s="82">
        <f t="shared" si="43"/>
        <v>0</v>
      </c>
      <c r="R44" s="82">
        <f t="shared" si="43"/>
        <v>0</v>
      </c>
      <c r="S44" s="82">
        <f t="shared" si="43"/>
        <v>0</v>
      </c>
      <c r="T44" s="82">
        <f t="shared" si="43"/>
        <v>0</v>
      </c>
      <c r="U44" s="82">
        <f t="shared" si="43"/>
        <v>0</v>
      </c>
      <c r="V44" s="82">
        <f t="shared" si="43"/>
        <v>0</v>
      </c>
      <c r="W44" s="82">
        <f t="shared" si="43"/>
        <v>0</v>
      </c>
      <c r="X44" s="82">
        <f t="shared" si="43"/>
        <v>0</v>
      </c>
      <c r="Y44" s="82">
        <f t="shared" si="43"/>
        <v>0</v>
      </c>
      <c r="Z44" s="82">
        <f t="shared" si="43"/>
        <v>0</v>
      </c>
      <c r="AA44" s="82">
        <f t="shared" si="43"/>
        <v>0</v>
      </c>
      <c r="AB44" s="82">
        <f t="shared" si="43"/>
        <v>0</v>
      </c>
      <c r="AC44" s="82">
        <f t="shared" si="43"/>
        <v>0</v>
      </c>
      <c r="AD44" s="82">
        <f t="shared" si="43"/>
        <v>0</v>
      </c>
      <c r="AE44" s="82">
        <f t="shared" si="43"/>
        <v>1</v>
      </c>
      <c r="AF44" s="82">
        <f t="shared" si="43"/>
        <v>1</v>
      </c>
      <c r="AG44" s="82">
        <f t="shared" si="43"/>
        <v>1</v>
      </c>
      <c r="AH44" s="82">
        <f t="shared" si="43"/>
        <v>1</v>
      </c>
      <c r="AI44" s="82">
        <f t="shared" si="43"/>
        <v>1</v>
      </c>
      <c r="AJ44" s="82">
        <f t="shared" si="43"/>
        <v>1</v>
      </c>
      <c r="AK44" s="82">
        <f t="shared" si="43"/>
        <v>1</v>
      </c>
      <c r="AL44" s="82">
        <f t="shared" si="43"/>
        <v>1</v>
      </c>
      <c r="AM44" s="82">
        <f t="shared" si="43"/>
        <v>1</v>
      </c>
      <c r="AN44" s="82">
        <f t="shared" si="43"/>
        <v>1</v>
      </c>
      <c r="AO44" s="82">
        <f t="shared" si="43"/>
        <v>1</v>
      </c>
      <c r="AP44" s="82">
        <f t="shared" si="43"/>
        <v>1</v>
      </c>
      <c r="AQ44" s="82">
        <f t="shared" si="43"/>
        <v>1</v>
      </c>
      <c r="AR44" s="82">
        <f t="shared" si="43"/>
        <v>1</v>
      </c>
      <c r="AS44" s="82">
        <f t="shared" si="43"/>
        <v>1</v>
      </c>
      <c r="AT44" s="82">
        <f t="shared" si="43"/>
        <v>1</v>
      </c>
      <c r="AU44" s="82">
        <f t="shared" si="43"/>
        <v>1</v>
      </c>
      <c r="AV44" s="82">
        <f t="shared" si="43"/>
        <v>1</v>
      </c>
      <c r="AW44" s="82">
        <f t="shared" si="43"/>
        <v>1</v>
      </c>
      <c r="AX44" s="82">
        <f t="shared" si="43"/>
        <v>1</v>
      </c>
      <c r="AY44" s="82">
        <f t="shared" si="43"/>
        <v>1</v>
      </c>
      <c r="AZ44" s="82">
        <f t="shared" si="43"/>
        <v>1</v>
      </c>
      <c r="BA44" s="82">
        <f t="shared" si="43"/>
        <v>1</v>
      </c>
      <c r="BB44" s="82">
        <f t="shared" si="43"/>
        <v>1</v>
      </c>
      <c r="BC44" s="82">
        <f t="shared" si="43"/>
        <v>1</v>
      </c>
      <c r="BD44" s="82">
        <f t="shared" si="43"/>
        <v>1</v>
      </c>
      <c r="BE44" s="82">
        <f t="shared" si="43"/>
        <v>1</v>
      </c>
      <c r="BF44" s="82">
        <f t="shared" si="43"/>
        <v>1</v>
      </c>
      <c r="BG44" s="82">
        <f t="shared" si="43"/>
        <v>1</v>
      </c>
      <c r="BH44" s="82">
        <f t="shared" si="43"/>
        <v>1</v>
      </c>
      <c r="BI44" s="82">
        <f t="shared" si="43"/>
        <v>1</v>
      </c>
      <c r="BJ44" s="82">
        <f t="shared" si="43"/>
        <v>1</v>
      </c>
      <c r="BK44" s="82">
        <f t="shared" si="43"/>
        <v>1</v>
      </c>
      <c r="BL44" s="82">
        <f t="shared" si="43"/>
        <v>1</v>
      </c>
      <c r="BM44" s="82">
        <f t="shared" si="43"/>
        <v>1</v>
      </c>
      <c r="BN44" s="82">
        <f t="shared" si="43"/>
        <v>1</v>
      </c>
      <c r="BO44" s="82">
        <f t="shared" si="43"/>
        <v>1</v>
      </c>
      <c r="BP44" s="82">
        <f t="shared" si="43"/>
        <v>1</v>
      </c>
      <c r="BQ44" s="82">
        <f t="shared" si="43"/>
        <v>1</v>
      </c>
      <c r="BX44" s="82">
        <f t="shared" ref="BX44:CY44" si="44">IF(BX$7&gt;=$C$14,BX$9,0)</f>
        <v>12</v>
      </c>
      <c r="BY44" s="82">
        <f t="shared" si="44"/>
        <v>12</v>
      </c>
      <c r="BZ44" s="82">
        <f t="shared" si="44"/>
        <v>12</v>
      </c>
      <c r="CA44" s="82">
        <f t="shared" si="44"/>
        <v>12</v>
      </c>
      <c r="CB44" s="82">
        <f t="shared" si="44"/>
        <v>12</v>
      </c>
      <c r="CC44" s="82">
        <f t="shared" si="44"/>
        <v>12</v>
      </c>
      <c r="CD44" s="82">
        <f t="shared" si="44"/>
        <v>12</v>
      </c>
      <c r="CE44" s="82">
        <f t="shared" si="44"/>
        <v>12</v>
      </c>
      <c r="CF44" s="82">
        <f t="shared" si="44"/>
        <v>12</v>
      </c>
      <c r="CG44" s="82">
        <f t="shared" si="44"/>
        <v>12</v>
      </c>
      <c r="CH44" s="82">
        <f t="shared" si="44"/>
        <v>12</v>
      </c>
      <c r="CI44" s="82">
        <f t="shared" si="44"/>
        <v>12</v>
      </c>
      <c r="CJ44" s="82">
        <f t="shared" si="44"/>
        <v>12</v>
      </c>
      <c r="CK44" s="82">
        <f t="shared" si="44"/>
        <v>12</v>
      </c>
      <c r="CL44" s="82">
        <f t="shared" si="44"/>
        <v>12</v>
      </c>
      <c r="CM44" s="82">
        <f t="shared" si="44"/>
        <v>12</v>
      </c>
      <c r="CN44" s="82">
        <f t="shared" si="44"/>
        <v>12</v>
      </c>
      <c r="CO44" s="82">
        <f t="shared" si="44"/>
        <v>12</v>
      </c>
      <c r="CP44" s="82">
        <f t="shared" si="44"/>
        <v>12</v>
      </c>
      <c r="CQ44" s="82">
        <f t="shared" si="44"/>
        <v>12</v>
      </c>
      <c r="CR44" s="82">
        <f t="shared" si="44"/>
        <v>12</v>
      </c>
      <c r="CS44" s="82">
        <f t="shared" si="44"/>
        <v>12</v>
      </c>
      <c r="CT44" s="82">
        <f t="shared" si="44"/>
        <v>12</v>
      </c>
      <c r="CU44" s="82">
        <f t="shared" si="44"/>
        <v>12</v>
      </c>
      <c r="CV44" s="82">
        <f t="shared" si="44"/>
        <v>12</v>
      </c>
      <c r="CW44" s="82">
        <f t="shared" si="44"/>
        <v>12</v>
      </c>
      <c r="CX44" s="82">
        <f t="shared" si="44"/>
        <v>12</v>
      </c>
      <c r="CY44" s="82">
        <f t="shared" si="44"/>
        <v>12</v>
      </c>
    </row>
    <row r="45" spans="1:103" s="35" customFormat="1">
      <c r="A45" s="94"/>
      <c r="B45" s="35" t="s">
        <v>140</v>
      </c>
      <c r="C45" s="208">
        <v>1</v>
      </c>
      <c r="D45" s="303"/>
      <c r="E45" s="43"/>
      <c r="J45" s="234">
        <f>IF(J$7&gt;=$C$14,$C45,0)</f>
        <v>0</v>
      </c>
      <c r="K45" s="234">
        <f t="shared" ref="K45:BQ45" si="45">IF(K$7&gt;=$C$14,$C45,0)</f>
        <v>0</v>
      </c>
      <c r="L45" s="234">
        <f t="shared" si="45"/>
        <v>0</v>
      </c>
      <c r="M45" s="234">
        <f t="shared" si="45"/>
        <v>0</v>
      </c>
      <c r="N45" s="234">
        <f t="shared" si="45"/>
        <v>0</v>
      </c>
      <c r="O45" s="234">
        <f t="shared" si="45"/>
        <v>0</v>
      </c>
      <c r="P45" s="234">
        <f t="shared" si="45"/>
        <v>0</v>
      </c>
      <c r="Q45" s="234">
        <f t="shared" si="45"/>
        <v>0</v>
      </c>
      <c r="R45" s="234">
        <f t="shared" si="45"/>
        <v>0</v>
      </c>
      <c r="S45" s="234">
        <f t="shared" si="45"/>
        <v>0</v>
      </c>
      <c r="T45" s="234">
        <f t="shared" si="45"/>
        <v>0</v>
      </c>
      <c r="U45" s="234">
        <f t="shared" si="45"/>
        <v>0</v>
      </c>
      <c r="V45" s="234">
        <f t="shared" si="45"/>
        <v>0</v>
      </c>
      <c r="W45" s="234">
        <f t="shared" si="45"/>
        <v>0</v>
      </c>
      <c r="X45" s="234">
        <f t="shared" si="45"/>
        <v>0</v>
      </c>
      <c r="Y45" s="234">
        <f t="shared" si="45"/>
        <v>0</v>
      </c>
      <c r="Z45" s="234">
        <f t="shared" si="45"/>
        <v>0</v>
      </c>
      <c r="AA45" s="234">
        <f t="shared" si="45"/>
        <v>0</v>
      </c>
      <c r="AB45" s="234">
        <f t="shared" si="45"/>
        <v>0</v>
      </c>
      <c r="AC45" s="234">
        <f t="shared" si="45"/>
        <v>0</v>
      </c>
      <c r="AD45" s="234">
        <f t="shared" si="45"/>
        <v>0</v>
      </c>
      <c r="AE45" s="234">
        <f t="shared" si="45"/>
        <v>1</v>
      </c>
      <c r="AF45" s="234">
        <f t="shared" si="45"/>
        <v>1</v>
      </c>
      <c r="AG45" s="234">
        <f t="shared" si="45"/>
        <v>1</v>
      </c>
      <c r="AH45" s="234">
        <f t="shared" si="45"/>
        <v>1</v>
      </c>
      <c r="AI45" s="234">
        <f t="shared" si="45"/>
        <v>1</v>
      </c>
      <c r="AJ45" s="234">
        <f t="shared" si="45"/>
        <v>1</v>
      </c>
      <c r="AK45" s="234">
        <f t="shared" si="45"/>
        <v>1</v>
      </c>
      <c r="AL45" s="234">
        <f t="shared" si="45"/>
        <v>1</v>
      </c>
      <c r="AM45" s="234">
        <f t="shared" si="45"/>
        <v>1</v>
      </c>
      <c r="AN45" s="234">
        <f t="shared" si="45"/>
        <v>1</v>
      </c>
      <c r="AO45" s="234">
        <f t="shared" si="45"/>
        <v>1</v>
      </c>
      <c r="AP45" s="234">
        <f t="shared" si="45"/>
        <v>1</v>
      </c>
      <c r="AQ45" s="234">
        <f t="shared" si="45"/>
        <v>1</v>
      </c>
      <c r="AR45" s="234">
        <f t="shared" si="45"/>
        <v>1</v>
      </c>
      <c r="AS45" s="234">
        <f t="shared" si="45"/>
        <v>1</v>
      </c>
      <c r="AT45" s="234">
        <f t="shared" si="45"/>
        <v>1</v>
      </c>
      <c r="AU45" s="234">
        <f t="shared" si="45"/>
        <v>1</v>
      </c>
      <c r="AV45" s="234">
        <f t="shared" si="45"/>
        <v>1</v>
      </c>
      <c r="AW45" s="234">
        <f t="shared" si="45"/>
        <v>1</v>
      </c>
      <c r="AX45" s="234">
        <f t="shared" si="45"/>
        <v>1</v>
      </c>
      <c r="AY45" s="234">
        <f t="shared" si="45"/>
        <v>1</v>
      </c>
      <c r="AZ45" s="234">
        <f t="shared" si="45"/>
        <v>1</v>
      </c>
      <c r="BA45" s="234">
        <f t="shared" si="45"/>
        <v>1</v>
      </c>
      <c r="BB45" s="234">
        <f t="shared" si="45"/>
        <v>1</v>
      </c>
      <c r="BC45" s="234">
        <f t="shared" si="45"/>
        <v>1</v>
      </c>
      <c r="BD45" s="234">
        <f t="shared" si="45"/>
        <v>1</v>
      </c>
      <c r="BE45" s="234">
        <f t="shared" si="45"/>
        <v>1</v>
      </c>
      <c r="BF45" s="234">
        <f t="shared" si="45"/>
        <v>1</v>
      </c>
      <c r="BG45" s="234">
        <f t="shared" si="45"/>
        <v>1</v>
      </c>
      <c r="BH45" s="234">
        <f t="shared" si="45"/>
        <v>1</v>
      </c>
      <c r="BI45" s="234">
        <f t="shared" si="45"/>
        <v>1</v>
      </c>
      <c r="BJ45" s="234">
        <f t="shared" si="45"/>
        <v>1</v>
      </c>
      <c r="BK45" s="234">
        <f t="shared" si="45"/>
        <v>1</v>
      </c>
      <c r="BL45" s="234">
        <f t="shared" si="45"/>
        <v>1</v>
      </c>
      <c r="BM45" s="234">
        <f t="shared" si="45"/>
        <v>1</v>
      </c>
      <c r="BN45" s="234">
        <f t="shared" si="45"/>
        <v>1</v>
      </c>
      <c r="BO45" s="234">
        <f t="shared" si="45"/>
        <v>1</v>
      </c>
      <c r="BP45" s="234">
        <f t="shared" si="45"/>
        <v>1</v>
      </c>
      <c r="BQ45" s="234">
        <f t="shared" si="45"/>
        <v>1</v>
      </c>
      <c r="BX45" s="234">
        <f>IF(BX$7&gt;=$C$14,$C45,0)</f>
        <v>1</v>
      </c>
      <c r="BY45" s="234">
        <f t="shared" ref="BY45:CB45" si="46">IF(BY$7&gt;=$C$14,$C45,0)</f>
        <v>1</v>
      </c>
      <c r="BZ45" s="234">
        <f t="shared" si="46"/>
        <v>1</v>
      </c>
      <c r="CA45" s="234">
        <f t="shared" si="46"/>
        <v>1</v>
      </c>
      <c r="CB45" s="234">
        <f t="shared" si="46"/>
        <v>1</v>
      </c>
      <c r="CC45" s="234">
        <f>IF(CC$7&gt;=$C$14,$C45,0)</f>
        <v>1</v>
      </c>
      <c r="CD45" s="234">
        <f>IF(CD$7&gt;=$C$14,$C45,0)</f>
        <v>1</v>
      </c>
      <c r="CE45" s="305">
        <v>0.95</v>
      </c>
      <c r="CF45" s="305">
        <v>0.95</v>
      </c>
      <c r="CG45" s="305">
        <v>0.95</v>
      </c>
      <c r="CH45" s="305">
        <v>0.95</v>
      </c>
      <c r="CI45" s="305">
        <v>0.95</v>
      </c>
      <c r="CJ45" s="305">
        <v>0.95</v>
      </c>
      <c r="CK45" s="305">
        <v>0.95</v>
      </c>
      <c r="CL45" s="305">
        <v>0.95</v>
      </c>
      <c r="CM45" s="305">
        <v>0.95</v>
      </c>
      <c r="CN45" s="305">
        <v>0.95</v>
      </c>
      <c r="CO45" s="305">
        <v>0.95</v>
      </c>
      <c r="CP45" s="305">
        <v>0.95</v>
      </c>
      <c r="CQ45" s="305">
        <v>0.95</v>
      </c>
      <c r="CR45" s="305">
        <v>0.95</v>
      </c>
      <c r="CS45" s="305">
        <v>0.95</v>
      </c>
      <c r="CT45" s="305">
        <v>0.95</v>
      </c>
      <c r="CU45" s="305">
        <v>0.95</v>
      </c>
      <c r="CV45" s="305">
        <v>0.95</v>
      </c>
      <c r="CW45" s="305">
        <v>0.95</v>
      </c>
      <c r="CX45" s="305">
        <v>0.95</v>
      </c>
      <c r="CY45" s="305">
        <v>0.95</v>
      </c>
    </row>
    <row r="46" spans="1:103" s="92" customFormat="1">
      <c r="A46" s="91"/>
      <c r="B46" s="229" t="s">
        <v>198</v>
      </c>
      <c r="C46" s="230"/>
      <c r="D46" s="280"/>
      <c r="E46" s="229"/>
      <c r="F46" s="229"/>
      <c r="G46" s="230">
        <f>SUM(BS46:CY46)</f>
        <v>494779332.51473939</v>
      </c>
      <c r="H46" s="280" t="s">
        <v>136</v>
      </c>
      <c r="I46" s="229"/>
      <c r="J46" s="293">
        <f>(J42*J44*J45*$E41)</f>
        <v>0</v>
      </c>
      <c r="K46" s="293">
        <f t="shared" ref="K46:BQ46" si="47">(K42*K44*K45*$E41)</f>
        <v>0</v>
      </c>
      <c r="L46" s="293">
        <f t="shared" si="47"/>
        <v>0</v>
      </c>
      <c r="M46" s="293">
        <f t="shared" si="47"/>
        <v>0</v>
      </c>
      <c r="N46" s="293">
        <f t="shared" si="47"/>
        <v>0</v>
      </c>
      <c r="O46" s="293">
        <f t="shared" si="47"/>
        <v>0</v>
      </c>
      <c r="P46" s="293">
        <f t="shared" si="47"/>
        <v>0</v>
      </c>
      <c r="Q46" s="293">
        <f t="shared" si="47"/>
        <v>0</v>
      </c>
      <c r="R46" s="293">
        <f t="shared" si="47"/>
        <v>0</v>
      </c>
      <c r="S46" s="293">
        <f t="shared" si="47"/>
        <v>0</v>
      </c>
      <c r="T46" s="293">
        <f t="shared" si="47"/>
        <v>0</v>
      </c>
      <c r="U46" s="293">
        <f t="shared" si="47"/>
        <v>0</v>
      </c>
      <c r="V46" s="293">
        <f t="shared" si="47"/>
        <v>0</v>
      </c>
      <c r="W46" s="293">
        <f t="shared" si="47"/>
        <v>0</v>
      </c>
      <c r="X46" s="293">
        <f t="shared" si="47"/>
        <v>0</v>
      </c>
      <c r="Y46" s="293">
        <f t="shared" si="47"/>
        <v>0</v>
      </c>
      <c r="Z46" s="293">
        <f t="shared" si="47"/>
        <v>0</v>
      </c>
      <c r="AA46" s="293">
        <f t="shared" si="47"/>
        <v>0</v>
      </c>
      <c r="AB46" s="293">
        <f t="shared" si="47"/>
        <v>0</v>
      </c>
      <c r="AC46" s="293">
        <f t="shared" si="47"/>
        <v>0</v>
      </c>
      <c r="AD46" s="293">
        <f t="shared" si="47"/>
        <v>0</v>
      </c>
      <c r="AE46" s="293">
        <f t="shared" si="47"/>
        <v>1107975</v>
      </c>
      <c r="AF46" s="293">
        <f t="shared" si="47"/>
        <v>1107975</v>
      </c>
      <c r="AG46" s="293">
        <f t="shared" si="47"/>
        <v>1107975</v>
      </c>
      <c r="AH46" s="293">
        <f t="shared" si="47"/>
        <v>1107975</v>
      </c>
      <c r="AI46" s="293">
        <f t="shared" si="47"/>
        <v>1107975</v>
      </c>
      <c r="AJ46" s="293">
        <f t="shared" si="47"/>
        <v>1107975</v>
      </c>
      <c r="AK46" s="293">
        <f t="shared" si="47"/>
        <v>1107975</v>
      </c>
      <c r="AL46" s="293">
        <f t="shared" si="47"/>
        <v>1107975</v>
      </c>
      <c r="AM46" s="293">
        <f t="shared" si="47"/>
        <v>1107975</v>
      </c>
      <c r="AN46" s="293">
        <f t="shared" si="47"/>
        <v>1107975</v>
      </c>
      <c r="AO46" s="293">
        <f t="shared" si="47"/>
        <v>1107975</v>
      </c>
      <c r="AP46" s="293">
        <f t="shared" si="47"/>
        <v>1107975</v>
      </c>
      <c r="AQ46" s="293">
        <f t="shared" si="47"/>
        <v>1135674.3749999998</v>
      </c>
      <c r="AR46" s="293">
        <f t="shared" si="47"/>
        <v>1135674.3749999998</v>
      </c>
      <c r="AS46" s="293">
        <f t="shared" si="47"/>
        <v>1135674.3749999998</v>
      </c>
      <c r="AT46" s="293">
        <f t="shared" si="47"/>
        <v>1135674.3749999998</v>
      </c>
      <c r="AU46" s="293">
        <f t="shared" si="47"/>
        <v>1135674.3749999998</v>
      </c>
      <c r="AV46" s="293">
        <f t="shared" si="47"/>
        <v>1135674.3749999998</v>
      </c>
      <c r="AW46" s="293">
        <f t="shared" si="47"/>
        <v>1135674.3749999998</v>
      </c>
      <c r="AX46" s="293">
        <f t="shared" si="47"/>
        <v>1135674.3749999998</v>
      </c>
      <c r="AY46" s="293">
        <f t="shared" si="47"/>
        <v>1135674.3749999998</v>
      </c>
      <c r="AZ46" s="293">
        <f t="shared" si="47"/>
        <v>1135674.3749999998</v>
      </c>
      <c r="BA46" s="293">
        <f t="shared" si="47"/>
        <v>1135674.3749999998</v>
      </c>
      <c r="BB46" s="293">
        <f t="shared" si="47"/>
        <v>1135674.3749999998</v>
      </c>
      <c r="BC46" s="293">
        <f t="shared" si="47"/>
        <v>1164066.2343749998</v>
      </c>
      <c r="BD46" s="293">
        <f t="shared" si="47"/>
        <v>1164066.2343749998</v>
      </c>
      <c r="BE46" s="293">
        <f t="shared" si="47"/>
        <v>1164066.2343749998</v>
      </c>
      <c r="BF46" s="293">
        <f t="shared" si="47"/>
        <v>1164066.2343749998</v>
      </c>
      <c r="BG46" s="293">
        <f t="shared" si="47"/>
        <v>1164066.2343749998</v>
      </c>
      <c r="BH46" s="293">
        <f t="shared" si="47"/>
        <v>1164066.2343749998</v>
      </c>
      <c r="BI46" s="293">
        <f t="shared" si="47"/>
        <v>1164066.2343749998</v>
      </c>
      <c r="BJ46" s="293">
        <f t="shared" si="47"/>
        <v>1164066.2343749998</v>
      </c>
      <c r="BK46" s="293">
        <f t="shared" si="47"/>
        <v>1164066.2343749998</v>
      </c>
      <c r="BL46" s="293">
        <f t="shared" si="47"/>
        <v>1164066.2343749998</v>
      </c>
      <c r="BM46" s="293">
        <f t="shared" si="47"/>
        <v>1164066.2343749998</v>
      </c>
      <c r="BN46" s="293">
        <f t="shared" si="47"/>
        <v>1164066.2343749998</v>
      </c>
      <c r="BO46" s="293">
        <f t="shared" si="47"/>
        <v>1193167.8902343747</v>
      </c>
      <c r="BP46" s="293">
        <f t="shared" si="47"/>
        <v>1193167.8902343747</v>
      </c>
      <c r="BQ46" s="293">
        <f t="shared" si="47"/>
        <v>1193167.8902343747</v>
      </c>
      <c r="BR46" s="229"/>
      <c r="BS46" s="230">
        <f>SUM(J46:U46)</f>
        <v>0</v>
      </c>
      <c r="BT46" s="230">
        <f>SUM(V46:AG46)</f>
        <v>3323925</v>
      </c>
      <c r="BU46" s="230">
        <f>SUM(AH46:AS46)</f>
        <v>13378798.125</v>
      </c>
      <c r="BV46" s="230">
        <f>SUM(AT46:BE46)</f>
        <v>13713268.078124998</v>
      </c>
      <c r="BW46" s="230">
        <f>SUM(BF46:BQ46)</f>
        <v>14056099.780078124</v>
      </c>
      <c r="BX46" s="293">
        <f t="shared" ref="BX46:CY46" si="48">(BX42*BX44*BX45*$E41)</f>
        <v>14675965.049882809</v>
      </c>
      <c r="BY46" s="293">
        <f t="shared" si="48"/>
        <v>15042864.176129874</v>
      </c>
      <c r="BZ46" s="293">
        <f t="shared" si="48"/>
        <v>15418935.780533122</v>
      </c>
      <c r="CA46" s="293">
        <f t="shared" si="48"/>
        <v>15804409.175046448</v>
      </c>
      <c r="CB46" s="293">
        <f t="shared" si="48"/>
        <v>16199519.404422607</v>
      </c>
      <c r="CC46" s="293">
        <f t="shared" si="48"/>
        <v>16604507.389533171</v>
      </c>
      <c r="CD46" s="293">
        <f t="shared" si="48"/>
        <v>17019620.074271504</v>
      </c>
      <c r="CE46" s="293">
        <f t="shared" si="48"/>
        <v>16168639.070557926</v>
      </c>
      <c r="CF46" s="293">
        <f t="shared" si="48"/>
        <v>16168639.070557926</v>
      </c>
      <c r="CG46" s="293">
        <f t="shared" si="48"/>
        <v>16168639.070557926</v>
      </c>
      <c r="CH46" s="293">
        <f t="shared" si="48"/>
        <v>16168639.070557926</v>
      </c>
      <c r="CI46" s="293">
        <f t="shared" si="48"/>
        <v>16168639.070557926</v>
      </c>
      <c r="CJ46" s="293">
        <f t="shared" si="48"/>
        <v>16168639.070557926</v>
      </c>
      <c r="CK46" s="293">
        <f t="shared" si="48"/>
        <v>16168639.070557926</v>
      </c>
      <c r="CL46" s="293">
        <f t="shared" si="48"/>
        <v>16168639.070557926</v>
      </c>
      <c r="CM46" s="293">
        <f t="shared" si="48"/>
        <v>16168639.070557926</v>
      </c>
      <c r="CN46" s="293">
        <f t="shared" si="48"/>
        <v>16168639.070557926</v>
      </c>
      <c r="CO46" s="293">
        <f t="shared" si="48"/>
        <v>16168639.070557926</v>
      </c>
      <c r="CP46" s="293">
        <f t="shared" si="48"/>
        <v>16168639.070557926</v>
      </c>
      <c r="CQ46" s="293">
        <f t="shared" si="48"/>
        <v>16168639.070557926</v>
      </c>
      <c r="CR46" s="293">
        <f t="shared" si="48"/>
        <v>16168639.070557926</v>
      </c>
      <c r="CS46" s="293">
        <f t="shared" si="48"/>
        <v>16168639.070557926</v>
      </c>
      <c r="CT46" s="293">
        <f t="shared" si="48"/>
        <v>16168639.070557926</v>
      </c>
      <c r="CU46" s="293">
        <f t="shared" si="48"/>
        <v>16168639.070557926</v>
      </c>
      <c r="CV46" s="293">
        <f t="shared" si="48"/>
        <v>16168639.070557926</v>
      </c>
      <c r="CW46" s="293">
        <f t="shared" si="48"/>
        <v>16168639.070557926</v>
      </c>
      <c r="CX46" s="293">
        <f t="shared" si="48"/>
        <v>16168639.070557926</v>
      </c>
      <c r="CY46" s="293">
        <f t="shared" si="48"/>
        <v>16168639.070557926</v>
      </c>
    </row>
    <row r="47" spans="1:103">
      <c r="B47" s="35"/>
      <c r="C47" s="198"/>
      <c r="D47" s="198"/>
      <c r="E47" s="198"/>
      <c r="J47" s="228"/>
      <c r="K47" s="228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28"/>
      <c r="AY47" s="228"/>
      <c r="AZ47" s="228"/>
      <c r="BA47" s="228"/>
      <c r="BB47" s="228"/>
      <c r="BC47" s="228"/>
      <c r="BD47" s="228"/>
      <c r="BE47" s="228"/>
      <c r="BF47" s="228"/>
      <c r="BG47" s="228"/>
      <c r="BH47" s="228"/>
      <c r="BI47" s="228"/>
      <c r="BJ47" s="228"/>
      <c r="BK47" s="228"/>
      <c r="BL47" s="228"/>
      <c r="BM47" s="228"/>
      <c r="BN47" s="228"/>
      <c r="BO47" s="228"/>
      <c r="BP47" s="228"/>
      <c r="BQ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</row>
    <row r="48" spans="1:103" s="43" customFormat="1">
      <c r="A48" s="97"/>
      <c r="B48" s="294" t="s">
        <v>289</v>
      </c>
      <c r="E48" s="243"/>
      <c r="G48" s="60"/>
      <c r="BT48" s="292"/>
      <c r="BU48" s="292">
        <f>BT48+1</f>
        <v>1</v>
      </c>
      <c r="BV48" s="292">
        <f t="shared" ref="BV48:CY48" si="49">BU48+1</f>
        <v>2</v>
      </c>
      <c r="BW48" s="292">
        <f t="shared" si="49"/>
        <v>3</v>
      </c>
      <c r="BX48" s="292">
        <f t="shared" si="49"/>
        <v>4</v>
      </c>
      <c r="BY48" s="323">
        <f t="shared" si="49"/>
        <v>5</v>
      </c>
      <c r="BZ48" s="292">
        <f t="shared" si="49"/>
        <v>6</v>
      </c>
      <c r="CA48" s="292">
        <f t="shared" si="49"/>
        <v>7</v>
      </c>
      <c r="CB48" s="292">
        <f t="shared" si="49"/>
        <v>8</v>
      </c>
      <c r="CC48" s="292">
        <f t="shared" si="49"/>
        <v>9</v>
      </c>
      <c r="CD48" s="292">
        <f t="shared" si="49"/>
        <v>10</v>
      </c>
      <c r="CE48" s="292">
        <f t="shared" si="49"/>
        <v>11</v>
      </c>
      <c r="CF48" s="292">
        <f t="shared" si="49"/>
        <v>12</v>
      </c>
      <c r="CG48" s="292">
        <f t="shared" si="49"/>
        <v>13</v>
      </c>
      <c r="CH48" s="292">
        <f t="shared" si="49"/>
        <v>14</v>
      </c>
      <c r="CI48" s="292">
        <f t="shared" si="49"/>
        <v>15</v>
      </c>
      <c r="CJ48" s="292">
        <f t="shared" si="49"/>
        <v>16</v>
      </c>
      <c r="CK48" s="292">
        <f t="shared" si="49"/>
        <v>17</v>
      </c>
      <c r="CL48" s="292">
        <f t="shared" si="49"/>
        <v>18</v>
      </c>
      <c r="CM48" s="292">
        <f t="shared" si="49"/>
        <v>19</v>
      </c>
      <c r="CN48" s="292">
        <f t="shared" si="49"/>
        <v>20</v>
      </c>
      <c r="CO48" s="292">
        <f t="shared" si="49"/>
        <v>21</v>
      </c>
      <c r="CP48" s="292">
        <f t="shared" si="49"/>
        <v>22</v>
      </c>
      <c r="CQ48" s="292">
        <f t="shared" si="49"/>
        <v>23</v>
      </c>
      <c r="CR48" s="292">
        <f t="shared" si="49"/>
        <v>24</v>
      </c>
      <c r="CS48" s="292">
        <f t="shared" si="49"/>
        <v>25</v>
      </c>
      <c r="CT48" s="292">
        <f t="shared" si="49"/>
        <v>26</v>
      </c>
      <c r="CU48" s="292">
        <f t="shared" si="49"/>
        <v>27</v>
      </c>
      <c r="CV48" s="292">
        <f t="shared" si="49"/>
        <v>28</v>
      </c>
      <c r="CW48" s="292">
        <f t="shared" si="49"/>
        <v>29</v>
      </c>
      <c r="CX48" s="292">
        <f t="shared" si="49"/>
        <v>30</v>
      </c>
      <c r="CY48" s="292">
        <f t="shared" si="49"/>
        <v>31</v>
      </c>
    </row>
    <row r="49" spans="1:103" s="43" customFormat="1">
      <c r="A49" s="97"/>
      <c r="B49" s="43" t="s">
        <v>93</v>
      </c>
      <c r="C49" s="258">
        <v>0</v>
      </c>
      <c r="D49" s="70" t="s">
        <v>213</v>
      </c>
      <c r="E49" s="209">
        <v>29980</v>
      </c>
      <c r="F49" s="70" t="s">
        <v>214</v>
      </c>
      <c r="G49" s="123"/>
    </row>
    <row r="50" spans="1:103" s="35" customFormat="1">
      <c r="A50" s="94"/>
      <c r="B50" s="43" t="s">
        <v>75</v>
      </c>
      <c r="C50" s="412">
        <v>160</v>
      </c>
      <c r="D50" s="70" t="s">
        <v>187</v>
      </c>
      <c r="E50" s="218"/>
      <c r="F50" s="70"/>
      <c r="G50" s="123"/>
      <c r="H50" s="70"/>
      <c r="J50" s="287">
        <f>IF(J$7=$C$14,$C50,I50*(1+J51))</f>
        <v>0</v>
      </c>
      <c r="K50" s="287">
        <f t="shared" ref="K50:BQ50" si="50">IF(K$7=$C$14,$C50,J50*(1+K51))</f>
        <v>0</v>
      </c>
      <c r="L50" s="287">
        <f t="shared" si="50"/>
        <v>0</v>
      </c>
      <c r="M50" s="287">
        <f t="shared" si="50"/>
        <v>0</v>
      </c>
      <c r="N50" s="287">
        <f t="shared" si="50"/>
        <v>0</v>
      </c>
      <c r="O50" s="287">
        <f t="shared" si="50"/>
        <v>0</v>
      </c>
      <c r="P50" s="287">
        <f t="shared" si="50"/>
        <v>0</v>
      </c>
      <c r="Q50" s="287">
        <f t="shared" si="50"/>
        <v>0</v>
      </c>
      <c r="R50" s="287">
        <f t="shared" si="50"/>
        <v>0</v>
      </c>
      <c r="S50" s="287">
        <f t="shared" si="50"/>
        <v>0</v>
      </c>
      <c r="T50" s="287">
        <f t="shared" si="50"/>
        <v>0</v>
      </c>
      <c r="U50" s="287">
        <f t="shared" si="50"/>
        <v>0</v>
      </c>
      <c r="V50" s="287">
        <f t="shared" si="50"/>
        <v>0</v>
      </c>
      <c r="W50" s="287">
        <f t="shared" si="50"/>
        <v>0</v>
      </c>
      <c r="X50" s="287">
        <f t="shared" si="50"/>
        <v>0</v>
      </c>
      <c r="Y50" s="287">
        <f t="shared" si="50"/>
        <v>0</v>
      </c>
      <c r="Z50" s="287">
        <f t="shared" si="50"/>
        <v>0</v>
      </c>
      <c r="AA50" s="287">
        <f t="shared" si="50"/>
        <v>0</v>
      </c>
      <c r="AB50" s="287">
        <f t="shared" si="50"/>
        <v>0</v>
      </c>
      <c r="AC50" s="287">
        <f t="shared" si="50"/>
        <v>0</v>
      </c>
      <c r="AD50" s="287">
        <f t="shared" si="50"/>
        <v>0</v>
      </c>
      <c r="AE50" s="287">
        <f t="shared" si="50"/>
        <v>160</v>
      </c>
      <c r="AF50" s="287">
        <f t="shared" si="50"/>
        <v>160</v>
      </c>
      <c r="AG50" s="287">
        <f t="shared" si="50"/>
        <v>160</v>
      </c>
      <c r="AH50" s="287">
        <f t="shared" si="50"/>
        <v>160</v>
      </c>
      <c r="AI50" s="287">
        <f t="shared" si="50"/>
        <v>160</v>
      </c>
      <c r="AJ50" s="287">
        <f t="shared" si="50"/>
        <v>160</v>
      </c>
      <c r="AK50" s="287">
        <f t="shared" si="50"/>
        <v>160</v>
      </c>
      <c r="AL50" s="287">
        <f t="shared" si="50"/>
        <v>160</v>
      </c>
      <c r="AM50" s="287">
        <f t="shared" si="50"/>
        <v>160</v>
      </c>
      <c r="AN50" s="287">
        <f t="shared" si="50"/>
        <v>160</v>
      </c>
      <c r="AO50" s="287">
        <f t="shared" si="50"/>
        <v>160</v>
      </c>
      <c r="AP50" s="287">
        <f t="shared" si="50"/>
        <v>160</v>
      </c>
      <c r="AQ50" s="287">
        <f t="shared" si="50"/>
        <v>160</v>
      </c>
      <c r="AR50" s="287">
        <f t="shared" si="50"/>
        <v>160</v>
      </c>
      <c r="AS50" s="287">
        <f t="shared" si="50"/>
        <v>160</v>
      </c>
      <c r="AT50" s="287">
        <f t="shared" si="50"/>
        <v>160</v>
      </c>
      <c r="AU50" s="287">
        <f t="shared" si="50"/>
        <v>160</v>
      </c>
      <c r="AV50" s="287">
        <f t="shared" si="50"/>
        <v>160</v>
      </c>
      <c r="AW50" s="287">
        <f t="shared" si="50"/>
        <v>160</v>
      </c>
      <c r="AX50" s="287">
        <f t="shared" si="50"/>
        <v>160</v>
      </c>
      <c r="AY50" s="287">
        <f t="shared" si="50"/>
        <v>160</v>
      </c>
      <c r="AZ50" s="287">
        <f t="shared" si="50"/>
        <v>160</v>
      </c>
      <c r="BA50" s="287">
        <f t="shared" si="50"/>
        <v>160</v>
      </c>
      <c r="BB50" s="287">
        <f t="shared" si="50"/>
        <v>160</v>
      </c>
      <c r="BC50" s="287">
        <f t="shared" si="50"/>
        <v>163.6</v>
      </c>
      <c r="BD50" s="287">
        <f t="shared" si="50"/>
        <v>163.6</v>
      </c>
      <c r="BE50" s="287">
        <f t="shared" si="50"/>
        <v>163.6</v>
      </c>
      <c r="BF50" s="287">
        <f t="shared" si="50"/>
        <v>163.6</v>
      </c>
      <c r="BG50" s="287">
        <f t="shared" si="50"/>
        <v>163.6</v>
      </c>
      <c r="BH50" s="287">
        <f t="shared" si="50"/>
        <v>163.6</v>
      </c>
      <c r="BI50" s="287">
        <f t="shared" si="50"/>
        <v>163.6</v>
      </c>
      <c r="BJ50" s="287">
        <f t="shared" si="50"/>
        <v>163.6</v>
      </c>
      <c r="BK50" s="287">
        <f t="shared" si="50"/>
        <v>163.6</v>
      </c>
      <c r="BL50" s="287">
        <f t="shared" si="50"/>
        <v>163.6</v>
      </c>
      <c r="BM50" s="287">
        <f t="shared" si="50"/>
        <v>163.6</v>
      </c>
      <c r="BN50" s="287">
        <f t="shared" si="50"/>
        <v>163.6</v>
      </c>
      <c r="BO50" s="287">
        <f t="shared" si="50"/>
        <v>163.6</v>
      </c>
      <c r="BP50" s="287">
        <f t="shared" si="50"/>
        <v>163.6</v>
      </c>
      <c r="BQ50" s="287">
        <f t="shared" si="50"/>
        <v>163.6</v>
      </c>
      <c r="BX50" s="287">
        <f>IF(BX$7=$C$14,$C50,BQ50*(1+BX51))</f>
        <v>167.28099999999998</v>
      </c>
      <c r="BY50" s="287">
        <f>IF(BY$7=$C$14,$C50,BX50*(1+BY51))</f>
        <v>171.04482249999998</v>
      </c>
      <c r="BZ50" s="287">
        <f t="shared" ref="BZ50:CB50" si="51">IF(BZ$7=$C$14,$C50,BY50*(1+BZ51))</f>
        <v>174.89333100624998</v>
      </c>
      <c r="CA50" s="287">
        <f t="shared" si="51"/>
        <v>178.8284309538906</v>
      </c>
      <c r="CB50" s="287">
        <f t="shared" si="51"/>
        <v>182.85207065035314</v>
      </c>
      <c r="CC50" s="287">
        <f>IF(CC$7=$C$14,$C50,CB50*(1+CC51))</f>
        <v>186.96624223998609</v>
      </c>
      <c r="CD50" s="287">
        <f>IF(CD$7=$C$14,$C50,CC50*(1+CD51))</f>
        <v>191.17298269038577</v>
      </c>
      <c r="CE50" s="287">
        <f t="shared" ref="CE50:CY50" si="52">IF(CE$7=$C$14,$C50,CD50*(1+CE51))</f>
        <v>191.17298269038577</v>
      </c>
      <c r="CF50" s="287">
        <f t="shared" si="52"/>
        <v>191.17298269038577</v>
      </c>
      <c r="CG50" s="287">
        <f t="shared" si="52"/>
        <v>191.17298269038577</v>
      </c>
      <c r="CH50" s="287">
        <f t="shared" si="52"/>
        <v>191.17298269038577</v>
      </c>
      <c r="CI50" s="287">
        <f t="shared" si="52"/>
        <v>191.17298269038577</v>
      </c>
      <c r="CJ50" s="287">
        <f t="shared" si="52"/>
        <v>191.17298269038577</v>
      </c>
      <c r="CK50" s="287">
        <f t="shared" si="52"/>
        <v>191.17298269038577</v>
      </c>
      <c r="CL50" s="287">
        <f t="shared" si="52"/>
        <v>191.17298269038577</v>
      </c>
      <c r="CM50" s="287">
        <f t="shared" si="52"/>
        <v>191.17298269038577</v>
      </c>
      <c r="CN50" s="287">
        <f t="shared" si="52"/>
        <v>191.17298269038577</v>
      </c>
      <c r="CO50" s="287">
        <f t="shared" si="52"/>
        <v>191.17298269038577</v>
      </c>
      <c r="CP50" s="287">
        <f t="shared" si="52"/>
        <v>191.17298269038577</v>
      </c>
      <c r="CQ50" s="287">
        <f t="shared" si="52"/>
        <v>191.17298269038577</v>
      </c>
      <c r="CR50" s="287">
        <f t="shared" si="52"/>
        <v>191.17298269038577</v>
      </c>
      <c r="CS50" s="287">
        <f t="shared" si="52"/>
        <v>191.17298269038577</v>
      </c>
      <c r="CT50" s="287">
        <f t="shared" si="52"/>
        <v>191.17298269038577</v>
      </c>
      <c r="CU50" s="287">
        <f t="shared" si="52"/>
        <v>191.17298269038577</v>
      </c>
      <c r="CV50" s="287">
        <f t="shared" si="52"/>
        <v>191.17298269038577</v>
      </c>
      <c r="CW50" s="287">
        <f t="shared" si="52"/>
        <v>191.17298269038577</v>
      </c>
      <c r="CX50" s="287">
        <f t="shared" si="52"/>
        <v>191.17298269038577</v>
      </c>
      <c r="CY50" s="287">
        <f t="shared" si="52"/>
        <v>191.17298269038577</v>
      </c>
    </row>
    <row r="51" spans="1:103" s="35" customFormat="1">
      <c r="A51" s="94"/>
      <c r="B51" s="43" t="s">
        <v>118</v>
      </c>
      <c r="C51" s="413">
        <v>2.2499999999999999E-2</v>
      </c>
      <c r="D51" s="70" t="s">
        <v>258</v>
      </c>
      <c r="E51" s="313"/>
      <c r="F51" s="257"/>
      <c r="G51" s="257"/>
      <c r="H51" s="257"/>
      <c r="J51" s="288"/>
      <c r="K51" s="288"/>
      <c r="L51" s="289"/>
      <c r="M51" s="289"/>
      <c r="N51" s="289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8"/>
      <c r="AW51" s="290"/>
      <c r="AX51" s="288"/>
      <c r="AY51" s="288"/>
      <c r="AZ51" s="290"/>
      <c r="BA51" s="288"/>
      <c r="BB51" s="288"/>
      <c r="BC51" s="290">
        <f>$C51</f>
        <v>2.2499999999999999E-2</v>
      </c>
      <c r="BD51" s="288"/>
      <c r="BE51" s="288"/>
      <c r="BF51" s="288"/>
      <c r="BG51" s="288"/>
      <c r="BH51" s="288"/>
      <c r="BI51" s="290"/>
      <c r="BJ51" s="288"/>
      <c r="BK51" s="290"/>
      <c r="BL51" s="290"/>
      <c r="BM51" s="290"/>
      <c r="BN51" s="290"/>
      <c r="BO51" s="290"/>
      <c r="BP51" s="288"/>
      <c r="BQ51" s="288"/>
      <c r="BX51" s="290">
        <f>$C51</f>
        <v>2.2499999999999999E-2</v>
      </c>
      <c r="BY51" s="290">
        <f t="shared" ref="BY51:CD51" si="53">$C51</f>
        <v>2.2499999999999999E-2</v>
      </c>
      <c r="BZ51" s="290">
        <f t="shared" si="53"/>
        <v>2.2499999999999999E-2</v>
      </c>
      <c r="CA51" s="290">
        <f t="shared" si="53"/>
        <v>2.2499999999999999E-2</v>
      </c>
      <c r="CB51" s="290">
        <f t="shared" si="53"/>
        <v>2.2499999999999999E-2</v>
      </c>
      <c r="CC51" s="290">
        <f t="shared" si="53"/>
        <v>2.2499999999999999E-2</v>
      </c>
      <c r="CD51" s="290">
        <f t="shared" si="53"/>
        <v>2.2499999999999999E-2</v>
      </c>
      <c r="CE51" s="290"/>
      <c r="CF51" s="290"/>
      <c r="CG51" s="290"/>
      <c r="CH51" s="290"/>
      <c r="CI51" s="290"/>
      <c r="CJ51" s="290"/>
      <c r="CK51" s="290"/>
      <c r="CL51" s="290"/>
      <c r="CM51" s="290"/>
      <c r="CN51" s="290"/>
      <c r="CO51" s="290"/>
      <c r="CP51" s="290"/>
      <c r="CQ51" s="290"/>
      <c r="CR51" s="290"/>
      <c r="CS51" s="290"/>
      <c r="CT51" s="290"/>
      <c r="CU51" s="290"/>
      <c r="CV51" s="290"/>
      <c r="CW51" s="290"/>
      <c r="CX51" s="290"/>
      <c r="CY51" s="290"/>
    </row>
    <row r="52" spans="1:103" s="35" customFormat="1">
      <c r="A52" s="94"/>
      <c r="B52" s="43" t="s">
        <v>132</v>
      </c>
      <c r="C52" s="392">
        <v>0</v>
      </c>
      <c r="D52" s="70" t="s">
        <v>266</v>
      </c>
      <c r="E52" s="411" t="s">
        <v>295</v>
      </c>
      <c r="F52" s="70"/>
      <c r="G52" s="70"/>
      <c r="H52" s="70"/>
      <c r="J52" s="82">
        <f>IF(J$7&gt;=$C$14,J$9,0)</f>
        <v>0</v>
      </c>
      <c r="K52" s="82">
        <f t="shared" ref="K52:BQ52" si="54">IF(K$7&gt;=$C$14,K$9,0)</f>
        <v>0</v>
      </c>
      <c r="L52" s="82">
        <f t="shared" si="54"/>
        <v>0</v>
      </c>
      <c r="M52" s="82">
        <f t="shared" si="54"/>
        <v>0</v>
      </c>
      <c r="N52" s="82">
        <f t="shared" si="54"/>
        <v>0</v>
      </c>
      <c r="O52" s="82">
        <f t="shared" si="54"/>
        <v>0</v>
      </c>
      <c r="P52" s="82">
        <f t="shared" si="54"/>
        <v>0</v>
      </c>
      <c r="Q52" s="82">
        <f t="shared" si="54"/>
        <v>0</v>
      </c>
      <c r="R52" s="82">
        <f t="shared" si="54"/>
        <v>0</v>
      </c>
      <c r="S52" s="82">
        <f t="shared" si="54"/>
        <v>0</v>
      </c>
      <c r="T52" s="82">
        <f t="shared" si="54"/>
        <v>0</v>
      </c>
      <c r="U52" s="82">
        <f t="shared" si="54"/>
        <v>0</v>
      </c>
      <c r="V52" s="82">
        <f t="shared" si="54"/>
        <v>0</v>
      </c>
      <c r="W52" s="82">
        <f t="shared" si="54"/>
        <v>0</v>
      </c>
      <c r="X52" s="82">
        <f t="shared" si="54"/>
        <v>0</v>
      </c>
      <c r="Y52" s="82">
        <f t="shared" si="54"/>
        <v>0</v>
      </c>
      <c r="Z52" s="82">
        <f t="shared" si="54"/>
        <v>0</v>
      </c>
      <c r="AA52" s="82">
        <f t="shared" si="54"/>
        <v>0</v>
      </c>
      <c r="AB52" s="82">
        <f t="shared" si="54"/>
        <v>0</v>
      </c>
      <c r="AC52" s="82">
        <f t="shared" si="54"/>
        <v>0</v>
      </c>
      <c r="AD52" s="82">
        <f t="shared" si="54"/>
        <v>0</v>
      </c>
      <c r="AE52" s="82">
        <f t="shared" si="54"/>
        <v>1</v>
      </c>
      <c r="AF52" s="82">
        <f t="shared" si="54"/>
        <v>1</v>
      </c>
      <c r="AG52" s="82">
        <f t="shared" si="54"/>
        <v>1</v>
      </c>
      <c r="AH52" s="82">
        <f t="shared" si="54"/>
        <v>1</v>
      </c>
      <c r="AI52" s="82">
        <f t="shared" si="54"/>
        <v>1</v>
      </c>
      <c r="AJ52" s="82">
        <f t="shared" si="54"/>
        <v>1</v>
      </c>
      <c r="AK52" s="82">
        <f t="shared" si="54"/>
        <v>1</v>
      </c>
      <c r="AL52" s="82">
        <f t="shared" si="54"/>
        <v>1</v>
      </c>
      <c r="AM52" s="82">
        <f t="shared" si="54"/>
        <v>1</v>
      </c>
      <c r="AN52" s="82">
        <f t="shared" si="54"/>
        <v>1</v>
      </c>
      <c r="AO52" s="82">
        <f t="shared" si="54"/>
        <v>1</v>
      </c>
      <c r="AP52" s="82">
        <f t="shared" si="54"/>
        <v>1</v>
      </c>
      <c r="AQ52" s="82">
        <f t="shared" si="54"/>
        <v>1</v>
      </c>
      <c r="AR52" s="82">
        <f t="shared" si="54"/>
        <v>1</v>
      </c>
      <c r="AS52" s="82">
        <f t="shared" si="54"/>
        <v>1</v>
      </c>
      <c r="AT52" s="82">
        <f t="shared" si="54"/>
        <v>1</v>
      </c>
      <c r="AU52" s="82">
        <f t="shared" si="54"/>
        <v>1</v>
      </c>
      <c r="AV52" s="82">
        <f t="shared" si="54"/>
        <v>1</v>
      </c>
      <c r="AW52" s="82">
        <f t="shared" si="54"/>
        <v>1</v>
      </c>
      <c r="AX52" s="82">
        <f t="shared" si="54"/>
        <v>1</v>
      </c>
      <c r="AY52" s="82">
        <f t="shared" si="54"/>
        <v>1</v>
      </c>
      <c r="AZ52" s="82">
        <f t="shared" si="54"/>
        <v>1</v>
      </c>
      <c r="BA52" s="82">
        <f t="shared" si="54"/>
        <v>1</v>
      </c>
      <c r="BB52" s="82">
        <f t="shared" si="54"/>
        <v>1</v>
      </c>
      <c r="BC52" s="82">
        <f t="shared" si="54"/>
        <v>1</v>
      </c>
      <c r="BD52" s="82">
        <f t="shared" si="54"/>
        <v>1</v>
      </c>
      <c r="BE52" s="82">
        <f t="shared" si="54"/>
        <v>1</v>
      </c>
      <c r="BF52" s="82">
        <f t="shared" si="54"/>
        <v>1</v>
      </c>
      <c r="BG52" s="82">
        <f t="shared" si="54"/>
        <v>1</v>
      </c>
      <c r="BH52" s="82">
        <f t="shared" si="54"/>
        <v>1</v>
      </c>
      <c r="BI52" s="82">
        <f t="shared" si="54"/>
        <v>1</v>
      </c>
      <c r="BJ52" s="82">
        <f t="shared" si="54"/>
        <v>1</v>
      </c>
      <c r="BK52" s="82">
        <f t="shared" si="54"/>
        <v>1</v>
      </c>
      <c r="BL52" s="82">
        <f t="shared" si="54"/>
        <v>1</v>
      </c>
      <c r="BM52" s="82">
        <f t="shared" si="54"/>
        <v>1</v>
      </c>
      <c r="BN52" s="82">
        <f t="shared" si="54"/>
        <v>1</v>
      </c>
      <c r="BO52" s="82">
        <f t="shared" si="54"/>
        <v>1</v>
      </c>
      <c r="BP52" s="82">
        <f t="shared" si="54"/>
        <v>1</v>
      </c>
      <c r="BQ52" s="82">
        <f t="shared" si="54"/>
        <v>1</v>
      </c>
      <c r="BX52" s="82">
        <f t="shared" ref="BX52:CY52" si="55">IF(BX$7&gt;=$C$14,BX$9,0)</f>
        <v>12</v>
      </c>
      <c r="BY52" s="82">
        <f t="shared" si="55"/>
        <v>12</v>
      </c>
      <c r="BZ52" s="82">
        <f t="shared" si="55"/>
        <v>12</v>
      </c>
      <c r="CA52" s="82">
        <f t="shared" si="55"/>
        <v>12</v>
      </c>
      <c r="CB52" s="82">
        <f t="shared" si="55"/>
        <v>12</v>
      </c>
      <c r="CC52" s="82">
        <f t="shared" si="55"/>
        <v>12</v>
      </c>
      <c r="CD52" s="82">
        <f t="shared" si="55"/>
        <v>12</v>
      </c>
      <c r="CE52" s="82">
        <f t="shared" si="55"/>
        <v>12</v>
      </c>
      <c r="CF52" s="82">
        <f t="shared" si="55"/>
        <v>12</v>
      </c>
      <c r="CG52" s="82">
        <f t="shared" si="55"/>
        <v>12</v>
      </c>
      <c r="CH52" s="82">
        <f t="shared" si="55"/>
        <v>12</v>
      </c>
      <c r="CI52" s="82">
        <f t="shared" si="55"/>
        <v>12</v>
      </c>
      <c r="CJ52" s="82">
        <f t="shared" si="55"/>
        <v>12</v>
      </c>
      <c r="CK52" s="82">
        <f t="shared" si="55"/>
        <v>12</v>
      </c>
      <c r="CL52" s="82">
        <f t="shared" si="55"/>
        <v>12</v>
      </c>
      <c r="CM52" s="82">
        <f t="shared" si="55"/>
        <v>12</v>
      </c>
      <c r="CN52" s="82">
        <f t="shared" si="55"/>
        <v>12</v>
      </c>
      <c r="CO52" s="82">
        <f t="shared" si="55"/>
        <v>12</v>
      </c>
      <c r="CP52" s="82">
        <f t="shared" si="55"/>
        <v>12</v>
      </c>
      <c r="CQ52" s="82">
        <f t="shared" si="55"/>
        <v>12</v>
      </c>
      <c r="CR52" s="82">
        <f t="shared" si="55"/>
        <v>12</v>
      </c>
      <c r="CS52" s="82">
        <f t="shared" si="55"/>
        <v>12</v>
      </c>
      <c r="CT52" s="82">
        <f t="shared" si="55"/>
        <v>12</v>
      </c>
      <c r="CU52" s="82">
        <f t="shared" si="55"/>
        <v>12</v>
      </c>
      <c r="CV52" s="82">
        <f t="shared" si="55"/>
        <v>12</v>
      </c>
      <c r="CW52" s="82">
        <f t="shared" si="55"/>
        <v>12</v>
      </c>
      <c r="CX52" s="82">
        <f t="shared" si="55"/>
        <v>12</v>
      </c>
      <c r="CY52" s="82">
        <f t="shared" si="55"/>
        <v>12</v>
      </c>
    </row>
    <row r="53" spans="1:103" s="35" customFormat="1">
      <c r="A53" s="94"/>
      <c r="B53" s="35" t="s">
        <v>140</v>
      </c>
      <c r="C53" s="208">
        <v>1</v>
      </c>
      <c r="D53" s="303"/>
      <c r="E53" s="43"/>
      <c r="J53" s="234">
        <f>IF(J$7&gt;=$C$14,$C53,0)</f>
        <v>0</v>
      </c>
      <c r="K53" s="234">
        <f t="shared" ref="K53:BQ53" si="56">IF(K$7&gt;=$C$14,$C53,0)</f>
        <v>0</v>
      </c>
      <c r="L53" s="234">
        <f t="shared" si="56"/>
        <v>0</v>
      </c>
      <c r="M53" s="234">
        <f t="shared" si="56"/>
        <v>0</v>
      </c>
      <c r="N53" s="234">
        <f t="shared" si="56"/>
        <v>0</v>
      </c>
      <c r="O53" s="234">
        <f t="shared" si="56"/>
        <v>0</v>
      </c>
      <c r="P53" s="234">
        <f t="shared" si="56"/>
        <v>0</v>
      </c>
      <c r="Q53" s="234">
        <f t="shared" si="56"/>
        <v>0</v>
      </c>
      <c r="R53" s="234">
        <f t="shared" si="56"/>
        <v>0</v>
      </c>
      <c r="S53" s="234">
        <f t="shared" si="56"/>
        <v>0</v>
      </c>
      <c r="T53" s="234">
        <f t="shared" si="56"/>
        <v>0</v>
      </c>
      <c r="U53" s="234">
        <f t="shared" si="56"/>
        <v>0</v>
      </c>
      <c r="V53" s="234">
        <f t="shared" si="56"/>
        <v>0</v>
      </c>
      <c r="W53" s="234">
        <f t="shared" si="56"/>
        <v>0</v>
      </c>
      <c r="X53" s="234">
        <f t="shared" si="56"/>
        <v>0</v>
      </c>
      <c r="Y53" s="234">
        <f t="shared" si="56"/>
        <v>0</v>
      </c>
      <c r="Z53" s="234">
        <f t="shared" si="56"/>
        <v>0</v>
      </c>
      <c r="AA53" s="234">
        <f t="shared" si="56"/>
        <v>0</v>
      </c>
      <c r="AB53" s="234">
        <f t="shared" si="56"/>
        <v>0</v>
      </c>
      <c r="AC53" s="234">
        <f t="shared" si="56"/>
        <v>0</v>
      </c>
      <c r="AD53" s="234">
        <f t="shared" si="56"/>
        <v>0</v>
      </c>
      <c r="AE53" s="234">
        <f t="shared" si="56"/>
        <v>1</v>
      </c>
      <c r="AF53" s="234">
        <f t="shared" si="56"/>
        <v>1</v>
      </c>
      <c r="AG53" s="234">
        <f t="shared" si="56"/>
        <v>1</v>
      </c>
      <c r="AH53" s="234">
        <f t="shared" si="56"/>
        <v>1</v>
      </c>
      <c r="AI53" s="234">
        <f t="shared" si="56"/>
        <v>1</v>
      </c>
      <c r="AJ53" s="234">
        <f t="shared" si="56"/>
        <v>1</v>
      </c>
      <c r="AK53" s="234">
        <f t="shared" si="56"/>
        <v>1</v>
      </c>
      <c r="AL53" s="234">
        <f t="shared" si="56"/>
        <v>1</v>
      </c>
      <c r="AM53" s="234">
        <f t="shared" si="56"/>
        <v>1</v>
      </c>
      <c r="AN53" s="234">
        <f t="shared" si="56"/>
        <v>1</v>
      </c>
      <c r="AO53" s="234">
        <f t="shared" si="56"/>
        <v>1</v>
      </c>
      <c r="AP53" s="234">
        <f t="shared" si="56"/>
        <v>1</v>
      </c>
      <c r="AQ53" s="234">
        <f t="shared" si="56"/>
        <v>1</v>
      </c>
      <c r="AR53" s="234">
        <f t="shared" si="56"/>
        <v>1</v>
      </c>
      <c r="AS53" s="234">
        <f t="shared" si="56"/>
        <v>1</v>
      </c>
      <c r="AT53" s="234">
        <f t="shared" si="56"/>
        <v>1</v>
      </c>
      <c r="AU53" s="234">
        <f t="shared" si="56"/>
        <v>1</v>
      </c>
      <c r="AV53" s="234">
        <f t="shared" si="56"/>
        <v>1</v>
      </c>
      <c r="AW53" s="234">
        <f t="shared" si="56"/>
        <v>1</v>
      </c>
      <c r="AX53" s="234">
        <f t="shared" si="56"/>
        <v>1</v>
      </c>
      <c r="AY53" s="234">
        <f t="shared" si="56"/>
        <v>1</v>
      </c>
      <c r="AZ53" s="234">
        <f t="shared" si="56"/>
        <v>1</v>
      </c>
      <c r="BA53" s="234">
        <f t="shared" si="56"/>
        <v>1</v>
      </c>
      <c r="BB53" s="234">
        <f t="shared" si="56"/>
        <v>1</v>
      </c>
      <c r="BC53" s="234">
        <f t="shared" si="56"/>
        <v>1</v>
      </c>
      <c r="BD53" s="234">
        <f t="shared" si="56"/>
        <v>1</v>
      </c>
      <c r="BE53" s="234">
        <f t="shared" si="56"/>
        <v>1</v>
      </c>
      <c r="BF53" s="234">
        <f t="shared" si="56"/>
        <v>1</v>
      </c>
      <c r="BG53" s="234">
        <f t="shared" si="56"/>
        <v>1</v>
      </c>
      <c r="BH53" s="234">
        <f t="shared" si="56"/>
        <v>1</v>
      </c>
      <c r="BI53" s="234">
        <f t="shared" si="56"/>
        <v>1</v>
      </c>
      <c r="BJ53" s="234">
        <f t="shared" si="56"/>
        <v>1</v>
      </c>
      <c r="BK53" s="234">
        <f t="shared" si="56"/>
        <v>1</v>
      </c>
      <c r="BL53" s="234">
        <f t="shared" si="56"/>
        <v>1</v>
      </c>
      <c r="BM53" s="234">
        <f t="shared" si="56"/>
        <v>1</v>
      </c>
      <c r="BN53" s="234">
        <f t="shared" si="56"/>
        <v>1</v>
      </c>
      <c r="BO53" s="234">
        <f t="shared" si="56"/>
        <v>1</v>
      </c>
      <c r="BP53" s="234">
        <f t="shared" si="56"/>
        <v>1</v>
      </c>
      <c r="BQ53" s="234">
        <f t="shared" si="56"/>
        <v>1</v>
      </c>
      <c r="BX53" s="234">
        <f>IF(BX$7&gt;=$C$14,$C53,0)</f>
        <v>1</v>
      </c>
      <c r="BY53" s="234">
        <f t="shared" ref="BY53" si="57">IF(BY$7&gt;=$C$14,$C53,0)</f>
        <v>1</v>
      </c>
      <c r="BZ53" s="305">
        <v>0.95</v>
      </c>
      <c r="CA53" s="305">
        <v>0.95</v>
      </c>
      <c r="CB53" s="305">
        <v>0.95</v>
      </c>
      <c r="CC53" s="305">
        <v>0.95</v>
      </c>
      <c r="CD53" s="305">
        <v>0.95</v>
      </c>
      <c r="CE53" s="305">
        <v>0.95</v>
      </c>
      <c r="CF53" s="305">
        <v>0.95</v>
      </c>
      <c r="CG53" s="305">
        <v>0.95</v>
      </c>
      <c r="CH53" s="305">
        <v>0.95</v>
      </c>
      <c r="CI53" s="305">
        <v>0.95</v>
      </c>
      <c r="CJ53" s="305">
        <v>0.95</v>
      </c>
      <c r="CK53" s="305">
        <v>0.95</v>
      </c>
      <c r="CL53" s="305">
        <v>0.95</v>
      </c>
      <c r="CM53" s="305">
        <v>0.95</v>
      </c>
      <c r="CN53" s="305">
        <v>0.95</v>
      </c>
      <c r="CO53" s="305">
        <v>0.95</v>
      </c>
      <c r="CP53" s="305">
        <v>0.95</v>
      </c>
      <c r="CQ53" s="305">
        <v>0.95</v>
      </c>
      <c r="CR53" s="305">
        <v>0.95</v>
      </c>
      <c r="CS53" s="305">
        <v>0.95</v>
      </c>
      <c r="CT53" s="305">
        <v>0.95</v>
      </c>
      <c r="CU53" s="305">
        <v>0.95</v>
      </c>
      <c r="CV53" s="305">
        <v>0.95</v>
      </c>
      <c r="CW53" s="305">
        <v>0.95</v>
      </c>
      <c r="CX53" s="305">
        <v>0.95</v>
      </c>
      <c r="CY53" s="305">
        <v>0.95</v>
      </c>
    </row>
    <row r="54" spans="1:103" s="92" customFormat="1">
      <c r="A54" s="91"/>
      <c r="B54" s="229" t="s">
        <v>198</v>
      </c>
      <c r="C54" s="230"/>
      <c r="D54" s="280"/>
      <c r="E54" s="229"/>
      <c r="F54" s="229"/>
      <c r="G54" s="230">
        <f>SUM(BS54:CY54)</f>
        <v>1995122554.4456856</v>
      </c>
      <c r="H54" s="280" t="s">
        <v>136</v>
      </c>
      <c r="I54" s="229"/>
      <c r="J54" s="293">
        <f>(J50*J52*J53*$E49)</f>
        <v>0</v>
      </c>
      <c r="K54" s="293">
        <f t="shared" ref="K54:BQ54" si="58">(K50*K52*K53*$E49)</f>
        <v>0</v>
      </c>
      <c r="L54" s="293">
        <f t="shared" si="58"/>
        <v>0</v>
      </c>
      <c r="M54" s="293">
        <f t="shared" si="58"/>
        <v>0</v>
      </c>
      <c r="N54" s="293">
        <f t="shared" si="58"/>
        <v>0</v>
      </c>
      <c r="O54" s="293">
        <f t="shared" si="58"/>
        <v>0</v>
      </c>
      <c r="P54" s="293">
        <f t="shared" si="58"/>
        <v>0</v>
      </c>
      <c r="Q54" s="293">
        <f t="shared" si="58"/>
        <v>0</v>
      </c>
      <c r="R54" s="293">
        <f t="shared" si="58"/>
        <v>0</v>
      </c>
      <c r="S54" s="293">
        <f t="shared" si="58"/>
        <v>0</v>
      </c>
      <c r="T54" s="293">
        <f t="shared" si="58"/>
        <v>0</v>
      </c>
      <c r="U54" s="293">
        <f t="shared" si="58"/>
        <v>0</v>
      </c>
      <c r="V54" s="293">
        <f t="shared" si="58"/>
        <v>0</v>
      </c>
      <c r="W54" s="293">
        <f t="shared" si="58"/>
        <v>0</v>
      </c>
      <c r="X54" s="293">
        <f t="shared" si="58"/>
        <v>0</v>
      </c>
      <c r="Y54" s="293">
        <f t="shared" si="58"/>
        <v>0</v>
      </c>
      <c r="Z54" s="293">
        <f t="shared" si="58"/>
        <v>0</v>
      </c>
      <c r="AA54" s="293">
        <f t="shared" si="58"/>
        <v>0</v>
      </c>
      <c r="AB54" s="293">
        <f t="shared" si="58"/>
        <v>0</v>
      </c>
      <c r="AC54" s="293">
        <f t="shared" si="58"/>
        <v>0</v>
      </c>
      <c r="AD54" s="293">
        <f t="shared" si="58"/>
        <v>0</v>
      </c>
      <c r="AE54" s="293">
        <f t="shared" si="58"/>
        <v>4796800</v>
      </c>
      <c r="AF54" s="293">
        <f t="shared" si="58"/>
        <v>4796800</v>
      </c>
      <c r="AG54" s="293">
        <f t="shared" si="58"/>
        <v>4796800</v>
      </c>
      <c r="AH54" s="293">
        <f t="shared" si="58"/>
        <v>4796800</v>
      </c>
      <c r="AI54" s="293">
        <f t="shared" si="58"/>
        <v>4796800</v>
      </c>
      <c r="AJ54" s="293">
        <f t="shared" si="58"/>
        <v>4796800</v>
      </c>
      <c r="AK54" s="293">
        <f t="shared" si="58"/>
        <v>4796800</v>
      </c>
      <c r="AL54" s="293">
        <f t="shared" si="58"/>
        <v>4796800</v>
      </c>
      <c r="AM54" s="293">
        <f t="shared" si="58"/>
        <v>4796800</v>
      </c>
      <c r="AN54" s="293">
        <f t="shared" si="58"/>
        <v>4796800</v>
      </c>
      <c r="AO54" s="293">
        <f t="shared" si="58"/>
        <v>4796800</v>
      </c>
      <c r="AP54" s="293">
        <f t="shared" si="58"/>
        <v>4796800</v>
      </c>
      <c r="AQ54" s="293">
        <f t="shared" si="58"/>
        <v>4796800</v>
      </c>
      <c r="AR54" s="293">
        <f t="shared" si="58"/>
        <v>4796800</v>
      </c>
      <c r="AS54" s="293">
        <f t="shared" si="58"/>
        <v>4796800</v>
      </c>
      <c r="AT54" s="293">
        <f t="shared" si="58"/>
        <v>4796800</v>
      </c>
      <c r="AU54" s="293">
        <f t="shared" si="58"/>
        <v>4796800</v>
      </c>
      <c r="AV54" s="293">
        <f t="shared" si="58"/>
        <v>4796800</v>
      </c>
      <c r="AW54" s="293">
        <f t="shared" si="58"/>
        <v>4796800</v>
      </c>
      <c r="AX54" s="293">
        <f t="shared" si="58"/>
        <v>4796800</v>
      </c>
      <c r="AY54" s="293">
        <f t="shared" si="58"/>
        <v>4796800</v>
      </c>
      <c r="AZ54" s="293">
        <f t="shared" si="58"/>
        <v>4796800</v>
      </c>
      <c r="BA54" s="293">
        <f t="shared" si="58"/>
        <v>4796800</v>
      </c>
      <c r="BB54" s="293">
        <f t="shared" si="58"/>
        <v>4796800</v>
      </c>
      <c r="BC54" s="293">
        <f t="shared" si="58"/>
        <v>4904728</v>
      </c>
      <c r="BD54" s="293">
        <f t="shared" si="58"/>
        <v>4904728</v>
      </c>
      <c r="BE54" s="293">
        <f t="shared" si="58"/>
        <v>4904728</v>
      </c>
      <c r="BF54" s="293">
        <f t="shared" si="58"/>
        <v>4904728</v>
      </c>
      <c r="BG54" s="293">
        <f t="shared" si="58"/>
        <v>4904728</v>
      </c>
      <c r="BH54" s="293">
        <f t="shared" si="58"/>
        <v>4904728</v>
      </c>
      <c r="BI54" s="293">
        <f t="shared" si="58"/>
        <v>4904728</v>
      </c>
      <c r="BJ54" s="293">
        <f t="shared" si="58"/>
        <v>4904728</v>
      </c>
      <c r="BK54" s="293">
        <f t="shared" si="58"/>
        <v>4904728</v>
      </c>
      <c r="BL54" s="293">
        <f t="shared" si="58"/>
        <v>4904728</v>
      </c>
      <c r="BM54" s="293">
        <f t="shared" si="58"/>
        <v>4904728</v>
      </c>
      <c r="BN54" s="293">
        <f t="shared" si="58"/>
        <v>4904728</v>
      </c>
      <c r="BO54" s="293">
        <f t="shared" si="58"/>
        <v>4904728</v>
      </c>
      <c r="BP54" s="293">
        <f t="shared" si="58"/>
        <v>4904728</v>
      </c>
      <c r="BQ54" s="293">
        <f t="shared" si="58"/>
        <v>4904728</v>
      </c>
      <c r="BR54" s="229"/>
      <c r="BS54" s="230">
        <f>SUM(J54:U54)</f>
        <v>0</v>
      </c>
      <c r="BT54" s="230">
        <f>SUM(V54:AG54)</f>
        <v>14390400</v>
      </c>
      <c r="BU54" s="230">
        <f>SUM(AH54:AS54)</f>
        <v>57561600</v>
      </c>
      <c r="BV54" s="230">
        <f>SUM(AT54:BE54)</f>
        <v>57885384</v>
      </c>
      <c r="BW54" s="230">
        <f>SUM(BF54:BQ54)</f>
        <v>58856736</v>
      </c>
      <c r="BX54" s="293">
        <f t="shared" ref="BX54:CY54" si="59">(BX50*BX52*BX53*$E49)</f>
        <v>60181012.559999995</v>
      </c>
      <c r="BY54" s="293">
        <f t="shared" si="59"/>
        <v>61535085.342599988</v>
      </c>
      <c r="BZ54" s="293">
        <f t="shared" si="59"/>
        <v>59773643.52466806</v>
      </c>
      <c r="CA54" s="293">
        <f t="shared" si="59"/>
        <v>61118550.503973104</v>
      </c>
      <c r="CB54" s="293">
        <f t="shared" si="59"/>
        <v>62493717.890312478</v>
      </c>
      <c r="CC54" s="293">
        <f t="shared" si="59"/>
        <v>63899826.542844526</v>
      </c>
      <c r="CD54" s="293">
        <f t="shared" si="59"/>
        <v>65337572.640058525</v>
      </c>
      <c r="CE54" s="293">
        <f t="shared" si="59"/>
        <v>65337572.640058525</v>
      </c>
      <c r="CF54" s="293">
        <f t="shared" si="59"/>
        <v>65337572.640058525</v>
      </c>
      <c r="CG54" s="293">
        <f t="shared" si="59"/>
        <v>65337572.640058525</v>
      </c>
      <c r="CH54" s="293">
        <f t="shared" si="59"/>
        <v>65337572.640058525</v>
      </c>
      <c r="CI54" s="293">
        <f t="shared" si="59"/>
        <v>65337572.640058525</v>
      </c>
      <c r="CJ54" s="293">
        <f t="shared" si="59"/>
        <v>65337572.640058525</v>
      </c>
      <c r="CK54" s="293">
        <f t="shared" si="59"/>
        <v>65337572.640058525</v>
      </c>
      <c r="CL54" s="293">
        <f t="shared" si="59"/>
        <v>65337572.640058525</v>
      </c>
      <c r="CM54" s="293">
        <f t="shared" si="59"/>
        <v>65337572.640058525</v>
      </c>
      <c r="CN54" s="293">
        <f t="shared" si="59"/>
        <v>65337572.640058525</v>
      </c>
      <c r="CO54" s="293">
        <f t="shared" si="59"/>
        <v>65337572.640058525</v>
      </c>
      <c r="CP54" s="293">
        <f t="shared" si="59"/>
        <v>65337572.640058525</v>
      </c>
      <c r="CQ54" s="293">
        <f t="shared" si="59"/>
        <v>65337572.640058525</v>
      </c>
      <c r="CR54" s="293">
        <f t="shared" si="59"/>
        <v>65337572.640058525</v>
      </c>
      <c r="CS54" s="293">
        <f t="shared" si="59"/>
        <v>65337572.640058525</v>
      </c>
      <c r="CT54" s="293">
        <f t="shared" si="59"/>
        <v>65337572.640058525</v>
      </c>
      <c r="CU54" s="293">
        <f t="shared" si="59"/>
        <v>65337572.640058525</v>
      </c>
      <c r="CV54" s="293">
        <f t="shared" si="59"/>
        <v>65337572.640058525</v>
      </c>
      <c r="CW54" s="293">
        <f t="shared" si="59"/>
        <v>65337572.640058525</v>
      </c>
      <c r="CX54" s="293">
        <f t="shared" si="59"/>
        <v>65337572.640058525</v>
      </c>
      <c r="CY54" s="293">
        <f t="shared" si="59"/>
        <v>65337572.640058525</v>
      </c>
    </row>
    <row r="55" spans="1:103">
      <c r="B55" s="35"/>
      <c r="C55" s="198"/>
      <c r="D55" s="198"/>
      <c r="E55" s="198"/>
      <c r="J55" s="228"/>
      <c r="K55" s="228"/>
      <c r="L55" s="228"/>
      <c r="M55" s="228"/>
      <c r="N55" s="228"/>
      <c r="O55" s="228"/>
      <c r="P55" s="228"/>
      <c r="Q55" s="228"/>
      <c r="R55" s="228"/>
      <c r="S55" s="228"/>
      <c r="T55" s="228"/>
      <c r="U55" s="228"/>
      <c r="V55" s="228"/>
      <c r="W55" s="228"/>
      <c r="X55" s="228"/>
      <c r="Y55" s="228"/>
      <c r="Z55" s="228"/>
      <c r="AA55" s="228"/>
      <c r="AB55" s="228"/>
      <c r="AC55" s="228"/>
      <c r="AD55" s="228"/>
      <c r="AE55" s="228"/>
      <c r="AF55" s="228"/>
      <c r="AG55" s="228"/>
      <c r="AH55" s="228"/>
      <c r="AI55" s="228"/>
      <c r="AJ55" s="228"/>
      <c r="AK55" s="228"/>
      <c r="AL55" s="228"/>
      <c r="AM55" s="228"/>
      <c r="AN55" s="228"/>
      <c r="AO55" s="228"/>
      <c r="AP55" s="228"/>
      <c r="AQ55" s="228"/>
      <c r="AR55" s="228"/>
      <c r="AS55" s="228"/>
      <c r="AT55" s="228"/>
      <c r="AU55" s="228"/>
      <c r="AV55" s="228"/>
      <c r="AW55" s="228"/>
      <c r="AX55" s="228"/>
      <c r="AY55" s="228"/>
      <c r="AZ55" s="228"/>
      <c r="BA55" s="228"/>
      <c r="BB55" s="228"/>
      <c r="BC55" s="228"/>
      <c r="BD55" s="228"/>
      <c r="BE55" s="228"/>
      <c r="BF55" s="228"/>
      <c r="BG55" s="228"/>
      <c r="BH55" s="228"/>
      <c r="BI55" s="228"/>
      <c r="BJ55" s="228"/>
      <c r="BK55" s="228"/>
      <c r="BL55" s="228"/>
      <c r="BM55" s="228"/>
      <c r="BN55" s="228"/>
      <c r="BO55" s="228"/>
      <c r="BP55" s="228"/>
      <c r="BQ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</row>
    <row r="56" spans="1:103" s="35" customFormat="1">
      <c r="A56" s="94"/>
      <c r="B56" s="229" t="s">
        <v>199</v>
      </c>
      <c r="C56" s="230"/>
      <c r="D56" s="280"/>
      <c r="E56" s="302"/>
      <c r="F56" s="302"/>
      <c r="G56" s="230">
        <f>SUM(BS56:CY56)</f>
        <v>5993952084.1107664</v>
      </c>
      <c r="H56" s="280" t="s">
        <v>136</v>
      </c>
      <c r="I56" s="302"/>
      <c r="J56" s="293">
        <f t="shared" ref="J56:BQ56" si="60">SUM(J30,J38,J46,J54)</f>
        <v>0</v>
      </c>
      <c r="K56" s="293">
        <f t="shared" si="60"/>
        <v>0</v>
      </c>
      <c r="L56" s="293">
        <f t="shared" si="60"/>
        <v>0</v>
      </c>
      <c r="M56" s="293">
        <f t="shared" si="60"/>
        <v>0</v>
      </c>
      <c r="N56" s="293">
        <f t="shared" si="60"/>
        <v>0</v>
      </c>
      <c r="O56" s="293">
        <f t="shared" si="60"/>
        <v>0</v>
      </c>
      <c r="P56" s="293">
        <f t="shared" si="60"/>
        <v>0</v>
      </c>
      <c r="Q56" s="293">
        <f t="shared" si="60"/>
        <v>0</v>
      </c>
      <c r="R56" s="293">
        <f t="shared" si="60"/>
        <v>0</v>
      </c>
      <c r="S56" s="293">
        <f t="shared" si="60"/>
        <v>0</v>
      </c>
      <c r="T56" s="293">
        <f t="shared" si="60"/>
        <v>0</v>
      </c>
      <c r="U56" s="293">
        <f t="shared" si="60"/>
        <v>0</v>
      </c>
      <c r="V56" s="293">
        <f t="shared" si="60"/>
        <v>0</v>
      </c>
      <c r="W56" s="293">
        <f t="shared" si="60"/>
        <v>0</v>
      </c>
      <c r="X56" s="293">
        <f t="shared" si="60"/>
        <v>0</v>
      </c>
      <c r="Y56" s="293">
        <f t="shared" si="60"/>
        <v>0</v>
      </c>
      <c r="Z56" s="293">
        <f t="shared" si="60"/>
        <v>0</v>
      </c>
      <c r="AA56" s="293">
        <f t="shared" si="60"/>
        <v>0</v>
      </c>
      <c r="AB56" s="293">
        <f t="shared" si="60"/>
        <v>0</v>
      </c>
      <c r="AC56" s="293">
        <f t="shared" si="60"/>
        <v>0</v>
      </c>
      <c r="AD56" s="293">
        <f t="shared" si="60"/>
        <v>0</v>
      </c>
      <c r="AE56" s="293">
        <f t="shared" si="60"/>
        <v>13840255</v>
      </c>
      <c r="AF56" s="293">
        <f t="shared" si="60"/>
        <v>13840255</v>
      </c>
      <c r="AG56" s="293">
        <f t="shared" si="60"/>
        <v>13840255</v>
      </c>
      <c r="AH56" s="293">
        <f t="shared" si="60"/>
        <v>13840255</v>
      </c>
      <c r="AI56" s="293">
        <f t="shared" si="60"/>
        <v>13840255</v>
      </c>
      <c r="AJ56" s="293">
        <f t="shared" si="60"/>
        <v>13840255</v>
      </c>
      <c r="AK56" s="293">
        <f t="shared" si="60"/>
        <v>13840255</v>
      </c>
      <c r="AL56" s="293">
        <f t="shared" si="60"/>
        <v>13840255</v>
      </c>
      <c r="AM56" s="293">
        <f t="shared" si="60"/>
        <v>13840255</v>
      </c>
      <c r="AN56" s="293">
        <f t="shared" si="60"/>
        <v>13840255</v>
      </c>
      <c r="AO56" s="293">
        <f t="shared" si="60"/>
        <v>13840255</v>
      </c>
      <c r="AP56" s="293">
        <f t="shared" si="60"/>
        <v>13840255</v>
      </c>
      <c r="AQ56" s="293">
        <f t="shared" si="60"/>
        <v>14055600.774999999</v>
      </c>
      <c r="AR56" s="293">
        <f t="shared" si="60"/>
        <v>14055600.774999999</v>
      </c>
      <c r="AS56" s="293">
        <f t="shared" si="60"/>
        <v>14055600.774999999</v>
      </c>
      <c r="AT56" s="293">
        <f t="shared" si="60"/>
        <v>14055600.774999999</v>
      </c>
      <c r="AU56" s="293">
        <f t="shared" si="60"/>
        <v>14055600.774999999</v>
      </c>
      <c r="AV56" s="293">
        <f t="shared" si="60"/>
        <v>14055600.774999999</v>
      </c>
      <c r="AW56" s="293">
        <f t="shared" si="60"/>
        <v>14055600.774999999</v>
      </c>
      <c r="AX56" s="293">
        <f t="shared" si="60"/>
        <v>14055600.774999999</v>
      </c>
      <c r="AY56" s="293">
        <f t="shared" si="60"/>
        <v>14055600.774999999</v>
      </c>
      <c r="AZ56" s="293">
        <f t="shared" si="60"/>
        <v>14055600.774999999</v>
      </c>
      <c r="BA56" s="293">
        <f t="shared" si="60"/>
        <v>14055600.774999999</v>
      </c>
      <c r="BB56" s="293">
        <f t="shared" si="60"/>
        <v>14055600.774999999</v>
      </c>
      <c r="BC56" s="293">
        <f t="shared" si="60"/>
        <v>14384016.530874999</v>
      </c>
      <c r="BD56" s="293">
        <f t="shared" si="60"/>
        <v>14384016.530874999</v>
      </c>
      <c r="BE56" s="293">
        <f t="shared" si="60"/>
        <v>14384016.530874999</v>
      </c>
      <c r="BF56" s="293">
        <f t="shared" si="60"/>
        <v>14384016.530874999</v>
      </c>
      <c r="BG56" s="293">
        <f t="shared" si="60"/>
        <v>14384016.530874999</v>
      </c>
      <c r="BH56" s="293">
        <f t="shared" si="60"/>
        <v>14384016.530874999</v>
      </c>
      <c r="BI56" s="293">
        <f t="shared" si="60"/>
        <v>14384016.530874999</v>
      </c>
      <c r="BJ56" s="293">
        <f t="shared" si="60"/>
        <v>14384016.530874999</v>
      </c>
      <c r="BK56" s="293">
        <f t="shared" si="60"/>
        <v>14384016.530874999</v>
      </c>
      <c r="BL56" s="293">
        <f t="shared" si="60"/>
        <v>14384016.530874999</v>
      </c>
      <c r="BM56" s="293">
        <f t="shared" si="60"/>
        <v>14384016.530874999</v>
      </c>
      <c r="BN56" s="293">
        <f t="shared" si="60"/>
        <v>14384016.530874999</v>
      </c>
      <c r="BO56" s="293">
        <f t="shared" si="60"/>
        <v>14609769.379718125</v>
      </c>
      <c r="BP56" s="293">
        <f t="shared" si="60"/>
        <v>14609769.379718125</v>
      </c>
      <c r="BQ56" s="293">
        <f t="shared" si="60"/>
        <v>14609769.379718125</v>
      </c>
      <c r="BR56" s="302"/>
      <c r="BS56" s="293">
        <f t="shared" ref="BS56:CY56" si="61">SUM(BS30,BS38,BS46,BS54)</f>
        <v>0</v>
      </c>
      <c r="BT56" s="293">
        <f t="shared" si="61"/>
        <v>41520765</v>
      </c>
      <c r="BU56" s="293">
        <f t="shared" si="61"/>
        <v>166729097.32499999</v>
      </c>
      <c r="BV56" s="293">
        <f t="shared" si="61"/>
        <v>169652456.56762499</v>
      </c>
      <c r="BW56" s="293">
        <f t="shared" si="61"/>
        <v>173285456.91702938</v>
      </c>
      <c r="BX56" s="293">
        <f t="shared" si="61"/>
        <v>179415237.22899213</v>
      </c>
      <c r="BY56" s="293">
        <f t="shared" si="61"/>
        <v>183609281.17999148</v>
      </c>
      <c r="BZ56" s="293">
        <f t="shared" si="61"/>
        <v>184755639.90958157</v>
      </c>
      <c r="CA56" s="293">
        <f t="shared" si="61"/>
        <v>189077801.2272574</v>
      </c>
      <c r="CB56" s="293">
        <f t="shared" si="61"/>
        <v>193501340.1600737</v>
      </c>
      <c r="CC56" s="293">
        <f t="shared" si="61"/>
        <v>198028640.92900842</v>
      </c>
      <c r="CD56" s="293">
        <f t="shared" si="61"/>
        <v>202662143.98062751</v>
      </c>
      <c r="CE56" s="293">
        <f t="shared" si="61"/>
        <v>195795915.41359904</v>
      </c>
      <c r="CF56" s="293">
        <f t="shared" si="61"/>
        <v>195795915.41359904</v>
      </c>
      <c r="CG56" s="293">
        <f t="shared" si="61"/>
        <v>195795915.41359904</v>
      </c>
      <c r="CH56" s="293">
        <f t="shared" si="61"/>
        <v>195795915.41359904</v>
      </c>
      <c r="CI56" s="293">
        <f t="shared" si="61"/>
        <v>195795915.41359904</v>
      </c>
      <c r="CJ56" s="293">
        <f t="shared" si="61"/>
        <v>195795915.41359904</v>
      </c>
      <c r="CK56" s="293">
        <f t="shared" si="61"/>
        <v>195795915.41359904</v>
      </c>
      <c r="CL56" s="293">
        <f t="shared" si="61"/>
        <v>195795915.41359904</v>
      </c>
      <c r="CM56" s="293">
        <f t="shared" si="61"/>
        <v>195795915.41359904</v>
      </c>
      <c r="CN56" s="293">
        <f t="shared" si="61"/>
        <v>195795915.41359904</v>
      </c>
      <c r="CO56" s="293">
        <f t="shared" si="61"/>
        <v>195795915.41359904</v>
      </c>
      <c r="CP56" s="293">
        <f t="shared" si="61"/>
        <v>195795915.41359904</v>
      </c>
      <c r="CQ56" s="293">
        <f t="shared" si="61"/>
        <v>195795915.41359904</v>
      </c>
      <c r="CR56" s="293">
        <f t="shared" si="61"/>
        <v>195795915.41359904</v>
      </c>
      <c r="CS56" s="293">
        <f t="shared" si="61"/>
        <v>195795915.41359904</v>
      </c>
      <c r="CT56" s="293">
        <f t="shared" si="61"/>
        <v>195795915.41359904</v>
      </c>
      <c r="CU56" s="293">
        <f t="shared" si="61"/>
        <v>195795915.41359904</v>
      </c>
      <c r="CV56" s="293">
        <f t="shared" si="61"/>
        <v>195795915.41359904</v>
      </c>
      <c r="CW56" s="293">
        <f t="shared" si="61"/>
        <v>195795915.41359904</v>
      </c>
      <c r="CX56" s="293">
        <f t="shared" si="61"/>
        <v>195795915.41359904</v>
      </c>
      <c r="CY56" s="293">
        <f t="shared" si="61"/>
        <v>195795915.41359904</v>
      </c>
    </row>
    <row r="57" spans="1:103" s="6" customFormat="1">
      <c r="A57" s="3"/>
      <c r="B57" s="13"/>
      <c r="C57" s="40"/>
      <c r="D57" s="45"/>
      <c r="E57" s="45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S57" s="40"/>
      <c r="BT57" s="40"/>
      <c r="BU57" s="40"/>
      <c r="BV57" s="40"/>
      <c r="BW57" s="40"/>
      <c r="BX57" s="40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</row>
    <row r="58" spans="1:103">
      <c r="B58" s="21" t="s">
        <v>107</v>
      </c>
      <c r="C58" s="10"/>
      <c r="D58" s="10"/>
      <c r="F58" s="1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6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</row>
    <row r="59" spans="1:103">
      <c r="B59" s="295" t="s">
        <v>103</v>
      </c>
      <c r="C59" s="4"/>
      <c r="D59" s="4"/>
      <c r="E59" s="122"/>
    </row>
    <row r="60" spans="1:103">
      <c r="B60" s="19" t="s">
        <v>93</v>
      </c>
      <c r="C60" s="296">
        <f>C21</f>
        <v>144000</v>
      </c>
      <c r="D60" s="145"/>
      <c r="E60" s="11"/>
      <c r="F60" s="11"/>
      <c r="G60" s="80"/>
      <c r="BS60" s="292"/>
      <c r="BT60" s="292"/>
      <c r="BU60" s="292"/>
      <c r="BV60" s="292"/>
      <c r="BW60" s="292"/>
      <c r="BX60" s="292"/>
      <c r="BY60" s="292"/>
      <c r="BZ60" s="292"/>
      <c r="CA60" s="292"/>
      <c r="CB60" s="292"/>
      <c r="CC60" s="292"/>
      <c r="CD60" s="292"/>
      <c r="CE60" s="292"/>
      <c r="CF60" s="292"/>
      <c r="CG60" s="292"/>
      <c r="CH60" s="292"/>
      <c r="CI60" s="292"/>
      <c r="CJ60" s="292"/>
      <c r="CK60" s="292"/>
      <c r="CL60" s="292"/>
      <c r="CM60" s="292"/>
      <c r="CN60" s="292"/>
      <c r="CO60" s="292"/>
      <c r="CP60" s="292"/>
      <c r="CQ60" s="292"/>
      <c r="CR60" s="292"/>
      <c r="CS60" s="292"/>
      <c r="CT60" s="292"/>
      <c r="CU60" s="292"/>
      <c r="CV60" s="292"/>
      <c r="CW60" s="292"/>
      <c r="CX60" s="292"/>
      <c r="CY60" s="292"/>
    </row>
    <row r="61" spans="1:103">
      <c r="B61" s="2" t="s">
        <v>131</v>
      </c>
      <c r="C61" s="206">
        <f>E61/1600</f>
        <v>0</v>
      </c>
      <c r="D61" s="145"/>
      <c r="E61" s="318">
        <v>0</v>
      </c>
      <c r="F61" s="318" t="s">
        <v>234</v>
      </c>
      <c r="G61" s="80"/>
      <c r="J61" s="337"/>
      <c r="K61" s="337"/>
      <c r="L61" s="337"/>
      <c r="M61" s="337"/>
      <c r="N61" s="337"/>
      <c r="O61" s="337"/>
      <c r="P61" s="337"/>
      <c r="Q61" s="337"/>
      <c r="R61" s="337"/>
      <c r="S61" s="337"/>
      <c r="T61" s="337"/>
      <c r="U61" s="337"/>
      <c r="V61" s="337"/>
      <c r="W61" s="337"/>
      <c r="X61" s="337"/>
      <c r="Y61" s="337"/>
      <c r="Z61" s="337"/>
      <c r="AA61" s="337"/>
      <c r="AB61" s="337"/>
      <c r="AC61" s="337"/>
      <c r="AD61" s="337"/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337"/>
      <c r="AS61" s="337"/>
      <c r="AT61" s="337"/>
      <c r="AU61" s="337"/>
      <c r="AV61" s="337"/>
      <c r="AW61" s="337"/>
      <c r="AX61" s="337"/>
      <c r="AY61" s="337"/>
      <c r="AZ61" s="337"/>
      <c r="BA61" s="337"/>
      <c r="BB61" s="337"/>
      <c r="BC61" s="337"/>
      <c r="BD61" s="337"/>
      <c r="BE61" s="337"/>
      <c r="BF61" s="337"/>
      <c r="BG61" s="337"/>
      <c r="BH61" s="337"/>
      <c r="BI61" s="337"/>
      <c r="BJ61" s="337"/>
      <c r="BK61" s="337"/>
      <c r="BL61" s="337"/>
      <c r="BM61" s="337"/>
      <c r="BN61" s="337"/>
      <c r="BO61" s="337"/>
      <c r="BP61" s="337"/>
      <c r="BQ61" s="337"/>
      <c r="BR61" s="6"/>
      <c r="BS61" s="6"/>
      <c r="BT61" s="6"/>
      <c r="BU61" s="6"/>
      <c r="BV61" s="6"/>
      <c r="BW61" s="6"/>
      <c r="BX61" s="337"/>
      <c r="BY61" s="337"/>
      <c r="BZ61" s="337"/>
      <c r="CA61" s="337"/>
      <c r="CB61" s="337"/>
      <c r="CC61" s="337"/>
      <c r="CD61" s="337"/>
      <c r="CE61" s="337"/>
      <c r="CF61" s="337"/>
      <c r="CG61" s="337"/>
      <c r="CH61" s="337"/>
      <c r="CI61" s="337"/>
      <c r="CJ61" s="337"/>
      <c r="CK61" s="337"/>
      <c r="CL61" s="337"/>
      <c r="CM61" s="337"/>
      <c r="CN61" s="337"/>
      <c r="CO61" s="337"/>
      <c r="CP61" s="337"/>
      <c r="CQ61" s="337"/>
      <c r="CR61" s="337"/>
      <c r="CS61" s="337"/>
      <c r="CT61" s="337"/>
      <c r="CU61" s="337"/>
      <c r="CV61" s="337"/>
      <c r="CW61" s="337"/>
      <c r="CX61" s="337"/>
      <c r="CY61" s="337"/>
    </row>
    <row r="62" spans="1:103" s="6" customFormat="1">
      <c r="A62" s="1"/>
      <c r="B62" s="35" t="s">
        <v>130</v>
      </c>
      <c r="C62" s="207">
        <v>0</v>
      </c>
      <c r="D62" s="257">
        <f>3</f>
        <v>3</v>
      </c>
      <c r="E62" s="69"/>
      <c r="F62" s="2"/>
      <c r="G62" s="2"/>
      <c r="H62" s="2"/>
      <c r="I62" s="2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84"/>
      <c r="BN62" s="84"/>
      <c r="BO62" s="84"/>
      <c r="BP62" s="84"/>
      <c r="BQ62" s="84"/>
      <c r="BY62" s="84"/>
      <c r="CA62" s="84"/>
      <c r="CB62" s="84"/>
      <c r="CC62" s="84"/>
      <c r="CD62" s="84"/>
      <c r="CE62" s="84"/>
      <c r="CG62" s="84"/>
      <c r="CH62" s="84"/>
      <c r="CJ62" s="84"/>
      <c r="CK62" s="84"/>
      <c r="CM62" s="84"/>
      <c r="CN62" s="84"/>
      <c r="CP62" s="84"/>
      <c r="CQ62" s="84"/>
      <c r="CR62" s="84"/>
      <c r="CS62" s="84"/>
      <c r="CT62" s="84"/>
      <c r="CV62" s="84"/>
      <c r="CW62" s="84"/>
    </row>
    <row r="63" spans="1:103">
      <c r="B63" s="35" t="s">
        <v>132</v>
      </c>
      <c r="C63" s="192">
        <f>SUM(J63:CY63)</f>
        <v>0</v>
      </c>
      <c r="D63" s="70" t="s">
        <v>132</v>
      </c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6"/>
      <c r="BS63" s="6"/>
      <c r="BT63" s="6"/>
      <c r="BU63" s="6"/>
      <c r="BV63" s="6"/>
      <c r="BW63" s="6"/>
      <c r="BX63" s="82"/>
      <c r="BY63" s="82"/>
      <c r="BZ63" s="82"/>
      <c r="CA63" s="82"/>
      <c r="CB63" s="82"/>
      <c r="CC63" s="82"/>
      <c r="CD63" s="82"/>
      <c r="CE63" s="82"/>
      <c r="CF63" s="82"/>
      <c r="CG63" s="82"/>
      <c r="CH63" s="82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2"/>
      <c r="CW63" s="82"/>
      <c r="CX63" s="82"/>
      <c r="CY63" s="82"/>
    </row>
    <row r="64" spans="1:103">
      <c r="B64" s="17" t="s">
        <v>133</v>
      </c>
      <c r="C64" s="79"/>
      <c r="D64" s="280"/>
      <c r="E64" s="116"/>
      <c r="F64" s="116"/>
      <c r="G64" s="230">
        <f>SUM(BS64:CY64)</f>
        <v>0</v>
      </c>
      <c r="H64" s="280" t="s">
        <v>136</v>
      </c>
      <c r="I64" s="17"/>
      <c r="J64" s="18">
        <f>J61*J63*$C60</f>
        <v>0</v>
      </c>
      <c r="K64" s="18">
        <f t="shared" ref="K64:BQ64" si="62">K61*K63*$C60</f>
        <v>0</v>
      </c>
      <c r="L64" s="18">
        <f t="shared" si="62"/>
        <v>0</v>
      </c>
      <c r="M64" s="18">
        <f t="shared" si="62"/>
        <v>0</v>
      </c>
      <c r="N64" s="18">
        <f t="shared" si="62"/>
        <v>0</v>
      </c>
      <c r="O64" s="18">
        <f t="shared" si="62"/>
        <v>0</v>
      </c>
      <c r="P64" s="18">
        <f t="shared" si="62"/>
        <v>0</v>
      </c>
      <c r="Q64" s="18">
        <f t="shared" si="62"/>
        <v>0</v>
      </c>
      <c r="R64" s="18">
        <f t="shared" si="62"/>
        <v>0</v>
      </c>
      <c r="S64" s="18">
        <f t="shared" si="62"/>
        <v>0</v>
      </c>
      <c r="T64" s="18">
        <f t="shared" si="62"/>
        <v>0</v>
      </c>
      <c r="U64" s="18">
        <f t="shared" si="62"/>
        <v>0</v>
      </c>
      <c r="V64" s="18">
        <f t="shared" si="62"/>
        <v>0</v>
      </c>
      <c r="W64" s="18">
        <f t="shared" si="62"/>
        <v>0</v>
      </c>
      <c r="X64" s="18">
        <f t="shared" si="62"/>
        <v>0</v>
      </c>
      <c r="Y64" s="18">
        <f t="shared" si="62"/>
        <v>0</v>
      </c>
      <c r="Z64" s="18">
        <f t="shared" si="62"/>
        <v>0</v>
      </c>
      <c r="AA64" s="18">
        <f t="shared" si="62"/>
        <v>0</v>
      </c>
      <c r="AB64" s="18">
        <f t="shared" si="62"/>
        <v>0</v>
      </c>
      <c r="AC64" s="18">
        <f t="shared" si="62"/>
        <v>0</v>
      </c>
      <c r="AD64" s="18">
        <f t="shared" si="62"/>
        <v>0</v>
      </c>
      <c r="AE64" s="18">
        <f t="shared" si="62"/>
        <v>0</v>
      </c>
      <c r="AF64" s="18">
        <f t="shared" si="62"/>
        <v>0</v>
      </c>
      <c r="AG64" s="18">
        <f t="shared" si="62"/>
        <v>0</v>
      </c>
      <c r="AH64" s="18">
        <f t="shared" si="62"/>
        <v>0</v>
      </c>
      <c r="AI64" s="18">
        <f t="shared" si="62"/>
        <v>0</v>
      </c>
      <c r="AJ64" s="18">
        <f t="shared" si="62"/>
        <v>0</v>
      </c>
      <c r="AK64" s="18">
        <f t="shared" si="62"/>
        <v>0</v>
      </c>
      <c r="AL64" s="18">
        <f t="shared" si="62"/>
        <v>0</v>
      </c>
      <c r="AM64" s="18">
        <f t="shared" si="62"/>
        <v>0</v>
      </c>
      <c r="AN64" s="18">
        <f t="shared" si="62"/>
        <v>0</v>
      </c>
      <c r="AO64" s="18">
        <f t="shared" si="62"/>
        <v>0</v>
      </c>
      <c r="AP64" s="18">
        <f t="shared" si="62"/>
        <v>0</v>
      </c>
      <c r="AQ64" s="18">
        <f t="shared" si="62"/>
        <v>0</v>
      </c>
      <c r="AR64" s="18">
        <f t="shared" si="62"/>
        <v>0</v>
      </c>
      <c r="AS64" s="18">
        <f t="shared" si="62"/>
        <v>0</v>
      </c>
      <c r="AT64" s="18">
        <f t="shared" si="62"/>
        <v>0</v>
      </c>
      <c r="AU64" s="18">
        <f t="shared" si="62"/>
        <v>0</v>
      </c>
      <c r="AV64" s="18">
        <f t="shared" si="62"/>
        <v>0</v>
      </c>
      <c r="AW64" s="18">
        <f t="shared" si="62"/>
        <v>0</v>
      </c>
      <c r="AX64" s="18">
        <f t="shared" si="62"/>
        <v>0</v>
      </c>
      <c r="AY64" s="18">
        <f t="shared" si="62"/>
        <v>0</v>
      </c>
      <c r="AZ64" s="18">
        <f t="shared" si="62"/>
        <v>0</v>
      </c>
      <c r="BA64" s="18">
        <f t="shared" si="62"/>
        <v>0</v>
      </c>
      <c r="BB64" s="18">
        <f t="shared" si="62"/>
        <v>0</v>
      </c>
      <c r="BC64" s="18">
        <f t="shared" si="62"/>
        <v>0</v>
      </c>
      <c r="BD64" s="18">
        <f t="shared" si="62"/>
        <v>0</v>
      </c>
      <c r="BE64" s="18">
        <f t="shared" si="62"/>
        <v>0</v>
      </c>
      <c r="BF64" s="18">
        <f t="shared" si="62"/>
        <v>0</v>
      </c>
      <c r="BG64" s="18">
        <f t="shared" si="62"/>
        <v>0</v>
      </c>
      <c r="BH64" s="18">
        <f t="shared" si="62"/>
        <v>0</v>
      </c>
      <c r="BI64" s="18">
        <f t="shared" si="62"/>
        <v>0</v>
      </c>
      <c r="BJ64" s="18">
        <f t="shared" si="62"/>
        <v>0</v>
      </c>
      <c r="BK64" s="18">
        <f t="shared" si="62"/>
        <v>0</v>
      </c>
      <c r="BL64" s="18">
        <f t="shared" si="62"/>
        <v>0</v>
      </c>
      <c r="BM64" s="18">
        <f t="shared" si="62"/>
        <v>0</v>
      </c>
      <c r="BN64" s="18">
        <f t="shared" si="62"/>
        <v>0</v>
      </c>
      <c r="BO64" s="18">
        <f t="shared" si="62"/>
        <v>0</v>
      </c>
      <c r="BP64" s="18">
        <f t="shared" si="62"/>
        <v>0</v>
      </c>
      <c r="BQ64" s="18">
        <f t="shared" si="62"/>
        <v>0</v>
      </c>
      <c r="BR64" s="79"/>
      <c r="BS64" s="79">
        <f>SUM(J64:U64)</f>
        <v>0</v>
      </c>
      <c r="BT64" s="79">
        <f>SUM(V64:AG64)</f>
        <v>0</v>
      </c>
      <c r="BU64" s="79">
        <f>SUM(AH64:AS64)</f>
        <v>0</v>
      </c>
      <c r="BV64" s="79">
        <f>SUM(AT64:BE64)</f>
        <v>0</v>
      </c>
      <c r="BW64" s="79">
        <f>SUM(BF64:BQ64)</f>
        <v>0</v>
      </c>
      <c r="BX64" s="18">
        <f t="shared" ref="BX64:CY64" si="63">BX61*BX63*$C60</f>
        <v>0</v>
      </c>
      <c r="BY64" s="18">
        <f t="shared" si="63"/>
        <v>0</v>
      </c>
      <c r="BZ64" s="18">
        <f t="shared" si="63"/>
        <v>0</v>
      </c>
      <c r="CA64" s="18">
        <f t="shared" si="63"/>
        <v>0</v>
      </c>
      <c r="CB64" s="18">
        <f t="shared" si="63"/>
        <v>0</v>
      </c>
      <c r="CC64" s="18">
        <f t="shared" si="63"/>
        <v>0</v>
      </c>
      <c r="CD64" s="18">
        <f t="shared" si="63"/>
        <v>0</v>
      </c>
      <c r="CE64" s="18">
        <f t="shared" si="63"/>
        <v>0</v>
      </c>
      <c r="CF64" s="18">
        <f t="shared" si="63"/>
        <v>0</v>
      </c>
      <c r="CG64" s="18">
        <f t="shared" si="63"/>
        <v>0</v>
      </c>
      <c r="CH64" s="18">
        <f t="shared" si="63"/>
        <v>0</v>
      </c>
      <c r="CI64" s="18">
        <f t="shared" si="63"/>
        <v>0</v>
      </c>
      <c r="CJ64" s="18">
        <f t="shared" si="63"/>
        <v>0</v>
      </c>
      <c r="CK64" s="18">
        <f t="shared" si="63"/>
        <v>0</v>
      </c>
      <c r="CL64" s="18">
        <f t="shared" si="63"/>
        <v>0</v>
      </c>
      <c r="CM64" s="18">
        <f t="shared" si="63"/>
        <v>0</v>
      </c>
      <c r="CN64" s="18">
        <f t="shared" si="63"/>
        <v>0</v>
      </c>
      <c r="CO64" s="18">
        <f t="shared" si="63"/>
        <v>0</v>
      </c>
      <c r="CP64" s="18">
        <f t="shared" si="63"/>
        <v>0</v>
      </c>
      <c r="CQ64" s="18">
        <f t="shared" si="63"/>
        <v>0</v>
      </c>
      <c r="CR64" s="18">
        <f t="shared" si="63"/>
        <v>0</v>
      </c>
      <c r="CS64" s="18">
        <f t="shared" si="63"/>
        <v>0</v>
      </c>
      <c r="CT64" s="18">
        <f t="shared" si="63"/>
        <v>0</v>
      </c>
      <c r="CU64" s="18">
        <f t="shared" si="63"/>
        <v>0</v>
      </c>
      <c r="CV64" s="18">
        <f t="shared" si="63"/>
        <v>0</v>
      </c>
      <c r="CW64" s="18">
        <f t="shared" si="63"/>
        <v>0</v>
      </c>
      <c r="CX64" s="18">
        <f t="shared" si="63"/>
        <v>0</v>
      </c>
      <c r="CY64" s="18">
        <f t="shared" si="63"/>
        <v>0</v>
      </c>
    </row>
    <row r="66" spans="1:103">
      <c r="B66" s="295" t="s">
        <v>101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6"/>
      <c r="BS66" s="22"/>
      <c r="BT66" s="22"/>
      <c r="BU66" s="22"/>
      <c r="BV66" s="22"/>
      <c r="BW66" s="22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</row>
    <row r="67" spans="1:103">
      <c r="B67" s="2" t="s">
        <v>122</v>
      </c>
      <c r="C67" s="233">
        <f>578000000-((1315/400)*4500000)</f>
        <v>563206250</v>
      </c>
      <c r="D67" s="281" t="s">
        <v>136</v>
      </c>
      <c r="E67" s="319">
        <f>C67/(C21/1600)</f>
        <v>6257847.222222222</v>
      </c>
      <c r="F67" s="320" t="s">
        <v>235</v>
      </c>
      <c r="J67" s="22">
        <f t="shared" ref="J67:BQ67" si="64">IF(J7=$C12,$C67,0)</f>
        <v>0</v>
      </c>
      <c r="K67" s="22">
        <f t="shared" si="64"/>
        <v>0</v>
      </c>
      <c r="L67" s="22">
        <f t="shared" si="64"/>
        <v>0</v>
      </c>
      <c r="M67" s="22">
        <f t="shared" si="64"/>
        <v>0</v>
      </c>
      <c r="N67" s="22">
        <f t="shared" si="64"/>
        <v>0</v>
      </c>
      <c r="O67" s="22">
        <f t="shared" si="64"/>
        <v>0</v>
      </c>
      <c r="P67" s="22">
        <f t="shared" si="64"/>
        <v>563206250</v>
      </c>
      <c r="Q67" s="22">
        <f t="shared" si="64"/>
        <v>0</v>
      </c>
      <c r="R67" s="22">
        <f t="shared" si="64"/>
        <v>0</v>
      </c>
      <c r="S67" s="22">
        <f t="shared" si="64"/>
        <v>0</v>
      </c>
      <c r="T67" s="22">
        <f t="shared" si="64"/>
        <v>0</v>
      </c>
      <c r="U67" s="22">
        <f t="shared" si="64"/>
        <v>0</v>
      </c>
      <c r="V67" s="22">
        <f t="shared" si="64"/>
        <v>0</v>
      </c>
      <c r="W67" s="22">
        <f t="shared" si="64"/>
        <v>0</v>
      </c>
      <c r="X67" s="22">
        <f t="shared" si="64"/>
        <v>0</v>
      </c>
      <c r="Y67" s="22">
        <f t="shared" si="64"/>
        <v>0</v>
      </c>
      <c r="Z67" s="22">
        <f t="shared" si="64"/>
        <v>0</v>
      </c>
      <c r="AA67" s="22">
        <f t="shared" si="64"/>
        <v>0</v>
      </c>
      <c r="AB67" s="22">
        <f t="shared" si="64"/>
        <v>0</v>
      </c>
      <c r="AC67" s="22">
        <f t="shared" si="64"/>
        <v>0</v>
      </c>
      <c r="AD67" s="22">
        <f t="shared" si="64"/>
        <v>0</v>
      </c>
      <c r="AE67" s="22">
        <f t="shared" si="64"/>
        <v>0</v>
      </c>
      <c r="AF67" s="22">
        <f t="shared" si="64"/>
        <v>0</v>
      </c>
      <c r="AG67" s="22">
        <f t="shared" si="64"/>
        <v>0</v>
      </c>
      <c r="AH67" s="22">
        <f t="shared" si="64"/>
        <v>0</v>
      </c>
      <c r="AI67" s="22">
        <f t="shared" si="64"/>
        <v>0</v>
      </c>
      <c r="AJ67" s="22">
        <f t="shared" si="64"/>
        <v>0</v>
      </c>
      <c r="AK67" s="22">
        <f t="shared" si="64"/>
        <v>0</v>
      </c>
      <c r="AL67" s="22">
        <f t="shared" si="64"/>
        <v>0</v>
      </c>
      <c r="AM67" s="22">
        <f t="shared" si="64"/>
        <v>0</v>
      </c>
      <c r="AN67" s="22">
        <f t="shared" si="64"/>
        <v>0</v>
      </c>
      <c r="AO67" s="22">
        <f t="shared" si="64"/>
        <v>0</v>
      </c>
      <c r="AP67" s="22">
        <f t="shared" si="64"/>
        <v>0</v>
      </c>
      <c r="AQ67" s="22">
        <f t="shared" si="64"/>
        <v>0</v>
      </c>
      <c r="AR67" s="22">
        <f t="shared" si="64"/>
        <v>0</v>
      </c>
      <c r="AS67" s="22">
        <f t="shared" si="64"/>
        <v>0</v>
      </c>
      <c r="AT67" s="22">
        <f t="shared" si="64"/>
        <v>0</v>
      </c>
      <c r="AU67" s="22">
        <f t="shared" si="64"/>
        <v>0</v>
      </c>
      <c r="AV67" s="22">
        <f t="shared" si="64"/>
        <v>0</v>
      </c>
      <c r="AW67" s="22">
        <f t="shared" si="64"/>
        <v>0</v>
      </c>
      <c r="AX67" s="22">
        <f t="shared" si="64"/>
        <v>0</v>
      </c>
      <c r="AY67" s="22">
        <f t="shared" si="64"/>
        <v>0</v>
      </c>
      <c r="AZ67" s="22">
        <f t="shared" si="64"/>
        <v>0</v>
      </c>
      <c r="BA67" s="22">
        <f t="shared" si="64"/>
        <v>0</v>
      </c>
      <c r="BB67" s="22">
        <f t="shared" si="64"/>
        <v>0</v>
      </c>
      <c r="BC67" s="22">
        <f t="shared" si="64"/>
        <v>0</v>
      </c>
      <c r="BD67" s="22">
        <f t="shared" si="64"/>
        <v>0</v>
      </c>
      <c r="BE67" s="22">
        <f t="shared" si="64"/>
        <v>0</v>
      </c>
      <c r="BF67" s="22">
        <f t="shared" si="64"/>
        <v>0</v>
      </c>
      <c r="BG67" s="22">
        <f t="shared" si="64"/>
        <v>0</v>
      </c>
      <c r="BH67" s="22">
        <f t="shared" si="64"/>
        <v>0</v>
      </c>
      <c r="BI67" s="22">
        <f t="shared" si="64"/>
        <v>0</v>
      </c>
      <c r="BJ67" s="22">
        <f t="shared" si="64"/>
        <v>0</v>
      </c>
      <c r="BK67" s="22">
        <f t="shared" si="64"/>
        <v>0</v>
      </c>
      <c r="BL67" s="22">
        <f t="shared" si="64"/>
        <v>0</v>
      </c>
      <c r="BM67" s="22">
        <f t="shared" si="64"/>
        <v>0</v>
      </c>
      <c r="BN67" s="22">
        <f t="shared" si="64"/>
        <v>0</v>
      </c>
      <c r="BO67" s="22">
        <f t="shared" si="64"/>
        <v>0</v>
      </c>
      <c r="BP67" s="22">
        <f t="shared" si="64"/>
        <v>0</v>
      </c>
      <c r="BQ67" s="22">
        <f t="shared" si="64"/>
        <v>0</v>
      </c>
      <c r="BR67" s="6"/>
      <c r="BS67" s="22">
        <f>SUM(J67:U67)</f>
        <v>563206250</v>
      </c>
      <c r="BT67" s="22">
        <f>SUM(V67:AG67)</f>
        <v>0</v>
      </c>
      <c r="BU67" s="22">
        <f>SUM(AH67:AS67)</f>
        <v>0</v>
      </c>
      <c r="BV67" s="22">
        <f>SUM(AT67:BE67)</f>
        <v>0</v>
      </c>
      <c r="BW67" s="22">
        <f>SUM(BF67:BQ67)</f>
        <v>0</v>
      </c>
      <c r="BX67" s="22">
        <f t="shared" ref="BX67:CY67" si="65">IF(BX7=$C12,$C67,0)</f>
        <v>0</v>
      </c>
      <c r="BY67" s="22">
        <f t="shared" si="65"/>
        <v>0</v>
      </c>
      <c r="BZ67" s="22">
        <f t="shared" si="65"/>
        <v>0</v>
      </c>
      <c r="CA67" s="22">
        <f t="shared" si="65"/>
        <v>0</v>
      </c>
      <c r="CB67" s="22">
        <f t="shared" si="65"/>
        <v>0</v>
      </c>
      <c r="CC67" s="22">
        <f t="shared" si="65"/>
        <v>0</v>
      </c>
      <c r="CD67" s="22">
        <f t="shared" si="65"/>
        <v>0</v>
      </c>
      <c r="CE67" s="22">
        <f t="shared" si="65"/>
        <v>0</v>
      </c>
      <c r="CF67" s="22">
        <f t="shared" si="65"/>
        <v>0</v>
      </c>
      <c r="CG67" s="22">
        <f t="shared" si="65"/>
        <v>0</v>
      </c>
      <c r="CH67" s="22">
        <f t="shared" si="65"/>
        <v>0</v>
      </c>
      <c r="CI67" s="22">
        <f t="shared" si="65"/>
        <v>0</v>
      </c>
      <c r="CJ67" s="22">
        <f t="shared" si="65"/>
        <v>0</v>
      </c>
      <c r="CK67" s="22">
        <f t="shared" si="65"/>
        <v>0</v>
      </c>
      <c r="CL67" s="22">
        <f t="shared" si="65"/>
        <v>0</v>
      </c>
      <c r="CM67" s="22">
        <f t="shared" si="65"/>
        <v>0</v>
      </c>
      <c r="CN67" s="22">
        <f t="shared" si="65"/>
        <v>0</v>
      </c>
      <c r="CO67" s="22">
        <f t="shared" si="65"/>
        <v>0</v>
      </c>
      <c r="CP67" s="22">
        <f t="shared" si="65"/>
        <v>0</v>
      </c>
      <c r="CQ67" s="22">
        <f t="shared" si="65"/>
        <v>0</v>
      </c>
      <c r="CR67" s="22">
        <f t="shared" si="65"/>
        <v>0</v>
      </c>
      <c r="CS67" s="22">
        <f t="shared" si="65"/>
        <v>0</v>
      </c>
      <c r="CT67" s="22">
        <f t="shared" si="65"/>
        <v>0</v>
      </c>
      <c r="CU67" s="22">
        <f t="shared" si="65"/>
        <v>0</v>
      </c>
      <c r="CV67" s="22">
        <f t="shared" si="65"/>
        <v>0</v>
      </c>
      <c r="CW67" s="22">
        <f t="shared" si="65"/>
        <v>0</v>
      </c>
      <c r="CX67" s="22">
        <f t="shared" si="65"/>
        <v>0</v>
      </c>
      <c r="CY67" s="22">
        <f t="shared" si="65"/>
        <v>0</v>
      </c>
    </row>
    <row r="68" spans="1:103">
      <c r="B68" s="2" t="s">
        <v>88</v>
      </c>
      <c r="C68" s="197">
        <f>SUM(G64,C67)</f>
        <v>563206250</v>
      </c>
      <c r="E68" s="413">
        <v>0</v>
      </c>
      <c r="F68" s="281" t="s">
        <v>188</v>
      </c>
      <c r="G68" s="411" t="s">
        <v>294</v>
      </c>
      <c r="H68" s="281"/>
      <c r="J68" s="22">
        <f t="shared" ref="J68:BQ68" si="66">IF(J7=$C12,$C68*$E68,0)</f>
        <v>0</v>
      </c>
      <c r="K68" s="22">
        <f t="shared" si="66"/>
        <v>0</v>
      </c>
      <c r="L68" s="22">
        <f t="shared" si="66"/>
        <v>0</v>
      </c>
      <c r="M68" s="22">
        <f t="shared" si="66"/>
        <v>0</v>
      </c>
      <c r="N68" s="22">
        <f t="shared" si="66"/>
        <v>0</v>
      </c>
      <c r="O68" s="22">
        <f t="shared" si="66"/>
        <v>0</v>
      </c>
      <c r="P68" s="22">
        <f t="shared" si="66"/>
        <v>0</v>
      </c>
      <c r="Q68" s="22">
        <f t="shared" si="66"/>
        <v>0</v>
      </c>
      <c r="R68" s="22">
        <f t="shared" si="66"/>
        <v>0</v>
      </c>
      <c r="S68" s="22">
        <f t="shared" si="66"/>
        <v>0</v>
      </c>
      <c r="T68" s="22">
        <f t="shared" si="66"/>
        <v>0</v>
      </c>
      <c r="U68" s="22">
        <f t="shared" si="66"/>
        <v>0</v>
      </c>
      <c r="V68" s="22">
        <f t="shared" si="66"/>
        <v>0</v>
      </c>
      <c r="W68" s="22">
        <f t="shared" si="66"/>
        <v>0</v>
      </c>
      <c r="X68" s="22">
        <f t="shared" si="66"/>
        <v>0</v>
      </c>
      <c r="Y68" s="22">
        <f t="shared" si="66"/>
        <v>0</v>
      </c>
      <c r="Z68" s="22">
        <f t="shared" si="66"/>
        <v>0</v>
      </c>
      <c r="AA68" s="22">
        <f t="shared" si="66"/>
        <v>0</v>
      </c>
      <c r="AB68" s="22">
        <f t="shared" si="66"/>
        <v>0</v>
      </c>
      <c r="AC68" s="22">
        <f t="shared" si="66"/>
        <v>0</v>
      </c>
      <c r="AD68" s="22">
        <f t="shared" si="66"/>
        <v>0</v>
      </c>
      <c r="AE68" s="22">
        <f t="shared" si="66"/>
        <v>0</v>
      </c>
      <c r="AF68" s="22">
        <f t="shared" si="66"/>
        <v>0</v>
      </c>
      <c r="AG68" s="22">
        <f t="shared" si="66"/>
        <v>0</v>
      </c>
      <c r="AH68" s="22">
        <f t="shared" si="66"/>
        <v>0</v>
      </c>
      <c r="AI68" s="22">
        <f t="shared" si="66"/>
        <v>0</v>
      </c>
      <c r="AJ68" s="22">
        <f t="shared" si="66"/>
        <v>0</v>
      </c>
      <c r="AK68" s="22">
        <f t="shared" si="66"/>
        <v>0</v>
      </c>
      <c r="AL68" s="22">
        <f t="shared" si="66"/>
        <v>0</v>
      </c>
      <c r="AM68" s="22">
        <f t="shared" si="66"/>
        <v>0</v>
      </c>
      <c r="AN68" s="22">
        <f t="shared" si="66"/>
        <v>0</v>
      </c>
      <c r="AO68" s="22">
        <f t="shared" si="66"/>
        <v>0</v>
      </c>
      <c r="AP68" s="22">
        <f t="shared" si="66"/>
        <v>0</v>
      </c>
      <c r="AQ68" s="22">
        <f t="shared" si="66"/>
        <v>0</v>
      </c>
      <c r="AR68" s="22">
        <f t="shared" si="66"/>
        <v>0</v>
      </c>
      <c r="AS68" s="22">
        <f t="shared" si="66"/>
        <v>0</v>
      </c>
      <c r="AT68" s="22">
        <f t="shared" si="66"/>
        <v>0</v>
      </c>
      <c r="AU68" s="22">
        <f t="shared" si="66"/>
        <v>0</v>
      </c>
      <c r="AV68" s="22">
        <f t="shared" si="66"/>
        <v>0</v>
      </c>
      <c r="AW68" s="22">
        <f t="shared" si="66"/>
        <v>0</v>
      </c>
      <c r="AX68" s="22">
        <f t="shared" si="66"/>
        <v>0</v>
      </c>
      <c r="AY68" s="22">
        <f t="shared" si="66"/>
        <v>0</v>
      </c>
      <c r="AZ68" s="22">
        <f t="shared" si="66"/>
        <v>0</v>
      </c>
      <c r="BA68" s="22">
        <f t="shared" si="66"/>
        <v>0</v>
      </c>
      <c r="BB68" s="22">
        <f t="shared" si="66"/>
        <v>0</v>
      </c>
      <c r="BC68" s="22">
        <f t="shared" si="66"/>
        <v>0</v>
      </c>
      <c r="BD68" s="22">
        <f t="shared" si="66"/>
        <v>0</v>
      </c>
      <c r="BE68" s="22">
        <f t="shared" si="66"/>
        <v>0</v>
      </c>
      <c r="BF68" s="22">
        <f t="shared" si="66"/>
        <v>0</v>
      </c>
      <c r="BG68" s="22">
        <f t="shared" si="66"/>
        <v>0</v>
      </c>
      <c r="BH68" s="22">
        <f t="shared" si="66"/>
        <v>0</v>
      </c>
      <c r="BI68" s="22">
        <f t="shared" si="66"/>
        <v>0</v>
      </c>
      <c r="BJ68" s="22">
        <f t="shared" si="66"/>
        <v>0</v>
      </c>
      <c r="BK68" s="22">
        <f t="shared" si="66"/>
        <v>0</v>
      </c>
      <c r="BL68" s="22">
        <f t="shared" si="66"/>
        <v>0</v>
      </c>
      <c r="BM68" s="22">
        <f t="shared" si="66"/>
        <v>0</v>
      </c>
      <c r="BN68" s="22">
        <f t="shared" si="66"/>
        <v>0</v>
      </c>
      <c r="BO68" s="22">
        <f t="shared" si="66"/>
        <v>0</v>
      </c>
      <c r="BP68" s="22">
        <f t="shared" si="66"/>
        <v>0</v>
      </c>
      <c r="BQ68" s="22">
        <f t="shared" si="66"/>
        <v>0</v>
      </c>
      <c r="BS68" s="22">
        <f>SUM(J68:U68)</f>
        <v>0</v>
      </c>
      <c r="BT68" s="22">
        <f>SUM(V68:AG68)</f>
        <v>0</v>
      </c>
      <c r="BU68" s="22">
        <f>SUM(AH68:AS68)</f>
        <v>0</v>
      </c>
      <c r="BV68" s="22">
        <f>SUM(AT68:BE68)</f>
        <v>0</v>
      </c>
      <c r="BW68" s="22">
        <f>SUM(BF68:BQ68)</f>
        <v>0</v>
      </c>
      <c r="BX68" s="22">
        <f t="shared" ref="BX68:CY68" si="67">IF(BX7=$C12,$C68*$E68,0)</f>
        <v>0</v>
      </c>
      <c r="BY68" s="22">
        <f t="shared" si="67"/>
        <v>0</v>
      </c>
      <c r="BZ68" s="22">
        <f t="shared" si="67"/>
        <v>0</v>
      </c>
      <c r="CA68" s="22">
        <f t="shared" si="67"/>
        <v>0</v>
      </c>
      <c r="CB68" s="22">
        <f t="shared" si="67"/>
        <v>0</v>
      </c>
      <c r="CC68" s="22">
        <f t="shared" si="67"/>
        <v>0</v>
      </c>
      <c r="CD68" s="22">
        <f t="shared" si="67"/>
        <v>0</v>
      </c>
      <c r="CE68" s="22">
        <f t="shared" si="67"/>
        <v>0</v>
      </c>
      <c r="CF68" s="22">
        <f t="shared" si="67"/>
        <v>0</v>
      </c>
      <c r="CG68" s="22">
        <f t="shared" si="67"/>
        <v>0</v>
      </c>
      <c r="CH68" s="22">
        <f t="shared" si="67"/>
        <v>0</v>
      </c>
      <c r="CI68" s="22">
        <f t="shared" si="67"/>
        <v>0</v>
      </c>
      <c r="CJ68" s="22">
        <f t="shared" si="67"/>
        <v>0</v>
      </c>
      <c r="CK68" s="22">
        <f t="shared" si="67"/>
        <v>0</v>
      </c>
      <c r="CL68" s="22">
        <f t="shared" si="67"/>
        <v>0</v>
      </c>
      <c r="CM68" s="22">
        <f t="shared" si="67"/>
        <v>0</v>
      </c>
      <c r="CN68" s="22">
        <f t="shared" si="67"/>
        <v>0</v>
      </c>
      <c r="CO68" s="22">
        <f t="shared" si="67"/>
        <v>0</v>
      </c>
      <c r="CP68" s="22">
        <f t="shared" si="67"/>
        <v>0</v>
      </c>
      <c r="CQ68" s="22">
        <f t="shared" si="67"/>
        <v>0</v>
      </c>
      <c r="CR68" s="22">
        <f t="shared" si="67"/>
        <v>0</v>
      </c>
      <c r="CS68" s="22">
        <f t="shared" si="67"/>
        <v>0</v>
      </c>
      <c r="CT68" s="22">
        <f t="shared" si="67"/>
        <v>0</v>
      </c>
      <c r="CU68" s="22">
        <f t="shared" si="67"/>
        <v>0</v>
      </c>
      <c r="CV68" s="22">
        <f t="shared" si="67"/>
        <v>0</v>
      </c>
      <c r="CW68" s="22">
        <f t="shared" si="67"/>
        <v>0</v>
      </c>
      <c r="CX68" s="22">
        <f t="shared" si="67"/>
        <v>0</v>
      </c>
      <c r="CY68" s="22">
        <f t="shared" si="67"/>
        <v>0</v>
      </c>
    </row>
    <row r="69" spans="1:103" s="19" customFormat="1">
      <c r="A69" s="16"/>
      <c r="B69" s="17" t="s">
        <v>134</v>
      </c>
      <c r="C69" s="79"/>
      <c r="D69" s="282"/>
      <c r="E69" s="17"/>
      <c r="F69" s="17"/>
      <c r="G69" s="230">
        <f>SUM(BS69:CY69)</f>
        <v>563206250</v>
      </c>
      <c r="H69" s="280" t="s">
        <v>136</v>
      </c>
      <c r="I69" s="17"/>
      <c r="J69" s="79">
        <f>SUM(J67:J68)</f>
        <v>0</v>
      </c>
      <c r="K69" s="79">
        <f>SUM(K67:K68)</f>
        <v>0</v>
      </c>
      <c r="L69" s="79">
        <f>SUM(L67:L68)</f>
        <v>0</v>
      </c>
      <c r="M69" s="79">
        <f t="shared" ref="M69:BQ69" si="68">SUM(M67:M68)</f>
        <v>0</v>
      </c>
      <c r="N69" s="79">
        <f t="shared" si="68"/>
        <v>0</v>
      </c>
      <c r="O69" s="79">
        <f t="shared" si="68"/>
        <v>0</v>
      </c>
      <c r="P69" s="417">
        <f t="shared" si="68"/>
        <v>563206250</v>
      </c>
      <c r="Q69" s="79">
        <f t="shared" si="68"/>
        <v>0</v>
      </c>
      <c r="R69" s="79">
        <f t="shared" si="68"/>
        <v>0</v>
      </c>
      <c r="S69" s="79">
        <f t="shared" si="68"/>
        <v>0</v>
      </c>
      <c r="T69" s="79">
        <f t="shared" si="68"/>
        <v>0</v>
      </c>
      <c r="U69" s="79">
        <f t="shared" si="68"/>
        <v>0</v>
      </c>
      <c r="V69" s="79">
        <f>SUM(V67:V68)</f>
        <v>0</v>
      </c>
      <c r="W69" s="79">
        <f t="shared" si="68"/>
        <v>0</v>
      </c>
      <c r="X69" s="79">
        <f t="shared" si="68"/>
        <v>0</v>
      </c>
      <c r="Y69" s="79">
        <f t="shared" si="68"/>
        <v>0</v>
      </c>
      <c r="Z69" s="79">
        <f t="shared" si="68"/>
        <v>0</v>
      </c>
      <c r="AA69" s="79">
        <f t="shared" si="68"/>
        <v>0</v>
      </c>
      <c r="AB69" s="79">
        <f t="shared" si="68"/>
        <v>0</v>
      </c>
      <c r="AC69" s="79">
        <f t="shared" si="68"/>
        <v>0</v>
      </c>
      <c r="AD69" s="79">
        <f t="shared" si="68"/>
        <v>0</v>
      </c>
      <c r="AE69" s="79">
        <f t="shared" si="68"/>
        <v>0</v>
      </c>
      <c r="AF69" s="79">
        <f t="shared" si="68"/>
        <v>0</v>
      </c>
      <c r="AG69" s="79">
        <f t="shared" si="68"/>
        <v>0</v>
      </c>
      <c r="AH69" s="79">
        <f t="shared" si="68"/>
        <v>0</v>
      </c>
      <c r="AI69" s="79">
        <f t="shared" si="68"/>
        <v>0</v>
      </c>
      <c r="AJ69" s="79">
        <f t="shared" si="68"/>
        <v>0</v>
      </c>
      <c r="AK69" s="79">
        <f t="shared" si="68"/>
        <v>0</v>
      </c>
      <c r="AL69" s="79">
        <f t="shared" si="68"/>
        <v>0</v>
      </c>
      <c r="AM69" s="79">
        <f t="shared" si="68"/>
        <v>0</v>
      </c>
      <c r="AN69" s="79">
        <f t="shared" si="68"/>
        <v>0</v>
      </c>
      <c r="AO69" s="79">
        <f t="shared" si="68"/>
        <v>0</v>
      </c>
      <c r="AP69" s="79">
        <f t="shared" si="68"/>
        <v>0</v>
      </c>
      <c r="AQ69" s="79">
        <f t="shared" si="68"/>
        <v>0</v>
      </c>
      <c r="AR69" s="79">
        <f t="shared" si="68"/>
        <v>0</v>
      </c>
      <c r="AS69" s="79">
        <f t="shared" si="68"/>
        <v>0</v>
      </c>
      <c r="AT69" s="79">
        <f t="shared" si="68"/>
        <v>0</v>
      </c>
      <c r="AU69" s="79">
        <f t="shared" si="68"/>
        <v>0</v>
      </c>
      <c r="AV69" s="79">
        <f t="shared" si="68"/>
        <v>0</v>
      </c>
      <c r="AW69" s="79">
        <f t="shared" si="68"/>
        <v>0</v>
      </c>
      <c r="AX69" s="79">
        <f t="shared" si="68"/>
        <v>0</v>
      </c>
      <c r="AY69" s="79">
        <f t="shared" si="68"/>
        <v>0</v>
      </c>
      <c r="AZ69" s="79">
        <f t="shared" si="68"/>
        <v>0</v>
      </c>
      <c r="BA69" s="79">
        <f t="shared" si="68"/>
        <v>0</v>
      </c>
      <c r="BB69" s="79">
        <f t="shared" si="68"/>
        <v>0</v>
      </c>
      <c r="BC69" s="79">
        <f t="shared" si="68"/>
        <v>0</v>
      </c>
      <c r="BD69" s="79">
        <f t="shared" si="68"/>
        <v>0</v>
      </c>
      <c r="BE69" s="79">
        <f t="shared" si="68"/>
        <v>0</v>
      </c>
      <c r="BF69" s="79">
        <f t="shared" si="68"/>
        <v>0</v>
      </c>
      <c r="BG69" s="79">
        <f t="shared" si="68"/>
        <v>0</v>
      </c>
      <c r="BH69" s="79">
        <f t="shared" si="68"/>
        <v>0</v>
      </c>
      <c r="BI69" s="79">
        <f t="shared" si="68"/>
        <v>0</v>
      </c>
      <c r="BJ69" s="79">
        <f t="shared" si="68"/>
        <v>0</v>
      </c>
      <c r="BK69" s="79">
        <f t="shared" si="68"/>
        <v>0</v>
      </c>
      <c r="BL69" s="79">
        <f t="shared" si="68"/>
        <v>0</v>
      </c>
      <c r="BM69" s="79">
        <f t="shared" si="68"/>
        <v>0</v>
      </c>
      <c r="BN69" s="79">
        <f t="shared" si="68"/>
        <v>0</v>
      </c>
      <c r="BO69" s="79">
        <f t="shared" si="68"/>
        <v>0</v>
      </c>
      <c r="BP69" s="79">
        <f t="shared" si="68"/>
        <v>0</v>
      </c>
      <c r="BQ69" s="79">
        <f t="shared" si="68"/>
        <v>0</v>
      </c>
      <c r="BR69" s="79"/>
      <c r="BS69" s="79">
        <f>SUM(J69:U69)</f>
        <v>563206250</v>
      </c>
      <c r="BT69" s="79">
        <f>SUM(V69:AG69)</f>
        <v>0</v>
      </c>
      <c r="BU69" s="79">
        <f>SUM(AH69:AS69)</f>
        <v>0</v>
      </c>
      <c r="BV69" s="79">
        <f>SUM(AT69:BE69)</f>
        <v>0</v>
      </c>
      <c r="BW69" s="79">
        <f>SUM(BF69:BQ69)</f>
        <v>0</v>
      </c>
      <c r="BX69" s="79">
        <f t="shared" ref="BX69:CY69" si="69">SUM(BX67:BX68)</f>
        <v>0</v>
      </c>
      <c r="BY69" s="79">
        <f t="shared" si="69"/>
        <v>0</v>
      </c>
      <c r="BZ69" s="79">
        <f t="shared" si="69"/>
        <v>0</v>
      </c>
      <c r="CA69" s="79">
        <f t="shared" si="69"/>
        <v>0</v>
      </c>
      <c r="CB69" s="79">
        <f t="shared" si="69"/>
        <v>0</v>
      </c>
      <c r="CC69" s="79">
        <f t="shared" si="69"/>
        <v>0</v>
      </c>
      <c r="CD69" s="79">
        <f t="shared" si="69"/>
        <v>0</v>
      </c>
      <c r="CE69" s="79">
        <f t="shared" si="69"/>
        <v>0</v>
      </c>
      <c r="CF69" s="79">
        <f t="shared" si="69"/>
        <v>0</v>
      </c>
      <c r="CG69" s="79">
        <f t="shared" si="69"/>
        <v>0</v>
      </c>
      <c r="CH69" s="79">
        <f t="shared" si="69"/>
        <v>0</v>
      </c>
      <c r="CI69" s="79">
        <f t="shared" si="69"/>
        <v>0</v>
      </c>
      <c r="CJ69" s="79">
        <f t="shared" si="69"/>
        <v>0</v>
      </c>
      <c r="CK69" s="79">
        <f t="shared" si="69"/>
        <v>0</v>
      </c>
      <c r="CL69" s="79">
        <f t="shared" si="69"/>
        <v>0</v>
      </c>
      <c r="CM69" s="79">
        <f t="shared" si="69"/>
        <v>0</v>
      </c>
      <c r="CN69" s="79">
        <f t="shared" si="69"/>
        <v>0</v>
      </c>
      <c r="CO69" s="79">
        <f t="shared" si="69"/>
        <v>0</v>
      </c>
      <c r="CP69" s="79">
        <f t="shared" si="69"/>
        <v>0</v>
      </c>
      <c r="CQ69" s="79">
        <f t="shared" si="69"/>
        <v>0</v>
      </c>
      <c r="CR69" s="79">
        <f t="shared" si="69"/>
        <v>0</v>
      </c>
      <c r="CS69" s="79">
        <f t="shared" si="69"/>
        <v>0</v>
      </c>
      <c r="CT69" s="79">
        <f t="shared" si="69"/>
        <v>0</v>
      </c>
      <c r="CU69" s="79">
        <f t="shared" si="69"/>
        <v>0</v>
      </c>
      <c r="CV69" s="79">
        <f t="shared" si="69"/>
        <v>0</v>
      </c>
      <c r="CW69" s="79">
        <f t="shared" si="69"/>
        <v>0</v>
      </c>
      <c r="CX69" s="79">
        <f t="shared" si="69"/>
        <v>0</v>
      </c>
      <c r="CY69" s="79">
        <f t="shared" si="69"/>
        <v>0</v>
      </c>
    </row>
    <row r="70" spans="1:103" s="6" customFormat="1">
      <c r="A70" s="3"/>
      <c r="B70" s="13"/>
      <c r="C70" s="53"/>
      <c r="D70" s="45"/>
      <c r="E70" s="45"/>
      <c r="L70" s="55"/>
      <c r="M70" s="22"/>
      <c r="N70" s="22"/>
      <c r="O70" s="55"/>
      <c r="P70" s="55"/>
      <c r="Q70" s="55"/>
      <c r="R70" s="55"/>
      <c r="S70" s="22"/>
      <c r="T70" s="22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4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</row>
    <row r="71" spans="1:103" s="6" customFormat="1">
      <c r="A71" s="3"/>
      <c r="B71" s="200" t="s">
        <v>137</v>
      </c>
      <c r="C71" s="22"/>
      <c r="D71" s="45"/>
      <c r="E71" s="45"/>
      <c r="L71" s="55"/>
      <c r="M71" s="22"/>
      <c r="N71" s="22"/>
      <c r="O71" s="55"/>
      <c r="P71" s="55"/>
      <c r="Q71" s="55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</row>
    <row r="72" spans="1:103" s="6" customFormat="1">
      <c r="A72" s="3"/>
      <c r="B72" s="13"/>
      <c r="C72" s="53"/>
      <c r="D72" s="45"/>
      <c r="E72" s="45"/>
      <c r="L72" s="55"/>
      <c r="M72" s="22"/>
      <c r="N72" s="22"/>
      <c r="O72" s="55"/>
      <c r="P72" s="55"/>
      <c r="Q72" s="55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</row>
    <row r="73" spans="1:103" s="6" customFormat="1">
      <c r="A73" s="3" t="s">
        <v>66</v>
      </c>
      <c r="B73" s="25" t="s">
        <v>5</v>
      </c>
      <c r="C73" s="84"/>
      <c r="D73" s="45"/>
      <c r="E73" s="4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199"/>
      <c r="CE73" s="55"/>
      <c r="CF73" s="55"/>
      <c r="CG73" s="55"/>
      <c r="CH73" s="55"/>
      <c r="CI73" s="55"/>
      <c r="CJ73" s="55"/>
      <c r="CK73" s="55"/>
      <c r="CL73" s="55"/>
      <c r="CM73" s="55"/>
      <c r="CN73" s="199"/>
      <c r="CO73" s="55"/>
      <c r="CP73" s="55"/>
      <c r="CQ73" s="55"/>
      <c r="CR73" s="55"/>
      <c r="CS73" s="55"/>
      <c r="CT73" s="55"/>
      <c r="CU73" s="55"/>
    </row>
    <row r="74" spans="1:103" s="10" customFormat="1">
      <c r="A74" s="12"/>
      <c r="B74" s="10" t="s">
        <v>71</v>
      </c>
      <c r="C74" s="115"/>
      <c r="D74" s="189"/>
      <c r="E74" s="226"/>
      <c r="G74" s="40">
        <f>SUM(BS74:CY74)</f>
        <v>41520765</v>
      </c>
      <c r="H74" s="297" t="s">
        <v>136</v>
      </c>
      <c r="J74" s="40">
        <f t="shared" ref="J74:BQ74" si="70">IFERROR(J56*J14/J14,0)</f>
        <v>0</v>
      </c>
      <c r="K74" s="40">
        <f t="shared" si="70"/>
        <v>0</v>
      </c>
      <c r="L74" s="40">
        <f t="shared" si="70"/>
        <v>0</v>
      </c>
      <c r="M74" s="40">
        <f t="shared" si="70"/>
        <v>0</v>
      </c>
      <c r="N74" s="40">
        <f t="shared" si="70"/>
        <v>0</v>
      </c>
      <c r="O74" s="40">
        <f t="shared" si="70"/>
        <v>0</v>
      </c>
      <c r="P74" s="40">
        <f t="shared" si="70"/>
        <v>0</v>
      </c>
      <c r="Q74" s="40">
        <f t="shared" si="70"/>
        <v>0</v>
      </c>
      <c r="R74" s="40">
        <f t="shared" si="70"/>
        <v>0</v>
      </c>
      <c r="S74" s="40">
        <f t="shared" si="70"/>
        <v>0</v>
      </c>
      <c r="T74" s="40">
        <f t="shared" si="70"/>
        <v>0</v>
      </c>
      <c r="U74" s="40">
        <f t="shared" si="70"/>
        <v>0</v>
      </c>
      <c r="V74" s="40">
        <f t="shared" si="70"/>
        <v>0</v>
      </c>
      <c r="W74" s="40">
        <f t="shared" si="70"/>
        <v>0</v>
      </c>
      <c r="X74" s="40">
        <f t="shared" si="70"/>
        <v>0</v>
      </c>
      <c r="Y74" s="40">
        <f t="shared" si="70"/>
        <v>0</v>
      </c>
      <c r="Z74" s="40">
        <f t="shared" si="70"/>
        <v>0</v>
      </c>
      <c r="AA74" s="40">
        <f t="shared" si="70"/>
        <v>0</v>
      </c>
      <c r="AB74" s="40">
        <f t="shared" si="70"/>
        <v>0</v>
      </c>
      <c r="AC74" s="40">
        <f t="shared" si="70"/>
        <v>0</v>
      </c>
      <c r="AD74" s="40">
        <f t="shared" si="70"/>
        <v>0</v>
      </c>
      <c r="AE74" s="40">
        <f t="shared" si="70"/>
        <v>13840255</v>
      </c>
      <c r="AF74" s="40">
        <f t="shared" si="70"/>
        <v>13840255</v>
      </c>
      <c r="AG74" s="40">
        <f t="shared" si="70"/>
        <v>13840255</v>
      </c>
      <c r="AH74" s="40">
        <f t="shared" si="70"/>
        <v>0</v>
      </c>
      <c r="AI74" s="40">
        <f t="shared" si="70"/>
        <v>0</v>
      </c>
      <c r="AJ74" s="40">
        <f t="shared" si="70"/>
        <v>0</v>
      </c>
      <c r="AK74" s="40">
        <f t="shared" si="70"/>
        <v>0</v>
      </c>
      <c r="AL74" s="40">
        <f t="shared" si="70"/>
        <v>0</v>
      </c>
      <c r="AM74" s="40">
        <f t="shared" si="70"/>
        <v>0</v>
      </c>
      <c r="AN74" s="40">
        <f t="shared" si="70"/>
        <v>0</v>
      </c>
      <c r="AO74" s="40">
        <f t="shared" si="70"/>
        <v>0</v>
      </c>
      <c r="AP74" s="40">
        <f t="shared" si="70"/>
        <v>0</v>
      </c>
      <c r="AQ74" s="40">
        <f t="shared" si="70"/>
        <v>0</v>
      </c>
      <c r="AR74" s="40">
        <f t="shared" si="70"/>
        <v>0</v>
      </c>
      <c r="AS74" s="40">
        <f t="shared" si="70"/>
        <v>0</v>
      </c>
      <c r="AT74" s="40">
        <f t="shared" si="70"/>
        <v>0</v>
      </c>
      <c r="AU74" s="40">
        <f t="shared" si="70"/>
        <v>0</v>
      </c>
      <c r="AV74" s="40">
        <f t="shared" si="70"/>
        <v>0</v>
      </c>
      <c r="AW74" s="40">
        <f t="shared" si="70"/>
        <v>0</v>
      </c>
      <c r="AX74" s="40">
        <f t="shared" si="70"/>
        <v>0</v>
      </c>
      <c r="AY74" s="40">
        <f t="shared" si="70"/>
        <v>0</v>
      </c>
      <c r="AZ74" s="40">
        <f t="shared" si="70"/>
        <v>0</v>
      </c>
      <c r="BA74" s="40">
        <f t="shared" si="70"/>
        <v>0</v>
      </c>
      <c r="BB74" s="40">
        <f t="shared" si="70"/>
        <v>0</v>
      </c>
      <c r="BC74" s="40">
        <f t="shared" si="70"/>
        <v>0</v>
      </c>
      <c r="BD74" s="40">
        <f t="shared" si="70"/>
        <v>0</v>
      </c>
      <c r="BE74" s="40">
        <f t="shared" si="70"/>
        <v>0</v>
      </c>
      <c r="BF74" s="40">
        <f t="shared" si="70"/>
        <v>0</v>
      </c>
      <c r="BG74" s="40">
        <f t="shared" si="70"/>
        <v>0</v>
      </c>
      <c r="BH74" s="40">
        <f t="shared" si="70"/>
        <v>0</v>
      </c>
      <c r="BI74" s="40">
        <f t="shared" si="70"/>
        <v>0</v>
      </c>
      <c r="BJ74" s="40">
        <f t="shared" si="70"/>
        <v>0</v>
      </c>
      <c r="BK74" s="40">
        <f t="shared" si="70"/>
        <v>0</v>
      </c>
      <c r="BL74" s="40">
        <f t="shared" si="70"/>
        <v>0</v>
      </c>
      <c r="BM74" s="40">
        <f t="shared" si="70"/>
        <v>0</v>
      </c>
      <c r="BN74" s="40">
        <f t="shared" si="70"/>
        <v>0</v>
      </c>
      <c r="BO74" s="40">
        <f t="shared" si="70"/>
        <v>0</v>
      </c>
      <c r="BP74" s="40">
        <f t="shared" si="70"/>
        <v>0</v>
      </c>
      <c r="BQ74" s="40">
        <f t="shared" si="70"/>
        <v>0</v>
      </c>
      <c r="BR74" s="41"/>
      <c r="BS74" s="40">
        <f>SUM(J74:U74)</f>
        <v>0</v>
      </c>
      <c r="BT74" s="40">
        <f>SUM(V74:AG74)</f>
        <v>41520765</v>
      </c>
      <c r="BU74" s="40">
        <f>SUM(AH74:AS74)</f>
        <v>0</v>
      </c>
      <c r="BV74" s="40">
        <f>SUM(AT74:BE74)</f>
        <v>0</v>
      </c>
      <c r="BW74" s="40">
        <f>SUM(BF74:BQ74)</f>
        <v>0</v>
      </c>
      <c r="BX74" s="40">
        <f t="shared" ref="BX74:CY74" si="71">IFERROR(BX56*BX14/BX14,0)</f>
        <v>0</v>
      </c>
      <c r="BY74" s="40">
        <f t="shared" si="71"/>
        <v>0</v>
      </c>
      <c r="BZ74" s="40">
        <f t="shared" si="71"/>
        <v>0</v>
      </c>
      <c r="CA74" s="40">
        <f t="shared" si="71"/>
        <v>0</v>
      </c>
      <c r="CB74" s="40">
        <f t="shared" si="71"/>
        <v>0</v>
      </c>
      <c r="CC74" s="40">
        <f t="shared" si="71"/>
        <v>0</v>
      </c>
      <c r="CD74" s="40">
        <f t="shared" si="71"/>
        <v>0</v>
      </c>
      <c r="CE74" s="40">
        <f t="shared" si="71"/>
        <v>0</v>
      </c>
      <c r="CF74" s="40">
        <f t="shared" si="71"/>
        <v>0</v>
      </c>
      <c r="CG74" s="40">
        <f t="shared" si="71"/>
        <v>0</v>
      </c>
      <c r="CH74" s="40">
        <f t="shared" si="71"/>
        <v>0</v>
      </c>
      <c r="CI74" s="40">
        <f t="shared" si="71"/>
        <v>0</v>
      </c>
      <c r="CJ74" s="40">
        <f t="shared" si="71"/>
        <v>0</v>
      </c>
      <c r="CK74" s="40">
        <f t="shared" si="71"/>
        <v>0</v>
      </c>
      <c r="CL74" s="40">
        <f t="shared" si="71"/>
        <v>0</v>
      </c>
      <c r="CM74" s="40">
        <f t="shared" si="71"/>
        <v>0</v>
      </c>
      <c r="CN74" s="40">
        <f t="shared" si="71"/>
        <v>0</v>
      </c>
      <c r="CO74" s="40">
        <f t="shared" si="71"/>
        <v>0</v>
      </c>
      <c r="CP74" s="40">
        <f t="shared" si="71"/>
        <v>0</v>
      </c>
      <c r="CQ74" s="40">
        <f t="shared" si="71"/>
        <v>0</v>
      </c>
      <c r="CR74" s="40">
        <f t="shared" si="71"/>
        <v>0</v>
      </c>
      <c r="CS74" s="40">
        <f t="shared" si="71"/>
        <v>0</v>
      </c>
      <c r="CT74" s="40">
        <f t="shared" si="71"/>
        <v>0</v>
      </c>
      <c r="CU74" s="40">
        <f t="shared" si="71"/>
        <v>0</v>
      </c>
      <c r="CV74" s="40">
        <f t="shared" si="71"/>
        <v>0</v>
      </c>
      <c r="CW74" s="40">
        <f t="shared" si="71"/>
        <v>0</v>
      </c>
      <c r="CX74" s="40">
        <f t="shared" si="71"/>
        <v>0</v>
      </c>
      <c r="CY74" s="40">
        <f t="shared" si="71"/>
        <v>0</v>
      </c>
    </row>
    <row r="75" spans="1:103" s="6" customFormat="1">
      <c r="A75" s="3"/>
      <c r="B75" s="13"/>
      <c r="C75" s="54"/>
      <c r="D75" s="145"/>
      <c r="E75" s="55"/>
      <c r="L75" s="55"/>
      <c r="M75" s="55"/>
      <c r="N75" s="55"/>
      <c r="O75" s="55"/>
      <c r="P75" s="55"/>
      <c r="Q75" s="191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</row>
    <row r="76" spans="1:103" s="10" customFormat="1">
      <c r="A76" s="12"/>
      <c r="B76" s="14" t="s">
        <v>90</v>
      </c>
      <c r="C76" s="242">
        <f>BV309</f>
        <v>6.9235169427115287E-2</v>
      </c>
      <c r="D76" s="144" t="s">
        <v>232</v>
      </c>
      <c r="E76" s="41"/>
      <c r="G76" s="40">
        <f>SUM(BS76:CY76)</f>
        <v>320437843.01000333</v>
      </c>
      <c r="H76" s="297" t="s">
        <v>136</v>
      </c>
      <c r="J76" s="39">
        <f>J77-J78</f>
        <v>0</v>
      </c>
      <c r="K76" s="39">
        <f t="shared" ref="K76:BQ76" si="72">K77-K78</f>
        <v>0</v>
      </c>
      <c r="L76" s="39">
        <f t="shared" si="72"/>
        <v>0</v>
      </c>
      <c r="M76" s="39">
        <f t="shared" si="72"/>
        <v>0</v>
      </c>
      <c r="N76" s="39">
        <f t="shared" si="72"/>
        <v>0</v>
      </c>
      <c r="O76" s="39">
        <f t="shared" si="72"/>
        <v>0</v>
      </c>
      <c r="P76" s="39">
        <f t="shared" si="72"/>
        <v>0</v>
      </c>
      <c r="Q76" s="39">
        <f t="shared" si="72"/>
        <v>0</v>
      </c>
      <c r="R76" s="39">
        <f t="shared" si="72"/>
        <v>0</v>
      </c>
      <c r="S76" s="39">
        <f t="shared" si="72"/>
        <v>0</v>
      </c>
      <c r="T76" s="39">
        <f t="shared" si="72"/>
        <v>0</v>
      </c>
      <c r="U76" s="39">
        <f>U77-U78</f>
        <v>0</v>
      </c>
      <c r="V76" s="39">
        <f t="shared" si="72"/>
        <v>0</v>
      </c>
      <c r="W76" s="39">
        <f t="shared" si="72"/>
        <v>0</v>
      </c>
      <c r="X76" s="39">
        <f t="shared" si="72"/>
        <v>0</v>
      </c>
      <c r="Y76" s="39">
        <f t="shared" si="72"/>
        <v>0</v>
      </c>
      <c r="Z76" s="39">
        <f t="shared" si="72"/>
        <v>0</v>
      </c>
      <c r="AA76" s="39">
        <f t="shared" si="72"/>
        <v>0</v>
      </c>
      <c r="AB76" s="39">
        <f t="shared" si="72"/>
        <v>0</v>
      </c>
      <c r="AC76" s="39">
        <f t="shared" si="72"/>
        <v>0</v>
      </c>
      <c r="AD76" s="39">
        <f t="shared" si="72"/>
        <v>0</v>
      </c>
      <c r="AE76" s="39">
        <f t="shared" si="72"/>
        <v>0</v>
      </c>
      <c r="AF76" s="39">
        <f t="shared" si="72"/>
        <v>0</v>
      </c>
      <c r="AG76" s="39">
        <f t="shared" si="72"/>
        <v>320437843.01000333</v>
      </c>
      <c r="AH76" s="39">
        <f t="shared" si="72"/>
        <v>0</v>
      </c>
      <c r="AI76" s="39">
        <f t="shared" si="72"/>
        <v>0</v>
      </c>
      <c r="AJ76" s="39">
        <f t="shared" si="72"/>
        <v>0</v>
      </c>
      <c r="AK76" s="39">
        <f t="shared" si="72"/>
        <v>0</v>
      </c>
      <c r="AL76" s="39">
        <f t="shared" si="72"/>
        <v>0</v>
      </c>
      <c r="AM76" s="39">
        <f t="shared" si="72"/>
        <v>0</v>
      </c>
      <c r="AN76" s="39">
        <f t="shared" si="72"/>
        <v>0</v>
      </c>
      <c r="AO76" s="39">
        <f t="shared" si="72"/>
        <v>0</v>
      </c>
      <c r="AP76" s="39">
        <f t="shared" si="72"/>
        <v>0</v>
      </c>
      <c r="AQ76" s="39">
        <f t="shared" si="72"/>
        <v>0</v>
      </c>
      <c r="AR76" s="39">
        <f t="shared" si="72"/>
        <v>0</v>
      </c>
      <c r="AS76" s="39">
        <f t="shared" si="72"/>
        <v>0</v>
      </c>
      <c r="AT76" s="39">
        <f t="shared" si="72"/>
        <v>0</v>
      </c>
      <c r="AU76" s="39">
        <f t="shared" si="72"/>
        <v>0</v>
      </c>
      <c r="AV76" s="39">
        <f t="shared" si="72"/>
        <v>0</v>
      </c>
      <c r="AW76" s="39">
        <f t="shared" si="72"/>
        <v>0</v>
      </c>
      <c r="AX76" s="39">
        <f t="shared" si="72"/>
        <v>0</v>
      </c>
      <c r="AY76" s="39">
        <f t="shared" si="72"/>
        <v>0</v>
      </c>
      <c r="AZ76" s="39">
        <f t="shared" si="72"/>
        <v>0</v>
      </c>
      <c r="BA76" s="39">
        <f t="shared" si="72"/>
        <v>0</v>
      </c>
      <c r="BB76" s="39">
        <f t="shared" si="72"/>
        <v>0</v>
      </c>
      <c r="BC76" s="39">
        <f t="shared" si="72"/>
        <v>0</v>
      </c>
      <c r="BD76" s="39">
        <f t="shared" si="72"/>
        <v>0</v>
      </c>
      <c r="BE76" s="39">
        <f t="shared" si="72"/>
        <v>0</v>
      </c>
      <c r="BF76" s="39">
        <f t="shared" si="72"/>
        <v>0</v>
      </c>
      <c r="BG76" s="39">
        <f t="shared" si="72"/>
        <v>0</v>
      </c>
      <c r="BH76" s="39">
        <f t="shared" si="72"/>
        <v>0</v>
      </c>
      <c r="BI76" s="39">
        <f t="shared" si="72"/>
        <v>0</v>
      </c>
      <c r="BJ76" s="39">
        <f t="shared" si="72"/>
        <v>0</v>
      </c>
      <c r="BK76" s="39">
        <f t="shared" si="72"/>
        <v>0</v>
      </c>
      <c r="BL76" s="39">
        <f t="shared" si="72"/>
        <v>0</v>
      </c>
      <c r="BM76" s="39">
        <f t="shared" si="72"/>
        <v>0</v>
      </c>
      <c r="BN76" s="39">
        <f t="shared" si="72"/>
        <v>0</v>
      </c>
      <c r="BO76" s="39">
        <f t="shared" si="72"/>
        <v>0</v>
      </c>
      <c r="BP76" s="39">
        <f t="shared" si="72"/>
        <v>0</v>
      </c>
      <c r="BQ76" s="39">
        <f t="shared" si="72"/>
        <v>0</v>
      </c>
      <c r="BR76" s="41"/>
      <c r="BS76" s="40">
        <f>SUM(J76:U76)</f>
        <v>0</v>
      </c>
      <c r="BT76" s="40">
        <f>SUM(V76:AG76)</f>
        <v>320437843.01000333</v>
      </c>
      <c r="BU76" s="40">
        <f>SUM(AH76:AS76)</f>
        <v>0</v>
      </c>
      <c r="BV76" s="40">
        <f>SUM(AT76:BE76)</f>
        <v>0</v>
      </c>
      <c r="BW76" s="40">
        <f>SUM(BF76:BQ76)</f>
        <v>0</v>
      </c>
      <c r="BX76" s="39">
        <f t="shared" ref="BX76:CY76" si="73">BX77-BX78</f>
        <v>0</v>
      </c>
      <c r="BY76" s="39">
        <f t="shared" si="73"/>
        <v>0</v>
      </c>
      <c r="BZ76" s="39">
        <f t="shared" si="73"/>
        <v>0</v>
      </c>
      <c r="CA76" s="39">
        <f t="shared" si="73"/>
        <v>0</v>
      </c>
      <c r="CB76" s="39">
        <f t="shared" si="73"/>
        <v>0</v>
      </c>
      <c r="CC76" s="39">
        <f t="shared" si="73"/>
        <v>0</v>
      </c>
      <c r="CD76" s="39">
        <f t="shared" si="73"/>
        <v>0</v>
      </c>
      <c r="CE76" s="39">
        <f t="shared" si="73"/>
        <v>0</v>
      </c>
      <c r="CF76" s="39">
        <f t="shared" si="73"/>
        <v>0</v>
      </c>
      <c r="CG76" s="39">
        <f t="shared" si="73"/>
        <v>0</v>
      </c>
      <c r="CH76" s="39">
        <f t="shared" si="73"/>
        <v>0</v>
      </c>
      <c r="CI76" s="39">
        <f t="shared" si="73"/>
        <v>0</v>
      </c>
      <c r="CJ76" s="39">
        <f t="shared" si="73"/>
        <v>0</v>
      </c>
      <c r="CK76" s="39">
        <f t="shared" si="73"/>
        <v>0</v>
      </c>
      <c r="CL76" s="39">
        <f t="shared" si="73"/>
        <v>0</v>
      </c>
      <c r="CM76" s="39">
        <f t="shared" si="73"/>
        <v>0</v>
      </c>
      <c r="CN76" s="39">
        <f t="shared" si="73"/>
        <v>0</v>
      </c>
      <c r="CO76" s="39">
        <f t="shared" si="73"/>
        <v>0</v>
      </c>
      <c r="CP76" s="39">
        <f t="shared" si="73"/>
        <v>0</v>
      </c>
      <c r="CQ76" s="39">
        <f t="shared" si="73"/>
        <v>0</v>
      </c>
      <c r="CR76" s="39">
        <f t="shared" si="73"/>
        <v>0</v>
      </c>
      <c r="CS76" s="39">
        <f t="shared" si="73"/>
        <v>0</v>
      </c>
      <c r="CT76" s="39">
        <f t="shared" si="73"/>
        <v>0</v>
      </c>
      <c r="CU76" s="39">
        <f t="shared" si="73"/>
        <v>0</v>
      </c>
      <c r="CV76" s="39">
        <f t="shared" si="73"/>
        <v>0</v>
      </c>
      <c r="CW76" s="39">
        <f t="shared" si="73"/>
        <v>0</v>
      </c>
      <c r="CX76" s="39">
        <f t="shared" si="73"/>
        <v>0</v>
      </c>
      <c r="CY76" s="39">
        <f t="shared" si="73"/>
        <v>0</v>
      </c>
    </row>
    <row r="77" spans="1:103" s="10" customFormat="1">
      <c r="A77" s="12"/>
      <c r="B77" s="13" t="s">
        <v>91</v>
      </c>
      <c r="C77" s="196">
        <f>F317</f>
        <v>2366345046.1942306</v>
      </c>
      <c r="D77" s="146" t="s">
        <v>87</v>
      </c>
      <c r="E77" s="195">
        <f>C77/C78-1</f>
        <v>0.20108200703932955</v>
      </c>
      <c r="G77" s="22">
        <f t="shared" ref="G77:G78" si="74">SUM(BS77:CY77)</f>
        <v>2366345046.1942306</v>
      </c>
      <c r="H77" s="298" t="s">
        <v>136</v>
      </c>
      <c r="J77" s="85">
        <f t="shared" ref="J77:BQ77" si="75">IF(J7=$C15,$C77,0)</f>
        <v>0</v>
      </c>
      <c r="K77" s="85">
        <f t="shared" si="75"/>
        <v>0</v>
      </c>
      <c r="L77" s="85">
        <f t="shared" si="75"/>
        <v>0</v>
      </c>
      <c r="M77" s="85">
        <f t="shared" si="75"/>
        <v>0</v>
      </c>
      <c r="N77" s="85">
        <f t="shared" si="75"/>
        <v>0</v>
      </c>
      <c r="O77" s="85">
        <f t="shared" si="75"/>
        <v>0</v>
      </c>
      <c r="P77" s="85">
        <f t="shared" si="75"/>
        <v>0</v>
      </c>
      <c r="Q77" s="85">
        <f t="shared" si="75"/>
        <v>0</v>
      </c>
      <c r="R77" s="85">
        <f t="shared" si="75"/>
        <v>0</v>
      </c>
      <c r="S77" s="85">
        <f t="shared" si="75"/>
        <v>0</v>
      </c>
      <c r="T77" s="85">
        <f t="shared" si="75"/>
        <v>0</v>
      </c>
      <c r="U77" s="85">
        <f t="shared" si="75"/>
        <v>0</v>
      </c>
      <c r="V77" s="85">
        <f t="shared" si="75"/>
        <v>0</v>
      </c>
      <c r="W77" s="85">
        <f t="shared" si="75"/>
        <v>0</v>
      </c>
      <c r="X77" s="85">
        <f t="shared" si="75"/>
        <v>0</v>
      </c>
      <c r="Y77" s="85">
        <f t="shared" si="75"/>
        <v>0</v>
      </c>
      <c r="Z77" s="85">
        <f t="shared" si="75"/>
        <v>0</v>
      </c>
      <c r="AA77" s="85">
        <f t="shared" si="75"/>
        <v>0</v>
      </c>
      <c r="AB77" s="85">
        <f t="shared" si="75"/>
        <v>0</v>
      </c>
      <c r="AC77" s="85">
        <f t="shared" si="75"/>
        <v>0</v>
      </c>
      <c r="AD77" s="85">
        <f t="shared" si="75"/>
        <v>0</v>
      </c>
      <c r="AE77" s="85">
        <f t="shared" si="75"/>
        <v>0</v>
      </c>
      <c r="AF77" s="85">
        <f t="shared" si="75"/>
        <v>0</v>
      </c>
      <c r="AG77" s="85">
        <f t="shared" si="75"/>
        <v>2366345046.1942306</v>
      </c>
      <c r="AH77" s="85">
        <f t="shared" si="75"/>
        <v>0</v>
      </c>
      <c r="AI77" s="85">
        <f t="shared" si="75"/>
        <v>0</v>
      </c>
      <c r="AJ77" s="85">
        <f t="shared" si="75"/>
        <v>0</v>
      </c>
      <c r="AK77" s="85">
        <f t="shared" si="75"/>
        <v>0</v>
      </c>
      <c r="AL77" s="85">
        <f t="shared" si="75"/>
        <v>0</v>
      </c>
      <c r="AM77" s="85">
        <f t="shared" si="75"/>
        <v>0</v>
      </c>
      <c r="AN77" s="85">
        <f t="shared" si="75"/>
        <v>0</v>
      </c>
      <c r="AO77" s="85">
        <f t="shared" si="75"/>
        <v>0</v>
      </c>
      <c r="AP77" s="85">
        <f t="shared" si="75"/>
        <v>0</v>
      </c>
      <c r="AQ77" s="85">
        <f t="shared" si="75"/>
        <v>0</v>
      </c>
      <c r="AR77" s="85">
        <f t="shared" si="75"/>
        <v>0</v>
      </c>
      <c r="AS77" s="85">
        <f t="shared" si="75"/>
        <v>0</v>
      </c>
      <c r="AT77" s="85">
        <f t="shared" si="75"/>
        <v>0</v>
      </c>
      <c r="AU77" s="85">
        <f t="shared" si="75"/>
        <v>0</v>
      </c>
      <c r="AV77" s="85">
        <f t="shared" si="75"/>
        <v>0</v>
      </c>
      <c r="AW77" s="85">
        <f t="shared" si="75"/>
        <v>0</v>
      </c>
      <c r="AX77" s="85">
        <f t="shared" si="75"/>
        <v>0</v>
      </c>
      <c r="AY77" s="85">
        <f t="shared" si="75"/>
        <v>0</v>
      </c>
      <c r="AZ77" s="85">
        <f t="shared" si="75"/>
        <v>0</v>
      </c>
      <c r="BA77" s="85">
        <f t="shared" si="75"/>
        <v>0</v>
      </c>
      <c r="BB77" s="85">
        <f t="shared" si="75"/>
        <v>0</v>
      </c>
      <c r="BC77" s="85">
        <f t="shared" si="75"/>
        <v>0</v>
      </c>
      <c r="BD77" s="85">
        <f t="shared" si="75"/>
        <v>0</v>
      </c>
      <c r="BE77" s="85">
        <f t="shared" si="75"/>
        <v>0</v>
      </c>
      <c r="BF77" s="85">
        <f t="shared" si="75"/>
        <v>0</v>
      </c>
      <c r="BG77" s="85">
        <f t="shared" si="75"/>
        <v>0</v>
      </c>
      <c r="BH77" s="85">
        <f t="shared" si="75"/>
        <v>0</v>
      </c>
      <c r="BI77" s="85">
        <f t="shared" si="75"/>
        <v>0</v>
      </c>
      <c r="BJ77" s="85">
        <f t="shared" si="75"/>
        <v>0</v>
      </c>
      <c r="BK77" s="85">
        <f t="shared" si="75"/>
        <v>0</v>
      </c>
      <c r="BL77" s="85">
        <f t="shared" si="75"/>
        <v>0</v>
      </c>
      <c r="BM77" s="85">
        <f t="shared" si="75"/>
        <v>0</v>
      </c>
      <c r="BN77" s="85">
        <f t="shared" si="75"/>
        <v>0</v>
      </c>
      <c r="BO77" s="85">
        <f t="shared" si="75"/>
        <v>0</v>
      </c>
      <c r="BP77" s="85">
        <f t="shared" si="75"/>
        <v>0</v>
      </c>
      <c r="BQ77" s="85">
        <f t="shared" si="75"/>
        <v>0</v>
      </c>
      <c r="BR77" s="41"/>
      <c r="BS77" s="22">
        <f>SUM(J77:U77)</f>
        <v>0</v>
      </c>
      <c r="BT77" s="22">
        <f>SUM(V77:AG77)</f>
        <v>2366345046.1942306</v>
      </c>
      <c r="BU77" s="22">
        <f>SUM(AH77:AS77)</f>
        <v>0</v>
      </c>
      <c r="BV77" s="22">
        <f>SUM(AT77:BE77)</f>
        <v>0</v>
      </c>
      <c r="BW77" s="22">
        <f>SUM(BF77:BQ77)</f>
        <v>0</v>
      </c>
      <c r="BX77" s="85">
        <f t="shared" ref="BX77:CY77" si="76">IF(BX7=$C15,$C77,0)</f>
        <v>0</v>
      </c>
      <c r="BY77" s="85">
        <f t="shared" si="76"/>
        <v>0</v>
      </c>
      <c r="BZ77" s="85">
        <f t="shared" si="76"/>
        <v>0</v>
      </c>
      <c r="CA77" s="85">
        <f t="shared" si="76"/>
        <v>0</v>
      </c>
      <c r="CB77" s="85">
        <f t="shared" si="76"/>
        <v>0</v>
      </c>
      <c r="CC77" s="85">
        <f t="shared" si="76"/>
        <v>0</v>
      </c>
      <c r="CD77" s="85">
        <f t="shared" si="76"/>
        <v>0</v>
      </c>
      <c r="CE77" s="85">
        <f t="shared" si="76"/>
        <v>0</v>
      </c>
      <c r="CF77" s="85">
        <f t="shared" si="76"/>
        <v>0</v>
      </c>
      <c r="CG77" s="85">
        <f t="shared" si="76"/>
        <v>0</v>
      </c>
      <c r="CH77" s="85">
        <f t="shared" si="76"/>
        <v>0</v>
      </c>
      <c r="CI77" s="85">
        <f t="shared" si="76"/>
        <v>0</v>
      </c>
      <c r="CJ77" s="85">
        <f t="shared" si="76"/>
        <v>0</v>
      </c>
      <c r="CK77" s="85">
        <f t="shared" si="76"/>
        <v>0</v>
      </c>
      <c r="CL77" s="85">
        <f t="shared" si="76"/>
        <v>0</v>
      </c>
      <c r="CM77" s="85">
        <f t="shared" si="76"/>
        <v>0</v>
      </c>
      <c r="CN77" s="85">
        <f t="shared" si="76"/>
        <v>0</v>
      </c>
      <c r="CO77" s="85">
        <f t="shared" si="76"/>
        <v>0</v>
      </c>
      <c r="CP77" s="85">
        <f t="shared" si="76"/>
        <v>0</v>
      </c>
      <c r="CQ77" s="85">
        <f t="shared" si="76"/>
        <v>0</v>
      </c>
      <c r="CR77" s="85">
        <f t="shared" si="76"/>
        <v>0</v>
      </c>
      <c r="CS77" s="85">
        <f t="shared" si="76"/>
        <v>0</v>
      </c>
      <c r="CT77" s="85">
        <f t="shared" si="76"/>
        <v>0</v>
      </c>
      <c r="CU77" s="85">
        <f t="shared" si="76"/>
        <v>0</v>
      </c>
      <c r="CV77" s="85">
        <f t="shared" si="76"/>
        <v>0</v>
      </c>
      <c r="CW77" s="85">
        <f t="shared" si="76"/>
        <v>0</v>
      </c>
      <c r="CX77" s="85">
        <f t="shared" si="76"/>
        <v>0</v>
      </c>
      <c r="CY77" s="85">
        <f t="shared" si="76"/>
        <v>0</v>
      </c>
    </row>
    <row r="78" spans="1:103" s="61" customFormat="1">
      <c r="A78" s="3"/>
      <c r="B78" s="13" t="s">
        <v>82</v>
      </c>
      <c r="C78" s="196">
        <f>SUM(G159,G176)</f>
        <v>1970177750</v>
      </c>
      <c r="D78" s="54"/>
      <c r="E78" s="214">
        <f>F315/E21</f>
        <v>27750.877158638112</v>
      </c>
      <c r="F78" s="45" t="s">
        <v>187</v>
      </c>
      <c r="G78" s="22">
        <f t="shared" si="74"/>
        <v>2045907203.1842272</v>
      </c>
      <c r="H78" s="299" t="s">
        <v>136</v>
      </c>
      <c r="I78" s="6"/>
      <c r="J78" s="85">
        <f t="shared" ref="J78:BQ78" si="77">IFERROR(J435*J15/J15,0)</f>
        <v>0</v>
      </c>
      <c r="K78" s="85">
        <f t="shared" si="77"/>
        <v>0</v>
      </c>
      <c r="L78" s="85">
        <f t="shared" si="77"/>
        <v>0</v>
      </c>
      <c r="M78" s="85">
        <f t="shared" si="77"/>
        <v>0</v>
      </c>
      <c r="N78" s="85">
        <f t="shared" si="77"/>
        <v>0</v>
      </c>
      <c r="O78" s="85">
        <f t="shared" si="77"/>
        <v>0</v>
      </c>
      <c r="P78" s="85">
        <f t="shared" si="77"/>
        <v>0</v>
      </c>
      <c r="Q78" s="85">
        <f t="shared" si="77"/>
        <v>0</v>
      </c>
      <c r="R78" s="85">
        <f t="shared" si="77"/>
        <v>0</v>
      </c>
      <c r="S78" s="85">
        <f t="shared" si="77"/>
        <v>0</v>
      </c>
      <c r="T78" s="85">
        <f t="shared" si="77"/>
        <v>0</v>
      </c>
      <c r="U78" s="85">
        <f t="shared" si="77"/>
        <v>0</v>
      </c>
      <c r="V78" s="85">
        <f t="shared" si="77"/>
        <v>0</v>
      </c>
      <c r="W78" s="85">
        <f t="shared" si="77"/>
        <v>0</v>
      </c>
      <c r="X78" s="85">
        <f t="shared" si="77"/>
        <v>0</v>
      </c>
      <c r="Y78" s="85">
        <f t="shared" si="77"/>
        <v>0</v>
      </c>
      <c r="Z78" s="85">
        <f t="shared" si="77"/>
        <v>0</v>
      </c>
      <c r="AA78" s="85">
        <f t="shared" si="77"/>
        <v>0</v>
      </c>
      <c r="AB78" s="85">
        <f t="shared" si="77"/>
        <v>0</v>
      </c>
      <c r="AC78" s="85">
        <f t="shared" si="77"/>
        <v>0</v>
      </c>
      <c r="AD78" s="85">
        <f t="shared" si="77"/>
        <v>0</v>
      </c>
      <c r="AE78" s="85">
        <f t="shared" si="77"/>
        <v>0</v>
      </c>
      <c r="AF78" s="85">
        <f t="shared" si="77"/>
        <v>0</v>
      </c>
      <c r="AG78" s="85">
        <f>IFERROR(AG435*AG15/AG15,0)</f>
        <v>2045907203.1842272</v>
      </c>
      <c r="AH78" s="85">
        <f t="shared" si="77"/>
        <v>0</v>
      </c>
      <c r="AI78" s="85">
        <f t="shared" si="77"/>
        <v>0</v>
      </c>
      <c r="AJ78" s="85">
        <f t="shared" si="77"/>
        <v>0</v>
      </c>
      <c r="AK78" s="85">
        <f t="shared" si="77"/>
        <v>0</v>
      </c>
      <c r="AL78" s="85">
        <f t="shared" si="77"/>
        <v>0</v>
      </c>
      <c r="AM78" s="85">
        <f t="shared" si="77"/>
        <v>0</v>
      </c>
      <c r="AN78" s="85">
        <f t="shared" si="77"/>
        <v>0</v>
      </c>
      <c r="AO78" s="85">
        <f t="shared" si="77"/>
        <v>0</v>
      </c>
      <c r="AP78" s="85">
        <f t="shared" si="77"/>
        <v>0</v>
      </c>
      <c r="AQ78" s="85">
        <f t="shared" si="77"/>
        <v>0</v>
      </c>
      <c r="AR78" s="85">
        <f t="shared" si="77"/>
        <v>0</v>
      </c>
      <c r="AS78" s="85">
        <f t="shared" si="77"/>
        <v>0</v>
      </c>
      <c r="AT78" s="85">
        <f t="shared" si="77"/>
        <v>0</v>
      </c>
      <c r="AU78" s="85">
        <f t="shared" si="77"/>
        <v>0</v>
      </c>
      <c r="AV78" s="85">
        <f t="shared" si="77"/>
        <v>0</v>
      </c>
      <c r="AW78" s="85">
        <f t="shared" si="77"/>
        <v>0</v>
      </c>
      <c r="AX78" s="85">
        <f t="shared" si="77"/>
        <v>0</v>
      </c>
      <c r="AY78" s="85">
        <f t="shared" si="77"/>
        <v>0</v>
      </c>
      <c r="AZ78" s="85">
        <f t="shared" si="77"/>
        <v>0</v>
      </c>
      <c r="BA78" s="85">
        <f t="shared" si="77"/>
        <v>0</v>
      </c>
      <c r="BB78" s="85">
        <f t="shared" si="77"/>
        <v>0</v>
      </c>
      <c r="BC78" s="85">
        <f t="shared" si="77"/>
        <v>0</v>
      </c>
      <c r="BD78" s="85">
        <f t="shared" si="77"/>
        <v>0</v>
      </c>
      <c r="BE78" s="85">
        <f t="shared" si="77"/>
        <v>0</v>
      </c>
      <c r="BF78" s="85">
        <f t="shared" si="77"/>
        <v>0</v>
      </c>
      <c r="BG78" s="85">
        <f t="shared" si="77"/>
        <v>0</v>
      </c>
      <c r="BH78" s="85">
        <f t="shared" si="77"/>
        <v>0</v>
      </c>
      <c r="BI78" s="85">
        <f t="shared" si="77"/>
        <v>0</v>
      </c>
      <c r="BJ78" s="85">
        <f t="shared" si="77"/>
        <v>0</v>
      </c>
      <c r="BK78" s="85">
        <f t="shared" si="77"/>
        <v>0</v>
      </c>
      <c r="BL78" s="85">
        <f t="shared" si="77"/>
        <v>0</v>
      </c>
      <c r="BM78" s="85">
        <f t="shared" si="77"/>
        <v>0</v>
      </c>
      <c r="BN78" s="85">
        <f t="shared" si="77"/>
        <v>0</v>
      </c>
      <c r="BO78" s="85">
        <f t="shared" si="77"/>
        <v>0</v>
      </c>
      <c r="BP78" s="85">
        <f t="shared" si="77"/>
        <v>0</v>
      </c>
      <c r="BQ78" s="85">
        <f t="shared" si="77"/>
        <v>0</v>
      </c>
      <c r="BR78" s="55"/>
      <c r="BS78" s="22">
        <f>SUM(J78:U78)</f>
        <v>0</v>
      </c>
      <c r="BT78" s="22">
        <f>SUM(V78:AG78)</f>
        <v>2045907203.1842272</v>
      </c>
      <c r="BU78" s="22">
        <f>SUM(AH78:AS78)</f>
        <v>0</v>
      </c>
      <c r="BV78" s="22">
        <f>SUM(AT78:BE78)</f>
        <v>0</v>
      </c>
      <c r="BW78" s="22">
        <f>SUM(BF78:BQ78)</f>
        <v>0</v>
      </c>
      <c r="BX78" s="85">
        <f t="shared" ref="BX78:CY78" si="78">IFERROR(BX435*BX15/BX15,0)</f>
        <v>0</v>
      </c>
      <c r="BY78" s="85">
        <f t="shared" si="78"/>
        <v>0</v>
      </c>
      <c r="BZ78" s="85">
        <f t="shared" si="78"/>
        <v>0</v>
      </c>
      <c r="CA78" s="85">
        <f t="shared" si="78"/>
        <v>0</v>
      </c>
      <c r="CB78" s="85">
        <f t="shared" si="78"/>
        <v>0</v>
      </c>
      <c r="CC78" s="85">
        <f t="shared" si="78"/>
        <v>0</v>
      </c>
      <c r="CD78" s="85">
        <f t="shared" si="78"/>
        <v>0</v>
      </c>
      <c r="CE78" s="85">
        <f t="shared" si="78"/>
        <v>0</v>
      </c>
      <c r="CF78" s="85">
        <f t="shared" si="78"/>
        <v>0</v>
      </c>
      <c r="CG78" s="85">
        <f t="shared" si="78"/>
        <v>0</v>
      </c>
      <c r="CH78" s="85">
        <f t="shared" si="78"/>
        <v>0</v>
      </c>
      <c r="CI78" s="85">
        <f t="shared" si="78"/>
        <v>0</v>
      </c>
      <c r="CJ78" s="85">
        <f t="shared" si="78"/>
        <v>0</v>
      </c>
      <c r="CK78" s="85">
        <f t="shared" si="78"/>
        <v>0</v>
      </c>
      <c r="CL78" s="85">
        <f t="shared" si="78"/>
        <v>0</v>
      </c>
      <c r="CM78" s="85">
        <f t="shared" si="78"/>
        <v>0</v>
      </c>
      <c r="CN78" s="85">
        <f t="shared" si="78"/>
        <v>0</v>
      </c>
      <c r="CO78" s="85">
        <f t="shared" si="78"/>
        <v>0</v>
      </c>
      <c r="CP78" s="85">
        <f t="shared" si="78"/>
        <v>0</v>
      </c>
      <c r="CQ78" s="85">
        <f t="shared" si="78"/>
        <v>0</v>
      </c>
      <c r="CR78" s="85">
        <f t="shared" si="78"/>
        <v>0</v>
      </c>
      <c r="CS78" s="85">
        <f t="shared" si="78"/>
        <v>0</v>
      </c>
      <c r="CT78" s="85">
        <f t="shared" si="78"/>
        <v>0</v>
      </c>
      <c r="CU78" s="85">
        <f t="shared" si="78"/>
        <v>0</v>
      </c>
      <c r="CV78" s="85">
        <f t="shared" si="78"/>
        <v>0</v>
      </c>
      <c r="CW78" s="85">
        <f t="shared" si="78"/>
        <v>0</v>
      </c>
      <c r="CX78" s="85">
        <f t="shared" si="78"/>
        <v>0</v>
      </c>
      <c r="CY78" s="85">
        <f t="shared" si="78"/>
        <v>0</v>
      </c>
    </row>
    <row r="79" spans="1:103" s="10" customFormat="1">
      <c r="A79" s="12"/>
      <c r="B79" s="17" t="s">
        <v>84</v>
      </c>
      <c r="C79" s="79"/>
      <c r="D79" s="56"/>
      <c r="E79" s="56"/>
      <c r="F79" s="17"/>
      <c r="G79" s="17"/>
      <c r="H79" s="17"/>
      <c r="I79" s="17"/>
      <c r="J79" s="79">
        <f t="shared" ref="J79:BQ79" si="79">SUM(J74,J76)</f>
        <v>0</v>
      </c>
      <c r="K79" s="79">
        <f t="shared" si="79"/>
        <v>0</v>
      </c>
      <c r="L79" s="79">
        <f t="shared" si="79"/>
        <v>0</v>
      </c>
      <c r="M79" s="79">
        <f t="shared" si="79"/>
        <v>0</v>
      </c>
      <c r="N79" s="79">
        <f t="shared" si="79"/>
        <v>0</v>
      </c>
      <c r="O79" s="79">
        <f t="shared" si="79"/>
        <v>0</v>
      </c>
      <c r="P79" s="79">
        <f t="shared" si="79"/>
        <v>0</v>
      </c>
      <c r="Q79" s="79">
        <f t="shared" si="79"/>
        <v>0</v>
      </c>
      <c r="R79" s="79">
        <f t="shared" si="79"/>
        <v>0</v>
      </c>
      <c r="S79" s="79">
        <f t="shared" si="79"/>
        <v>0</v>
      </c>
      <c r="T79" s="79">
        <f t="shared" si="79"/>
        <v>0</v>
      </c>
      <c r="U79" s="79">
        <f t="shared" si="79"/>
        <v>0</v>
      </c>
      <c r="V79" s="79">
        <f t="shared" si="79"/>
        <v>0</v>
      </c>
      <c r="W79" s="79">
        <f t="shared" si="79"/>
        <v>0</v>
      </c>
      <c r="X79" s="79">
        <f t="shared" si="79"/>
        <v>0</v>
      </c>
      <c r="Y79" s="79">
        <f t="shared" si="79"/>
        <v>0</v>
      </c>
      <c r="Z79" s="79">
        <f t="shared" si="79"/>
        <v>0</v>
      </c>
      <c r="AA79" s="79">
        <f t="shared" si="79"/>
        <v>0</v>
      </c>
      <c r="AB79" s="79">
        <f t="shared" si="79"/>
        <v>0</v>
      </c>
      <c r="AC79" s="79">
        <f t="shared" si="79"/>
        <v>0</v>
      </c>
      <c r="AD79" s="79">
        <f t="shared" si="79"/>
        <v>0</v>
      </c>
      <c r="AE79" s="79">
        <f t="shared" si="79"/>
        <v>13840255</v>
      </c>
      <c r="AF79" s="79">
        <f t="shared" si="79"/>
        <v>13840255</v>
      </c>
      <c r="AG79" s="79">
        <f t="shared" si="79"/>
        <v>334278098.01000333</v>
      </c>
      <c r="AH79" s="79">
        <f t="shared" si="79"/>
        <v>0</v>
      </c>
      <c r="AI79" s="79">
        <f t="shared" si="79"/>
        <v>0</v>
      </c>
      <c r="AJ79" s="79">
        <f t="shared" si="79"/>
        <v>0</v>
      </c>
      <c r="AK79" s="79">
        <f t="shared" si="79"/>
        <v>0</v>
      </c>
      <c r="AL79" s="79">
        <f t="shared" si="79"/>
        <v>0</v>
      </c>
      <c r="AM79" s="79">
        <f t="shared" si="79"/>
        <v>0</v>
      </c>
      <c r="AN79" s="79">
        <f t="shared" si="79"/>
        <v>0</v>
      </c>
      <c r="AO79" s="79">
        <f t="shared" si="79"/>
        <v>0</v>
      </c>
      <c r="AP79" s="79">
        <f t="shared" si="79"/>
        <v>0</v>
      </c>
      <c r="AQ79" s="79">
        <f t="shared" si="79"/>
        <v>0</v>
      </c>
      <c r="AR79" s="79">
        <f t="shared" si="79"/>
        <v>0</v>
      </c>
      <c r="AS79" s="79">
        <f t="shared" si="79"/>
        <v>0</v>
      </c>
      <c r="AT79" s="79">
        <f t="shared" si="79"/>
        <v>0</v>
      </c>
      <c r="AU79" s="79">
        <f t="shared" si="79"/>
        <v>0</v>
      </c>
      <c r="AV79" s="79">
        <f t="shared" si="79"/>
        <v>0</v>
      </c>
      <c r="AW79" s="79">
        <f t="shared" si="79"/>
        <v>0</v>
      </c>
      <c r="AX79" s="79">
        <f t="shared" si="79"/>
        <v>0</v>
      </c>
      <c r="AY79" s="79">
        <f t="shared" si="79"/>
        <v>0</v>
      </c>
      <c r="AZ79" s="79">
        <f t="shared" si="79"/>
        <v>0</v>
      </c>
      <c r="BA79" s="79">
        <f t="shared" si="79"/>
        <v>0</v>
      </c>
      <c r="BB79" s="79">
        <f t="shared" si="79"/>
        <v>0</v>
      </c>
      <c r="BC79" s="79">
        <f t="shared" si="79"/>
        <v>0</v>
      </c>
      <c r="BD79" s="79">
        <f t="shared" si="79"/>
        <v>0</v>
      </c>
      <c r="BE79" s="79">
        <f t="shared" si="79"/>
        <v>0</v>
      </c>
      <c r="BF79" s="79">
        <f t="shared" si="79"/>
        <v>0</v>
      </c>
      <c r="BG79" s="79">
        <f t="shared" si="79"/>
        <v>0</v>
      </c>
      <c r="BH79" s="79">
        <f t="shared" si="79"/>
        <v>0</v>
      </c>
      <c r="BI79" s="79">
        <f t="shared" si="79"/>
        <v>0</v>
      </c>
      <c r="BJ79" s="79">
        <f t="shared" si="79"/>
        <v>0</v>
      </c>
      <c r="BK79" s="79">
        <f t="shared" si="79"/>
        <v>0</v>
      </c>
      <c r="BL79" s="79">
        <f t="shared" si="79"/>
        <v>0</v>
      </c>
      <c r="BM79" s="79">
        <f t="shared" si="79"/>
        <v>0</v>
      </c>
      <c r="BN79" s="79">
        <f t="shared" si="79"/>
        <v>0</v>
      </c>
      <c r="BO79" s="79">
        <f t="shared" si="79"/>
        <v>0</v>
      </c>
      <c r="BP79" s="79">
        <f t="shared" si="79"/>
        <v>0</v>
      </c>
      <c r="BQ79" s="79">
        <f t="shared" si="79"/>
        <v>0</v>
      </c>
      <c r="BR79" s="56"/>
      <c r="BS79" s="79">
        <f t="shared" ref="BS79:CY79" si="80">SUM(BS74,BS76)</f>
        <v>0</v>
      </c>
      <c r="BT79" s="79">
        <f t="shared" si="80"/>
        <v>361958608.01000333</v>
      </c>
      <c r="BU79" s="79">
        <f t="shared" si="80"/>
        <v>0</v>
      </c>
      <c r="BV79" s="79">
        <f t="shared" si="80"/>
        <v>0</v>
      </c>
      <c r="BW79" s="79">
        <f t="shared" si="80"/>
        <v>0</v>
      </c>
      <c r="BX79" s="79">
        <f t="shared" si="80"/>
        <v>0</v>
      </c>
      <c r="BY79" s="79">
        <f t="shared" si="80"/>
        <v>0</v>
      </c>
      <c r="BZ79" s="79">
        <f t="shared" si="80"/>
        <v>0</v>
      </c>
      <c r="CA79" s="79">
        <f t="shared" si="80"/>
        <v>0</v>
      </c>
      <c r="CB79" s="79">
        <f t="shared" si="80"/>
        <v>0</v>
      </c>
      <c r="CC79" s="79">
        <f t="shared" si="80"/>
        <v>0</v>
      </c>
      <c r="CD79" s="79">
        <f t="shared" si="80"/>
        <v>0</v>
      </c>
      <c r="CE79" s="79">
        <f t="shared" si="80"/>
        <v>0</v>
      </c>
      <c r="CF79" s="79">
        <f t="shared" si="80"/>
        <v>0</v>
      </c>
      <c r="CG79" s="79">
        <f t="shared" si="80"/>
        <v>0</v>
      </c>
      <c r="CH79" s="79">
        <f t="shared" si="80"/>
        <v>0</v>
      </c>
      <c r="CI79" s="79">
        <f t="shared" si="80"/>
        <v>0</v>
      </c>
      <c r="CJ79" s="79">
        <f t="shared" si="80"/>
        <v>0</v>
      </c>
      <c r="CK79" s="79">
        <f t="shared" si="80"/>
        <v>0</v>
      </c>
      <c r="CL79" s="79">
        <f t="shared" si="80"/>
        <v>0</v>
      </c>
      <c r="CM79" s="79">
        <f t="shared" si="80"/>
        <v>0</v>
      </c>
      <c r="CN79" s="79">
        <f t="shared" si="80"/>
        <v>0</v>
      </c>
      <c r="CO79" s="79">
        <f t="shared" si="80"/>
        <v>0</v>
      </c>
      <c r="CP79" s="79">
        <f t="shared" si="80"/>
        <v>0</v>
      </c>
      <c r="CQ79" s="79">
        <f t="shared" si="80"/>
        <v>0</v>
      </c>
      <c r="CR79" s="79">
        <f t="shared" si="80"/>
        <v>0</v>
      </c>
      <c r="CS79" s="79">
        <f t="shared" si="80"/>
        <v>0</v>
      </c>
      <c r="CT79" s="79">
        <f t="shared" si="80"/>
        <v>0</v>
      </c>
      <c r="CU79" s="79">
        <f t="shared" si="80"/>
        <v>0</v>
      </c>
      <c r="CV79" s="79">
        <f t="shared" si="80"/>
        <v>0</v>
      </c>
      <c r="CW79" s="79">
        <f t="shared" si="80"/>
        <v>0</v>
      </c>
      <c r="CX79" s="79">
        <f t="shared" si="80"/>
        <v>0</v>
      </c>
      <c r="CY79" s="79">
        <f t="shared" si="80"/>
        <v>0</v>
      </c>
    </row>
    <row r="80" spans="1:103" s="10" customFormat="1">
      <c r="A80" s="12"/>
      <c r="C80" s="24"/>
      <c r="D80" s="41"/>
      <c r="E80" s="41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</row>
    <row r="81" spans="1:103" s="10" customFormat="1">
      <c r="A81" s="12" t="s">
        <v>66</v>
      </c>
      <c r="B81" s="21" t="s">
        <v>13</v>
      </c>
      <c r="D81" s="55"/>
      <c r="E81" s="40"/>
      <c r="F81" s="42"/>
      <c r="G81" s="42"/>
      <c r="H81" s="42"/>
      <c r="L81" s="41"/>
      <c r="M81" s="41"/>
      <c r="N81" s="41"/>
      <c r="O81" s="39"/>
      <c r="P81" s="41"/>
      <c r="Q81" s="39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</row>
    <row r="82" spans="1:103" s="10" customFormat="1">
      <c r="A82" s="12"/>
      <c r="B82" s="10" t="s">
        <v>107</v>
      </c>
      <c r="G82" s="40">
        <f>SUM(BS82:CY82)</f>
        <v>0</v>
      </c>
      <c r="H82" s="297" t="s">
        <v>136</v>
      </c>
      <c r="I82" s="85"/>
      <c r="J82" s="40">
        <f>SUM(J83:J84)</f>
        <v>0</v>
      </c>
      <c r="K82" s="40">
        <f t="shared" ref="K82:W82" si="81">SUM(K83:K84)</f>
        <v>0</v>
      </c>
      <c r="L82" s="40">
        <f t="shared" si="81"/>
        <v>0</v>
      </c>
      <c r="M82" s="40">
        <f t="shared" si="81"/>
        <v>0</v>
      </c>
      <c r="N82" s="40">
        <f t="shared" si="81"/>
        <v>0</v>
      </c>
      <c r="O82" s="40">
        <f t="shared" si="81"/>
        <v>0</v>
      </c>
      <c r="P82" s="40">
        <f t="shared" si="81"/>
        <v>0</v>
      </c>
      <c r="Q82" s="40">
        <f t="shared" si="81"/>
        <v>0</v>
      </c>
      <c r="R82" s="40">
        <f t="shared" si="81"/>
        <v>0</v>
      </c>
      <c r="S82" s="40">
        <f t="shared" si="81"/>
        <v>0</v>
      </c>
      <c r="T82" s="40">
        <f t="shared" si="81"/>
        <v>0</v>
      </c>
      <c r="U82" s="40">
        <f t="shared" si="81"/>
        <v>0</v>
      </c>
      <c r="V82" s="40">
        <f t="shared" si="81"/>
        <v>0</v>
      </c>
      <c r="W82" s="40">
        <f t="shared" si="81"/>
        <v>0</v>
      </c>
      <c r="X82" s="40">
        <f>SUM(X83:X84)</f>
        <v>0</v>
      </c>
      <c r="Y82" s="40">
        <f t="shared" ref="Y82:BQ82" si="82">SUM(Y83:Y84)</f>
        <v>0</v>
      </c>
      <c r="Z82" s="40">
        <f t="shared" si="82"/>
        <v>0</v>
      </c>
      <c r="AA82" s="40">
        <f t="shared" si="82"/>
        <v>0</v>
      </c>
      <c r="AB82" s="40">
        <f t="shared" si="82"/>
        <v>0</v>
      </c>
      <c r="AC82" s="40">
        <f t="shared" si="82"/>
        <v>0</v>
      </c>
      <c r="AD82" s="40">
        <f t="shared" si="82"/>
        <v>0</v>
      </c>
      <c r="AE82" s="40">
        <f t="shared" si="82"/>
        <v>0</v>
      </c>
      <c r="AF82" s="40">
        <f t="shared" si="82"/>
        <v>0</v>
      </c>
      <c r="AG82" s="40">
        <f t="shared" si="82"/>
        <v>0</v>
      </c>
      <c r="AH82" s="40">
        <f t="shared" si="82"/>
        <v>0</v>
      </c>
      <c r="AI82" s="40">
        <f t="shared" si="82"/>
        <v>0</v>
      </c>
      <c r="AJ82" s="40">
        <f t="shared" si="82"/>
        <v>0</v>
      </c>
      <c r="AK82" s="40">
        <f t="shared" si="82"/>
        <v>0</v>
      </c>
      <c r="AL82" s="40">
        <f t="shared" si="82"/>
        <v>0</v>
      </c>
      <c r="AM82" s="40">
        <f t="shared" si="82"/>
        <v>0</v>
      </c>
      <c r="AN82" s="40">
        <f t="shared" si="82"/>
        <v>0</v>
      </c>
      <c r="AO82" s="40">
        <f t="shared" si="82"/>
        <v>0</v>
      </c>
      <c r="AP82" s="40">
        <f t="shared" si="82"/>
        <v>0</v>
      </c>
      <c r="AQ82" s="40">
        <f t="shared" si="82"/>
        <v>0</v>
      </c>
      <c r="AR82" s="40">
        <f t="shared" si="82"/>
        <v>0</v>
      </c>
      <c r="AS82" s="40">
        <f t="shared" si="82"/>
        <v>0</v>
      </c>
      <c r="AT82" s="40">
        <f t="shared" si="82"/>
        <v>0</v>
      </c>
      <c r="AU82" s="40">
        <f t="shared" si="82"/>
        <v>0</v>
      </c>
      <c r="AV82" s="40">
        <f t="shared" si="82"/>
        <v>0</v>
      </c>
      <c r="AW82" s="40">
        <f t="shared" si="82"/>
        <v>0</v>
      </c>
      <c r="AX82" s="40">
        <f t="shared" si="82"/>
        <v>0</v>
      </c>
      <c r="AY82" s="40">
        <f t="shared" si="82"/>
        <v>0</v>
      </c>
      <c r="AZ82" s="40">
        <f t="shared" si="82"/>
        <v>0</v>
      </c>
      <c r="BA82" s="40">
        <f t="shared" si="82"/>
        <v>0</v>
      </c>
      <c r="BB82" s="40">
        <f t="shared" si="82"/>
        <v>0</v>
      </c>
      <c r="BC82" s="40">
        <f t="shared" si="82"/>
        <v>0</v>
      </c>
      <c r="BD82" s="40">
        <f t="shared" si="82"/>
        <v>0</v>
      </c>
      <c r="BE82" s="40">
        <f t="shared" si="82"/>
        <v>0</v>
      </c>
      <c r="BF82" s="40">
        <f t="shared" si="82"/>
        <v>0</v>
      </c>
      <c r="BG82" s="40">
        <f t="shared" si="82"/>
        <v>0</v>
      </c>
      <c r="BH82" s="40">
        <f t="shared" si="82"/>
        <v>0</v>
      </c>
      <c r="BI82" s="40">
        <f t="shared" si="82"/>
        <v>0</v>
      </c>
      <c r="BJ82" s="40">
        <f t="shared" si="82"/>
        <v>0</v>
      </c>
      <c r="BK82" s="40">
        <f t="shared" si="82"/>
        <v>0</v>
      </c>
      <c r="BL82" s="40">
        <f t="shared" si="82"/>
        <v>0</v>
      </c>
      <c r="BM82" s="40">
        <f t="shared" si="82"/>
        <v>0</v>
      </c>
      <c r="BN82" s="40">
        <f t="shared" si="82"/>
        <v>0</v>
      </c>
      <c r="BO82" s="40">
        <f t="shared" si="82"/>
        <v>0</v>
      </c>
      <c r="BP82" s="40">
        <f t="shared" si="82"/>
        <v>0</v>
      </c>
      <c r="BQ82" s="40">
        <f t="shared" si="82"/>
        <v>0</v>
      </c>
      <c r="BS82" s="40">
        <f>SUM(J82:U82)</f>
        <v>0</v>
      </c>
      <c r="BT82" s="40">
        <f>SUM(V82:AG82)</f>
        <v>0</v>
      </c>
      <c r="BU82" s="40">
        <f>SUM(AH82:AS82)</f>
        <v>0</v>
      </c>
      <c r="BV82" s="40">
        <f>SUM(AT82:BE82)</f>
        <v>0</v>
      </c>
      <c r="BW82" s="40">
        <f>SUM(BF82:BQ82)</f>
        <v>0</v>
      </c>
      <c r="BX82" s="40">
        <f t="shared" ref="BX82:CY82" si="83">SUM(BX83:BX84)</f>
        <v>0</v>
      </c>
      <c r="BY82" s="40">
        <f t="shared" si="83"/>
        <v>0</v>
      </c>
      <c r="BZ82" s="40">
        <f t="shared" si="83"/>
        <v>0</v>
      </c>
      <c r="CA82" s="40">
        <f t="shared" si="83"/>
        <v>0</v>
      </c>
      <c r="CB82" s="40">
        <f t="shared" si="83"/>
        <v>0</v>
      </c>
      <c r="CC82" s="40">
        <f t="shared" si="83"/>
        <v>0</v>
      </c>
      <c r="CD82" s="40">
        <f t="shared" si="83"/>
        <v>0</v>
      </c>
      <c r="CE82" s="40">
        <f t="shared" si="83"/>
        <v>0</v>
      </c>
      <c r="CF82" s="40">
        <f t="shared" si="83"/>
        <v>0</v>
      </c>
      <c r="CG82" s="40">
        <f t="shared" si="83"/>
        <v>0</v>
      </c>
      <c r="CH82" s="40">
        <f t="shared" si="83"/>
        <v>0</v>
      </c>
      <c r="CI82" s="40">
        <f t="shared" si="83"/>
        <v>0</v>
      </c>
      <c r="CJ82" s="40">
        <f t="shared" si="83"/>
        <v>0</v>
      </c>
      <c r="CK82" s="40">
        <f t="shared" si="83"/>
        <v>0</v>
      </c>
      <c r="CL82" s="40">
        <f t="shared" si="83"/>
        <v>0</v>
      </c>
      <c r="CM82" s="40">
        <f t="shared" si="83"/>
        <v>0</v>
      </c>
      <c r="CN82" s="40">
        <f t="shared" si="83"/>
        <v>0</v>
      </c>
      <c r="CO82" s="40">
        <f t="shared" si="83"/>
        <v>0</v>
      </c>
      <c r="CP82" s="40">
        <f t="shared" si="83"/>
        <v>0</v>
      </c>
      <c r="CQ82" s="40">
        <f t="shared" si="83"/>
        <v>0</v>
      </c>
      <c r="CR82" s="40">
        <f t="shared" si="83"/>
        <v>0</v>
      </c>
      <c r="CS82" s="40">
        <f t="shared" si="83"/>
        <v>0</v>
      </c>
      <c r="CT82" s="40">
        <f t="shared" si="83"/>
        <v>0</v>
      </c>
      <c r="CU82" s="40">
        <f t="shared" si="83"/>
        <v>0</v>
      </c>
      <c r="CV82" s="40">
        <f t="shared" si="83"/>
        <v>0</v>
      </c>
      <c r="CW82" s="40">
        <f t="shared" si="83"/>
        <v>0</v>
      </c>
      <c r="CX82" s="40">
        <f t="shared" si="83"/>
        <v>0</v>
      </c>
      <c r="CY82" s="40">
        <f t="shared" si="83"/>
        <v>0</v>
      </c>
    </row>
    <row r="83" spans="1:103" s="10" customFormat="1">
      <c r="A83" s="12"/>
      <c r="B83" s="13" t="s">
        <v>103</v>
      </c>
      <c r="C83" s="215"/>
      <c r="D83" s="216"/>
      <c r="E83" s="82"/>
      <c r="F83" s="45"/>
      <c r="G83" s="22">
        <f t="shared" ref="G83:G84" si="84">SUM(BS83:CY83)</f>
        <v>0</v>
      </c>
      <c r="H83" s="298" t="s">
        <v>136</v>
      </c>
      <c r="I83" s="6"/>
      <c r="J83" s="85">
        <f t="shared" ref="J83:BQ83" si="85">IFERROR(J64*J14/J14,0)</f>
        <v>0</v>
      </c>
      <c r="K83" s="85">
        <f t="shared" si="85"/>
        <v>0</v>
      </c>
      <c r="L83" s="85">
        <f t="shared" si="85"/>
        <v>0</v>
      </c>
      <c r="M83" s="85">
        <f t="shared" si="85"/>
        <v>0</v>
      </c>
      <c r="N83" s="85">
        <f t="shared" si="85"/>
        <v>0</v>
      </c>
      <c r="O83" s="85">
        <f t="shared" si="85"/>
        <v>0</v>
      </c>
      <c r="P83" s="85">
        <f t="shared" si="85"/>
        <v>0</v>
      </c>
      <c r="Q83" s="85">
        <f t="shared" si="85"/>
        <v>0</v>
      </c>
      <c r="R83" s="85">
        <f t="shared" si="85"/>
        <v>0</v>
      </c>
      <c r="S83" s="85">
        <f t="shared" si="85"/>
        <v>0</v>
      </c>
      <c r="T83" s="85">
        <f t="shared" si="85"/>
        <v>0</v>
      </c>
      <c r="U83" s="85">
        <f t="shared" si="85"/>
        <v>0</v>
      </c>
      <c r="V83" s="85">
        <f t="shared" si="85"/>
        <v>0</v>
      </c>
      <c r="W83" s="85">
        <f t="shared" si="85"/>
        <v>0</v>
      </c>
      <c r="X83" s="85">
        <f t="shared" si="85"/>
        <v>0</v>
      </c>
      <c r="Y83" s="85">
        <f t="shared" si="85"/>
        <v>0</v>
      </c>
      <c r="Z83" s="85">
        <f t="shared" si="85"/>
        <v>0</v>
      </c>
      <c r="AA83" s="85">
        <f t="shared" si="85"/>
        <v>0</v>
      </c>
      <c r="AB83" s="85">
        <f t="shared" si="85"/>
        <v>0</v>
      </c>
      <c r="AC83" s="85">
        <f t="shared" si="85"/>
        <v>0</v>
      </c>
      <c r="AD83" s="85">
        <f t="shared" si="85"/>
        <v>0</v>
      </c>
      <c r="AE83" s="85">
        <f t="shared" si="85"/>
        <v>0</v>
      </c>
      <c r="AF83" s="85">
        <f t="shared" si="85"/>
        <v>0</v>
      </c>
      <c r="AG83" s="85">
        <f t="shared" si="85"/>
        <v>0</v>
      </c>
      <c r="AH83" s="85">
        <f t="shared" si="85"/>
        <v>0</v>
      </c>
      <c r="AI83" s="85">
        <f t="shared" si="85"/>
        <v>0</v>
      </c>
      <c r="AJ83" s="85">
        <f t="shared" si="85"/>
        <v>0</v>
      </c>
      <c r="AK83" s="85">
        <f t="shared" si="85"/>
        <v>0</v>
      </c>
      <c r="AL83" s="85">
        <f t="shared" si="85"/>
        <v>0</v>
      </c>
      <c r="AM83" s="85">
        <f t="shared" si="85"/>
        <v>0</v>
      </c>
      <c r="AN83" s="85">
        <f t="shared" si="85"/>
        <v>0</v>
      </c>
      <c r="AO83" s="85">
        <f t="shared" si="85"/>
        <v>0</v>
      </c>
      <c r="AP83" s="85">
        <f t="shared" si="85"/>
        <v>0</v>
      </c>
      <c r="AQ83" s="85">
        <f t="shared" si="85"/>
        <v>0</v>
      </c>
      <c r="AR83" s="85">
        <f t="shared" si="85"/>
        <v>0</v>
      </c>
      <c r="AS83" s="85">
        <f t="shared" si="85"/>
        <v>0</v>
      </c>
      <c r="AT83" s="85">
        <f t="shared" si="85"/>
        <v>0</v>
      </c>
      <c r="AU83" s="85">
        <f t="shared" si="85"/>
        <v>0</v>
      </c>
      <c r="AV83" s="85">
        <f t="shared" si="85"/>
        <v>0</v>
      </c>
      <c r="AW83" s="85">
        <f t="shared" si="85"/>
        <v>0</v>
      </c>
      <c r="AX83" s="85">
        <f t="shared" si="85"/>
        <v>0</v>
      </c>
      <c r="AY83" s="85">
        <f t="shared" si="85"/>
        <v>0</v>
      </c>
      <c r="AZ83" s="85">
        <f t="shared" si="85"/>
        <v>0</v>
      </c>
      <c r="BA83" s="85">
        <f t="shared" si="85"/>
        <v>0</v>
      </c>
      <c r="BB83" s="85">
        <f t="shared" si="85"/>
        <v>0</v>
      </c>
      <c r="BC83" s="85">
        <f t="shared" si="85"/>
        <v>0</v>
      </c>
      <c r="BD83" s="85">
        <f t="shared" si="85"/>
        <v>0</v>
      </c>
      <c r="BE83" s="85">
        <f t="shared" si="85"/>
        <v>0</v>
      </c>
      <c r="BF83" s="85">
        <f t="shared" si="85"/>
        <v>0</v>
      </c>
      <c r="BG83" s="85">
        <f t="shared" si="85"/>
        <v>0</v>
      </c>
      <c r="BH83" s="85">
        <f t="shared" si="85"/>
        <v>0</v>
      </c>
      <c r="BI83" s="85">
        <f t="shared" si="85"/>
        <v>0</v>
      </c>
      <c r="BJ83" s="85">
        <f t="shared" si="85"/>
        <v>0</v>
      </c>
      <c r="BK83" s="85">
        <f t="shared" si="85"/>
        <v>0</v>
      </c>
      <c r="BL83" s="85">
        <f t="shared" si="85"/>
        <v>0</v>
      </c>
      <c r="BM83" s="85">
        <f t="shared" si="85"/>
        <v>0</v>
      </c>
      <c r="BN83" s="85">
        <f t="shared" si="85"/>
        <v>0</v>
      </c>
      <c r="BO83" s="85">
        <f t="shared" si="85"/>
        <v>0</v>
      </c>
      <c r="BP83" s="85">
        <f t="shared" si="85"/>
        <v>0</v>
      </c>
      <c r="BQ83" s="85">
        <f t="shared" si="85"/>
        <v>0</v>
      </c>
      <c r="BR83" s="55"/>
      <c r="BS83" s="22">
        <f>SUM(J83:U83)</f>
        <v>0</v>
      </c>
      <c r="BT83" s="22">
        <f>SUM(V83:AG83)</f>
        <v>0</v>
      </c>
      <c r="BU83" s="22">
        <f>SUM(AH83:AS83)</f>
        <v>0</v>
      </c>
      <c r="BV83" s="22">
        <f>SUM(AT83:BE83)</f>
        <v>0</v>
      </c>
      <c r="BW83" s="22">
        <f>SUM(BF83:BQ83)</f>
        <v>0</v>
      </c>
      <c r="BX83" s="85">
        <f t="shared" ref="BX83:CY83" si="86">IFERROR(BX64*BX14/BX14,0)</f>
        <v>0</v>
      </c>
      <c r="BY83" s="85">
        <f t="shared" si="86"/>
        <v>0</v>
      </c>
      <c r="BZ83" s="85">
        <f t="shared" si="86"/>
        <v>0</v>
      </c>
      <c r="CA83" s="85">
        <f t="shared" si="86"/>
        <v>0</v>
      </c>
      <c r="CB83" s="85">
        <f t="shared" si="86"/>
        <v>0</v>
      </c>
      <c r="CC83" s="85">
        <f t="shared" si="86"/>
        <v>0</v>
      </c>
      <c r="CD83" s="85">
        <f t="shared" si="86"/>
        <v>0</v>
      </c>
      <c r="CE83" s="85">
        <f t="shared" si="86"/>
        <v>0</v>
      </c>
      <c r="CF83" s="85">
        <f t="shared" si="86"/>
        <v>0</v>
      </c>
      <c r="CG83" s="85">
        <f t="shared" si="86"/>
        <v>0</v>
      </c>
      <c r="CH83" s="85">
        <f t="shared" si="86"/>
        <v>0</v>
      </c>
      <c r="CI83" s="85">
        <f t="shared" si="86"/>
        <v>0</v>
      </c>
      <c r="CJ83" s="85">
        <f t="shared" si="86"/>
        <v>0</v>
      </c>
      <c r="CK83" s="85">
        <f t="shared" si="86"/>
        <v>0</v>
      </c>
      <c r="CL83" s="85">
        <f t="shared" si="86"/>
        <v>0</v>
      </c>
      <c r="CM83" s="85">
        <f t="shared" si="86"/>
        <v>0</v>
      </c>
      <c r="CN83" s="85">
        <f t="shared" si="86"/>
        <v>0</v>
      </c>
      <c r="CO83" s="85">
        <f t="shared" si="86"/>
        <v>0</v>
      </c>
      <c r="CP83" s="85">
        <f t="shared" si="86"/>
        <v>0</v>
      </c>
      <c r="CQ83" s="85">
        <f t="shared" si="86"/>
        <v>0</v>
      </c>
      <c r="CR83" s="85">
        <f t="shared" si="86"/>
        <v>0</v>
      </c>
      <c r="CS83" s="85">
        <f t="shared" si="86"/>
        <v>0</v>
      </c>
      <c r="CT83" s="85">
        <f t="shared" si="86"/>
        <v>0</v>
      </c>
      <c r="CU83" s="85">
        <f t="shared" si="86"/>
        <v>0</v>
      </c>
      <c r="CV83" s="85">
        <f t="shared" si="86"/>
        <v>0</v>
      </c>
      <c r="CW83" s="85">
        <f t="shared" si="86"/>
        <v>0</v>
      </c>
      <c r="CX83" s="85">
        <f t="shared" si="86"/>
        <v>0</v>
      </c>
      <c r="CY83" s="85">
        <f t="shared" si="86"/>
        <v>0</v>
      </c>
    </row>
    <row r="84" spans="1:103" s="10" customFormat="1">
      <c r="A84" s="12"/>
      <c r="B84" s="13" t="s">
        <v>101</v>
      </c>
      <c r="C84" s="215"/>
      <c r="D84" s="216"/>
      <c r="E84" s="139"/>
      <c r="F84" s="70"/>
      <c r="G84" s="22">
        <f t="shared" si="84"/>
        <v>0</v>
      </c>
      <c r="H84" s="299" t="s">
        <v>136</v>
      </c>
      <c r="J84" s="85">
        <f>J403</f>
        <v>0</v>
      </c>
      <c r="K84" s="85">
        <f t="shared" ref="K84:BQ84" si="87">K403</f>
        <v>0</v>
      </c>
      <c r="L84" s="85">
        <f t="shared" si="87"/>
        <v>0</v>
      </c>
      <c r="M84" s="85">
        <f t="shared" si="87"/>
        <v>0</v>
      </c>
      <c r="N84" s="85">
        <f t="shared" si="87"/>
        <v>0</v>
      </c>
      <c r="O84" s="85">
        <f t="shared" si="87"/>
        <v>0</v>
      </c>
      <c r="P84" s="85">
        <f t="shared" si="87"/>
        <v>0</v>
      </c>
      <c r="Q84" s="85">
        <f t="shared" si="87"/>
        <v>0</v>
      </c>
      <c r="R84" s="85">
        <f t="shared" si="87"/>
        <v>0</v>
      </c>
      <c r="S84" s="85">
        <f t="shared" si="87"/>
        <v>0</v>
      </c>
      <c r="T84" s="85">
        <f t="shared" si="87"/>
        <v>0</v>
      </c>
      <c r="U84" s="85">
        <f t="shared" si="87"/>
        <v>0</v>
      </c>
      <c r="V84" s="85">
        <f t="shared" si="87"/>
        <v>0</v>
      </c>
      <c r="W84" s="85">
        <f t="shared" si="87"/>
        <v>0</v>
      </c>
      <c r="X84" s="85">
        <f t="shared" si="87"/>
        <v>0</v>
      </c>
      <c r="Y84" s="85">
        <f>Y403</f>
        <v>0</v>
      </c>
      <c r="Z84" s="85">
        <f t="shared" si="87"/>
        <v>0</v>
      </c>
      <c r="AA84" s="85">
        <f t="shared" si="87"/>
        <v>0</v>
      </c>
      <c r="AB84" s="85">
        <f t="shared" si="87"/>
        <v>0</v>
      </c>
      <c r="AC84" s="85">
        <f t="shared" si="87"/>
        <v>0</v>
      </c>
      <c r="AD84" s="85">
        <f t="shared" si="87"/>
        <v>0</v>
      </c>
      <c r="AE84" s="85">
        <f t="shared" si="87"/>
        <v>0</v>
      </c>
      <c r="AF84" s="85">
        <f t="shared" si="87"/>
        <v>0</v>
      </c>
      <c r="AG84" s="85">
        <f t="shared" si="87"/>
        <v>0</v>
      </c>
      <c r="AH84" s="85">
        <f t="shared" si="87"/>
        <v>0</v>
      </c>
      <c r="AI84" s="85">
        <f t="shared" si="87"/>
        <v>0</v>
      </c>
      <c r="AJ84" s="85">
        <f t="shared" si="87"/>
        <v>0</v>
      </c>
      <c r="AK84" s="85">
        <f t="shared" si="87"/>
        <v>0</v>
      </c>
      <c r="AL84" s="85">
        <f t="shared" si="87"/>
        <v>0</v>
      </c>
      <c r="AM84" s="85">
        <f t="shared" si="87"/>
        <v>0</v>
      </c>
      <c r="AN84" s="85">
        <f t="shared" si="87"/>
        <v>0</v>
      </c>
      <c r="AO84" s="85">
        <f t="shared" si="87"/>
        <v>0</v>
      </c>
      <c r="AP84" s="85">
        <f t="shared" si="87"/>
        <v>0</v>
      </c>
      <c r="AQ84" s="85">
        <f t="shared" si="87"/>
        <v>0</v>
      </c>
      <c r="AR84" s="85">
        <f t="shared" si="87"/>
        <v>0</v>
      </c>
      <c r="AS84" s="85">
        <f t="shared" si="87"/>
        <v>0</v>
      </c>
      <c r="AT84" s="85">
        <f t="shared" si="87"/>
        <v>0</v>
      </c>
      <c r="AU84" s="85">
        <f t="shared" si="87"/>
        <v>0</v>
      </c>
      <c r="AV84" s="85">
        <f t="shared" si="87"/>
        <v>0</v>
      </c>
      <c r="AW84" s="85">
        <f t="shared" si="87"/>
        <v>0</v>
      </c>
      <c r="AX84" s="85">
        <f t="shared" si="87"/>
        <v>0</v>
      </c>
      <c r="AY84" s="85">
        <f t="shared" si="87"/>
        <v>0</v>
      </c>
      <c r="AZ84" s="85">
        <f t="shared" si="87"/>
        <v>0</v>
      </c>
      <c r="BA84" s="85">
        <f t="shared" si="87"/>
        <v>0</v>
      </c>
      <c r="BB84" s="85">
        <f t="shared" si="87"/>
        <v>0</v>
      </c>
      <c r="BC84" s="85">
        <f t="shared" si="87"/>
        <v>0</v>
      </c>
      <c r="BD84" s="85">
        <f t="shared" si="87"/>
        <v>0</v>
      </c>
      <c r="BE84" s="85">
        <f t="shared" si="87"/>
        <v>0</v>
      </c>
      <c r="BF84" s="85">
        <f t="shared" si="87"/>
        <v>0</v>
      </c>
      <c r="BG84" s="85">
        <f t="shared" si="87"/>
        <v>0</v>
      </c>
      <c r="BH84" s="85">
        <f t="shared" si="87"/>
        <v>0</v>
      </c>
      <c r="BI84" s="85">
        <f t="shared" si="87"/>
        <v>0</v>
      </c>
      <c r="BJ84" s="85">
        <f t="shared" si="87"/>
        <v>0</v>
      </c>
      <c r="BK84" s="85">
        <f t="shared" si="87"/>
        <v>0</v>
      </c>
      <c r="BL84" s="85">
        <f t="shared" si="87"/>
        <v>0</v>
      </c>
      <c r="BM84" s="85">
        <f t="shared" si="87"/>
        <v>0</v>
      </c>
      <c r="BN84" s="85">
        <f t="shared" si="87"/>
        <v>0</v>
      </c>
      <c r="BO84" s="85">
        <f t="shared" si="87"/>
        <v>0</v>
      </c>
      <c r="BP84" s="85">
        <f t="shared" si="87"/>
        <v>0</v>
      </c>
      <c r="BQ84" s="85">
        <f t="shared" si="87"/>
        <v>0</v>
      </c>
      <c r="BR84" s="41"/>
      <c r="BS84" s="22">
        <f>SUM(J84:U84)</f>
        <v>0</v>
      </c>
      <c r="BT84" s="22">
        <f>SUM(V84:AG84)</f>
        <v>0</v>
      </c>
      <c r="BU84" s="22">
        <f>SUM(AH84:AS84)</f>
        <v>0</v>
      </c>
      <c r="BV84" s="22">
        <f>SUM(AT84:BE84)</f>
        <v>0</v>
      </c>
      <c r="BW84" s="22">
        <f>SUM(BF84:BQ84)</f>
        <v>0</v>
      </c>
      <c r="BX84" s="85">
        <f t="shared" ref="BX84:CY84" si="88">BX403</f>
        <v>0</v>
      </c>
      <c r="BY84" s="85">
        <f t="shared" si="88"/>
        <v>0</v>
      </c>
      <c r="BZ84" s="85">
        <f t="shared" si="88"/>
        <v>0</v>
      </c>
      <c r="CA84" s="85">
        <f t="shared" si="88"/>
        <v>0</v>
      </c>
      <c r="CB84" s="85">
        <f t="shared" si="88"/>
        <v>0</v>
      </c>
      <c r="CC84" s="85">
        <f t="shared" si="88"/>
        <v>0</v>
      </c>
      <c r="CD84" s="85">
        <f t="shared" si="88"/>
        <v>0</v>
      </c>
      <c r="CE84" s="85">
        <f t="shared" si="88"/>
        <v>0</v>
      </c>
      <c r="CF84" s="85">
        <f t="shared" si="88"/>
        <v>0</v>
      </c>
      <c r="CG84" s="85">
        <f t="shared" si="88"/>
        <v>0</v>
      </c>
      <c r="CH84" s="85">
        <f t="shared" si="88"/>
        <v>0</v>
      </c>
      <c r="CI84" s="85">
        <f t="shared" si="88"/>
        <v>0</v>
      </c>
      <c r="CJ84" s="85">
        <f t="shared" si="88"/>
        <v>0</v>
      </c>
      <c r="CK84" s="85">
        <f t="shared" si="88"/>
        <v>0</v>
      </c>
      <c r="CL84" s="85">
        <f t="shared" si="88"/>
        <v>0</v>
      </c>
      <c r="CM84" s="85">
        <f t="shared" si="88"/>
        <v>0</v>
      </c>
      <c r="CN84" s="85">
        <f t="shared" si="88"/>
        <v>0</v>
      </c>
      <c r="CO84" s="85">
        <f t="shared" si="88"/>
        <v>0</v>
      </c>
      <c r="CP84" s="85">
        <f t="shared" si="88"/>
        <v>0</v>
      </c>
      <c r="CQ84" s="85">
        <f t="shared" si="88"/>
        <v>0</v>
      </c>
      <c r="CR84" s="85">
        <f t="shared" si="88"/>
        <v>0</v>
      </c>
      <c r="CS84" s="85">
        <f t="shared" si="88"/>
        <v>0</v>
      </c>
      <c r="CT84" s="85">
        <f t="shared" si="88"/>
        <v>0</v>
      </c>
      <c r="CU84" s="85">
        <f t="shared" si="88"/>
        <v>0</v>
      </c>
      <c r="CV84" s="85">
        <f t="shared" si="88"/>
        <v>0</v>
      </c>
      <c r="CW84" s="85">
        <f t="shared" si="88"/>
        <v>0</v>
      </c>
      <c r="CX84" s="85">
        <f t="shared" si="88"/>
        <v>0</v>
      </c>
      <c r="CY84" s="85">
        <f t="shared" si="88"/>
        <v>0</v>
      </c>
    </row>
    <row r="85" spans="1:103" s="10" customFormat="1">
      <c r="A85" s="12"/>
      <c r="B85" s="17" t="s">
        <v>14</v>
      </c>
      <c r="C85" s="79"/>
      <c r="D85" s="56"/>
      <c r="E85" s="56"/>
      <c r="F85" s="17"/>
      <c r="G85" s="230">
        <f>SUM(BS85:CY85)</f>
        <v>0</v>
      </c>
      <c r="H85" s="79" t="s">
        <v>136</v>
      </c>
      <c r="I85" s="17"/>
      <c r="J85" s="79">
        <f>J82</f>
        <v>0</v>
      </c>
      <c r="K85" s="79">
        <f t="shared" ref="K85:BQ85" si="89">K82</f>
        <v>0</v>
      </c>
      <c r="L85" s="79">
        <f t="shared" si="89"/>
        <v>0</v>
      </c>
      <c r="M85" s="79">
        <f t="shared" si="89"/>
        <v>0</v>
      </c>
      <c r="N85" s="79">
        <f t="shared" si="89"/>
        <v>0</v>
      </c>
      <c r="O85" s="79">
        <f t="shared" si="89"/>
        <v>0</v>
      </c>
      <c r="P85" s="79">
        <f t="shared" si="89"/>
        <v>0</v>
      </c>
      <c r="Q85" s="79">
        <f t="shared" si="89"/>
        <v>0</v>
      </c>
      <c r="R85" s="79">
        <f t="shared" si="89"/>
        <v>0</v>
      </c>
      <c r="S85" s="79">
        <f t="shared" si="89"/>
        <v>0</v>
      </c>
      <c r="T85" s="79">
        <f t="shared" si="89"/>
        <v>0</v>
      </c>
      <c r="U85" s="79">
        <f t="shared" si="89"/>
        <v>0</v>
      </c>
      <c r="V85" s="79">
        <f t="shared" si="89"/>
        <v>0</v>
      </c>
      <c r="W85" s="79">
        <f t="shared" si="89"/>
        <v>0</v>
      </c>
      <c r="X85" s="79">
        <f t="shared" si="89"/>
        <v>0</v>
      </c>
      <c r="Y85" s="79">
        <f t="shared" si="89"/>
        <v>0</v>
      </c>
      <c r="Z85" s="79">
        <f t="shared" si="89"/>
        <v>0</v>
      </c>
      <c r="AA85" s="79">
        <f t="shared" si="89"/>
        <v>0</v>
      </c>
      <c r="AB85" s="79">
        <f t="shared" si="89"/>
        <v>0</v>
      </c>
      <c r="AC85" s="79">
        <f t="shared" si="89"/>
        <v>0</v>
      </c>
      <c r="AD85" s="79">
        <f t="shared" si="89"/>
        <v>0</v>
      </c>
      <c r="AE85" s="79">
        <f t="shared" si="89"/>
        <v>0</v>
      </c>
      <c r="AF85" s="79">
        <f t="shared" si="89"/>
        <v>0</v>
      </c>
      <c r="AG85" s="79">
        <f t="shared" si="89"/>
        <v>0</v>
      </c>
      <c r="AH85" s="79">
        <f t="shared" si="89"/>
        <v>0</v>
      </c>
      <c r="AI85" s="79">
        <f t="shared" si="89"/>
        <v>0</v>
      </c>
      <c r="AJ85" s="79">
        <f t="shared" si="89"/>
        <v>0</v>
      </c>
      <c r="AK85" s="79">
        <f t="shared" si="89"/>
        <v>0</v>
      </c>
      <c r="AL85" s="79">
        <f t="shared" si="89"/>
        <v>0</v>
      </c>
      <c r="AM85" s="79">
        <f t="shared" si="89"/>
        <v>0</v>
      </c>
      <c r="AN85" s="79">
        <f t="shared" si="89"/>
        <v>0</v>
      </c>
      <c r="AO85" s="79">
        <f t="shared" si="89"/>
        <v>0</v>
      </c>
      <c r="AP85" s="79">
        <f t="shared" si="89"/>
        <v>0</v>
      </c>
      <c r="AQ85" s="79">
        <f t="shared" si="89"/>
        <v>0</v>
      </c>
      <c r="AR85" s="79">
        <f t="shared" si="89"/>
        <v>0</v>
      </c>
      <c r="AS85" s="79">
        <f t="shared" si="89"/>
        <v>0</v>
      </c>
      <c r="AT85" s="79">
        <f t="shared" si="89"/>
        <v>0</v>
      </c>
      <c r="AU85" s="79">
        <f t="shared" si="89"/>
        <v>0</v>
      </c>
      <c r="AV85" s="79">
        <f t="shared" si="89"/>
        <v>0</v>
      </c>
      <c r="AW85" s="79">
        <f t="shared" si="89"/>
        <v>0</v>
      </c>
      <c r="AX85" s="79">
        <f t="shared" si="89"/>
        <v>0</v>
      </c>
      <c r="AY85" s="79">
        <f t="shared" si="89"/>
        <v>0</v>
      </c>
      <c r="AZ85" s="79">
        <f t="shared" si="89"/>
        <v>0</v>
      </c>
      <c r="BA85" s="79">
        <f t="shared" si="89"/>
        <v>0</v>
      </c>
      <c r="BB85" s="79">
        <f t="shared" si="89"/>
        <v>0</v>
      </c>
      <c r="BC85" s="79">
        <f t="shared" si="89"/>
        <v>0</v>
      </c>
      <c r="BD85" s="79">
        <f t="shared" si="89"/>
        <v>0</v>
      </c>
      <c r="BE85" s="79">
        <f t="shared" si="89"/>
        <v>0</v>
      </c>
      <c r="BF85" s="79">
        <f t="shared" si="89"/>
        <v>0</v>
      </c>
      <c r="BG85" s="79">
        <f t="shared" si="89"/>
        <v>0</v>
      </c>
      <c r="BH85" s="79">
        <f t="shared" si="89"/>
        <v>0</v>
      </c>
      <c r="BI85" s="79">
        <f t="shared" si="89"/>
        <v>0</v>
      </c>
      <c r="BJ85" s="79">
        <f t="shared" si="89"/>
        <v>0</v>
      </c>
      <c r="BK85" s="79">
        <f t="shared" si="89"/>
        <v>0</v>
      </c>
      <c r="BL85" s="79">
        <f t="shared" si="89"/>
        <v>0</v>
      </c>
      <c r="BM85" s="79">
        <f t="shared" si="89"/>
        <v>0</v>
      </c>
      <c r="BN85" s="79">
        <f t="shared" si="89"/>
        <v>0</v>
      </c>
      <c r="BO85" s="79">
        <f t="shared" si="89"/>
        <v>0</v>
      </c>
      <c r="BP85" s="79">
        <f t="shared" si="89"/>
        <v>0</v>
      </c>
      <c r="BQ85" s="79">
        <f t="shared" si="89"/>
        <v>0</v>
      </c>
      <c r="BR85" s="56"/>
      <c r="BS85" s="79">
        <f>BS82</f>
        <v>0</v>
      </c>
      <c r="BT85" s="79">
        <f t="shared" ref="BT85:CY85" si="90">BT82</f>
        <v>0</v>
      </c>
      <c r="BU85" s="79">
        <f t="shared" si="90"/>
        <v>0</v>
      </c>
      <c r="BV85" s="79">
        <f t="shared" si="90"/>
        <v>0</v>
      </c>
      <c r="BW85" s="79">
        <f t="shared" si="90"/>
        <v>0</v>
      </c>
      <c r="BX85" s="79">
        <f t="shared" si="90"/>
        <v>0</v>
      </c>
      <c r="BY85" s="79">
        <f t="shared" si="90"/>
        <v>0</v>
      </c>
      <c r="BZ85" s="79">
        <f t="shared" si="90"/>
        <v>0</v>
      </c>
      <c r="CA85" s="79">
        <f t="shared" si="90"/>
        <v>0</v>
      </c>
      <c r="CB85" s="79">
        <f t="shared" si="90"/>
        <v>0</v>
      </c>
      <c r="CC85" s="79">
        <f t="shared" si="90"/>
        <v>0</v>
      </c>
      <c r="CD85" s="79">
        <f t="shared" si="90"/>
        <v>0</v>
      </c>
      <c r="CE85" s="79">
        <f t="shared" si="90"/>
        <v>0</v>
      </c>
      <c r="CF85" s="79">
        <f t="shared" si="90"/>
        <v>0</v>
      </c>
      <c r="CG85" s="79">
        <f t="shared" si="90"/>
        <v>0</v>
      </c>
      <c r="CH85" s="79">
        <f t="shared" si="90"/>
        <v>0</v>
      </c>
      <c r="CI85" s="79">
        <f t="shared" si="90"/>
        <v>0</v>
      </c>
      <c r="CJ85" s="79">
        <f t="shared" si="90"/>
        <v>0</v>
      </c>
      <c r="CK85" s="79">
        <f t="shared" si="90"/>
        <v>0</v>
      </c>
      <c r="CL85" s="79">
        <f t="shared" si="90"/>
        <v>0</v>
      </c>
      <c r="CM85" s="79">
        <f t="shared" si="90"/>
        <v>0</v>
      </c>
      <c r="CN85" s="79">
        <f t="shared" si="90"/>
        <v>0</v>
      </c>
      <c r="CO85" s="79">
        <f t="shared" si="90"/>
        <v>0</v>
      </c>
      <c r="CP85" s="79">
        <f t="shared" si="90"/>
        <v>0</v>
      </c>
      <c r="CQ85" s="79">
        <f t="shared" si="90"/>
        <v>0</v>
      </c>
      <c r="CR85" s="79">
        <f t="shared" si="90"/>
        <v>0</v>
      </c>
      <c r="CS85" s="79">
        <f t="shared" si="90"/>
        <v>0</v>
      </c>
      <c r="CT85" s="79">
        <f t="shared" si="90"/>
        <v>0</v>
      </c>
      <c r="CU85" s="79">
        <f t="shared" si="90"/>
        <v>0</v>
      </c>
      <c r="CV85" s="79">
        <f t="shared" si="90"/>
        <v>0</v>
      </c>
      <c r="CW85" s="79">
        <f t="shared" si="90"/>
        <v>0</v>
      </c>
      <c r="CX85" s="79">
        <f t="shared" si="90"/>
        <v>0</v>
      </c>
      <c r="CY85" s="79">
        <f t="shared" si="90"/>
        <v>0</v>
      </c>
    </row>
    <row r="86" spans="1:103" s="139" customFormat="1">
      <c r="A86" s="97"/>
      <c r="B86" s="129"/>
      <c r="C86" s="147"/>
      <c r="E86" s="147"/>
      <c r="F86" s="148"/>
      <c r="G86" s="148"/>
      <c r="H86" s="148"/>
      <c r="I86" s="43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69"/>
      <c r="BS86" s="149"/>
      <c r="BT86" s="149"/>
      <c r="BU86" s="149"/>
      <c r="BV86" s="149"/>
      <c r="BW86" s="82"/>
      <c r="BX86" s="82"/>
      <c r="BY86" s="82"/>
      <c r="BZ86" s="82"/>
      <c r="CA86" s="82"/>
      <c r="CB86" s="82"/>
      <c r="CC86" s="82"/>
      <c r="CD86" s="82"/>
      <c r="CE86" s="82"/>
      <c r="CF86" s="82"/>
      <c r="CG86" s="82"/>
      <c r="CH86" s="82"/>
      <c r="CI86" s="82"/>
      <c r="CJ86" s="82"/>
      <c r="CK86" s="82"/>
      <c r="CL86" s="82"/>
      <c r="CM86" s="82"/>
      <c r="CN86" s="82"/>
      <c r="CO86" s="82"/>
      <c r="CP86" s="82"/>
      <c r="CQ86" s="82"/>
      <c r="CR86" s="82"/>
      <c r="CS86" s="82"/>
      <c r="CT86" s="82"/>
      <c r="CU86" s="82"/>
    </row>
    <row r="87" spans="1:103" s="139" customFormat="1">
      <c r="A87" s="97"/>
      <c r="B87" s="21" t="s">
        <v>190</v>
      </c>
      <c r="C87" s="147"/>
      <c r="E87" s="147"/>
      <c r="F87" s="148"/>
      <c r="G87" s="148"/>
      <c r="H87" s="148"/>
      <c r="I87" s="43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69"/>
      <c r="BS87" s="149"/>
      <c r="BT87" s="149"/>
      <c r="BU87" s="149"/>
      <c r="BV87" s="149"/>
      <c r="BW87" s="82"/>
      <c r="BX87" s="82"/>
      <c r="BY87" s="82"/>
      <c r="BZ87" s="82"/>
      <c r="CA87" s="82"/>
      <c r="CB87" s="82"/>
      <c r="CC87" s="82"/>
      <c r="CD87" s="82"/>
      <c r="CE87" s="82"/>
      <c r="CF87" s="82"/>
      <c r="CG87" s="82"/>
      <c r="CH87" s="82"/>
      <c r="CI87" s="82"/>
      <c r="CJ87" s="82"/>
      <c r="CK87" s="82"/>
      <c r="CL87" s="82"/>
      <c r="CM87" s="82"/>
      <c r="CN87" s="82"/>
      <c r="CO87" s="82"/>
      <c r="CP87" s="82"/>
      <c r="CQ87" s="82"/>
      <c r="CR87" s="82"/>
      <c r="CS87" s="82"/>
      <c r="CT87" s="82"/>
      <c r="CU87" s="82"/>
    </row>
    <row r="88" spans="1:103" s="139" customFormat="1">
      <c r="A88" s="97"/>
      <c r="B88" s="10" t="s">
        <v>270</v>
      </c>
      <c r="C88" s="418">
        <v>2000000</v>
      </c>
      <c r="D88" s="303" t="s">
        <v>274</v>
      </c>
      <c r="E88" s="147"/>
      <c r="F88" s="148"/>
      <c r="G88" s="148"/>
      <c r="H88" s="148"/>
      <c r="I88" s="43"/>
      <c r="J88" s="40">
        <f>IF(J$7=$C$12,$C88,0)</f>
        <v>0</v>
      </c>
      <c r="K88" s="40">
        <f t="shared" ref="K88:BQ88" si="91">IF(K$7=$C$12,$C88,0)</f>
        <v>0</v>
      </c>
      <c r="L88" s="40">
        <f t="shared" si="91"/>
        <v>0</v>
      </c>
      <c r="M88" s="40">
        <f t="shared" si="91"/>
        <v>0</v>
      </c>
      <c r="N88" s="40">
        <f t="shared" si="91"/>
        <v>0</v>
      </c>
      <c r="O88" s="40">
        <f t="shared" si="91"/>
        <v>0</v>
      </c>
      <c r="P88" s="40">
        <f t="shared" si="91"/>
        <v>2000000</v>
      </c>
      <c r="Q88" s="40">
        <f t="shared" si="91"/>
        <v>0</v>
      </c>
      <c r="R88" s="40">
        <f t="shared" si="91"/>
        <v>0</v>
      </c>
      <c r="S88" s="40">
        <f t="shared" si="91"/>
        <v>0</v>
      </c>
      <c r="T88" s="40">
        <f t="shared" si="91"/>
        <v>0</v>
      </c>
      <c r="U88" s="40">
        <f t="shared" si="91"/>
        <v>0</v>
      </c>
      <c r="V88" s="40">
        <f t="shared" si="91"/>
        <v>0</v>
      </c>
      <c r="W88" s="40">
        <f t="shared" si="91"/>
        <v>0</v>
      </c>
      <c r="X88" s="40">
        <f t="shared" si="91"/>
        <v>0</v>
      </c>
      <c r="Y88" s="40">
        <f t="shared" si="91"/>
        <v>0</v>
      </c>
      <c r="Z88" s="40">
        <f t="shared" si="91"/>
        <v>0</v>
      </c>
      <c r="AA88" s="40">
        <f t="shared" si="91"/>
        <v>0</v>
      </c>
      <c r="AB88" s="40">
        <f t="shared" si="91"/>
        <v>0</v>
      </c>
      <c r="AC88" s="40">
        <f t="shared" si="91"/>
        <v>0</v>
      </c>
      <c r="AD88" s="40">
        <f t="shared" si="91"/>
        <v>0</v>
      </c>
      <c r="AE88" s="40">
        <f t="shared" si="91"/>
        <v>0</v>
      </c>
      <c r="AF88" s="40">
        <f t="shared" si="91"/>
        <v>0</v>
      </c>
      <c r="AG88" s="40">
        <f t="shared" si="91"/>
        <v>0</v>
      </c>
      <c r="AH88" s="40">
        <f t="shared" si="91"/>
        <v>0</v>
      </c>
      <c r="AI88" s="40">
        <f t="shared" si="91"/>
        <v>0</v>
      </c>
      <c r="AJ88" s="40">
        <f t="shared" si="91"/>
        <v>0</v>
      </c>
      <c r="AK88" s="40">
        <f t="shared" si="91"/>
        <v>0</v>
      </c>
      <c r="AL88" s="40">
        <f t="shared" si="91"/>
        <v>0</v>
      </c>
      <c r="AM88" s="40">
        <f t="shared" si="91"/>
        <v>0</v>
      </c>
      <c r="AN88" s="40">
        <f t="shared" si="91"/>
        <v>0</v>
      </c>
      <c r="AO88" s="40">
        <f t="shared" si="91"/>
        <v>0</v>
      </c>
      <c r="AP88" s="40">
        <f t="shared" si="91"/>
        <v>0</v>
      </c>
      <c r="AQ88" s="40">
        <f t="shared" si="91"/>
        <v>0</v>
      </c>
      <c r="AR88" s="40">
        <f t="shared" si="91"/>
        <v>0</v>
      </c>
      <c r="AS88" s="40">
        <f t="shared" si="91"/>
        <v>0</v>
      </c>
      <c r="AT88" s="40">
        <f t="shared" si="91"/>
        <v>0</v>
      </c>
      <c r="AU88" s="40">
        <f t="shared" si="91"/>
        <v>0</v>
      </c>
      <c r="AV88" s="40">
        <f t="shared" si="91"/>
        <v>0</v>
      </c>
      <c r="AW88" s="40">
        <f t="shared" si="91"/>
        <v>0</v>
      </c>
      <c r="AX88" s="40">
        <f t="shared" si="91"/>
        <v>0</v>
      </c>
      <c r="AY88" s="40">
        <f t="shared" si="91"/>
        <v>0</v>
      </c>
      <c r="AZ88" s="40">
        <f t="shared" si="91"/>
        <v>0</v>
      </c>
      <c r="BA88" s="40">
        <f t="shared" si="91"/>
        <v>0</v>
      </c>
      <c r="BB88" s="40">
        <f t="shared" si="91"/>
        <v>0</v>
      </c>
      <c r="BC88" s="40">
        <f t="shared" si="91"/>
        <v>0</v>
      </c>
      <c r="BD88" s="40">
        <f t="shared" si="91"/>
        <v>0</v>
      </c>
      <c r="BE88" s="40">
        <f t="shared" si="91"/>
        <v>0</v>
      </c>
      <c r="BF88" s="40">
        <f t="shared" si="91"/>
        <v>0</v>
      </c>
      <c r="BG88" s="40">
        <f t="shared" si="91"/>
        <v>0</v>
      </c>
      <c r="BH88" s="40">
        <f t="shared" si="91"/>
        <v>0</v>
      </c>
      <c r="BI88" s="40">
        <f t="shared" si="91"/>
        <v>0</v>
      </c>
      <c r="BJ88" s="40">
        <f t="shared" si="91"/>
        <v>0</v>
      </c>
      <c r="BK88" s="40">
        <f t="shared" si="91"/>
        <v>0</v>
      </c>
      <c r="BL88" s="40">
        <f t="shared" si="91"/>
        <v>0</v>
      </c>
      <c r="BM88" s="40">
        <f t="shared" si="91"/>
        <v>0</v>
      </c>
      <c r="BN88" s="40">
        <f t="shared" si="91"/>
        <v>0</v>
      </c>
      <c r="BO88" s="40">
        <f t="shared" si="91"/>
        <v>0</v>
      </c>
      <c r="BP88" s="40">
        <f t="shared" si="91"/>
        <v>0</v>
      </c>
      <c r="BQ88" s="40">
        <f t="shared" si="91"/>
        <v>0</v>
      </c>
      <c r="BR88" s="69"/>
      <c r="BS88" s="245">
        <f>SUM(J88:U88)</f>
        <v>2000000</v>
      </c>
      <c r="BT88" s="245">
        <f>SUM(V88:AG88)</f>
        <v>0</v>
      </c>
      <c r="BU88" s="245">
        <f>SUM(AH88:AS88)</f>
        <v>0</v>
      </c>
      <c r="BV88" s="245">
        <f>SUM(AT88:BE88)</f>
        <v>0</v>
      </c>
      <c r="BW88" s="245">
        <f>SUM(BF88:BQ88)</f>
        <v>0</v>
      </c>
      <c r="BX88" s="40">
        <f t="shared" ref="BX88:CY88" si="92">IF(BX$7=$C$12,$C88,0)</f>
        <v>0</v>
      </c>
      <c r="BY88" s="40">
        <f t="shared" si="92"/>
        <v>0</v>
      </c>
      <c r="BZ88" s="40">
        <f t="shared" si="92"/>
        <v>0</v>
      </c>
      <c r="CA88" s="40">
        <f t="shared" si="92"/>
        <v>0</v>
      </c>
      <c r="CB88" s="40">
        <f t="shared" si="92"/>
        <v>0</v>
      </c>
      <c r="CC88" s="40">
        <f t="shared" si="92"/>
        <v>0</v>
      </c>
      <c r="CD88" s="40">
        <f t="shared" si="92"/>
        <v>0</v>
      </c>
      <c r="CE88" s="40">
        <f t="shared" si="92"/>
        <v>0</v>
      </c>
      <c r="CF88" s="40">
        <f t="shared" si="92"/>
        <v>0</v>
      </c>
      <c r="CG88" s="40">
        <f t="shared" si="92"/>
        <v>0</v>
      </c>
      <c r="CH88" s="40">
        <f t="shared" si="92"/>
        <v>0</v>
      </c>
      <c r="CI88" s="40">
        <f t="shared" si="92"/>
        <v>0</v>
      </c>
      <c r="CJ88" s="40">
        <f t="shared" si="92"/>
        <v>0</v>
      </c>
      <c r="CK88" s="40">
        <f t="shared" si="92"/>
        <v>0</v>
      </c>
      <c r="CL88" s="40">
        <f t="shared" si="92"/>
        <v>0</v>
      </c>
      <c r="CM88" s="40">
        <f t="shared" si="92"/>
        <v>0</v>
      </c>
      <c r="CN88" s="40">
        <f t="shared" si="92"/>
        <v>0</v>
      </c>
      <c r="CO88" s="40">
        <f t="shared" si="92"/>
        <v>0</v>
      </c>
      <c r="CP88" s="40">
        <f t="shared" si="92"/>
        <v>0</v>
      </c>
      <c r="CQ88" s="40">
        <f t="shared" si="92"/>
        <v>0</v>
      </c>
      <c r="CR88" s="40">
        <f t="shared" si="92"/>
        <v>0</v>
      </c>
      <c r="CS88" s="40">
        <f t="shared" si="92"/>
        <v>0</v>
      </c>
      <c r="CT88" s="40">
        <f t="shared" si="92"/>
        <v>0</v>
      </c>
      <c r="CU88" s="40">
        <f t="shared" si="92"/>
        <v>0</v>
      </c>
      <c r="CV88" s="40">
        <f t="shared" si="92"/>
        <v>0</v>
      </c>
      <c r="CW88" s="40">
        <f t="shared" si="92"/>
        <v>0</v>
      </c>
      <c r="CX88" s="40">
        <f t="shared" si="92"/>
        <v>0</v>
      </c>
      <c r="CY88" s="40">
        <f t="shared" si="92"/>
        <v>0</v>
      </c>
    </row>
    <row r="89" spans="1:103" s="139" customFormat="1">
      <c r="A89" s="97"/>
      <c r="B89" s="4"/>
      <c r="C89" s="147"/>
      <c r="E89" s="147"/>
      <c r="F89" s="148"/>
      <c r="G89" s="148"/>
      <c r="H89" s="148"/>
      <c r="I89" s="43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69"/>
      <c r="BS89" s="149"/>
      <c r="BT89" s="149"/>
      <c r="BU89" s="149"/>
      <c r="BV89" s="149"/>
      <c r="BW89" s="82"/>
      <c r="BX89" s="82"/>
      <c r="BY89" s="82"/>
      <c r="BZ89" s="82"/>
      <c r="CA89" s="82"/>
      <c r="CB89" s="82"/>
      <c r="CC89" s="82"/>
      <c r="CD89" s="82"/>
      <c r="CE89" s="82"/>
      <c r="CF89" s="82"/>
      <c r="CG89" s="82"/>
      <c r="CH89" s="82"/>
      <c r="CI89" s="82"/>
      <c r="CJ89" s="82"/>
      <c r="CK89" s="82"/>
      <c r="CL89" s="82"/>
      <c r="CM89" s="82"/>
      <c r="CN89" s="82"/>
      <c r="CO89" s="82"/>
      <c r="CP89" s="82"/>
      <c r="CQ89" s="82"/>
      <c r="CR89" s="82"/>
      <c r="CS89" s="82"/>
      <c r="CT89" s="82"/>
      <c r="CU89" s="82"/>
    </row>
    <row r="90" spans="1:103" s="266" customFormat="1">
      <c r="A90" s="264"/>
      <c r="B90" s="10" t="s">
        <v>269</v>
      </c>
      <c r="C90" s="265"/>
      <c r="E90" s="265"/>
      <c r="F90" s="267"/>
      <c r="G90" s="40">
        <f>SUM(BS90:CY90)</f>
        <v>10285510.859999999</v>
      </c>
      <c r="H90" s="297" t="s">
        <v>136</v>
      </c>
      <c r="I90" s="128"/>
      <c r="J90" s="40">
        <f>SUM(J91,J96,J101,J106)</f>
        <v>0</v>
      </c>
      <c r="K90" s="40">
        <f t="shared" ref="K90:BQ90" si="93">SUM(K91,K96,K101,K106)</f>
        <v>0</v>
      </c>
      <c r="L90" s="40">
        <f t="shared" si="93"/>
        <v>0</v>
      </c>
      <c r="M90" s="40">
        <f t="shared" si="93"/>
        <v>0</v>
      </c>
      <c r="N90" s="40">
        <f t="shared" si="93"/>
        <v>0</v>
      </c>
      <c r="O90" s="40">
        <f t="shared" si="93"/>
        <v>0</v>
      </c>
      <c r="P90" s="40">
        <f>SUM(P91,P96,P101,P106)</f>
        <v>202092.27000000002</v>
      </c>
      <c r="Q90" s="40">
        <f t="shared" si="93"/>
        <v>202092.27000000002</v>
      </c>
      <c r="R90" s="40">
        <f t="shared" si="93"/>
        <v>202092.27000000002</v>
      </c>
      <c r="S90" s="40">
        <f t="shared" si="93"/>
        <v>202092.27000000002</v>
      </c>
      <c r="T90" s="40">
        <f t="shared" si="93"/>
        <v>202092.27000000002</v>
      </c>
      <c r="U90" s="40">
        <f t="shared" si="93"/>
        <v>202092.27000000002</v>
      </c>
      <c r="V90" s="40">
        <f>SUM(V91,V96,V101,V106)</f>
        <v>202092.27000000002</v>
      </c>
      <c r="W90" s="40">
        <f t="shared" si="93"/>
        <v>202092.27000000002</v>
      </c>
      <c r="X90" s="40">
        <f t="shared" si="93"/>
        <v>202092.27000000002</v>
      </c>
      <c r="Y90" s="40">
        <f t="shared" si="93"/>
        <v>202092.27000000002</v>
      </c>
      <c r="Z90" s="40">
        <f t="shared" si="93"/>
        <v>202092.27000000002</v>
      </c>
      <c r="AA90" s="40">
        <f t="shared" si="93"/>
        <v>202092.27000000002</v>
      </c>
      <c r="AB90" s="40">
        <f t="shared" si="93"/>
        <v>202092.27000000002</v>
      </c>
      <c r="AC90" s="40">
        <f t="shared" si="93"/>
        <v>202092.27000000002</v>
      </c>
      <c r="AD90" s="40">
        <f t="shared" si="93"/>
        <v>202092.27000000002</v>
      </c>
      <c r="AE90" s="40">
        <f t="shared" si="93"/>
        <v>202092.27000000002</v>
      </c>
      <c r="AF90" s="40">
        <f t="shared" si="93"/>
        <v>202092.27000000002</v>
      </c>
      <c r="AG90" s="40">
        <f t="shared" si="93"/>
        <v>6849942.2699999996</v>
      </c>
      <c r="AH90" s="40">
        <f t="shared" si="93"/>
        <v>0</v>
      </c>
      <c r="AI90" s="40">
        <f t="shared" si="93"/>
        <v>0</v>
      </c>
      <c r="AJ90" s="40">
        <f t="shared" si="93"/>
        <v>0</v>
      </c>
      <c r="AK90" s="40">
        <f t="shared" si="93"/>
        <v>0</v>
      </c>
      <c r="AL90" s="40">
        <f t="shared" si="93"/>
        <v>0</v>
      </c>
      <c r="AM90" s="40">
        <f t="shared" si="93"/>
        <v>0</v>
      </c>
      <c r="AN90" s="40">
        <f t="shared" si="93"/>
        <v>0</v>
      </c>
      <c r="AO90" s="40">
        <f t="shared" si="93"/>
        <v>0</v>
      </c>
      <c r="AP90" s="40">
        <f t="shared" si="93"/>
        <v>0</v>
      </c>
      <c r="AQ90" s="40">
        <f t="shared" si="93"/>
        <v>0</v>
      </c>
      <c r="AR90" s="40">
        <f t="shared" si="93"/>
        <v>0</v>
      </c>
      <c r="AS90" s="40">
        <f>SUM(AS91,AS96,AS101,AS106)</f>
        <v>0</v>
      </c>
      <c r="AT90" s="40">
        <f t="shared" si="93"/>
        <v>0</v>
      </c>
      <c r="AU90" s="40">
        <f t="shared" si="93"/>
        <v>0</v>
      </c>
      <c r="AV90" s="40">
        <f t="shared" si="93"/>
        <v>0</v>
      </c>
      <c r="AW90" s="40">
        <f t="shared" si="93"/>
        <v>0</v>
      </c>
      <c r="AX90" s="40">
        <f t="shared" si="93"/>
        <v>0</v>
      </c>
      <c r="AY90" s="40">
        <f t="shared" si="93"/>
        <v>0</v>
      </c>
      <c r="AZ90" s="40">
        <f t="shared" si="93"/>
        <v>0</v>
      </c>
      <c r="BA90" s="40">
        <f t="shared" si="93"/>
        <v>0</v>
      </c>
      <c r="BB90" s="40">
        <f t="shared" si="93"/>
        <v>0</v>
      </c>
      <c r="BC90" s="40">
        <f t="shared" si="93"/>
        <v>0</v>
      </c>
      <c r="BD90" s="40">
        <f t="shared" si="93"/>
        <v>0</v>
      </c>
      <c r="BE90" s="40">
        <f t="shared" si="93"/>
        <v>0</v>
      </c>
      <c r="BF90" s="40">
        <f t="shared" si="93"/>
        <v>0</v>
      </c>
      <c r="BG90" s="40">
        <f t="shared" si="93"/>
        <v>0</v>
      </c>
      <c r="BH90" s="40">
        <f t="shared" si="93"/>
        <v>0</v>
      </c>
      <c r="BI90" s="40">
        <f t="shared" si="93"/>
        <v>0</v>
      </c>
      <c r="BJ90" s="40">
        <f t="shared" si="93"/>
        <v>0</v>
      </c>
      <c r="BK90" s="40">
        <f t="shared" si="93"/>
        <v>0</v>
      </c>
      <c r="BL90" s="40">
        <f t="shared" si="93"/>
        <v>0</v>
      </c>
      <c r="BM90" s="40">
        <f t="shared" si="93"/>
        <v>0</v>
      </c>
      <c r="BN90" s="40">
        <f t="shared" si="93"/>
        <v>0</v>
      </c>
      <c r="BO90" s="40">
        <f t="shared" si="93"/>
        <v>0</v>
      </c>
      <c r="BP90" s="40">
        <f t="shared" si="93"/>
        <v>0</v>
      </c>
      <c r="BQ90" s="40">
        <f t="shared" si="93"/>
        <v>0</v>
      </c>
      <c r="BR90" s="269"/>
      <c r="BS90" s="40">
        <f>SUM(BS91,BS96,BS101,BS106)</f>
        <v>1212553.6200000001</v>
      </c>
      <c r="BT90" s="40">
        <f t="shared" ref="BT90:CY90" si="94">SUM(BT91,BT96,BT101,BT106)</f>
        <v>9072957.2399999984</v>
      </c>
      <c r="BU90" s="40">
        <f t="shared" si="94"/>
        <v>0</v>
      </c>
      <c r="BV90" s="40">
        <f t="shared" si="94"/>
        <v>0</v>
      </c>
      <c r="BW90" s="40">
        <f t="shared" si="94"/>
        <v>0</v>
      </c>
      <c r="BX90" s="40">
        <f t="shared" si="94"/>
        <v>0</v>
      </c>
      <c r="BY90" s="40">
        <f t="shared" si="94"/>
        <v>0</v>
      </c>
      <c r="BZ90" s="40">
        <f t="shared" si="94"/>
        <v>0</v>
      </c>
      <c r="CA90" s="40">
        <f t="shared" si="94"/>
        <v>0</v>
      </c>
      <c r="CB90" s="40">
        <f t="shared" si="94"/>
        <v>0</v>
      </c>
      <c r="CC90" s="40">
        <f t="shared" si="94"/>
        <v>0</v>
      </c>
      <c r="CD90" s="40">
        <f t="shared" si="94"/>
        <v>0</v>
      </c>
      <c r="CE90" s="40">
        <f t="shared" si="94"/>
        <v>0</v>
      </c>
      <c r="CF90" s="40">
        <f t="shared" si="94"/>
        <v>0</v>
      </c>
      <c r="CG90" s="40">
        <f t="shared" si="94"/>
        <v>0</v>
      </c>
      <c r="CH90" s="40">
        <f t="shared" si="94"/>
        <v>0</v>
      </c>
      <c r="CI90" s="40">
        <f t="shared" si="94"/>
        <v>0</v>
      </c>
      <c r="CJ90" s="40">
        <f t="shared" si="94"/>
        <v>0</v>
      </c>
      <c r="CK90" s="40">
        <f t="shared" si="94"/>
        <v>0</v>
      </c>
      <c r="CL90" s="40">
        <f t="shared" si="94"/>
        <v>0</v>
      </c>
      <c r="CM90" s="40">
        <f t="shared" si="94"/>
        <v>0</v>
      </c>
      <c r="CN90" s="40">
        <f t="shared" si="94"/>
        <v>0</v>
      </c>
      <c r="CO90" s="40">
        <f t="shared" si="94"/>
        <v>0</v>
      </c>
      <c r="CP90" s="40">
        <f t="shared" si="94"/>
        <v>0</v>
      </c>
      <c r="CQ90" s="40">
        <f t="shared" si="94"/>
        <v>0</v>
      </c>
      <c r="CR90" s="40">
        <f t="shared" si="94"/>
        <v>0</v>
      </c>
      <c r="CS90" s="40">
        <f t="shared" si="94"/>
        <v>0</v>
      </c>
      <c r="CT90" s="40">
        <f t="shared" si="94"/>
        <v>0</v>
      </c>
      <c r="CU90" s="40">
        <f t="shared" si="94"/>
        <v>0</v>
      </c>
      <c r="CV90" s="40">
        <f t="shared" si="94"/>
        <v>0</v>
      </c>
      <c r="CW90" s="40">
        <f t="shared" si="94"/>
        <v>0</v>
      </c>
      <c r="CX90" s="40">
        <f t="shared" si="94"/>
        <v>0</v>
      </c>
      <c r="CY90" s="40">
        <f t="shared" si="94"/>
        <v>0</v>
      </c>
    </row>
    <row r="91" spans="1:103" s="266" customFormat="1">
      <c r="A91" s="264"/>
      <c r="B91" s="294" t="str">
        <f>B24</f>
        <v>W1: Built to suit</v>
      </c>
      <c r="C91" s="265"/>
      <c r="E91" s="265"/>
      <c r="F91" s="267"/>
      <c r="G91" s="40">
        <f>SUM(BS91:CY91)</f>
        <v>1131343.2000000002</v>
      </c>
      <c r="H91" s="297" t="s">
        <v>136</v>
      </c>
      <c r="I91" s="128"/>
      <c r="J91" s="40">
        <f>SUM(J92:J94)</f>
        <v>0</v>
      </c>
      <c r="K91" s="40">
        <f t="shared" ref="K91:BQ91" si="95">SUM(K92:K94)</f>
        <v>0</v>
      </c>
      <c r="L91" s="40">
        <f t="shared" si="95"/>
        <v>0</v>
      </c>
      <c r="M91" s="40">
        <f t="shared" si="95"/>
        <v>0</v>
      </c>
      <c r="N91" s="40">
        <f t="shared" si="95"/>
        <v>0</v>
      </c>
      <c r="O91" s="40">
        <f t="shared" si="95"/>
        <v>0</v>
      </c>
      <c r="P91" s="40">
        <f>SUM(P92:P94)</f>
        <v>62852.4</v>
      </c>
      <c r="Q91" s="40">
        <f t="shared" si="95"/>
        <v>62852.4</v>
      </c>
      <c r="R91" s="40">
        <f t="shared" si="95"/>
        <v>62852.4</v>
      </c>
      <c r="S91" s="40">
        <f t="shared" si="95"/>
        <v>62852.4</v>
      </c>
      <c r="T91" s="40">
        <f t="shared" si="95"/>
        <v>62852.4</v>
      </c>
      <c r="U91" s="40">
        <f t="shared" si="95"/>
        <v>62852.4</v>
      </c>
      <c r="V91" s="40">
        <f t="shared" si="95"/>
        <v>62852.4</v>
      </c>
      <c r="W91" s="40">
        <f t="shared" si="95"/>
        <v>62852.4</v>
      </c>
      <c r="X91" s="40">
        <f t="shared" si="95"/>
        <v>62852.4</v>
      </c>
      <c r="Y91" s="40">
        <f t="shared" si="95"/>
        <v>62852.4</v>
      </c>
      <c r="Z91" s="40">
        <f t="shared" si="95"/>
        <v>62852.4</v>
      </c>
      <c r="AA91" s="40">
        <f t="shared" si="95"/>
        <v>62852.4</v>
      </c>
      <c r="AB91" s="40">
        <f t="shared" si="95"/>
        <v>62852.4</v>
      </c>
      <c r="AC91" s="40">
        <f t="shared" si="95"/>
        <v>62852.4</v>
      </c>
      <c r="AD91" s="40">
        <f t="shared" si="95"/>
        <v>62852.4</v>
      </c>
      <c r="AE91" s="40">
        <f t="shared" si="95"/>
        <v>62852.4</v>
      </c>
      <c r="AF91" s="40">
        <f t="shared" si="95"/>
        <v>62852.4</v>
      </c>
      <c r="AG91" s="40">
        <f t="shared" si="95"/>
        <v>62852.4</v>
      </c>
      <c r="AH91" s="40">
        <f t="shared" si="95"/>
        <v>0</v>
      </c>
      <c r="AI91" s="40">
        <f t="shared" si="95"/>
        <v>0</v>
      </c>
      <c r="AJ91" s="40">
        <f t="shared" si="95"/>
        <v>0</v>
      </c>
      <c r="AK91" s="40">
        <f t="shared" si="95"/>
        <v>0</v>
      </c>
      <c r="AL91" s="40">
        <f t="shared" si="95"/>
        <v>0</v>
      </c>
      <c r="AM91" s="40">
        <f t="shared" si="95"/>
        <v>0</v>
      </c>
      <c r="AN91" s="40">
        <f t="shared" si="95"/>
        <v>0</v>
      </c>
      <c r="AO91" s="40">
        <f t="shared" si="95"/>
        <v>0</v>
      </c>
      <c r="AP91" s="40">
        <f t="shared" si="95"/>
        <v>0</v>
      </c>
      <c r="AQ91" s="40">
        <f t="shared" si="95"/>
        <v>0</v>
      </c>
      <c r="AR91" s="40">
        <f t="shared" si="95"/>
        <v>0</v>
      </c>
      <c r="AS91" s="40">
        <f t="shared" si="95"/>
        <v>0</v>
      </c>
      <c r="AT91" s="40">
        <f t="shared" si="95"/>
        <v>0</v>
      </c>
      <c r="AU91" s="40">
        <f t="shared" si="95"/>
        <v>0</v>
      </c>
      <c r="AV91" s="40">
        <f t="shared" si="95"/>
        <v>0</v>
      </c>
      <c r="AW91" s="40">
        <f t="shared" si="95"/>
        <v>0</v>
      </c>
      <c r="AX91" s="40">
        <f t="shared" si="95"/>
        <v>0</v>
      </c>
      <c r="AY91" s="40">
        <f t="shared" si="95"/>
        <v>0</v>
      </c>
      <c r="AZ91" s="40">
        <f t="shared" si="95"/>
        <v>0</v>
      </c>
      <c r="BA91" s="40">
        <f t="shared" si="95"/>
        <v>0</v>
      </c>
      <c r="BB91" s="40">
        <f t="shared" si="95"/>
        <v>0</v>
      </c>
      <c r="BC91" s="40">
        <f t="shared" si="95"/>
        <v>0</v>
      </c>
      <c r="BD91" s="40">
        <f t="shared" si="95"/>
        <v>0</v>
      </c>
      <c r="BE91" s="40">
        <f t="shared" si="95"/>
        <v>0</v>
      </c>
      <c r="BF91" s="40">
        <f t="shared" si="95"/>
        <v>0</v>
      </c>
      <c r="BG91" s="40">
        <f t="shared" si="95"/>
        <v>0</v>
      </c>
      <c r="BH91" s="40">
        <f t="shared" si="95"/>
        <v>0</v>
      </c>
      <c r="BI91" s="40">
        <f t="shared" si="95"/>
        <v>0</v>
      </c>
      <c r="BJ91" s="40">
        <f t="shared" si="95"/>
        <v>0</v>
      </c>
      <c r="BK91" s="40">
        <f t="shared" si="95"/>
        <v>0</v>
      </c>
      <c r="BL91" s="40">
        <f t="shared" si="95"/>
        <v>0</v>
      </c>
      <c r="BM91" s="40">
        <f t="shared" si="95"/>
        <v>0</v>
      </c>
      <c r="BN91" s="40">
        <f t="shared" si="95"/>
        <v>0</v>
      </c>
      <c r="BO91" s="40">
        <f t="shared" si="95"/>
        <v>0</v>
      </c>
      <c r="BP91" s="40">
        <f t="shared" si="95"/>
        <v>0</v>
      </c>
      <c r="BQ91" s="40">
        <f t="shared" si="95"/>
        <v>0</v>
      </c>
      <c r="BR91" s="40"/>
      <c r="BS91" s="40">
        <f>SUM(BS92:BS94)</f>
        <v>377114.4</v>
      </c>
      <c r="BT91" s="40">
        <f t="shared" ref="BT91:CY91" si="96">SUM(BT92:BT94)</f>
        <v>754228.8</v>
      </c>
      <c r="BU91" s="40">
        <f t="shared" si="96"/>
        <v>0</v>
      </c>
      <c r="BV91" s="40">
        <f t="shared" si="96"/>
        <v>0</v>
      </c>
      <c r="BW91" s="40">
        <f t="shared" si="96"/>
        <v>0</v>
      </c>
      <c r="BX91" s="40">
        <f t="shared" si="96"/>
        <v>0</v>
      </c>
      <c r="BY91" s="40">
        <f t="shared" si="96"/>
        <v>0</v>
      </c>
      <c r="BZ91" s="40">
        <f t="shared" si="96"/>
        <v>0</v>
      </c>
      <c r="CA91" s="40">
        <f t="shared" si="96"/>
        <v>0</v>
      </c>
      <c r="CB91" s="40">
        <f t="shared" si="96"/>
        <v>0</v>
      </c>
      <c r="CC91" s="40">
        <f t="shared" si="96"/>
        <v>0</v>
      </c>
      <c r="CD91" s="40">
        <f t="shared" si="96"/>
        <v>0</v>
      </c>
      <c r="CE91" s="40">
        <f t="shared" si="96"/>
        <v>0</v>
      </c>
      <c r="CF91" s="40">
        <f t="shared" si="96"/>
        <v>0</v>
      </c>
      <c r="CG91" s="40">
        <f t="shared" si="96"/>
        <v>0</v>
      </c>
      <c r="CH91" s="40">
        <f t="shared" si="96"/>
        <v>0</v>
      </c>
      <c r="CI91" s="40">
        <f t="shared" si="96"/>
        <v>0</v>
      </c>
      <c r="CJ91" s="40">
        <f t="shared" si="96"/>
        <v>0</v>
      </c>
      <c r="CK91" s="40">
        <f t="shared" si="96"/>
        <v>0</v>
      </c>
      <c r="CL91" s="40">
        <f t="shared" si="96"/>
        <v>0</v>
      </c>
      <c r="CM91" s="40">
        <f t="shared" si="96"/>
        <v>0</v>
      </c>
      <c r="CN91" s="40">
        <f t="shared" si="96"/>
        <v>0</v>
      </c>
      <c r="CO91" s="40">
        <f t="shared" si="96"/>
        <v>0</v>
      </c>
      <c r="CP91" s="40">
        <f t="shared" si="96"/>
        <v>0</v>
      </c>
      <c r="CQ91" s="40">
        <f t="shared" si="96"/>
        <v>0</v>
      </c>
      <c r="CR91" s="40">
        <f t="shared" si="96"/>
        <v>0</v>
      </c>
      <c r="CS91" s="40">
        <f t="shared" si="96"/>
        <v>0</v>
      </c>
      <c r="CT91" s="40">
        <f t="shared" si="96"/>
        <v>0</v>
      </c>
      <c r="CU91" s="40">
        <f t="shared" si="96"/>
        <v>0</v>
      </c>
      <c r="CV91" s="40">
        <f t="shared" si="96"/>
        <v>0</v>
      </c>
      <c r="CW91" s="40">
        <f t="shared" si="96"/>
        <v>0</v>
      </c>
      <c r="CX91" s="40">
        <f t="shared" si="96"/>
        <v>0</v>
      </c>
      <c r="CY91" s="40">
        <f t="shared" si="96"/>
        <v>0</v>
      </c>
    </row>
    <row r="92" spans="1:103" s="35" customFormat="1">
      <c r="A92" s="94"/>
      <c r="B92" s="43" t="s">
        <v>218</v>
      </c>
      <c r="C92" s="393">
        <f>E25</f>
        <v>26520</v>
      </c>
      <c r="D92" s="303" t="s">
        <v>186</v>
      </c>
      <c r="E92" s="395">
        <v>1.1200000000000001</v>
      </c>
      <c r="F92" s="303" t="s">
        <v>254</v>
      </c>
      <c r="G92" s="36">
        <f t="shared" ref="G92:G94" si="97">SUM(BS92:CY92)</f>
        <v>534643.20000000007</v>
      </c>
      <c r="H92" s="70" t="s">
        <v>136</v>
      </c>
      <c r="J92" s="138">
        <f>IF(AND(J$7&gt;=$C$12,J$7&lt;=$C$15),$C92*$E92*J$9,0)</f>
        <v>0</v>
      </c>
      <c r="K92" s="138">
        <f t="shared" ref="K92:AV93" si="98">IF(AND(K$7&gt;=$C$12,K$7&lt;=$C$15),$C92*$E92*K$9,0)</f>
        <v>0</v>
      </c>
      <c r="L92" s="138">
        <f t="shared" si="98"/>
        <v>0</v>
      </c>
      <c r="M92" s="138">
        <f t="shared" si="98"/>
        <v>0</v>
      </c>
      <c r="N92" s="138">
        <f t="shared" si="98"/>
        <v>0</v>
      </c>
      <c r="O92" s="138">
        <f t="shared" si="98"/>
        <v>0</v>
      </c>
      <c r="P92" s="138">
        <f t="shared" si="98"/>
        <v>29702.400000000001</v>
      </c>
      <c r="Q92" s="138">
        <f t="shared" si="98"/>
        <v>29702.400000000001</v>
      </c>
      <c r="R92" s="138">
        <f t="shared" si="98"/>
        <v>29702.400000000001</v>
      </c>
      <c r="S92" s="138">
        <f t="shared" si="98"/>
        <v>29702.400000000001</v>
      </c>
      <c r="T92" s="138">
        <f t="shared" si="98"/>
        <v>29702.400000000001</v>
      </c>
      <c r="U92" s="138">
        <f t="shared" si="98"/>
        <v>29702.400000000001</v>
      </c>
      <c r="V92" s="138">
        <f t="shared" si="98"/>
        <v>29702.400000000001</v>
      </c>
      <c r="W92" s="138">
        <f t="shared" si="98"/>
        <v>29702.400000000001</v>
      </c>
      <c r="X92" s="138">
        <f t="shared" si="98"/>
        <v>29702.400000000001</v>
      </c>
      <c r="Y92" s="138">
        <f t="shared" si="98"/>
        <v>29702.400000000001</v>
      </c>
      <c r="Z92" s="138">
        <f t="shared" si="98"/>
        <v>29702.400000000001</v>
      </c>
      <c r="AA92" s="138">
        <f t="shared" si="98"/>
        <v>29702.400000000001</v>
      </c>
      <c r="AB92" s="138">
        <f t="shared" si="98"/>
        <v>29702.400000000001</v>
      </c>
      <c r="AC92" s="138">
        <f t="shared" si="98"/>
        <v>29702.400000000001</v>
      </c>
      <c r="AD92" s="138">
        <f t="shared" si="98"/>
        <v>29702.400000000001</v>
      </c>
      <c r="AE92" s="138">
        <f t="shared" si="98"/>
        <v>29702.400000000001</v>
      </c>
      <c r="AF92" s="138">
        <f t="shared" si="98"/>
        <v>29702.400000000001</v>
      </c>
      <c r="AG92" s="138">
        <f t="shared" si="98"/>
        <v>29702.400000000001</v>
      </c>
      <c r="AH92" s="138">
        <f t="shared" si="98"/>
        <v>0</v>
      </c>
      <c r="AI92" s="138">
        <f t="shared" si="98"/>
        <v>0</v>
      </c>
      <c r="AJ92" s="138">
        <f t="shared" si="98"/>
        <v>0</v>
      </c>
      <c r="AK92" s="138">
        <f t="shared" si="98"/>
        <v>0</v>
      </c>
      <c r="AL92" s="138">
        <f t="shared" si="98"/>
        <v>0</v>
      </c>
      <c r="AM92" s="138">
        <f t="shared" si="98"/>
        <v>0</v>
      </c>
      <c r="AN92" s="138">
        <f t="shared" si="98"/>
        <v>0</v>
      </c>
      <c r="AO92" s="138">
        <f t="shared" si="98"/>
        <v>0</v>
      </c>
      <c r="AP92" s="138">
        <f t="shared" si="98"/>
        <v>0</v>
      </c>
      <c r="AQ92" s="138">
        <f t="shared" si="98"/>
        <v>0</v>
      </c>
      <c r="AR92" s="138">
        <f t="shared" si="98"/>
        <v>0</v>
      </c>
      <c r="AS92" s="138">
        <f t="shared" si="98"/>
        <v>0</v>
      </c>
      <c r="AT92" s="138">
        <f t="shared" si="98"/>
        <v>0</v>
      </c>
      <c r="AU92" s="138">
        <f>IF(AND(AU$7&gt;=$C$12,AU$7&lt;=$C$15),$C92*$E92*AU$9,0)</f>
        <v>0</v>
      </c>
      <c r="AV92" s="138">
        <f t="shared" si="98"/>
        <v>0</v>
      </c>
      <c r="AW92" s="138">
        <f t="shared" ref="AW92:BQ93" si="99">IF(AND(AW$7&gt;=$C$12,AW$7&lt;=$C$15),$C92*$E92*AW$9,0)</f>
        <v>0</v>
      </c>
      <c r="AX92" s="138">
        <f t="shared" si="99"/>
        <v>0</v>
      </c>
      <c r="AY92" s="138">
        <f t="shared" si="99"/>
        <v>0</v>
      </c>
      <c r="AZ92" s="138">
        <f t="shared" si="99"/>
        <v>0</v>
      </c>
      <c r="BA92" s="138">
        <f t="shared" si="99"/>
        <v>0</v>
      </c>
      <c r="BB92" s="138">
        <f t="shared" si="99"/>
        <v>0</v>
      </c>
      <c r="BC92" s="138">
        <f t="shared" si="99"/>
        <v>0</v>
      </c>
      <c r="BD92" s="138">
        <f t="shared" si="99"/>
        <v>0</v>
      </c>
      <c r="BE92" s="138">
        <f t="shared" si="99"/>
        <v>0</v>
      </c>
      <c r="BF92" s="138">
        <f t="shared" si="99"/>
        <v>0</v>
      </c>
      <c r="BG92" s="138">
        <f t="shared" si="99"/>
        <v>0</v>
      </c>
      <c r="BH92" s="138">
        <f t="shared" si="99"/>
        <v>0</v>
      </c>
      <c r="BI92" s="138">
        <f t="shared" si="99"/>
        <v>0</v>
      </c>
      <c r="BJ92" s="138">
        <f t="shared" si="99"/>
        <v>0</v>
      </c>
      <c r="BK92" s="138">
        <f t="shared" si="99"/>
        <v>0</v>
      </c>
      <c r="BL92" s="138">
        <f t="shared" si="99"/>
        <v>0</v>
      </c>
      <c r="BM92" s="138">
        <f t="shared" si="99"/>
        <v>0</v>
      </c>
      <c r="BN92" s="138">
        <f t="shared" si="99"/>
        <v>0</v>
      </c>
      <c r="BO92" s="138">
        <f t="shared" si="99"/>
        <v>0</v>
      </c>
      <c r="BP92" s="138">
        <f t="shared" si="99"/>
        <v>0</v>
      </c>
      <c r="BQ92" s="138">
        <f t="shared" si="99"/>
        <v>0</v>
      </c>
      <c r="BS92" s="138">
        <f>SUM(J92:U92)</f>
        <v>178214.39999999999</v>
      </c>
      <c r="BT92" s="138">
        <f>SUM(V92:AG92)</f>
        <v>356428.80000000005</v>
      </c>
      <c r="BU92" s="138">
        <f>SUM(AH92:AS92)</f>
        <v>0</v>
      </c>
      <c r="BV92" s="138">
        <f>SUM(AT92:BE92)</f>
        <v>0</v>
      </c>
      <c r="BW92" s="138">
        <f>SUM(BF92:BQ92)</f>
        <v>0</v>
      </c>
      <c r="BX92" s="138">
        <f t="shared" ref="BX92:CM93" si="100">IF(AND(BX$7&gt;=$C$12,BX$7&lt;=$C$15),$C92*$E92*BX$9,0)</f>
        <v>0</v>
      </c>
      <c r="BY92" s="138">
        <f t="shared" si="100"/>
        <v>0</v>
      </c>
      <c r="BZ92" s="138">
        <f t="shared" si="100"/>
        <v>0</v>
      </c>
      <c r="CA92" s="138">
        <f t="shared" si="100"/>
        <v>0</v>
      </c>
      <c r="CB92" s="138">
        <f t="shared" si="100"/>
        <v>0</v>
      </c>
      <c r="CC92" s="138">
        <f t="shared" si="100"/>
        <v>0</v>
      </c>
      <c r="CD92" s="138">
        <f t="shared" si="100"/>
        <v>0</v>
      </c>
      <c r="CE92" s="138">
        <f t="shared" si="100"/>
        <v>0</v>
      </c>
      <c r="CF92" s="138">
        <f t="shared" si="100"/>
        <v>0</v>
      </c>
      <c r="CG92" s="138">
        <f t="shared" si="100"/>
        <v>0</v>
      </c>
      <c r="CH92" s="138">
        <f t="shared" si="100"/>
        <v>0</v>
      </c>
      <c r="CI92" s="138">
        <f t="shared" si="100"/>
        <v>0</v>
      </c>
      <c r="CJ92" s="138">
        <f t="shared" si="100"/>
        <v>0</v>
      </c>
      <c r="CK92" s="138">
        <f t="shared" si="100"/>
        <v>0</v>
      </c>
      <c r="CL92" s="138">
        <f t="shared" si="100"/>
        <v>0</v>
      </c>
      <c r="CM92" s="138">
        <f t="shared" si="100"/>
        <v>0</v>
      </c>
      <c r="CN92" s="138">
        <f t="shared" ref="CN92:CY93" si="101">IF(AND(CN$7&gt;=$C$12,CN$7&lt;=$C$15),$C92*$E92*CN$9,0)</f>
        <v>0</v>
      </c>
      <c r="CO92" s="138">
        <f t="shared" si="101"/>
        <v>0</v>
      </c>
      <c r="CP92" s="138">
        <f t="shared" si="101"/>
        <v>0</v>
      </c>
      <c r="CQ92" s="138">
        <f t="shared" si="101"/>
        <v>0</v>
      </c>
      <c r="CR92" s="138">
        <f t="shared" si="101"/>
        <v>0</v>
      </c>
      <c r="CS92" s="138">
        <f t="shared" si="101"/>
        <v>0</v>
      </c>
      <c r="CT92" s="138">
        <f t="shared" si="101"/>
        <v>0</v>
      </c>
      <c r="CU92" s="138">
        <f t="shared" si="101"/>
        <v>0</v>
      </c>
      <c r="CV92" s="138">
        <f t="shared" si="101"/>
        <v>0</v>
      </c>
      <c r="CW92" s="138">
        <f t="shared" si="101"/>
        <v>0</v>
      </c>
      <c r="CX92" s="138">
        <f t="shared" si="101"/>
        <v>0</v>
      </c>
      <c r="CY92" s="138">
        <f t="shared" si="101"/>
        <v>0</v>
      </c>
    </row>
    <row r="93" spans="1:103" s="35" customFormat="1">
      <c r="A93" s="94"/>
      <c r="B93" s="43" t="s">
        <v>215</v>
      </c>
      <c r="C93" s="393">
        <f>E25</f>
        <v>26520</v>
      </c>
      <c r="D93" s="303" t="s">
        <v>186</v>
      </c>
      <c r="E93" s="395">
        <v>1.25</v>
      </c>
      <c r="F93" s="303" t="s">
        <v>254</v>
      </c>
      <c r="G93" s="36">
        <f t="shared" si="97"/>
        <v>596700</v>
      </c>
      <c r="H93" s="70" t="s">
        <v>136</v>
      </c>
      <c r="J93" s="138">
        <f>IF(AND(J$7&gt;=$C$12,J$7&lt;=$C$15),$C93*$E93*J$9,0)</f>
        <v>0</v>
      </c>
      <c r="K93" s="138">
        <f t="shared" si="98"/>
        <v>0</v>
      </c>
      <c r="L93" s="138">
        <f t="shared" si="98"/>
        <v>0</v>
      </c>
      <c r="M93" s="138">
        <f t="shared" si="98"/>
        <v>0</v>
      </c>
      <c r="N93" s="138">
        <f t="shared" si="98"/>
        <v>0</v>
      </c>
      <c r="O93" s="138">
        <f t="shared" si="98"/>
        <v>0</v>
      </c>
      <c r="P93" s="138">
        <f t="shared" si="98"/>
        <v>33150</v>
      </c>
      <c r="Q93" s="138">
        <f t="shared" si="98"/>
        <v>33150</v>
      </c>
      <c r="R93" s="138">
        <f t="shared" si="98"/>
        <v>33150</v>
      </c>
      <c r="S93" s="138">
        <f t="shared" si="98"/>
        <v>33150</v>
      </c>
      <c r="T93" s="138">
        <f t="shared" si="98"/>
        <v>33150</v>
      </c>
      <c r="U93" s="138">
        <f t="shared" si="98"/>
        <v>33150</v>
      </c>
      <c r="V93" s="138">
        <f t="shared" si="98"/>
        <v>33150</v>
      </c>
      <c r="W93" s="138">
        <f t="shared" si="98"/>
        <v>33150</v>
      </c>
      <c r="X93" s="138">
        <f t="shared" si="98"/>
        <v>33150</v>
      </c>
      <c r="Y93" s="138">
        <f t="shared" si="98"/>
        <v>33150</v>
      </c>
      <c r="Z93" s="138">
        <f t="shared" si="98"/>
        <v>33150</v>
      </c>
      <c r="AA93" s="138">
        <f t="shared" si="98"/>
        <v>33150</v>
      </c>
      <c r="AB93" s="138">
        <f t="shared" si="98"/>
        <v>33150</v>
      </c>
      <c r="AC93" s="138">
        <f t="shared" si="98"/>
        <v>33150</v>
      </c>
      <c r="AD93" s="138">
        <f t="shared" si="98"/>
        <v>33150</v>
      </c>
      <c r="AE93" s="138">
        <f t="shared" si="98"/>
        <v>33150</v>
      </c>
      <c r="AF93" s="138">
        <f t="shared" si="98"/>
        <v>33150</v>
      </c>
      <c r="AG93" s="138">
        <f t="shared" si="98"/>
        <v>33150</v>
      </c>
      <c r="AH93" s="138">
        <f t="shared" si="98"/>
        <v>0</v>
      </c>
      <c r="AI93" s="138">
        <f t="shared" si="98"/>
        <v>0</v>
      </c>
      <c r="AJ93" s="138">
        <f t="shared" si="98"/>
        <v>0</v>
      </c>
      <c r="AK93" s="138">
        <f t="shared" si="98"/>
        <v>0</v>
      </c>
      <c r="AL93" s="138">
        <f t="shared" si="98"/>
        <v>0</v>
      </c>
      <c r="AM93" s="138">
        <f t="shared" si="98"/>
        <v>0</v>
      </c>
      <c r="AN93" s="138">
        <f t="shared" si="98"/>
        <v>0</v>
      </c>
      <c r="AO93" s="138">
        <f t="shared" si="98"/>
        <v>0</v>
      </c>
      <c r="AP93" s="138">
        <f t="shared" si="98"/>
        <v>0</v>
      </c>
      <c r="AQ93" s="138">
        <f t="shared" si="98"/>
        <v>0</v>
      </c>
      <c r="AR93" s="138">
        <f t="shared" si="98"/>
        <v>0</v>
      </c>
      <c r="AS93" s="138">
        <f t="shared" si="98"/>
        <v>0</v>
      </c>
      <c r="AT93" s="138">
        <f t="shared" si="98"/>
        <v>0</v>
      </c>
      <c r="AU93" s="138">
        <f>IF(AND(AU$7&gt;=$C$12,AU$7&lt;=$C$15),$C93*$E93*AU$9,0)</f>
        <v>0</v>
      </c>
      <c r="AV93" s="138">
        <f t="shared" si="98"/>
        <v>0</v>
      </c>
      <c r="AW93" s="138">
        <f t="shared" si="99"/>
        <v>0</v>
      </c>
      <c r="AX93" s="138">
        <f t="shared" si="99"/>
        <v>0</v>
      </c>
      <c r="AY93" s="138">
        <f t="shared" si="99"/>
        <v>0</v>
      </c>
      <c r="AZ93" s="138">
        <f t="shared" si="99"/>
        <v>0</v>
      </c>
      <c r="BA93" s="138">
        <f t="shared" si="99"/>
        <v>0</v>
      </c>
      <c r="BB93" s="138">
        <f t="shared" si="99"/>
        <v>0</v>
      </c>
      <c r="BC93" s="138">
        <f t="shared" si="99"/>
        <v>0</v>
      </c>
      <c r="BD93" s="138">
        <f t="shared" si="99"/>
        <v>0</v>
      </c>
      <c r="BE93" s="138">
        <f t="shared" si="99"/>
        <v>0</v>
      </c>
      <c r="BF93" s="138">
        <f t="shared" si="99"/>
        <v>0</v>
      </c>
      <c r="BG93" s="138">
        <f t="shared" si="99"/>
        <v>0</v>
      </c>
      <c r="BH93" s="138">
        <f t="shared" si="99"/>
        <v>0</v>
      </c>
      <c r="BI93" s="138">
        <f t="shared" si="99"/>
        <v>0</v>
      </c>
      <c r="BJ93" s="138">
        <f t="shared" si="99"/>
        <v>0</v>
      </c>
      <c r="BK93" s="138">
        <f t="shared" si="99"/>
        <v>0</v>
      </c>
      <c r="BL93" s="138">
        <f t="shared" si="99"/>
        <v>0</v>
      </c>
      <c r="BM93" s="138">
        <f t="shared" si="99"/>
        <v>0</v>
      </c>
      <c r="BN93" s="138">
        <f t="shared" si="99"/>
        <v>0</v>
      </c>
      <c r="BO93" s="138">
        <f t="shared" si="99"/>
        <v>0</v>
      </c>
      <c r="BP93" s="138">
        <f t="shared" si="99"/>
        <v>0</v>
      </c>
      <c r="BQ93" s="138">
        <f t="shared" si="99"/>
        <v>0</v>
      </c>
      <c r="BS93" s="138">
        <f>SUM(J93:U93)</f>
        <v>198900</v>
      </c>
      <c r="BT93" s="138">
        <f>SUM(V93:AG93)</f>
        <v>397800</v>
      </c>
      <c r="BU93" s="138">
        <f>SUM(AH93:AS93)</f>
        <v>0</v>
      </c>
      <c r="BV93" s="138">
        <f>SUM(AT93:BE93)</f>
        <v>0</v>
      </c>
      <c r="BW93" s="138">
        <f>SUM(BF93:BQ93)</f>
        <v>0</v>
      </c>
      <c r="BX93" s="138">
        <f t="shared" si="100"/>
        <v>0</v>
      </c>
      <c r="BY93" s="138">
        <f t="shared" si="100"/>
        <v>0</v>
      </c>
      <c r="BZ93" s="138">
        <f t="shared" si="100"/>
        <v>0</v>
      </c>
      <c r="CA93" s="138">
        <f t="shared" si="100"/>
        <v>0</v>
      </c>
      <c r="CB93" s="138">
        <f t="shared" si="100"/>
        <v>0</v>
      </c>
      <c r="CC93" s="138">
        <f t="shared" si="100"/>
        <v>0</v>
      </c>
      <c r="CD93" s="138">
        <f t="shared" si="100"/>
        <v>0</v>
      </c>
      <c r="CE93" s="138">
        <f t="shared" si="100"/>
        <v>0</v>
      </c>
      <c r="CF93" s="138">
        <f t="shared" si="100"/>
        <v>0</v>
      </c>
      <c r="CG93" s="138">
        <f t="shared" si="100"/>
        <v>0</v>
      </c>
      <c r="CH93" s="138">
        <f t="shared" si="100"/>
        <v>0</v>
      </c>
      <c r="CI93" s="138">
        <f t="shared" si="100"/>
        <v>0</v>
      </c>
      <c r="CJ93" s="138">
        <f t="shared" si="100"/>
        <v>0</v>
      </c>
      <c r="CK93" s="138">
        <f t="shared" si="100"/>
        <v>0</v>
      </c>
      <c r="CL93" s="138">
        <f t="shared" si="100"/>
        <v>0</v>
      </c>
      <c r="CM93" s="138">
        <f t="shared" si="100"/>
        <v>0</v>
      </c>
      <c r="CN93" s="138">
        <f t="shared" si="101"/>
        <v>0</v>
      </c>
      <c r="CO93" s="138">
        <f t="shared" si="101"/>
        <v>0</v>
      </c>
      <c r="CP93" s="138">
        <f t="shared" si="101"/>
        <v>0</v>
      </c>
      <c r="CQ93" s="138">
        <f t="shared" si="101"/>
        <v>0</v>
      </c>
      <c r="CR93" s="138">
        <f t="shared" si="101"/>
        <v>0</v>
      </c>
      <c r="CS93" s="138">
        <f t="shared" si="101"/>
        <v>0</v>
      </c>
      <c r="CT93" s="138">
        <f t="shared" si="101"/>
        <v>0</v>
      </c>
      <c r="CU93" s="138">
        <f t="shared" si="101"/>
        <v>0</v>
      </c>
      <c r="CV93" s="138">
        <f t="shared" si="101"/>
        <v>0</v>
      </c>
      <c r="CW93" s="138">
        <f t="shared" si="101"/>
        <v>0</v>
      </c>
      <c r="CX93" s="138">
        <f t="shared" si="101"/>
        <v>0</v>
      </c>
      <c r="CY93" s="138">
        <f t="shared" si="101"/>
        <v>0</v>
      </c>
    </row>
    <row r="94" spans="1:103" s="35" customFormat="1">
      <c r="A94" s="94"/>
      <c r="B94" s="43" t="s">
        <v>264</v>
      </c>
      <c r="C94" s="393">
        <f>E25*C26</f>
        <v>4296240</v>
      </c>
      <c r="D94" s="303" t="s">
        <v>267</v>
      </c>
      <c r="E94" s="394">
        <f>13*0</f>
        <v>0</v>
      </c>
      <c r="F94" s="303" t="s">
        <v>132</v>
      </c>
      <c r="G94" s="36">
        <f t="shared" si="97"/>
        <v>0</v>
      </c>
      <c r="H94" s="70" t="s">
        <v>136</v>
      </c>
      <c r="J94" s="138">
        <f>IF(J$7=$C$15,$C94*$E94,0)</f>
        <v>0</v>
      </c>
      <c r="K94" s="138">
        <f t="shared" ref="K94:BQ94" si="102">IF(K$7=$C$15,$C94*$E94,0)</f>
        <v>0</v>
      </c>
      <c r="L94" s="138">
        <f t="shared" si="102"/>
        <v>0</v>
      </c>
      <c r="M94" s="138">
        <f t="shared" si="102"/>
        <v>0</v>
      </c>
      <c r="N94" s="138">
        <f t="shared" si="102"/>
        <v>0</v>
      </c>
      <c r="O94" s="138">
        <f t="shared" si="102"/>
        <v>0</v>
      </c>
      <c r="P94" s="138">
        <f t="shared" si="102"/>
        <v>0</v>
      </c>
      <c r="Q94" s="138">
        <f t="shared" si="102"/>
        <v>0</v>
      </c>
      <c r="R94" s="138">
        <f t="shared" si="102"/>
        <v>0</v>
      </c>
      <c r="S94" s="138">
        <f t="shared" si="102"/>
        <v>0</v>
      </c>
      <c r="T94" s="138">
        <f t="shared" si="102"/>
        <v>0</v>
      </c>
      <c r="U94" s="138">
        <f t="shared" si="102"/>
        <v>0</v>
      </c>
      <c r="V94" s="138">
        <f t="shared" si="102"/>
        <v>0</v>
      </c>
      <c r="W94" s="138">
        <f t="shared" si="102"/>
        <v>0</v>
      </c>
      <c r="X94" s="138">
        <f t="shared" si="102"/>
        <v>0</v>
      </c>
      <c r="Y94" s="138">
        <f t="shared" si="102"/>
        <v>0</v>
      </c>
      <c r="Z94" s="138">
        <f t="shared" si="102"/>
        <v>0</v>
      </c>
      <c r="AA94" s="138">
        <f t="shared" si="102"/>
        <v>0</v>
      </c>
      <c r="AB94" s="138">
        <f t="shared" si="102"/>
        <v>0</v>
      </c>
      <c r="AC94" s="138">
        <f t="shared" si="102"/>
        <v>0</v>
      </c>
      <c r="AD94" s="138">
        <f t="shared" si="102"/>
        <v>0</v>
      </c>
      <c r="AE94" s="138">
        <f t="shared" si="102"/>
        <v>0</v>
      </c>
      <c r="AF94" s="138">
        <f t="shared" si="102"/>
        <v>0</v>
      </c>
      <c r="AG94" s="138">
        <f t="shared" si="102"/>
        <v>0</v>
      </c>
      <c r="AH94" s="138">
        <f t="shared" si="102"/>
        <v>0</v>
      </c>
      <c r="AI94" s="138">
        <f t="shared" si="102"/>
        <v>0</v>
      </c>
      <c r="AJ94" s="138">
        <f t="shared" si="102"/>
        <v>0</v>
      </c>
      <c r="AK94" s="138">
        <f t="shared" si="102"/>
        <v>0</v>
      </c>
      <c r="AL94" s="138">
        <f t="shared" si="102"/>
        <v>0</v>
      </c>
      <c r="AM94" s="138">
        <f t="shared" si="102"/>
        <v>0</v>
      </c>
      <c r="AN94" s="138">
        <f t="shared" si="102"/>
        <v>0</v>
      </c>
      <c r="AO94" s="138">
        <f t="shared" si="102"/>
        <v>0</v>
      </c>
      <c r="AP94" s="138">
        <f t="shared" si="102"/>
        <v>0</v>
      </c>
      <c r="AQ94" s="138">
        <f t="shared" si="102"/>
        <v>0</v>
      </c>
      <c r="AR94" s="138">
        <f t="shared" si="102"/>
        <v>0</v>
      </c>
      <c r="AS94" s="138">
        <f t="shared" si="102"/>
        <v>0</v>
      </c>
      <c r="AT94" s="138">
        <f t="shared" si="102"/>
        <v>0</v>
      </c>
      <c r="AU94" s="138">
        <f t="shared" si="102"/>
        <v>0</v>
      </c>
      <c r="AV94" s="138">
        <f t="shared" si="102"/>
        <v>0</v>
      </c>
      <c r="AW94" s="138">
        <f t="shared" si="102"/>
        <v>0</v>
      </c>
      <c r="AX94" s="138">
        <f t="shared" si="102"/>
        <v>0</v>
      </c>
      <c r="AY94" s="138">
        <f t="shared" si="102"/>
        <v>0</v>
      </c>
      <c r="AZ94" s="138">
        <f t="shared" si="102"/>
        <v>0</v>
      </c>
      <c r="BA94" s="138">
        <f t="shared" si="102"/>
        <v>0</v>
      </c>
      <c r="BB94" s="138">
        <f t="shared" si="102"/>
        <v>0</v>
      </c>
      <c r="BC94" s="138">
        <f t="shared" si="102"/>
        <v>0</v>
      </c>
      <c r="BD94" s="138">
        <f t="shared" si="102"/>
        <v>0</v>
      </c>
      <c r="BE94" s="138">
        <f t="shared" si="102"/>
        <v>0</v>
      </c>
      <c r="BF94" s="138">
        <f t="shared" si="102"/>
        <v>0</v>
      </c>
      <c r="BG94" s="138">
        <f>IF(BG$7=$C$15,$C94*$E94,0)</f>
        <v>0</v>
      </c>
      <c r="BH94" s="138">
        <f t="shared" si="102"/>
        <v>0</v>
      </c>
      <c r="BI94" s="138">
        <f t="shared" si="102"/>
        <v>0</v>
      </c>
      <c r="BJ94" s="138">
        <f t="shared" si="102"/>
        <v>0</v>
      </c>
      <c r="BK94" s="138">
        <f t="shared" si="102"/>
        <v>0</v>
      </c>
      <c r="BL94" s="138">
        <f t="shared" si="102"/>
        <v>0</v>
      </c>
      <c r="BM94" s="138">
        <f t="shared" si="102"/>
        <v>0</v>
      </c>
      <c r="BN94" s="138">
        <f t="shared" si="102"/>
        <v>0</v>
      </c>
      <c r="BO94" s="138">
        <f t="shared" si="102"/>
        <v>0</v>
      </c>
      <c r="BP94" s="138">
        <f t="shared" si="102"/>
        <v>0</v>
      </c>
      <c r="BQ94" s="138">
        <f t="shared" si="102"/>
        <v>0</v>
      </c>
      <c r="BS94" s="138">
        <f>SUM(J94:U94)</f>
        <v>0</v>
      </c>
      <c r="BT94" s="138">
        <f>SUM(V94:AG94)</f>
        <v>0</v>
      </c>
      <c r="BU94" s="138">
        <f>SUM(AH94:AS94)</f>
        <v>0</v>
      </c>
      <c r="BV94" s="138">
        <f>SUM(AT94:BE94)</f>
        <v>0</v>
      </c>
      <c r="BW94" s="138">
        <f>SUM(BF94:BQ94)</f>
        <v>0</v>
      </c>
      <c r="BX94" s="138">
        <f t="shared" ref="BX94:CY94" si="103">IF(BX$7=$C$15,$C94*$E94,0)</f>
        <v>0</v>
      </c>
      <c r="BY94" s="138">
        <f t="shared" si="103"/>
        <v>0</v>
      </c>
      <c r="BZ94" s="138">
        <f t="shared" si="103"/>
        <v>0</v>
      </c>
      <c r="CA94" s="138">
        <f t="shared" si="103"/>
        <v>0</v>
      </c>
      <c r="CB94" s="138">
        <f t="shared" si="103"/>
        <v>0</v>
      </c>
      <c r="CC94" s="138">
        <f t="shared" si="103"/>
        <v>0</v>
      </c>
      <c r="CD94" s="138">
        <f t="shared" si="103"/>
        <v>0</v>
      </c>
      <c r="CE94" s="138">
        <f t="shared" si="103"/>
        <v>0</v>
      </c>
      <c r="CF94" s="138">
        <f t="shared" si="103"/>
        <v>0</v>
      </c>
      <c r="CG94" s="138">
        <f t="shared" si="103"/>
        <v>0</v>
      </c>
      <c r="CH94" s="138">
        <f t="shared" si="103"/>
        <v>0</v>
      </c>
      <c r="CI94" s="138">
        <f t="shared" si="103"/>
        <v>0</v>
      </c>
      <c r="CJ94" s="138">
        <f t="shared" si="103"/>
        <v>0</v>
      </c>
      <c r="CK94" s="138">
        <f t="shared" si="103"/>
        <v>0</v>
      </c>
      <c r="CL94" s="138">
        <f t="shared" si="103"/>
        <v>0</v>
      </c>
      <c r="CM94" s="138">
        <f t="shared" si="103"/>
        <v>0</v>
      </c>
      <c r="CN94" s="138">
        <f t="shared" si="103"/>
        <v>0</v>
      </c>
      <c r="CO94" s="138">
        <f t="shared" si="103"/>
        <v>0</v>
      </c>
      <c r="CP94" s="138">
        <f t="shared" si="103"/>
        <v>0</v>
      </c>
      <c r="CQ94" s="138">
        <f t="shared" si="103"/>
        <v>0</v>
      </c>
      <c r="CR94" s="138">
        <f t="shared" si="103"/>
        <v>0</v>
      </c>
      <c r="CS94" s="138">
        <f t="shared" si="103"/>
        <v>0</v>
      </c>
      <c r="CT94" s="138">
        <f t="shared" si="103"/>
        <v>0</v>
      </c>
      <c r="CU94" s="138">
        <f t="shared" si="103"/>
        <v>0</v>
      </c>
      <c r="CV94" s="138">
        <f t="shared" si="103"/>
        <v>0</v>
      </c>
      <c r="CW94" s="138">
        <f t="shared" si="103"/>
        <v>0</v>
      </c>
      <c r="CX94" s="138">
        <f t="shared" si="103"/>
        <v>0</v>
      </c>
      <c r="CY94" s="138">
        <f t="shared" si="103"/>
        <v>0</v>
      </c>
    </row>
    <row r="95" spans="1:103" s="139" customFormat="1">
      <c r="A95" s="97"/>
      <c r="B95" s="4"/>
      <c r="C95" s="147"/>
      <c r="E95" s="147"/>
      <c r="F95" s="148"/>
      <c r="G95" s="148"/>
      <c r="H95" s="148"/>
      <c r="I95" s="43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69"/>
      <c r="BS95" s="149"/>
      <c r="BT95" s="149"/>
      <c r="BU95" s="149"/>
      <c r="BV95" s="149"/>
      <c r="BW95" s="82"/>
      <c r="BX95" s="82"/>
      <c r="BY95" s="82"/>
      <c r="BZ95" s="82"/>
      <c r="CA95" s="82"/>
      <c r="CB95" s="82"/>
      <c r="CC95" s="82"/>
      <c r="CD95" s="82"/>
      <c r="CE95" s="82"/>
      <c r="CF95" s="82"/>
      <c r="CG95" s="82"/>
      <c r="CH95" s="82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</row>
    <row r="96" spans="1:103" s="266" customFormat="1">
      <c r="A96" s="264"/>
      <c r="B96" s="294" t="str">
        <f>B32</f>
        <v>W2: Built to suit</v>
      </c>
      <c r="C96" s="265"/>
      <c r="E96" s="265"/>
      <c r="F96" s="267"/>
      <c r="G96" s="40">
        <f>SUM(BS96:CY96)</f>
        <v>940908.96</v>
      </c>
      <c r="H96" s="297" t="s">
        <v>136</v>
      </c>
      <c r="I96" s="128"/>
      <c r="J96" s="40">
        <f>SUM(J97:J99)</f>
        <v>0</v>
      </c>
      <c r="K96" s="40">
        <f t="shared" ref="K96:BQ96" si="104">SUM(K97:K99)</f>
        <v>0</v>
      </c>
      <c r="L96" s="40">
        <f t="shared" si="104"/>
        <v>0</v>
      </c>
      <c r="M96" s="40">
        <f t="shared" si="104"/>
        <v>0</v>
      </c>
      <c r="N96" s="40">
        <f t="shared" si="104"/>
        <v>0</v>
      </c>
      <c r="O96" s="40">
        <f t="shared" si="104"/>
        <v>0</v>
      </c>
      <c r="P96" s="40">
        <f t="shared" si="104"/>
        <v>52272.72</v>
      </c>
      <c r="Q96" s="40">
        <f t="shared" si="104"/>
        <v>52272.72</v>
      </c>
      <c r="R96" s="40">
        <f t="shared" si="104"/>
        <v>52272.72</v>
      </c>
      <c r="S96" s="40">
        <f t="shared" si="104"/>
        <v>52272.72</v>
      </c>
      <c r="T96" s="40">
        <f t="shared" si="104"/>
        <v>52272.72</v>
      </c>
      <c r="U96" s="40">
        <f t="shared" si="104"/>
        <v>52272.72</v>
      </c>
      <c r="V96" s="40">
        <f t="shared" si="104"/>
        <v>52272.72</v>
      </c>
      <c r="W96" s="40">
        <f t="shared" si="104"/>
        <v>52272.72</v>
      </c>
      <c r="X96" s="40">
        <f t="shared" si="104"/>
        <v>52272.72</v>
      </c>
      <c r="Y96" s="40">
        <f t="shared" si="104"/>
        <v>52272.72</v>
      </c>
      <c r="Z96" s="40">
        <f t="shared" si="104"/>
        <v>52272.72</v>
      </c>
      <c r="AA96" s="40">
        <f t="shared" si="104"/>
        <v>52272.72</v>
      </c>
      <c r="AB96" s="40">
        <f t="shared" si="104"/>
        <v>52272.72</v>
      </c>
      <c r="AC96" s="40">
        <f t="shared" si="104"/>
        <v>52272.72</v>
      </c>
      <c r="AD96" s="40">
        <f t="shared" si="104"/>
        <v>52272.72</v>
      </c>
      <c r="AE96" s="40">
        <f t="shared" si="104"/>
        <v>52272.72</v>
      </c>
      <c r="AF96" s="40">
        <f t="shared" si="104"/>
        <v>52272.72</v>
      </c>
      <c r="AG96" s="40">
        <f t="shared" si="104"/>
        <v>52272.72</v>
      </c>
      <c r="AH96" s="40">
        <f t="shared" si="104"/>
        <v>0</v>
      </c>
      <c r="AI96" s="40">
        <f t="shared" si="104"/>
        <v>0</v>
      </c>
      <c r="AJ96" s="40">
        <f t="shared" si="104"/>
        <v>0</v>
      </c>
      <c r="AK96" s="40">
        <f t="shared" si="104"/>
        <v>0</v>
      </c>
      <c r="AL96" s="40">
        <f t="shared" si="104"/>
        <v>0</v>
      </c>
      <c r="AM96" s="40">
        <f t="shared" si="104"/>
        <v>0</v>
      </c>
      <c r="AN96" s="40">
        <f t="shared" si="104"/>
        <v>0</v>
      </c>
      <c r="AO96" s="40">
        <f t="shared" si="104"/>
        <v>0</v>
      </c>
      <c r="AP96" s="40">
        <f t="shared" si="104"/>
        <v>0</v>
      </c>
      <c r="AQ96" s="40">
        <f t="shared" si="104"/>
        <v>0</v>
      </c>
      <c r="AR96" s="40">
        <f t="shared" si="104"/>
        <v>0</v>
      </c>
      <c r="AS96" s="40">
        <f t="shared" si="104"/>
        <v>0</v>
      </c>
      <c r="AT96" s="40">
        <f t="shared" si="104"/>
        <v>0</v>
      </c>
      <c r="AU96" s="40">
        <f t="shared" si="104"/>
        <v>0</v>
      </c>
      <c r="AV96" s="40">
        <f t="shared" si="104"/>
        <v>0</v>
      </c>
      <c r="AW96" s="40">
        <f t="shared" si="104"/>
        <v>0</v>
      </c>
      <c r="AX96" s="40">
        <f t="shared" si="104"/>
        <v>0</v>
      </c>
      <c r="AY96" s="40">
        <f t="shared" si="104"/>
        <v>0</v>
      </c>
      <c r="AZ96" s="40">
        <f t="shared" si="104"/>
        <v>0</v>
      </c>
      <c r="BA96" s="40">
        <f t="shared" si="104"/>
        <v>0</v>
      </c>
      <c r="BB96" s="40">
        <f t="shared" si="104"/>
        <v>0</v>
      </c>
      <c r="BC96" s="40">
        <f t="shared" si="104"/>
        <v>0</v>
      </c>
      <c r="BD96" s="40">
        <f t="shared" si="104"/>
        <v>0</v>
      </c>
      <c r="BE96" s="40">
        <f t="shared" si="104"/>
        <v>0</v>
      </c>
      <c r="BF96" s="40">
        <f t="shared" si="104"/>
        <v>0</v>
      </c>
      <c r="BG96" s="40">
        <f t="shared" si="104"/>
        <v>0</v>
      </c>
      <c r="BH96" s="40">
        <f t="shared" si="104"/>
        <v>0</v>
      </c>
      <c r="BI96" s="40">
        <f t="shared" si="104"/>
        <v>0</v>
      </c>
      <c r="BJ96" s="40">
        <f t="shared" si="104"/>
        <v>0</v>
      </c>
      <c r="BK96" s="40">
        <f t="shared" si="104"/>
        <v>0</v>
      </c>
      <c r="BL96" s="40">
        <f t="shared" si="104"/>
        <v>0</v>
      </c>
      <c r="BM96" s="40">
        <f t="shared" si="104"/>
        <v>0</v>
      </c>
      <c r="BN96" s="40">
        <f t="shared" si="104"/>
        <v>0</v>
      </c>
      <c r="BO96" s="40">
        <f t="shared" si="104"/>
        <v>0</v>
      </c>
      <c r="BP96" s="40">
        <f t="shared" si="104"/>
        <v>0</v>
      </c>
      <c r="BQ96" s="40">
        <f t="shared" si="104"/>
        <v>0</v>
      </c>
      <c r="BR96" s="40"/>
      <c r="BS96" s="40">
        <f>SUM(BS97:BS99)</f>
        <v>313636.32</v>
      </c>
      <c r="BT96" s="40">
        <f t="shared" ref="BT96:CY96" si="105">SUM(BT97:BT99)</f>
        <v>627272.64</v>
      </c>
      <c r="BU96" s="40">
        <f t="shared" si="105"/>
        <v>0</v>
      </c>
      <c r="BV96" s="40">
        <f t="shared" si="105"/>
        <v>0</v>
      </c>
      <c r="BW96" s="40">
        <f t="shared" si="105"/>
        <v>0</v>
      </c>
      <c r="BX96" s="40">
        <f t="shared" si="105"/>
        <v>0</v>
      </c>
      <c r="BY96" s="40">
        <f t="shared" si="105"/>
        <v>0</v>
      </c>
      <c r="BZ96" s="40">
        <f t="shared" si="105"/>
        <v>0</v>
      </c>
      <c r="CA96" s="40">
        <f t="shared" si="105"/>
        <v>0</v>
      </c>
      <c r="CB96" s="40">
        <f t="shared" si="105"/>
        <v>0</v>
      </c>
      <c r="CC96" s="40">
        <f t="shared" si="105"/>
        <v>0</v>
      </c>
      <c r="CD96" s="40">
        <f t="shared" si="105"/>
        <v>0</v>
      </c>
      <c r="CE96" s="40">
        <f t="shared" si="105"/>
        <v>0</v>
      </c>
      <c r="CF96" s="40">
        <f t="shared" si="105"/>
        <v>0</v>
      </c>
      <c r="CG96" s="40">
        <f t="shared" si="105"/>
        <v>0</v>
      </c>
      <c r="CH96" s="40">
        <f t="shared" si="105"/>
        <v>0</v>
      </c>
      <c r="CI96" s="40">
        <f t="shared" si="105"/>
        <v>0</v>
      </c>
      <c r="CJ96" s="40">
        <f t="shared" si="105"/>
        <v>0</v>
      </c>
      <c r="CK96" s="40">
        <f t="shared" si="105"/>
        <v>0</v>
      </c>
      <c r="CL96" s="40">
        <f t="shared" si="105"/>
        <v>0</v>
      </c>
      <c r="CM96" s="40">
        <f t="shared" si="105"/>
        <v>0</v>
      </c>
      <c r="CN96" s="40">
        <f t="shared" si="105"/>
        <v>0</v>
      </c>
      <c r="CO96" s="40">
        <f t="shared" si="105"/>
        <v>0</v>
      </c>
      <c r="CP96" s="40">
        <f t="shared" si="105"/>
        <v>0</v>
      </c>
      <c r="CQ96" s="40">
        <f t="shared" si="105"/>
        <v>0</v>
      </c>
      <c r="CR96" s="40">
        <f t="shared" si="105"/>
        <v>0</v>
      </c>
      <c r="CS96" s="40">
        <f t="shared" si="105"/>
        <v>0</v>
      </c>
      <c r="CT96" s="40">
        <f t="shared" si="105"/>
        <v>0</v>
      </c>
      <c r="CU96" s="40">
        <f t="shared" si="105"/>
        <v>0</v>
      </c>
      <c r="CV96" s="40">
        <f t="shared" si="105"/>
        <v>0</v>
      </c>
      <c r="CW96" s="40">
        <f t="shared" si="105"/>
        <v>0</v>
      </c>
      <c r="CX96" s="40">
        <f t="shared" si="105"/>
        <v>0</v>
      </c>
      <c r="CY96" s="40">
        <f t="shared" si="105"/>
        <v>0</v>
      </c>
    </row>
    <row r="97" spans="1:103" s="35" customFormat="1">
      <c r="A97" s="94"/>
      <c r="B97" s="43" t="s">
        <v>218</v>
      </c>
      <c r="C97" s="393">
        <f>E33</f>
        <v>22056</v>
      </c>
      <c r="D97" s="303" t="s">
        <v>186</v>
      </c>
      <c r="E97" s="395">
        <v>1.1200000000000001</v>
      </c>
      <c r="F97" s="303" t="s">
        <v>254</v>
      </c>
      <c r="G97" s="36">
        <f t="shared" ref="G97:G98" si="106">SUM(BS97:CY97)</f>
        <v>444648.96000000002</v>
      </c>
      <c r="H97" s="70" t="s">
        <v>136</v>
      </c>
      <c r="J97" s="138">
        <f>IF(AND(J$7&gt;=$C$12,J$7&lt;=$C$15),$C97*$E97*J$9,0)</f>
        <v>0</v>
      </c>
      <c r="K97" s="138">
        <f t="shared" ref="K97:AV98" si="107">IF(AND(K$7&gt;=$C$12,K$7&lt;=$C$15),$C97*$E97*K$9,0)</f>
        <v>0</v>
      </c>
      <c r="L97" s="138">
        <f t="shared" si="107"/>
        <v>0</v>
      </c>
      <c r="M97" s="138">
        <f t="shared" si="107"/>
        <v>0</v>
      </c>
      <c r="N97" s="138">
        <f t="shared" si="107"/>
        <v>0</v>
      </c>
      <c r="O97" s="138">
        <f t="shared" si="107"/>
        <v>0</v>
      </c>
      <c r="P97" s="138">
        <f t="shared" si="107"/>
        <v>24702.720000000001</v>
      </c>
      <c r="Q97" s="138">
        <f t="shared" si="107"/>
        <v>24702.720000000001</v>
      </c>
      <c r="R97" s="138">
        <f t="shared" si="107"/>
        <v>24702.720000000001</v>
      </c>
      <c r="S97" s="138">
        <f t="shared" si="107"/>
        <v>24702.720000000001</v>
      </c>
      <c r="T97" s="138">
        <f t="shared" si="107"/>
        <v>24702.720000000001</v>
      </c>
      <c r="U97" s="138">
        <f t="shared" si="107"/>
        <v>24702.720000000001</v>
      </c>
      <c r="V97" s="138">
        <f t="shared" si="107"/>
        <v>24702.720000000001</v>
      </c>
      <c r="W97" s="138">
        <f t="shared" si="107"/>
        <v>24702.720000000001</v>
      </c>
      <c r="X97" s="138">
        <f t="shared" si="107"/>
        <v>24702.720000000001</v>
      </c>
      <c r="Y97" s="138">
        <f t="shared" si="107"/>
        <v>24702.720000000001</v>
      </c>
      <c r="Z97" s="138">
        <f t="shared" si="107"/>
        <v>24702.720000000001</v>
      </c>
      <c r="AA97" s="138">
        <f t="shared" si="107"/>
        <v>24702.720000000001</v>
      </c>
      <c r="AB97" s="138">
        <f t="shared" si="107"/>
        <v>24702.720000000001</v>
      </c>
      <c r="AC97" s="138">
        <f t="shared" si="107"/>
        <v>24702.720000000001</v>
      </c>
      <c r="AD97" s="138">
        <f t="shared" si="107"/>
        <v>24702.720000000001</v>
      </c>
      <c r="AE97" s="138">
        <f t="shared" si="107"/>
        <v>24702.720000000001</v>
      </c>
      <c r="AF97" s="138">
        <f t="shared" si="107"/>
        <v>24702.720000000001</v>
      </c>
      <c r="AG97" s="138">
        <f t="shared" si="107"/>
        <v>24702.720000000001</v>
      </c>
      <c r="AH97" s="138">
        <f t="shared" si="107"/>
        <v>0</v>
      </c>
      <c r="AI97" s="138">
        <f t="shared" si="107"/>
        <v>0</v>
      </c>
      <c r="AJ97" s="138">
        <f t="shared" si="107"/>
        <v>0</v>
      </c>
      <c r="AK97" s="138">
        <f t="shared" si="107"/>
        <v>0</v>
      </c>
      <c r="AL97" s="138">
        <f t="shared" si="107"/>
        <v>0</v>
      </c>
      <c r="AM97" s="138">
        <f t="shared" si="107"/>
        <v>0</v>
      </c>
      <c r="AN97" s="138">
        <f t="shared" si="107"/>
        <v>0</v>
      </c>
      <c r="AO97" s="138">
        <f t="shared" si="107"/>
        <v>0</v>
      </c>
      <c r="AP97" s="138">
        <f t="shared" si="107"/>
        <v>0</v>
      </c>
      <c r="AQ97" s="138">
        <f t="shared" si="107"/>
        <v>0</v>
      </c>
      <c r="AR97" s="138">
        <f t="shared" si="107"/>
        <v>0</v>
      </c>
      <c r="AS97" s="138">
        <f t="shared" si="107"/>
        <v>0</v>
      </c>
      <c r="AT97" s="138">
        <f t="shared" si="107"/>
        <v>0</v>
      </c>
      <c r="AU97" s="138">
        <f>IF(AND(AU$7&gt;=$C$12,AU$7&lt;=$C$15),$C97*$E97*AU$9,0)</f>
        <v>0</v>
      </c>
      <c r="AV97" s="138">
        <f t="shared" si="107"/>
        <v>0</v>
      </c>
      <c r="AW97" s="138">
        <f t="shared" ref="AW97:BQ98" si="108">IF(AND(AW$7&gt;=$C$12,AW$7&lt;=$C$15),$C97*$E97*AW$9,0)</f>
        <v>0</v>
      </c>
      <c r="AX97" s="138">
        <f t="shared" si="108"/>
        <v>0</v>
      </c>
      <c r="AY97" s="138">
        <f t="shared" si="108"/>
        <v>0</v>
      </c>
      <c r="AZ97" s="138">
        <f t="shared" si="108"/>
        <v>0</v>
      </c>
      <c r="BA97" s="138">
        <f t="shared" si="108"/>
        <v>0</v>
      </c>
      <c r="BB97" s="138">
        <f t="shared" si="108"/>
        <v>0</v>
      </c>
      <c r="BC97" s="138">
        <f t="shared" si="108"/>
        <v>0</v>
      </c>
      <c r="BD97" s="138">
        <f t="shared" si="108"/>
        <v>0</v>
      </c>
      <c r="BE97" s="138">
        <f t="shared" si="108"/>
        <v>0</v>
      </c>
      <c r="BF97" s="138">
        <f t="shared" si="108"/>
        <v>0</v>
      </c>
      <c r="BG97" s="138">
        <f t="shared" si="108"/>
        <v>0</v>
      </c>
      <c r="BH97" s="138">
        <f t="shared" si="108"/>
        <v>0</v>
      </c>
      <c r="BI97" s="138">
        <f t="shared" si="108"/>
        <v>0</v>
      </c>
      <c r="BJ97" s="138">
        <f t="shared" si="108"/>
        <v>0</v>
      </c>
      <c r="BK97" s="138">
        <f t="shared" si="108"/>
        <v>0</v>
      </c>
      <c r="BL97" s="138">
        <f t="shared" si="108"/>
        <v>0</v>
      </c>
      <c r="BM97" s="138">
        <f t="shared" si="108"/>
        <v>0</v>
      </c>
      <c r="BN97" s="138">
        <f t="shared" si="108"/>
        <v>0</v>
      </c>
      <c r="BO97" s="138">
        <f t="shared" si="108"/>
        <v>0</v>
      </c>
      <c r="BP97" s="138">
        <f t="shared" si="108"/>
        <v>0</v>
      </c>
      <c r="BQ97" s="138">
        <f t="shared" si="108"/>
        <v>0</v>
      </c>
      <c r="BS97" s="138">
        <f>SUM(J97:U97)</f>
        <v>148216.32000000001</v>
      </c>
      <c r="BT97" s="138">
        <f>SUM(V97:AG97)</f>
        <v>296432.64000000001</v>
      </c>
      <c r="BU97" s="138">
        <f>SUM(AH97:AS97)</f>
        <v>0</v>
      </c>
      <c r="BV97" s="138">
        <f>SUM(AT97:BE97)</f>
        <v>0</v>
      </c>
      <c r="BW97" s="138">
        <f>SUM(BF97:BQ97)</f>
        <v>0</v>
      </c>
      <c r="BX97" s="138">
        <f t="shared" ref="BX97:CM98" si="109">IF(AND(BX$7&gt;=$C$12,BX$7&lt;=$C$15),$C97*$E97*BX$9,0)</f>
        <v>0</v>
      </c>
      <c r="BY97" s="138">
        <f t="shared" si="109"/>
        <v>0</v>
      </c>
      <c r="BZ97" s="138">
        <f t="shared" si="109"/>
        <v>0</v>
      </c>
      <c r="CA97" s="138">
        <f t="shared" si="109"/>
        <v>0</v>
      </c>
      <c r="CB97" s="138">
        <f t="shared" si="109"/>
        <v>0</v>
      </c>
      <c r="CC97" s="138">
        <f t="shared" si="109"/>
        <v>0</v>
      </c>
      <c r="CD97" s="138">
        <f t="shared" si="109"/>
        <v>0</v>
      </c>
      <c r="CE97" s="138">
        <f t="shared" si="109"/>
        <v>0</v>
      </c>
      <c r="CF97" s="138">
        <f t="shared" si="109"/>
        <v>0</v>
      </c>
      <c r="CG97" s="138">
        <f t="shared" si="109"/>
        <v>0</v>
      </c>
      <c r="CH97" s="138">
        <f t="shared" si="109"/>
        <v>0</v>
      </c>
      <c r="CI97" s="138">
        <f t="shared" si="109"/>
        <v>0</v>
      </c>
      <c r="CJ97" s="138">
        <f t="shared" si="109"/>
        <v>0</v>
      </c>
      <c r="CK97" s="138">
        <f t="shared" si="109"/>
        <v>0</v>
      </c>
      <c r="CL97" s="138">
        <f t="shared" si="109"/>
        <v>0</v>
      </c>
      <c r="CM97" s="138">
        <f t="shared" si="109"/>
        <v>0</v>
      </c>
      <c r="CN97" s="138">
        <f t="shared" ref="CN97:CY98" si="110">IF(AND(CN$7&gt;=$C$12,CN$7&lt;=$C$15),$C97*$E97*CN$9,0)</f>
        <v>0</v>
      </c>
      <c r="CO97" s="138">
        <f t="shared" si="110"/>
        <v>0</v>
      </c>
      <c r="CP97" s="138">
        <f t="shared" si="110"/>
        <v>0</v>
      </c>
      <c r="CQ97" s="138">
        <f t="shared" si="110"/>
        <v>0</v>
      </c>
      <c r="CR97" s="138">
        <f t="shared" si="110"/>
        <v>0</v>
      </c>
      <c r="CS97" s="138">
        <f t="shared" si="110"/>
        <v>0</v>
      </c>
      <c r="CT97" s="138">
        <f t="shared" si="110"/>
        <v>0</v>
      </c>
      <c r="CU97" s="138">
        <f t="shared" si="110"/>
        <v>0</v>
      </c>
      <c r="CV97" s="138">
        <f t="shared" si="110"/>
        <v>0</v>
      </c>
      <c r="CW97" s="138">
        <f t="shared" si="110"/>
        <v>0</v>
      </c>
      <c r="CX97" s="138">
        <f t="shared" si="110"/>
        <v>0</v>
      </c>
      <c r="CY97" s="138">
        <f t="shared" si="110"/>
        <v>0</v>
      </c>
    </row>
    <row r="98" spans="1:103" s="35" customFormat="1">
      <c r="A98" s="94"/>
      <c r="B98" s="43" t="s">
        <v>215</v>
      </c>
      <c r="C98" s="393">
        <f>E33</f>
        <v>22056</v>
      </c>
      <c r="D98" s="303" t="s">
        <v>186</v>
      </c>
      <c r="E98" s="395">
        <v>1.25</v>
      </c>
      <c r="F98" s="303" t="s">
        <v>254</v>
      </c>
      <c r="G98" s="36">
        <f t="shared" si="106"/>
        <v>496260</v>
      </c>
      <c r="H98" s="70" t="s">
        <v>136</v>
      </c>
      <c r="J98" s="138">
        <f>IF(AND(J$7&gt;=$C$12,J$7&lt;=$C$15),$C98*$E98*J$9,0)</f>
        <v>0</v>
      </c>
      <c r="K98" s="138">
        <f t="shared" si="107"/>
        <v>0</v>
      </c>
      <c r="L98" s="138">
        <f t="shared" si="107"/>
        <v>0</v>
      </c>
      <c r="M98" s="138">
        <f t="shared" si="107"/>
        <v>0</v>
      </c>
      <c r="N98" s="138">
        <f t="shared" si="107"/>
        <v>0</v>
      </c>
      <c r="O98" s="138">
        <f t="shared" si="107"/>
        <v>0</v>
      </c>
      <c r="P98" s="138">
        <f t="shared" si="107"/>
        <v>27570</v>
      </c>
      <c r="Q98" s="138">
        <f t="shared" si="107"/>
        <v>27570</v>
      </c>
      <c r="R98" s="138">
        <f t="shared" si="107"/>
        <v>27570</v>
      </c>
      <c r="S98" s="138">
        <f t="shared" si="107"/>
        <v>27570</v>
      </c>
      <c r="T98" s="138">
        <f t="shared" si="107"/>
        <v>27570</v>
      </c>
      <c r="U98" s="138">
        <f t="shared" si="107"/>
        <v>27570</v>
      </c>
      <c r="V98" s="138">
        <f t="shared" si="107"/>
        <v>27570</v>
      </c>
      <c r="W98" s="138">
        <f t="shared" si="107"/>
        <v>27570</v>
      </c>
      <c r="X98" s="138">
        <f t="shared" si="107"/>
        <v>27570</v>
      </c>
      <c r="Y98" s="138">
        <f t="shared" si="107"/>
        <v>27570</v>
      </c>
      <c r="Z98" s="138">
        <f t="shared" si="107"/>
        <v>27570</v>
      </c>
      <c r="AA98" s="138">
        <f t="shared" si="107"/>
        <v>27570</v>
      </c>
      <c r="AB98" s="138">
        <f t="shared" si="107"/>
        <v>27570</v>
      </c>
      <c r="AC98" s="138">
        <f t="shared" si="107"/>
        <v>27570</v>
      </c>
      <c r="AD98" s="138">
        <f t="shared" si="107"/>
        <v>27570</v>
      </c>
      <c r="AE98" s="138">
        <f t="shared" si="107"/>
        <v>27570</v>
      </c>
      <c r="AF98" s="138">
        <f t="shared" si="107"/>
        <v>27570</v>
      </c>
      <c r="AG98" s="138">
        <f t="shared" si="107"/>
        <v>27570</v>
      </c>
      <c r="AH98" s="138">
        <f t="shared" si="107"/>
        <v>0</v>
      </c>
      <c r="AI98" s="138">
        <f t="shared" si="107"/>
        <v>0</v>
      </c>
      <c r="AJ98" s="138">
        <f t="shared" si="107"/>
        <v>0</v>
      </c>
      <c r="AK98" s="138">
        <f t="shared" si="107"/>
        <v>0</v>
      </c>
      <c r="AL98" s="138">
        <f t="shared" si="107"/>
        <v>0</v>
      </c>
      <c r="AM98" s="138">
        <f t="shared" si="107"/>
        <v>0</v>
      </c>
      <c r="AN98" s="138">
        <f t="shared" si="107"/>
        <v>0</v>
      </c>
      <c r="AO98" s="138">
        <f t="shared" si="107"/>
        <v>0</v>
      </c>
      <c r="AP98" s="138">
        <f t="shared" si="107"/>
        <v>0</v>
      </c>
      <c r="AQ98" s="138">
        <f t="shared" si="107"/>
        <v>0</v>
      </c>
      <c r="AR98" s="138">
        <f t="shared" si="107"/>
        <v>0</v>
      </c>
      <c r="AS98" s="138">
        <f t="shared" si="107"/>
        <v>0</v>
      </c>
      <c r="AT98" s="138">
        <f t="shared" si="107"/>
        <v>0</v>
      </c>
      <c r="AU98" s="138">
        <f>IF(AND(AU$7&gt;=$C$12,AU$7&lt;=$C$15),$C98*$E98*AU$9,0)</f>
        <v>0</v>
      </c>
      <c r="AV98" s="138">
        <f t="shared" si="107"/>
        <v>0</v>
      </c>
      <c r="AW98" s="138">
        <f t="shared" si="108"/>
        <v>0</v>
      </c>
      <c r="AX98" s="138">
        <f t="shared" si="108"/>
        <v>0</v>
      </c>
      <c r="AY98" s="138">
        <f t="shared" si="108"/>
        <v>0</v>
      </c>
      <c r="AZ98" s="138">
        <f t="shared" si="108"/>
        <v>0</v>
      </c>
      <c r="BA98" s="138">
        <f t="shared" si="108"/>
        <v>0</v>
      </c>
      <c r="BB98" s="138">
        <f t="shared" si="108"/>
        <v>0</v>
      </c>
      <c r="BC98" s="138">
        <f t="shared" si="108"/>
        <v>0</v>
      </c>
      <c r="BD98" s="138">
        <f t="shared" si="108"/>
        <v>0</v>
      </c>
      <c r="BE98" s="138">
        <f t="shared" si="108"/>
        <v>0</v>
      </c>
      <c r="BF98" s="138">
        <f t="shared" si="108"/>
        <v>0</v>
      </c>
      <c r="BG98" s="138">
        <f t="shared" si="108"/>
        <v>0</v>
      </c>
      <c r="BH98" s="138">
        <f t="shared" si="108"/>
        <v>0</v>
      </c>
      <c r="BI98" s="138">
        <f t="shared" si="108"/>
        <v>0</v>
      </c>
      <c r="BJ98" s="138">
        <f t="shared" si="108"/>
        <v>0</v>
      </c>
      <c r="BK98" s="138">
        <f t="shared" si="108"/>
        <v>0</v>
      </c>
      <c r="BL98" s="138">
        <f t="shared" si="108"/>
        <v>0</v>
      </c>
      <c r="BM98" s="138">
        <f t="shared" si="108"/>
        <v>0</v>
      </c>
      <c r="BN98" s="138">
        <f t="shared" si="108"/>
        <v>0</v>
      </c>
      <c r="BO98" s="138">
        <f t="shared" si="108"/>
        <v>0</v>
      </c>
      <c r="BP98" s="138">
        <f t="shared" si="108"/>
        <v>0</v>
      </c>
      <c r="BQ98" s="138">
        <f t="shared" si="108"/>
        <v>0</v>
      </c>
      <c r="BS98" s="138">
        <f>SUM(J98:U98)</f>
        <v>165420</v>
      </c>
      <c r="BT98" s="138">
        <f>SUM(V98:AG98)</f>
        <v>330840</v>
      </c>
      <c r="BU98" s="138">
        <f>SUM(AH98:AS98)</f>
        <v>0</v>
      </c>
      <c r="BV98" s="138">
        <f>SUM(AT98:BE98)</f>
        <v>0</v>
      </c>
      <c r="BW98" s="138">
        <f>SUM(BF98:BQ98)</f>
        <v>0</v>
      </c>
      <c r="BX98" s="138">
        <f t="shared" si="109"/>
        <v>0</v>
      </c>
      <c r="BY98" s="138">
        <f t="shared" si="109"/>
        <v>0</v>
      </c>
      <c r="BZ98" s="138">
        <f t="shared" si="109"/>
        <v>0</v>
      </c>
      <c r="CA98" s="138">
        <f t="shared" si="109"/>
        <v>0</v>
      </c>
      <c r="CB98" s="138">
        <f t="shared" si="109"/>
        <v>0</v>
      </c>
      <c r="CC98" s="138">
        <f t="shared" si="109"/>
        <v>0</v>
      </c>
      <c r="CD98" s="138">
        <f t="shared" si="109"/>
        <v>0</v>
      </c>
      <c r="CE98" s="138">
        <f t="shared" si="109"/>
        <v>0</v>
      </c>
      <c r="CF98" s="138">
        <f t="shared" si="109"/>
        <v>0</v>
      </c>
      <c r="CG98" s="138">
        <f t="shared" si="109"/>
        <v>0</v>
      </c>
      <c r="CH98" s="138">
        <f t="shared" si="109"/>
        <v>0</v>
      </c>
      <c r="CI98" s="138">
        <f t="shared" si="109"/>
        <v>0</v>
      </c>
      <c r="CJ98" s="138">
        <f t="shared" si="109"/>
        <v>0</v>
      </c>
      <c r="CK98" s="138">
        <f t="shared" si="109"/>
        <v>0</v>
      </c>
      <c r="CL98" s="138">
        <f t="shared" si="109"/>
        <v>0</v>
      </c>
      <c r="CM98" s="138">
        <f t="shared" si="109"/>
        <v>0</v>
      </c>
      <c r="CN98" s="138">
        <f t="shared" si="110"/>
        <v>0</v>
      </c>
      <c r="CO98" s="138">
        <f t="shared" si="110"/>
        <v>0</v>
      </c>
      <c r="CP98" s="138">
        <f t="shared" si="110"/>
        <v>0</v>
      </c>
      <c r="CQ98" s="138">
        <f t="shared" si="110"/>
        <v>0</v>
      </c>
      <c r="CR98" s="138">
        <f t="shared" si="110"/>
        <v>0</v>
      </c>
      <c r="CS98" s="138">
        <f t="shared" si="110"/>
        <v>0</v>
      </c>
      <c r="CT98" s="138">
        <f t="shared" si="110"/>
        <v>0</v>
      </c>
      <c r="CU98" s="138">
        <f t="shared" si="110"/>
        <v>0</v>
      </c>
      <c r="CV98" s="138">
        <f t="shared" si="110"/>
        <v>0</v>
      </c>
      <c r="CW98" s="138">
        <f t="shared" si="110"/>
        <v>0</v>
      </c>
      <c r="CX98" s="138">
        <f t="shared" si="110"/>
        <v>0</v>
      </c>
      <c r="CY98" s="138">
        <f t="shared" si="110"/>
        <v>0</v>
      </c>
    </row>
    <row r="99" spans="1:103" s="35" customFormat="1">
      <c r="A99" s="94"/>
      <c r="B99" s="43" t="s">
        <v>264</v>
      </c>
      <c r="C99" s="393">
        <f>E33*C34</f>
        <v>3639240</v>
      </c>
      <c r="D99" s="303" t="s">
        <v>267</v>
      </c>
      <c r="E99" s="394">
        <f>13*0</f>
        <v>0</v>
      </c>
      <c r="F99" s="303" t="s">
        <v>132</v>
      </c>
      <c r="G99" s="36">
        <f t="shared" ref="G99" si="111">SUM(BS99:CY99)</f>
        <v>0</v>
      </c>
      <c r="H99" s="70" t="s">
        <v>136</v>
      </c>
      <c r="J99" s="138">
        <f>IF(J$7=$C$15,$C99*$E99,0)</f>
        <v>0</v>
      </c>
      <c r="K99" s="138">
        <f t="shared" ref="K99:BQ99" si="112">IF(K$7=$C$15,$C99*$E99,0)</f>
        <v>0</v>
      </c>
      <c r="L99" s="138">
        <f t="shared" si="112"/>
        <v>0</v>
      </c>
      <c r="M99" s="138">
        <f t="shared" si="112"/>
        <v>0</v>
      </c>
      <c r="N99" s="138">
        <f t="shared" si="112"/>
        <v>0</v>
      </c>
      <c r="O99" s="138">
        <f t="shared" si="112"/>
        <v>0</v>
      </c>
      <c r="P99" s="138">
        <f t="shared" si="112"/>
        <v>0</v>
      </c>
      <c r="Q99" s="138">
        <f t="shared" si="112"/>
        <v>0</v>
      </c>
      <c r="R99" s="138">
        <f t="shared" si="112"/>
        <v>0</v>
      </c>
      <c r="S99" s="138">
        <f t="shared" si="112"/>
        <v>0</v>
      </c>
      <c r="T99" s="138">
        <f t="shared" si="112"/>
        <v>0</v>
      </c>
      <c r="U99" s="138">
        <f t="shared" si="112"/>
        <v>0</v>
      </c>
      <c r="V99" s="138">
        <f t="shared" si="112"/>
        <v>0</v>
      </c>
      <c r="W99" s="138">
        <f t="shared" si="112"/>
        <v>0</v>
      </c>
      <c r="X99" s="138">
        <f t="shared" si="112"/>
        <v>0</v>
      </c>
      <c r="Y99" s="138">
        <f t="shared" si="112"/>
        <v>0</v>
      </c>
      <c r="Z99" s="138">
        <f t="shared" si="112"/>
        <v>0</v>
      </c>
      <c r="AA99" s="138">
        <f t="shared" si="112"/>
        <v>0</v>
      </c>
      <c r="AB99" s="138">
        <f t="shared" si="112"/>
        <v>0</v>
      </c>
      <c r="AC99" s="138">
        <f t="shared" si="112"/>
        <v>0</v>
      </c>
      <c r="AD99" s="138">
        <f t="shared" si="112"/>
        <v>0</v>
      </c>
      <c r="AE99" s="138">
        <f t="shared" si="112"/>
        <v>0</v>
      </c>
      <c r="AF99" s="138">
        <f t="shared" si="112"/>
        <v>0</v>
      </c>
      <c r="AG99" s="138">
        <f t="shared" si="112"/>
        <v>0</v>
      </c>
      <c r="AH99" s="138">
        <f t="shared" si="112"/>
        <v>0</v>
      </c>
      <c r="AI99" s="138">
        <f t="shared" si="112"/>
        <v>0</v>
      </c>
      <c r="AJ99" s="138">
        <f t="shared" si="112"/>
        <v>0</v>
      </c>
      <c r="AK99" s="138">
        <f t="shared" si="112"/>
        <v>0</v>
      </c>
      <c r="AL99" s="138">
        <f t="shared" si="112"/>
        <v>0</v>
      </c>
      <c r="AM99" s="138">
        <f t="shared" si="112"/>
        <v>0</v>
      </c>
      <c r="AN99" s="138">
        <f t="shared" si="112"/>
        <v>0</v>
      </c>
      <c r="AO99" s="138">
        <f t="shared" si="112"/>
        <v>0</v>
      </c>
      <c r="AP99" s="138">
        <f t="shared" si="112"/>
        <v>0</v>
      </c>
      <c r="AQ99" s="138">
        <f t="shared" si="112"/>
        <v>0</v>
      </c>
      <c r="AR99" s="138">
        <f t="shared" si="112"/>
        <v>0</v>
      </c>
      <c r="AS99" s="138">
        <f t="shared" si="112"/>
        <v>0</v>
      </c>
      <c r="AT99" s="138">
        <f t="shared" si="112"/>
        <v>0</v>
      </c>
      <c r="AU99" s="138">
        <f t="shared" si="112"/>
        <v>0</v>
      </c>
      <c r="AV99" s="138">
        <f t="shared" si="112"/>
        <v>0</v>
      </c>
      <c r="AW99" s="138">
        <f t="shared" si="112"/>
        <v>0</v>
      </c>
      <c r="AX99" s="138">
        <f t="shared" si="112"/>
        <v>0</v>
      </c>
      <c r="AY99" s="138">
        <f t="shared" si="112"/>
        <v>0</v>
      </c>
      <c r="AZ99" s="138">
        <f t="shared" si="112"/>
        <v>0</v>
      </c>
      <c r="BA99" s="138">
        <f t="shared" si="112"/>
        <v>0</v>
      </c>
      <c r="BB99" s="138">
        <f t="shared" si="112"/>
        <v>0</v>
      </c>
      <c r="BC99" s="138">
        <f t="shared" si="112"/>
        <v>0</v>
      </c>
      <c r="BD99" s="138">
        <f t="shared" si="112"/>
        <v>0</v>
      </c>
      <c r="BE99" s="138">
        <f t="shared" si="112"/>
        <v>0</v>
      </c>
      <c r="BF99" s="138">
        <f t="shared" si="112"/>
        <v>0</v>
      </c>
      <c r="BG99" s="138">
        <f>IF(BG$7=$C$15,$C99*$E99,0)</f>
        <v>0</v>
      </c>
      <c r="BH99" s="138">
        <f t="shared" si="112"/>
        <v>0</v>
      </c>
      <c r="BI99" s="138">
        <f t="shared" si="112"/>
        <v>0</v>
      </c>
      <c r="BJ99" s="138">
        <f t="shared" si="112"/>
        <v>0</v>
      </c>
      <c r="BK99" s="138">
        <f t="shared" si="112"/>
        <v>0</v>
      </c>
      <c r="BL99" s="138">
        <f t="shared" si="112"/>
        <v>0</v>
      </c>
      <c r="BM99" s="138">
        <f t="shared" si="112"/>
        <v>0</v>
      </c>
      <c r="BN99" s="138">
        <f t="shared" si="112"/>
        <v>0</v>
      </c>
      <c r="BO99" s="138">
        <f t="shared" si="112"/>
        <v>0</v>
      </c>
      <c r="BP99" s="138">
        <f t="shared" si="112"/>
        <v>0</v>
      </c>
      <c r="BQ99" s="138">
        <f t="shared" si="112"/>
        <v>0</v>
      </c>
      <c r="BS99" s="138">
        <f>SUM(J99:U99)</f>
        <v>0</v>
      </c>
      <c r="BT99" s="138">
        <f>SUM(V99:AG99)</f>
        <v>0</v>
      </c>
      <c r="BU99" s="138">
        <f>SUM(AH99:AS99)</f>
        <v>0</v>
      </c>
      <c r="BV99" s="138">
        <f>SUM(AT99:BE99)</f>
        <v>0</v>
      </c>
      <c r="BW99" s="138">
        <f>SUM(BF99:BQ99)</f>
        <v>0</v>
      </c>
      <c r="BX99" s="138">
        <f t="shared" ref="BX99:CY99" si="113">IF(BX$7=$C$15,$C99*$E99,0)</f>
        <v>0</v>
      </c>
      <c r="BY99" s="138">
        <f t="shared" si="113"/>
        <v>0</v>
      </c>
      <c r="BZ99" s="138">
        <f t="shared" si="113"/>
        <v>0</v>
      </c>
      <c r="CA99" s="138">
        <f t="shared" si="113"/>
        <v>0</v>
      </c>
      <c r="CB99" s="138">
        <f t="shared" si="113"/>
        <v>0</v>
      </c>
      <c r="CC99" s="138">
        <f t="shared" si="113"/>
        <v>0</v>
      </c>
      <c r="CD99" s="138">
        <f t="shared" si="113"/>
        <v>0</v>
      </c>
      <c r="CE99" s="138">
        <f t="shared" si="113"/>
        <v>0</v>
      </c>
      <c r="CF99" s="138">
        <f t="shared" si="113"/>
        <v>0</v>
      </c>
      <c r="CG99" s="138">
        <f t="shared" si="113"/>
        <v>0</v>
      </c>
      <c r="CH99" s="138">
        <f t="shared" si="113"/>
        <v>0</v>
      </c>
      <c r="CI99" s="138">
        <f t="shared" si="113"/>
        <v>0</v>
      </c>
      <c r="CJ99" s="138">
        <f t="shared" si="113"/>
        <v>0</v>
      </c>
      <c r="CK99" s="138">
        <f t="shared" si="113"/>
        <v>0</v>
      </c>
      <c r="CL99" s="138">
        <f t="shared" si="113"/>
        <v>0</v>
      </c>
      <c r="CM99" s="138">
        <f t="shared" si="113"/>
        <v>0</v>
      </c>
      <c r="CN99" s="138">
        <f t="shared" si="113"/>
        <v>0</v>
      </c>
      <c r="CO99" s="138">
        <f t="shared" si="113"/>
        <v>0</v>
      </c>
      <c r="CP99" s="138">
        <f t="shared" si="113"/>
        <v>0</v>
      </c>
      <c r="CQ99" s="138">
        <f t="shared" si="113"/>
        <v>0</v>
      </c>
      <c r="CR99" s="138">
        <f t="shared" si="113"/>
        <v>0</v>
      </c>
      <c r="CS99" s="138">
        <f t="shared" si="113"/>
        <v>0</v>
      </c>
      <c r="CT99" s="138">
        <f t="shared" si="113"/>
        <v>0</v>
      </c>
      <c r="CU99" s="138">
        <f t="shared" si="113"/>
        <v>0</v>
      </c>
      <c r="CV99" s="138">
        <f t="shared" si="113"/>
        <v>0</v>
      </c>
      <c r="CW99" s="138">
        <f t="shared" si="113"/>
        <v>0</v>
      </c>
      <c r="CX99" s="138">
        <f t="shared" si="113"/>
        <v>0</v>
      </c>
      <c r="CY99" s="138">
        <f t="shared" si="113"/>
        <v>0</v>
      </c>
    </row>
    <row r="100" spans="1:103" s="139" customFormat="1">
      <c r="A100" s="97"/>
      <c r="B100" s="4"/>
      <c r="C100" s="147"/>
      <c r="E100" s="147"/>
      <c r="F100" s="148"/>
      <c r="G100" s="148"/>
      <c r="H100" s="148"/>
      <c r="I100" s="43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69"/>
      <c r="BS100" s="149"/>
      <c r="BT100" s="149"/>
      <c r="BU100" s="149"/>
      <c r="BV100" s="149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</row>
    <row r="101" spans="1:103" s="266" customFormat="1">
      <c r="A101" s="264"/>
      <c r="B101" s="294" t="str">
        <f>B40</f>
        <v>W3: Built to suit</v>
      </c>
      <c r="C101" s="265"/>
      <c r="E101" s="265"/>
      <c r="F101" s="267"/>
      <c r="G101" s="40">
        <f>SUM(BS101:CY101)</f>
        <v>6934311.8999999994</v>
      </c>
      <c r="H101" s="297" t="s">
        <v>136</v>
      </c>
      <c r="I101" s="128"/>
      <c r="J101" s="40">
        <f>SUM(J102:J104)</f>
        <v>0</v>
      </c>
      <c r="K101" s="40">
        <f t="shared" ref="K101:BQ101" si="114">SUM(K102:K104)</f>
        <v>0</v>
      </c>
      <c r="L101" s="40">
        <f t="shared" si="114"/>
        <v>0</v>
      </c>
      <c r="M101" s="40">
        <f t="shared" si="114"/>
        <v>0</v>
      </c>
      <c r="N101" s="40">
        <f t="shared" si="114"/>
        <v>0</v>
      </c>
      <c r="O101" s="40">
        <f t="shared" si="114"/>
        <v>0</v>
      </c>
      <c r="P101" s="40">
        <f t="shared" si="114"/>
        <v>15914.550000000001</v>
      </c>
      <c r="Q101" s="40">
        <f t="shared" si="114"/>
        <v>15914.550000000001</v>
      </c>
      <c r="R101" s="40">
        <f t="shared" si="114"/>
        <v>15914.550000000001</v>
      </c>
      <c r="S101" s="40">
        <f t="shared" si="114"/>
        <v>15914.550000000001</v>
      </c>
      <c r="T101" s="40">
        <f t="shared" si="114"/>
        <v>15914.550000000001</v>
      </c>
      <c r="U101" s="40">
        <f t="shared" si="114"/>
        <v>15914.550000000001</v>
      </c>
      <c r="V101" s="40">
        <f t="shared" si="114"/>
        <v>15914.550000000001</v>
      </c>
      <c r="W101" s="40">
        <f t="shared" si="114"/>
        <v>15914.550000000001</v>
      </c>
      <c r="X101" s="40">
        <f t="shared" si="114"/>
        <v>15914.550000000001</v>
      </c>
      <c r="Y101" s="40">
        <f t="shared" si="114"/>
        <v>15914.550000000001</v>
      </c>
      <c r="Z101" s="40">
        <f t="shared" si="114"/>
        <v>15914.550000000001</v>
      </c>
      <c r="AA101" s="40">
        <f t="shared" si="114"/>
        <v>15914.550000000001</v>
      </c>
      <c r="AB101" s="40">
        <f t="shared" si="114"/>
        <v>15914.550000000001</v>
      </c>
      <c r="AC101" s="40">
        <f t="shared" si="114"/>
        <v>15914.550000000001</v>
      </c>
      <c r="AD101" s="40">
        <f t="shared" si="114"/>
        <v>15914.550000000001</v>
      </c>
      <c r="AE101" s="40">
        <f t="shared" si="114"/>
        <v>15914.550000000001</v>
      </c>
      <c r="AF101" s="40">
        <f t="shared" si="114"/>
        <v>15914.550000000001</v>
      </c>
      <c r="AG101" s="40">
        <f t="shared" si="114"/>
        <v>6663764.5499999998</v>
      </c>
      <c r="AH101" s="40">
        <f t="shared" si="114"/>
        <v>0</v>
      </c>
      <c r="AI101" s="40">
        <f t="shared" si="114"/>
        <v>0</v>
      </c>
      <c r="AJ101" s="40">
        <f t="shared" si="114"/>
        <v>0</v>
      </c>
      <c r="AK101" s="40">
        <f t="shared" si="114"/>
        <v>0</v>
      </c>
      <c r="AL101" s="40">
        <f t="shared" si="114"/>
        <v>0</v>
      </c>
      <c r="AM101" s="40">
        <f t="shared" si="114"/>
        <v>0</v>
      </c>
      <c r="AN101" s="40">
        <f t="shared" si="114"/>
        <v>0</v>
      </c>
      <c r="AO101" s="40">
        <f t="shared" si="114"/>
        <v>0</v>
      </c>
      <c r="AP101" s="40">
        <f t="shared" si="114"/>
        <v>0</v>
      </c>
      <c r="AQ101" s="40">
        <f t="shared" si="114"/>
        <v>0</v>
      </c>
      <c r="AR101" s="40">
        <f t="shared" si="114"/>
        <v>0</v>
      </c>
      <c r="AS101" s="40">
        <f t="shared" si="114"/>
        <v>0</v>
      </c>
      <c r="AT101" s="40">
        <f t="shared" si="114"/>
        <v>0</v>
      </c>
      <c r="AU101" s="40">
        <f t="shared" si="114"/>
        <v>0</v>
      </c>
      <c r="AV101" s="40">
        <f t="shared" si="114"/>
        <v>0</v>
      </c>
      <c r="AW101" s="40">
        <f t="shared" si="114"/>
        <v>0</v>
      </c>
      <c r="AX101" s="40">
        <f t="shared" si="114"/>
        <v>0</v>
      </c>
      <c r="AY101" s="40">
        <f t="shared" si="114"/>
        <v>0</v>
      </c>
      <c r="AZ101" s="40">
        <f t="shared" si="114"/>
        <v>0</v>
      </c>
      <c r="BA101" s="40">
        <f t="shared" si="114"/>
        <v>0</v>
      </c>
      <c r="BB101" s="40">
        <f t="shared" si="114"/>
        <v>0</v>
      </c>
      <c r="BC101" s="40">
        <f t="shared" si="114"/>
        <v>0</v>
      </c>
      <c r="BD101" s="40">
        <f t="shared" si="114"/>
        <v>0</v>
      </c>
      <c r="BE101" s="40">
        <f t="shared" si="114"/>
        <v>0</v>
      </c>
      <c r="BF101" s="40">
        <f t="shared" si="114"/>
        <v>0</v>
      </c>
      <c r="BG101" s="40">
        <f t="shared" si="114"/>
        <v>0</v>
      </c>
      <c r="BH101" s="40">
        <f t="shared" si="114"/>
        <v>0</v>
      </c>
      <c r="BI101" s="40">
        <f t="shared" si="114"/>
        <v>0</v>
      </c>
      <c r="BJ101" s="40">
        <f t="shared" si="114"/>
        <v>0</v>
      </c>
      <c r="BK101" s="40">
        <f t="shared" si="114"/>
        <v>0</v>
      </c>
      <c r="BL101" s="40">
        <f t="shared" si="114"/>
        <v>0</v>
      </c>
      <c r="BM101" s="40">
        <f t="shared" si="114"/>
        <v>0</v>
      </c>
      <c r="BN101" s="40">
        <f t="shared" si="114"/>
        <v>0</v>
      </c>
      <c r="BO101" s="40">
        <f t="shared" si="114"/>
        <v>0</v>
      </c>
      <c r="BP101" s="40">
        <f t="shared" si="114"/>
        <v>0</v>
      </c>
      <c r="BQ101" s="40">
        <f t="shared" si="114"/>
        <v>0</v>
      </c>
      <c r="BR101" s="40"/>
      <c r="BS101" s="40">
        <f>SUM(BS102:BS104)</f>
        <v>95487.300000000017</v>
      </c>
      <c r="BT101" s="40">
        <f t="shared" ref="BT101:CY101" si="115">SUM(BT102:BT104)</f>
        <v>6838824.5999999996</v>
      </c>
      <c r="BU101" s="40">
        <f t="shared" si="115"/>
        <v>0</v>
      </c>
      <c r="BV101" s="40">
        <f t="shared" si="115"/>
        <v>0</v>
      </c>
      <c r="BW101" s="40">
        <f t="shared" si="115"/>
        <v>0</v>
      </c>
      <c r="BX101" s="40">
        <f t="shared" si="115"/>
        <v>0</v>
      </c>
      <c r="BY101" s="40">
        <f t="shared" si="115"/>
        <v>0</v>
      </c>
      <c r="BZ101" s="40">
        <f t="shared" si="115"/>
        <v>0</v>
      </c>
      <c r="CA101" s="40">
        <f t="shared" si="115"/>
        <v>0</v>
      </c>
      <c r="CB101" s="40">
        <f t="shared" si="115"/>
        <v>0</v>
      </c>
      <c r="CC101" s="40">
        <f t="shared" si="115"/>
        <v>0</v>
      </c>
      <c r="CD101" s="40">
        <f t="shared" si="115"/>
        <v>0</v>
      </c>
      <c r="CE101" s="40">
        <f t="shared" si="115"/>
        <v>0</v>
      </c>
      <c r="CF101" s="40">
        <f t="shared" si="115"/>
        <v>0</v>
      </c>
      <c r="CG101" s="40">
        <f t="shared" si="115"/>
        <v>0</v>
      </c>
      <c r="CH101" s="40">
        <f t="shared" si="115"/>
        <v>0</v>
      </c>
      <c r="CI101" s="40">
        <f t="shared" si="115"/>
        <v>0</v>
      </c>
      <c r="CJ101" s="40">
        <f t="shared" si="115"/>
        <v>0</v>
      </c>
      <c r="CK101" s="40">
        <f t="shared" si="115"/>
        <v>0</v>
      </c>
      <c r="CL101" s="40">
        <f t="shared" si="115"/>
        <v>0</v>
      </c>
      <c r="CM101" s="40">
        <f t="shared" si="115"/>
        <v>0</v>
      </c>
      <c r="CN101" s="40">
        <f t="shared" si="115"/>
        <v>0</v>
      </c>
      <c r="CO101" s="40">
        <f t="shared" si="115"/>
        <v>0</v>
      </c>
      <c r="CP101" s="40">
        <f t="shared" si="115"/>
        <v>0</v>
      </c>
      <c r="CQ101" s="40">
        <f t="shared" si="115"/>
        <v>0</v>
      </c>
      <c r="CR101" s="40">
        <f t="shared" si="115"/>
        <v>0</v>
      </c>
      <c r="CS101" s="40">
        <f t="shared" si="115"/>
        <v>0</v>
      </c>
      <c r="CT101" s="40">
        <f t="shared" si="115"/>
        <v>0</v>
      </c>
      <c r="CU101" s="40">
        <f t="shared" si="115"/>
        <v>0</v>
      </c>
      <c r="CV101" s="40">
        <f t="shared" si="115"/>
        <v>0</v>
      </c>
      <c r="CW101" s="40">
        <f t="shared" si="115"/>
        <v>0</v>
      </c>
      <c r="CX101" s="40">
        <f t="shared" si="115"/>
        <v>0</v>
      </c>
      <c r="CY101" s="40">
        <f t="shared" si="115"/>
        <v>0</v>
      </c>
    </row>
    <row r="102" spans="1:103" s="35" customFormat="1">
      <c r="A102" s="94"/>
      <c r="B102" s="43" t="s">
        <v>218</v>
      </c>
      <c r="C102" s="393">
        <f>E41</f>
        <v>6715</v>
      </c>
      <c r="D102" s="303" t="s">
        <v>186</v>
      </c>
      <c r="E102" s="395">
        <v>1.1200000000000001</v>
      </c>
      <c r="F102" s="303" t="s">
        <v>254</v>
      </c>
      <c r="G102" s="36">
        <f t="shared" ref="G102:G103" si="116">SUM(BS102:CY102)</f>
        <v>135374.40000000002</v>
      </c>
      <c r="H102" s="70" t="s">
        <v>136</v>
      </c>
      <c r="J102" s="138">
        <f>IF(AND(J$7&gt;=$C$12,J$7&lt;=$C$15),$C102*$E102*J$9,0)</f>
        <v>0</v>
      </c>
      <c r="K102" s="138">
        <f t="shared" ref="K102:AV103" si="117">IF(AND(K$7&gt;=$C$12,K$7&lt;=$C$15),$C102*$E102*K$9,0)</f>
        <v>0</v>
      </c>
      <c r="L102" s="138">
        <f t="shared" si="117"/>
        <v>0</v>
      </c>
      <c r="M102" s="138">
        <f t="shared" si="117"/>
        <v>0</v>
      </c>
      <c r="N102" s="138">
        <f t="shared" si="117"/>
        <v>0</v>
      </c>
      <c r="O102" s="138">
        <f t="shared" si="117"/>
        <v>0</v>
      </c>
      <c r="P102" s="138">
        <f t="shared" si="117"/>
        <v>7520.8000000000011</v>
      </c>
      <c r="Q102" s="138">
        <f t="shared" si="117"/>
        <v>7520.8000000000011</v>
      </c>
      <c r="R102" s="138">
        <f t="shared" si="117"/>
        <v>7520.8000000000011</v>
      </c>
      <c r="S102" s="138">
        <f t="shared" si="117"/>
        <v>7520.8000000000011</v>
      </c>
      <c r="T102" s="138">
        <f t="shared" si="117"/>
        <v>7520.8000000000011</v>
      </c>
      <c r="U102" s="138">
        <f t="shared" si="117"/>
        <v>7520.8000000000011</v>
      </c>
      <c r="V102" s="138">
        <f t="shared" si="117"/>
        <v>7520.8000000000011</v>
      </c>
      <c r="W102" s="138">
        <f t="shared" si="117"/>
        <v>7520.8000000000011</v>
      </c>
      <c r="X102" s="138">
        <f t="shared" si="117"/>
        <v>7520.8000000000011</v>
      </c>
      <c r="Y102" s="138">
        <f t="shared" si="117"/>
        <v>7520.8000000000011</v>
      </c>
      <c r="Z102" s="138">
        <f t="shared" si="117"/>
        <v>7520.8000000000011</v>
      </c>
      <c r="AA102" s="138">
        <f t="shared" si="117"/>
        <v>7520.8000000000011</v>
      </c>
      <c r="AB102" s="138">
        <f t="shared" si="117"/>
        <v>7520.8000000000011</v>
      </c>
      <c r="AC102" s="138">
        <f t="shared" si="117"/>
        <v>7520.8000000000011</v>
      </c>
      <c r="AD102" s="138">
        <f t="shared" si="117"/>
        <v>7520.8000000000011</v>
      </c>
      <c r="AE102" s="138">
        <f t="shared" si="117"/>
        <v>7520.8000000000011</v>
      </c>
      <c r="AF102" s="138">
        <f t="shared" si="117"/>
        <v>7520.8000000000011</v>
      </c>
      <c r="AG102" s="138">
        <f t="shared" si="117"/>
        <v>7520.8000000000011</v>
      </c>
      <c r="AH102" s="138">
        <f t="shared" si="117"/>
        <v>0</v>
      </c>
      <c r="AI102" s="138">
        <f t="shared" si="117"/>
        <v>0</v>
      </c>
      <c r="AJ102" s="138">
        <f t="shared" si="117"/>
        <v>0</v>
      </c>
      <c r="AK102" s="138">
        <f t="shared" si="117"/>
        <v>0</v>
      </c>
      <c r="AL102" s="138">
        <f t="shared" si="117"/>
        <v>0</v>
      </c>
      <c r="AM102" s="138">
        <f t="shared" si="117"/>
        <v>0</v>
      </c>
      <c r="AN102" s="138">
        <f t="shared" si="117"/>
        <v>0</v>
      </c>
      <c r="AO102" s="138">
        <f t="shared" si="117"/>
        <v>0</v>
      </c>
      <c r="AP102" s="138">
        <f t="shared" si="117"/>
        <v>0</v>
      </c>
      <c r="AQ102" s="138">
        <f t="shared" si="117"/>
        <v>0</v>
      </c>
      <c r="AR102" s="138">
        <f t="shared" si="117"/>
        <v>0</v>
      </c>
      <c r="AS102" s="138">
        <f t="shared" si="117"/>
        <v>0</v>
      </c>
      <c r="AT102" s="138">
        <f t="shared" si="117"/>
        <v>0</v>
      </c>
      <c r="AU102" s="138">
        <f>IF(AND(AU$7&gt;=$C$12,AU$7&lt;=$C$15),$C102*$E102*AU$9,0)</f>
        <v>0</v>
      </c>
      <c r="AV102" s="138">
        <f t="shared" si="117"/>
        <v>0</v>
      </c>
      <c r="AW102" s="138">
        <f t="shared" ref="AW102:BQ103" si="118">IF(AND(AW$7&gt;=$C$12,AW$7&lt;=$C$15),$C102*$E102*AW$9,0)</f>
        <v>0</v>
      </c>
      <c r="AX102" s="138">
        <f t="shared" si="118"/>
        <v>0</v>
      </c>
      <c r="AY102" s="138">
        <f t="shared" si="118"/>
        <v>0</v>
      </c>
      <c r="AZ102" s="138">
        <f t="shared" si="118"/>
        <v>0</v>
      </c>
      <c r="BA102" s="138">
        <f t="shared" si="118"/>
        <v>0</v>
      </c>
      <c r="BB102" s="138">
        <f t="shared" si="118"/>
        <v>0</v>
      </c>
      <c r="BC102" s="138">
        <f t="shared" si="118"/>
        <v>0</v>
      </c>
      <c r="BD102" s="138">
        <f t="shared" si="118"/>
        <v>0</v>
      </c>
      <c r="BE102" s="138">
        <f t="shared" si="118"/>
        <v>0</v>
      </c>
      <c r="BF102" s="138">
        <f t="shared" si="118"/>
        <v>0</v>
      </c>
      <c r="BG102" s="138">
        <f t="shared" si="118"/>
        <v>0</v>
      </c>
      <c r="BH102" s="138">
        <f t="shared" si="118"/>
        <v>0</v>
      </c>
      <c r="BI102" s="138">
        <f t="shared" si="118"/>
        <v>0</v>
      </c>
      <c r="BJ102" s="138">
        <f t="shared" si="118"/>
        <v>0</v>
      </c>
      <c r="BK102" s="138">
        <f t="shared" si="118"/>
        <v>0</v>
      </c>
      <c r="BL102" s="138">
        <f t="shared" si="118"/>
        <v>0</v>
      </c>
      <c r="BM102" s="138">
        <f t="shared" si="118"/>
        <v>0</v>
      </c>
      <c r="BN102" s="138">
        <f t="shared" si="118"/>
        <v>0</v>
      </c>
      <c r="BO102" s="138">
        <f t="shared" si="118"/>
        <v>0</v>
      </c>
      <c r="BP102" s="138">
        <f t="shared" si="118"/>
        <v>0</v>
      </c>
      <c r="BQ102" s="138">
        <f t="shared" si="118"/>
        <v>0</v>
      </c>
      <c r="BS102" s="138">
        <f>SUM(J102:U102)</f>
        <v>45124.80000000001</v>
      </c>
      <c r="BT102" s="138">
        <f>SUM(V102:AG102)</f>
        <v>90249.60000000002</v>
      </c>
      <c r="BU102" s="138">
        <f>SUM(AH102:AS102)</f>
        <v>0</v>
      </c>
      <c r="BV102" s="138">
        <f>SUM(AT102:BE102)</f>
        <v>0</v>
      </c>
      <c r="BW102" s="138">
        <f>SUM(BF102:BQ102)</f>
        <v>0</v>
      </c>
      <c r="BX102" s="138">
        <f t="shared" ref="BX102:CM103" si="119">IF(AND(BX$7&gt;=$C$12,BX$7&lt;=$C$15),$C102*$E102*BX$9,0)</f>
        <v>0</v>
      </c>
      <c r="BY102" s="138">
        <f t="shared" si="119"/>
        <v>0</v>
      </c>
      <c r="BZ102" s="138">
        <f t="shared" si="119"/>
        <v>0</v>
      </c>
      <c r="CA102" s="138">
        <f t="shared" si="119"/>
        <v>0</v>
      </c>
      <c r="CB102" s="138">
        <f t="shared" si="119"/>
        <v>0</v>
      </c>
      <c r="CC102" s="138">
        <f t="shared" si="119"/>
        <v>0</v>
      </c>
      <c r="CD102" s="138">
        <f t="shared" si="119"/>
        <v>0</v>
      </c>
      <c r="CE102" s="138">
        <f t="shared" si="119"/>
        <v>0</v>
      </c>
      <c r="CF102" s="138">
        <f t="shared" si="119"/>
        <v>0</v>
      </c>
      <c r="CG102" s="138">
        <f t="shared" si="119"/>
        <v>0</v>
      </c>
      <c r="CH102" s="138">
        <f t="shared" si="119"/>
        <v>0</v>
      </c>
      <c r="CI102" s="138">
        <f t="shared" si="119"/>
        <v>0</v>
      </c>
      <c r="CJ102" s="138">
        <f t="shared" si="119"/>
        <v>0</v>
      </c>
      <c r="CK102" s="138">
        <f t="shared" si="119"/>
        <v>0</v>
      </c>
      <c r="CL102" s="138">
        <f t="shared" si="119"/>
        <v>0</v>
      </c>
      <c r="CM102" s="138">
        <f t="shared" si="119"/>
        <v>0</v>
      </c>
      <c r="CN102" s="138">
        <f t="shared" ref="CN102:CY103" si="120">IF(AND(CN$7&gt;=$C$12,CN$7&lt;=$C$15),$C102*$E102*CN$9,0)</f>
        <v>0</v>
      </c>
      <c r="CO102" s="138">
        <f t="shared" si="120"/>
        <v>0</v>
      </c>
      <c r="CP102" s="138">
        <f t="shared" si="120"/>
        <v>0</v>
      </c>
      <c r="CQ102" s="138">
        <f t="shared" si="120"/>
        <v>0</v>
      </c>
      <c r="CR102" s="138">
        <f t="shared" si="120"/>
        <v>0</v>
      </c>
      <c r="CS102" s="138">
        <f t="shared" si="120"/>
        <v>0</v>
      </c>
      <c r="CT102" s="138">
        <f t="shared" si="120"/>
        <v>0</v>
      </c>
      <c r="CU102" s="138">
        <f t="shared" si="120"/>
        <v>0</v>
      </c>
      <c r="CV102" s="138">
        <f t="shared" si="120"/>
        <v>0</v>
      </c>
      <c r="CW102" s="138">
        <f t="shared" si="120"/>
        <v>0</v>
      </c>
      <c r="CX102" s="138">
        <f t="shared" si="120"/>
        <v>0</v>
      </c>
      <c r="CY102" s="138">
        <f t="shared" si="120"/>
        <v>0</v>
      </c>
    </row>
    <row r="103" spans="1:103" s="35" customFormat="1">
      <c r="A103" s="94"/>
      <c r="B103" s="43" t="s">
        <v>215</v>
      </c>
      <c r="C103" s="393">
        <f>E41</f>
        <v>6715</v>
      </c>
      <c r="D103" s="303" t="s">
        <v>186</v>
      </c>
      <c r="E103" s="395">
        <v>1.25</v>
      </c>
      <c r="F103" s="303" t="s">
        <v>254</v>
      </c>
      <c r="G103" s="36">
        <f t="shared" si="116"/>
        <v>151087.5</v>
      </c>
      <c r="H103" s="70" t="s">
        <v>136</v>
      </c>
      <c r="J103" s="138">
        <f>IF(AND(J$7&gt;=$C$12,J$7&lt;=$C$15),$C103*$E103*J$9,0)</f>
        <v>0</v>
      </c>
      <c r="K103" s="138">
        <f t="shared" si="117"/>
        <v>0</v>
      </c>
      <c r="L103" s="138">
        <f t="shared" si="117"/>
        <v>0</v>
      </c>
      <c r="M103" s="138">
        <f t="shared" si="117"/>
        <v>0</v>
      </c>
      <c r="N103" s="138">
        <f t="shared" si="117"/>
        <v>0</v>
      </c>
      <c r="O103" s="138">
        <f t="shared" si="117"/>
        <v>0</v>
      </c>
      <c r="P103" s="138">
        <f t="shared" si="117"/>
        <v>8393.75</v>
      </c>
      <c r="Q103" s="138">
        <f t="shared" si="117"/>
        <v>8393.75</v>
      </c>
      <c r="R103" s="138">
        <f t="shared" si="117"/>
        <v>8393.75</v>
      </c>
      <c r="S103" s="138">
        <f t="shared" si="117"/>
        <v>8393.75</v>
      </c>
      <c r="T103" s="138">
        <f t="shared" si="117"/>
        <v>8393.75</v>
      </c>
      <c r="U103" s="138">
        <f t="shared" si="117"/>
        <v>8393.75</v>
      </c>
      <c r="V103" s="138">
        <f t="shared" si="117"/>
        <v>8393.75</v>
      </c>
      <c r="W103" s="138">
        <f t="shared" si="117"/>
        <v>8393.75</v>
      </c>
      <c r="X103" s="138">
        <f t="shared" si="117"/>
        <v>8393.75</v>
      </c>
      <c r="Y103" s="138">
        <f t="shared" si="117"/>
        <v>8393.75</v>
      </c>
      <c r="Z103" s="138">
        <f t="shared" si="117"/>
        <v>8393.75</v>
      </c>
      <c r="AA103" s="138">
        <f t="shared" si="117"/>
        <v>8393.75</v>
      </c>
      <c r="AB103" s="138">
        <f t="shared" si="117"/>
        <v>8393.75</v>
      </c>
      <c r="AC103" s="138">
        <f t="shared" si="117"/>
        <v>8393.75</v>
      </c>
      <c r="AD103" s="138">
        <f t="shared" si="117"/>
        <v>8393.75</v>
      </c>
      <c r="AE103" s="138">
        <f t="shared" si="117"/>
        <v>8393.75</v>
      </c>
      <c r="AF103" s="138">
        <f t="shared" si="117"/>
        <v>8393.75</v>
      </c>
      <c r="AG103" s="138">
        <f t="shared" si="117"/>
        <v>8393.75</v>
      </c>
      <c r="AH103" s="138">
        <f t="shared" si="117"/>
        <v>0</v>
      </c>
      <c r="AI103" s="138">
        <f t="shared" si="117"/>
        <v>0</v>
      </c>
      <c r="AJ103" s="138">
        <f t="shared" si="117"/>
        <v>0</v>
      </c>
      <c r="AK103" s="138">
        <f t="shared" si="117"/>
        <v>0</v>
      </c>
      <c r="AL103" s="138">
        <f t="shared" si="117"/>
        <v>0</v>
      </c>
      <c r="AM103" s="138">
        <f t="shared" si="117"/>
        <v>0</v>
      </c>
      <c r="AN103" s="138">
        <f t="shared" si="117"/>
        <v>0</v>
      </c>
      <c r="AO103" s="138">
        <f t="shared" si="117"/>
        <v>0</v>
      </c>
      <c r="AP103" s="138">
        <f t="shared" si="117"/>
        <v>0</v>
      </c>
      <c r="AQ103" s="138">
        <f t="shared" si="117"/>
        <v>0</v>
      </c>
      <c r="AR103" s="138">
        <f t="shared" si="117"/>
        <v>0</v>
      </c>
      <c r="AS103" s="138">
        <f t="shared" si="117"/>
        <v>0</v>
      </c>
      <c r="AT103" s="138">
        <f t="shared" si="117"/>
        <v>0</v>
      </c>
      <c r="AU103" s="138">
        <f>IF(AND(AU$7&gt;=$C$12,AU$7&lt;=$C$15),$C103*$E103*AU$9,0)</f>
        <v>0</v>
      </c>
      <c r="AV103" s="138">
        <f t="shared" si="117"/>
        <v>0</v>
      </c>
      <c r="AW103" s="138">
        <f t="shared" si="118"/>
        <v>0</v>
      </c>
      <c r="AX103" s="138">
        <f t="shared" si="118"/>
        <v>0</v>
      </c>
      <c r="AY103" s="138">
        <f t="shared" si="118"/>
        <v>0</v>
      </c>
      <c r="AZ103" s="138">
        <f t="shared" si="118"/>
        <v>0</v>
      </c>
      <c r="BA103" s="138">
        <f t="shared" si="118"/>
        <v>0</v>
      </c>
      <c r="BB103" s="138">
        <f t="shared" si="118"/>
        <v>0</v>
      </c>
      <c r="BC103" s="138">
        <f t="shared" si="118"/>
        <v>0</v>
      </c>
      <c r="BD103" s="138">
        <f t="shared" si="118"/>
        <v>0</v>
      </c>
      <c r="BE103" s="138">
        <f t="shared" si="118"/>
        <v>0</v>
      </c>
      <c r="BF103" s="138">
        <f t="shared" si="118"/>
        <v>0</v>
      </c>
      <c r="BG103" s="138">
        <f t="shared" si="118"/>
        <v>0</v>
      </c>
      <c r="BH103" s="138">
        <f t="shared" si="118"/>
        <v>0</v>
      </c>
      <c r="BI103" s="138">
        <f t="shared" si="118"/>
        <v>0</v>
      </c>
      <c r="BJ103" s="138">
        <f t="shared" si="118"/>
        <v>0</v>
      </c>
      <c r="BK103" s="138">
        <f t="shared" si="118"/>
        <v>0</v>
      </c>
      <c r="BL103" s="138">
        <f t="shared" si="118"/>
        <v>0</v>
      </c>
      <c r="BM103" s="138">
        <f t="shared" si="118"/>
        <v>0</v>
      </c>
      <c r="BN103" s="138">
        <f t="shared" si="118"/>
        <v>0</v>
      </c>
      <c r="BO103" s="138">
        <f t="shared" si="118"/>
        <v>0</v>
      </c>
      <c r="BP103" s="138">
        <f t="shared" si="118"/>
        <v>0</v>
      </c>
      <c r="BQ103" s="138">
        <f t="shared" si="118"/>
        <v>0</v>
      </c>
      <c r="BS103" s="138">
        <f>SUM(J103:U103)</f>
        <v>50362.5</v>
      </c>
      <c r="BT103" s="138">
        <f>SUM(V103:AG103)</f>
        <v>100725</v>
      </c>
      <c r="BU103" s="138">
        <f>SUM(AH103:AS103)</f>
        <v>0</v>
      </c>
      <c r="BV103" s="138">
        <f>SUM(AT103:BE103)</f>
        <v>0</v>
      </c>
      <c r="BW103" s="138">
        <f>SUM(BF103:BQ103)</f>
        <v>0</v>
      </c>
      <c r="BX103" s="138">
        <f t="shared" si="119"/>
        <v>0</v>
      </c>
      <c r="BY103" s="138">
        <f t="shared" si="119"/>
        <v>0</v>
      </c>
      <c r="BZ103" s="138">
        <f t="shared" si="119"/>
        <v>0</v>
      </c>
      <c r="CA103" s="138">
        <f t="shared" si="119"/>
        <v>0</v>
      </c>
      <c r="CB103" s="138">
        <f t="shared" si="119"/>
        <v>0</v>
      </c>
      <c r="CC103" s="138">
        <f t="shared" si="119"/>
        <v>0</v>
      </c>
      <c r="CD103" s="138">
        <f t="shared" si="119"/>
        <v>0</v>
      </c>
      <c r="CE103" s="138">
        <f t="shared" si="119"/>
        <v>0</v>
      </c>
      <c r="CF103" s="138">
        <f t="shared" si="119"/>
        <v>0</v>
      </c>
      <c r="CG103" s="138">
        <f t="shared" si="119"/>
        <v>0</v>
      </c>
      <c r="CH103" s="138">
        <f t="shared" si="119"/>
        <v>0</v>
      </c>
      <c r="CI103" s="138">
        <f t="shared" si="119"/>
        <v>0</v>
      </c>
      <c r="CJ103" s="138">
        <f t="shared" si="119"/>
        <v>0</v>
      </c>
      <c r="CK103" s="138">
        <f t="shared" si="119"/>
        <v>0</v>
      </c>
      <c r="CL103" s="138">
        <f t="shared" si="119"/>
        <v>0</v>
      </c>
      <c r="CM103" s="138">
        <f t="shared" si="119"/>
        <v>0</v>
      </c>
      <c r="CN103" s="138">
        <f t="shared" si="120"/>
        <v>0</v>
      </c>
      <c r="CO103" s="138">
        <f t="shared" si="120"/>
        <v>0</v>
      </c>
      <c r="CP103" s="138">
        <f t="shared" si="120"/>
        <v>0</v>
      </c>
      <c r="CQ103" s="138">
        <f t="shared" si="120"/>
        <v>0</v>
      </c>
      <c r="CR103" s="138">
        <f t="shared" si="120"/>
        <v>0</v>
      </c>
      <c r="CS103" s="138">
        <f t="shared" si="120"/>
        <v>0</v>
      </c>
      <c r="CT103" s="138">
        <f t="shared" si="120"/>
        <v>0</v>
      </c>
      <c r="CU103" s="138">
        <f t="shared" si="120"/>
        <v>0</v>
      </c>
      <c r="CV103" s="138">
        <f t="shared" si="120"/>
        <v>0</v>
      </c>
      <c r="CW103" s="138">
        <f t="shared" si="120"/>
        <v>0</v>
      </c>
      <c r="CX103" s="138">
        <f t="shared" si="120"/>
        <v>0</v>
      </c>
      <c r="CY103" s="138">
        <f t="shared" si="120"/>
        <v>0</v>
      </c>
    </row>
    <row r="104" spans="1:103" s="35" customFormat="1">
      <c r="A104" s="94"/>
      <c r="B104" s="43" t="s">
        <v>264</v>
      </c>
      <c r="C104" s="393">
        <f>E41*C42</f>
        <v>1107975</v>
      </c>
      <c r="D104" s="303" t="s">
        <v>267</v>
      </c>
      <c r="E104" s="394">
        <f>13*0+6</f>
        <v>6</v>
      </c>
      <c r="F104" s="303" t="s">
        <v>132</v>
      </c>
      <c r="G104" s="36">
        <f t="shared" ref="G104" si="121">SUM(BS104:CY104)</f>
        <v>6647850</v>
      </c>
      <c r="H104" s="70" t="s">
        <v>136</v>
      </c>
      <c r="J104" s="138">
        <f>IF(J$7=$C$15,$C104*$E104,0)</f>
        <v>0</v>
      </c>
      <c r="K104" s="138">
        <f t="shared" ref="K104:BQ104" si="122">IF(K$7=$C$15,$C104*$E104,0)</f>
        <v>0</v>
      </c>
      <c r="L104" s="138">
        <f t="shared" si="122"/>
        <v>0</v>
      </c>
      <c r="M104" s="138">
        <f t="shared" si="122"/>
        <v>0</v>
      </c>
      <c r="N104" s="138">
        <f t="shared" si="122"/>
        <v>0</v>
      </c>
      <c r="O104" s="138">
        <f t="shared" si="122"/>
        <v>0</v>
      </c>
      <c r="P104" s="138">
        <f t="shared" si="122"/>
        <v>0</v>
      </c>
      <c r="Q104" s="138">
        <f t="shared" si="122"/>
        <v>0</v>
      </c>
      <c r="R104" s="138">
        <f t="shared" si="122"/>
        <v>0</v>
      </c>
      <c r="S104" s="138">
        <f t="shared" si="122"/>
        <v>0</v>
      </c>
      <c r="T104" s="138">
        <f t="shared" si="122"/>
        <v>0</v>
      </c>
      <c r="U104" s="138">
        <f t="shared" si="122"/>
        <v>0</v>
      </c>
      <c r="V104" s="138">
        <f t="shared" si="122"/>
        <v>0</v>
      </c>
      <c r="W104" s="138">
        <f t="shared" si="122"/>
        <v>0</v>
      </c>
      <c r="X104" s="138">
        <f t="shared" si="122"/>
        <v>0</v>
      </c>
      <c r="Y104" s="138">
        <f t="shared" si="122"/>
        <v>0</v>
      </c>
      <c r="Z104" s="138">
        <f t="shared" si="122"/>
        <v>0</v>
      </c>
      <c r="AA104" s="138">
        <f t="shared" si="122"/>
        <v>0</v>
      </c>
      <c r="AB104" s="138">
        <f t="shared" si="122"/>
        <v>0</v>
      </c>
      <c r="AC104" s="138">
        <f t="shared" si="122"/>
        <v>0</v>
      </c>
      <c r="AD104" s="138">
        <f t="shared" si="122"/>
        <v>0</v>
      </c>
      <c r="AE104" s="138">
        <f t="shared" si="122"/>
        <v>0</v>
      </c>
      <c r="AF104" s="138">
        <f t="shared" si="122"/>
        <v>0</v>
      </c>
      <c r="AG104" s="138">
        <f t="shared" si="122"/>
        <v>6647850</v>
      </c>
      <c r="AH104" s="138">
        <f t="shared" si="122"/>
        <v>0</v>
      </c>
      <c r="AI104" s="138">
        <f t="shared" si="122"/>
        <v>0</v>
      </c>
      <c r="AJ104" s="138">
        <f t="shared" si="122"/>
        <v>0</v>
      </c>
      <c r="AK104" s="138">
        <f t="shared" si="122"/>
        <v>0</v>
      </c>
      <c r="AL104" s="138">
        <f t="shared" si="122"/>
        <v>0</v>
      </c>
      <c r="AM104" s="138">
        <f t="shared" si="122"/>
        <v>0</v>
      </c>
      <c r="AN104" s="138">
        <f t="shared" si="122"/>
        <v>0</v>
      </c>
      <c r="AO104" s="138">
        <f t="shared" si="122"/>
        <v>0</v>
      </c>
      <c r="AP104" s="138">
        <f t="shared" si="122"/>
        <v>0</v>
      </c>
      <c r="AQ104" s="138">
        <f t="shared" si="122"/>
        <v>0</v>
      </c>
      <c r="AR104" s="138">
        <f t="shared" si="122"/>
        <v>0</v>
      </c>
      <c r="AS104" s="138">
        <f t="shared" si="122"/>
        <v>0</v>
      </c>
      <c r="AT104" s="138">
        <f t="shared" si="122"/>
        <v>0</v>
      </c>
      <c r="AU104" s="138">
        <f t="shared" si="122"/>
        <v>0</v>
      </c>
      <c r="AV104" s="138">
        <f t="shared" si="122"/>
        <v>0</v>
      </c>
      <c r="AW104" s="138">
        <f t="shared" si="122"/>
        <v>0</v>
      </c>
      <c r="AX104" s="138">
        <f t="shared" si="122"/>
        <v>0</v>
      </c>
      <c r="AY104" s="138">
        <f t="shared" si="122"/>
        <v>0</v>
      </c>
      <c r="AZ104" s="138">
        <f t="shared" si="122"/>
        <v>0</v>
      </c>
      <c r="BA104" s="138">
        <f t="shared" si="122"/>
        <v>0</v>
      </c>
      <c r="BB104" s="138">
        <f t="shared" si="122"/>
        <v>0</v>
      </c>
      <c r="BC104" s="138">
        <f t="shared" si="122"/>
        <v>0</v>
      </c>
      <c r="BD104" s="138">
        <f t="shared" si="122"/>
        <v>0</v>
      </c>
      <c r="BE104" s="138">
        <f t="shared" si="122"/>
        <v>0</v>
      </c>
      <c r="BF104" s="138">
        <f t="shared" si="122"/>
        <v>0</v>
      </c>
      <c r="BG104" s="138">
        <f>IF(BG$7=$C$15,$C104*$E104,0)</f>
        <v>0</v>
      </c>
      <c r="BH104" s="138">
        <f t="shared" si="122"/>
        <v>0</v>
      </c>
      <c r="BI104" s="138">
        <f t="shared" si="122"/>
        <v>0</v>
      </c>
      <c r="BJ104" s="138">
        <f t="shared" si="122"/>
        <v>0</v>
      </c>
      <c r="BK104" s="138">
        <f t="shared" si="122"/>
        <v>0</v>
      </c>
      <c r="BL104" s="138">
        <f t="shared" si="122"/>
        <v>0</v>
      </c>
      <c r="BM104" s="138">
        <f t="shared" si="122"/>
        <v>0</v>
      </c>
      <c r="BN104" s="138">
        <f t="shared" si="122"/>
        <v>0</v>
      </c>
      <c r="BO104" s="138">
        <f t="shared" si="122"/>
        <v>0</v>
      </c>
      <c r="BP104" s="138">
        <f t="shared" si="122"/>
        <v>0</v>
      </c>
      <c r="BQ104" s="138">
        <f t="shared" si="122"/>
        <v>0</v>
      </c>
      <c r="BS104" s="138">
        <f>SUM(J104:U104)</f>
        <v>0</v>
      </c>
      <c r="BT104" s="138">
        <f>SUM(V104:AG104)</f>
        <v>6647850</v>
      </c>
      <c r="BU104" s="138">
        <f>SUM(AH104:AS104)</f>
        <v>0</v>
      </c>
      <c r="BV104" s="138">
        <f>SUM(AT104:BE104)</f>
        <v>0</v>
      </c>
      <c r="BW104" s="138">
        <f>SUM(BF104:BQ104)</f>
        <v>0</v>
      </c>
      <c r="BX104" s="138">
        <f t="shared" ref="BX104:CY104" si="123">IF(BX$7=$C$15,$C104*$E104,0)</f>
        <v>0</v>
      </c>
      <c r="BY104" s="138">
        <f t="shared" si="123"/>
        <v>0</v>
      </c>
      <c r="BZ104" s="138">
        <f t="shared" si="123"/>
        <v>0</v>
      </c>
      <c r="CA104" s="138">
        <f t="shared" si="123"/>
        <v>0</v>
      </c>
      <c r="CB104" s="138">
        <f t="shared" si="123"/>
        <v>0</v>
      </c>
      <c r="CC104" s="138">
        <f t="shared" si="123"/>
        <v>0</v>
      </c>
      <c r="CD104" s="138">
        <f t="shared" si="123"/>
        <v>0</v>
      </c>
      <c r="CE104" s="138">
        <f t="shared" si="123"/>
        <v>0</v>
      </c>
      <c r="CF104" s="138">
        <f t="shared" si="123"/>
        <v>0</v>
      </c>
      <c r="CG104" s="138">
        <f t="shared" si="123"/>
        <v>0</v>
      </c>
      <c r="CH104" s="138">
        <f t="shared" si="123"/>
        <v>0</v>
      </c>
      <c r="CI104" s="138">
        <f t="shared" si="123"/>
        <v>0</v>
      </c>
      <c r="CJ104" s="138">
        <f t="shared" si="123"/>
        <v>0</v>
      </c>
      <c r="CK104" s="138">
        <f t="shared" si="123"/>
        <v>0</v>
      </c>
      <c r="CL104" s="138">
        <f t="shared" si="123"/>
        <v>0</v>
      </c>
      <c r="CM104" s="138">
        <f t="shared" si="123"/>
        <v>0</v>
      </c>
      <c r="CN104" s="138">
        <f t="shared" si="123"/>
        <v>0</v>
      </c>
      <c r="CO104" s="138">
        <f t="shared" si="123"/>
        <v>0</v>
      </c>
      <c r="CP104" s="138">
        <f t="shared" si="123"/>
        <v>0</v>
      </c>
      <c r="CQ104" s="138">
        <f t="shared" si="123"/>
        <v>0</v>
      </c>
      <c r="CR104" s="138">
        <f t="shared" si="123"/>
        <v>0</v>
      </c>
      <c r="CS104" s="138">
        <f t="shared" si="123"/>
        <v>0</v>
      </c>
      <c r="CT104" s="138">
        <f t="shared" si="123"/>
        <v>0</v>
      </c>
      <c r="CU104" s="138">
        <f t="shared" si="123"/>
        <v>0</v>
      </c>
      <c r="CV104" s="138">
        <f t="shared" si="123"/>
        <v>0</v>
      </c>
      <c r="CW104" s="138">
        <f t="shared" si="123"/>
        <v>0</v>
      </c>
      <c r="CX104" s="138">
        <f t="shared" si="123"/>
        <v>0</v>
      </c>
      <c r="CY104" s="138">
        <f t="shared" si="123"/>
        <v>0</v>
      </c>
    </row>
    <row r="105" spans="1:103" s="139" customFormat="1">
      <c r="A105" s="97"/>
      <c r="B105" s="4"/>
      <c r="C105" s="147"/>
      <c r="E105" s="147"/>
      <c r="F105" s="148"/>
      <c r="G105" s="148"/>
      <c r="H105" s="148"/>
      <c r="I105" s="43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69"/>
      <c r="BS105" s="149"/>
      <c r="BT105" s="149"/>
      <c r="BU105" s="149"/>
      <c r="BV105" s="149"/>
      <c r="BW105" s="82"/>
      <c r="BX105" s="82"/>
      <c r="BY105" s="82"/>
      <c r="BZ105" s="82"/>
      <c r="CA105" s="82"/>
      <c r="CB105" s="82"/>
      <c r="CC105" s="82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</row>
    <row r="106" spans="1:103" s="266" customFormat="1">
      <c r="A106" s="264"/>
      <c r="B106" s="294" t="str">
        <f>B48</f>
        <v>W4: Ready Built</v>
      </c>
      <c r="C106" s="265"/>
      <c r="E106" s="265"/>
      <c r="F106" s="267"/>
      <c r="G106" s="40">
        <f>SUM(BS106:CY106)</f>
        <v>1278946.8</v>
      </c>
      <c r="H106" s="297" t="s">
        <v>136</v>
      </c>
      <c r="I106" s="128"/>
      <c r="J106" s="40">
        <f>SUM(J107:J109)</f>
        <v>0</v>
      </c>
      <c r="K106" s="40">
        <f t="shared" ref="K106:BQ106" si="124">SUM(K107:K109)</f>
        <v>0</v>
      </c>
      <c r="L106" s="40">
        <f t="shared" si="124"/>
        <v>0</v>
      </c>
      <c r="M106" s="40">
        <f t="shared" si="124"/>
        <v>0</v>
      </c>
      <c r="N106" s="40">
        <f t="shared" si="124"/>
        <v>0</v>
      </c>
      <c r="O106" s="40">
        <f t="shared" si="124"/>
        <v>0</v>
      </c>
      <c r="P106" s="40">
        <f t="shared" si="124"/>
        <v>71052.600000000006</v>
      </c>
      <c r="Q106" s="40">
        <f t="shared" si="124"/>
        <v>71052.600000000006</v>
      </c>
      <c r="R106" s="40">
        <f t="shared" si="124"/>
        <v>71052.600000000006</v>
      </c>
      <c r="S106" s="40">
        <f t="shared" si="124"/>
        <v>71052.600000000006</v>
      </c>
      <c r="T106" s="40">
        <f t="shared" si="124"/>
        <v>71052.600000000006</v>
      </c>
      <c r="U106" s="40">
        <f t="shared" si="124"/>
        <v>71052.600000000006</v>
      </c>
      <c r="V106" s="40">
        <f t="shared" si="124"/>
        <v>71052.600000000006</v>
      </c>
      <c r="W106" s="40">
        <f t="shared" si="124"/>
        <v>71052.600000000006</v>
      </c>
      <c r="X106" s="40">
        <f t="shared" si="124"/>
        <v>71052.600000000006</v>
      </c>
      <c r="Y106" s="40">
        <f t="shared" si="124"/>
        <v>71052.600000000006</v>
      </c>
      <c r="Z106" s="40">
        <f t="shared" si="124"/>
        <v>71052.600000000006</v>
      </c>
      <c r="AA106" s="40">
        <f t="shared" si="124"/>
        <v>71052.600000000006</v>
      </c>
      <c r="AB106" s="40">
        <f t="shared" si="124"/>
        <v>71052.600000000006</v>
      </c>
      <c r="AC106" s="40">
        <f t="shared" si="124"/>
        <v>71052.600000000006</v>
      </c>
      <c r="AD106" s="40">
        <f t="shared" si="124"/>
        <v>71052.600000000006</v>
      </c>
      <c r="AE106" s="40">
        <f t="shared" si="124"/>
        <v>71052.600000000006</v>
      </c>
      <c r="AF106" s="40">
        <f t="shared" si="124"/>
        <v>71052.600000000006</v>
      </c>
      <c r="AG106" s="40">
        <f t="shared" si="124"/>
        <v>71052.600000000006</v>
      </c>
      <c r="AH106" s="40">
        <f t="shared" si="124"/>
        <v>0</v>
      </c>
      <c r="AI106" s="40">
        <f t="shared" si="124"/>
        <v>0</v>
      </c>
      <c r="AJ106" s="40">
        <f t="shared" si="124"/>
        <v>0</v>
      </c>
      <c r="AK106" s="40">
        <f t="shared" si="124"/>
        <v>0</v>
      </c>
      <c r="AL106" s="40">
        <f t="shared" si="124"/>
        <v>0</v>
      </c>
      <c r="AM106" s="40">
        <f t="shared" si="124"/>
        <v>0</v>
      </c>
      <c r="AN106" s="40">
        <f t="shared" si="124"/>
        <v>0</v>
      </c>
      <c r="AO106" s="40">
        <f t="shared" si="124"/>
        <v>0</v>
      </c>
      <c r="AP106" s="40">
        <f t="shared" si="124"/>
        <v>0</v>
      </c>
      <c r="AQ106" s="40">
        <f t="shared" si="124"/>
        <v>0</v>
      </c>
      <c r="AR106" s="40">
        <f t="shared" si="124"/>
        <v>0</v>
      </c>
      <c r="AS106" s="40">
        <f t="shared" si="124"/>
        <v>0</v>
      </c>
      <c r="AT106" s="40">
        <f t="shared" si="124"/>
        <v>0</v>
      </c>
      <c r="AU106" s="40">
        <f t="shared" si="124"/>
        <v>0</v>
      </c>
      <c r="AV106" s="40">
        <f t="shared" si="124"/>
        <v>0</v>
      </c>
      <c r="AW106" s="40">
        <f t="shared" si="124"/>
        <v>0</v>
      </c>
      <c r="AX106" s="40">
        <f t="shared" si="124"/>
        <v>0</v>
      </c>
      <c r="AY106" s="40">
        <f t="shared" si="124"/>
        <v>0</v>
      </c>
      <c r="AZ106" s="40">
        <f t="shared" si="124"/>
        <v>0</v>
      </c>
      <c r="BA106" s="40">
        <f t="shared" si="124"/>
        <v>0</v>
      </c>
      <c r="BB106" s="40">
        <f t="shared" si="124"/>
        <v>0</v>
      </c>
      <c r="BC106" s="40">
        <f t="shared" si="124"/>
        <v>0</v>
      </c>
      <c r="BD106" s="40">
        <f t="shared" si="124"/>
        <v>0</v>
      </c>
      <c r="BE106" s="40">
        <f t="shared" si="124"/>
        <v>0</v>
      </c>
      <c r="BF106" s="40">
        <f t="shared" si="124"/>
        <v>0</v>
      </c>
      <c r="BG106" s="40">
        <f t="shared" si="124"/>
        <v>0</v>
      </c>
      <c r="BH106" s="40">
        <f t="shared" si="124"/>
        <v>0</v>
      </c>
      <c r="BI106" s="40">
        <f t="shared" si="124"/>
        <v>0</v>
      </c>
      <c r="BJ106" s="40">
        <f t="shared" si="124"/>
        <v>0</v>
      </c>
      <c r="BK106" s="40">
        <f t="shared" si="124"/>
        <v>0</v>
      </c>
      <c r="BL106" s="40">
        <f t="shared" si="124"/>
        <v>0</v>
      </c>
      <c r="BM106" s="40">
        <f t="shared" si="124"/>
        <v>0</v>
      </c>
      <c r="BN106" s="40">
        <f t="shared" si="124"/>
        <v>0</v>
      </c>
      <c r="BO106" s="40">
        <f t="shared" si="124"/>
        <v>0</v>
      </c>
      <c r="BP106" s="40">
        <f t="shared" si="124"/>
        <v>0</v>
      </c>
      <c r="BQ106" s="40">
        <f t="shared" si="124"/>
        <v>0</v>
      </c>
      <c r="BR106" s="40"/>
      <c r="BS106" s="40">
        <f>SUM(BS107:BS109)</f>
        <v>426315.60000000003</v>
      </c>
      <c r="BT106" s="40">
        <f t="shared" ref="BT106:CY106" si="125">SUM(BT107:BT109)</f>
        <v>852631.2</v>
      </c>
      <c r="BU106" s="40">
        <f t="shared" si="125"/>
        <v>0</v>
      </c>
      <c r="BV106" s="40">
        <f t="shared" si="125"/>
        <v>0</v>
      </c>
      <c r="BW106" s="40">
        <f t="shared" si="125"/>
        <v>0</v>
      </c>
      <c r="BX106" s="40">
        <f t="shared" si="125"/>
        <v>0</v>
      </c>
      <c r="BY106" s="40">
        <f t="shared" si="125"/>
        <v>0</v>
      </c>
      <c r="BZ106" s="40">
        <f t="shared" si="125"/>
        <v>0</v>
      </c>
      <c r="CA106" s="40">
        <f t="shared" si="125"/>
        <v>0</v>
      </c>
      <c r="CB106" s="40">
        <f t="shared" si="125"/>
        <v>0</v>
      </c>
      <c r="CC106" s="40">
        <f t="shared" si="125"/>
        <v>0</v>
      </c>
      <c r="CD106" s="40">
        <f t="shared" si="125"/>
        <v>0</v>
      </c>
      <c r="CE106" s="40">
        <f t="shared" si="125"/>
        <v>0</v>
      </c>
      <c r="CF106" s="40">
        <f t="shared" si="125"/>
        <v>0</v>
      </c>
      <c r="CG106" s="40">
        <f t="shared" si="125"/>
        <v>0</v>
      </c>
      <c r="CH106" s="40">
        <f t="shared" si="125"/>
        <v>0</v>
      </c>
      <c r="CI106" s="40">
        <f t="shared" si="125"/>
        <v>0</v>
      </c>
      <c r="CJ106" s="40">
        <f t="shared" si="125"/>
        <v>0</v>
      </c>
      <c r="CK106" s="40">
        <f t="shared" si="125"/>
        <v>0</v>
      </c>
      <c r="CL106" s="40">
        <f t="shared" si="125"/>
        <v>0</v>
      </c>
      <c r="CM106" s="40">
        <f t="shared" si="125"/>
        <v>0</v>
      </c>
      <c r="CN106" s="40">
        <f t="shared" si="125"/>
        <v>0</v>
      </c>
      <c r="CO106" s="40">
        <f t="shared" si="125"/>
        <v>0</v>
      </c>
      <c r="CP106" s="40">
        <f t="shared" si="125"/>
        <v>0</v>
      </c>
      <c r="CQ106" s="40">
        <f t="shared" si="125"/>
        <v>0</v>
      </c>
      <c r="CR106" s="40">
        <f t="shared" si="125"/>
        <v>0</v>
      </c>
      <c r="CS106" s="40">
        <f t="shared" si="125"/>
        <v>0</v>
      </c>
      <c r="CT106" s="40">
        <f t="shared" si="125"/>
        <v>0</v>
      </c>
      <c r="CU106" s="40">
        <f t="shared" si="125"/>
        <v>0</v>
      </c>
      <c r="CV106" s="40">
        <f t="shared" si="125"/>
        <v>0</v>
      </c>
      <c r="CW106" s="40">
        <f t="shared" si="125"/>
        <v>0</v>
      </c>
      <c r="CX106" s="40">
        <f t="shared" si="125"/>
        <v>0</v>
      </c>
      <c r="CY106" s="40">
        <f t="shared" si="125"/>
        <v>0</v>
      </c>
    </row>
    <row r="107" spans="1:103" s="35" customFormat="1">
      <c r="A107" s="94"/>
      <c r="B107" s="43" t="s">
        <v>218</v>
      </c>
      <c r="C107" s="393">
        <f>E49</f>
        <v>29980</v>
      </c>
      <c r="D107" s="303" t="s">
        <v>186</v>
      </c>
      <c r="E107" s="395">
        <v>1.1200000000000001</v>
      </c>
      <c r="F107" s="303" t="s">
        <v>254</v>
      </c>
      <c r="G107" s="36">
        <f t="shared" ref="G107:G108" si="126">SUM(BS107:CY107)</f>
        <v>604396.80000000005</v>
      </c>
      <c r="H107" s="70" t="s">
        <v>136</v>
      </c>
      <c r="J107" s="138">
        <f>IF(AND(J$7&gt;=$C$12,J$7&lt;=$C$15),$C107*$E107*J$9,0)</f>
        <v>0</v>
      </c>
      <c r="K107" s="138">
        <f t="shared" ref="K107:AV108" si="127">IF(AND(K$7&gt;=$C$12,K$7&lt;=$C$15),$C107*$E107*K$9,0)</f>
        <v>0</v>
      </c>
      <c r="L107" s="138">
        <f t="shared" si="127"/>
        <v>0</v>
      </c>
      <c r="M107" s="138">
        <f t="shared" si="127"/>
        <v>0</v>
      </c>
      <c r="N107" s="138">
        <f t="shared" si="127"/>
        <v>0</v>
      </c>
      <c r="O107" s="138">
        <f t="shared" si="127"/>
        <v>0</v>
      </c>
      <c r="P107" s="138">
        <f t="shared" si="127"/>
        <v>33577.600000000006</v>
      </c>
      <c r="Q107" s="138">
        <f t="shared" si="127"/>
        <v>33577.600000000006</v>
      </c>
      <c r="R107" s="138">
        <f t="shared" si="127"/>
        <v>33577.600000000006</v>
      </c>
      <c r="S107" s="138">
        <f t="shared" si="127"/>
        <v>33577.600000000006</v>
      </c>
      <c r="T107" s="138">
        <f t="shared" si="127"/>
        <v>33577.600000000006</v>
      </c>
      <c r="U107" s="138">
        <f t="shared" si="127"/>
        <v>33577.600000000006</v>
      </c>
      <c r="V107" s="138">
        <f t="shared" si="127"/>
        <v>33577.600000000006</v>
      </c>
      <c r="W107" s="138">
        <f t="shared" si="127"/>
        <v>33577.600000000006</v>
      </c>
      <c r="X107" s="138">
        <f t="shared" si="127"/>
        <v>33577.600000000006</v>
      </c>
      <c r="Y107" s="138">
        <f t="shared" si="127"/>
        <v>33577.600000000006</v>
      </c>
      <c r="Z107" s="138">
        <f t="shared" si="127"/>
        <v>33577.600000000006</v>
      </c>
      <c r="AA107" s="138">
        <f t="shared" si="127"/>
        <v>33577.600000000006</v>
      </c>
      <c r="AB107" s="138">
        <f t="shared" si="127"/>
        <v>33577.600000000006</v>
      </c>
      <c r="AC107" s="138">
        <f t="shared" si="127"/>
        <v>33577.600000000006</v>
      </c>
      <c r="AD107" s="138">
        <f t="shared" si="127"/>
        <v>33577.600000000006</v>
      </c>
      <c r="AE107" s="138">
        <f t="shared" si="127"/>
        <v>33577.600000000006</v>
      </c>
      <c r="AF107" s="138">
        <f t="shared" si="127"/>
        <v>33577.600000000006</v>
      </c>
      <c r="AG107" s="138">
        <f t="shared" si="127"/>
        <v>33577.600000000006</v>
      </c>
      <c r="AH107" s="138">
        <f t="shared" si="127"/>
        <v>0</v>
      </c>
      <c r="AI107" s="138">
        <f t="shared" si="127"/>
        <v>0</v>
      </c>
      <c r="AJ107" s="138">
        <f t="shared" si="127"/>
        <v>0</v>
      </c>
      <c r="AK107" s="138">
        <f t="shared" si="127"/>
        <v>0</v>
      </c>
      <c r="AL107" s="138">
        <f t="shared" si="127"/>
        <v>0</v>
      </c>
      <c r="AM107" s="138">
        <f t="shared" si="127"/>
        <v>0</v>
      </c>
      <c r="AN107" s="138">
        <f t="shared" si="127"/>
        <v>0</v>
      </c>
      <c r="AO107" s="138">
        <f t="shared" si="127"/>
        <v>0</v>
      </c>
      <c r="AP107" s="138">
        <f t="shared" si="127"/>
        <v>0</v>
      </c>
      <c r="AQ107" s="138">
        <f t="shared" si="127"/>
        <v>0</v>
      </c>
      <c r="AR107" s="138">
        <f t="shared" si="127"/>
        <v>0</v>
      </c>
      <c r="AS107" s="138">
        <f t="shared" si="127"/>
        <v>0</v>
      </c>
      <c r="AT107" s="138">
        <f t="shared" si="127"/>
        <v>0</v>
      </c>
      <c r="AU107" s="138">
        <f>IF(AND(AU$7&gt;=$C$12,AU$7&lt;=$C$15),$C107*$E107*AU$9,0)</f>
        <v>0</v>
      </c>
      <c r="AV107" s="138">
        <f t="shared" si="127"/>
        <v>0</v>
      </c>
      <c r="AW107" s="138">
        <f t="shared" ref="AW107:BQ108" si="128">IF(AND(AW$7&gt;=$C$12,AW$7&lt;=$C$15),$C107*$E107*AW$9,0)</f>
        <v>0</v>
      </c>
      <c r="AX107" s="138">
        <f t="shared" si="128"/>
        <v>0</v>
      </c>
      <c r="AY107" s="138">
        <f t="shared" si="128"/>
        <v>0</v>
      </c>
      <c r="AZ107" s="138">
        <f t="shared" si="128"/>
        <v>0</v>
      </c>
      <c r="BA107" s="138">
        <f t="shared" si="128"/>
        <v>0</v>
      </c>
      <c r="BB107" s="138">
        <f t="shared" si="128"/>
        <v>0</v>
      </c>
      <c r="BC107" s="138">
        <f t="shared" si="128"/>
        <v>0</v>
      </c>
      <c r="BD107" s="138">
        <f t="shared" si="128"/>
        <v>0</v>
      </c>
      <c r="BE107" s="138">
        <f t="shared" si="128"/>
        <v>0</v>
      </c>
      <c r="BF107" s="138">
        <f t="shared" si="128"/>
        <v>0</v>
      </c>
      <c r="BG107" s="138">
        <f t="shared" si="128"/>
        <v>0</v>
      </c>
      <c r="BH107" s="138">
        <f t="shared" si="128"/>
        <v>0</v>
      </c>
      <c r="BI107" s="138">
        <f t="shared" si="128"/>
        <v>0</v>
      </c>
      <c r="BJ107" s="138">
        <f t="shared" si="128"/>
        <v>0</v>
      </c>
      <c r="BK107" s="138">
        <f t="shared" si="128"/>
        <v>0</v>
      </c>
      <c r="BL107" s="138">
        <f t="shared" si="128"/>
        <v>0</v>
      </c>
      <c r="BM107" s="138">
        <f t="shared" si="128"/>
        <v>0</v>
      </c>
      <c r="BN107" s="138">
        <f t="shared" si="128"/>
        <v>0</v>
      </c>
      <c r="BO107" s="138">
        <f t="shared" si="128"/>
        <v>0</v>
      </c>
      <c r="BP107" s="138">
        <f t="shared" si="128"/>
        <v>0</v>
      </c>
      <c r="BQ107" s="138">
        <f t="shared" si="128"/>
        <v>0</v>
      </c>
      <c r="BS107" s="138">
        <f>SUM(J107:U107)</f>
        <v>201465.60000000003</v>
      </c>
      <c r="BT107" s="138">
        <f>SUM(V107:AG107)</f>
        <v>402931.19999999995</v>
      </c>
      <c r="BU107" s="138">
        <f>SUM(AH107:AS107)</f>
        <v>0</v>
      </c>
      <c r="BV107" s="138">
        <f>SUM(AT107:BE107)</f>
        <v>0</v>
      </c>
      <c r="BW107" s="138">
        <f>SUM(BF107:BQ107)</f>
        <v>0</v>
      </c>
      <c r="BX107" s="138">
        <f t="shared" ref="BX107:CM108" si="129">IF(AND(BX$7&gt;=$C$12,BX$7&lt;=$C$15),$C107*$E107*BX$9,0)</f>
        <v>0</v>
      </c>
      <c r="BY107" s="138">
        <f t="shared" si="129"/>
        <v>0</v>
      </c>
      <c r="BZ107" s="138">
        <f t="shared" si="129"/>
        <v>0</v>
      </c>
      <c r="CA107" s="138">
        <f t="shared" si="129"/>
        <v>0</v>
      </c>
      <c r="CB107" s="138">
        <f t="shared" si="129"/>
        <v>0</v>
      </c>
      <c r="CC107" s="138">
        <f t="shared" si="129"/>
        <v>0</v>
      </c>
      <c r="CD107" s="138">
        <f t="shared" si="129"/>
        <v>0</v>
      </c>
      <c r="CE107" s="138">
        <f t="shared" si="129"/>
        <v>0</v>
      </c>
      <c r="CF107" s="138">
        <f t="shared" si="129"/>
        <v>0</v>
      </c>
      <c r="CG107" s="138">
        <f t="shared" si="129"/>
        <v>0</v>
      </c>
      <c r="CH107" s="138">
        <f t="shared" si="129"/>
        <v>0</v>
      </c>
      <c r="CI107" s="138">
        <f t="shared" si="129"/>
        <v>0</v>
      </c>
      <c r="CJ107" s="138">
        <f t="shared" si="129"/>
        <v>0</v>
      </c>
      <c r="CK107" s="138">
        <f t="shared" si="129"/>
        <v>0</v>
      </c>
      <c r="CL107" s="138">
        <f t="shared" si="129"/>
        <v>0</v>
      </c>
      <c r="CM107" s="138">
        <f t="shared" si="129"/>
        <v>0</v>
      </c>
      <c r="CN107" s="138">
        <f t="shared" ref="CN107:CY108" si="130">IF(AND(CN$7&gt;=$C$12,CN$7&lt;=$C$15),$C107*$E107*CN$9,0)</f>
        <v>0</v>
      </c>
      <c r="CO107" s="138">
        <f t="shared" si="130"/>
        <v>0</v>
      </c>
      <c r="CP107" s="138">
        <f t="shared" si="130"/>
        <v>0</v>
      </c>
      <c r="CQ107" s="138">
        <f t="shared" si="130"/>
        <v>0</v>
      </c>
      <c r="CR107" s="138">
        <f t="shared" si="130"/>
        <v>0</v>
      </c>
      <c r="CS107" s="138">
        <f t="shared" si="130"/>
        <v>0</v>
      </c>
      <c r="CT107" s="138">
        <f t="shared" si="130"/>
        <v>0</v>
      </c>
      <c r="CU107" s="138">
        <f t="shared" si="130"/>
        <v>0</v>
      </c>
      <c r="CV107" s="138">
        <f t="shared" si="130"/>
        <v>0</v>
      </c>
      <c r="CW107" s="138">
        <f t="shared" si="130"/>
        <v>0</v>
      </c>
      <c r="CX107" s="138">
        <f t="shared" si="130"/>
        <v>0</v>
      </c>
      <c r="CY107" s="138">
        <f t="shared" si="130"/>
        <v>0</v>
      </c>
    </row>
    <row r="108" spans="1:103" s="35" customFormat="1">
      <c r="A108" s="94"/>
      <c r="B108" s="43" t="s">
        <v>215</v>
      </c>
      <c r="C108" s="393">
        <f>E49</f>
        <v>29980</v>
      </c>
      <c r="D108" s="303" t="s">
        <v>186</v>
      </c>
      <c r="E108" s="395">
        <v>1.25</v>
      </c>
      <c r="F108" s="303" t="s">
        <v>254</v>
      </c>
      <c r="G108" s="36">
        <f t="shared" si="126"/>
        <v>674550</v>
      </c>
      <c r="H108" s="70" t="s">
        <v>136</v>
      </c>
      <c r="J108" s="138">
        <f>IF(AND(J$7&gt;=$C$12,J$7&lt;=$C$15),$C108*$E108*J$9,0)</f>
        <v>0</v>
      </c>
      <c r="K108" s="138">
        <f t="shared" si="127"/>
        <v>0</v>
      </c>
      <c r="L108" s="138">
        <f t="shared" si="127"/>
        <v>0</v>
      </c>
      <c r="M108" s="138">
        <f t="shared" si="127"/>
        <v>0</v>
      </c>
      <c r="N108" s="138">
        <f t="shared" si="127"/>
        <v>0</v>
      </c>
      <c r="O108" s="138">
        <f t="shared" si="127"/>
        <v>0</v>
      </c>
      <c r="P108" s="138">
        <f t="shared" si="127"/>
        <v>37475</v>
      </c>
      <c r="Q108" s="138">
        <f t="shared" si="127"/>
        <v>37475</v>
      </c>
      <c r="R108" s="138">
        <f t="shared" si="127"/>
        <v>37475</v>
      </c>
      <c r="S108" s="138">
        <f t="shared" si="127"/>
        <v>37475</v>
      </c>
      <c r="T108" s="138">
        <f t="shared" si="127"/>
        <v>37475</v>
      </c>
      <c r="U108" s="138">
        <f t="shared" si="127"/>
        <v>37475</v>
      </c>
      <c r="V108" s="138">
        <f t="shared" si="127"/>
        <v>37475</v>
      </c>
      <c r="W108" s="138">
        <f t="shared" si="127"/>
        <v>37475</v>
      </c>
      <c r="X108" s="138">
        <f t="shared" si="127"/>
        <v>37475</v>
      </c>
      <c r="Y108" s="138">
        <f t="shared" si="127"/>
        <v>37475</v>
      </c>
      <c r="Z108" s="138">
        <f t="shared" si="127"/>
        <v>37475</v>
      </c>
      <c r="AA108" s="138">
        <f t="shared" si="127"/>
        <v>37475</v>
      </c>
      <c r="AB108" s="138">
        <f t="shared" si="127"/>
        <v>37475</v>
      </c>
      <c r="AC108" s="138">
        <f t="shared" si="127"/>
        <v>37475</v>
      </c>
      <c r="AD108" s="138">
        <f t="shared" si="127"/>
        <v>37475</v>
      </c>
      <c r="AE108" s="138">
        <f t="shared" si="127"/>
        <v>37475</v>
      </c>
      <c r="AF108" s="138">
        <f t="shared" si="127"/>
        <v>37475</v>
      </c>
      <c r="AG108" s="138">
        <f t="shared" si="127"/>
        <v>37475</v>
      </c>
      <c r="AH108" s="138">
        <f t="shared" si="127"/>
        <v>0</v>
      </c>
      <c r="AI108" s="138">
        <f t="shared" si="127"/>
        <v>0</v>
      </c>
      <c r="AJ108" s="138">
        <f t="shared" si="127"/>
        <v>0</v>
      </c>
      <c r="AK108" s="138">
        <f t="shared" si="127"/>
        <v>0</v>
      </c>
      <c r="AL108" s="138">
        <f t="shared" si="127"/>
        <v>0</v>
      </c>
      <c r="AM108" s="138">
        <f t="shared" si="127"/>
        <v>0</v>
      </c>
      <c r="AN108" s="138">
        <f t="shared" si="127"/>
        <v>0</v>
      </c>
      <c r="AO108" s="138">
        <f t="shared" si="127"/>
        <v>0</v>
      </c>
      <c r="AP108" s="138">
        <f t="shared" si="127"/>
        <v>0</v>
      </c>
      <c r="AQ108" s="138">
        <f t="shared" si="127"/>
        <v>0</v>
      </c>
      <c r="AR108" s="138">
        <f t="shared" si="127"/>
        <v>0</v>
      </c>
      <c r="AS108" s="138">
        <f t="shared" si="127"/>
        <v>0</v>
      </c>
      <c r="AT108" s="138">
        <f t="shared" si="127"/>
        <v>0</v>
      </c>
      <c r="AU108" s="138">
        <f>IF(AND(AU$7&gt;=$C$12,AU$7&lt;=$C$15),$C108*$E108*AU$9,0)</f>
        <v>0</v>
      </c>
      <c r="AV108" s="138">
        <f t="shared" si="127"/>
        <v>0</v>
      </c>
      <c r="AW108" s="138">
        <f t="shared" si="128"/>
        <v>0</v>
      </c>
      <c r="AX108" s="138">
        <f t="shared" si="128"/>
        <v>0</v>
      </c>
      <c r="AY108" s="138">
        <f t="shared" si="128"/>
        <v>0</v>
      </c>
      <c r="AZ108" s="138">
        <f t="shared" si="128"/>
        <v>0</v>
      </c>
      <c r="BA108" s="138">
        <f t="shared" si="128"/>
        <v>0</v>
      </c>
      <c r="BB108" s="138">
        <f t="shared" si="128"/>
        <v>0</v>
      </c>
      <c r="BC108" s="138">
        <f t="shared" si="128"/>
        <v>0</v>
      </c>
      <c r="BD108" s="138">
        <f t="shared" si="128"/>
        <v>0</v>
      </c>
      <c r="BE108" s="138">
        <f t="shared" si="128"/>
        <v>0</v>
      </c>
      <c r="BF108" s="138">
        <f t="shared" si="128"/>
        <v>0</v>
      </c>
      <c r="BG108" s="138">
        <f t="shared" si="128"/>
        <v>0</v>
      </c>
      <c r="BH108" s="138">
        <f t="shared" si="128"/>
        <v>0</v>
      </c>
      <c r="BI108" s="138">
        <f t="shared" si="128"/>
        <v>0</v>
      </c>
      <c r="BJ108" s="138">
        <f t="shared" si="128"/>
        <v>0</v>
      </c>
      <c r="BK108" s="138">
        <f t="shared" si="128"/>
        <v>0</v>
      </c>
      <c r="BL108" s="138">
        <f t="shared" si="128"/>
        <v>0</v>
      </c>
      <c r="BM108" s="138">
        <f t="shared" si="128"/>
        <v>0</v>
      </c>
      <c r="BN108" s="138">
        <f t="shared" si="128"/>
        <v>0</v>
      </c>
      <c r="BO108" s="138">
        <f t="shared" si="128"/>
        <v>0</v>
      </c>
      <c r="BP108" s="138">
        <f t="shared" si="128"/>
        <v>0</v>
      </c>
      <c r="BQ108" s="138">
        <f t="shared" si="128"/>
        <v>0</v>
      </c>
      <c r="BS108" s="138">
        <f>SUM(J108:U108)</f>
        <v>224850</v>
      </c>
      <c r="BT108" s="138">
        <f>SUM(V108:AG108)</f>
        <v>449700</v>
      </c>
      <c r="BU108" s="138">
        <f>SUM(AH108:AS108)</f>
        <v>0</v>
      </c>
      <c r="BV108" s="138">
        <f>SUM(AT108:BE108)</f>
        <v>0</v>
      </c>
      <c r="BW108" s="138">
        <f>SUM(BF108:BQ108)</f>
        <v>0</v>
      </c>
      <c r="BX108" s="138">
        <f t="shared" si="129"/>
        <v>0</v>
      </c>
      <c r="BY108" s="138">
        <f t="shared" si="129"/>
        <v>0</v>
      </c>
      <c r="BZ108" s="138">
        <f t="shared" si="129"/>
        <v>0</v>
      </c>
      <c r="CA108" s="138">
        <f t="shared" si="129"/>
        <v>0</v>
      </c>
      <c r="CB108" s="138">
        <f t="shared" si="129"/>
        <v>0</v>
      </c>
      <c r="CC108" s="138">
        <f t="shared" si="129"/>
        <v>0</v>
      </c>
      <c r="CD108" s="138">
        <f t="shared" si="129"/>
        <v>0</v>
      </c>
      <c r="CE108" s="138">
        <f t="shared" si="129"/>
        <v>0</v>
      </c>
      <c r="CF108" s="138">
        <f t="shared" si="129"/>
        <v>0</v>
      </c>
      <c r="CG108" s="138">
        <f t="shared" si="129"/>
        <v>0</v>
      </c>
      <c r="CH108" s="138">
        <f t="shared" si="129"/>
        <v>0</v>
      </c>
      <c r="CI108" s="138">
        <f t="shared" si="129"/>
        <v>0</v>
      </c>
      <c r="CJ108" s="138">
        <f t="shared" si="129"/>
        <v>0</v>
      </c>
      <c r="CK108" s="138">
        <f t="shared" si="129"/>
        <v>0</v>
      </c>
      <c r="CL108" s="138">
        <f t="shared" si="129"/>
        <v>0</v>
      </c>
      <c r="CM108" s="138">
        <f t="shared" si="129"/>
        <v>0</v>
      </c>
      <c r="CN108" s="138">
        <f t="shared" si="130"/>
        <v>0</v>
      </c>
      <c r="CO108" s="138">
        <f t="shared" si="130"/>
        <v>0</v>
      </c>
      <c r="CP108" s="138">
        <f t="shared" si="130"/>
        <v>0</v>
      </c>
      <c r="CQ108" s="138">
        <f t="shared" si="130"/>
        <v>0</v>
      </c>
      <c r="CR108" s="138">
        <f t="shared" si="130"/>
        <v>0</v>
      </c>
      <c r="CS108" s="138">
        <f t="shared" si="130"/>
        <v>0</v>
      </c>
      <c r="CT108" s="138">
        <f t="shared" si="130"/>
        <v>0</v>
      </c>
      <c r="CU108" s="138">
        <f t="shared" si="130"/>
        <v>0</v>
      </c>
      <c r="CV108" s="138">
        <f t="shared" si="130"/>
        <v>0</v>
      </c>
      <c r="CW108" s="138">
        <f t="shared" si="130"/>
        <v>0</v>
      </c>
      <c r="CX108" s="138">
        <f t="shared" si="130"/>
        <v>0</v>
      </c>
      <c r="CY108" s="138">
        <f t="shared" si="130"/>
        <v>0</v>
      </c>
    </row>
    <row r="109" spans="1:103" s="35" customFormat="1">
      <c r="A109" s="94"/>
      <c r="B109" s="43" t="s">
        <v>264</v>
      </c>
      <c r="C109" s="393">
        <f>E49*C50</f>
        <v>4796800</v>
      </c>
      <c r="D109" s="303" t="s">
        <v>267</v>
      </c>
      <c r="E109" s="394">
        <f>13*0</f>
        <v>0</v>
      </c>
      <c r="F109" s="303" t="s">
        <v>132</v>
      </c>
      <c r="G109" s="36">
        <f t="shared" ref="G109" si="131">SUM(BS109:CY109)</f>
        <v>0</v>
      </c>
      <c r="H109" s="70" t="s">
        <v>136</v>
      </c>
      <c r="J109" s="138">
        <f>IF(J$7=$C$15,$C109*$E109,0)</f>
        <v>0</v>
      </c>
      <c r="K109" s="138">
        <f t="shared" ref="K109:BQ109" si="132">IF(K$7=$C$15,$C109*$E109,0)</f>
        <v>0</v>
      </c>
      <c r="L109" s="138">
        <f t="shared" si="132"/>
        <v>0</v>
      </c>
      <c r="M109" s="138">
        <f t="shared" si="132"/>
        <v>0</v>
      </c>
      <c r="N109" s="138">
        <f t="shared" si="132"/>
        <v>0</v>
      </c>
      <c r="O109" s="138">
        <f t="shared" si="132"/>
        <v>0</v>
      </c>
      <c r="P109" s="138">
        <f t="shared" si="132"/>
        <v>0</v>
      </c>
      <c r="Q109" s="138">
        <f t="shared" si="132"/>
        <v>0</v>
      </c>
      <c r="R109" s="138">
        <f t="shared" si="132"/>
        <v>0</v>
      </c>
      <c r="S109" s="138">
        <f t="shared" si="132"/>
        <v>0</v>
      </c>
      <c r="T109" s="138">
        <f t="shared" si="132"/>
        <v>0</v>
      </c>
      <c r="U109" s="138">
        <f t="shared" si="132"/>
        <v>0</v>
      </c>
      <c r="V109" s="138">
        <f t="shared" si="132"/>
        <v>0</v>
      </c>
      <c r="W109" s="138">
        <f t="shared" si="132"/>
        <v>0</v>
      </c>
      <c r="X109" s="138">
        <f t="shared" si="132"/>
        <v>0</v>
      </c>
      <c r="Y109" s="138">
        <f t="shared" si="132"/>
        <v>0</v>
      </c>
      <c r="Z109" s="138">
        <f t="shared" si="132"/>
        <v>0</v>
      </c>
      <c r="AA109" s="138">
        <f t="shared" si="132"/>
        <v>0</v>
      </c>
      <c r="AB109" s="138">
        <f t="shared" si="132"/>
        <v>0</v>
      </c>
      <c r="AC109" s="138">
        <f t="shared" si="132"/>
        <v>0</v>
      </c>
      <c r="AD109" s="138">
        <f t="shared" si="132"/>
        <v>0</v>
      </c>
      <c r="AE109" s="138">
        <f t="shared" si="132"/>
        <v>0</v>
      </c>
      <c r="AF109" s="138">
        <f t="shared" si="132"/>
        <v>0</v>
      </c>
      <c r="AG109" s="138">
        <f t="shared" si="132"/>
        <v>0</v>
      </c>
      <c r="AH109" s="138">
        <f t="shared" si="132"/>
        <v>0</v>
      </c>
      <c r="AI109" s="138">
        <f t="shared" si="132"/>
        <v>0</v>
      </c>
      <c r="AJ109" s="138">
        <f t="shared" si="132"/>
        <v>0</v>
      </c>
      <c r="AK109" s="138">
        <f t="shared" si="132"/>
        <v>0</v>
      </c>
      <c r="AL109" s="138">
        <f t="shared" si="132"/>
        <v>0</v>
      </c>
      <c r="AM109" s="138">
        <f t="shared" si="132"/>
        <v>0</v>
      </c>
      <c r="AN109" s="138">
        <f t="shared" si="132"/>
        <v>0</v>
      </c>
      <c r="AO109" s="138">
        <f t="shared" si="132"/>
        <v>0</v>
      </c>
      <c r="AP109" s="138">
        <f t="shared" si="132"/>
        <v>0</v>
      </c>
      <c r="AQ109" s="138">
        <f t="shared" si="132"/>
        <v>0</v>
      </c>
      <c r="AR109" s="138">
        <f t="shared" si="132"/>
        <v>0</v>
      </c>
      <c r="AS109" s="138">
        <f t="shared" si="132"/>
        <v>0</v>
      </c>
      <c r="AT109" s="138">
        <f t="shared" si="132"/>
        <v>0</v>
      </c>
      <c r="AU109" s="138">
        <f t="shared" si="132"/>
        <v>0</v>
      </c>
      <c r="AV109" s="138">
        <f t="shared" si="132"/>
        <v>0</v>
      </c>
      <c r="AW109" s="138">
        <f t="shared" si="132"/>
        <v>0</v>
      </c>
      <c r="AX109" s="138">
        <f t="shared" si="132"/>
        <v>0</v>
      </c>
      <c r="AY109" s="138">
        <f t="shared" si="132"/>
        <v>0</v>
      </c>
      <c r="AZ109" s="138">
        <f t="shared" si="132"/>
        <v>0</v>
      </c>
      <c r="BA109" s="138">
        <f t="shared" si="132"/>
        <v>0</v>
      </c>
      <c r="BB109" s="138">
        <f t="shared" si="132"/>
        <v>0</v>
      </c>
      <c r="BC109" s="138">
        <f t="shared" si="132"/>
        <v>0</v>
      </c>
      <c r="BD109" s="138">
        <f t="shared" si="132"/>
        <v>0</v>
      </c>
      <c r="BE109" s="138">
        <f t="shared" si="132"/>
        <v>0</v>
      </c>
      <c r="BF109" s="138">
        <f t="shared" si="132"/>
        <v>0</v>
      </c>
      <c r="BG109" s="138">
        <f>IF(BG$7=$C$15,$C109*$E109,0)</f>
        <v>0</v>
      </c>
      <c r="BH109" s="138">
        <f t="shared" si="132"/>
        <v>0</v>
      </c>
      <c r="BI109" s="138">
        <f t="shared" si="132"/>
        <v>0</v>
      </c>
      <c r="BJ109" s="138">
        <f t="shared" si="132"/>
        <v>0</v>
      </c>
      <c r="BK109" s="138">
        <f t="shared" si="132"/>
        <v>0</v>
      </c>
      <c r="BL109" s="138">
        <f t="shared" si="132"/>
        <v>0</v>
      </c>
      <c r="BM109" s="138">
        <f t="shared" si="132"/>
        <v>0</v>
      </c>
      <c r="BN109" s="138">
        <f t="shared" si="132"/>
        <v>0</v>
      </c>
      <c r="BO109" s="138">
        <f t="shared" si="132"/>
        <v>0</v>
      </c>
      <c r="BP109" s="138">
        <f t="shared" si="132"/>
        <v>0</v>
      </c>
      <c r="BQ109" s="138">
        <f t="shared" si="132"/>
        <v>0</v>
      </c>
      <c r="BS109" s="138">
        <f>SUM(J109:U109)</f>
        <v>0</v>
      </c>
      <c r="BT109" s="138">
        <f>SUM(V109:AG109)</f>
        <v>0</v>
      </c>
      <c r="BU109" s="138">
        <f>SUM(AH109:AS109)</f>
        <v>0</v>
      </c>
      <c r="BV109" s="138">
        <f>SUM(AT109:BE109)</f>
        <v>0</v>
      </c>
      <c r="BW109" s="138">
        <f>SUM(BF109:BQ109)</f>
        <v>0</v>
      </c>
      <c r="BX109" s="138">
        <f t="shared" ref="BX109:CY109" si="133">IF(BX$7=$C$15,$C109*$E109,0)</f>
        <v>0</v>
      </c>
      <c r="BY109" s="138">
        <f t="shared" si="133"/>
        <v>0</v>
      </c>
      <c r="BZ109" s="138">
        <f t="shared" si="133"/>
        <v>0</v>
      </c>
      <c r="CA109" s="138">
        <f t="shared" si="133"/>
        <v>0</v>
      </c>
      <c r="CB109" s="138">
        <f t="shared" si="133"/>
        <v>0</v>
      </c>
      <c r="CC109" s="138">
        <f t="shared" si="133"/>
        <v>0</v>
      </c>
      <c r="CD109" s="138">
        <f t="shared" si="133"/>
        <v>0</v>
      </c>
      <c r="CE109" s="138">
        <f t="shared" si="133"/>
        <v>0</v>
      </c>
      <c r="CF109" s="138">
        <f t="shared" si="133"/>
        <v>0</v>
      </c>
      <c r="CG109" s="138">
        <f t="shared" si="133"/>
        <v>0</v>
      </c>
      <c r="CH109" s="138">
        <f t="shared" si="133"/>
        <v>0</v>
      </c>
      <c r="CI109" s="138">
        <f t="shared" si="133"/>
        <v>0</v>
      </c>
      <c r="CJ109" s="138">
        <f t="shared" si="133"/>
        <v>0</v>
      </c>
      <c r="CK109" s="138">
        <f t="shared" si="133"/>
        <v>0</v>
      </c>
      <c r="CL109" s="138">
        <f t="shared" si="133"/>
        <v>0</v>
      </c>
      <c r="CM109" s="138">
        <f t="shared" si="133"/>
        <v>0</v>
      </c>
      <c r="CN109" s="138">
        <f t="shared" si="133"/>
        <v>0</v>
      </c>
      <c r="CO109" s="138">
        <f t="shared" si="133"/>
        <v>0</v>
      </c>
      <c r="CP109" s="138">
        <f t="shared" si="133"/>
        <v>0</v>
      </c>
      <c r="CQ109" s="138">
        <f t="shared" si="133"/>
        <v>0</v>
      </c>
      <c r="CR109" s="138">
        <f t="shared" si="133"/>
        <v>0</v>
      </c>
      <c r="CS109" s="138">
        <f t="shared" si="133"/>
        <v>0</v>
      </c>
      <c r="CT109" s="138">
        <f t="shared" si="133"/>
        <v>0</v>
      </c>
      <c r="CU109" s="138">
        <f t="shared" si="133"/>
        <v>0</v>
      </c>
      <c r="CV109" s="138">
        <f t="shared" si="133"/>
        <v>0</v>
      </c>
      <c r="CW109" s="138">
        <f t="shared" si="133"/>
        <v>0</v>
      </c>
      <c r="CX109" s="138">
        <f t="shared" si="133"/>
        <v>0</v>
      </c>
      <c r="CY109" s="138">
        <f t="shared" si="133"/>
        <v>0</v>
      </c>
    </row>
    <row r="110" spans="1:103" s="139" customFormat="1">
      <c r="A110" s="97"/>
      <c r="B110" s="4"/>
      <c r="C110" s="147"/>
      <c r="E110" s="147"/>
      <c r="F110" s="148"/>
      <c r="G110" s="148"/>
      <c r="H110" s="148"/>
      <c r="I110" s="43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69"/>
      <c r="BS110" s="149"/>
      <c r="BT110" s="149"/>
      <c r="BU110" s="149"/>
      <c r="BV110" s="149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</row>
    <row r="111" spans="1:103" s="266" customFormat="1">
      <c r="A111" s="264"/>
      <c r="B111" s="10" t="s">
        <v>271</v>
      </c>
      <c r="C111" s="265"/>
      <c r="E111" s="265"/>
      <c r="F111" s="267"/>
      <c r="G111" s="40">
        <f>SUM(BS111:CY111)</f>
        <v>11719626.168224301</v>
      </c>
      <c r="H111" s="297" t="s">
        <v>136</v>
      </c>
      <c r="I111" s="128"/>
      <c r="J111" s="268">
        <f t="shared" ref="J111:BQ111" si="134">SUM(J112:J112)</f>
        <v>0</v>
      </c>
      <c r="K111" s="268">
        <f t="shared" si="134"/>
        <v>0</v>
      </c>
      <c r="L111" s="268">
        <f t="shared" si="134"/>
        <v>0</v>
      </c>
      <c r="M111" s="268">
        <f t="shared" si="134"/>
        <v>0</v>
      </c>
      <c r="N111" s="268">
        <f t="shared" si="134"/>
        <v>0</v>
      </c>
      <c r="O111" s="268">
        <f t="shared" si="134"/>
        <v>0</v>
      </c>
      <c r="P111" s="268">
        <f t="shared" si="134"/>
        <v>9588785.0467289705</v>
      </c>
      <c r="Q111" s="268">
        <f t="shared" si="134"/>
        <v>152202.93724966623</v>
      </c>
      <c r="R111" s="268">
        <f t="shared" si="134"/>
        <v>152202.93724966623</v>
      </c>
      <c r="S111" s="268">
        <f t="shared" si="134"/>
        <v>152202.93724966623</v>
      </c>
      <c r="T111" s="268">
        <f t="shared" si="134"/>
        <v>152202.93724966623</v>
      </c>
      <c r="U111" s="268">
        <f t="shared" si="134"/>
        <v>152202.93724966623</v>
      </c>
      <c r="V111" s="268">
        <f t="shared" si="134"/>
        <v>152202.93724966623</v>
      </c>
      <c r="W111" s="268">
        <f t="shared" si="134"/>
        <v>152202.93724966623</v>
      </c>
      <c r="X111" s="268">
        <f t="shared" si="134"/>
        <v>152202.93724966623</v>
      </c>
      <c r="Y111" s="268">
        <f t="shared" si="134"/>
        <v>152202.93724966623</v>
      </c>
      <c r="Z111" s="268">
        <f t="shared" si="134"/>
        <v>152202.93724966623</v>
      </c>
      <c r="AA111" s="268">
        <f t="shared" si="134"/>
        <v>152202.93724966623</v>
      </c>
      <c r="AB111" s="268">
        <f t="shared" si="134"/>
        <v>152202.93724966623</v>
      </c>
      <c r="AC111" s="268">
        <f t="shared" si="134"/>
        <v>152202.93724966623</v>
      </c>
      <c r="AD111" s="268">
        <f t="shared" si="134"/>
        <v>152202.93724966623</v>
      </c>
      <c r="AE111" s="268">
        <f t="shared" si="134"/>
        <v>4.1778956618264461E-9</v>
      </c>
      <c r="AF111" s="268">
        <f t="shared" si="134"/>
        <v>0</v>
      </c>
      <c r="AG111" s="268">
        <f t="shared" si="134"/>
        <v>0</v>
      </c>
      <c r="AH111" s="268">
        <f t="shared" si="134"/>
        <v>0</v>
      </c>
      <c r="AI111" s="268">
        <f t="shared" si="134"/>
        <v>0</v>
      </c>
      <c r="AJ111" s="268">
        <f t="shared" si="134"/>
        <v>0</v>
      </c>
      <c r="AK111" s="268">
        <f t="shared" si="134"/>
        <v>0</v>
      </c>
      <c r="AL111" s="268">
        <f t="shared" si="134"/>
        <v>0</v>
      </c>
      <c r="AM111" s="268">
        <f t="shared" si="134"/>
        <v>0</v>
      </c>
      <c r="AN111" s="268">
        <f t="shared" si="134"/>
        <v>0</v>
      </c>
      <c r="AO111" s="268">
        <f t="shared" si="134"/>
        <v>0</v>
      </c>
      <c r="AP111" s="268">
        <f t="shared" si="134"/>
        <v>0</v>
      </c>
      <c r="AQ111" s="268">
        <f t="shared" si="134"/>
        <v>0</v>
      </c>
      <c r="AR111" s="268">
        <f t="shared" si="134"/>
        <v>0</v>
      </c>
      <c r="AS111" s="268">
        <f t="shared" si="134"/>
        <v>0</v>
      </c>
      <c r="AT111" s="268">
        <f t="shared" si="134"/>
        <v>0</v>
      </c>
      <c r="AU111" s="268">
        <f t="shared" si="134"/>
        <v>0</v>
      </c>
      <c r="AV111" s="268">
        <f t="shared" si="134"/>
        <v>0</v>
      </c>
      <c r="AW111" s="268">
        <f t="shared" si="134"/>
        <v>0</v>
      </c>
      <c r="AX111" s="268">
        <f t="shared" si="134"/>
        <v>0</v>
      </c>
      <c r="AY111" s="268">
        <f t="shared" si="134"/>
        <v>0</v>
      </c>
      <c r="AZ111" s="268">
        <f t="shared" si="134"/>
        <v>0</v>
      </c>
      <c r="BA111" s="268">
        <f t="shared" si="134"/>
        <v>0</v>
      </c>
      <c r="BB111" s="268">
        <f t="shared" si="134"/>
        <v>0</v>
      </c>
      <c r="BC111" s="268">
        <f t="shared" si="134"/>
        <v>0</v>
      </c>
      <c r="BD111" s="268">
        <f t="shared" si="134"/>
        <v>0</v>
      </c>
      <c r="BE111" s="268">
        <f t="shared" si="134"/>
        <v>0</v>
      </c>
      <c r="BF111" s="268">
        <f t="shared" si="134"/>
        <v>0</v>
      </c>
      <c r="BG111" s="268">
        <f t="shared" si="134"/>
        <v>0</v>
      </c>
      <c r="BH111" s="268">
        <f t="shared" si="134"/>
        <v>0</v>
      </c>
      <c r="BI111" s="268">
        <f t="shared" si="134"/>
        <v>0</v>
      </c>
      <c r="BJ111" s="268">
        <f t="shared" si="134"/>
        <v>0</v>
      </c>
      <c r="BK111" s="268">
        <f t="shared" si="134"/>
        <v>0</v>
      </c>
      <c r="BL111" s="268">
        <f t="shared" si="134"/>
        <v>0</v>
      </c>
      <c r="BM111" s="268">
        <f t="shared" si="134"/>
        <v>0</v>
      </c>
      <c r="BN111" s="268">
        <f t="shared" si="134"/>
        <v>0</v>
      </c>
      <c r="BO111" s="268">
        <f t="shared" si="134"/>
        <v>0</v>
      </c>
      <c r="BP111" s="268">
        <f t="shared" si="134"/>
        <v>0</v>
      </c>
      <c r="BQ111" s="268">
        <f t="shared" si="134"/>
        <v>0</v>
      </c>
      <c r="BR111" s="269"/>
      <c r="BS111" s="268">
        <f t="shared" ref="BS111:CY111" si="135">SUM(BS112:BS112)</f>
        <v>10349799.732977301</v>
      </c>
      <c r="BT111" s="268">
        <f t="shared" si="135"/>
        <v>1369826.4352470003</v>
      </c>
      <c r="BU111" s="268">
        <f t="shared" si="135"/>
        <v>0</v>
      </c>
      <c r="BV111" s="268">
        <f t="shared" si="135"/>
        <v>0</v>
      </c>
      <c r="BW111" s="268">
        <f t="shared" si="135"/>
        <v>0</v>
      </c>
      <c r="BX111" s="268">
        <f t="shared" si="135"/>
        <v>0</v>
      </c>
      <c r="BY111" s="268">
        <f t="shared" si="135"/>
        <v>0</v>
      </c>
      <c r="BZ111" s="268">
        <f t="shared" si="135"/>
        <v>0</v>
      </c>
      <c r="CA111" s="268">
        <f t="shared" si="135"/>
        <v>0</v>
      </c>
      <c r="CB111" s="268">
        <f t="shared" si="135"/>
        <v>0</v>
      </c>
      <c r="CC111" s="268">
        <f t="shared" si="135"/>
        <v>0</v>
      </c>
      <c r="CD111" s="268">
        <f t="shared" si="135"/>
        <v>0</v>
      </c>
      <c r="CE111" s="268">
        <f t="shared" si="135"/>
        <v>0</v>
      </c>
      <c r="CF111" s="268">
        <f t="shared" si="135"/>
        <v>0</v>
      </c>
      <c r="CG111" s="268">
        <f t="shared" si="135"/>
        <v>0</v>
      </c>
      <c r="CH111" s="268">
        <f t="shared" si="135"/>
        <v>0</v>
      </c>
      <c r="CI111" s="268">
        <f t="shared" si="135"/>
        <v>0</v>
      </c>
      <c r="CJ111" s="268">
        <f t="shared" si="135"/>
        <v>0</v>
      </c>
      <c r="CK111" s="268">
        <f t="shared" si="135"/>
        <v>0</v>
      </c>
      <c r="CL111" s="268">
        <f t="shared" si="135"/>
        <v>0</v>
      </c>
      <c r="CM111" s="268">
        <f t="shared" si="135"/>
        <v>0</v>
      </c>
      <c r="CN111" s="268">
        <f t="shared" si="135"/>
        <v>0</v>
      </c>
      <c r="CO111" s="268">
        <f t="shared" si="135"/>
        <v>0</v>
      </c>
      <c r="CP111" s="268">
        <f t="shared" si="135"/>
        <v>0</v>
      </c>
      <c r="CQ111" s="268">
        <f t="shared" si="135"/>
        <v>0</v>
      </c>
      <c r="CR111" s="268">
        <f t="shared" si="135"/>
        <v>0</v>
      </c>
      <c r="CS111" s="268">
        <f t="shared" si="135"/>
        <v>0</v>
      </c>
      <c r="CT111" s="268">
        <f t="shared" si="135"/>
        <v>0</v>
      </c>
      <c r="CU111" s="268">
        <f t="shared" si="135"/>
        <v>0</v>
      </c>
      <c r="CV111" s="268">
        <f t="shared" si="135"/>
        <v>0</v>
      </c>
      <c r="CW111" s="268">
        <f t="shared" si="135"/>
        <v>0</v>
      </c>
      <c r="CX111" s="268">
        <f t="shared" si="135"/>
        <v>0</v>
      </c>
      <c r="CY111" s="268">
        <f t="shared" si="135"/>
        <v>0</v>
      </c>
    </row>
    <row r="112" spans="1:103" s="139" customFormat="1">
      <c r="A112" s="97"/>
      <c r="B112" s="6" t="s">
        <v>192</v>
      </c>
      <c r="C112" s="216" t="s">
        <v>203</v>
      </c>
      <c r="E112" s="263"/>
      <c r="F112" s="244"/>
      <c r="G112" s="22">
        <f t="shared" ref="G112:G119" si="136">SUM(BS112:CY112)</f>
        <v>11719626.168224301</v>
      </c>
      <c r="H112" s="299" t="s">
        <v>136</v>
      </c>
      <c r="I112" s="43"/>
      <c r="J112" s="149">
        <f>J189/1.07</f>
        <v>0</v>
      </c>
      <c r="K112" s="149">
        <f t="shared" ref="K112:BQ112" si="137">K189/1.07</f>
        <v>0</v>
      </c>
      <c r="L112" s="149">
        <f t="shared" si="137"/>
        <v>0</v>
      </c>
      <c r="M112" s="149">
        <f t="shared" si="137"/>
        <v>0</v>
      </c>
      <c r="N112" s="149">
        <f t="shared" si="137"/>
        <v>0</v>
      </c>
      <c r="O112" s="149">
        <f t="shared" si="137"/>
        <v>0</v>
      </c>
      <c r="P112" s="149">
        <f t="shared" si="137"/>
        <v>9588785.0467289705</v>
      </c>
      <c r="Q112" s="149">
        <f t="shared" si="137"/>
        <v>152202.93724966623</v>
      </c>
      <c r="R112" s="149">
        <f t="shared" si="137"/>
        <v>152202.93724966623</v>
      </c>
      <c r="S112" s="149">
        <f t="shared" si="137"/>
        <v>152202.93724966623</v>
      </c>
      <c r="T112" s="149">
        <f t="shared" si="137"/>
        <v>152202.93724966623</v>
      </c>
      <c r="U112" s="149">
        <f t="shared" si="137"/>
        <v>152202.93724966623</v>
      </c>
      <c r="V112" s="149">
        <f t="shared" si="137"/>
        <v>152202.93724966623</v>
      </c>
      <c r="W112" s="149">
        <f t="shared" si="137"/>
        <v>152202.93724966623</v>
      </c>
      <c r="X112" s="149">
        <f t="shared" si="137"/>
        <v>152202.93724966623</v>
      </c>
      <c r="Y112" s="149">
        <f t="shared" si="137"/>
        <v>152202.93724966623</v>
      </c>
      <c r="Z112" s="149">
        <f t="shared" si="137"/>
        <v>152202.93724966623</v>
      </c>
      <c r="AA112" s="149">
        <f t="shared" si="137"/>
        <v>152202.93724966623</v>
      </c>
      <c r="AB112" s="149">
        <f>AB189/1.07</f>
        <v>152202.93724966623</v>
      </c>
      <c r="AC112" s="149">
        <f t="shared" si="137"/>
        <v>152202.93724966623</v>
      </c>
      <c r="AD112" s="149">
        <f t="shared" si="137"/>
        <v>152202.93724966623</v>
      </c>
      <c r="AE112" s="149">
        <f t="shared" si="137"/>
        <v>4.1778956618264461E-9</v>
      </c>
      <c r="AF112" s="149">
        <f t="shared" si="137"/>
        <v>0</v>
      </c>
      <c r="AG112" s="149">
        <f t="shared" si="137"/>
        <v>0</v>
      </c>
      <c r="AH112" s="149">
        <f t="shared" si="137"/>
        <v>0</v>
      </c>
      <c r="AI112" s="149">
        <f t="shared" si="137"/>
        <v>0</v>
      </c>
      <c r="AJ112" s="149">
        <f t="shared" si="137"/>
        <v>0</v>
      </c>
      <c r="AK112" s="149">
        <f t="shared" si="137"/>
        <v>0</v>
      </c>
      <c r="AL112" s="149">
        <f t="shared" si="137"/>
        <v>0</v>
      </c>
      <c r="AM112" s="149">
        <f t="shared" si="137"/>
        <v>0</v>
      </c>
      <c r="AN112" s="149">
        <f t="shared" si="137"/>
        <v>0</v>
      </c>
      <c r="AO112" s="149">
        <f t="shared" si="137"/>
        <v>0</v>
      </c>
      <c r="AP112" s="149">
        <f t="shared" si="137"/>
        <v>0</v>
      </c>
      <c r="AQ112" s="149">
        <f t="shared" si="137"/>
        <v>0</v>
      </c>
      <c r="AR112" s="149">
        <f t="shared" si="137"/>
        <v>0</v>
      </c>
      <c r="AS112" s="149">
        <f>AS189/1.07</f>
        <v>0</v>
      </c>
      <c r="AT112" s="149">
        <f t="shared" si="137"/>
        <v>0</v>
      </c>
      <c r="AU112" s="149">
        <f t="shared" si="137"/>
        <v>0</v>
      </c>
      <c r="AV112" s="149">
        <f t="shared" si="137"/>
        <v>0</v>
      </c>
      <c r="AW112" s="149">
        <f t="shared" si="137"/>
        <v>0</v>
      </c>
      <c r="AX112" s="149">
        <f t="shared" si="137"/>
        <v>0</v>
      </c>
      <c r="AY112" s="149">
        <f t="shared" si="137"/>
        <v>0</v>
      </c>
      <c r="AZ112" s="149">
        <f t="shared" si="137"/>
        <v>0</v>
      </c>
      <c r="BA112" s="149">
        <f t="shared" si="137"/>
        <v>0</v>
      </c>
      <c r="BB112" s="149">
        <f t="shared" si="137"/>
        <v>0</v>
      </c>
      <c r="BC112" s="149">
        <f t="shared" si="137"/>
        <v>0</v>
      </c>
      <c r="BD112" s="149">
        <f t="shared" si="137"/>
        <v>0</v>
      </c>
      <c r="BE112" s="149">
        <f t="shared" si="137"/>
        <v>0</v>
      </c>
      <c r="BF112" s="149">
        <f t="shared" si="137"/>
        <v>0</v>
      </c>
      <c r="BG112" s="149">
        <f t="shared" si="137"/>
        <v>0</v>
      </c>
      <c r="BH112" s="149">
        <f t="shared" si="137"/>
        <v>0</v>
      </c>
      <c r="BI112" s="149">
        <f t="shared" si="137"/>
        <v>0</v>
      </c>
      <c r="BJ112" s="149">
        <f t="shared" si="137"/>
        <v>0</v>
      </c>
      <c r="BK112" s="149">
        <f t="shared" si="137"/>
        <v>0</v>
      </c>
      <c r="BL112" s="149">
        <f t="shared" si="137"/>
        <v>0</v>
      </c>
      <c r="BM112" s="149">
        <f t="shared" si="137"/>
        <v>0</v>
      </c>
      <c r="BN112" s="149">
        <f t="shared" si="137"/>
        <v>0</v>
      </c>
      <c r="BO112" s="149">
        <f t="shared" si="137"/>
        <v>0</v>
      </c>
      <c r="BP112" s="149">
        <f t="shared" si="137"/>
        <v>0</v>
      </c>
      <c r="BQ112" s="149">
        <f t="shared" si="137"/>
        <v>0</v>
      </c>
      <c r="BR112" s="69"/>
      <c r="BS112" s="22">
        <f>SUM(J112:U112)</f>
        <v>10349799.732977301</v>
      </c>
      <c r="BT112" s="22">
        <f>SUM(V112:AG112)</f>
        <v>1369826.4352470003</v>
      </c>
      <c r="BU112" s="22">
        <f>SUM(AH112:AS112)</f>
        <v>0</v>
      </c>
      <c r="BV112" s="22">
        <f>SUM(AT112:BE112)</f>
        <v>0</v>
      </c>
      <c r="BW112" s="22">
        <f>SUM(BF112:BQ112)</f>
        <v>0</v>
      </c>
      <c r="BX112" s="149">
        <f t="shared" ref="BX112:CY112" si="138">BX189/1.07</f>
        <v>0</v>
      </c>
      <c r="BY112" s="149">
        <f t="shared" si="138"/>
        <v>0</v>
      </c>
      <c r="BZ112" s="149">
        <f t="shared" si="138"/>
        <v>0</v>
      </c>
      <c r="CA112" s="149">
        <f t="shared" si="138"/>
        <v>0</v>
      </c>
      <c r="CB112" s="149">
        <f t="shared" si="138"/>
        <v>0</v>
      </c>
      <c r="CC112" s="149">
        <f t="shared" si="138"/>
        <v>0</v>
      </c>
      <c r="CD112" s="149">
        <f t="shared" si="138"/>
        <v>0</v>
      </c>
      <c r="CE112" s="149">
        <f t="shared" si="138"/>
        <v>0</v>
      </c>
      <c r="CF112" s="149">
        <f t="shared" si="138"/>
        <v>0</v>
      </c>
      <c r="CG112" s="149">
        <f t="shared" si="138"/>
        <v>0</v>
      </c>
      <c r="CH112" s="149">
        <f t="shared" si="138"/>
        <v>0</v>
      </c>
      <c r="CI112" s="149">
        <f t="shared" si="138"/>
        <v>0</v>
      </c>
      <c r="CJ112" s="149">
        <f t="shared" si="138"/>
        <v>0</v>
      </c>
      <c r="CK112" s="149">
        <f t="shared" si="138"/>
        <v>0</v>
      </c>
      <c r="CL112" s="149">
        <f t="shared" si="138"/>
        <v>0</v>
      </c>
      <c r="CM112" s="149">
        <f t="shared" si="138"/>
        <v>0</v>
      </c>
      <c r="CN112" s="149">
        <f t="shared" si="138"/>
        <v>0</v>
      </c>
      <c r="CO112" s="149">
        <f t="shared" si="138"/>
        <v>0</v>
      </c>
      <c r="CP112" s="149">
        <f t="shared" si="138"/>
        <v>0</v>
      </c>
      <c r="CQ112" s="149">
        <f t="shared" si="138"/>
        <v>0</v>
      </c>
      <c r="CR112" s="149">
        <f t="shared" si="138"/>
        <v>0</v>
      </c>
      <c r="CS112" s="149">
        <f t="shared" si="138"/>
        <v>0</v>
      </c>
      <c r="CT112" s="149">
        <f t="shared" si="138"/>
        <v>0</v>
      </c>
      <c r="CU112" s="149">
        <f t="shared" si="138"/>
        <v>0</v>
      </c>
      <c r="CV112" s="149">
        <f t="shared" si="138"/>
        <v>0</v>
      </c>
      <c r="CW112" s="149">
        <f t="shared" si="138"/>
        <v>0</v>
      </c>
      <c r="CX112" s="149">
        <f t="shared" si="138"/>
        <v>0</v>
      </c>
      <c r="CY112" s="149">
        <f t="shared" si="138"/>
        <v>0</v>
      </c>
    </row>
    <row r="113" spans="1:103" s="139" customFormat="1">
      <c r="A113" s="97"/>
      <c r="B113" s="128"/>
      <c r="C113" s="198"/>
      <c r="D113" s="216"/>
      <c r="E113" s="244"/>
      <c r="F113" s="244"/>
      <c r="G113" s="22"/>
      <c r="H113" s="299"/>
      <c r="I113" s="43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149"/>
      <c r="BQ113" s="149"/>
      <c r="BR113" s="69"/>
      <c r="BS113" s="138"/>
      <c r="BT113" s="138"/>
      <c r="BU113" s="138"/>
      <c r="BV113" s="138"/>
      <c r="BW113" s="138"/>
      <c r="BX113" s="149"/>
      <c r="BY113" s="149"/>
      <c r="BZ113" s="149"/>
      <c r="CA113" s="149"/>
      <c r="CB113" s="149"/>
      <c r="CC113" s="149"/>
      <c r="CD113" s="149"/>
      <c r="CE113" s="149"/>
      <c r="CF113" s="149"/>
      <c r="CG113" s="149"/>
      <c r="CH113" s="149"/>
      <c r="CI113" s="149"/>
      <c r="CJ113" s="149"/>
      <c r="CK113" s="149"/>
      <c r="CL113" s="149"/>
      <c r="CM113" s="149"/>
      <c r="CN113" s="149"/>
      <c r="CO113" s="149"/>
      <c r="CP113" s="149"/>
      <c r="CQ113" s="149"/>
      <c r="CR113" s="149"/>
      <c r="CS113" s="149"/>
      <c r="CT113" s="149"/>
      <c r="CU113" s="149"/>
      <c r="CV113" s="149"/>
      <c r="CW113" s="149"/>
      <c r="CX113" s="149"/>
      <c r="CY113" s="149"/>
    </row>
    <row r="114" spans="1:103" s="139" customFormat="1">
      <c r="A114" s="97"/>
      <c r="B114" s="128" t="s">
        <v>272</v>
      </c>
      <c r="C114" s="390">
        <v>0.02</v>
      </c>
      <c r="D114" s="216"/>
      <c r="E114" s="325">
        <f>C77</f>
        <v>2366345046.1942306</v>
      </c>
      <c r="F114" s="281" t="s">
        <v>105</v>
      </c>
      <c r="G114" s="40">
        <f t="shared" ref="G114" si="139">SUM(BS114:CY114)</f>
        <v>47326900.923884615</v>
      </c>
      <c r="H114" s="297" t="s">
        <v>136</v>
      </c>
      <c r="I114" s="43"/>
      <c r="J114" s="268">
        <f t="shared" ref="J114:BQ114" si="140">IF(J7=$C15,$C114*$E114,0)</f>
        <v>0</v>
      </c>
      <c r="K114" s="268">
        <f t="shared" si="140"/>
        <v>0</v>
      </c>
      <c r="L114" s="268">
        <f t="shared" si="140"/>
        <v>0</v>
      </c>
      <c r="M114" s="268">
        <f t="shared" si="140"/>
        <v>0</v>
      </c>
      <c r="N114" s="268">
        <f t="shared" si="140"/>
        <v>0</v>
      </c>
      <c r="O114" s="268">
        <f t="shared" si="140"/>
        <v>0</v>
      </c>
      <c r="P114" s="268">
        <f t="shared" si="140"/>
        <v>0</v>
      </c>
      <c r="Q114" s="268">
        <f t="shared" si="140"/>
        <v>0</v>
      </c>
      <c r="R114" s="268">
        <f t="shared" si="140"/>
        <v>0</v>
      </c>
      <c r="S114" s="268">
        <f t="shared" si="140"/>
        <v>0</v>
      </c>
      <c r="T114" s="268">
        <f t="shared" si="140"/>
        <v>0</v>
      </c>
      <c r="U114" s="268">
        <f t="shared" si="140"/>
        <v>0</v>
      </c>
      <c r="V114" s="268">
        <f t="shared" si="140"/>
        <v>0</v>
      </c>
      <c r="W114" s="268">
        <f t="shared" si="140"/>
        <v>0</v>
      </c>
      <c r="X114" s="268">
        <f t="shared" si="140"/>
        <v>0</v>
      </c>
      <c r="Y114" s="268">
        <f t="shared" si="140"/>
        <v>0</v>
      </c>
      <c r="Z114" s="268">
        <f t="shared" si="140"/>
        <v>0</v>
      </c>
      <c r="AA114" s="268">
        <f t="shared" si="140"/>
        <v>0</v>
      </c>
      <c r="AB114" s="268">
        <f t="shared" si="140"/>
        <v>0</v>
      </c>
      <c r="AC114" s="268">
        <f t="shared" si="140"/>
        <v>0</v>
      </c>
      <c r="AD114" s="268">
        <f t="shared" si="140"/>
        <v>0</v>
      </c>
      <c r="AE114" s="268">
        <f t="shared" si="140"/>
        <v>0</v>
      </c>
      <c r="AF114" s="268">
        <f t="shared" si="140"/>
        <v>0</v>
      </c>
      <c r="AG114" s="268">
        <f t="shared" si="140"/>
        <v>47326900.923884615</v>
      </c>
      <c r="AH114" s="268">
        <f t="shared" si="140"/>
        <v>0</v>
      </c>
      <c r="AI114" s="268">
        <f t="shared" si="140"/>
        <v>0</v>
      </c>
      <c r="AJ114" s="268">
        <f t="shared" si="140"/>
        <v>0</v>
      </c>
      <c r="AK114" s="268">
        <f t="shared" si="140"/>
        <v>0</v>
      </c>
      <c r="AL114" s="268">
        <f t="shared" si="140"/>
        <v>0</v>
      </c>
      <c r="AM114" s="268">
        <f t="shared" si="140"/>
        <v>0</v>
      </c>
      <c r="AN114" s="268">
        <f t="shared" si="140"/>
        <v>0</v>
      </c>
      <c r="AO114" s="268">
        <f t="shared" si="140"/>
        <v>0</v>
      </c>
      <c r="AP114" s="268">
        <f t="shared" si="140"/>
        <v>0</v>
      </c>
      <c r="AQ114" s="268">
        <f t="shared" si="140"/>
        <v>0</v>
      </c>
      <c r="AR114" s="268">
        <f t="shared" si="140"/>
        <v>0</v>
      </c>
      <c r="AS114" s="268">
        <f>IF(AS7=$C15,$C114*$E114,0)</f>
        <v>0</v>
      </c>
      <c r="AT114" s="268">
        <f t="shared" si="140"/>
        <v>0</v>
      </c>
      <c r="AU114" s="268">
        <f t="shared" si="140"/>
        <v>0</v>
      </c>
      <c r="AV114" s="268">
        <f t="shared" si="140"/>
        <v>0</v>
      </c>
      <c r="AW114" s="268">
        <f t="shared" si="140"/>
        <v>0</v>
      </c>
      <c r="AX114" s="268">
        <f t="shared" si="140"/>
        <v>0</v>
      </c>
      <c r="AY114" s="268">
        <f t="shared" si="140"/>
        <v>0</v>
      </c>
      <c r="AZ114" s="268">
        <f t="shared" si="140"/>
        <v>0</v>
      </c>
      <c r="BA114" s="268">
        <f t="shared" si="140"/>
        <v>0</v>
      </c>
      <c r="BB114" s="268">
        <f t="shared" si="140"/>
        <v>0</v>
      </c>
      <c r="BC114" s="268">
        <f t="shared" si="140"/>
        <v>0</v>
      </c>
      <c r="BD114" s="268">
        <f t="shared" si="140"/>
        <v>0</v>
      </c>
      <c r="BE114" s="268">
        <f t="shared" si="140"/>
        <v>0</v>
      </c>
      <c r="BF114" s="268">
        <f t="shared" si="140"/>
        <v>0</v>
      </c>
      <c r="BG114" s="268">
        <f t="shared" si="140"/>
        <v>0</v>
      </c>
      <c r="BH114" s="268">
        <f t="shared" si="140"/>
        <v>0</v>
      </c>
      <c r="BI114" s="268">
        <f t="shared" si="140"/>
        <v>0</v>
      </c>
      <c r="BJ114" s="268">
        <f t="shared" si="140"/>
        <v>0</v>
      </c>
      <c r="BK114" s="268">
        <f t="shared" si="140"/>
        <v>0</v>
      </c>
      <c r="BL114" s="268">
        <f t="shared" si="140"/>
        <v>0</v>
      </c>
      <c r="BM114" s="268">
        <f t="shared" si="140"/>
        <v>0</v>
      </c>
      <c r="BN114" s="268">
        <f t="shared" si="140"/>
        <v>0</v>
      </c>
      <c r="BO114" s="268">
        <f t="shared" si="140"/>
        <v>0</v>
      </c>
      <c r="BP114" s="268">
        <f t="shared" si="140"/>
        <v>0</v>
      </c>
      <c r="BQ114" s="268">
        <f t="shared" si="140"/>
        <v>0</v>
      </c>
      <c r="BR114" s="269"/>
      <c r="BS114" s="40">
        <f>SUM(J114:U114)</f>
        <v>0</v>
      </c>
      <c r="BT114" s="40">
        <f>SUM(V114:AG114)</f>
        <v>47326900.923884615</v>
      </c>
      <c r="BU114" s="40">
        <f>SUM(AH114:AS114)</f>
        <v>0</v>
      </c>
      <c r="BV114" s="40">
        <f>SUM(AT114:BE114)</f>
        <v>0</v>
      </c>
      <c r="BW114" s="40">
        <f>SUM(BF114:BQ114)</f>
        <v>0</v>
      </c>
      <c r="BX114" s="268">
        <f t="shared" ref="BX114:CY114" si="141">IF(BX7=$C15,$C114*$E114,0)</f>
        <v>0</v>
      </c>
      <c r="BY114" s="268">
        <f t="shared" si="141"/>
        <v>0</v>
      </c>
      <c r="BZ114" s="268">
        <f t="shared" si="141"/>
        <v>0</v>
      </c>
      <c r="CA114" s="268">
        <f t="shared" si="141"/>
        <v>0</v>
      </c>
      <c r="CB114" s="268">
        <f t="shared" si="141"/>
        <v>0</v>
      </c>
      <c r="CC114" s="268">
        <f t="shared" si="141"/>
        <v>0</v>
      </c>
      <c r="CD114" s="268">
        <f t="shared" si="141"/>
        <v>0</v>
      </c>
      <c r="CE114" s="268">
        <f t="shared" si="141"/>
        <v>0</v>
      </c>
      <c r="CF114" s="268">
        <f t="shared" si="141"/>
        <v>0</v>
      </c>
      <c r="CG114" s="268">
        <f t="shared" si="141"/>
        <v>0</v>
      </c>
      <c r="CH114" s="268">
        <f t="shared" si="141"/>
        <v>0</v>
      </c>
      <c r="CI114" s="268">
        <f t="shared" si="141"/>
        <v>0</v>
      </c>
      <c r="CJ114" s="268">
        <f t="shared" si="141"/>
        <v>0</v>
      </c>
      <c r="CK114" s="268">
        <f t="shared" si="141"/>
        <v>0</v>
      </c>
      <c r="CL114" s="268">
        <f t="shared" si="141"/>
        <v>0</v>
      </c>
      <c r="CM114" s="268">
        <f t="shared" si="141"/>
        <v>0</v>
      </c>
      <c r="CN114" s="268">
        <f t="shared" si="141"/>
        <v>0</v>
      </c>
      <c r="CO114" s="268">
        <f t="shared" si="141"/>
        <v>0</v>
      </c>
      <c r="CP114" s="268">
        <f t="shared" si="141"/>
        <v>0</v>
      </c>
      <c r="CQ114" s="268">
        <f t="shared" si="141"/>
        <v>0</v>
      </c>
      <c r="CR114" s="268">
        <f t="shared" si="141"/>
        <v>0</v>
      </c>
      <c r="CS114" s="268">
        <f t="shared" si="141"/>
        <v>0</v>
      </c>
      <c r="CT114" s="268">
        <f t="shared" si="141"/>
        <v>0</v>
      </c>
      <c r="CU114" s="268">
        <f t="shared" si="141"/>
        <v>0</v>
      </c>
      <c r="CV114" s="268">
        <f t="shared" si="141"/>
        <v>0</v>
      </c>
      <c r="CW114" s="268">
        <f t="shared" si="141"/>
        <v>0</v>
      </c>
      <c r="CX114" s="268">
        <f t="shared" si="141"/>
        <v>0</v>
      </c>
      <c r="CY114" s="268">
        <f t="shared" si="141"/>
        <v>0</v>
      </c>
    </row>
    <row r="115" spans="1:103" s="139" customFormat="1">
      <c r="A115" s="97"/>
      <c r="B115" s="43"/>
      <c r="C115" s="198"/>
      <c r="D115" s="216"/>
      <c r="E115" s="263"/>
      <c r="F115" s="244"/>
      <c r="G115" s="22"/>
      <c r="H115" s="299"/>
      <c r="I115" s="43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149"/>
      <c r="BQ115" s="149"/>
      <c r="BR115" s="69"/>
      <c r="BS115" s="149"/>
      <c r="BT115" s="149"/>
      <c r="BU115" s="149"/>
      <c r="BV115" s="149"/>
      <c r="BW115" s="149"/>
      <c r="BX115" s="149"/>
      <c r="BY115" s="149"/>
      <c r="BZ115" s="149"/>
      <c r="CA115" s="149"/>
      <c r="CB115" s="149"/>
      <c r="CC115" s="149"/>
      <c r="CD115" s="149"/>
      <c r="CE115" s="149"/>
      <c r="CF115" s="149"/>
      <c r="CG115" s="149"/>
      <c r="CH115" s="149"/>
      <c r="CI115" s="149"/>
      <c r="CJ115" s="149"/>
      <c r="CK115" s="149"/>
      <c r="CL115" s="149"/>
      <c r="CM115" s="149"/>
      <c r="CN115" s="149"/>
      <c r="CO115" s="149"/>
      <c r="CP115" s="149"/>
      <c r="CQ115" s="149"/>
      <c r="CR115" s="149"/>
      <c r="CS115" s="149"/>
      <c r="CT115" s="149"/>
      <c r="CU115" s="149"/>
      <c r="CV115" s="149"/>
      <c r="CW115" s="149"/>
      <c r="CX115" s="149"/>
      <c r="CY115" s="149"/>
    </row>
    <row r="116" spans="1:103" s="61" customFormat="1">
      <c r="A116" s="3"/>
      <c r="B116" s="10" t="s">
        <v>273</v>
      </c>
      <c r="C116" s="53"/>
      <c r="D116" s="54"/>
      <c r="E116" s="86"/>
      <c r="F116" s="59"/>
      <c r="G116" s="40">
        <f t="shared" si="136"/>
        <v>104119182.03254613</v>
      </c>
      <c r="H116" s="298" t="s">
        <v>136</v>
      </c>
      <c r="I116" s="6"/>
      <c r="J116" s="39">
        <f t="shared" ref="J116:AO116" si="142">SUM(J117:J119)</f>
        <v>0</v>
      </c>
      <c r="K116" s="39">
        <f t="shared" si="142"/>
        <v>0</v>
      </c>
      <c r="L116" s="39">
        <f t="shared" si="142"/>
        <v>0</v>
      </c>
      <c r="M116" s="39">
        <f t="shared" si="142"/>
        <v>0</v>
      </c>
      <c r="N116" s="39">
        <f t="shared" si="142"/>
        <v>0</v>
      </c>
      <c r="O116" s="39">
        <f t="shared" si="142"/>
        <v>0</v>
      </c>
      <c r="P116" s="39">
        <f t="shared" si="142"/>
        <v>0</v>
      </c>
      <c r="Q116" s="39">
        <f t="shared" si="142"/>
        <v>0</v>
      </c>
      <c r="R116" s="39">
        <f t="shared" si="142"/>
        <v>0</v>
      </c>
      <c r="S116" s="39">
        <f t="shared" si="142"/>
        <v>0</v>
      </c>
      <c r="T116" s="39">
        <f t="shared" si="142"/>
        <v>0</v>
      </c>
      <c r="U116" s="39">
        <f t="shared" si="142"/>
        <v>0</v>
      </c>
      <c r="V116" s="39">
        <f t="shared" si="142"/>
        <v>0</v>
      </c>
      <c r="W116" s="39">
        <f t="shared" si="142"/>
        <v>0</v>
      </c>
      <c r="X116" s="39">
        <f t="shared" si="142"/>
        <v>0</v>
      </c>
      <c r="Y116" s="39">
        <f t="shared" si="142"/>
        <v>0</v>
      </c>
      <c r="Z116" s="39">
        <f t="shared" si="142"/>
        <v>0</v>
      </c>
      <c r="AA116" s="39">
        <f t="shared" si="142"/>
        <v>0</v>
      </c>
      <c r="AB116" s="39">
        <f t="shared" si="142"/>
        <v>0</v>
      </c>
      <c r="AC116" s="39">
        <f t="shared" si="142"/>
        <v>0</v>
      </c>
      <c r="AD116" s="39">
        <f t="shared" si="142"/>
        <v>0</v>
      </c>
      <c r="AE116" s="39">
        <f t="shared" si="142"/>
        <v>0</v>
      </c>
      <c r="AF116" s="39">
        <f t="shared" si="142"/>
        <v>0</v>
      </c>
      <c r="AG116" s="39">
        <f t="shared" si="142"/>
        <v>104119182.03254613</v>
      </c>
      <c r="AH116" s="39">
        <f t="shared" si="142"/>
        <v>0</v>
      </c>
      <c r="AI116" s="39">
        <f t="shared" si="142"/>
        <v>0</v>
      </c>
      <c r="AJ116" s="39">
        <f t="shared" si="142"/>
        <v>0</v>
      </c>
      <c r="AK116" s="39">
        <f t="shared" si="142"/>
        <v>0</v>
      </c>
      <c r="AL116" s="39">
        <f t="shared" si="142"/>
        <v>0</v>
      </c>
      <c r="AM116" s="39">
        <f t="shared" si="142"/>
        <v>0</v>
      </c>
      <c r="AN116" s="39">
        <f t="shared" si="142"/>
        <v>0</v>
      </c>
      <c r="AO116" s="39">
        <f t="shared" si="142"/>
        <v>0</v>
      </c>
      <c r="AP116" s="39">
        <f t="shared" ref="AP116:BQ116" si="143">SUM(AP117:AP119)</f>
        <v>0</v>
      </c>
      <c r="AQ116" s="39">
        <f t="shared" si="143"/>
        <v>0</v>
      </c>
      <c r="AR116" s="39">
        <f t="shared" si="143"/>
        <v>0</v>
      </c>
      <c r="AS116" s="39">
        <f t="shared" si="143"/>
        <v>0</v>
      </c>
      <c r="AT116" s="39">
        <f t="shared" si="143"/>
        <v>0</v>
      </c>
      <c r="AU116" s="39">
        <f t="shared" si="143"/>
        <v>0</v>
      </c>
      <c r="AV116" s="39">
        <f t="shared" si="143"/>
        <v>0</v>
      </c>
      <c r="AW116" s="39">
        <f t="shared" si="143"/>
        <v>0</v>
      </c>
      <c r="AX116" s="39">
        <f t="shared" si="143"/>
        <v>0</v>
      </c>
      <c r="AY116" s="39">
        <f t="shared" si="143"/>
        <v>0</v>
      </c>
      <c r="AZ116" s="39">
        <f t="shared" si="143"/>
        <v>0</v>
      </c>
      <c r="BA116" s="39">
        <f t="shared" si="143"/>
        <v>0</v>
      </c>
      <c r="BB116" s="39">
        <f t="shared" si="143"/>
        <v>0</v>
      </c>
      <c r="BC116" s="39">
        <f t="shared" si="143"/>
        <v>0</v>
      </c>
      <c r="BD116" s="39">
        <f t="shared" si="143"/>
        <v>0</v>
      </c>
      <c r="BE116" s="39">
        <f t="shared" si="143"/>
        <v>0</v>
      </c>
      <c r="BF116" s="39">
        <f t="shared" si="143"/>
        <v>0</v>
      </c>
      <c r="BG116" s="39">
        <f t="shared" si="143"/>
        <v>0</v>
      </c>
      <c r="BH116" s="39">
        <f t="shared" si="143"/>
        <v>0</v>
      </c>
      <c r="BI116" s="39">
        <f t="shared" si="143"/>
        <v>0</v>
      </c>
      <c r="BJ116" s="39">
        <f t="shared" si="143"/>
        <v>0</v>
      </c>
      <c r="BK116" s="39">
        <f t="shared" si="143"/>
        <v>0</v>
      </c>
      <c r="BL116" s="39">
        <f t="shared" si="143"/>
        <v>0</v>
      </c>
      <c r="BM116" s="39">
        <f t="shared" si="143"/>
        <v>0</v>
      </c>
      <c r="BN116" s="39">
        <f t="shared" si="143"/>
        <v>0</v>
      </c>
      <c r="BO116" s="39">
        <f t="shared" si="143"/>
        <v>0</v>
      </c>
      <c r="BP116" s="39">
        <f t="shared" si="143"/>
        <v>0</v>
      </c>
      <c r="BQ116" s="39">
        <f t="shared" si="143"/>
        <v>0</v>
      </c>
      <c r="BR116" s="55"/>
      <c r="BS116" s="39">
        <f t="shared" ref="BS116:BW116" si="144">SUM(BS117:BS119)</f>
        <v>0</v>
      </c>
      <c r="BT116" s="39">
        <f t="shared" si="144"/>
        <v>104119182.03254613</v>
      </c>
      <c r="BU116" s="39">
        <f t="shared" si="144"/>
        <v>0</v>
      </c>
      <c r="BV116" s="39">
        <f t="shared" si="144"/>
        <v>0</v>
      </c>
      <c r="BW116" s="39">
        <f t="shared" si="144"/>
        <v>0</v>
      </c>
      <c r="BX116" s="39">
        <f>SUM(BX117:BX119)</f>
        <v>0</v>
      </c>
      <c r="BY116" s="39">
        <f t="shared" ref="BY116:CY116" si="145">SUM(BY117:BY119)</f>
        <v>0</v>
      </c>
      <c r="BZ116" s="39">
        <f t="shared" si="145"/>
        <v>0</v>
      </c>
      <c r="CA116" s="39">
        <f t="shared" si="145"/>
        <v>0</v>
      </c>
      <c r="CB116" s="39">
        <f t="shared" si="145"/>
        <v>0</v>
      </c>
      <c r="CC116" s="39">
        <f t="shared" si="145"/>
        <v>0</v>
      </c>
      <c r="CD116" s="39">
        <f t="shared" si="145"/>
        <v>0</v>
      </c>
      <c r="CE116" s="39">
        <f t="shared" si="145"/>
        <v>0</v>
      </c>
      <c r="CF116" s="39">
        <f t="shared" si="145"/>
        <v>0</v>
      </c>
      <c r="CG116" s="39">
        <f t="shared" si="145"/>
        <v>0</v>
      </c>
      <c r="CH116" s="39">
        <f t="shared" si="145"/>
        <v>0</v>
      </c>
      <c r="CI116" s="39">
        <f t="shared" si="145"/>
        <v>0</v>
      </c>
      <c r="CJ116" s="39">
        <f t="shared" si="145"/>
        <v>0</v>
      </c>
      <c r="CK116" s="39">
        <f t="shared" si="145"/>
        <v>0</v>
      </c>
      <c r="CL116" s="39">
        <f t="shared" si="145"/>
        <v>0</v>
      </c>
      <c r="CM116" s="39">
        <f t="shared" si="145"/>
        <v>0</v>
      </c>
      <c r="CN116" s="39">
        <f t="shared" si="145"/>
        <v>0</v>
      </c>
      <c r="CO116" s="39">
        <f t="shared" si="145"/>
        <v>0</v>
      </c>
      <c r="CP116" s="39">
        <f t="shared" si="145"/>
        <v>0</v>
      </c>
      <c r="CQ116" s="39">
        <f t="shared" si="145"/>
        <v>0</v>
      </c>
      <c r="CR116" s="39">
        <f t="shared" si="145"/>
        <v>0</v>
      </c>
      <c r="CS116" s="39">
        <f t="shared" si="145"/>
        <v>0</v>
      </c>
      <c r="CT116" s="39">
        <f t="shared" si="145"/>
        <v>0</v>
      </c>
      <c r="CU116" s="39">
        <f t="shared" si="145"/>
        <v>0</v>
      </c>
      <c r="CV116" s="39">
        <f t="shared" si="145"/>
        <v>0</v>
      </c>
      <c r="CW116" s="39">
        <f t="shared" si="145"/>
        <v>0</v>
      </c>
      <c r="CX116" s="39">
        <f t="shared" si="145"/>
        <v>0</v>
      </c>
      <c r="CY116" s="39">
        <f t="shared" si="145"/>
        <v>0</v>
      </c>
    </row>
    <row r="117" spans="1:103" s="61" customFormat="1">
      <c r="A117" s="3"/>
      <c r="B117" s="13" t="s">
        <v>88</v>
      </c>
      <c r="C117" s="194">
        <f>C77</f>
        <v>2366345046.1942306</v>
      </c>
      <c r="D117" s="61" t="s">
        <v>205</v>
      </c>
      <c r="E117" s="205">
        <v>1.0999999999999999E-2</v>
      </c>
      <c r="F117" s="141" t="s">
        <v>206</v>
      </c>
      <c r="G117" s="22">
        <f>SUM(BS117:CY117)</f>
        <v>26029795.508136533</v>
      </c>
      <c r="H117" s="300" t="s">
        <v>136</v>
      </c>
      <c r="I117" s="6"/>
      <c r="J117" s="85">
        <f t="shared" ref="J117:BQ117" si="146">IF(J7=$C15,$C117*$E117,0)</f>
        <v>0</v>
      </c>
      <c r="K117" s="85">
        <f t="shared" si="146"/>
        <v>0</v>
      </c>
      <c r="L117" s="85">
        <f t="shared" si="146"/>
        <v>0</v>
      </c>
      <c r="M117" s="85">
        <f t="shared" si="146"/>
        <v>0</v>
      </c>
      <c r="N117" s="85">
        <f t="shared" si="146"/>
        <v>0</v>
      </c>
      <c r="O117" s="85">
        <f t="shared" si="146"/>
        <v>0</v>
      </c>
      <c r="P117" s="85">
        <f t="shared" si="146"/>
        <v>0</v>
      </c>
      <c r="Q117" s="85">
        <f t="shared" si="146"/>
        <v>0</v>
      </c>
      <c r="R117" s="85">
        <f t="shared" si="146"/>
        <v>0</v>
      </c>
      <c r="S117" s="85">
        <f t="shared" si="146"/>
        <v>0</v>
      </c>
      <c r="T117" s="85">
        <f t="shared" si="146"/>
        <v>0</v>
      </c>
      <c r="U117" s="85">
        <f t="shared" si="146"/>
        <v>0</v>
      </c>
      <c r="V117" s="85">
        <f t="shared" si="146"/>
        <v>0</v>
      </c>
      <c r="W117" s="85">
        <f t="shared" si="146"/>
        <v>0</v>
      </c>
      <c r="X117" s="85">
        <f t="shared" si="146"/>
        <v>0</v>
      </c>
      <c r="Y117" s="85">
        <f t="shared" si="146"/>
        <v>0</v>
      </c>
      <c r="Z117" s="85">
        <f t="shared" si="146"/>
        <v>0</v>
      </c>
      <c r="AA117" s="85">
        <f t="shared" si="146"/>
        <v>0</v>
      </c>
      <c r="AB117" s="85">
        <f t="shared" si="146"/>
        <v>0</v>
      </c>
      <c r="AC117" s="85">
        <f t="shared" si="146"/>
        <v>0</v>
      </c>
      <c r="AD117" s="85">
        <f t="shared" si="146"/>
        <v>0</v>
      </c>
      <c r="AE117" s="85">
        <f t="shared" si="146"/>
        <v>0</v>
      </c>
      <c r="AF117" s="85">
        <f t="shared" si="146"/>
        <v>0</v>
      </c>
      <c r="AG117" s="85">
        <f t="shared" si="146"/>
        <v>26029795.508136533</v>
      </c>
      <c r="AH117" s="85">
        <f t="shared" si="146"/>
        <v>0</v>
      </c>
      <c r="AI117" s="85">
        <f t="shared" si="146"/>
        <v>0</v>
      </c>
      <c r="AJ117" s="85">
        <f t="shared" si="146"/>
        <v>0</v>
      </c>
      <c r="AK117" s="85">
        <f t="shared" si="146"/>
        <v>0</v>
      </c>
      <c r="AL117" s="85">
        <f t="shared" si="146"/>
        <v>0</v>
      </c>
      <c r="AM117" s="85">
        <f t="shared" si="146"/>
        <v>0</v>
      </c>
      <c r="AN117" s="85">
        <f t="shared" si="146"/>
        <v>0</v>
      </c>
      <c r="AO117" s="85">
        <f t="shared" si="146"/>
        <v>0</v>
      </c>
      <c r="AP117" s="85">
        <f t="shared" si="146"/>
        <v>0</v>
      </c>
      <c r="AQ117" s="85">
        <f t="shared" si="146"/>
        <v>0</v>
      </c>
      <c r="AR117" s="85">
        <f t="shared" si="146"/>
        <v>0</v>
      </c>
      <c r="AS117" s="85">
        <f t="shared" si="146"/>
        <v>0</v>
      </c>
      <c r="AT117" s="85">
        <f t="shared" si="146"/>
        <v>0</v>
      </c>
      <c r="AU117" s="85">
        <f t="shared" si="146"/>
        <v>0</v>
      </c>
      <c r="AV117" s="85">
        <f t="shared" si="146"/>
        <v>0</v>
      </c>
      <c r="AW117" s="85">
        <f t="shared" si="146"/>
        <v>0</v>
      </c>
      <c r="AX117" s="85">
        <f t="shared" si="146"/>
        <v>0</v>
      </c>
      <c r="AY117" s="85">
        <f t="shared" si="146"/>
        <v>0</v>
      </c>
      <c r="AZ117" s="85">
        <f t="shared" si="146"/>
        <v>0</v>
      </c>
      <c r="BA117" s="85">
        <f t="shared" si="146"/>
        <v>0</v>
      </c>
      <c r="BB117" s="85">
        <f t="shared" si="146"/>
        <v>0</v>
      </c>
      <c r="BC117" s="85">
        <f t="shared" si="146"/>
        <v>0</v>
      </c>
      <c r="BD117" s="85">
        <f t="shared" si="146"/>
        <v>0</v>
      </c>
      <c r="BE117" s="85">
        <f t="shared" si="146"/>
        <v>0</v>
      </c>
      <c r="BF117" s="85">
        <f t="shared" si="146"/>
        <v>0</v>
      </c>
      <c r="BG117" s="85">
        <f t="shared" si="146"/>
        <v>0</v>
      </c>
      <c r="BH117" s="85">
        <f t="shared" si="146"/>
        <v>0</v>
      </c>
      <c r="BI117" s="85">
        <f t="shared" si="146"/>
        <v>0</v>
      </c>
      <c r="BJ117" s="85">
        <f t="shared" si="146"/>
        <v>0</v>
      </c>
      <c r="BK117" s="85">
        <f t="shared" si="146"/>
        <v>0</v>
      </c>
      <c r="BL117" s="85">
        <f t="shared" si="146"/>
        <v>0</v>
      </c>
      <c r="BM117" s="85">
        <f t="shared" si="146"/>
        <v>0</v>
      </c>
      <c r="BN117" s="85">
        <f t="shared" si="146"/>
        <v>0</v>
      </c>
      <c r="BO117" s="85">
        <f t="shared" si="146"/>
        <v>0</v>
      </c>
      <c r="BP117" s="85">
        <f t="shared" si="146"/>
        <v>0</v>
      </c>
      <c r="BQ117" s="85">
        <f t="shared" si="146"/>
        <v>0</v>
      </c>
      <c r="BR117" s="55"/>
      <c r="BS117" s="22">
        <f>SUM(J117:U117)</f>
        <v>0</v>
      </c>
      <c r="BT117" s="22">
        <f>SUM(V117:AG117)</f>
        <v>26029795.508136533</v>
      </c>
      <c r="BU117" s="22">
        <f>SUM(AH117:AS117)</f>
        <v>0</v>
      </c>
      <c r="BV117" s="22">
        <f>SUM(AT117:BE117)</f>
        <v>0</v>
      </c>
      <c r="BW117" s="22">
        <f>SUM(BF117:BQ117)</f>
        <v>0</v>
      </c>
      <c r="BX117" s="85">
        <f t="shared" ref="BX117:CY117" si="147">IF(BX7=$C15,$C117*$E117,0)</f>
        <v>0</v>
      </c>
      <c r="BY117" s="85">
        <f t="shared" si="147"/>
        <v>0</v>
      </c>
      <c r="BZ117" s="85">
        <f t="shared" si="147"/>
        <v>0</v>
      </c>
      <c r="CA117" s="85">
        <f t="shared" si="147"/>
        <v>0</v>
      </c>
      <c r="CB117" s="85">
        <f t="shared" si="147"/>
        <v>0</v>
      </c>
      <c r="CC117" s="85">
        <f t="shared" si="147"/>
        <v>0</v>
      </c>
      <c r="CD117" s="85">
        <f t="shared" si="147"/>
        <v>0</v>
      </c>
      <c r="CE117" s="85">
        <f t="shared" si="147"/>
        <v>0</v>
      </c>
      <c r="CF117" s="85">
        <f t="shared" si="147"/>
        <v>0</v>
      </c>
      <c r="CG117" s="85">
        <f t="shared" si="147"/>
        <v>0</v>
      </c>
      <c r="CH117" s="85">
        <f t="shared" si="147"/>
        <v>0</v>
      </c>
      <c r="CI117" s="85">
        <f t="shared" si="147"/>
        <v>0</v>
      </c>
      <c r="CJ117" s="85">
        <f t="shared" si="147"/>
        <v>0</v>
      </c>
      <c r="CK117" s="85">
        <f t="shared" si="147"/>
        <v>0</v>
      </c>
      <c r="CL117" s="85">
        <f t="shared" si="147"/>
        <v>0</v>
      </c>
      <c r="CM117" s="85">
        <f t="shared" si="147"/>
        <v>0</v>
      </c>
      <c r="CN117" s="85">
        <f t="shared" si="147"/>
        <v>0</v>
      </c>
      <c r="CO117" s="85">
        <f t="shared" si="147"/>
        <v>0</v>
      </c>
      <c r="CP117" s="85">
        <f t="shared" si="147"/>
        <v>0</v>
      </c>
      <c r="CQ117" s="85">
        <f t="shared" si="147"/>
        <v>0</v>
      </c>
      <c r="CR117" s="85">
        <f t="shared" si="147"/>
        <v>0</v>
      </c>
      <c r="CS117" s="85">
        <f t="shared" si="147"/>
        <v>0</v>
      </c>
      <c r="CT117" s="85">
        <f t="shared" si="147"/>
        <v>0</v>
      </c>
      <c r="CU117" s="85">
        <f t="shared" si="147"/>
        <v>0</v>
      </c>
      <c r="CV117" s="85">
        <f t="shared" si="147"/>
        <v>0</v>
      </c>
      <c r="CW117" s="85">
        <f t="shared" si="147"/>
        <v>0</v>
      </c>
      <c r="CX117" s="85">
        <f t="shared" si="147"/>
        <v>0</v>
      </c>
      <c r="CY117" s="85">
        <f t="shared" si="147"/>
        <v>0</v>
      </c>
    </row>
    <row r="118" spans="1:103" s="61" customFormat="1">
      <c r="A118" s="3"/>
      <c r="B118" s="13" t="s">
        <v>89</v>
      </c>
      <c r="C118" s="194">
        <f>C77</f>
        <v>2366345046.1942306</v>
      </c>
      <c r="D118" s="61" t="s">
        <v>205</v>
      </c>
      <c r="E118" s="205">
        <f>3.3%</f>
        <v>3.3000000000000002E-2</v>
      </c>
      <c r="F118" s="141" t="s">
        <v>206</v>
      </c>
      <c r="G118" s="22">
        <f t="shared" si="136"/>
        <v>78089386.524409607</v>
      </c>
      <c r="H118" s="300" t="s">
        <v>136</v>
      </c>
      <c r="I118" s="6"/>
      <c r="J118" s="85">
        <f t="shared" ref="J118:BQ118" si="148">IF(J7=$C15,$C118*$E118,0)</f>
        <v>0</v>
      </c>
      <c r="K118" s="85">
        <f t="shared" si="148"/>
        <v>0</v>
      </c>
      <c r="L118" s="85">
        <f t="shared" si="148"/>
        <v>0</v>
      </c>
      <c r="M118" s="85">
        <f t="shared" si="148"/>
        <v>0</v>
      </c>
      <c r="N118" s="85">
        <f t="shared" si="148"/>
        <v>0</v>
      </c>
      <c r="O118" s="85">
        <f t="shared" si="148"/>
        <v>0</v>
      </c>
      <c r="P118" s="85">
        <f t="shared" si="148"/>
        <v>0</v>
      </c>
      <c r="Q118" s="85">
        <f t="shared" si="148"/>
        <v>0</v>
      </c>
      <c r="R118" s="85">
        <f t="shared" si="148"/>
        <v>0</v>
      </c>
      <c r="S118" s="85">
        <f t="shared" si="148"/>
        <v>0</v>
      </c>
      <c r="T118" s="85">
        <f t="shared" si="148"/>
        <v>0</v>
      </c>
      <c r="U118" s="85">
        <f t="shared" si="148"/>
        <v>0</v>
      </c>
      <c r="V118" s="85">
        <f t="shared" si="148"/>
        <v>0</v>
      </c>
      <c r="W118" s="85">
        <f t="shared" si="148"/>
        <v>0</v>
      </c>
      <c r="X118" s="85">
        <f t="shared" si="148"/>
        <v>0</v>
      </c>
      <c r="Y118" s="85">
        <f t="shared" si="148"/>
        <v>0</v>
      </c>
      <c r="Z118" s="85">
        <f t="shared" si="148"/>
        <v>0</v>
      </c>
      <c r="AA118" s="85">
        <f t="shared" si="148"/>
        <v>0</v>
      </c>
      <c r="AB118" s="85">
        <f t="shared" si="148"/>
        <v>0</v>
      </c>
      <c r="AC118" s="85">
        <f t="shared" si="148"/>
        <v>0</v>
      </c>
      <c r="AD118" s="85">
        <f t="shared" si="148"/>
        <v>0</v>
      </c>
      <c r="AE118" s="85">
        <f t="shared" si="148"/>
        <v>0</v>
      </c>
      <c r="AF118" s="85">
        <f t="shared" si="148"/>
        <v>0</v>
      </c>
      <c r="AG118" s="85">
        <f t="shared" si="148"/>
        <v>78089386.524409607</v>
      </c>
      <c r="AH118" s="85">
        <f t="shared" si="148"/>
        <v>0</v>
      </c>
      <c r="AI118" s="85">
        <f t="shared" si="148"/>
        <v>0</v>
      </c>
      <c r="AJ118" s="85">
        <f t="shared" si="148"/>
        <v>0</v>
      </c>
      <c r="AK118" s="85">
        <f t="shared" si="148"/>
        <v>0</v>
      </c>
      <c r="AL118" s="85">
        <f t="shared" si="148"/>
        <v>0</v>
      </c>
      <c r="AM118" s="85">
        <f t="shared" si="148"/>
        <v>0</v>
      </c>
      <c r="AN118" s="85">
        <f t="shared" si="148"/>
        <v>0</v>
      </c>
      <c r="AO118" s="85">
        <f t="shared" si="148"/>
        <v>0</v>
      </c>
      <c r="AP118" s="85">
        <f t="shared" si="148"/>
        <v>0</v>
      </c>
      <c r="AQ118" s="85">
        <f t="shared" si="148"/>
        <v>0</v>
      </c>
      <c r="AR118" s="85">
        <f t="shared" si="148"/>
        <v>0</v>
      </c>
      <c r="AS118" s="85">
        <f t="shared" si="148"/>
        <v>0</v>
      </c>
      <c r="AT118" s="85">
        <f t="shared" si="148"/>
        <v>0</v>
      </c>
      <c r="AU118" s="85">
        <f t="shared" si="148"/>
        <v>0</v>
      </c>
      <c r="AV118" s="85">
        <f t="shared" si="148"/>
        <v>0</v>
      </c>
      <c r="AW118" s="85">
        <f t="shared" si="148"/>
        <v>0</v>
      </c>
      <c r="AX118" s="85">
        <f t="shared" si="148"/>
        <v>0</v>
      </c>
      <c r="AY118" s="85">
        <f t="shared" si="148"/>
        <v>0</v>
      </c>
      <c r="AZ118" s="85">
        <f t="shared" si="148"/>
        <v>0</v>
      </c>
      <c r="BA118" s="85">
        <f t="shared" si="148"/>
        <v>0</v>
      </c>
      <c r="BB118" s="85">
        <f t="shared" si="148"/>
        <v>0</v>
      </c>
      <c r="BC118" s="85">
        <f t="shared" si="148"/>
        <v>0</v>
      </c>
      <c r="BD118" s="85">
        <f t="shared" si="148"/>
        <v>0</v>
      </c>
      <c r="BE118" s="85">
        <f t="shared" si="148"/>
        <v>0</v>
      </c>
      <c r="BF118" s="85">
        <f t="shared" si="148"/>
        <v>0</v>
      </c>
      <c r="BG118" s="85">
        <f t="shared" si="148"/>
        <v>0</v>
      </c>
      <c r="BH118" s="85">
        <f t="shared" si="148"/>
        <v>0</v>
      </c>
      <c r="BI118" s="85">
        <f t="shared" si="148"/>
        <v>0</v>
      </c>
      <c r="BJ118" s="85">
        <f t="shared" si="148"/>
        <v>0</v>
      </c>
      <c r="BK118" s="85">
        <f t="shared" si="148"/>
        <v>0</v>
      </c>
      <c r="BL118" s="85">
        <f t="shared" si="148"/>
        <v>0</v>
      </c>
      <c r="BM118" s="85">
        <f t="shared" si="148"/>
        <v>0</v>
      </c>
      <c r="BN118" s="85">
        <f t="shared" si="148"/>
        <v>0</v>
      </c>
      <c r="BO118" s="85">
        <f t="shared" si="148"/>
        <v>0</v>
      </c>
      <c r="BP118" s="85">
        <f t="shared" si="148"/>
        <v>0</v>
      </c>
      <c r="BQ118" s="85">
        <f t="shared" si="148"/>
        <v>0</v>
      </c>
      <c r="BR118" s="55"/>
      <c r="BS118" s="22">
        <f>SUM(J118:U118)</f>
        <v>0</v>
      </c>
      <c r="BT118" s="22">
        <f>SUM(V118:AG118)</f>
        <v>78089386.524409607</v>
      </c>
      <c r="BU118" s="22">
        <f>SUM(AH118:AS118)</f>
        <v>0</v>
      </c>
      <c r="BV118" s="22">
        <f>SUM(AT118:BE118)</f>
        <v>0</v>
      </c>
      <c r="BW118" s="22">
        <f>SUM(BF118:BQ118)</f>
        <v>0</v>
      </c>
      <c r="BX118" s="85">
        <f t="shared" ref="BX118:CY118" si="149">IF(BX7=$C15,$C118*$E118,0)</f>
        <v>0</v>
      </c>
      <c r="BY118" s="85">
        <f t="shared" si="149"/>
        <v>0</v>
      </c>
      <c r="BZ118" s="85">
        <f t="shared" si="149"/>
        <v>0</v>
      </c>
      <c r="CA118" s="85">
        <f t="shared" si="149"/>
        <v>0</v>
      </c>
      <c r="CB118" s="85">
        <f t="shared" si="149"/>
        <v>0</v>
      </c>
      <c r="CC118" s="85">
        <f t="shared" si="149"/>
        <v>0</v>
      </c>
      <c r="CD118" s="85">
        <f t="shared" si="149"/>
        <v>0</v>
      </c>
      <c r="CE118" s="85">
        <f t="shared" si="149"/>
        <v>0</v>
      </c>
      <c r="CF118" s="85">
        <f t="shared" si="149"/>
        <v>0</v>
      </c>
      <c r="CG118" s="85">
        <f t="shared" si="149"/>
        <v>0</v>
      </c>
      <c r="CH118" s="85">
        <f t="shared" si="149"/>
        <v>0</v>
      </c>
      <c r="CI118" s="85">
        <f t="shared" si="149"/>
        <v>0</v>
      </c>
      <c r="CJ118" s="85">
        <f t="shared" si="149"/>
        <v>0</v>
      </c>
      <c r="CK118" s="85">
        <f t="shared" si="149"/>
        <v>0</v>
      </c>
      <c r="CL118" s="85">
        <f t="shared" si="149"/>
        <v>0</v>
      </c>
      <c r="CM118" s="85">
        <f t="shared" si="149"/>
        <v>0</v>
      </c>
      <c r="CN118" s="85">
        <f t="shared" si="149"/>
        <v>0</v>
      </c>
      <c r="CO118" s="85">
        <f t="shared" si="149"/>
        <v>0</v>
      </c>
      <c r="CP118" s="85">
        <f t="shared" si="149"/>
        <v>0</v>
      </c>
      <c r="CQ118" s="85">
        <f t="shared" si="149"/>
        <v>0</v>
      </c>
      <c r="CR118" s="85">
        <f t="shared" si="149"/>
        <v>0</v>
      </c>
      <c r="CS118" s="85">
        <f t="shared" si="149"/>
        <v>0</v>
      </c>
      <c r="CT118" s="85">
        <f t="shared" si="149"/>
        <v>0</v>
      </c>
      <c r="CU118" s="85">
        <f t="shared" si="149"/>
        <v>0</v>
      </c>
      <c r="CV118" s="85">
        <f t="shared" si="149"/>
        <v>0</v>
      </c>
      <c r="CW118" s="85">
        <f t="shared" si="149"/>
        <v>0</v>
      </c>
      <c r="CX118" s="85">
        <f t="shared" si="149"/>
        <v>0</v>
      </c>
      <c r="CY118" s="85">
        <f t="shared" si="149"/>
        <v>0</v>
      </c>
    </row>
    <row r="119" spans="1:103" s="61" customFormat="1">
      <c r="A119" s="3"/>
      <c r="B119" s="13" t="s">
        <v>113</v>
      </c>
      <c r="C119" s="194">
        <f>SUM(C125,C126)</f>
        <v>0</v>
      </c>
      <c r="D119" s="61" t="s">
        <v>104</v>
      </c>
      <c r="E119" s="205">
        <f>0.55%*0</f>
        <v>0</v>
      </c>
      <c r="F119" s="141" t="s">
        <v>105</v>
      </c>
      <c r="G119" s="22">
        <f t="shared" si="136"/>
        <v>0</v>
      </c>
      <c r="H119" s="300" t="s">
        <v>136</v>
      </c>
      <c r="I119" s="6"/>
      <c r="J119" s="85">
        <f t="shared" ref="J119:BQ119" si="150">IF(J7=$C15,$C119*$E119,0)</f>
        <v>0</v>
      </c>
      <c r="K119" s="85">
        <f t="shared" si="150"/>
        <v>0</v>
      </c>
      <c r="L119" s="85">
        <f t="shared" si="150"/>
        <v>0</v>
      </c>
      <c r="M119" s="85">
        <f t="shared" si="150"/>
        <v>0</v>
      </c>
      <c r="N119" s="85">
        <f t="shared" si="150"/>
        <v>0</v>
      </c>
      <c r="O119" s="85">
        <f t="shared" si="150"/>
        <v>0</v>
      </c>
      <c r="P119" s="85">
        <f t="shared" si="150"/>
        <v>0</v>
      </c>
      <c r="Q119" s="85">
        <f t="shared" si="150"/>
        <v>0</v>
      </c>
      <c r="R119" s="85">
        <f t="shared" si="150"/>
        <v>0</v>
      </c>
      <c r="S119" s="85">
        <f t="shared" si="150"/>
        <v>0</v>
      </c>
      <c r="T119" s="85">
        <f t="shared" si="150"/>
        <v>0</v>
      </c>
      <c r="U119" s="85">
        <f t="shared" si="150"/>
        <v>0</v>
      </c>
      <c r="V119" s="85">
        <f t="shared" si="150"/>
        <v>0</v>
      </c>
      <c r="W119" s="85">
        <f t="shared" si="150"/>
        <v>0</v>
      </c>
      <c r="X119" s="85">
        <f t="shared" si="150"/>
        <v>0</v>
      </c>
      <c r="Y119" s="85">
        <f t="shared" si="150"/>
        <v>0</v>
      </c>
      <c r="Z119" s="85">
        <f t="shared" si="150"/>
        <v>0</v>
      </c>
      <c r="AA119" s="85">
        <f t="shared" si="150"/>
        <v>0</v>
      </c>
      <c r="AB119" s="85">
        <f t="shared" si="150"/>
        <v>0</v>
      </c>
      <c r="AC119" s="85">
        <f t="shared" si="150"/>
        <v>0</v>
      </c>
      <c r="AD119" s="85">
        <f t="shared" si="150"/>
        <v>0</v>
      </c>
      <c r="AE119" s="85">
        <f t="shared" si="150"/>
        <v>0</v>
      </c>
      <c r="AF119" s="85">
        <f t="shared" si="150"/>
        <v>0</v>
      </c>
      <c r="AG119" s="85">
        <f t="shared" si="150"/>
        <v>0</v>
      </c>
      <c r="AH119" s="85">
        <f t="shared" si="150"/>
        <v>0</v>
      </c>
      <c r="AI119" s="85">
        <f t="shared" si="150"/>
        <v>0</v>
      </c>
      <c r="AJ119" s="85">
        <f t="shared" si="150"/>
        <v>0</v>
      </c>
      <c r="AK119" s="85">
        <f t="shared" si="150"/>
        <v>0</v>
      </c>
      <c r="AL119" s="85">
        <f t="shared" si="150"/>
        <v>0</v>
      </c>
      <c r="AM119" s="85">
        <f t="shared" si="150"/>
        <v>0</v>
      </c>
      <c r="AN119" s="85">
        <f t="shared" si="150"/>
        <v>0</v>
      </c>
      <c r="AO119" s="85">
        <f t="shared" si="150"/>
        <v>0</v>
      </c>
      <c r="AP119" s="85">
        <f t="shared" si="150"/>
        <v>0</v>
      </c>
      <c r="AQ119" s="85">
        <f t="shared" si="150"/>
        <v>0</v>
      </c>
      <c r="AR119" s="85">
        <f t="shared" si="150"/>
        <v>0</v>
      </c>
      <c r="AS119" s="85">
        <f t="shared" si="150"/>
        <v>0</v>
      </c>
      <c r="AT119" s="85">
        <f t="shared" si="150"/>
        <v>0</v>
      </c>
      <c r="AU119" s="85">
        <f t="shared" si="150"/>
        <v>0</v>
      </c>
      <c r="AV119" s="85">
        <f t="shared" si="150"/>
        <v>0</v>
      </c>
      <c r="AW119" s="85">
        <f t="shared" si="150"/>
        <v>0</v>
      </c>
      <c r="AX119" s="85">
        <f t="shared" si="150"/>
        <v>0</v>
      </c>
      <c r="AY119" s="85">
        <f t="shared" si="150"/>
        <v>0</v>
      </c>
      <c r="AZ119" s="85">
        <f t="shared" si="150"/>
        <v>0</v>
      </c>
      <c r="BA119" s="85">
        <f t="shared" si="150"/>
        <v>0</v>
      </c>
      <c r="BB119" s="85">
        <f t="shared" si="150"/>
        <v>0</v>
      </c>
      <c r="BC119" s="85">
        <f t="shared" si="150"/>
        <v>0</v>
      </c>
      <c r="BD119" s="85">
        <f t="shared" si="150"/>
        <v>0</v>
      </c>
      <c r="BE119" s="85">
        <f t="shared" si="150"/>
        <v>0</v>
      </c>
      <c r="BF119" s="85">
        <f t="shared" si="150"/>
        <v>0</v>
      </c>
      <c r="BG119" s="85">
        <f t="shared" si="150"/>
        <v>0</v>
      </c>
      <c r="BH119" s="85">
        <f t="shared" si="150"/>
        <v>0</v>
      </c>
      <c r="BI119" s="85">
        <f t="shared" si="150"/>
        <v>0</v>
      </c>
      <c r="BJ119" s="85">
        <f t="shared" si="150"/>
        <v>0</v>
      </c>
      <c r="BK119" s="85">
        <f t="shared" si="150"/>
        <v>0</v>
      </c>
      <c r="BL119" s="85">
        <f t="shared" si="150"/>
        <v>0</v>
      </c>
      <c r="BM119" s="85">
        <f t="shared" si="150"/>
        <v>0</v>
      </c>
      <c r="BN119" s="85">
        <f t="shared" si="150"/>
        <v>0</v>
      </c>
      <c r="BO119" s="85">
        <f t="shared" si="150"/>
        <v>0</v>
      </c>
      <c r="BP119" s="85">
        <f t="shared" si="150"/>
        <v>0</v>
      </c>
      <c r="BQ119" s="85">
        <f t="shared" si="150"/>
        <v>0</v>
      </c>
      <c r="BR119" s="55"/>
      <c r="BS119" s="22">
        <f>SUM(J119:U119)</f>
        <v>0</v>
      </c>
      <c r="BT119" s="22">
        <f>SUM(V119:AG119)</f>
        <v>0</v>
      </c>
      <c r="BU119" s="22">
        <f>SUM(AH119:AS119)</f>
        <v>0</v>
      </c>
      <c r="BV119" s="22">
        <f>SUM(AT119:BE119)</f>
        <v>0</v>
      </c>
      <c r="BW119" s="22">
        <f>SUM(BF119:BQ119)</f>
        <v>0</v>
      </c>
      <c r="BX119" s="85">
        <f t="shared" ref="BX119:CY119" si="151">IF(BX7=$C15,$C119*$E119,0)</f>
        <v>0</v>
      </c>
      <c r="BY119" s="85">
        <f t="shared" si="151"/>
        <v>0</v>
      </c>
      <c r="BZ119" s="85">
        <f t="shared" si="151"/>
        <v>0</v>
      </c>
      <c r="CA119" s="85">
        <f t="shared" si="151"/>
        <v>0</v>
      </c>
      <c r="CB119" s="85">
        <f t="shared" si="151"/>
        <v>0</v>
      </c>
      <c r="CC119" s="85">
        <f t="shared" si="151"/>
        <v>0</v>
      </c>
      <c r="CD119" s="85">
        <f t="shared" si="151"/>
        <v>0</v>
      </c>
      <c r="CE119" s="85">
        <f t="shared" si="151"/>
        <v>0</v>
      </c>
      <c r="CF119" s="85">
        <f t="shared" si="151"/>
        <v>0</v>
      </c>
      <c r="CG119" s="85">
        <f t="shared" si="151"/>
        <v>0</v>
      </c>
      <c r="CH119" s="85">
        <f t="shared" si="151"/>
        <v>0</v>
      </c>
      <c r="CI119" s="85">
        <f t="shared" si="151"/>
        <v>0</v>
      </c>
      <c r="CJ119" s="85">
        <f t="shared" si="151"/>
        <v>0</v>
      </c>
      <c r="CK119" s="85">
        <f t="shared" si="151"/>
        <v>0</v>
      </c>
      <c r="CL119" s="85">
        <f t="shared" si="151"/>
        <v>0</v>
      </c>
      <c r="CM119" s="85">
        <f t="shared" si="151"/>
        <v>0</v>
      </c>
      <c r="CN119" s="85">
        <f t="shared" si="151"/>
        <v>0</v>
      </c>
      <c r="CO119" s="85">
        <f t="shared" si="151"/>
        <v>0</v>
      </c>
      <c r="CP119" s="85">
        <f t="shared" si="151"/>
        <v>0</v>
      </c>
      <c r="CQ119" s="85">
        <f t="shared" si="151"/>
        <v>0</v>
      </c>
      <c r="CR119" s="85">
        <f t="shared" si="151"/>
        <v>0</v>
      </c>
      <c r="CS119" s="85">
        <f t="shared" si="151"/>
        <v>0</v>
      </c>
      <c r="CT119" s="85">
        <f t="shared" si="151"/>
        <v>0</v>
      </c>
      <c r="CU119" s="85">
        <f t="shared" si="151"/>
        <v>0</v>
      </c>
      <c r="CV119" s="85">
        <f t="shared" si="151"/>
        <v>0</v>
      </c>
      <c r="CW119" s="85">
        <f t="shared" si="151"/>
        <v>0</v>
      </c>
      <c r="CX119" s="85">
        <f t="shared" si="151"/>
        <v>0</v>
      </c>
      <c r="CY119" s="85">
        <f t="shared" si="151"/>
        <v>0</v>
      </c>
    </row>
    <row r="120" spans="1:103" s="61" customFormat="1">
      <c r="A120" s="3"/>
      <c r="B120" s="13"/>
      <c r="C120" s="149"/>
      <c r="E120" s="215"/>
      <c r="F120" s="141"/>
      <c r="G120" s="22"/>
      <c r="H120" s="300"/>
      <c r="I120" s="6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55"/>
      <c r="BS120" s="22"/>
      <c r="BT120" s="22"/>
      <c r="BU120" s="22"/>
      <c r="BV120" s="22"/>
      <c r="BW120" s="22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  <c r="CX120" s="85"/>
      <c r="CY120" s="85"/>
    </row>
    <row r="121" spans="1:103" s="60" customFormat="1">
      <c r="A121" s="12"/>
      <c r="B121" s="10" t="s">
        <v>291</v>
      </c>
      <c r="C121" s="416">
        <v>0.02</v>
      </c>
      <c r="E121" s="409"/>
      <c r="F121" s="410"/>
      <c r="G121" s="40">
        <f t="shared" ref="G121" si="152">SUM(BS121:CY121)</f>
        <v>25050410.95890411</v>
      </c>
      <c r="H121" s="407" t="s">
        <v>136</v>
      </c>
      <c r="I121" s="10"/>
      <c r="J121" s="39">
        <f>J212*1%/365*30</f>
        <v>0</v>
      </c>
      <c r="K121" s="39">
        <f t="shared" ref="K121:BQ121" si="153">K212*1%/365*30</f>
        <v>0</v>
      </c>
      <c r="L121" s="39">
        <f t="shared" si="153"/>
        <v>0</v>
      </c>
      <c r="M121" s="39">
        <f t="shared" si="153"/>
        <v>0</v>
      </c>
      <c r="N121" s="39">
        <f t="shared" si="153"/>
        <v>0</v>
      </c>
      <c r="O121" s="39">
        <f t="shared" si="153"/>
        <v>0</v>
      </c>
      <c r="P121" s="39">
        <f>P212*2%/365*30</f>
        <v>701917.80821917811</v>
      </c>
      <c r="Q121" s="39">
        <f t="shared" ref="Q121:AF121" si="154">Q212*2%/365*30</f>
        <v>800547.94520547951</v>
      </c>
      <c r="R121" s="39">
        <f t="shared" si="154"/>
        <v>899178.08219178079</v>
      </c>
      <c r="S121" s="39">
        <f t="shared" si="154"/>
        <v>997808.21917808231</v>
      </c>
      <c r="T121" s="39">
        <f t="shared" si="154"/>
        <v>1096438.3561643837</v>
      </c>
      <c r="U121" s="39">
        <f t="shared" si="154"/>
        <v>1195068.493150685</v>
      </c>
      <c r="V121" s="39">
        <f t="shared" si="154"/>
        <v>1293698.6301369865</v>
      </c>
      <c r="W121" s="39">
        <f t="shared" si="154"/>
        <v>1392328.7671232878</v>
      </c>
      <c r="X121" s="39">
        <f t="shared" si="154"/>
        <v>1490958.9041095891</v>
      </c>
      <c r="Y121" s="39">
        <f t="shared" si="154"/>
        <v>1589589.0410958906</v>
      </c>
      <c r="Z121" s="39">
        <f t="shared" si="154"/>
        <v>1688219.1780821919</v>
      </c>
      <c r="AA121" s="39">
        <f t="shared" si="154"/>
        <v>1786849.3150684931</v>
      </c>
      <c r="AB121" s="39">
        <f t="shared" si="154"/>
        <v>1885479.4520547946</v>
      </c>
      <c r="AC121" s="39">
        <f t="shared" si="154"/>
        <v>1984109.5890410959</v>
      </c>
      <c r="AD121" s="39">
        <f t="shared" si="154"/>
        <v>2082739.7260273974</v>
      </c>
      <c r="AE121" s="39">
        <f t="shared" si="154"/>
        <v>2082739.7260273974</v>
      </c>
      <c r="AF121" s="39">
        <f t="shared" si="154"/>
        <v>2082739.7260273974</v>
      </c>
      <c r="AG121" s="39">
        <f t="shared" si="153"/>
        <v>0</v>
      </c>
      <c r="AH121" s="39">
        <f t="shared" si="153"/>
        <v>0</v>
      </c>
      <c r="AI121" s="39">
        <f t="shared" si="153"/>
        <v>0</v>
      </c>
      <c r="AJ121" s="39">
        <f t="shared" si="153"/>
        <v>0</v>
      </c>
      <c r="AK121" s="39">
        <f t="shared" si="153"/>
        <v>0</v>
      </c>
      <c r="AL121" s="39">
        <f t="shared" si="153"/>
        <v>0</v>
      </c>
      <c r="AM121" s="39">
        <f t="shared" si="153"/>
        <v>0</v>
      </c>
      <c r="AN121" s="39">
        <f t="shared" si="153"/>
        <v>0</v>
      </c>
      <c r="AO121" s="39">
        <f t="shared" si="153"/>
        <v>0</v>
      </c>
      <c r="AP121" s="39">
        <f t="shared" si="153"/>
        <v>0</v>
      </c>
      <c r="AQ121" s="39">
        <f t="shared" si="153"/>
        <v>0</v>
      </c>
      <c r="AR121" s="39">
        <f t="shared" si="153"/>
        <v>0</v>
      </c>
      <c r="AS121" s="39">
        <f t="shared" si="153"/>
        <v>0</v>
      </c>
      <c r="AT121" s="39">
        <f t="shared" si="153"/>
        <v>0</v>
      </c>
      <c r="AU121" s="39">
        <f t="shared" si="153"/>
        <v>0</v>
      </c>
      <c r="AV121" s="39">
        <f t="shared" si="153"/>
        <v>0</v>
      </c>
      <c r="AW121" s="39">
        <f t="shared" si="153"/>
        <v>0</v>
      </c>
      <c r="AX121" s="39">
        <f t="shared" si="153"/>
        <v>0</v>
      </c>
      <c r="AY121" s="39">
        <f t="shared" si="153"/>
        <v>0</v>
      </c>
      <c r="AZ121" s="39">
        <f t="shared" si="153"/>
        <v>0</v>
      </c>
      <c r="BA121" s="39">
        <f t="shared" si="153"/>
        <v>0</v>
      </c>
      <c r="BB121" s="39">
        <f t="shared" si="153"/>
        <v>0</v>
      </c>
      <c r="BC121" s="39">
        <f t="shared" si="153"/>
        <v>0</v>
      </c>
      <c r="BD121" s="39">
        <f t="shared" si="153"/>
        <v>0</v>
      </c>
      <c r="BE121" s="39">
        <f t="shared" si="153"/>
        <v>0</v>
      </c>
      <c r="BF121" s="39">
        <f t="shared" si="153"/>
        <v>0</v>
      </c>
      <c r="BG121" s="39">
        <f t="shared" si="153"/>
        <v>0</v>
      </c>
      <c r="BH121" s="39">
        <f t="shared" si="153"/>
        <v>0</v>
      </c>
      <c r="BI121" s="39">
        <f t="shared" si="153"/>
        <v>0</v>
      </c>
      <c r="BJ121" s="39">
        <f t="shared" si="153"/>
        <v>0</v>
      </c>
      <c r="BK121" s="39">
        <f t="shared" si="153"/>
        <v>0</v>
      </c>
      <c r="BL121" s="39">
        <f t="shared" si="153"/>
        <v>0</v>
      </c>
      <c r="BM121" s="39">
        <f t="shared" si="153"/>
        <v>0</v>
      </c>
      <c r="BN121" s="39">
        <f t="shared" si="153"/>
        <v>0</v>
      </c>
      <c r="BO121" s="39">
        <f t="shared" si="153"/>
        <v>0</v>
      </c>
      <c r="BP121" s="39">
        <f t="shared" si="153"/>
        <v>0</v>
      </c>
      <c r="BQ121" s="39">
        <f t="shared" si="153"/>
        <v>0</v>
      </c>
      <c r="BR121" s="41"/>
      <c r="BS121" s="40">
        <f>SUM(J121:U121)</f>
        <v>5690958.9041095898</v>
      </c>
      <c r="BT121" s="40">
        <f>SUM(V121:AG121)</f>
        <v>19359452.05479452</v>
      </c>
      <c r="BU121" s="40">
        <f>SUM(AH121:AS121)</f>
        <v>0</v>
      </c>
      <c r="BV121" s="40">
        <f>SUM(AT121:BE121)</f>
        <v>0</v>
      </c>
      <c r="BW121" s="40">
        <f>SUM(BF121:BQ121)</f>
        <v>0</v>
      </c>
      <c r="BX121" s="268">
        <f t="shared" ref="BX121:CY121" si="155">IF(BX14=$C22,$C121*$E121,0)</f>
        <v>0</v>
      </c>
      <c r="BY121" s="268">
        <f t="shared" si="155"/>
        <v>0</v>
      </c>
      <c r="BZ121" s="268">
        <f t="shared" si="155"/>
        <v>0</v>
      </c>
      <c r="CA121" s="268">
        <f t="shared" si="155"/>
        <v>0</v>
      </c>
      <c r="CB121" s="268">
        <f t="shared" si="155"/>
        <v>0</v>
      </c>
      <c r="CC121" s="268">
        <f t="shared" si="155"/>
        <v>0</v>
      </c>
      <c r="CD121" s="268">
        <f t="shared" si="155"/>
        <v>0</v>
      </c>
      <c r="CE121" s="268">
        <f t="shared" si="155"/>
        <v>0</v>
      </c>
      <c r="CF121" s="268">
        <f t="shared" si="155"/>
        <v>0</v>
      </c>
      <c r="CG121" s="268">
        <f t="shared" si="155"/>
        <v>0</v>
      </c>
      <c r="CH121" s="268">
        <f t="shared" si="155"/>
        <v>0</v>
      </c>
      <c r="CI121" s="268">
        <f t="shared" si="155"/>
        <v>0</v>
      </c>
      <c r="CJ121" s="268">
        <f t="shared" si="155"/>
        <v>0</v>
      </c>
      <c r="CK121" s="268">
        <f t="shared" si="155"/>
        <v>0</v>
      </c>
      <c r="CL121" s="268">
        <f t="shared" si="155"/>
        <v>0</v>
      </c>
      <c r="CM121" s="268">
        <f t="shared" si="155"/>
        <v>0</v>
      </c>
      <c r="CN121" s="268">
        <f t="shared" si="155"/>
        <v>0</v>
      </c>
      <c r="CO121" s="268">
        <f t="shared" si="155"/>
        <v>0</v>
      </c>
      <c r="CP121" s="268">
        <f t="shared" si="155"/>
        <v>0</v>
      </c>
      <c r="CQ121" s="268">
        <f t="shared" si="155"/>
        <v>0</v>
      </c>
      <c r="CR121" s="268">
        <f t="shared" si="155"/>
        <v>0</v>
      </c>
      <c r="CS121" s="268">
        <f t="shared" si="155"/>
        <v>0</v>
      </c>
      <c r="CT121" s="268">
        <f t="shared" si="155"/>
        <v>0</v>
      </c>
      <c r="CU121" s="268">
        <f t="shared" si="155"/>
        <v>0</v>
      </c>
      <c r="CV121" s="268">
        <f t="shared" si="155"/>
        <v>0</v>
      </c>
      <c r="CW121" s="268">
        <f t="shared" si="155"/>
        <v>0</v>
      </c>
      <c r="CX121" s="268">
        <f t="shared" si="155"/>
        <v>0</v>
      </c>
      <c r="CY121" s="268">
        <f t="shared" si="155"/>
        <v>0</v>
      </c>
    </row>
    <row r="122" spans="1:103" s="60" customFormat="1">
      <c r="A122" s="12"/>
      <c r="B122" s="17" t="s">
        <v>194</v>
      </c>
      <c r="C122" s="49"/>
      <c r="D122" s="56"/>
      <c r="E122" s="56"/>
      <c r="F122" s="17"/>
      <c r="G122" s="79">
        <f>SUM(BS122:CY122)</f>
        <v>200501630.94355917</v>
      </c>
      <c r="H122" s="79" t="s">
        <v>136</v>
      </c>
      <c r="I122" s="17"/>
      <c r="J122" s="79">
        <f>SUM(J111,J116,J90,J114,J88,J121)</f>
        <v>0</v>
      </c>
      <c r="K122" s="79">
        <f t="shared" ref="K122:BQ122" si="156">SUM(K111,K116,K90,K114,K88,K121)</f>
        <v>0</v>
      </c>
      <c r="L122" s="79">
        <f t="shared" si="156"/>
        <v>0</v>
      </c>
      <c r="M122" s="79">
        <f t="shared" si="156"/>
        <v>0</v>
      </c>
      <c r="N122" s="79">
        <f t="shared" si="156"/>
        <v>0</v>
      </c>
      <c r="O122" s="79">
        <f t="shared" si="156"/>
        <v>0</v>
      </c>
      <c r="P122" s="79">
        <f t="shared" si="156"/>
        <v>12492795.124948148</v>
      </c>
      <c r="Q122" s="79">
        <f t="shared" si="156"/>
        <v>1154843.1524551457</v>
      </c>
      <c r="R122" s="79">
        <f t="shared" si="156"/>
        <v>1253473.289441447</v>
      </c>
      <c r="S122" s="79">
        <f t="shared" si="156"/>
        <v>1352103.4264277485</v>
      </c>
      <c r="T122" s="79">
        <f t="shared" si="156"/>
        <v>1450733.5634140498</v>
      </c>
      <c r="U122" s="79">
        <f t="shared" si="156"/>
        <v>1549363.7004003511</v>
      </c>
      <c r="V122" s="79">
        <f t="shared" si="156"/>
        <v>1647993.8373866528</v>
      </c>
      <c r="W122" s="79">
        <f t="shared" si="156"/>
        <v>1746623.9743729541</v>
      </c>
      <c r="X122" s="79">
        <f t="shared" si="156"/>
        <v>1845254.1113592554</v>
      </c>
      <c r="Y122" s="79">
        <f t="shared" si="156"/>
        <v>1943884.2483455567</v>
      </c>
      <c r="Z122" s="79">
        <f t="shared" si="156"/>
        <v>2042514.3853318579</v>
      </c>
      <c r="AA122" s="79">
        <f t="shared" si="156"/>
        <v>2141144.5223181592</v>
      </c>
      <c r="AB122" s="79">
        <f t="shared" si="156"/>
        <v>2239774.659304461</v>
      </c>
      <c r="AC122" s="79">
        <f t="shared" si="156"/>
        <v>2338404.7962907623</v>
      </c>
      <c r="AD122" s="79">
        <f t="shared" si="156"/>
        <v>2437034.9332770635</v>
      </c>
      <c r="AE122" s="79">
        <f t="shared" si="156"/>
        <v>2284831.9960274016</v>
      </c>
      <c r="AF122" s="79">
        <f t="shared" si="156"/>
        <v>2284831.9960273975</v>
      </c>
      <c r="AG122" s="79">
        <f t="shared" si="156"/>
        <v>158296025.22643074</v>
      </c>
      <c r="AH122" s="79">
        <f t="shared" si="156"/>
        <v>0</v>
      </c>
      <c r="AI122" s="79">
        <f t="shared" si="156"/>
        <v>0</v>
      </c>
      <c r="AJ122" s="79">
        <f t="shared" si="156"/>
        <v>0</v>
      </c>
      <c r="AK122" s="79">
        <f t="shared" si="156"/>
        <v>0</v>
      </c>
      <c r="AL122" s="79">
        <f t="shared" si="156"/>
        <v>0</v>
      </c>
      <c r="AM122" s="79">
        <f t="shared" si="156"/>
        <v>0</v>
      </c>
      <c r="AN122" s="79">
        <f t="shared" si="156"/>
        <v>0</v>
      </c>
      <c r="AO122" s="79">
        <f t="shared" si="156"/>
        <v>0</v>
      </c>
      <c r="AP122" s="79">
        <f t="shared" si="156"/>
        <v>0</v>
      </c>
      <c r="AQ122" s="79">
        <f t="shared" si="156"/>
        <v>0</v>
      </c>
      <c r="AR122" s="79">
        <f t="shared" si="156"/>
        <v>0</v>
      </c>
      <c r="AS122" s="79">
        <f t="shared" si="156"/>
        <v>0</v>
      </c>
      <c r="AT122" s="79">
        <f t="shared" si="156"/>
        <v>0</v>
      </c>
      <c r="AU122" s="79">
        <f t="shared" si="156"/>
        <v>0</v>
      </c>
      <c r="AV122" s="79">
        <f t="shared" si="156"/>
        <v>0</v>
      </c>
      <c r="AW122" s="79">
        <f t="shared" si="156"/>
        <v>0</v>
      </c>
      <c r="AX122" s="79">
        <f t="shared" si="156"/>
        <v>0</v>
      </c>
      <c r="AY122" s="79">
        <f t="shared" si="156"/>
        <v>0</v>
      </c>
      <c r="AZ122" s="79">
        <f t="shared" si="156"/>
        <v>0</v>
      </c>
      <c r="BA122" s="79">
        <f t="shared" si="156"/>
        <v>0</v>
      </c>
      <c r="BB122" s="79">
        <f t="shared" si="156"/>
        <v>0</v>
      </c>
      <c r="BC122" s="79">
        <f t="shared" si="156"/>
        <v>0</v>
      </c>
      <c r="BD122" s="79">
        <f t="shared" si="156"/>
        <v>0</v>
      </c>
      <c r="BE122" s="79">
        <f t="shared" si="156"/>
        <v>0</v>
      </c>
      <c r="BF122" s="79">
        <f t="shared" si="156"/>
        <v>0</v>
      </c>
      <c r="BG122" s="79">
        <f t="shared" si="156"/>
        <v>0</v>
      </c>
      <c r="BH122" s="79">
        <f t="shared" si="156"/>
        <v>0</v>
      </c>
      <c r="BI122" s="79">
        <f t="shared" si="156"/>
        <v>0</v>
      </c>
      <c r="BJ122" s="79">
        <f t="shared" si="156"/>
        <v>0</v>
      </c>
      <c r="BK122" s="79">
        <f t="shared" si="156"/>
        <v>0</v>
      </c>
      <c r="BL122" s="79">
        <f t="shared" si="156"/>
        <v>0</v>
      </c>
      <c r="BM122" s="79">
        <f t="shared" si="156"/>
        <v>0</v>
      </c>
      <c r="BN122" s="79">
        <f t="shared" si="156"/>
        <v>0</v>
      </c>
      <c r="BO122" s="79">
        <f t="shared" si="156"/>
        <v>0</v>
      </c>
      <c r="BP122" s="79">
        <f t="shared" si="156"/>
        <v>0</v>
      </c>
      <c r="BQ122" s="79">
        <f t="shared" si="156"/>
        <v>0</v>
      </c>
      <c r="BR122" s="56"/>
      <c r="BS122" s="79">
        <f>SUM(BS111,BS116,BS90,BS114,BS88,BS121)</f>
        <v>19253312.257086892</v>
      </c>
      <c r="BT122" s="79">
        <f t="shared" ref="BT122:CY122" si="157">SUM(BT111,BT116,BT90,BT114,BT88,BT121)</f>
        <v>181248318.68647227</v>
      </c>
      <c r="BU122" s="79">
        <f t="shared" si="157"/>
        <v>0</v>
      </c>
      <c r="BV122" s="79">
        <f t="shared" si="157"/>
        <v>0</v>
      </c>
      <c r="BW122" s="79">
        <f t="shared" si="157"/>
        <v>0</v>
      </c>
      <c r="BX122" s="79">
        <f t="shared" si="157"/>
        <v>0</v>
      </c>
      <c r="BY122" s="79">
        <f t="shared" si="157"/>
        <v>0</v>
      </c>
      <c r="BZ122" s="79">
        <f t="shared" si="157"/>
        <v>0</v>
      </c>
      <c r="CA122" s="79">
        <f t="shared" si="157"/>
        <v>0</v>
      </c>
      <c r="CB122" s="79">
        <f t="shared" si="157"/>
        <v>0</v>
      </c>
      <c r="CC122" s="79">
        <f t="shared" si="157"/>
        <v>0</v>
      </c>
      <c r="CD122" s="79">
        <f t="shared" si="157"/>
        <v>0</v>
      </c>
      <c r="CE122" s="79">
        <f t="shared" si="157"/>
        <v>0</v>
      </c>
      <c r="CF122" s="79">
        <f t="shared" si="157"/>
        <v>0</v>
      </c>
      <c r="CG122" s="79">
        <f t="shared" si="157"/>
        <v>0</v>
      </c>
      <c r="CH122" s="79">
        <f t="shared" si="157"/>
        <v>0</v>
      </c>
      <c r="CI122" s="79">
        <f t="shared" si="157"/>
        <v>0</v>
      </c>
      <c r="CJ122" s="79">
        <f t="shared" si="157"/>
        <v>0</v>
      </c>
      <c r="CK122" s="79">
        <f t="shared" si="157"/>
        <v>0</v>
      </c>
      <c r="CL122" s="79">
        <f t="shared" si="157"/>
        <v>0</v>
      </c>
      <c r="CM122" s="79">
        <f t="shared" si="157"/>
        <v>0</v>
      </c>
      <c r="CN122" s="79">
        <f t="shared" si="157"/>
        <v>0</v>
      </c>
      <c r="CO122" s="79">
        <f t="shared" si="157"/>
        <v>0</v>
      </c>
      <c r="CP122" s="79">
        <f t="shared" si="157"/>
        <v>0</v>
      </c>
      <c r="CQ122" s="79">
        <f t="shared" si="157"/>
        <v>0</v>
      </c>
      <c r="CR122" s="79">
        <f t="shared" si="157"/>
        <v>0</v>
      </c>
      <c r="CS122" s="79">
        <f t="shared" si="157"/>
        <v>0</v>
      </c>
      <c r="CT122" s="79">
        <f t="shared" si="157"/>
        <v>0</v>
      </c>
      <c r="CU122" s="79">
        <f t="shared" si="157"/>
        <v>0</v>
      </c>
      <c r="CV122" s="79">
        <f t="shared" si="157"/>
        <v>0</v>
      </c>
      <c r="CW122" s="79">
        <f t="shared" si="157"/>
        <v>0</v>
      </c>
      <c r="CX122" s="79">
        <f t="shared" si="157"/>
        <v>0</v>
      </c>
      <c r="CY122" s="79">
        <f t="shared" si="157"/>
        <v>0</v>
      </c>
    </row>
    <row r="123" spans="1:103" s="60" customFormat="1">
      <c r="A123" s="12"/>
      <c r="B123" s="10"/>
      <c r="C123" s="149"/>
      <c r="D123" s="41"/>
      <c r="E123" s="41"/>
      <c r="F123" s="10"/>
      <c r="G123" s="10"/>
      <c r="H123" s="10"/>
      <c r="I123" s="1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1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</row>
    <row r="124" spans="1:103" s="60" customFormat="1">
      <c r="A124" s="12"/>
      <c r="B124" s="64" t="s">
        <v>106</v>
      </c>
      <c r="C124" s="153"/>
      <c r="D124" s="136"/>
      <c r="E124" s="136"/>
      <c r="F124" s="154"/>
      <c r="G124" s="154"/>
      <c r="H124" s="154"/>
      <c r="I124" s="154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  <c r="BR124" s="136"/>
      <c r="BS124" s="155"/>
      <c r="BT124" s="155"/>
      <c r="BU124" s="155"/>
      <c r="BV124" s="155"/>
      <c r="BW124" s="155"/>
      <c r="BX124" s="155"/>
      <c r="BY124" s="155"/>
      <c r="BZ124" s="155"/>
      <c r="CA124" s="155"/>
      <c r="CB124" s="155"/>
      <c r="CC124" s="155"/>
      <c r="CD124" s="155"/>
      <c r="CE124" s="155"/>
      <c r="CF124" s="155"/>
      <c r="CG124" s="155"/>
      <c r="CH124" s="155"/>
      <c r="CI124" s="155"/>
      <c r="CJ124" s="155"/>
      <c r="CK124" s="155"/>
      <c r="CL124" s="155"/>
      <c r="CM124" s="155"/>
      <c r="CN124" s="155"/>
      <c r="CO124" s="155"/>
      <c r="CP124" s="155"/>
      <c r="CQ124" s="155"/>
      <c r="CR124" s="155"/>
      <c r="CS124" s="155"/>
      <c r="CT124" s="155"/>
      <c r="CU124" s="155"/>
      <c r="CV124" s="220"/>
      <c r="CW124" s="220"/>
      <c r="CX124" s="220"/>
      <c r="CY124" s="162"/>
    </row>
    <row r="125" spans="1:103" s="61" customFormat="1">
      <c r="A125" s="3"/>
      <c r="B125" s="137" t="s">
        <v>103</v>
      </c>
      <c r="C125" s="194">
        <f>SUM(BS125:CY125)</f>
        <v>0</v>
      </c>
      <c r="D125" s="70" t="s">
        <v>138</v>
      </c>
      <c r="E125" s="139"/>
      <c r="F125" s="70"/>
      <c r="G125" s="70"/>
      <c r="H125" s="70"/>
      <c r="I125" s="43"/>
      <c r="J125" s="138">
        <f t="shared" ref="J125:BQ125" si="158">IF(J7&gt;=$C16,J64,0)</f>
        <v>0</v>
      </c>
      <c r="K125" s="138">
        <f t="shared" si="158"/>
        <v>0</v>
      </c>
      <c r="L125" s="138">
        <f t="shared" si="158"/>
        <v>0</v>
      </c>
      <c r="M125" s="138">
        <f t="shared" si="158"/>
        <v>0</v>
      </c>
      <c r="N125" s="138">
        <f t="shared" si="158"/>
        <v>0</v>
      </c>
      <c r="O125" s="138">
        <f t="shared" si="158"/>
        <v>0</v>
      </c>
      <c r="P125" s="138">
        <f t="shared" si="158"/>
        <v>0</v>
      </c>
      <c r="Q125" s="138">
        <f t="shared" si="158"/>
        <v>0</v>
      </c>
      <c r="R125" s="138">
        <f t="shared" si="158"/>
        <v>0</v>
      </c>
      <c r="S125" s="138">
        <f t="shared" si="158"/>
        <v>0</v>
      </c>
      <c r="T125" s="138">
        <f t="shared" si="158"/>
        <v>0</v>
      </c>
      <c r="U125" s="138">
        <f t="shared" si="158"/>
        <v>0</v>
      </c>
      <c r="V125" s="138">
        <f t="shared" si="158"/>
        <v>0</v>
      </c>
      <c r="W125" s="138">
        <f t="shared" si="158"/>
        <v>0</v>
      </c>
      <c r="X125" s="138">
        <f t="shared" si="158"/>
        <v>0</v>
      </c>
      <c r="Y125" s="138">
        <f t="shared" si="158"/>
        <v>0</v>
      </c>
      <c r="Z125" s="138">
        <f t="shared" si="158"/>
        <v>0</v>
      </c>
      <c r="AA125" s="138">
        <f t="shared" si="158"/>
        <v>0</v>
      </c>
      <c r="AB125" s="138">
        <f t="shared" si="158"/>
        <v>0</v>
      </c>
      <c r="AC125" s="138">
        <f t="shared" si="158"/>
        <v>0</v>
      </c>
      <c r="AD125" s="138">
        <f t="shared" si="158"/>
        <v>0</v>
      </c>
      <c r="AE125" s="138">
        <f t="shared" si="158"/>
        <v>0</v>
      </c>
      <c r="AF125" s="138">
        <f t="shared" si="158"/>
        <v>0</v>
      </c>
      <c r="AG125" s="138">
        <f t="shared" si="158"/>
        <v>0</v>
      </c>
      <c r="AH125" s="138">
        <f t="shared" si="158"/>
        <v>0</v>
      </c>
      <c r="AI125" s="138">
        <f t="shared" si="158"/>
        <v>0</v>
      </c>
      <c r="AJ125" s="138">
        <f t="shared" si="158"/>
        <v>0</v>
      </c>
      <c r="AK125" s="138">
        <f t="shared" si="158"/>
        <v>0</v>
      </c>
      <c r="AL125" s="138">
        <f t="shared" si="158"/>
        <v>0</v>
      </c>
      <c r="AM125" s="138">
        <f t="shared" si="158"/>
        <v>0</v>
      </c>
      <c r="AN125" s="138">
        <f t="shared" si="158"/>
        <v>0</v>
      </c>
      <c r="AO125" s="138">
        <f t="shared" si="158"/>
        <v>0</v>
      </c>
      <c r="AP125" s="138">
        <f t="shared" si="158"/>
        <v>0</v>
      </c>
      <c r="AQ125" s="138">
        <f t="shared" si="158"/>
        <v>0</v>
      </c>
      <c r="AR125" s="138">
        <f t="shared" si="158"/>
        <v>0</v>
      </c>
      <c r="AS125" s="138">
        <f t="shared" si="158"/>
        <v>0</v>
      </c>
      <c r="AT125" s="138">
        <f t="shared" si="158"/>
        <v>0</v>
      </c>
      <c r="AU125" s="138">
        <f t="shared" si="158"/>
        <v>0</v>
      </c>
      <c r="AV125" s="138">
        <f t="shared" si="158"/>
        <v>0</v>
      </c>
      <c r="AW125" s="138">
        <f t="shared" si="158"/>
        <v>0</v>
      </c>
      <c r="AX125" s="138">
        <f t="shared" si="158"/>
        <v>0</v>
      </c>
      <c r="AY125" s="138">
        <f t="shared" si="158"/>
        <v>0</v>
      </c>
      <c r="AZ125" s="138">
        <f t="shared" si="158"/>
        <v>0</v>
      </c>
      <c r="BA125" s="138">
        <f t="shared" si="158"/>
        <v>0</v>
      </c>
      <c r="BB125" s="138">
        <f t="shared" si="158"/>
        <v>0</v>
      </c>
      <c r="BC125" s="138">
        <f t="shared" si="158"/>
        <v>0</v>
      </c>
      <c r="BD125" s="138">
        <f t="shared" si="158"/>
        <v>0</v>
      </c>
      <c r="BE125" s="138">
        <f t="shared" si="158"/>
        <v>0</v>
      </c>
      <c r="BF125" s="138">
        <f t="shared" si="158"/>
        <v>0</v>
      </c>
      <c r="BG125" s="138">
        <f t="shared" si="158"/>
        <v>0</v>
      </c>
      <c r="BH125" s="138">
        <f t="shared" si="158"/>
        <v>0</v>
      </c>
      <c r="BI125" s="138">
        <f t="shared" si="158"/>
        <v>0</v>
      </c>
      <c r="BJ125" s="138">
        <f t="shared" si="158"/>
        <v>0</v>
      </c>
      <c r="BK125" s="138">
        <f t="shared" si="158"/>
        <v>0</v>
      </c>
      <c r="BL125" s="138">
        <f t="shared" si="158"/>
        <v>0</v>
      </c>
      <c r="BM125" s="138">
        <f t="shared" si="158"/>
        <v>0</v>
      </c>
      <c r="BN125" s="138">
        <f t="shared" si="158"/>
        <v>0</v>
      </c>
      <c r="BO125" s="138">
        <f t="shared" si="158"/>
        <v>0</v>
      </c>
      <c r="BP125" s="138">
        <f t="shared" si="158"/>
        <v>0</v>
      </c>
      <c r="BQ125" s="138">
        <f t="shared" si="158"/>
        <v>0</v>
      </c>
      <c r="BR125" s="69"/>
      <c r="BS125" s="138">
        <f>SUM(J125:U125)</f>
        <v>0</v>
      </c>
      <c r="BT125" s="138">
        <f>SUM(V125:AG125)</f>
        <v>0</v>
      </c>
      <c r="BU125" s="138">
        <f>SUM(AH125:AS125)</f>
        <v>0</v>
      </c>
      <c r="BV125" s="138">
        <f>SUM(AT125:BE125)</f>
        <v>0</v>
      </c>
      <c r="BW125" s="138">
        <f>SUM(BF125:BQ125)</f>
        <v>0</v>
      </c>
      <c r="BX125" s="138">
        <f t="shared" ref="BX125:CY125" si="159">IF(BX7&gt;=$C16,BX64,0)</f>
        <v>0</v>
      </c>
      <c r="BY125" s="138">
        <f t="shared" si="159"/>
        <v>0</v>
      </c>
      <c r="BZ125" s="138">
        <f t="shared" si="159"/>
        <v>0</v>
      </c>
      <c r="CA125" s="138">
        <f t="shared" si="159"/>
        <v>0</v>
      </c>
      <c r="CB125" s="138">
        <f t="shared" si="159"/>
        <v>0</v>
      </c>
      <c r="CC125" s="138">
        <f t="shared" si="159"/>
        <v>0</v>
      </c>
      <c r="CD125" s="138">
        <f t="shared" si="159"/>
        <v>0</v>
      </c>
      <c r="CE125" s="138">
        <f t="shared" si="159"/>
        <v>0</v>
      </c>
      <c r="CF125" s="138">
        <f t="shared" si="159"/>
        <v>0</v>
      </c>
      <c r="CG125" s="138">
        <f t="shared" si="159"/>
        <v>0</v>
      </c>
      <c r="CH125" s="138">
        <f t="shared" si="159"/>
        <v>0</v>
      </c>
      <c r="CI125" s="138">
        <f t="shared" si="159"/>
        <v>0</v>
      </c>
      <c r="CJ125" s="138">
        <f t="shared" si="159"/>
        <v>0</v>
      </c>
      <c r="CK125" s="138">
        <f t="shared" si="159"/>
        <v>0</v>
      </c>
      <c r="CL125" s="138">
        <f t="shared" si="159"/>
        <v>0</v>
      </c>
      <c r="CM125" s="138">
        <f t="shared" si="159"/>
        <v>0</v>
      </c>
      <c r="CN125" s="138">
        <f t="shared" si="159"/>
        <v>0</v>
      </c>
      <c r="CO125" s="138">
        <f t="shared" si="159"/>
        <v>0</v>
      </c>
      <c r="CP125" s="138">
        <f t="shared" si="159"/>
        <v>0</v>
      </c>
      <c r="CQ125" s="138">
        <f t="shared" si="159"/>
        <v>0</v>
      </c>
      <c r="CR125" s="138">
        <f t="shared" si="159"/>
        <v>0</v>
      </c>
      <c r="CS125" s="138">
        <f t="shared" si="159"/>
        <v>0</v>
      </c>
      <c r="CT125" s="138">
        <f t="shared" si="159"/>
        <v>0</v>
      </c>
      <c r="CU125" s="138">
        <f t="shared" si="159"/>
        <v>0</v>
      </c>
      <c r="CV125" s="138">
        <f t="shared" si="159"/>
        <v>0</v>
      </c>
      <c r="CW125" s="138">
        <f t="shared" si="159"/>
        <v>0</v>
      </c>
      <c r="CX125" s="138">
        <f t="shared" si="159"/>
        <v>0</v>
      </c>
      <c r="CY125" s="156">
        <f t="shared" si="159"/>
        <v>0</v>
      </c>
    </row>
    <row r="126" spans="1:103" s="61" customFormat="1">
      <c r="A126" s="3"/>
      <c r="B126" s="140" t="s">
        <v>101</v>
      </c>
      <c r="C126" s="194">
        <f>SUM(BS126:CY126)</f>
        <v>0</v>
      </c>
      <c r="D126" s="157" t="s">
        <v>138</v>
      </c>
      <c r="E126" s="221"/>
      <c r="F126" s="72"/>
      <c r="G126" s="72"/>
      <c r="H126" s="72"/>
      <c r="I126" s="73"/>
      <c r="J126" s="158">
        <f t="shared" ref="J126:BQ126" si="160">IF(J7&gt;=$C16,J69,0)</f>
        <v>0</v>
      </c>
      <c r="K126" s="158">
        <f t="shared" si="160"/>
        <v>0</v>
      </c>
      <c r="L126" s="158">
        <f t="shared" si="160"/>
        <v>0</v>
      </c>
      <c r="M126" s="158">
        <f t="shared" si="160"/>
        <v>0</v>
      </c>
      <c r="N126" s="158">
        <f t="shared" si="160"/>
        <v>0</v>
      </c>
      <c r="O126" s="158">
        <f t="shared" si="160"/>
        <v>0</v>
      </c>
      <c r="P126" s="158">
        <f t="shared" si="160"/>
        <v>0</v>
      </c>
      <c r="Q126" s="158">
        <f t="shared" si="160"/>
        <v>0</v>
      </c>
      <c r="R126" s="158">
        <f t="shared" si="160"/>
        <v>0</v>
      </c>
      <c r="S126" s="158">
        <f t="shared" si="160"/>
        <v>0</v>
      </c>
      <c r="T126" s="158">
        <f t="shared" si="160"/>
        <v>0</v>
      </c>
      <c r="U126" s="158">
        <f t="shared" si="160"/>
        <v>0</v>
      </c>
      <c r="V126" s="158">
        <f t="shared" si="160"/>
        <v>0</v>
      </c>
      <c r="W126" s="158">
        <f t="shared" si="160"/>
        <v>0</v>
      </c>
      <c r="X126" s="158">
        <f t="shared" si="160"/>
        <v>0</v>
      </c>
      <c r="Y126" s="158">
        <f t="shared" si="160"/>
        <v>0</v>
      </c>
      <c r="Z126" s="158">
        <f t="shared" si="160"/>
        <v>0</v>
      </c>
      <c r="AA126" s="158">
        <f t="shared" si="160"/>
        <v>0</v>
      </c>
      <c r="AB126" s="158">
        <f t="shared" si="160"/>
        <v>0</v>
      </c>
      <c r="AC126" s="158">
        <f t="shared" si="160"/>
        <v>0</v>
      </c>
      <c r="AD126" s="158">
        <f t="shared" si="160"/>
        <v>0</v>
      </c>
      <c r="AE126" s="158">
        <f t="shared" si="160"/>
        <v>0</v>
      </c>
      <c r="AF126" s="158">
        <f t="shared" si="160"/>
        <v>0</v>
      </c>
      <c r="AG126" s="158">
        <f t="shared" si="160"/>
        <v>0</v>
      </c>
      <c r="AH126" s="158">
        <f t="shared" si="160"/>
        <v>0</v>
      </c>
      <c r="AI126" s="158">
        <f t="shared" si="160"/>
        <v>0</v>
      </c>
      <c r="AJ126" s="158">
        <f t="shared" si="160"/>
        <v>0</v>
      </c>
      <c r="AK126" s="158">
        <f t="shared" si="160"/>
        <v>0</v>
      </c>
      <c r="AL126" s="158">
        <f t="shared" si="160"/>
        <v>0</v>
      </c>
      <c r="AM126" s="158">
        <f t="shared" si="160"/>
        <v>0</v>
      </c>
      <c r="AN126" s="158">
        <f t="shared" si="160"/>
        <v>0</v>
      </c>
      <c r="AO126" s="158">
        <f t="shared" si="160"/>
        <v>0</v>
      </c>
      <c r="AP126" s="158">
        <f t="shared" si="160"/>
        <v>0</v>
      </c>
      <c r="AQ126" s="158">
        <f t="shared" si="160"/>
        <v>0</v>
      </c>
      <c r="AR126" s="158">
        <f t="shared" si="160"/>
        <v>0</v>
      </c>
      <c r="AS126" s="158">
        <f t="shared" si="160"/>
        <v>0</v>
      </c>
      <c r="AT126" s="158">
        <f t="shared" si="160"/>
        <v>0</v>
      </c>
      <c r="AU126" s="158">
        <f t="shared" si="160"/>
        <v>0</v>
      </c>
      <c r="AV126" s="158">
        <f t="shared" si="160"/>
        <v>0</v>
      </c>
      <c r="AW126" s="158">
        <f t="shared" si="160"/>
        <v>0</v>
      </c>
      <c r="AX126" s="158">
        <f t="shared" si="160"/>
        <v>0</v>
      </c>
      <c r="AY126" s="158">
        <f t="shared" si="160"/>
        <v>0</v>
      </c>
      <c r="AZ126" s="158">
        <f t="shared" si="160"/>
        <v>0</v>
      </c>
      <c r="BA126" s="158">
        <f t="shared" si="160"/>
        <v>0</v>
      </c>
      <c r="BB126" s="158">
        <f t="shared" si="160"/>
        <v>0</v>
      </c>
      <c r="BC126" s="158">
        <f t="shared" si="160"/>
        <v>0</v>
      </c>
      <c r="BD126" s="158">
        <f t="shared" si="160"/>
        <v>0</v>
      </c>
      <c r="BE126" s="158">
        <f t="shared" si="160"/>
        <v>0</v>
      </c>
      <c r="BF126" s="158">
        <f t="shared" si="160"/>
        <v>0</v>
      </c>
      <c r="BG126" s="158">
        <f t="shared" si="160"/>
        <v>0</v>
      </c>
      <c r="BH126" s="158">
        <f t="shared" si="160"/>
        <v>0</v>
      </c>
      <c r="BI126" s="158">
        <f t="shared" si="160"/>
        <v>0</v>
      </c>
      <c r="BJ126" s="158">
        <f t="shared" si="160"/>
        <v>0</v>
      </c>
      <c r="BK126" s="158">
        <f t="shared" si="160"/>
        <v>0</v>
      </c>
      <c r="BL126" s="158">
        <f t="shared" si="160"/>
        <v>0</v>
      </c>
      <c r="BM126" s="158">
        <f t="shared" si="160"/>
        <v>0</v>
      </c>
      <c r="BN126" s="158">
        <f t="shared" si="160"/>
        <v>0</v>
      </c>
      <c r="BO126" s="158">
        <f t="shared" si="160"/>
        <v>0</v>
      </c>
      <c r="BP126" s="158">
        <f t="shared" si="160"/>
        <v>0</v>
      </c>
      <c r="BQ126" s="158">
        <f t="shared" si="160"/>
        <v>0</v>
      </c>
      <c r="BR126" s="74"/>
      <c r="BS126" s="158">
        <f>SUM(J126:U126)</f>
        <v>0</v>
      </c>
      <c r="BT126" s="158">
        <f>SUM(V126:AG126)</f>
        <v>0</v>
      </c>
      <c r="BU126" s="158">
        <f>SUM(AH126:AS126)</f>
        <v>0</v>
      </c>
      <c r="BV126" s="158">
        <f>SUM(AT126:BE126)</f>
        <v>0</v>
      </c>
      <c r="BW126" s="158">
        <f>SUM(BF126:BQ126)</f>
        <v>0</v>
      </c>
      <c r="BX126" s="158">
        <f t="shared" ref="BX126:CY126" si="161">IF(BX7&gt;=$C16,BX69,0)</f>
        <v>0</v>
      </c>
      <c r="BY126" s="158">
        <f t="shared" si="161"/>
        <v>0</v>
      </c>
      <c r="BZ126" s="158">
        <f t="shared" si="161"/>
        <v>0</v>
      </c>
      <c r="CA126" s="158">
        <f t="shared" si="161"/>
        <v>0</v>
      </c>
      <c r="CB126" s="158">
        <f t="shared" si="161"/>
        <v>0</v>
      </c>
      <c r="CC126" s="158">
        <f t="shared" si="161"/>
        <v>0</v>
      </c>
      <c r="CD126" s="158">
        <f t="shared" si="161"/>
        <v>0</v>
      </c>
      <c r="CE126" s="158">
        <f t="shared" si="161"/>
        <v>0</v>
      </c>
      <c r="CF126" s="158">
        <f t="shared" si="161"/>
        <v>0</v>
      </c>
      <c r="CG126" s="158">
        <f t="shared" si="161"/>
        <v>0</v>
      </c>
      <c r="CH126" s="158">
        <f t="shared" si="161"/>
        <v>0</v>
      </c>
      <c r="CI126" s="158">
        <f t="shared" si="161"/>
        <v>0</v>
      </c>
      <c r="CJ126" s="158">
        <f t="shared" si="161"/>
        <v>0</v>
      </c>
      <c r="CK126" s="158">
        <f t="shared" si="161"/>
        <v>0</v>
      </c>
      <c r="CL126" s="158">
        <f t="shared" si="161"/>
        <v>0</v>
      </c>
      <c r="CM126" s="158">
        <f t="shared" si="161"/>
        <v>0</v>
      </c>
      <c r="CN126" s="158">
        <f t="shared" si="161"/>
        <v>0</v>
      </c>
      <c r="CO126" s="158">
        <f t="shared" si="161"/>
        <v>0</v>
      </c>
      <c r="CP126" s="158">
        <f t="shared" si="161"/>
        <v>0</v>
      </c>
      <c r="CQ126" s="158">
        <f t="shared" si="161"/>
        <v>0</v>
      </c>
      <c r="CR126" s="158">
        <f t="shared" si="161"/>
        <v>0</v>
      </c>
      <c r="CS126" s="158">
        <f t="shared" si="161"/>
        <v>0</v>
      </c>
      <c r="CT126" s="158">
        <f t="shared" si="161"/>
        <v>0</v>
      </c>
      <c r="CU126" s="158">
        <f t="shared" si="161"/>
        <v>0</v>
      </c>
      <c r="CV126" s="158">
        <f t="shared" si="161"/>
        <v>0</v>
      </c>
      <c r="CW126" s="158">
        <f t="shared" si="161"/>
        <v>0</v>
      </c>
      <c r="CX126" s="158">
        <f t="shared" si="161"/>
        <v>0</v>
      </c>
      <c r="CY126" s="160">
        <f t="shared" si="161"/>
        <v>0</v>
      </c>
    </row>
    <row r="127" spans="1:103" s="6" customFormat="1">
      <c r="A127" s="3"/>
      <c r="B127" s="4"/>
      <c r="C127" s="51"/>
      <c r="D127" s="52"/>
      <c r="E127" s="52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</row>
    <row r="128" spans="1:103">
      <c r="A128" s="1" t="s">
        <v>66</v>
      </c>
      <c r="B128" s="25" t="s">
        <v>21</v>
      </c>
      <c r="P128" s="33"/>
      <c r="R128" s="143"/>
    </row>
    <row r="129" spans="1:103">
      <c r="B129" s="2" t="s">
        <v>71</v>
      </c>
      <c r="C129" s="26"/>
      <c r="F129" s="33"/>
      <c r="G129" s="33">
        <f>SUM(BS129:CY129)</f>
        <v>41520765</v>
      </c>
      <c r="H129" s="33" t="s">
        <v>136</v>
      </c>
      <c r="J129" s="33">
        <f t="shared" ref="J129:BQ129" si="162">J74</f>
        <v>0</v>
      </c>
      <c r="K129" s="33">
        <f t="shared" si="162"/>
        <v>0</v>
      </c>
      <c r="L129" s="33">
        <f t="shared" si="162"/>
        <v>0</v>
      </c>
      <c r="M129" s="33">
        <f t="shared" si="162"/>
        <v>0</v>
      </c>
      <c r="N129" s="33">
        <f t="shared" si="162"/>
        <v>0</v>
      </c>
      <c r="O129" s="33">
        <f t="shared" si="162"/>
        <v>0</v>
      </c>
      <c r="P129" s="33">
        <f t="shared" si="162"/>
        <v>0</v>
      </c>
      <c r="Q129" s="33">
        <f t="shared" si="162"/>
        <v>0</v>
      </c>
      <c r="R129" s="33">
        <f t="shared" si="162"/>
        <v>0</v>
      </c>
      <c r="S129" s="22">
        <f t="shared" si="162"/>
        <v>0</v>
      </c>
      <c r="T129" s="22">
        <f t="shared" si="162"/>
        <v>0</v>
      </c>
      <c r="U129" s="22">
        <f t="shared" si="162"/>
        <v>0</v>
      </c>
      <c r="V129" s="33">
        <f t="shared" si="162"/>
        <v>0</v>
      </c>
      <c r="W129" s="33">
        <f t="shared" si="162"/>
        <v>0</v>
      </c>
      <c r="X129" s="33">
        <f t="shared" si="162"/>
        <v>0</v>
      </c>
      <c r="Y129" s="33">
        <f t="shared" si="162"/>
        <v>0</v>
      </c>
      <c r="Z129" s="33">
        <f t="shared" si="162"/>
        <v>0</v>
      </c>
      <c r="AA129" s="33">
        <f t="shared" si="162"/>
        <v>0</v>
      </c>
      <c r="AB129" s="33">
        <f t="shared" si="162"/>
        <v>0</v>
      </c>
      <c r="AC129" s="33">
        <f t="shared" si="162"/>
        <v>0</v>
      </c>
      <c r="AD129" s="33">
        <f t="shared" si="162"/>
        <v>0</v>
      </c>
      <c r="AE129" s="33">
        <f t="shared" si="162"/>
        <v>13840255</v>
      </c>
      <c r="AF129" s="33">
        <f t="shared" si="162"/>
        <v>13840255</v>
      </c>
      <c r="AG129" s="33">
        <f t="shared" si="162"/>
        <v>13840255</v>
      </c>
      <c r="AH129" s="33">
        <f t="shared" si="162"/>
        <v>0</v>
      </c>
      <c r="AI129" s="33">
        <f t="shared" si="162"/>
        <v>0</v>
      </c>
      <c r="AJ129" s="33">
        <f t="shared" si="162"/>
        <v>0</v>
      </c>
      <c r="AK129" s="33">
        <f t="shared" si="162"/>
        <v>0</v>
      </c>
      <c r="AL129" s="33">
        <f t="shared" si="162"/>
        <v>0</v>
      </c>
      <c r="AM129" s="33">
        <f t="shared" si="162"/>
        <v>0</v>
      </c>
      <c r="AN129" s="33">
        <f t="shared" si="162"/>
        <v>0</v>
      </c>
      <c r="AO129" s="33">
        <f t="shared" si="162"/>
        <v>0</v>
      </c>
      <c r="AP129" s="33">
        <f t="shared" si="162"/>
        <v>0</v>
      </c>
      <c r="AQ129" s="33">
        <f t="shared" si="162"/>
        <v>0</v>
      </c>
      <c r="AR129" s="33">
        <f t="shared" si="162"/>
        <v>0</v>
      </c>
      <c r="AS129" s="33">
        <f t="shared" si="162"/>
        <v>0</v>
      </c>
      <c r="AT129" s="33">
        <f t="shared" si="162"/>
        <v>0</v>
      </c>
      <c r="AU129" s="33">
        <f t="shared" si="162"/>
        <v>0</v>
      </c>
      <c r="AV129" s="33">
        <f t="shared" si="162"/>
        <v>0</v>
      </c>
      <c r="AW129" s="33">
        <f t="shared" si="162"/>
        <v>0</v>
      </c>
      <c r="AX129" s="33">
        <f t="shared" si="162"/>
        <v>0</v>
      </c>
      <c r="AY129" s="33">
        <f t="shared" si="162"/>
        <v>0</v>
      </c>
      <c r="AZ129" s="33">
        <f t="shared" si="162"/>
        <v>0</v>
      </c>
      <c r="BA129" s="33">
        <f t="shared" si="162"/>
        <v>0</v>
      </c>
      <c r="BB129" s="33">
        <f t="shared" si="162"/>
        <v>0</v>
      </c>
      <c r="BC129" s="33">
        <f t="shared" si="162"/>
        <v>0</v>
      </c>
      <c r="BD129" s="33">
        <f t="shared" si="162"/>
        <v>0</v>
      </c>
      <c r="BE129" s="33">
        <f t="shared" si="162"/>
        <v>0</v>
      </c>
      <c r="BF129" s="33">
        <f t="shared" si="162"/>
        <v>0</v>
      </c>
      <c r="BG129" s="33">
        <f t="shared" si="162"/>
        <v>0</v>
      </c>
      <c r="BH129" s="33">
        <f t="shared" si="162"/>
        <v>0</v>
      </c>
      <c r="BI129" s="33">
        <f t="shared" si="162"/>
        <v>0</v>
      </c>
      <c r="BJ129" s="33">
        <f t="shared" si="162"/>
        <v>0</v>
      </c>
      <c r="BK129" s="33">
        <f t="shared" si="162"/>
        <v>0</v>
      </c>
      <c r="BL129" s="33">
        <f t="shared" si="162"/>
        <v>0</v>
      </c>
      <c r="BM129" s="33">
        <f t="shared" si="162"/>
        <v>0</v>
      </c>
      <c r="BN129" s="33">
        <f t="shared" si="162"/>
        <v>0</v>
      </c>
      <c r="BO129" s="33">
        <f t="shared" si="162"/>
        <v>0</v>
      </c>
      <c r="BP129" s="33">
        <f t="shared" si="162"/>
        <v>0</v>
      </c>
      <c r="BQ129" s="33">
        <f t="shared" si="162"/>
        <v>0</v>
      </c>
      <c r="BR129" s="33"/>
      <c r="BS129" s="33">
        <f t="shared" ref="BS129:CY129" si="163">BS74</f>
        <v>0</v>
      </c>
      <c r="BT129" s="33">
        <f t="shared" si="163"/>
        <v>41520765</v>
      </c>
      <c r="BU129" s="33">
        <f t="shared" si="163"/>
        <v>0</v>
      </c>
      <c r="BV129" s="33">
        <f t="shared" si="163"/>
        <v>0</v>
      </c>
      <c r="BW129" s="33">
        <f t="shared" si="163"/>
        <v>0</v>
      </c>
      <c r="BX129" s="33">
        <f t="shared" si="163"/>
        <v>0</v>
      </c>
      <c r="BY129" s="33">
        <f t="shared" si="163"/>
        <v>0</v>
      </c>
      <c r="BZ129" s="33">
        <f t="shared" si="163"/>
        <v>0</v>
      </c>
      <c r="CA129" s="33">
        <f t="shared" si="163"/>
        <v>0</v>
      </c>
      <c r="CB129" s="33">
        <f t="shared" si="163"/>
        <v>0</v>
      </c>
      <c r="CC129" s="33">
        <f t="shared" si="163"/>
        <v>0</v>
      </c>
      <c r="CD129" s="33">
        <f t="shared" si="163"/>
        <v>0</v>
      </c>
      <c r="CE129" s="33">
        <f t="shared" si="163"/>
        <v>0</v>
      </c>
      <c r="CF129" s="33">
        <f t="shared" si="163"/>
        <v>0</v>
      </c>
      <c r="CG129" s="33">
        <f t="shared" si="163"/>
        <v>0</v>
      </c>
      <c r="CH129" s="33">
        <f t="shared" si="163"/>
        <v>0</v>
      </c>
      <c r="CI129" s="33">
        <f t="shared" si="163"/>
        <v>0</v>
      </c>
      <c r="CJ129" s="33">
        <f t="shared" si="163"/>
        <v>0</v>
      </c>
      <c r="CK129" s="33">
        <f t="shared" si="163"/>
        <v>0</v>
      </c>
      <c r="CL129" s="33">
        <f t="shared" si="163"/>
        <v>0</v>
      </c>
      <c r="CM129" s="33">
        <f t="shared" si="163"/>
        <v>0</v>
      </c>
      <c r="CN129" s="33">
        <f t="shared" si="163"/>
        <v>0</v>
      </c>
      <c r="CO129" s="33">
        <f t="shared" si="163"/>
        <v>0</v>
      </c>
      <c r="CP129" s="33">
        <f t="shared" si="163"/>
        <v>0</v>
      </c>
      <c r="CQ129" s="33">
        <f t="shared" si="163"/>
        <v>0</v>
      </c>
      <c r="CR129" s="33">
        <f t="shared" si="163"/>
        <v>0</v>
      </c>
      <c r="CS129" s="33">
        <f t="shared" si="163"/>
        <v>0</v>
      </c>
      <c r="CT129" s="33">
        <f t="shared" si="163"/>
        <v>0</v>
      </c>
      <c r="CU129" s="33">
        <f t="shared" si="163"/>
        <v>0</v>
      </c>
      <c r="CV129" s="33">
        <f t="shared" si="163"/>
        <v>0</v>
      </c>
      <c r="CW129" s="33">
        <f t="shared" si="163"/>
        <v>0</v>
      </c>
      <c r="CX129" s="33">
        <f t="shared" si="163"/>
        <v>0</v>
      </c>
      <c r="CY129" s="33">
        <f t="shared" si="163"/>
        <v>0</v>
      </c>
    </row>
    <row r="130" spans="1:103">
      <c r="B130" s="2" t="str">
        <f>B76</f>
        <v>Gain from Sale Assets</v>
      </c>
      <c r="F130" s="33"/>
      <c r="G130" s="33">
        <f t="shared" ref="G130:G141" si="164">SUM(BS130:CY130)</f>
        <v>320437843.01000333</v>
      </c>
      <c r="H130" s="33" t="s">
        <v>136</v>
      </c>
      <c r="J130" s="33">
        <f t="shared" ref="J130:BQ130" si="165">J76</f>
        <v>0</v>
      </c>
      <c r="K130" s="33">
        <f t="shared" si="165"/>
        <v>0</v>
      </c>
      <c r="L130" s="33">
        <f t="shared" si="165"/>
        <v>0</v>
      </c>
      <c r="M130" s="33">
        <f t="shared" si="165"/>
        <v>0</v>
      </c>
      <c r="N130" s="33">
        <f t="shared" si="165"/>
        <v>0</v>
      </c>
      <c r="O130" s="33">
        <f t="shared" si="165"/>
        <v>0</v>
      </c>
      <c r="P130" s="33">
        <f t="shared" si="165"/>
        <v>0</v>
      </c>
      <c r="Q130" s="33">
        <f t="shared" si="165"/>
        <v>0</v>
      </c>
      <c r="R130" s="33">
        <f t="shared" si="165"/>
        <v>0</v>
      </c>
      <c r="S130" s="33">
        <f t="shared" si="165"/>
        <v>0</v>
      </c>
      <c r="T130" s="33">
        <f t="shared" si="165"/>
        <v>0</v>
      </c>
      <c r="U130" s="33">
        <f t="shared" si="165"/>
        <v>0</v>
      </c>
      <c r="V130" s="33">
        <f t="shared" si="165"/>
        <v>0</v>
      </c>
      <c r="W130" s="33">
        <f t="shared" si="165"/>
        <v>0</v>
      </c>
      <c r="X130" s="33">
        <f t="shared" si="165"/>
        <v>0</v>
      </c>
      <c r="Y130" s="33">
        <f t="shared" si="165"/>
        <v>0</v>
      </c>
      <c r="Z130" s="33">
        <f t="shared" si="165"/>
        <v>0</v>
      </c>
      <c r="AA130" s="33">
        <f t="shared" si="165"/>
        <v>0</v>
      </c>
      <c r="AB130" s="33">
        <f t="shared" si="165"/>
        <v>0</v>
      </c>
      <c r="AC130" s="33">
        <f t="shared" si="165"/>
        <v>0</v>
      </c>
      <c r="AD130" s="33">
        <f t="shared" si="165"/>
        <v>0</v>
      </c>
      <c r="AE130" s="33">
        <f t="shared" si="165"/>
        <v>0</v>
      </c>
      <c r="AF130" s="33">
        <f t="shared" si="165"/>
        <v>0</v>
      </c>
      <c r="AG130" s="33">
        <f t="shared" si="165"/>
        <v>320437843.01000333</v>
      </c>
      <c r="AH130" s="33">
        <f t="shared" si="165"/>
        <v>0</v>
      </c>
      <c r="AI130" s="33">
        <f t="shared" si="165"/>
        <v>0</v>
      </c>
      <c r="AJ130" s="33">
        <f t="shared" si="165"/>
        <v>0</v>
      </c>
      <c r="AK130" s="33">
        <f t="shared" si="165"/>
        <v>0</v>
      </c>
      <c r="AL130" s="33">
        <f t="shared" si="165"/>
        <v>0</v>
      </c>
      <c r="AM130" s="33">
        <f t="shared" si="165"/>
        <v>0</v>
      </c>
      <c r="AN130" s="33">
        <f t="shared" si="165"/>
        <v>0</v>
      </c>
      <c r="AO130" s="33">
        <f t="shared" si="165"/>
        <v>0</v>
      </c>
      <c r="AP130" s="33">
        <f t="shared" si="165"/>
        <v>0</v>
      </c>
      <c r="AQ130" s="33">
        <f t="shared" si="165"/>
        <v>0</v>
      </c>
      <c r="AR130" s="33">
        <f t="shared" si="165"/>
        <v>0</v>
      </c>
      <c r="AS130" s="33">
        <f t="shared" si="165"/>
        <v>0</v>
      </c>
      <c r="AT130" s="33">
        <f t="shared" si="165"/>
        <v>0</v>
      </c>
      <c r="AU130" s="33">
        <f t="shared" si="165"/>
        <v>0</v>
      </c>
      <c r="AV130" s="33">
        <f t="shared" si="165"/>
        <v>0</v>
      </c>
      <c r="AW130" s="33">
        <f t="shared" si="165"/>
        <v>0</v>
      </c>
      <c r="AX130" s="33">
        <f t="shared" si="165"/>
        <v>0</v>
      </c>
      <c r="AY130" s="33">
        <f t="shared" si="165"/>
        <v>0</v>
      </c>
      <c r="AZ130" s="33">
        <f t="shared" si="165"/>
        <v>0</v>
      </c>
      <c r="BA130" s="33">
        <f t="shared" si="165"/>
        <v>0</v>
      </c>
      <c r="BB130" s="33">
        <f t="shared" si="165"/>
        <v>0</v>
      </c>
      <c r="BC130" s="33">
        <f t="shared" si="165"/>
        <v>0</v>
      </c>
      <c r="BD130" s="33">
        <f t="shared" si="165"/>
        <v>0</v>
      </c>
      <c r="BE130" s="33">
        <f t="shared" si="165"/>
        <v>0</v>
      </c>
      <c r="BF130" s="33">
        <f t="shared" si="165"/>
        <v>0</v>
      </c>
      <c r="BG130" s="33">
        <f t="shared" si="165"/>
        <v>0</v>
      </c>
      <c r="BH130" s="33">
        <f t="shared" si="165"/>
        <v>0</v>
      </c>
      <c r="BI130" s="33">
        <f t="shared" si="165"/>
        <v>0</v>
      </c>
      <c r="BJ130" s="33">
        <f t="shared" si="165"/>
        <v>0</v>
      </c>
      <c r="BK130" s="33">
        <f t="shared" si="165"/>
        <v>0</v>
      </c>
      <c r="BL130" s="33">
        <f t="shared" si="165"/>
        <v>0</v>
      </c>
      <c r="BM130" s="33">
        <f t="shared" si="165"/>
        <v>0</v>
      </c>
      <c r="BN130" s="33">
        <f t="shared" si="165"/>
        <v>0</v>
      </c>
      <c r="BO130" s="33">
        <f t="shared" si="165"/>
        <v>0</v>
      </c>
      <c r="BP130" s="33">
        <f t="shared" si="165"/>
        <v>0</v>
      </c>
      <c r="BQ130" s="33">
        <f t="shared" si="165"/>
        <v>0</v>
      </c>
      <c r="BR130" s="33"/>
      <c r="BS130" s="33">
        <f t="shared" ref="BS130:CY130" si="166">BS76</f>
        <v>0</v>
      </c>
      <c r="BT130" s="33">
        <f t="shared" si="166"/>
        <v>320437843.01000333</v>
      </c>
      <c r="BU130" s="33">
        <f t="shared" si="166"/>
        <v>0</v>
      </c>
      <c r="BV130" s="33">
        <f t="shared" si="166"/>
        <v>0</v>
      </c>
      <c r="BW130" s="33">
        <f t="shared" si="166"/>
        <v>0</v>
      </c>
      <c r="BX130" s="33">
        <f t="shared" si="166"/>
        <v>0</v>
      </c>
      <c r="BY130" s="33">
        <f t="shared" si="166"/>
        <v>0</v>
      </c>
      <c r="BZ130" s="33">
        <f t="shared" si="166"/>
        <v>0</v>
      </c>
      <c r="CA130" s="33">
        <f t="shared" si="166"/>
        <v>0</v>
      </c>
      <c r="CB130" s="33">
        <f t="shared" si="166"/>
        <v>0</v>
      </c>
      <c r="CC130" s="33">
        <f t="shared" si="166"/>
        <v>0</v>
      </c>
      <c r="CD130" s="33">
        <f t="shared" si="166"/>
        <v>0</v>
      </c>
      <c r="CE130" s="33">
        <f t="shared" si="166"/>
        <v>0</v>
      </c>
      <c r="CF130" s="33">
        <f t="shared" si="166"/>
        <v>0</v>
      </c>
      <c r="CG130" s="33">
        <f t="shared" si="166"/>
        <v>0</v>
      </c>
      <c r="CH130" s="33">
        <f t="shared" si="166"/>
        <v>0</v>
      </c>
      <c r="CI130" s="33">
        <f t="shared" si="166"/>
        <v>0</v>
      </c>
      <c r="CJ130" s="33">
        <f t="shared" si="166"/>
        <v>0</v>
      </c>
      <c r="CK130" s="33">
        <f t="shared" si="166"/>
        <v>0</v>
      </c>
      <c r="CL130" s="33">
        <f t="shared" si="166"/>
        <v>0</v>
      </c>
      <c r="CM130" s="33">
        <f t="shared" si="166"/>
        <v>0</v>
      </c>
      <c r="CN130" s="33">
        <f t="shared" si="166"/>
        <v>0</v>
      </c>
      <c r="CO130" s="33">
        <f t="shared" si="166"/>
        <v>0</v>
      </c>
      <c r="CP130" s="33">
        <f t="shared" si="166"/>
        <v>0</v>
      </c>
      <c r="CQ130" s="33">
        <f t="shared" si="166"/>
        <v>0</v>
      </c>
      <c r="CR130" s="33">
        <f t="shared" si="166"/>
        <v>0</v>
      </c>
      <c r="CS130" s="33">
        <f t="shared" si="166"/>
        <v>0</v>
      </c>
      <c r="CT130" s="33">
        <f t="shared" si="166"/>
        <v>0</v>
      </c>
      <c r="CU130" s="33">
        <f t="shared" si="166"/>
        <v>0</v>
      </c>
      <c r="CV130" s="33">
        <f t="shared" si="166"/>
        <v>0</v>
      </c>
      <c r="CW130" s="33">
        <f t="shared" si="166"/>
        <v>0</v>
      </c>
      <c r="CX130" s="33">
        <f t="shared" si="166"/>
        <v>0</v>
      </c>
      <c r="CY130" s="33">
        <f t="shared" si="166"/>
        <v>0</v>
      </c>
    </row>
    <row r="131" spans="1:103" s="19" customFormat="1">
      <c r="A131" s="16"/>
      <c r="B131" s="17" t="s">
        <v>84</v>
      </c>
      <c r="C131" s="17"/>
      <c r="D131" s="17"/>
      <c r="E131" s="17"/>
      <c r="F131" s="79"/>
      <c r="G131" s="79">
        <f t="shared" si="164"/>
        <v>361958608.01000333</v>
      </c>
      <c r="H131" s="79" t="s">
        <v>136</v>
      </c>
      <c r="I131" s="17"/>
      <c r="J131" s="79">
        <f t="shared" ref="J131:BQ131" si="167">SUM(J129:J130)</f>
        <v>0</v>
      </c>
      <c r="K131" s="79">
        <f t="shared" si="167"/>
        <v>0</v>
      </c>
      <c r="L131" s="79">
        <f t="shared" si="167"/>
        <v>0</v>
      </c>
      <c r="M131" s="79">
        <f t="shared" si="167"/>
        <v>0</v>
      </c>
      <c r="N131" s="79">
        <f t="shared" si="167"/>
        <v>0</v>
      </c>
      <c r="O131" s="79">
        <f t="shared" si="167"/>
        <v>0</v>
      </c>
      <c r="P131" s="79">
        <f t="shared" si="167"/>
        <v>0</v>
      </c>
      <c r="Q131" s="79">
        <f t="shared" si="167"/>
        <v>0</v>
      </c>
      <c r="R131" s="79">
        <f t="shared" si="167"/>
        <v>0</v>
      </c>
      <c r="S131" s="79">
        <f t="shared" si="167"/>
        <v>0</v>
      </c>
      <c r="T131" s="79">
        <f t="shared" si="167"/>
        <v>0</v>
      </c>
      <c r="U131" s="79">
        <f t="shared" si="167"/>
        <v>0</v>
      </c>
      <c r="V131" s="79">
        <f t="shared" si="167"/>
        <v>0</v>
      </c>
      <c r="W131" s="79">
        <f t="shared" si="167"/>
        <v>0</v>
      </c>
      <c r="X131" s="79">
        <f t="shared" si="167"/>
        <v>0</v>
      </c>
      <c r="Y131" s="79">
        <f t="shared" si="167"/>
        <v>0</v>
      </c>
      <c r="Z131" s="79">
        <f t="shared" si="167"/>
        <v>0</v>
      </c>
      <c r="AA131" s="79">
        <f t="shared" si="167"/>
        <v>0</v>
      </c>
      <c r="AB131" s="79">
        <f t="shared" si="167"/>
        <v>0</v>
      </c>
      <c r="AC131" s="79">
        <f t="shared" si="167"/>
        <v>0</v>
      </c>
      <c r="AD131" s="79">
        <f t="shared" si="167"/>
        <v>0</v>
      </c>
      <c r="AE131" s="79">
        <f t="shared" si="167"/>
        <v>13840255</v>
      </c>
      <c r="AF131" s="79">
        <f t="shared" si="167"/>
        <v>13840255</v>
      </c>
      <c r="AG131" s="79">
        <f t="shared" si="167"/>
        <v>334278098.01000333</v>
      </c>
      <c r="AH131" s="79">
        <f t="shared" si="167"/>
        <v>0</v>
      </c>
      <c r="AI131" s="79">
        <f t="shared" si="167"/>
        <v>0</v>
      </c>
      <c r="AJ131" s="79">
        <f t="shared" si="167"/>
        <v>0</v>
      </c>
      <c r="AK131" s="79">
        <f t="shared" si="167"/>
        <v>0</v>
      </c>
      <c r="AL131" s="79">
        <f t="shared" si="167"/>
        <v>0</v>
      </c>
      <c r="AM131" s="79">
        <f t="shared" si="167"/>
        <v>0</v>
      </c>
      <c r="AN131" s="79">
        <f t="shared" si="167"/>
        <v>0</v>
      </c>
      <c r="AO131" s="79">
        <f t="shared" si="167"/>
        <v>0</v>
      </c>
      <c r="AP131" s="79">
        <f t="shared" si="167"/>
        <v>0</v>
      </c>
      <c r="AQ131" s="79">
        <f t="shared" si="167"/>
        <v>0</v>
      </c>
      <c r="AR131" s="79">
        <f t="shared" si="167"/>
        <v>0</v>
      </c>
      <c r="AS131" s="79">
        <f t="shared" si="167"/>
        <v>0</v>
      </c>
      <c r="AT131" s="79">
        <f t="shared" si="167"/>
        <v>0</v>
      </c>
      <c r="AU131" s="79">
        <f t="shared" si="167"/>
        <v>0</v>
      </c>
      <c r="AV131" s="79">
        <f t="shared" si="167"/>
        <v>0</v>
      </c>
      <c r="AW131" s="79">
        <f t="shared" si="167"/>
        <v>0</v>
      </c>
      <c r="AX131" s="79">
        <f t="shared" si="167"/>
        <v>0</v>
      </c>
      <c r="AY131" s="79">
        <f t="shared" si="167"/>
        <v>0</v>
      </c>
      <c r="AZ131" s="79">
        <f t="shared" si="167"/>
        <v>0</v>
      </c>
      <c r="BA131" s="79">
        <f t="shared" si="167"/>
        <v>0</v>
      </c>
      <c r="BB131" s="79">
        <f t="shared" si="167"/>
        <v>0</v>
      </c>
      <c r="BC131" s="79">
        <f t="shared" si="167"/>
        <v>0</v>
      </c>
      <c r="BD131" s="79">
        <f t="shared" si="167"/>
        <v>0</v>
      </c>
      <c r="BE131" s="79">
        <f t="shared" si="167"/>
        <v>0</v>
      </c>
      <c r="BF131" s="79">
        <f t="shared" si="167"/>
        <v>0</v>
      </c>
      <c r="BG131" s="79">
        <f t="shared" si="167"/>
        <v>0</v>
      </c>
      <c r="BH131" s="79">
        <f t="shared" si="167"/>
        <v>0</v>
      </c>
      <c r="BI131" s="79">
        <f t="shared" si="167"/>
        <v>0</v>
      </c>
      <c r="BJ131" s="79">
        <f t="shared" si="167"/>
        <v>0</v>
      </c>
      <c r="BK131" s="79">
        <f t="shared" si="167"/>
        <v>0</v>
      </c>
      <c r="BL131" s="79">
        <f t="shared" si="167"/>
        <v>0</v>
      </c>
      <c r="BM131" s="79">
        <f t="shared" si="167"/>
        <v>0</v>
      </c>
      <c r="BN131" s="79">
        <f t="shared" si="167"/>
        <v>0</v>
      </c>
      <c r="BO131" s="79">
        <f t="shared" si="167"/>
        <v>0</v>
      </c>
      <c r="BP131" s="79">
        <f t="shared" si="167"/>
        <v>0</v>
      </c>
      <c r="BQ131" s="79">
        <f t="shared" si="167"/>
        <v>0</v>
      </c>
      <c r="BR131" s="79"/>
      <c r="BS131" s="79">
        <f t="shared" ref="BS131:CY131" si="168">SUM(BS129:BS130)</f>
        <v>0</v>
      </c>
      <c r="BT131" s="79">
        <f t="shared" si="168"/>
        <v>361958608.01000333</v>
      </c>
      <c r="BU131" s="79">
        <f t="shared" si="168"/>
        <v>0</v>
      </c>
      <c r="BV131" s="79">
        <f t="shared" si="168"/>
        <v>0</v>
      </c>
      <c r="BW131" s="79">
        <f t="shared" si="168"/>
        <v>0</v>
      </c>
      <c r="BX131" s="79">
        <f t="shared" si="168"/>
        <v>0</v>
      </c>
      <c r="BY131" s="79">
        <f t="shared" si="168"/>
        <v>0</v>
      </c>
      <c r="BZ131" s="79">
        <f t="shared" si="168"/>
        <v>0</v>
      </c>
      <c r="CA131" s="79">
        <f t="shared" si="168"/>
        <v>0</v>
      </c>
      <c r="CB131" s="79">
        <f t="shared" si="168"/>
        <v>0</v>
      </c>
      <c r="CC131" s="79">
        <f t="shared" si="168"/>
        <v>0</v>
      </c>
      <c r="CD131" s="79">
        <f t="shared" si="168"/>
        <v>0</v>
      </c>
      <c r="CE131" s="79">
        <f t="shared" si="168"/>
        <v>0</v>
      </c>
      <c r="CF131" s="79">
        <f t="shared" si="168"/>
        <v>0</v>
      </c>
      <c r="CG131" s="79">
        <f t="shared" si="168"/>
        <v>0</v>
      </c>
      <c r="CH131" s="79">
        <f t="shared" si="168"/>
        <v>0</v>
      </c>
      <c r="CI131" s="79">
        <f t="shared" si="168"/>
        <v>0</v>
      </c>
      <c r="CJ131" s="79">
        <f t="shared" si="168"/>
        <v>0</v>
      </c>
      <c r="CK131" s="79">
        <f t="shared" si="168"/>
        <v>0</v>
      </c>
      <c r="CL131" s="79">
        <f t="shared" si="168"/>
        <v>0</v>
      </c>
      <c r="CM131" s="79">
        <f t="shared" si="168"/>
        <v>0</v>
      </c>
      <c r="CN131" s="79">
        <f t="shared" si="168"/>
        <v>0</v>
      </c>
      <c r="CO131" s="79">
        <f t="shared" si="168"/>
        <v>0</v>
      </c>
      <c r="CP131" s="79">
        <f t="shared" si="168"/>
        <v>0</v>
      </c>
      <c r="CQ131" s="79">
        <f t="shared" si="168"/>
        <v>0</v>
      </c>
      <c r="CR131" s="79">
        <f t="shared" si="168"/>
        <v>0</v>
      </c>
      <c r="CS131" s="79">
        <f t="shared" si="168"/>
        <v>0</v>
      </c>
      <c r="CT131" s="79">
        <f t="shared" si="168"/>
        <v>0</v>
      </c>
      <c r="CU131" s="79">
        <f t="shared" si="168"/>
        <v>0</v>
      </c>
      <c r="CV131" s="79">
        <f t="shared" si="168"/>
        <v>0</v>
      </c>
      <c r="CW131" s="79">
        <f t="shared" si="168"/>
        <v>0</v>
      </c>
      <c r="CX131" s="79">
        <f t="shared" si="168"/>
        <v>0</v>
      </c>
      <c r="CY131" s="79">
        <f t="shared" si="168"/>
        <v>0</v>
      </c>
    </row>
    <row r="132" spans="1:103">
      <c r="B132" s="2" t="s">
        <v>13</v>
      </c>
      <c r="F132" s="15"/>
      <c r="G132" s="15">
        <f t="shared" si="164"/>
        <v>0</v>
      </c>
      <c r="H132" s="15" t="s">
        <v>136</v>
      </c>
      <c r="I132" s="33"/>
      <c r="J132" s="15">
        <f t="shared" ref="J132:BQ132" si="169">-J85</f>
        <v>0</v>
      </c>
      <c r="K132" s="15">
        <f t="shared" si="169"/>
        <v>0</v>
      </c>
      <c r="L132" s="15">
        <f t="shared" si="169"/>
        <v>0</v>
      </c>
      <c r="M132" s="15">
        <f t="shared" si="169"/>
        <v>0</v>
      </c>
      <c r="N132" s="15">
        <f t="shared" si="169"/>
        <v>0</v>
      </c>
      <c r="O132" s="15">
        <f t="shared" si="169"/>
        <v>0</v>
      </c>
      <c r="P132" s="15">
        <f t="shared" si="169"/>
        <v>0</v>
      </c>
      <c r="Q132" s="15">
        <f t="shared" si="169"/>
        <v>0</v>
      </c>
      <c r="R132" s="15">
        <f t="shared" si="169"/>
        <v>0</v>
      </c>
      <c r="S132" s="15">
        <f t="shared" si="169"/>
        <v>0</v>
      </c>
      <c r="T132" s="15">
        <f t="shared" si="169"/>
        <v>0</v>
      </c>
      <c r="U132" s="15">
        <f t="shared" si="169"/>
        <v>0</v>
      </c>
      <c r="V132" s="15">
        <f t="shared" si="169"/>
        <v>0</v>
      </c>
      <c r="W132" s="15">
        <f t="shared" si="169"/>
        <v>0</v>
      </c>
      <c r="X132" s="15">
        <f t="shared" si="169"/>
        <v>0</v>
      </c>
      <c r="Y132" s="15">
        <f t="shared" si="169"/>
        <v>0</v>
      </c>
      <c r="Z132" s="15">
        <f t="shared" si="169"/>
        <v>0</v>
      </c>
      <c r="AA132" s="15">
        <f t="shared" si="169"/>
        <v>0</v>
      </c>
      <c r="AB132" s="15">
        <f t="shared" si="169"/>
        <v>0</v>
      </c>
      <c r="AC132" s="15">
        <f t="shared" si="169"/>
        <v>0</v>
      </c>
      <c r="AD132" s="15">
        <f t="shared" si="169"/>
        <v>0</v>
      </c>
      <c r="AE132" s="15">
        <f t="shared" si="169"/>
        <v>0</v>
      </c>
      <c r="AF132" s="15">
        <f t="shared" si="169"/>
        <v>0</v>
      </c>
      <c r="AG132" s="15">
        <f t="shared" si="169"/>
        <v>0</v>
      </c>
      <c r="AH132" s="15">
        <f t="shared" si="169"/>
        <v>0</v>
      </c>
      <c r="AI132" s="15">
        <f t="shared" si="169"/>
        <v>0</v>
      </c>
      <c r="AJ132" s="15">
        <f t="shared" si="169"/>
        <v>0</v>
      </c>
      <c r="AK132" s="15">
        <f t="shared" si="169"/>
        <v>0</v>
      </c>
      <c r="AL132" s="15">
        <f t="shared" si="169"/>
        <v>0</v>
      </c>
      <c r="AM132" s="15">
        <f t="shared" si="169"/>
        <v>0</v>
      </c>
      <c r="AN132" s="15">
        <f t="shared" si="169"/>
        <v>0</v>
      </c>
      <c r="AO132" s="15">
        <f t="shared" si="169"/>
        <v>0</v>
      </c>
      <c r="AP132" s="15">
        <f t="shared" si="169"/>
        <v>0</v>
      </c>
      <c r="AQ132" s="15">
        <f t="shared" si="169"/>
        <v>0</v>
      </c>
      <c r="AR132" s="15">
        <f t="shared" si="169"/>
        <v>0</v>
      </c>
      <c r="AS132" s="15">
        <f t="shared" si="169"/>
        <v>0</v>
      </c>
      <c r="AT132" s="15">
        <f t="shared" si="169"/>
        <v>0</v>
      </c>
      <c r="AU132" s="15">
        <f t="shared" si="169"/>
        <v>0</v>
      </c>
      <c r="AV132" s="15">
        <f t="shared" si="169"/>
        <v>0</v>
      </c>
      <c r="AW132" s="15">
        <f t="shared" si="169"/>
        <v>0</v>
      </c>
      <c r="AX132" s="15">
        <f t="shared" si="169"/>
        <v>0</v>
      </c>
      <c r="AY132" s="15">
        <f t="shared" si="169"/>
        <v>0</v>
      </c>
      <c r="AZ132" s="15">
        <f t="shared" si="169"/>
        <v>0</v>
      </c>
      <c r="BA132" s="15">
        <f t="shared" si="169"/>
        <v>0</v>
      </c>
      <c r="BB132" s="15">
        <f t="shared" si="169"/>
        <v>0</v>
      </c>
      <c r="BC132" s="15">
        <f t="shared" si="169"/>
        <v>0</v>
      </c>
      <c r="BD132" s="15">
        <f t="shared" si="169"/>
        <v>0</v>
      </c>
      <c r="BE132" s="15">
        <f t="shared" si="169"/>
        <v>0</v>
      </c>
      <c r="BF132" s="15">
        <f t="shared" si="169"/>
        <v>0</v>
      </c>
      <c r="BG132" s="15">
        <f t="shared" si="169"/>
        <v>0</v>
      </c>
      <c r="BH132" s="15">
        <f t="shared" si="169"/>
        <v>0</v>
      </c>
      <c r="BI132" s="15">
        <f t="shared" si="169"/>
        <v>0</v>
      </c>
      <c r="BJ132" s="15">
        <f t="shared" si="169"/>
        <v>0</v>
      </c>
      <c r="BK132" s="15">
        <f t="shared" si="169"/>
        <v>0</v>
      </c>
      <c r="BL132" s="15">
        <f t="shared" si="169"/>
        <v>0</v>
      </c>
      <c r="BM132" s="15">
        <f t="shared" si="169"/>
        <v>0</v>
      </c>
      <c r="BN132" s="15">
        <f t="shared" si="169"/>
        <v>0</v>
      </c>
      <c r="BO132" s="15">
        <f t="shared" si="169"/>
        <v>0</v>
      </c>
      <c r="BP132" s="15">
        <f t="shared" si="169"/>
        <v>0</v>
      </c>
      <c r="BQ132" s="15">
        <f t="shared" si="169"/>
        <v>0</v>
      </c>
      <c r="BR132" s="15"/>
      <c r="BS132" s="15">
        <f t="shared" ref="BS132:CY132" si="170">-BS85</f>
        <v>0</v>
      </c>
      <c r="BT132" s="15">
        <f t="shared" si="170"/>
        <v>0</v>
      </c>
      <c r="BU132" s="15">
        <f t="shared" si="170"/>
        <v>0</v>
      </c>
      <c r="BV132" s="15">
        <f t="shared" si="170"/>
        <v>0</v>
      </c>
      <c r="BW132" s="15">
        <f t="shared" si="170"/>
        <v>0</v>
      </c>
      <c r="BX132" s="15">
        <f t="shared" si="170"/>
        <v>0</v>
      </c>
      <c r="BY132" s="15">
        <f t="shared" si="170"/>
        <v>0</v>
      </c>
      <c r="BZ132" s="15">
        <f t="shared" si="170"/>
        <v>0</v>
      </c>
      <c r="CA132" s="15">
        <f t="shared" si="170"/>
        <v>0</v>
      </c>
      <c r="CB132" s="15">
        <f t="shared" si="170"/>
        <v>0</v>
      </c>
      <c r="CC132" s="15">
        <f t="shared" si="170"/>
        <v>0</v>
      </c>
      <c r="CD132" s="15">
        <f t="shared" si="170"/>
        <v>0</v>
      </c>
      <c r="CE132" s="15">
        <f t="shared" si="170"/>
        <v>0</v>
      </c>
      <c r="CF132" s="15">
        <f t="shared" si="170"/>
        <v>0</v>
      </c>
      <c r="CG132" s="15">
        <f t="shared" si="170"/>
        <v>0</v>
      </c>
      <c r="CH132" s="15">
        <f t="shared" si="170"/>
        <v>0</v>
      </c>
      <c r="CI132" s="15">
        <f t="shared" si="170"/>
        <v>0</v>
      </c>
      <c r="CJ132" s="15">
        <f t="shared" si="170"/>
        <v>0</v>
      </c>
      <c r="CK132" s="15">
        <f t="shared" si="170"/>
        <v>0</v>
      </c>
      <c r="CL132" s="15">
        <f t="shared" si="170"/>
        <v>0</v>
      </c>
      <c r="CM132" s="15">
        <f t="shared" si="170"/>
        <v>0</v>
      </c>
      <c r="CN132" s="15">
        <f t="shared" si="170"/>
        <v>0</v>
      </c>
      <c r="CO132" s="15">
        <f t="shared" si="170"/>
        <v>0</v>
      </c>
      <c r="CP132" s="15">
        <f t="shared" si="170"/>
        <v>0</v>
      </c>
      <c r="CQ132" s="15">
        <f t="shared" si="170"/>
        <v>0</v>
      </c>
      <c r="CR132" s="15">
        <f t="shared" si="170"/>
        <v>0</v>
      </c>
      <c r="CS132" s="15">
        <f t="shared" si="170"/>
        <v>0</v>
      </c>
      <c r="CT132" s="15">
        <f t="shared" si="170"/>
        <v>0</v>
      </c>
      <c r="CU132" s="15">
        <f t="shared" si="170"/>
        <v>0</v>
      </c>
      <c r="CV132" s="15">
        <f t="shared" si="170"/>
        <v>0</v>
      </c>
      <c r="CW132" s="15">
        <f t="shared" si="170"/>
        <v>0</v>
      </c>
      <c r="CX132" s="15">
        <f t="shared" si="170"/>
        <v>0</v>
      </c>
      <c r="CY132" s="15">
        <f t="shared" si="170"/>
        <v>0</v>
      </c>
    </row>
    <row r="133" spans="1:103" s="19" customFormat="1">
      <c r="A133" s="16"/>
      <c r="B133" s="17" t="s">
        <v>22</v>
      </c>
      <c r="C133" s="17"/>
      <c r="D133" s="17"/>
      <c r="E133" s="113"/>
      <c r="F133" s="79"/>
      <c r="G133" s="79">
        <f t="shared" si="164"/>
        <v>361958608.01000333</v>
      </c>
      <c r="H133" s="79" t="s">
        <v>136</v>
      </c>
      <c r="I133" s="79"/>
      <c r="J133" s="79">
        <f>SUM(J131:J132)</f>
        <v>0</v>
      </c>
      <c r="K133" s="79">
        <f t="shared" ref="K133:AB133" si="171">SUM(K131:K132)</f>
        <v>0</v>
      </c>
      <c r="L133" s="79">
        <f t="shared" si="171"/>
        <v>0</v>
      </c>
      <c r="M133" s="79">
        <f t="shared" si="171"/>
        <v>0</v>
      </c>
      <c r="N133" s="79">
        <f t="shared" si="171"/>
        <v>0</v>
      </c>
      <c r="O133" s="79">
        <f t="shared" si="171"/>
        <v>0</v>
      </c>
      <c r="P133" s="79">
        <f t="shared" si="171"/>
        <v>0</v>
      </c>
      <c r="Q133" s="79">
        <f t="shared" si="171"/>
        <v>0</v>
      </c>
      <c r="R133" s="79">
        <f t="shared" si="171"/>
        <v>0</v>
      </c>
      <c r="S133" s="79">
        <f t="shared" si="171"/>
        <v>0</v>
      </c>
      <c r="T133" s="79">
        <f t="shared" si="171"/>
        <v>0</v>
      </c>
      <c r="U133" s="79">
        <f t="shared" si="171"/>
        <v>0</v>
      </c>
      <c r="V133" s="79">
        <f t="shared" si="171"/>
        <v>0</v>
      </c>
      <c r="W133" s="79">
        <f>SUM(W131:W132)</f>
        <v>0</v>
      </c>
      <c r="X133" s="79">
        <f t="shared" si="171"/>
        <v>0</v>
      </c>
      <c r="Y133" s="79">
        <f t="shared" si="171"/>
        <v>0</v>
      </c>
      <c r="Z133" s="79">
        <f t="shared" si="171"/>
        <v>0</v>
      </c>
      <c r="AA133" s="79">
        <f t="shared" si="171"/>
        <v>0</v>
      </c>
      <c r="AB133" s="79">
        <f t="shared" si="171"/>
        <v>0</v>
      </c>
      <c r="AC133" s="79">
        <f>SUM(AC131:AC132)</f>
        <v>0</v>
      </c>
      <c r="AD133" s="79">
        <f t="shared" ref="AD133:BQ133" si="172">SUM(AD131:AD132)</f>
        <v>0</v>
      </c>
      <c r="AE133" s="79">
        <f t="shared" si="172"/>
        <v>13840255</v>
      </c>
      <c r="AF133" s="79">
        <f t="shared" si="172"/>
        <v>13840255</v>
      </c>
      <c r="AG133" s="79">
        <f t="shared" si="172"/>
        <v>334278098.01000333</v>
      </c>
      <c r="AH133" s="79">
        <f t="shared" si="172"/>
        <v>0</v>
      </c>
      <c r="AI133" s="79">
        <f t="shared" si="172"/>
        <v>0</v>
      </c>
      <c r="AJ133" s="79">
        <f t="shared" si="172"/>
        <v>0</v>
      </c>
      <c r="AK133" s="79">
        <f t="shared" si="172"/>
        <v>0</v>
      </c>
      <c r="AL133" s="79">
        <f t="shared" si="172"/>
        <v>0</v>
      </c>
      <c r="AM133" s="79">
        <f t="shared" si="172"/>
        <v>0</v>
      </c>
      <c r="AN133" s="79">
        <f t="shared" si="172"/>
        <v>0</v>
      </c>
      <c r="AO133" s="79">
        <f t="shared" si="172"/>
        <v>0</v>
      </c>
      <c r="AP133" s="79">
        <f t="shared" si="172"/>
        <v>0</v>
      </c>
      <c r="AQ133" s="79">
        <f t="shared" si="172"/>
        <v>0</v>
      </c>
      <c r="AR133" s="79">
        <f t="shared" si="172"/>
        <v>0</v>
      </c>
      <c r="AS133" s="79">
        <f t="shared" si="172"/>
        <v>0</v>
      </c>
      <c r="AT133" s="79">
        <f t="shared" si="172"/>
        <v>0</v>
      </c>
      <c r="AU133" s="79">
        <f t="shared" si="172"/>
        <v>0</v>
      </c>
      <c r="AV133" s="79">
        <f t="shared" si="172"/>
        <v>0</v>
      </c>
      <c r="AW133" s="79">
        <f t="shared" si="172"/>
        <v>0</v>
      </c>
      <c r="AX133" s="79">
        <f t="shared" si="172"/>
        <v>0</v>
      </c>
      <c r="AY133" s="79">
        <f t="shared" si="172"/>
        <v>0</v>
      </c>
      <c r="AZ133" s="79">
        <f t="shared" si="172"/>
        <v>0</v>
      </c>
      <c r="BA133" s="79">
        <f t="shared" si="172"/>
        <v>0</v>
      </c>
      <c r="BB133" s="79">
        <f t="shared" si="172"/>
        <v>0</v>
      </c>
      <c r="BC133" s="79">
        <f t="shared" si="172"/>
        <v>0</v>
      </c>
      <c r="BD133" s="79">
        <f t="shared" si="172"/>
        <v>0</v>
      </c>
      <c r="BE133" s="79">
        <f t="shared" si="172"/>
        <v>0</v>
      </c>
      <c r="BF133" s="79">
        <f t="shared" si="172"/>
        <v>0</v>
      </c>
      <c r="BG133" s="79">
        <f t="shared" si="172"/>
        <v>0</v>
      </c>
      <c r="BH133" s="79">
        <f t="shared" si="172"/>
        <v>0</v>
      </c>
      <c r="BI133" s="79">
        <f t="shared" si="172"/>
        <v>0</v>
      </c>
      <c r="BJ133" s="79">
        <f t="shared" si="172"/>
        <v>0</v>
      </c>
      <c r="BK133" s="79">
        <f t="shared" si="172"/>
        <v>0</v>
      </c>
      <c r="BL133" s="79">
        <f t="shared" si="172"/>
        <v>0</v>
      </c>
      <c r="BM133" s="79">
        <f t="shared" si="172"/>
        <v>0</v>
      </c>
      <c r="BN133" s="79">
        <f t="shared" si="172"/>
        <v>0</v>
      </c>
      <c r="BO133" s="79">
        <f t="shared" si="172"/>
        <v>0</v>
      </c>
      <c r="BP133" s="79">
        <f t="shared" si="172"/>
        <v>0</v>
      </c>
      <c r="BQ133" s="79">
        <f t="shared" si="172"/>
        <v>0</v>
      </c>
      <c r="BR133" s="79"/>
      <c r="BS133" s="79">
        <f t="shared" ref="BS133:CU133" si="173">SUM(BS131:BS132)</f>
        <v>0</v>
      </c>
      <c r="BT133" s="79">
        <f t="shared" si="173"/>
        <v>361958608.01000333</v>
      </c>
      <c r="BU133" s="79">
        <f t="shared" si="173"/>
        <v>0</v>
      </c>
      <c r="BV133" s="79">
        <f t="shared" si="173"/>
        <v>0</v>
      </c>
      <c r="BW133" s="79">
        <f t="shared" si="173"/>
        <v>0</v>
      </c>
      <c r="BX133" s="79">
        <f t="shared" si="173"/>
        <v>0</v>
      </c>
      <c r="BY133" s="79">
        <f t="shared" si="173"/>
        <v>0</v>
      </c>
      <c r="BZ133" s="79">
        <f t="shared" si="173"/>
        <v>0</v>
      </c>
      <c r="CA133" s="79">
        <f t="shared" si="173"/>
        <v>0</v>
      </c>
      <c r="CB133" s="79">
        <f t="shared" si="173"/>
        <v>0</v>
      </c>
      <c r="CC133" s="79">
        <f t="shared" si="173"/>
        <v>0</v>
      </c>
      <c r="CD133" s="79">
        <f t="shared" si="173"/>
        <v>0</v>
      </c>
      <c r="CE133" s="79">
        <f t="shared" si="173"/>
        <v>0</v>
      </c>
      <c r="CF133" s="79">
        <f t="shared" si="173"/>
        <v>0</v>
      </c>
      <c r="CG133" s="79">
        <f t="shared" si="173"/>
        <v>0</v>
      </c>
      <c r="CH133" s="79">
        <f t="shared" si="173"/>
        <v>0</v>
      </c>
      <c r="CI133" s="79">
        <f t="shared" si="173"/>
        <v>0</v>
      </c>
      <c r="CJ133" s="79">
        <f t="shared" si="173"/>
        <v>0</v>
      </c>
      <c r="CK133" s="79">
        <f t="shared" si="173"/>
        <v>0</v>
      </c>
      <c r="CL133" s="79">
        <f t="shared" si="173"/>
        <v>0</v>
      </c>
      <c r="CM133" s="79">
        <f t="shared" si="173"/>
        <v>0</v>
      </c>
      <c r="CN133" s="79">
        <f t="shared" si="173"/>
        <v>0</v>
      </c>
      <c r="CO133" s="79">
        <f t="shared" si="173"/>
        <v>0</v>
      </c>
      <c r="CP133" s="79">
        <f t="shared" si="173"/>
        <v>0</v>
      </c>
      <c r="CQ133" s="79">
        <f t="shared" si="173"/>
        <v>0</v>
      </c>
      <c r="CR133" s="79">
        <f t="shared" si="173"/>
        <v>0</v>
      </c>
      <c r="CS133" s="79">
        <f t="shared" si="173"/>
        <v>0</v>
      </c>
      <c r="CT133" s="79">
        <f t="shared" si="173"/>
        <v>0</v>
      </c>
      <c r="CU133" s="79">
        <f t="shared" si="173"/>
        <v>0</v>
      </c>
      <c r="CV133" s="79">
        <f>SUM(CV131:CV132)</f>
        <v>0</v>
      </c>
      <c r="CW133" s="79">
        <f t="shared" ref="CW133:CY133" si="174">SUM(CW131:CW132)</f>
        <v>0</v>
      </c>
      <c r="CX133" s="79">
        <f t="shared" si="174"/>
        <v>0</v>
      </c>
      <c r="CY133" s="79">
        <f t="shared" si="174"/>
        <v>0</v>
      </c>
    </row>
    <row r="134" spans="1:103">
      <c r="B134" s="2" t="s">
        <v>190</v>
      </c>
      <c r="C134" s="270"/>
      <c r="D134" s="43"/>
      <c r="E134" s="29"/>
      <c r="F134" s="33"/>
      <c r="G134" s="33">
        <f t="shared" si="164"/>
        <v>-200501630.94355917</v>
      </c>
      <c r="H134" s="33" t="s">
        <v>136</v>
      </c>
      <c r="I134" s="33"/>
      <c r="J134" s="33">
        <f>-J122</f>
        <v>0</v>
      </c>
      <c r="K134" s="33">
        <f t="shared" ref="K134:BV134" si="175">-K122</f>
        <v>0</v>
      </c>
      <c r="L134" s="33">
        <f t="shared" si="175"/>
        <v>0</v>
      </c>
      <c r="M134" s="22">
        <f t="shared" si="175"/>
        <v>0</v>
      </c>
      <c r="N134" s="22">
        <f t="shared" si="175"/>
        <v>0</v>
      </c>
      <c r="O134" s="22">
        <f t="shared" si="175"/>
        <v>0</v>
      </c>
      <c r="P134" s="22">
        <f t="shared" si="175"/>
        <v>-12492795.124948148</v>
      </c>
      <c r="Q134" s="22">
        <f t="shared" si="175"/>
        <v>-1154843.1524551457</v>
      </c>
      <c r="R134" s="22">
        <f t="shared" si="175"/>
        <v>-1253473.289441447</v>
      </c>
      <c r="S134" s="22">
        <f t="shared" si="175"/>
        <v>-1352103.4264277485</v>
      </c>
      <c r="T134" s="22">
        <f t="shared" si="175"/>
        <v>-1450733.5634140498</v>
      </c>
      <c r="U134" s="22">
        <f t="shared" si="175"/>
        <v>-1549363.7004003511</v>
      </c>
      <c r="V134" s="33">
        <f t="shared" si="175"/>
        <v>-1647993.8373866528</v>
      </c>
      <c r="W134" s="33">
        <f t="shared" si="175"/>
        <v>-1746623.9743729541</v>
      </c>
      <c r="X134" s="33">
        <f t="shared" si="175"/>
        <v>-1845254.1113592554</v>
      </c>
      <c r="Y134" s="33">
        <f t="shared" si="175"/>
        <v>-1943884.2483455567</v>
      </c>
      <c r="Z134" s="33">
        <f t="shared" si="175"/>
        <v>-2042514.3853318579</v>
      </c>
      <c r="AA134" s="33">
        <f t="shared" si="175"/>
        <v>-2141144.5223181592</v>
      </c>
      <c r="AB134" s="33">
        <f t="shared" si="175"/>
        <v>-2239774.659304461</v>
      </c>
      <c r="AC134" s="33">
        <f t="shared" si="175"/>
        <v>-2338404.7962907623</v>
      </c>
      <c r="AD134" s="33">
        <f t="shared" si="175"/>
        <v>-2437034.9332770635</v>
      </c>
      <c r="AE134" s="33">
        <f t="shared" si="175"/>
        <v>-2284831.9960274016</v>
      </c>
      <c r="AF134" s="33">
        <f t="shared" si="175"/>
        <v>-2284831.9960273975</v>
      </c>
      <c r="AG134" s="33">
        <f t="shared" si="175"/>
        <v>-158296025.22643074</v>
      </c>
      <c r="AH134" s="33">
        <f t="shared" si="175"/>
        <v>0</v>
      </c>
      <c r="AI134" s="33">
        <f t="shared" si="175"/>
        <v>0</v>
      </c>
      <c r="AJ134" s="33">
        <f t="shared" si="175"/>
        <v>0</v>
      </c>
      <c r="AK134" s="33">
        <f t="shared" si="175"/>
        <v>0</v>
      </c>
      <c r="AL134" s="33">
        <f t="shared" si="175"/>
        <v>0</v>
      </c>
      <c r="AM134" s="33">
        <f t="shared" si="175"/>
        <v>0</v>
      </c>
      <c r="AN134" s="33">
        <f t="shared" si="175"/>
        <v>0</v>
      </c>
      <c r="AO134" s="33">
        <f t="shared" si="175"/>
        <v>0</v>
      </c>
      <c r="AP134" s="33">
        <f t="shared" si="175"/>
        <v>0</v>
      </c>
      <c r="AQ134" s="33">
        <f t="shared" si="175"/>
        <v>0</v>
      </c>
      <c r="AR134" s="33">
        <f t="shared" si="175"/>
        <v>0</v>
      </c>
      <c r="AS134" s="33">
        <f t="shared" si="175"/>
        <v>0</v>
      </c>
      <c r="AT134" s="33">
        <f t="shared" si="175"/>
        <v>0</v>
      </c>
      <c r="AU134" s="33">
        <f t="shared" si="175"/>
        <v>0</v>
      </c>
      <c r="AV134" s="33">
        <f t="shared" si="175"/>
        <v>0</v>
      </c>
      <c r="AW134" s="33">
        <f t="shared" si="175"/>
        <v>0</v>
      </c>
      <c r="AX134" s="33">
        <f t="shared" si="175"/>
        <v>0</v>
      </c>
      <c r="AY134" s="33">
        <f t="shared" si="175"/>
        <v>0</v>
      </c>
      <c r="AZ134" s="33">
        <f t="shared" si="175"/>
        <v>0</v>
      </c>
      <c r="BA134" s="33">
        <f t="shared" si="175"/>
        <v>0</v>
      </c>
      <c r="BB134" s="33">
        <f t="shared" si="175"/>
        <v>0</v>
      </c>
      <c r="BC134" s="33">
        <f t="shared" si="175"/>
        <v>0</v>
      </c>
      <c r="BD134" s="33">
        <f>-BD122</f>
        <v>0</v>
      </c>
      <c r="BE134" s="33">
        <f t="shared" si="175"/>
        <v>0</v>
      </c>
      <c r="BF134" s="33">
        <f t="shared" si="175"/>
        <v>0</v>
      </c>
      <c r="BG134" s="33">
        <f t="shared" si="175"/>
        <v>0</v>
      </c>
      <c r="BH134" s="33">
        <f t="shared" si="175"/>
        <v>0</v>
      </c>
      <c r="BI134" s="33">
        <f t="shared" si="175"/>
        <v>0</v>
      </c>
      <c r="BJ134" s="33">
        <f t="shared" si="175"/>
        <v>0</v>
      </c>
      <c r="BK134" s="33">
        <f t="shared" si="175"/>
        <v>0</v>
      </c>
      <c r="BL134" s="33">
        <f t="shared" si="175"/>
        <v>0</v>
      </c>
      <c r="BM134" s="33">
        <f t="shared" si="175"/>
        <v>0</v>
      </c>
      <c r="BN134" s="33">
        <f t="shared" si="175"/>
        <v>0</v>
      </c>
      <c r="BO134" s="33">
        <f t="shared" si="175"/>
        <v>0</v>
      </c>
      <c r="BP134" s="33">
        <f t="shared" si="175"/>
        <v>0</v>
      </c>
      <c r="BQ134" s="33">
        <f t="shared" si="175"/>
        <v>0</v>
      </c>
      <c r="BR134" s="33"/>
      <c r="BS134" s="33">
        <f t="shared" si="175"/>
        <v>-19253312.257086892</v>
      </c>
      <c r="BT134" s="33">
        <f t="shared" si="175"/>
        <v>-181248318.68647227</v>
      </c>
      <c r="BU134" s="33">
        <f t="shared" si="175"/>
        <v>0</v>
      </c>
      <c r="BV134" s="33">
        <f t="shared" si="175"/>
        <v>0</v>
      </c>
      <c r="BW134" s="33">
        <f t="shared" ref="BW134:CY134" si="176">-BW122</f>
        <v>0</v>
      </c>
      <c r="BX134" s="33">
        <f t="shared" si="176"/>
        <v>0</v>
      </c>
      <c r="BY134" s="33">
        <f t="shared" si="176"/>
        <v>0</v>
      </c>
      <c r="BZ134" s="33">
        <f t="shared" si="176"/>
        <v>0</v>
      </c>
      <c r="CA134" s="33">
        <f t="shared" si="176"/>
        <v>0</v>
      </c>
      <c r="CB134" s="33">
        <f t="shared" si="176"/>
        <v>0</v>
      </c>
      <c r="CC134" s="33">
        <f t="shared" si="176"/>
        <v>0</v>
      </c>
      <c r="CD134" s="33">
        <f t="shared" si="176"/>
        <v>0</v>
      </c>
      <c r="CE134" s="33">
        <f t="shared" si="176"/>
        <v>0</v>
      </c>
      <c r="CF134" s="33">
        <f t="shared" si="176"/>
        <v>0</v>
      </c>
      <c r="CG134" s="33">
        <f t="shared" si="176"/>
        <v>0</v>
      </c>
      <c r="CH134" s="33">
        <f t="shared" si="176"/>
        <v>0</v>
      </c>
      <c r="CI134" s="33">
        <f t="shared" si="176"/>
        <v>0</v>
      </c>
      <c r="CJ134" s="33">
        <f t="shared" si="176"/>
        <v>0</v>
      </c>
      <c r="CK134" s="33">
        <f t="shared" si="176"/>
        <v>0</v>
      </c>
      <c r="CL134" s="33">
        <f t="shared" si="176"/>
        <v>0</v>
      </c>
      <c r="CM134" s="33">
        <f t="shared" si="176"/>
        <v>0</v>
      </c>
      <c r="CN134" s="33">
        <f t="shared" si="176"/>
        <v>0</v>
      </c>
      <c r="CO134" s="33">
        <f t="shared" si="176"/>
        <v>0</v>
      </c>
      <c r="CP134" s="33">
        <f t="shared" si="176"/>
        <v>0</v>
      </c>
      <c r="CQ134" s="33">
        <f t="shared" si="176"/>
        <v>0</v>
      </c>
      <c r="CR134" s="33">
        <f t="shared" si="176"/>
        <v>0</v>
      </c>
      <c r="CS134" s="33">
        <f t="shared" si="176"/>
        <v>0</v>
      </c>
      <c r="CT134" s="33">
        <f t="shared" si="176"/>
        <v>0</v>
      </c>
      <c r="CU134" s="33">
        <f t="shared" si="176"/>
        <v>0</v>
      </c>
      <c r="CV134" s="33">
        <f t="shared" si="176"/>
        <v>0</v>
      </c>
      <c r="CW134" s="33">
        <f t="shared" si="176"/>
        <v>0</v>
      </c>
      <c r="CX134" s="33">
        <f t="shared" si="176"/>
        <v>0</v>
      </c>
      <c r="CY134" s="33">
        <f t="shared" si="176"/>
        <v>0</v>
      </c>
    </row>
    <row r="135" spans="1:103" s="19" customFormat="1">
      <c r="A135" s="16"/>
      <c r="B135" s="17" t="s">
        <v>6</v>
      </c>
      <c r="C135" s="17"/>
      <c r="D135" s="17"/>
      <c r="E135" s="113"/>
      <c r="F135" s="79"/>
      <c r="G135" s="79">
        <f t="shared" si="164"/>
        <v>161456977.06644416</v>
      </c>
      <c r="H135" s="79" t="s">
        <v>136</v>
      </c>
      <c r="I135" s="79"/>
      <c r="J135" s="79">
        <f>SUM(J133:J134)</f>
        <v>0</v>
      </c>
      <c r="K135" s="79">
        <f t="shared" ref="K135:AB135" si="177">SUM(K133:K134)</f>
        <v>0</v>
      </c>
      <c r="L135" s="79">
        <f t="shared" si="177"/>
        <v>0</v>
      </c>
      <c r="M135" s="79">
        <f t="shared" si="177"/>
        <v>0</v>
      </c>
      <c r="N135" s="79">
        <f t="shared" si="177"/>
        <v>0</v>
      </c>
      <c r="O135" s="79">
        <f t="shared" si="177"/>
        <v>0</v>
      </c>
      <c r="P135" s="79">
        <f t="shared" si="177"/>
        <v>-12492795.124948148</v>
      </c>
      <c r="Q135" s="79">
        <f t="shared" si="177"/>
        <v>-1154843.1524551457</v>
      </c>
      <c r="R135" s="79">
        <f t="shared" si="177"/>
        <v>-1253473.289441447</v>
      </c>
      <c r="S135" s="79">
        <f t="shared" si="177"/>
        <v>-1352103.4264277485</v>
      </c>
      <c r="T135" s="79">
        <f>SUM(T133:T134)</f>
        <v>-1450733.5634140498</v>
      </c>
      <c r="U135" s="79">
        <f t="shared" si="177"/>
        <v>-1549363.7004003511</v>
      </c>
      <c r="V135" s="79">
        <f t="shared" si="177"/>
        <v>-1647993.8373866528</v>
      </c>
      <c r="W135" s="79">
        <f t="shared" si="177"/>
        <v>-1746623.9743729541</v>
      </c>
      <c r="X135" s="79">
        <f t="shared" si="177"/>
        <v>-1845254.1113592554</v>
      </c>
      <c r="Y135" s="79">
        <f t="shared" si="177"/>
        <v>-1943884.2483455567</v>
      </c>
      <c r="Z135" s="79">
        <f t="shared" si="177"/>
        <v>-2042514.3853318579</v>
      </c>
      <c r="AA135" s="79">
        <f t="shared" si="177"/>
        <v>-2141144.5223181592</v>
      </c>
      <c r="AB135" s="79">
        <f t="shared" si="177"/>
        <v>-2239774.659304461</v>
      </c>
      <c r="AC135" s="79">
        <f>SUM(AC133:AC134)</f>
        <v>-2338404.7962907623</v>
      </c>
      <c r="AD135" s="79">
        <f t="shared" ref="AD135:BQ135" si="178">SUM(AD133:AD134)</f>
        <v>-2437034.9332770635</v>
      </c>
      <c r="AE135" s="79">
        <f t="shared" si="178"/>
        <v>11555423.003972597</v>
      </c>
      <c r="AF135" s="79">
        <f t="shared" si="178"/>
        <v>11555423.003972603</v>
      </c>
      <c r="AG135" s="79">
        <f t="shared" si="178"/>
        <v>175982072.78357258</v>
      </c>
      <c r="AH135" s="79">
        <f t="shared" si="178"/>
        <v>0</v>
      </c>
      <c r="AI135" s="79">
        <f t="shared" si="178"/>
        <v>0</v>
      </c>
      <c r="AJ135" s="79">
        <f t="shared" si="178"/>
        <v>0</v>
      </c>
      <c r="AK135" s="79">
        <f t="shared" si="178"/>
        <v>0</v>
      </c>
      <c r="AL135" s="79">
        <f t="shared" si="178"/>
        <v>0</v>
      </c>
      <c r="AM135" s="79">
        <f t="shared" si="178"/>
        <v>0</v>
      </c>
      <c r="AN135" s="79">
        <f t="shared" si="178"/>
        <v>0</v>
      </c>
      <c r="AO135" s="79">
        <f t="shared" si="178"/>
        <v>0</v>
      </c>
      <c r="AP135" s="79">
        <f t="shared" si="178"/>
        <v>0</v>
      </c>
      <c r="AQ135" s="79">
        <f t="shared" si="178"/>
        <v>0</v>
      </c>
      <c r="AR135" s="79">
        <f t="shared" si="178"/>
        <v>0</v>
      </c>
      <c r="AS135" s="79">
        <f t="shared" si="178"/>
        <v>0</v>
      </c>
      <c r="AT135" s="79">
        <f t="shared" si="178"/>
        <v>0</v>
      </c>
      <c r="AU135" s="79">
        <f t="shared" si="178"/>
        <v>0</v>
      </c>
      <c r="AV135" s="79">
        <f t="shared" si="178"/>
        <v>0</v>
      </c>
      <c r="AW135" s="79">
        <f t="shared" si="178"/>
        <v>0</v>
      </c>
      <c r="AX135" s="79">
        <f t="shared" si="178"/>
        <v>0</v>
      </c>
      <c r="AY135" s="79">
        <f t="shared" si="178"/>
        <v>0</v>
      </c>
      <c r="AZ135" s="79">
        <f t="shared" si="178"/>
        <v>0</v>
      </c>
      <c r="BA135" s="79">
        <f t="shared" si="178"/>
        <v>0</v>
      </c>
      <c r="BB135" s="79">
        <f t="shared" si="178"/>
        <v>0</v>
      </c>
      <c r="BC135" s="79">
        <f t="shared" si="178"/>
        <v>0</v>
      </c>
      <c r="BD135" s="79">
        <f t="shared" si="178"/>
        <v>0</v>
      </c>
      <c r="BE135" s="79">
        <f t="shared" si="178"/>
        <v>0</v>
      </c>
      <c r="BF135" s="79">
        <f t="shared" si="178"/>
        <v>0</v>
      </c>
      <c r="BG135" s="79">
        <f t="shared" si="178"/>
        <v>0</v>
      </c>
      <c r="BH135" s="79">
        <f t="shared" si="178"/>
        <v>0</v>
      </c>
      <c r="BI135" s="79">
        <f t="shared" si="178"/>
        <v>0</v>
      </c>
      <c r="BJ135" s="79">
        <f t="shared" si="178"/>
        <v>0</v>
      </c>
      <c r="BK135" s="79">
        <f t="shared" si="178"/>
        <v>0</v>
      </c>
      <c r="BL135" s="79">
        <f t="shared" si="178"/>
        <v>0</v>
      </c>
      <c r="BM135" s="79">
        <f t="shared" si="178"/>
        <v>0</v>
      </c>
      <c r="BN135" s="79">
        <f t="shared" si="178"/>
        <v>0</v>
      </c>
      <c r="BO135" s="79">
        <f t="shared" si="178"/>
        <v>0</v>
      </c>
      <c r="BP135" s="79">
        <f t="shared" si="178"/>
        <v>0</v>
      </c>
      <c r="BQ135" s="79">
        <f t="shared" si="178"/>
        <v>0</v>
      </c>
      <c r="BR135" s="79"/>
      <c r="BS135" s="79">
        <f t="shared" ref="BS135:CT135" si="179">SUM(BS133:BS134)</f>
        <v>-19253312.257086892</v>
      </c>
      <c r="BT135" s="79">
        <f t="shared" si="179"/>
        <v>180710289.32353106</v>
      </c>
      <c r="BU135" s="79">
        <f t="shared" si="179"/>
        <v>0</v>
      </c>
      <c r="BV135" s="79">
        <f t="shared" si="179"/>
        <v>0</v>
      </c>
      <c r="BW135" s="79">
        <f t="shared" si="179"/>
        <v>0</v>
      </c>
      <c r="BX135" s="79">
        <f t="shared" si="179"/>
        <v>0</v>
      </c>
      <c r="BY135" s="79">
        <f t="shared" si="179"/>
        <v>0</v>
      </c>
      <c r="BZ135" s="79">
        <f t="shared" si="179"/>
        <v>0</v>
      </c>
      <c r="CA135" s="79">
        <f t="shared" si="179"/>
        <v>0</v>
      </c>
      <c r="CB135" s="79">
        <f t="shared" si="179"/>
        <v>0</v>
      </c>
      <c r="CC135" s="79">
        <f t="shared" si="179"/>
        <v>0</v>
      </c>
      <c r="CD135" s="79">
        <f t="shared" si="179"/>
        <v>0</v>
      </c>
      <c r="CE135" s="79">
        <f t="shared" si="179"/>
        <v>0</v>
      </c>
      <c r="CF135" s="79">
        <f t="shared" si="179"/>
        <v>0</v>
      </c>
      <c r="CG135" s="79">
        <f t="shared" si="179"/>
        <v>0</v>
      </c>
      <c r="CH135" s="79">
        <f t="shared" si="179"/>
        <v>0</v>
      </c>
      <c r="CI135" s="79">
        <f t="shared" si="179"/>
        <v>0</v>
      </c>
      <c r="CJ135" s="79">
        <f t="shared" si="179"/>
        <v>0</v>
      </c>
      <c r="CK135" s="79">
        <f t="shared" si="179"/>
        <v>0</v>
      </c>
      <c r="CL135" s="79">
        <f t="shared" si="179"/>
        <v>0</v>
      </c>
      <c r="CM135" s="79">
        <f t="shared" si="179"/>
        <v>0</v>
      </c>
      <c r="CN135" s="79">
        <f t="shared" si="179"/>
        <v>0</v>
      </c>
      <c r="CO135" s="79">
        <f t="shared" si="179"/>
        <v>0</v>
      </c>
      <c r="CP135" s="79">
        <f t="shared" si="179"/>
        <v>0</v>
      </c>
      <c r="CQ135" s="79">
        <f t="shared" si="179"/>
        <v>0</v>
      </c>
      <c r="CR135" s="79">
        <f t="shared" si="179"/>
        <v>0</v>
      </c>
      <c r="CS135" s="79">
        <f t="shared" si="179"/>
        <v>0</v>
      </c>
      <c r="CT135" s="79">
        <f t="shared" si="179"/>
        <v>0</v>
      </c>
      <c r="CU135" s="79">
        <f>SUM(CU133:CU134)</f>
        <v>0</v>
      </c>
      <c r="CV135" s="79">
        <f>SUM(CV133:CV134)</f>
        <v>0</v>
      </c>
      <c r="CW135" s="79">
        <f t="shared" ref="CW135:CY135" si="180">SUM(CW133:CW134)</f>
        <v>0</v>
      </c>
      <c r="CX135" s="79">
        <f t="shared" si="180"/>
        <v>0</v>
      </c>
      <c r="CY135" s="79">
        <f t="shared" si="180"/>
        <v>0</v>
      </c>
    </row>
    <row r="136" spans="1:103">
      <c r="B136" s="6" t="s">
        <v>15</v>
      </c>
      <c r="E136" s="29"/>
      <c r="F136" s="33"/>
      <c r="G136" s="33">
        <f t="shared" si="164"/>
        <v>-18371316.833480902</v>
      </c>
      <c r="H136" s="33" t="s">
        <v>136</v>
      </c>
      <c r="I136" s="33"/>
      <c r="J136" s="33">
        <f>-J437</f>
        <v>0</v>
      </c>
      <c r="K136" s="33">
        <f t="shared" ref="K136:BQ136" si="181">-K437</f>
        <v>0</v>
      </c>
      <c r="L136" s="33">
        <f t="shared" si="181"/>
        <v>0</v>
      </c>
      <c r="M136" s="33">
        <f t="shared" si="181"/>
        <v>0</v>
      </c>
      <c r="N136" s="33">
        <f t="shared" si="181"/>
        <v>0</v>
      </c>
      <c r="O136" s="33">
        <f t="shared" si="181"/>
        <v>0</v>
      </c>
      <c r="P136" s="33">
        <f t="shared" si="181"/>
        <v>0</v>
      </c>
      <c r="Q136" s="33">
        <f t="shared" si="181"/>
        <v>0</v>
      </c>
      <c r="R136" s="33">
        <f t="shared" si="181"/>
        <v>0</v>
      </c>
      <c r="S136" s="22">
        <f t="shared" si="181"/>
        <v>0</v>
      </c>
      <c r="T136" s="22">
        <f t="shared" si="181"/>
        <v>0</v>
      </c>
      <c r="U136" s="22">
        <f t="shared" si="181"/>
        <v>0</v>
      </c>
      <c r="V136" s="33">
        <f t="shared" si="181"/>
        <v>0</v>
      </c>
      <c r="W136" s="33">
        <f t="shared" si="181"/>
        <v>0</v>
      </c>
      <c r="X136" s="33">
        <f t="shared" si="181"/>
        <v>0</v>
      </c>
      <c r="Y136" s="33">
        <f>-Y437</f>
        <v>0</v>
      </c>
      <c r="Z136" s="33">
        <f t="shared" si="181"/>
        <v>0</v>
      </c>
      <c r="AA136" s="33">
        <f t="shared" si="181"/>
        <v>0</v>
      </c>
      <c r="AB136" s="33">
        <f t="shared" si="181"/>
        <v>0</v>
      </c>
      <c r="AC136" s="33">
        <f t="shared" si="181"/>
        <v>0</v>
      </c>
      <c r="AD136" s="33">
        <f t="shared" si="181"/>
        <v>0</v>
      </c>
      <c r="AE136" s="33">
        <f t="shared" si="181"/>
        <v>-6123772.2778269676</v>
      </c>
      <c r="AF136" s="33">
        <f t="shared" si="181"/>
        <v>-6123772.2778269676</v>
      </c>
      <c r="AG136" s="33">
        <f t="shared" si="181"/>
        <v>-6123772.2778269676</v>
      </c>
      <c r="AH136" s="33">
        <f t="shared" si="181"/>
        <v>0</v>
      </c>
      <c r="AI136" s="33">
        <f t="shared" si="181"/>
        <v>0</v>
      </c>
      <c r="AJ136" s="33">
        <f t="shared" si="181"/>
        <v>0</v>
      </c>
      <c r="AK136" s="33">
        <f t="shared" si="181"/>
        <v>0</v>
      </c>
      <c r="AL136" s="33">
        <f t="shared" si="181"/>
        <v>0</v>
      </c>
      <c r="AM136" s="33">
        <f t="shared" si="181"/>
        <v>0</v>
      </c>
      <c r="AN136" s="33">
        <f t="shared" si="181"/>
        <v>0</v>
      </c>
      <c r="AO136" s="33">
        <f t="shared" si="181"/>
        <v>0</v>
      </c>
      <c r="AP136" s="33">
        <f t="shared" si="181"/>
        <v>0</v>
      </c>
      <c r="AQ136" s="33">
        <f t="shared" si="181"/>
        <v>0</v>
      </c>
      <c r="AR136" s="33">
        <f t="shared" si="181"/>
        <v>0</v>
      </c>
      <c r="AS136" s="33">
        <f t="shared" si="181"/>
        <v>0</v>
      </c>
      <c r="AT136" s="33">
        <f t="shared" si="181"/>
        <v>0</v>
      </c>
      <c r="AU136" s="33">
        <f t="shared" si="181"/>
        <v>0</v>
      </c>
      <c r="AV136" s="33">
        <f t="shared" si="181"/>
        <v>0</v>
      </c>
      <c r="AW136" s="33">
        <f t="shared" si="181"/>
        <v>0</v>
      </c>
      <c r="AX136" s="33">
        <f t="shared" si="181"/>
        <v>0</v>
      </c>
      <c r="AY136" s="33">
        <f t="shared" si="181"/>
        <v>0</v>
      </c>
      <c r="AZ136" s="33">
        <f t="shared" si="181"/>
        <v>0</v>
      </c>
      <c r="BA136" s="33">
        <f t="shared" si="181"/>
        <v>0</v>
      </c>
      <c r="BB136" s="33">
        <f t="shared" si="181"/>
        <v>0</v>
      </c>
      <c r="BC136" s="33">
        <f t="shared" si="181"/>
        <v>0</v>
      </c>
      <c r="BD136" s="33">
        <f t="shared" si="181"/>
        <v>0</v>
      </c>
      <c r="BE136" s="33">
        <f t="shared" si="181"/>
        <v>0</v>
      </c>
      <c r="BF136" s="33">
        <f t="shared" si="181"/>
        <v>0</v>
      </c>
      <c r="BG136" s="33">
        <f t="shared" si="181"/>
        <v>0</v>
      </c>
      <c r="BH136" s="33">
        <f t="shared" si="181"/>
        <v>0</v>
      </c>
      <c r="BI136" s="33">
        <f t="shared" si="181"/>
        <v>0</v>
      </c>
      <c r="BJ136" s="33">
        <f t="shared" si="181"/>
        <v>0</v>
      </c>
      <c r="BK136" s="33">
        <f t="shared" si="181"/>
        <v>0</v>
      </c>
      <c r="BL136" s="33">
        <f t="shared" si="181"/>
        <v>0</v>
      </c>
      <c r="BM136" s="33">
        <f t="shared" si="181"/>
        <v>0</v>
      </c>
      <c r="BN136" s="33">
        <f t="shared" si="181"/>
        <v>0</v>
      </c>
      <c r="BO136" s="33">
        <f t="shared" si="181"/>
        <v>0</v>
      </c>
      <c r="BP136" s="33">
        <f t="shared" si="181"/>
        <v>0</v>
      </c>
      <c r="BQ136" s="33">
        <f t="shared" si="181"/>
        <v>0</v>
      </c>
      <c r="BR136" s="33"/>
      <c r="BS136" s="22">
        <f>SUM(J136:U136)</f>
        <v>0</v>
      </c>
      <c r="BT136" s="22">
        <f>SUM(V136:AG136)</f>
        <v>-18371316.833480902</v>
      </c>
      <c r="BU136" s="22">
        <f>SUM(AH136:AS136)</f>
        <v>0</v>
      </c>
      <c r="BV136" s="22">
        <f>SUM(AT136:BE136)</f>
        <v>0</v>
      </c>
      <c r="BW136" s="22">
        <f>SUM(BF136:BQ136)</f>
        <v>0</v>
      </c>
      <c r="BX136" s="33">
        <f t="shared" ref="BX136:CY136" si="182">-BX437</f>
        <v>0</v>
      </c>
      <c r="BY136" s="33">
        <f t="shared" si="182"/>
        <v>0</v>
      </c>
      <c r="BZ136" s="33">
        <f t="shared" si="182"/>
        <v>0</v>
      </c>
      <c r="CA136" s="33">
        <f t="shared" si="182"/>
        <v>0</v>
      </c>
      <c r="CB136" s="33">
        <f t="shared" si="182"/>
        <v>0</v>
      </c>
      <c r="CC136" s="33">
        <f t="shared" si="182"/>
        <v>0</v>
      </c>
      <c r="CD136" s="33">
        <f t="shared" si="182"/>
        <v>0</v>
      </c>
      <c r="CE136" s="33">
        <f t="shared" si="182"/>
        <v>0</v>
      </c>
      <c r="CF136" s="33">
        <f t="shared" si="182"/>
        <v>0</v>
      </c>
      <c r="CG136" s="33">
        <f t="shared" si="182"/>
        <v>0</v>
      </c>
      <c r="CH136" s="33">
        <f t="shared" si="182"/>
        <v>0</v>
      </c>
      <c r="CI136" s="33">
        <f t="shared" si="182"/>
        <v>0</v>
      </c>
      <c r="CJ136" s="33">
        <f t="shared" si="182"/>
        <v>0</v>
      </c>
      <c r="CK136" s="33">
        <f t="shared" si="182"/>
        <v>0</v>
      </c>
      <c r="CL136" s="33">
        <f t="shared" si="182"/>
        <v>0</v>
      </c>
      <c r="CM136" s="33">
        <f t="shared" si="182"/>
        <v>0</v>
      </c>
      <c r="CN136" s="33">
        <f t="shared" si="182"/>
        <v>0</v>
      </c>
      <c r="CO136" s="33">
        <f t="shared" si="182"/>
        <v>0</v>
      </c>
      <c r="CP136" s="33">
        <f t="shared" si="182"/>
        <v>0</v>
      </c>
      <c r="CQ136" s="33">
        <f t="shared" si="182"/>
        <v>0</v>
      </c>
      <c r="CR136" s="33">
        <f t="shared" si="182"/>
        <v>0</v>
      </c>
      <c r="CS136" s="33">
        <f t="shared" si="182"/>
        <v>0</v>
      </c>
      <c r="CT136" s="33">
        <f t="shared" si="182"/>
        <v>0</v>
      </c>
      <c r="CU136" s="33">
        <f t="shared" si="182"/>
        <v>0</v>
      </c>
      <c r="CV136" s="33">
        <f t="shared" si="182"/>
        <v>0</v>
      </c>
      <c r="CW136" s="33">
        <f t="shared" si="182"/>
        <v>0</v>
      </c>
      <c r="CX136" s="33">
        <f t="shared" si="182"/>
        <v>0</v>
      </c>
      <c r="CY136" s="33">
        <f t="shared" si="182"/>
        <v>0</v>
      </c>
    </row>
    <row r="137" spans="1:103" s="19" customFormat="1">
      <c r="A137" s="16"/>
      <c r="B137" s="17" t="s">
        <v>7</v>
      </c>
      <c r="C137" s="17"/>
      <c r="D137" s="17"/>
      <c r="E137" s="113"/>
      <c r="F137" s="79"/>
      <c r="G137" s="79">
        <f t="shared" si="164"/>
        <v>143085660.23296326</v>
      </c>
      <c r="H137" s="79" t="s">
        <v>136</v>
      </c>
      <c r="I137" s="79"/>
      <c r="J137" s="79">
        <f>SUM(J135:J136)</f>
        <v>0</v>
      </c>
      <c r="K137" s="79">
        <f t="shared" ref="K137:BQ137" si="183">SUM(K135:K136)</f>
        <v>0</v>
      </c>
      <c r="L137" s="79">
        <f t="shared" si="183"/>
        <v>0</v>
      </c>
      <c r="M137" s="79">
        <f t="shared" si="183"/>
        <v>0</v>
      </c>
      <c r="N137" s="79">
        <f t="shared" si="183"/>
        <v>0</v>
      </c>
      <c r="O137" s="79">
        <f t="shared" si="183"/>
        <v>0</v>
      </c>
      <c r="P137" s="79">
        <f t="shared" si="183"/>
        <v>-12492795.124948148</v>
      </c>
      <c r="Q137" s="79">
        <f t="shared" si="183"/>
        <v>-1154843.1524551457</v>
      </c>
      <c r="R137" s="79">
        <f t="shared" si="183"/>
        <v>-1253473.289441447</v>
      </c>
      <c r="S137" s="79">
        <f t="shared" si="183"/>
        <v>-1352103.4264277485</v>
      </c>
      <c r="T137" s="79">
        <f t="shared" si="183"/>
        <v>-1450733.5634140498</v>
      </c>
      <c r="U137" s="79">
        <f t="shared" si="183"/>
        <v>-1549363.7004003511</v>
      </c>
      <c r="V137" s="79">
        <f t="shared" si="183"/>
        <v>-1647993.8373866528</v>
      </c>
      <c r="W137" s="79">
        <f t="shared" si="183"/>
        <v>-1746623.9743729541</v>
      </c>
      <c r="X137" s="79">
        <f t="shared" si="183"/>
        <v>-1845254.1113592554</v>
      </c>
      <c r="Y137" s="79">
        <f t="shared" si="183"/>
        <v>-1943884.2483455567</v>
      </c>
      <c r="Z137" s="79">
        <f t="shared" si="183"/>
        <v>-2042514.3853318579</v>
      </c>
      <c r="AA137" s="79">
        <f t="shared" si="183"/>
        <v>-2141144.5223181592</v>
      </c>
      <c r="AB137" s="79">
        <f t="shared" si="183"/>
        <v>-2239774.659304461</v>
      </c>
      <c r="AC137" s="79">
        <f t="shared" si="183"/>
        <v>-2338404.7962907623</v>
      </c>
      <c r="AD137" s="79">
        <f t="shared" si="183"/>
        <v>-2437034.9332770635</v>
      </c>
      <c r="AE137" s="79">
        <f t="shared" si="183"/>
        <v>5431650.7261456298</v>
      </c>
      <c r="AF137" s="79">
        <f t="shared" si="183"/>
        <v>5431650.7261456354</v>
      </c>
      <c r="AG137" s="79">
        <f t="shared" si="183"/>
        <v>169858300.50574562</v>
      </c>
      <c r="AH137" s="79">
        <f t="shared" si="183"/>
        <v>0</v>
      </c>
      <c r="AI137" s="79">
        <f t="shared" si="183"/>
        <v>0</v>
      </c>
      <c r="AJ137" s="79">
        <f t="shared" si="183"/>
        <v>0</v>
      </c>
      <c r="AK137" s="79">
        <f t="shared" si="183"/>
        <v>0</v>
      </c>
      <c r="AL137" s="79">
        <f t="shared" si="183"/>
        <v>0</v>
      </c>
      <c r="AM137" s="79">
        <f t="shared" si="183"/>
        <v>0</v>
      </c>
      <c r="AN137" s="79">
        <f t="shared" si="183"/>
        <v>0</v>
      </c>
      <c r="AO137" s="79">
        <f t="shared" si="183"/>
        <v>0</v>
      </c>
      <c r="AP137" s="79">
        <f t="shared" si="183"/>
        <v>0</v>
      </c>
      <c r="AQ137" s="79">
        <f t="shared" si="183"/>
        <v>0</v>
      </c>
      <c r="AR137" s="79">
        <f t="shared" si="183"/>
        <v>0</v>
      </c>
      <c r="AS137" s="79">
        <f t="shared" si="183"/>
        <v>0</v>
      </c>
      <c r="AT137" s="79">
        <f t="shared" si="183"/>
        <v>0</v>
      </c>
      <c r="AU137" s="79">
        <f t="shared" si="183"/>
        <v>0</v>
      </c>
      <c r="AV137" s="79">
        <f t="shared" si="183"/>
        <v>0</v>
      </c>
      <c r="AW137" s="79">
        <f t="shared" si="183"/>
        <v>0</v>
      </c>
      <c r="AX137" s="79">
        <f t="shared" si="183"/>
        <v>0</v>
      </c>
      <c r="AY137" s="79">
        <f t="shared" si="183"/>
        <v>0</v>
      </c>
      <c r="AZ137" s="79">
        <f t="shared" si="183"/>
        <v>0</v>
      </c>
      <c r="BA137" s="79">
        <f t="shared" si="183"/>
        <v>0</v>
      </c>
      <c r="BB137" s="79">
        <f t="shared" si="183"/>
        <v>0</v>
      </c>
      <c r="BC137" s="79">
        <f t="shared" si="183"/>
        <v>0</v>
      </c>
      <c r="BD137" s="79">
        <f t="shared" si="183"/>
        <v>0</v>
      </c>
      <c r="BE137" s="79">
        <f t="shared" si="183"/>
        <v>0</v>
      </c>
      <c r="BF137" s="79">
        <f t="shared" si="183"/>
        <v>0</v>
      </c>
      <c r="BG137" s="79">
        <f t="shared" si="183"/>
        <v>0</v>
      </c>
      <c r="BH137" s="79">
        <f t="shared" si="183"/>
        <v>0</v>
      </c>
      <c r="BI137" s="79">
        <f t="shared" si="183"/>
        <v>0</v>
      </c>
      <c r="BJ137" s="79">
        <f t="shared" si="183"/>
        <v>0</v>
      </c>
      <c r="BK137" s="79">
        <f t="shared" si="183"/>
        <v>0</v>
      </c>
      <c r="BL137" s="79">
        <f t="shared" si="183"/>
        <v>0</v>
      </c>
      <c r="BM137" s="79">
        <f t="shared" si="183"/>
        <v>0</v>
      </c>
      <c r="BN137" s="79">
        <f t="shared" si="183"/>
        <v>0</v>
      </c>
      <c r="BO137" s="79">
        <f t="shared" si="183"/>
        <v>0</v>
      </c>
      <c r="BP137" s="79">
        <f t="shared" si="183"/>
        <v>0</v>
      </c>
      <c r="BQ137" s="79">
        <f t="shared" si="183"/>
        <v>0</v>
      </c>
      <c r="BR137" s="79"/>
      <c r="BS137" s="79">
        <f t="shared" ref="BS137:CT137" si="184">SUM(BS135:BS136)</f>
        <v>-19253312.257086892</v>
      </c>
      <c r="BT137" s="79">
        <f t="shared" si="184"/>
        <v>162338972.49005017</v>
      </c>
      <c r="BU137" s="79">
        <f t="shared" si="184"/>
        <v>0</v>
      </c>
      <c r="BV137" s="79">
        <f t="shared" si="184"/>
        <v>0</v>
      </c>
      <c r="BW137" s="79">
        <f t="shared" si="184"/>
        <v>0</v>
      </c>
      <c r="BX137" s="79">
        <f t="shared" si="184"/>
        <v>0</v>
      </c>
      <c r="BY137" s="79">
        <f t="shared" si="184"/>
        <v>0</v>
      </c>
      <c r="BZ137" s="79">
        <f t="shared" si="184"/>
        <v>0</v>
      </c>
      <c r="CA137" s="79">
        <f t="shared" si="184"/>
        <v>0</v>
      </c>
      <c r="CB137" s="79">
        <f t="shared" si="184"/>
        <v>0</v>
      </c>
      <c r="CC137" s="79">
        <f t="shared" si="184"/>
        <v>0</v>
      </c>
      <c r="CD137" s="79">
        <f t="shared" si="184"/>
        <v>0</v>
      </c>
      <c r="CE137" s="79">
        <f t="shared" si="184"/>
        <v>0</v>
      </c>
      <c r="CF137" s="79">
        <f t="shared" si="184"/>
        <v>0</v>
      </c>
      <c r="CG137" s="79">
        <f t="shared" si="184"/>
        <v>0</v>
      </c>
      <c r="CH137" s="79">
        <f t="shared" si="184"/>
        <v>0</v>
      </c>
      <c r="CI137" s="79">
        <f t="shared" si="184"/>
        <v>0</v>
      </c>
      <c r="CJ137" s="79">
        <f t="shared" si="184"/>
        <v>0</v>
      </c>
      <c r="CK137" s="79">
        <f t="shared" si="184"/>
        <v>0</v>
      </c>
      <c r="CL137" s="79">
        <f t="shared" si="184"/>
        <v>0</v>
      </c>
      <c r="CM137" s="79">
        <f t="shared" si="184"/>
        <v>0</v>
      </c>
      <c r="CN137" s="79">
        <f t="shared" si="184"/>
        <v>0</v>
      </c>
      <c r="CO137" s="79">
        <f t="shared" si="184"/>
        <v>0</v>
      </c>
      <c r="CP137" s="79">
        <f t="shared" si="184"/>
        <v>0</v>
      </c>
      <c r="CQ137" s="79">
        <f t="shared" si="184"/>
        <v>0</v>
      </c>
      <c r="CR137" s="79">
        <f t="shared" si="184"/>
        <v>0</v>
      </c>
      <c r="CS137" s="79">
        <f t="shared" si="184"/>
        <v>0</v>
      </c>
      <c r="CT137" s="79">
        <f t="shared" si="184"/>
        <v>0</v>
      </c>
      <c r="CU137" s="79">
        <f>SUM(CU135:CU136)</f>
        <v>0</v>
      </c>
      <c r="CV137" s="79">
        <f>SUM(CV135:CV136)</f>
        <v>0</v>
      </c>
      <c r="CW137" s="79">
        <f t="shared" ref="CW137:CY137" si="185">SUM(CW135:CW136)</f>
        <v>0</v>
      </c>
      <c r="CX137" s="79">
        <f t="shared" si="185"/>
        <v>0</v>
      </c>
      <c r="CY137" s="79">
        <f t="shared" si="185"/>
        <v>0</v>
      </c>
    </row>
    <row r="138" spans="1:103">
      <c r="B138" s="2" t="s">
        <v>24</v>
      </c>
      <c r="E138" s="29"/>
      <c r="F138" s="33"/>
      <c r="G138" s="33">
        <f t="shared" si="164"/>
        <v>0</v>
      </c>
      <c r="H138" s="33" t="s">
        <v>136</v>
      </c>
      <c r="I138" s="33"/>
      <c r="J138" s="33">
        <f>-J216</f>
        <v>0</v>
      </c>
      <c r="K138" s="33">
        <f t="shared" ref="K138:CY138" si="186">-K216</f>
        <v>0</v>
      </c>
      <c r="L138" s="33">
        <f t="shared" si="186"/>
        <v>0</v>
      </c>
      <c r="M138" s="33">
        <f t="shared" si="186"/>
        <v>0</v>
      </c>
      <c r="N138" s="33">
        <f t="shared" si="186"/>
        <v>0</v>
      </c>
      <c r="O138" s="33">
        <f t="shared" si="186"/>
        <v>0</v>
      </c>
      <c r="P138" s="33">
        <f t="shared" si="186"/>
        <v>0</v>
      </c>
      <c r="Q138" s="33">
        <f t="shared" si="186"/>
        <v>0</v>
      </c>
      <c r="R138" s="33">
        <f t="shared" si="186"/>
        <v>0</v>
      </c>
      <c r="S138" s="33">
        <f t="shared" si="186"/>
        <v>0</v>
      </c>
      <c r="T138" s="33">
        <f t="shared" si="186"/>
        <v>0</v>
      </c>
      <c r="U138" s="33">
        <f t="shared" si="186"/>
        <v>0</v>
      </c>
      <c r="V138" s="33">
        <f t="shared" si="186"/>
        <v>0</v>
      </c>
      <c r="W138" s="33">
        <f>-W216</f>
        <v>0</v>
      </c>
      <c r="X138" s="33">
        <f t="shared" si="186"/>
        <v>0</v>
      </c>
      <c r="Y138" s="33">
        <f t="shared" si="186"/>
        <v>0</v>
      </c>
      <c r="Z138" s="33">
        <f t="shared" si="186"/>
        <v>0</v>
      </c>
      <c r="AA138" s="33">
        <f t="shared" si="186"/>
        <v>0</v>
      </c>
      <c r="AB138" s="33">
        <f t="shared" si="186"/>
        <v>0</v>
      </c>
      <c r="AC138" s="33">
        <f t="shared" si="186"/>
        <v>0</v>
      </c>
      <c r="AD138" s="33">
        <f t="shared" si="186"/>
        <v>0</v>
      </c>
      <c r="AE138" s="33">
        <f t="shared" si="186"/>
        <v>0</v>
      </c>
      <c r="AF138" s="33">
        <f t="shared" si="186"/>
        <v>0</v>
      </c>
      <c r="AG138" s="33">
        <f t="shared" si="186"/>
        <v>0</v>
      </c>
      <c r="AH138" s="33">
        <f t="shared" si="186"/>
        <v>0</v>
      </c>
      <c r="AI138" s="33">
        <f t="shared" si="186"/>
        <v>0</v>
      </c>
      <c r="AJ138" s="33">
        <f t="shared" si="186"/>
        <v>0</v>
      </c>
      <c r="AK138" s="33">
        <f t="shared" si="186"/>
        <v>0</v>
      </c>
      <c r="AL138" s="33">
        <f t="shared" si="186"/>
        <v>0</v>
      </c>
      <c r="AM138" s="33">
        <f t="shared" si="186"/>
        <v>0</v>
      </c>
      <c r="AN138" s="33">
        <f t="shared" si="186"/>
        <v>0</v>
      </c>
      <c r="AO138" s="33">
        <f t="shared" si="186"/>
        <v>0</v>
      </c>
      <c r="AP138" s="33">
        <f t="shared" si="186"/>
        <v>0</v>
      </c>
      <c r="AQ138" s="33">
        <f t="shared" si="186"/>
        <v>0</v>
      </c>
      <c r="AR138" s="33">
        <f t="shared" si="186"/>
        <v>0</v>
      </c>
      <c r="AS138" s="33">
        <f t="shared" si="186"/>
        <v>0</v>
      </c>
      <c r="AT138" s="33">
        <f t="shared" si="186"/>
        <v>0</v>
      </c>
      <c r="AU138" s="33">
        <f t="shared" si="186"/>
        <v>0</v>
      </c>
      <c r="AV138" s="33">
        <f t="shared" si="186"/>
        <v>0</v>
      </c>
      <c r="AW138" s="33">
        <f t="shared" si="186"/>
        <v>0</v>
      </c>
      <c r="AX138" s="33">
        <f t="shared" si="186"/>
        <v>0</v>
      </c>
      <c r="AY138" s="33">
        <f t="shared" si="186"/>
        <v>0</v>
      </c>
      <c r="AZ138" s="33">
        <f t="shared" si="186"/>
        <v>0</v>
      </c>
      <c r="BA138" s="33">
        <f t="shared" si="186"/>
        <v>0</v>
      </c>
      <c r="BB138" s="33">
        <f t="shared" si="186"/>
        <v>0</v>
      </c>
      <c r="BC138" s="33">
        <f t="shared" si="186"/>
        <v>0</v>
      </c>
      <c r="BD138" s="33">
        <f t="shared" si="186"/>
        <v>0</v>
      </c>
      <c r="BE138" s="33">
        <f t="shared" si="186"/>
        <v>0</v>
      </c>
      <c r="BF138" s="33">
        <f t="shared" si="186"/>
        <v>0</v>
      </c>
      <c r="BG138" s="33">
        <f t="shared" si="186"/>
        <v>0</v>
      </c>
      <c r="BH138" s="33">
        <f t="shared" si="186"/>
        <v>0</v>
      </c>
      <c r="BI138" s="33">
        <f t="shared" si="186"/>
        <v>0</v>
      </c>
      <c r="BJ138" s="33">
        <f t="shared" si="186"/>
        <v>0</v>
      </c>
      <c r="BK138" s="33">
        <f t="shared" si="186"/>
        <v>0</v>
      </c>
      <c r="BL138" s="33">
        <f t="shared" si="186"/>
        <v>0</v>
      </c>
      <c r="BM138" s="33">
        <f t="shared" si="186"/>
        <v>0</v>
      </c>
      <c r="BN138" s="33">
        <f t="shared" si="186"/>
        <v>0</v>
      </c>
      <c r="BO138" s="33">
        <f t="shared" si="186"/>
        <v>0</v>
      </c>
      <c r="BP138" s="33">
        <f t="shared" si="186"/>
        <v>0</v>
      </c>
      <c r="BQ138" s="33">
        <f t="shared" si="186"/>
        <v>0</v>
      </c>
      <c r="BR138" s="33"/>
      <c r="BS138" s="33">
        <f t="shared" si="186"/>
        <v>0</v>
      </c>
      <c r="BT138" s="33">
        <f t="shared" si="186"/>
        <v>0</v>
      </c>
      <c r="BU138" s="33">
        <f t="shared" si="186"/>
        <v>0</v>
      </c>
      <c r="BV138" s="33">
        <f t="shared" si="186"/>
        <v>0</v>
      </c>
      <c r="BW138" s="33">
        <f t="shared" si="186"/>
        <v>0</v>
      </c>
      <c r="BX138" s="33">
        <f t="shared" si="186"/>
        <v>0</v>
      </c>
      <c r="BY138" s="33">
        <f t="shared" si="186"/>
        <v>0</v>
      </c>
      <c r="BZ138" s="33">
        <f t="shared" si="186"/>
        <v>0</v>
      </c>
      <c r="CA138" s="33">
        <f t="shared" si="186"/>
        <v>0</v>
      </c>
      <c r="CB138" s="33">
        <f t="shared" si="186"/>
        <v>0</v>
      </c>
      <c r="CC138" s="33">
        <f t="shared" si="186"/>
        <v>0</v>
      </c>
      <c r="CD138" s="33">
        <f t="shared" si="186"/>
        <v>0</v>
      </c>
      <c r="CE138" s="33">
        <f t="shared" si="186"/>
        <v>0</v>
      </c>
      <c r="CF138" s="33">
        <f t="shared" si="186"/>
        <v>0</v>
      </c>
      <c r="CG138" s="33">
        <f t="shared" si="186"/>
        <v>0</v>
      </c>
      <c r="CH138" s="33">
        <f t="shared" si="186"/>
        <v>0</v>
      </c>
      <c r="CI138" s="33">
        <f t="shared" si="186"/>
        <v>0</v>
      </c>
      <c r="CJ138" s="33">
        <f t="shared" si="186"/>
        <v>0</v>
      </c>
      <c r="CK138" s="33">
        <f t="shared" si="186"/>
        <v>0</v>
      </c>
      <c r="CL138" s="33">
        <f t="shared" si="186"/>
        <v>0</v>
      </c>
      <c r="CM138" s="33">
        <f t="shared" si="186"/>
        <v>0</v>
      </c>
      <c r="CN138" s="33">
        <f t="shared" si="186"/>
        <v>0</v>
      </c>
      <c r="CO138" s="33">
        <f t="shared" si="186"/>
        <v>0</v>
      </c>
      <c r="CP138" s="33">
        <f t="shared" si="186"/>
        <v>0</v>
      </c>
      <c r="CQ138" s="33">
        <f t="shared" si="186"/>
        <v>0</v>
      </c>
      <c r="CR138" s="33">
        <f t="shared" si="186"/>
        <v>0</v>
      </c>
      <c r="CS138" s="33">
        <f t="shared" si="186"/>
        <v>0</v>
      </c>
      <c r="CT138" s="33">
        <f t="shared" si="186"/>
        <v>0</v>
      </c>
      <c r="CU138" s="33">
        <f t="shared" si="186"/>
        <v>0</v>
      </c>
      <c r="CV138" s="33">
        <f t="shared" si="186"/>
        <v>0</v>
      </c>
      <c r="CW138" s="33">
        <f t="shared" si="186"/>
        <v>0</v>
      </c>
      <c r="CX138" s="33">
        <f t="shared" si="186"/>
        <v>0</v>
      </c>
      <c r="CY138" s="33">
        <f t="shared" si="186"/>
        <v>0</v>
      </c>
    </row>
    <row r="139" spans="1:103" s="19" customFormat="1">
      <c r="A139" s="16"/>
      <c r="B139" s="17" t="s">
        <v>25</v>
      </c>
      <c r="C139" s="17"/>
      <c r="D139" s="17"/>
      <c r="E139" s="113"/>
      <c r="F139" s="79"/>
      <c r="G139" s="79">
        <f t="shared" si="164"/>
        <v>143085660.23296326</v>
      </c>
      <c r="H139" s="79" t="s">
        <v>136</v>
      </c>
      <c r="I139" s="79"/>
      <c r="J139" s="79">
        <f>SUM(J137:J138)</f>
        <v>0</v>
      </c>
      <c r="K139" s="79">
        <f t="shared" ref="K139:BQ139" si="187">SUM(K137:K138)</f>
        <v>0</v>
      </c>
      <c r="L139" s="79">
        <f t="shared" si="187"/>
        <v>0</v>
      </c>
      <c r="M139" s="79">
        <f t="shared" si="187"/>
        <v>0</v>
      </c>
      <c r="N139" s="79">
        <f t="shared" si="187"/>
        <v>0</v>
      </c>
      <c r="O139" s="79">
        <f t="shared" si="187"/>
        <v>0</v>
      </c>
      <c r="P139" s="79">
        <f t="shared" si="187"/>
        <v>-12492795.124948148</v>
      </c>
      <c r="Q139" s="79">
        <f t="shared" si="187"/>
        <v>-1154843.1524551457</v>
      </c>
      <c r="R139" s="79">
        <f t="shared" si="187"/>
        <v>-1253473.289441447</v>
      </c>
      <c r="S139" s="79">
        <f t="shared" si="187"/>
        <v>-1352103.4264277485</v>
      </c>
      <c r="T139" s="79">
        <f t="shared" si="187"/>
        <v>-1450733.5634140498</v>
      </c>
      <c r="U139" s="79">
        <f t="shared" si="187"/>
        <v>-1549363.7004003511</v>
      </c>
      <c r="V139" s="79">
        <f t="shared" si="187"/>
        <v>-1647993.8373866528</v>
      </c>
      <c r="W139" s="79">
        <f t="shared" si="187"/>
        <v>-1746623.9743729541</v>
      </c>
      <c r="X139" s="79">
        <f t="shared" si="187"/>
        <v>-1845254.1113592554</v>
      </c>
      <c r="Y139" s="79">
        <f t="shared" si="187"/>
        <v>-1943884.2483455567</v>
      </c>
      <c r="Z139" s="79">
        <f t="shared" si="187"/>
        <v>-2042514.3853318579</v>
      </c>
      <c r="AA139" s="79">
        <f t="shared" si="187"/>
        <v>-2141144.5223181592</v>
      </c>
      <c r="AB139" s="79">
        <f t="shared" si="187"/>
        <v>-2239774.659304461</v>
      </c>
      <c r="AC139" s="79">
        <f t="shared" si="187"/>
        <v>-2338404.7962907623</v>
      </c>
      <c r="AD139" s="79">
        <f t="shared" si="187"/>
        <v>-2437034.9332770635</v>
      </c>
      <c r="AE139" s="79">
        <f t="shared" si="187"/>
        <v>5431650.7261456298</v>
      </c>
      <c r="AF139" s="79">
        <f t="shared" si="187"/>
        <v>5431650.7261456354</v>
      </c>
      <c r="AG139" s="79">
        <f t="shared" si="187"/>
        <v>169858300.50574562</v>
      </c>
      <c r="AH139" s="79">
        <f t="shared" si="187"/>
        <v>0</v>
      </c>
      <c r="AI139" s="79">
        <f t="shared" si="187"/>
        <v>0</v>
      </c>
      <c r="AJ139" s="79">
        <f t="shared" si="187"/>
        <v>0</v>
      </c>
      <c r="AK139" s="79">
        <f t="shared" si="187"/>
        <v>0</v>
      </c>
      <c r="AL139" s="79">
        <f t="shared" si="187"/>
        <v>0</v>
      </c>
      <c r="AM139" s="79">
        <f t="shared" si="187"/>
        <v>0</v>
      </c>
      <c r="AN139" s="79">
        <f t="shared" si="187"/>
        <v>0</v>
      </c>
      <c r="AO139" s="79">
        <f t="shared" si="187"/>
        <v>0</v>
      </c>
      <c r="AP139" s="79">
        <f t="shared" si="187"/>
        <v>0</v>
      </c>
      <c r="AQ139" s="79">
        <f t="shared" si="187"/>
        <v>0</v>
      </c>
      <c r="AR139" s="79">
        <f t="shared" si="187"/>
        <v>0</v>
      </c>
      <c r="AS139" s="79">
        <f t="shared" si="187"/>
        <v>0</v>
      </c>
      <c r="AT139" s="79">
        <f t="shared" si="187"/>
        <v>0</v>
      </c>
      <c r="AU139" s="79">
        <f t="shared" si="187"/>
        <v>0</v>
      </c>
      <c r="AV139" s="79">
        <f t="shared" si="187"/>
        <v>0</v>
      </c>
      <c r="AW139" s="79">
        <f t="shared" si="187"/>
        <v>0</v>
      </c>
      <c r="AX139" s="79">
        <f t="shared" si="187"/>
        <v>0</v>
      </c>
      <c r="AY139" s="79">
        <f t="shared" si="187"/>
        <v>0</v>
      </c>
      <c r="AZ139" s="79">
        <f t="shared" si="187"/>
        <v>0</v>
      </c>
      <c r="BA139" s="79">
        <f t="shared" si="187"/>
        <v>0</v>
      </c>
      <c r="BB139" s="79">
        <f t="shared" si="187"/>
        <v>0</v>
      </c>
      <c r="BC139" s="79">
        <f t="shared" si="187"/>
        <v>0</v>
      </c>
      <c r="BD139" s="79">
        <f t="shared" si="187"/>
        <v>0</v>
      </c>
      <c r="BE139" s="79">
        <f t="shared" si="187"/>
        <v>0</v>
      </c>
      <c r="BF139" s="79">
        <f t="shared" si="187"/>
        <v>0</v>
      </c>
      <c r="BG139" s="79">
        <f t="shared" si="187"/>
        <v>0</v>
      </c>
      <c r="BH139" s="79">
        <f t="shared" si="187"/>
        <v>0</v>
      </c>
      <c r="BI139" s="79">
        <f t="shared" si="187"/>
        <v>0</v>
      </c>
      <c r="BJ139" s="79">
        <f t="shared" si="187"/>
        <v>0</v>
      </c>
      <c r="BK139" s="79">
        <f t="shared" si="187"/>
        <v>0</v>
      </c>
      <c r="BL139" s="79">
        <f t="shared" si="187"/>
        <v>0</v>
      </c>
      <c r="BM139" s="79">
        <f t="shared" si="187"/>
        <v>0</v>
      </c>
      <c r="BN139" s="79">
        <f t="shared" si="187"/>
        <v>0</v>
      </c>
      <c r="BO139" s="79">
        <f t="shared" si="187"/>
        <v>0</v>
      </c>
      <c r="BP139" s="79">
        <f t="shared" si="187"/>
        <v>0</v>
      </c>
      <c r="BQ139" s="79">
        <f t="shared" si="187"/>
        <v>0</v>
      </c>
      <c r="BR139" s="79"/>
      <c r="BS139" s="79">
        <f t="shared" ref="BS139:CT139" si="188">SUM(BS137:BS138)</f>
        <v>-19253312.257086892</v>
      </c>
      <c r="BT139" s="79">
        <f t="shared" si="188"/>
        <v>162338972.49005017</v>
      </c>
      <c r="BU139" s="79">
        <f t="shared" si="188"/>
        <v>0</v>
      </c>
      <c r="BV139" s="79">
        <f t="shared" si="188"/>
        <v>0</v>
      </c>
      <c r="BW139" s="79">
        <f t="shared" si="188"/>
        <v>0</v>
      </c>
      <c r="BX139" s="79">
        <f t="shared" si="188"/>
        <v>0</v>
      </c>
      <c r="BY139" s="79">
        <f t="shared" si="188"/>
        <v>0</v>
      </c>
      <c r="BZ139" s="79">
        <f t="shared" si="188"/>
        <v>0</v>
      </c>
      <c r="CA139" s="79">
        <f t="shared" si="188"/>
        <v>0</v>
      </c>
      <c r="CB139" s="79">
        <f t="shared" si="188"/>
        <v>0</v>
      </c>
      <c r="CC139" s="79">
        <f t="shared" si="188"/>
        <v>0</v>
      </c>
      <c r="CD139" s="79">
        <f t="shared" si="188"/>
        <v>0</v>
      </c>
      <c r="CE139" s="79">
        <f t="shared" si="188"/>
        <v>0</v>
      </c>
      <c r="CF139" s="79">
        <f t="shared" si="188"/>
        <v>0</v>
      </c>
      <c r="CG139" s="79">
        <f t="shared" si="188"/>
        <v>0</v>
      </c>
      <c r="CH139" s="79">
        <f t="shared" si="188"/>
        <v>0</v>
      </c>
      <c r="CI139" s="79">
        <f t="shared" si="188"/>
        <v>0</v>
      </c>
      <c r="CJ139" s="79">
        <f t="shared" si="188"/>
        <v>0</v>
      </c>
      <c r="CK139" s="79">
        <f t="shared" si="188"/>
        <v>0</v>
      </c>
      <c r="CL139" s="79">
        <f t="shared" si="188"/>
        <v>0</v>
      </c>
      <c r="CM139" s="79">
        <f t="shared" si="188"/>
        <v>0</v>
      </c>
      <c r="CN139" s="79">
        <f t="shared" si="188"/>
        <v>0</v>
      </c>
      <c r="CO139" s="79">
        <f t="shared" si="188"/>
        <v>0</v>
      </c>
      <c r="CP139" s="79">
        <f t="shared" si="188"/>
        <v>0</v>
      </c>
      <c r="CQ139" s="79">
        <f t="shared" si="188"/>
        <v>0</v>
      </c>
      <c r="CR139" s="79">
        <f t="shared" si="188"/>
        <v>0</v>
      </c>
      <c r="CS139" s="79">
        <f t="shared" si="188"/>
        <v>0</v>
      </c>
      <c r="CT139" s="79">
        <f t="shared" si="188"/>
        <v>0</v>
      </c>
      <c r="CU139" s="79">
        <f>SUM(CU137:CU138)</f>
        <v>0</v>
      </c>
      <c r="CV139" s="79">
        <f>SUM(CV137:CV138)</f>
        <v>0</v>
      </c>
      <c r="CW139" s="79">
        <f t="shared" ref="CW139:CY139" si="189">SUM(CW137:CW138)</f>
        <v>0</v>
      </c>
      <c r="CX139" s="79">
        <f t="shared" si="189"/>
        <v>0</v>
      </c>
      <c r="CY139" s="79">
        <f t="shared" si="189"/>
        <v>0</v>
      </c>
    </row>
    <row r="140" spans="1:103">
      <c r="B140" s="2" t="s">
        <v>26</v>
      </c>
      <c r="E140" s="30"/>
      <c r="F140" s="15"/>
      <c r="G140" s="15">
        <f t="shared" si="164"/>
        <v>-36144320.391607381</v>
      </c>
      <c r="H140" s="15" t="s">
        <v>136</v>
      </c>
      <c r="I140" s="15"/>
      <c r="J140" s="15">
        <f>IF(J139&gt;0,J139*-0.2,0)</f>
        <v>0</v>
      </c>
      <c r="K140" s="15">
        <f t="shared" ref="K140:BQ140" si="190">IF(K139&gt;0,K139*-0.2,0)</f>
        <v>0</v>
      </c>
      <c r="L140" s="15">
        <f t="shared" si="190"/>
        <v>0</v>
      </c>
      <c r="M140" s="15">
        <f t="shared" si="190"/>
        <v>0</v>
      </c>
      <c r="N140" s="15">
        <f t="shared" si="190"/>
        <v>0</v>
      </c>
      <c r="O140" s="15">
        <f t="shared" si="190"/>
        <v>0</v>
      </c>
      <c r="P140" s="15">
        <f t="shared" si="190"/>
        <v>0</v>
      </c>
      <c r="Q140" s="15">
        <f t="shared" si="190"/>
        <v>0</v>
      </c>
      <c r="R140" s="15">
        <f t="shared" si="190"/>
        <v>0</v>
      </c>
      <c r="S140" s="15">
        <f t="shared" si="190"/>
        <v>0</v>
      </c>
      <c r="T140" s="15">
        <f t="shared" si="190"/>
        <v>0</v>
      </c>
      <c r="U140" s="15">
        <f t="shared" si="190"/>
        <v>0</v>
      </c>
      <c r="V140" s="15">
        <f t="shared" si="190"/>
        <v>0</v>
      </c>
      <c r="W140" s="15">
        <f t="shared" si="190"/>
        <v>0</v>
      </c>
      <c r="X140" s="15">
        <f t="shared" si="190"/>
        <v>0</v>
      </c>
      <c r="Y140" s="15">
        <f t="shared" si="190"/>
        <v>0</v>
      </c>
      <c r="Z140" s="15">
        <f t="shared" si="190"/>
        <v>0</v>
      </c>
      <c r="AA140" s="15">
        <f t="shared" si="190"/>
        <v>0</v>
      </c>
      <c r="AB140" s="15">
        <f t="shared" si="190"/>
        <v>0</v>
      </c>
      <c r="AC140" s="15">
        <f t="shared" si="190"/>
        <v>0</v>
      </c>
      <c r="AD140" s="15">
        <f t="shared" si="190"/>
        <v>0</v>
      </c>
      <c r="AE140" s="15">
        <f t="shared" si="190"/>
        <v>-1086330.1452291261</v>
      </c>
      <c r="AF140" s="15">
        <f t="shared" si="190"/>
        <v>-1086330.145229127</v>
      </c>
      <c r="AG140" s="15">
        <f t="shared" si="190"/>
        <v>-33971660.101149127</v>
      </c>
      <c r="AH140" s="15">
        <f t="shared" si="190"/>
        <v>0</v>
      </c>
      <c r="AI140" s="15">
        <f t="shared" si="190"/>
        <v>0</v>
      </c>
      <c r="AJ140" s="15">
        <f t="shared" si="190"/>
        <v>0</v>
      </c>
      <c r="AK140" s="15">
        <f t="shared" si="190"/>
        <v>0</v>
      </c>
      <c r="AL140" s="15">
        <f t="shared" si="190"/>
        <v>0</v>
      </c>
      <c r="AM140" s="15">
        <f t="shared" si="190"/>
        <v>0</v>
      </c>
      <c r="AN140" s="15">
        <f t="shared" si="190"/>
        <v>0</v>
      </c>
      <c r="AO140" s="15">
        <f t="shared" si="190"/>
        <v>0</v>
      </c>
      <c r="AP140" s="15">
        <f t="shared" si="190"/>
        <v>0</v>
      </c>
      <c r="AQ140" s="15">
        <f t="shared" si="190"/>
        <v>0</v>
      </c>
      <c r="AR140" s="15">
        <f t="shared" si="190"/>
        <v>0</v>
      </c>
      <c r="AS140" s="15">
        <f t="shared" si="190"/>
        <v>0</v>
      </c>
      <c r="AT140" s="15">
        <f t="shared" si="190"/>
        <v>0</v>
      </c>
      <c r="AU140" s="15">
        <f t="shared" si="190"/>
        <v>0</v>
      </c>
      <c r="AV140" s="15">
        <f t="shared" si="190"/>
        <v>0</v>
      </c>
      <c r="AW140" s="15">
        <f t="shared" si="190"/>
        <v>0</v>
      </c>
      <c r="AX140" s="15">
        <f t="shared" si="190"/>
        <v>0</v>
      </c>
      <c r="AY140" s="15">
        <f t="shared" si="190"/>
        <v>0</v>
      </c>
      <c r="AZ140" s="15">
        <f t="shared" si="190"/>
        <v>0</v>
      </c>
      <c r="BA140" s="15">
        <f t="shared" si="190"/>
        <v>0</v>
      </c>
      <c r="BB140" s="15">
        <f t="shared" si="190"/>
        <v>0</v>
      </c>
      <c r="BC140" s="15">
        <f t="shared" si="190"/>
        <v>0</v>
      </c>
      <c r="BD140" s="15">
        <f t="shared" si="190"/>
        <v>0</v>
      </c>
      <c r="BE140" s="15">
        <f t="shared" si="190"/>
        <v>0</v>
      </c>
      <c r="BF140" s="15">
        <f t="shared" si="190"/>
        <v>0</v>
      </c>
      <c r="BG140" s="15">
        <f t="shared" si="190"/>
        <v>0</v>
      </c>
      <c r="BH140" s="15">
        <f t="shared" si="190"/>
        <v>0</v>
      </c>
      <c r="BI140" s="15">
        <f t="shared" si="190"/>
        <v>0</v>
      </c>
      <c r="BJ140" s="15">
        <f t="shared" si="190"/>
        <v>0</v>
      </c>
      <c r="BK140" s="15">
        <f t="shared" si="190"/>
        <v>0</v>
      </c>
      <c r="BL140" s="15">
        <f t="shared" si="190"/>
        <v>0</v>
      </c>
      <c r="BM140" s="15">
        <f t="shared" si="190"/>
        <v>0</v>
      </c>
      <c r="BN140" s="15">
        <f t="shared" si="190"/>
        <v>0</v>
      </c>
      <c r="BO140" s="15">
        <f t="shared" si="190"/>
        <v>0</v>
      </c>
      <c r="BP140" s="15">
        <f t="shared" si="190"/>
        <v>0</v>
      </c>
      <c r="BQ140" s="15">
        <f t="shared" si="190"/>
        <v>0</v>
      </c>
      <c r="BR140" s="15"/>
      <c r="BS140" s="22">
        <f>SUM(J140:U140)</f>
        <v>0</v>
      </c>
      <c r="BT140" s="22">
        <f>SUM(V140:AG140)</f>
        <v>-36144320.391607381</v>
      </c>
      <c r="BU140" s="22">
        <f>SUM(AH140:AS140)</f>
        <v>0</v>
      </c>
      <c r="BV140" s="22">
        <f>SUM(AT140:BE140)</f>
        <v>0</v>
      </c>
      <c r="BW140" s="22">
        <f>SUM(BF140:BQ140)</f>
        <v>0</v>
      </c>
      <c r="BX140" s="15">
        <f>IF(BX139&gt;0,BX139*-0.2,0)</f>
        <v>0</v>
      </c>
      <c r="BY140" s="15">
        <f t="shared" ref="BY140:CY140" si="191">IF(BY139&gt;0,BY139*-0.2,0)</f>
        <v>0</v>
      </c>
      <c r="BZ140" s="15">
        <f t="shared" si="191"/>
        <v>0</v>
      </c>
      <c r="CA140" s="15">
        <f t="shared" si="191"/>
        <v>0</v>
      </c>
      <c r="CB140" s="15">
        <f t="shared" si="191"/>
        <v>0</v>
      </c>
      <c r="CC140" s="15">
        <f t="shared" si="191"/>
        <v>0</v>
      </c>
      <c r="CD140" s="15">
        <f t="shared" si="191"/>
        <v>0</v>
      </c>
      <c r="CE140" s="15">
        <f t="shared" si="191"/>
        <v>0</v>
      </c>
      <c r="CF140" s="15">
        <f t="shared" si="191"/>
        <v>0</v>
      </c>
      <c r="CG140" s="15">
        <f t="shared" si="191"/>
        <v>0</v>
      </c>
      <c r="CH140" s="15">
        <f t="shared" si="191"/>
        <v>0</v>
      </c>
      <c r="CI140" s="15">
        <f t="shared" si="191"/>
        <v>0</v>
      </c>
      <c r="CJ140" s="15">
        <f t="shared" si="191"/>
        <v>0</v>
      </c>
      <c r="CK140" s="15">
        <f t="shared" si="191"/>
        <v>0</v>
      </c>
      <c r="CL140" s="15">
        <f t="shared" si="191"/>
        <v>0</v>
      </c>
      <c r="CM140" s="15">
        <f t="shared" si="191"/>
        <v>0</v>
      </c>
      <c r="CN140" s="15">
        <f t="shared" si="191"/>
        <v>0</v>
      </c>
      <c r="CO140" s="15">
        <f t="shared" si="191"/>
        <v>0</v>
      </c>
      <c r="CP140" s="15">
        <f t="shared" si="191"/>
        <v>0</v>
      </c>
      <c r="CQ140" s="15">
        <f t="shared" si="191"/>
        <v>0</v>
      </c>
      <c r="CR140" s="15">
        <f t="shared" si="191"/>
        <v>0</v>
      </c>
      <c r="CS140" s="15">
        <f t="shared" si="191"/>
        <v>0</v>
      </c>
      <c r="CT140" s="15">
        <f t="shared" si="191"/>
        <v>0</v>
      </c>
      <c r="CU140" s="15">
        <f t="shared" si="191"/>
        <v>0</v>
      </c>
      <c r="CV140" s="15">
        <f t="shared" si="191"/>
        <v>0</v>
      </c>
      <c r="CW140" s="15">
        <f t="shared" si="191"/>
        <v>0</v>
      </c>
      <c r="CX140" s="15">
        <f t="shared" si="191"/>
        <v>0</v>
      </c>
      <c r="CY140" s="15">
        <f t="shared" si="191"/>
        <v>0</v>
      </c>
    </row>
    <row r="141" spans="1:103" s="19" customFormat="1">
      <c r="A141" s="16"/>
      <c r="B141" s="17" t="s">
        <v>8</v>
      </c>
      <c r="C141" s="79"/>
      <c r="D141" s="17"/>
      <c r="E141" s="113"/>
      <c r="F141" s="79"/>
      <c r="G141" s="79">
        <f t="shared" si="164"/>
        <v>106941339.8413559</v>
      </c>
      <c r="H141" s="79" t="s">
        <v>136</v>
      </c>
      <c r="I141" s="79"/>
      <c r="J141" s="79">
        <f>SUM(J139:J140)</f>
        <v>0</v>
      </c>
      <c r="K141" s="79">
        <f t="shared" ref="K141:BQ141" si="192">SUM(K139:K140)</f>
        <v>0</v>
      </c>
      <c r="L141" s="79">
        <f t="shared" si="192"/>
        <v>0</v>
      </c>
      <c r="M141" s="79">
        <f t="shared" si="192"/>
        <v>0</v>
      </c>
      <c r="N141" s="79">
        <f t="shared" si="192"/>
        <v>0</v>
      </c>
      <c r="O141" s="79">
        <f t="shared" si="192"/>
        <v>0</v>
      </c>
      <c r="P141" s="79">
        <f t="shared" si="192"/>
        <v>-12492795.124948148</v>
      </c>
      <c r="Q141" s="79">
        <f t="shared" si="192"/>
        <v>-1154843.1524551457</v>
      </c>
      <c r="R141" s="79">
        <f t="shared" si="192"/>
        <v>-1253473.289441447</v>
      </c>
      <c r="S141" s="79">
        <f t="shared" si="192"/>
        <v>-1352103.4264277485</v>
      </c>
      <c r="T141" s="79">
        <f t="shared" si="192"/>
        <v>-1450733.5634140498</v>
      </c>
      <c r="U141" s="79">
        <f t="shared" si="192"/>
        <v>-1549363.7004003511</v>
      </c>
      <c r="V141" s="79">
        <f t="shared" si="192"/>
        <v>-1647993.8373866528</v>
      </c>
      <c r="W141" s="79">
        <f>SUM(W139:W140)</f>
        <v>-1746623.9743729541</v>
      </c>
      <c r="X141" s="79">
        <f t="shared" si="192"/>
        <v>-1845254.1113592554</v>
      </c>
      <c r="Y141" s="79">
        <f t="shared" si="192"/>
        <v>-1943884.2483455567</v>
      </c>
      <c r="Z141" s="79">
        <f t="shared" si="192"/>
        <v>-2042514.3853318579</v>
      </c>
      <c r="AA141" s="79">
        <f t="shared" si="192"/>
        <v>-2141144.5223181592</v>
      </c>
      <c r="AB141" s="79">
        <f t="shared" si="192"/>
        <v>-2239774.659304461</v>
      </c>
      <c r="AC141" s="79">
        <f t="shared" si="192"/>
        <v>-2338404.7962907623</v>
      </c>
      <c r="AD141" s="79">
        <f t="shared" si="192"/>
        <v>-2437034.9332770635</v>
      </c>
      <c r="AE141" s="79">
        <f t="shared" si="192"/>
        <v>4345320.5809165034</v>
      </c>
      <c r="AF141" s="79">
        <f t="shared" si="192"/>
        <v>4345320.5809165081</v>
      </c>
      <c r="AG141" s="79">
        <f t="shared" si="192"/>
        <v>135886640.40459651</v>
      </c>
      <c r="AH141" s="79">
        <f t="shared" si="192"/>
        <v>0</v>
      </c>
      <c r="AI141" s="79">
        <f t="shared" si="192"/>
        <v>0</v>
      </c>
      <c r="AJ141" s="79">
        <f t="shared" si="192"/>
        <v>0</v>
      </c>
      <c r="AK141" s="79">
        <f t="shared" si="192"/>
        <v>0</v>
      </c>
      <c r="AL141" s="79">
        <f t="shared" si="192"/>
        <v>0</v>
      </c>
      <c r="AM141" s="79">
        <f t="shared" si="192"/>
        <v>0</v>
      </c>
      <c r="AN141" s="79">
        <f t="shared" si="192"/>
        <v>0</v>
      </c>
      <c r="AO141" s="79">
        <f t="shared" si="192"/>
        <v>0</v>
      </c>
      <c r="AP141" s="79">
        <f t="shared" si="192"/>
        <v>0</v>
      </c>
      <c r="AQ141" s="79">
        <f t="shared" si="192"/>
        <v>0</v>
      </c>
      <c r="AR141" s="79">
        <f t="shared" si="192"/>
        <v>0</v>
      </c>
      <c r="AS141" s="79">
        <f t="shared" si="192"/>
        <v>0</v>
      </c>
      <c r="AT141" s="79">
        <f t="shared" si="192"/>
        <v>0</v>
      </c>
      <c r="AU141" s="79">
        <f t="shared" si="192"/>
        <v>0</v>
      </c>
      <c r="AV141" s="79">
        <f t="shared" si="192"/>
        <v>0</v>
      </c>
      <c r="AW141" s="79">
        <f t="shared" si="192"/>
        <v>0</v>
      </c>
      <c r="AX141" s="79">
        <f t="shared" si="192"/>
        <v>0</v>
      </c>
      <c r="AY141" s="79">
        <f t="shared" si="192"/>
        <v>0</v>
      </c>
      <c r="AZ141" s="79">
        <f t="shared" si="192"/>
        <v>0</v>
      </c>
      <c r="BA141" s="79">
        <f t="shared" si="192"/>
        <v>0</v>
      </c>
      <c r="BB141" s="79">
        <f t="shared" si="192"/>
        <v>0</v>
      </c>
      <c r="BC141" s="79">
        <f t="shared" si="192"/>
        <v>0</v>
      </c>
      <c r="BD141" s="79">
        <f t="shared" si="192"/>
        <v>0</v>
      </c>
      <c r="BE141" s="79">
        <f t="shared" si="192"/>
        <v>0</v>
      </c>
      <c r="BF141" s="79">
        <f t="shared" si="192"/>
        <v>0</v>
      </c>
      <c r="BG141" s="79">
        <f t="shared" si="192"/>
        <v>0</v>
      </c>
      <c r="BH141" s="79">
        <f t="shared" si="192"/>
        <v>0</v>
      </c>
      <c r="BI141" s="79">
        <f t="shared" si="192"/>
        <v>0</v>
      </c>
      <c r="BJ141" s="79">
        <f t="shared" si="192"/>
        <v>0</v>
      </c>
      <c r="BK141" s="79">
        <f t="shared" si="192"/>
        <v>0</v>
      </c>
      <c r="BL141" s="79">
        <f t="shared" si="192"/>
        <v>0</v>
      </c>
      <c r="BM141" s="79">
        <f t="shared" si="192"/>
        <v>0</v>
      </c>
      <c r="BN141" s="79">
        <f t="shared" si="192"/>
        <v>0</v>
      </c>
      <c r="BO141" s="79">
        <f t="shared" si="192"/>
        <v>0</v>
      </c>
      <c r="BP141" s="79">
        <f t="shared" si="192"/>
        <v>0</v>
      </c>
      <c r="BQ141" s="79">
        <f t="shared" si="192"/>
        <v>0</v>
      </c>
      <c r="BR141" s="79"/>
      <c r="BS141" s="79">
        <f t="shared" ref="BS141:CT141" si="193">SUM(BS139:BS140)</f>
        <v>-19253312.257086892</v>
      </c>
      <c r="BT141" s="79">
        <f t="shared" si="193"/>
        <v>126194652.09844279</v>
      </c>
      <c r="BU141" s="79">
        <f t="shared" si="193"/>
        <v>0</v>
      </c>
      <c r="BV141" s="79">
        <f t="shared" si="193"/>
        <v>0</v>
      </c>
      <c r="BW141" s="79">
        <f t="shared" si="193"/>
        <v>0</v>
      </c>
      <c r="BX141" s="79">
        <f t="shared" si="193"/>
        <v>0</v>
      </c>
      <c r="BY141" s="79">
        <f t="shared" si="193"/>
        <v>0</v>
      </c>
      <c r="BZ141" s="79">
        <f t="shared" si="193"/>
        <v>0</v>
      </c>
      <c r="CA141" s="79">
        <f t="shared" si="193"/>
        <v>0</v>
      </c>
      <c r="CB141" s="79">
        <f t="shared" si="193"/>
        <v>0</v>
      </c>
      <c r="CC141" s="79">
        <f t="shared" si="193"/>
        <v>0</v>
      </c>
      <c r="CD141" s="79">
        <f t="shared" si="193"/>
        <v>0</v>
      </c>
      <c r="CE141" s="79">
        <f t="shared" si="193"/>
        <v>0</v>
      </c>
      <c r="CF141" s="79">
        <f t="shared" si="193"/>
        <v>0</v>
      </c>
      <c r="CG141" s="79">
        <f t="shared" si="193"/>
        <v>0</v>
      </c>
      <c r="CH141" s="79">
        <f t="shared" si="193"/>
        <v>0</v>
      </c>
      <c r="CI141" s="79">
        <f t="shared" si="193"/>
        <v>0</v>
      </c>
      <c r="CJ141" s="79">
        <f t="shared" si="193"/>
        <v>0</v>
      </c>
      <c r="CK141" s="79">
        <f t="shared" si="193"/>
        <v>0</v>
      </c>
      <c r="CL141" s="79">
        <f t="shared" si="193"/>
        <v>0</v>
      </c>
      <c r="CM141" s="79">
        <f t="shared" si="193"/>
        <v>0</v>
      </c>
      <c r="CN141" s="79">
        <f t="shared" si="193"/>
        <v>0</v>
      </c>
      <c r="CO141" s="79">
        <f t="shared" si="193"/>
        <v>0</v>
      </c>
      <c r="CP141" s="79">
        <f t="shared" si="193"/>
        <v>0</v>
      </c>
      <c r="CQ141" s="79">
        <f t="shared" si="193"/>
        <v>0</v>
      </c>
      <c r="CR141" s="79">
        <f t="shared" si="193"/>
        <v>0</v>
      </c>
      <c r="CS141" s="79">
        <f t="shared" si="193"/>
        <v>0</v>
      </c>
      <c r="CT141" s="79">
        <f t="shared" si="193"/>
        <v>0</v>
      </c>
      <c r="CU141" s="79">
        <f>SUM(CU139:CU140)</f>
        <v>0</v>
      </c>
      <c r="CV141" s="79">
        <f>SUM(CV139:CV140)</f>
        <v>0</v>
      </c>
      <c r="CW141" s="79">
        <f t="shared" ref="CW141:CY141" si="194">SUM(CW139:CW140)</f>
        <v>0</v>
      </c>
      <c r="CX141" s="79">
        <f t="shared" si="194"/>
        <v>0</v>
      </c>
      <c r="CY141" s="79">
        <f t="shared" si="194"/>
        <v>0</v>
      </c>
    </row>
    <row r="142" spans="1:103" s="6" customFormat="1">
      <c r="A142" s="3"/>
      <c r="B142" s="4"/>
      <c r="C142" s="51"/>
      <c r="D142" s="52"/>
      <c r="E142" s="52"/>
      <c r="L142" s="11"/>
      <c r="N142" s="11"/>
      <c r="O142" s="11"/>
      <c r="P142" s="11"/>
      <c r="Q142" s="11"/>
      <c r="R142" s="11"/>
      <c r="S142" s="11"/>
      <c r="T142" s="11"/>
      <c r="U142" s="11"/>
      <c r="V142" s="23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</row>
    <row r="143" spans="1:103">
      <c r="A143" s="1" t="s">
        <v>66</v>
      </c>
      <c r="B143" s="25" t="s">
        <v>67</v>
      </c>
      <c r="BS143" s="23"/>
      <c r="BT143" s="192"/>
      <c r="BU143" s="192"/>
      <c r="BV143" s="192"/>
      <c r="BW143" s="192"/>
      <c r="BX143" s="192"/>
      <c r="BY143" s="192"/>
      <c r="BZ143" s="192"/>
      <c r="CA143" s="192"/>
      <c r="CB143" s="192"/>
      <c r="CC143" s="192"/>
      <c r="CD143" s="192"/>
      <c r="CE143" s="192"/>
      <c r="CF143" s="192"/>
      <c r="CG143" s="192"/>
      <c r="CH143" s="192"/>
      <c r="CI143" s="192"/>
      <c r="CJ143" s="192"/>
      <c r="CK143" s="192"/>
      <c r="CL143" s="192"/>
      <c r="CM143" s="192"/>
      <c r="CN143" s="192"/>
      <c r="CO143" s="192"/>
      <c r="CP143" s="192"/>
      <c r="CQ143" s="192"/>
      <c r="CR143" s="192"/>
      <c r="CS143" s="192"/>
      <c r="CT143" s="192"/>
      <c r="CU143" s="192"/>
      <c r="CV143" s="192"/>
    </row>
    <row r="144" spans="1:103" s="6" customFormat="1">
      <c r="A144" s="3"/>
      <c r="B144" s="2" t="str">
        <f>B129</f>
        <v>Revenue from Rental</v>
      </c>
      <c r="F144" s="84"/>
      <c r="G144" s="84">
        <f t="shared" ref="G144:G156" si="195">IFERROR(G129/G$131,0)</f>
        <v>0.11471136224187409</v>
      </c>
      <c r="H144" s="84"/>
      <c r="J144" s="84">
        <f t="shared" ref="J144:BQ148" si="196">IFERROR(J129/J$131,0)</f>
        <v>0</v>
      </c>
      <c r="K144" s="84">
        <f t="shared" si="196"/>
        <v>0</v>
      </c>
      <c r="L144" s="84">
        <f t="shared" si="196"/>
        <v>0</v>
      </c>
      <c r="M144" s="84">
        <f t="shared" si="196"/>
        <v>0</v>
      </c>
      <c r="N144" s="84">
        <f t="shared" si="196"/>
        <v>0</v>
      </c>
      <c r="O144" s="84">
        <f t="shared" si="196"/>
        <v>0</v>
      </c>
      <c r="P144" s="84">
        <f t="shared" si="196"/>
        <v>0</v>
      </c>
      <c r="Q144" s="84">
        <f t="shared" si="196"/>
        <v>0</v>
      </c>
      <c r="R144" s="84">
        <f t="shared" si="196"/>
        <v>0</v>
      </c>
      <c r="S144" s="84">
        <f t="shared" si="196"/>
        <v>0</v>
      </c>
      <c r="T144" s="84">
        <f t="shared" si="196"/>
        <v>0</v>
      </c>
      <c r="U144" s="84">
        <f t="shared" si="196"/>
        <v>0</v>
      </c>
      <c r="V144" s="84">
        <f t="shared" si="196"/>
        <v>0</v>
      </c>
      <c r="W144" s="84">
        <f t="shared" si="196"/>
        <v>0</v>
      </c>
      <c r="X144" s="84">
        <f t="shared" si="196"/>
        <v>0</v>
      </c>
      <c r="Y144" s="84">
        <f t="shared" si="196"/>
        <v>0</v>
      </c>
      <c r="Z144" s="84">
        <f t="shared" si="196"/>
        <v>0</v>
      </c>
      <c r="AA144" s="84">
        <f t="shared" si="196"/>
        <v>0</v>
      </c>
      <c r="AB144" s="84">
        <f t="shared" si="196"/>
        <v>0</v>
      </c>
      <c r="AC144" s="84">
        <f t="shared" si="196"/>
        <v>0</v>
      </c>
      <c r="AD144" s="84">
        <f t="shared" si="196"/>
        <v>0</v>
      </c>
      <c r="AE144" s="84">
        <f t="shared" si="196"/>
        <v>1</v>
      </c>
      <c r="AF144" s="84">
        <f t="shared" si="196"/>
        <v>1</v>
      </c>
      <c r="AG144" s="84">
        <f t="shared" si="196"/>
        <v>4.140341554649455E-2</v>
      </c>
      <c r="AH144" s="84">
        <f t="shared" si="196"/>
        <v>0</v>
      </c>
      <c r="AI144" s="84">
        <f t="shared" si="196"/>
        <v>0</v>
      </c>
      <c r="AJ144" s="84">
        <f t="shared" si="196"/>
        <v>0</v>
      </c>
      <c r="AK144" s="84">
        <f t="shared" si="196"/>
        <v>0</v>
      </c>
      <c r="AL144" s="84">
        <f t="shared" si="196"/>
        <v>0</v>
      </c>
      <c r="AM144" s="84">
        <f t="shared" si="196"/>
        <v>0</v>
      </c>
      <c r="AN144" s="84">
        <f t="shared" si="196"/>
        <v>0</v>
      </c>
      <c r="AO144" s="84">
        <f t="shared" si="196"/>
        <v>0</v>
      </c>
      <c r="AP144" s="84">
        <f t="shared" si="196"/>
        <v>0</v>
      </c>
      <c r="AQ144" s="84">
        <f t="shared" si="196"/>
        <v>0</v>
      </c>
      <c r="AR144" s="84">
        <f t="shared" si="196"/>
        <v>0</v>
      </c>
      <c r="AS144" s="84">
        <f t="shared" si="196"/>
        <v>0</v>
      </c>
      <c r="AT144" s="84">
        <f t="shared" si="196"/>
        <v>0</v>
      </c>
      <c r="AU144" s="84">
        <f t="shared" si="196"/>
        <v>0</v>
      </c>
      <c r="AV144" s="84">
        <f t="shared" si="196"/>
        <v>0</v>
      </c>
      <c r="AW144" s="84">
        <f t="shared" si="196"/>
        <v>0</v>
      </c>
      <c r="AX144" s="84">
        <f t="shared" si="196"/>
        <v>0</v>
      </c>
      <c r="AY144" s="84">
        <f t="shared" si="196"/>
        <v>0</v>
      </c>
      <c r="AZ144" s="84">
        <f t="shared" si="196"/>
        <v>0</v>
      </c>
      <c r="BA144" s="84">
        <f t="shared" si="196"/>
        <v>0</v>
      </c>
      <c r="BB144" s="84">
        <f t="shared" si="196"/>
        <v>0</v>
      </c>
      <c r="BC144" s="84">
        <f t="shared" si="196"/>
        <v>0</v>
      </c>
      <c r="BD144" s="84">
        <f t="shared" si="196"/>
        <v>0</v>
      </c>
      <c r="BE144" s="84">
        <f t="shared" si="196"/>
        <v>0</v>
      </c>
      <c r="BF144" s="84">
        <f t="shared" si="196"/>
        <v>0</v>
      </c>
      <c r="BG144" s="84">
        <f t="shared" si="196"/>
        <v>0</v>
      </c>
      <c r="BH144" s="84">
        <f t="shared" si="196"/>
        <v>0</v>
      </c>
      <c r="BI144" s="84">
        <f t="shared" si="196"/>
        <v>0</v>
      </c>
      <c r="BJ144" s="84">
        <f t="shared" si="196"/>
        <v>0</v>
      </c>
      <c r="BK144" s="84">
        <f t="shared" si="196"/>
        <v>0</v>
      </c>
      <c r="BL144" s="84">
        <f t="shared" si="196"/>
        <v>0</v>
      </c>
      <c r="BM144" s="84">
        <f t="shared" si="196"/>
        <v>0</v>
      </c>
      <c r="BN144" s="84">
        <f t="shared" si="196"/>
        <v>0</v>
      </c>
      <c r="BO144" s="84">
        <f t="shared" si="196"/>
        <v>0</v>
      </c>
      <c r="BP144" s="84">
        <f t="shared" si="196"/>
        <v>0</v>
      </c>
      <c r="BQ144" s="84">
        <f t="shared" si="196"/>
        <v>0</v>
      </c>
      <c r="BR144" s="84"/>
      <c r="BS144" s="84">
        <f t="shared" ref="BS144:CY151" si="197">IFERROR(BS129/BS$131,0)</f>
        <v>0</v>
      </c>
      <c r="BT144" s="84">
        <f t="shared" si="197"/>
        <v>0.11471136224187409</v>
      </c>
      <c r="BU144" s="84">
        <f t="shared" si="197"/>
        <v>0</v>
      </c>
      <c r="BV144" s="84">
        <f t="shared" si="197"/>
        <v>0</v>
      </c>
      <c r="BW144" s="84">
        <f t="shared" si="197"/>
        <v>0</v>
      </c>
      <c r="BX144" s="84">
        <f t="shared" si="197"/>
        <v>0</v>
      </c>
      <c r="BY144" s="84">
        <f t="shared" si="197"/>
        <v>0</v>
      </c>
      <c r="BZ144" s="84">
        <f t="shared" si="197"/>
        <v>0</v>
      </c>
      <c r="CA144" s="84">
        <f t="shared" si="197"/>
        <v>0</v>
      </c>
      <c r="CB144" s="84">
        <f t="shared" si="197"/>
        <v>0</v>
      </c>
      <c r="CC144" s="84">
        <f t="shared" si="197"/>
        <v>0</v>
      </c>
      <c r="CD144" s="84">
        <f t="shared" si="197"/>
        <v>0</v>
      </c>
      <c r="CE144" s="84">
        <f t="shared" si="197"/>
        <v>0</v>
      </c>
      <c r="CF144" s="84">
        <f t="shared" si="197"/>
        <v>0</v>
      </c>
      <c r="CG144" s="84">
        <f t="shared" si="197"/>
        <v>0</v>
      </c>
      <c r="CH144" s="84">
        <f t="shared" si="197"/>
        <v>0</v>
      </c>
      <c r="CI144" s="84">
        <f t="shared" si="197"/>
        <v>0</v>
      </c>
      <c r="CJ144" s="84">
        <f t="shared" si="197"/>
        <v>0</v>
      </c>
      <c r="CK144" s="84">
        <f t="shared" si="197"/>
        <v>0</v>
      </c>
      <c r="CL144" s="84">
        <f t="shared" si="197"/>
        <v>0</v>
      </c>
      <c r="CM144" s="84">
        <f t="shared" si="197"/>
        <v>0</v>
      </c>
      <c r="CN144" s="84">
        <f t="shared" si="197"/>
        <v>0</v>
      </c>
      <c r="CO144" s="84">
        <f t="shared" si="197"/>
        <v>0</v>
      </c>
      <c r="CP144" s="84">
        <f t="shared" si="197"/>
        <v>0</v>
      </c>
      <c r="CQ144" s="84">
        <f t="shared" si="197"/>
        <v>0</v>
      </c>
      <c r="CR144" s="84">
        <f t="shared" si="197"/>
        <v>0</v>
      </c>
      <c r="CS144" s="84">
        <f t="shared" si="197"/>
        <v>0</v>
      </c>
      <c r="CT144" s="84">
        <f t="shared" si="197"/>
        <v>0</v>
      </c>
      <c r="CU144" s="84">
        <f t="shared" si="197"/>
        <v>0</v>
      </c>
      <c r="CV144" s="84">
        <f t="shared" si="197"/>
        <v>0</v>
      </c>
      <c r="CW144" s="84">
        <f t="shared" si="197"/>
        <v>0</v>
      </c>
      <c r="CX144" s="84">
        <f t="shared" si="197"/>
        <v>0</v>
      </c>
      <c r="CY144" s="84">
        <f t="shared" si="197"/>
        <v>0</v>
      </c>
    </row>
    <row r="145" spans="1:103" s="6" customFormat="1">
      <c r="A145" s="3"/>
      <c r="B145" s="2" t="str">
        <f>B130</f>
        <v>Gain from Sale Assets</v>
      </c>
      <c r="F145" s="84"/>
      <c r="G145" s="84">
        <f t="shared" si="195"/>
        <v>0.88528863775812594</v>
      </c>
      <c r="H145" s="84"/>
      <c r="J145" s="84">
        <f t="shared" si="196"/>
        <v>0</v>
      </c>
      <c r="K145" s="84">
        <f t="shared" si="196"/>
        <v>0</v>
      </c>
      <c r="L145" s="84">
        <f t="shared" si="196"/>
        <v>0</v>
      </c>
      <c r="M145" s="84">
        <f t="shared" si="196"/>
        <v>0</v>
      </c>
      <c r="N145" s="84">
        <f t="shared" si="196"/>
        <v>0</v>
      </c>
      <c r="O145" s="84">
        <f t="shared" si="196"/>
        <v>0</v>
      </c>
      <c r="P145" s="84">
        <f t="shared" si="196"/>
        <v>0</v>
      </c>
      <c r="Q145" s="84">
        <f t="shared" si="196"/>
        <v>0</v>
      </c>
      <c r="R145" s="84">
        <f t="shared" si="196"/>
        <v>0</v>
      </c>
      <c r="S145" s="84">
        <f t="shared" si="196"/>
        <v>0</v>
      </c>
      <c r="T145" s="84">
        <f t="shared" si="196"/>
        <v>0</v>
      </c>
      <c r="U145" s="84">
        <f t="shared" si="196"/>
        <v>0</v>
      </c>
      <c r="V145" s="84">
        <f t="shared" si="196"/>
        <v>0</v>
      </c>
      <c r="W145" s="84">
        <f t="shared" si="196"/>
        <v>0</v>
      </c>
      <c r="X145" s="84">
        <f t="shared" si="196"/>
        <v>0</v>
      </c>
      <c r="Y145" s="84">
        <f t="shared" si="196"/>
        <v>0</v>
      </c>
      <c r="Z145" s="84">
        <f t="shared" si="196"/>
        <v>0</v>
      </c>
      <c r="AA145" s="84">
        <f t="shared" si="196"/>
        <v>0</v>
      </c>
      <c r="AB145" s="84">
        <f t="shared" si="196"/>
        <v>0</v>
      </c>
      <c r="AC145" s="84">
        <f t="shared" si="196"/>
        <v>0</v>
      </c>
      <c r="AD145" s="84">
        <f t="shared" si="196"/>
        <v>0</v>
      </c>
      <c r="AE145" s="84">
        <f t="shared" si="196"/>
        <v>0</v>
      </c>
      <c r="AF145" s="84">
        <f t="shared" si="196"/>
        <v>0</v>
      </c>
      <c r="AG145" s="84">
        <f t="shared" si="196"/>
        <v>0.95859658445350548</v>
      </c>
      <c r="AH145" s="84">
        <f t="shared" si="196"/>
        <v>0</v>
      </c>
      <c r="AI145" s="84">
        <f t="shared" si="196"/>
        <v>0</v>
      </c>
      <c r="AJ145" s="84">
        <f t="shared" si="196"/>
        <v>0</v>
      </c>
      <c r="AK145" s="84">
        <f t="shared" si="196"/>
        <v>0</v>
      </c>
      <c r="AL145" s="84">
        <f t="shared" si="196"/>
        <v>0</v>
      </c>
      <c r="AM145" s="84">
        <f t="shared" si="196"/>
        <v>0</v>
      </c>
      <c r="AN145" s="84">
        <f t="shared" si="196"/>
        <v>0</v>
      </c>
      <c r="AO145" s="84">
        <f t="shared" si="196"/>
        <v>0</v>
      </c>
      <c r="AP145" s="84">
        <f t="shared" si="196"/>
        <v>0</v>
      </c>
      <c r="AQ145" s="84">
        <f t="shared" si="196"/>
        <v>0</v>
      </c>
      <c r="AR145" s="84">
        <f t="shared" si="196"/>
        <v>0</v>
      </c>
      <c r="AS145" s="84">
        <f t="shared" si="196"/>
        <v>0</v>
      </c>
      <c r="AT145" s="84">
        <f t="shared" si="196"/>
        <v>0</v>
      </c>
      <c r="AU145" s="84">
        <f t="shared" si="196"/>
        <v>0</v>
      </c>
      <c r="AV145" s="84">
        <f t="shared" si="196"/>
        <v>0</v>
      </c>
      <c r="AW145" s="84">
        <f t="shared" si="196"/>
        <v>0</v>
      </c>
      <c r="AX145" s="84">
        <f t="shared" si="196"/>
        <v>0</v>
      </c>
      <c r="AY145" s="84">
        <f t="shared" si="196"/>
        <v>0</v>
      </c>
      <c r="AZ145" s="84">
        <f t="shared" si="196"/>
        <v>0</v>
      </c>
      <c r="BA145" s="84">
        <f t="shared" si="196"/>
        <v>0</v>
      </c>
      <c r="BB145" s="84">
        <f t="shared" si="196"/>
        <v>0</v>
      </c>
      <c r="BC145" s="84">
        <f t="shared" si="196"/>
        <v>0</v>
      </c>
      <c r="BD145" s="84">
        <f t="shared" si="196"/>
        <v>0</v>
      </c>
      <c r="BE145" s="84">
        <f t="shared" si="196"/>
        <v>0</v>
      </c>
      <c r="BF145" s="84">
        <f t="shared" si="196"/>
        <v>0</v>
      </c>
      <c r="BG145" s="84">
        <f t="shared" si="196"/>
        <v>0</v>
      </c>
      <c r="BH145" s="84">
        <f t="shared" si="196"/>
        <v>0</v>
      </c>
      <c r="BI145" s="84">
        <f t="shared" si="196"/>
        <v>0</v>
      </c>
      <c r="BJ145" s="84">
        <f t="shared" si="196"/>
        <v>0</v>
      </c>
      <c r="BK145" s="84">
        <f t="shared" si="196"/>
        <v>0</v>
      </c>
      <c r="BL145" s="84">
        <f t="shared" si="196"/>
        <v>0</v>
      </c>
      <c r="BM145" s="84">
        <f t="shared" si="196"/>
        <v>0</v>
      </c>
      <c r="BN145" s="84">
        <f t="shared" si="196"/>
        <v>0</v>
      </c>
      <c r="BO145" s="84">
        <f t="shared" si="196"/>
        <v>0</v>
      </c>
      <c r="BP145" s="84">
        <f t="shared" si="196"/>
        <v>0</v>
      </c>
      <c r="BQ145" s="84">
        <f t="shared" si="196"/>
        <v>0</v>
      </c>
      <c r="BR145" s="84"/>
      <c r="BS145" s="84">
        <f t="shared" si="197"/>
        <v>0</v>
      </c>
      <c r="BT145" s="84">
        <f t="shared" si="197"/>
        <v>0.88528863775812594</v>
      </c>
      <c r="BU145" s="84">
        <f t="shared" si="197"/>
        <v>0</v>
      </c>
      <c r="BV145" s="84">
        <f t="shared" si="197"/>
        <v>0</v>
      </c>
      <c r="BW145" s="84">
        <f t="shared" si="197"/>
        <v>0</v>
      </c>
      <c r="BX145" s="84">
        <f t="shared" si="197"/>
        <v>0</v>
      </c>
      <c r="BY145" s="84">
        <f t="shared" si="197"/>
        <v>0</v>
      </c>
      <c r="BZ145" s="84">
        <f t="shared" si="197"/>
        <v>0</v>
      </c>
      <c r="CA145" s="84">
        <f t="shared" si="197"/>
        <v>0</v>
      </c>
      <c r="CB145" s="84">
        <f t="shared" si="197"/>
        <v>0</v>
      </c>
      <c r="CC145" s="84">
        <f t="shared" si="197"/>
        <v>0</v>
      </c>
      <c r="CD145" s="84">
        <f t="shared" si="197"/>
        <v>0</v>
      </c>
      <c r="CE145" s="84">
        <f t="shared" si="197"/>
        <v>0</v>
      </c>
      <c r="CF145" s="84">
        <f t="shared" si="197"/>
        <v>0</v>
      </c>
      <c r="CG145" s="84">
        <f t="shared" si="197"/>
        <v>0</v>
      </c>
      <c r="CH145" s="84">
        <f t="shared" si="197"/>
        <v>0</v>
      </c>
      <c r="CI145" s="84">
        <f t="shared" si="197"/>
        <v>0</v>
      </c>
      <c r="CJ145" s="84">
        <f t="shared" si="197"/>
        <v>0</v>
      </c>
      <c r="CK145" s="84">
        <f t="shared" si="197"/>
        <v>0</v>
      </c>
      <c r="CL145" s="84">
        <f t="shared" si="197"/>
        <v>0</v>
      </c>
      <c r="CM145" s="84">
        <f t="shared" si="197"/>
        <v>0</v>
      </c>
      <c r="CN145" s="84">
        <f t="shared" si="197"/>
        <v>0</v>
      </c>
      <c r="CO145" s="84">
        <f t="shared" si="197"/>
        <v>0</v>
      </c>
      <c r="CP145" s="84">
        <f t="shared" si="197"/>
        <v>0</v>
      </c>
      <c r="CQ145" s="84">
        <f t="shared" si="197"/>
        <v>0</v>
      </c>
      <c r="CR145" s="84">
        <f t="shared" si="197"/>
        <v>0</v>
      </c>
      <c r="CS145" s="84">
        <f t="shared" si="197"/>
        <v>0</v>
      </c>
      <c r="CT145" s="84">
        <f t="shared" si="197"/>
        <v>0</v>
      </c>
      <c r="CU145" s="84">
        <f t="shared" si="197"/>
        <v>0</v>
      </c>
      <c r="CV145" s="84">
        <f t="shared" si="197"/>
        <v>0</v>
      </c>
      <c r="CW145" s="84">
        <f t="shared" si="197"/>
        <v>0</v>
      </c>
      <c r="CX145" s="84">
        <f t="shared" si="197"/>
        <v>0</v>
      </c>
      <c r="CY145" s="84">
        <f t="shared" si="197"/>
        <v>0</v>
      </c>
    </row>
    <row r="146" spans="1:103" s="6" customFormat="1">
      <c r="A146" s="3"/>
      <c r="B146" s="17" t="s">
        <v>84</v>
      </c>
      <c r="C146" s="17"/>
      <c r="D146" s="17"/>
      <c r="E146" s="17"/>
      <c r="F146" s="117"/>
      <c r="G146" s="117">
        <f t="shared" si="195"/>
        <v>1</v>
      </c>
      <c r="H146" s="117"/>
      <c r="I146" s="79"/>
      <c r="J146" s="117">
        <f t="shared" si="196"/>
        <v>0</v>
      </c>
      <c r="K146" s="117">
        <f t="shared" si="196"/>
        <v>0</v>
      </c>
      <c r="L146" s="117">
        <f t="shared" si="196"/>
        <v>0</v>
      </c>
      <c r="M146" s="117">
        <f t="shared" si="196"/>
        <v>0</v>
      </c>
      <c r="N146" s="117">
        <f t="shared" si="196"/>
        <v>0</v>
      </c>
      <c r="O146" s="117">
        <f t="shared" si="196"/>
        <v>0</v>
      </c>
      <c r="P146" s="117">
        <f t="shared" si="196"/>
        <v>0</v>
      </c>
      <c r="Q146" s="117">
        <f t="shared" si="196"/>
        <v>0</v>
      </c>
      <c r="R146" s="117">
        <f t="shared" si="196"/>
        <v>0</v>
      </c>
      <c r="S146" s="117">
        <f t="shared" si="196"/>
        <v>0</v>
      </c>
      <c r="T146" s="117">
        <f t="shared" si="196"/>
        <v>0</v>
      </c>
      <c r="U146" s="117">
        <f t="shared" si="196"/>
        <v>0</v>
      </c>
      <c r="V146" s="117">
        <f t="shared" si="196"/>
        <v>0</v>
      </c>
      <c r="W146" s="117">
        <f t="shared" si="196"/>
        <v>0</v>
      </c>
      <c r="X146" s="117">
        <f t="shared" si="196"/>
        <v>0</v>
      </c>
      <c r="Y146" s="117">
        <f t="shared" si="196"/>
        <v>0</v>
      </c>
      <c r="Z146" s="117">
        <f t="shared" si="196"/>
        <v>0</v>
      </c>
      <c r="AA146" s="117">
        <f t="shared" si="196"/>
        <v>0</v>
      </c>
      <c r="AB146" s="117">
        <f t="shared" si="196"/>
        <v>0</v>
      </c>
      <c r="AC146" s="117">
        <f t="shared" si="196"/>
        <v>0</v>
      </c>
      <c r="AD146" s="117">
        <f t="shared" si="196"/>
        <v>0</v>
      </c>
      <c r="AE146" s="117">
        <f t="shared" si="196"/>
        <v>1</v>
      </c>
      <c r="AF146" s="117">
        <f t="shared" si="196"/>
        <v>1</v>
      </c>
      <c r="AG146" s="117">
        <f t="shared" si="196"/>
        <v>1</v>
      </c>
      <c r="AH146" s="117">
        <f t="shared" si="196"/>
        <v>0</v>
      </c>
      <c r="AI146" s="117">
        <f t="shared" si="196"/>
        <v>0</v>
      </c>
      <c r="AJ146" s="117">
        <f t="shared" si="196"/>
        <v>0</v>
      </c>
      <c r="AK146" s="117">
        <f t="shared" si="196"/>
        <v>0</v>
      </c>
      <c r="AL146" s="117">
        <f t="shared" si="196"/>
        <v>0</v>
      </c>
      <c r="AM146" s="117">
        <f t="shared" si="196"/>
        <v>0</v>
      </c>
      <c r="AN146" s="117">
        <f t="shared" si="196"/>
        <v>0</v>
      </c>
      <c r="AO146" s="117">
        <f t="shared" si="196"/>
        <v>0</v>
      </c>
      <c r="AP146" s="117">
        <f t="shared" si="196"/>
        <v>0</v>
      </c>
      <c r="AQ146" s="117">
        <f t="shared" si="196"/>
        <v>0</v>
      </c>
      <c r="AR146" s="117">
        <f t="shared" si="196"/>
        <v>0</v>
      </c>
      <c r="AS146" s="117">
        <f t="shared" si="196"/>
        <v>0</v>
      </c>
      <c r="AT146" s="117">
        <f t="shared" si="196"/>
        <v>0</v>
      </c>
      <c r="AU146" s="117">
        <f t="shared" si="196"/>
        <v>0</v>
      </c>
      <c r="AV146" s="117">
        <f t="shared" si="196"/>
        <v>0</v>
      </c>
      <c r="AW146" s="117">
        <f t="shared" si="196"/>
        <v>0</v>
      </c>
      <c r="AX146" s="117">
        <f t="shared" si="196"/>
        <v>0</v>
      </c>
      <c r="AY146" s="117">
        <f t="shared" si="196"/>
        <v>0</v>
      </c>
      <c r="AZ146" s="117">
        <f t="shared" si="196"/>
        <v>0</v>
      </c>
      <c r="BA146" s="117">
        <f t="shared" si="196"/>
        <v>0</v>
      </c>
      <c r="BB146" s="117">
        <f t="shared" si="196"/>
        <v>0</v>
      </c>
      <c r="BC146" s="117">
        <f t="shared" si="196"/>
        <v>0</v>
      </c>
      <c r="BD146" s="117">
        <f t="shared" si="196"/>
        <v>0</v>
      </c>
      <c r="BE146" s="117">
        <f t="shared" si="196"/>
        <v>0</v>
      </c>
      <c r="BF146" s="117">
        <f t="shared" si="196"/>
        <v>0</v>
      </c>
      <c r="BG146" s="117">
        <f t="shared" si="196"/>
        <v>0</v>
      </c>
      <c r="BH146" s="117">
        <f t="shared" si="196"/>
        <v>0</v>
      </c>
      <c r="BI146" s="117">
        <f t="shared" si="196"/>
        <v>0</v>
      </c>
      <c r="BJ146" s="117">
        <f t="shared" si="196"/>
        <v>0</v>
      </c>
      <c r="BK146" s="117">
        <f t="shared" si="196"/>
        <v>0</v>
      </c>
      <c r="BL146" s="117">
        <f t="shared" si="196"/>
        <v>0</v>
      </c>
      <c r="BM146" s="117">
        <f t="shared" si="196"/>
        <v>0</v>
      </c>
      <c r="BN146" s="117">
        <f t="shared" si="196"/>
        <v>0</v>
      </c>
      <c r="BO146" s="117">
        <f t="shared" si="196"/>
        <v>0</v>
      </c>
      <c r="BP146" s="117">
        <f t="shared" si="196"/>
        <v>0</v>
      </c>
      <c r="BQ146" s="117">
        <f t="shared" si="196"/>
        <v>0</v>
      </c>
      <c r="BR146" s="118"/>
      <c r="BS146" s="117">
        <f t="shared" si="197"/>
        <v>0</v>
      </c>
      <c r="BT146" s="117">
        <f t="shared" si="197"/>
        <v>1</v>
      </c>
      <c r="BU146" s="117">
        <f t="shared" si="197"/>
        <v>0</v>
      </c>
      <c r="BV146" s="117">
        <f t="shared" si="197"/>
        <v>0</v>
      </c>
      <c r="BW146" s="117">
        <f t="shared" si="197"/>
        <v>0</v>
      </c>
      <c r="BX146" s="117">
        <f t="shared" si="197"/>
        <v>0</v>
      </c>
      <c r="BY146" s="117">
        <f t="shared" si="197"/>
        <v>0</v>
      </c>
      <c r="BZ146" s="117">
        <f t="shared" si="197"/>
        <v>0</v>
      </c>
      <c r="CA146" s="117">
        <f t="shared" si="197"/>
        <v>0</v>
      </c>
      <c r="CB146" s="117">
        <f t="shared" si="197"/>
        <v>0</v>
      </c>
      <c r="CC146" s="117">
        <f t="shared" si="197"/>
        <v>0</v>
      </c>
      <c r="CD146" s="117">
        <f t="shared" si="197"/>
        <v>0</v>
      </c>
      <c r="CE146" s="117">
        <f t="shared" si="197"/>
        <v>0</v>
      </c>
      <c r="CF146" s="117">
        <f t="shared" si="197"/>
        <v>0</v>
      </c>
      <c r="CG146" s="117">
        <f t="shared" si="197"/>
        <v>0</v>
      </c>
      <c r="CH146" s="117">
        <f t="shared" si="197"/>
        <v>0</v>
      </c>
      <c r="CI146" s="117">
        <f t="shared" si="197"/>
        <v>0</v>
      </c>
      <c r="CJ146" s="117">
        <f t="shared" si="197"/>
        <v>0</v>
      </c>
      <c r="CK146" s="117">
        <f t="shared" si="197"/>
        <v>0</v>
      </c>
      <c r="CL146" s="117">
        <f t="shared" si="197"/>
        <v>0</v>
      </c>
      <c r="CM146" s="117">
        <f t="shared" si="197"/>
        <v>0</v>
      </c>
      <c r="CN146" s="117">
        <f t="shared" si="197"/>
        <v>0</v>
      </c>
      <c r="CO146" s="117">
        <f t="shared" si="197"/>
        <v>0</v>
      </c>
      <c r="CP146" s="117">
        <f t="shared" si="197"/>
        <v>0</v>
      </c>
      <c r="CQ146" s="117">
        <f t="shared" si="197"/>
        <v>0</v>
      </c>
      <c r="CR146" s="117">
        <f t="shared" si="197"/>
        <v>0</v>
      </c>
      <c r="CS146" s="117">
        <f t="shared" si="197"/>
        <v>0</v>
      </c>
      <c r="CT146" s="117">
        <f t="shared" si="197"/>
        <v>0</v>
      </c>
      <c r="CU146" s="117">
        <f t="shared" si="197"/>
        <v>0</v>
      </c>
      <c r="CV146" s="117">
        <f t="shared" si="197"/>
        <v>0</v>
      </c>
      <c r="CW146" s="117">
        <f t="shared" si="197"/>
        <v>0</v>
      </c>
      <c r="CX146" s="117">
        <f t="shared" si="197"/>
        <v>0</v>
      </c>
      <c r="CY146" s="117">
        <f t="shared" si="197"/>
        <v>0</v>
      </c>
    </row>
    <row r="147" spans="1:103" s="10" customFormat="1">
      <c r="A147" s="12"/>
      <c r="B147" s="2" t="s">
        <v>13</v>
      </c>
      <c r="E147" s="114"/>
      <c r="F147" s="84"/>
      <c r="G147" s="84">
        <f t="shared" si="195"/>
        <v>0</v>
      </c>
      <c r="H147" s="84"/>
      <c r="I147" s="40"/>
      <c r="J147" s="84">
        <f t="shared" si="196"/>
        <v>0</v>
      </c>
      <c r="K147" s="84">
        <f t="shared" si="196"/>
        <v>0</v>
      </c>
      <c r="L147" s="84">
        <f t="shared" si="196"/>
        <v>0</v>
      </c>
      <c r="M147" s="84">
        <f t="shared" si="196"/>
        <v>0</v>
      </c>
      <c r="N147" s="84">
        <f t="shared" si="196"/>
        <v>0</v>
      </c>
      <c r="O147" s="84">
        <f t="shared" si="196"/>
        <v>0</v>
      </c>
      <c r="P147" s="84">
        <f t="shared" si="196"/>
        <v>0</v>
      </c>
      <c r="Q147" s="84">
        <f t="shared" si="196"/>
        <v>0</v>
      </c>
      <c r="R147" s="84">
        <f t="shared" si="196"/>
        <v>0</v>
      </c>
      <c r="S147" s="84">
        <f t="shared" si="196"/>
        <v>0</v>
      </c>
      <c r="T147" s="84">
        <f t="shared" si="196"/>
        <v>0</v>
      </c>
      <c r="U147" s="84">
        <f t="shared" si="196"/>
        <v>0</v>
      </c>
      <c r="V147" s="84">
        <f t="shared" si="196"/>
        <v>0</v>
      </c>
      <c r="W147" s="84">
        <f t="shared" si="196"/>
        <v>0</v>
      </c>
      <c r="X147" s="84">
        <f t="shared" si="196"/>
        <v>0</v>
      </c>
      <c r="Y147" s="84">
        <f t="shared" si="196"/>
        <v>0</v>
      </c>
      <c r="Z147" s="84">
        <f t="shared" si="196"/>
        <v>0</v>
      </c>
      <c r="AA147" s="84">
        <f t="shared" si="196"/>
        <v>0</v>
      </c>
      <c r="AB147" s="84">
        <f t="shared" si="196"/>
        <v>0</v>
      </c>
      <c r="AC147" s="84">
        <f t="shared" si="196"/>
        <v>0</v>
      </c>
      <c r="AD147" s="84">
        <f t="shared" si="196"/>
        <v>0</v>
      </c>
      <c r="AE147" s="84">
        <f t="shared" si="196"/>
        <v>0</v>
      </c>
      <c r="AF147" s="84">
        <f t="shared" si="196"/>
        <v>0</v>
      </c>
      <c r="AG147" s="84">
        <f t="shared" si="196"/>
        <v>0</v>
      </c>
      <c r="AH147" s="84">
        <f t="shared" si="196"/>
        <v>0</v>
      </c>
      <c r="AI147" s="84">
        <f t="shared" si="196"/>
        <v>0</v>
      </c>
      <c r="AJ147" s="84">
        <f t="shared" si="196"/>
        <v>0</v>
      </c>
      <c r="AK147" s="84">
        <f t="shared" si="196"/>
        <v>0</v>
      </c>
      <c r="AL147" s="84">
        <f t="shared" si="196"/>
        <v>0</v>
      </c>
      <c r="AM147" s="84">
        <f t="shared" si="196"/>
        <v>0</v>
      </c>
      <c r="AN147" s="84">
        <f t="shared" si="196"/>
        <v>0</v>
      </c>
      <c r="AO147" s="84">
        <f t="shared" si="196"/>
        <v>0</v>
      </c>
      <c r="AP147" s="84">
        <f t="shared" si="196"/>
        <v>0</v>
      </c>
      <c r="AQ147" s="84">
        <f t="shared" si="196"/>
        <v>0</v>
      </c>
      <c r="AR147" s="84">
        <f t="shared" si="196"/>
        <v>0</v>
      </c>
      <c r="AS147" s="84">
        <f t="shared" si="196"/>
        <v>0</v>
      </c>
      <c r="AT147" s="84">
        <f t="shared" si="196"/>
        <v>0</v>
      </c>
      <c r="AU147" s="84">
        <f t="shared" si="196"/>
        <v>0</v>
      </c>
      <c r="AV147" s="84">
        <f t="shared" si="196"/>
        <v>0</v>
      </c>
      <c r="AW147" s="84">
        <f t="shared" si="196"/>
        <v>0</v>
      </c>
      <c r="AX147" s="84">
        <f t="shared" si="196"/>
        <v>0</v>
      </c>
      <c r="AY147" s="84">
        <f t="shared" si="196"/>
        <v>0</v>
      </c>
      <c r="AZ147" s="84">
        <f t="shared" si="196"/>
        <v>0</v>
      </c>
      <c r="BA147" s="84">
        <f t="shared" si="196"/>
        <v>0</v>
      </c>
      <c r="BB147" s="84">
        <f t="shared" si="196"/>
        <v>0</v>
      </c>
      <c r="BC147" s="84">
        <f t="shared" si="196"/>
        <v>0</v>
      </c>
      <c r="BD147" s="84">
        <f t="shared" si="196"/>
        <v>0</v>
      </c>
      <c r="BE147" s="84">
        <f t="shared" si="196"/>
        <v>0</v>
      </c>
      <c r="BF147" s="84">
        <f t="shared" si="196"/>
        <v>0</v>
      </c>
      <c r="BG147" s="84">
        <f t="shared" si="196"/>
        <v>0</v>
      </c>
      <c r="BH147" s="84">
        <f t="shared" si="196"/>
        <v>0</v>
      </c>
      <c r="BI147" s="84">
        <f t="shared" si="196"/>
        <v>0</v>
      </c>
      <c r="BJ147" s="84">
        <f t="shared" si="196"/>
        <v>0</v>
      </c>
      <c r="BK147" s="84">
        <f t="shared" si="196"/>
        <v>0</v>
      </c>
      <c r="BL147" s="84">
        <f t="shared" si="196"/>
        <v>0</v>
      </c>
      <c r="BM147" s="84">
        <f t="shared" si="196"/>
        <v>0</v>
      </c>
      <c r="BN147" s="84">
        <f t="shared" si="196"/>
        <v>0</v>
      </c>
      <c r="BO147" s="84">
        <f t="shared" si="196"/>
        <v>0</v>
      </c>
      <c r="BP147" s="84">
        <f t="shared" si="196"/>
        <v>0</v>
      </c>
      <c r="BQ147" s="84">
        <f t="shared" si="196"/>
        <v>0</v>
      </c>
      <c r="BR147" s="115"/>
      <c r="BS147" s="84">
        <f t="shared" si="197"/>
        <v>0</v>
      </c>
      <c r="BT147" s="84">
        <f t="shared" si="197"/>
        <v>0</v>
      </c>
      <c r="BU147" s="84">
        <f t="shared" si="197"/>
        <v>0</v>
      </c>
      <c r="BV147" s="84">
        <f t="shared" si="197"/>
        <v>0</v>
      </c>
      <c r="BW147" s="84">
        <f t="shared" si="197"/>
        <v>0</v>
      </c>
      <c r="BX147" s="84">
        <f t="shared" si="197"/>
        <v>0</v>
      </c>
      <c r="BY147" s="84">
        <f t="shared" si="197"/>
        <v>0</v>
      </c>
      <c r="BZ147" s="84">
        <f t="shared" si="197"/>
        <v>0</v>
      </c>
      <c r="CA147" s="84">
        <f t="shared" si="197"/>
        <v>0</v>
      </c>
      <c r="CB147" s="84">
        <f t="shared" si="197"/>
        <v>0</v>
      </c>
      <c r="CC147" s="84">
        <f t="shared" si="197"/>
        <v>0</v>
      </c>
      <c r="CD147" s="84">
        <f t="shared" si="197"/>
        <v>0</v>
      </c>
      <c r="CE147" s="84">
        <f t="shared" si="197"/>
        <v>0</v>
      </c>
      <c r="CF147" s="84">
        <f t="shared" si="197"/>
        <v>0</v>
      </c>
      <c r="CG147" s="84">
        <f t="shared" si="197"/>
        <v>0</v>
      </c>
      <c r="CH147" s="84">
        <f t="shared" si="197"/>
        <v>0</v>
      </c>
      <c r="CI147" s="84">
        <f t="shared" si="197"/>
        <v>0</v>
      </c>
      <c r="CJ147" s="84">
        <f t="shared" si="197"/>
        <v>0</v>
      </c>
      <c r="CK147" s="84">
        <f t="shared" si="197"/>
        <v>0</v>
      </c>
      <c r="CL147" s="84">
        <f t="shared" si="197"/>
        <v>0</v>
      </c>
      <c r="CM147" s="84">
        <f t="shared" si="197"/>
        <v>0</v>
      </c>
      <c r="CN147" s="84">
        <f t="shared" si="197"/>
        <v>0</v>
      </c>
      <c r="CO147" s="84">
        <f t="shared" si="197"/>
        <v>0</v>
      </c>
      <c r="CP147" s="84">
        <f t="shared" si="197"/>
        <v>0</v>
      </c>
      <c r="CQ147" s="84">
        <f t="shared" si="197"/>
        <v>0</v>
      </c>
      <c r="CR147" s="84">
        <f t="shared" si="197"/>
        <v>0</v>
      </c>
      <c r="CS147" s="84">
        <f t="shared" si="197"/>
        <v>0</v>
      </c>
      <c r="CT147" s="84">
        <f t="shared" si="197"/>
        <v>0</v>
      </c>
      <c r="CU147" s="84">
        <f t="shared" si="197"/>
        <v>0</v>
      </c>
      <c r="CV147" s="84">
        <f t="shared" si="197"/>
        <v>0</v>
      </c>
      <c r="CW147" s="84">
        <f t="shared" si="197"/>
        <v>0</v>
      </c>
      <c r="CX147" s="84">
        <f t="shared" si="197"/>
        <v>0</v>
      </c>
      <c r="CY147" s="84">
        <f t="shared" si="197"/>
        <v>0</v>
      </c>
    </row>
    <row r="148" spans="1:103" s="6" customFormat="1">
      <c r="A148" s="3"/>
      <c r="B148" s="17" t="s">
        <v>22</v>
      </c>
      <c r="C148" s="17"/>
      <c r="D148" s="17"/>
      <c r="E148" s="113"/>
      <c r="F148" s="117"/>
      <c r="G148" s="117">
        <f t="shared" si="195"/>
        <v>1</v>
      </c>
      <c r="H148" s="117"/>
      <c r="I148" s="79"/>
      <c r="J148" s="117">
        <f t="shared" si="196"/>
        <v>0</v>
      </c>
      <c r="K148" s="117">
        <f t="shared" si="196"/>
        <v>0</v>
      </c>
      <c r="L148" s="117">
        <f t="shared" si="196"/>
        <v>0</v>
      </c>
      <c r="M148" s="117">
        <f t="shared" si="196"/>
        <v>0</v>
      </c>
      <c r="N148" s="117">
        <f t="shared" si="196"/>
        <v>0</v>
      </c>
      <c r="O148" s="117">
        <f t="shared" si="196"/>
        <v>0</v>
      </c>
      <c r="P148" s="117">
        <f t="shared" si="196"/>
        <v>0</v>
      </c>
      <c r="Q148" s="117">
        <f t="shared" si="196"/>
        <v>0</v>
      </c>
      <c r="R148" s="117">
        <f t="shared" si="196"/>
        <v>0</v>
      </c>
      <c r="S148" s="117">
        <f t="shared" si="196"/>
        <v>0</v>
      </c>
      <c r="T148" s="117">
        <f t="shared" si="196"/>
        <v>0</v>
      </c>
      <c r="U148" s="117">
        <f t="shared" si="196"/>
        <v>0</v>
      </c>
      <c r="V148" s="117">
        <f t="shared" si="196"/>
        <v>0</v>
      </c>
      <c r="W148" s="117">
        <f t="shared" si="196"/>
        <v>0</v>
      </c>
      <c r="X148" s="117">
        <f t="shared" si="196"/>
        <v>0</v>
      </c>
      <c r="Y148" s="117">
        <f t="shared" ref="Y148:BQ156" si="198">IFERROR(Y133/Y$131,0)</f>
        <v>0</v>
      </c>
      <c r="Z148" s="117">
        <f t="shared" si="198"/>
        <v>0</v>
      </c>
      <c r="AA148" s="117">
        <f t="shared" si="198"/>
        <v>0</v>
      </c>
      <c r="AB148" s="117">
        <f t="shared" si="198"/>
        <v>0</v>
      </c>
      <c r="AC148" s="117">
        <f t="shared" si="198"/>
        <v>0</v>
      </c>
      <c r="AD148" s="117">
        <f t="shared" si="198"/>
        <v>0</v>
      </c>
      <c r="AE148" s="117">
        <f t="shared" si="198"/>
        <v>1</v>
      </c>
      <c r="AF148" s="117">
        <f t="shared" si="198"/>
        <v>1</v>
      </c>
      <c r="AG148" s="117">
        <f t="shared" si="198"/>
        <v>1</v>
      </c>
      <c r="AH148" s="117">
        <f t="shared" si="198"/>
        <v>0</v>
      </c>
      <c r="AI148" s="117">
        <f t="shared" si="198"/>
        <v>0</v>
      </c>
      <c r="AJ148" s="117">
        <f t="shared" si="198"/>
        <v>0</v>
      </c>
      <c r="AK148" s="117">
        <f t="shared" si="198"/>
        <v>0</v>
      </c>
      <c r="AL148" s="117">
        <f t="shared" si="198"/>
        <v>0</v>
      </c>
      <c r="AM148" s="117">
        <f t="shared" si="198"/>
        <v>0</v>
      </c>
      <c r="AN148" s="117">
        <f t="shared" si="198"/>
        <v>0</v>
      </c>
      <c r="AO148" s="117">
        <f t="shared" si="198"/>
        <v>0</v>
      </c>
      <c r="AP148" s="117">
        <f t="shared" si="198"/>
        <v>0</v>
      </c>
      <c r="AQ148" s="117">
        <f t="shared" si="198"/>
        <v>0</v>
      </c>
      <c r="AR148" s="117">
        <f t="shared" si="198"/>
        <v>0</v>
      </c>
      <c r="AS148" s="117">
        <f t="shared" si="198"/>
        <v>0</v>
      </c>
      <c r="AT148" s="117">
        <f t="shared" si="198"/>
        <v>0</v>
      </c>
      <c r="AU148" s="117">
        <f t="shared" si="198"/>
        <v>0</v>
      </c>
      <c r="AV148" s="117">
        <f t="shared" si="198"/>
        <v>0</v>
      </c>
      <c r="AW148" s="117">
        <f t="shared" si="198"/>
        <v>0</v>
      </c>
      <c r="AX148" s="117">
        <f t="shared" si="198"/>
        <v>0</v>
      </c>
      <c r="AY148" s="117">
        <f t="shared" si="198"/>
        <v>0</v>
      </c>
      <c r="AZ148" s="117">
        <f t="shared" si="198"/>
        <v>0</v>
      </c>
      <c r="BA148" s="117">
        <f t="shared" si="198"/>
        <v>0</v>
      </c>
      <c r="BB148" s="117">
        <f t="shared" si="198"/>
        <v>0</v>
      </c>
      <c r="BC148" s="117">
        <f t="shared" si="198"/>
        <v>0</v>
      </c>
      <c r="BD148" s="117">
        <f t="shared" si="198"/>
        <v>0</v>
      </c>
      <c r="BE148" s="117">
        <f t="shared" si="198"/>
        <v>0</v>
      </c>
      <c r="BF148" s="117">
        <f t="shared" si="198"/>
        <v>0</v>
      </c>
      <c r="BG148" s="117">
        <f t="shared" si="198"/>
        <v>0</v>
      </c>
      <c r="BH148" s="117">
        <f t="shared" si="198"/>
        <v>0</v>
      </c>
      <c r="BI148" s="117">
        <f t="shared" si="198"/>
        <v>0</v>
      </c>
      <c r="BJ148" s="117">
        <f t="shared" si="198"/>
        <v>0</v>
      </c>
      <c r="BK148" s="117">
        <f t="shared" si="198"/>
        <v>0</v>
      </c>
      <c r="BL148" s="117">
        <f t="shared" si="198"/>
        <v>0</v>
      </c>
      <c r="BM148" s="117">
        <f t="shared" si="198"/>
        <v>0</v>
      </c>
      <c r="BN148" s="117">
        <f t="shared" si="198"/>
        <v>0</v>
      </c>
      <c r="BO148" s="117">
        <f t="shared" si="198"/>
        <v>0</v>
      </c>
      <c r="BP148" s="117">
        <f t="shared" si="198"/>
        <v>0</v>
      </c>
      <c r="BQ148" s="117">
        <f t="shared" si="198"/>
        <v>0</v>
      </c>
      <c r="BR148" s="118"/>
      <c r="BS148" s="117">
        <f t="shared" si="197"/>
        <v>0</v>
      </c>
      <c r="BT148" s="117">
        <f t="shared" si="197"/>
        <v>1</v>
      </c>
      <c r="BU148" s="117">
        <f t="shared" si="197"/>
        <v>0</v>
      </c>
      <c r="BV148" s="117">
        <f t="shared" si="197"/>
        <v>0</v>
      </c>
      <c r="BW148" s="117">
        <f t="shared" si="197"/>
        <v>0</v>
      </c>
      <c r="BX148" s="117">
        <f t="shared" si="197"/>
        <v>0</v>
      </c>
      <c r="BY148" s="117">
        <f t="shared" si="197"/>
        <v>0</v>
      </c>
      <c r="BZ148" s="117">
        <f t="shared" si="197"/>
        <v>0</v>
      </c>
      <c r="CA148" s="117">
        <f t="shared" si="197"/>
        <v>0</v>
      </c>
      <c r="CB148" s="117">
        <f t="shared" si="197"/>
        <v>0</v>
      </c>
      <c r="CC148" s="117">
        <f t="shared" si="197"/>
        <v>0</v>
      </c>
      <c r="CD148" s="117">
        <f t="shared" si="197"/>
        <v>0</v>
      </c>
      <c r="CE148" s="117">
        <f t="shared" si="197"/>
        <v>0</v>
      </c>
      <c r="CF148" s="117">
        <f t="shared" si="197"/>
        <v>0</v>
      </c>
      <c r="CG148" s="117">
        <f t="shared" si="197"/>
        <v>0</v>
      </c>
      <c r="CH148" s="117">
        <f t="shared" si="197"/>
        <v>0</v>
      </c>
      <c r="CI148" s="117">
        <f t="shared" si="197"/>
        <v>0</v>
      </c>
      <c r="CJ148" s="117">
        <f t="shared" si="197"/>
        <v>0</v>
      </c>
      <c r="CK148" s="117">
        <f t="shared" si="197"/>
        <v>0</v>
      </c>
      <c r="CL148" s="117">
        <f t="shared" si="197"/>
        <v>0</v>
      </c>
      <c r="CM148" s="117">
        <f t="shared" si="197"/>
        <v>0</v>
      </c>
      <c r="CN148" s="117">
        <f t="shared" si="197"/>
        <v>0</v>
      </c>
      <c r="CO148" s="117">
        <f t="shared" si="197"/>
        <v>0</v>
      </c>
      <c r="CP148" s="117">
        <f t="shared" si="197"/>
        <v>0</v>
      </c>
      <c r="CQ148" s="117">
        <f t="shared" si="197"/>
        <v>0</v>
      </c>
      <c r="CR148" s="117">
        <f t="shared" si="197"/>
        <v>0</v>
      </c>
      <c r="CS148" s="117">
        <f t="shared" si="197"/>
        <v>0</v>
      </c>
      <c r="CT148" s="117">
        <f t="shared" si="197"/>
        <v>0</v>
      </c>
      <c r="CU148" s="117">
        <f t="shared" si="197"/>
        <v>0</v>
      </c>
      <c r="CV148" s="117">
        <f t="shared" si="197"/>
        <v>0</v>
      </c>
      <c r="CW148" s="117">
        <f t="shared" si="197"/>
        <v>0</v>
      </c>
      <c r="CX148" s="117">
        <f t="shared" si="197"/>
        <v>0</v>
      </c>
      <c r="CY148" s="117">
        <f t="shared" si="197"/>
        <v>0</v>
      </c>
    </row>
    <row r="149" spans="1:103" s="10" customFormat="1">
      <c r="A149" s="12"/>
      <c r="B149" s="2" t="s">
        <v>23</v>
      </c>
      <c r="E149" s="114"/>
      <c r="F149" s="84"/>
      <c r="G149" s="84">
        <f t="shared" si="195"/>
        <v>-0.55393524703249486</v>
      </c>
      <c r="H149" s="84"/>
      <c r="I149" s="40"/>
      <c r="J149" s="84">
        <f t="shared" ref="J149:AO156" si="199">IFERROR(J134/J$131,0)</f>
        <v>0</v>
      </c>
      <c r="K149" s="84">
        <f t="shared" si="199"/>
        <v>0</v>
      </c>
      <c r="L149" s="84">
        <f t="shared" si="199"/>
        <v>0</v>
      </c>
      <c r="M149" s="84">
        <f t="shared" si="199"/>
        <v>0</v>
      </c>
      <c r="N149" s="84">
        <f t="shared" si="199"/>
        <v>0</v>
      </c>
      <c r="O149" s="84">
        <f t="shared" si="199"/>
        <v>0</v>
      </c>
      <c r="P149" s="84">
        <f t="shared" si="199"/>
        <v>0</v>
      </c>
      <c r="Q149" s="84">
        <f t="shared" si="199"/>
        <v>0</v>
      </c>
      <c r="R149" s="84">
        <f t="shared" si="199"/>
        <v>0</v>
      </c>
      <c r="S149" s="84">
        <f t="shared" si="199"/>
        <v>0</v>
      </c>
      <c r="T149" s="84">
        <f t="shared" si="199"/>
        <v>0</v>
      </c>
      <c r="U149" s="84">
        <f t="shared" si="199"/>
        <v>0</v>
      </c>
      <c r="V149" s="84">
        <f t="shared" si="199"/>
        <v>0</v>
      </c>
      <c r="W149" s="84">
        <f t="shared" si="199"/>
        <v>0</v>
      </c>
      <c r="X149" s="84">
        <f t="shared" si="199"/>
        <v>0</v>
      </c>
      <c r="Y149" s="84">
        <f t="shared" si="199"/>
        <v>0</v>
      </c>
      <c r="Z149" s="84">
        <f t="shared" si="199"/>
        <v>0</v>
      </c>
      <c r="AA149" s="84">
        <f t="shared" si="199"/>
        <v>0</v>
      </c>
      <c r="AB149" s="84">
        <f t="shared" si="199"/>
        <v>0</v>
      </c>
      <c r="AC149" s="84">
        <f t="shared" si="199"/>
        <v>0</v>
      </c>
      <c r="AD149" s="84">
        <f t="shared" si="199"/>
        <v>0</v>
      </c>
      <c r="AE149" s="84">
        <f t="shared" si="199"/>
        <v>-0.16508597536876318</v>
      </c>
      <c r="AF149" s="84">
        <f t="shared" si="199"/>
        <v>-0.16508597536876291</v>
      </c>
      <c r="AG149" s="193">
        <f t="shared" si="199"/>
        <v>-0.47354590734117946</v>
      </c>
      <c r="AH149" s="193">
        <f t="shared" si="199"/>
        <v>0</v>
      </c>
      <c r="AI149" s="193">
        <f t="shared" si="199"/>
        <v>0</v>
      </c>
      <c r="AJ149" s="193">
        <f t="shared" si="199"/>
        <v>0</v>
      </c>
      <c r="AK149" s="193">
        <f t="shared" si="199"/>
        <v>0</v>
      </c>
      <c r="AL149" s="193">
        <f t="shared" si="199"/>
        <v>0</v>
      </c>
      <c r="AM149" s="193">
        <f t="shared" si="199"/>
        <v>0</v>
      </c>
      <c r="AN149" s="193">
        <f t="shared" si="199"/>
        <v>0</v>
      </c>
      <c r="AO149" s="193">
        <f t="shared" si="199"/>
        <v>0</v>
      </c>
      <c r="AP149" s="193">
        <f t="shared" si="198"/>
        <v>0</v>
      </c>
      <c r="AQ149" s="193">
        <f t="shared" si="198"/>
        <v>0</v>
      </c>
      <c r="AR149" s="193">
        <f t="shared" si="198"/>
        <v>0</v>
      </c>
      <c r="AS149" s="193">
        <f t="shared" si="198"/>
        <v>0</v>
      </c>
      <c r="AT149" s="193">
        <f t="shared" si="198"/>
        <v>0</v>
      </c>
      <c r="AU149" s="193">
        <f t="shared" si="198"/>
        <v>0</v>
      </c>
      <c r="AV149" s="193">
        <f t="shared" si="198"/>
        <v>0</v>
      </c>
      <c r="AW149" s="193">
        <f t="shared" si="198"/>
        <v>0</v>
      </c>
      <c r="AX149" s="193">
        <f t="shared" si="198"/>
        <v>0</v>
      </c>
      <c r="AY149" s="193">
        <f t="shared" si="198"/>
        <v>0</v>
      </c>
      <c r="AZ149" s="193">
        <f t="shared" si="198"/>
        <v>0</v>
      </c>
      <c r="BA149" s="193">
        <f t="shared" si="198"/>
        <v>0</v>
      </c>
      <c r="BB149" s="193">
        <f t="shared" si="198"/>
        <v>0</v>
      </c>
      <c r="BC149" s="193">
        <f t="shared" si="198"/>
        <v>0</v>
      </c>
      <c r="BD149" s="193">
        <f t="shared" si="198"/>
        <v>0</v>
      </c>
      <c r="BE149" s="193">
        <f t="shared" si="198"/>
        <v>0</v>
      </c>
      <c r="BF149" s="193">
        <f t="shared" si="198"/>
        <v>0</v>
      </c>
      <c r="BG149" s="193">
        <f t="shared" si="198"/>
        <v>0</v>
      </c>
      <c r="BH149" s="193">
        <f t="shared" si="198"/>
        <v>0</v>
      </c>
      <c r="BI149" s="193">
        <f t="shared" si="198"/>
        <v>0</v>
      </c>
      <c r="BJ149" s="193">
        <f t="shared" si="198"/>
        <v>0</v>
      </c>
      <c r="BK149" s="193">
        <f t="shared" si="198"/>
        <v>0</v>
      </c>
      <c r="BL149" s="193">
        <f t="shared" si="198"/>
        <v>0</v>
      </c>
      <c r="BM149" s="193">
        <f t="shared" si="198"/>
        <v>0</v>
      </c>
      <c r="BN149" s="193">
        <f t="shared" si="198"/>
        <v>0</v>
      </c>
      <c r="BO149" s="193">
        <f t="shared" si="198"/>
        <v>0</v>
      </c>
      <c r="BP149" s="193">
        <f t="shared" si="198"/>
        <v>0</v>
      </c>
      <c r="BQ149" s="193">
        <f t="shared" si="198"/>
        <v>0</v>
      </c>
      <c r="BR149" s="115"/>
      <c r="BS149" s="84">
        <f t="shared" si="197"/>
        <v>0</v>
      </c>
      <c r="BT149" s="84">
        <f t="shared" si="197"/>
        <v>-0.50074321946078204</v>
      </c>
      <c r="BU149" s="84">
        <f t="shared" si="197"/>
        <v>0</v>
      </c>
      <c r="BV149" s="84">
        <f t="shared" si="197"/>
        <v>0</v>
      </c>
      <c r="BW149" s="84">
        <f t="shared" si="197"/>
        <v>0</v>
      </c>
      <c r="BX149" s="84">
        <f t="shared" si="197"/>
        <v>0</v>
      </c>
      <c r="BY149" s="84">
        <f t="shared" si="197"/>
        <v>0</v>
      </c>
      <c r="BZ149" s="84">
        <f t="shared" si="197"/>
        <v>0</v>
      </c>
      <c r="CA149" s="84">
        <f t="shared" si="197"/>
        <v>0</v>
      </c>
      <c r="CB149" s="84">
        <f t="shared" si="197"/>
        <v>0</v>
      </c>
      <c r="CC149" s="84">
        <f t="shared" si="197"/>
        <v>0</v>
      </c>
      <c r="CD149" s="84">
        <f t="shared" si="197"/>
        <v>0</v>
      </c>
      <c r="CE149" s="84">
        <f t="shared" si="197"/>
        <v>0</v>
      </c>
      <c r="CF149" s="84">
        <f t="shared" si="197"/>
        <v>0</v>
      </c>
      <c r="CG149" s="84">
        <f t="shared" si="197"/>
        <v>0</v>
      </c>
      <c r="CH149" s="84">
        <f t="shared" si="197"/>
        <v>0</v>
      </c>
      <c r="CI149" s="84">
        <f t="shared" si="197"/>
        <v>0</v>
      </c>
      <c r="CJ149" s="84">
        <f t="shared" si="197"/>
        <v>0</v>
      </c>
      <c r="CK149" s="84">
        <f t="shared" si="197"/>
        <v>0</v>
      </c>
      <c r="CL149" s="84">
        <f t="shared" si="197"/>
        <v>0</v>
      </c>
      <c r="CM149" s="84">
        <f t="shared" si="197"/>
        <v>0</v>
      </c>
      <c r="CN149" s="84">
        <f t="shared" si="197"/>
        <v>0</v>
      </c>
      <c r="CO149" s="84">
        <f t="shared" si="197"/>
        <v>0</v>
      </c>
      <c r="CP149" s="84">
        <f t="shared" si="197"/>
        <v>0</v>
      </c>
      <c r="CQ149" s="84">
        <f t="shared" si="197"/>
        <v>0</v>
      </c>
      <c r="CR149" s="84">
        <f t="shared" si="197"/>
        <v>0</v>
      </c>
      <c r="CS149" s="84">
        <f t="shared" si="197"/>
        <v>0</v>
      </c>
      <c r="CT149" s="84">
        <f t="shared" si="197"/>
        <v>0</v>
      </c>
      <c r="CU149" s="84">
        <f t="shared" si="197"/>
        <v>0</v>
      </c>
      <c r="CV149" s="84">
        <f t="shared" si="197"/>
        <v>0</v>
      </c>
      <c r="CW149" s="84">
        <f t="shared" si="197"/>
        <v>0</v>
      </c>
      <c r="CX149" s="84">
        <f t="shared" si="197"/>
        <v>0</v>
      </c>
      <c r="CY149" s="84">
        <f t="shared" si="197"/>
        <v>0</v>
      </c>
    </row>
    <row r="150" spans="1:103" s="6" customFormat="1">
      <c r="A150" s="3"/>
      <c r="B150" s="17" t="s">
        <v>6</v>
      </c>
      <c r="C150" s="17"/>
      <c r="D150" s="17"/>
      <c r="E150" s="113"/>
      <c r="F150" s="117"/>
      <c r="G150" s="117">
        <f t="shared" si="195"/>
        <v>0.44606475296750514</v>
      </c>
      <c r="H150" s="117"/>
      <c r="I150" s="79"/>
      <c r="J150" s="117">
        <f t="shared" si="199"/>
        <v>0</v>
      </c>
      <c r="K150" s="117">
        <f t="shared" si="199"/>
        <v>0</v>
      </c>
      <c r="L150" s="117">
        <f t="shared" si="199"/>
        <v>0</v>
      </c>
      <c r="M150" s="117">
        <f t="shared" si="199"/>
        <v>0</v>
      </c>
      <c r="N150" s="117">
        <f t="shared" si="199"/>
        <v>0</v>
      </c>
      <c r="O150" s="117">
        <f t="shared" si="199"/>
        <v>0</v>
      </c>
      <c r="P150" s="117">
        <f t="shared" si="199"/>
        <v>0</v>
      </c>
      <c r="Q150" s="117">
        <f t="shared" si="199"/>
        <v>0</v>
      </c>
      <c r="R150" s="117">
        <f t="shared" si="199"/>
        <v>0</v>
      </c>
      <c r="S150" s="117">
        <f t="shared" si="199"/>
        <v>0</v>
      </c>
      <c r="T150" s="117">
        <f t="shared" si="199"/>
        <v>0</v>
      </c>
      <c r="U150" s="117">
        <f t="shared" si="199"/>
        <v>0</v>
      </c>
      <c r="V150" s="117">
        <f t="shared" si="199"/>
        <v>0</v>
      </c>
      <c r="W150" s="117">
        <f t="shared" si="199"/>
        <v>0</v>
      </c>
      <c r="X150" s="117">
        <f t="shared" si="199"/>
        <v>0</v>
      </c>
      <c r="Y150" s="117">
        <f t="shared" si="199"/>
        <v>0</v>
      </c>
      <c r="Z150" s="117">
        <f t="shared" si="199"/>
        <v>0</v>
      </c>
      <c r="AA150" s="117">
        <f t="shared" si="199"/>
        <v>0</v>
      </c>
      <c r="AB150" s="117">
        <f t="shared" si="199"/>
        <v>0</v>
      </c>
      <c r="AC150" s="117">
        <f t="shared" si="199"/>
        <v>0</v>
      </c>
      <c r="AD150" s="117">
        <f t="shared" si="199"/>
        <v>0</v>
      </c>
      <c r="AE150" s="117">
        <f t="shared" si="199"/>
        <v>0.83491402463123676</v>
      </c>
      <c r="AF150" s="117">
        <f t="shared" si="199"/>
        <v>0.83491402463123709</v>
      </c>
      <c r="AG150" s="117">
        <f t="shared" si="199"/>
        <v>0.52645409265882048</v>
      </c>
      <c r="AH150" s="117">
        <f t="shared" si="199"/>
        <v>0</v>
      </c>
      <c r="AI150" s="117">
        <f t="shared" si="199"/>
        <v>0</v>
      </c>
      <c r="AJ150" s="117">
        <f t="shared" si="199"/>
        <v>0</v>
      </c>
      <c r="AK150" s="117">
        <f t="shared" si="199"/>
        <v>0</v>
      </c>
      <c r="AL150" s="117">
        <f t="shared" si="199"/>
        <v>0</v>
      </c>
      <c r="AM150" s="117">
        <f t="shared" si="199"/>
        <v>0</v>
      </c>
      <c r="AN150" s="117">
        <f t="shared" si="199"/>
        <v>0</v>
      </c>
      <c r="AO150" s="117">
        <f t="shared" si="199"/>
        <v>0</v>
      </c>
      <c r="AP150" s="117">
        <f t="shared" si="198"/>
        <v>0</v>
      </c>
      <c r="AQ150" s="117">
        <f t="shared" si="198"/>
        <v>0</v>
      </c>
      <c r="AR150" s="117">
        <f t="shared" si="198"/>
        <v>0</v>
      </c>
      <c r="AS150" s="117">
        <f t="shared" si="198"/>
        <v>0</v>
      </c>
      <c r="AT150" s="117">
        <f t="shared" si="198"/>
        <v>0</v>
      </c>
      <c r="AU150" s="117">
        <f t="shared" si="198"/>
        <v>0</v>
      </c>
      <c r="AV150" s="117">
        <f t="shared" si="198"/>
        <v>0</v>
      </c>
      <c r="AW150" s="117">
        <f t="shared" si="198"/>
        <v>0</v>
      </c>
      <c r="AX150" s="117">
        <f t="shared" si="198"/>
        <v>0</v>
      </c>
      <c r="AY150" s="117">
        <f t="shared" si="198"/>
        <v>0</v>
      </c>
      <c r="AZ150" s="117">
        <f t="shared" si="198"/>
        <v>0</v>
      </c>
      <c r="BA150" s="117">
        <f t="shared" si="198"/>
        <v>0</v>
      </c>
      <c r="BB150" s="117">
        <f t="shared" si="198"/>
        <v>0</v>
      </c>
      <c r="BC150" s="117">
        <f t="shared" si="198"/>
        <v>0</v>
      </c>
      <c r="BD150" s="117">
        <f t="shared" si="198"/>
        <v>0</v>
      </c>
      <c r="BE150" s="117">
        <f t="shared" si="198"/>
        <v>0</v>
      </c>
      <c r="BF150" s="117">
        <f t="shared" si="198"/>
        <v>0</v>
      </c>
      <c r="BG150" s="117">
        <f t="shared" si="198"/>
        <v>0</v>
      </c>
      <c r="BH150" s="117">
        <f t="shared" si="198"/>
        <v>0</v>
      </c>
      <c r="BI150" s="117">
        <f t="shared" si="198"/>
        <v>0</v>
      </c>
      <c r="BJ150" s="117">
        <f t="shared" si="198"/>
        <v>0</v>
      </c>
      <c r="BK150" s="117">
        <f t="shared" si="198"/>
        <v>0</v>
      </c>
      <c r="BL150" s="117">
        <f t="shared" si="198"/>
        <v>0</v>
      </c>
      <c r="BM150" s="117">
        <f t="shared" si="198"/>
        <v>0</v>
      </c>
      <c r="BN150" s="117">
        <f t="shared" si="198"/>
        <v>0</v>
      </c>
      <c r="BO150" s="117">
        <f t="shared" si="198"/>
        <v>0</v>
      </c>
      <c r="BP150" s="117">
        <f t="shared" si="198"/>
        <v>0</v>
      </c>
      <c r="BQ150" s="117">
        <f t="shared" si="198"/>
        <v>0</v>
      </c>
      <c r="BR150" s="118"/>
      <c r="BS150" s="117">
        <f t="shared" si="197"/>
        <v>0</v>
      </c>
      <c r="BT150" s="117">
        <f t="shared" si="197"/>
        <v>0.49925678053921796</v>
      </c>
      <c r="BU150" s="117">
        <f t="shared" si="197"/>
        <v>0</v>
      </c>
      <c r="BV150" s="117">
        <f t="shared" si="197"/>
        <v>0</v>
      </c>
      <c r="BW150" s="117">
        <f t="shared" si="197"/>
        <v>0</v>
      </c>
      <c r="BX150" s="117">
        <f t="shared" si="197"/>
        <v>0</v>
      </c>
      <c r="BY150" s="117">
        <f t="shared" si="197"/>
        <v>0</v>
      </c>
      <c r="BZ150" s="117">
        <f t="shared" si="197"/>
        <v>0</v>
      </c>
      <c r="CA150" s="117">
        <f t="shared" si="197"/>
        <v>0</v>
      </c>
      <c r="CB150" s="117">
        <f t="shared" si="197"/>
        <v>0</v>
      </c>
      <c r="CC150" s="117">
        <f t="shared" si="197"/>
        <v>0</v>
      </c>
      <c r="CD150" s="117">
        <f t="shared" si="197"/>
        <v>0</v>
      </c>
      <c r="CE150" s="117">
        <f t="shared" si="197"/>
        <v>0</v>
      </c>
      <c r="CF150" s="117">
        <f t="shared" si="197"/>
        <v>0</v>
      </c>
      <c r="CG150" s="117">
        <f t="shared" si="197"/>
        <v>0</v>
      </c>
      <c r="CH150" s="117">
        <f t="shared" si="197"/>
        <v>0</v>
      </c>
      <c r="CI150" s="117">
        <f t="shared" si="197"/>
        <v>0</v>
      </c>
      <c r="CJ150" s="117">
        <f t="shared" si="197"/>
        <v>0</v>
      </c>
      <c r="CK150" s="117">
        <f t="shared" si="197"/>
        <v>0</v>
      </c>
      <c r="CL150" s="117">
        <f t="shared" si="197"/>
        <v>0</v>
      </c>
      <c r="CM150" s="117">
        <f t="shared" si="197"/>
        <v>0</v>
      </c>
      <c r="CN150" s="117">
        <f t="shared" si="197"/>
        <v>0</v>
      </c>
      <c r="CO150" s="117">
        <f t="shared" si="197"/>
        <v>0</v>
      </c>
      <c r="CP150" s="117">
        <f t="shared" si="197"/>
        <v>0</v>
      </c>
      <c r="CQ150" s="117">
        <f t="shared" si="197"/>
        <v>0</v>
      </c>
      <c r="CR150" s="117">
        <f t="shared" si="197"/>
        <v>0</v>
      </c>
      <c r="CS150" s="117">
        <f t="shared" si="197"/>
        <v>0</v>
      </c>
      <c r="CT150" s="117">
        <f t="shared" si="197"/>
        <v>0</v>
      </c>
      <c r="CU150" s="117">
        <f t="shared" si="197"/>
        <v>0</v>
      </c>
      <c r="CV150" s="117">
        <f t="shared" si="197"/>
        <v>0</v>
      </c>
      <c r="CW150" s="117">
        <f t="shared" si="197"/>
        <v>0</v>
      </c>
      <c r="CX150" s="117">
        <f t="shared" si="197"/>
        <v>0</v>
      </c>
      <c r="CY150" s="117">
        <f t="shared" si="197"/>
        <v>0</v>
      </c>
    </row>
    <row r="151" spans="1:103" s="10" customFormat="1">
      <c r="A151" s="12"/>
      <c r="B151" s="6" t="s">
        <v>15</v>
      </c>
      <c r="E151" s="114"/>
      <c r="F151" s="84"/>
      <c r="G151" s="84">
        <f t="shared" si="195"/>
        <v>-5.0755297503445977E-2</v>
      </c>
      <c r="H151" s="84"/>
      <c r="I151" s="40"/>
      <c r="J151" s="84">
        <f t="shared" si="199"/>
        <v>0</v>
      </c>
      <c r="K151" s="84">
        <f t="shared" si="199"/>
        <v>0</v>
      </c>
      <c r="L151" s="84">
        <f t="shared" si="199"/>
        <v>0</v>
      </c>
      <c r="M151" s="84">
        <f t="shared" si="199"/>
        <v>0</v>
      </c>
      <c r="N151" s="84">
        <f t="shared" si="199"/>
        <v>0</v>
      </c>
      <c r="O151" s="84">
        <f t="shared" si="199"/>
        <v>0</v>
      </c>
      <c r="P151" s="84">
        <f t="shared" si="199"/>
        <v>0</v>
      </c>
      <c r="Q151" s="84">
        <f t="shared" si="199"/>
        <v>0</v>
      </c>
      <c r="R151" s="84">
        <f t="shared" si="199"/>
        <v>0</v>
      </c>
      <c r="S151" s="84">
        <f t="shared" si="199"/>
        <v>0</v>
      </c>
      <c r="T151" s="84">
        <f t="shared" si="199"/>
        <v>0</v>
      </c>
      <c r="U151" s="84">
        <f t="shared" si="199"/>
        <v>0</v>
      </c>
      <c r="V151" s="84">
        <f t="shared" si="199"/>
        <v>0</v>
      </c>
      <c r="W151" s="84">
        <f t="shared" si="199"/>
        <v>0</v>
      </c>
      <c r="X151" s="84">
        <f t="shared" si="199"/>
        <v>0</v>
      </c>
      <c r="Y151" s="84">
        <f t="shared" si="199"/>
        <v>0</v>
      </c>
      <c r="Z151" s="84">
        <f t="shared" si="199"/>
        <v>0</v>
      </c>
      <c r="AA151" s="84">
        <f t="shared" si="199"/>
        <v>0</v>
      </c>
      <c r="AB151" s="84">
        <f t="shared" si="199"/>
        <v>0</v>
      </c>
      <c r="AC151" s="84">
        <f t="shared" si="199"/>
        <v>0</v>
      </c>
      <c r="AD151" s="84">
        <f t="shared" si="199"/>
        <v>0</v>
      </c>
      <c r="AE151" s="84">
        <f t="shared" si="199"/>
        <v>-0.44246094293977734</v>
      </c>
      <c r="AF151" s="84">
        <f t="shared" si="199"/>
        <v>-0.44246094293977734</v>
      </c>
      <c r="AG151" s="84">
        <f t="shared" si="199"/>
        <v>-1.8319394283629414E-2</v>
      </c>
      <c r="AH151" s="84">
        <f t="shared" si="199"/>
        <v>0</v>
      </c>
      <c r="AI151" s="84">
        <f t="shared" si="199"/>
        <v>0</v>
      </c>
      <c r="AJ151" s="84">
        <f t="shared" si="199"/>
        <v>0</v>
      </c>
      <c r="AK151" s="84">
        <f t="shared" si="199"/>
        <v>0</v>
      </c>
      <c r="AL151" s="84">
        <f t="shared" si="199"/>
        <v>0</v>
      </c>
      <c r="AM151" s="84">
        <f t="shared" si="199"/>
        <v>0</v>
      </c>
      <c r="AN151" s="84">
        <f t="shared" si="199"/>
        <v>0</v>
      </c>
      <c r="AO151" s="84">
        <f t="shared" si="199"/>
        <v>0</v>
      </c>
      <c r="AP151" s="84">
        <f t="shared" si="198"/>
        <v>0</v>
      </c>
      <c r="AQ151" s="84">
        <f t="shared" si="198"/>
        <v>0</v>
      </c>
      <c r="AR151" s="84">
        <f t="shared" si="198"/>
        <v>0</v>
      </c>
      <c r="AS151" s="84">
        <f t="shared" si="198"/>
        <v>0</v>
      </c>
      <c r="AT151" s="84">
        <f t="shared" si="198"/>
        <v>0</v>
      </c>
      <c r="AU151" s="84">
        <f t="shared" si="198"/>
        <v>0</v>
      </c>
      <c r="AV151" s="84">
        <f t="shared" si="198"/>
        <v>0</v>
      </c>
      <c r="AW151" s="84">
        <f t="shared" si="198"/>
        <v>0</v>
      </c>
      <c r="AX151" s="84">
        <f t="shared" si="198"/>
        <v>0</v>
      </c>
      <c r="AY151" s="84">
        <f t="shared" si="198"/>
        <v>0</v>
      </c>
      <c r="AZ151" s="84">
        <f t="shared" si="198"/>
        <v>0</v>
      </c>
      <c r="BA151" s="84">
        <f t="shared" si="198"/>
        <v>0</v>
      </c>
      <c r="BB151" s="84">
        <f t="shared" si="198"/>
        <v>0</v>
      </c>
      <c r="BC151" s="84">
        <f t="shared" si="198"/>
        <v>0</v>
      </c>
      <c r="BD151" s="84">
        <f t="shared" si="198"/>
        <v>0</v>
      </c>
      <c r="BE151" s="84">
        <f t="shared" si="198"/>
        <v>0</v>
      </c>
      <c r="BF151" s="84">
        <f t="shared" si="198"/>
        <v>0</v>
      </c>
      <c r="BG151" s="84">
        <f t="shared" si="198"/>
        <v>0</v>
      </c>
      <c r="BH151" s="84">
        <f t="shared" si="198"/>
        <v>0</v>
      </c>
      <c r="BI151" s="84">
        <f t="shared" si="198"/>
        <v>0</v>
      </c>
      <c r="BJ151" s="84">
        <f t="shared" si="198"/>
        <v>0</v>
      </c>
      <c r="BK151" s="84">
        <f t="shared" si="198"/>
        <v>0</v>
      </c>
      <c r="BL151" s="84">
        <f t="shared" si="198"/>
        <v>0</v>
      </c>
      <c r="BM151" s="84">
        <f t="shared" si="198"/>
        <v>0</v>
      </c>
      <c r="BN151" s="84">
        <f t="shared" si="198"/>
        <v>0</v>
      </c>
      <c r="BO151" s="84">
        <f t="shared" si="198"/>
        <v>0</v>
      </c>
      <c r="BP151" s="84">
        <f t="shared" si="198"/>
        <v>0</v>
      </c>
      <c r="BQ151" s="84">
        <f t="shared" si="198"/>
        <v>0</v>
      </c>
      <c r="BR151" s="115"/>
      <c r="BS151" s="84">
        <f t="shared" si="197"/>
        <v>0</v>
      </c>
      <c r="BT151" s="84">
        <f t="shared" si="197"/>
        <v>-5.0755297503445977E-2</v>
      </c>
      <c r="BU151" s="84">
        <f t="shared" si="197"/>
        <v>0</v>
      </c>
      <c r="BV151" s="84">
        <f t="shared" si="197"/>
        <v>0</v>
      </c>
      <c r="BW151" s="84">
        <f t="shared" si="197"/>
        <v>0</v>
      </c>
      <c r="BX151" s="84">
        <f t="shared" si="197"/>
        <v>0</v>
      </c>
      <c r="BY151" s="84">
        <f t="shared" si="197"/>
        <v>0</v>
      </c>
      <c r="BZ151" s="84">
        <f t="shared" si="197"/>
        <v>0</v>
      </c>
      <c r="CA151" s="84">
        <f t="shared" si="197"/>
        <v>0</v>
      </c>
      <c r="CB151" s="84">
        <f t="shared" si="197"/>
        <v>0</v>
      </c>
      <c r="CC151" s="84">
        <f t="shared" si="197"/>
        <v>0</v>
      </c>
      <c r="CD151" s="84">
        <f t="shared" si="197"/>
        <v>0</v>
      </c>
      <c r="CE151" s="84">
        <f t="shared" si="197"/>
        <v>0</v>
      </c>
      <c r="CF151" s="84">
        <f t="shared" si="197"/>
        <v>0</v>
      </c>
      <c r="CG151" s="84">
        <f t="shared" si="197"/>
        <v>0</v>
      </c>
      <c r="CH151" s="84">
        <f t="shared" si="197"/>
        <v>0</v>
      </c>
      <c r="CI151" s="84">
        <f t="shared" si="197"/>
        <v>0</v>
      </c>
      <c r="CJ151" s="84">
        <f t="shared" si="197"/>
        <v>0</v>
      </c>
      <c r="CK151" s="84">
        <f t="shared" si="197"/>
        <v>0</v>
      </c>
      <c r="CL151" s="84">
        <f t="shared" si="197"/>
        <v>0</v>
      </c>
      <c r="CM151" s="84">
        <f t="shared" si="197"/>
        <v>0</v>
      </c>
      <c r="CN151" s="84">
        <f t="shared" si="197"/>
        <v>0</v>
      </c>
      <c r="CO151" s="84">
        <f t="shared" si="197"/>
        <v>0</v>
      </c>
      <c r="CP151" s="84">
        <f t="shared" si="197"/>
        <v>0</v>
      </c>
      <c r="CQ151" s="84">
        <f t="shared" ref="CQ151:CY151" si="200">IFERROR(CQ136/CQ$131,0)</f>
        <v>0</v>
      </c>
      <c r="CR151" s="84">
        <f t="shared" si="200"/>
        <v>0</v>
      </c>
      <c r="CS151" s="84">
        <f t="shared" si="200"/>
        <v>0</v>
      </c>
      <c r="CT151" s="84">
        <f t="shared" si="200"/>
        <v>0</v>
      </c>
      <c r="CU151" s="84">
        <f t="shared" si="200"/>
        <v>0</v>
      </c>
      <c r="CV151" s="84">
        <f t="shared" si="200"/>
        <v>0</v>
      </c>
      <c r="CW151" s="84">
        <f t="shared" si="200"/>
        <v>0</v>
      </c>
      <c r="CX151" s="84">
        <f t="shared" si="200"/>
        <v>0</v>
      </c>
      <c r="CY151" s="84">
        <f t="shared" si="200"/>
        <v>0</v>
      </c>
    </row>
    <row r="152" spans="1:103" s="6" customFormat="1">
      <c r="A152" s="3"/>
      <c r="B152" s="17" t="s">
        <v>7</v>
      </c>
      <c r="C152" s="17"/>
      <c r="D152" s="17"/>
      <c r="E152" s="113"/>
      <c r="F152" s="117"/>
      <c r="G152" s="117">
        <f t="shared" si="195"/>
        <v>0.39530945546405916</v>
      </c>
      <c r="H152" s="117"/>
      <c r="I152" s="79"/>
      <c r="J152" s="117">
        <f t="shared" si="199"/>
        <v>0</v>
      </c>
      <c r="K152" s="117">
        <f t="shared" si="199"/>
        <v>0</v>
      </c>
      <c r="L152" s="117">
        <f t="shared" si="199"/>
        <v>0</v>
      </c>
      <c r="M152" s="117">
        <f t="shared" si="199"/>
        <v>0</v>
      </c>
      <c r="N152" s="117">
        <f t="shared" si="199"/>
        <v>0</v>
      </c>
      <c r="O152" s="117">
        <f t="shared" si="199"/>
        <v>0</v>
      </c>
      <c r="P152" s="117">
        <f t="shared" si="199"/>
        <v>0</v>
      </c>
      <c r="Q152" s="117">
        <f t="shared" si="199"/>
        <v>0</v>
      </c>
      <c r="R152" s="117">
        <f t="shared" si="199"/>
        <v>0</v>
      </c>
      <c r="S152" s="117">
        <f t="shared" si="199"/>
        <v>0</v>
      </c>
      <c r="T152" s="117">
        <f t="shared" si="199"/>
        <v>0</v>
      </c>
      <c r="U152" s="117">
        <f t="shared" si="199"/>
        <v>0</v>
      </c>
      <c r="V152" s="117">
        <f t="shared" si="199"/>
        <v>0</v>
      </c>
      <c r="W152" s="117">
        <f t="shared" si="199"/>
        <v>0</v>
      </c>
      <c r="X152" s="117">
        <f t="shared" si="199"/>
        <v>0</v>
      </c>
      <c r="Y152" s="117">
        <f t="shared" si="199"/>
        <v>0</v>
      </c>
      <c r="Z152" s="117">
        <f t="shared" si="199"/>
        <v>0</v>
      </c>
      <c r="AA152" s="117">
        <f t="shared" si="199"/>
        <v>0</v>
      </c>
      <c r="AB152" s="117">
        <f t="shared" si="199"/>
        <v>0</v>
      </c>
      <c r="AC152" s="117">
        <f t="shared" si="199"/>
        <v>0</v>
      </c>
      <c r="AD152" s="117">
        <f t="shared" si="199"/>
        <v>0</v>
      </c>
      <c r="AE152" s="117">
        <f t="shared" si="199"/>
        <v>0.39245308169145943</v>
      </c>
      <c r="AF152" s="117">
        <f t="shared" si="199"/>
        <v>0.39245308169145982</v>
      </c>
      <c r="AG152" s="117">
        <f t="shared" si="199"/>
        <v>0.5081346983751911</v>
      </c>
      <c r="AH152" s="117">
        <f t="shared" si="199"/>
        <v>0</v>
      </c>
      <c r="AI152" s="117">
        <f t="shared" si="199"/>
        <v>0</v>
      </c>
      <c r="AJ152" s="117">
        <f t="shared" si="199"/>
        <v>0</v>
      </c>
      <c r="AK152" s="117">
        <f t="shared" si="199"/>
        <v>0</v>
      </c>
      <c r="AL152" s="117">
        <f t="shared" si="199"/>
        <v>0</v>
      </c>
      <c r="AM152" s="117">
        <f t="shared" si="199"/>
        <v>0</v>
      </c>
      <c r="AN152" s="117">
        <f t="shared" si="199"/>
        <v>0</v>
      </c>
      <c r="AO152" s="117">
        <f t="shared" si="199"/>
        <v>0</v>
      </c>
      <c r="AP152" s="117">
        <f t="shared" si="198"/>
        <v>0</v>
      </c>
      <c r="AQ152" s="117">
        <f t="shared" si="198"/>
        <v>0</v>
      </c>
      <c r="AR152" s="117">
        <f t="shared" si="198"/>
        <v>0</v>
      </c>
      <c r="AS152" s="117">
        <f t="shared" si="198"/>
        <v>0</v>
      </c>
      <c r="AT152" s="117">
        <f t="shared" si="198"/>
        <v>0</v>
      </c>
      <c r="AU152" s="117">
        <f t="shared" si="198"/>
        <v>0</v>
      </c>
      <c r="AV152" s="117">
        <f t="shared" si="198"/>
        <v>0</v>
      </c>
      <c r="AW152" s="117">
        <f t="shared" si="198"/>
        <v>0</v>
      </c>
      <c r="AX152" s="117">
        <f t="shared" si="198"/>
        <v>0</v>
      </c>
      <c r="AY152" s="117">
        <f t="shared" si="198"/>
        <v>0</v>
      </c>
      <c r="AZ152" s="117">
        <f t="shared" si="198"/>
        <v>0</v>
      </c>
      <c r="BA152" s="117">
        <f t="shared" si="198"/>
        <v>0</v>
      </c>
      <c r="BB152" s="117">
        <f t="shared" si="198"/>
        <v>0</v>
      </c>
      <c r="BC152" s="117">
        <f t="shared" si="198"/>
        <v>0</v>
      </c>
      <c r="BD152" s="117">
        <f t="shared" si="198"/>
        <v>0</v>
      </c>
      <c r="BE152" s="117">
        <f t="shared" si="198"/>
        <v>0</v>
      </c>
      <c r="BF152" s="117">
        <f t="shared" si="198"/>
        <v>0</v>
      </c>
      <c r="BG152" s="117">
        <f t="shared" si="198"/>
        <v>0</v>
      </c>
      <c r="BH152" s="117">
        <f t="shared" si="198"/>
        <v>0</v>
      </c>
      <c r="BI152" s="117">
        <f t="shared" si="198"/>
        <v>0</v>
      </c>
      <c r="BJ152" s="117">
        <f t="shared" si="198"/>
        <v>0</v>
      </c>
      <c r="BK152" s="117">
        <f t="shared" si="198"/>
        <v>0</v>
      </c>
      <c r="BL152" s="117">
        <f t="shared" si="198"/>
        <v>0</v>
      </c>
      <c r="BM152" s="117">
        <f t="shared" si="198"/>
        <v>0</v>
      </c>
      <c r="BN152" s="117">
        <f t="shared" si="198"/>
        <v>0</v>
      </c>
      <c r="BO152" s="117">
        <f t="shared" si="198"/>
        <v>0</v>
      </c>
      <c r="BP152" s="117">
        <f t="shared" si="198"/>
        <v>0</v>
      </c>
      <c r="BQ152" s="117">
        <f t="shared" si="198"/>
        <v>0</v>
      </c>
      <c r="BR152" s="118"/>
      <c r="BS152" s="117">
        <f t="shared" ref="BS152:CY156" si="201">IFERROR(BS137/BS$131,0)</f>
        <v>0</v>
      </c>
      <c r="BT152" s="117">
        <f t="shared" si="201"/>
        <v>0.44850148303577203</v>
      </c>
      <c r="BU152" s="117">
        <f t="shared" si="201"/>
        <v>0</v>
      </c>
      <c r="BV152" s="117">
        <f t="shared" si="201"/>
        <v>0</v>
      </c>
      <c r="BW152" s="117">
        <f t="shared" si="201"/>
        <v>0</v>
      </c>
      <c r="BX152" s="117">
        <f t="shared" si="201"/>
        <v>0</v>
      </c>
      <c r="BY152" s="117">
        <f t="shared" si="201"/>
        <v>0</v>
      </c>
      <c r="BZ152" s="117">
        <f t="shared" si="201"/>
        <v>0</v>
      </c>
      <c r="CA152" s="117">
        <f t="shared" si="201"/>
        <v>0</v>
      </c>
      <c r="CB152" s="117">
        <f t="shared" si="201"/>
        <v>0</v>
      </c>
      <c r="CC152" s="117">
        <f t="shared" si="201"/>
        <v>0</v>
      </c>
      <c r="CD152" s="117">
        <f t="shared" si="201"/>
        <v>0</v>
      </c>
      <c r="CE152" s="117">
        <f t="shared" si="201"/>
        <v>0</v>
      </c>
      <c r="CF152" s="117">
        <f t="shared" si="201"/>
        <v>0</v>
      </c>
      <c r="CG152" s="117">
        <f t="shared" si="201"/>
        <v>0</v>
      </c>
      <c r="CH152" s="117">
        <f t="shared" si="201"/>
        <v>0</v>
      </c>
      <c r="CI152" s="117">
        <f t="shared" si="201"/>
        <v>0</v>
      </c>
      <c r="CJ152" s="117">
        <f t="shared" si="201"/>
        <v>0</v>
      </c>
      <c r="CK152" s="117">
        <f t="shared" si="201"/>
        <v>0</v>
      </c>
      <c r="CL152" s="117">
        <f t="shared" si="201"/>
        <v>0</v>
      </c>
      <c r="CM152" s="117">
        <f t="shared" si="201"/>
        <v>0</v>
      </c>
      <c r="CN152" s="117">
        <f t="shared" si="201"/>
        <v>0</v>
      </c>
      <c r="CO152" s="117">
        <f t="shared" si="201"/>
        <v>0</v>
      </c>
      <c r="CP152" s="117">
        <f t="shared" si="201"/>
        <v>0</v>
      </c>
      <c r="CQ152" s="117">
        <f t="shared" si="201"/>
        <v>0</v>
      </c>
      <c r="CR152" s="117">
        <f t="shared" si="201"/>
        <v>0</v>
      </c>
      <c r="CS152" s="117">
        <f t="shared" si="201"/>
        <v>0</v>
      </c>
      <c r="CT152" s="117">
        <f t="shared" si="201"/>
        <v>0</v>
      </c>
      <c r="CU152" s="117">
        <f t="shared" si="201"/>
        <v>0</v>
      </c>
      <c r="CV152" s="117">
        <f t="shared" si="201"/>
        <v>0</v>
      </c>
      <c r="CW152" s="117">
        <f t="shared" si="201"/>
        <v>0</v>
      </c>
      <c r="CX152" s="117">
        <f t="shared" si="201"/>
        <v>0</v>
      </c>
      <c r="CY152" s="117">
        <f t="shared" si="201"/>
        <v>0</v>
      </c>
    </row>
    <row r="153" spans="1:103" s="10" customFormat="1">
      <c r="A153" s="12"/>
      <c r="B153" s="2" t="s">
        <v>24</v>
      </c>
      <c r="E153" s="114"/>
      <c r="F153" s="84"/>
      <c r="G153" s="84">
        <f t="shared" si="195"/>
        <v>0</v>
      </c>
      <c r="H153" s="84"/>
      <c r="I153" s="40"/>
      <c r="J153" s="84">
        <f t="shared" si="199"/>
        <v>0</v>
      </c>
      <c r="K153" s="84">
        <f t="shared" si="199"/>
        <v>0</v>
      </c>
      <c r="L153" s="84">
        <f t="shared" si="199"/>
        <v>0</v>
      </c>
      <c r="M153" s="84">
        <f t="shared" si="199"/>
        <v>0</v>
      </c>
      <c r="N153" s="84">
        <f t="shared" si="199"/>
        <v>0</v>
      </c>
      <c r="O153" s="84">
        <f t="shared" si="199"/>
        <v>0</v>
      </c>
      <c r="P153" s="84">
        <f t="shared" si="199"/>
        <v>0</v>
      </c>
      <c r="Q153" s="84">
        <f t="shared" si="199"/>
        <v>0</v>
      </c>
      <c r="R153" s="84">
        <f t="shared" si="199"/>
        <v>0</v>
      </c>
      <c r="S153" s="84">
        <f t="shared" si="199"/>
        <v>0</v>
      </c>
      <c r="T153" s="84">
        <f t="shared" si="199"/>
        <v>0</v>
      </c>
      <c r="U153" s="84">
        <f t="shared" si="199"/>
        <v>0</v>
      </c>
      <c r="V153" s="84">
        <f t="shared" si="199"/>
        <v>0</v>
      </c>
      <c r="W153" s="84">
        <f t="shared" si="199"/>
        <v>0</v>
      </c>
      <c r="X153" s="84">
        <f t="shared" si="199"/>
        <v>0</v>
      </c>
      <c r="Y153" s="84">
        <f t="shared" si="199"/>
        <v>0</v>
      </c>
      <c r="Z153" s="84">
        <f t="shared" si="199"/>
        <v>0</v>
      </c>
      <c r="AA153" s="84">
        <f t="shared" si="199"/>
        <v>0</v>
      </c>
      <c r="AB153" s="84">
        <f t="shared" si="199"/>
        <v>0</v>
      </c>
      <c r="AC153" s="84">
        <f t="shared" si="199"/>
        <v>0</v>
      </c>
      <c r="AD153" s="84">
        <f t="shared" si="199"/>
        <v>0</v>
      </c>
      <c r="AE153" s="84">
        <f t="shared" si="199"/>
        <v>0</v>
      </c>
      <c r="AF153" s="84">
        <f t="shared" si="199"/>
        <v>0</v>
      </c>
      <c r="AG153" s="84">
        <f t="shared" si="199"/>
        <v>0</v>
      </c>
      <c r="AH153" s="84">
        <f t="shared" si="199"/>
        <v>0</v>
      </c>
      <c r="AI153" s="84">
        <f t="shared" si="199"/>
        <v>0</v>
      </c>
      <c r="AJ153" s="84">
        <f t="shared" si="199"/>
        <v>0</v>
      </c>
      <c r="AK153" s="84">
        <f t="shared" si="199"/>
        <v>0</v>
      </c>
      <c r="AL153" s="84">
        <f t="shared" si="199"/>
        <v>0</v>
      </c>
      <c r="AM153" s="84">
        <f t="shared" si="199"/>
        <v>0</v>
      </c>
      <c r="AN153" s="84">
        <f t="shared" si="199"/>
        <v>0</v>
      </c>
      <c r="AO153" s="84">
        <f t="shared" si="199"/>
        <v>0</v>
      </c>
      <c r="AP153" s="84">
        <f t="shared" si="198"/>
        <v>0</v>
      </c>
      <c r="AQ153" s="84">
        <f t="shared" si="198"/>
        <v>0</v>
      </c>
      <c r="AR153" s="84">
        <f t="shared" si="198"/>
        <v>0</v>
      </c>
      <c r="AS153" s="84">
        <f t="shared" si="198"/>
        <v>0</v>
      </c>
      <c r="AT153" s="84">
        <f t="shared" si="198"/>
        <v>0</v>
      </c>
      <c r="AU153" s="84">
        <f t="shared" si="198"/>
        <v>0</v>
      </c>
      <c r="AV153" s="84">
        <f t="shared" si="198"/>
        <v>0</v>
      </c>
      <c r="AW153" s="84">
        <f t="shared" si="198"/>
        <v>0</v>
      </c>
      <c r="AX153" s="84">
        <f t="shared" si="198"/>
        <v>0</v>
      </c>
      <c r="AY153" s="84">
        <f t="shared" si="198"/>
        <v>0</v>
      </c>
      <c r="AZ153" s="84">
        <f t="shared" si="198"/>
        <v>0</v>
      </c>
      <c r="BA153" s="84">
        <f t="shared" si="198"/>
        <v>0</v>
      </c>
      <c r="BB153" s="84">
        <f t="shared" si="198"/>
        <v>0</v>
      </c>
      <c r="BC153" s="84">
        <f t="shared" si="198"/>
        <v>0</v>
      </c>
      <c r="BD153" s="84">
        <f t="shared" si="198"/>
        <v>0</v>
      </c>
      <c r="BE153" s="84">
        <f t="shared" si="198"/>
        <v>0</v>
      </c>
      <c r="BF153" s="84">
        <f t="shared" si="198"/>
        <v>0</v>
      </c>
      <c r="BG153" s="84">
        <f t="shared" si="198"/>
        <v>0</v>
      </c>
      <c r="BH153" s="84">
        <f t="shared" si="198"/>
        <v>0</v>
      </c>
      <c r="BI153" s="84">
        <f t="shared" si="198"/>
        <v>0</v>
      </c>
      <c r="BJ153" s="84">
        <f t="shared" si="198"/>
        <v>0</v>
      </c>
      <c r="BK153" s="84">
        <f t="shared" si="198"/>
        <v>0</v>
      </c>
      <c r="BL153" s="84">
        <f t="shared" si="198"/>
        <v>0</v>
      </c>
      <c r="BM153" s="84">
        <f t="shared" si="198"/>
        <v>0</v>
      </c>
      <c r="BN153" s="84">
        <f t="shared" si="198"/>
        <v>0</v>
      </c>
      <c r="BO153" s="84">
        <f t="shared" si="198"/>
        <v>0</v>
      </c>
      <c r="BP153" s="84">
        <f t="shared" si="198"/>
        <v>0</v>
      </c>
      <c r="BQ153" s="84">
        <f t="shared" si="198"/>
        <v>0</v>
      </c>
      <c r="BR153" s="115"/>
      <c r="BS153" s="84">
        <f t="shared" si="201"/>
        <v>0</v>
      </c>
      <c r="BT153" s="84">
        <f t="shared" si="201"/>
        <v>0</v>
      </c>
      <c r="BU153" s="84">
        <f t="shared" si="201"/>
        <v>0</v>
      </c>
      <c r="BV153" s="84">
        <f t="shared" si="201"/>
        <v>0</v>
      </c>
      <c r="BW153" s="84">
        <f t="shared" si="201"/>
        <v>0</v>
      </c>
      <c r="BX153" s="84">
        <f t="shared" si="201"/>
        <v>0</v>
      </c>
      <c r="BY153" s="84">
        <f t="shared" si="201"/>
        <v>0</v>
      </c>
      <c r="BZ153" s="84">
        <f t="shared" si="201"/>
        <v>0</v>
      </c>
      <c r="CA153" s="84">
        <f t="shared" si="201"/>
        <v>0</v>
      </c>
      <c r="CB153" s="84">
        <f t="shared" si="201"/>
        <v>0</v>
      </c>
      <c r="CC153" s="84">
        <f t="shared" si="201"/>
        <v>0</v>
      </c>
      <c r="CD153" s="84">
        <f t="shared" si="201"/>
        <v>0</v>
      </c>
      <c r="CE153" s="84">
        <f t="shared" si="201"/>
        <v>0</v>
      </c>
      <c r="CF153" s="84">
        <f t="shared" si="201"/>
        <v>0</v>
      </c>
      <c r="CG153" s="84">
        <f t="shared" si="201"/>
        <v>0</v>
      </c>
      <c r="CH153" s="84">
        <f t="shared" si="201"/>
        <v>0</v>
      </c>
      <c r="CI153" s="84">
        <f t="shared" si="201"/>
        <v>0</v>
      </c>
      <c r="CJ153" s="84">
        <f t="shared" si="201"/>
        <v>0</v>
      </c>
      <c r="CK153" s="84">
        <f t="shared" si="201"/>
        <v>0</v>
      </c>
      <c r="CL153" s="84">
        <f t="shared" si="201"/>
        <v>0</v>
      </c>
      <c r="CM153" s="84">
        <f t="shared" si="201"/>
        <v>0</v>
      </c>
      <c r="CN153" s="84">
        <f t="shared" si="201"/>
        <v>0</v>
      </c>
      <c r="CO153" s="84">
        <f t="shared" si="201"/>
        <v>0</v>
      </c>
      <c r="CP153" s="84">
        <f t="shared" si="201"/>
        <v>0</v>
      </c>
      <c r="CQ153" s="84">
        <f t="shared" si="201"/>
        <v>0</v>
      </c>
      <c r="CR153" s="84">
        <f t="shared" si="201"/>
        <v>0</v>
      </c>
      <c r="CS153" s="84">
        <f t="shared" si="201"/>
        <v>0</v>
      </c>
      <c r="CT153" s="84">
        <f t="shared" si="201"/>
        <v>0</v>
      </c>
      <c r="CU153" s="84">
        <f t="shared" si="201"/>
        <v>0</v>
      </c>
      <c r="CV153" s="84">
        <f t="shared" si="201"/>
        <v>0</v>
      </c>
      <c r="CW153" s="84">
        <f t="shared" si="201"/>
        <v>0</v>
      </c>
      <c r="CX153" s="84">
        <f t="shared" si="201"/>
        <v>0</v>
      </c>
      <c r="CY153" s="84">
        <f t="shared" si="201"/>
        <v>0</v>
      </c>
    </row>
    <row r="154" spans="1:103" s="6" customFormat="1">
      <c r="A154" s="3"/>
      <c r="B154" s="17" t="s">
        <v>25</v>
      </c>
      <c r="C154" s="17"/>
      <c r="D154" s="17"/>
      <c r="E154" s="119"/>
      <c r="F154" s="117"/>
      <c r="G154" s="117">
        <f t="shared" si="195"/>
        <v>0.39530945546405916</v>
      </c>
      <c r="H154" s="117"/>
      <c r="I154" s="18"/>
      <c r="J154" s="117">
        <f t="shared" si="199"/>
        <v>0</v>
      </c>
      <c r="K154" s="117">
        <f t="shared" si="199"/>
        <v>0</v>
      </c>
      <c r="L154" s="117">
        <f t="shared" si="199"/>
        <v>0</v>
      </c>
      <c r="M154" s="117">
        <f t="shared" si="199"/>
        <v>0</v>
      </c>
      <c r="N154" s="117">
        <f t="shared" si="199"/>
        <v>0</v>
      </c>
      <c r="O154" s="117">
        <f t="shared" si="199"/>
        <v>0</v>
      </c>
      <c r="P154" s="117">
        <f t="shared" si="199"/>
        <v>0</v>
      </c>
      <c r="Q154" s="117">
        <f t="shared" si="199"/>
        <v>0</v>
      </c>
      <c r="R154" s="117">
        <f t="shared" si="199"/>
        <v>0</v>
      </c>
      <c r="S154" s="117">
        <f t="shared" si="199"/>
        <v>0</v>
      </c>
      <c r="T154" s="117">
        <f t="shared" si="199"/>
        <v>0</v>
      </c>
      <c r="U154" s="117">
        <f t="shared" si="199"/>
        <v>0</v>
      </c>
      <c r="V154" s="117">
        <f t="shared" si="199"/>
        <v>0</v>
      </c>
      <c r="W154" s="117">
        <f t="shared" si="199"/>
        <v>0</v>
      </c>
      <c r="X154" s="117">
        <f t="shared" si="199"/>
        <v>0</v>
      </c>
      <c r="Y154" s="117">
        <f t="shared" si="199"/>
        <v>0</v>
      </c>
      <c r="Z154" s="117">
        <f t="shared" si="199"/>
        <v>0</v>
      </c>
      <c r="AA154" s="117">
        <f t="shared" si="199"/>
        <v>0</v>
      </c>
      <c r="AB154" s="117">
        <f t="shared" si="199"/>
        <v>0</v>
      </c>
      <c r="AC154" s="117">
        <f t="shared" si="199"/>
        <v>0</v>
      </c>
      <c r="AD154" s="117">
        <f t="shared" si="199"/>
        <v>0</v>
      </c>
      <c r="AE154" s="117">
        <f t="shared" si="199"/>
        <v>0.39245308169145943</v>
      </c>
      <c r="AF154" s="117">
        <f t="shared" si="199"/>
        <v>0.39245308169145982</v>
      </c>
      <c r="AG154" s="117">
        <f t="shared" si="199"/>
        <v>0.5081346983751911</v>
      </c>
      <c r="AH154" s="117">
        <f t="shared" si="199"/>
        <v>0</v>
      </c>
      <c r="AI154" s="117">
        <f t="shared" si="199"/>
        <v>0</v>
      </c>
      <c r="AJ154" s="117">
        <f t="shared" si="199"/>
        <v>0</v>
      </c>
      <c r="AK154" s="117">
        <f t="shared" si="199"/>
        <v>0</v>
      </c>
      <c r="AL154" s="117">
        <f t="shared" si="199"/>
        <v>0</v>
      </c>
      <c r="AM154" s="117">
        <f t="shared" si="199"/>
        <v>0</v>
      </c>
      <c r="AN154" s="117">
        <f t="shared" si="199"/>
        <v>0</v>
      </c>
      <c r="AO154" s="117">
        <f t="shared" si="199"/>
        <v>0</v>
      </c>
      <c r="AP154" s="117">
        <f t="shared" si="198"/>
        <v>0</v>
      </c>
      <c r="AQ154" s="117">
        <f t="shared" si="198"/>
        <v>0</v>
      </c>
      <c r="AR154" s="117">
        <f t="shared" si="198"/>
        <v>0</v>
      </c>
      <c r="AS154" s="117">
        <f t="shared" si="198"/>
        <v>0</v>
      </c>
      <c r="AT154" s="117">
        <f t="shared" si="198"/>
        <v>0</v>
      </c>
      <c r="AU154" s="117">
        <f t="shared" si="198"/>
        <v>0</v>
      </c>
      <c r="AV154" s="117">
        <f t="shared" si="198"/>
        <v>0</v>
      </c>
      <c r="AW154" s="117">
        <f t="shared" si="198"/>
        <v>0</v>
      </c>
      <c r="AX154" s="117">
        <f t="shared" si="198"/>
        <v>0</v>
      </c>
      <c r="AY154" s="117">
        <f t="shared" si="198"/>
        <v>0</v>
      </c>
      <c r="AZ154" s="117">
        <f t="shared" si="198"/>
        <v>0</v>
      </c>
      <c r="BA154" s="117">
        <f t="shared" si="198"/>
        <v>0</v>
      </c>
      <c r="BB154" s="117">
        <f t="shared" si="198"/>
        <v>0</v>
      </c>
      <c r="BC154" s="117">
        <f t="shared" si="198"/>
        <v>0</v>
      </c>
      <c r="BD154" s="117">
        <f t="shared" si="198"/>
        <v>0</v>
      </c>
      <c r="BE154" s="117">
        <f t="shared" si="198"/>
        <v>0</v>
      </c>
      <c r="BF154" s="117">
        <f t="shared" si="198"/>
        <v>0</v>
      </c>
      <c r="BG154" s="117">
        <f t="shared" si="198"/>
        <v>0</v>
      </c>
      <c r="BH154" s="117">
        <f t="shared" si="198"/>
        <v>0</v>
      </c>
      <c r="BI154" s="117">
        <f t="shared" si="198"/>
        <v>0</v>
      </c>
      <c r="BJ154" s="117">
        <f t="shared" si="198"/>
        <v>0</v>
      </c>
      <c r="BK154" s="117">
        <f t="shared" si="198"/>
        <v>0</v>
      </c>
      <c r="BL154" s="117">
        <f t="shared" si="198"/>
        <v>0</v>
      </c>
      <c r="BM154" s="117">
        <f t="shared" si="198"/>
        <v>0</v>
      </c>
      <c r="BN154" s="117">
        <f t="shared" si="198"/>
        <v>0</v>
      </c>
      <c r="BO154" s="117">
        <f t="shared" si="198"/>
        <v>0</v>
      </c>
      <c r="BP154" s="117">
        <f t="shared" si="198"/>
        <v>0</v>
      </c>
      <c r="BQ154" s="117">
        <f t="shared" si="198"/>
        <v>0</v>
      </c>
      <c r="BR154" s="118"/>
      <c r="BS154" s="117">
        <f t="shared" si="201"/>
        <v>0</v>
      </c>
      <c r="BT154" s="117">
        <f t="shared" si="201"/>
        <v>0.44850148303577203</v>
      </c>
      <c r="BU154" s="117">
        <f t="shared" si="201"/>
        <v>0</v>
      </c>
      <c r="BV154" s="117">
        <f t="shared" si="201"/>
        <v>0</v>
      </c>
      <c r="BW154" s="117">
        <f t="shared" si="201"/>
        <v>0</v>
      </c>
      <c r="BX154" s="117">
        <f t="shared" si="201"/>
        <v>0</v>
      </c>
      <c r="BY154" s="117">
        <f t="shared" si="201"/>
        <v>0</v>
      </c>
      <c r="BZ154" s="117">
        <f t="shared" si="201"/>
        <v>0</v>
      </c>
      <c r="CA154" s="117">
        <f t="shared" si="201"/>
        <v>0</v>
      </c>
      <c r="CB154" s="117">
        <f t="shared" si="201"/>
        <v>0</v>
      </c>
      <c r="CC154" s="117">
        <f t="shared" si="201"/>
        <v>0</v>
      </c>
      <c r="CD154" s="117">
        <f t="shared" si="201"/>
        <v>0</v>
      </c>
      <c r="CE154" s="117">
        <f t="shared" si="201"/>
        <v>0</v>
      </c>
      <c r="CF154" s="117">
        <f t="shared" si="201"/>
        <v>0</v>
      </c>
      <c r="CG154" s="117">
        <f t="shared" si="201"/>
        <v>0</v>
      </c>
      <c r="CH154" s="117">
        <f t="shared" si="201"/>
        <v>0</v>
      </c>
      <c r="CI154" s="117">
        <f t="shared" si="201"/>
        <v>0</v>
      </c>
      <c r="CJ154" s="117">
        <f t="shared" si="201"/>
        <v>0</v>
      </c>
      <c r="CK154" s="117">
        <f t="shared" si="201"/>
        <v>0</v>
      </c>
      <c r="CL154" s="117">
        <f t="shared" si="201"/>
        <v>0</v>
      </c>
      <c r="CM154" s="117">
        <f t="shared" si="201"/>
        <v>0</v>
      </c>
      <c r="CN154" s="117">
        <f t="shared" si="201"/>
        <v>0</v>
      </c>
      <c r="CO154" s="117">
        <f t="shared" si="201"/>
        <v>0</v>
      </c>
      <c r="CP154" s="117">
        <f t="shared" si="201"/>
        <v>0</v>
      </c>
      <c r="CQ154" s="117">
        <f t="shared" si="201"/>
        <v>0</v>
      </c>
      <c r="CR154" s="117">
        <f t="shared" si="201"/>
        <v>0</v>
      </c>
      <c r="CS154" s="117">
        <f t="shared" si="201"/>
        <v>0</v>
      </c>
      <c r="CT154" s="117">
        <f t="shared" si="201"/>
        <v>0</v>
      </c>
      <c r="CU154" s="117">
        <f t="shared" si="201"/>
        <v>0</v>
      </c>
      <c r="CV154" s="117">
        <f t="shared" si="201"/>
        <v>0</v>
      </c>
      <c r="CW154" s="117">
        <f t="shared" si="201"/>
        <v>0</v>
      </c>
      <c r="CX154" s="117">
        <f t="shared" si="201"/>
        <v>0</v>
      </c>
      <c r="CY154" s="117">
        <f t="shared" si="201"/>
        <v>0</v>
      </c>
    </row>
    <row r="155" spans="1:103" s="10" customFormat="1">
      <c r="A155" s="12"/>
      <c r="B155" s="2" t="s">
        <v>26</v>
      </c>
      <c r="E155" s="114"/>
      <c r="F155" s="84"/>
      <c r="G155" s="84">
        <f t="shared" si="195"/>
        <v>-9.9857606896887149E-2</v>
      </c>
      <c r="H155" s="84"/>
      <c r="I155" s="40"/>
      <c r="J155" s="84">
        <f t="shared" si="199"/>
        <v>0</v>
      </c>
      <c r="K155" s="84">
        <f t="shared" si="199"/>
        <v>0</v>
      </c>
      <c r="L155" s="84">
        <f t="shared" si="199"/>
        <v>0</v>
      </c>
      <c r="M155" s="84">
        <f t="shared" si="199"/>
        <v>0</v>
      </c>
      <c r="N155" s="84">
        <f t="shared" si="199"/>
        <v>0</v>
      </c>
      <c r="O155" s="84">
        <f t="shared" si="199"/>
        <v>0</v>
      </c>
      <c r="P155" s="84">
        <f t="shared" si="199"/>
        <v>0</v>
      </c>
      <c r="Q155" s="84">
        <f t="shared" si="199"/>
        <v>0</v>
      </c>
      <c r="R155" s="84">
        <f t="shared" si="199"/>
        <v>0</v>
      </c>
      <c r="S155" s="84">
        <f t="shared" si="199"/>
        <v>0</v>
      </c>
      <c r="T155" s="84">
        <f t="shared" si="199"/>
        <v>0</v>
      </c>
      <c r="U155" s="84">
        <f t="shared" si="199"/>
        <v>0</v>
      </c>
      <c r="V155" s="84">
        <f t="shared" si="199"/>
        <v>0</v>
      </c>
      <c r="W155" s="84">
        <f t="shared" si="199"/>
        <v>0</v>
      </c>
      <c r="X155" s="84">
        <f t="shared" si="199"/>
        <v>0</v>
      </c>
      <c r="Y155" s="84">
        <f t="shared" si="199"/>
        <v>0</v>
      </c>
      <c r="Z155" s="84">
        <f t="shared" si="199"/>
        <v>0</v>
      </c>
      <c r="AA155" s="84">
        <f t="shared" si="199"/>
        <v>0</v>
      </c>
      <c r="AB155" s="84">
        <f t="shared" si="199"/>
        <v>0</v>
      </c>
      <c r="AC155" s="84">
        <f t="shared" si="199"/>
        <v>0</v>
      </c>
      <c r="AD155" s="84">
        <f t="shared" si="199"/>
        <v>0</v>
      </c>
      <c r="AE155" s="84">
        <f t="shared" si="199"/>
        <v>-7.8490616338291894E-2</v>
      </c>
      <c r="AF155" s="84">
        <f t="shared" si="199"/>
        <v>-7.8490616338291963E-2</v>
      </c>
      <c r="AG155" s="84">
        <f t="shared" si="199"/>
        <v>-0.10162693967503823</v>
      </c>
      <c r="AH155" s="84">
        <f t="shared" si="199"/>
        <v>0</v>
      </c>
      <c r="AI155" s="84">
        <f t="shared" si="199"/>
        <v>0</v>
      </c>
      <c r="AJ155" s="84">
        <f t="shared" si="199"/>
        <v>0</v>
      </c>
      <c r="AK155" s="84">
        <f t="shared" si="199"/>
        <v>0</v>
      </c>
      <c r="AL155" s="84">
        <f t="shared" si="199"/>
        <v>0</v>
      </c>
      <c r="AM155" s="84">
        <f t="shared" si="199"/>
        <v>0</v>
      </c>
      <c r="AN155" s="84">
        <f t="shared" si="199"/>
        <v>0</v>
      </c>
      <c r="AO155" s="84">
        <f t="shared" si="199"/>
        <v>0</v>
      </c>
      <c r="AP155" s="84">
        <f t="shared" si="198"/>
        <v>0</v>
      </c>
      <c r="AQ155" s="84">
        <f t="shared" si="198"/>
        <v>0</v>
      </c>
      <c r="AR155" s="84">
        <f t="shared" si="198"/>
        <v>0</v>
      </c>
      <c r="AS155" s="84">
        <f t="shared" si="198"/>
        <v>0</v>
      </c>
      <c r="AT155" s="84">
        <f t="shared" si="198"/>
        <v>0</v>
      </c>
      <c r="AU155" s="84">
        <f t="shared" si="198"/>
        <v>0</v>
      </c>
      <c r="AV155" s="84">
        <f t="shared" si="198"/>
        <v>0</v>
      </c>
      <c r="AW155" s="84">
        <f t="shared" si="198"/>
        <v>0</v>
      </c>
      <c r="AX155" s="84">
        <f t="shared" si="198"/>
        <v>0</v>
      </c>
      <c r="AY155" s="84">
        <f t="shared" si="198"/>
        <v>0</v>
      </c>
      <c r="AZ155" s="84">
        <f t="shared" si="198"/>
        <v>0</v>
      </c>
      <c r="BA155" s="84">
        <f t="shared" si="198"/>
        <v>0</v>
      </c>
      <c r="BB155" s="84">
        <f t="shared" si="198"/>
        <v>0</v>
      </c>
      <c r="BC155" s="84">
        <f t="shared" si="198"/>
        <v>0</v>
      </c>
      <c r="BD155" s="84">
        <f t="shared" si="198"/>
        <v>0</v>
      </c>
      <c r="BE155" s="84">
        <f t="shared" si="198"/>
        <v>0</v>
      </c>
      <c r="BF155" s="84">
        <f t="shared" si="198"/>
        <v>0</v>
      </c>
      <c r="BG155" s="84">
        <f t="shared" si="198"/>
        <v>0</v>
      </c>
      <c r="BH155" s="84">
        <f t="shared" si="198"/>
        <v>0</v>
      </c>
      <c r="BI155" s="84">
        <f t="shared" si="198"/>
        <v>0</v>
      </c>
      <c r="BJ155" s="84">
        <f t="shared" si="198"/>
        <v>0</v>
      </c>
      <c r="BK155" s="84">
        <f t="shared" si="198"/>
        <v>0</v>
      </c>
      <c r="BL155" s="84">
        <f t="shared" si="198"/>
        <v>0</v>
      </c>
      <c r="BM155" s="84">
        <f t="shared" si="198"/>
        <v>0</v>
      </c>
      <c r="BN155" s="84">
        <f t="shared" si="198"/>
        <v>0</v>
      </c>
      <c r="BO155" s="84">
        <f t="shared" si="198"/>
        <v>0</v>
      </c>
      <c r="BP155" s="84">
        <f t="shared" si="198"/>
        <v>0</v>
      </c>
      <c r="BQ155" s="84">
        <f t="shared" si="198"/>
        <v>0</v>
      </c>
      <c r="BR155" s="115"/>
      <c r="BS155" s="84">
        <f t="shared" si="201"/>
        <v>0</v>
      </c>
      <c r="BT155" s="84">
        <f t="shared" si="201"/>
        <v>-9.9857606896887149E-2</v>
      </c>
      <c r="BU155" s="84">
        <f t="shared" si="201"/>
        <v>0</v>
      </c>
      <c r="BV155" s="84">
        <f t="shared" si="201"/>
        <v>0</v>
      </c>
      <c r="BW155" s="84">
        <f t="shared" si="201"/>
        <v>0</v>
      </c>
      <c r="BX155" s="84">
        <f t="shared" si="201"/>
        <v>0</v>
      </c>
      <c r="BY155" s="84">
        <f t="shared" si="201"/>
        <v>0</v>
      </c>
      <c r="BZ155" s="84">
        <f t="shared" si="201"/>
        <v>0</v>
      </c>
      <c r="CA155" s="84">
        <f t="shared" si="201"/>
        <v>0</v>
      </c>
      <c r="CB155" s="84">
        <f t="shared" si="201"/>
        <v>0</v>
      </c>
      <c r="CC155" s="84">
        <f t="shared" si="201"/>
        <v>0</v>
      </c>
      <c r="CD155" s="84">
        <f t="shared" si="201"/>
        <v>0</v>
      </c>
      <c r="CE155" s="84">
        <f t="shared" si="201"/>
        <v>0</v>
      </c>
      <c r="CF155" s="84">
        <f t="shared" si="201"/>
        <v>0</v>
      </c>
      <c r="CG155" s="84">
        <f t="shared" si="201"/>
        <v>0</v>
      </c>
      <c r="CH155" s="84">
        <f t="shared" si="201"/>
        <v>0</v>
      </c>
      <c r="CI155" s="84">
        <f t="shared" si="201"/>
        <v>0</v>
      </c>
      <c r="CJ155" s="84">
        <f t="shared" si="201"/>
        <v>0</v>
      </c>
      <c r="CK155" s="84">
        <f t="shared" si="201"/>
        <v>0</v>
      </c>
      <c r="CL155" s="84">
        <f t="shared" si="201"/>
        <v>0</v>
      </c>
      <c r="CM155" s="84">
        <f t="shared" si="201"/>
        <v>0</v>
      </c>
      <c r="CN155" s="84">
        <f t="shared" si="201"/>
        <v>0</v>
      </c>
      <c r="CO155" s="84">
        <f t="shared" si="201"/>
        <v>0</v>
      </c>
      <c r="CP155" s="84">
        <f t="shared" si="201"/>
        <v>0</v>
      </c>
      <c r="CQ155" s="84">
        <f t="shared" si="201"/>
        <v>0</v>
      </c>
      <c r="CR155" s="84">
        <f t="shared" si="201"/>
        <v>0</v>
      </c>
      <c r="CS155" s="84">
        <f t="shared" si="201"/>
        <v>0</v>
      </c>
      <c r="CT155" s="84">
        <f t="shared" si="201"/>
        <v>0</v>
      </c>
      <c r="CU155" s="84">
        <f t="shared" si="201"/>
        <v>0</v>
      </c>
      <c r="CV155" s="84">
        <f t="shared" si="201"/>
        <v>0</v>
      </c>
      <c r="CW155" s="84">
        <f t="shared" si="201"/>
        <v>0</v>
      </c>
      <c r="CX155" s="84">
        <f t="shared" si="201"/>
        <v>0</v>
      </c>
      <c r="CY155" s="84">
        <f t="shared" si="201"/>
        <v>0</v>
      </c>
    </row>
    <row r="156" spans="1:103" s="10" customFormat="1">
      <c r="A156" s="12"/>
      <c r="B156" s="17" t="s">
        <v>8</v>
      </c>
      <c r="C156" s="17"/>
      <c r="D156" s="17"/>
      <c r="E156" s="113"/>
      <c r="F156" s="117"/>
      <c r="G156" s="117">
        <f t="shared" si="195"/>
        <v>0.2954518485671721</v>
      </c>
      <c r="H156" s="117"/>
      <c r="I156" s="79"/>
      <c r="J156" s="117">
        <f t="shared" si="199"/>
        <v>0</v>
      </c>
      <c r="K156" s="117">
        <f t="shared" si="199"/>
        <v>0</v>
      </c>
      <c r="L156" s="117">
        <f t="shared" si="199"/>
        <v>0</v>
      </c>
      <c r="M156" s="117">
        <f t="shared" si="199"/>
        <v>0</v>
      </c>
      <c r="N156" s="117">
        <f t="shared" si="199"/>
        <v>0</v>
      </c>
      <c r="O156" s="117">
        <f t="shared" si="199"/>
        <v>0</v>
      </c>
      <c r="P156" s="117">
        <f t="shared" si="199"/>
        <v>0</v>
      </c>
      <c r="Q156" s="117">
        <f t="shared" si="199"/>
        <v>0</v>
      </c>
      <c r="R156" s="117">
        <f t="shared" si="199"/>
        <v>0</v>
      </c>
      <c r="S156" s="117">
        <f t="shared" si="199"/>
        <v>0</v>
      </c>
      <c r="T156" s="117">
        <f t="shared" si="199"/>
        <v>0</v>
      </c>
      <c r="U156" s="117">
        <f t="shared" si="199"/>
        <v>0</v>
      </c>
      <c r="V156" s="117">
        <f t="shared" si="199"/>
        <v>0</v>
      </c>
      <c r="W156" s="117">
        <f t="shared" si="199"/>
        <v>0</v>
      </c>
      <c r="X156" s="117">
        <f t="shared" si="199"/>
        <v>0</v>
      </c>
      <c r="Y156" s="117">
        <f t="shared" si="199"/>
        <v>0</v>
      </c>
      <c r="Z156" s="117">
        <f t="shared" si="199"/>
        <v>0</v>
      </c>
      <c r="AA156" s="117">
        <f t="shared" si="199"/>
        <v>0</v>
      </c>
      <c r="AB156" s="117">
        <f t="shared" si="199"/>
        <v>0</v>
      </c>
      <c r="AC156" s="117">
        <f t="shared" si="199"/>
        <v>0</v>
      </c>
      <c r="AD156" s="117">
        <f t="shared" si="199"/>
        <v>0</v>
      </c>
      <c r="AE156" s="117">
        <f t="shared" si="199"/>
        <v>0.31396246535316752</v>
      </c>
      <c r="AF156" s="117">
        <f t="shared" si="199"/>
        <v>0.31396246535316785</v>
      </c>
      <c r="AG156" s="117">
        <f t="shared" si="199"/>
        <v>0.40650775870015293</v>
      </c>
      <c r="AH156" s="117">
        <f t="shared" si="199"/>
        <v>0</v>
      </c>
      <c r="AI156" s="117">
        <f t="shared" si="199"/>
        <v>0</v>
      </c>
      <c r="AJ156" s="117">
        <f t="shared" si="199"/>
        <v>0</v>
      </c>
      <c r="AK156" s="117">
        <f t="shared" si="199"/>
        <v>0</v>
      </c>
      <c r="AL156" s="117">
        <f t="shared" si="199"/>
        <v>0</v>
      </c>
      <c r="AM156" s="117">
        <f t="shared" si="199"/>
        <v>0</v>
      </c>
      <c r="AN156" s="117">
        <f t="shared" si="199"/>
        <v>0</v>
      </c>
      <c r="AO156" s="117">
        <f t="shared" ref="AO156" si="202">IFERROR(AO141/AO$131,0)</f>
        <v>0</v>
      </c>
      <c r="AP156" s="117">
        <f t="shared" si="198"/>
        <v>0</v>
      </c>
      <c r="AQ156" s="117">
        <f t="shared" si="198"/>
        <v>0</v>
      </c>
      <c r="AR156" s="117">
        <f t="shared" si="198"/>
        <v>0</v>
      </c>
      <c r="AS156" s="117">
        <f t="shared" si="198"/>
        <v>0</v>
      </c>
      <c r="AT156" s="117">
        <f t="shared" si="198"/>
        <v>0</v>
      </c>
      <c r="AU156" s="117">
        <f t="shared" si="198"/>
        <v>0</v>
      </c>
      <c r="AV156" s="117">
        <f t="shared" si="198"/>
        <v>0</v>
      </c>
      <c r="AW156" s="117">
        <f t="shared" si="198"/>
        <v>0</v>
      </c>
      <c r="AX156" s="117">
        <f t="shared" si="198"/>
        <v>0</v>
      </c>
      <c r="AY156" s="117">
        <f t="shared" si="198"/>
        <v>0</v>
      </c>
      <c r="AZ156" s="117">
        <f t="shared" si="198"/>
        <v>0</v>
      </c>
      <c r="BA156" s="117">
        <f t="shared" si="198"/>
        <v>0</v>
      </c>
      <c r="BB156" s="117">
        <f t="shared" si="198"/>
        <v>0</v>
      </c>
      <c r="BC156" s="117">
        <f t="shared" si="198"/>
        <v>0</v>
      </c>
      <c r="BD156" s="117">
        <f t="shared" ref="BD156:BQ156" si="203">IFERROR(BD141/BD$131,0)</f>
        <v>0</v>
      </c>
      <c r="BE156" s="117">
        <f t="shared" si="203"/>
        <v>0</v>
      </c>
      <c r="BF156" s="117">
        <f t="shared" si="203"/>
        <v>0</v>
      </c>
      <c r="BG156" s="117">
        <f t="shared" si="203"/>
        <v>0</v>
      </c>
      <c r="BH156" s="117">
        <f t="shared" si="203"/>
        <v>0</v>
      </c>
      <c r="BI156" s="117">
        <f t="shared" si="203"/>
        <v>0</v>
      </c>
      <c r="BJ156" s="117">
        <f t="shared" si="203"/>
        <v>0</v>
      </c>
      <c r="BK156" s="117">
        <f t="shared" si="203"/>
        <v>0</v>
      </c>
      <c r="BL156" s="117">
        <f t="shared" si="203"/>
        <v>0</v>
      </c>
      <c r="BM156" s="117">
        <f t="shared" si="203"/>
        <v>0</v>
      </c>
      <c r="BN156" s="117">
        <f t="shared" si="203"/>
        <v>0</v>
      </c>
      <c r="BO156" s="117">
        <f t="shared" si="203"/>
        <v>0</v>
      </c>
      <c r="BP156" s="117">
        <f t="shared" si="203"/>
        <v>0</v>
      </c>
      <c r="BQ156" s="117">
        <f t="shared" si="203"/>
        <v>0</v>
      </c>
      <c r="BR156" s="117"/>
      <c r="BS156" s="117">
        <f t="shared" si="201"/>
        <v>0</v>
      </c>
      <c r="BT156" s="117">
        <f t="shared" si="201"/>
        <v>0.34864387613888492</v>
      </c>
      <c r="BU156" s="117">
        <f t="shared" si="201"/>
        <v>0</v>
      </c>
      <c r="BV156" s="117">
        <f t="shared" si="201"/>
        <v>0</v>
      </c>
      <c r="BW156" s="117">
        <f t="shared" si="201"/>
        <v>0</v>
      </c>
      <c r="BX156" s="117">
        <f t="shared" si="201"/>
        <v>0</v>
      </c>
      <c r="BY156" s="117">
        <f t="shared" si="201"/>
        <v>0</v>
      </c>
      <c r="BZ156" s="117">
        <f t="shared" si="201"/>
        <v>0</v>
      </c>
      <c r="CA156" s="117">
        <f t="shared" si="201"/>
        <v>0</v>
      </c>
      <c r="CB156" s="117">
        <f t="shared" si="201"/>
        <v>0</v>
      </c>
      <c r="CC156" s="117">
        <f t="shared" si="201"/>
        <v>0</v>
      </c>
      <c r="CD156" s="117">
        <f t="shared" si="201"/>
        <v>0</v>
      </c>
      <c r="CE156" s="117">
        <f t="shared" si="201"/>
        <v>0</v>
      </c>
      <c r="CF156" s="117">
        <f t="shared" si="201"/>
        <v>0</v>
      </c>
      <c r="CG156" s="117">
        <f t="shared" si="201"/>
        <v>0</v>
      </c>
      <c r="CH156" s="117">
        <f t="shared" si="201"/>
        <v>0</v>
      </c>
      <c r="CI156" s="117">
        <f t="shared" si="201"/>
        <v>0</v>
      </c>
      <c r="CJ156" s="117">
        <f t="shared" si="201"/>
        <v>0</v>
      </c>
      <c r="CK156" s="117">
        <f t="shared" si="201"/>
        <v>0</v>
      </c>
      <c r="CL156" s="117">
        <f t="shared" si="201"/>
        <v>0</v>
      </c>
      <c r="CM156" s="117">
        <f t="shared" si="201"/>
        <v>0</v>
      </c>
      <c r="CN156" s="117">
        <f t="shared" si="201"/>
        <v>0</v>
      </c>
      <c r="CO156" s="117">
        <f t="shared" si="201"/>
        <v>0</v>
      </c>
      <c r="CP156" s="117">
        <f t="shared" si="201"/>
        <v>0</v>
      </c>
      <c r="CQ156" s="117">
        <f t="shared" si="201"/>
        <v>0</v>
      </c>
      <c r="CR156" s="117">
        <f t="shared" si="201"/>
        <v>0</v>
      </c>
      <c r="CS156" s="117">
        <f t="shared" si="201"/>
        <v>0</v>
      </c>
      <c r="CT156" s="117">
        <f t="shared" si="201"/>
        <v>0</v>
      </c>
      <c r="CU156" s="117">
        <f t="shared" si="201"/>
        <v>0</v>
      </c>
      <c r="CV156" s="117">
        <f t="shared" si="201"/>
        <v>0</v>
      </c>
      <c r="CW156" s="117">
        <f t="shared" si="201"/>
        <v>0</v>
      </c>
      <c r="CX156" s="117">
        <f t="shared" si="201"/>
        <v>0</v>
      </c>
      <c r="CY156" s="117">
        <f t="shared" si="201"/>
        <v>0</v>
      </c>
    </row>
    <row r="157" spans="1:103" s="6" customFormat="1">
      <c r="A157" s="3"/>
      <c r="B157" s="4"/>
      <c r="C157" s="51"/>
      <c r="D157" s="52"/>
      <c r="E157" s="52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</row>
    <row r="158" spans="1:103">
      <c r="A158" s="1" t="s">
        <v>66</v>
      </c>
      <c r="B158" s="31" t="s">
        <v>16</v>
      </c>
      <c r="C158" s="39"/>
      <c r="D158" s="192"/>
      <c r="E158" s="39"/>
      <c r="F158" s="33"/>
      <c r="G158" s="192"/>
    </row>
    <row r="159" spans="1:103" s="19" customFormat="1">
      <c r="A159" s="16"/>
      <c r="B159" s="14" t="s">
        <v>72</v>
      </c>
      <c r="C159" s="273"/>
      <c r="E159" s="39"/>
      <c r="F159" s="240"/>
      <c r="G159" s="240">
        <f>SUM(BS159:CY159)</f>
        <v>1406971500</v>
      </c>
      <c r="H159" s="240" t="s">
        <v>136</v>
      </c>
      <c r="I159" s="62"/>
      <c r="J159" s="39">
        <f>SUM(J162,J166,J170,J174)</f>
        <v>0</v>
      </c>
      <c r="K159" s="39">
        <f t="shared" ref="K159:BQ159" si="204">SUM(K162,K166,K170,K174)</f>
        <v>0</v>
      </c>
      <c r="L159" s="39">
        <f t="shared" si="204"/>
        <v>0</v>
      </c>
      <c r="M159" s="39">
        <f t="shared" si="204"/>
        <v>0</v>
      </c>
      <c r="N159" s="39">
        <f t="shared" si="204"/>
        <v>0</v>
      </c>
      <c r="O159" s="39">
        <f t="shared" si="204"/>
        <v>0</v>
      </c>
      <c r="P159" s="421">
        <f t="shared" si="204"/>
        <v>93798100</v>
      </c>
      <c r="Q159" s="39">
        <f t="shared" si="204"/>
        <v>93798100</v>
      </c>
      <c r="R159" s="39">
        <f t="shared" si="204"/>
        <v>93798100</v>
      </c>
      <c r="S159" s="39">
        <f t="shared" si="204"/>
        <v>93798100</v>
      </c>
      <c r="T159" s="39">
        <f t="shared" si="204"/>
        <v>93798100</v>
      </c>
      <c r="U159" s="39">
        <f t="shared" si="204"/>
        <v>93798100</v>
      </c>
      <c r="V159" s="39">
        <f t="shared" si="204"/>
        <v>93798100</v>
      </c>
      <c r="W159" s="39">
        <f t="shared" si="204"/>
        <v>93798100</v>
      </c>
      <c r="X159" s="39">
        <f t="shared" si="204"/>
        <v>93798100</v>
      </c>
      <c r="Y159" s="39">
        <f t="shared" si="204"/>
        <v>93798100</v>
      </c>
      <c r="Z159" s="39">
        <f t="shared" si="204"/>
        <v>93798100</v>
      </c>
      <c r="AA159" s="39">
        <f t="shared" si="204"/>
        <v>93798100</v>
      </c>
      <c r="AB159" s="39">
        <f t="shared" si="204"/>
        <v>93798100</v>
      </c>
      <c r="AC159" s="39">
        <f t="shared" si="204"/>
        <v>93798100</v>
      </c>
      <c r="AD159" s="39">
        <f t="shared" si="204"/>
        <v>93798100</v>
      </c>
      <c r="AE159" s="39">
        <f t="shared" si="204"/>
        <v>0</v>
      </c>
      <c r="AF159" s="39">
        <f t="shared" si="204"/>
        <v>0</v>
      </c>
      <c r="AG159" s="39">
        <f t="shared" si="204"/>
        <v>0</v>
      </c>
      <c r="AH159" s="39">
        <f t="shared" si="204"/>
        <v>0</v>
      </c>
      <c r="AI159" s="39">
        <f t="shared" si="204"/>
        <v>0</v>
      </c>
      <c r="AJ159" s="39">
        <f t="shared" si="204"/>
        <v>0</v>
      </c>
      <c r="AK159" s="39">
        <f t="shared" si="204"/>
        <v>0</v>
      </c>
      <c r="AL159" s="39">
        <f t="shared" si="204"/>
        <v>0</v>
      </c>
      <c r="AM159" s="39">
        <f t="shared" si="204"/>
        <v>0</v>
      </c>
      <c r="AN159" s="39">
        <f t="shared" si="204"/>
        <v>0</v>
      </c>
      <c r="AO159" s="39">
        <f t="shared" si="204"/>
        <v>0</v>
      </c>
      <c r="AP159" s="39">
        <f t="shared" si="204"/>
        <v>0</v>
      </c>
      <c r="AQ159" s="39">
        <f t="shared" si="204"/>
        <v>0</v>
      </c>
      <c r="AR159" s="39">
        <f t="shared" si="204"/>
        <v>0</v>
      </c>
      <c r="AS159" s="39">
        <f t="shared" si="204"/>
        <v>0</v>
      </c>
      <c r="AT159" s="39">
        <f t="shared" si="204"/>
        <v>0</v>
      </c>
      <c r="AU159" s="39">
        <f t="shared" si="204"/>
        <v>0</v>
      </c>
      <c r="AV159" s="39">
        <f t="shared" si="204"/>
        <v>0</v>
      </c>
      <c r="AW159" s="39">
        <f t="shared" si="204"/>
        <v>0</v>
      </c>
      <c r="AX159" s="39">
        <f t="shared" si="204"/>
        <v>0</v>
      </c>
      <c r="AY159" s="39">
        <f t="shared" si="204"/>
        <v>0</v>
      </c>
      <c r="AZ159" s="39">
        <f t="shared" si="204"/>
        <v>0</v>
      </c>
      <c r="BA159" s="39">
        <f t="shared" si="204"/>
        <v>0</v>
      </c>
      <c r="BB159" s="39">
        <f t="shared" si="204"/>
        <v>0</v>
      </c>
      <c r="BC159" s="39">
        <f t="shared" si="204"/>
        <v>0</v>
      </c>
      <c r="BD159" s="39">
        <f t="shared" si="204"/>
        <v>0</v>
      </c>
      <c r="BE159" s="39">
        <f t="shared" si="204"/>
        <v>0</v>
      </c>
      <c r="BF159" s="39">
        <f t="shared" si="204"/>
        <v>0</v>
      </c>
      <c r="BG159" s="39">
        <f t="shared" si="204"/>
        <v>0</v>
      </c>
      <c r="BH159" s="39">
        <f t="shared" si="204"/>
        <v>0</v>
      </c>
      <c r="BI159" s="39">
        <f t="shared" si="204"/>
        <v>0</v>
      </c>
      <c r="BJ159" s="39">
        <f t="shared" si="204"/>
        <v>0</v>
      </c>
      <c r="BK159" s="39">
        <f t="shared" si="204"/>
        <v>0</v>
      </c>
      <c r="BL159" s="39">
        <f t="shared" si="204"/>
        <v>0</v>
      </c>
      <c r="BM159" s="39">
        <f t="shared" si="204"/>
        <v>0</v>
      </c>
      <c r="BN159" s="39">
        <f t="shared" si="204"/>
        <v>0</v>
      </c>
      <c r="BO159" s="39">
        <f t="shared" si="204"/>
        <v>0</v>
      </c>
      <c r="BP159" s="39">
        <f t="shared" si="204"/>
        <v>0</v>
      </c>
      <c r="BQ159" s="39">
        <f t="shared" si="204"/>
        <v>0</v>
      </c>
      <c r="BR159" s="41"/>
      <c r="BS159" s="39">
        <f>SUM(BS162,BS166,BS170,BS174)</f>
        <v>562788600</v>
      </c>
      <c r="BT159" s="39">
        <f t="shared" ref="BT159:CY159" si="205">SUM(BT162,BT166,BT170,BT174)</f>
        <v>844182900</v>
      </c>
      <c r="BU159" s="39">
        <f t="shared" si="205"/>
        <v>0</v>
      </c>
      <c r="BV159" s="39">
        <f t="shared" si="205"/>
        <v>0</v>
      </c>
      <c r="BW159" s="39">
        <f t="shared" si="205"/>
        <v>0</v>
      </c>
      <c r="BX159" s="39">
        <f t="shared" si="205"/>
        <v>0</v>
      </c>
      <c r="BY159" s="39">
        <f t="shared" si="205"/>
        <v>0</v>
      </c>
      <c r="BZ159" s="39">
        <f t="shared" si="205"/>
        <v>0</v>
      </c>
      <c r="CA159" s="39">
        <f t="shared" si="205"/>
        <v>0</v>
      </c>
      <c r="CB159" s="39">
        <f t="shared" si="205"/>
        <v>0</v>
      </c>
      <c r="CC159" s="39">
        <f t="shared" si="205"/>
        <v>0</v>
      </c>
      <c r="CD159" s="39">
        <f t="shared" si="205"/>
        <v>0</v>
      </c>
      <c r="CE159" s="39">
        <f t="shared" si="205"/>
        <v>0</v>
      </c>
      <c r="CF159" s="39">
        <f t="shared" si="205"/>
        <v>0</v>
      </c>
      <c r="CG159" s="39">
        <f t="shared" si="205"/>
        <v>0</v>
      </c>
      <c r="CH159" s="39">
        <f t="shared" si="205"/>
        <v>0</v>
      </c>
      <c r="CI159" s="39">
        <f t="shared" si="205"/>
        <v>0</v>
      </c>
      <c r="CJ159" s="39">
        <f t="shared" si="205"/>
        <v>0</v>
      </c>
      <c r="CK159" s="39">
        <f t="shared" si="205"/>
        <v>0</v>
      </c>
      <c r="CL159" s="39">
        <f t="shared" si="205"/>
        <v>0</v>
      </c>
      <c r="CM159" s="39">
        <f t="shared" si="205"/>
        <v>0</v>
      </c>
      <c r="CN159" s="39">
        <f t="shared" si="205"/>
        <v>0</v>
      </c>
      <c r="CO159" s="39">
        <f t="shared" si="205"/>
        <v>0</v>
      </c>
      <c r="CP159" s="39">
        <f t="shared" si="205"/>
        <v>0</v>
      </c>
      <c r="CQ159" s="39">
        <f t="shared" si="205"/>
        <v>0</v>
      </c>
      <c r="CR159" s="39">
        <f t="shared" si="205"/>
        <v>0</v>
      </c>
      <c r="CS159" s="39">
        <f t="shared" si="205"/>
        <v>0</v>
      </c>
      <c r="CT159" s="39">
        <f t="shared" si="205"/>
        <v>0</v>
      </c>
      <c r="CU159" s="39">
        <f t="shared" si="205"/>
        <v>0</v>
      </c>
      <c r="CV159" s="39">
        <f t="shared" si="205"/>
        <v>0</v>
      </c>
      <c r="CW159" s="39">
        <f t="shared" si="205"/>
        <v>0</v>
      </c>
      <c r="CX159" s="39">
        <f t="shared" si="205"/>
        <v>0</v>
      </c>
      <c r="CY159" s="39">
        <f t="shared" si="205"/>
        <v>0</v>
      </c>
    </row>
    <row r="160" spans="1:103" s="19" customFormat="1">
      <c r="A160" s="16"/>
      <c r="B160" s="286" t="str">
        <f>B24</f>
        <v>W1: Built to suit</v>
      </c>
      <c r="C160" s="273"/>
      <c r="E160" s="272"/>
      <c r="G160" s="240"/>
      <c r="H160" s="240"/>
      <c r="I160" s="62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41"/>
      <c r="BS160" s="40"/>
      <c r="BT160" s="40"/>
      <c r="BU160" s="40"/>
      <c r="BV160" s="40"/>
      <c r="BW160" s="40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</row>
    <row r="161" spans="1:103">
      <c r="B161" s="13" t="s">
        <v>72</v>
      </c>
      <c r="C161" s="324">
        <v>16500</v>
      </c>
      <c r="D161" s="45" t="s">
        <v>187</v>
      </c>
      <c r="E161" s="210">
        <f>100%/(D12-C12+1)</f>
        <v>6.6666666666666666E-2</v>
      </c>
      <c r="G161" s="322">
        <f>SUM(J161:BQ161)</f>
        <v>0.99999999999999989</v>
      </c>
      <c r="H161" s="235"/>
      <c r="I161" s="15"/>
      <c r="J161" s="122">
        <f>IF(AND(J$7&gt;=$C$12,J$7&lt;=$D$12),$E161,0)</f>
        <v>0</v>
      </c>
      <c r="K161" s="122">
        <f t="shared" ref="K161:BQ161" si="206">IF(AND(K$7&gt;=$C$12,K$7&lt;=$D$12),$E161,0)</f>
        <v>0</v>
      </c>
      <c r="L161" s="122">
        <f t="shared" si="206"/>
        <v>0</v>
      </c>
      <c r="M161" s="122">
        <f t="shared" si="206"/>
        <v>0</v>
      </c>
      <c r="N161" s="122">
        <f t="shared" si="206"/>
        <v>0</v>
      </c>
      <c r="O161" s="122">
        <f t="shared" si="206"/>
        <v>0</v>
      </c>
      <c r="P161" s="122">
        <f t="shared" si="206"/>
        <v>6.6666666666666666E-2</v>
      </c>
      <c r="Q161" s="122">
        <f t="shared" si="206"/>
        <v>6.6666666666666666E-2</v>
      </c>
      <c r="R161" s="122">
        <f t="shared" si="206"/>
        <v>6.6666666666666666E-2</v>
      </c>
      <c r="S161" s="122">
        <f t="shared" si="206"/>
        <v>6.6666666666666666E-2</v>
      </c>
      <c r="T161" s="122">
        <f t="shared" si="206"/>
        <v>6.6666666666666666E-2</v>
      </c>
      <c r="U161" s="122">
        <f t="shared" si="206"/>
        <v>6.6666666666666666E-2</v>
      </c>
      <c r="V161" s="122">
        <f t="shared" si="206"/>
        <v>6.6666666666666666E-2</v>
      </c>
      <c r="W161" s="122">
        <f t="shared" si="206"/>
        <v>6.6666666666666666E-2</v>
      </c>
      <c r="X161" s="122">
        <f t="shared" si="206"/>
        <v>6.6666666666666666E-2</v>
      </c>
      <c r="Y161" s="122">
        <f t="shared" si="206"/>
        <v>6.6666666666666666E-2</v>
      </c>
      <c r="Z161" s="122">
        <f t="shared" si="206"/>
        <v>6.6666666666666666E-2</v>
      </c>
      <c r="AA161" s="122">
        <f t="shared" si="206"/>
        <v>6.6666666666666666E-2</v>
      </c>
      <c r="AB161" s="122">
        <f t="shared" si="206"/>
        <v>6.6666666666666666E-2</v>
      </c>
      <c r="AC161" s="122">
        <f t="shared" si="206"/>
        <v>6.6666666666666666E-2</v>
      </c>
      <c r="AD161" s="122">
        <f t="shared" si="206"/>
        <v>6.6666666666666666E-2</v>
      </c>
      <c r="AE161" s="122">
        <f t="shared" si="206"/>
        <v>0</v>
      </c>
      <c r="AF161" s="122">
        <f t="shared" si="206"/>
        <v>0</v>
      </c>
      <c r="AG161" s="122">
        <f t="shared" si="206"/>
        <v>0</v>
      </c>
      <c r="AH161" s="122">
        <f t="shared" si="206"/>
        <v>0</v>
      </c>
      <c r="AI161" s="122">
        <f t="shared" si="206"/>
        <v>0</v>
      </c>
      <c r="AJ161" s="122">
        <f t="shared" si="206"/>
        <v>0</v>
      </c>
      <c r="AK161" s="122">
        <f t="shared" si="206"/>
        <v>0</v>
      </c>
      <c r="AL161" s="122">
        <f t="shared" si="206"/>
        <v>0</v>
      </c>
      <c r="AM161" s="122">
        <f t="shared" si="206"/>
        <v>0</v>
      </c>
      <c r="AN161" s="122">
        <f t="shared" si="206"/>
        <v>0</v>
      </c>
      <c r="AO161" s="122">
        <f t="shared" si="206"/>
        <v>0</v>
      </c>
      <c r="AP161" s="122">
        <f t="shared" si="206"/>
        <v>0</v>
      </c>
      <c r="AQ161" s="122">
        <f t="shared" si="206"/>
        <v>0</v>
      </c>
      <c r="AR161" s="122">
        <f t="shared" si="206"/>
        <v>0</v>
      </c>
      <c r="AS161" s="122">
        <f t="shared" si="206"/>
        <v>0</v>
      </c>
      <c r="AT161" s="122">
        <f t="shared" si="206"/>
        <v>0</v>
      </c>
      <c r="AU161" s="122">
        <f t="shared" si="206"/>
        <v>0</v>
      </c>
      <c r="AV161" s="122">
        <f t="shared" si="206"/>
        <v>0</v>
      </c>
      <c r="AW161" s="122">
        <f t="shared" si="206"/>
        <v>0</v>
      </c>
      <c r="AX161" s="122">
        <f t="shared" si="206"/>
        <v>0</v>
      </c>
      <c r="AY161" s="122">
        <f t="shared" si="206"/>
        <v>0</v>
      </c>
      <c r="AZ161" s="122">
        <f t="shared" si="206"/>
        <v>0</v>
      </c>
      <c r="BA161" s="122">
        <f t="shared" si="206"/>
        <v>0</v>
      </c>
      <c r="BB161" s="122">
        <f t="shared" si="206"/>
        <v>0</v>
      </c>
      <c r="BC161" s="122">
        <f t="shared" si="206"/>
        <v>0</v>
      </c>
      <c r="BD161" s="122">
        <f t="shared" si="206"/>
        <v>0</v>
      </c>
      <c r="BE161" s="122">
        <f t="shared" si="206"/>
        <v>0</v>
      </c>
      <c r="BF161" s="122">
        <f t="shared" si="206"/>
        <v>0</v>
      </c>
      <c r="BG161" s="122">
        <f t="shared" si="206"/>
        <v>0</v>
      </c>
      <c r="BH161" s="122">
        <f t="shared" si="206"/>
        <v>0</v>
      </c>
      <c r="BI161" s="122">
        <f t="shared" si="206"/>
        <v>0</v>
      </c>
      <c r="BJ161" s="122">
        <f t="shared" si="206"/>
        <v>0</v>
      </c>
      <c r="BK161" s="122">
        <f t="shared" si="206"/>
        <v>0</v>
      </c>
      <c r="BL161" s="122">
        <f t="shared" si="206"/>
        <v>0</v>
      </c>
      <c r="BM161" s="122">
        <f t="shared" si="206"/>
        <v>0</v>
      </c>
      <c r="BN161" s="122">
        <f t="shared" si="206"/>
        <v>0</v>
      </c>
      <c r="BO161" s="122">
        <f t="shared" si="206"/>
        <v>0</v>
      </c>
      <c r="BP161" s="122">
        <f t="shared" si="206"/>
        <v>0</v>
      </c>
      <c r="BQ161" s="122">
        <f t="shared" si="206"/>
        <v>0</v>
      </c>
      <c r="BR161" s="55"/>
      <c r="BS161" s="55"/>
      <c r="BT161" s="55"/>
      <c r="BU161" s="55"/>
      <c r="BV161" s="55"/>
      <c r="BW161" s="122"/>
      <c r="BX161" s="122">
        <f t="shared" ref="BX161:CY161" si="207">IF(AND(BX$7&gt;=$C$12,BX$7&lt;=$D$12),$E161,0)</f>
        <v>0</v>
      </c>
      <c r="BY161" s="122">
        <f t="shared" si="207"/>
        <v>0</v>
      </c>
      <c r="BZ161" s="122">
        <f t="shared" si="207"/>
        <v>0</v>
      </c>
      <c r="CA161" s="122">
        <f t="shared" si="207"/>
        <v>0</v>
      </c>
      <c r="CB161" s="122">
        <f t="shared" si="207"/>
        <v>0</v>
      </c>
      <c r="CC161" s="122">
        <f t="shared" si="207"/>
        <v>0</v>
      </c>
      <c r="CD161" s="122">
        <f t="shared" si="207"/>
        <v>0</v>
      </c>
      <c r="CE161" s="122">
        <f t="shared" si="207"/>
        <v>0</v>
      </c>
      <c r="CF161" s="122">
        <f t="shared" si="207"/>
        <v>0</v>
      </c>
      <c r="CG161" s="122">
        <f t="shared" si="207"/>
        <v>0</v>
      </c>
      <c r="CH161" s="122">
        <f t="shared" si="207"/>
        <v>0</v>
      </c>
      <c r="CI161" s="122">
        <f t="shared" si="207"/>
        <v>0</v>
      </c>
      <c r="CJ161" s="122">
        <f t="shared" si="207"/>
        <v>0</v>
      </c>
      <c r="CK161" s="122">
        <f t="shared" si="207"/>
        <v>0</v>
      </c>
      <c r="CL161" s="122">
        <f t="shared" si="207"/>
        <v>0</v>
      </c>
      <c r="CM161" s="122">
        <f t="shared" si="207"/>
        <v>0</v>
      </c>
      <c r="CN161" s="122">
        <f t="shared" si="207"/>
        <v>0</v>
      </c>
      <c r="CO161" s="122">
        <f t="shared" si="207"/>
        <v>0</v>
      </c>
      <c r="CP161" s="122">
        <f t="shared" si="207"/>
        <v>0</v>
      </c>
      <c r="CQ161" s="122">
        <f t="shared" si="207"/>
        <v>0</v>
      </c>
      <c r="CR161" s="122">
        <f t="shared" si="207"/>
        <v>0</v>
      </c>
      <c r="CS161" s="122">
        <f t="shared" si="207"/>
        <v>0</v>
      </c>
      <c r="CT161" s="122">
        <f t="shared" si="207"/>
        <v>0</v>
      </c>
      <c r="CU161" s="122">
        <f t="shared" si="207"/>
        <v>0</v>
      </c>
      <c r="CV161" s="122">
        <f t="shared" si="207"/>
        <v>0</v>
      </c>
      <c r="CW161" s="122">
        <f t="shared" si="207"/>
        <v>0</v>
      </c>
      <c r="CX161" s="122">
        <f t="shared" si="207"/>
        <v>0</v>
      </c>
      <c r="CY161" s="122">
        <f t="shared" si="207"/>
        <v>0</v>
      </c>
    </row>
    <row r="162" spans="1:103">
      <c r="B162" s="13" t="s">
        <v>73</v>
      </c>
      <c r="C162" s="202">
        <f>E25</f>
        <v>26520</v>
      </c>
      <c r="D162" s="45" t="s">
        <v>186</v>
      </c>
      <c r="G162" s="33">
        <f>SUM(BS162:CY162)</f>
        <v>437580000</v>
      </c>
      <c r="H162" s="33" t="s">
        <v>136</v>
      </c>
      <c r="I162" s="15"/>
      <c r="J162" s="85">
        <f t="shared" ref="J162:BQ162" si="208">$C161*$C162*J161</f>
        <v>0</v>
      </c>
      <c r="K162" s="85">
        <f t="shared" si="208"/>
        <v>0</v>
      </c>
      <c r="L162" s="85">
        <f t="shared" si="208"/>
        <v>0</v>
      </c>
      <c r="M162" s="85">
        <f t="shared" si="208"/>
        <v>0</v>
      </c>
      <c r="N162" s="85">
        <f t="shared" si="208"/>
        <v>0</v>
      </c>
      <c r="O162" s="85">
        <f t="shared" si="208"/>
        <v>0</v>
      </c>
      <c r="P162" s="85">
        <f t="shared" si="208"/>
        <v>29172000</v>
      </c>
      <c r="Q162" s="85">
        <f t="shared" si="208"/>
        <v>29172000</v>
      </c>
      <c r="R162" s="85">
        <f t="shared" si="208"/>
        <v>29172000</v>
      </c>
      <c r="S162" s="85">
        <f t="shared" si="208"/>
        <v>29172000</v>
      </c>
      <c r="T162" s="85">
        <f t="shared" si="208"/>
        <v>29172000</v>
      </c>
      <c r="U162" s="85">
        <f t="shared" si="208"/>
        <v>29172000</v>
      </c>
      <c r="V162" s="85">
        <f t="shared" si="208"/>
        <v>29172000</v>
      </c>
      <c r="W162" s="85">
        <f t="shared" si="208"/>
        <v>29172000</v>
      </c>
      <c r="X162" s="85">
        <f t="shared" si="208"/>
        <v>29172000</v>
      </c>
      <c r="Y162" s="85">
        <f t="shared" si="208"/>
        <v>29172000</v>
      </c>
      <c r="Z162" s="85">
        <f t="shared" si="208"/>
        <v>29172000</v>
      </c>
      <c r="AA162" s="85">
        <f t="shared" si="208"/>
        <v>29172000</v>
      </c>
      <c r="AB162" s="85">
        <f t="shared" si="208"/>
        <v>29172000</v>
      </c>
      <c r="AC162" s="85">
        <f t="shared" si="208"/>
        <v>29172000</v>
      </c>
      <c r="AD162" s="85">
        <f t="shared" si="208"/>
        <v>29172000</v>
      </c>
      <c r="AE162" s="85">
        <f t="shared" si="208"/>
        <v>0</v>
      </c>
      <c r="AF162" s="85">
        <f t="shared" si="208"/>
        <v>0</v>
      </c>
      <c r="AG162" s="85">
        <f t="shared" si="208"/>
        <v>0</v>
      </c>
      <c r="AH162" s="85">
        <f t="shared" si="208"/>
        <v>0</v>
      </c>
      <c r="AI162" s="85">
        <f t="shared" si="208"/>
        <v>0</v>
      </c>
      <c r="AJ162" s="85">
        <f t="shared" si="208"/>
        <v>0</v>
      </c>
      <c r="AK162" s="85">
        <f t="shared" si="208"/>
        <v>0</v>
      </c>
      <c r="AL162" s="85">
        <f t="shared" si="208"/>
        <v>0</v>
      </c>
      <c r="AM162" s="85">
        <f t="shared" si="208"/>
        <v>0</v>
      </c>
      <c r="AN162" s="85">
        <f t="shared" si="208"/>
        <v>0</v>
      </c>
      <c r="AO162" s="85">
        <f t="shared" si="208"/>
        <v>0</v>
      </c>
      <c r="AP162" s="85">
        <f t="shared" si="208"/>
        <v>0</v>
      </c>
      <c r="AQ162" s="85">
        <f t="shared" si="208"/>
        <v>0</v>
      </c>
      <c r="AR162" s="85">
        <f t="shared" si="208"/>
        <v>0</v>
      </c>
      <c r="AS162" s="85">
        <f t="shared" si="208"/>
        <v>0</v>
      </c>
      <c r="AT162" s="85">
        <f t="shared" si="208"/>
        <v>0</v>
      </c>
      <c r="AU162" s="85">
        <f t="shared" si="208"/>
        <v>0</v>
      </c>
      <c r="AV162" s="85">
        <f t="shared" si="208"/>
        <v>0</v>
      </c>
      <c r="AW162" s="85">
        <f t="shared" si="208"/>
        <v>0</v>
      </c>
      <c r="AX162" s="85">
        <f t="shared" si="208"/>
        <v>0</v>
      </c>
      <c r="AY162" s="85">
        <f t="shared" si="208"/>
        <v>0</v>
      </c>
      <c r="AZ162" s="85">
        <f t="shared" si="208"/>
        <v>0</v>
      </c>
      <c r="BA162" s="85">
        <f t="shared" si="208"/>
        <v>0</v>
      </c>
      <c r="BB162" s="85">
        <f t="shared" si="208"/>
        <v>0</v>
      </c>
      <c r="BC162" s="85">
        <f t="shared" si="208"/>
        <v>0</v>
      </c>
      <c r="BD162" s="85">
        <f t="shared" si="208"/>
        <v>0</v>
      </c>
      <c r="BE162" s="85">
        <f t="shared" si="208"/>
        <v>0</v>
      </c>
      <c r="BF162" s="85">
        <f t="shared" si="208"/>
        <v>0</v>
      </c>
      <c r="BG162" s="85">
        <f t="shared" si="208"/>
        <v>0</v>
      </c>
      <c r="BH162" s="85">
        <f t="shared" si="208"/>
        <v>0</v>
      </c>
      <c r="BI162" s="85">
        <f t="shared" si="208"/>
        <v>0</v>
      </c>
      <c r="BJ162" s="85">
        <f t="shared" si="208"/>
        <v>0</v>
      </c>
      <c r="BK162" s="85">
        <f t="shared" si="208"/>
        <v>0</v>
      </c>
      <c r="BL162" s="85">
        <f t="shared" si="208"/>
        <v>0</v>
      </c>
      <c r="BM162" s="85">
        <f t="shared" si="208"/>
        <v>0</v>
      </c>
      <c r="BN162" s="85">
        <f t="shared" si="208"/>
        <v>0</v>
      </c>
      <c r="BO162" s="85">
        <f t="shared" si="208"/>
        <v>0</v>
      </c>
      <c r="BP162" s="85">
        <f t="shared" si="208"/>
        <v>0</v>
      </c>
      <c r="BQ162" s="85">
        <f t="shared" si="208"/>
        <v>0</v>
      </c>
      <c r="BR162" s="55"/>
      <c r="BS162" s="22">
        <f>SUM(J162:U162)</f>
        <v>175032000</v>
      </c>
      <c r="BT162" s="22">
        <f>SUM(V162:AG162)</f>
        <v>262548000</v>
      </c>
      <c r="BU162" s="22">
        <f>SUM(AH162:AS162)</f>
        <v>0</v>
      </c>
      <c r="BV162" s="22">
        <f>SUM(AT162:BE162)</f>
        <v>0</v>
      </c>
      <c r="BW162" s="22">
        <f>SUM(BF162:BQ162)</f>
        <v>0</v>
      </c>
      <c r="BX162" s="85">
        <f t="shared" ref="BX162:CY162" si="209">$C161*$C162*BX161</f>
        <v>0</v>
      </c>
      <c r="BY162" s="85">
        <f t="shared" si="209"/>
        <v>0</v>
      </c>
      <c r="BZ162" s="85">
        <f t="shared" si="209"/>
        <v>0</v>
      </c>
      <c r="CA162" s="85">
        <f t="shared" si="209"/>
        <v>0</v>
      </c>
      <c r="CB162" s="85">
        <f t="shared" si="209"/>
        <v>0</v>
      </c>
      <c r="CC162" s="85">
        <f t="shared" si="209"/>
        <v>0</v>
      </c>
      <c r="CD162" s="85">
        <f t="shared" si="209"/>
        <v>0</v>
      </c>
      <c r="CE162" s="85">
        <f t="shared" si="209"/>
        <v>0</v>
      </c>
      <c r="CF162" s="85">
        <f t="shared" si="209"/>
        <v>0</v>
      </c>
      <c r="CG162" s="85">
        <f t="shared" si="209"/>
        <v>0</v>
      </c>
      <c r="CH162" s="85">
        <f t="shared" si="209"/>
        <v>0</v>
      </c>
      <c r="CI162" s="85">
        <f t="shared" si="209"/>
        <v>0</v>
      </c>
      <c r="CJ162" s="85">
        <f t="shared" si="209"/>
        <v>0</v>
      </c>
      <c r="CK162" s="85">
        <f t="shared" si="209"/>
        <v>0</v>
      </c>
      <c r="CL162" s="85">
        <f t="shared" si="209"/>
        <v>0</v>
      </c>
      <c r="CM162" s="85">
        <f t="shared" si="209"/>
        <v>0</v>
      </c>
      <c r="CN162" s="85">
        <f t="shared" si="209"/>
        <v>0</v>
      </c>
      <c r="CO162" s="85">
        <f t="shared" si="209"/>
        <v>0</v>
      </c>
      <c r="CP162" s="85">
        <f t="shared" si="209"/>
        <v>0</v>
      </c>
      <c r="CQ162" s="85">
        <f t="shared" si="209"/>
        <v>0</v>
      </c>
      <c r="CR162" s="85">
        <f t="shared" si="209"/>
        <v>0</v>
      </c>
      <c r="CS162" s="85">
        <f t="shared" si="209"/>
        <v>0</v>
      </c>
      <c r="CT162" s="85">
        <f t="shared" si="209"/>
        <v>0</v>
      </c>
      <c r="CU162" s="85">
        <f t="shared" si="209"/>
        <v>0</v>
      </c>
      <c r="CV162" s="85">
        <f t="shared" si="209"/>
        <v>0</v>
      </c>
      <c r="CW162" s="85">
        <f t="shared" si="209"/>
        <v>0</v>
      </c>
      <c r="CX162" s="85">
        <f t="shared" si="209"/>
        <v>0</v>
      </c>
      <c r="CY162" s="85">
        <f t="shared" si="209"/>
        <v>0</v>
      </c>
    </row>
    <row r="163" spans="1:103" s="19" customFormat="1">
      <c r="A163" s="16"/>
      <c r="B163" s="13"/>
      <c r="C163" s="273"/>
      <c r="E163" s="272"/>
      <c r="G163" s="240"/>
      <c r="H163" s="240"/>
      <c r="I163" s="62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41"/>
      <c r="BS163" s="40"/>
      <c r="BT163" s="40"/>
      <c r="BU163" s="40"/>
      <c r="BV163" s="40"/>
      <c r="BW163" s="40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</row>
    <row r="164" spans="1:103" s="19" customFormat="1">
      <c r="A164" s="16"/>
      <c r="B164" s="286" t="str">
        <f>B32</f>
        <v>W2: Built to suit</v>
      </c>
      <c r="C164" s="273"/>
      <c r="E164" s="272"/>
      <c r="G164" s="240"/>
      <c r="H164" s="240"/>
      <c r="I164" s="62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41"/>
      <c r="BS164" s="40"/>
      <c r="BT164" s="40"/>
      <c r="BU164" s="40"/>
      <c r="BV164" s="40"/>
      <c r="BW164" s="40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</row>
    <row r="165" spans="1:103">
      <c r="B165" s="13" t="s">
        <v>72</v>
      </c>
      <c r="C165" s="324">
        <v>16500</v>
      </c>
      <c r="D165" s="45" t="s">
        <v>187</v>
      </c>
      <c r="E165" s="210">
        <f>100%/(D12-C12+1)</f>
        <v>6.6666666666666666E-2</v>
      </c>
      <c r="G165" s="322">
        <f>SUM(J165:BQ165)</f>
        <v>0.99999999999999989</v>
      </c>
      <c r="H165" s="235"/>
      <c r="I165" s="15"/>
      <c r="J165" s="122">
        <f>IF(AND(J$7&gt;=$C$12,J$7&lt;=$D$12),$E165,0)</f>
        <v>0</v>
      </c>
      <c r="K165" s="122">
        <f t="shared" ref="K165:BQ165" si="210">IF(AND(K$7&gt;=$C$12,K$7&lt;=$D$12),$E165,0)</f>
        <v>0</v>
      </c>
      <c r="L165" s="122">
        <f t="shared" si="210"/>
        <v>0</v>
      </c>
      <c r="M165" s="122">
        <f t="shared" si="210"/>
        <v>0</v>
      </c>
      <c r="N165" s="122">
        <f t="shared" si="210"/>
        <v>0</v>
      </c>
      <c r="O165" s="122">
        <f t="shared" si="210"/>
        <v>0</v>
      </c>
      <c r="P165" s="122">
        <f t="shared" si="210"/>
        <v>6.6666666666666666E-2</v>
      </c>
      <c r="Q165" s="122">
        <f t="shared" si="210"/>
        <v>6.6666666666666666E-2</v>
      </c>
      <c r="R165" s="122">
        <f t="shared" si="210"/>
        <v>6.6666666666666666E-2</v>
      </c>
      <c r="S165" s="122">
        <f t="shared" si="210"/>
        <v>6.6666666666666666E-2</v>
      </c>
      <c r="T165" s="122">
        <f t="shared" si="210"/>
        <v>6.6666666666666666E-2</v>
      </c>
      <c r="U165" s="122">
        <f t="shared" si="210"/>
        <v>6.6666666666666666E-2</v>
      </c>
      <c r="V165" s="122">
        <f t="shared" si="210"/>
        <v>6.6666666666666666E-2</v>
      </c>
      <c r="W165" s="122">
        <f t="shared" si="210"/>
        <v>6.6666666666666666E-2</v>
      </c>
      <c r="X165" s="122">
        <f t="shared" si="210"/>
        <v>6.6666666666666666E-2</v>
      </c>
      <c r="Y165" s="122">
        <f t="shared" si="210"/>
        <v>6.6666666666666666E-2</v>
      </c>
      <c r="Z165" s="122">
        <f t="shared" si="210"/>
        <v>6.6666666666666666E-2</v>
      </c>
      <c r="AA165" s="122">
        <f t="shared" si="210"/>
        <v>6.6666666666666666E-2</v>
      </c>
      <c r="AB165" s="122">
        <f t="shared" si="210"/>
        <v>6.6666666666666666E-2</v>
      </c>
      <c r="AC165" s="122">
        <f t="shared" si="210"/>
        <v>6.6666666666666666E-2</v>
      </c>
      <c r="AD165" s="122">
        <f t="shared" si="210"/>
        <v>6.6666666666666666E-2</v>
      </c>
      <c r="AE165" s="122">
        <f t="shared" si="210"/>
        <v>0</v>
      </c>
      <c r="AF165" s="122">
        <f t="shared" si="210"/>
        <v>0</v>
      </c>
      <c r="AG165" s="122">
        <f t="shared" si="210"/>
        <v>0</v>
      </c>
      <c r="AH165" s="122">
        <f t="shared" si="210"/>
        <v>0</v>
      </c>
      <c r="AI165" s="122">
        <f t="shared" si="210"/>
        <v>0</v>
      </c>
      <c r="AJ165" s="122">
        <f t="shared" si="210"/>
        <v>0</v>
      </c>
      <c r="AK165" s="122">
        <f t="shared" si="210"/>
        <v>0</v>
      </c>
      <c r="AL165" s="122">
        <f t="shared" si="210"/>
        <v>0</v>
      </c>
      <c r="AM165" s="122">
        <f t="shared" si="210"/>
        <v>0</v>
      </c>
      <c r="AN165" s="122">
        <f t="shared" si="210"/>
        <v>0</v>
      </c>
      <c r="AO165" s="122">
        <f t="shared" si="210"/>
        <v>0</v>
      </c>
      <c r="AP165" s="122">
        <f t="shared" si="210"/>
        <v>0</v>
      </c>
      <c r="AQ165" s="122">
        <f t="shared" si="210"/>
        <v>0</v>
      </c>
      <c r="AR165" s="122">
        <f t="shared" si="210"/>
        <v>0</v>
      </c>
      <c r="AS165" s="122">
        <f t="shared" si="210"/>
        <v>0</v>
      </c>
      <c r="AT165" s="122">
        <f t="shared" si="210"/>
        <v>0</v>
      </c>
      <c r="AU165" s="122">
        <f t="shared" si="210"/>
        <v>0</v>
      </c>
      <c r="AV165" s="122">
        <f t="shared" si="210"/>
        <v>0</v>
      </c>
      <c r="AW165" s="122">
        <f t="shared" si="210"/>
        <v>0</v>
      </c>
      <c r="AX165" s="122">
        <f t="shared" si="210"/>
        <v>0</v>
      </c>
      <c r="AY165" s="122">
        <f t="shared" si="210"/>
        <v>0</v>
      </c>
      <c r="AZ165" s="122">
        <f t="shared" si="210"/>
        <v>0</v>
      </c>
      <c r="BA165" s="122">
        <f t="shared" si="210"/>
        <v>0</v>
      </c>
      <c r="BB165" s="122">
        <f t="shared" si="210"/>
        <v>0</v>
      </c>
      <c r="BC165" s="122">
        <f t="shared" si="210"/>
        <v>0</v>
      </c>
      <c r="BD165" s="122">
        <f t="shared" si="210"/>
        <v>0</v>
      </c>
      <c r="BE165" s="122">
        <f t="shared" si="210"/>
        <v>0</v>
      </c>
      <c r="BF165" s="122">
        <f t="shared" si="210"/>
        <v>0</v>
      </c>
      <c r="BG165" s="122">
        <f t="shared" si="210"/>
        <v>0</v>
      </c>
      <c r="BH165" s="122">
        <f t="shared" si="210"/>
        <v>0</v>
      </c>
      <c r="BI165" s="122">
        <f t="shared" si="210"/>
        <v>0</v>
      </c>
      <c r="BJ165" s="122">
        <f t="shared" si="210"/>
        <v>0</v>
      </c>
      <c r="BK165" s="122">
        <f t="shared" si="210"/>
        <v>0</v>
      </c>
      <c r="BL165" s="122">
        <f t="shared" si="210"/>
        <v>0</v>
      </c>
      <c r="BM165" s="122">
        <f t="shared" si="210"/>
        <v>0</v>
      </c>
      <c r="BN165" s="122">
        <f t="shared" si="210"/>
        <v>0</v>
      </c>
      <c r="BO165" s="122">
        <f t="shared" si="210"/>
        <v>0</v>
      </c>
      <c r="BP165" s="122">
        <f t="shared" si="210"/>
        <v>0</v>
      </c>
      <c r="BQ165" s="122">
        <f t="shared" si="210"/>
        <v>0</v>
      </c>
      <c r="BR165" s="55"/>
      <c r="BS165" s="55"/>
      <c r="BT165" s="55"/>
      <c r="BU165" s="55"/>
      <c r="BV165" s="55"/>
      <c r="BW165" s="122"/>
      <c r="BX165" s="122">
        <f t="shared" ref="BX165:CY165" si="211">IF(AND(BX$7&gt;=$C$12,BX$7&lt;=$D$12),$E165,0)</f>
        <v>0</v>
      </c>
      <c r="BY165" s="122">
        <f t="shared" si="211"/>
        <v>0</v>
      </c>
      <c r="BZ165" s="122">
        <f t="shared" si="211"/>
        <v>0</v>
      </c>
      <c r="CA165" s="122">
        <f t="shared" si="211"/>
        <v>0</v>
      </c>
      <c r="CB165" s="122">
        <f t="shared" si="211"/>
        <v>0</v>
      </c>
      <c r="CC165" s="122">
        <f t="shared" si="211"/>
        <v>0</v>
      </c>
      <c r="CD165" s="122">
        <f t="shared" si="211"/>
        <v>0</v>
      </c>
      <c r="CE165" s="122">
        <f t="shared" si="211"/>
        <v>0</v>
      </c>
      <c r="CF165" s="122">
        <f t="shared" si="211"/>
        <v>0</v>
      </c>
      <c r="CG165" s="122">
        <f t="shared" si="211"/>
        <v>0</v>
      </c>
      <c r="CH165" s="122">
        <f t="shared" si="211"/>
        <v>0</v>
      </c>
      <c r="CI165" s="122">
        <f t="shared" si="211"/>
        <v>0</v>
      </c>
      <c r="CJ165" s="122">
        <f t="shared" si="211"/>
        <v>0</v>
      </c>
      <c r="CK165" s="122">
        <f t="shared" si="211"/>
        <v>0</v>
      </c>
      <c r="CL165" s="122">
        <f t="shared" si="211"/>
        <v>0</v>
      </c>
      <c r="CM165" s="122">
        <f t="shared" si="211"/>
        <v>0</v>
      </c>
      <c r="CN165" s="122">
        <f t="shared" si="211"/>
        <v>0</v>
      </c>
      <c r="CO165" s="122">
        <f t="shared" si="211"/>
        <v>0</v>
      </c>
      <c r="CP165" s="122">
        <f t="shared" si="211"/>
        <v>0</v>
      </c>
      <c r="CQ165" s="122">
        <f t="shared" si="211"/>
        <v>0</v>
      </c>
      <c r="CR165" s="122">
        <f t="shared" si="211"/>
        <v>0</v>
      </c>
      <c r="CS165" s="122">
        <f t="shared" si="211"/>
        <v>0</v>
      </c>
      <c r="CT165" s="122">
        <f t="shared" si="211"/>
        <v>0</v>
      </c>
      <c r="CU165" s="122">
        <f t="shared" si="211"/>
        <v>0</v>
      </c>
      <c r="CV165" s="122">
        <f t="shared" si="211"/>
        <v>0</v>
      </c>
      <c r="CW165" s="122">
        <f t="shared" si="211"/>
        <v>0</v>
      </c>
      <c r="CX165" s="122">
        <f t="shared" si="211"/>
        <v>0</v>
      </c>
      <c r="CY165" s="122">
        <f t="shared" si="211"/>
        <v>0</v>
      </c>
    </row>
    <row r="166" spans="1:103">
      <c r="B166" s="13" t="s">
        <v>73</v>
      </c>
      <c r="C166" s="202">
        <f>E33</f>
        <v>22056</v>
      </c>
      <c r="D166" s="45" t="s">
        <v>186</v>
      </c>
      <c r="G166" s="33">
        <f>SUM(BS166:CY166)</f>
        <v>363924000</v>
      </c>
      <c r="H166" s="33" t="s">
        <v>136</v>
      </c>
      <c r="I166" s="15"/>
      <c r="J166" s="85">
        <f t="shared" ref="J166:BQ166" si="212">$C165*$C166*J165</f>
        <v>0</v>
      </c>
      <c r="K166" s="85">
        <f t="shared" si="212"/>
        <v>0</v>
      </c>
      <c r="L166" s="85">
        <f t="shared" si="212"/>
        <v>0</v>
      </c>
      <c r="M166" s="85">
        <f t="shared" si="212"/>
        <v>0</v>
      </c>
      <c r="N166" s="85">
        <f t="shared" si="212"/>
        <v>0</v>
      </c>
      <c r="O166" s="85">
        <f t="shared" si="212"/>
        <v>0</v>
      </c>
      <c r="P166" s="85">
        <f t="shared" si="212"/>
        <v>24261600</v>
      </c>
      <c r="Q166" s="85">
        <f t="shared" si="212"/>
        <v>24261600</v>
      </c>
      <c r="R166" s="85">
        <f t="shared" si="212"/>
        <v>24261600</v>
      </c>
      <c r="S166" s="85">
        <f t="shared" si="212"/>
        <v>24261600</v>
      </c>
      <c r="T166" s="85">
        <f t="shared" si="212"/>
        <v>24261600</v>
      </c>
      <c r="U166" s="85">
        <f t="shared" si="212"/>
        <v>24261600</v>
      </c>
      <c r="V166" s="85">
        <f t="shared" si="212"/>
        <v>24261600</v>
      </c>
      <c r="W166" s="85">
        <f t="shared" si="212"/>
        <v>24261600</v>
      </c>
      <c r="X166" s="85">
        <f t="shared" si="212"/>
        <v>24261600</v>
      </c>
      <c r="Y166" s="85">
        <f t="shared" si="212"/>
        <v>24261600</v>
      </c>
      <c r="Z166" s="85">
        <f t="shared" si="212"/>
        <v>24261600</v>
      </c>
      <c r="AA166" s="85">
        <f t="shared" si="212"/>
        <v>24261600</v>
      </c>
      <c r="AB166" s="85">
        <f t="shared" si="212"/>
        <v>24261600</v>
      </c>
      <c r="AC166" s="85">
        <f t="shared" si="212"/>
        <v>24261600</v>
      </c>
      <c r="AD166" s="85">
        <f t="shared" si="212"/>
        <v>24261600</v>
      </c>
      <c r="AE166" s="85">
        <f t="shared" si="212"/>
        <v>0</v>
      </c>
      <c r="AF166" s="85">
        <f t="shared" si="212"/>
        <v>0</v>
      </c>
      <c r="AG166" s="85">
        <f t="shared" si="212"/>
        <v>0</v>
      </c>
      <c r="AH166" s="85">
        <f t="shared" si="212"/>
        <v>0</v>
      </c>
      <c r="AI166" s="85">
        <f t="shared" si="212"/>
        <v>0</v>
      </c>
      <c r="AJ166" s="85">
        <f t="shared" si="212"/>
        <v>0</v>
      </c>
      <c r="AK166" s="85">
        <f t="shared" si="212"/>
        <v>0</v>
      </c>
      <c r="AL166" s="85">
        <f t="shared" si="212"/>
        <v>0</v>
      </c>
      <c r="AM166" s="85">
        <f t="shared" si="212"/>
        <v>0</v>
      </c>
      <c r="AN166" s="85">
        <f t="shared" si="212"/>
        <v>0</v>
      </c>
      <c r="AO166" s="85">
        <f t="shared" si="212"/>
        <v>0</v>
      </c>
      <c r="AP166" s="85">
        <f t="shared" si="212"/>
        <v>0</v>
      </c>
      <c r="AQ166" s="85">
        <f t="shared" si="212"/>
        <v>0</v>
      </c>
      <c r="AR166" s="85">
        <f t="shared" si="212"/>
        <v>0</v>
      </c>
      <c r="AS166" s="85">
        <f t="shared" si="212"/>
        <v>0</v>
      </c>
      <c r="AT166" s="85">
        <f t="shared" si="212"/>
        <v>0</v>
      </c>
      <c r="AU166" s="85">
        <f t="shared" si="212"/>
        <v>0</v>
      </c>
      <c r="AV166" s="85">
        <f t="shared" si="212"/>
        <v>0</v>
      </c>
      <c r="AW166" s="85">
        <f t="shared" si="212"/>
        <v>0</v>
      </c>
      <c r="AX166" s="85">
        <f t="shared" si="212"/>
        <v>0</v>
      </c>
      <c r="AY166" s="85">
        <f t="shared" si="212"/>
        <v>0</v>
      </c>
      <c r="AZ166" s="85">
        <f t="shared" si="212"/>
        <v>0</v>
      </c>
      <c r="BA166" s="85">
        <f t="shared" si="212"/>
        <v>0</v>
      </c>
      <c r="BB166" s="85">
        <f t="shared" si="212"/>
        <v>0</v>
      </c>
      <c r="BC166" s="85">
        <f t="shared" si="212"/>
        <v>0</v>
      </c>
      <c r="BD166" s="85">
        <f t="shared" si="212"/>
        <v>0</v>
      </c>
      <c r="BE166" s="85">
        <f t="shared" si="212"/>
        <v>0</v>
      </c>
      <c r="BF166" s="85">
        <f t="shared" si="212"/>
        <v>0</v>
      </c>
      <c r="BG166" s="85">
        <f t="shared" si="212"/>
        <v>0</v>
      </c>
      <c r="BH166" s="85">
        <f t="shared" si="212"/>
        <v>0</v>
      </c>
      <c r="BI166" s="85">
        <f t="shared" si="212"/>
        <v>0</v>
      </c>
      <c r="BJ166" s="85">
        <f t="shared" si="212"/>
        <v>0</v>
      </c>
      <c r="BK166" s="85">
        <f t="shared" si="212"/>
        <v>0</v>
      </c>
      <c r="BL166" s="85">
        <f t="shared" si="212"/>
        <v>0</v>
      </c>
      <c r="BM166" s="85">
        <f t="shared" si="212"/>
        <v>0</v>
      </c>
      <c r="BN166" s="85">
        <f t="shared" si="212"/>
        <v>0</v>
      </c>
      <c r="BO166" s="85">
        <f t="shared" si="212"/>
        <v>0</v>
      </c>
      <c r="BP166" s="85">
        <f t="shared" si="212"/>
        <v>0</v>
      </c>
      <c r="BQ166" s="85">
        <f t="shared" si="212"/>
        <v>0</v>
      </c>
      <c r="BR166" s="55"/>
      <c r="BS166" s="22">
        <f>SUM(J166:U166)</f>
        <v>145569600</v>
      </c>
      <c r="BT166" s="22">
        <f>SUM(V166:AG166)</f>
        <v>218354400</v>
      </c>
      <c r="BU166" s="22">
        <f>SUM(AH166:AS166)</f>
        <v>0</v>
      </c>
      <c r="BV166" s="22">
        <f>SUM(AT166:BE166)</f>
        <v>0</v>
      </c>
      <c r="BW166" s="22">
        <f>SUM(BF166:BQ166)</f>
        <v>0</v>
      </c>
      <c r="BX166" s="85">
        <f t="shared" ref="BX166:CY166" si="213">$C165*$C166*BX165</f>
        <v>0</v>
      </c>
      <c r="BY166" s="85">
        <f t="shared" si="213"/>
        <v>0</v>
      </c>
      <c r="BZ166" s="85">
        <f t="shared" si="213"/>
        <v>0</v>
      </c>
      <c r="CA166" s="85">
        <f t="shared" si="213"/>
        <v>0</v>
      </c>
      <c r="CB166" s="85">
        <f t="shared" si="213"/>
        <v>0</v>
      </c>
      <c r="CC166" s="85">
        <f t="shared" si="213"/>
        <v>0</v>
      </c>
      <c r="CD166" s="85">
        <f t="shared" si="213"/>
        <v>0</v>
      </c>
      <c r="CE166" s="85">
        <f t="shared" si="213"/>
        <v>0</v>
      </c>
      <c r="CF166" s="85">
        <f t="shared" si="213"/>
        <v>0</v>
      </c>
      <c r="CG166" s="85">
        <f t="shared" si="213"/>
        <v>0</v>
      </c>
      <c r="CH166" s="85">
        <f t="shared" si="213"/>
        <v>0</v>
      </c>
      <c r="CI166" s="85">
        <f t="shared" si="213"/>
        <v>0</v>
      </c>
      <c r="CJ166" s="85">
        <f t="shared" si="213"/>
        <v>0</v>
      </c>
      <c r="CK166" s="85">
        <f t="shared" si="213"/>
        <v>0</v>
      </c>
      <c r="CL166" s="85">
        <f t="shared" si="213"/>
        <v>0</v>
      </c>
      <c r="CM166" s="85">
        <f t="shared" si="213"/>
        <v>0</v>
      </c>
      <c r="CN166" s="85">
        <f t="shared" si="213"/>
        <v>0</v>
      </c>
      <c r="CO166" s="85">
        <f t="shared" si="213"/>
        <v>0</v>
      </c>
      <c r="CP166" s="85">
        <f t="shared" si="213"/>
        <v>0</v>
      </c>
      <c r="CQ166" s="85">
        <f t="shared" si="213"/>
        <v>0</v>
      </c>
      <c r="CR166" s="85">
        <f t="shared" si="213"/>
        <v>0</v>
      </c>
      <c r="CS166" s="85">
        <f t="shared" si="213"/>
        <v>0</v>
      </c>
      <c r="CT166" s="85">
        <f t="shared" si="213"/>
        <v>0</v>
      </c>
      <c r="CU166" s="85">
        <f t="shared" si="213"/>
        <v>0</v>
      </c>
      <c r="CV166" s="85">
        <f t="shared" si="213"/>
        <v>0</v>
      </c>
      <c r="CW166" s="85">
        <f t="shared" si="213"/>
        <v>0</v>
      </c>
      <c r="CX166" s="85">
        <f t="shared" si="213"/>
        <v>0</v>
      </c>
      <c r="CY166" s="85">
        <f t="shared" si="213"/>
        <v>0</v>
      </c>
    </row>
    <row r="167" spans="1:103" s="19" customFormat="1">
      <c r="A167" s="16"/>
      <c r="B167" s="13"/>
      <c r="C167" s="273"/>
      <c r="E167" s="272"/>
      <c r="G167" s="240"/>
      <c r="H167" s="240"/>
      <c r="I167" s="62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41"/>
      <c r="BS167" s="40"/>
      <c r="BT167" s="40"/>
      <c r="BU167" s="40"/>
      <c r="BV167" s="40"/>
      <c r="BW167" s="40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</row>
    <row r="168" spans="1:103" s="19" customFormat="1">
      <c r="A168" s="16"/>
      <c r="B168" s="286" t="str">
        <f>B40</f>
        <v>W3: Built to suit</v>
      </c>
      <c r="C168" s="273"/>
      <c r="E168" s="272"/>
      <c r="G168" s="240"/>
      <c r="H168" s="240"/>
      <c r="I168" s="62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41"/>
      <c r="BS168" s="40"/>
      <c r="BT168" s="40"/>
      <c r="BU168" s="40"/>
      <c r="BV168" s="40"/>
      <c r="BW168" s="40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</row>
    <row r="169" spans="1:103">
      <c r="B169" s="13" t="s">
        <v>72</v>
      </c>
      <c r="C169" s="324">
        <v>16500</v>
      </c>
      <c r="D169" s="45" t="s">
        <v>187</v>
      </c>
      <c r="E169" s="210">
        <f>100%/(D12-C12+1)</f>
        <v>6.6666666666666666E-2</v>
      </c>
      <c r="G169" s="322">
        <f>SUM(J169:BQ169)</f>
        <v>0.99999999999999989</v>
      </c>
      <c r="H169" s="235"/>
      <c r="I169" s="15"/>
      <c r="J169" s="122">
        <f>IF(AND(J$7&gt;=$C$12,J$7&lt;=$D$12),$E169,0)</f>
        <v>0</v>
      </c>
      <c r="K169" s="122">
        <f t="shared" ref="K169:BQ169" si="214">IF(AND(K$7&gt;=$C$12,K$7&lt;=$D$12),$E169,0)</f>
        <v>0</v>
      </c>
      <c r="L169" s="122">
        <f t="shared" si="214"/>
        <v>0</v>
      </c>
      <c r="M169" s="122">
        <f t="shared" si="214"/>
        <v>0</v>
      </c>
      <c r="N169" s="122">
        <f t="shared" si="214"/>
        <v>0</v>
      </c>
      <c r="O169" s="122">
        <f t="shared" si="214"/>
        <v>0</v>
      </c>
      <c r="P169" s="122">
        <f t="shared" si="214"/>
        <v>6.6666666666666666E-2</v>
      </c>
      <c r="Q169" s="122">
        <f t="shared" si="214"/>
        <v>6.6666666666666666E-2</v>
      </c>
      <c r="R169" s="122">
        <f t="shared" si="214"/>
        <v>6.6666666666666666E-2</v>
      </c>
      <c r="S169" s="122">
        <f t="shared" si="214"/>
        <v>6.6666666666666666E-2</v>
      </c>
      <c r="T169" s="122">
        <f t="shared" si="214"/>
        <v>6.6666666666666666E-2</v>
      </c>
      <c r="U169" s="122">
        <f t="shared" si="214"/>
        <v>6.6666666666666666E-2</v>
      </c>
      <c r="V169" s="122">
        <f t="shared" si="214"/>
        <v>6.6666666666666666E-2</v>
      </c>
      <c r="W169" s="122">
        <f t="shared" si="214"/>
        <v>6.6666666666666666E-2</v>
      </c>
      <c r="X169" s="122">
        <f t="shared" si="214"/>
        <v>6.6666666666666666E-2</v>
      </c>
      <c r="Y169" s="122">
        <f t="shared" si="214"/>
        <v>6.6666666666666666E-2</v>
      </c>
      <c r="Z169" s="122">
        <f t="shared" si="214"/>
        <v>6.6666666666666666E-2</v>
      </c>
      <c r="AA169" s="122">
        <f t="shared" si="214"/>
        <v>6.6666666666666666E-2</v>
      </c>
      <c r="AB169" s="122">
        <f t="shared" si="214"/>
        <v>6.6666666666666666E-2</v>
      </c>
      <c r="AC169" s="122">
        <f t="shared" si="214"/>
        <v>6.6666666666666666E-2</v>
      </c>
      <c r="AD169" s="122">
        <f t="shared" si="214"/>
        <v>6.6666666666666666E-2</v>
      </c>
      <c r="AE169" s="122">
        <f t="shared" si="214"/>
        <v>0</v>
      </c>
      <c r="AF169" s="122">
        <f t="shared" si="214"/>
        <v>0</v>
      </c>
      <c r="AG169" s="122">
        <f t="shared" si="214"/>
        <v>0</v>
      </c>
      <c r="AH169" s="122">
        <f t="shared" si="214"/>
        <v>0</v>
      </c>
      <c r="AI169" s="122">
        <f t="shared" si="214"/>
        <v>0</v>
      </c>
      <c r="AJ169" s="122">
        <f t="shared" si="214"/>
        <v>0</v>
      </c>
      <c r="AK169" s="122">
        <f t="shared" si="214"/>
        <v>0</v>
      </c>
      <c r="AL169" s="122">
        <f t="shared" si="214"/>
        <v>0</v>
      </c>
      <c r="AM169" s="122">
        <f t="shared" si="214"/>
        <v>0</v>
      </c>
      <c r="AN169" s="122">
        <f t="shared" si="214"/>
        <v>0</v>
      </c>
      <c r="AO169" s="122">
        <f t="shared" si="214"/>
        <v>0</v>
      </c>
      <c r="AP169" s="122">
        <f t="shared" si="214"/>
        <v>0</v>
      </c>
      <c r="AQ169" s="122">
        <f t="shared" si="214"/>
        <v>0</v>
      </c>
      <c r="AR169" s="122">
        <f t="shared" si="214"/>
        <v>0</v>
      </c>
      <c r="AS169" s="122">
        <f t="shared" si="214"/>
        <v>0</v>
      </c>
      <c r="AT169" s="122">
        <f t="shared" si="214"/>
        <v>0</v>
      </c>
      <c r="AU169" s="122">
        <f t="shared" si="214"/>
        <v>0</v>
      </c>
      <c r="AV169" s="122">
        <f t="shared" si="214"/>
        <v>0</v>
      </c>
      <c r="AW169" s="122">
        <f t="shared" si="214"/>
        <v>0</v>
      </c>
      <c r="AX169" s="122">
        <f t="shared" si="214"/>
        <v>0</v>
      </c>
      <c r="AY169" s="122">
        <f t="shared" si="214"/>
        <v>0</v>
      </c>
      <c r="AZ169" s="122">
        <f t="shared" si="214"/>
        <v>0</v>
      </c>
      <c r="BA169" s="122">
        <f t="shared" si="214"/>
        <v>0</v>
      </c>
      <c r="BB169" s="122">
        <f t="shared" si="214"/>
        <v>0</v>
      </c>
      <c r="BC169" s="122">
        <f t="shared" si="214"/>
        <v>0</v>
      </c>
      <c r="BD169" s="122">
        <f t="shared" si="214"/>
        <v>0</v>
      </c>
      <c r="BE169" s="122">
        <f t="shared" si="214"/>
        <v>0</v>
      </c>
      <c r="BF169" s="122">
        <f t="shared" si="214"/>
        <v>0</v>
      </c>
      <c r="BG169" s="122">
        <f t="shared" si="214"/>
        <v>0</v>
      </c>
      <c r="BH169" s="122">
        <f t="shared" si="214"/>
        <v>0</v>
      </c>
      <c r="BI169" s="122">
        <f t="shared" si="214"/>
        <v>0</v>
      </c>
      <c r="BJ169" s="122">
        <f t="shared" si="214"/>
        <v>0</v>
      </c>
      <c r="BK169" s="122">
        <f t="shared" si="214"/>
        <v>0</v>
      </c>
      <c r="BL169" s="122">
        <f t="shared" si="214"/>
        <v>0</v>
      </c>
      <c r="BM169" s="122">
        <f t="shared" si="214"/>
        <v>0</v>
      </c>
      <c r="BN169" s="122">
        <f t="shared" si="214"/>
        <v>0</v>
      </c>
      <c r="BO169" s="122">
        <f t="shared" si="214"/>
        <v>0</v>
      </c>
      <c r="BP169" s="122">
        <f t="shared" si="214"/>
        <v>0</v>
      </c>
      <c r="BQ169" s="122">
        <f t="shared" si="214"/>
        <v>0</v>
      </c>
      <c r="BR169" s="55"/>
      <c r="BS169" s="55"/>
      <c r="BT169" s="55"/>
      <c r="BU169" s="55"/>
      <c r="BV169" s="55"/>
      <c r="BW169" s="122"/>
      <c r="BX169" s="122">
        <f t="shared" ref="BX169:CY169" si="215">IF(AND(BX$7&gt;=$C$12,BX$7&lt;=$D$12),$E169,0)</f>
        <v>0</v>
      </c>
      <c r="BY169" s="122">
        <f t="shared" si="215"/>
        <v>0</v>
      </c>
      <c r="BZ169" s="122">
        <f t="shared" si="215"/>
        <v>0</v>
      </c>
      <c r="CA169" s="122">
        <f t="shared" si="215"/>
        <v>0</v>
      </c>
      <c r="CB169" s="122">
        <f t="shared" si="215"/>
        <v>0</v>
      </c>
      <c r="CC169" s="122">
        <f t="shared" si="215"/>
        <v>0</v>
      </c>
      <c r="CD169" s="122">
        <f t="shared" si="215"/>
        <v>0</v>
      </c>
      <c r="CE169" s="122">
        <f t="shared" si="215"/>
        <v>0</v>
      </c>
      <c r="CF169" s="122">
        <f t="shared" si="215"/>
        <v>0</v>
      </c>
      <c r="CG169" s="122">
        <f t="shared" si="215"/>
        <v>0</v>
      </c>
      <c r="CH169" s="122">
        <f t="shared" si="215"/>
        <v>0</v>
      </c>
      <c r="CI169" s="122">
        <f t="shared" si="215"/>
        <v>0</v>
      </c>
      <c r="CJ169" s="122">
        <f t="shared" si="215"/>
        <v>0</v>
      </c>
      <c r="CK169" s="122">
        <f t="shared" si="215"/>
        <v>0</v>
      </c>
      <c r="CL169" s="122">
        <f t="shared" si="215"/>
        <v>0</v>
      </c>
      <c r="CM169" s="122">
        <f t="shared" si="215"/>
        <v>0</v>
      </c>
      <c r="CN169" s="122">
        <f t="shared" si="215"/>
        <v>0</v>
      </c>
      <c r="CO169" s="122">
        <f t="shared" si="215"/>
        <v>0</v>
      </c>
      <c r="CP169" s="122">
        <f t="shared" si="215"/>
        <v>0</v>
      </c>
      <c r="CQ169" s="122">
        <f t="shared" si="215"/>
        <v>0</v>
      </c>
      <c r="CR169" s="122">
        <f t="shared" si="215"/>
        <v>0</v>
      </c>
      <c r="CS169" s="122">
        <f t="shared" si="215"/>
        <v>0</v>
      </c>
      <c r="CT169" s="122">
        <f t="shared" si="215"/>
        <v>0</v>
      </c>
      <c r="CU169" s="122">
        <f t="shared" si="215"/>
        <v>0</v>
      </c>
      <c r="CV169" s="122">
        <f t="shared" si="215"/>
        <v>0</v>
      </c>
      <c r="CW169" s="122">
        <f t="shared" si="215"/>
        <v>0</v>
      </c>
      <c r="CX169" s="122">
        <f t="shared" si="215"/>
        <v>0</v>
      </c>
      <c r="CY169" s="122">
        <f t="shared" si="215"/>
        <v>0</v>
      </c>
    </row>
    <row r="170" spans="1:103">
      <c r="B170" s="13" t="s">
        <v>73</v>
      </c>
      <c r="C170" s="202">
        <f>E41</f>
        <v>6715</v>
      </c>
      <c r="D170" s="45" t="s">
        <v>186</v>
      </c>
      <c r="G170" s="33">
        <f>SUM(BS170:CY170)</f>
        <v>110797500</v>
      </c>
      <c r="H170" s="33" t="s">
        <v>136</v>
      </c>
      <c r="I170" s="15"/>
      <c r="J170" s="85">
        <f t="shared" ref="J170:BQ170" si="216">$C169*$C170*J169</f>
        <v>0</v>
      </c>
      <c r="K170" s="85">
        <f t="shared" si="216"/>
        <v>0</v>
      </c>
      <c r="L170" s="85">
        <f t="shared" si="216"/>
        <v>0</v>
      </c>
      <c r="M170" s="85">
        <f t="shared" si="216"/>
        <v>0</v>
      </c>
      <c r="N170" s="85">
        <f t="shared" si="216"/>
        <v>0</v>
      </c>
      <c r="O170" s="85">
        <f t="shared" si="216"/>
        <v>0</v>
      </c>
      <c r="P170" s="85">
        <f t="shared" si="216"/>
        <v>7386500</v>
      </c>
      <c r="Q170" s="85">
        <f t="shared" si="216"/>
        <v>7386500</v>
      </c>
      <c r="R170" s="85">
        <f t="shared" si="216"/>
        <v>7386500</v>
      </c>
      <c r="S170" s="85">
        <f t="shared" si="216"/>
        <v>7386500</v>
      </c>
      <c r="T170" s="85">
        <f t="shared" si="216"/>
        <v>7386500</v>
      </c>
      <c r="U170" s="85">
        <f t="shared" si="216"/>
        <v>7386500</v>
      </c>
      <c r="V170" s="85">
        <f t="shared" si="216"/>
        <v>7386500</v>
      </c>
      <c r="W170" s="85">
        <f t="shared" si="216"/>
        <v>7386500</v>
      </c>
      <c r="X170" s="85">
        <f t="shared" si="216"/>
        <v>7386500</v>
      </c>
      <c r="Y170" s="85">
        <f t="shared" si="216"/>
        <v>7386500</v>
      </c>
      <c r="Z170" s="85">
        <f t="shared" si="216"/>
        <v>7386500</v>
      </c>
      <c r="AA170" s="85">
        <f t="shared" si="216"/>
        <v>7386500</v>
      </c>
      <c r="AB170" s="85">
        <f t="shared" si="216"/>
        <v>7386500</v>
      </c>
      <c r="AC170" s="85">
        <f t="shared" si="216"/>
        <v>7386500</v>
      </c>
      <c r="AD170" s="85">
        <f t="shared" si="216"/>
        <v>7386500</v>
      </c>
      <c r="AE170" s="85">
        <f t="shared" si="216"/>
        <v>0</v>
      </c>
      <c r="AF170" s="85">
        <f t="shared" si="216"/>
        <v>0</v>
      </c>
      <c r="AG170" s="85">
        <f t="shared" si="216"/>
        <v>0</v>
      </c>
      <c r="AH170" s="85">
        <f t="shared" si="216"/>
        <v>0</v>
      </c>
      <c r="AI170" s="85">
        <f t="shared" si="216"/>
        <v>0</v>
      </c>
      <c r="AJ170" s="85">
        <f t="shared" si="216"/>
        <v>0</v>
      </c>
      <c r="AK170" s="85">
        <f t="shared" si="216"/>
        <v>0</v>
      </c>
      <c r="AL170" s="85">
        <f t="shared" si="216"/>
        <v>0</v>
      </c>
      <c r="AM170" s="85">
        <f t="shared" si="216"/>
        <v>0</v>
      </c>
      <c r="AN170" s="85">
        <f t="shared" si="216"/>
        <v>0</v>
      </c>
      <c r="AO170" s="85">
        <f t="shared" si="216"/>
        <v>0</v>
      </c>
      <c r="AP170" s="85">
        <f t="shared" si="216"/>
        <v>0</v>
      </c>
      <c r="AQ170" s="85">
        <f t="shared" si="216"/>
        <v>0</v>
      </c>
      <c r="AR170" s="85">
        <f t="shared" si="216"/>
        <v>0</v>
      </c>
      <c r="AS170" s="85">
        <f t="shared" si="216"/>
        <v>0</v>
      </c>
      <c r="AT170" s="85">
        <f t="shared" si="216"/>
        <v>0</v>
      </c>
      <c r="AU170" s="85">
        <f t="shared" si="216"/>
        <v>0</v>
      </c>
      <c r="AV170" s="85">
        <f t="shared" si="216"/>
        <v>0</v>
      </c>
      <c r="AW170" s="85">
        <f t="shared" si="216"/>
        <v>0</v>
      </c>
      <c r="AX170" s="85">
        <f t="shared" si="216"/>
        <v>0</v>
      </c>
      <c r="AY170" s="85">
        <f t="shared" si="216"/>
        <v>0</v>
      </c>
      <c r="AZ170" s="85">
        <f t="shared" si="216"/>
        <v>0</v>
      </c>
      <c r="BA170" s="85">
        <f t="shared" si="216"/>
        <v>0</v>
      </c>
      <c r="BB170" s="85">
        <f t="shared" si="216"/>
        <v>0</v>
      </c>
      <c r="BC170" s="85">
        <f t="shared" si="216"/>
        <v>0</v>
      </c>
      <c r="BD170" s="85">
        <f t="shared" si="216"/>
        <v>0</v>
      </c>
      <c r="BE170" s="85">
        <f t="shared" si="216"/>
        <v>0</v>
      </c>
      <c r="BF170" s="85">
        <f t="shared" si="216"/>
        <v>0</v>
      </c>
      <c r="BG170" s="85">
        <f t="shared" si="216"/>
        <v>0</v>
      </c>
      <c r="BH170" s="85">
        <f t="shared" si="216"/>
        <v>0</v>
      </c>
      <c r="BI170" s="85">
        <f t="shared" si="216"/>
        <v>0</v>
      </c>
      <c r="BJ170" s="85">
        <f t="shared" si="216"/>
        <v>0</v>
      </c>
      <c r="BK170" s="85">
        <f t="shared" si="216"/>
        <v>0</v>
      </c>
      <c r="BL170" s="85">
        <f t="shared" si="216"/>
        <v>0</v>
      </c>
      <c r="BM170" s="85">
        <f t="shared" si="216"/>
        <v>0</v>
      </c>
      <c r="BN170" s="85">
        <f t="shared" si="216"/>
        <v>0</v>
      </c>
      <c r="BO170" s="85">
        <f t="shared" si="216"/>
        <v>0</v>
      </c>
      <c r="BP170" s="85">
        <f t="shared" si="216"/>
        <v>0</v>
      </c>
      <c r="BQ170" s="85">
        <f t="shared" si="216"/>
        <v>0</v>
      </c>
      <c r="BR170" s="55"/>
      <c r="BS170" s="22">
        <f>SUM(J170:U170)</f>
        <v>44319000</v>
      </c>
      <c r="BT170" s="22">
        <f>SUM(V170:AG170)</f>
        <v>66478500</v>
      </c>
      <c r="BU170" s="22">
        <f>SUM(AH170:AS170)</f>
        <v>0</v>
      </c>
      <c r="BV170" s="22">
        <f>SUM(AT170:BE170)</f>
        <v>0</v>
      </c>
      <c r="BW170" s="22">
        <f>SUM(BF170:BQ170)</f>
        <v>0</v>
      </c>
      <c r="BX170" s="85">
        <f t="shared" ref="BX170:CY170" si="217">$C169*$C170*BX169</f>
        <v>0</v>
      </c>
      <c r="BY170" s="85">
        <f t="shared" si="217"/>
        <v>0</v>
      </c>
      <c r="BZ170" s="85">
        <f t="shared" si="217"/>
        <v>0</v>
      </c>
      <c r="CA170" s="85">
        <f t="shared" si="217"/>
        <v>0</v>
      </c>
      <c r="CB170" s="85">
        <f t="shared" si="217"/>
        <v>0</v>
      </c>
      <c r="CC170" s="85">
        <f t="shared" si="217"/>
        <v>0</v>
      </c>
      <c r="CD170" s="85">
        <f t="shared" si="217"/>
        <v>0</v>
      </c>
      <c r="CE170" s="85">
        <f t="shared" si="217"/>
        <v>0</v>
      </c>
      <c r="CF170" s="85">
        <f t="shared" si="217"/>
        <v>0</v>
      </c>
      <c r="CG170" s="85">
        <f t="shared" si="217"/>
        <v>0</v>
      </c>
      <c r="CH170" s="85">
        <f t="shared" si="217"/>
        <v>0</v>
      </c>
      <c r="CI170" s="85">
        <f t="shared" si="217"/>
        <v>0</v>
      </c>
      <c r="CJ170" s="85">
        <f t="shared" si="217"/>
        <v>0</v>
      </c>
      <c r="CK170" s="85">
        <f t="shared" si="217"/>
        <v>0</v>
      </c>
      <c r="CL170" s="85">
        <f t="shared" si="217"/>
        <v>0</v>
      </c>
      <c r="CM170" s="85">
        <f t="shared" si="217"/>
        <v>0</v>
      </c>
      <c r="CN170" s="85">
        <f t="shared" si="217"/>
        <v>0</v>
      </c>
      <c r="CO170" s="85">
        <f t="shared" si="217"/>
        <v>0</v>
      </c>
      <c r="CP170" s="85">
        <f t="shared" si="217"/>
        <v>0</v>
      </c>
      <c r="CQ170" s="85">
        <f t="shared" si="217"/>
        <v>0</v>
      </c>
      <c r="CR170" s="85">
        <f t="shared" si="217"/>
        <v>0</v>
      </c>
      <c r="CS170" s="85">
        <f t="shared" si="217"/>
        <v>0</v>
      </c>
      <c r="CT170" s="85">
        <f t="shared" si="217"/>
        <v>0</v>
      </c>
      <c r="CU170" s="85">
        <f t="shared" si="217"/>
        <v>0</v>
      </c>
      <c r="CV170" s="85">
        <f t="shared" si="217"/>
        <v>0</v>
      </c>
      <c r="CW170" s="85">
        <f t="shared" si="217"/>
        <v>0</v>
      </c>
      <c r="CX170" s="85">
        <f t="shared" si="217"/>
        <v>0</v>
      </c>
      <c r="CY170" s="85">
        <f t="shared" si="217"/>
        <v>0</v>
      </c>
    </row>
    <row r="171" spans="1:103" s="19" customFormat="1">
      <c r="A171" s="16"/>
      <c r="B171" s="13"/>
      <c r="C171" s="273"/>
      <c r="E171" s="272"/>
      <c r="G171" s="240"/>
      <c r="H171" s="240"/>
      <c r="I171" s="62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41"/>
      <c r="BS171" s="40"/>
      <c r="BT171" s="40"/>
      <c r="BU171" s="40"/>
      <c r="BV171" s="40"/>
      <c r="BW171" s="40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</row>
    <row r="172" spans="1:103" s="19" customFormat="1">
      <c r="A172" s="16"/>
      <c r="B172" s="286" t="str">
        <f>B48</f>
        <v>W4: Ready Built</v>
      </c>
      <c r="C172" s="273"/>
      <c r="E172" s="272"/>
      <c r="G172" s="240"/>
      <c r="H172" s="240"/>
      <c r="I172" s="62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41"/>
      <c r="BS172" s="40"/>
      <c r="BT172" s="40"/>
      <c r="BU172" s="40"/>
      <c r="BV172" s="40"/>
      <c r="BW172" s="40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</row>
    <row r="173" spans="1:103">
      <c r="B173" s="13" t="s">
        <v>72</v>
      </c>
      <c r="C173" s="324">
        <v>16500</v>
      </c>
      <c r="D173" s="45" t="s">
        <v>187</v>
      </c>
      <c r="E173" s="210">
        <f>100%/(D12-C12+1)</f>
        <v>6.6666666666666666E-2</v>
      </c>
      <c r="G173" s="322">
        <f>SUM(J173:BQ173)</f>
        <v>0.99999999999999989</v>
      </c>
      <c r="H173" s="235"/>
      <c r="I173" s="15"/>
      <c r="J173" s="122">
        <f>IF(AND(J$7&gt;=$C$12,J$7&lt;=$D$12),$E173,0)</f>
        <v>0</v>
      </c>
      <c r="K173" s="122">
        <f t="shared" ref="K173:BQ173" si="218">IF(AND(K$7&gt;=$C$12,K$7&lt;=$D$12),$E173,0)</f>
        <v>0</v>
      </c>
      <c r="L173" s="122">
        <f t="shared" si="218"/>
        <v>0</v>
      </c>
      <c r="M173" s="122">
        <f t="shared" si="218"/>
        <v>0</v>
      </c>
      <c r="N173" s="122">
        <f t="shared" si="218"/>
        <v>0</v>
      </c>
      <c r="O173" s="122">
        <f t="shared" si="218"/>
        <v>0</v>
      </c>
      <c r="P173" s="122">
        <f t="shared" si="218"/>
        <v>6.6666666666666666E-2</v>
      </c>
      <c r="Q173" s="122">
        <f t="shared" si="218"/>
        <v>6.6666666666666666E-2</v>
      </c>
      <c r="R173" s="122">
        <f t="shared" si="218"/>
        <v>6.6666666666666666E-2</v>
      </c>
      <c r="S173" s="122">
        <f t="shared" si="218"/>
        <v>6.6666666666666666E-2</v>
      </c>
      <c r="T173" s="122">
        <f t="shared" si="218"/>
        <v>6.6666666666666666E-2</v>
      </c>
      <c r="U173" s="122">
        <f t="shared" si="218"/>
        <v>6.6666666666666666E-2</v>
      </c>
      <c r="V173" s="122">
        <f t="shared" si="218"/>
        <v>6.6666666666666666E-2</v>
      </c>
      <c r="W173" s="122">
        <f t="shared" si="218"/>
        <v>6.6666666666666666E-2</v>
      </c>
      <c r="X173" s="122">
        <f t="shared" si="218"/>
        <v>6.6666666666666666E-2</v>
      </c>
      <c r="Y173" s="122">
        <f t="shared" si="218"/>
        <v>6.6666666666666666E-2</v>
      </c>
      <c r="Z173" s="122">
        <f t="shared" si="218"/>
        <v>6.6666666666666666E-2</v>
      </c>
      <c r="AA173" s="122">
        <f t="shared" si="218"/>
        <v>6.6666666666666666E-2</v>
      </c>
      <c r="AB173" s="122">
        <f t="shared" si="218"/>
        <v>6.6666666666666666E-2</v>
      </c>
      <c r="AC173" s="122">
        <f t="shared" si="218"/>
        <v>6.6666666666666666E-2</v>
      </c>
      <c r="AD173" s="122">
        <f t="shared" si="218"/>
        <v>6.6666666666666666E-2</v>
      </c>
      <c r="AE173" s="122">
        <f t="shared" si="218"/>
        <v>0</v>
      </c>
      <c r="AF173" s="122">
        <f t="shared" si="218"/>
        <v>0</v>
      </c>
      <c r="AG173" s="122">
        <f t="shared" si="218"/>
        <v>0</v>
      </c>
      <c r="AH173" s="122">
        <f t="shared" si="218"/>
        <v>0</v>
      </c>
      <c r="AI173" s="122">
        <f t="shared" si="218"/>
        <v>0</v>
      </c>
      <c r="AJ173" s="122">
        <f t="shared" si="218"/>
        <v>0</v>
      </c>
      <c r="AK173" s="122">
        <f t="shared" si="218"/>
        <v>0</v>
      </c>
      <c r="AL173" s="122">
        <f t="shared" si="218"/>
        <v>0</v>
      </c>
      <c r="AM173" s="122">
        <f t="shared" si="218"/>
        <v>0</v>
      </c>
      <c r="AN173" s="122">
        <f t="shared" si="218"/>
        <v>0</v>
      </c>
      <c r="AO173" s="122">
        <f t="shared" si="218"/>
        <v>0</v>
      </c>
      <c r="AP173" s="122">
        <f t="shared" si="218"/>
        <v>0</v>
      </c>
      <c r="AQ173" s="122">
        <f t="shared" si="218"/>
        <v>0</v>
      </c>
      <c r="AR173" s="122">
        <f t="shared" si="218"/>
        <v>0</v>
      </c>
      <c r="AS173" s="122">
        <f t="shared" si="218"/>
        <v>0</v>
      </c>
      <c r="AT173" s="122">
        <f t="shared" si="218"/>
        <v>0</v>
      </c>
      <c r="AU173" s="122">
        <f t="shared" si="218"/>
        <v>0</v>
      </c>
      <c r="AV173" s="122">
        <f t="shared" si="218"/>
        <v>0</v>
      </c>
      <c r="AW173" s="122">
        <f t="shared" si="218"/>
        <v>0</v>
      </c>
      <c r="AX173" s="122">
        <f t="shared" si="218"/>
        <v>0</v>
      </c>
      <c r="AY173" s="122">
        <f t="shared" si="218"/>
        <v>0</v>
      </c>
      <c r="AZ173" s="122">
        <f t="shared" si="218"/>
        <v>0</v>
      </c>
      <c r="BA173" s="122">
        <f t="shared" si="218"/>
        <v>0</v>
      </c>
      <c r="BB173" s="122">
        <f t="shared" si="218"/>
        <v>0</v>
      </c>
      <c r="BC173" s="122">
        <f t="shared" si="218"/>
        <v>0</v>
      </c>
      <c r="BD173" s="122">
        <f t="shared" si="218"/>
        <v>0</v>
      </c>
      <c r="BE173" s="122">
        <f t="shared" si="218"/>
        <v>0</v>
      </c>
      <c r="BF173" s="122">
        <f t="shared" si="218"/>
        <v>0</v>
      </c>
      <c r="BG173" s="122">
        <f t="shared" si="218"/>
        <v>0</v>
      </c>
      <c r="BH173" s="122">
        <f t="shared" si="218"/>
        <v>0</v>
      </c>
      <c r="BI173" s="122">
        <f t="shared" si="218"/>
        <v>0</v>
      </c>
      <c r="BJ173" s="122">
        <f t="shared" si="218"/>
        <v>0</v>
      </c>
      <c r="BK173" s="122">
        <f t="shared" si="218"/>
        <v>0</v>
      </c>
      <c r="BL173" s="122">
        <f t="shared" si="218"/>
        <v>0</v>
      </c>
      <c r="BM173" s="122">
        <f t="shared" si="218"/>
        <v>0</v>
      </c>
      <c r="BN173" s="122">
        <f t="shared" si="218"/>
        <v>0</v>
      </c>
      <c r="BO173" s="122">
        <f t="shared" si="218"/>
        <v>0</v>
      </c>
      <c r="BP173" s="122">
        <f t="shared" si="218"/>
        <v>0</v>
      </c>
      <c r="BQ173" s="122">
        <f t="shared" si="218"/>
        <v>0</v>
      </c>
      <c r="BR173" s="55"/>
      <c r="BS173" s="55"/>
      <c r="BT173" s="55"/>
      <c r="BU173" s="55"/>
      <c r="BV173" s="55"/>
      <c r="BW173" s="122"/>
      <c r="BX173" s="122">
        <f t="shared" ref="BX173:CY173" si="219">IF(AND(BX$7&gt;=$C$12,BX$7&lt;=$D$12),$E173,0)</f>
        <v>0</v>
      </c>
      <c r="BY173" s="122">
        <f t="shared" si="219"/>
        <v>0</v>
      </c>
      <c r="BZ173" s="122">
        <f t="shared" si="219"/>
        <v>0</v>
      </c>
      <c r="CA173" s="122">
        <f t="shared" si="219"/>
        <v>0</v>
      </c>
      <c r="CB173" s="122">
        <f t="shared" si="219"/>
        <v>0</v>
      </c>
      <c r="CC173" s="122">
        <f t="shared" si="219"/>
        <v>0</v>
      </c>
      <c r="CD173" s="122">
        <f t="shared" si="219"/>
        <v>0</v>
      </c>
      <c r="CE173" s="122">
        <f t="shared" si="219"/>
        <v>0</v>
      </c>
      <c r="CF173" s="122">
        <f t="shared" si="219"/>
        <v>0</v>
      </c>
      <c r="CG173" s="122">
        <f t="shared" si="219"/>
        <v>0</v>
      </c>
      <c r="CH173" s="122">
        <f t="shared" si="219"/>
        <v>0</v>
      </c>
      <c r="CI173" s="122">
        <f t="shared" si="219"/>
        <v>0</v>
      </c>
      <c r="CJ173" s="122">
        <f t="shared" si="219"/>
        <v>0</v>
      </c>
      <c r="CK173" s="122">
        <f t="shared" si="219"/>
        <v>0</v>
      </c>
      <c r="CL173" s="122">
        <f t="shared" si="219"/>
        <v>0</v>
      </c>
      <c r="CM173" s="122">
        <f t="shared" si="219"/>
        <v>0</v>
      </c>
      <c r="CN173" s="122">
        <f t="shared" si="219"/>
        <v>0</v>
      </c>
      <c r="CO173" s="122">
        <f t="shared" si="219"/>
        <v>0</v>
      </c>
      <c r="CP173" s="122">
        <f t="shared" si="219"/>
        <v>0</v>
      </c>
      <c r="CQ173" s="122">
        <f t="shared" si="219"/>
        <v>0</v>
      </c>
      <c r="CR173" s="122">
        <f t="shared" si="219"/>
        <v>0</v>
      </c>
      <c r="CS173" s="122">
        <f t="shared" si="219"/>
        <v>0</v>
      </c>
      <c r="CT173" s="122">
        <f t="shared" si="219"/>
        <v>0</v>
      </c>
      <c r="CU173" s="122">
        <f t="shared" si="219"/>
        <v>0</v>
      </c>
      <c r="CV173" s="122">
        <f t="shared" si="219"/>
        <v>0</v>
      </c>
      <c r="CW173" s="122">
        <f t="shared" si="219"/>
        <v>0</v>
      </c>
      <c r="CX173" s="122">
        <f t="shared" si="219"/>
        <v>0</v>
      </c>
      <c r="CY173" s="122">
        <f t="shared" si="219"/>
        <v>0</v>
      </c>
    </row>
    <row r="174" spans="1:103">
      <c r="B174" s="13" t="s">
        <v>73</v>
      </c>
      <c r="C174" s="202">
        <f>E49</f>
        <v>29980</v>
      </c>
      <c r="D174" s="45" t="s">
        <v>186</v>
      </c>
      <c r="G174" s="33">
        <f>SUM(BS174:CY174)</f>
        <v>494670000</v>
      </c>
      <c r="H174" s="33" t="s">
        <v>136</v>
      </c>
      <c r="I174" s="15"/>
      <c r="J174" s="85">
        <f t="shared" ref="J174:BQ174" si="220">$C173*$C174*J173</f>
        <v>0</v>
      </c>
      <c r="K174" s="85">
        <f t="shared" si="220"/>
        <v>0</v>
      </c>
      <c r="L174" s="85">
        <f t="shared" si="220"/>
        <v>0</v>
      </c>
      <c r="M174" s="85">
        <f t="shared" si="220"/>
        <v>0</v>
      </c>
      <c r="N174" s="85">
        <f t="shared" si="220"/>
        <v>0</v>
      </c>
      <c r="O174" s="85">
        <f t="shared" si="220"/>
        <v>0</v>
      </c>
      <c r="P174" s="85">
        <f t="shared" si="220"/>
        <v>32978000</v>
      </c>
      <c r="Q174" s="85">
        <f t="shared" si="220"/>
        <v>32978000</v>
      </c>
      <c r="R174" s="85">
        <f t="shared" si="220"/>
        <v>32978000</v>
      </c>
      <c r="S174" s="85">
        <f t="shared" si="220"/>
        <v>32978000</v>
      </c>
      <c r="T174" s="85">
        <f t="shared" si="220"/>
        <v>32978000</v>
      </c>
      <c r="U174" s="85">
        <f t="shared" si="220"/>
        <v>32978000</v>
      </c>
      <c r="V174" s="85">
        <f t="shared" si="220"/>
        <v>32978000</v>
      </c>
      <c r="W174" s="85">
        <f t="shared" si="220"/>
        <v>32978000</v>
      </c>
      <c r="X174" s="85">
        <f t="shared" si="220"/>
        <v>32978000</v>
      </c>
      <c r="Y174" s="85">
        <f t="shared" si="220"/>
        <v>32978000</v>
      </c>
      <c r="Z174" s="85">
        <f t="shared" si="220"/>
        <v>32978000</v>
      </c>
      <c r="AA174" s="85">
        <f t="shared" si="220"/>
        <v>32978000</v>
      </c>
      <c r="AB174" s="85">
        <f t="shared" si="220"/>
        <v>32978000</v>
      </c>
      <c r="AC174" s="85">
        <f t="shared" si="220"/>
        <v>32978000</v>
      </c>
      <c r="AD174" s="85">
        <f t="shared" si="220"/>
        <v>32978000</v>
      </c>
      <c r="AE174" s="85">
        <f t="shared" si="220"/>
        <v>0</v>
      </c>
      <c r="AF174" s="85">
        <f t="shared" si="220"/>
        <v>0</v>
      </c>
      <c r="AG174" s="85">
        <f t="shared" si="220"/>
        <v>0</v>
      </c>
      <c r="AH174" s="85">
        <f t="shared" si="220"/>
        <v>0</v>
      </c>
      <c r="AI174" s="85">
        <f t="shared" si="220"/>
        <v>0</v>
      </c>
      <c r="AJ174" s="85">
        <f t="shared" si="220"/>
        <v>0</v>
      </c>
      <c r="AK174" s="85">
        <f t="shared" si="220"/>
        <v>0</v>
      </c>
      <c r="AL174" s="85">
        <f t="shared" si="220"/>
        <v>0</v>
      </c>
      <c r="AM174" s="85">
        <f t="shared" si="220"/>
        <v>0</v>
      </c>
      <c r="AN174" s="85">
        <f t="shared" si="220"/>
        <v>0</v>
      </c>
      <c r="AO174" s="85">
        <f t="shared" si="220"/>
        <v>0</v>
      </c>
      <c r="AP174" s="85">
        <f t="shared" si="220"/>
        <v>0</v>
      </c>
      <c r="AQ174" s="85">
        <f t="shared" si="220"/>
        <v>0</v>
      </c>
      <c r="AR174" s="85">
        <f t="shared" si="220"/>
        <v>0</v>
      </c>
      <c r="AS174" s="85">
        <f t="shared" si="220"/>
        <v>0</v>
      </c>
      <c r="AT174" s="85">
        <f t="shared" si="220"/>
        <v>0</v>
      </c>
      <c r="AU174" s="85">
        <f t="shared" si="220"/>
        <v>0</v>
      </c>
      <c r="AV174" s="85">
        <f t="shared" si="220"/>
        <v>0</v>
      </c>
      <c r="AW174" s="85">
        <f t="shared" si="220"/>
        <v>0</v>
      </c>
      <c r="AX174" s="85">
        <f t="shared" si="220"/>
        <v>0</v>
      </c>
      <c r="AY174" s="85">
        <f t="shared" si="220"/>
        <v>0</v>
      </c>
      <c r="AZ174" s="85">
        <f t="shared" si="220"/>
        <v>0</v>
      </c>
      <c r="BA174" s="85">
        <f t="shared" si="220"/>
        <v>0</v>
      </c>
      <c r="BB174" s="85">
        <f t="shared" si="220"/>
        <v>0</v>
      </c>
      <c r="BC174" s="85">
        <f t="shared" si="220"/>
        <v>0</v>
      </c>
      <c r="BD174" s="85">
        <f t="shared" si="220"/>
        <v>0</v>
      </c>
      <c r="BE174" s="85">
        <f t="shared" si="220"/>
        <v>0</v>
      </c>
      <c r="BF174" s="85">
        <f t="shared" si="220"/>
        <v>0</v>
      </c>
      <c r="BG174" s="85">
        <f t="shared" si="220"/>
        <v>0</v>
      </c>
      <c r="BH174" s="85">
        <f t="shared" si="220"/>
        <v>0</v>
      </c>
      <c r="BI174" s="85">
        <f t="shared" si="220"/>
        <v>0</v>
      </c>
      <c r="BJ174" s="85">
        <f t="shared" si="220"/>
        <v>0</v>
      </c>
      <c r="BK174" s="85">
        <f t="shared" si="220"/>
        <v>0</v>
      </c>
      <c r="BL174" s="85">
        <f t="shared" si="220"/>
        <v>0</v>
      </c>
      <c r="BM174" s="85">
        <f t="shared" si="220"/>
        <v>0</v>
      </c>
      <c r="BN174" s="85">
        <f t="shared" si="220"/>
        <v>0</v>
      </c>
      <c r="BO174" s="85">
        <f t="shared" si="220"/>
        <v>0</v>
      </c>
      <c r="BP174" s="85">
        <f t="shared" si="220"/>
        <v>0</v>
      </c>
      <c r="BQ174" s="85">
        <f t="shared" si="220"/>
        <v>0</v>
      </c>
      <c r="BR174" s="55"/>
      <c r="BS174" s="22">
        <f>SUM(J174:U174)</f>
        <v>197868000</v>
      </c>
      <c r="BT174" s="22">
        <f>SUM(V174:AG174)</f>
        <v>296802000</v>
      </c>
      <c r="BU174" s="22">
        <f>SUM(AH174:AS174)</f>
        <v>0</v>
      </c>
      <c r="BV174" s="22">
        <f>SUM(AT174:BE174)</f>
        <v>0</v>
      </c>
      <c r="BW174" s="22">
        <f>SUM(BF174:BQ174)</f>
        <v>0</v>
      </c>
      <c r="BX174" s="85">
        <f t="shared" ref="BX174:CY174" si="221">$C173*$C174*BX173</f>
        <v>0</v>
      </c>
      <c r="BY174" s="85">
        <f t="shared" si="221"/>
        <v>0</v>
      </c>
      <c r="BZ174" s="85">
        <f t="shared" si="221"/>
        <v>0</v>
      </c>
      <c r="CA174" s="85">
        <f t="shared" si="221"/>
        <v>0</v>
      </c>
      <c r="CB174" s="85">
        <f t="shared" si="221"/>
        <v>0</v>
      </c>
      <c r="CC174" s="85">
        <f t="shared" si="221"/>
        <v>0</v>
      </c>
      <c r="CD174" s="85">
        <f t="shared" si="221"/>
        <v>0</v>
      </c>
      <c r="CE174" s="85">
        <f t="shared" si="221"/>
        <v>0</v>
      </c>
      <c r="CF174" s="85">
        <f t="shared" si="221"/>
        <v>0</v>
      </c>
      <c r="CG174" s="85">
        <f t="shared" si="221"/>
        <v>0</v>
      </c>
      <c r="CH174" s="85">
        <f t="shared" si="221"/>
        <v>0</v>
      </c>
      <c r="CI174" s="85">
        <f t="shared" si="221"/>
        <v>0</v>
      </c>
      <c r="CJ174" s="85">
        <f t="shared" si="221"/>
        <v>0</v>
      </c>
      <c r="CK174" s="85">
        <f t="shared" si="221"/>
        <v>0</v>
      </c>
      <c r="CL174" s="85">
        <f t="shared" si="221"/>
        <v>0</v>
      </c>
      <c r="CM174" s="85">
        <f t="shared" si="221"/>
        <v>0</v>
      </c>
      <c r="CN174" s="85">
        <f t="shared" si="221"/>
        <v>0</v>
      </c>
      <c r="CO174" s="85">
        <f t="shared" si="221"/>
        <v>0</v>
      </c>
      <c r="CP174" s="85">
        <f t="shared" si="221"/>
        <v>0</v>
      </c>
      <c r="CQ174" s="85">
        <f t="shared" si="221"/>
        <v>0</v>
      </c>
      <c r="CR174" s="85">
        <f t="shared" si="221"/>
        <v>0</v>
      </c>
      <c r="CS174" s="85">
        <f t="shared" si="221"/>
        <v>0</v>
      </c>
      <c r="CT174" s="85">
        <f t="shared" si="221"/>
        <v>0</v>
      </c>
      <c r="CU174" s="85">
        <f t="shared" si="221"/>
        <v>0</v>
      </c>
      <c r="CV174" s="85">
        <f t="shared" si="221"/>
        <v>0</v>
      </c>
      <c r="CW174" s="85">
        <f t="shared" si="221"/>
        <v>0</v>
      </c>
      <c r="CX174" s="85">
        <f t="shared" si="221"/>
        <v>0</v>
      </c>
      <c r="CY174" s="85">
        <f t="shared" si="221"/>
        <v>0</v>
      </c>
    </row>
    <row r="175" spans="1:103" s="19" customFormat="1">
      <c r="A175" s="16"/>
      <c r="B175" s="13"/>
      <c r="C175" s="273"/>
      <c r="E175" s="272"/>
      <c r="G175" s="240"/>
      <c r="H175" s="240"/>
      <c r="I175" s="62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41"/>
      <c r="BS175" s="40"/>
      <c r="BT175" s="40"/>
      <c r="BU175" s="40"/>
      <c r="BV175" s="40"/>
      <c r="BW175" s="40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</row>
    <row r="176" spans="1:103" s="19" customFormat="1">
      <c r="A176" s="16"/>
      <c r="B176" s="14" t="s">
        <v>107</v>
      </c>
      <c r="C176" s="273">
        <f>SUM(BS176:CY176)</f>
        <v>563206250</v>
      </c>
      <c r="E176" s="8"/>
      <c r="G176" s="240">
        <f>SUM(BS176:CY176)</f>
        <v>563206250</v>
      </c>
      <c r="H176" s="33" t="s">
        <v>136</v>
      </c>
      <c r="I176" s="62"/>
      <c r="J176" s="39">
        <f>SUM(J177:J178)</f>
        <v>0</v>
      </c>
      <c r="K176" s="39">
        <f t="shared" ref="K176:W176" si="222">SUM(K177:K178)</f>
        <v>0</v>
      </c>
      <c r="L176" s="39">
        <f t="shared" si="222"/>
        <v>0</v>
      </c>
      <c r="M176" s="39">
        <f t="shared" si="222"/>
        <v>0</v>
      </c>
      <c r="N176" s="39">
        <f>SUM(N177:N178)</f>
        <v>0</v>
      </c>
      <c r="O176" s="39">
        <f t="shared" si="222"/>
        <v>0</v>
      </c>
      <c r="P176" s="421">
        <f t="shared" si="222"/>
        <v>563206250</v>
      </c>
      <c r="Q176" s="39">
        <f t="shared" si="222"/>
        <v>0</v>
      </c>
      <c r="R176" s="39">
        <f t="shared" si="222"/>
        <v>0</v>
      </c>
      <c r="S176" s="39">
        <f t="shared" si="222"/>
        <v>0</v>
      </c>
      <c r="T176" s="39">
        <f t="shared" si="222"/>
        <v>0</v>
      </c>
      <c r="U176" s="39">
        <f t="shared" si="222"/>
        <v>0</v>
      </c>
      <c r="V176" s="39">
        <f t="shared" si="222"/>
        <v>0</v>
      </c>
      <c r="W176" s="39">
        <f t="shared" si="222"/>
        <v>0</v>
      </c>
      <c r="X176" s="39">
        <f>SUM(X177:X178)</f>
        <v>0</v>
      </c>
      <c r="Y176" s="39">
        <f t="shared" ref="Y176:CY176" si="223">SUM(Y177:Y178)</f>
        <v>0</v>
      </c>
      <c r="Z176" s="39">
        <f t="shared" si="223"/>
        <v>0</v>
      </c>
      <c r="AA176" s="39">
        <f t="shared" si="223"/>
        <v>0</v>
      </c>
      <c r="AB176" s="39">
        <f t="shared" si="223"/>
        <v>0</v>
      </c>
      <c r="AC176" s="39">
        <f t="shared" si="223"/>
        <v>0</v>
      </c>
      <c r="AD176" s="39">
        <f t="shared" si="223"/>
        <v>0</v>
      </c>
      <c r="AE176" s="39">
        <f t="shared" si="223"/>
        <v>0</v>
      </c>
      <c r="AF176" s="39">
        <f t="shared" si="223"/>
        <v>0</v>
      </c>
      <c r="AG176" s="39">
        <f t="shared" si="223"/>
        <v>0</v>
      </c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41"/>
      <c r="BS176" s="39">
        <f>SUM(BS177:BS178)</f>
        <v>563206250</v>
      </c>
      <c r="BT176" s="39">
        <f t="shared" si="223"/>
        <v>0</v>
      </c>
      <c r="BU176" s="39">
        <f t="shared" si="223"/>
        <v>0</v>
      </c>
      <c r="BV176" s="39">
        <f t="shared" si="223"/>
        <v>0</v>
      </c>
      <c r="BW176" s="39">
        <f t="shared" si="223"/>
        <v>0</v>
      </c>
      <c r="BX176" s="39">
        <f>SUM(BX177:BX178)</f>
        <v>0</v>
      </c>
      <c r="BY176" s="39">
        <f t="shared" si="223"/>
        <v>0</v>
      </c>
      <c r="BZ176" s="39">
        <f t="shared" si="223"/>
        <v>0</v>
      </c>
      <c r="CA176" s="39">
        <f t="shared" si="223"/>
        <v>0</v>
      </c>
      <c r="CB176" s="39">
        <f t="shared" si="223"/>
        <v>0</v>
      </c>
      <c r="CC176" s="39">
        <f t="shared" si="223"/>
        <v>0</v>
      </c>
      <c r="CD176" s="39">
        <f t="shared" si="223"/>
        <v>0</v>
      </c>
      <c r="CE176" s="39">
        <f t="shared" si="223"/>
        <v>0</v>
      </c>
      <c r="CF176" s="39">
        <f t="shared" si="223"/>
        <v>0</v>
      </c>
      <c r="CG176" s="39">
        <f t="shared" si="223"/>
        <v>0</v>
      </c>
      <c r="CH176" s="39">
        <f t="shared" si="223"/>
        <v>0</v>
      </c>
      <c r="CI176" s="39">
        <f t="shared" si="223"/>
        <v>0</v>
      </c>
      <c r="CJ176" s="39">
        <f t="shared" si="223"/>
        <v>0</v>
      </c>
      <c r="CK176" s="39">
        <f t="shared" si="223"/>
        <v>0</v>
      </c>
      <c r="CL176" s="39">
        <f t="shared" si="223"/>
        <v>0</v>
      </c>
      <c r="CM176" s="39">
        <f t="shared" si="223"/>
        <v>0</v>
      </c>
      <c r="CN176" s="39">
        <f t="shared" si="223"/>
        <v>0</v>
      </c>
      <c r="CO176" s="39">
        <f t="shared" si="223"/>
        <v>0</v>
      </c>
      <c r="CP176" s="39">
        <f t="shared" si="223"/>
        <v>0</v>
      </c>
      <c r="CQ176" s="39">
        <f t="shared" si="223"/>
        <v>0</v>
      </c>
      <c r="CR176" s="39">
        <f t="shared" si="223"/>
        <v>0</v>
      </c>
      <c r="CS176" s="39">
        <f t="shared" si="223"/>
        <v>0</v>
      </c>
      <c r="CT176" s="39">
        <f t="shared" si="223"/>
        <v>0</v>
      </c>
      <c r="CU176" s="39">
        <f t="shared" si="223"/>
        <v>0</v>
      </c>
      <c r="CV176" s="39">
        <f t="shared" si="223"/>
        <v>0</v>
      </c>
      <c r="CW176" s="39">
        <f t="shared" si="223"/>
        <v>0</v>
      </c>
      <c r="CX176" s="39">
        <f t="shared" si="223"/>
        <v>0</v>
      </c>
      <c r="CY176" s="39">
        <f t="shared" si="223"/>
        <v>0</v>
      </c>
    </row>
    <row r="177" spans="1:103" s="6" customFormat="1">
      <c r="A177" s="3"/>
      <c r="B177" s="13" t="s">
        <v>74</v>
      </c>
      <c r="C177" s="82"/>
      <c r="D177" s="70"/>
      <c r="E177" s="82"/>
      <c r="G177" s="33">
        <f>SUM(BS177:CY177)</f>
        <v>0</v>
      </c>
      <c r="H177" s="33" t="s">
        <v>136</v>
      </c>
      <c r="J177" s="85">
        <f t="shared" ref="J177:BQ177" si="224">IFERROR(J64*J12/J12,0)</f>
        <v>0</v>
      </c>
      <c r="K177" s="85">
        <f t="shared" si="224"/>
        <v>0</v>
      </c>
      <c r="L177" s="85">
        <f t="shared" si="224"/>
        <v>0</v>
      </c>
      <c r="M177" s="85">
        <f t="shared" si="224"/>
        <v>0</v>
      </c>
      <c r="N177" s="85">
        <f t="shared" si="224"/>
        <v>0</v>
      </c>
      <c r="O177" s="85">
        <f t="shared" si="224"/>
        <v>0</v>
      </c>
      <c r="P177" s="85">
        <f t="shared" si="224"/>
        <v>0</v>
      </c>
      <c r="Q177" s="85">
        <f t="shared" si="224"/>
        <v>0</v>
      </c>
      <c r="R177" s="85">
        <f t="shared" si="224"/>
        <v>0</v>
      </c>
      <c r="S177" s="85">
        <f t="shared" si="224"/>
        <v>0</v>
      </c>
      <c r="T177" s="85">
        <f t="shared" si="224"/>
        <v>0</v>
      </c>
      <c r="U177" s="85">
        <f t="shared" si="224"/>
        <v>0</v>
      </c>
      <c r="V177" s="85">
        <f t="shared" si="224"/>
        <v>0</v>
      </c>
      <c r="W177" s="85">
        <f t="shared" si="224"/>
        <v>0</v>
      </c>
      <c r="X177" s="85">
        <f t="shared" si="224"/>
        <v>0</v>
      </c>
      <c r="Y177" s="85">
        <f t="shared" si="224"/>
        <v>0</v>
      </c>
      <c r="Z177" s="85">
        <f t="shared" si="224"/>
        <v>0</v>
      </c>
      <c r="AA177" s="85">
        <f t="shared" si="224"/>
        <v>0</v>
      </c>
      <c r="AB177" s="85">
        <f t="shared" si="224"/>
        <v>0</v>
      </c>
      <c r="AC177" s="85">
        <f t="shared" si="224"/>
        <v>0</v>
      </c>
      <c r="AD177" s="85">
        <f t="shared" si="224"/>
        <v>0</v>
      </c>
      <c r="AE177" s="85">
        <f t="shared" si="224"/>
        <v>0</v>
      </c>
      <c r="AF177" s="85">
        <f t="shared" si="224"/>
        <v>0</v>
      </c>
      <c r="AG177" s="85">
        <f t="shared" si="224"/>
        <v>0</v>
      </c>
      <c r="AH177" s="85">
        <f t="shared" si="224"/>
        <v>0</v>
      </c>
      <c r="AI177" s="85">
        <f t="shared" si="224"/>
        <v>0</v>
      </c>
      <c r="AJ177" s="85">
        <f t="shared" si="224"/>
        <v>0</v>
      </c>
      <c r="AK177" s="85">
        <f t="shared" si="224"/>
        <v>0</v>
      </c>
      <c r="AL177" s="85">
        <f t="shared" si="224"/>
        <v>0</v>
      </c>
      <c r="AM177" s="85">
        <f t="shared" si="224"/>
        <v>0</v>
      </c>
      <c r="AN177" s="85">
        <f t="shared" si="224"/>
        <v>0</v>
      </c>
      <c r="AO177" s="85">
        <f t="shared" si="224"/>
        <v>0</v>
      </c>
      <c r="AP177" s="85">
        <f t="shared" si="224"/>
        <v>0</v>
      </c>
      <c r="AQ177" s="85">
        <f t="shared" si="224"/>
        <v>0</v>
      </c>
      <c r="AR177" s="85">
        <f t="shared" si="224"/>
        <v>0</v>
      </c>
      <c r="AS177" s="85">
        <f t="shared" si="224"/>
        <v>0</v>
      </c>
      <c r="AT177" s="85">
        <f t="shared" si="224"/>
        <v>0</v>
      </c>
      <c r="AU177" s="85">
        <f t="shared" si="224"/>
        <v>0</v>
      </c>
      <c r="AV177" s="85">
        <f t="shared" si="224"/>
        <v>0</v>
      </c>
      <c r="AW177" s="85">
        <f t="shared" si="224"/>
        <v>0</v>
      </c>
      <c r="AX177" s="85">
        <f t="shared" si="224"/>
        <v>0</v>
      </c>
      <c r="AY177" s="85">
        <f t="shared" si="224"/>
        <v>0</v>
      </c>
      <c r="AZ177" s="85">
        <f t="shared" si="224"/>
        <v>0</v>
      </c>
      <c r="BA177" s="85">
        <f t="shared" si="224"/>
        <v>0</v>
      </c>
      <c r="BB177" s="85">
        <f t="shared" si="224"/>
        <v>0</v>
      </c>
      <c r="BC177" s="85">
        <f t="shared" si="224"/>
        <v>0</v>
      </c>
      <c r="BD177" s="85">
        <f t="shared" si="224"/>
        <v>0</v>
      </c>
      <c r="BE177" s="85">
        <f t="shared" si="224"/>
        <v>0</v>
      </c>
      <c r="BF177" s="85">
        <f t="shared" si="224"/>
        <v>0</v>
      </c>
      <c r="BG177" s="85">
        <f t="shared" si="224"/>
        <v>0</v>
      </c>
      <c r="BH177" s="85">
        <f t="shared" si="224"/>
        <v>0</v>
      </c>
      <c r="BI177" s="85">
        <f t="shared" si="224"/>
        <v>0</v>
      </c>
      <c r="BJ177" s="85">
        <f t="shared" si="224"/>
        <v>0</v>
      </c>
      <c r="BK177" s="85">
        <f t="shared" si="224"/>
        <v>0</v>
      </c>
      <c r="BL177" s="85">
        <f t="shared" si="224"/>
        <v>0</v>
      </c>
      <c r="BM177" s="85">
        <f t="shared" si="224"/>
        <v>0</v>
      </c>
      <c r="BN177" s="85">
        <f t="shared" si="224"/>
        <v>0</v>
      </c>
      <c r="BO177" s="85">
        <f t="shared" si="224"/>
        <v>0</v>
      </c>
      <c r="BP177" s="85">
        <f t="shared" si="224"/>
        <v>0</v>
      </c>
      <c r="BQ177" s="85">
        <f t="shared" si="224"/>
        <v>0</v>
      </c>
      <c r="BR177" s="55"/>
      <c r="BS177" s="22">
        <f>SUM(J177:U177)</f>
        <v>0</v>
      </c>
      <c r="BT177" s="22">
        <f>SUM(V177:AG177)</f>
        <v>0</v>
      </c>
      <c r="BU177" s="22">
        <f>SUM(AH177:AS177)</f>
        <v>0</v>
      </c>
      <c r="BV177" s="22">
        <f>SUM(AT177:BE177)</f>
        <v>0</v>
      </c>
      <c r="BW177" s="22">
        <f>SUM(BF177:BQ177)</f>
        <v>0</v>
      </c>
      <c r="BX177" s="85">
        <f t="shared" ref="BX177:CY177" si="225">IFERROR(BX64*BX12/BX12,0)</f>
        <v>0</v>
      </c>
      <c r="BY177" s="85">
        <f t="shared" si="225"/>
        <v>0</v>
      </c>
      <c r="BZ177" s="85">
        <f t="shared" si="225"/>
        <v>0</v>
      </c>
      <c r="CA177" s="85">
        <f t="shared" si="225"/>
        <v>0</v>
      </c>
      <c r="CB177" s="85">
        <f t="shared" si="225"/>
        <v>0</v>
      </c>
      <c r="CC177" s="85">
        <f t="shared" si="225"/>
        <v>0</v>
      </c>
      <c r="CD177" s="85">
        <f t="shared" si="225"/>
        <v>0</v>
      </c>
      <c r="CE177" s="85">
        <f t="shared" si="225"/>
        <v>0</v>
      </c>
      <c r="CF177" s="85">
        <f t="shared" si="225"/>
        <v>0</v>
      </c>
      <c r="CG177" s="85">
        <f t="shared" si="225"/>
        <v>0</v>
      </c>
      <c r="CH177" s="85">
        <f t="shared" si="225"/>
        <v>0</v>
      </c>
      <c r="CI177" s="85">
        <f t="shared" si="225"/>
        <v>0</v>
      </c>
      <c r="CJ177" s="85">
        <f t="shared" si="225"/>
        <v>0</v>
      </c>
      <c r="CK177" s="85">
        <f t="shared" si="225"/>
        <v>0</v>
      </c>
      <c r="CL177" s="85">
        <f t="shared" si="225"/>
        <v>0</v>
      </c>
      <c r="CM177" s="85">
        <f t="shared" si="225"/>
        <v>0</v>
      </c>
      <c r="CN177" s="85">
        <f t="shared" si="225"/>
        <v>0</v>
      </c>
      <c r="CO177" s="85">
        <f t="shared" si="225"/>
        <v>0</v>
      </c>
      <c r="CP177" s="85">
        <f t="shared" si="225"/>
        <v>0</v>
      </c>
      <c r="CQ177" s="85">
        <f t="shared" si="225"/>
        <v>0</v>
      </c>
      <c r="CR177" s="85">
        <f t="shared" si="225"/>
        <v>0</v>
      </c>
      <c r="CS177" s="85">
        <f t="shared" si="225"/>
        <v>0</v>
      </c>
      <c r="CT177" s="85">
        <f t="shared" si="225"/>
        <v>0</v>
      </c>
      <c r="CU177" s="85">
        <f t="shared" si="225"/>
        <v>0</v>
      </c>
      <c r="CV177" s="85">
        <f t="shared" si="225"/>
        <v>0</v>
      </c>
      <c r="CW177" s="85">
        <f t="shared" si="225"/>
        <v>0</v>
      </c>
      <c r="CX177" s="85">
        <f t="shared" si="225"/>
        <v>0</v>
      </c>
      <c r="CY177" s="85">
        <f t="shared" si="225"/>
        <v>0</v>
      </c>
    </row>
    <row r="178" spans="1:103">
      <c r="B178" s="13" t="s">
        <v>101</v>
      </c>
      <c r="C178" s="194">
        <f>SUM(BS178:CY178)</f>
        <v>563206250</v>
      </c>
      <c r="D178" s="45" t="s">
        <v>136</v>
      </c>
      <c r="E178" s="123"/>
      <c r="G178" s="33">
        <f>SUM(BS178:CY178)</f>
        <v>563206250</v>
      </c>
      <c r="H178" s="33" t="s">
        <v>136</v>
      </c>
      <c r="I178" s="85">
        <v>0</v>
      </c>
      <c r="J178" s="85">
        <f t="shared" ref="J178:BQ178" si="226">J69</f>
        <v>0</v>
      </c>
      <c r="K178" s="85">
        <f t="shared" si="226"/>
        <v>0</v>
      </c>
      <c r="L178" s="85">
        <f t="shared" si="226"/>
        <v>0</v>
      </c>
      <c r="M178" s="85">
        <f t="shared" si="226"/>
        <v>0</v>
      </c>
      <c r="N178" s="85">
        <f t="shared" si="226"/>
        <v>0</v>
      </c>
      <c r="O178" s="85">
        <f t="shared" si="226"/>
        <v>0</v>
      </c>
      <c r="P178" s="85">
        <f t="shared" si="226"/>
        <v>563206250</v>
      </c>
      <c r="Q178" s="85">
        <f t="shared" si="226"/>
        <v>0</v>
      </c>
      <c r="R178" s="85">
        <f t="shared" si="226"/>
        <v>0</v>
      </c>
      <c r="S178" s="85">
        <f t="shared" si="226"/>
        <v>0</v>
      </c>
      <c r="T178" s="85">
        <f t="shared" si="226"/>
        <v>0</v>
      </c>
      <c r="U178" s="85">
        <f t="shared" si="226"/>
        <v>0</v>
      </c>
      <c r="V178" s="85">
        <f t="shared" si="226"/>
        <v>0</v>
      </c>
      <c r="W178" s="85">
        <f t="shared" si="226"/>
        <v>0</v>
      </c>
      <c r="X178" s="85">
        <f t="shared" si="226"/>
        <v>0</v>
      </c>
      <c r="Y178" s="85">
        <f t="shared" si="226"/>
        <v>0</v>
      </c>
      <c r="Z178" s="85">
        <f t="shared" si="226"/>
        <v>0</v>
      </c>
      <c r="AA178" s="85">
        <f t="shared" si="226"/>
        <v>0</v>
      </c>
      <c r="AB178" s="85">
        <f t="shared" si="226"/>
        <v>0</v>
      </c>
      <c r="AC178" s="85">
        <f t="shared" si="226"/>
        <v>0</v>
      </c>
      <c r="AD178" s="85">
        <f t="shared" si="226"/>
        <v>0</v>
      </c>
      <c r="AE178" s="85">
        <f t="shared" si="226"/>
        <v>0</v>
      </c>
      <c r="AF178" s="85">
        <f t="shared" si="226"/>
        <v>0</v>
      </c>
      <c r="AG178" s="85">
        <f t="shared" si="226"/>
        <v>0</v>
      </c>
      <c r="AH178" s="85">
        <f t="shared" si="226"/>
        <v>0</v>
      </c>
      <c r="AI178" s="85">
        <f t="shared" si="226"/>
        <v>0</v>
      </c>
      <c r="AJ178" s="85">
        <f t="shared" si="226"/>
        <v>0</v>
      </c>
      <c r="AK178" s="85">
        <f t="shared" si="226"/>
        <v>0</v>
      </c>
      <c r="AL178" s="85">
        <f t="shared" si="226"/>
        <v>0</v>
      </c>
      <c r="AM178" s="85">
        <f t="shared" si="226"/>
        <v>0</v>
      </c>
      <c r="AN178" s="85">
        <f t="shared" si="226"/>
        <v>0</v>
      </c>
      <c r="AO178" s="85">
        <f t="shared" si="226"/>
        <v>0</v>
      </c>
      <c r="AP178" s="85">
        <f t="shared" si="226"/>
        <v>0</v>
      </c>
      <c r="AQ178" s="85">
        <f t="shared" si="226"/>
        <v>0</v>
      </c>
      <c r="AR178" s="85">
        <f t="shared" si="226"/>
        <v>0</v>
      </c>
      <c r="AS178" s="85">
        <f t="shared" si="226"/>
        <v>0</v>
      </c>
      <c r="AT178" s="85">
        <f t="shared" si="226"/>
        <v>0</v>
      </c>
      <c r="AU178" s="85">
        <f t="shared" si="226"/>
        <v>0</v>
      </c>
      <c r="AV178" s="85">
        <f t="shared" si="226"/>
        <v>0</v>
      </c>
      <c r="AW178" s="85">
        <f t="shared" si="226"/>
        <v>0</v>
      </c>
      <c r="AX178" s="85">
        <f t="shared" si="226"/>
        <v>0</v>
      </c>
      <c r="AY178" s="85">
        <f t="shared" si="226"/>
        <v>0</v>
      </c>
      <c r="AZ178" s="85">
        <f t="shared" si="226"/>
        <v>0</v>
      </c>
      <c r="BA178" s="85">
        <f t="shared" si="226"/>
        <v>0</v>
      </c>
      <c r="BB178" s="85">
        <f t="shared" si="226"/>
        <v>0</v>
      </c>
      <c r="BC178" s="85">
        <f t="shared" si="226"/>
        <v>0</v>
      </c>
      <c r="BD178" s="85">
        <f t="shared" si="226"/>
        <v>0</v>
      </c>
      <c r="BE178" s="85">
        <f t="shared" si="226"/>
        <v>0</v>
      </c>
      <c r="BF178" s="85">
        <f t="shared" si="226"/>
        <v>0</v>
      </c>
      <c r="BG178" s="85">
        <f t="shared" si="226"/>
        <v>0</v>
      </c>
      <c r="BH178" s="85">
        <f t="shared" si="226"/>
        <v>0</v>
      </c>
      <c r="BI178" s="85">
        <f t="shared" si="226"/>
        <v>0</v>
      </c>
      <c r="BJ178" s="85">
        <f t="shared" si="226"/>
        <v>0</v>
      </c>
      <c r="BK178" s="85">
        <f t="shared" si="226"/>
        <v>0</v>
      </c>
      <c r="BL178" s="85">
        <f t="shared" si="226"/>
        <v>0</v>
      </c>
      <c r="BM178" s="85">
        <f t="shared" si="226"/>
        <v>0</v>
      </c>
      <c r="BN178" s="85">
        <f t="shared" si="226"/>
        <v>0</v>
      </c>
      <c r="BO178" s="85">
        <f t="shared" si="226"/>
        <v>0</v>
      </c>
      <c r="BP178" s="85">
        <f t="shared" si="226"/>
        <v>0</v>
      </c>
      <c r="BQ178" s="85">
        <f t="shared" si="226"/>
        <v>0</v>
      </c>
      <c r="BR178" s="55"/>
      <c r="BS178" s="22">
        <f>SUM(J178:U178)</f>
        <v>563206250</v>
      </c>
      <c r="BT178" s="22">
        <f>SUM(V178:AG178)</f>
        <v>0</v>
      </c>
      <c r="BU178" s="22">
        <f>SUM(AH178:AS178)</f>
        <v>0</v>
      </c>
      <c r="BV178" s="22">
        <f>SUM(AT178:BE178)</f>
        <v>0</v>
      </c>
      <c r="BW178" s="22">
        <f>SUM(BF178:BQ178)</f>
        <v>0</v>
      </c>
      <c r="BX178" s="85">
        <f t="shared" ref="BX178:CY178" si="227">BX69</f>
        <v>0</v>
      </c>
      <c r="BY178" s="85">
        <f t="shared" si="227"/>
        <v>0</v>
      </c>
      <c r="BZ178" s="85">
        <f t="shared" si="227"/>
        <v>0</v>
      </c>
      <c r="CA178" s="85">
        <f t="shared" si="227"/>
        <v>0</v>
      </c>
      <c r="CB178" s="85">
        <f t="shared" si="227"/>
        <v>0</v>
      </c>
      <c r="CC178" s="85">
        <f t="shared" si="227"/>
        <v>0</v>
      </c>
      <c r="CD178" s="85">
        <f t="shared" si="227"/>
        <v>0</v>
      </c>
      <c r="CE178" s="85">
        <f t="shared" si="227"/>
        <v>0</v>
      </c>
      <c r="CF178" s="85">
        <f t="shared" si="227"/>
        <v>0</v>
      </c>
      <c r="CG178" s="85">
        <f t="shared" si="227"/>
        <v>0</v>
      </c>
      <c r="CH178" s="85">
        <f t="shared" si="227"/>
        <v>0</v>
      </c>
      <c r="CI178" s="85">
        <f t="shared" si="227"/>
        <v>0</v>
      </c>
      <c r="CJ178" s="85">
        <f t="shared" si="227"/>
        <v>0</v>
      </c>
      <c r="CK178" s="85">
        <f t="shared" si="227"/>
        <v>0</v>
      </c>
      <c r="CL178" s="85">
        <f t="shared" si="227"/>
        <v>0</v>
      </c>
      <c r="CM178" s="85">
        <f t="shared" si="227"/>
        <v>0</v>
      </c>
      <c r="CN178" s="85">
        <f t="shared" si="227"/>
        <v>0</v>
      </c>
      <c r="CO178" s="85">
        <f t="shared" si="227"/>
        <v>0</v>
      </c>
      <c r="CP178" s="85">
        <f t="shared" si="227"/>
        <v>0</v>
      </c>
      <c r="CQ178" s="85">
        <f t="shared" si="227"/>
        <v>0</v>
      </c>
      <c r="CR178" s="85">
        <f t="shared" si="227"/>
        <v>0</v>
      </c>
      <c r="CS178" s="85">
        <f t="shared" si="227"/>
        <v>0</v>
      </c>
      <c r="CT178" s="85">
        <f t="shared" si="227"/>
        <v>0</v>
      </c>
      <c r="CU178" s="85">
        <f t="shared" si="227"/>
        <v>0</v>
      </c>
      <c r="CV178" s="85">
        <f t="shared" si="227"/>
        <v>0</v>
      </c>
      <c r="CW178" s="85">
        <f t="shared" si="227"/>
        <v>0</v>
      </c>
      <c r="CX178" s="85">
        <f t="shared" si="227"/>
        <v>0</v>
      </c>
      <c r="CY178" s="85">
        <f t="shared" si="227"/>
        <v>0</v>
      </c>
    </row>
    <row r="179" spans="1:103">
      <c r="E179" s="85"/>
      <c r="M179" s="6"/>
      <c r="N179" s="6"/>
    </row>
    <row r="180" spans="1:103" s="19" customFormat="1">
      <c r="A180" s="16"/>
      <c r="B180" s="19" t="s">
        <v>191</v>
      </c>
      <c r="C180" s="273">
        <f>SUM(BS180:CY180)</f>
        <v>94100770.017708391</v>
      </c>
      <c r="E180" s="39"/>
      <c r="G180" s="240">
        <f t="shared" ref="G180:G183" si="228">SUM(BS180:CY180)</f>
        <v>94100770.017708391</v>
      </c>
      <c r="H180" s="240" t="s">
        <v>136</v>
      </c>
      <c r="J180" s="240">
        <f t="shared" ref="J180:BQ180" si="229">SUM(J181:J183)</f>
        <v>0</v>
      </c>
      <c r="K180" s="240">
        <f t="shared" si="229"/>
        <v>0</v>
      </c>
      <c r="L180" s="240">
        <f t="shared" si="229"/>
        <v>0</v>
      </c>
      <c r="M180" s="240">
        <f t="shared" si="229"/>
        <v>0</v>
      </c>
      <c r="N180" s="240">
        <f t="shared" si="229"/>
        <v>0</v>
      </c>
      <c r="O180" s="240">
        <f t="shared" si="229"/>
        <v>0</v>
      </c>
      <c r="P180" s="422">
        <f>SUM(P181:P183)</f>
        <v>24811791.666666668</v>
      </c>
      <c r="Q180" s="240">
        <f t="shared" si="229"/>
        <v>3331797.6190476194</v>
      </c>
      <c r="R180" s="240">
        <f t="shared" si="229"/>
        <v>3576797.6190476194</v>
      </c>
      <c r="S180" s="240">
        <f t="shared" si="229"/>
        <v>3821797.6190476194</v>
      </c>
      <c r="T180" s="240">
        <f t="shared" si="229"/>
        <v>4066797.6190476194</v>
      </c>
      <c r="U180" s="240">
        <f t="shared" si="229"/>
        <v>4311797.6190476194</v>
      </c>
      <c r="V180" s="240">
        <f t="shared" si="229"/>
        <v>4556797.6190476194</v>
      </c>
      <c r="W180" s="240">
        <f t="shared" si="229"/>
        <v>4801797.6190476194</v>
      </c>
      <c r="X180" s="240">
        <f t="shared" si="229"/>
        <v>5046797.6190476194</v>
      </c>
      <c r="Y180" s="240">
        <f t="shared" si="229"/>
        <v>5291797.6190476194</v>
      </c>
      <c r="Z180" s="240">
        <f t="shared" si="229"/>
        <v>5536797.6190476194</v>
      </c>
      <c r="AA180" s="240">
        <f t="shared" si="229"/>
        <v>5781797.6190476194</v>
      </c>
      <c r="AB180" s="240">
        <f t="shared" si="229"/>
        <v>6026797.6190476194</v>
      </c>
      <c r="AC180" s="240">
        <f t="shared" si="229"/>
        <v>6271797.6190476194</v>
      </c>
      <c r="AD180" s="240">
        <f t="shared" si="229"/>
        <v>6516797.6190476194</v>
      </c>
      <c r="AE180" s="240">
        <f t="shared" si="229"/>
        <v>116759.09322920692</v>
      </c>
      <c r="AF180" s="240">
        <f t="shared" si="229"/>
        <v>116270.56145833334</v>
      </c>
      <c r="AG180" s="240">
        <f t="shared" si="229"/>
        <v>115782.02968749999</v>
      </c>
      <c r="AH180" s="240">
        <f t="shared" si="229"/>
        <v>0</v>
      </c>
      <c r="AI180" s="240">
        <f t="shared" si="229"/>
        <v>0</v>
      </c>
      <c r="AJ180" s="240">
        <f t="shared" si="229"/>
        <v>0</v>
      </c>
      <c r="AK180" s="240">
        <f t="shared" si="229"/>
        <v>0</v>
      </c>
      <c r="AL180" s="240">
        <f t="shared" si="229"/>
        <v>0</v>
      </c>
      <c r="AM180" s="240">
        <f t="shared" si="229"/>
        <v>0</v>
      </c>
      <c r="AN180" s="240">
        <f t="shared" si="229"/>
        <v>0</v>
      </c>
      <c r="AO180" s="240">
        <f t="shared" si="229"/>
        <v>0</v>
      </c>
      <c r="AP180" s="240">
        <f t="shared" si="229"/>
        <v>0</v>
      </c>
      <c r="AQ180" s="240">
        <f t="shared" si="229"/>
        <v>0</v>
      </c>
      <c r="AR180" s="240">
        <f t="shared" si="229"/>
        <v>0</v>
      </c>
      <c r="AS180" s="240">
        <f t="shared" si="229"/>
        <v>0</v>
      </c>
      <c r="AT180" s="240">
        <f t="shared" si="229"/>
        <v>0</v>
      </c>
      <c r="AU180" s="240">
        <f t="shared" si="229"/>
        <v>0</v>
      </c>
      <c r="AV180" s="240">
        <f t="shared" si="229"/>
        <v>0</v>
      </c>
      <c r="AW180" s="240">
        <f t="shared" si="229"/>
        <v>0</v>
      </c>
      <c r="AX180" s="240">
        <f t="shared" si="229"/>
        <v>0</v>
      </c>
      <c r="AY180" s="240">
        <f t="shared" si="229"/>
        <v>0</v>
      </c>
      <c r="AZ180" s="240">
        <f t="shared" si="229"/>
        <v>0</v>
      </c>
      <c r="BA180" s="240">
        <f t="shared" si="229"/>
        <v>0</v>
      </c>
      <c r="BB180" s="240">
        <f t="shared" si="229"/>
        <v>0</v>
      </c>
      <c r="BC180" s="240">
        <f t="shared" si="229"/>
        <v>0</v>
      </c>
      <c r="BD180" s="240">
        <f t="shared" si="229"/>
        <v>0</v>
      </c>
      <c r="BE180" s="240">
        <f t="shared" si="229"/>
        <v>0</v>
      </c>
      <c r="BF180" s="240">
        <f t="shared" si="229"/>
        <v>0</v>
      </c>
      <c r="BG180" s="240">
        <f t="shared" si="229"/>
        <v>0</v>
      </c>
      <c r="BH180" s="240">
        <f t="shared" si="229"/>
        <v>0</v>
      </c>
      <c r="BI180" s="240">
        <f t="shared" si="229"/>
        <v>0</v>
      </c>
      <c r="BJ180" s="240">
        <f t="shared" si="229"/>
        <v>0</v>
      </c>
      <c r="BK180" s="240">
        <f t="shared" si="229"/>
        <v>0</v>
      </c>
      <c r="BL180" s="240">
        <f t="shared" si="229"/>
        <v>0</v>
      </c>
      <c r="BM180" s="240">
        <f t="shared" si="229"/>
        <v>0</v>
      </c>
      <c r="BN180" s="240">
        <f t="shared" si="229"/>
        <v>0</v>
      </c>
      <c r="BO180" s="240">
        <f t="shared" si="229"/>
        <v>0</v>
      </c>
      <c r="BP180" s="240">
        <f t="shared" si="229"/>
        <v>0</v>
      </c>
      <c r="BQ180" s="240">
        <f t="shared" si="229"/>
        <v>0</v>
      </c>
      <c r="BS180" s="240">
        <f t="shared" ref="BS180:CY180" si="230">SUM(BS181:BS183)</f>
        <v>43920779.761904776</v>
      </c>
      <c r="BT180" s="240">
        <f t="shared" si="230"/>
        <v>50179990.255803615</v>
      </c>
      <c r="BU180" s="240">
        <f t="shared" si="230"/>
        <v>0</v>
      </c>
      <c r="BV180" s="240">
        <f t="shared" si="230"/>
        <v>0</v>
      </c>
      <c r="BW180" s="240">
        <f t="shared" si="230"/>
        <v>0</v>
      </c>
      <c r="BX180" s="240">
        <f t="shared" si="230"/>
        <v>0</v>
      </c>
      <c r="BY180" s="240">
        <f t="shared" si="230"/>
        <v>0</v>
      </c>
      <c r="BZ180" s="240">
        <f t="shared" si="230"/>
        <v>0</v>
      </c>
      <c r="CA180" s="240">
        <f t="shared" si="230"/>
        <v>0</v>
      </c>
      <c r="CB180" s="240">
        <f t="shared" si="230"/>
        <v>0</v>
      </c>
      <c r="CC180" s="240">
        <f t="shared" si="230"/>
        <v>0</v>
      </c>
      <c r="CD180" s="240">
        <f t="shared" si="230"/>
        <v>0</v>
      </c>
      <c r="CE180" s="240">
        <f t="shared" si="230"/>
        <v>0</v>
      </c>
      <c r="CF180" s="240">
        <f t="shared" si="230"/>
        <v>0</v>
      </c>
      <c r="CG180" s="240">
        <f t="shared" si="230"/>
        <v>0</v>
      </c>
      <c r="CH180" s="240">
        <f t="shared" si="230"/>
        <v>0</v>
      </c>
      <c r="CI180" s="240">
        <f t="shared" si="230"/>
        <v>0</v>
      </c>
      <c r="CJ180" s="240">
        <f t="shared" si="230"/>
        <v>0</v>
      </c>
      <c r="CK180" s="240">
        <f t="shared" si="230"/>
        <v>0</v>
      </c>
      <c r="CL180" s="240">
        <f t="shared" si="230"/>
        <v>0</v>
      </c>
      <c r="CM180" s="240">
        <f t="shared" si="230"/>
        <v>0</v>
      </c>
      <c r="CN180" s="240">
        <f t="shared" si="230"/>
        <v>0</v>
      </c>
      <c r="CO180" s="240">
        <f t="shared" si="230"/>
        <v>0</v>
      </c>
      <c r="CP180" s="240">
        <f t="shared" si="230"/>
        <v>0</v>
      </c>
      <c r="CQ180" s="240">
        <f t="shared" si="230"/>
        <v>0</v>
      </c>
      <c r="CR180" s="240">
        <f t="shared" si="230"/>
        <v>0</v>
      </c>
      <c r="CS180" s="240">
        <f t="shared" si="230"/>
        <v>0</v>
      </c>
      <c r="CT180" s="240">
        <f t="shared" si="230"/>
        <v>0</v>
      </c>
      <c r="CU180" s="240">
        <f t="shared" si="230"/>
        <v>0</v>
      </c>
      <c r="CV180" s="240">
        <f t="shared" si="230"/>
        <v>0</v>
      </c>
      <c r="CW180" s="240">
        <f t="shared" si="230"/>
        <v>0</v>
      </c>
      <c r="CX180" s="240">
        <f t="shared" si="230"/>
        <v>0</v>
      </c>
      <c r="CY180" s="240">
        <f t="shared" si="230"/>
        <v>0</v>
      </c>
    </row>
    <row r="181" spans="1:103" s="61" customFormat="1">
      <c r="A181" s="3"/>
      <c r="B181" s="144" t="s">
        <v>86</v>
      </c>
      <c r="C181" s="205">
        <v>1E-3</v>
      </c>
      <c r="D181" s="45" t="s">
        <v>119</v>
      </c>
      <c r="E181" s="86"/>
      <c r="G181" s="33">
        <f t="shared" si="228"/>
        <v>348811.68437500001</v>
      </c>
      <c r="H181" s="33" t="s">
        <v>136</v>
      </c>
      <c r="I181" s="6"/>
      <c r="J181" s="22">
        <f t="shared" ref="J181:BQ181" si="231">IFERROR(J392*$C181*J14/J14*J9/12,0)</f>
        <v>0</v>
      </c>
      <c r="K181" s="22">
        <f t="shared" si="231"/>
        <v>0</v>
      </c>
      <c r="L181" s="22">
        <f t="shared" si="231"/>
        <v>0</v>
      </c>
      <c r="M181" s="22">
        <f t="shared" si="231"/>
        <v>0</v>
      </c>
      <c r="N181" s="22">
        <f t="shared" si="231"/>
        <v>0</v>
      </c>
      <c r="O181" s="22">
        <f t="shared" si="231"/>
        <v>0</v>
      </c>
      <c r="P181" s="22">
        <f t="shared" si="231"/>
        <v>0</v>
      </c>
      <c r="Q181" s="22">
        <f t="shared" si="231"/>
        <v>0</v>
      </c>
      <c r="R181" s="22">
        <f t="shared" si="231"/>
        <v>0</v>
      </c>
      <c r="S181" s="22">
        <f t="shared" si="231"/>
        <v>0</v>
      </c>
      <c r="T181" s="22">
        <f t="shared" si="231"/>
        <v>0</v>
      </c>
      <c r="U181" s="22">
        <f t="shared" si="231"/>
        <v>0</v>
      </c>
      <c r="V181" s="22">
        <f t="shared" si="231"/>
        <v>0</v>
      </c>
      <c r="W181" s="22">
        <f t="shared" si="231"/>
        <v>0</v>
      </c>
      <c r="X181" s="22">
        <f t="shared" si="231"/>
        <v>0</v>
      </c>
      <c r="Y181" s="22">
        <f t="shared" si="231"/>
        <v>0</v>
      </c>
      <c r="Z181" s="22">
        <f t="shared" si="231"/>
        <v>0</v>
      </c>
      <c r="AA181" s="22">
        <f t="shared" si="231"/>
        <v>0</v>
      </c>
      <c r="AB181" s="22">
        <f t="shared" si="231"/>
        <v>0</v>
      </c>
      <c r="AC181" s="22">
        <f t="shared" si="231"/>
        <v>0</v>
      </c>
      <c r="AD181" s="22">
        <f t="shared" si="231"/>
        <v>0</v>
      </c>
      <c r="AE181" s="22">
        <f t="shared" si="231"/>
        <v>116759.09322916668</v>
      </c>
      <c r="AF181" s="22">
        <f t="shared" si="231"/>
        <v>116270.56145833334</v>
      </c>
      <c r="AG181" s="22">
        <f t="shared" si="231"/>
        <v>115782.02968749999</v>
      </c>
      <c r="AH181" s="22">
        <f t="shared" si="231"/>
        <v>0</v>
      </c>
      <c r="AI181" s="22">
        <f t="shared" si="231"/>
        <v>0</v>
      </c>
      <c r="AJ181" s="22">
        <f t="shared" si="231"/>
        <v>0</v>
      </c>
      <c r="AK181" s="22">
        <f t="shared" si="231"/>
        <v>0</v>
      </c>
      <c r="AL181" s="22">
        <f t="shared" si="231"/>
        <v>0</v>
      </c>
      <c r="AM181" s="22">
        <f t="shared" si="231"/>
        <v>0</v>
      </c>
      <c r="AN181" s="22">
        <f t="shared" si="231"/>
        <v>0</v>
      </c>
      <c r="AO181" s="22">
        <f t="shared" si="231"/>
        <v>0</v>
      </c>
      <c r="AP181" s="22">
        <f t="shared" si="231"/>
        <v>0</v>
      </c>
      <c r="AQ181" s="22">
        <f t="shared" si="231"/>
        <v>0</v>
      </c>
      <c r="AR181" s="22">
        <f t="shared" si="231"/>
        <v>0</v>
      </c>
      <c r="AS181" s="22">
        <f t="shared" si="231"/>
        <v>0</v>
      </c>
      <c r="AT181" s="22">
        <f t="shared" si="231"/>
        <v>0</v>
      </c>
      <c r="AU181" s="22">
        <f t="shared" si="231"/>
        <v>0</v>
      </c>
      <c r="AV181" s="22">
        <f t="shared" si="231"/>
        <v>0</v>
      </c>
      <c r="AW181" s="22">
        <f t="shared" si="231"/>
        <v>0</v>
      </c>
      <c r="AX181" s="22">
        <f t="shared" si="231"/>
        <v>0</v>
      </c>
      <c r="AY181" s="22">
        <f t="shared" si="231"/>
        <v>0</v>
      </c>
      <c r="AZ181" s="22">
        <f t="shared" si="231"/>
        <v>0</v>
      </c>
      <c r="BA181" s="22">
        <f t="shared" si="231"/>
        <v>0</v>
      </c>
      <c r="BB181" s="22">
        <f t="shared" si="231"/>
        <v>0</v>
      </c>
      <c r="BC181" s="22">
        <f t="shared" si="231"/>
        <v>0</v>
      </c>
      <c r="BD181" s="22">
        <f t="shared" si="231"/>
        <v>0</v>
      </c>
      <c r="BE181" s="22">
        <f t="shared" si="231"/>
        <v>0</v>
      </c>
      <c r="BF181" s="22">
        <f t="shared" si="231"/>
        <v>0</v>
      </c>
      <c r="BG181" s="22">
        <f t="shared" si="231"/>
        <v>0</v>
      </c>
      <c r="BH181" s="22">
        <f t="shared" si="231"/>
        <v>0</v>
      </c>
      <c r="BI181" s="22">
        <f t="shared" si="231"/>
        <v>0</v>
      </c>
      <c r="BJ181" s="22">
        <f t="shared" si="231"/>
        <v>0</v>
      </c>
      <c r="BK181" s="22">
        <f t="shared" si="231"/>
        <v>0</v>
      </c>
      <c r="BL181" s="22">
        <f t="shared" si="231"/>
        <v>0</v>
      </c>
      <c r="BM181" s="22">
        <f t="shared" si="231"/>
        <v>0</v>
      </c>
      <c r="BN181" s="22">
        <f t="shared" si="231"/>
        <v>0</v>
      </c>
      <c r="BO181" s="22">
        <f t="shared" si="231"/>
        <v>0</v>
      </c>
      <c r="BP181" s="22">
        <f t="shared" si="231"/>
        <v>0</v>
      </c>
      <c r="BQ181" s="22">
        <f t="shared" si="231"/>
        <v>0</v>
      </c>
      <c r="BR181" s="55"/>
      <c r="BS181" s="22">
        <f>SUM(J181:U181)</f>
        <v>0</v>
      </c>
      <c r="BT181" s="22">
        <f>SUM(V181:AG181)</f>
        <v>348811.68437500001</v>
      </c>
      <c r="BU181" s="22">
        <f>SUM(AH181:AS181)</f>
        <v>0</v>
      </c>
      <c r="BV181" s="22">
        <f>SUM(AT181:BE181)</f>
        <v>0</v>
      </c>
      <c r="BW181" s="22">
        <f>SUM(BF181:BQ181)</f>
        <v>0</v>
      </c>
      <c r="BX181" s="22">
        <f t="shared" ref="BX181:CY181" si="232">IFERROR(BX392*$C181*BX14/BX14*BX9/12,0)</f>
        <v>0</v>
      </c>
      <c r="BY181" s="22">
        <f t="shared" si="232"/>
        <v>0</v>
      </c>
      <c r="BZ181" s="22">
        <f t="shared" si="232"/>
        <v>0</v>
      </c>
      <c r="CA181" s="22">
        <f t="shared" si="232"/>
        <v>0</v>
      </c>
      <c r="CB181" s="22">
        <f t="shared" si="232"/>
        <v>0</v>
      </c>
      <c r="CC181" s="22">
        <f t="shared" si="232"/>
        <v>0</v>
      </c>
      <c r="CD181" s="22">
        <f t="shared" si="232"/>
        <v>0</v>
      </c>
      <c r="CE181" s="22">
        <f t="shared" si="232"/>
        <v>0</v>
      </c>
      <c r="CF181" s="22">
        <f t="shared" si="232"/>
        <v>0</v>
      </c>
      <c r="CG181" s="22">
        <f t="shared" si="232"/>
        <v>0</v>
      </c>
      <c r="CH181" s="22">
        <f t="shared" si="232"/>
        <v>0</v>
      </c>
      <c r="CI181" s="22">
        <f t="shared" si="232"/>
        <v>0</v>
      </c>
      <c r="CJ181" s="22">
        <f t="shared" si="232"/>
        <v>0</v>
      </c>
      <c r="CK181" s="22">
        <f t="shared" si="232"/>
        <v>0</v>
      </c>
      <c r="CL181" s="22">
        <f t="shared" si="232"/>
        <v>0</v>
      </c>
      <c r="CM181" s="22">
        <f t="shared" si="232"/>
        <v>0</v>
      </c>
      <c r="CN181" s="22">
        <f t="shared" si="232"/>
        <v>0</v>
      </c>
      <c r="CO181" s="22">
        <f t="shared" si="232"/>
        <v>0</v>
      </c>
      <c r="CP181" s="22">
        <f t="shared" si="232"/>
        <v>0</v>
      </c>
      <c r="CQ181" s="22">
        <f t="shared" si="232"/>
        <v>0</v>
      </c>
      <c r="CR181" s="22">
        <f t="shared" si="232"/>
        <v>0</v>
      </c>
      <c r="CS181" s="22">
        <f t="shared" si="232"/>
        <v>0</v>
      </c>
      <c r="CT181" s="22">
        <f t="shared" si="232"/>
        <v>0</v>
      </c>
      <c r="CU181" s="22">
        <f t="shared" si="232"/>
        <v>0</v>
      </c>
      <c r="CV181" s="22">
        <f t="shared" si="232"/>
        <v>0</v>
      </c>
      <c r="CW181" s="22">
        <f t="shared" si="232"/>
        <v>0</v>
      </c>
      <c r="CX181" s="22">
        <f t="shared" si="232"/>
        <v>0</v>
      </c>
      <c r="CY181" s="22">
        <f t="shared" si="232"/>
        <v>0</v>
      </c>
    </row>
    <row r="182" spans="1:103" s="61" customFormat="1">
      <c r="A182" s="3"/>
      <c r="B182" s="232" t="s">
        <v>141</v>
      </c>
      <c r="C182" s="149"/>
      <c r="D182" s="147"/>
      <c r="E182" s="147"/>
      <c r="G182" s="22">
        <f t="shared" si="228"/>
        <v>44460000.000000045</v>
      </c>
      <c r="H182" s="33" t="s">
        <v>136</v>
      </c>
      <c r="I182" s="6"/>
      <c r="J182" s="22">
        <f>J188</f>
        <v>0</v>
      </c>
      <c r="K182" s="22">
        <f t="shared" ref="K182:BQ182" si="233">K188</f>
        <v>0</v>
      </c>
      <c r="L182" s="22">
        <f t="shared" si="233"/>
        <v>0</v>
      </c>
      <c r="M182" s="22">
        <f>M188</f>
        <v>0</v>
      </c>
      <c r="N182" s="22">
        <f t="shared" si="233"/>
        <v>0</v>
      </c>
      <c r="O182" s="22">
        <f t="shared" si="233"/>
        <v>0</v>
      </c>
      <c r="P182" s="22">
        <f>P188</f>
        <v>23940000</v>
      </c>
      <c r="Q182" s="22">
        <f t="shared" si="233"/>
        <v>1465714.2857142859</v>
      </c>
      <c r="R182" s="22">
        <f t="shared" si="233"/>
        <v>1465714.2857142859</v>
      </c>
      <c r="S182" s="22">
        <f t="shared" si="233"/>
        <v>1465714.2857142859</v>
      </c>
      <c r="T182" s="22">
        <f t="shared" si="233"/>
        <v>1465714.2857142859</v>
      </c>
      <c r="U182" s="22">
        <f t="shared" si="233"/>
        <v>1465714.2857142859</v>
      </c>
      <c r="V182" s="22">
        <f t="shared" si="233"/>
        <v>1465714.2857142859</v>
      </c>
      <c r="W182" s="22">
        <f t="shared" si="233"/>
        <v>1465714.2857142859</v>
      </c>
      <c r="X182" s="22">
        <f t="shared" si="233"/>
        <v>1465714.2857142859</v>
      </c>
      <c r="Y182" s="22">
        <f t="shared" si="233"/>
        <v>1465714.2857142859</v>
      </c>
      <c r="Z182" s="22">
        <f t="shared" si="233"/>
        <v>1465714.2857142859</v>
      </c>
      <c r="AA182" s="22">
        <f t="shared" si="233"/>
        <v>1465714.2857142859</v>
      </c>
      <c r="AB182" s="22">
        <f t="shared" si="233"/>
        <v>1465714.2857142859</v>
      </c>
      <c r="AC182" s="22">
        <f t="shared" si="233"/>
        <v>1465714.2857142859</v>
      </c>
      <c r="AD182" s="22">
        <f t="shared" si="233"/>
        <v>1465714.2857142859</v>
      </c>
      <c r="AE182" s="22">
        <f t="shared" si="233"/>
        <v>4.0233135223388675E-8</v>
      </c>
      <c r="AF182" s="22">
        <f t="shared" si="233"/>
        <v>0</v>
      </c>
      <c r="AG182" s="22">
        <f t="shared" si="233"/>
        <v>0</v>
      </c>
      <c r="AH182" s="22">
        <f t="shared" si="233"/>
        <v>0</v>
      </c>
      <c r="AI182" s="22">
        <f t="shared" si="233"/>
        <v>0</v>
      </c>
      <c r="AJ182" s="22">
        <f t="shared" si="233"/>
        <v>0</v>
      </c>
      <c r="AK182" s="22">
        <f t="shared" si="233"/>
        <v>0</v>
      </c>
      <c r="AL182" s="22">
        <f t="shared" si="233"/>
        <v>0</v>
      </c>
      <c r="AM182" s="22">
        <f t="shared" si="233"/>
        <v>0</v>
      </c>
      <c r="AN182" s="22">
        <f t="shared" si="233"/>
        <v>0</v>
      </c>
      <c r="AO182" s="22">
        <f t="shared" si="233"/>
        <v>0</v>
      </c>
      <c r="AP182" s="22">
        <f t="shared" si="233"/>
        <v>0</v>
      </c>
      <c r="AQ182" s="22">
        <f t="shared" si="233"/>
        <v>0</v>
      </c>
      <c r="AR182" s="22">
        <f t="shared" si="233"/>
        <v>0</v>
      </c>
      <c r="AS182" s="22">
        <f t="shared" si="233"/>
        <v>0</v>
      </c>
      <c r="AT182" s="22">
        <f t="shared" si="233"/>
        <v>0</v>
      </c>
      <c r="AU182" s="22">
        <f t="shared" si="233"/>
        <v>0</v>
      </c>
      <c r="AV182" s="22">
        <f t="shared" si="233"/>
        <v>0</v>
      </c>
      <c r="AW182" s="22">
        <f t="shared" si="233"/>
        <v>0</v>
      </c>
      <c r="AX182" s="22">
        <f t="shared" si="233"/>
        <v>0</v>
      </c>
      <c r="AY182" s="22">
        <f t="shared" si="233"/>
        <v>0</v>
      </c>
      <c r="AZ182" s="22">
        <f t="shared" si="233"/>
        <v>0</v>
      </c>
      <c r="BA182" s="22">
        <f t="shared" si="233"/>
        <v>0</v>
      </c>
      <c r="BB182" s="22">
        <f t="shared" si="233"/>
        <v>0</v>
      </c>
      <c r="BC182" s="22">
        <f t="shared" si="233"/>
        <v>0</v>
      </c>
      <c r="BD182" s="22">
        <f t="shared" si="233"/>
        <v>0</v>
      </c>
      <c r="BE182" s="22">
        <f t="shared" si="233"/>
        <v>0</v>
      </c>
      <c r="BF182" s="22">
        <f t="shared" si="233"/>
        <v>0</v>
      </c>
      <c r="BG182" s="22">
        <f t="shared" si="233"/>
        <v>0</v>
      </c>
      <c r="BH182" s="22">
        <f t="shared" si="233"/>
        <v>0</v>
      </c>
      <c r="BI182" s="22">
        <f t="shared" si="233"/>
        <v>0</v>
      </c>
      <c r="BJ182" s="22">
        <f t="shared" si="233"/>
        <v>0</v>
      </c>
      <c r="BK182" s="22">
        <f t="shared" si="233"/>
        <v>0</v>
      </c>
      <c r="BL182" s="22">
        <f t="shared" si="233"/>
        <v>0</v>
      </c>
      <c r="BM182" s="22">
        <f t="shared" si="233"/>
        <v>0</v>
      </c>
      <c r="BN182" s="22">
        <f t="shared" si="233"/>
        <v>0</v>
      </c>
      <c r="BO182" s="22">
        <f t="shared" si="233"/>
        <v>0</v>
      </c>
      <c r="BP182" s="22">
        <f t="shared" si="233"/>
        <v>0</v>
      </c>
      <c r="BQ182" s="22">
        <f t="shared" si="233"/>
        <v>0</v>
      </c>
      <c r="BR182" s="55"/>
      <c r="BS182" s="22">
        <f>SUM(J182:U182)</f>
        <v>31268571.428571437</v>
      </c>
      <c r="BT182" s="22">
        <f>SUM(V182:AG182)</f>
        <v>13191428.571428612</v>
      </c>
      <c r="BU182" s="22">
        <f>SUM(AH182:AS182)</f>
        <v>0</v>
      </c>
      <c r="BV182" s="22">
        <f>SUM(AT182:BE182)</f>
        <v>0</v>
      </c>
      <c r="BW182" s="22">
        <f>SUM(BF182:BQ182)</f>
        <v>0</v>
      </c>
      <c r="BX182" s="22">
        <f t="shared" ref="BX182:CY182" si="234">BX188</f>
        <v>0</v>
      </c>
      <c r="BY182" s="22">
        <f t="shared" si="234"/>
        <v>0</v>
      </c>
      <c r="BZ182" s="22">
        <f t="shared" si="234"/>
        <v>0</v>
      </c>
      <c r="CA182" s="22">
        <f t="shared" si="234"/>
        <v>0</v>
      </c>
      <c r="CB182" s="22">
        <f t="shared" si="234"/>
        <v>0</v>
      </c>
      <c r="CC182" s="22">
        <f t="shared" si="234"/>
        <v>0</v>
      </c>
      <c r="CD182" s="22">
        <f t="shared" si="234"/>
        <v>0</v>
      </c>
      <c r="CE182" s="22">
        <f t="shared" si="234"/>
        <v>0</v>
      </c>
      <c r="CF182" s="22">
        <f t="shared" si="234"/>
        <v>0</v>
      </c>
      <c r="CG182" s="22">
        <f t="shared" si="234"/>
        <v>0</v>
      </c>
      <c r="CH182" s="22">
        <f t="shared" si="234"/>
        <v>0</v>
      </c>
      <c r="CI182" s="22">
        <f t="shared" si="234"/>
        <v>0</v>
      </c>
      <c r="CJ182" s="22">
        <f t="shared" si="234"/>
        <v>0</v>
      </c>
      <c r="CK182" s="22">
        <f t="shared" si="234"/>
        <v>0</v>
      </c>
      <c r="CL182" s="22">
        <f t="shared" si="234"/>
        <v>0</v>
      </c>
      <c r="CM182" s="22">
        <f t="shared" si="234"/>
        <v>0</v>
      </c>
      <c r="CN182" s="22">
        <f t="shared" si="234"/>
        <v>0</v>
      </c>
      <c r="CO182" s="22">
        <f t="shared" si="234"/>
        <v>0</v>
      </c>
      <c r="CP182" s="22">
        <f t="shared" si="234"/>
        <v>0</v>
      </c>
      <c r="CQ182" s="22">
        <f t="shared" si="234"/>
        <v>0</v>
      </c>
      <c r="CR182" s="22">
        <f t="shared" si="234"/>
        <v>0</v>
      </c>
      <c r="CS182" s="22">
        <f t="shared" si="234"/>
        <v>0</v>
      </c>
      <c r="CT182" s="22">
        <f t="shared" si="234"/>
        <v>0</v>
      </c>
      <c r="CU182" s="22">
        <f t="shared" si="234"/>
        <v>0</v>
      </c>
      <c r="CV182" s="22">
        <f t="shared" si="234"/>
        <v>0</v>
      </c>
      <c r="CW182" s="22">
        <f t="shared" si="234"/>
        <v>0</v>
      </c>
      <c r="CX182" s="22">
        <f t="shared" si="234"/>
        <v>0</v>
      </c>
      <c r="CY182" s="22">
        <f t="shared" si="234"/>
        <v>0</v>
      </c>
    </row>
    <row r="183" spans="1:103" s="61" customFormat="1">
      <c r="A183" s="3"/>
      <c r="B183" s="232" t="s">
        <v>189</v>
      </c>
      <c r="C183" s="149"/>
      <c r="D183" s="147"/>
      <c r="E183" s="147"/>
      <c r="G183" s="22">
        <f t="shared" si="228"/>
        <v>49291958.333333336</v>
      </c>
      <c r="H183" s="33" t="s">
        <v>136</v>
      </c>
      <c r="I183" s="6"/>
      <c r="J183" s="22">
        <f t="shared" ref="J183:BQ183" si="235">IFERROR(J213*J12/J12,0)</f>
        <v>0</v>
      </c>
      <c r="K183" s="22">
        <f t="shared" si="235"/>
        <v>0</v>
      </c>
      <c r="L183" s="22">
        <f t="shared" si="235"/>
        <v>0</v>
      </c>
      <c r="M183" s="22">
        <f t="shared" si="235"/>
        <v>0</v>
      </c>
      <c r="N183" s="22">
        <f t="shared" si="235"/>
        <v>0</v>
      </c>
      <c r="O183" s="22">
        <f t="shared" si="235"/>
        <v>0</v>
      </c>
      <c r="P183" s="22">
        <f t="shared" si="235"/>
        <v>871791.66666666663</v>
      </c>
      <c r="Q183" s="22">
        <f t="shared" si="235"/>
        <v>1866083.3333333333</v>
      </c>
      <c r="R183" s="22">
        <f t="shared" si="235"/>
        <v>2111083.3333333335</v>
      </c>
      <c r="S183" s="22">
        <f t="shared" si="235"/>
        <v>2356083.3333333335</v>
      </c>
      <c r="T183" s="22">
        <f t="shared" si="235"/>
        <v>2601083.3333333335</v>
      </c>
      <c r="U183" s="22">
        <f t="shared" si="235"/>
        <v>2846083.3333333335</v>
      </c>
      <c r="V183" s="22">
        <f t="shared" si="235"/>
        <v>3091083.3333333335</v>
      </c>
      <c r="W183" s="22">
        <f t="shared" si="235"/>
        <v>3336083.3333333335</v>
      </c>
      <c r="X183" s="22">
        <f t="shared" si="235"/>
        <v>3581083.3333333335</v>
      </c>
      <c r="Y183" s="22">
        <f t="shared" si="235"/>
        <v>3826083.3333333335</v>
      </c>
      <c r="Z183" s="22">
        <f t="shared" si="235"/>
        <v>4071083.3333333335</v>
      </c>
      <c r="AA183" s="22">
        <f t="shared" si="235"/>
        <v>4316083.333333333</v>
      </c>
      <c r="AB183" s="22">
        <f t="shared" si="235"/>
        <v>4561083.333333333</v>
      </c>
      <c r="AC183" s="22">
        <f t="shared" si="235"/>
        <v>4806083.333333333</v>
      </c>
      <c r="AD183" s="22">
        <f t="shared" si="235"/>
        <v>5051083.333333333</v>
      </c>
      <c r="AE183" s="22">
        <f t="shared" si="235"/>
        <v>0</v>
      </c>
      <c r="AF183" s="22">
        <f t="shared" si="235"/>
        <v>0</v>
      </c>
      <c r="AG183" s="22">
        <f t="shared" si="235"/>
        <v>0</v>
      </c>
      <c r="AH183" s="22">
        <f t="shared" si="235"/>
        <v>0</v>
      </c>
      <c r="AI183" s="22">
        <f t="shared" si="235"/>
        <v>0</v>
      </c>
      <c r="AJ183" s="22">
        <f t="shared" si="235"/>
        <v>0</v>
      </c>
      <c r="AK183" s="22">
        <f t="shared" si="235"/>
        <v>0</v>
      </c>
      <c r="AL183" s="22">
        <f t="shared" si="235"/>
        <v>0</v>
      </c>
      <c r="AM183" s="22">
        <f t="shared" si="235"/>
        <v>0</v>
      </c>
      <c r="AN183" s="22">
        <f t="shared" si="235"/>
        <v>0</v>
      </c>
      <c r="AO183" s="22">
        <f t="shared" si="235"/>
        <v>0</v>
      </c>
      <c r="AP183" s="22">
        <f t="shared" si="235"/>
        <v>0</v>
      </c>
      <c r="AQ183" s="22">
        <f t="shared" si="235"/>
        <v>0</v>
      </c>
      <c r="AR183" s="22">
        <f t="shared" si="235"/>
        <v>0</v>
      </c>
      <c r="AS183" s="22">
        <f t="shared" si="235"/>
        <v>0</v>
      </c>
      <c r="AT183" s="22">
        <f t="shared" si="235"/>
        <v>0</v>
      </c>
      <c r="AU183" s="22">
        <f t="shared" si="235"/>
        <v>0</v>
      </c>
      <c r="AV183" s="22">
        <f t="shared" si="235"/>
        <v>0</v>
      </c>
      <c r="AW183" s="22">
        <f t="shared" si="235"/>
        <v>0</v>
      </c>
      <c r="AX183" s="22">
        <f t="shared" si="235"/>
        <v>0</v>
      </c>
      <c r="AY183" s="22">
        <f t="shared" si="235"/>
        <v>0</v>
      </c>
      <c r="AZ183" s="22">
        <f t="shared" si="235"/>
        <v>0</v>
      </c>
      <c r="BA183" s="22">
        <f t="shared" si="235"/>
        <v>0</v>
      </c>
      <c r="BB183" s="22">
        <f t="shared" si="235"/>
        <v>0</v>
      </c>
      <c r="BC183" s="22">
        <f t="shared" si="235"/>
        <v>0</v>
      </c>
      <c r="BD183" s="22">
        <f t="shared" si="235"/>
        <v>0</v>
      </c>
      <c r="BE183" s="22">
        <f t="shared" si="235"/>
        <v>0</v>
      </c>
      <c r="BF183" s="22">
        <f t="shared" si="235"/>
        <v>0</v>
      </c>
      <c r="BG183" s="22">
        <f t="shared" si="235"/>
        <v>0</v>
      </c>
      <c r="BH183" s="22">
        <f t="shared" si="235"/>
        <v>0</v>
      </c>
      <c r="BI183" s="22">
        <f t="shared" si="235"/>
        <v>0</v>
      </c>
      <c r="BJ183" s="22">
        <f t="shared" si="235"/>
        <v>0</v>
      </c>
      <c r="BK183" s="22">
        <f t="shared" si="235"/>
        <v>0</v>
      </c>
      <c r="BL183" s="22">
        <f t="shared" si="235"/>
        <v>0</v>
      </c>
      <c r="BM183" s="22">
        <f t="shared" si="235"/>
        <v>0</v>
      </c>
      <c r="BN183" s="22">
        <f t="shared" si="235"/>
        <v>0</v>
      </c>
      <c r="BO183" s="22">
        <f t="shared" si="235"/>
        <v>0</v>
      </c>
      <c r="BP183" s="22">
        <f t="shared" si="235"/>
        <v>0</v>
      </c>
      <c r="BQ183" s="22">
        <f t="shared" si="235"/>
        <v>0</v>
      </c>
      <c r="BR183" s="55"/>
      <c r="BS183" s="22">
        <f>SUM(J183:U183)</f>
        <v>12652208.333333336</v>
      </c>
      <c r="BT183" s="22">
        <f>SUM(V183:AG183)</f>
        <v>36639750</v>
      </c>
      <c r="BU183" s="22">
        <f>SUM(AH183:AS183)</f>
        <v>0</v>
      </c>
      <c r="BV183" s="22">
        <f>SUM(AT183:BE183)</f>
        <v>0</v>
      </c>
      <c r="BW183" s="22">
        <f>SUM(BF183:BQ183)</f>
        <v>0</v>
      </c>
      <c r="BX183" s="22">
        <f t="shared" ref="BX183:CY183" si="236">IFERROR(BX213*BX12/BX12,0)</f>
        <v>0</v>
      </c>
      <c r="BY183" s="22">
        <f t="shared" si="236"/>
        <v>0</v>
      </c>
      <c r="BZ183" s="22">
        <f t="shared" si="236"/>
        <v>0</v>
      </c>
      <c r="CA183" s="22">
        <f t="shared" si="236"/>
        <v>0</v>
      </c>
      <c r="CB183" s="22">
        <f t="shared" si="236"/>
        <v>0</v>
      </c>
      <c r="CC183" s="22">
        <f t="shared" si="236"/>
        <v>0</v>
      </c>
      <c r="CD183" s="22">
        <f t="shared" si="236"/>
        <v>0</v>
      </c>
      <c r="CE183" s="22">
        <f t="shared" si="236"/>
        <v>0</v>
      </c>
      <c r="CF183" s="22">
        <f t="shared" si="236"/>
        <v>0</v>
      </c>
      <c r="CG183" s="22">
        <f t="shared" si="236"/>
        <v>0</v>
      </c>
      <c r="CH183" s="22">
        <f t="shared" si="236"/>
        <v>0</v>
      </c>
      <c r="CI183" s="22">
        <f t="shared" si="236"/>
        <v>0</v>
      </c>
      <c r="CJ183" s="22">
        <f t="shared" si="236"/>
        <v>0</v>
      </c>
      <c r="CK183" s="22">
        <f t="shared" si="236"/>
        <v>0</v>
      </c>
      <c r="CL183" s="22">
        <f t="shared" si="236"/>
        <v>0</v>
      </c>
      <c r="CM183" s="22">
        <f t="shared" si="236"/>
        <v>0</v>
      </c>
      <c r="CN183" s="22">
        <f t="shared" si="236"/>
        <v>0</v>
      </c>
      <c r="CO183" s="22">
        <f t="shared" si="236"/>
        <v>0</v>
      </c>
      <c r="CP183" s="22">
        <f t="shared" si="236"/>
        <v>0</v>
      </c>
      <c r="CQ183" s="22">
        <f t="shared" si="236"/>
        <v>0</v>
      </c>
      <c r="CR183" s="22">
        <f t="shared" si="236"/>
        <v>0</v>
      </c>
      <c r="CS183" s="22">
        <f t="shared" si="236"/>
        <v>0</v>
      </c>
      <c r="CT183" s="22">
        <f t="shared" si="236"/>
        <v>0</v>
      </c>
      <c r="CU183" s="22">
        <f t="shared" si="236"/>
        <v>0</v>
      </c>
      <c r="CV183" s="22">
        <f t="shared" si="236"/>
        <v>0</v>
      </c>
      <c r="CW183" s="22">
        <f t="shared" si="236"/>
        <v>0</v>
      </c>
      <c r="CX183" s="22">
        <f t="shared" si="236"/>
        <v>0</v>
      </c>
      <c r="CY183" s="22">
        <f t="shared" si="236"/>
        <v>0</v>
      </c>
    </row>
    <row r="184" spans="1:103" s="19" customFormat="1">
      <c r="A184" s="16"/>
      <c r="B184" s="17" t="s">
        <v>0</v>
      </c>
      <c r="C184" s="79"/>
      <c r="D184" s="17"/>
      <c r="E184" s="79"/>
      <c r="F184" s="17"/>
      <c r="G184" s="79">
        <f>SUM(BS184:CY184)</f>
        <v>2064278520.0177083</v>
      </c>
      <c r="H184" s="79" t="s">
        <v>136</v>
      </c>
      <c r="I184" s="18"/>
      <c r="J184" s="87">
        <f t="shared" ref="J184:BQ184" si="237">SUM(J159,J176,J180)</f>
        <v>0</v>
      </c>
      <c r="K184" s="87">
        <f t="shared" si="237"/>
        <v>0</v>
      </c>
      <c r="L184" s="87">
        <f t="shared" si="237"/>
        <v>0</v>
      </c>
      <c r="M184" s="87">
        <f t="shared" si="237"/>
        <v>0</v>
      </c>
      <c r="N184" s="87">
        <f t="shared" si="237"/>
        <v>0</v>
      </c>
      <c r="O184" s="87">
        <f t="shared" si="237"/>
        <v>0</v>
      </c>
      <c r="P184" s="87">
        <f>SUM(P159,P176,P180)</f>
        <v>681816141.66666663</v>
      </c>
      <c r="Q184" s="87">
        <f t="shared" si="237"/>
        <v>97129897.619047612</v>
      </c>
      <c r="R184" s="87">
        <f t="shared" si="237"/>
        <v>97374897.619047612</v>
      </c>
      <c r="S184" s="87">
        <f t="shared" si="237"/>
        <v>97619897.619047612</v>
      </c>
      <c r="T184" s="87">
        <f t="shared" si="237"/>
        <v>97864897.619047612</v>
      </c>
      <c r="U184" s="87">
        <f t="shared" si="237"/>
        <v>98109897.619047612</v>
      </c>
      <c r="V184" s="87">
        <f t="shared" si="237"/>
        <v>98354897.619047612</v>
      </c>
      <c r="W184" s="87">
        <f t="shared" si="237"/>
        <v>98599897.619047612</v>
      </c>
      <c r="X184" s="87">
        <f t="shared" si="237"/>
        <v>98844897.619047612</v>
      </c>
      <c r="Y184" s="87">
        <f t="shared" si="237"/>
        <v>99089897.619047612</v>
      </c>
      <c r="Z184" s="87">
        <f t="shared" si="237"/>
        <v>99334897.619047612</v>
      </c>
      <c r="AA184" s="87">
        <f t="shared" si="237"/>
        <v>99579897.619047612</v>
      </c>
      <c r="AB184" s="87">
        <f t="shared" si="237"/>
        <v>99824897.619047612</v>
      </c>
      <c r="AC184" s="87">
        <f t="shared" si="237"/>
        <v>100069897.61904761</v>
      </c>
      <c r="AD184" s="87">
        <f t="shared" si="237"/>
        <v>100314897.61904761</v>
      </c>
      <c r="AE184" s="87">
        <f t="shared" si="237"/>
        <v>116759.09322920692</v>
      </c>
      <c r="AF184" s="87">
        <f t="shared" si="237"/>
        <v>116270.56145833334</v>
      </c>
      <c r="AG184" s="87">
        <f t="shared" si="237"/>
        <v>115782.02968749999</v>
      </c>
      <c r="AH184" s="87">
        <f t="shared" si="237"/>
        <v>0</v>
      </c>
      <c r="AI184" s="87">
        <f t="shared" si="237"/>
        <v>0</v>
      </c>
      <c r="AJ184" s="87">
        <f t="shared" si="237"/>
        <v>0</v>
      </c>
      <c r="AK184" s="87">
        <f t="shared" si="237"/>
        <v>0</v>
      </c>
      <c r="AL184" s="87">
        <f t="shared" si="237"/>
        <v>0</v>
      </c>
      <c r="AM184" s="87">
        <f t="shared" si="237"/>
        <v>0</v>
      </c>
      <c r="AN184" s="87">
        <f t="shared" si="237"/>
        <v>0</v>
      </c>
      <c r="AO184" s="87">
        <f t="shared" si="237"/>
        <v>0</v>
      </c>
      <c r="AP184" s="87">
        <f t="shared" si="237"/>
        <v>0</v>
      </c>
      <c r="AQ184" s="87">
        <f t="shared" si="237"/>
        <v>0</v>
      </c>
      <c r="AR184" s="87">
        <f t="shared" si="237"/>
        <v>0</v>
      </c>
      <c r="AS184" s="87">
        <f t="shared" si="237"/>
        <v>0</v>
      </c>
      <c r="AT184" s="87">
        <f t="shared" si="237"/>
        <v>0</v>
      </c>
      <c r="AU184" s="87">
        <f t="shared" si="237"/>
        <v>0</v>
      </c>
      <c r="AV184" s="87">
        <f t="shared" si="237"/>
        <v>0</v>
      </c>
      <c r="AW184" s="87">
        <f t="shared" si="237"/>
        <v>0</v>
      </c>
      <c r="AX184" s="87">
        <f t="shared" si="237"/>
        <v>0</v>
      </c>
      <c r="AY184" s="87">
        <f t="shared" si="237"/>
        <v>0</v>
      </c>
      <c r="AZ184" s="87">
        <f t="shared" si="237"/>
        <v>0</v>
      </c>
      <c r="BA184" s="87">
        <f t="shared" si="237"/>
        <v>0</v>
      </c>
      <c r="BB184" s="87">
        <f t="shared" si="237"/>
        <v>0</v>
      </c>
      <c r="BC184" s="87">
        <f t="shared" si="237"/>
        <v>0</v>
      </c>
      <c r="BD184" s="87">
        <f t="shared" si="237"/>
        <v>0</v>
      </c>
      <c r="BE184" s="87">
        <f t="shared" si="237"/>
        <v>0</v>
      </c>
      <c r="BF184" s="87">
        <f t="shared" si="237"/>
        <v>0</v>
      </c>
      <c r="BG184" s="87">
        <f t="shared" si="237"/>
        <v>0</v>
      </c>
      <c r="BH184" s="87">
        <f t="shared" si="237"/>
        <v>0</v>
      </c>
      <c r="BI184" s="87">
        <f t="shared" si="237"/>
        <v>0</v>
      </c>
      <c r="BJ184" s="87">
        <f t="shared" si="237"/>
        <v>0</v>
      </c>
      <c r="BK184" s="87">
        <f t="shared" si="237"/>
        <v>0</v>
      </c>
      <c r="BL184" s="87">
        <f t="shared" si="237"/>
        <v>0</v>
      </c>
      <c r="BM184" s="87">
        <f t="shared" si="237"/>
        <v>0</v>
      </c>
      <c r="BN184" s="87">
        <f t="shared" si="237"/>
        <v>0</v>
      </c>
      <c r="BO184" s="87">
        <f t="shared" si="237"/>
        <v>0</v>
      </c>
      <c r="BP184" s="87">
        <f t="shared" si="237"/>
        <v>0</v>
      </c>
      <c r="BQ184" s="87">
        <f t="shared" si="237"/>
        <v>0</v>
      </c>
      <c r="BR184" s="56"/>
      <c r="BS184" s="87">
        <f t="shared" ref="BS184:CY184" si="238">SUM(BS159,BS176,BS180)</f>
        <v>1169915629.7619047</v>
      </c>
      <c r="BT184" s="87">
        <f t="shared" si="238"/>
        <v>894362890.25580359</v>
      </c>
      <c r="BU184" s="87">
        <f t="shared" si="238"/>
        <v>0</v>
      </c>
      <c r="BV184" s="87">
        <f t="shared" si="238"/>
        <v>0</v>
      </c>
      <c r="BW184" s="87">
        <f t="shared" si="238"/>
        <v>0</v>
      </c>
      <c r="BX184" s="87">
        <f t="shared" si="238"/>
        <v>0</v>
      </c>
      <c r="BY184" s="87">
        <f t="shared" si="238"/>
        <v>0</v>
      </c>
      <c r="BZ184" s="87">
        <f t="shared" si="238"/>
        <v>0</v>
      </c>
      <c r="CA184" s="87">
        <f t="shared" si="238"/>
        <v>0</v>
      </c>
      <c r="CB184" s="87">
        <f t="shared" si="238"/>
        <v>0</v>
      </c>
      <c r="CC184" s="87">
        <f t="shared" si="238"/>
        <v>0</v>
      </c>
      <c r="CD184" s="87">
        <f t="shared" si="238"/>
        <v>0</v>
      </c>
      <c r="CE184" s="87">
        <f t="shared" si="238"/>
        <v>0</v>
      </c>
      <c r="CF184" s="87">
        <f t="shared" si="238"/>
        <v>0</v>
      </c>
      <c r="CG184" s="87">
        <f t="shared" si="238"/>
        <v>0</v>
      </c>
      <c r="CH184" s="87">
        <f t="shared" si="238"/>
        <v>0</v>
      </c>
      <c r="CI184" s="87">
        <f t="shared" si="238"/>
        <v>0</v>
      </c>
      <c r="CJ184" s="87">
        <f t="shared" si="238"/>
        <v>0</v>
      </c>
      <c r="CK184" s="87">
        <f t="shared" si="238"/>
        <v>0</v>
      </c>
      <c r="CL184" s="87">
        <f t="shared" si="238"/>
        <v>0</v>
      </c>
      <c r="CM184" s="87">
        <f t="shared" si="238"/>
        <v>0</v>
      </c>
      <c r="CN184" s="87">
        <f t="shared" si="238"/>
        <v>0</v>
      </c>
      <c r="CO184" s="87">
        <f t="shared" si="238"/>
        <v>0</v>
      </c>
      <c r="CP184" s="87">
        <f t="shared" si="238"/>
        <v>0</v>
      </c>
      <c r="CQ184" s="87">
        <f t="shared" si="238"/>
        <v>0</v>
      </c>
      <c r="CR184" s="87">
        <f t="shared" si="238"/>
        <v>0</v>
      </c>
      <c r="CS184" s="87">
        <f t="shared" si="238"/>
        <v>0</v>
      </c>
      <c r="CT184" s="87">
        <f t="shared" si="238"/>
        <v>0</v>
      </c>
      <c r="CU184" s="87">
        <f t="shared" si="238"/>
        <v>0</v>
      </c>
      <c r="CV184" s="87">
        <f t="shared" si="238"/>
        <v>0</v>
      </c>
      <c r="CW184" s="87">
        <f t="shared" si="238"/>
        <v>0</v>
      </c>
      <c r="CX184" s="87">
        <f t="shared" si="238"/>
        <v>0</v>
      </c>
      <c r="CY184" s="87">
        <f t="shared" si="238"/>
        <v>0</v>
      </c>
    </row>
    <row r="185" spans="1:103" s="6" customFormat="1">
      <c r="A185" s="3"/>
      <c r="B185" s="4"/>
      <c r="C185" s="51"/>
      <c r="D185" s="52"/>
      <c r="E185" s="189"/>
      <c r="L185" s="84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</row>
    <row r="186" spans="1:103" s="6" customFormat="1">
      <c r="A186" s="3"/>
      <c r="B186" s="34" t="s">
        <v>141</v>
      </c>
      <c r="C186" s="51"/>
      <c r="D186" s="52"/>
      <c r="E186" s="189"/>
      <c r="L186" s="11"/>
      <c r="M186" s="11"/>
      <c r="N186" s="84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</row>
    <row r="187" spans="1:103" s="6" customFormat="1">
      <c r="A187" s="3"/>
      <c r="B187" s="6" t="str">
        <f>B182</f>
        <v>Management Fee</v>
      </c>
      <c r="C187" s="321">
        <f>ROUNDUP(4%*G159,-6)</f>
        <v>57000000</v>
      </c>
      <c r="D187" s="45" t="s">
        <v>136</v>
      </c>
      <c r="E187" s="45"/>
      <c r="G187" s="33">
        <f>SUM(BS187:CY187)</f>
        <v>57000000.00000003</v>
      </c>
      <c r="H187" s="6" t="s">
        <v>136</v>
      </c>
      <c r="O187" s="22"/>
      <c r="P187" s="22">
        <f>IF(P7=$C13,$C187*60%,MIN($C187*40%/($D12-$C12),$C187-SUM($I187:O187)))</f>
        <v>34200000</v>
      </c>
      <c r="Q187" s="22">
        <f>IF(Q7=$C13,$C187*60%,MIN($C187*40%/($D12-$C12),$C187-SUM($I187:P187)))</f>
        <v>1628571.4285714286</v>
      </c>
      <c r="R187" s="22">
        <f>IF(R7=$C13,$C187*60%,MIN($C187*40%/($D12-$C12),$C187-SUM($I187:Q187)))</f>
        <v>1628571.4285714286</v>
      </c>
      <c r="S187" s="22">
        <f>IF(S7=$C13,$C187*60%,MIN($C187*40%/($D12-$C12),$C187-SUM($I187:R187)))</f>
        <v>1628571.4285714286</v>
      </c>
      <c r="T187" s="22">
        <f>IF(T7=$C13,$C187*60%,MIN($C187*40%/($D12-$C12),$C187-SUM($I187:S187)))</f>
        <v>1628571.4285714286</v>
      </c>
      <c r="U187" s="22">
        <f>IF(U7=$C13,$C187*60%,MIN($C187*40%/($D12-$C12),$C187-SUM($I187:T187)))</f>
        <v>1628571.4285714286</v>
      </c>
      <c r="V187" s="22">
        <f>IF(V7=$C13,$C187*60%,MIN($C187*40%/($D12-$C12),$C187-SUM($I187:U187)))</f>
        <v>1628571.4285714286</v>
      </c>
      <c r="W187" s="22">
        <f>IF(W7=$C13,$C187*60%,MIN($C187*40%/($D12-$C12),$C187-SUM($I187:V187)))</f>
        <v>1628571.4285714286</v>
      </c>
      <c r="X187" s="22">
        <f>IF(X7=$C13,$C187*60%,MIN($C187*40%/($D12-$C12),$C187-SUM($I187:W187)))</f>
        <v>1628571.4285714286</v>
      </c>
      <c r="Y187" s="22">
        <f>IF(Y7=$C13,$C187*60%,MIN($C187*40%/($D12-$C12),$C187-SUM($I187:X187)))</f>
        <v>1628571.4285714286</v>
      </c>
      <c r="Z187" s="22">
        <f>IF(Z7=$C13,$C187*60%,MIN($C187*40%/($D12-$C12),$C187-SUM($I187:Y187)))</f>
        <v>1628571.4285714286</v>
      </c>
      <c r="AA187" s="22">
        <f>IF(AA7=$C13,$C187*60%,MIN($C187*40%/($D12-$C12),$C187-SUM($I187:Z187)))</f>
        <v>1628571.4285714286</v>
      </c>
      <c r="AB187" s="22">
        <f>IF(AB7=$C13,$C187*60%,MIN($C187*40%/($D12-$C12),$C187-SUM($I187:AA187)))</f>
        <v>1628571.4285714286</v>
      </c>
      <c r="AC187" s="22">
        <f>IF(AC7=$C13,$C187*60%,MIN($C187*40%/($D12-$C12),$C187-SUM($I187:AB187)))</f>
        <v>1628571.4285714286</v>
      </c>
      <c r="AD187" s="22">
        <f>IF(AD7=$C13,$C187*60%,MIN($C187*40%/($D12-$C12),$C187-SUM($I187:AC187)))</f>
        <v>1628571.4285714286</v>
      </c>
      <c r="AE187" s="22">
        <f>IF(AE7=$C13,$C187*60%,MIN($C187*40%/($D12-$C12),$C187-SUM($I187:AD187)))</f>
        <v>4.4703483581542969E-8</v>
      </c>
      <c r="AF187" s="22">
        <f>IF(AF7=$C13,$C187*60%,MIN($C187*40%/($D12-$C12),$C187-SUM($I187:AE187)))</f>
        <v>0</v>
      </c>
      <c r="AG187" s="22">
        <f>IF(AG7=$C13,$C187*60%,MIN($C187*40%/($D12-$C12),$C187-SUM($I187:AF187)))</f>
        <v>0</v>
      </c>
      <c r="AH187" s="22">
        <f>IF(AH7=$C13,$C187*60%,MIN($C187*40%/($D12-$C12),$C187-SUM($I187:AG187)))</f>
        <v>0</v>
      </c>
      <c r="AI187" s="22">
        <f>IF(AI7=$C13,$C187*60%,MIN($C187*40%/($D12-$C12),$C187-SUM($I187:AH187)))</f>
        <v>0</v>
      </c>
      <c r="AJ187" s="22">
        <f>IF(AJ7=$C13,$C187*60%,MIN($C187*40%/($D12-$C12),$C187-SUM($I187:AI187)))</f>
        <v>0</v>
      </c>
      <c r="AK187" s="22">
        <f>IF(AK7=$C13,$C187*60%,MIN($C187*40%/($D12-$C12),$C187-SUM($I187:AJ187)))</f>
        <v>0</v>
      </c>
      <c r="AL187" s="22">
        <f>IF(AL7=$C13,$C187*60%,MIN($C187*40%/($D12-$C12),$C187-SUM($I187:AK187)))</f>
        <v>0</v>
      </c>
      <c r="AM187" s="22">
        <f>IF(AM7=$C13,$C187*60%,MIN($C187*40%/($D12-$C12),$C187-SUM($I187:AL187)))</f>
        <v>0</v>
      </c>
      <c r="AN187" s="61">
        <f>IF(AN7=$C13,$C187*60%,MIN($C187*40%/($D12-$C12),$C187-SUM($I187:AM187)))</f>
        <v>0</v>
      </c>
      <c r="AO187" s="22">
        <f>IF(AO7=$C13,$C187*60%,MIN($C187*40%/($D12-$C12),$C187-SUM($I187:AN187)))</f>
        <v>0</v>
      </c>
      <c r="AP187" s="22">
        <f>IF(AP7=$C13,$C187*60%,MIN($C187*40%/($D12-$C12),$C187-SUM($I187:AO187)))</f>
        <v>0</v>
      </c>
      <c r="AQ187" s="22">
        <f>IF(AQ7=$C13,$C187*60%,MIN($C187*40%/($D12-$C12),$C187-SUM($I187:AP187)))</f>
        <v>0</v>
      </c>
      <c r="AR187" s="22">
        <f>IF(AR7=$C13,$C187*60%,MIN($C187*40%/($D12-$C12),$C187-SUM($I187:AQ187)))</f>
        <v>0</v>
      </c>
      <c r="AS187" s="22">
        <f>IF(AS7=$C13,$C187*60%,MIN($C187*40%/($D12-$C12),$C187-SUM($I187:AR187)))</f>
        <v>0</v>
      </c>
      <c r="AT187" s="22">
        <f>IF(AT7=$C13,$C187*60%,MIN($C187*40%/($D12-$C12),$C187-SUM($I187:AS187)))</f>
        <v>0</v>
      </c>
      <c r="AU187" s="22">
        <f>IF(AU7=$C13,$C187*60%,MIN($C187*40%/($D12-$C12),$C187-SUM($I187:AT187)))</f>
        <v>0</v>
      </c>
      <c r="AV187" s="22">
        <f>IF(AV7=$C13,$C187*60%,MIN($C187*40%/($D12-$C12),$C187-SUM($I187:AU187)))</f>
        <v>0</v>
      </c>
      <c r="AW187" s="22">
        <f>IF(AW7=$C13,$C187*60%,MIN($C187*40%/($D12-$C12),$C187-SUM($I187:AV187)))</f>
        <v>0</v>
      </c>
      <c r="AX187" s="22">
        <f>IF(AX7=$C13,$C187*60%,MIN($C187*40%/($D12-$C12),$C187-SUM($I187:AW187)))</f>
        <v>0</v>
      </c>
      <c r="AY187" s="22">
        <f>IF(AY7=$C13,$C187*60%,MIN($C187*40%/($D12-$C12),$C187-SUM($I187:AX187)))</f>
        <v>0</v>
      </c>
      <c r="AZ187" s="22">
        <f>IF(AZ7=$C13,$C187*60%,MIN($C187*40%/($D12-$C12),$C187-SUM($I187:AY187)))</f>
        <v>0</v>
      </c>
      <c r="BA187" s="22">
        <f>IF(BA7=$C13,$C187*60%,MIN($C187*40%/($D12-$C12),$C187-SUM($I187:AZ187)))</f>
        <v>0</v>
      </c>
      <c r="BB187" s="22">
        <f>IF(BB7=$C13,$C187*60%,MIN($C187*40%/($D12-$C12),$C187-SUM($I187:BA187)))</f>
        <v>0</v>
      </c>
      <c r="BC187" s="22">
        <f>IF(BC7=$C13,$C187*60%,MIN($C187*40%/($D12-$C12),$C187-SUM($I187:BB187)))</f>
        <v>0</v>
      </c>
      <c r="BD187" s="22">
        <f>IF(BD7=$C13,$C187*60%,MIN($C187*40%/($D12-$C12),$C187-SUM($I187:BC187)))</f>
        <v>0</v>
      </c>
      <c r="BE187" s="22">
        <f>IF(BE7=$C13,$C187*60%,MIN($C187*40%/($D12-$C12),$C187-SUM($I187:BD187)))</f>
        <v>0</v>
      </c>
      <c r="BF187" s="22">
        <f>IF(BF7=$C13,$C187*60%,MIN($C187*40%/($D12-$C12),$C187-SUM($I187:BE187)))</f>
        <v>0</v>
      </c>
      <c r="BG187" s="22">
        <f>IF(BG7=$C13,$C187*60%,MIN($C187*40%/($D12-$C12),$C187-SUM($I187:BF187)))</f>
        <v>0</v>
      </c>
      <c r="BH187" s="22">
        <f>IF(BH7=$C13,$C187*60%,MIN($C187*40%/($D12-$C12),$C187-SUM($I187:BG187)))</f>
        <v>0</v>
      </c>
      <c r="BI187" s="22">
        <f>IF(BI7=$C13,$C187*60%,MIN($C187*40%/($D12-$C12),$C187-SUM($I187:BH187)))</f>
        <v>0</v>
      </c>
      <c r="BJ187" s="22">
        <f>IF(BJ7=$C13,$C187*60%,MIN($C187*40%/($D12-$C12),$C187-SUM($I187:BI187)))</f>
        <v>0</v>
      </c>
      <c r="BK187" s="22">
        <f>IF(BK7=$C13,$C187*60%,MIN($C187*40%/($D12-$C12),$C187-SUM($I187:BJ187)))</f>
        <v>0</v>
      </c>
      <c r="BL187" s="22">
        <f>IF(BL7=$C13,$C187*60%,MIN($C187*40%/($D12-$C12),$C187-SUM($I187:BK187)))</f>
        <v>0</v>
      </c>
      <c r="BM187" s="22">
        <f>IF(BM7=$C13,$C187*60%,MIN($C187*40%/($D12-$C12),$C187-SUM($I187:BL187)))</f>
        <v>0</v>
      </c>
      <c r="BN187" s="22">
        <f>IF(BN7=$C13,$C187*60%,MIN($C187*40%/($D12-$C12),$C187-SUM($I187:BM187)))</f>
        <v>0</v>
      </c>
      <c r="BO187" s="22">
        <f>IF(BO7=$C13,$C187*60%,MIN($C187*40%/($D12-$C12),$C187-SUM($I187:BN187)))</f>
        <v>0</v>
      </c>
      <c r="BP187" s="22">
        <f>IF(BP7=$C13,$C187*60%,MIN($C187*40%/($D12-$C12),$C187-SUM($I187:BO187)))</f>
        <v>0</v>
      </c>
      <c r="BQ187" s="22">
        <f>IF(BQ7=$C13,$C187*60%,MIN($C187*40%/($D12-$C12),$C187-SUM($I187:BP187)))</f>
        <v>0</v>
      </c>
      <c r="BR187" s="11"/>
      <c r="BS187" s="22">
        <f>SUM(J187:U187)</f>
        <v>42342857.142857127</v>
      </c>
      <c r="BT187" s="22">
        <f>SUM(V187:AG187)</f>
        <v>14657142.857142905</v>
      </c>
      <c r="BU187" s="22">
        <f>SUM(AH187:AS187)</f>
        <v>0</v>
      </c>
      <c r="BV187" s="22">
        <f>SUM(AT187:BE187)</f>
        <v>0</v>
      </c>
      <c r="BW187" s="22">
        <f>SUM(BF187:BQ187)</f>
        <v>0</v>
      </c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</row>
    <row r="188" spans="1:103" s="6" customFormat="1">
      <c r="A188" s="3"/>
      <c r="B188" s="6" t="s">
        <v>28</v>
      </c>
      <c r="C188" s="205">
        <v>0.7</v>
      </c>
      <c r="D188" s="205">
        <v>0.9</v>
      </c>
      <c r="E188" s="45" t="s">
        <v>207</v>
      </c>
      <c r="F188" s="43"/>
      <c r="G188" s="33">
        <f t="shared" ref="G188:G189" si="239">SUM(BS188:CY188)</f>
        <v>44460000.000000045</v>
      </c>
      <c r="H188" s="43" t="s">
        <v>136</v>
      </c>
      <c r="J188" s="22">
        <f t="shared" ref="J188:Y189" si="240">IF(J$7=$C$13,J$187*$C188,J$187*$D188)</f>
        <v>0</v>
      </c>
      <c r="K188" s="22">
        <f t="shared" si="240"/>
        <v>0</v>
      </c>
      <c r="L188" s="22">
        <f t="shared" si="240"/>
        <v>0</v>
      </c>
      <c r="M188" s="22">
        <f t="shared" si="240"/>
        <v>0</v>
      </c>
      <c r="N188" s="22">
        <f t="shared" si="240"/>
        <v>0</v>
      </c>
      <c r="O188" s="22">
        <f t="shared" si="240"/>
        <v>0</v>
      </c>
      <c r="P188" s="22">
        <f>IF(P$7=$C$13,P$187*$C188,P$187*$D188)</f>
        <v>23940000</v>
      </c>
      <c r="Q188" s="22">
        <f t="shared" si="240"/>
        <v>1465714.2857142859</v>
      </c>
      <c r="R188" s="22">
        <f t="shared" si="240"/>
        <v>1465714.2857142859</v>
      </c>
      <c r="S188" s="22">
        <f t="shared" si="240"/>
        <v>1465714.2857142859</v>
      </c>
      <c r="T188" s="22">
        <f t="shared" si="240"/>
        <v>1465714.2857142859</v>
      </c>
      <c r="U188" s="22">
        <f t="shared" si="240"/>
        <v>1465714.2857142859</v>
      </c>
      <c r="V188" s="22">
        <f t="shared" si="240"/>
        <v>1465714.2857142859</v>
      </c>
      <c r="W188" s="22">
        <f t="shared" si="240"/>
        <v>1465714.2857142859</v>
      </c>
      <c r="X188" s="22">
        <f t="shared" si="240"/>
        <v>1465714.2857142859</v>
      </c>
      <c r="Y188" s="22">
        <f t="shared" si="240"/>
        <v>1465714.2857142859</v>
      </c>
      <c r="Z188" s="22">
        <f t="shared" ref="Z188:AO189" si="241">IF(Z$7=$C$13,Z$187*$C188,Z$187*$D188)</f>
        <v>1465714.2857142859</v>
      </c>
      <c r="AA188" s="22">
        <f t="shared" si="241"/>
        <v>1465714.2857142859</v>
      </c>
      <c r="AB188" s="22">
        <f t="shared" si="241"/>
        <v>1465714.2857142859</v>
      </c>
      <c r="AC188" s="22">
        <f t="shared" si="241"/>
        <v>1465714.2857142859</v>
      </c>
      <c r="AD188" s="22">
        <f t="shared" si="241"/>
        <v>1465714.2857142859</v>
      </c>
      <c r="AE188" s="22">
        <f t="shared" si="241"/>
        <v>4.0233135223388675E-8</v>
      </c>
      <c r="AF188" s="22">
        <f t="shared" si="241"/>
        <v>0</v>
      </c>
      <c r="AG188" s="22">
        <f t="shared" si="241"/>
        <v>0</v>
      </c>
      <c r="AH188" s="22">
        <f t="shared" si="241"/>
        <v>0</v>
      </c>
      <c r="AI188" s="22">
        <f t="shared" si="241"/>
        <v>0</v>
      </c>
      <c r="AJ188" s="22">
        <f t="shared" si="241"/>
        <v>0</v>
      </c>
      <c r="AK188" s="22">
        <f t="shared" si="241"/>
        <v>0</v>
      </c>
      <c r="AL188" s="22">
        <f t="shared" si="241"/>
        <v>0</v>
      </c>
      <c r="AM188" s="22">
        <f t="shared" si="241"/>
        <v>0</v>
      </c>
      <c r="AN188" s="22">
        <f t="shared" si="241"/>
        <v>0</v>
      </c>
      <c r="AO188" s="22">
        <f t="shared" si="241"/>
        <v>0</v>
      </c>
      <c r="AP188" s="22">
        <f t="shared" ref="AP188:BE189" si="242">IF(AP$7=$C$13,AP$187*$C188,AP$187*$D188)</f>
        <v>0</v>
      </c>
      <c r="AQ188" s="22">
        <f t="shared" si="242"/>
        <v>0</v>
      </c>
      <c r="AR188" s="22">
        <f t="shared" si="242"/>
        <v>0</v>
      </c>
      <c r="AS188" s="22">
        <f t="shared" si="242"/>
        <v>0</v>
      </c>
      <c r="AT188" s="22">
        <f t="shared" si="242"/>
        <v>0</v>
      </c>
      <c r="AU188" s="22">
        <f t="shared" si="242"/>
        <v>0</v>
      </c>
      <c r="AV188" s="22">
        <f t="shared" si="242"/>
        <v>0</v>
      </c>
      <c r="AW188" s="22">
        <f t="shared" si="242"/>
        <v>0</v>
      </c>
      <c r="AX188" s="22">
        <f t="shared" si="242"/>
        <v>0</v>
      </c>
      <c r="AY188" s="22">
        <f t="shared" si="242"/>
        <v>0</v>
      </c>
      <c r="AZ188" s="22">
        <f t="shared" si="242"/>
        <v>0</v>
      </c>
      <c r="BA188" s="22">
        <f t="shared" si="242"/>
        <v>0</v>
      </c>
      <c r="BB188" s="22">
        <f t="shared" si="242"/>
        <v>0</v>
      </c>
      <c r="BC188" s="22">
        <f t="shared" si="242"/>
        <v>0</v>
      </c>
      <c r="BD188" s="22">
        <f t="shared" si="242"/>
        <v>0</v>
      </c>
      <c r="BE188" s="22">
        <f t="shared" si="242"/>
        <v>0</v>
      </c>
      <c r="BF188" s="22">
        <f t="shared" ref="BF188:BQ189" si="243">IF(BF$7=$C$13,BF$187*$C188,BF$187*$D188)</f>
        <v>0</v>
      </c>
      <c r="BG188" s="22">
        <f t="shared" si="243"/>
        <v>0</v>
      </c>
      <c r="BH188" s="22">
        <f t="shared" si="243"/>
        <v>0</v>
      </c>
      <c r="BI188" s="22">
        <f t="shared" si="243"/>
        <v>0</v>
      </c>
      <c r="BJ188" s="22">
        <f t="shared" si="243"/>
        <v>0</v>
      </c>
      <c r="BK188" s="22">
        <f t="shared" si="243"/>
        <v>0</v>
      </c>
      <c r="BL188" s="22">
        <f t="shared" si="243"/>
        <v>0</v>
      </c>
      <c r="BM188" s="22">
        <f t="shared" si="243"/>
        <v>0</v>
      </c>
      <c r="BN188" s="22">
        <f t="shared" si="243"/>
        <v>0</v>
      </c>
      <c r="BO188" s="22">
        <f t="shared" si="243"/>
        <v>0</v>
      </c>
      <c r="BP188" s="22">
        <f t="shared" si="243"/>
        <v>0</v>
      </c>
      <c r="BQ188" s="22">
        <f t="shared" si="243"/>
        <v>0</v>
      </c>
      <c r="BR188" s="11"/>
      <c r="BS188" s="22">
        <f>SUM(J188:U188)</f>
        <v>31268571.428571437</v>
      </c>
      <c r="BT188" s="22">
        <f>SUM(V188:AG188)</f>
        <v>13191428.571428612</v>
      </c>
      <c r="BU188" s="22">
        <f>SUM(AH188:AS188)</f>
        <v>0</v>
      </c>
      <c r="BV188" s="22">
        <f>SUM(AT188:BE188)</f>
        <v>0</v>
      </c>
      <c r="BW188" s="22">
        <f>SUM(BF188:BQ188)</f>
        <v>0</v>
      </c>
      <c r="BX188" s="22">
        <f t="shared" ref="BX188:CM189" si="244">IF(BX$7=$C$13,BX$187*$C188,BX$187*$D188)</f>
        <v>0</v>
      </c>
      <c r="BY188" s="22">
        <f t="shared" si="244"/>
        <v>0</v>
      </c>
      <c r="BZ188" s="22">
        <f t="shared" si="244"/>
        <v>0</v>
      </c>
      <c r="CA188" s="22">
        <f t="shared" si="244"/>
        <v>0</v>
      </c>
      <c r="CB188" s="22">
        <f t="shared" si="244"/>
        <v>0</v>
      </c>
      <c r="CC188" s="22">
        <f t="shared" si="244"/>
        <v>0</v>
      </c>
      <c r="CD188" s="22">
        <f t="shared" si="244"/>
        <v>0</v>
      </c>
      <c r="CE188" s="22">
        <f t="shared" si="244"/>
        <v>0</v>
      </c>
      <c r="CF188" s="22">
        <f t="shared" si="244"/>
        <v>0</v>
      </c>
      <c r="CG188" s="22">
        <f t="shared" si="244"/>
        <v>0</v>
      </c>
      <c r="CH188" s="22">
        <f t="shared" si="244"/>
        <v>0</v>
      </c>
      <c r="CI188" s="22">
        <f t="shared" si="244"/>
        <v>0</v>
      </c>
      <c r="CJ188" s="22">
        <f t="shared" si="244"/>
        <v>0</v>
      </c>
      <c r="CK188" s="22">
        <f t="shared" si="244"/>
        <v>0</v>
      </c>
      <c r="CL188" s="22">
        <f t="shared" si="244"/>
        <v>0</v>
      </c>
      <c r="CM188" s="22">
        <f t="shared" si="244"/>
        <v>0</v>
      </c>
      <c r="CN188" s="22">
        <f t="shared" ref="CN188:CY189" si="245">IF(CN$7=$C$13,CN$187*$C188,CN$187*$D188)</f>
        <v>0</v>
      </c>
      <c r="CO188" s="22">
        <f t="shared" si="245"/>
        <v>0</v>
      </c>
      <c r="CP188" s="22">
        <f t="shared" si="245"/>
        <v>0</v>
      </c>
      <c r="CQ188" s="22">
        <f t="shared" si="245"/>
        <v>0</v>
      </c>
      <c r="CR188" s="22">
        <f t="shared" si="245"/>
        <v>0</v>
      </c>
      <c r="CS188" s="22">
        <f t="shared" si="245"/>
        <v>0</v>
      </c>
      <c r="CT188" s="22">
        <f t="shared" si="245"/>
        <v>0</v>
      </c>
      <c r="CU188" s="22">
        <f t="shared" si="245"/>
        <v>0</v>
      </c>
      <c r="CV188" s="22">
        <f t="shared" si="245"/>
        <v>0</v>
      </c>
      <c r="CW188" s="22">
        <f t="shared" si="245"/>
        <v>0</v>
      </c>
      <c r="CX188" s="22">
        <f t="shared" si="245"/>
        <v>0</v>
      </c>
      <c r="CY188" s="22">
        <f t="shared" si="245"/>
        <v>0</v>
      </c>
    </row>
    <row r="189" spans="1:103" s="6" customFormat="1">
      <c r="A189" s="3"/>
      <c r="B189" s="6" t="s">
        <v>190</v>
      </c>
      <c r="C189" s="205">
        <v>0.3</v>
      </c>
      <c r="D189" s="205">
        <v>0.1</v>
      </c>
      <c r="E189" s="45" t="s">
        <v>207</v>
      </c>
      <c r="F189" s="43"/>
      <c r="G189" s="33">
        <f t="shared" si="239"/>
        <v>12540000.000000009</v>
      </c>
      <c r="H189" s="43" t="s">
        <v>136</v>
      </c>
      <c r="J189" s="22">
        <f t="shared" si="240"/>
        <v>0</v>
      </c>
      <c r="K189" s="22">
        <f t="shared" si="240"/>
        <v>0</v>
      </c>
      <c r="L189" s="22">
        <f t="shared" si="240"/>
        <v>0</v>
      </c>
      <c r="M189" s="22">
        <f t="shared" si="240"/>
        <v>0</v>
      </c>
      <c r="N189" s="22">
        <f t="shared" si="240"/>
        <v>0</v>
      </c>
      <c r="O189" s="22">
        <f t="shared" si="240"/>
        <v>0</v>
      </c>
      <c r="P189" s="22">
        <f t="shared" si="240"/>
        <v>10260000</v>
      </c>
      <c r="Q189" s="22">
        <f t="shared" si="240"/>
        <v>162857.14285714287</v>
      </c>
      <c r="R189" s="22">
        <f t="shared" si="240"/>
        <v>162857.14285714287</v>
      </c>
      <c r="S189" s="22">
        <f t="shared" si="240"/>
        <v>162857.14285714287</v>
      </c>
      <c r="T189" s="22">
        <f t="shared" si="240"/>
        <v>162857.14285714287</v>
      </c>
      <c r="U189" s="22">
        <f t="shared" si="240"/>
        <v>162857.14285714287</v>
      </c>
      <c r="V189" s="22">
        <f t="shared" si="240"/>
        <v>162857.14285714287</v>
      </c>
      <c r="W189" s="22">
        <f t="shared" si="240"/>
        <v>162857.14285714287</v>
      </c>
      <c r="X189" s="22">
        <f t="shared" si="240"/>
        <v>162857.14285714287</v>
      </c>
      <c r="Y189" s="22">
        <f t="shared" si="240"/>
        <v>162857.14285714287</v>
      </c>
      <c r="Z189" s="22">
        <f t="shared" si="241"/>
        <v>162857.14285714287</v>
      </c>
      <c r="AA189" s="22">
        <f t="shared" si="241"/>
        <v>162857.14285714287</v>
      </c>
      <c r="AB189" s="22">
        <f t="shared" si="241"/>
        <v>162857.14285714287</v>
      </c>
      <c r="AC189" s="22">
        <f t="shared" si="241"/>
        <v>162857.14285714287</v>
      </c>
      <c r="AD189" s="22">
        <f t="shared" si="241"/>
        <v>162857.14285714287</v>
      </c>
      <c r="AE189" s="22">
        <f t="shared" si="241"/>
        <v>4.4703483581542975E-9</v>
      </c>
      <c r="AF189" s="22">
        <f t="shared" si="241"/>
        <v>0</v>
      </c>
      <c r="AG189" s="22">
        <f t="shared" si="241"/>
        <v>0</v>
      </c>
      <c r="AH189" s="22">
        <f t="shared" si="241"/>
        <v>0</v>
      </c>
      <c r="AI189" s="22">
        <f t="shared" si="241"/>
        <v>0</v>
      </c>
      <c r="AJ189" s="22">
        <f t="shared" si="241"/>
        <v>0</v>
      </c>
      <c r="AK189" s="22">
        <f t="shared" si="241"/>
        <v>0</v>
      </c>
      <c r="AL189" s="22">
        <f t="shared" si="241"/>
        <v>0</v>
      </c>
      <c r="AM189" s="22">
        <f t="shared" si="241"/>
        <v>0</v>
      </c>
      <c r="AN189" s="22">
        <f t="shared" si="241"/>
        <v>0</v>
      </c>
      <c r="AO189" s="22">
        <f t="shared" si="241"/>
        <v>0</v>
      </c>
      <c r="AP189" s="22">
        <f t="shared" si="242"/>
        <v>0</v>
      </c>
      <c r="AQ189" s="22">
        <f t="shared" si="242"/>
        <v>0</v>
      </c>
      <c r="AR189" s="22">
        <f t="shared" si="242"/>
        <v>0</v>
      </c>
      <c r="AS189" s="22">
        <f t="shared" si="242"/>
        <v>0</v>
      </c>
      <c r="AT189" s="22">
        <f t="shared" si="242"/>
        <v>0</v>
      </c>
      <c r="AU189" s="22">
        <f t="shared" si="242"/>
        <v>0</v>
      </c>
      <c r="AV189" s="22">
        <f t="shared" si="242"/>
        <v>0</v>
      </c>
      <c r="AW189" s="22">
        <f t="shared" si="242"/>
        <v>0</v>
      </c>
      <c r="AX189" s="22">
        <f t="shared" si="242"/>
        <v>0</v>
      </c>
      <c r="AY189" s="22">
        <f t="shared" si="242"/>
        <v>0</v>
      </c>
      <c r="AZ189" s="22">
        <f t="shared" si="242"/>
        <v>0</v>
      </c>
      <c r="BA189" s="22">
        <f t="shared" si="242"/>
        <v>0</v>
      </c>
      <c r="BB189" s="22">
        <f t="shared" si="242"/>
        <v>0</v>
      </c>
      <c r="BC189" s="22">
        <f t="shared" si="242"/>
        <v>0</v>
      </c>
      <c r="BD189" s="22">
        <f t="shared" si="242"/>
        <v>0</v>
      </c>
      <c r="BE189" s="22">
        <f t="shared" si="242"/>
        <v>0</v>
      </c>
      <c r="BF189" s="22">
        <f t="shared" si="243"/>
        <v>0</v>
      </c>
      <c r="BG189" s="22">
        <f t="shared" si="243"/>
        <v>0</v>
      </c>
      <c r="BH189" s="22">
        <f t="shared" si="243"/>
        <v>0</v>
      </c>
      <c r="BI189" s="22">
        <f t="shared" si="243"/>
        <v>0</v>
      </c>
      <c r="BJ189" s="22">
        <f t="shared" si="243"/>
        <v>0</v>
      </c>
      <c r="BK189" s="22">
        <f t="shared" si="243"/>
        <v>0</v>
      </c>
      <c r="BL189" s="22">
        <f t="shared" si="243"/>
        <v>0</v>
      </c>
      <c r="BM189" s="22">
        <f t="shared" si="243"/>
        <v>0</v>
      </c>
      <c r="BN189" s="22">
        <f t="shared" si="243"/>
        <v>0</v>
      </c>
      <c r="BO189" s="22">
        <f t="shared" si="243"/>
        <v>0</v>
      </c>
      <c r="BP189" s="22">
        <f t="shared" si="243"/>
        <v>0</v>
      </c>
      <c r="BQ189" s="22">
        <f t="shared" si="243"/>
        <v>0</v>
      </c>
      <c r="BR189" s="11"/>
      <c r="BS189" s="22">
        <f>SUM(J189:U189)</f>
        <v>11074285.714285718</v>
      </c>
      <c r="BT189" s="22">
        <f>SUM(V189:AG189)</f>
        <v>1465714.2857142903</v>
      </c>
      <c r="BU189" s="22">
        <f>SUM(AH189:AS189)</f>
        <v>0</v>
      </c>
      <c r="BV189" s="22">
        <f>SUM(AT189:BE189)</f>
        <v>0</v>
      </c>
      <c r="BW189" s="22">
        <f>SUM(BF189:BQ189)</f>
        <v>0</v>
      </c>
      <c r="BX189" s="22">
        <f t="shared" si="244"/>
        <v>0</v>
      </c>
      <c r="BY189" s="22">
        <f t="shared" si="244"/>
        <v>0</v>
      </c>
      <c r="BZ189" s="22">
        <f t="shared" si="244"/>
        <v>0</v>
      </c>
      <c r="CA189" s="22">
        <f t="shared" si="244"/>
        <v>0</v>
      </c>
      <c r="CB189" s="22">
        <f t="shared" si="244"/>
        <v>0</v>
      </c>
      <c r="CC189" s="22">
        <f t="shared" si="244"/>
        <v>0</v>
      </c>
      <c r="CD189" s="22">
        <f t="shared" si="244"/>
        <v>0</v>
      </c>
      <c r="CE189" s="22">
        <f t="shared" si="244"/>
        <v>0</v>
      </c>
      <c r="CF189" s="22">
        <f t="shared" si="244"/>
        <v>0</v>
      </c>
      <c r="CG189" s="22">
        <f t="shared" si="244"/>
        <v>0</v>
      </c>
      <c r="CH189" s="22">
        <f t="shared" si="244"/>
        <v>0</v>
      </c>
      <c r="CI189" s="22">
        <f t="shared" si="244"/>
        <v>0</v>
      </c>
      <c r="CJ189" s="22">
        <f t="shared" si="244"/>
        <v>0</v>
      </c>
      <c r="CK189" s="22">
        <f t="shared" si="244"/>
        <v>0</v>
      </c>
      <c r="CL189" s="22">
        <f t="shared" si="244"/>
        <v>0</v>
      </c>
      <c r="CM189" s="22">
        <f t="shared" si="244"/>
        <v>0</v>
      </c>
      <c r="CN189" s="22">
        <f t="shared" si="245"/>
        <v>0</v>
      </c>
      <c r="CO189" s="22">
        <f t="shared" si="245"/>
        <v>0</v>
      </c>
      <c r="CP189" s="22">
        <f t="shared" si="245"/>
        <v>0</v>
      </c>
      <c r="CQ189" s="22">
        <f t="shared" si="245"/>
        <v>0</v>
      </c>
      <c r="CR189" s="22">
        <f t="shared" si="245"/>
        <v>0</v>
      </c>
      <c r="CS189" s="22">
        <f t="shared" si="245"/>
        <v>0</v>
      </c>
      <c r="CT189" s="22">
        <f t="shared" si="245"/>
        <v>0</v>
      </c>
      <c r="CU189" s="22">
        <f t="shared" si="245"/>
        <v>0</v>
      </c>
      <c r="CV189" s="22">
        <f t="shared" si="245"/>
        <v>0</v>
      </c>
      <c r="CW189" s="22">
        <f t="shared" si="245"/>
        <v>0</v>
      </c>
      <c r="CX189" s="22">
        <f t="shared" si="245"/>
        <v>0</v>
      </c>
      <c r="CY189" s="22">
        <f t="shared" si="245"/>
        <v>0</v>
      </c>
    </row>
    <row r="190" spans="1:103" s="19" customFormat="1">
      <c r="A190" s="16"/>
      <c r="B190" s="17" t="s">
        <v>0</v>
      </c>
      <c r="C190" s="79"/>
      <c r="D190" s="17"/>
      <c r="E190" s="79"/>
      <c r="F190" s="17"/>
      <c r="G190" s="79">
        <f>SUM(BS190:CY190)</f>
        <v>57000000.00000006</v>
      </c>
      <c r="H190" s="17" t="s">
        <v>136</v>
      </c>
      <c r="I190" s="18"/>
      <c r="J190" s="87">
        <f t="shared" ref="J190:BQ190" si="246">SUM(J188:J189)</f>
        <v>0</v>
      </c>
      <c r="K190" s="87">
        <f t="shared" si="246"/>
        <v>0</v>
      </c>
      <c r="L190" s="87">
        <f t="shared" si="246"/>
        <v>0</v>
      </c>
      <c r="M190" s="87">
        <f t="shared" si="246"/>
        <v>0</v>
      </c>
      <c r="N190" s="87">
        <f t="shared" si="246"/>
        <v>0</v>
      </c>
      <c r="O190" s="87">
        <f t="shared" si="246"/>
        <v>0</v>
      </c>
      <c r="P190" s="87">
        <f t="shared" si="246"/>
        <v>34200000</v>
      </c>
      <c r="Q190" s="87">
        <f t="shared" si="246"/>
        <v>1628571.4285714289</v>
      </c>
      <c r="R190" s="87">
        <f t="shared" si="246"/>
        <v>1628571.4285714289</v>
      </c>
      <c r="S190" s="87">
        <f t="shared" si="246"/>
        <v>1628571.4285714289</v>
      </c>
      <c r="T190" s="87">
        <f t="shared" si="246"/>
        <v>1628571.4285714289</v>
      </c>
      <c r="U190" s="87">
        <f t="shared" si="246"/>
        <v>1628571.4285714289</v>
      </c>
      <c r="V190" s="87">
        <f t="shared" si="246"/>
        <v>1628571.4285714289</v>
      </c>
      <c r="W190" s="87">
        <f t="shared" si="246"/>
        <v>1628571.4285714289</v>
      </c>
      <c r="X190" s="87">
        <f t="shared" si="246"/>
        <v>1628571.4285714289</v>
      </c>
      <c r="Y190" s="87">
        <f t="shared" si="246"/>
        <v>1628571.4285714289</v>
      </c>
      <c r="Z190" s="87">
        <f t="shared" si="246"/>
        <v>1628571.4285714289</v>
      </c>
      <c r="AA190" s="87">
        <f t="shared" si="246"/>
        <v>1628571.4285714289</v>
      </c>
      <c r="AB190" s="87">
        <f t="shared" si="246"/>
        <v>1628571.4285714289</v>
      </c>
      <c r="AC190" s="87">
        <f t="shared" si="246"/>
        <v>1628571.4285714289</v>
      </c>
      <c r="AD190" s="87">
        <f t="shared" si="246"/>
        <v>1628571.4285714289</v>
      </c>
      <c r="AE190" s="87">
        <f t="shared" si="246"/>
        <v>4.4703483581542969E-8</v>
      </c>
      <c r="AF190" s="87">
        <f t="shared" si="246"/>
        <v>0</v>
      </c>
      <c r="AG190" s="87">
        <f t="shared" si="246"/>
        <v>0</v>
      </c>
      <c r="AH190" s="87">
        <f t="shared" si="246"/>
        <v>0</v>
      </c>
      <c r="AI190" s="87">
        <f t="shared" si="246"/>
        <v>0</v>
      </c>
      <c r="AJ190" s="87">
        <f t="shared" si="246"/>
        <v>0</v>
      </c>
      <c r="AK190" s="87">
        <f t="shared" si="246"/>
        <v>0</v>
      </c>
      <c r="AL190" s="87">
        <f t="shared" si="246"/>
        <v>0</v>
      </c>
      <c r="AM190" s="87">
        <f t="shared" si="246"/>
        <v>0</v>
      </c>
      <c r="AN190" s="87">
        <f t="shared" si="246"/>
        <v>0</v>
      </c>
      <c r="AO190" s="87">
        <f t="shared" si="246"/>
        <v>0</v>
      </c>
      <c r="AP190" s="87">
        <f t="shared" si="246"/>
        <v>0</v>
      </c>
      <c r="AQ190" s="87">
        <f t="shared" si="246"/>
        <v>0</v>
      </c>
      <c r="AR190" s="87">
        <f t="shared" si="246"/>
        <v>0</v>
      </c>
      <c r="AS190" s="87">
        <f t="shared" si="246"/>
        <v>0</v>
      </c>
      <c r="AT190" s="87">
        <f t="shared" si="246"/>
        <v>0</v>
      </c>
      <c r="AU190" s="87">
        <f t="shared" si="246"/>
        <v>0</v>
      </c>
      <c r="AV190" s="87">
        <f t="shared" si="246"/>
        <v>0</v>
      </c>
      <c r="AW190" s="87">
        <f t="shared" si="246"/>
        <v>0</v>
      </c>
      <c r="AX190" s="87">
        <f t="shared" si="246"/>
        <v>0</v>
      </c>
      <c r="AY190" s="87">
        <f t="shared" si="246"/>
        <v>0</v>
      </c>
      <c r="AZ190" s="87">
        <f t="shared" si="246"/>
        <v>0</v>
      </c>
      <c r="BA190" s="87">
        <f t="shared" si="246"/>
        <v>0</v>
      </c>
      <c r="BB190" s="87">
        <f t="shared" si="246"/>
        <v>0</v>
      </c>
      <c r="BC190" s="87">
        <f t="shared" si="246"/>
        <v>0</v>
      </c>
      <c r="BD190" s="87">
        <f t="shared" si="246"/>
        <v>0</v>
      </c>
      <c r="BE190" s="87">
        <f t="shared" si="246"/>
        <v>0</v>
      </c>
      <c r="BF190" s="87">
        <f t="shared" si="246"/>
        <v>0</v>
      </c>
      <c r="BG190" s="87">
        <f t="shared" si="246"/>
        <v>0</v>
      </c>
      <c r="BH190" s="87">
        <f t="shared" si="246"/>
        <v>0</v>
      </c>
      <c r="BI190" s="87">
        <f t="shared" si="246"/>
        <v>0</v>
      </c>
      <c r="BJ190" s="87">
        <f t="shared" si="246"/>
        <v>0</v>
      </c>
      <c r="BK190" s="87">
        <f t="shared" si="246"/>
        <v>0</v>
      </c>
      <c r="BL190" s="87">
        <f t="shared" si="246"/>
        <v>0</v>
      </c>
      <c r="BM190" s="87">
        <f t="shared" si="246"/>
        <v>0</v>
      </c>
      <c r="BN190" s="87">
        <f t="shared" si="246"/>
        <v>0</v>
      </c>
      <c r="BO190" s="87">
        <f t="shared" si="246"/>
        <v>0</v>
      </c>
      <c r="BP190" s="87">
        <f t="shared" si="246"/>
        <v>0</v>
      </c>
      <c r="BQ190" s="87">
        <f t="shared" si="246"/>
        <v>0</v>
      </c>
      <c r="BR190" s="56"/>
      <c r="BS190" s="87">
        <f t="shared" ref="BS190:CY190" si="247">SUM(BS188:BS189)</f>
        <v>42342857.142857157</v>
      </c>
      <c r="BT190" s="87">
        <f t="shared" si="247"/>
        <v>14657142.857142903</v>
      </c>
      <c r="BU190" s="87">
        <f t="shared" si="247"/>
        <v>0</v>
      </c>
      <c r="BV190" s="87">
        <f t="shared" si="247"/>
        <v>0</v>
      </c>
      <c r="BW190" s="87">
        <f t="shared" si="247"/>
        <v>0</v>
      </c>
      <c r="BX190" s="87">
        <f t="shared" si="247"/>
        <v>0</v>
      </c>
      <c r="BY190" s="87">
        <f t="shared" si="247"/>
        <v>0</v>
      </c>
      <c r="BZ190" s="87">
        <f t="shared" si="247"/>
        <v>0</v>
      </c>
      <c r="CA190" s="87">
        <f t="shared" si="247"/>
        <v>0</v>
      </c>
      <c r="CB190" s="87">
        <f t="shared" si="247"/>
        <v>0</v>
      </c>
      <c r="CC190" s="87">
        <f t="shared" si="247"/>
        <v>0</v>
      </c>
      <c r="CD190" s="87">
        <f t="shared" si="247"/>
        <v>0</v>
      </c>
      <c r="CE190" s="87">
        <f t="shared" si="247"/>
        <v>0</v>
      </c>
      <c r="CF190" s="87">
        <f t="shared" si="247"/>
        <v>0</v>
      </c>
      <c r="CG190" s="87">
        <f t="shared" si="247"/>
        <v>0</v>
      </c>
      <c r="CH190" s="87">
        <f t="shared" si="247"/>
        <v>0</v>
      </c>
      <c r="CI190" s="87">
        <f t="shared" si="247"/>
        <v>0</v>
      </c>
      <c r="CJ190" s="87">
        <f t="shared" si="247"/>
        <v>0</v>
      </c>
      <c r="CK190" s="87">
        <f t="shared" si="247"/>
        <v>0</v>
      </c>
      <c r="CL190" s="87">
        <f t="shared" si="247"/>
        <v>0</v>
      </c>
      <c r="CM190" s="87">
        <f t="shared" si="247"/>
        <v>0</v>
      </c>
      <c r="CN190" s="87">
        <f t="shared" si="247"/>
        <v>0</v>
      </c>
      <c r="CO190" s="87">
        <f t="shared" si="247"/>
        <v>0</v>
      </c>
      <c r="CP190" s="87">
        <f t="shared" si="247"/>
        <v>0</v>
      </c>
      <c r="CQ190" s="87">
        <f t="shared" si="247"/>
        <v>0</v>
      </c>
      <c r="CR190" s="87">
        <f t="shared" si="247"/>
        <v>0</v>
      </c>
      <c r="CS190" s="87">
        <f t="shared" si="247"/>
        <v>0</v>
      </c>
      <c r="CT190" s="87">
        <f t="shared" si="247"/>
        <v>0</v>
      </c>
      <c r="CU190" s="87">
        <f t="shared" si="247"/>
        <v>0</v>
      </c>
      <c r="CV190" s="87">
        <f t="shared" si="247"/>
        <v>0</v>
      </c>
      <c r="CW190" s="87">
        <f t="shared" si="247"/>
        <v>0</v>
      </c>
      <c r="CX190" s="87">
        <f t="shared" si="247"/>
        <v>0</v>
      </c>
      <c r="CY190" s="87">
        <f t="shared" si="247"/>
        <v>0</v>
      </c>
    </row>
    <row r="191" spans="1:103" s="6" customFormat="1">
      <c r="A191" s="3"/>
      <c r="C191" s="53"/>
      <c r="D191" s="45"/>
      <c r="E191" s="45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</row>
    <row r="192" spans="1:103">
      <c r="A192" s="1" t="s">
        <v>66</v>
      </c>
      <c r="B192" s="25" t="s">
        <v>17</v>
      </c>
      <c r="C192" s="6"/>
    </row>
    <row r="193" spans="1:103" s="10" customFormat="1">
      <c r="A193" s="12"/>
      <c r="B193" s="256" t="s">
        <v>77</v>
      </c>
      <c r="G193" s="240">
        <f>SUM(BS193:CY193)</f>
        <v>1267000000</v>
      </c>
      <c r="H193" s="240" t="s">
        <v>136</v>
      </c>
      <c r="J193" s="40">
        <f t="shared" ref="J193:BQ193" si="248">SUM(J194:J194)</f>
        <v>0</v>
      </c>
      <c r="K193" s="40">
        <f t="shared" si="248"/>
        <v>0</v>
      </c>
      <c r="L193" s="40">
        <f t="shared" si="248"/>
        <v>0</v>
      </c>
      <c r="M193" s="40">
        <f t="shared" si="248"/>
        <v>0</v>
      </c>
      <c r="N193" s="40">
        <f t="shared" si="248"/>
        <v>0</v>
      </c>
      <c r="O193" s="40">
        <f t="shared" si="248"/>
        <v>0</v>
      </c>
      <c r="P193" s="40">
        <f t="shared" si="248"/>
        <v>427000000</v>
      </c>
      <c r="Q193" s="40">
        <f t="shared" si="248"/>
        <v>60000000</v>
      </c>
      <c r="R193" s="40">
        <f t="shared" si="248"/>
        <v>60000000</v>
      </c>
      <c r="S193" s="40">
        <f t="shared" si="248"/>
        <v>60000000</v>
      </c>
      <c r="T193" s="40">
        <f t="shared" si="248"/>
        <v>60000000</v>
      </c>
      <c r="U193" s="40">
        <f t="shared" si="248"/>
        <v>60000000</v>
      </c>
      <c r="V193" s="40">
        <f t="shared" si="248"/>
        <v>60000000</v>
      </c>
      <c r="W193" s="40">
        <f t="shared" si="248"/>
        <v>60000000</v>
      </c>
      <c r="X193" s="40">
        <f t="shared" si="248"/>
        <v>60000000</v>
      </c>
      <c r="Y193" s="40">
        <f t="shared" si="248"/>
        <v>60000000</v>
      </c>
      <c r="Z193" s="40">
        <f t="shared" si="248"/>
        <v>60000000</v>
      </c>
      <c r="AA193" s="40">
        <f t="shared" si="248"/>
        <v>60000000</v>
      </c>
      <c r="AB193" s="40">
        <f t="shared" si="248"/>
        <v>60000000</v>
      </c>
      <c r="AC193" s="40">
        <f t="shared" si="248"/>
        <v>60000000</v>
      </c>
      <c r="AD193" s="40">
        <f t="shared" si="248"/>
        <v>60000000</v>
      </c>
      <c r="AE193" s="40">
        <f t="shared" si="248"/>
        <v>0</v>
      </c>
      <c r="AF193" s="40">
        <f t="shared" si="248"/>
        <v>0</v>
      </c>
      <c r="AG193" s="40">
        <f t="shared" si="248"/>
        <v>0</v>
      </c>
      <c r="AH193" s="40">
        <f t="shared" si="248"/>
        <v>0</v>
      </c>
      <c r="AI193" s="40">
        <f t="shared" si="248"/>
        <v>0</v>
      </c>
      <c r="AJ193" s="40">
        <f t="shared" si="248"/>
        <v>0</v>
      </c>
      <c r="AK193" s="40">
        <f t="shared" si="248"/>
        <v>0</v>
      </c>
      <c r="AL193" s="40">
        <f t="shared" si="248"/>
        <v>0</v>
      </c>
      <c r="AM193" s="40">
        <f t="shared" si="248"/>
        <v>0</v>
      </c>
      <c r="AN193" s="40">
        <f t="shared" si="248"/>
        <v>0</v>
      </c>
      <c r="AO193" s="40">
        <f t="shared" si="248"/>
        <v>0</v>
      </c>
      <c r="AP193" s="40">
        <f t="shared" si="248"/>
        <v>0</v>
      </c>
      <c r="AQ193" s="40">
        <f t="shared" si="248"/>
        <v>0</v>
      </c>
      <c r="AR193" s="40">
        <f t="shared" si="248"/>
        <v>0</v>
      </c>
      <c r="AS193" s="40">
        <f t="shared" si="248"/>
        <v>0</v>
      </c>
      <c r="AT193" s="40">
        <f t="shared" si="248"/>
        <v>0</v>
      </c>
      <c r="AU193" s="40">
        <f t="shared" si="248"/>
        <v>0</v>
      </c>
      <c r="AV193" s="40">
        <f t="shared" si="248"/>
        <v>0</v>
      </c>
      <c r="AW193" s="40">
        <f t="shared" si="248"/>
        <v>0</v>
      </c>
      <c r="AX193" s="40">
        <f t="shared" si="248"/>
        <v>0</v>
      </c>
      <c r="AY193" s="40">
        <f t="shared" si="248"/>
        <v>0</v>
      </c>
      <c r="AZ193" s="40">
        <f t="shared" si="248"/>
        <v>0</v>
      </c>
      <c r="BA193" s="40">
        <f t="shared" si="248"/>
        <v>0</v>
      </c>
      <c r="BB193" s="40">
        <f t="shared" si="248"/>
        <v>0</v>
      </c>
      <c r="BC193" s="40">
        <f t="shared" si="248"/>
        <v>0</v>
      </c>
      <c r="BD193" s="40">
        <f t="shared" si="248"/>
        <v>0</v>
      </c>
      <c r="BE193" s="40">
        <f t="shared" si="248"/>
        <v>0</v>
      </c>
      <c r="BF193" s="40">
        <f t="shared" si="248"/>
        <v>0</v>
      </c>
      <c r="BG193" s="40">
        <f t="shared" si="248"/>
        <v>0</v>
      </c>
      <c r="BH193" s="40">
        <f t="shared" si="248"/>
        <v>0</v>
      </c>
      <c r="BI193" s="40">
        <f t="shared" si="248"/>
        <v>0</v>
      </c>
      <c r="BJ193" s="40">
        <f t="shared" si="248"/>
        <v>0</v>
      </c>
      <c r="BK193" s="40">
        <f t="shared" si="248"/>
        <v>0</v>
      </c>
      <c r="BL193" s="40">
        <f t="shared" si="248"/>
        <v>0</v>
      </c>
      <c r="BM193" s="40">
        <f t="shared" si="248"/>
        <v>0</v>
      </c>
      <c r="BN193" s="40">
        <f t="shared" si="248"/>
        <v>0</v>
      </c>
      <c r="BO193" s="40">
        <f t="shared" si="248"/>
        <v>0</v>
      </c>
      <c r="BP193" s="40">
        <f t="shared" si="248"/>
        <v>0</v>
      </c>
      <c r="BQ193" s="40">
        <f t="shared" si="248"/>
        <v>0</v>
      </c>
      <c r="BS193" s="40">
        <f t="shared" ref="BS193:CY193" si="249">SUM(BS194:BS194)</f>
        <v>727000000</v>
      </c>
      <c r="BT193" s="40">
        <f t="shared" si="249"/>
        <v>540000000</v>
      </c>
      <c r="BU193" s="40">
        <f t="shared" si="249"/>
        <v>0</v>
      </c>
      <c r="BV193" s="40">
        <f t="shared" si="249"/>
        <v>0</v>
      </c>
      <c r="BW193" s="40">
        <f t="shared" si="249"/>
        <v>0</v>
      </c>
      <c r="BX193" s="40">
        <f t="shared" si="249"/>
        <v>0</v>
      </c>
      <c r="BY193" s="40">
        <f t="shared" si="249"/>
        <v>0</v>
      </c>
      <c r="BZ193" s="40">
        <f t="shared" si="249"/>
        <v>0</v>
      </c>
      <c r="CA193" s="40">
        <f t="shared" si="249"/>
        <v>0</v>
      </c>
      <c r="CB193" s="40">
        <f t="shared" si="249"/>
        <v>0</v>
      </c>
      <c r="CC193" s="40">
        <f t="shared" si="249"/>
        <v>0</v>
      </c>
      <c r="CD193" s="40">
        <f t="shared" si="249"/>
        <v>0</v>
      </c>
      <c r="CE193" s="40">
        <f t="shared" si="249"/>
        <v>0</v>
      </c>
      <c r="CF193" s="40">
        <f t="shared" si="249"/>
        <v>0</v>
      </c>
      <c r="CG193" s="40">
        <f t="shared" si="249"/>
        <v>0</v>
      </c>
      <c r="CH193" s="40">
        <f t="shared" si="249"/>
        <v>0</v>
      </c>
      <c r="CI193" s="40">
        <f t="shared" si="249"/>
        <v>0</v>
      </c>
      <c r="CJ193" s="40">
        <f t="shared" si="249"/>
        <v>0</v>
      </c>
      <c r="CK193" s="40">
        <f t="shared" si="249"/>
        <v>0</v>
      </c>
      <c r="CL193" s="40">
        <f t="shared" si="249"/>
        <v>0</v>
      </c>
      <c r="CM193" s="40">
        <f t="shared" si="249"/>
        <v>0</v>
      </c>
      <c r="CN193" s="40">
        <f t="shared" si="249"/>
        <v>0</v>
      </c>
      <c r="CO193" s="40">
        <f t="shared" si="249"/>
        <v>0</v>
      </c>
      <c r="CP193" s="40">
        <f t="shared" si="249"/>
        <v>0</v>
      </c>
      <c r="CQ193" s="40">
        <f t="shared" si="249"/>
        <v>0</v>
      </c>
      <c r="CR193" s="40">
        <f t="shared" si="249"/>
        <v>0</v>
      </c>
      <c r="CS193" s="40">
        <f t="shared" si="249"/>
        <v>0</v>
      </c>
      <c r="CT193" s="40">
        <f t="shared" si="249"/>
        <v>0</v>
      </c>
      <c r="CU193" s="40">
        <f t="shared" si="249"/>
        <v>0</v>
      </c>
      <c r="CV193" s="40">
        <f t="shared" si="249"/>
        <v>0</v>
      </c>
      <c r="CW193" s="40">
        <f t="shared" si="249"/>
        <v>0</v>
      </c>
      <c r="CX193" s="40">
        <f t="shared" si="249"/>
        <v>0</v>
      </c>
      <c r="CY193" s="40">
        <f t="shared" si="249"/>
        <v>0</v>
      </c>
    </row>
    <row r="194" spans="1:103">
      <c r="B194" s="27" t="s">
        <v>142</v>
      </c>
      <c r="C194" s="414">
        <v>0.65</v>
      </c>
      <c r="D194" s="236"/>
      <c r="E194" s="237">
        <f>G194/G$200</f>
        <v>0.6344516775162744</v>
      </c>
      <c r="F194" s="22"/>
      <c r="G194" s="22">
        <f t="shared" ref="G194:G200" si="250">SUM(BS194:CY194)</f>
        <v>1267000000</v>
      </c>
      <c r="H194" s="33" t="s">
        <v>136</v>
      </c>
      <c r="I194" s="15"/>
      <c r="J194" s="23">
        <f>ROUNDDOWN(SUM(J159,J176)*$C194,-6)</f>
        <v>0</v>
      </c>
      <c r="K194" s="23">
        <f t="shared" ref="K194:BQ194" si="251">ROUNDDOWN(SUM(K159,K176)*$C194,-6)</f>
        <v>0</v>
      </c>
      <c r="L194" s="23">
        <f t="shared" si="251"/>
        <v>0</v>
      </c>
      <c r="M194" s="23">
        <f t="shared" si="251"/>
        <v>0</v>
      </c>
      <c r="N194" s="23">
        <f t="shared" si="251"/>
        <v>0</v>
      </c>
      <c r="O194" s="23">
        <f t="shared" si="251"/>
        <v>0</v>
      </c>
      <c r="P194" s="23">
        <f t="shared" si="251"/>
        <v>427000000</v>
      </c>
      <c r="Q194" s="23">
        <f t="shared" si="251"/>
        <v>60000000</v>
      </c>
      <c r="R194" s="23">
        <f t="shared" si="251"/>
        <v>60000000</v>
      </c>
      <c r="S194" s="23">
        <f t="shared" si="251"/>
        <v>60000000</v>
      </c>
      <c r="T194" s="23">
        <f t="shared" si="251"/>
        <v>60000000</v>
      </c>
      <c r="U194" s="23">
        <f t="shared" si="251"/>
        <v>60000000</v>
      </c>
      <c r="V194" s="23">
        <f>ROUNDDOWN(SUM(V159,V176)*$C194,-6)</f>
        <v>60000000</v>
      </c>
      <c r="W194" s="23">
        <f t="shared" si="251"/>
        <v>60000000</v>
      </c>
      <c r="X194" s="23">
        <f t="shared" si="251"/>
        <v>60000000</v>
      </c>
      <c r="Y194" s="23">
        <f t="shared" si="251"/>
        <v>60000000</v>
      </c>
      <c r="Z194" s="23">
        <f t="shared" si="251"/>
        <v>60000000</v>
      </c>
      <c r="AA194" s="23">
        <f t="shared" si="251"/>
        <v>60000000</v>
      </c>
      <c r="AB194" s="23">
        <f t="shared" si="251"/>
        <v>60000000</v>
      </c>
      <c r="AC194" s="23">
        <f t="shared" si="251"/>
        <v>60000000</v>
      </c>
      <c r="AD194" s="23">
        <f t="shared" si="251"/>
        <v>60000000</v>
      </c>
      <c r="AE194" s="23">
        <f t="shared" si="251"/>
        <v>0</v>
      </c>
      <c r="AF194" s="23">
        <f t="shared" si="251"/>
        <v>0</v>
      </c>
      <c r="AG194" s="23">
        <f t="shared" si="251"/>
        <v>0</v>
      </c>
      <c r="AH194" s="23">
        <f t="shared" si="251"/>
        <v>0</v>
      </c>
      <c r="AI194" s="23">
        <f t="shared" si="251"/>
        <v>0</v>
      </c>
      <c r="AJ194" s="23">
        <f t="shared" si="251"/>
        <v>0</v>
      </c>
      <c r="AK194" s="23">
        <f t="shared" si="251"/>
        <v>0</v>
      </c>
      <c r="AL194" s="23">
        <f t="shared" si="251"/>
        <v>0</v>
      </c>
      <c r="AM194" s="23">
        <f t="shared" si="251"/>
        <v>0</v>
      </c>
      <c r="AN194" s="23">
        <f t="shared" si="251"/>
        <v>0</v>
      </c>
      <c r="AO194" s="23">
        <f t="shared" si="251"/>
        <v>0</v>
      </c>
      <c r="AP194" s="23">
        <f t="shared" si="251"/>
        <v>0</v>
      </c>
      <c r="AQ194" s="23">
        <f t="shared" si="251"/>
        <v>0</v>
      </c>
      <c r="AR194" s="23">
        <f t="shared" si="251"/>
        <v>0</v>
      </c>
      <c r="AS194" s="23">
        <f t="shared" si="251"/>
        <v>0</v>
      </c>
      <c r="AT194" s="23">
        <f t="shared" si="251"/>
        <v>0</v>
      </c>
      <c r="AU194" s="23">
        <f t="shared" si="251"/>
        <v>0</v>
      </c>
      <c r="AV194" s="23">
        <f t="shared" si="251"/>
        <v>0</v>
      </c>
      <c r="AW194" s="23">
        <f t="shared" si="251"/>
        <v>0</v>
      </c>
      <c r="AX194" s="23">
        <f>ROUNDDOWN(SUM(AX159,AX176)*$C194,-6)</f>
        <v>0</v>
      </c>
      <c r="AY194" s="23">
        <f t="shared" si="251"/>
        <v>0</v>
      </c>
      <c r="AZ194" s="23">
        <f t="shared" si="251"/>
        <v>0</v>
      </c>
      <c r="BA194" s="23">
        <f t="shared" si="251"/>
        <v>0</v>
      </c>
      <c r="BB194" s="23">
        <f t="shared" si="251"/>
        <v>0</v>
      </c>
      <c r="BC194" s="23">
        <f t="shared" si="251"/>
        <v>0</v>
      </c>
      <c r="BD194" s="23">
        <f t="shared" si="251"/>
        <v>0</v>
      </c>
      <c r="BE194" s="23">
        <f t="shared" si="251"/>
        <v>0</v>
      </c>
      <c r="BF194" s="23">
        <f t="shared" si="251"/>
        <v>0</v>
      </c>
      <c r="BG194" s="23">
        <f t="shared" si="251"/>
        <v>0</v>
      </c>
      <c r="BH194" s="23">
        <f t="shared" si="251"/>
        <v>0</v>
      </c>
      <c r="BI194" s="23">
        <f t="shared" si="251"/>
        <v>0</v>
      </c>
      <c r="BJ194" s="23">
        <f t="shared" si="251"/>
        <v>0</v>
      </c>
      <c r="BK194" s="23">
        <f t="shared" si="251"/>
        <v>0</v>
      </c>
      <c r="BL194" s="23">
        <f t="shared" si="251"/>
        <v>0</v>
      </c>
      <c r="BM194" s="23">
        <f t="shared" si="251"/>
        <v>0</v>
      </c>
      <c r="BN194" s="23">
        <f t="shared" si="251"/>
        <v>0</v>
      </c>
      <c r="BO194" s="23">
        <f t="shared" si="251"/>
        <v>0</v>
      </c>
      <c r="BP194" s="23">
        <f t="shared" si="251"/>
        <v>0</v>
      </c>
      <c r="BQ194" s="23">
        <f t="shared" si="251"/>
        <v>0</v>
      </c>
      <c r="BR194" s="23"/>
      <c r="BS194" s="22">
        <f>SUM(J194:U194)</f>
        <v>727000000</v>
      </c>
      <c r="BT194" s="22">
        <f>SUM(V194:AG194)</f>
        <v>540000000</v>
      </c>
      <c r="BU194" s="22">
        <f>SUM(AH194:AS194)</f>
        <v>0</v>
      </c>
      <c r="BV194" s="22">
        <f>SUM(AT194:BE194)</f>
        <v>0</v>
      </c>
      <c r="BW194" s="22">
        <f>SUM(BF194:BQ194)</f>
        <v>0</v>
      </c>
      <c r="BX194" s="23">
        <f t="shared" ref="BX194:CY194" si="252">ROUNDDOWN(SUM(BX159,BX176)*$C194,-6)</f>
        <v>0</v>
      </c>
      <c r="BY194" s="23">
        <f t="shared" si="252"/>
        <v>0</v>
      </c>
      <c r="BZ194" s="23">
        <f t="shared" si="252"/>
        <v>0</v>
      </c>
      <c r="CA194" s="23">
        <f t="shared" si="252"/>
        <v>0</v>
      </c>
      <c r="CB194" s="23">
        <f t="shared" si="252"/>
        <v>0</v>
      </c>
      <c r="CC194" s="23">
        <f t="shared" si="252"/>
        <v>0</v>
      </c>
      <c r="CD194" s="23">
        <f t="shared" si="252"/>
        <v>0</v>
      </c>
      <c r="CE194" s="23">
        <f t="shared" si="252"/>
        <v>0</v>
      </c>
      <c r="CF194" s="23">
        <f t="shared" si="252"/>
        <v>0</v>
      </c>
      <c r="CG194" s="23">
        <f t="shared" si="252"/>
        <v>0</v>
      </c>
      <c r="CH194" s="23">
        <f t="shared" si="252"/>
        <v>0</v>
      </c>
      <c r="CI194" s="23">
        <f t="shared" si="252"/>
        <v>0</v>
      </c>
      <c r="CJ194" s="23">
        <f t="shared" si="252"/>
        <v>0</v>
      </c>
      <c r="CK194" s="23">
        <f t="shared" si="252"/>
        <v>0</v>
      </c>
      <c r="CL194" s="23">
        <f t="shared" si="252"/>
        <v>0</v>
      </c>
      <c r="CM194" s="23">
        <f t="shared" si="252"/>
        <v>0</v>
      </c>
      <c r="CN194" s="23">
        <f t="shared" si="252"/>
        <v>0</v>
      </c>
      <c r="CO194" s="23">
        <f t="shared" si="252"/>
        <v>0</v>
      </c>
      <c r="CP194" s="23">
        <f t="shared" si="252"/>
        <v>0</v>
      </c>
      <c r="CQ194" s="23">
        <f t="shared" si="252"/>
        <v>0</v>
      </c>
      <c r="CR194" s="23">
        <f t="shared" si="252"/>
        <v>0</v>
      </c>
      <c r="CS194" s="23">
        <f t="shared" si="252"/>
        <v>0</v>
      </c>
      <c r="CT194" s="23">
        <f t="shared" si="252"/>
        <v>0</v>
      </c>
      <c r="CU194" s="23">
        <f t="shared" si="252"/>
        <v>0</v>
      </c>
      <c r="CV194" s="23">
        <f t="shared" si="252"/>
        <v>0</v>
      </c>
      <c r="CW194" s="23">
        <f t="shared" si="252"/>
        <v>0</v>
      </c>
      <c r="CX194" s="23">
        <f t="shared" si="252"/>
        <v>0</v>
      </c>
      <c r="CY194" s="23">
        <f t="shared" si="252"/>
        <v>0</v>
      </c>
    </row>
    <row r="195" spans="1:103" s="6" customFormat="1">
      <c r="A195" s="3"/>
      <c r="C195" s="234"/>
      <c r="D195" s="236"/>
      <c r="E195" s="234"/>
      <c r="F195" s="22"/>
      <c r="G195" s="22"/>
      <c r="H195" s="22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2"/>
      <c r="BT195" s="22"/>
      <c r="BU195" s="22"/>
      <c r="BV195" s="22"/>
      <c r="BW195" s="22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</row>
    <row r="196" spans="1:103" s="128" customFormat="1">
      <c r="A196" s="264"/>
      <c r="B196" s="274" t="s">
        <v>143</v>
      </c>
      <c r="C196" s="276"/>
      <c r="D196" s="277"/>
      <c r="E196" s="276"/>
      <c r="F196" s="245"/>
      <c r="G196" s="245">
        <f t="shared" si="250"/>
        <v>730000000</v>
      </c>
      <c r="H196" s="240" t="s">
        <v>136</v>
      </c>
      <c r="I196" s="278"/>
      <c r="J196" s="40">
        <f>$C197*J197</f>
        <v>0</v>
      </c>
      <c r="K196" s="40">
        <f t="shared" ref="K196:BQ196" si="253">$C197*K197</f>
        <v>0</v>
      </c>
      <c r="L196" s="40">
        <f t="shared" si="253"/>
        <v>0</v>
      </c>
      <c r="M196" s="40">
        <f t="shared" si="253"/>
        <v>0</v>
      </c>
      <c r="N196" s="40">
        <f t="shared" si="253"/>
        <v>0</v>
      </c>
      <c r="O196" s="40">
        <f t="shared" si="253"/>
        <v>0</v>
      </c>
      <c r="P196" s="40">
        <f t="shared" si="253"/>
        <v>292000000</v>
      </c>
      <c r="Q196" s="40">
        <f t="shared" si="253"/>
        <v>36500000</v>
      </c>
      <c r="R196" s="40">
        <f t="shared" si="253"/>
        <v>36500000</v>
      </c>
      <c r="S196" s="40">
        <f t="shared" si="253"/>
        <v>36500000</v>
      </c>
      <c r="T196" s="40">
        <f t="shared" si="253"/>
        <v>36500000</v>
      </c>
      <c r="U196" s="40">
        <f t="shared" si="253"/>
        <v>36500000</v>
      </c>
      <c r="V196" s="40">
        <f t="shared" si="253"/>
        <v>36500000</v>
      </c>
      <c r="W196" s="40">
        <f t="shared" si="253"/>
        <v>36500000</v>
      </c>
      <c r="X196" s="40">
        <f t="shared" si="253"/>
        <v>36500000</v>
      </c>
      <c r="Y196" s="40">
        <f t="shared" si="253"/>
        <v>36500000</v>
      </c>
      <c r="Z196" s="40">
        <f t="shared" si="253"/>
        <v>36500000</v>
      </c>
      <c r="AA196" s="40">
        <f t="shared" si="253"/>
        <v>36500000</v>
      </c>
      <c r="AB196" s="40">
        <f t="shared" si="253"/>
        <v>36500000</v>
      </c>
      <c r="AC196" s="40">
        <f t="shared" si="253"/>
        <v>0</v>
      </c>
      <c r="AD196" s="40">
        <f t="shared" si="253"/>
        <v>0</v>
      </c>
      <c r="AE196" s="40">
        <f t="shared" si="253"/>
        <v>0</v>
      </c>
      <c r="AF196" s="40">
        <f t="shared" si="253"/>
        <v>0</v>
      </c>
      <c r="AG196" s="40">
        <f t="shared" si="253"/>
        <v>0</v>
      </c>
      <c r="AH196" s="40">
        <f t="shared" si="253"/>
        <v>0</v>
      </c>
      <c r="AI196" s="40">
        <f t="shared" si="253"/>
        <v>0</v>
      </c>
      <c r="AJ196" s="40">
        <f t="shared" si="253"/>
        <v>0</v>
      </c>
      <c r="AK196" s="40">
        <f t="shared" si="253"/>
        <v>0</v>
      </c>
      <c r="AL196" s="40">
        <f t="shared" si="253"/>
        <v>0</v>
      </c>
      <c r="AM196" s="40">
        <f t="shared" si="253"/>
        <v>0</v>
      </c>
      <c r="AN196" s="40">
        <f t="shared" si="253"/>
        <v>0</v>
      </c>
      <c r="AO196" s="40">
        <f t="shared" si="253"/>
        <v>0</v>
      </c>
      <c r="AP196" s="40">
        <f t="shared" si="253"/>
        <v>0</v>
      </c>
      <c r="AQ196" s="40">
        <f t="shared" si="253"/>
        <v>0</v>
      </c>
      <c r="AR196" s="40">
        <f t="shared" si="253"/>
        <v>0</v>
      </c>
      <c r="AS196" s="40">
        <f t="shared" si="253"/>
        <v>0</v>
      </c>
      <c r="AT196" s="40">
        <f t="shared" si="253"/>
        <v>0</v>
      </c>
      <c r="AU196" s="40">
        <f t="shared" si="253"/>
        <v>0</v>
      </c>
      <c r="AV196" s="40">
        <f t="shared" si="253"/>
        <v>0</v>
      </c>
      <c r="AW196" s="40">
        <f t="shared" si="253"/>
        <v>0</v>
      </c>
      <c r="AX196" s="40">
        <f t="shared" si="253"/>
        <v>0</v>
      </c>
      <c r="AY196" s="40">
        <f t="shared" si="253"/>
        <v>0</v>
      </c>
      <c r="AZ196" s="40">
        <f t="shared" si="253"/>
        <v>0</v>
      </c>
      <c r="BA196" s="40">
        <f t="shared" si="253"/>
        <v>0</v>
      </c>
      <c r="BB196" s="40">
        <f t="shared" si="253"/>
        <v>0</v>
      </c>
      <c r="BC196" s="40">
        <f t="shared" si="253"/>
        <v>0</v>
      </c>
      <c r="BD196" s="40">
        <f t="shared" si="253"/>
        <v>0</v>
      </c>
      <c r="BE196" s="40">
        <f t="shared" si="253"/>
        <v>0</v>
      </c>
      <c r="BF196" s="40">
        <f t="shared" si="253"/>
        <v>0</v>
      </c>
      <c r="BG196" s="40">
        <f t="shared" si="253"/>
        <v>0</v>
      </c>
      <c r="BH196" s="40">
        <f t="shared" si="253"/>
        <v>0</v>
      </c>
      <c r="BI196" s="40">
        <f t="shared" si="253"/>
        <v>0</v>
      </c>
      <c r="BJ196" s="40">
        <f t="shared" si="253"/>
        <v>0</v>
      </c>
      <c r="BK196" s="40">
        <f t="shared" si="253"/>
        <v>0</v>
      </c>
      <c r="BL196" s="40">
        <f t="shared" si="253"/>
        <v>0</v>
      </c>
      <c r="BM196" s="40">
        <f t="shared" si="253"/>
        <v>0</v>
      </c>
      <c r="BN196" s="40">
        <f t="shared" si="253"/>
        <v>0</v>
      </c>
      <c r="BO196" s="40">
        <f t="shared" si="253"/>
        <v>0</v>
      </c>
      <c r="BP196" s="40">
        <f t="shared" si="253"/>
        <v>0</v>
      </c>
      <c r="BQ196" s="40">
        <f t="shared" si="253"/>
        <v>0</v>
      </c>
      <c r="BR196" s="278"/>
      <c r="BS196" s="40">
        <f>SUM(J196:U196)</f>
        <v>474500000</v>
      </c>
      <c r="BT196" s="40">
        <f>SUM(V196:AG196)</f>
        <v>255500000</v>
      </c>
      <c r="BU196" s="40">
        <f>SUM(AH196:AS196)</f>
        <v>0</v>
      </c>
      <c r="BV196" s="40">
        <f>SUM(AT196:BE196)</f>
        <v>0</v>
      </c>
      <c r="BW196" s="40">
        <f>SUM(BF196:BQ196)</f>
        <v>0</v>
      </c>
      <c r="BX196" s="40">
        <f t="shared" ref="BX196:CY196" si="254">$C197*BX197</f>
        <v>0</v>
      </c>
      <c r="BY196" s="40">
        <f t="shared" si="254"/>
        <v>0</v>
      </c>
      <c r="BZ196" s="40">
        <f t="shared" si="254"/>
        <v>0</v>
      </c>
      <c r="CA196" s="40">
        <f t="shared" si="254"/>
        <v>0</v>
      </c>
      <c r="CB196" s="40">
        <f t="shared" si="254"/>
        <v>0</v>
      </c>
      <c r="CC196" s="40">
        <f t="shared" si="254"/>
        <v>0</v>
      </c>
      <c r="CD196" s="40">
        <f t="shared" si="254"/>
        <v>0</v>
      </c>
      <c r="CE196" s="40">
        <f t="shared" si="254"/>
        <v>0</v>
      </c>
      <c r="CF196" s="40">
        <f t="shared" si="254"/>
        <v>0</v>
      </c>
      <c r="CG196" s="40">
        <f t="shared" si="254"/>
        <v>0</v>
      </c>
      <c r="CH196" s="40">
        <f t="shared" si="254"/>
        <v>0</v>
      </c>
      <c r="CI196" s="40">
        <f t="shared" si="254"/>
        <v>0</v>
      </c>
      <c r="CJ196" s="40">
        <f t="shared" si="254"/>
        <v>0</v>
      </c>
      <c r="CK196" s="40">
        <f t="shared" si="254"/>
        <v>0</v>
      </c>
      <c r="CL196" s="40">
        <f t="shared" si="254"/>
        <v>0</v>
      </c>
      <c r="CM196" s="40">
        <f t="shared" si="254"/>
        <v>0</v>
      </c>
      <c r="CN196" s="40">
        <f t="shared" si="254"/>
        <v>0</v>
      </c>
      <c r="CO196" s="40">
        <f t="shared" si="254"/>
        <v>0</v>
      </c>
      <c r="CP196" s="40">
        <f t="shared" si="254"/>
        <v>0</v>
      </c>
      <c r="CQ196" s="40">
        <f t="shared" si="254"/>
        <v>0</v>
      </c>
      <c r="CR196" s="40">
        <f t="shared" si="254"/>
        <v>0</v>
      </c>
      <c r="CS196" s="40">
        <f t="shared" si="254"/>
        <v>0</v>
      </c>
      <c r="CT196" s="40">
        <f t="shared" si="254"/>
        <v>0</v>
      </c>
      <c r="CU196" s="40">
        <f t="shared" si="254"/>
        <v>0</v>
      </c>
      <c r="CV196" s="40">
        <f t="shared" si="254"/>
        <v>0</v>
      </c>
      <c r="CW196" s="40">
        <f t="shared" si="254"/>
        <v>0</v>
      </c>
      <c r="CX196" s="40">
        <f t="shared" si="254"/>
        <v>0</v>
      </c>
      <c r="CY196" s="40">
        <f t="shared" si="254"/>
        <v>0</v>
      </c>
    </row>
    <row r="197" spans="1:103" s="43" customFormat="1">
      <c r="A197" s="97"/>
      <c r="B197" s="336" t="s">
        <v>252</v>
      </c>
      <c r="C197" s="397">
        <v>730000000</v>
      </c>
      <c r="D197" s="6" t="s">
        <v>136</v>
      </c>
      <c r="E197" s="234"/>
      <c r="F197" s="138"/>
      <c r="G197" s="234">
        <f>SUM(J197:BQ197)</f>
        <v>1.0000000000000004</v>
      </c>
      <c r="H197" s="33"/>
      <c r="I197" s="185"/>
      <c r="J197" s="22"/>
      <c r="K197" s="22"/>
      <c r="L197" s="22"/>
      <c r="M197" s="22"/>
      <c r="N197" s="22"/>
      <c r="O197" s="22"/>
      <c r="P197" s="388">
        <v>0.4</v>
      </c>
      <c r="Q197" s="388">
        <v>0.05</v>
      </c>
      <c r="R197" s="388">
        <v>0.05</v>
      </c>
      <c r="S197" s="388">
        <v>0.05</v>
      </c>
      <c r="T197" s="388">
        <v>0.05</v>
      </c>
      <c r="U197" s="388">
        <v>0.05</v>
      </c>
      <c r="V197" s="388">
        <v>0.05</v>
      </c>
      <c r="W197" s="388">
        <v>0.05</v>
      </c>
      <c r="X197" s="388">
        <v>0.05</v>
      </c>
      <c r="Y197" s="388">
        <v>0.05</v>
      </c>
      <c r="Z197" s="388">
        <v>0.05</v>
      </c>
      <c r="AA197" s="388">
        <v>0.05</v>
      </c>
      <c r="AB197" s="388">
        <v>0.05</v>
      </c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185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</row>
    <row r="198" spans="1:103">
      <c r="B198" s="144" t="s">
        <v>210</v>
      </c>
      <c r="C198" s="237">
        <f>(100%-C199)</f>
        <v>0.5</v>
      </c>
      <c r="D198" s="123"/>
      <c r="E198" s="237">
        <f>G198/G$200</f>
        <v>0.1827741612418628</v>
      </c>
      <c r="F198" s="22"/>
      <c r="G198" s="22">
        <f t="shared" si="250"/>
        <v>365000000</v>
      </c>
      <c r="H198" s="33" t="s">
        <v>136</v>
      </c>
      <c r="I198" s="15"/>
      <c r="J198" s="23">
        <f>J196*$C198</f>
        <v>0</v>
      </c>
      <c r="K198" s="23">
        <f>K196*$C198</f>
        <v>0</v>
      </c>
      <c r="L198" s="23">
        <f t="shared" ref="L198:BQ198" si="255">L196*$C198</f>
        <v>0</v>
      </c>
      <c r="M198" s="23">
        <f t="shared" si="255"/>
        <v>0</v>
      </c>
      <c r="N198" s="23">
        <f t="shared" si="255"/>
        <v>0</v>
      </c>
      <c r="O198" s="23">
        <f t="shared" si="255"/>
        <v>0</v>
      </c>
      <c r="P198" s="23">
        <f t="shared" si="255"/>
        <v>146000000</v>
      </c>
      <c r="Q198" s="23">
        <f t="shared" si="255"/>
        <v>18250000</v>
      </c>
      <c r="R198" s="23">
        <f t="shared" si="255"/>
        <v>18250000</v>
      </c>
      <c r="S198" s="23">
        <f t="shared" si="255"/>
        <v>18250000</v>
      </c>
      <c r="T198" s="23">
        <f t="shared" si="255"/>
        <v>18250000</v>
      </c>
      <c r="U198" s="23">
        <f t="shared" si="255"/>
        <v>18250000</v>
      </c>
      <c r="V198" s="23">
        <f t="shared" si="255"/>
        <v>18250000</v>
      </c>
      <c r="W198" s="23">
        <f t="shared" si="255"/>
        <v>18250000</v>
      </c>
      <c r="X198" s="23">
        <f t="shared" si="255"/>
        <v>18250000</v>
      </c>
      <c r="Y198" s="23">
        <f t="shared" si="255"/>
        <v>18250000</v>
      </c>
      <c r="Z198" s="23">
        <f t="shared" si="255"/>
        <v>18250000</v>
      </c>
      <c r="AA198" s="23">
        <f t="shared" si="255"/>
        <v>18250000</v>
      </c>
      <c r="AB198" s="23">
        <f t="shared" si="255"/>
        <v>18250000</v>
      </c>
      <c r="AC198" s="23">
        <f t="shared" si="255"/>
        <v>0</v>
      </c>
      <c r="AD198" s="23">
        <f t="shared" si="255"/>
        <v>0</v>
      </c>
      <c r="AE198" s="23">
        <f t="shared" si="255"/>
        <v>0</v>
      </c>
      <c r="AF198" s="23">
        <f t="shared" si="255"/>
        <v>0</v>
      </c>
      <c r="AG198" s="23">
        <f t="shared" si="255"/>
        <v>0</v>
      </c>
      <c r="AH198" s="23">
        <f t="shared" si="255"/>
        <v>0</v>
      </c>
      <c r="AI198" s="23">
        <f t="shared" si="255"/>
        <v>0</v>
      </c>
      <c r="AJ198" s="23">
        <f t="shared" si="255"/>
        <v>0</v>
      </c>
      <c r="AK198" s="23">
        <f t="shared" si="255"/>
        <v>0</v>
      </c>
      <c r="AL198" s="23">
        <f t="shared" si="255"/>
        <v>0</v>
      </c>
      <c r="AM198" s="23">
        <f t="shared" si="255"/>
        <v>0</v>
      </c>
      <c r="AN198" s="23">
        <f t="shared" si="255"/>
        <v>0</v>
      </c>
      <c r="AO198" s="23">
        <f t="shared" si="255"/>
        <v>0</v>
      </c>
      <c r="AP198" s="23">
        <f t="shared" si="255"/>
        <v>0</v>
      </c>
      <c r="AQ198" s="23">
        <f t="shared" si="255"/>
        <v>0</v>
      </c>
      <c r="AR198" s="23">
        <f t="shared" si="255"/>
        <v>0</v>
      </c>
      <c r="AS198" s="23">
        <f t="shared" si="255"/>
        <v>0</v>
      </c>
      <c r="AT198" s="23">
        <f t="shared" si="255"/>
        <v>0</v>
      </c>
      <c r="AU198" s="23">
        <f t="shared" si="255"/>
        <v>0</v>
      </c>
      <c r="AV198" s="23">
        <f t="shared" si="255"/>
        <v>0</v>
      </c>
      <c r="AW198" s="23">
        <f t="shared" si="255"/>
        <v>0</v>
      </c>
      <c r="AX198" s="23">
        <f t="shared" si="255"/>
        <v>0</v>
      </c>
      <c r="AY198" s="23">
        <f t="shared" si="255"/>
        <v>0</v>
      </c>
      <c r="AZ198" s="23">
        <f t="shared" si="255"/>
        <v>0</v>
      </c>
      <c r="BA198" s="23">
        <f t="shared" si="255"/>
        <v>0</v>
      </c>
      <c r="BB198" s="23">
        <f t="shared" si="255"/>
        <v>0</v>
      </c>
      <c r="BC198" s="23">
        <f t="shared" si="255"/>
        <v>0</v>
      </c>
      <c r="BD198" s="23">
        <f t="shared" si="255"/>
        <v>0</v>
      </c>
      <c r="BE198" s="23">
        <f t="shared" si="255"/>
        <v>0</v>
      </c>
      <c r="BF198" s="23">
        <f t="shared" si="255"/>
        <v>0</v>
      </c>
      <c r="BG198" s="23">
        <f t="shared" si="255"/>
        <v>0</v>
      </c>
      <c r="BH198" s="23">
        <f t="shared" si="255"/>
        <v>0</v>
      </c>
      <c r="BI198" s="23">
        <f t="shared" si="255"/>
        <v>0</v>
      </c>
      <c r="BJ198" s="23">
        <f t="shared" si="255"/>
        <v>0</v>
      </c>
      <c r="BK198" s="23">
        <f t="shared" si="255"/>
        <v>0</v>
      </c>
      <c r="BL198" s="23">
        <f t="shared" si="255"/>
        <v>0</v>
      </c>
      <c r="BM198" s="23">
        <f t="shared" si="255"/>
        <v>0</v>
      </c>
      <c r="BN198" s="23">
        <f t="shared" si="255"/>
        <v>0</v>
      </c>
      <c r="BO198" s="23">
        <f t="shared" si="255"/>
        <v>0</v>
      </c>
      <c r="BP198" s="23">
        <f t="shared" si="255"/>
        <v>0</v>
      </c>
      <c r="BQ198" s="23">
        <f t="shared" si="255"/>
        <v>0</v>
      </c>
      <c r="BR198" s="23"/>
      <c r="BS198" s="22">
        <f>SUM(J198:U198)</f>
        <v>237250000</v>
      </c>
      <c r="BT198" s="22">
        <f t="shared" ref="BT198:BT199" si="256">SUM(V198:AG198)</f>
        <v>127750000</v>
      </c>
      <c r="BU198" s="22">
        <f t="shared" ref="BU198:BU199" si="257">SUM(AH198:AS198)</f>
        <v>0</v>
      </c>
      <c r="BV198" s="22">
        <f t="shared" ref="BV198:BV199" si="258">SUM(AT198:BE198)</f>
        <v>0</v>
      </c>
      <c r="BW198" s="22">
        <f>SUM(BF198:BQ198)</f>
        <v>0</v>
      </c>
      <c r="BX198" s="23">
        <f>BX196*$C198</f>
        <v>0</v>
      </c>
      <c r="BY198" s="23">
        <f t="shared" ref="BY198:CY198" si="259">BY196*$C198</f>
        <v>0</v>
      </c>
      <c r="BZ198" s="23">
        <f t="shared" si="259"/>
        <v>0</v>
      </c>
      <c r="CA198" s="23">
        <f t="shared" si="259"/>
        <v>0</v>
      </c>
      <c r="CB198" s="23">
        <f t="shared" si="259"/>
        <v>0</v>
      </c>
      <c r="CC198" s="23">
        <f t="shared" si="259"/>
        <v>0</v>
      </c>
      <c r="CD198" s="23">
        <f t="shared" si="259"/>
        <v>0</v>
      </c>
      <c r="CE198" s="23">
        <f t="shared" si="259"/>
        <v>0</v>
      </c>
      <c r="CF198" s="23">
        <f t="shared" si="259"/>
        <v>0</v>
      </c>
      <c r="CG198" s="23">
        <f t="shared" si="259"/>
        <v>0</v>
      </c>
      <c r="CH198" s="23">
        <f t="shared" si="259"/>
        <v>0</v>
      </c>
      <c r="CI198" s="23">
        <f t="shared" si="259"/>
        <v>0</v>
      </c>
      <c r="CJ198" s="23">
        <f t="shared" si="259"/>
        <v>0</v>
      </c>
      <c r="CK198" s="23">
        <f t="shared" si="259"/>
        <v>0</v>
      </c>
      <c r="CL198" s="23">
        <f t="shared" si="259"/>
        <v>0</v>
      </c>
      <c r="CM198" s="23">
        <f t="shared" si="259"/>
        <v>0</v>
      </c>
      <c r="CN198" s="23">
        <f t="shared" si="259"/>
        <v>0</v>
      </c>
      <c r="CO198" s="23">
        <f t="shared" si="259"/>
        <v>0</v>
      </c>
      <c r="CP198" s="23">
        <f t="shared" si="259"/>
        <v>0</v>
      </c>
      <c r="CQ198" s="23">
        <f t="shared" si="259"/>
        <v>0</v>
      </c>
      <c r="CR198" s="23">
        <f t="shared" si="259"/>
        <v>0</v>
      </c>
      <c r="CS198" s="23">
        <f t="shared" si="259"/>
        <v>0</v>
      </c>
      <c r="CT198" s="23">
        <f t="shared" si="259"/>
        <v>0</v>
      </c>
      <c r="CU198" s="23">
        <f t="shared" si="259"/>
        <v>0</v>
      </c>
      <c r="CV198" s="23">
        <f t="shared" si="259"/>
        <v>0</v>
      </c>
      <c r="CW198" s="23">
        <f t="shared" si="259"/>
        <v>0</v>
      </c>
      <c r="CX198" s="23">
        <f t="shared" si="259"/>
        <v>0</v>
      </c>
      <c r="CY198" s="23">
        <f t="shared" si="259"/>
        <v>0</v>
      </c>
    </row>
    <row r="199" spans="1:103">
      <c r="B199" s="144" t="s">
        <v>202</v>
      </c>
      <c r="C199" s="211">
        <v>0.5</v>
      </c>
      <c r="D199" s="123"/>
      <c r="E199" s="237">
        <f>G199/G$200</f>
        <v>0.1827741612418628</v>
      </c>
      <c r="F199" s="22"/>
      <c r="G199" s="22">
        <f t="shared" si="250"/>
        <v>365000000</v>
      </c>
      <c r="H199" s="33" t="s">
        <v>136</v>
      </c>
      <c r="I199" s="15"/>
      <c r="J199" s="23">
        <f>J196*$C199</f>
        <v>0</v>
      </c>
      <c r="K199" s="23">
        <f t="shared" ref="K199:BQ199" si="260">K196*$C199</f>
        <v>0</v>
      </c>
      <c r="L199" s="23">
        <f t="shared" si="260"/>
        <v>0</v>
      </c>
      <c r="M199" s="23">
        <f t="shared" si="260"/>
        <v>0</v>
      </c>
      <c r="N199" s="23">
        <f t="shared" si="260"/>
        <v>0</v>
      </c>
      <c r="O199" s="23">
        <f t="shared" si="260"/>
        <v>0</v>
      </c>
      <c r="P199" s="23">
        <f t="shared" si="260"/>
        <v>146000000</v>
      </c>
      <c r="Q199" s="23">
        <f t="shared" si="260"/>
        <v>18250000</v>
      </c>
      <c r="R199" s="23">
        <f t="shared" si="260"/>
        <v>18250000</v>
      </c>
      <c r="S199" s="23">
        <f t="shared" si="260"/>
        <v>18250000</v>
      </c>
      <c r="T199" s="23">
        <f t="shared" si="260"/>
        <v>18250000</v>
      </c>
      <c r="U199" s="23">
        <f t="shared" si="260"/>
        <v>18250000</v>
      </c>
      <c r="V199" s="23">
        <f t="shared" si="260"/>
        <v>18250000</v>
      </c>
      <c r="W199" s="23">
        <f t="shared" si="260"/>
        <v>18250000</v>
      </c>
      <c r="X199" s="23">
        <f t="shared" si="260"/>
        <v>18250000</v>
      </c>
      <c r="Y199" s="23">
        <f t="shared" si="260"/>
        <v>18250000</v>
      </c>
      <c r="Z199" s="23">
        <f t="shared" si="260"/>
        <v>18250000</v>
      </c>
      <c r="AA199" s="23">
        <f t="shared" si="260"/>
        <v>18250000</v>
      </c>
      <c r="AB199" s="23">
        <f t="shared" si="260"/>
        <v>18250000</v>
      </c>
      <c r="AC199" s="23">
        <f t="shared" si="260"/>
        <v>0</v>
      </c>
      <c r="AD199" s="23">
        <f t="shared" si="260"/>
        <v>0</v>
      </c>
      <c r="AE199" s="23">
        <f t="shared" si="260"/>
        <v>0</v>
      </c>
      <c r="AF199" s="23">
        <f t="shared" si="260"/>
        <v>0</v>
      </c>
      <c r="AG199" s="23">
        <f t="shared" si="260"/>
        <v>0</v>
      </c>
      <c r="AH199" s="23">
        <f t="shared" si="260"/>
        <v>0</v>
      </c>
      <c r="AI199" s="23">
        <f t="shared" si="260"/>
        <v>0</v>
      </c>
      <c r="AJ199" s="23">
        <f t="shared" si="260"/>
        <v>0</v>
      </c>
      <c r="AK199" s="23">
        <f t="shared" si="260"/>
        <v>0</v>
      </c>
      <c r="AL199" s="23">
        <f t="shared" si="260"/>
        <v>0</v>
      </c>
      <c r="AM199" s="23">
        <f t="shared" si="260"/>
        <v>0</v>
      </c>
      <c r="AN199" s="23">
        <f t="shared" si="260"/>
        <v>0</v>
      </c>
      <c r="AO199" s="23">
        <f t="shared" si="260"/>
        <v>0</v>
      </c>
      <c r="AP199" s="23">
        <f t="shared" si="260"/>
        <v>0</v>
      </c>
      <c r="AQ199" s="23">
        <f t="shared" si="260"/>
        <v>0</v>
      </c>
      <c r="AR199" s="23">
        <f t="shared" si="260"/>
        <v>0</v>
      </c>
      <c r="AS199" s="23">
        <f t="shared" si="260"/>
        <v>0</v>
      </c>
      <c r="AT199" s="23">
        <f t="shared" si="260"/>
        <v>0</v>
      </c>
      <c r="AU199" s="23">
        <f t="shared" si="260"/>
        <v>0</v>
      </c>
      <c r="AV199" s="23">
        <f t="shared" si="260"/>
        <v>0</v>
      </c>
      <c r="AW199" s="23">
        <f t="shared" si="260"/>
        <v>0</v>
      </c>
      <c r="AX199" s="23">
        <f t="shared" si="260"/>
        <v>0</v>
      </c>
      <c r="AY199" s="23">
        <f t="shared" si="260"/>
        <v>0</v>
      </c>
      <c r="AZ199" s="23">
        <f t="shared" si="260"/>
        <v>0</v>
      </c>
      <c r="BA199" s="23">
        <f t="shared" si="260"/>
        <v>0</v>
      </c>
      <c r="BB199" s="23">
        <f t="shared" si="260"/>
        <v>0</v>
      </c>
      <c r="BC199" s="23">
        <f t="shared" si="260"/>
        <v>0</v>
      </c>
      <c r="BD199" s="23">
        <f t="shared" si="260"/>
        <v>0</v>
      </c>
      <c r="BE199" s="23">
        <f t="shared" si="260"/>
        <v>0</v>
      </c>
      <c r="BF199" s="23">
        <f t="shared" si="260"/>
        <v>0</v>
      </c>
      <c r="BG199" s="23">
        <f t="shared" si="260"/>
        <v>0</v>
      </c>
      <c r="BH199" s="23">
        <f t="shared" si="260"/>
        <v>0</v>
      </c>
      <c r="BI199" s="23">
        <f t="shared" si="260"/>
        <v>0</v>
      </c>
      <c r="BJ199" s="23">
        <f t="shared" si="260"/>
        <v>0</v>
      </c>
      <c r="BK199" s="23">
        <f t="shared" si="260"/>
        <v>0</v>
      </c>
      <c r="BL199" s="23">
        <f t="shared" si="260"/>
        <v>0</v>
      </c>
      <c r="BM199" s="23">
        <f t="shared" si="260"/>
        <v>0</v>
      </c>
      <c r="BN199" s="23">
        <f t="shared" si="260"/>
        <v>0</v>
      </c>
      <c r="BO199" s="23">
        <f t="shared" si="260"/>
        <v>0</v>
      </c>
      <c r="BP199" s="23">
        <f t="shared" si="260"/>
        <v>0</v>
      </c>
      <c r="BQ199" s="23">
        <f t="shared" si="260"/>
        <v>0</v>
      </c>
      <c r="BR199" s="23"/>
      <c r="BS199" s="22">
        <f t="shared" ref="BS199" si="261">SUM(J199:U199)</f>
        <v>237250000</v>
      </c>
      <c r="BT199" s="22">
        <f t="shared" si="256"/>
        <v>127750000</v>
      </c>
      <c r="BU199" s="22">
        <f t="shared" si="257"/>
        <v>0</v>
      </c>
      <c r="BV199" s="22">
        <f t="shared" si="258"/>
        <v>0</v>
      </c>
      <c r="BW199" s="22">
        <f>SUM(BF199:BQ199)</f>
        <v>0</v>
      </c>
      <c r="BX199" s="23">
        <f t="shared" ref="BX199:CY199" si="262">BX196*$C199</f>
        <v>0</v>
      </c>
      <c r="BY199" s="23">
        <f t="shared" si="262"/>
        <v>0</v>
      </c>
      <c r="BZ199" s="23">
        <f t="shared" si="262"/>
        <v>0</v>
      </c>
      <c r="CA199" s="23">
        <f t="shared" si="262"/>
        <v>0</v>
      </c>
      <c r="CB199" s="23">
        <f t="shared" si="262"/>
        <v>0</v>
      </c>
      <c r="CC199" s="23">
        <f t="shared" si="262"/>
        <v>0</v>
      </c>
      <c r="CD199" s="23">
        <f t="shared" si="262"/>
        <v>0</v>
      </c>
      <c r="CE199" s="23">
        <f t="shared" si="262"/>
        <v>0</v>
      </c>
      <c r="CF199" s="23">
        <f t="shared" si="262"/>
        <v>0</v>
      </c>
      <c r="CG199" s="23">
        <f t="shared" si="262"/>
        <v>0</v>
      </c>
      <c r="CH199" s="23">
        <f t="shared" si="262"/>
        <v>0</v>
      </c>
      <c r="CI199" s="23">
        <f t="shared" si="262"/>
        <v>0</v>
      </c>
      <c r="CJ199" s="23">
        <f t="shared" si="262"/>
        <v>0</v>
      </c>
      <c r="CK199" s="23">
        <f t="shared" si="262"/>
        <v>0</v>
      </c>
      <c r="CL199" s="23">
        <f t="shared" si="262"/>
        <v>0</v>
      </c>
      <c r="CM199" s="23">
        <f t="shared" si="262"/>
        <v>0</v>
      </c>
      <c r="CN199" s="23">
        <f t="shared" si="262"/>
        <v>0</v>
      </c>
      <c r="CO199" s="23">
        <f t="shared" si="262"/>
        <v>0</v>
      </c>
      <c r="CP199" s="23">
        <f t="shared" si="262"/>
        <v>0</v>
      </c>
      <c r="CQ199" s="23">
        <f t="shared" si="262"/>
        <v>0</v>
      </c>
      <c r="CR199" s="23">
        <f t="shared" si="262"/>
        <v>0</v>
      </c>
      <c r="CS199" s="23">
        <f t="shared" si="262"/>
        <v>0</v>
      </c>
      <c r="CT199" s="23">
        <f t="shared" si="262"/>
        <v>0</v>
      </c>
      <c r="CU199" s="23">
        <f t="shared" si="262"/>
        <v>0</v>
      </c>
      <c r="CV199" s="23">
        <f t="shared" si="262"/>
        <v>0</v>
      </c>
      <c r="CW199" s="23">
        <f t="shared" si="262"/>
        <v>0</v>
      </c>
      <c r="CX199" s="23">
        <f t="shared" si="262"/>
        <v>0</v>
      </c>
      <c r="CY199" s="23">
        <f t="shared" si="262"/>
        <v>0</v>
      </c>
    </row>
    <row r="200" spans="1:103">
      <c r="B200" s="17" t="s">
        <v>18</v>
      </c>
      <c r="C200" s="63"/>
      <c r="D200" s="17"/>
      <c r="E200" s="63">
        <f>SUM(E194:E199)</f>
        <v>1</v>
      </c>
      <c r="F200" s="79"/>
      <c r="G200" s="79">
        <f t="shared" si="250"/>
        <v>1997000000</v>
      </c>
      <c r="H200" s="79" t="s">
        <v>136</v>
      </c>
      <c r="I200" s="18"/>
      <c r="J200" s="18">
        <f t="shared" ref="J200:BQ200" si="263">SUM(J193,J196)</f>
        <v>0</v>
      </c>
      <c r="K200" s="18">
        <f t="shared" si="263"/>
        <v>0</v>
      </c>
      <c r="L200" s="18">
        <f t="shared" si="263"/>
        <v>0</v>
      </c>
      <c r="M200" s="18">
        <f t="shared" si="263"/>
        <v>0</v>
      </c>
      <c r="N200" s="18">
        <f t="shared" si="263"/>
        <v>0</v>
      </c>
      <c r="O200" s="18">
        <f t="shared" si="263"/>
        <v>0</v>
      </c>
      <c r="P200" s="18">
        <f t="shared" si="263"/>
        <v>719000000</v>
      </c>
      <c r="Q200" s="18">
        <f t="shared" si="263"/>
        <v>96500000</v>
      </c>
      <c r="R200" s="18">
        <f t="shared" si="263"/>
        <v>96500000</v>
      </c>
      <c r="S200" s="18">
        <f t="shared" si="263"/>
        <v>96500000</v>
      </c>
      <c r="T200" s="18">
        <f t="shared" si="263"/>
        <v>96500000</v>
      </c>
      <c r="U200" s="18">
        <f t="shared" si="263"/>
        <v>96500000</v>
      </c>
      <c r="V200" s="18">
        <f t="shared" si="263"/>
        <v>96500000</v>
      </c>
      <c r="W200" s="18">
        <f t="shared" si="263"/>
        <v>96500000</v>
      </c>
      <c r="X200" s="18">
        <f t="shared" si="263"/>
        <v>96500000</v>
      </c>
      <c r="Y200" s="18">
        <f t="shared" si="263"/>
        <v>96500000</v>
      </c>
      <c r="Z200" s="18">
        <f t="shared" si="263"/>
        <v>96500000</v>
      </c>
      <c r="AA200" s="18">
        <f t="shared" si="263"/>
        <v>96500000</v>
      </c>
      <c r="AB200" s="18">
        <f t="shared" si="263"/>
        <v>96500000</v>
      </c>
      <c r="AC200" s="18">
        <f t="shared" si="263"/>
        <v>60000000</v>
      </c>
      <c r="AD200" s="18">
        <f t="shared" si="263"/>
        <v>60000000</v>
      </c>
      <c r="AE200" s="18">
        <f t="shared" si="263"/>
        <v>0</v>
      </c>
      <c r="AF200" s="18">
        <f t="shared" si="263"/>
        <v>0</v>
      </c>
      <c r="AG200" s="18">
        <f t="shared" si="263"/>
        <v>0</v>
      </c>
      <c r="AH200" s="18">
        <f t="shared" si="263"/>
        <v>0</v>
      </c>
      <c r="AI200" s="18">
        <f t="shared" si="263"/>
        <v>0</v>
      </c>
      <c r="AJ200" s="18">
        <f t="shared" si="263"/>
        <v>0</v>
      </c>
      <c r="AK200" s="18">
        <f t="shared" si="263"/>
        <v>0</v>
      </c>
      <c r="AL200" s="18">
        <f t="shared" si="263"/>
        <v>0</v>
      </c>
      <c r="AM200" s="18">
        <f t="shared" si="263"/>
        <v>0</v>
      </c>
      <c r="AN200" s="18">
        <f t="shared" si="263"/>
        <v>0</v>
      </c>
      <c r="AO200" s="18">
        <f t="shared" si="263"/>
        <v>0</v>
      </c>
      <c r="AP200" s="18">
        <f t="shared" si="263"/>
        <v>0</v>
      </c>
      <c r="AQ200" s="18">
        <f t="shared" si="263"/>
        <v>0</v>
      </c>
      <c r="AR200" s="18">
        <f t="shared" si="263"/>
        <v>0</v>
      </c>
      <c r="AS200" s="18">
        <f t="shared" si="263"/>
        <v>0</v>
      </c>
      <c r="AT200" s="18">
        <f t="shared" si="263"/>
        <v>0</v>
      </c>
      <c r="AU200" s="18">
        <f t="shared" si="263"/>
        <v>0</v>
      </c>
      <c r="AV200" s="18">
        <f t="shared" si="263"/>
        <v>0</v>
      </c>
      <c r="AW200" s="18">
        <f t="shared" si="263"/>
        <v>0</v>
      </c>
      <c r="AX200" s="18">
        <f t="shared" si="263"/>
        <v>0</v>
      </c>
      <c r="AY200" s="18">
        <f t="shared" si="263"/>
        <v>0</v>
      </c>
      <c r="AZ200" s="18">
        <f t="shared" si="263"/>
        <v>0</v>
      </c>
      <c r="BA200" s="18">
        <f t="shared" si="263"/>
        <v>0</v>
      </c>
      <c r="BB200" s="18">
        <f t="shared" si="263"/>
        <v>0</v>
      </c>
      <c r="BC200" s="18">
        <f t="shared" si="263"/>
        <v>0</v>
      </c>
      <c r="BD200" s="18">
        <f t="shared" si="263"/>
        <v>0</v>
      </c>
      <c r="BE200" s="18">
        <f t="shared" si="263"/>
        <v>0</v>
      </c>
      <c r="BF200" s="18">
        <f t="shared" si="263"/>
        <v>0</v>
      </c>
      <c r="BG200" s="18">
        <f t="shared" si="263"/>
        <v>0</v>
      </c>
      <c r="BH200" s="18">
        <f t="shared" si="263"/>
        <v>0</v>
      </c>
      <c r="BI200" s="18">
        <f t="shared" si="263"/>
        <v>0</v>
      </c>
      <c r="BJ200" s="18">
        <f t="shared" si="263"/>
        <v>0</v>
      </c>
      <c r="BK200" s="18">
        <f t="shared" si="263"/>
        <v>0</v>
      </c>
      <c r="BL200" s="18">
        <f t="shared" si="263"/>
        <v>0</v>
      </c>
      <c r="BM200" s="18">
        <f t="shared" si="263"/>
        <v>0</v>
      </c>
      <c r="BN200" s="18">
        <f t="shared" si="263"/>
        <v>0</v>
      </c>
      <c r="BO200" s="18">
        <f t="shared" si="263"/>
        <v>0</v>
      </c>
      <c r="BP200" s="18">
        <f t="shared" si="263"/>
        <v>0</v>
      </c>
      <c r="BQ200" s="18">
        <f t="shared" si="263"/>
        <v>0</v>
      </c>
      <c r="BR200" s="18"/>
      <c r="BS200" s="18">
        <f>SUM(BS193,BS196)</f>
        <v>1201500000</v>
      </c>
      <c r="BT200" s="18">
        <f>SUM(BT193,BT196)</f>
        <v>795500000</v>
      </c>
      <c r="BU200" s="18">
        <f>SUM(BU193,BU196)</f>
        <v>0</v>
      </c>
      <c r="BV200" s="18">
        <f>SUM(BV193,BV196)</f>
        <v>0</v>
      </c>
      <c r="BW200" s="18">
        <f>SUM(BW193,BW196)</f>
        <v>0</v>
      </c>
      <c r="BX200" s="18">
        <f t="shared" ref="BX200:CY200" si="264">SUM(BX194:BX194,BX198:BX199)</f>
        <v>0</v>
      </c>
      <c r="BY200" s="18">
        <f t="shared" si="264"/>
        <v>0</v>
      </c>
      <c r="BZ200" s="18">
        <f t="shared" si="264"/>
        <v>0</v>
      </c>
      <c r="CA200" s="18">
        <f t="shared" si="264"/>
        <v>0</v>
      </c>
      <c r="CB200" s="18">
        <f t="shared" si="264"/>
        <v>0</v>
      </c>
      <c r="CC200" s="18">
        <f t="shared" si="264"/>
        <v>0</v>
      </c>
      <c r="CD200" s="18">
        <f t="shared" si="264"/>
        <v>0</v>
      </c>
      <c r="CE200" s="18">
        <f t="shared" si="264"/>
        <v>0</v>
      </c>
      <c r="CF200" s="18">
        <f t="shared" si="264"/>
        <v>0</v>
      </c>
      <c r="CG200" s="18">
        <f t="shared" si="264"/>
        <v>0</v>
      </c>
      <c r="CH200" s="18">
        <f t="shared" si="264"/>
        <v>0</v>
      </c>
      <c r="CI200" s="18">
        <f t="shared" si="264"/>
        <v>0</v>
      </c>
      <c r="CJ200" s="18">
        <f t="shared" si="264"/>
        <v>0</v>
      </c>
      <c r="CK200" s="18">
        <f t="shared" si="264"/>
        <v>0</v>
      </c>
      <c r="CL200" s="18">
        <f t="shared" si="264"/>
        <v>0</v>
      </c>
      <c r="CM200" s="18">
        <f t="shared" si="264"/>
        <v>0</v>
      </c>
      <c r="CN200" s="18">
        <f t="shared" si="264"/>
        <v>0</v>
      </c>
      <c r="CO200" s="18">
        <f t="shared" si="264"/>
        <v>0</v>
      </c>
      <c r="CP200" s="18">
        <f t="shared" si="264"/>
        <v>0</v>
      </c>
      <c r="CQ200" s="18">
        <f t="shared" si="264"/>
        <v>0</v>
      </c>
      <c r="CR200" s="18">
        <f t="shared" si="264"/>
        <v>0</v>
      </c>
      <c r="CS200" s="18">
        <f t="shared" si="264"/>
        <v>0</v>
      </c>
      <c r="CT200" s="18">
        <f t="shared" si="264"/>
        <v>0</v>
      </c>
      <c r="CU200" s="18">
        <f t="shared" si="264"/>
        <v>0</v>
      </c>
      <c r="CV200" s="18">
        <f t="shared" si="264"/>
        <v>0</v>
      </c>
      <c r="CW200" s="18">
        <f t="shared" si="264"/>
        <v>0</v>
      </c>
      <c r="CX200" s="18">
        <f t="shared" si="264"/>
        <v>0</v>
      </c>
      <c r="CY200" s="18">
        <f t="shared" si="264"/>
        <v>0</v>
      </c>
    </row>
    <row r="201" spans="1:103">
      <c r="B201" s="2" t="s">
        <v>197</v>
      </c>
      <c r="G201" s="22"/>
      <c r="J201" s="33">
        <f>J236</f>
        <v>0</v>
      </c>
      <c r="K201" s="33">
        <f t="shared" ref="K201:BV201" si="265">K236</f>
        <v>0</v>
      </c>
      <c r="L201" s="33">
        <f t="shared" si="265"/>
        <v>0</v>
      </c>
      <c r="M201" s="33">
        <f t="shared" si="265"/>
        <v>0</v>
      </c>
      <c r="N201" s="33">
        <f>N236</f>
        <v>0</v>
      </c>
      <c r="O201" s="33">
        <f t="shared" si="265"/>
        <v>0</v>
      </c>
      <c r="P201" s="33">
        <f t="shared" si="265"/>
        <v>24691063.208385229</v>
      </c>
      <c r="Q201" s="33">
        <f t="shared" si="265"/>
        <v>22906322.436882466</v>
      </c>
      <c r="R201" s="33">
        <f t="shared" si="265"/>
        <v>20777951.528393403</v>
      </c>
      <c r="S201" s="33">
        <f t="shared" si="265"/>
        <v>18305950.482918039</v>
      </c>
      <c r="T201" s="33">
        <f t="shared" si="265"/>
        <v>15490319.300456375</v>
      </c>
      <c r="U201" s="33">
        <f t="shared" si="265"/>
        <v>12331057.98100841</v>
      </c>
      <c r="V201" s="33">
        <f t="shared" si="265"/>
        <v>8828166.5245741457</v>
      </c>
      <c r="W201" s="33">
        <f t="shared" si="265"/>
        <v>4981644.9311535805</v>
      </c>
      <c r="X201" s="33">
        <f t="shared" si="265"/>
        <v>791493.20074671507</v>
      </c>
      <c r="Y201" s="33">
        <f t="shared" si="265"/>
        <v>-3742288.6666464508</v>
      </c>
      <c r="Z201" s="33">
        <f t="shared" si="265"/>
        <v>-8619700.6710259169</v>
      </c>
      <c r="AA201" s="33">
        <f t="shared" si="265"/>
        <v>-13840742.812391683</v>
      </c>
      <c r="AB201" s="33">
        <f t="shared" si="265"/>
        <v>-19405415.09074375</v>
      </c>
      <c r="AC201" s="33">
        <f t="shared" si="265"/>
        <v>-61813717.506082118</v>
      </c>
      <c r="AD201" s="33">
        <f t="shared" si="265"/>
        <v>-104565650.0584068</v>
      </c>
      <c r="AE201" s="33">
        <f t="shared" si="265"/>
        <v>-94213316.292892531</v>
      </c>
      <c r="AF201" s="33">
        <f t="shared" si="265"/>
        <v>-83860493.995607391</v>
      </c>
      <c r="AG201" s="33">
        <f t="shared" si="265"/>
        <v>836941339.8413558</v>
      </c>
      <c r="AH201" s="33">
        <f t="shared" si="265"/>
        <v>836941339.8413558</v>
      </c>
      <c r="AI201" s="33">
        <f t="shared" si="265"/>
        <v>836941339.8413558</v>
      </c>
      <c r="AJ201" s="33">
        <f t="shared" si="265"/>
        <v>836941339.8413558</v>
      </c>
      <c r="AK201" s="33">
        <f t="shared" si="265"/>
        <v>836941339.8413558</v>
      </c>
      <c r="AL201" s="33">
        <f t="shared" si="265"/>
        <v>836941339.8413558</v>
      </c>
      <c r="AM201" s="33">
        <f t="shared" si="265"/>
        <v>836941339.8413558</v>
      </c>
      <c r="AN201" s="33">
        <f t="shared" si="265"/>
        <v>836941339.8413558</v>
      </c>
      <c r="AO201" s="33">
        <f t="shared" si="265"/>
        <v>836941339.8413558</v>
      </c>
      <c r="AP201" s="33">
        <f t="shared" si="265"/>
        <v>836941339.8413558</v>
      </c>
      <c r="AQ201" s="33">
        <f t="shared" si="265"/>
        <v>836941339.8413558</v>
      </c>
      <c r="AR201" s="33">
        <f t="shared" si="265"/>
        <v>836941339.8413558</v>
      </c>
      <c r="AS201" s="33">
        <f t="shared" si="265"/>
        <v>836941339.8413558</v>
      </c>
      <c r="AT201" s="33">
        <f t="shared" si="265"/>
        <v>836941339.8413558</v>
      </c>
      <c r="AU201" s="33">
        <f t="shared" si="265"/>
        <v>836941339.8413558</v>
      </c>
      <c r="AV201" s="33">
        <f t="shared" si="265"/>
        <v>836941339.8413558</v>
      </c>
      <c r="AW201" s="33">
        <f t="shared" si="265"/>
        <v>836941339.8413558</v>
      </c>
      <c r="AX201" s="33">
        <f t="shared" si="265"/>
        <v>836941339.8413558</v>
      </c>
      <c r="AY201" s="33">
        <f t="shared" si="265"/>
        <v>836941339.8413558</v>
      </c>
      <c r="AZ201" s="33">
        <f t="shared" si="265"/>
        <v>836941339.8413558</v>
      </c>
      <c r="BA201" s="33">
        <f t="shared" si="265"/>
        <v>836941339.8413558</v>
      </c>
      <c r="BB201" s="33">
        <f t="shared" si="265"/>
        <v>836941339.8413558</v>
      </c>
      <c r="BC201" s="33">
        <f t="shared" si="265"/>
        <v>836941339.8413558</v>
      </c>
      <c r="BD201" s="33">
        <f t="shared" si="265"/>
        <v>836941339.8413558</v>
      </c>
      <c r="BE201" s="33">
        <f t="shared" si="265"/>
        <v>836941339.8413558</v>
      </c>
      <c r="BF201" s="33">
        <f t="shared" si="265"/>
        <v>836941339.8413558</v>
      </c>
      <c r="BG201" s="33">
        <f t="shared" si="265"/>
        <v>836941339.8413558</v>
      </c>
      <c r="BH201" s="33">
        <f t="shared" si="265"/>
        <v>836941339.8413558</v>
      </c>
      <c r="BI201" s="33">
        <f t="shared" si="265"/>
        <v>836941339.8413558</v>
      </c>
      <c r="BJ201" s="33">
        <f t="shared" si="265"/>
        <v>836941339.8413558</v>
      </c>
      <c r="BK201" s="33">
        <f t="shared" si="265"/>
        <v>836941339.8413558</v>
      </c>
      <c r="BL201" s="33">
        <f t="shared" si="265"/>
        <v>836941339.8413558</v>
      </c>
      <c r="BM201" s="33">
        <f t="shared" si="265"/>
        <v>836941339.8413558</v>
      </c>
      <c r="BN201" s="33">
        <f t="shared" si="265"/>
        <v>836941339.8413558</v>
      </c>
      <c r="BO201" s="33">
        <f t="shared" si="265"/>
        <v>836941339.8413558</v>
      </c>
      <c r="BP201" s="33">
        <f t="shared" si="265"/>
        <v>836941339.8413558</v>
      </c>
      <c r="BQ201" s="33">
        <f t="shared" si="265"/>
        <v>836941339.8413558</v>
      </c>
      <c r="BS201" s="33">
        <f t="shared" si="265"/>
        <v>12331057.981008291</v>
      </c>
      <c r="BT201" s="33">
        <f t="shared" si="265"/>
        <v>836941339.84135556</v>
      </c>
      <c r="BU201" s="33">
        <f t="shared" si="265"/>
        <v>836941339.84135556</v>
      </c>
      <c r="BV201" s="33">
        <f t="shared" si="265"/>
        <v>836941339.84135556</v>
      </c>
      <c r="BW201" s="33">
        <f t="shared" ref="BW201:CY201" si="266">BW236</f>
        <v>836941339.84135556</v>
      </c>
      <c r="BX201" s="33">
        <f t="shared" si="266"/>
        <v>836941339.84135556</v>
      </c>
      <c r="BY201" s="33">
        <f t="shared" si="266"/>
        <v>836941339.84135556</v>
      </c>
      <c r="BZ201" s="33">
        <f t="shared" si="266"/>
        <v>836941339.84135556</v>
      </c>
      <c r="CA201" s="33">
        <f t="shared" si="266"/>
        <v>836941339.84135556</v>
      </c>
      <c r="CB201" s="33">
        <f t="shared" si="266"/>
        <v>836941339.84135556</v>
      </c>
      <c r="CC201" s="33">
        <f t="shared" si="266"/>
        <v>836941339.84135556</v>
      </c>
      <c r="CD201" s="33">
        <f t="shared" si="266"/>
        <v>836941339.84135556</v>
      </c>
      <c r="CE201" s="33">
        <f t="shared" si="266"/>
        <v>836941339.84135556</v>
      </c>
      <c r="CF201" s="33">
        <f t="shared" si="266"/>
        <v>836941339.84135556</v>
      </c>
      <c r="CG201" s="33">
        <f t="shared" si="266"/>
        <v>836941339.84135556</v>
      </c>
      <c r="CH201" s="33">
        <f t="shared" si="266"/>
        <v>836941339.84135556</v>
      </c>
      <c r="CI201" s="33">
        <f t="shared" si="266"/>
        <v>836941339.84135556</v>
      </c>
      <c r="CJ201" s="33">
        <f t="shared" si="266"/>
        <v>836941339.84135556</v>
      </c>
      <c r="CK201" s="33">
        <f t="shared" si="266"/>
        <v>836941339.84135556</v>
      </c>
      <c r="CL201" s="33">
        <f t="shared" si="266"/>
        <v>836941339.84135556</v>
      </c>
      <c r="CM201" s="33">
        <f t="shared" si="266"/>
        <v>836941339.84135556</v>
      </c>
      <c r="CN201" s="33">
        <f t="shared" si="266"/>
        <v>836941339.84135556</v>
      </c>
      <c r="CO201" s="33">
        <f t="shared" si="266"/>
        <v>836941339.84135556</v>
      </c>
      <c r="CP201" s="33">
        <f t="shared" si="266"/>
        <v>836941339.84135556</v>
      </c>
      <c r="CQ201" s="33">
        <f t="shared" si="266"/>
        <v>836941339.84135556</v>
      </c>
      <c r="CR201" s="33">
        <f t="shared" si="266"/>
        <v>836941339.84135556</v>
      </c>
      <c r="CS201" s="33">
        <f t="shared" si="266"/>
        <v>836941339.84135556</v>
      </c>
      <c r="CT201" s="33">
        <f t="shared" si="266"/>
        <v>836941339.84135556</v>
      </c>
      <c r="CU201" s="33">
        <f t="shared" si="266"/>
        <v>836941339.84135556</v>
      </c>
      <c r="CV201" s="33">
        <f t="shared" si="266"/>
        <v>836941339.84135556</v>
      </c>
      <c r="CW201" s="33">
        <f t="shared" si="266"/>
        <v>836941339.84135556</v>
      </c>
      <c r="CX201" s="33">
        <f t="shared" si="266"/>
        <v>836941339.84135556</v>
      </c>
      <c r="CY201" s="33">
        <f t="shared" si="266"/>
        <v>836941339.84135556</v>
      </c>
    </row>
    <row r="202" spans="1:103">
      <c r="F202" s="22"/>
      <c r="G202" s="22"/>
      <c r="H202" s="22"/>
      <c r="J202" s="33"/>
      <c r="N202" s="33"/>
    </row>
    <row r="203" spans="1:103">
      <c r="A203" s="1" t="s">
        <v>66</v>
      </c>
      <c r="B203" s="25" t="s">
        <v>49</v>
      </c>
      <c r="J203" s="33"/>
      <c r="K203" s="33"/>
      <c r="L203" s="33"/>
      <c r="M203" s="33"/>
      <c r="N203" s="285"/>
      <c r="O203" s="33"/>
      <c r="P203" s="262"/>
      <c r="Q203" s="33"/>
      <c r="R203" s="33"/>
      <c r="S203" s="33"/>
      <c r="T203" s="33"/>
      <c r="U203" s="33"/>
      <c r="V203" s="33"/>
    </row>
    <row r="204" spans="1:103" s="6" customFormat="1">
      <c r="A204" s="3"/>
      <c r="B204" s="10" t="s">
        <v>77</v>
      </c>
      <c r="C204" s="197">
        <f>SUM(BS209:CY209)</f>
        <v>1267000000</v>
      </c>
      <c r="D204" s="6" t="s">
        <v>136</v>
      </c>
    </row>
    <row r="205" spans="1:103" s="6" customFormat="1">
      <c r="A205" s="3"/>
      <c r="B205" s="10" t="s">
        <v>4</v>
      </c>
      <c r="C205" s="205">
        <v>4.9000000000000002E-2</v>
      </c>
    </row>
    <row r="206" spans="1:103" s="6" customFormat="1">
      <c r="A206" s="3"/>
      <c r="B206" s="10" t="s">
        <v>78</v>
      </c>
      <c r="C206" s="212">
        <v>10</v>
      </c>
      <c r="D206" s="6" t="s">
        <v>208</v>
      </c>
    </row>
    <row r="207" spans="1:103" s="6" customFormat="1">
      <c r="A207" s="3"/>
      <c r="B207" s="10" t="s">
        <v>3</v>
      </c>
      <c r="C207" s="197">
        <f>C204/C206</f>
        <v>126700000</v>
      </c>
      <c r="D207" s="283" t="s">
        <v>209</v>
      </c>
    </row>
    <row r="208" spans="1:103" s="6" customFormat="1">
      <c r="A208" s="3"/>
      <c r="B208" s="2" t="s">
        <v>19</v>
      </c>
      <c r="C208" s="40"/>
      <c r="J208" s="22">
        <f>I212</f>
        <v>0</v>
      </c>
      <c r="K208" s="22">
        <f t="shared" ref="K208:BQ208" si="267">J212</f>
        <v>0</v>
      </c>
      <c r="L208" s="22">
        <f t="shared" si="267"/>
        <v>0</v>
      </c>
      <c r="M208" s="22">
        <f t="shared" si="267"/>
        <v>0</v>
      </c>
      <c r="N208" s="22">
        <f t="shared" si="267"/>
        <v>0</v>
      </c>
      <c r="O208" s="22">
        <f t="shared" si="267"/>
        <v>0</v>
      </c>
      <c r="P208" s="22">
        <f t="shared" si="267"/>
        <v>0</v>
      </c>
      <c r="Q208" s="22">
        <f t="shared" si="267"/>
        <v>427000000</v>
      </c>
      <c r="R208" s="22">
        <f t="shared" si="267"/>
        <v>487000000</v>
      </c>
      <c r="S208" s="22">
        <f t="shared" si="267"/>
        <v>547000000</v>
      </c>
      <c r="T208" s="22">
        <f t="shared" si="267"/>
        <v>607000000</v>
      </c>
      <c r="U208" s="22">
        <f t="shared" si="267"/>
        <v>667000000</v>
      </c>
      <c r="V208" s="22">
        <f t="shared" si="267"/>
        <v>727000000</v>
      </c>
      <c r="W208" s="22">
        <f t="shared" si="267"/>
        <v>787000000</v>
      </c>
      <c r="X208" s="22">
        <f t="shared" si="267"/>
        <v>847000000</v>
      </c>
      <c r="Y208" s="22">
        <f t="shared" si="267"/>
        <v>907000000</v>
      </c>
      <c r="Z208" s="22">
        <f t="shared" si="267"/>
        <v>967000000</v>
      </c>
      <c r="AA208" s="22">
        <f t="shared" si="267"/>
        <v>1027000000</v>
      </c>
      <c r="AB208" s="22">
        <f t="shared" si="267"/>
        <v>1087000000</v>
      </c>
      <c r="AC208" s="22">
        <f t="shared" si="267"/>
        <v>1147000000</v>
      </c>
      <c r="AD208" s="22">
        <f t="shared" si="267"/>
        <v>1207000000</v>
      </c>
      <c r="AE208" s="22">
        <f t="shared" si="267"/>
        <v>1267000000</v>
      </c>
      <c r="AF208" s="22">
        <f t="shared" si="267"/>
        <v>1267000000</v>
      </c>
      <c r="AG208" s="22">
        <f t="shared" si="267"/>
        <v>1267000000</v>
      </c>
      <c r="AH208" s="22">
        <f t="shared" si="267"/>
        <v>0</v>
      </c>
      <c r="AI208" s="22">
        <f t="shared" si="267"/>
        <v>0</v>
      </c>
      <c r="AJ208" s="22">
        <f t="shared" si="267"/>
        <v>0</v>
      </c>
      <c r="AK208" s="22">
        <f t="shared" si="267"/>
        <v>0</v>
      </c>
      <c r="AL208" s="22">
        <f t="shared" si="267"/>
        <v>0</v>
      </c>
      <c r="AM208" s="22">
        <f t="shared" si="267"/>
        <v>0</v>
      </c>
      <c r="AN208" s="22">
        <f t="shared" si="267"/>
        <v>0</v>
      </c>
      <c r="AO208" s="22">
        <f t="shared" si="267"/>
        <v>0</v>
      </c>
      <c r="AP208" s="22">
        <f t="shared" si="267"/>
        <v>0</v>
      </c>
      <c r="AQ208" s="22">
        <f t="shared" si="267"/>
        <v>0</v>
      </c>
      <c r="AR208" s="22">
        <f t="shared" si="267"/>
        <v>0</v>
      </c>
      <c r="AS208" s="22">
        <f t="shared" si="267"/>
        <v>0</v>
      </c>
      <c r="AT208" s="22">
        <f t="shared" si="267"/>
        <v>0</v>
      </c>
      <c r="AU208" s="22">
        <f t="shared" si="267"/>
        <v>0</v>
      </c>
      <c r="AV208" s="22">
        <f t="shared" si="267"/>
        <v>0</v>
      </c>
      <c r="AW208" s="22">
        <f t="shared" si="267"/>
        <v>0</v>
      </c>
      <c r="AX208" s="22">
        <f t="shared" si="267"/>
        <v>0</v>
      </c>
      <c r="AY208" s="22">
        <f t="shared" si="267"/>
        <v>0</v>
      </c>
      <c r="AZ208" s="22">
        <f t="shared" si="267"/>
        <v>0</v>
      </c>
      <c r="BA208" s="22">
        <f t="shared" si="267"/>
        <v>0</v>
      </c>
      <c r="BB208" s="22">
        <f t="shared" si="267"/>
        <v>0</v>
      </c>
      <c r="BC208" s="22">
        <f t="shared" si="267"/>
        <v>0</v>
      </c>
      <c r="BD208" s="22">
        <f t="shared" si="267"/>
        <v>0</v>
      </c>
      <c r="BE208" s="22">
        <f t="shared" si="267"/>
        <v>0</v>
      </c>
      <c r="BF208" s="22">
        <f t="shared" si="267"/>
        <v>0</v>
      </c>
      <c r="BG208" s="22">
        <f t="shared" si="267"/>
        <v>0</v>
      </c>
      <c r="BH208" s="22">
        <f t="shared" si="267"/>
        <v>0</v>
      </c>
      <c r="BI208" s="22">
        <f t="shared" si="267"/>
        <v>0</v>
      </c>
      <c r="BJ208" s="22">
        <f t="shared" si="267"/>
        <v>0</v>
      </c>
      <c r="BK208" s="22">
        <f t="shared" si="267"/>
        <v>0</v>
      </c>
      <c r="BL208" s="22">
        <f t="shared" si="267"/>
        <v>0</v>
      </c>
      <c r="BM208" s="22">
        <f t="shared" si="267"/>
        <v>0</v>
      </c>
      <c r="BN208" s="22">
        <f t="shared" si="267"/>
        <v>0</v>
      </c>
      <c r="BO208" s="22">
        <f t="shared" si="267"/>
        <v>0</v>
      </c>
      <c r="BP208" s="22">
        <f t="shared" si="267"/>
        <v>0</v>
      </c>
      <c r="BQ208" s="22">
        <f t="shared" si="267"/>
        <v>0</v>
      </c>
      <c r="BS208" s="22">
        <f>BR212</f>
        <v>0</v>
      </c>
      <c r="BT208" s="22">
        <f>BS212</f>
        <v>727000000</v>
      </c>
      <c r="BU208" s="22">
        <f t="shared" ref="BU208:CY208" si="268">BT212</f>
        <v>0</v>
      </c>
      <c r="BV208" s="22">
        <f t="shared" si="268"/>
        <v>0</v>
      </c>
      <c r="BW208" s="22">
        <f t="shared" si="268"/>
        <v>0</v>
      </c>
      <c r="BX208" s="22">
        <f t="shared" si="268"/>
        <v>0</v>
      </c>
      <c r="BY208" s="22">
        <f>BX212</f>
        <v>0</v>
      </c>
      <c r="BZ208" s="22">
        <f>BY212</f>
        <v>0</v>
      </c>
      <c r="CA208" s="22">
        <f t="shared" si="268"/>
        <v>0</v>
      </c>
      <c r="CB208" s="22">
        <f t="shared" si="268"/>
        <v>0</v>
      </c>
      <c r="CC208" s="22">
        <f t="shared" si="268"/>
        <v>0</v>
      </c>
      <c r="CD208" s="22">
        <f t="shared" si="268"/>
        <v>0</v>
      </c>
      <c r="CE208" s="22">
        <f t="shared" si="268"/>
        <v>0</v>
      </c>
      <c r="CF208" s="22">
        <f t="shared" si="268"/>
        <v>0</v>
      </c>
      <c r="CG208" s="22">
        <f t="shared" si="268"/>
        <v>0</v>
      </c>
      <c r="CH208" s="22">
        <f t="shared" si="268"/>
        <v>0</v>
      </c>
      <c r="CI208" s="22">
        <f t="shared" si="268"/>
        <v>0</v>
      </c>
      <c r="CJ208" s="22">
        <f t="shared" si="268"/>
        <v>0</v>
      </c>
      <c r="CK208" s="22">
        <f t="shared" si="268"/>
        <v>0</v>
      </c>
      <c r="CL208" s="22">
        <f t="shared" si="268"/>
        <v>0</v>
      </c>
      <c r="CM208" s="22">
        <f t="shared" si="268"/>
        <v>0</v>
      </c>
      <c r="CN208" s="22">
        <f t="shared" si="268"/>
        <v>0</v>
      </c>
      <c r="CO208" s="22">
        <f t="shared" si="268"/>
        <v>0</v>
      </c>
      <c r="CP208" s="22">
        <f t="shared" si="268"/>
        <v>0</v>
      </c>
      <c r="CQ208" s="22">
        <f t="shared" si="268"/>
        <v>0</v>
      </c>
      <c r="CR208" s="22">
        <f t="shared" si="268"/>
        <v>0</v>
      </c>
      <c r="CS208" s="22">
        <f t="shared" si="268"/>
        <v>0</v>
      </c>
      <c r="CT208" s="22">
        <f t="shared" si="268"/>
        <v>0</v>
      </c>
      <c r="CU208" s="22">
        <f>CT212</f>
        <v>0</v>
      </c>
      <c r="CV208" s="22">
        <f t="shared" si="268"/>
        <v>0</v>
      </c>
      <c r="CW208" s="22">
        <f t="shared" si="268"/>
        <v>0</v>
      </c>
      <c r="CX208" s="22">
        <f t="shared" si="268"/>
        <v>0</v>
      </c>
      <c r="CY208" s="22">
        <f t="shared" si="268"/>
        <v>0</v>
      </c>
    </row>
    <row r="209" spans="1:103" s="6" customFormat="1">
      <c r="A209" s="3"/>
      <c r="B209" s="2" t="s">
        <v>2</v>
      </c>
      <c r="C209" s="22"/>
      <c r="G209" s="22">
        <f t="shared" ref="G209:G210" si="269">SUM(BS209:CY209)</f>
        <v>1267000000</v>
      </c>
      <c r="H209" s="33" t="s">
        <v>136</v>
      </c>
      <c r="J209" s="22">
        <f t="shared" ref="J209:BQ209" si="270">J194</f>
        <v>0</v>
      </c>
      <c r="K209" s="22">
        <f t="shared" si="270"/>
        <v>0</v>
      </c>
      <c r="L209" s="22">
        <f t="shared" si="270"/>
        <v>0</v>
      </c>
      <c r="M209" s="22">
        <f t="shared" si="270"/>
        <v>0</v>
      </c>
      <c r="N209" s="22">
        <f t="shared" si="270"/>
        <v>0</v>
      </c>
      <c r="O209" s="22">
        <f t="shared" si="270"/>
        <v>0</v>
      </c>
      <c r="P209" s="22">
        <f t="shared" si="270"/>
        <v>427000000</v>
      </c>
      <c r="Q209" s="22">
        <f t="shared" si="270"/>
        <v>60000000</v>
      </c>
      <c r="R209" s="22">
        <f t="shared" si="270"/>
        <v>60000000</v>
      </c>
      <c r="S209" s="22">
        <f t="shared" si="270"/>
        <v>60000000</v>
      </c>
      <c r="T209" s="22">
        <f t="shared" si="270"/>
        <v>60000000</v>
      </c>
      <c r="U209" s="22">
        <f t="shared" si="270"/>
        <v>60000000</v>
      </c>
      <c r="V209" s="22">
        <f t="shared" si="270"/>
        <v>60000000</v>
      </c>
      <c r="W209" s="22">
        <f t="shared" si="270"/>
        <v>60000000</v>
      </c>
      <c r="X209" s="22">
        <f t="shared" si="270"/>
        <v>60000000</v>
      </c>
      <c r="Y209" s="22">
        <f t="shared" si="270"/>
        <v>60000000</v>
      </c>
      <c r="Z209" s="22">
        <f t="shared" si="270"/>
        <v>60000000</v>
      </c>
      <c r="AA209" s="22">
        <f t="shared" si="270"/>
        <v>60000000</v>
      </c>
      <c r="AB209" s="22">
        <f t="shared" si="270"/>
        <v>60000000</v>
      </c>
      <c r="AC209" s="22">
        <f t="shared" si="270"/>
        <v>60000000</v>
      </c>
      <c r="AD209" s="22">
        <f t="shared" si="270"/>
        <v>60000000</v>
      </c>
      <c r="AE209" s="22">
        <f t="shared" si="270"/>
        <v>0</v>
      </c>
      <c r="AF209" s="22">
        <f t="shared" si="270"/>
        <v>0</v>
      </c>
      <c r="AG209" s="22">
        <f t="shared" si="270"/>
        <v>0</v>
      </c>
      <c r="AH209" s="22">
        <f t="shared" si="270"/>
        <v>0</v>
      </c>
      <c r="AI209" s="22">
        <f t="shared" si="270"/>
        <v>0</v>
      </c>
      <c r="AJ209" s="22">
        <f t="shared" si="270"/>
        <v>0</v>
      </c>
      <c r="AK209" s="22">
        <f t="shared" si="270"/>
        <v>0</v>
      </c>
      <c r="AL209" s="22">
        <f t="shared" si="270"/>
        <v>0</v>
      </c>
      <c r="AM209" s="22">
        <f t="shared" si="270"/>
        <v>0</v>
      </c>
      <c r="AN209" s="22">
        <f t="shared" si="270"/>
        <v>0</v>
      </c>
      <c r="AO209" s="22">
        <f t="shared" si="270"/>
        <v>0</v>
      </c>
      <c r="AP209" s="22">
        <f t="shared" si="270"/>
        <v>0</v>
      </c>
      <c r="AQ209" s="22">
        <f t="shared" si="270"/>
        <v>0</v>
      </c>
      <c r="AR209" s="22">
        <f t="shared" si="270"/>
        <v>0</v>
      </c>
      <c r="AS209" s="22">
        <f t="shared" si="270"/>
        <v>0</v>
      </c>
      <c r="AT209" s="22">
        <f t="shared" si="270"/>
        <v>0</v>
      </c>
      <c r="AU209" s="22">
        <f t="shared" si="270"/>
        <v>0</v>
      </c>
      <c r="AV209" s="22">
        <f t="shared" si="270"/>
        <v>0</v>
      </c>
      <c r="AW209" s="22">
        <f t="shared" si="270"/>
        <v>0</v>
      </c>
      <c r="AX209" s="22">
        <f t="shared" si="270"/>
        <v>0</v>
      </c>
      <c r="AY209" s="22">
        <f t="shared" si="270"/>
        <v>0</v>
      </c>
      <c r="AZ209" s="22">
        <f t="shared" si="270"/>
        <v>0</v>
      </c>
      <c r="BA209" s="22">
        <f t="shared" si="270"/>
        <v>0</v>
      </c>
      <c r="BB209" s="22">
        <f t="shared" si="270"/>
        <v>0</v>
      </c>
      <c r="BC209" s="22">
        <f t="shared" si="270"/>
        <v>0</v>
      </c>
      <c r="BD209" s="22">
        <f t="shared" si="270"/>
        <v>0</v>
      </c>
      <c r="BE209" s="22">
        <f t="shared" si="270"/>
        <v>0</v>
      </c>
      <c r="BF209" s="22">
        <f t="shared" si="270"/>
        <v>0</v>
      </c>
      <c r="BG209" s="22">
        <f t="shared" si="270"/>
        <v>0</v>
      </c>
      <c r="BH209" s="22">
        <f t="shared" si="270"/>
        <v>0</v>
      </c>
      <c r="BI209" s="22">
        <f t="shared" si="270"/>
        <v>0</v>
      </c>
      <c r="BJ209" s="22">
        <f t="shared" si="270"/>
        <v>0</v>
      </c>
      <c r="BK209" s="22">
        <f t="shared" si="270"/>
        <v>0</v>
      </c>
      <c r="BL209" s="22">
        <f t="shared" si="270"/>
        <v>0</v>
      </c>
      <c r="BM209" s="22">
        <f t="shared" si="270"/>
        <v>0</v>
      </c>
      <c r="BN209" s="22">
        <f t="shared" si="270"/>
        <v>0</v>
      </c>
      <c r="BO209" s="22">
        <f t="shared" si="270"/>
        <v>0</v>
      </c>
      <c r="BP209" s="22">
        <f t="shared" si="270"/>
        <v>0</v>
      </c>
      <c r="BQ209" s="22">
        <f t="shared" si="270"/>
        <v>0</v>
      </c>
      <c r="BS209" s="22">
        <f>SUM(J209:U209)</f>
        <v>727000000</v>
      </c>
      <c r="BT209" s="22">
        <f>SUM(V209:AG209)</f>
        <v>540000000</v>
      </c>
      <c r="BU209" s="22">
        <f>SUM(AH209:AS209)</f>
        <v>0</v>
      </c>
      <c r="BV209" s="22">
        <f>SUM(AT209:BE209)</f>
        <v>0</v>
      </c>
      <c r="BW209" s="22">
        <f>SUM(BF209:BQ209)</f>
        <v>0</v>
      </c>
      <c r="BX209" s="22">
        <f t="shared" ref="BX209:CY209" si="271">BX194</f>
        <v>0</v>
      </c>
      <c r="BY209" s="22">
        <f t="shared" si="271"/>
        <v>0</v>
      </c>
      <c r="BZ209" s="22">
        <f t="shared" si="271"/>
        <v>0</v>
      </c>
      <c r="CA209" s="22">
        <f t="shared" si="271"/>
        <v>0</v>
      </c>
      <c r="CB209" s="22">
        <f t="shared" si="271"/>
        <v>0</v>
      </c>
      <c r="CC209" s="22">
        <f t="shared" si="271"/>
        <v>0</v>
      </c>
      <c r="CD209" s="22">
        <f t="shared" si="271"/>
        <v>0</v>
      </c>
      <c r="CE209" s="22">
        <f t="shared" si="271"/>
        <v>0</v>
      </c>
      <c r="CF209" s="22">
        <f t="shared" si="271"/>
        <v>0</v>
      </c>
      <c r="CG209" s="22">
        <f t="shared" si="271"/>
        <v>0</v>
      </c>
      <c r="CH209" s="22">
        <f t="shared" si="271"/>
        <v>0</v>
      </c>
      <c r="CI209" s="22">
        <f t="shared" si="271"/>
        <v>0</v>
      </c>
      <c r="CJ209" s="22">
        <f t="shared" si="271"/>
        <v>0</v>
      </c>
      <c r="CK209" s="22">
        <f t="shared" si="271"/>
        <v>0</v>
      </c>
      <c r="CL209" s="22">
        <f t="shared" si="271"/>
        <v>0</v>
      </c>
      <c r="CM209" s="22">
        <f t="shared" si="271"/>
        <v>0</v>
      </c>
      <c r="CN209" s="22">
        <f t="shared" si="271"/>
        <v>0</v>
      </c>
      <c r="CO209" s="22">
        <f t="shared" si="271"/>
        <v>0</v>
      </c>
      <c r="CP209" s="22">
        <f t="shared" si="271"/>
        <v>0</v>
      </c>
      <c r="CQ209" s="22">
        <f t="shared" si="271"/>
        <v>0</v>
      </c>
      <c r="CR209" s="22">
        <f t="shared" si="271"/>
        <v>0</v>
      </c>
      <c r="CS209" s="22">
        <f t="shared" si="271"/>
        <v>0</v>
      </c>
      <c r="CT209" s="22">
        <f t="shared" si="271"/>
        <v>0</v>
      </c>
      <c r="CU209" s="22">
        <f t="shared" si="271"/>
        <v>0</v>
      </c>
      <c r="CV209" s="22">
        <f t="shared" si="271"/>
        <v>0</v>
      </c>
      <c r="CW209" s="22">
        <f t="shared" si="271"/>
        <v>0</v>
      </c>
      <c r="CX209" s="22">
        <f t="shared" si="271"/>
        <v>0</v>
      </c>
      <c r="CY209" s="22">
        <f t="shared" si="271"/>
        <v>0</v>
      </c>
    </row>
    <row r="210" spans="1:103" s="6" customFormat="1">
      <c r="A210" s="3"/>
      <c r="B210" s="2" t="s">
        <v>3</v>
      </c>
      <c r="C210" s="40"/>
      <c r="G210" s="22">
        <f t="shared" si="269"/>
        <v>0</v>
      </c>
      <c r="H210" s="33" t="s">
        <v>136</v>
      </c>
      <c r="J210" s="22">
        <f t="shared" ref="J210:BQ210" si="272">MIN(IF(J7&gt;$C14+6,$C207*J9/12,0),I212)</f>
        <v>0</v>
      </c>
      <c r="K210" s="22">
        <f t="shared" si="272"/>
        <v>0</v>
      </c>
      <c r="L210" s="22">
        <f t="shared" si="272"/>
        <v>0</v>
      </c>
      <c r="M210" s="22">
        <f t="shared" si="272"/>
        <v>0</v>
      </c>
      <c r="N210" s="22">
        <f t="shared" si="272"/>
        <v>0</v>
      </c>
      <c r="O210" s="22">
        <f t="shared" si="272"/>
        <v>0</v>
      </c>
      <c r="P210" s="22">
        <f t="shared" si="272"/>
        <v>0</v>
      </c>
      <c r="Q210" s="22">
        <f t="shared" si="272"/>
        <v>0</v>
      </c>
      <c r="R210" s="22">
        <f t="shared" si="272"/>
        <v>0</v>
      </c>
      <c r="S210" s="22">
        <f t="shared" si="272"/>
        <v>0</v>
      </c>
      <c r="T210" s="22">
        <f t="shared" si="272"/>
        <v>0</v>
      </c>
      <c r="U210" s="22">
        <f t="shared" si="272"/>
        <v>0</v>
      </c>
      <c r="V210" s="22">
        <f t="shared" si="272"/>
        <v>0</v>
      </c>
      <c r="W210" s="22">
        <f t="shared" si="272"/>
        <v>0</v>
      </c>
      <c r="X210" s="22">
        <f t="shared" si="272"/>
        <v>0</v>
      </c>
      <c r="Y210" s="22">
        <f t="shared" si="272"/>
        <v>0</v>
      </c>
      <c r="Z210" s="22">
        <f t="shared" si="272"/>
        <v>0</v>
      </c>
      <c r="AA210" s="22">
        <f t="shared" si="272"/>
        <v>0</v>
      </c>
      <c r="AB210" s="22">
        <f t="shared" si="272"/>
        <v>0</v>
      </c>
      <c r="AC210" s="22">
        <f t="shared" si="272"/>
        <v>0</v>
      </c>
      <c r="AD210" s="22">
        <f t="shared" si="272"/>
        <v>0</v>
      </c>
      <c r="AE210" s="22">
        <f t="shared" si="272"/>
        <v>0</v>
      </c>
      <c r="AF210" s="22">
        <f t="shared" si="272"/>
        <v>0</v>
      </c>
      <c r="AG210" s="22">
        <f t="shared" si="272"/>
        <v>0</v>
      </c>
      <c r="AH210" s="22">
        <f t="shared" si="272"/>
        <v>0</v>
      </c>
      <c r="AI210" s="22">
        <f t="shared" si="272"/>
        <v>0</v>
      </c>
      <c r="AJ210" s="22">
        <f t="shared" si="272"/>
        <v>0</v>
      </c>
      <c r="AK210" s="22">
        <f t="shared" si="272"/>
        <v>0</v>
      </c>
      <c r="AL210" s="22">
        <f t="shared" si="272"/>
        <v>0</v>
      </c>
      <c r="AM210" s="22">
        <f t="shared" si="272"/>
        <v>0</v>
      </c>
      <c r="AN210" s="22">
        <f t="shared" si="272"/>
        <v>0</v>
      </c>
      <c r="AO210" s="22">
        <f t="shared" si="272"/>
        <v>0</v>
      </c>
      <c r="AP210" s="22">
        <f t="shared" si="272"/>
        <v>0</v>
      </c>
      <c r="AQ210" s="22">
        <f t="shared" si="272"/>
        <v>0</v>
      </c>
      <c r="AR210" s="22">
        <f t="shared" si="272"/>
        <v>0</v>
      </c>
      <c r="AS210" s="22">
        <f t="shared" si="272"/>
        <v>0</v>
      </c>
      <c r="AT210" s="22">
        <f t="shared" si="272"/>
        <v>0</v>
      </c>
      <c r="AU210" s="22">
        <f t="shared" si="272"/>
        <v>0</v>
      </c>
      <c r="AV210" s="22">
        <f t="shared" si="272"/>
        <v>0</v>
      </c>
      <c r="AW210" s="22">
        <f t="shared" si="272"/>
        <v>0</v>
      </c>
      <c r="AX210" s="22">
        <f t="shared" si="272"/>
        <v>0</v>
      </c>
      <c r="AY210" s="22">
        <f t="shared" si="272"/>
        <v>0</v>
      </c>
      <c r="AZ210" s="22">
        <f t="shared" si="272"/>
        <v>0</v>
      </c>
      <c r="BA210" s="22">
        <f t="shared" si="272"/>
        <v>0</v>
      </c>
      <c r="BB210" s="22">
        <f t="shared" si="272"/>
        <v>0</v>
      </c>
      <c r="BC210" s="22">
        <f t="shared" si="272"/>
        <v>0</v>
      </c>
      <c r="BD210" s="22">
        <f t="shared" si="272"/>
        <v>0</v>
      </c>
      <c r="BE210" s="22">
        <f t="shared" si="272"/>
        <v>0</v>
      </c>
      <c r="BF210" s="22">
        <f t="shared" si="272"/>
        <v>0</v>
      </c>
      <c r="BG210" s="22">
        <f t="shared" si="272"/>
        <v>0</v>
      </c>
      <c r="BH210" s="22">
        <f t="shared" si="272"/>
        <v>0</v>
      </c>
      <c r="BI210" s="22">
        <f t="shared" si="272"/>
        <v>0</v>
      </c>
      <c r="BJ210" s="22">
        <f t="shared" si="272"/>
        <v>0</v>
      </c>
      <c r="BK210" s="22">
        <f t="shared" si="272"/>
        <v>0</v>
      </c>
      <c r="BL210" s="22">
        <f t="shared" si="272"/>
        <v>0</v>
      </c>
      <c r="BM210" s="22">
        <f t="shared" si="272"/>
        <v>0</v>
      </c>
      <c r="BN210" s="22">
        <f t="shared" si="272"/>
        <v>0</v>
      </c>
      <c r="BO210" s="22">
        <f t="shared" si="272"/>
        <v>0</v>
      </c>
      <c r="BP210" s="22">
        <f t="shared" si="272"/>
        <v>0</v>
      </c>
      <c r="BQ210" s="22">
        <f t="shared" si="272"/>
        <v>0</v>
      </c>
      <c r="BS210" s="22">
        <f>SUM(J210:U210)</f>
        <v>0</v>
      </c>
      <c r="BT210" s="22">
        <f>SUM(V210:AG210)</f>
        <v>0</v>
      </c>
      <c r="BU210" s="22">
        <f>SUM(AH210:AS210)</f>
        <v>0</v>
      </c>
      <c r="BV210" s="22">
        <f>SUM(AT210:BE210)</f>
        <v>0</v>
      </c>
      <c r="BW210" s="22">
        <f>SUM(BF210:BQ210)</f>
        <v>0</v>
      </c>
      <c r="BX210" s="22">
        <f t="shared" ref="BX210:CY210" si="273">MIN(IF(BX7&gt;$C14+6,$C207*BX9/12,0),BW212)</f>
        <v>0</v>
      </c>
      <c r="BY210" s="22">
        <f t="shared" si="273"/>
        <v>0</v>
      </c>
      <c r="BZ210" s="22">
        <f t="shared" si="273"/>
        <v>0</v>
      </c>
      <c r="CA210" s="22">
        <f t="shared" si="273"/>
        <v>0</v>
      </c>
      <c r="CB210" s="22">
        <f t="shared" si="273"/>
        <v>0</v>
      </c>
      <c r="CC210" s="22">
        <f t="shared" si="273"/>
        <v>0</v>
      </c>
      <c r="CD210" s="22">
        <f t="shared" si="273"/>
        <v>0</v>
      </c>
      <c r="CE210" s="22">
        <f t="shared" si="273"/>
        <v>0</v>
      </c>
      <c r="CF210" s="22">
        <f t="shared" si="273"/>
        <v>0</v>
      </c>
      <c r="CG210" s="22">
        <f t="shared" si="273"/>
        <v>0</v>
      </c>
      <c r="CH210" s="22">
        <f t="shared" si="273"/>
        <v>0</v>
      </c>
      <c r="CI210" s="22">
        <f t="shared" si="273"/>
        <v>0</v>
      </c>
      <c r="CJ210" s="22">
        <f t="shared" si="273"/>
        <v>0</v>
      </c>
      <c r="CK210" s="22">
        <f t="shared" si="273"/>
        <v>0</v>
      </c>
      <c r="CL210" s="22">
        <f t="shared" si="273"/>
        <v>0</v>
      </c>
      <c r="CM210" s="22">
        <f t="shared" si="273"/>
        <v>0</v>
      </c>
      <c r="CN210" s="22">
        <f t="shared" si="273"/>
        <v>0</v>
      </c>
      <c r="CO210" s="22">
        <f t="shared" si="273"/>
        <v>0</v>
      </c>
      <c r="CP210" s="22">
        <f t="shared" si="273"/>
        <v>0</v>
      </c>
      <c r="CQ210" s="22">
        <f t="shared" si="273"/>
        <v>0</v>
      </c>
      <c r="CR210" s="22">
        <f t="shared" si="273"/>
        <v>0</v>
      </c>
      <c r="CS210" s="22">
        <f t="shared" si="273"/>
        <v>0</v>
      </c>
      <c r="CT210" s="22">
        <f t="shared" si="273"/>
        <v>0</v>
      </c>
      <c r="CU210" s="22">
        <f t="shared" si="273"/>
        <v>0</v>
      </c>
      <c r="CV210" s="22">
        <f t="shared" si="273"/>
        <v>0</v>
      </c>
      <c r="CW210" s="22">
        <f t="shared" si="273"/>
        <v>0</v>
      </c>
      <c r="CX210" s="22">
        <f t="shared" si="273"/>
        <v>0</v>
      </c>
      <c r="CY210" s="22">
        <f t="shared" si="273"/>
        <v>0</v>
      </c>
    </row>
    <row r="211" spans="1:103" s="6" customFormat="1">
      <c r="A211" s="3"/>
      <c r="B211" s="2" t="s">
        <v>92</v>
      </c>
      <c r="C211" s="40"/>
      <c r="G211" s="22">
        <f t="shared" ref="G211" si="274">SUM(BS211:CY211)</f>
        <v>1267000000</v>
      </c>
      <c r="H211" s="33" t="s">
        <v>136</v>
      </c>
      <c r="J211" s="22">
        <f t="shared" ref="J211:BQ211" si="275">IF(J7=$C15,I212-J210,0)</f>
        <v>0</v>
      </c>
      <c r="K211" s="22">
        <f t="shared" si="275"/>
        <v>0</v>
      </c>
      <c r="L211" s="22">
        <f t="shared" si="275"/>
        <v>0</v>
      </c>
      <c r="M211" s="22">
        <f t="shared" si="275"/>
        <v>0</v>
      </c>
      <c r="N211" s="22">
        <f t="shared" si="275"/>
        <v>0</v>
      </c>
      <c r="O211" s="22">
        <f t="shared" si="275"/>
        <v>0</v>
      </c>
      <c r="P211" s="22">
        <f t="shared" si="275"/>
        <v>0</v>
      </c>
      <c r="Q211" s="22">
        <f t="shared" si="275"/>
        <v>0</v>
      </c>
      <c r="R211" s="22">
        <f t="shared" si="275"/>
        <v>0</v>
      </c>
      <c r="S211" s="22">
        <f t="shared" si="275"/>
        <v>0</v>
      </c>
      <c r="T211" s="22">
        <f t="shared" si="275"/>
        <v>0</v>
      </c>
      <c r="U211" s="22">
        <f t="shared" si="275"/>
        <v>0</v>
      </c>
      <c r="V211" s="22">
        <f t="shared" si="275"/>
        <v>0</v>
      </c>
      <c r="W211" s="22">
        <f t="shared" si="275"/>
        <v>0</v>
      </c>
      <c r="X211" s="22">
        <f t="shared" si="275"/>
        <v>0</v>
      </c>
      <c r="Y211" s="22">
        <f t="shared" si="275"/>
        <v>0</v>
      </c>
      <c r="Z211" s="22">
        <f t="shared" si="275"/>
        <v>0</v>
      </c>
      <c r="AA211" s="22">
        <f t="shared" si="275"/>
        <v>0</v>
      </c>
      <c r="AB211" s="22">
        <f t="shared" si="275"/>
        <v>0</v>
      </c>
      <c r="AC211" s="22">
        <f t="shared" si="275"/>
        <v>0</v>
      </c>
      <c r="AD211" s="22">
        <f t="shared" si="275"/>
        <v>0</v>
      </c>
      <c r="AE211" s="22">
        <f t="shared" si="275"/>
        <v>0</v>
      </c>
      <c r="AF211" s="22">
        <f t="shared" si="275"/>
        <v>0</v>
      </c>
      <c r="AG211" s="22">
        <f t="shared" si="275"/>
        <v>1267000000</v>
      </c>
      <c r="AH211" s="22">
        <f t="shared" si="275"/>
        <v>0</v>
      </c>
      <c r="AI211" s="22">
        <f t="shared" si="275"/>
        <v>0</v>
      </c>
      <c r="AJ211" s="22">
        <f t="shared" si="275"/>
        <v>0</v>
      </c>
      <c r="AK211" s="22">
        <f t="shared" si="275"/>
        <v>0</v>
      </c>
      <c r="AL211" s="22">
        <f t="shared" si="275"/>
        <v>0</v>
      </c>
      <c r="AM211" s="22">
        <f t="shared" si="275"/>
        <v>0</v>
      </c>
      <c r="AN211" s="22">
        <f t="shared" si="275"/>
        <v>0</v>
      </c>
      <c r="AO211" s="22">
        <f t="shared" si="275"/>
        <v>0</v>
      </c>
      <c r="AP211" s="22">
        <f t="shared" si="275"/>
        <v>0</v>
      </c>
      <c r="AQ211" s="22">
        <f t="shared" si="275"/>
        <v>0</v>
      </c>
      <c r="AR211" s="22">
        <f t="shared" si="275"/>
        <v>0</v>
      </c>
      <c r="AS211" s="22">
        <f t="shared" si="275"/>
        <v>0</v>
      </c>
      <c r="AT211" s="22">
        <f t="shared" si="275"/>
        <v>0</v>
      </c>
      <c r="AU211" s="22">
        <f t="shared" si="275"/>
        <v>0</v>
      </c>
      <c r="AV211" s="22">
        <f t="shared" si="275"/>
        <v>0</v>
      </c>
      <c r="AW211" s="22">
        <f t="shared" si="275"/>
        <v>0</v>
      </c>
      <c r="AX211" s="22">
        <f t="shared" si="275"/>
        <v>0</v>
      </c>
      <c r="AY211" s="22">
        <f t="shared" si="275"/>
        <v>0</v>
      </c>
      <c r="AZ211" s="22">
        <f t="shared" si="275"/>
        <v>0</v>
      </c>
      <c r="BA211" s="22">
        <f t="shared" si="275"/>
        <v>0</v>
      </c>
      <c r="BB211" s="22">
        <f t="shared" si="275"/>
        <v>0</v>
      </c>
      <c r="BC211" s="22">
        <f t="shared" si="275"/>
        <v>0</v>
      </c>
      <c r="BD211" s="22">
        <f t="shared" si="275"/>
        <v>0</v>
      </c>
      <c r="BE211" s="22">
        <f t="shared" si="275"/>
        <v>0</v>
      </c>
      <c r="BF211" s="22">
        <f t="shared" si="275"/>
        <v>0</v>
      </c>
      <c r="BG211" s="22">
        <f t="shared" si="275"/>
        <v>0</v>
      </c>
      <c r="BH211" s="22">
        <f t="shared" si="275"/>
        <v>0</v>
      </c>
      <c r="BI211" s="22">
        <f t="shared" si="275"/>
        <v>0</v>
      </c>
      <c r="BJ211" s="22">
        <f t="shared" si="275"/>
        <v>0</v>
      </c>
      <c r="BK211" s="22">
        <f t="shared" si="275"/>
        <v>0</v>
      </c>
      <c r="BL211" s="22">
        <f t="shared" si="275"/>
        <v>0</v>
      </c>
      <c r="BM211" s="22">
        <f t="shared" si="275"/>
        <v>0</v>
      </c>
      <c r="BN211" s="22">
        <f t="shared" si="275"/>
        <v>0</v>
      </c>
      <c r="BO211" s="22">
        <f t="shared" si="275"/>
        <v>0</v>
      </c>
      <c r="BP211" s="22">
        <f t="shared" si="275"/>
        <v>0</v>
      </c>
      <c r="BQ211" s="22">
        <f t="shared" si="275"/>
        <v>0</v>
      </c>
      <c r="BS211" s="22">
        <f>SUM(J211:U211)</f>
        <v>0</v>
      </c>
      <c r="BT211" s="22">
        <f>SUM(V211:AG211)</f>
        <v>1267000000</v>
      </c>
      <c r="BU211" s="22">
        <f>SUM(AH211:AS211)</f>
        <v>0</v>
      </c>
      <c r="BV211" s="22">
        <f>SUM(AT211:BE211)</f>
        <v>0</v>
      </c>
      <c r="BW211" s="22">
        <f>SUM(BF211:BQ211)</f>
        <v>0</v>
      </c>
      <c r="BX211" s="22">
        <f t="shared" ref="BX211:CY211" si="276">IF(BX7=$C15,BW212-BX210,0)</f>
        <v>0</v>
      </c>
      <c r="BY211" s="22">
        <f t="shared" si="276"/>
        <v>0</v>
      </c>
      <c r="BZ211" s="22">
        <f t="shared" si="276"/>
        <v>0</v>
      </c>
      <c r="CA211" s="22">
        <f t="shared" si="276"/>
        <v>0</v>
      </c>
      <c r="CB211" s="22">
        <f t="shared" si="276"/>
        <v>0</v>
      </c>
      <c r="CC211" s="22">
        <f t="shared" si="276"/>
        <v>0</v>
      </c>
      <c r="CD211" s="22">
        <f t="shared" si="276"/>
        <v>0</v>
      </c>
      <c r="CE211" s="22">
        <f t="shared" si="276"/>
        <v>0</v>
      </c>
      <c r="CF211" s="22">
        <f t="shared" si="276"/>
        <v>0</v>
      </c>
      <c r="CG211" s="22">
        <f t="shared" si="276"/>
        <v>0</v>
      </c>
      <c r="CH211" s="22">
        <f t="shared" si="276"/>
        <v>0</v>
      </c>
      <c r="CI211" s="22">
        <f t="shared" si="276"/>
        <v>0</v>
      </c>
      <c r="CJ211" s="22">
        <f t="shared" si="276"/>
        <v>0</v>
      </c>
      <c r="CK211" s="22">
        <f t="shared" si="276"/>
        <v>0</v>
      </c>
      <c r="CL211" s="22">
        <f t="shared" si="276"/>
        <v>0</v>
      </c>
      <c r="CM211" s="22">
        <f t="shared" si="276"/>
        <v>0</v>
      </c>
      <c r="CN211" s="22">
        <f t="shared" si="276"/>
        <v>0</v>
      </c>
      <c r="CO211" s="22">
        <f t="shared" si="276"/>
        <v>0</v>
      </c>
      <c r="CP211" s="22">
        <f t="shared" si="276"/>
        <v>0</v>
      </c>
      <c r="CQ211" s="22">
        <f t="shared" si="276"/>
        <v>0</v>
      </c>
      <c r="CR211" s="22">
        <f t="shared" si="276"/>
        <v>0</v>
      </c>
      <c r="CS211" s="22">
        <f t="shared" si="276"/>
        <v>0</v>
      </c>
      <c r="CT211" s="22">
        <f t="shared" si="276"/>
        <v>0</v>
      </c>
      <c r="CU211" s="22">
        <f t="shared" si="276"/>
        <v>0</v>
      </c>
      <c r="CV211" s="22">
        <f t="shared" si="276"/>
        <v>0</v>
      </c>
      <c r="CW211" s="22">
        <f t="shared" si="276"/>
        <v>0</v>
      </c>
      <c r="CX211" s="22">
        <f t="shared" si="276"/>
        <v>0</v>
      </c>
      <c r="CY211" s="22">
        <f t="shared" si="276"/>
        <v>0</v>
      </c>
    </row>
    <row r="212" spans="1:103" s="6" customFormat="1">
      <c r="A212" s="3"/>
      <c r="B212" s="17" t="s">
        <v>20</v>
      </c>
      <c r="C212" s="79"/>
      <c r="D212" s="116"/>
      <c r="E212" s="116"/>
      <c r="F212" s="116"/>
      <c r="G212" s="116"/>
      <c r="H212" s="116"/>
      <c r="I212" s="116"/>
      <c r="J212" s="18">
        <f>J208+J209-J210-J211</f>
        <v>0</v>
      </c>
      <c r="K212" s="18">
        <f t="shared" ref="K212:BQ212" si="277">K208+K209-K210-K211</f>
        <v>0</v>
      </c>
      <c r="L212" s="18">
        <f t="shared" si="277"/>
        <v>0</v>
      </c>
      <c r="M212" s="18">
        <f t="shared" si="277"/>
        <v>0</v>
      </c>
      <c r="N212" s="18">
        <f t="shared" si="277"/>
        <v>0</v>
      </c>
      <c r="O212" s="18">
        <f t="shared" si="277"/>
        <v>0</v>
      </c>
      <c r="P212" s="18">
        <f t="shared" si="277"/>
        <v>427000000</v>
      </c>
      <c r="Q212" s="18">
        <f t="shared" si="277"/>
        <v>487000000</v>
      </c>
      <c r="R212" s="18">
        <f t="shared" si="277"/>
        <v>547000000</v>
      </c>
      <c r="S212" s="18">
        <f t="shared" si="277"/>
        <v>607000000</v>
      </c>
      <c r="T212" s="18">
        <f t="shared" si="277"/>
        <v>667000000</v>
      </c>
      <c r="U212" s="18">
        <f t="shared" si="277"/>
        <v>727000000</v>
      </c>
      <c r="V212" s="18">
        <f t="shared" si="277"/>
        <v>787000000</v>
      </c>
      <c r="W212" s="18">
        <f t="shared" si="277"/>
        <v>847000000</v>
      </c>
      <c r="X212" s="18">
        <f t="shared" si="277"/>
        <v>907000000</v>
      </c>
      <c r="Y212" s="18">
        <f t="shared" si="277"/>
        <v>967000000</v>
      </c>
      <c r="Z212" s="18">
        <f>Z208+Z209-Z210-Z211</f>
        <v>1027000000</v>
      </c>
      <c r="AA212" s="18">
        <f t="shared" si="277"/>
        <v>1087000000</v>
      </c>
      <c r="AB212" s="18">
        <f t="shared" si="277"/>
        <v>1147000000</v>
      </c>
      <c r="AC212" s="18">
        <f t="shared" si="277"/>
        <v>1207000000</v>
      </c>
      <c r="AD212" s="18">
        <f t="shared" si="277"/>
        <v>1267000000</v>
      </c>
      <c r="AE212" s="18">
        <f t="shared" si="277"/>
        <v>1267000000</v>
      </c>
      <c r="AF212" s="18">
        <f t="shared" si="277"/>
        <v>1267000000</v>
      </c>
      <c r="AG212" s="18">
        <f t="shared" si="277"/>
        <v>0</v>
      </c>
      <c r="AH212" s="18">
        <f t="shared" si="277"/>
        <v>0</v>
      </c>
      <c r="AI212" s="18">
        <f t="shared" si="277"/>
        <v>0</v>
      </c>
      <c r="AJ212" s="18">
        <f t="shared" si="277"/>
        <v>0</v>
      </c>
      <c r="AK212" s="18">
        <f t="shared" si="277"/>
        <v>0</v>
      </c>
      <c r="AL212" s="18">
        <f t="shared" si="277"/>
        <v>0</v>
      </c>
      <c r="AM212" s="18">
        <f t="shared" si="277"/>
        <v>0</v>
      </c>
      <c r="AN212" s="18">
        <f t="shared" si="277"/>
        <v>0</v>
      </c>
      <c r="AO212" s="18">
        <f t="shared" si="277"/>
        <v>0</v>
      </c>
      <c r="AP212" s="18">
        <f t="shared" si="277"/>
        <v>0</v>
      </c>
      <c r="AQ212" s="18">
        <f t="shared" si="277"/>
        <v>0</v>
      </c>
      <c r="AR212" s="18">
        <f t="shared" si="277"/>
        <v>0</v>
      </c>
      <c r="AS212" s="18">
        <f t="shared" si="277"/>
        <v>0</v>
      </c>
      <c r="AT212" s="18">
        <f t="shared" si="277"/>
        <v>0</v>
      </c>
      <c r="AU212" s="18">
        <f t="shared" si="277"/>
        <v>0</v>
      </c>
      <c r="AV212" s="18">
        <f t="shared" si="277"/>
        <v>0</v>
      </c>
      <c r="AW212" s="18">
        <f t="shared" si="277"/>
        <v>0</v>
      </c>
      <c r="AX212" s="18">
        <f t="shared" si="277"/>
        <v>0</v>
      </c>
      <c r="AY212" s="18">
        <f t="shared" si="277"/>
        <v>0</v>
      </c>
      <c r="AZ212" s="18">
        <f t="shared" si="277"/>
        <v>0</v>
      </c>
      <c r="BA212" s="18">
        <f t="shared" si="277"/>
        <v>0</v>
      </c>
      <c r="BB212" s="18">
        <f t="shared" si="277"/>
        <v>0</v>
      </c>
      <c r="BC212" s="18">
        <f t="shared" si="277"/>
        <v>0</v>
      </c>
      <c r="BD212" s="18">
        <f t="shared" si="277"/>
        <v>0</v>
      </c>
      <c r="BE212" s="18">
        <f t="shared" si="277"/>
        <v>0</v>
      </c>
      <c r="BF212" s="18">
        <f t="shared" si="277"/>
        <v>0</v>
      </c>
      <c r="BG212" s="18">
        <f t="shared" si="277"/>
        <v>0</v>
      </c>
      <c r="BH212" s="18">
        <f t="shared" si="277"/>
        <v>0</v>
      </c>
      <c r="BI212" s="18">
        <f t="shared" si="277"/>
        <v>0</v>
      </c>
      <c r="BJ212" s="18">
        <f t="shared" si="277"/>
        <v>0</v>
      </c>
      <c r="BK212" s="18">
        <f t="shared" si="277"/>
        <v>0</v>
      </c>
      <c r="BL212" s="18">
        <f t="shared" si="277"/>
        <v>0</v>
      </c>
      <c r="BM212" s="18">
        <f t="shared" si="277"/>
        <v>0</v>
      </c>
      <c r="BN212" s="18">
        <f t="shared" si="277"/>
        <v>0</v>
      </c>
      <c r="BO212" s="18">
        <f t="shared" si="277"/>
        <v>0</v>
      </c>
      <c r="BP212" s="18">
        <f t="shared" si="277"/>
        <v>0</v>
      </c>
      <c r="BQ212" s="18">
        <f t="shared" si="277"/>
        <v>0</v>
      </c>
      <c r="BR212" s="116"/>
      <c r="BS212" s="18">
        <f>BS208+BS209-BS210-BS211</f>
        <v>727000000</v>
      </c>
      <c r="BT212" s="18">
        <f t="shared" ref="BT212:CY212" si="278">BT208+BT209-BT210-BT211</f>
        <v>0</v>
      </c>
      <c r="BU212" s="18">
        <f t="shared" si="278"/>
        <v>0</v>
      </c>
      <c r="BV212" s="18">
        <f t="shared" si="278"/>
        <v>0</v>
      </c>
      <c r="BW212" s="18">
        <f t="shared" si="278"/>
        <v>0</v>
      </c>
      <c r="BX212" s="18">
        <f t="shared" si="278"/>
        <v>0</v>
      </c>
      <c r="BY212" s="18">
        <f t="shared" si="278"/>
        <v>0</v>
      </c>
      <c r="BZ212" s="18">
        <f t="shared" si="278"/>
        <v>0</v>
      </c>
      <c r="CA212" s="18">
        <f t="shared" si="278"/>
        <v>0</v>
      </c>
      <c r="CB212" s="18">
        <f t="shared" si="278"/>
        <v>0</v>
      </c>
      <c r="CC212" s="18">
        <f t="shared" si="278"/>
        <v>0</v>
      </c>
      <c r="CD212" s="18">
        <f t="shared" si="278"/>
        <v>0</v>
      </c>
      <c r="CE212" s="18">
        <f t="shared" si="278"/>
        <v>0</v>
      </c>
      <c r="CF212" s="18">
        <f t="shared" si="278"/>
        <v>0</v>
      </c>
      <c r="CG212" s="18">
        <f t="shared" si="278"/>
        <v>0</v>
      </c>
      <c r="CH212" s="18">
        <f t="shared" si="278"/>
        <v>0</v>
      </c>
      <c r="CI212" s="18">
        <f t="shared" si="278"/>
        <v>0</v>
      </c>
      <c r="CJ212" s="18">
        <f t="shared" si="278"/>
        <v>0</v>
      </c>
      <c r="CK212" s="18">
        <f t="shared" si="278"/>
        <v>0</v>
      </c>
      <c r="CL212" s="18">
        <f t="shared" si="278"/>
        <v>0</v>
      </c>
      <c r="CM212" s="18">
        <f t="shared" si="278"/>
        <v>0</v>
      </c>
      <c r="CN212" s="18">
        <f t="shared" si="278"/>
        <v>0</v>
      </c>
      <c r="CO212" s="18">
        <f t="shared" si="278"/>
        <v>0</v>
      </c>
      <c r="CP212" s="18">
        <f t="shared" si="278"/>
        <v>0</v>
      </c>
      <c r="CQ212" s="18">
        <f t="shared" si="278"/>
        <v>0</v>
      </c>
      <c r="CR212" s="18">
        <f t="shared" si="278"/>
        <v>0</v>
      </c>
      <c r="CS212" s="18">
        <f t="shared" si="278"/>
        <v>0</v>
      </c>
      <c r="CT212" s="18">
        <f t="shared" si="278"/>
        <v>0</v>
      </c>
      <c r="CU212" s="18">
        <f t="shared" si="278"/>
        <v>0</v>
      </c>
      <c r="CV212" s="18">
        <f t="shared" si="278"/>
        <v>0</v>
      </c>
      <c r="CW212" s="18">
        <f t="shared" si="278"/>
        <v>0</v>
      </c>
      <c r="CX212" s="18">
        <f t="shared" si="278"/>
        <v>0</v>
      </c>
      <c r="CY212" s="18">
        <f t="shared" si="278"/>
        <v>0</v>
      </c>
    </row>
    <row r="213" spans="1:103" s="6" customFormat="1">
      <c r="A213" s="3"/>
      <c r="B213" s="2" t="s">
        <v>4</v>
      </c>
      <c r="C213" s="40"/>
      <c r="G213" s="22">
        <f t="shared" ref="G213" si="279">SUM(BS213:CY213)</f>
        <v>62225916.666666672</v>
      </c>
      <c r="H213" s="33" t="s">
        <v>136</v>
      </c>
      <c r="J213" s="15">
        <f t="shared" ref="J213:BQ213" si="280">AVERAGE(J208,J212)*$C205*J9/12</f>
        <v>0</v>
      </c>
      <c r="K213" s="15">
        <f t="shared" si="280"/>
        <v>0</v>
      </c>
      <c r="L213" s="15">
        <f t="shared" si="280"/>
        <v>0</v>
      </c>
      <c r="M213" s="15">
        <f t="shared" si="280"/>
        <v>0</v>
      </c>
      <c r="N213" s="15">
        <f t="shared" si="280"/>
        <v>0</v>
      </c>
      <c r="O213" s="15">
        <f t="shared" si="280"/>
        <v>0</v>
      </c>
      <c r="P213" s="15">
        <f t="shared" si="280"/>
        <v>871791.66666666663</v>
      </c>
      <c r="Q213" s="15">
        <f t="shared" si="280"/>
        <v>1866083.3333333333</v>
      </c>
      <c r="R213" s="15">
        <f t="shared" si="280"/>
        <v>2111083.3333333335</v>
      </c>
      <c r="S213" s="15">
        <f t="shared" si="280"/>
        <v>2356083.3333333335</v>
      </c>
      <c r="T213" s="15">
        <f t="shared" si="280"/>
        <v>2601083.3333333335</v>
      </c>
      <c r="U213" s="15">
        <f t="shared" si="280"/>
        <v>2846083.3333333335</v>
      </c>
      <c r="V213" s="15">
        <f t="shared" si="280"/>
        <v>3091083.3333333335</v>
      </c>
      <c r="W213" s="15">
        <f t="shared" si="280"/>
        <v>3336083.3333333335</v>
      </c>
      <c r="X213" s="15">
        <f t="shared" si="280"/>
        <v>3581083.3333333335</v>
      </c>
      <c r="Y213" s="15">
        <f t="shared" si="280"/>
        <v>3826083.3333333335</v>
      </c>
      <c r="Z213" s="15">
        <f t="shared" si="280"/>
        <v>4071083.3333333335</v>
      </c>
      <c r="AA213" s="15">
        <f t="shared" si="280"/>
        <v>4316083.333333333</v>
      </c>
      <c r="AB213" s="15">
        <f t="shared" si="280"/>
        <v>4561083.333333333</v>
      </c>
      <c r="AC213" s="15">
        <f t="shared" si="280"/>
        <v>4806083.333333333</v>
      </c>
      <c r="AD213" s="15">
        <f t="shared" si="280"/>
        <v>5051083.333333333</v>
      </c>
      <c r="AE213" s="15">
        <f t="shared" si="280"/>
        <v>5173583.333333333</v>
      </c>
      <c r="AF213" s="15">
        <f t="shared" si="280"/>
        <v>5173583.333333333</v>
      </c>
      <c r="AG213" s="15">
        <f t="shared" si="280"/>
        <v>2586791.6666666665</v>
      </c>
      <c r="AH213" s="15">
        <f t="shared" si="280"/>
        <v>0</v>
      </c>
      <c r="AI213" s="15">
        <f t="shared" si="280"/>
        <v>0</v>
      </c>
      <c r="AJ213" s="15">
        <f t="shared" si="280"/>
        <v>0</v>
      </c>
      <c r="AK213" s="15">
        <f t="shared" si="280"/>
        <v>0</v>
      </c>
      <c r="AL213" s="15">
        <f t="shared" si="280"/>
        <v>0</v>
      </c>
      <c r="AM213" s="15">
        <f t="shared" si="280"/>
        <v>0</v>
      </c>
      <c r="AN213" s="15">
        <f t="shared" si="280"/>
        <v>0</v>
      </c>
      <c r="AO213" s="15">
        <f t="shared" si="280"/>
        <v>0</v>
      </c>
      <c r="AP213" s="15">
        <f t="shared" si="280"/>
        <v>0</v>
      </c>
      <c r="AQ213" s="15">
        <f t="shared" si="280"/>
        <v>0</v>
      </c>
      <c r="AR213" s="15">
        <f t="shared" si="280"/>
        <v>0</v>
      </c>
      <c r="AS213" s="15">
        <f t="shared" si="280"/>
        <v>0</v>
      </c>
      <c r="AT213" s="15">
        <f t="shared" si="280"/>
        <v>0</v>
      </c>
      <c r="AU213" s="15">
        <f t="shared" si="280"/>
        <v>0</v>
      </c>
      <c r="AV213" s="15">
        <f t="shared" si="280"/>
        <v>0</v>
      </c>
      <c r="AW213" s="15">
        <f t="shared" si="280"/>
        <v>0</v>
      </c>
      <c r="AX213" s="15">
        <f t="shared" si="280"/>
        <v>0</v>
      </c>
      <c r="AY213" s="15">
        <f t="shared" si="280"/>
        <v>0</v>
      </c>
      <c r="AZ213" s="15">
        <f t="shared" si="280"/>
        <v>0</v>
      </c>
      <c r="BA213" s="15">
        <f t="shared" si="280"/>
        <v>0</v>
      </c>
      <c r="BB213" s="15">
        <f t="shared" si="280"/>
        <v>0</v>
      </c>
      <c r="BC213" s="15">
        <f t="shared" si="280"/>
        <v>0</v>
      </c>
      <c r="BD213" s="15">
        <f t="shared" si="280"/>
        <v>0</v>
      </c>
      <c r="BE213" s="15">
        <f t="shared" si="280"/>
        <v>0</v>
      </c>
      <c r="BF213" s="15">
        <f t="shared" si="280"/>
        <v>0</v>
      </c>
      <c r="BG213" s="15">
        <f t="shared" si="280"/>
        <v>0</v>
      </c>
      <c r="BH213" s="15">
        <f t="shared" si="280"/>
        <v>0</v>
      </c>
      <c r="BI213" s="15">
        <f t="shared" si="280"/>
        <v>0</v>
      </c>
      <c r="BJ213" s="15">
        <f t="shared" si="280"/>
        <v>0</v>
      </c>
      <c r="BK213" s="15">
        <f t="shared" si="280"/>
        <v>0</v>
      </c>
      <c r="BL213" s="15">
        <f t="shared" si="280"/>
        <v>0</v>
      </c>
      <c r="BM213" s="15">
        <f t="shared" si="280"/>
        <v>0</v>
      </c>
      <c r="BN213" s="15">
        <f t="shared" si="280"/>
        <v>0</v>
      </c>
      <c r="BO213" s="15">
        <f t="shared" si="280"/>
        <v>0</v>
      </c>
      <c r="BP213" s="15">
        <f t="shared" si="280"/>
        <v>0</v>
      </c>
      <c r="BQ213" s="15">
        <f t="shared" si="280"/>
        <v>0</v>
      </c>
      <c r="BS213" s="22">
        <f>SUM(J213:U213)</f>
        <v>12652208.333333336</v>
      </c>
      <c r="BT213" s="22">
        <f>SUM(V213:AG213)</f>
        <v>49573708.333333336</v>
      </c>
      <c r="BU213" s="22">
        <f>SUM(AH213:AS213)</f>
        <v>0</v>
      </c>
      <c r="BV213" s="22">
        <f>SUM(AT213:BE213)</f>
        <v>0</v>
      </c>
      <c r="BW213" s="22">
        <f>SUM(BF213:BQ213)</f>
        <v>0</v>
      </c>
      <c r="BX213" s="15">
        <f t="shared" ref="BX213:CY213" si="281">AVERAGE(BX208,BX212)*$C205*BX9/12</f>
        <v>0</v>
      </c>
      <c r="BY213" s="15">
        <f t="shared" si="281"/>
        <v>0</v>
      </c>
      <c r="BZ213" s="15">
        <f t="shared" si="281"/>
        <v>0</v>
      </c>
      <c r="CA213" s="15">
        <f t="shared" si="281"/>
        <v>0</v>
      </c>
      <c r="CB213" s="15">
        <f t="shared" si="281"/>
        <v>0</v>
      </c>
      <c r="CC213" s="15">
        <f t="shared" si="281"/>
        <v>0</v>
      </c>
      <c r="CD213" s="15">
        <f t="shared" si="281"/>
        <v>0</v>
      </c>
      <c r="CE213" s="15">
        <f t="shared" si="281"/>
        <v>0</v>
      </c>
      <c r="CF213" s="15">
        <f t="shared" si="281"/>
        <v>0</v>
      </c>
      <c r="CG213" s="15">
        <f t="shared" si="281"/>
        <v>0</v>
      </c>
      <c r="CH213" s="15">
        <f t="shared" si="281"/>
        <v>0</v>
      </c>
      <c r="CI213" s="15">
        <f t="shared" si="281"/>
        <v>0</v>
      </c>
      <c r="CJ213" s="15">
        <f t="shared" si="281"/>
        <v>0</v>
      </c>
      <c r="CK213" s="15">
        <f t="shared" si="281"/>
        <v>0</v>
      </c>
      <c r="CL213" s="15">
        <f t="shared" si="281"/>
        <v>0</v>
      </c>
      <c r="CM213" s="15">
        <f t="shared" si="281"/>
        <v>0</v>
      </c>
      <c r="CN213" s="15">
        <f t="shared" si="281"/>
        <v>0</v>
      </c>
      <c r="CO213" s="15">
        <f t="shared" si="281"/>
        <v>0</v>
      </c>
      <c r="CP213" s="15">
        <f t="shared" si="281"/>
        <v>0</v>
      </c>
      <c r="CQ213" s="15">
        <f t="shared" si="281"/>
        <v>0</v>
      </c>
      <c r="CR213" s="15">
        <f t="shared" si="281"/>
        <v>0</v>
      </c>
      <c r="CS213" s="15">
        <f t="shared" si="281"/>
        <v>0</v>
      </c>
      <c r="CT213" s="15">
        <f t="shared" si="281"/>
        <v>0</v>
      </c>
      <c r="CU213" s="15">
        <f t="shared" si="281"/>
        <v>0</v>
      </c>
      <c r="CV213" s="15">
        <f t="shared" si="281"/>
        <v>0</v>
      </c>
      <c r="CW213" s="15">
        <f t="shared" si="281"/>
        <v>0</v>
      </c>
      <c r="CX213" s="15">
        <f t="shared" si="281"/>
        <v>0</v>
      </c>
      <c r="CY213" s="15">
        <f t="shared" si="281"/>
        <v>0</v>
      </c>
    </row>
    <row r="215" spans="1:103" s="6" customFormat="1">
      <c r="A215" s="3"/>
      <c r="B215" s="105" t="s">
        <v>79</v>
      </c>
      <c r="C215" s="106"/>
      <c r="D215" s="107"/>
      <c r="E215" s="107"/>
      <c r="F215" s="66"/>
      <c r="G215" s="247">
        <f t="shared" ref="G215:G216" si="282">SUM(BS215:CY215)</f>
        <v>0</v>
      </c>
      <c r="H215" s="182" t="s">
        <v>136</v>
      </c>
      <c r="I215" s="66"/>
      <c r="J215" s="108">
        <f>IFERROR(SUM(J213,#REF!,#REF!,#REF!)*J12/J12,0)</f>
        <v>0</v>
      </c>
      <c r="K215" s="108">
        <f>IFERROR(SUM(K213,#REF!,#REF!,#REF!)*K12/K12,0)</f>
        <v>0</v>
      </c>
      <c r="L215" s="108">
        <f>IFERROR(SUM(L213,#REF!,#REF!,#REF!)*L12/L12,0)</f>
        <v>0</v>
      </c>
      <c r="M215" s="108">
        <f>IFERROR(SUM(M213,#REF!,#REF!,#REF!)*M12/M12,0)</f>
        <v>0</v>
      </c>
      <c r="N215" s="108">
        <f>IFERROR(SUM(N213,#REF!,#REF!,#REF!)*N12/N12,0)</f>
        <v>0</v>
      </c>
      <c r="O215" s="108">
        <f>IFERROR(SUM(O213,#REF!,#REF!,#REF!)*O12/O12,0)</f>
        <v>0</v>
      </c>
      <c r="P215" s="108">
        <f>IFERROR(SUM(P213,#REF!,#REF!,#REF!)*P12/P12,0)</f>
        <v>0</v>
      </c>
      <c r="Q215" s="108">
        <f>IFERROR(SUM(Q213,#REF!,#REF!,#REF!)*Q12/Q12,0)</f>
        <v>0</v>
      </c>
      <c r="R215" s="108">
        <f>IFERROR(SUM(R213,#REF!,#REF!,#REF!)*R12/R12,0)</f>
        <v>0</v>
      </c>
      <c r="S215" s="108">
        <f>IFERROR(SUM(S213,#REF!,#REF!,#REF!)*S12/S12,0)</f>
        <v>0</v>
      </c>
      <c r="T215" s="108">
        <f>IFERROR(SUM(T213,#REF!,#REF!,#REF!)*T12/T12,0)</f>
        <v>0</v>
      </c>
      <c r="U215" s="108">
        <f>IFERROR(SUM(U213,#REF!,#REF!,#REF!)*U12/U12,0)</f>
        <v>0</v>
      </c>
      <c r="V215" s="108">
        <f>IFERROR(SUM(V213,#REF!,#REF!,#REF!)*V12/V12,0)</f>
        <v>0</v>
      </c>
      <c r="W215" s="108">
        <f>IFERROR(SUM(W213,#REF!,#REF!,#REF!)*W12/W12,0)</f>
        <v>0</v>
      </c>
      <c r="X215" s="108">
        <f>IFERROR(SUM(X213,#REF!,#REF!,#REF!)*X12/X12,0)</f>
        <v>0</v>
      </c>
      <c r="Y215" s="108">
        <f>IFERROR(SUM(Y213,#REF!,#REF!,#REF!)*Y12/Y12,0)</f>
        <v>0</v>
      </c>
      <c r="Z215" s="108">
        <f>IFERROR(SUM(Z213,#REF!,#REF!,#REF!)*Z12/Z12,0)</f>
        <v>0</v>
      </c>
      <c r="AA215" s="108">
        <f>IFERROR(SUM(AA213,#REF!,#REF!,#REF!)*AA12/AA12,0)</f>
        <v>0</v>
      </c>
      <c r="AB215" s="108">
        <f>IFERROR(SUM(AB213,#REF!,#REF!,#REF!)*AB12/AB12,0)</f>
        <v>0</v>
      </c>
      <c r="AC215" s="108">
        <f>IFERROR(SUM(AC213,#REF!,#REF!,#REF!)*AC12/AC12,0)</f>
        <v>0</v>
      </c>
      <c r="AD215" s="108">
        <f>IFERROR(SUM(AD213,#REF!,#REF!,#REF!)*AD12/AD12,0)</f>
        <v>0</v>
      </c>
      <c r="AE215" s="108">
        <f>IFERROR(SUM(AE213,#REF!,#REF!,#REF!)*AE12/AE12,0)</f>
        <v>0</v>
      </c>
      <c r="AF215" s="108">
        <f>IFERROR(SUM(AF213,#REF!,#REF!,#REF!)*AF12/AF12,0)</f>
        <v>0</v>
      </c>
      <c r="AG215" s="108">
        <f>IFERROR(SUM(AG213,#REF!,#REF!,#REF!)*AG12/AG12,0)</f>
        <v>0</v>
      </c>
      <c r="AH215" s="108">
        <f>IFERROR(SUM(AH213,#REF!,#REF!,#REF!)*AH12/AH12,0)</f>
        <v>0</v>
      </c>
      <c r="AI215" s="108">
        <f>IFERROR(SUM(AI213,#REF!,#REF!,#REF!)*AI12/AI12,0)</f>
        <v>0</v>
      </c>
      <c r="AJ215" s="108">
        <f>IFERROR(SUM(AJ213,#REF!,#REF!,#REF!)*AJ12/AJ12,0)</f>
        <v>0</v>
      </c>
      <c r="AK215" s="108">
        <f>IFERROR(SUM(AK213,#REF!,#REF!,#REF!)*AK12/AK12,0)</f>
        <v>0</v>
      </c>
      <c r="AL215" s="108">
        <f>IFERROR(SUM(AL213,#REF!,#REF!,#REF!)*AL12/AL12,0)</f>
        <v>0</v>
      </c>
      <c r="AM215" s="108">
        <f>IFERROR(SUM(AM213,#REF!,#REF!,#REF!)*AM12/AM12,0)</f>
        <v>0</v>
      </c>
      <c r="AN215" s="108">
        <f>IFERROR(SUM(AN213,#REF!,#REF!,#REF!)*AN12/AN12,0)</f>
        <v>0</v>
      </c>
      <c r="AO215" s="108">
        <f>IFERROR(SUM(AO213,#REF!,#REF!,#REF!)*AO12/AO12,0)</f>
        <v>0</v>
      </c>
      <c r="AP215" s="108">
        <f>IFERROR(SUM(AP213,#REF!,#REF!,#REF!)*AP12/AP12,0)</f>
        <v>0</v>
      </c>
      <c r="AQ215" s="108">
        <f>IFERROR(SUM(AQ213,#REF!,#REF!,#REF!)*AQ12/AQ12,0)</f>
        <v>0</v>
      </c>
      <c r="AR215" s="108">
        <f>IFERROR(SUM(AR213,#REF!,#REF!,#REF!)*AR12/AR12,0)</f>
        <v>0</v>
      </c>
      <c r="AS215" s="108">
        <f>IFERROR(SUM(AS213,#REF!,#REF!,#REF!)*AS12/AS12,0)</f>
        <v>0</v>
      </c>
      <c r="AT215" s="108">
        <f>IFERROR(SUM(AT213,#REF!,#REF!,#REF!)*AT12/AT12,0)</f>
        <v>0</v>
      </c>
      <c r="AU215" s="108">
        <f>IFERROR(SUM(AU213,#REF!,#REF!,#REF!)*AU12/AU12,0)</f>
        <v>0</v>
      </c>
      <c r="AV215" s="108">
        <f>IFERROR(SUM(AV213,#REF!,#REF!,#REF!)*AV12/AV12,0)</f>
        <v>0</v>
      </c>
      <c r="AW215" s="108">
        <f>IFERROR(SUM(AW213,#REF!,#REF!,#REF!)*AW12/AW12,0)</f>
        <v>0</v>
      </c>
      <c r="AX215" s="108">
        <f>IFERROR(SUM(AX213,#REF!,#REF!,#REF!)*AX12/AX12,0)</f>
        <v>0</v>
      </c>
      <c r="AY215" s="108">
        <f>IFERROR(SUM(AY213,#REF!,#REF!,#REF!)*AY12/AY12,0)</f>
        <v>0</v>
      </c>
      <c r="AZ215" s="108">
        <f>IFERROR(SUM(AZ213,#REF!,#REF!,#REF!)*AZ12/AZ12,0)</f>
        <v>0</v>
      </c>
      <c r="BA215" s="108">
        <f>IFERROR(SUM(BA213,#REF!,#REF!,#REF!)*BA12/BA12,0)</f>
        <v>0</v>
      </c>
      <c r="BB215" s="108">
        <f>IFERROR(SUM(BB213,#REF!,#REF!,#REF!)*BB12/BB12,0)</f>
        <v>0</v>
      </c>
      <c r="BC215" s="108">
        <f>IFERROR(SUM(BC213,#REF!,#REF!,#REF!)*BC12/BC12,0)</f>
        <v>0</v>
      </c>
      <c r="BD215" s="108">
        <f>IFERROR(SUM(BD213,#REF!,#REF!,#REF!)*BD12/BD12,0)</f>
        <v>0</v>
      </c>
      <c r="BE215" s="108">
        <f>IFERROR(SUM(BE213,#REF!,#REF!,#REF!)*BE12/BE12,0)</f>
        <v>0</v>
      </c>
      <c r="BF215" s="108">
        <f>IFERROR(SUM(BF213,#REF!,#REF!,#REF!)*BF12/BF12,0)</f>
        <v>0</v>
      </c>
      <c r="BG215" s="108">
        <f>IFERROR(SUM(BG213,#REF!,#REF!,#REF!)*BG12/BG12,0)</f>
        <v>0</v>
      </c>
      <c r="BH215" s="108">
        <f>IFERROR(SUM(BH213,#REF!,#REF!,#REF!)*BH12/BH12,0)</f>
        <v>0</v>
      </c>
      <c r="BI215" s="108">
        <f>IFERROR(SUM(BI213,#REF!,#REF!,#REF!)*BI12/BI12,0)</f>
        <v>0</v>
      </c>
      <c r="BJ215" s="108">
        <f>IFERROR(SUM(BJ213,#REF!,#REF!,#REF!)*BJ12/BJ12,0)</f>
        <v>0</v>
      </c>
      <c r="BK215" s="108">
        <f>IFERROR(SUM(BK213,#REF!,#REF!,#REF!)*BK12/BK12,0)</f>
        <v>0</v>
      </c>
      <c r="BL215" s="108">
        <f>IFERROR(SUM(BL213,#REF!,#REF!,#REF!)*BL12/BL12,0)</f>
        <v>0</v>
      </c>
      <c r="BM215" s="108">
        <f>IFERROR(SUM(BM213,#REF!,#REF!,#REF!)*BM12/BM12,0)</f>
        <v>0</v>
      </c>
      <c r="BN215" s="108">
        <f>IFERROR(SUM(BN213,#REF!,#REF!,#REF!)*BN12/BN12,0)</f>
        <v>0</v>
      </c>
      <c r="BO215" s="108">
        <f>IFERROR(SUM(BO213,#REF!,#REF!,#REF!)*BO12/BO12,0)</f>
        <v>0</v>
      </c>
      <c r="BP215" s="108">
        <f>IFERROR(SUM(BP213,#REF!,#REF!,#REF!)*BP12/BP12,0)</f>
        <v>0</v>
      </c>
      <c r="BQ215" s="108">
        <f>IFERROR(SUM(BQ213,#REF!,#REF!,#REF!)*BQ12/BQ12,0)</f>
        <v>0</v>
      </c>
      <c r="BR215" s="120"/>
      <c r="BS215" s="247">
        <f>SUM(J215:U215)</f>
        <v>0</v>
      </c>
      <c r="BT215" s="247">
        <f>SUM(V215:AG215)</f>
        <v>0</v>
      </c>
      <c r="BU215" s="247">
        <f>SUM(AH215:AS215)</f>
        <v>0</v>
      </c>
      <c r="BV215" s="247">
        <f>SUM(AT215:BE215)</f>
        <v>0</v>
      </c>
      <c r="BW215" s="247">
        <f>SUM(BF215:BQ215)</f>
        <v>0</v>
      </c>
      <c r="BX215" s="108">
        <f>IFERROR(SUM(BX213,#REF!,#REF!,#REF!)*BX12/BX12,0)</f>
        <v>0</v>
      </c>
      <c r="BY215" s="108">
        <f>IFERROR(SUM(BY213,#REF!,#REF!,#REF!)*BY12/BY12,0)</f>
        <v>0</v>
      </c>
      <c r="BZ215" s="108">
        <f>IFERROR(SUM(BZ213,#REF!,#REF!,#REF!)*BZ12/BZ12,0)</f>
        <v>0</v>
      </c>
      <c r="CA215" s="108">
        <f>IFERROR(SUM(CA213,#REF!,#REF!,#REF!)*CA12/CA12,0)</f>
        <v>0</v>
      </c>
      <c r="CB215" s="108">
        <f>IFERROR(SUM(CB213,#REF!,#REF!,#REF!)*CB12/CB12,0)</f>
        <v>0</v>
      </c>
      <c r="CC215" s="108">
        <f>IFERROR(SUM(CC213,#REF!,#REF!,#REF!)*CC12/CC12,0)</f>
        <v>0</v>
      </c>
      <c r="CD215" s="108">
        <f>IFERROR(SUM(CD213,#REF!,#REF!,#REF!)*CD12/CD12,0)</f>
        <v>0</v>
      </c>
      <c r="CE215" s="108">
        <f>IFERROR(SUM(CE213,#REF!,#REF!,#REF!)*CE12/CE12,0)</f>
        <v>0</v>
      </c>
      <c r="CF215" s="108">
        <f>IFERROR(SUM(CF213,#REF!,#REF!,#REF!)*CF12/CF12,0)</f>
        <v>0</v>
      </c>
      <c r="CG215" s="108">
        <f>IFERROR(SUM(CG213,#REF!,#REF!,#REF!)*CG12/CG12,0)</f>
        <v>0</v>
      </c>
      <c r="CH215" s="108">
        <f>IFERROR(SUM(CH213,#REF!,#REF!,#REF!)*CH12/CH12,0)</f>
        <v>0</v>
      </c>
      <c r="CI215" s="108">
        <f>IFERROR(SUM(CI213,#REF!,#REF!,#REF!)*CI12/CI12,0)</f>
        <v>0</v>
      </c>
      <c r="CJ215" s="108">
        <f>IFERROR(SUM(CJ213,#REF!,#REF!,#REF!)*CJ12/CJ12,0)</f>
        <v>0</v>
      </c>
      <c r="CK215" s="108">
        <f>IFERROR(SUM(CK213,#REF!,#REF!,#REF!)*CK12/CK12,0)</f>
        <v>0</v>
      </c>
      <c r="CL215" s="108">
        <f>IFERROR(SUM(CL213,#REF!,#REF!,#REF!)*CL12/CL12,0)</f>
        <v>0</v>
      </c>
      <c r="CM215" s="108">
        <f>IFERROR(SUM(CM213,#REF!,#REF!,#REF!)*CM12/CM12,0)</f>
        <v>0</v>
      </c>
      <c r="CN215" s="108">
        <f>IFERROR(SUM(CN213,#REF!,#REF!,#REF!)*CN12/CN12,0)</f>
        <v>0</v>
      </c>
      <c r="CO215" s="108">
        <f>IFERROR(SUM(CO213,#REF!,#REF!,#REF!)*CO12/CO12,0)</f>
        <v>0</v>
      </c>
      <c r="CP215" s="108">
        <f>IFERROR(SUM(CP213,#REF!,#REF!,#REF!)*CP12/CP12,0)</f>
        <v>0</v>
      </c>
      <c r="CQ215" s="108">
        <f>IFERROR(SUM(CQ213,#REF!,#REF!,#REF!)*CQ12/CQ12,0)</f>
        <v>0</v>
      </c>
      <c r="CR215" s="108">
        <f>IFERROR(SUM(CR213,#REF!,#REF!,#REF!)*CR12/CR12,0)</f>
        <v>0</v>
      </c>
      <c r="CS215" s="108">
        <f>IFERROR(SUM(CS213,#REF!,#REF!,#REF!)*CS12/CS12,0)</f>
        <v>0</v>
      </c>
      <c r="CT215" s="108">
        <f>IFERROR(SUM(CT213,#REF!,#REF!,#REF!)*CT12/CT12,0)</f>
        <v>0</v>
      </c>
      <c r="CU215" s="108">
        <f>IFERROR(SUM(CU213,#REF!,#REF!,#REF!)*CU12/CU12,0)</f>
        <v>0</v>
      </c>
      <c r="CV215" s="108">
        <f>IFERROR(SUM(CV213,#REF!,#REF!,#REF!)*CV12/CV12,0)</f>
        <v>0</v>
      </c>
      <c r="CW215" s="108">
        <f>IFERROR(SUM(CW213,#REF!,#REF!,#REF!)*CW12/CW12,0)</f>
        <v>0</v>
      </c>
      <c r="CX215" s="108">
        <f>IFERROR(SUM(CX213,#REF!,#REF!,#REF!)*CX12/CX12,0)</f>
        <v>0</v>
      </c>
      <c r="CY215" s="238">
        <f>IFERROR(SUM(CY213,#REF!,#REF!,#REF!)*CY12/CY12,0)</f>
        <v>0</v>
      </c>
    </row>
    <row r="216" spans="1:103" s="6" customFormat="1">
      <c r="A216" s="3"/>
      <c r="B216" s="95" t="s">
        <v>80</v>
      </c>
      <c r="C216" s="109"/>
      <c r="D216" s="110"/>
      <c r="E216" s="110"/>
      <c r="F216" s="73"/>
      <c r="G216" s="158">
        <f t="shared" si="282"/>
        <v>0</v>
      </c>
      <c r="H216" s="126" t="s">
        <v>136</v>
      </c>
      <c r="I216" s="73"/>
      <c r="J216" s="111">
        <f>IFERROR(SUM(J213,#REF!,#REF!)*SUM(J14,J15)/SUM(J14,J15),0)</f>
        <v>0</v>
      </c>
      <c r="K216" s="111">
        <f>IFERROR(SUM(K213,#REF!,#REF!)*SUM(K14,K15)/SUM(K14,K15),0)</f>
        <v>0</v>
      </c>
      <c r="L216" s="111">
        <f>IFERROR(SUM(L213,#REF!,#REF!)*SUM(L14,L15)/SUM(L14,L15),0)</f>
        <v>0</v>
      </c>
      <c r="M216" s="111">
        <f>IFERROR(SUM(M213,#REF!,#REF!)*SUM(M14,M15)/SUM(M14,M15),0)</f>
        <v>0</v>
      </c>
      <c r="N216" s="111">
        <f>IFERROR(SUM(N213,#REF!,#REF!)*SUM(N14,N15)/SUM(N14,N15),0)</f>
        <v>0</v>
      </c>
      <c r="O216" s="111">
        <f>IFERROR(SUM(O213,#REF!,#REF!)*SUM(O14,O15)/SUM(O14,O15),0)</f>
        <v>0</v>
      </c>
      <c r="P216" s="111">
        <f>IFERROR(SUM(P213,#REF!,#REF!)*SUM(P14,P15)/SUM(P14,P15),0)</f>
        <v>0</v>
      </c>
      <c r="Q216" s="111">
        <f>IFERROR(SUM(Q213,#REF!,#REF!)*SUM(Q14,Q15)/SUM(Q14,Q15),0)</f>
        <v>0</v>
      </c>
      <c r="R216" s="111">
        <f>IFERROR(SUM(R213,#REF!,#REF!)*SUM(R14,R15)/SUM(R14,R15),0)</f>
        <v>0</v>
      </c>
      <c r="S216" s="111">
        <f>IFERROR(SUM(S213,#REF!,#REF!)*SUM(S14,S15)/SUM(S14,S15),0)</f>
        <v>0</v>
      </c>
      <c r="T216" s="111">
        <f>IFERROR(SUM(T213,#REF!,#REF!)*SUM(T14,T15)/SUM(T14,T15),0)</f>
        <v>0</v>
      </c>
      <c r="U216" s="111">
        <f>IFERROR(SUM(U213,#REF!,#REF!)*SUM(U14,U15)/SUM(U14,U15),0)</f>
        <v>0</v>
      </c>
      <c r="V216" s="111">
        <f>IFERROR(SUM(V213,#REF!,#REF!)*SUM(V14,V15)/SUM(V14,V15),0)</f>
        <v>0</v>
      </c>
      <c r="W216" s="111">
        <f>IFERROR(SUM(W213,#REF!,#REF!)*SUM(W14,W15)/SUM(W14,W15),0)</f>
        <v>0</v>
      </c>
      <c r="X216" s="111">
        <f>IFERROR(SUM(X213,#REF!,#REF!)*SUM(X14,X15)/SUM(X14,X15),0)</f>
        <v>0</v>
      </c>
      <c r="Y216" s="111">
        <f>IFERROR(SUM(Y213,#REF!,#REF!)*SUM(Y14,Y15)/SUM(Y14,Y15),0)</f>
        <v>0</v>
      </c>
      <c r="Z216" s="111">
        <f>IFERROR(SUM(Z213,#REF!,#REF!)*SUM(Z14,Z15)/SUM(Z14,Z15),0)</f>
        <v>0</v>
      </c>
      <c r="AA216" s="111">
        <f>IFERROR(SUM(AA213,#REF!,#REF!)*SUM(AA14,AA15)/SUM(AA14,AA15),0)</f>
        <v>0</v>
      </c>
      <c r="AB216" s="111">
        <f>IFERROR(SUM(AB213,#REF!,#REF!)*SUM(AB14,AB15)/SUM(AB14,AB15),0)</f>
        <v>0</v>
      </c>
      <c r="AC216" s="111">
        <f>IFERROR(SUM(AC213,#REF!,#REF!)*SUM(AC14,AC15)/SUM(AC14,AC15),0)</f>
        <v>0</v>
      </c>
      <c r="AD216" s="111">
        <f>IFERROR(SUM(AD213,#REF!,#REF!)*SUM(AD14,AD15)/SUM(AD14,AD15),0)</f>
        <v>0</v>
      </c>
      <c r="AE216" s="111">
        <f>IFERROR(SUM(AE213,#REF!,#REF!)*SUM(AE14,AE15)/SUM(AE14,AE15),0)</f>
        <v>0</v>
      </c>
      <c r="AF216" s="111">
        <f>IFERROR(SUM(AF213,#REF!,#REF!)*SUM(AF14,AF15)/SUM(AF14,AF15),0)</f>
        <v>0</v>
      </c>
      <c r="AG216" s="111">
        <f>IFERROR(SUM(AG213,#REF!,#REF!)*SUM(AG14,AG15)/SUM(AG14,AG15),0)</f>
        <v>0</v>
      </c>
      <c r="AH216" s="111">
        <f>IFERROR(SUM(AH213,#REF!,#REF!)*SUM(AH14,AH15)/SUM(AH14,AH15),0)</f>
        <v>0</v>
      </c>
      <c r="AI216" s="111">
        <f>IFERROR(SUM(AI213,#REF!,#REF!)*SUM(AI14,AI15)/SUM(AI14,AI15),0)</f>
        <v>0</v>
      </c>
      <c r="AJ216" s="111">
        <f>IFERROR(SUM(AJ213,#REF!,#REF!)*SUM(AJ14,AJ15)/SUM(AJ14,AJ15),0)</f>
        <v>0</v>
      </c>
      <c r="AK216" s="111">
        <f>IFERROR(SUM(AK213,#REF!,#REF!)*SUM(AK14,AK15)/SUM(AK14,AK15),0)</f>
        <v>0</v>
      </c>
      <c r="AL216" s="111">
        <f>IFERROR(SUM(AL213,#REF!,#REF!)*SUM(AL14,AL15)/SUM(AL14,AL15),0)</f>
        <v>0</v>
      </c>
      <c r="AM216" s="111">
        <f>IFERROR(SUM(AM213,#REF!,#REF!)*SUM(AM14,AM15)/SUM(AM14,AM15),0)</f>
        <v>0</v>
      </c>
      <c r="AN216" s="111">
        <f>IFERROR(SUM(AN213,#REF!,#REF!)*SUM(AN14,AN15)/SUM(AN14,AN15),0)</f>
        <v>0</v>
      </c>
      <c r="AO216" s="111">
        <f>IFERROR(SUM(AO213,#REF!,#REF!)*SUM(AO14,AO15)/SUM(AO14,AO15),0)</f>
        <v>0</v>
      </c>
      <c r="AP216" s="111">
        <f>IFERROR(SUM(AP213,#REF!,#REF!)*SUM(AP14,AP15)/SUM(AP14,AP15),0)</f>
        <v>0</v>
      </c>
      <c r="AQ216" s="111">
        <f>IFERROR(SUM(AQ213,#REF!,#REF!)*SUM(AQ14,AQ15)/SUM(AQ14,AQ15),0)</f>
        <v>0</v>
      </c>
      <c r="AR216" s="111">
        <f>IFERROR(SUM(AR213,#REF!,#REF!)*SUM(AR14,AR15)/SUM(AR14,AR15),0)</f>
        <v>0</v>
      </c>
      <c r="AS216" s="111">
        <f>IFERROR(SUM(AS213,#REF!,#REF!)*SUM(AS14,AS15)/SUM(AS14,AS15),0)</f>
        <v>0</v>
      </c>
      <c r="AT216" s="111">
        <f>IFERROR(SUM(AT213,#REF!,#REF!)*SUM(AT14,AT15)/SUM(AT14,AT15),0)</f>
        <v>0</v>
      </c>
      <c r="AU216" s="111">
        <f>IFERROR(SUM(AU213,#REF!,#REF!)*SUM(AU14,AU15)/SUM(AU14,AU15),0)</f>
        <v>0</v>
      </c>
      <c r="AV216" s="111">
        <f>IFERROR(SUM(AV213,#REF!,#REF!)*SUM(AV14,AV15)/SUM(AV14,AV15),0)</f>
        <v>0</v>
      </c>
      <c r="AW216" s="111">
        <f>IFERROR(SUM(AW213,#REF!,#REF!)*SUM(AW14,AW15)/SUM(AW14,AW15),0)</f>
        <v>0</v>
      </c>
      <c r="AX216" s="111">
        <f>IFERROR(SUM(AX213,#REF!,#REF!)*SUM(AX14,AX15)/SUM(AX14,AX15),0)</f>
        <v>0</v>
      </c>
      <c r="AY216" s="111">
        <f>IFERROR(SUM(AY213,#REF!,#REF!)*SUM(AY14,AY15)/SUM(AY14,AY15),0)</f>
        <v>0</v>
      </c>
      <c r="AZ216" s="111">
        <f>IFERROR(SUM(AZ213,#REF!,#REF!)*SUM(AZ14,AZ15)/SUM(AZ14,AZ15),0)</f>
        <v>0</v>
      </c>
      <c r="BA216" s="111">
        <f>IFERROR(SUM(BA213,#REF!,#REF!)*SUM(BA14,BA15)/SUM(BA14,BA15),0)</f>
        <v>0</v>
      </c>
      <c r="BB216" s="111">
        <f>IFERROR(SUM(BB213,#REF!,#REF!)*SUM(BB14,BB15)/SUM(BB14,BB15),0)</f>
        <v>0</v>
      </c>
      <c r="BC216" s="111">
        <f>IFERROR(SUM(BC213,#REF!,#REF!)*SUM(BC14,BC15)/SUM(BC14,BC15),0)</f>
        <v>0</v>
      </c>
      <c r="BD216" s="111">
        <f>IFERROR(SUM(BD213,#REF!,#REF!)*SUM(BD14,BD15)/SUM(BD14,BD15),0)</f>
        <v>0</v>
      </c>
      <c r="BE216" s="111">
        <f>IFERROR(SUM(BE213,#REF!,#REF!)*SUM(BE14,BE15)/SUM(BE14,BE15),0)</f>
        <v>0</v>
      </c>
      <c r="BF216" s="111">
        <f>IFERROR(SUM(BF213,#REF!,#REF!)*SUM(BF14,BF15)/SUM(BF14,BF15),0)</f>
        <v>0</v>
      </c>
      <c r="BG216" s="111">
        <f>IFERROR(SUM(BG213,#REF!,#REF!)*SUM(BG14,BG15)/SUM(BG14,BG15),0)</f>
        <v>0</v>
      </c>
      <c r="BH216" s="111">
        <f>IFERROR(SUM(BH213,#REF!,#REF!)*SUM(BH14,BH15)/SUM(BH14,BH15),0)</f>
        <v>0</v>
      </c>
      <c r="BI216" s="111">
        <f>IFERROR(SUM(BI213,#REF!,#REF!)*SUM(BI14,BI15)/SUM(BI14,BI15),0)</f>
        <v>0</v>
      </c>
      <c r="BJ216" s="111">
        <f>IFERROR(SUM(BJ213,#REF!,#REF!)*SUM(BJ14,BJ15)/SUM(BJ14,BJ15),0)</f>
        <v>0</v>
      </c>
      <c r="BK216" s="111">
        <f>IFERROR(SUM(BK213,#REF!,#REF!)*SUM(BK14,BK15)/SUM(BK14,BK15),0)</f>
        <v>0</v>
      </c>
      <c r="BL216" s="111">
        <f>IFERROR(SUM(BL213,#REF!,#REF!)*SUM(BL14,BL15)/SUM(BL14,BL15),0)</f>
        <v>0</v>
      </c>
      <c r="BM216" s="111">
        <f>IFERROR(SUM(BM213,#REF!,#REF!)*SUM(BM14,BM15)/SUM(BM14,BM15),0)</f>
        <v>0</v>
      </c>
      <c r="BN216" s="111">
        <f>IFERROR(SUM(BN213,#REF!,#REF!)*SUM(BN14,BN15)/SUM(BN14,BN15),0)</f>
        <v>0</v>
      </c>
      <c r="BO216" s="111">
        <f>IFERROR(SUM(BO213,#REF!,#REF!)*SUM(BO14,BO15)/SUM(BO14,BO15),0)</f>
        <v>0</v>
      </c>
      <c r="BP216" s="111">
        <f>IFERROR(SUM(BP213,#REF!,#REF!)*SUM(BP14,BP15)/SUM(BP14,BP15),0)</f>
        <v>0</v>
      </c>
      <c r="BQ216" s="111">
        <f>IFERROR(SUM(BQ213,#REF!,#REF!)*SUM(BQ14,BQ15)/SUM(BQ14,BQ15),0)</f>
        <v>0</v>
      </c>
      <c r="BR216" s="96"/>
      <c r="BS216" s="158">
        <f>SUM(J216:U216)</f>
        <v>0</v>
      </c>
      <c r="BT216" s="158">
        <f>SUM(V216:AG216)</f>
        <v>0</v>
      </c>
      <c r="BU216" s="158">
        <f>SUM(AH216:AS216)</f>
        <v>0</v>
      </c>
      <c r="BV216" s="158">
        <f>SUM(AT216:BE216)</f>
        <v>0</v>
      </c>
      <c r="BW216" s="158">
        <f>SUM(BF216:BQ216)</f>
        <v>0</v>
      </c>
      <c r="BX216" s="111">
        <f>IFERROR(SUM(BX213,#REF!,#REF!)*SUM(BX14,BX15)/SUM(BX14,BX15),0)</f>
        <v>0</v>
      </c>
      <c r="BY216" s="111">
        <f>IFERROR(SUM(BY213,#REF!,#REF!)*SUM(BY14,BY15)/SUM(BY14,BY15),0)</f>
        <v>0</v>
      </c>
      <c r="BZ216" s="111">
        <f>IFERROR(SUM(BZ213,#REF!,#REF!)*SUM(BZ14,BZ15)/SUM(BZ14,BZ15),0)</f>
        <v>0</v>
      </c>
      <c r="CA216" s="111">
        <f>IFERROR(SUM(CA213,#REF!,#REF!)*SUM(CA14,CA15)/SUM(CA14,CA15),0)</f>
        <v>0</v>
      </c>
      <c r="CB216" s="111">
        <f>IFERROR(SUM(CB213,#REF!,#REF!)*SUM(CB14,CB15)/SUM(CB14,CB15),0)</f>
        <v>0</v>
      </c>
      <c r="CC216" s="111">
        <f>IFERROR(SUM(CC213,#REF!,#REF!)*SUM(CC14,CC15)/SUM(CC14,CC15),0)</f>
        <v>0</v>
      </c>
      <c r="CD216" s="111">
        <f>IFERROR(SUM(CD213,#REF!,#REF!)*SUM(CD14,CD15)/SUM(CD14,CD15),0)</f>
        <v>0</v>
      </c>
      <c r="CE216" s="111">
        <f>IFERROR(SUM(CE213,#REF!,#REF!)*SUM(CE14,CE15)/SUM(CE14,CE15),0)</f>
        <v>0</v>
      </c>
      <c r="CF216" s="111">
        <f>IFERROR(SUM(CF213,#REF!,#REF!)*SUM(CF14,CF15)/SUM(CF14,CF15),0)</f>
        <v>0</v>
      </c>
      <c r="CG216" s="111">
        <f>IFERROR(SUM(CG213,#REF!,#REF!)*SUM(CG14,CG15)/SUM(CG14,CG15),0)</f>
        <v>0</v>
      </c>
      <c r="CH216" s="111">
        <f>IFERROR(SUM(CH213,#REF!,#REF!)*SUM(CH14,CH15)/SUM(CH14,CH15),0)</f>
        <v>0</v>
      </c>
      <c r="CI216" s="111">
        <f>IFERROR(SUM(CI213,#REF!,#REF!)*SUM(CI14,CI15)/SUM(CI14,CI15),0)</f>
        <v>0</v>
      </c>
      <c r="CJ216" s="111">
        <f>IFERROR(SUM(CJ213,#REF!,#REF!)*SUM(CJ14,CJ15)/SUM(CJ14,CJ15),0)</f>
        <v>0</v>
      </c>
      <c r="CK216" s="111">
        <f>IFERROR(SUM(CK213,#REF!,#REF!)*SUM(CK14,CK15)/SUM(CK14,CK15),0)</f>
        <v>0</v>
      </c>
      <c r="CL216" s="111">
        <f>IFERROR(SUM(CL213,#REF!,#REF!)*SUM(CL14,CL15)/SUM(CL14,CL15),0)</f>
        <v>0</v>
      </c>
      <c r="CM216" s="111">
        <f>IFERROR(SUM(CM213,#REF!,#REF!)*SUM(CM14,CM15)/SUM(CM14,CM15),0)</f>
        <v>0</v>
      </c>
      <c r="CN216" s="111">
        <f>IFERROR(SUM(CN213,#REF!,#REF!)*SUM(CN14,CN15)/SUM(CN14,CN15),0)</f>
        <v>0</v>
      </c>
      <c r="CO216" s="111">
        <f>IFERROR(SUM(CO213,#REF!,#REF!)*SUM(CO14,CO15)/SUM(CO14,CO15),0)</f>
        <v>0</v>
      </c>
      <c r="CP216" s="111">
        <f>IFERROR(SUM(CP213,#REF!,#REF!)*SUM(CP14,CP15)/SUM(CP14,CP15),0)</f>
        <v>0</v>
      </c>
      <c r="CQ216" s="111">
        <f>IFERROR(SUM(CQ213,#REF!,#REF!)*SUM(CQ14,CQ15)/SUM(CQ14,CQ15),0)</f>
        <v>0</v>
      </c>
      <c r="CR216" s="111">
        <f>IFERROR(SUM(CR213,#REF!,#REF!)*SUM(CR14,CR15)/SUM(CR14,CR15),0)</f>
        <v>0</v>
      </c>
      <c r="CS216" s="111">
        <f>IFERROR(SUM(CS213,#REF!,#REF!)*SUM(CS14,CS15)/SUM(CS14,CS15),0)</f>
        <v>0</v>
      </c>
      <c r="CT216" s="111">
        <f>IFERROR(SUM(CT213,#REF!,#REF!)*SUM(CT14,CT15)/SUM(CT14,CT15),0)</f>
        <v>0</v>
      </c>
      <c r="CU216" s="111">
        <f>IFERROR(SUM(CU213,#REF!,#REF!)*SUM(CU14,CU15)/SUM(CU14,CU15),0)</f>
        <v>0</v>
      </c>
      <c r="CV216" s="111">
        <f>IFERROR(SUM(CV213,#REF!,#REF!)*SUM(CV14,CV15)/SUM(CV14,CV15),0)</f>
        <v>0</v>
      </c>
      <c r="CW216" s="111">
        <f>IFERROR(SUM(CW213,#REF!,#REF!)*SUM(CW14,CW15)/SUM(CW14,CW15),0)</f>
        <v>0</v>
      </c>
      <c r="CX216" s="111">
        <f>IFERROR(SUM(CX213,#REF!,#REF!)*SUM(CX14,CX15)/SUM(CX14,CX15),0)</f>
        <v>0</v>
      </c>
      <c r="CY216" s="112">
        <f>IFERROR(SUM(CY213,#REF!,#REF!)*SUM(CY14,CY15)/SUM(CY14,CY15),0)</f>
        <v>0</v>
      </c>
    </row>
    <row r="218" spans="1:103">
      <c r="A218" s="1" t="s">
        <v>66</v>
      </c>
      <c r="B218" s="31" t="s">
        <v>27</v>
      </c>
      <c r="L218" s="29"/>
      <c r="M218" s="29"/>
      <c r="N218" s="29"/>
      <c r="O218" s="29"/>
      <c r="P218" s="29"/>
      <c r="Q218" s="29"/>
      <c r="R218" s="29"/>
      <c r="S218" s="29"/>
    </row>
    <row r="219" spans="1:103">
      <c r="B219" s="10" t="s">
        <v>123</v>
      </c>
      <c r="C219" s="32">
        <v>0</v>
      </c>
      <c r="L219" s="29"/>
      <c r="M219" s="29"/>
      <c r="N219" s="29"/>
      <c r="O219" s="29"/>
      <c r="P219" s="29"/>
      <c r="Q219" s="29"/>
      <c r="R219" s="29"/>
      <c r="S219" s="29"/>
    </row>
    <row r="220" spans="1:103">
      <c r="B220" s="2" t="s">
        <v>8</v>
      </c>
      <c r="C220" s="32"/>
      <c r="E220" s="33"/>
      <c r="F220" s="33"/>
      <c r="G220" s="33">
        <f t="shared" ref="G220:G223" si="283">SUM(BS220:CY220)</f>
        <v>106941339.8413559</v>
      </c>
      <c r="H220" s="33" t="s">
        <v>136</v>
      </c>
      <c r="I220" s="33"/>
      <c r="J220" s="33">
        <f t="shared" ref="J220:BQ220" si="284">J141</f>
        <v>0</v>
      </c>
      <c r="K220" s="33">
        <f t="shared" si="284"/>
        <v>0</v>
      </c>
      <c r="L220" s="33">
        <f t="shared" si="284"/>
        <v>0</v>
      </c>
      <c r="M220" s="33">
        <f t="shared" si="284"/>
        <v>0</v>
      </c>
      <c r="N220" s="33">
        <f t="shared" si="284"/>
        <v>0</v>
      </c>
      <c r="O220" s="33">
        <f t="shared" si="284"/>
        <v>0</v>
      </c>
      <c r="P220" s="33">
        <f t="shared" si="284"/>
        <v>-12492795.124948148</v>
      </c>
      <c r="Q220" s="33">
        <f t="shared" si="284"/>
        <v>-1154843.1524551457</v>
      </c>
      <c r="R220" s="33">
        <f t="shared" si="284"/>
        <v>-1253473.289441447</v>
      </c>
      <c r="S220" s="33">
        <f t="shared" si="284"/>
        <v>-1352103.4264277485</v>
      </c>
      <c r="T220" s="33">
        <f t="shared" si="284"/>
        <v>-1450733.5634140498</v>
      </c>
      <c r="U220" s="33">
        <f t="shared" si="284"/>
        <v>-1549363.7004003511</v>
      </c>
      <c r="V220" s="33">
        <f t="shared" si="284"/>
        <v>-1647993.8373866528</v>
      </c>
      <c r="W220" s="33">
        <f t="shared" si="284"/>
        <v>-1746623.9743729541</v>
      </c>
      <c r="X220" s="33">
        <f t="shared" si="284"/>
        <v>-1845254.1113592554</v>
      </c>
      <c r="Y220" s="33">
        <f t="shared" si="284"/>
        <v>-1943884.2483455567</v>
      </c>
      <c r="Z220" s="33">
        <f t="shared" si="284"/>
        <v>-2042514.3853318579</v>
      </c>
      <c r="AA220" s="33">
        <f t="shared" si="284"/>
        <v>-2141144.5223181592</v>
      </c>
      <c r="AB220" s="33">
        <f t="shared" si="284"/>
        <v>-2239774.659304461</v>
      </c>
      <c r="AC220" s="33">
        <f t="shared" si="284"/>
        <v>-2338404.7962907623</v>
      </c>
      <c r="AD220" s="33">
        <f t="shared" si="284"/>
        <v>-2437034.9332770635</v>
      </c>
      <c r="AE220" s="33">
        <f t="shared" si="284"/>
        <v>4345320.5809165034</v>
      </c>
      <c r="AF220" s="33">
        <f t="shared" si="284"/>
        <v>4345320.5809165081</v>
      </c>
      <c r="AG220" s="33">
        <f t="shared" si="284"/>
        <v>135886640.40459651</v>
      </c>
      <c r="AH220" s="33">
        <f t="shared" si="284"/>
        <v>0</v>
      </c>
      <c r="AI220" s="33">
        <f t="shared" si="284"/>
        <v>0</v>
      </c>
      <c r="AJ220" s="33">
        <f t="shared" si="284"/>
        <v>0</v>
      </c>
      <c r="AK220" s="33">
        <f t="shared" si="284"/>
        <v>0</v>
      </c>
      <c r="AL220" s="33">
        <f t="shared" si="284"/>
        <v>0</v>
      </c>
      <c r="AM220" s="33">
        <f t="shared" si="284"/>
        <v>0</v>
      </c>
      <c r="AN220" s="33">
        <f t="shared" si="284"/>
        <v>0</v>
      </c>
      <c r="AO220" s="33">
        <f t="shared" si="284"/>
        <v>0</v>
      </c>
      <c r="AP220" s="33">
        <f t="shared" si="284"/>
        <v>0</v>
      </c>
      <c r="AQ220" s="33">
        <f t="shared" si="284"/>
        <v>0</v>
      </c>
      <c r="AR220" s="33">
        <f t="shared" si="284"/>
        <v>0</v>
      </c>
      <c r="AS220" s="33">
        <f t="shared" si="284"/>
        <v>0</v>
      </c>
      <c r="AT220" s="33">
        <f t="shared" si="284"/>
        <v>0</v>
      </c>
      <c r="AU220" s="33">
        <f t="shared" si="284"/>
        <v>0</v>
      </c>
      <c r="AV220" s="33">
        <f t="shared" si="284"/>
        <v>0</v>
      </c>
      <c r="AW220" s="33">
        <f t="shared" si="284"/>
        <v>0</v>
      </c>
      <c r="AX220" s="33">
        <f t="shared" si="284"/>
        <v>0</v>
      </c>
      <c r="AY220" s="33">
        <f t="shared" si="284"/>
        <v>0</v>
      </c>
      <c r="AZ220" s="33">
        <f t="shared" si="284"/>
        <v>0</v>
      </c>
      <c r="BA220" s="33">
        <f t="shared" si="284"/>
        <v>0</v>
      </c>
      <c r="BB220" s="33">
        <f t="shared" si="284"/>
        <v>0</v>
      </c>
      <c r="BC220" s="33">
        <f t="shared" si="284"/>
        <v>0</v>
      </c>
      <c r="BD220" s="33">
        <f t="shared" si="284"/>
        <v>0</v>
      </c>
      <c r="BE220" s="33">
        <f t="shared" si="284"/>
        <v>0</v>
      </c>
      <c r="BF220" s="33">
        <f t="shared" si="284"/>
        <v>0</v>
      </c>
      <c r="BG220" s="33">
        <f t="shared" si="284"/>
        <v>0</v>
      </c>
      <c r="BH220" s="33">
        <f t="shared" si="284"/>
        <v>0</v>
      </c>
      <c r="BI220" s="33">
        <f t="shared" si="284"/>
        <v>0</v>
      </c>
      <c r="BJ220" s="33">
        <f t="shared" si="284"/>
        <v>0</v>
      </c>
      <c r="BK220" s="33">
        <f t="shared" si="284"/>
        <v>0</v>
      </c>
      <c r="BL220" s="33">
        <f t="shared" si="284"/>
        <v>0</v>
      </c>
      <c r="BM220" s="33">
        <f t="shared" si="284"/>
        <v>0</v>
      </c>
      <c r="BN220" s="33">
        <f t="shared" si="284"/>
        <v>0</v>
      </c>
      <c r="BO220" s="33">
        <f t="shared" si="284"/>
        <v>0</v>
      </c>
      <c r="BP220" s="33">
        <f t="shared" si="284"/>
        <v>0</v>
      </c>
      <c r="BQ220" s="33">
        <f t="shared" si="284"/>
        <v>0</v>
      </c>
      <c r="BR220" s="33"/>
      <c r="BS220" s="22">
        <f t="shared" ref="BS220:BS222" si="285">SUM(J220:U220)</f>
        <v>-19253312.257086892</v>
      </c>
      <c r="BT220" s="22">
        <f t="shared" ref="BT220:BT222" si="286">SUM(V220:AG220)</f>
        <v>126194652.09844279</v>
      </c>
      <c r="BU220" s="22">
        <f t="shared" ref="BU220:BU222" si="287">SUM(AH220:AS220)</f>
        <v>0</v>
      </c>
      <c r="BV220" s="22">
        <f t="shared" ref="BV220:BV222" si="288">SUM(AT220:BE220)</f>
        <v>0</v>
      </c>
      <c r="BW220" s="22">
        <f t="shared" ref="BW220:BW222" si="289">SUM(BF220:BQ220)</f>
        <v>0</v>
      </c>
      <c r="BX220" s="33">
        <f t="shared" ref="BX220:CY220" si="290">BX141</f>
        <v>0</v>
      </c>
      <c r="BY220" s="33">
        <f t="shared" si="290"/>
        <v>0</v>
      </c>
      <c r="BZ220" s="33">
        <f t="shared" si="290"/>
        <v>0</v>
      </c>
      <c r="CA220" s="33">
        <f t="shared" si="290"/>
        <v>0</v>
      </c>
      <c r="CB220" s="33">
        <f t="shared" si="290"/>
        <v>0</v>
      </c>
      <c r="CC220" s="33">
        <f t="shared" si="290"/>
        <v>0</v>
      </c>
      <c r="CD220" s="33">
        <f t="shared" si="290"/>
        <v>0</v>
      </c>
      <c r="CE220" s="33">
        <f t="shared" si="290"/>
        <v>0</v>
      </c>
      <c r="CF220" s="33">
        <f t="shared" si="290"/>
        <v>0</v>
      </c>
      <c r="CG220" s="33">
        <f t="shared" si="290"/>
        <v>0</v>
      </c>
      <c r="CH220" s="33">
        <f t="shared" si="290"/>
        <v>0</v>
      </c>
      <c r="CI220" s="33">
        <f t="shared" si="290"/>
        <v>0</v>
      </c>
      <c r="CJ220" s="33">
        <f t="shared" si="290"/>
        <v>0</v>
      </c>
      <c r="CK220" s="33">
        <f t="shared" si="290"/>
        <v>0</v>
      </c>
      <c r="CL220" s="33">
        <f t="shared" si="290"/>
        <v>0</v>
      </c>
      <c r="CM220" s="33">
        <f t="shared" si="290"/>
        <v>0</v>
      </c>
      <c r="CN220" s="33">
        <f t="shared" si="290"/>
        <v>0</v>
      </c>
      <c r="CO220" s="33">
        <f t="shared" si="290"/>
        <v>0</v>
      </c>
      <c r="CP220" s="33">
        <f t="shared" si="290"/>
        <v>0</v>
      </c>
      <c r="CQ220" s="33">
        <f t="shared" si="290"/>
        <v>0</v>
      </c>
      <c r="CR220" s="33">
        <f t="shared" si="290"/>
        <v>0</v>
      </c>
      <c r="CS220" s="33">
        <f t="shared" si="290"/>
        <v>0</v>
      </c>
      <c r="CT220" s="33">
        <f t="shared" si="290"/>
        <v>0</v>
      </c>
      <c r="CU220" s="33">
        <f t="shared" si="290"/>
        <v>0</v>
      </c>
      <c r="CV220" s="33">
        <f t="shared" si="290"/>
        <v>0</v>
      </c>
      <c r="CW220" s="33">
        <f t="shared" si="290"/>
        <v>0</v>
      </c>
      <c r="CX220" s="33">
        <f t="shared" si="290"/>
        <v>0</v>
      </c>
      <c r="CY220" s="33">
        <f t="shared" si="290"/>
        <v>0</v>
      </c>
    </row>
    <row r="221" spans="1:103">
      <c r="B221" s="6" t="s">
        <v>15</v>
      </c>
      <c r="C221" s="32"/>
      <c r="E221" s="33"/>
      <c r="F221" s="33"/>
      <c r="G221" s="33">
        <f t="shared" si="283"/>
        <v>18371316.833480902</v>
      </c>
      <c r="H221" s="33" t="s">
        <v>136</v>
      </c>
      <c r="I221" s="33"/>
      <c r="J221" s="33">
        <f t="shared" ref="J221:BQ221" si="291">-J136</f>
        <v>0</v>
      </c>
      <c r="K221" s="33">
        <f t="shared" si="291"/>
        <v>0</v>
      </c>
      <c r="L221" s="33">
        <f t="shared" si="291"/>
        <v>0</v>
      </c>
      <c r="M221" s="33">
        <f t="shared" si="291"/>
        <v>0</v>
      </c>
      <c r="N221" s="33">
        <f t="shared" si="291"/>
        <v>0</v>
      </c>
      <c r="O221" s="33">
        <f t="shared" si="291"/>
        <v>0</v>
      </c>
      <c r="P221" s="33">
        <f t="shared" si="291"/>
        <v>0</v>
      </c>
      <c r="Q221" s="33">
        <f t="shared" si="291"/>
        <v>0</v>
      </c>
      <c r="R221" s="33">
        <f t="shared" si="291"/>
        <v>0</v>
      </c>
      <c r="S221" s="33">
        <f t="shared" si="291"/>
        <v>0</v>
      </c>
      <c r="T221" s="33">
        <f t="shared" si="291"/>
        <v>0</v>
      </c>
      <c r="U221" s="33">
        <f t="shared" si="291"/>
        <v>0</v>
      </c>
      <c r="V221" s="33">
        <f t="shared" si="291"/>
        <v>0</v>
      </c>
      <c r="W221" s="33">
        <f t="shared" si="291"/>
        <v>0</v>
      </c>
      <c r="X221" s="33">
        <f t="shared" si="291"/>
        <v>0</v>
      </c>
      <c r="Y221" s="33">
        <f t="shared" si="291"/>
        <v>0</v>
      </c>
      <c r="Z221" s="33">
        <f t="shared" si="291"/>
        <v>0</v>
      </c>
      <c r="AA221" s="33">
        <f t="shared" si="291"/>
        <v>0</v>
      </c>
      <c r="AB221" s="33">
        <f t="shared" si="291"/>
        <v>0</v>
      </c>
      <c r="AC221" s="33">
        <f t="shared" si="291"/>
        <v>0</v>
      </c>
      <c r="AD221" s="33">
        <f t="shared" si="291"/>
        <v>0</v>
      </c>
      <c r="AE221" s="33">
        <f t="shared" si="291"/>
        <v>6123772.2778269676</v>
      </c>
      <c r="AF221" s="33">
        <f t="shared" si="291"/>
        <v>6123772.2778269676</v>
      </c>
      <c r="AG221" s="33">
        <f t="shared" si="291"/>
        <v>6123772.2778269676</v>
      </c>
      <c r="AH221" s="33">
        <f t="shared" si="291"/>
        <v>0</v>
      </c>
      <c r="AI221" s="33">
        <f t="shared" si="291"/>
        <v>0</v>
      </c>
      <c r="AJ221" s="33">
        <f t="shared" si="291"/>
        <v>0</v>
      </c>
      <c r="AK221" s="33">
        <f t="shared" si="291"/>
        <v>0</v>
      </c>
      <c r="AL221" s="33">
        <f t="shared" si="291"/>
        <v>0</v>
      </c>
      <c r="AM221" s="33">
        <f t="shared" si="291"/>
        <v>0</v>
      </c>
      <c r="AN221" s="33">
        <f t="shared" si="291"/>
        <v>0</v>
      </c>
      <c r="AO221" s="33">
        <f t="shared" si="291"/>
        <v>0</v>
      </c>
      <c r="AP221" s="33">
        <f t="shared" si="291"/>
        <v>0</v>
      </c>
      <c r="AQ221" s="33">
        <f t="shared" si="291"/>
        <v>0</v>
      </c>
      <c r="AR221" s="33">
        <f t="shared" si="291"/>
        <v>0</v>
      </c>
      <c r="AS221" s="33">
        <f t="shared" si="291"/>
        <v>0</v>
      </c>
      <c r="AT221" s="33">
        <f t="shared" si="291"/>
        <v>0</v>
      </c>
      <c r="AU221" s="33">
        <f t="shared" si="291"/>
        <v>0</v>
      </c>
      <c r="AV221" s="33">
        <f t="shared" si="291"/>
        <v>0</v>
      </c>
      <c r="AW221" s="33">
        <f t="shared" si="291"/>
        <v>0</v>
      </c>
      <c r="AX221" s="33">
        <f t="shared" si="291"/>
        <v>0</v>
      </c>
      <c r="AY221" s="33">
        <f t="shared" si="291"/>
        <v>0</v>
      </c>
      <c r="AZ221" s="33">
        <f t="shared" si="291"/>
        <v>0</v>
      </c>
      <c r="BA221" s="33">
        <f t="shared" si="291"/>
        <v>0</v>
      </c>
      <c r="BB221" s="33">
        <f t="shared" si="291"/>
        <v>0</v>
      </c>
      <c r="BC221" s="33">
        <f t="shared" si="291"/>
        <v>0</v>
      </c>
      <c r="BD221" s="33">
        <f t="shared" si="291"/>
        <v>0</v>
      </c>
      <c r="BE221" s="33">
        <f t="shared" si="291"/>
        <v>0</v>
      </c>
      <c r="BF221" s="33">
        <f t="shared" si="291"/>
        <v>0</v>
      </c>
      <c r="BG221" s="33">
        <f t="shared" si="291"/>
        <v>0</v>
      </c>
      <c r="BH221" s="33">
        <f t="shared" si="291"/>
        <v>0</v>
      </c>
      <c r="BI221" s="33">
        <f t="shared" si="291"/>
        <v>0</v>
      </c>
      <c r="BJ221" s="33">
        <f t="shared" si="291"/>
        <v>0</v>
      </c>
      <c r="BK221" s="33">
        <f t="shared" si="291"/>
        <v>0</v>
      </c>
      <c r="BL221" s="33">
        <f t="shared" si="291"/>
        <v>0</v>
      </c>
      <c r="BM221" s="33">
        <f t="shared" si="291"/>
        <v>0</v>
      </c>
      <c r="BN221" s="33">
        <f t="shared" si="291"/>
        <v>0</v>
      </c>
      <c r="BO221" s="33">
        <f t="shared" si="291"/>
        <v>0</v>
      </c>
      <c r="BP221" s="33">
        <f t="shared" si="291"/>
        <v>0</v>
      </c>
      <c r="BQ221" s="33">
        <f t="shared" si="291"/>
        <v>0</v>
      </c>
      <c r="BR221" s="33"/>
      <c r="BS221" s="22">
        <f t="shared" si="285"/>
        <v>0</v>
      </c>
      <c r="BT221" s="22">
        <f t="shared" si="286"/>
        <v>18371316.833480902</v>
      </c>
      <c r="BU221" s="22">
        <f t="shared" si="287"/>
        <v>0</v>
      </c>
      <c r="BV221" s="22">
        <f t="shared" si="288"/>
        <v>0</v>
      </c>
      <c r="BW221" s="22">
        <f t="shared" si="289"/>
        <v>0</v>
      </c>
      <c r="BX221" s="33">
        <f t="shared" ref="BX221:CY221" si="292">-BX136</f>
        <v>0</v>
      </c>
      <c r="BY221" s="33">
        <f t="shared" si="292"/>
        <v>0</v>
      </c>
      <c r="BZ221" s="33">
        <f t="shared" si="292"/>
        <v>0</v>
      </c>
      <c r="CA221" s="33">
        <f t="shared" si="292"/>
        <v>0</v>
      </c>
      <c r="CB221" s="33">
        <f t="shared" si="292"/>
        <v>0</v>
      </c>
      <c r="CC221" s="33">
        <f t="shared" si="292"/>
        <v>0</v>
      </c>
      <c r="CD221" s="33">
        <f t="shared" si="292"/>
        <v>0</v>
      </c>
      <c r="CE221" s="33">
        <f t="shared" si="292"/>
        <v>0</v>
      </c>
      <c r="CF221" s="33">
        <f t="shared" si="292"/>
        <v>0</v>
      </c>
      <c r="CG221" s="33">
        <f t="shared" si="292"/>
        <v>0</v>
      </c>
      <c r="CH221" s="33">
        <f t="shared" si="292"/>
        <v>0</v>
      </c>
      <c r="CI221" s="33">
        <f t="shared" si="292"/>
        <v>0</v>
      </c>
      <c r="CJ221" s="33">
        <f t="shared" si="292"/>
        <v>0</v>
      </c>
      <c r="CK221" s="33">
        <f t="shared" si="292"/>
        <v>0</v>
      </c>
      <c r="CL221" s="33">
        <f t="shared" si="292"/>
        <v>0</v>
      </c>
      <c r="CM221" s="33">
        <f t="shared" si="292"/>
        <v>0</v>
      </c>
      <c r="CN221" s="33">
        <f t="shared" si="292"/>
        <v>0</v>
      </c>
      <c r="CO221" s="33">
        <f t="shared" si="292"/>
        <v>0</v>
      </c>
      <c r="CP221" s="33">
        <f t="shared" si="292"/>
        <v>0</v>
      </c>
      <c r="CQ221" s="33">
        <f t="shared" si="292"/>
        <v>0</v>
      </c>
      <c r="CR221" s="33">
        <f t="shared" si="292"/>
        <v>0</v>
      </c>
      <c r="CS221" s="33">
        <f t="shared" si="292"/>
        <v>0</v>
      </c>
      <c r="CT221" s="33">
        <f t="shared" si="292"/>
        <v>0</v>
      </c>
      <c r="CU221" s="33">
        <f t="shared" si="292"/>
        <v>0</v>
      </c>
      <c r="CV221" s="33">
        <f t="shared" si="292"/>
        <v>0</v>
      </c>
      <c r="CW221" s="33">
        <f t="shared" si="292"/>
        <v>0</v>
      </c>
      <c r="CX221" s="33">
        <f t="shared" si="292"/>
        <v>0</v>
      </c>
      <c r="CY221" s="33">
        <f t="shared" si="292"/>
        <v>0</v>
      </c>
    </row>
    <row r="222" spans="1:103">
      <c r="B222" s="6" t="s">
        <v>139</v>
      </c>
      <c r="C222" s="32"/>
      <c r="E222" s="33"/>
      <c r="F222" s="33"/>
      <c r="G222" s="33">
        <f t="shared" si="283"/>
        <v>2045907203.1842272</v>
      </c>
      <c r="H222" s="33" t="s">
        <v>136</v>
      </c>
      <c r="I222" s="33"/>
      <c r="J222" s="33">
        <f t="shared" ref="J222:BQ222" si="293">J78</f>
        <v>0</v>
      </c>
      <c r="K222" s="33">
        <f t="shared" si="293"/>
        <v>0</v>
      </c>
      <c r="L222" s="33">
        <f t="shared" si="293"/>
        <v>0</v>
      </c>
      <c r="M222" s="33">
        <f t="shared" si="293"/>
        <v>0</v>
      </c>
      <c r="N222" s="33">
        <f t="shared" si="293"/>
        <v>0</v>
      </c>
      <c r="O222" s="33">
        <f t="shared" si="293"/>
        <v>0</v>
      </c>
      <c r="P222" s="33">
        <f t="shared" si="293"/>
        <v>0</v>
      </c>
      <c r="Q222" s="33">
        <f t="shared" si="293"/>
        <v>0</v>
      </c>
      <c r="R222" s="33">
        <f t="shared" si="293"/>
        <v>0</v>
      </c>
      <c r="S222" s="33">
        <f t="shared" si="293"/>
        <v>0</v>
      </c>
      <c r="T222" s="33">
        <f t="shared" si="293"/>
        <v>0</v>
      </c>
      <c r="U222" s="33">
        <f t="shared" si="293"/>
        <v>0</v>
      </c>
      <c r="V222" s="33">
        <f t="shared" si="293"/>
        <v>0</v>
      </c>
      <c r="W222" s="33">
        <f t="shared" si="293"/>
        <v>0</v>
      </c>
      <c r="X222" s="33">
        <f t="shared" si="293"/>
        <v>0</v>
      </c>
      <c r="Y222" s="33">
        <f t="shared" si="293"/>
        <v>0</v>
      </c>
      <c r="Z222" s="33">
        <f t="shared" si="293"/>
        <v>0</v>
      </c>
      <c r="AA222" s="33">
        <f t="shared" si="293"/>
        <v>0</v>
      </c>
      <c r="AB222" s="33">
        <f t="shared" si="293"/>
        <v>0</v>
      </c>
      <c r="AC222" s="33">
        <f t="shared" si="293"/>
        <v>0</v>
      </c>
      <c r="AD222" s="33">
        <f t="shared" si="293"/>
        <v>0</v>
      </c>
      <c r="AE222" s="33">
        <f t="shared" si="293"/>
        <v>0</v>
      </c>
      <c r="AF222" s="33">
        <f t="shared" si="293"/>
        <v>0</v>
      </c>
      <c r="AG222" s="33">
        <f t="shared" si="293"/>
        <v>2045907203.1842272</v>
      </c>
      <c r="AH222" s="33">
        <f t="shared" si="293"/>
        <v>0</v>
      </c>
      <c r="AI222" s="33">
        <f t="shared" si="293"/>
        <v>0</v>
      </c>
      <c r="AJ222" s="33">
        <f t="shared" si="293"/>
        <v>0</v>
      </c>
      <c r="AK222" s="33">
        <f t="shared" si="293"/>
        <v>0</v>
      </c>
      <c r="AL222" s="33">
        <f t="shared" si="293"/>
        <v>0</v>
      </c>
      <c r="AM222" s="33">
        <f t="shared" si="293"/>
        <v>0</v>
      </c>
      <c r="AN222" s="33">
        <f t="shared" si="293"/>
        <v>0</v>
      </c>
      <c r="AO222" s="33">
        <f t="shared" si="293"/>
        <v>0</v>
      </c>
      <c r="AP222" s="33">
        <f t="shared" si="293"/>
        <v>0</v>
      </c>
      <c r="AQ222" s="33">
        <f t="shared" si="293"/>
        <v>0</v>
      </c>
      <c r="AR222" s="33">
        <f t="shared" si="293"/>
        <v>0</v>
      </c>
      <c r="AS222" s="33">
        <f t="shared" si="293"/>
        <v>0</v>
      </c>
      <c r="AT222" s="33">
        <f t="shared" si="293"/>
        <v>0</v>
      </c>
      <c r="AU222" s="33">
        <f t="shared" si="293"/>
        <v>0</v>
      </c>
      <c r="AV222" s="33">
        <f t="shared" si="293"/>
        <v>0</v>
      </c>
      <c r="AW222" s="33">
        <f t="shared" si="293"/>
        <v>0</v>
      </c>
      <c r="AX222" s="33">
        <f t="shared" si="293"/>
        <v>0</v>
      </c>
      <c r="AY222" s="33">
        <f t="shared" si="293"/>
        <v>0</v>
      </c>
      <c r="AZ222" s="33">
        <f t="shared" si="293"/>
        <v>0</v>
      </c>
      <c r="BA222" s="33">
        <f t="shared" si="293"/>
        <v>0</v>
      </c>
      <c r="BB222" s="33">
        <f t="shared" si="293"/>
        <v>0</v>
      </c>
      <c r="BC222" s="33">
        <f t="shared" si="293"/>
        <v>0</v>
      </c>
      <c r="BD222" s="33">
        <f t="shared" si="293"/>
        <v>0</v>
      </c>
      <c r="BE222" s="33">
        <f t="shared" si="293"/>
        <v>0</v>
      </c>
      <c r="BF222" s="33">
        <f t="shared" si="293"/>
        <v>0</v>
      </c>
      <c r="BG222" s="33">
        <f t="shared" si="293"/>
        <v>0</v>
      </c>
      <c r="BH222" s="33">
        <f t="shared" si="293"/>
        <v>0</v>
      </c>
      <c r="BI222" s="33">
        <f t="shared" si="293"/>
        <v>0</v>
      </c>
      <c r="BJ222" s="33">
        <f t="shared" si="293"/>
        <v>0</v>
      </c>
      <c r="BK222" s="33">
        <f t="shared" si="293"/>
        <v>0</v>
      </c>
      <c r="BL222" s="33">
        <f t="shared" si="293"/>
        <v>0</v>
      </c>
      <c r="BM222" s="33">
        <f t="shared" si="293"/>
        <v>0</v>
      </c>
      <c r="BN222" s="33">
        <f t="shared" si="293"/>
        <v>0</v>
      </c>
      <c r="BO222" s="33">
        <f t="shared" si="293"/>
        <v>0</v>
      </c>
      <c r="BP222" s="33">
        <f t="shared" si="293"/>
        <v>0</v>
      </c>
      <c r="BQ222" s="33">
        <f t="shared" si="293"/>
        <v>0</v>
      </c>
      <c r="BR222" s="33"/>
      <c r="BS222" s="22">
        <f t="shared" si="285"/>
        <v>0</v>
      </c>
      <c r="BT222" s="22">
        <f t="shared" si="286"/>
        <v>2045907203.1842272</v>
      </c>
      <c r="BU222" s="22">
        <f t="shared" si="287"/>
        <v>0</v>
      </c>
      <c r="BV222" s="22">
        <f t="shared" si="288"/>
        <v>0</v>
      </c>
      <c r="BW222" s="22">
        <f t="shared" si="289"/>
        <v>0</v>
      </c>
      <c r="BX222" s="33">
        <f t="shared" ref="BX222:CY222" si="294">BX78</f>
        <v>0</v>
      </c>
      <c r="BY222" s="33">
        <f t="shared" si="294"/>
        <v>0</v>
      </c>
      <c r="BZ222" s="33">
        <f t="shared" si="294"/>
        <v>0</v>
      </c>
      <c r="CA222" s="33">
        <f t="shared" si="294"/>
        <v>0</v>
      </c>
      <c r="CB222" s="33">
        <f t="shared" si="294"/>
        <v>0</v>
      </c>
      <c r="CC222" s="33">
        <f t="shared" si="294"/>
        <v>0</v>
      </c>
      <c r="CD222" s="33">
        <f t="shared" si="294"/>
        <v>0</v>
      </c>
      <c r="CE222" s="33">
        <f t="shared" si="294"/>
        <v>0</v>
      </c>
      <c r="CF222" s="33">
        <f t="shared" si="294"/>
        <v>0</v>
      </c>
      <c r="CG222" s="33">
        <f t="shared" si="294"/>
        <v>0</v>
      </c>
      <c r="CH222" s="33">
        <f t="shared" si="294"/>
        <v>0</v>
      </c>
      <c r="CI222" s="33">
        <f t="shared" si="294"/>
        <v>0</v>
      </c>
      <c r="CJ222" s="33">
        <f t="shared" si="294"/>
        <v>0</v>
      </c>
      <c r="CK222" s="33">
        <f t="shared" si="294"/>
        <v>0</v>
      </c>
      <c r="CL222" s="33">
        <f t="shared" si="294"/>
        <v>0</v>
      </c>
      <c r="CM222" s="33">
        <f t="shared" si="294"/>
        <v>0</v>
      </c>
      <c r="CN222" s="33">
        <f t="shared" si="294"/>
        <v>0</v>
      </c>
      <c r="CO222" s="33">
        <f t="shared" si="294"/>
        <v>0</v>
      </c>
      <c r="CP222" s="33">
        <f t="shared" si="294"/>
        <v>0</v>
      </c>
      <c r="CQ222" s="33">
        <f t="shared" si="294"/>
        <v>0</v>
      </c>
      <c r="CR222" s="33">
        <f t="shared" si="294"/>
        <v>0</v>
      </c>
      <c r="CS222" s="33">
        <f t="shared" si="294"/>
        <v>0</v>
      </c>
      <c r="CT222" s="33">
        <f t="shared" si="294"/>
        <v>0</v>
      </c>
      <c r="CU222" s="33">
        <f t="shared" si="294"/>
        <v>0</v>
      </c>
      <c r="CV222" s="33">
        <f t="shared" si="294"/>
        <v>0</v>
      </c>
      <c r="CW222" s="33">
        <f t="shared" si="294"/>
        <v>0</v>
      </c>
      <c r="CX222" s="33">
        <f t="shared" si="294"/>
        <v>0</v>
      </c>
      <c r="CY222" s="33">
        <f t="shared" si="294"/>
        <v>0</v>
      </c>
    </row>
    <row r="223" spans="1:103" s="19" customFormat="1">
      <c r="A223" s="16"/>
      <c r="B223" s="17" t="s">
        <v>124</v>
      </c>
      <c r="C223" s="78"/>
      <c r="D223" s="17"/>
      <c r="E223" s="79"/>
      <c r="F223" s="79"/>
      <c r="G223" s="79">
        <f t="shared" si="283"/>
        <v>2171219859.8590641</v>
      </c>
      <c r="H223" s="79" t="s">
        <v>136</v>
      </c>
      <c r="I223" s="79"/>
      <c r="J223" s="79">
        <f t="shared" ref="J223:BQ223" si="295">SUM(J220:J222)</f>
        <v>0</v>
      </c>
      <c r="K223" s="79">
        <f t="shared" si="295"/>
        <v>0</v>
      </c>
      <c r="L223" s="79">
        <f t="shared" si="295"/>
        <v>0</v>
      </c>
      <c r="M223" s="79">
        <f t="shared" si="295"/>
        <v>0</v>
      </c>
      <c r="N223" s="79">
        <f t="shared" si="295"/>
        <v>0</v>
      </c>
      <c r="O223" s="79">
        <f t="shared" si="295"/>
        <v>0</v>
      </c>
      <c r="P223" s="79">
        <f t="shared" si="295"/>
        <v>-12492795.124948148</v>
      </c>
      <c r="Q223" s="79">
        <f t="shared" si="295"/>
        <v>-1154843.1524551457</v>
      </c>
      <c r="R223" s="79">
        <f t="shared" si="295"/>
        <v>-1253473.289441447</v>
      </c>
      <c r="S223" s="79">
        <f t="shared" si="295"/>
        <v>-1352103.4264277485</v>
      </c>
      <c r="T223" s="79">
        <f t="shared" si="295"/>
        <v>-1450733.5634140498</v>
      </c>
      <c r="U223" s="79">
        <f t="shared" si="295"/>
        <v>-1549363.7004003511</v>
      </c>
      <c r="V223" s="79">
        <f t="shared" si="295"/>
        <v>-1647993.8373866528</v>
      </c>
      <c r="W223" s="79">
        <f t="shared" si="295"/>
        <v>-1746623.9743729541</v>
      </c>
      <c r="X223" s="79">
        <f t="shared" si="295"/>
        <v>-1845254.1113592554</v>
      </c>
      <c r="Y223" s="79">
        <f t="shared" si="295"/>
        <v>-1943884.2483455567</v>
      </c>
      <c r="Z223" s="79">
        <f t="shared" si="295"/>
        <v>-2042514.3853318579</v>
      </c>
      <c r="AA223" s="79">
        <f t="shared" si="295"/>
        <v>-2141144.5223181592</v>
      </c>
      <c r="AB223" s="79">
        <f t="shared" si="295"/>
        <v>-2239774.659304461</v>
      </c>
      <c r="AC223" s="79">
        <f t="shared" si="295"/>
        <v>-2338404.7962907623</v>
      </c>
      <c r="AD223" s="79">
        <f t="shared" si="295"/>
        <v>-2437034.9332770635</v>
      </c>
      <c r="AE223" s="79">
        <f t="shared" si="295"/>
        <v>10469092.85874347</v>
      </c>
      <c r="AF223" s="79">
        <f t="shared" si="295"/>
        <v>10469092.858743476</v>
      </c>
      <c r="AG223" s="79">
        <f t="shared" si="295"/>
        <v>2187917615.8666506</v>
      </c>
      <c r="AH223" s="79">
        <f t="shared" si="295"/>
        <v>0</v>
      </c>
      <c r="AI223" s="79">
        <f t="shared" si="295"/>
        <v>0</v>
      </c>
      <c r="AJ223" s="79">
        <f t="shared" si="295"/>
        <v>0</v>
      </c>
      <c r="AK223" s="79">
        <f t="shared" si="295"/>
        <v>0</v>
      </c>
      <c r="AL223" s="79">
        <f t="shared" si="295"/>
        <v>0</v>
      </c>
      <c r="AM223" s="79">
        <f t="shared" si="295"/>
        <v>0</v>
      </c>
      <c r="AN223" s="79">
        <f t="shared" si="295"/>
        <v>0</v>
      </c>
      <c r="AO223" s="79">
        <f t="shared" si="295"/>
        <v>0</v>
      </c>
      <c r="AP223" s="79">
        <f t="shared" si="295"/>
        <v>0</v>
      </c>
      <c r="AQ223" s="79">
        <f t="shared" si="295"/>
        <v>0</v>
      </c>
      <c r="AR223" s="79">
        <f t="shared" si="295"/>
        <v>0</v>
      </c>
      <c r="AS223" s="79">
        <f t="shared" si="295"/>
        <v>0</v>
      </c>
      <c r="AT223" s="79">
        <f t="shared" si="295"/>
        <v>0</v>
      </c>
      <c r="AU223" s="79">
        <f t="shared" si="295"/>
        <v>0</v>
      </c>
      <c r="AV223" s="79">
        <f t="shared" si="295"/>
        <v>0</v>
      </c>
      <c r="AW223" s="79">
        <f t="shared" si="295"/>
        <v>0</v>
      </c>
      <c r="AX223" s="79">
        <f t="shared" si="295"/>
        <v>0</v>
      </c>
      <c r="AY223" s="79">
        <f t="shared" si="295"/>
        <v>0</v>
      </c>
      <c r="AZ223" s="79">
        <f t="shared" si="295"/>
        <v>0</v>
      </c>
      <c r="BA223" s="79">
        <f t="shared" si="295"/>
        <v>0</v>
      </c>
      <c r="BB223" s="79">
        <f t="shared" si="295"/>
        <v>0</v>
      </c>
      <c r="BC223" s="79">
        <f t="shared" si="295"/>
        <v>0</v>
      </c>
      <c r="BD223" s="79">
        <f t="shared" si="295"/>
        <v>0</v>
      </c>
      <c r="BE223" s="79">
        <f t="shared" si="295"/>
        <v>0</v>
      </c>
      <c r="BF223" s="79">
        <f t="shared" si="295"/>
        <v>0</v>
      </c>
      <c r="BG223" s="79">
        <f t="shared" si="295"/>
        <v>0</v>
      </c>
      <c r="BH223" s="79">
        <f t="shared" si="295"/>
        <v>0</v>
      </c>
      <c r="BI223" s="79">
        <f t="shared" si="295"/>
        <v>0</v>
      </c>
      <c r="BJ223" s="79">
        <f t="shared" si="295"/>
        <v>0</v>
      </c>
      <c r="BK223" s="79">
        <f t="shared" si="295"/>
        <v>0</v>
      </c>
      <c r="BL223" s="79">
        <f t="shared" si="295"/>
        <v>0</v>
      </c>
      <c r="BM223" s="79">
        <f t="shared" si="295"/>
        <v>0</v>
      </c>
      <c r="BN223" s="79">
        <f t="shared" si="295"/>
        <v>0</v>
      </c>
      <c r="BO223" s="79">
        <f t="shared" si="295"/>
        <v>0</v>
      </c>
      <c r="BP223" s="79">
        <f t="shared" si="295"/>
        <v>0</v>
      </c>
      <c r="BQ223" s="79">
        <f t="shared" si="295"/>
        <v>0</v>
      </c>
      <c r="BR223" s="79"/>
      <c r="BS223" s="79">
        <f t="shared" ref="BS223:CY223" si="296">SUM(BS220:BS222)</f>
        <v>-19253312.257086892</v>
      </c>
      <c r="BT223" s="79">
        <f t="shared" si="296"/>
        <v>2190473172.1161509</v>
      </c>
      <c r="BU223" s="79">
        <f t="shared" si="296"/>
        <v>0</v>
      </c>
      <c r="BV223" s="79">
        <f t="shared" si="296"/>
        <v>0</v>
      </c>
      <c r="BW223" s="79">
        <f t="shared" si="296"/>
        <v>0</v>
      </c>
      <c r="BX223" s="79">
        <f t="shared" si="296"/>
        <v>0</v>
      </c>
      <c r="BY223" s="79">
        <f t="shared" si="296"/>
        <v>0</v>
      </c>
      <c r="BZ223" s="79">
        <f t="shared" si="296"/>
        <v>0</v>
      </c>
      <c r="CA223" s="79">
        <f t="shared" si="296"/>
        <v>0</v>
      </c>
      <c r="CB223" s="79">
        <f t="shared" si="296"/>
        <v>0</v>
      </c>
      <c r="CC223" s="79">
        <f t="shared" si="296"/>
        <v>0</v>
      </c>
      <c r="CD223" s="79">
        <f t="shared" si="296"/>
        <v>0</v>
      </c>
      <c r="CE223" s="79">
        <f t="shared" si="296"/>
        <v>0</v>
      </c>
      <c r="CF223" s="79">
        <f t="shared" si="296"/>
        <v>0</v>
      </c>
      <c r="CG223" s="79">
        <f t="shared" si="296"/>
        <v>0</v>
      </c>
      <c r="CH223" s="79">
        <f t="shared" si="296"/>
        <v>0</v>
      </c>
      <c r="CI223" s="79">
        <f t="shared" si="296"/>
        <v>0</v>
      </c>
      <c r="CJ223" s="79">
        <f t="shared" si="296"/>
        <v>0</v>
      </c>
      <c r="CK223" s="79">
        <f t="shared" si="296"/>
        <v>0</v>
      </c>
      <c r="CL223" s="79">
        <f t="shared" si="296"/>
        <v>0</v>
      </c>
      <c r="CM223" s="79">
        <f t="shared" si="296"/>
        <v>0</v>
      </c>
      <c r="CN223" s="79">
        <f t="shared" si="296"/>
        <v>0</v>
      </c>
      <c r="CO223" s="79">
        <f t="shared" si="296"/>
        <v>0</v>
      </c>
      <c r="CP223" s="79">
        <f t="shared" si="296"/>
        <v>0</v>
      </c>
      <c r="CQ223" s="79">
        <f t="shared" si="296"/>
        <v>0</v>
      </c>
      <c r="CR223" s="79">
        <f t="shared" si="296"/>
        <v>0</v>
      </c>
      <c r="CS223" s="79">
        <f t="shared" si="296"/>
        <v>0</v>
      </c>
      <c r="CT223" s="79">
        <f t="shared" si="296"/>
        <v>0</v>
      </c>
      <c r="CU223" s="79">
        <f t="shared" si="296"/>
        <v>0</v>
      </c>
      <c r="CV223" s="79">
        <f t="shared" si="296"/>
        <v>0</v>
      </c>
      <c r="CW223" s="79">
        <f t="shared" si="296"/>
        <v>0</v>
      </c>
      <c r="CX223" s="79">
        <f t="shared" si="296"/>
        <v>0</v>
      </c>
      <c r="CY223" s="79">
        <f t="shared" si="296"/>
        <v>0</v>
      </c>
    </row>
    <row r="224" spans="1:103">
      <c r="C224" s="32"/>
      <c r="E224" s="33"/>
      <c r="F224" s="33"/>
      <c r="G224" s="33"/>
      <c r="H224" s="33"/>
      <c r="L224" s="33"/>
      <c r="M224" s="33"/>
      <c r="N224" s="33"/>
      <c r="O224" s="33"/>
      <c r="P224" s="33"/>
      <c r="Q224" s="33"/>
      <c r="R224" s="33"/>
      <c r="S224" s="33"/>
    </row>
    <row r="225" spans="1:103">
      <c r="B225" s="19" t="s">
        <v>125</v>
      </c>
      <c r="C225" s="32"/>
      <c r="E225" s="33"/>
      <c r="F225" s="33"/>
      <c r="G225" s="33"/>
      <c r="H225" s="33"/>
      <c r="L225" s="33"/>
      <c r="M225" s="33"/>
      <c r="N225" s="33"/>
      <c r="O225" s="33"/>
      <c r="P225" s="33"/>
      <c r="Q225" s="33"/>
      <c r="R225" s="33"/>
      <c r="S225" s="33"/>
    </row>
    <row r="226" spans="1:103">
      <c r="B226" s="2" t="s">
        <v>28</v>
      </c>
      <c r="C226" s="32"/>
      <c r="E226" s="33"/>
      <c r="F226" s="33"/>
      <c r="G226" s="33">
        <f>SUM(BS226:CY226)</f>
        <v>-2064278520.0177083</v>
      </c>
      <c r="H226" s="33" t="s">
        <v>136</v>
      </c>
      <c r="I226" s="33"/>
      <c r="J226" s="33">
        <f t="shared" ref="J226:BQ226" si="297">-J184</f>
        <v>0</v>
      </c>
      <c r="K226" s="33">
        <f t="shared" si="297"/>
        <v>0</v>
      </c>
      <c r="L226" s="33">
        <f t="shared" si="297"/>
        <v>0</v>
      </c>
      <c r="M226" s="33">
        <f t="shared" si="297"/>
        <v>0</v>
      </c>
      <c r="N226" s="33">
        <f t="shared" si="297"/>
        <v>0</v>
      </c>
      <c r="O226" s="33">
        <f t="shared" si="297"/>
        <v>0</v>
      </c>
      <c r="P226" s="33">
        <f t="shared" si="297"/>
        <v>-681816141.66666663</v>
      </c>
      <c r="Q226" s="33">
        <f t="shared" si="297"/>
        <v>-97129897.619047612</v>
      </c>
      <c r="R226" s="33">
        <f t="shared" si="297"/>
        <v>-97374897.619047612</v>
      </c>
      <c r="S226" s="33">
        <f t="shared" si="297"/>
        <v>-97619897.619047612</v>
      </c>
      <c r="T226" s="33">
        <f t="shared" si="297"/>
        <v>-97864897.619047612</v>
      </c>
      <c r="U226" s="33">
        <f t="shared" si="297"/>
        <v>-98109897.619047612</v>
      </c>
      <c r="V226" s="33">
        <f t="shared" si="297"/>
        <v>-98354897.619047612</v>
      </c>
      <c r="W226" s="33">
        <f t="shared" si="297"/>
        <v>-98599897.619047612</v>
      </c>
      <c r="X226" s="33">
        <f t="shared" si="297"/>
        <v>-98844897.619047612</v>
      </c>
      <c r="Y226" s="33">
        <f t="shared" si="297"/>
        <v>-99089897.619047612</v>
      </c>
      <c r="Z226" s="33">
        <f t="shared" si="297"/>
        <v>-99334897.619047612</v>
      </c>
      <c r="AA226" s="33">
        <f t="shared" si="297"/>
        <v>-99579897.619047612</v>
      </c>
      <c r="AB226" s="33">
        <f t="shared" si="297"/>
        <v>-99824897.619047612</v>
      </c>
      <c r="AC226" s="33">
        <f t="shared" si="297"/>
        <v>-100069897.61904761</v>
      </c>
      <c r="AD226" s="33">
        <f t="shared" si="297"/>
        <v>-100314897.61904761</v>
      </c>
      <c r="AE226" s="33">
        <f t="shared" si="297"/>
        <v>-116759.09322920692</v>
      </c>
      <c r="AF226" s="33">
        <f t="shared" si="297"/>
        <v>-116270.56145833334</v>
      </c>
      <c r="AG226" s="33">
        <f t="shared" si="297"/>
        <v>-115782.02968749999</v>
      </c>
      <c r="AH226" s="33">
        <f t="shared" si="297"/>
        <v>0</v>
      </c>
      <c r="AI226" s="33">
        <f t="shared" si="297"/>
        <v>0</v>
      </c>
      <c r="AJ226" s="33">
        <f t="shared" si="297"/>
        <v>0</v>
      </c>
      <c r="AK226" s="33">
        <f t="shared" si="297"/>
        <v>0</v>
      </c>
      <c r="AL226" s="33">
        <f t="shared" si="297"/>
        <v>0</v>
      </c>
      <c r="AM226" s="33">
        <f t="shared" si="297"/>
        <v>0</v>
      </c>
      <c r="AN226" s="33">
        <f t="shared" si="297"/>
        <v>0</v>
      </c>
      <c r="AO226" s="33">
        <f t="shared" si="297"/>
        <v>0</v>
      </c>
      <c r="AP226" s="33">
        <f t="shared" si="297"/>
        <v>0</v>
      </c>
      <c r="AQ226" s="33">
        <f t="shared" si="297"/>
        <v>0</v>
      </c>
      <c r="AR226" s="33">
        <f t="shared" si="297"/>
        <v>0</v>
      </c>
      <c r="AS226" s="33">
        <f t="shared" si="297"/>
        <v>0</v>
      </c>
      <c r="AT226" s="33">
        <f t="shared" si="297"/>
        <v>0</v>
      </c>
      <c r="AU226" s="33">
        <f t="shared" si="297"/>
        <v>0</v>
      </c>
      <c r="AV226" s="33">
        <f t="shared" si="297"/>
        <v>0</v>
      </c>
      <c r="AW226" s="33">
        <f t="shared" si="297"/>
        <v>0</v>
      </c>
      <c r="AX226" s="33">
        <f t="shared" si="297"/>
        <v>0</v>
      </c>
      <c r="AY226" s="33">
        <f t="shared" si="297"/>
        <v>0</v>
      </c>
      <c r="AZ226" s="33">
        <f t="shared" si="297"/>
        <v>0</v>
      </c>
      <c r="BA226" s="33">
        <f t="shared" si="297"/>
        <v>0</v>
      </c>
      <c r="BB226" s="33">
        <f t="shared" si="297"/>
        <v>0</v>
      </c>
      <c r="BC226" s="33">
        <f t="shared" si="297"/>
        <v>0</v>
      </c>
      <c r="BD226" s="33">
        <f t="shared" si="297"/>
        <v>0</v>
      </c>
      <c r="BE226" s="33">
        <f t="shared" si="297"/>
        <v>0</v>
      </c>
      <c r="BF226" s="33">
        <f t="shared" si="297"/>
        <v>0</v>
      </c>
      <c r="BG226" s="33">
        <f t="shared" si="297"/>
        <v>0</v>
      </c>
      <c r="BH226" s="33">
        <f t="shared" si="297"/>
        <v>0</v>
      </c>
      <c r="BI226" s="33">
        <f t="shared" si="297"/>
        <v>0</v>
      </c>
      <c r="BJ226" s="33">
        <f t="shared" si="297"/>
        <v>0</v>
      </c>
      <c r="BK226" s="33">
        <f t="shared" si="297"/>
        <v>0</v>
      </c>
      <c r="BL226" s="33">
        <f t="shared" si="297"/>
        <v>0</v>
      </c>
      <c r="BM226" s="33">
        <f t="shared" si="297"/>
        <v>0</v>
      </c>
      <c r="BN226" s="33">
        <f t="shared" si="297"/>
        <v>0</v>
      </c>
      <c r="BO226" s="33">
        <f t="shared" si="297"/>
        <v>0</v>
      </c>
      <c r="BP226" s="33">
        <f t="shared" si="297"/>
        <v>0</v>
      </c>
      <c r="BQ226" s="33">
        <f t="shared" si="297"/>
        <v>0</v>
      </c>
      <c r="BR226" s="33"/>
      <c r="BS226" s="22">
        <f>SUM(J226:U226)</f>
        <v>-1169915629.7619047</v>
      </c>
      <c r="BT226" s="22">
        <f>SUM(V226:AG226)</f>
        <v>-894362890.2558037</v>
      </c>
      <c r="BU226" s="22">
        <f>SUM(AH226:AS226)</f>
        <v>0</v>
      </c>
      <c r="BV226" s="22">
        <f>SUM(AT226:BE226)</f>
        <v>0</v>
      </c>
      <c r="BW226" s="22">
        <f>SUM(BF226:BQ226)</f>
        <v>0</v>
      </c>
      <c r="BX226" s="33">
        <f t="shared" ref="BX226:CY226" si="298">-BX184</f>
        <v>0</v>
      </c>
      <c r="BY226" s="33">
        <f t="shared" si="298"/>
        <v>0</v>
      </c>
      <c r="BZ226" s="33">
        <f t="shared" si="298"/>
        <v>0</v>
      </c>
      <c r="CA226" s="33">
        <f t="shared" si="298"/>
        <v>0</v>
      </c>
      <c r="CB226" s="33">
        <f t="shared" si="298"/>
        <v>0</v>
      </c>
      <c r="CC226" s="33">
        <f t="shared" si="298"/>
        <v>0</v>
      </c>
      <c r="CD226" s="33">
        <f t="shared" si="298"/>
        <v>0</v>
      </c>
      <c r="CE226" s="33">
        <f t="shared" si="298"/>
        <v>0</v>
      </c>
      <c r="CF226" s="33">
        <f t="shared" si="298"/>
        <v>0</v>
      </c>
      <c r="CG226" s="33">
        <f t="shared" si="298"/>
        <v>0</v>
      </c>
      <c r="CH226" s="33">
        <f t="shared" si="298"/>
        <v>0</v>
      </c>
      <c r="CI226" s="33">
        <f t="shared" si="298"/>
        <v>0</v>
      </c>
      <c r="CJ226" s="33">
        <f t="shared" si="298"/>
        <v>0</v>
      </c>
      <c r="CK226" s="33">
        <f t="shared" si="298"/>
        <v>0</v>
      </c>
      <c r="CL226" s="33">
        <f t="shared" si="298"/>
        <v>0</v>
      </c>
      <c r="CM226" s="33">
        <f t="shared" si="298"/>
        <v>0</v>
      </c>
      <c r="CN226" s="33">
        <f t="shared" si="298"/>
        <v>0</v>
      </c>
      <c r="CO226" s="33">
        <f t="shared" si="298"/>
        <v>0</v>
      </c>
      <c r="CP226" s="33">
        <f t="shared" si="298"/>
        <v>0</v>
      </c>
      <c r="CQ226" s="33">
        <f t="shared" si="298"/>
        <v>0</v>
      </c>
      <c r="CR226" s="33">
        <f t="shared" si="298"/>
        <v>0</v>
      </c>
      <c r="CS226" s="33">
        <f t="shared" si="298"/>
        <v>0</v>
      </c>
      <c r="CT226" s="33">
        <f t="shared" si="298"/>
        <v>0</v>
      </c>
      <c r="CU226" s="33">
        <f t="shared" si="298"/>
        <v>0</v>
      </c>
      <c r="CV226" s="33">
        <f t="shared" si="298"/>
        <v>0</v>
      </c>
      <c r="CW226" s="33">
        <f t="shared" si="298"/>
        <v>0</v>
      </c>
      <c r="CX226" s="33">
        <f t="shared" si="298"/>
        <v>0</v>
      </c>
      <c r="CY226" s="33">
        <f t="shared" si="298"/>
        <v>0</v>
      </c>
    </row>
    <row r="227" spans="1:103" s="19" customFormat="1">
      <c r="A227" s="16"/>
      <c r="B227" s="17" t="s">
        <v>126</v>
      </c>
      <c r="C227" s="78"/>
      <c r="D227" s="17"/>
      <c r="E227" s="79"/>
      <c r="F227" s="79"/>
      <c r="G227" s="79">
        <f>SUM(BS227:CY227)</f>
        <v>-2064278520.0177083</v>
      </c>
      <c r="H227" s="79" t="s">
        <v>136</v>
      </c>
      <c r="I227" s="79"/>
      <c r="J227" s="79">
        <f t="shared" ref="J227:BQ227" si="299">SUM(J226:J226)</f>
        <v>0</v>
      </c>
      <c r="K227" s="79">
        <f t="shared" si="299"/>
        <v>0</v>
      </c>
      <c r="L227" s="79">
        <f t="shared" si="299"/>
        <v>0</v>
      </c>
      <c r="M227" s="79">
        <f t="shared" si="299"/>
        <v>0</v>
      </c>
      <c r="N227" s="79">
        <f t="shared" si="299"/>
        <v>0</v>
      </c>
      <c r="O227" s="79">
        <f t="shared" si="299"/>
        <v>0</v>
      </c>
      <c r="P227" s="79">
        <f t="shared" si="299"/>
        <v>-681816141.66666663</v>
      </c>
      <c r="Q227" s="79">
        <f t="shared" si="299"/>
        <v>-97129897.619047612</v>
      </c>
      <c r="R227" s="79">
        <f t="shared" si="299"/>
        <v>-97374897.619047612</v>
      </c>
      <c r="S227" s="79">
        <f t="shared" si="299"/>
        <v>-97619897.619047612</v>
      </c>
      <c r="T227" s="79">
        <f t="shared" si="299"/>
        <v>-97864897.619047612</v>
      </c>
      <c r="U227" s="79">
        <f t="shared" si="299"/>
        <v>-98109897.619047612</v>
      </c>
      <c r="V227" s="79">
        <f t="shared" si="299"/>
        <v>-98354897.619047612</v>
      </c>
      <c r="W227" s="79">
        <f t="shared" si="299"/>
        <v>-98599897.619047612</v>
      </c>
      <c r="X227" s="79">
        <f t="shared" si="299"/>
        <v>-98844897.619047612</v>
      </c>
      <c r="Y227" s="79">
        <f t="shared" si="299"/>
        <v>-99089897.619047612</v>
      </c>
      <c r="Z227" s="79">
        <f t="shared" si="299"/>
        <v>-99334897.619047612</v>
      </c>
      <c r="AA227" s="79">
        <f t="shared" si="299"/>
        <v>-99579897.619047612</v>
      </c>
      <c r="AB227" s="79">
        <f t="shared" si="299"/>
        <v>-99824897.619047612</v>
      </c>
      <c r="AC227" s="79">
        <f t="shared" si="299"/>
        <v>-100069897.61904761</v>
      </c>
      <c r="AD227" s="79">
        <f t="shared" si="299"/>
        <v>-100314897.61904761</v>
      </c>
      <c r="AE227" s="79">
        <f t="shared" si="299"/>
        <v>-116759.09322920692</v>
      </c>
      <c r="AF227" s="79">
        <f t="shared" si="299"/>
        <v>-116270.56145833334</v>
      </c>
      <c r="AG227" s="79">
        <f t="shared" si="299"/>
        <v>-115782.02968749999</v>
      </c>
      <c r="AH227" s="79">
        <f t="shared" si="299"/>
        <v>0</v>
      </c>
      <c r="AI227" s="79">
        <f t="shared" si="299"/>
        <v>0</v>
      </c>
      <c r="AJ227" s="79">
        <f t="shared" si="299"/>
        <v>0</v>
      </c>
      <c r="AK227" s="79">
        <f t="shared" si="299"/>
        <v>0</v>
      </c>
      <c r="AL227" s="79">
        <f t="shared" si="299"/>
        <v>0</v>
      </c>
      <c r="AM227" s="79">
        <f t="shared" si="299"/>
        <v>0</v>
      </c>
      <c r="AN227" s="79">
        <f t="shared" si="299"/>
        <v>0</v>
      </c>
      <c r="AO227" s="79">
        <f t="shared" si="299"/>
        <v>0</v>
      </c>
      <c r="AP227" s="79">
        <f t="shared" si="299"/>
        <v>0</v>
      </c>
      <c r="AQ227" s="79">
        <f t="shared" si="299"/>
        <v>0</v>
      </c>
      <c r="AR227" s="79">
        <f t="shared" si="299"/>
        <v>0</v>
      </c>
      <c r="AS227" s="79">
        <f t="shared" si="299"/>
        <v>0</v>
      </c>
      <c r="AT227" s="79">
        <f t="shared" si="299"/>
        <v>0</v>
      </c>
      <c r="AU227" s="79">
        <f t="shared" si="299"/>
        <v>0</v>
      </c>
      <c r="AV227" s="79">
        <f t="shared" si="299"/>
        <v>0</v>
      </c>
      <c r="AW227" s="79">
        <f t="shared" si="299"/>
        <v>0</v>
      </c>
      <c r="AX227" s="79">
        <f t="shared" si="299"/>
        <v>0</v>
      </c>
      <c r="AY227" s="79">
        <f t="shared" si="299"/>
        <v>0</v>
      </c>
      <c r="AZ227" s="79">
        <f t="shared" si="299"/>
        <v>0</v>
      </c>
      <c r="BA227" s="79">
        <f t="shared" si="299"/>
        <v>0</v>
      </c>
      <c r="BB227" s="79">
        <f t="shared" si="299"/>
        <v>0</v>
      </c>
      <c r="BC227" s="79">
        <f t="shared" si="299"/>
        <v>0</v>
      </c>
      <c r="BD227" s="79">
        <f t="shared" si="299"/>
        <v>0</v>
      </c>
      <c r="BE227" s="79">
        <f t="shared" si="299"/>
        <v>0</v>
      </c>
      <c r="BF227" s="79">
        <f t="shared" si="299"/>
        <v>0</v>
      </c>
      <c r="BG227" s="79">
        <f t="shared" si="299"/>
        <v>0</v>
      </c>
      <c r="BH227" s="79">
        <f t="shared" si="299"/>
        <v>0</v>
      </c>
      <c r="BI227" s="79">
        <f t="shared" si="299"/>
        <v>0</v>
      </c>
      <c r="BJ227" s="79">
        <f t="shared" si="299"/>
        <v>0</v>
      </c>
      <c r="BK227" s="79">
        <f t="shared" si="299"/>
        <v>0</v>
      </c>
      <c r="BL227" s="79">
        <f t="shared" si="299"/>
        <v>0</v>
      </c>
      <c r="BM227" s="79">
        <f t="shared" si="299"/>
        <v>0</v>
      </c>
      <c r="BN227" s="79">
        <f t="shared" si="299"/>
        <v>0</v>
      </c>
      <c r="BO227" s="79">
        <f t="shared" si="299"/>
        <v>0</v>
      </c>
      <c r="BP227" s="79">
        <f t="shared" si="299"/>
        <v>0</v>
      </c>
      <c r="BQ227" s="79">
        <f t="shared" si="299"/>
        <v>0</v>
      </c>
      <c r="BR227" s="79"/>
      <c r="BS227" s="79">
        <f t="shared" ref="BS227:CY227" si="300">SUM(BS226:BS226)</f>
        <v>-1169915629.7619047</v>
      </c>
      <c r="BT227" s="79">
        <f t="shared" si="300"/>
        <v>-894362890.2558037</v>
      </c>
      <c r="BU227" s="79">
        <f t="shared" si="300"/>
        <v>0</v>
      </c>
      <c r="BV227" s="79">
        <f t="shared" si="300"/>
        <v>0</v>
      </c>
      <c r="BW227" s="79">
        <f t="shared" si="300"/>
        <v>0</v>
      </c>
      <c r="BX227" s="79">
        <f t="shared" si="300"/>
        <v>0</v>
      </c>
      <c r="BY227" s="79">
        <f t="shared" si="300"/>
        <v>0</v>
      </c>
      <c r="BZ227" s="79">
        <f t="shared" si="300"/>
        <v>0</v>
      </c>
      <c r="CA227" s="79">
        <f t="shared" si="300"/>
        <v>0</v>
      </c>
      <c r="CB227" s="79">
        <f t="shared" si="300"/>
        <v>0</v>
      </c>
      <c r="CC227" s="79">
        <f t="shared" si="300"/>
        <v>0</v>
      </c>
      <c r="CD227" s="79">
        <f t="shared" si="300"/>
        <v>0</v>
      </c>
      <c r="CE227" s="79">
        <f t="shared" si="300"/>
        <v>0</v>
      </c>
      <c r="CF227" s="79">
        <f t="shared" si="300"/>
        <v>0</v>
      </c>
      <c r="CG227" s="79">
        <f t="shared" si="300"/>
        <v>0</v>
      </c>
      <c r="CH227" s="79">
        <f t="shared" si="300"/>
        <v>0</v>
      </c>
      <c r="CI227" s="79">
        <f t="shared" si="300"/>
        <v>0</v>
      </c>
      <c r="CJ227" s="79">
        <f t="shared" si="300"/>
        <v>0</v>
      </c>
      <c r="CK227" s="79">
        <f t="shared" si="300"/>
        <v>0</v>
      </c>
      <c r="CL227" s="79">
        <f t="shared" si="300"/>
        <v>0</v>
      </c>
      <c r="CM227" s="79">
        <f t="shared" si="300"/>
        <v>0</v>
      </c>
      <c r="CN227" s="79">
        <f t="shared" si="300"/>
        <v>0</v>
      </c>
      <c r="CO227" s="79">
        <f t="shared" si="300"/>
        <v>0</v>
      </c>
      <c r="CP227" s="79">
        <f t="shared" si="300"/>
        <v>0</v>
      </c>
      <c r="CQ227" s="79">
        <f t="shared" si="300"/>
        <v>0</v>
      </c>
      <c r="CR227" s="79">
        <f t="shared" si="300"/>
        <v>0</v>
      </c>
      <c r="CS227" s="79">
        <f t="shared" si="300"/>
        <v>0</v>
      </c>
      <c r="CT227" s="79">
        <f t="shared" si="300"/>
        <v>0</v>
      </c>
      <c r="CU227" s="79">
        <f t="shared" si="300"/>
        <v>0</v>
      </c>
      <c r="CV227" s="79">
        <f t="shared" si="300"/>
        <v>0</v>
      </c>
      <c r="CW227" s="79">
        <f t="shared" si="300"/>
        <v>0</v>
      </c>
      <c r="CX227" s="79">
        <f t="shared" si="300"/>
        <v>0</v>
      </c>
      <c r="CY227" s="79">
        <f t="shared" si="300"/>
        <v>0</v>
      </c>
    </row>
    <row r="228" spans="1:103">
      <c r="C228" s="32"/>
      <c r="E228" s="33"/>
      <c r="F228" s="33"/>
      <c r="G228" s="33"/>
      <c r="H228" s="33"/>
      <c r="L228" s="33"/>
      <c r="M228" s="33"/>
      <c r="N228" s="33"/>
      <c r="O228" s="33"/>
      <c r="P228" s="33"/>
      <c r="Q228" s="33"/>
      <c r="R228" s="33"/>
      <c r="S228" s="33"/>
    </row>
    <row r="229" spans="1:103">
      <c r="B229" s="19" t="s">
        <v>127</v>
      </c>
      <c r="C229" s="32"/>
      <c r="D229" s="6"/>
      <c r="E229" s="33"/>
      <c r="F229" s="33"/>
      <c r="G229" s="33"/>
      <c r="H229" s="33"/>
      <c r="L229" s="33"/>
      <c r="M229" s="33"/>
      <c r="N229" s="33"/>
      <c r="O229" s="33"/>
      <c r="P229" s="33"/>
      <c r="Q229" s="33"/>
      <c r="R229" s="33"/>
      <c r="S229" s="33"/>
    </row>
    <row r="230" spans="1:103">
      <c r="B230" s="6" t="s">
        <v>200</v>
      </c>
      <c r="C230" s="275"/>
      <c r="D230" s="6"/>
      <c r="E230" s="33"/>
      <c r="F230" s="33"/>
      <c r="G230" s="33">
        <f t="shared" ref="G230:G236" si="301">SUM(BS230:CY230)</f>
        <v>0</v>
      </c>
      <c r="H230" s="33" t="s">
        <v>136</v>
      </c>
      <c r="J230" s="33">
        <f t="shared" ref="J230:AO230" si="302">SUM(J252-I252)</f>
        <v>0</v>
      </c>
      <c r="K230" s="33">
        <f t="shared" si="302"/>
        <v>0</v>
      </c>
      <c r="L230" s="33">
        <f t="shared" si="302"/>
        <v>0</v>
      </c>
      <c r="M230" s="33">
        <f t="shared" si="302"/>
        <v>0</v>
      </c>
      <c r="N230" s="33">
        <f t="shared" si="302"/>
        <v>0</v>
      </c>
      <c r="O230" s="33">
        <f t="shared" si="302"/>
        <v>0</v>
      </c>
      <c r="P230" s="33">
        <f t="shared" si="302"/>
        <v>427000000</v>
      </c>
      <c r="Q230" s="33">
        <f t="shared" si="302"/>
        <v>60000000</v>
      </c>
      <c r="R230" s="33">
        <f t="shared" si="302"/>
        <v>60000000</v>
      </c>
      <c r="S230" s="33">
        <f t="shared" si="302"/>
        <v>60000000</v>
      </c>
      <c r="T230" s="33">
        <f t="shared" si="302"/>
        <v>60000000</v>
      </c>
      <c r="U230" s="33">
        <f t="shared" si="302"/>
        <v>60000000</v>
      </c>
      <c r="V230" s="33">
        <f t="shared" si="302"/>
        <v>60000000</v>
      </c>
      <c r="W230" s="33">
        <f t="shared" si="302"/>
        <v>60000000</v>
      </c>
      <c r="X230" s="33">
        <f t="shared" si="302"/>
        <v>60000000</v>
      </c>
      <c r="Y230" s="33">
        <f t="shared" si="302"/>
        <v>60000000</v>
      </c>
      <c r="Z230" s="33">
        <f t="shared" si="302"/>
        <v>60000000</v>
      </c>
      <c r="AA230" s="33">
        <f t="shared" si="302"/>
        <v>60000000</v>
      </c>
      <c r="AB230" s="33">
        <f t="shared" si="302"/>
        <v>60000000</v>
      </c>
      <c r="AC230" s="33">
        <f t="shared" si="302"/>
        <v>60000000</v>
      </c>
      <c r="AD230" s="33">
        <f t="shared" si="302"/>
        <v>60000000</v>
      </c>
      <c r="AE230" s="33">
        <f t="shared" si="302"/>
        <v>0</v>
      </c>
      <c r="AF230" s="33">
        <f t="shared" si="302"/>
        <v>0</v>
      </c>
      <c r="AG230" s="33">
        <f t="shared" si="302"/>
        <v>-1267000000</v>
      </c>
      <c r="AH230" s="33">
        <f t="shared" si="302"/>
        <v>0</v>
      </c>
      <c r="AI230" s="33">
        <f t="shared" si="302"/>
        <v>0</v>
      </c>
      <c r="AJ230" s="33">
        <f t="shared" si="302"/>
        <v>0</v>
      </c>
      <c r="AK230" s="33">
        <f t="shared" si="302"/>
        <v>0</v>
      </c>
      <c r="AL230" s="33">
        <f t="shared" si="302"/>
        <v>0</v>
      </c>
      <c r="AM230" s="33">
        <f t="shared" si="302"/>
        <v>0</v>
      </c>
      <c r="AN230" s="33">
        <f t="shared" si="302"/>
        <v>0</v>
      </c>
      <c r="AO230" s="33">
        <f t="shared" si="302"/>
        <v>0</v>
      </c>
      <c r="AP230" s="33">
        <f t="shared" ref="AP230:BQ230" si="303">SUM(AP252-AO252)</f>
        <v>0</v>
      </c>
      <c r="AQ230" s="33">
        <f t="shared" si="303"/>
        <v>0</v>
      </c>
      <c r="AR230" s="33">
        <f t="shared" si="303"/>
        <v>0</v>
      </c>
      <c r="AS230" s="33">
        <f t="shared" si="303"/>
        <v>0</v>
      </c>
      <c r="AT230" s="33">
        <f t="shared" si="303"/>
        <v>0</v>
      </c>
      <c r="AU230" s="33">
        <f t="shared" si="303"/>
        <v>0</v>
      </c>
      <c r="AV230" s="33">
        <f t="shared" si="303"/>
        <v>0</v>
      </c>
      <c r="AW230" s="33">
        <f t="shared" si="303"/>
        <v>0</v>
      </c>
      <c r="AX230" s="33">
        <f t="shared" si="303"/>
        <v>0</v>
      </c>
      <c r="AY230" s="33">
        <f t="shared" si="303"/>
        <v>0</v>
      </c>
      <c r="AZ230" s="33">
        <f t="shared" si="303"/>
        <v>0</v>
      </c>
      <c r="BA230" s="33">
        <f t="shared" si="303"/>
        <v>0</v>
      </c>
      <c r="BB230" s="33">
        <f t="shared" si="303"/>
        <v>0</v>
      </c>
      <c r="BC230" s="33">
        <f t="shared" si="303"/>
        <v>0</v>
      </c>
      <c r="BD230" s="33">
        <f t="shared" si="303"/>
        <v>0</v>
      </c>
      <c r="BE230" s="33">
        <f t="shared" si="303"/>
        <v>0</v>
      </c>
      <c r="BF230" s="33">
        <f t="shared" si="303"/>
        <v>0</v>
      </c>
      <c r="BG230" s="33">
        <f t="shared" si="303"/>
        <v>0</v>
      </c>
      <c r="BH230" s="33">
        <f t="shared" si="303"/>
        <v>0</v>
      </c>
      <c r="BI230" s="33">
        <f t="shared" si="303"/>
        <v>0</v>
      </c>
      <c r="BJ230" s="33">
        <f t="shared" si="303"/>
        <v>0</v>
      </c>
      <c r="BK230" s="33">
        <f t="shared" si="303"/>
        <v>0</v>
      </c>
      <c r="BL230" s="33">
        <f t="shared" si="303"/>
        <v>0</v>
      </c>
      <c r="BM230" s="33">
        <f t="shared" si="303"/>
        <v>0</v>
      </c>
      <c r="BN230" s="33">
        <f t="shared" si="303"/>
        <v>0</v>
      </c>
      <c r="BO230" s="33">
        <f t="shared" si="303"/>
        <v>0</v>
      </c>
      <c r="BP230" s="33">
        <f t="shared" si="303"/>
        <v>0</v>
      </c>
      <c r="BQ230" s="33">
        <f t="shared" si="303"/>
        <v>0</v>
      </c>
      <c r="BS230" s="33">
        <f t="shared" ref="BS230:CY230" si="304">SUM(BS252-BR252)</f>
        <v>727000000</v>
      </c>
      <c r="BT230" s="33">
        <f t="shared" si="304"/>
        <v>-727000000</v>
      </c>
      <c r="BU230" s="33">
        <f t="shared" si="304"/>
        <v>0</v>
      </c>
      <c r="BV230" s="33">
        <f t="shared" si="304"/>
        <v>0</v>
      </c>
      <c r="BW230" s="33">
        <f t="shared" si="304"/>
        <v>0</v>
      </c>
      <c r="BX230" s="33">
        <f t="shared" si="304"/>
        <v>0</v>
      </c>
      <c r="BY230" s="33">
        <f t="shared" si="304"/>
        <v>0</v>
      </c>
      <c r="BZ230" s="33">
        <f t="shared" si="304"/>
        <v>0</v>
      </c>
      <c r="CA230" s="33">
        <f t="shared" si="304"/>
        <v>0</v>
      </c>
      <c r="CB230" s="33">
        <f t="shared" si="304"/>
        <v>0</v>
      </c>
      <c r="CC230" s="33">
        <f t="shared" si="304"/>
        <v>0</v>
      </c>
      <c r="CD230" s="33">
        <f t="shared" si="304"/>
        <v>0</v>
      </c>
      <c r="CE230" s="33">
        <f t="shared" si="304"/>
        <v>0</v>
      </c>
      <c r="CF230" s="33">
        <f t="shared" si="304"/>
        <v>0</v>
      </c>
      <c r="CG230" s="33">
        <f t="shared" si="304"/>
        <v>0</v>
      </c>
      <c r="CH230" s="33">
        <f t="shared" si="304"/>
        <v>0</v>
      </c>
      <c r="CI230" s="33">
        <f t="shared" si="304"/>
        <v>0</v>
      </c>
      <c r="CJ230" s="33">
        <f t="shared" si="304"/>
        <v>0</v>
      </c>
      <c r="CK230" s="33">
        <f t="shared" si="304"/>
        <v>0</v>
      </c>
      <c r="CL230" s="33">
        <f t="shared" si="304"/>
        <v>0</v>
      </c>
      <c r="CM230" s="33">
        <f t="shared" si="304"/>
        <v>0</v>
      </c>
      <c r="CN230" s="33">
        <f t="shared" si="304"/>
        <v>0</v>
      </c>
      <c r="CO230" s="33">
        <f t="shared" si="304"/>
        <v>0</v>
      </c>
      <c r="CP230" s="33">
        <f t="shared" si="304"/>
        <v>0</v>
      </c>
      <c r="CQ230" s="33">
        <f t="shared" si="304"/>
        <v>0</v>
      </c>
      <c r="CR230" s="33">
        <f t="shared" si="304"/>
        <v>0</v>
      </c>
      <c r="CS230" s="33">
        <f t="shared" si="304"/>
        <v>0</v>
      </c>
      <c r="CT230" s="33">
        <f t="shared" si="304"/>
        <v>0</v>
      </c>
      <c r="CU230" s="33">
        <f t="shared" si="304"/>
        <v>0</v>
      </c>
      <c r="CV230" s="33">
        <f t="shared" si="304"/>
        <v>0</v>
      </c>
      <c r="CW230" s="33">
        <f t="shared" si="304"/>
        <v>0</v>
      </c>
      <c r="CX230" s="33">
        <f t="shared" si="304"/>
        <v>0</v>
      </c>
      <c r="CY230" s="33">
        <f t="shared" si="304"/>
        <v>0</v>
      </c>
    </row>
    <row r="231" spans="1:103">
      <c r="B231" s="6" t="s">
        <v>211</v>
      </c>
      <c r="C231" s="6"/>
      <c r="D231" s="6"/>
      <c r="E231" s="22"/>
      <c r="F231" s="22"/>
      <c r="G231" s="22">
        <f t="shared" si="301"/>
        <v>365000000</v>
      </c>
      <c r="H231" s="22" t="s">
        <v>136</v>
      </c>
      <c r="I231" s="33"/>
      <c r="J231" s="33">
        <f>J258-I258</f>
        <v>0</v>
      </c>
      <c r="K231" s="33">
        <f t="shared" ref="K231:BQ232" si="305">K258-J258</f>
        <v>0</v>
      </c>
      <c r="L231" s="33">
        <f t="shared" si="305"/>
        <v>0</v>
      </c>
      <c r="M231" s="33">
        <f>M258-L258</f>
        <v>0</v>
      </c>
      <c r="N231" s="33">
        <f>N258-M258</f>
        <v>0</v>
      </c>
      <c r="O231" s="33">
        <f t="shared" si="305"/>
        <v>0</v>
      </c>
      <c r="P231" s="33">
        <f t="shared" si="305"/>
        <v>146000000</v>
      </c>
      <c r="Q231" s="33">
        <f t="shared" si="305"/>
        <v>18250000</v>
      </c>
      <c r="R231" s="33">
        <f t="shared" si="305"/>
        <v>18250000</v>
      </c>
      <c r="S231" s="33">
        <f t="shared" si="305"/>
        <v>18250000</v>
      </c>
      <c r="T231" s="33">
        <f t="shared" si="305"/>
        <v>18250000</v>
      </c>
      <c r="U231" s="33">
        <f>U258-T258</f>
        <v>18250000</v>
      </c>
      <c r="V231" s="33">
        <f t="shared" si="305"/>
        <v>18250000</v>
      </c>
      <c r="W231" s="33">
        <f t="shared" si="305"/>
        <v>18250000</v>
      </c>
      <c r="X231" s="33">
        <f t="shared" si="305"/>
        <v>18250000</v>
      </c>
      <c r="Y231" s="33">
        <f t="shared" si="305"/>
        <v>18250000</v>
      </c>
      <c r="Z231" s="33">
        <f t="shared" si="305"/>
        <v>18250000</v>
      </c>
      <c r="AA231" s="33">
        <f t="shared" si="305"/>
        <v>18250000</v>
      </c>
      <c r="AB231" s="33">
        <f t="shared" si="305"/>
        <v>18250000</v>
      </c>
      <c r="AC231" s="33">
        <f t="shared" si="305"/>
        <v>0</v>
      </c>
      <c r="AD231" s="33">
        <f t="shared" si="305"/>
        <v>0</v>
      </c>
      <c r="AE231" s="33">
        <f t="shared" si="305"/>
        <v>0</v>
      </c>
      <c r="AF231" s="33">
        <f t="shared" si="305"/>
        <v>0</v>
      </c>
      <c r="AG231" s="33">
        <f t="shared" si="305"/>
        <v>0</v>
      </c>
      <c r="AH231" s="33">
        <f t="shared" si="305"/>
        <v>0</v>
      </c>
      <c r="AI231" s="33">
        <f t="shared" si="305"/>
        <v>0</v>
      </c>
      <c r="AJ231" s="33">
        <f t="shared" si="305"/>
        <v>0</v>
      </c>
      <c r="AK231" s="33">
        <f t="shared" si="305"/>
        <v>0</v>
      </c>
      <c r="AL231" s="33">
        <f t="shared" si="305"/>
        <v>0</v>
      </c>
      <c r="AM231" s="33">
        <f t="shared" si="305"/>
        <v>0</v>
      </c>
      <c r="AN231" s="33">
        <f t="shared" si="305"/>
        <v>0</v>
      </c>
      <c r="AO231" s="33">
        <f t="shared" si="305"/>
        <v>0</v>
      </c>
      <c r="AP231" s="33">
        <f t="shared" si="305"/>
        <v>0</v>
      </c>
      <c r="AQ231" s="33">
        <f t="shared" si="305"/>
        <v>0</v>
      </c>
      <c r="AR231" s="33">
        <f t="shared" si="305"/>
        <v>0</v>
      </c>
      <c r="AS231" s="33">
        <f t="shared" si="305"/>
        <v>0</v>
      </c>
      <c r="AT231" s="33">
        <f t="shared" si="305"/>
        <v>0</v>
      </c>
      <c r="AU231" s="33">
        <f t="shared" si="305"/>
        <v>0</v>
      </c>
      <c r="AV231" s="33">
        <f t="shared" si="305"/>
        <v>0</v>
      </c>
      <c r="AW231" s="33">
        <f t="shared" si="305"/>
        <v>0</v>
      </c>
      <c r="AX231" s="33">
        <f t="shared" si="305"/>
        <v>0</v>
      </c>
      <c r="AY231" s="33">
        <f t="shared" si="305"/>
        <v>0</v>
      </c>
      <c r="AZ231" s="33">
        <f t="shared" si="305"/>
        <v>0</v>
      </c>
      <c r="BA231" s="33">
        <f t="shared" si="305"/>
        <v>0</v>
      </c>
      <c r="BB231" s="33">
        <f t="shared" si="305"/>
        <v>0</v>
      </c>
      <c r="BC231" s="33">
        <f t="shared" si="305"/>
        <v>0</v>
      </c>
      <c r="BD231" s="33">
        <f t="shared" si="305"/>
        <v>0</v>
      </c>
      <c r="BE231" s="33">
        <f t="shared" si="305"/>
        <v>0</v>
      </c>
      <c r="BF231" s="33">
        <f t="shared" si="305"/>
        <v>0</v>
      </c>
      <c r="BG231" s="33">
        <f t="shared" si="305"/>
        <v>0</v>
      </c>
      <c r="BH231" s="33">
        <f t="shared" si="305"/>
        <v>0</v>
      </c>
      <c r="BI231" s="33">
        <f t="shared" si="305"/>
        <v>0</v>
      </c>
      <c r="BJ231" s="33">
        <f t="shared" si="305"/>
        <v>0</v>
      </c>
      <c r="BK231" s="33">
        <f t="shared" si="305"/>
        <v>0</v>
      </c>
      <c r="BL231" s="33">
        <f t="shared" si="305"/>
        <v>0</v>
      </c>
      <c r="BM231" s="33">
        <f t="shared" si="305"/>
        <v>0</v>
      </c>
      <c r="BN231" s="33">
        <f t="shared" si="305"/>
        <v>0</v>
      </c>
      <c r="BO231" s="33">
        <f t="shared" si="305"/>
        <v>0</v>
      </c>
      <c r="BP231" s="33">
        <f t="shared" si="305"/>
        <v>0</v>
      </c>
      <c r="BQ231" s="33">
        <f t="shared" si="305"/>
        <v>0</v>
      </c>
      <c r="BR231" s="33"/>
      <c r="BS231" s="22">
        <f>SUM(J231:U231)</f>
        <v>237250000</v>
      </c>
      <c r="BT231" s="22">
        <f>SUM(V231:AG231)</f>
        <v>127750000</v>
      </c>
      <c r="BU231" s="22">
        <f>SUM(AH231:AS231)</f>
        <v>0</v>
      </c>
      <c r="BV231" s="22">
        <f>SUM(AT231:BE231)</f>
        <v>0</v>
      </c>
      <c r="BW231" s="22">
        <f>SUM(BF231:BQ231)</f>
        <v>0</v>
      </c>
      <c r="BX231" s="33">
        <f>BX258-BW258</f>
        <v>0</v>
      </c>
      <c r="BY231" s="33">
        <f>BY258-BX258</f>
        <v>0</v>
      </c>
      <c r="BZ231" s="33">
        <f t="shared" ref="BZ231:CY231" si="306">BZ258-BY258</f>
        <v>0</v>
      </c>
      <c r="CA231" s="33">
        <f t="shared" si="306"/>
        <v>0</v>
      </c>
      <c r="CB231" s="33">
        <f t="shared" si="306"/>
        <v>0</v>
      </c>
      <c r="CC231" s="33">
        <f t="shared" si="306"/>
        <v>0</v>
      </c>
      <c r="CD231" s="33">
        <f t="shared" si="306"/>
        <v>0</v>
      </c>
      <c r="CE231" s="33">
        <f t="shared" si="306"/>
        <v>0</v>
      </c>
      <c r="CF231" s="33">
        <f t="shared" si="306"/>
        <v>0</v>
      </c>
      <c r="CG231" s="33">
        <f t="shared" si="306"/>
        <v>0</v>
      </c>
      <c r="CH231" s="33">
        <f t="shared" si="306"/>
        <v>0</v>
      </c>
      <c r="CI231" s="33">
        <f t="shared" si="306"/>
        <v>0</v>
      </c>
      <c r="CJ231" s="33">
        <f t="shared" si="306"/>
        <v>0</v>
      </c>
      <c r="CK231" s="33">
        <f t="shared" si="306"/>
        <v>0</v>
      </c>
      <c r="CL231" s="33">
        <f t="shared" si="306"/>
        <v>0</v>
      </c>
      <c r="CM231" s="33">
        <f t="shared" si="306"/>
        <v>0</v>
      </c>
      <c r="CN231" s="33">
        <f t="shared" si="306"/>
        <v>0</v>
      </c>
      <c r="CO231" s="33">
        <f t="shared" si="306"/>
        <v>0</v>
      </c>
      <c r="CP231" s="33">
        <f t="shared" si="306"/>
        <v>0</v>
      </c>
      <c r="CQ231" s="33">
        <f t="shared" si="306"/>
        <v>0</v>
      </c>
      <c r="CR231" s="33">
        <f t="shared" si="306"/>
        <v>0</v>
      </c>
      <c r="CS231" s="33">
        <f t="shared" si="306"/>
        <v>0</v>
      </c>
      <c r="CT231" s="33">
        <f t="shared" si="306"/>
        <v>0</v>
      </c>
      <c r="CU231" s="33">
        <f t="shared" si="306"/>
        <v>0</v>
      </c>
      <c r="CV231" s="33">
        <f t="shared" si="306"/>
        <v>0</v>
      </c>
      <c r="CW231" s="33">
        <f t="shared" si="306"/>
        <v>0</v>
      </c>
      <c r="CX231" s="33">
        <f t="shared" si="306"/>
        <v>0</v>
      </c>
      <c r="CY231" s="33">
        <f t="shared" si="306"/>
        <v>0</v>
      </c>
    </row>
    <row r="232" spans="1:103">
      <c r="B232" s="6" t="s">
        <v>201</v>
      </c>
      <c r="C232" s="6"/>
      <c r="D232" s="6"/>
      <c r="E232" s="22"/>
      <c r="F232" s="22"/>
      <c r="G232" s="22">
        <f t="shared" si="301"/>
        <v>365000000</v>
      </c>
      <c r="H232" s="22" t="s">
        <v>136</v>
      </c>
      <c r="I232" s="33"/>
      <c r="J232" s="33">
        <f>J259-I259</f>
        <v>0</v>
      </c>
      <c r="K232" s="33">
        <f t="shared" si="305"/>
        <v>0</v>
      </c>
      <c r="L232" s="33">
        <f t="shared" si="305"/>
        <v>0</v>
      </c>
      <c r="M232" s="33">
        <f t="shared" si="305"/>
        <v>0</v>
      </c>
      <c r="N232" s="33">
        <f t="shared" si="305"/>
        <v>0</v>
      </c>
      <c r="O232" s="33">
        <f t="shared" si="305"/>
        <v>0</v>
      </c>
      <c r="P232" s="33">
        <f t="shared" si="305"/>
        <v>146000000</v>
      </c>
      <c r="Q232" s="33">
        <f t="shared" si="305"/>
        <v>18250000</v>
      </c>
      <c r="R232" s="33">
        <f t="shared" si="305"/>
        <v>18250000</v>
      </c>
      <c r="S232" s="33">
        <f t="shared" si="305"/>
        <v>18250000</v>
      </c>
      <c r="T232" s="33">
        <f t="shared" si="305"/>
        <v>18250000</v>
      </c>
      <c r="U232" s="33">
        <f t="shared" si="305"/>
        <v>18250000</v>
      </c>
      <c r="V232" s="33">
        <f t="shared" si="305"/>
        <v>18250000</v>
      </c>
      <c r="W232" s="33">
        <f t="shared" si="305"/>
        <v>18250000</v>
      </c>
      <c r="X232" s="33">
        <f t="shared" si="305"/>
        <v>18250000</v>
      </c>
      <c r="Y232" s="33">
        <f t="shared" si="305"/>
        <v>18250000</v>
      </c>
      <c r="Z232" s="33">
        <f t="shared" si="305"/>
        <v>18250000</v>
      </c>
      <c r="AA232" s="33">
        <f t="shared" si="305"/>
        <v>18250000</v>
      </c>
      <c r="AB232" s="33">
        <f t="shared" si="305"/>
        <v>18250000</v>
      </c>
      <c r="AC232" s="33">
        <f t="shared" si="305"/>
        <v>0</v>
      </c>
      <c r="AD232" s="33">
        <f t="shared" si="305"/>
        <v>0</v>
      </c>
      <c r="AE232" s="33">
        <f t="shared" si="305"/>
        <v>0</v>
      </c>
      <c r="AF232" s="33">
        <f t="shared" si="305"/>
        <v>0</v>
      </c>
      <c r="AG232" s="33">
        <f t="shared" si="305"/>
        <v>0</v>
      </c>
      <c r="AH232" s="33">
        <f t="shared" si="305"/>
        <v>0</v>
      </c>
      <c r="AI232" s="33">
        <f t="shared" si="305"/>
        <v>0</v>
      </c>
      <c r="AJ232" s="33">
        <f t="shared" si="305"/>
        <v>0</v>
      </c>
      <c r="AK232" s="33">
        <f t="shared" si="305"/>
        <v>0</v>
      </c>
      <c r="AL232" s="33">
        <f t="shared" si="305"/>
        <v>0</v>
      </c>
      <c r="AM232" s="33">
        <f t="shared" si="305"/>
        <v>0</v>
      </c>
      <c r="AN232" s="33">
        <f t="shared" si="305"/>
        <v>0</v>
      </c>
      <c r="AO232" s="33">
        <f t="shared" si="305"/>
        <v>0</v>
      </c>
      <c r="AP232" s="33">
        <f t="shared" si="305"/>
        <v>0</v>
      </c>
      <c r="AQ232" s="33">
        <f t="shared" si="305"/>
        <v>0</v>
      </c>
      <c r="AR232" s="33">
        <f t="shared" si="305"/>
        <v>0</v>
      </c>
      <c r="AS232" s="33">
        <f t="shared" si="305"/>
        <v>0</v>
      </c>
      <c r="AT232" s="33">
        <f t="shared" si="305"/>
        <v>0</v>
      </c>
      <c r="AU232" s="33">
        <f t="shared" si="305"/>
        <v>0</v>
      </c>
      <c r="AV232" s="33">
        <f t="shared" si="305"/>
        <v>0</v>
      </c>
      <c r="AW232" s="33">
        <f t="shared" si="305"/>
        <v>0</v>
      </c>
      <c r="AX232" s="33">
        <f t="shared" si="305"/>
        <v>0</v>
      </c>
      <c r="AY232" s="33">
        <f t="shared" si="305"/>
        <v>0</v>
      </c>
      <c r="AZ232" s="33">
        <f t="shared" si="305"/>
        <v>0</v>
      </c>
      <c r="BA232" s="33">
        <f t="shared" si="305"/>
        <v>0</v>
      </c>
      <c r="BB232" s="33">
        <f t="shared" si="305"/>
        <v>0</v>
      </c>
      <c r="BC232" s="33">
        <f t="shared" si="305"/>
        <v>0</v>
      </c>
      <c r="BD232" s="33">
        <f t="shared" si="305"/>
        <v>0</v>
      </c>
      <c r="BE232" s="33">
        <f t="shared" si="305"/>
        <v>0</v>
      </c>
      <c r="BF232" s="33">
        <f t="shared" si="305"/>
        <v>0</v>
      </c>
      <c r="BG232" s="33">
        <f t="shared" si="305"/>
        <v>0</v>
      </c>
      <c r="BH232" s="33">
        <f t="shared" si="305"/>
        <v>0</v>
      </c>
      <c r="BI232" s="33">
        <f t="shared" si="305"/>
        <v>0</v>
      </c>
      <c r="BJ232" s="33">
        <f t="shared" si="305"/>
        <v>0</v>
      </c>
      <c r="BK232" s="33">
        <f t="shared" si="305"/>
        <v>0</v>
      </c>
      <c r="BL232" s="33">
        <f t="shared" si="305"/>
        <v>0</v>
      </c>
      <c r="BM232" s="33">
        <f t="shared" si="305"/>
        <v>0</v>
      </c>
      <c r="BN232" s="33">
        <f t="shared" si="305"/>
        <v>0</v>
      </c>
      <c r="BO232" s="33">
        <f t="shared" si="305"/>
        <v>0</v>
      </c>
      <c r="BP232" s="33">
        <f t="shared" si="305"/>
        <v>0</v>
      </c>
      <c r="BQ232" s="33">
        <f t="shared" si="305"/>
        <v>0</v>
      </c>
      <c r="BR232" s="33"/>
      <c r="BS232" s="22">
        <f>SUM(J232:U232)</f>
        <v>237250000</v>
      </c>
      <c r="BT232" s="22">
        <f>SUM(V232:AG232)</f>
        <v>127750000</v>
      </c>
      <c r="BU232" s="22">
        <f>SUM(AH232:AS232)</f>
        <v>0</v>
      </c>
      <c r="BV232" s="22">
        <f>SUM(AT232:BE232)</f>
        <v>0</v>
      </c>
      <c r="BW232" s="22">
        <f>SUM(BF232:BQ232)</f>
        <v>0</v>
      </c>
      <c r="BX232" s="33">
        <f t="shared" ref="BX232:CY232" si="307">BX259-BW259</f>
        <v>0</v>
      </c>
      <c r="BY232" s="33">
        <f t="shared" si="307"/>
        <v>0</v>
      </c>
      <c r="BZ232" s="33">
        <f t="shared" si="307"/>
        <v>0</v>
      </c>
      <c r="CA232" s="33">
        <f t="shared" si="307"/>
        <v>0</v>
      </c>
      <c r="CB232" s="33">
        <f t="shared" si="307"/>
        <v>0</v>
      </c>
      <c r="CC232" s="33">
        <f t="shared" si="307"/>
        <v>0</v>
      </c>
      <c r="CD232" s="33">
        <f t="shared" si="307"/>
        <v>0</v>
      </c>
      <c r="CE232" s="33">
        <f t="shared" si="307"/>
        <v>0</v>
      </c>
      <c r="CF232" s="33">
        <f t="shared" si="307"/>
        <v>0</v>
      </c>
      <c r="CG232" s="33">
        <f t="shared" si="307"/>
        <v>0</v>
      </c>
      <c r="CH232" s="33">
        <f t="shared" si="307"/>
        <v>0</v>
      </c>
      <c r="CI232" s="33">
        <f t="shared" si="307"/>
        <v>0</v>
      </c>
      <c r="CJ232" s="33">
        <f t="shared" si="307"/>
        <v>0</v>
      </c>
      <c r="CK232" s="33">
        <f t="shared" si="307"/>
        <v>0</v>
      </c>
      <c r="CL232" s="33">
        <f t="shared" si="307"/>
        <v>0</v>
      </c>
      <c r="CM232" s="33">
        <f t="shared" si="307"/>
        <v>0</v>
      </c>
      <c r="CN232" s="33">
        <f t="shared" si="307"/>
        <v>0</v>
      </c>
      <c r="CO232" s="33">
        <f t="shared" si="307"/>
        <v>0</v>
      </c>
      <c r="CP232" s="33">
        <f t="shared" si="307"/>
        <v>0</v>
      </c>
      <c r="CQ232" s="33">
        <f t="shared" si="307"/>
        <v>0</v>
      </c>
      <c r="CR232" s="33">
        <f t="shared" si="307"/>
        <v>0</v>
      </c>
      <c r="CS232" s="33">
        <f t="shared" si="307"/>
        <v>0</v>
      </c>
      <c r="CT232" s="33">
        <f t="shared" si="307"/>
        <v>0</v>
      </c>
      <c r="CU232" s="33">
        <f t="shared" si="307"/>
        <v>0</v>
      </c>
      <c r="CV232" s="33">
        <f t="shared" si="307"/>
        <v>0</v>
      </c>
      <c r="CW232" s="33">
        <f t="shared" si="307"/>
        <v>0</v>
      </c>
      <c r="CX232" s="33">
        <f t="shared" si="307"/>
        <v>0</v>
      </c>
      <c r="CY232" s="33">
        <f t="shared" si="307"/>
        <v>0</v>
      </c>
    </row>
    <row r="233" spans="1:103" s="19" customFormat="1">
      <c r="A233" s="16"/>
      <c r="B233" s="17" t="s">
        <v>128</v>
      </c>
      <c r="C233" s="78"/>
      <c r="D233" s="17"/>
      <c r="E233" s="79"/>
      <c r="F233" s="79"/>
      <c r="G233" s="79">
        <f t="shared" si="301"/>
        <v>730000000</v>
      </c>
      <c r="H233" s="79" t="s">
        <v>136</v>
      </c>
      <c r="I233" s="79"/>
      <c r="J233" s="79">
        <f t="shared" ref="J233:BQ233" si="308">SUM(J230:J232)</f>
        <v>0</v>
      </c>
      <c r="K233" s="79">
        <f t="shared" si="308"/>
        <v>0</v>
      </c>
      <c r="L233" s="79">
        <f t="shared" si="308"/>
        <v>0</v>
      </c>
      <c r="M233" s="79">
        <f t="shared" si="308"/>
        <v>0</v>
      </c>
      <c r="N233" s="79">
        <f t="shared" si="308"/>
        <v>0</v>
      </c>
      <c r="O233" s="79">
        <f t="shared" si="308"/>
        <v>0</v>
      </c>
      <c r="P233" s="79">
        <f t="shared" si="308"/>
        <v>719000000</v>
      </c>
      <c r="Q233" s="79">
        <f t="shared" si="308"/>
        <v>96500000</v>
      </c>
      <c r="R233" s="79">
        <f t="shared" si="308"/>
        <v>96500000</v>
      </c>
      <c r="S233" s="79">
        <f t="shared" si="308"/>
        <v>96500000</v>
      </c>
      <c r="T233" s="79">
        <f t="shared" si="308"/>
        <v>96500000</v>
      </c>
      <c r="U233" s="79">
        <f t="shared" si="308"/>
        <v>96500000</v>
      </c>
      <c r="V233" s="79">
        <f t="shared" si="308"/>
        <v>96500000</v>
      </c>
      <c r="W233" s="79">
        <f t="shared" si="308"/>
        <v>96500000</v>
      </c>
      <c r="X233" s="79">
        <f t="shared" si="308"/>
        <v>96500000</v>
      </c>
      <c r="Y233" s="79">
        <f t="shared" si="308"/>
        <v>96500000</v>
      </c>
      <c r="Z233" s="79">
        <f t="shared" si="308"/>
        <v>96500000</v>
      </c>
      <c r="AA233" s="79">
        <f t="shared" si="308"/>
        <v>96500000</v>
      </c>
      <c r="AB233" s="79">
        <f t="shared" si="308"/>
        <v>96500000</v>
      </c>
      <c r="AC233" s="79">
        <f t="shared" si="308"/>
        <v>60000000</v>
      </c>
      <c r="AD233" s="79">
        <f t="shared" si="308"/>
        <v>60000000</v>
      </c>
      <c r="AE233" s="79">
        <f t="shared" si="308"/>
        <v>0</v>
      </c>
      <c r="AF233" s="79">
        <f t="shared" si="308"/>
        <v>0</v>
      </c>
      <c r="AG233" s="79">
        <f t="shared" si="308"/>
        <v>-1267000000</v>
      </c>
      <c r="AH233" s="79">
        <f t="shared" si="308"/>
        <v>0</v>
      </c>
      <c r="AI233" s="79">
        <f t="shared" si="308"/>
        <v>0</v>
      </c>
      <c r="AJ233" s="79">
        <f t="shared" si="308"/>
        <v>0</v>
      </c>
      <c r="AK233" s="79">
        <f t="shared" si="308"/>
        <v>0</v>
      </c>
      <c r="AL233" s="79">
        <f t="shared" si="308"/>
        <v>0</v>
      </c>
      <c r="AM233" s="79">
        <f t="shared" si="308"/>
        <v>0</v>
      </c>
      <c r="AN233" s="79">
        <f t="shared" si="308"/>
        <v>0</v>
      </c>
      <c r="AO233" s="79">
        <f t="shared" si="308"/>
        <v>0</v>
      </c>
      <c r="AP233" s="79">
        <f t="shared" si="308"/>
        <v>0</v>
      </c>
      <c r="AQ233" s="79">
        <f t="shared" si="308"/>
        <v>0</v>
      </c>
      <c r="AR233" s="79">
        <f t="shared" si="308"/>
        <v>0</v>
      </c>
      <c r="AS233" s="79">
        <f t="shared" si="308"/>
        <v>0</v>
      </c>
      <c r="AT233" s="79">
        <f t="shared" si="308"/>
        <v>0</v>
      </c>
      <c r="AU233" s="79">
        <f t="shared" si="308"/>
        <v>0</v>
      </c>
      <c r="AV233" s="79">
        <f t="shared" si="308"/>
        <v>0</v>
      </c>
      <c r="AW233" s="79">
        <f t="shared" si="308"/>
        <v>0</v>
      </c>
      <c r="AX233" s="79">
        <f t="shared" si="308"/>
        <v>0</v>
      </c>
      <c r="AY233" s="79">
        <f t="shared" si="308"/>
        <v>0</v>
      </c>
      <c r="AZ233" s="79">
        <f t="shared" si="308"/>
        <v>0</v>
      </c>
      <c r="BA233" s="79">
        <f t="shared" si="308"/>
        <v>0</v>
      </c>
      <c r="BB233" s="79">
        <f t="shared" si="308"/>
        <v>0</v>
      </c>
      <c r="BC233" s="79">
        <f t="shared" si="308"/>
        <v>0</v>
      </c>
      <c r="BD233" s="79">
        <f t="shared" si="308"/>
        <v>0</v>
      </c>
      <c r="BE233" s="79">
        <f t="shared" si="308"/>
        <v>0</v>
      </c>
      <c r="BF233" s="79">
        <f t="shared" si="308"/>
        <v>0</v>
      </c>
      <c r="BG233" s="79">
        <f t="shared" si="308"/>
        <v>0</v>
      </c>
      <c r="BH233" s="79">
        <f t="shared" si="308"/>
        <v>0</v>
      </c>
      <c r="BI233" s="79">
        <f t="shared" si="308"/>
        <v>0</v>
      </c>
      <c r="BJ233" s="79">
        <f t="shared" si="308"/>
        <v>0</v>
      </c>
      <c r="BK233" s="79">
        <f t="shared" si="308"/>
        <v>0</v>
      </c>
      <c r="BL233" s="79">
        <f t="shared" si="308"/>
        <v>0</v>
      </c>
      <c r="BM233" s="79">
        <f t="shared" si="308"/>
        <v>0</v>
      </c>
      <c r="BN233" s="79">
        <f t="shared" si="308"/>
        <v>0</v>
      </c>
      <c r="BO233" s="79">
        <f t="shared" si="308"/>
        <v>0</v>
      </c>
      <c r="BP233" s="79">
        <f t="shared" si="308"/>
        <v>0</v>
      </c>
      <c r="BQ233" s="79">
        <f t="shared" si="308"/>
        <v>0</v>
      </c>
      <c r="BR233" s="79"/>
      <c r="BS233" s="79">
        <f t="shared" ref="BS233:CY233" si="309">SUM(BS230:BS232)</f>
        <v>1201500000</v>
      </c>
      <c r="BT233" s="79">
        <f t="shared" si="309"/>
        <v>-471500000</v>
      </c>
      <c r="BU233" s="79">
        <f t="shared" si="309"/>
        <v>0</v>
      </c>
      <c r="BV233" s="79">
        <f t="shared" si="309"/>
        <v>0</v>
      </c>
      <c r="BW233" s="79">
        <f t="shared" si="309"/>
        <v>0</v>
      </c>
      <c r="BX233" s="79">
        <f t="shared" si="309"/>
        <v>0</v>
      </c>
      <c r="BY233" s="79">
        <f t="shared" si="309"/>
        <v>0</v>
      </c>
      <c r="BZ233" s="79">
        <f t="shared" si="309"/>
        <v>0</v>
      </c>
      <c r="CA233" s="79">
        <f t="shared" si="309"/>
        <v>0</v>
      </c>
      <c r="CB233" s="79">
        <f t="shared" si="309"/>
        <v>0</v>
      </c>
      <c r="CC233" s="79">
        <f t="shared" si="309"/>
        <v>0</v>
      </c>
      <c r="CD233" s="79">
        <f t="shared" si="309"/>
        <v>0</v>
      </c>
      <c r="CE233" s="79">
        <f t="shared" si="309"/>
        <v>0</v>
      </c>
      <c r="CF233" s="79">
        <f t="shared" si="309"/>
        <v>0</v>
      </c>
      <c r="CG233" s="79">
        <f t="shared" si="309"/>
        <v>0</v>
      </c>
      <c r="CH233" s="79">
        <f t="shared" si="309"/>
        <v>0</v>
      </c>
      <c r="CI233" s="79">
        <f t="shared" si="309"/>
        <v>0</v>
      </c>
      <c r="CJ233" s="79">
        <f t="shared" si="309"/>
        <v>0</v>
      </c>
      <c r="CK233" s="79">
        <f t="shared" si="309"/>
        <v>0</v>
      </c>
      <c r="CL233" s="79">
        <f t="shared" si="309"/>
        <v>0</v>
      </c>
      <c r="CM233" s="79">
        <f t="shared" si="309"/>
        <v>0</v>
      </c>
      <c r="CN233" s="79">
        <f t="shared" si="309"/>
        <v>0</v>
      </c>
      <c r="CO233" s="79">
        <f t="shared" si="309"/>
        <v>0</v>
      </c>
      <c r="CP233" s="79">
        <f t="shared" si="309"/>
        <v>0</v>
      </c>
      <c r="CQ233" s="79">
        <f t="shared" si="309"/>
        <v>0</v>
      </c>
      <c r="CR233" s="79">
        <f t="shared" si="309"/>
        <v>0</v>
      </c>
      <c r="CS233" s="79">
        <f t="shared" si="309"/>
        <v>0</v>
      </c>
      <c r="CT233" s="79">
        <f t="shared" si="309"/>
        <v>0</v>
      </c>
      <c r="CU233" s="79">
        <f t="shared" si="309"/>
        <v>0</v>
      </c>
      <c r="CV233" s="79">
        <f t="shared" si="309"/>
        <v>0</v>
      </c>
      <c r="CW233" s="79">
        <f t="shared" si="309"/>
        <v>0</v>
      </c>
      <c r="CX233" s="79">
        <f t="shared" si="309"/>
        <v>0</v>
      </c>
      <c r="CY233" s="79">
        <f t="shared" si="309"/>
        <v>0</v>
      </c>
    </row>
    <row r="234" spans="1:103" s="19" customFormat="1">
      <c r="A234" s="16"/>
      <c r="B234" s="17" t="s">
        <v>30</v>
      </c>
      <c r="C234" s="78"/>
      <c r="D234" s="17"/>
      <c r="E234" s="79"/>
      <c r="F234" s="79"/>
      <c r="G234" s="79">
        <f t="shared" si="301"/>
        <v>836941339.84135556</v>
      </c>
      <c r="H234" s="79" t="s">
        <v>136</v>
      </c>
      <c r="I234" s="79"/>
      <c r="J234" s="79">
        <f t="shared" ref="J234:BQ234" si="310">SUM(J223,J227,J233)</f>
        <v>0</v>
      </c>
      <c r="K234" s="79">
        <f t="shared" si="310"/>
        <v>0</v>
      </c>
      <c r="L234" s="79">
        <f t="shared" si="310"/>
        <v>0</v>
      </c>
      <c r="M234" s="79">
        <f t="shared" si="310"/>
        <v>0</v>
      </c>
      <c r="N234" s="79">
        <f t="shared" si="310"/>
        <v>0</v>
      </c>
      <c r="O234" s="79">
        <f t="shared" si="310"/>
        <v>0</v>
      </c>
      <c r="P234" s="79">
        <f t="shared" si="310"/>
        <v>24691063.208385229</v>
      </c>
      <c r="Q234" s="79">
        <f t="shared" si="310"/>
        <v>-1784740.771502763</v>
      </c>
      <c r="R234" s="79">
        <f t="shared" si="310"/>
        <v>-2128370.9084890634</v>
      </c>
      <c r="S234" s="79">
        <f t="shared" si="310"/>
        <v>-2472001.0454753637</v>
      </c>
      <c r="T234" s="79">
        <f t="shared" si="310"/>
        <v>-2815631.1824616641</v>
      </c>
      <c r="U234" s="79">
        <f t="shared" si="310"/>
        <v>-3159261.3194479644</v>
      </c>
      <c r="V234" s="79">
        <f t="shared" si="310"/>
        <v>-3502891.4564342648</v>
      </c>
      <c r="W234" s="79">
        <f t="shared" si="310"/>
        <v>-3846521.5934205651</v>
      </c>
      <c r="X234" s="79">
        <f t="shared" si="310"/>
        <v>-4190151.7304068655</v>
      </c>
      <c r="Y234" s="79">
        <f t="shared" si="310"/>
        <v>-4533781.8673931658</v>
      </c>
      <c r="Z234" s="79">
        <f t="shared" si="310"/>
        <v>-4877412.0043794662</v>
      </c>
      <c r="AA234" s="79">
        <f t="shared" si="310"/>
        <v>-5221042.1413657665</v>
      </c>
      <c r="AB234" s="79">
        <f t="shared" si="310"/>
        <v>-5564672.2783520669</v>
      </c>
      <c r="AC234" s="79">
        <f t="shared" si="310"/>
        <v>-42408302.415338367</v>
      </c>
      <c r="AD234" s="79">
        <f t="shared" si="310"/>
        <v>-42751932.552324682</v>
      </c>
      <c r="AE234" s="79">
        <f t="shared" si="310"/>
        <v>10352333.765514264</v>
      </c>
      <c r="AF234" s="79">
        <f t="shared" si="310"/>
        <v>10352822.297285143</v>
      </c>
      <c r="AG234" s="79">
        <f t="shared" si="310"/>
        <v>920801833.83696318</v>
      </c>
      <c r="AH234" s="79">
        <f t="shared" si="310"/>
        <v>0</v>
      </c>
      <c r="AI234" s="79">
        <f t="shared" si="310"/>
        <v>0</v>
      </c>
      <c r="AJ234" s="79">
        <f t="shared" si="310"/>
        <v>0</v>
      </c>
      <c r="AK234" s="79">
        <f t="shared" si="310"/>
        <v>0</v>
      </c>
      <c r="AL234" s="79">
        <f t="shared" si="310"/>
        <v>0</v>
      </c>
      <c r="AM234" s="79">
        <f t="shared" si="310"/>
        <v>0</v>
      </c>
      <c r="AN234" s="79">
        <f t="shared" si="310"/>
        <v>0</v>
      </c>
      <c r="AO234" s="79">
        <f t="shared" si="310"/>
        <v>0</v>
      </c>
      <c r="AP234" s="79">
        <f t="shared" si="310"/>
        <v>0</v>
      </c>
      <c r="AQ234" s="79">
        <f t="shared" si="310"/>
        <v>0</v>
      </c>
      <c r="AR234" s="79">
        <f t="shared" si="310"/>
        <v>0</v>
      </c>
      <c r="AS234" s="79">
        <f t="shared" si="310"/>
        <v>0</v>
      </c>
      <c r="AT234" s="79">
        <f t="shared" si="310"/>
        <v>0</v>
      </c>
      <c r="AU234" s="79">
        <f t="shared" si="310"/>
        <v>0</v>
      </c>
      <c r="AV234" s="79">
        <f t="shared" si="310"/>
        <v>0</v>
      </c>
      <c r="AW234" s="79">
        <f t="shared" si="310"/>
        <v>0</v>
      </c>
      <c r="AX234" s="79">
        <f t="shared" si="310"/>
        <v>0</v>
      </c>
      <c r="AY234" s="79">
        <f t="shared" si="310"/>
        <v>0</v>
      </c>
      <c r="AZ234" s="79">
        <f t="shared" si="310"/>
        <v>0</v>
      </c>
      <c r="BA234" s="79">
        <f t="shared" si="310"/>
        <v>0</v>
      </c>
      <c r="BB234" s="79">
        <f t="shared" si="310"/>
        <v>0</v>
      </c>
      <c r="BC234" s="79">
        <f t="shared" si="310"/>
        <v>0</v>
      </c>
      <c r="BD234" s="79">
        <f t="shared" si="310"/>
        <v>0</v>
      </c>
      <c r="BE234" s="79">
        <f t="shared" si="310"/>
        <v>0</v>
      </c>
      <c r="BF234" s="79">
        <f t="shared" si="310"/>
        <v>0</v>
      </c>
      <c r="BG234" s="79">
        <f t="shared" si="310"/>
        <v>0</v>
      </c>
      <c r="BH234" s="79">
        <f t="shared" si="310"/>
        <v>0</v>
      </c>
      <c r="BI234" s="79">
        <f t="shared" si="310"/>
        <v>0</v>
      </c>
      <c r="BJ234" s="79">
        <f t="shared" si="310"/>
        <v>0</v>
      </c>
      <c r="BK234" s="79">
        <f t="shared" si="310"/>
        <v>0</v>
      </c>
      <c r="BL234" s="79">
        <f t="shared" si="310"/>
        <v>0</v>
      </c>
      <c r="BM234" s="79">
        <f t="shared" si="310"/>
        <v>0</v>
      </c>
      <c r="BN234" s="79">
        <f t="shared" si="310"/>
        <v>0</v>
      </c>
      <c r="BO234" s="79">
        <f t="shared" si="310"/>
        <v>0</v>
      </c>
      <c r="BP234" s="79">
        <f t="shared" si="310"/>
        <v>0</v>
      </c>
      <c r="BQ234" s="79">
        <f t="shared" si="310"/>
        <v>0</v>
      </c>
      <c r="BR234" s="79"/>
      <c r="BS234" s="79">
        <f t="shared" ref="BS234:CY234" si="311">SUM(BS223,BS227,BS233)</f>
        <v>12331057.981008291</v>
      </c>
      <c r="BT234" s="79">
        <f t="shared" si="311"/>
        <v>824610281.86034727</v>
      </c>
      <c r="BU234" s="79">
        <f t="shared" si="311"/>
        <v>0</v>
      </c>
      <c r="BV234" s="79">
        <f t="shared" si="311"/>
        <v>0</v>
      </c>
      <c r="BW234" s="79">
        <f t="shared" si="311"/>
        <v>0</v>
      </c>
      <c r="BX234" s="79">
        <f t="shared" si="311"/>
        <v>0</v>
      </c>
      <c r="BY234" s="79">
        <f t="shared" si="311"/>
        <v>0</v>
      </c>
      <c r="BZ234" s="79">
        <f t="shared" si="311"/>
        <v>0</v>
      </c>
      <c r="CA234" s="79">
        <f t="shared" si="311"/>
        <v>0</v>
      </c>
      <c r="CB234" s="79">
        <f t="shared" si="311"/>
        <v>0</v>
      </c>
      <c r="CC234" s="79">
        <f t="shared" si="311"/>
        <v>0</v>
      </c>
      <c r="CD234" s="79">
        <f t="shared" si="311"/>
        <v>0</v>
      </c>
      <c r="CE234" s="79">
        <f t="shared" si="311"/>
        <v>0</v>
      </c>
      <c r="CF234" s="79">
        <f t="shared" si="311"/>
        <v>0</v>
      </c>
      <c r="CG234" s="79">
        <f t="shared" si="311"/>
        <v>0</v>
      </c>
      <c r="CH234" s="79">
        <f t="shared" si="311"/>
        <v>0</v>
      </c>
      <c r="CI234" s="79">
        <f t="shared" si="311"/>
        <v>0</v>
      </c>
      <c r="CJ234" s="79">
        <f t="shared" si="311"/>
        <v>0</v>
      </c>
      <c r="CK234" s="79">
        <f t="shared" si="311"/>
        <v>0</v>
      </c>
      <c r="CL234" s="79">
        <f t="shared" si="311"/>
        <v>0</v>
      </c>
      <c r="CM234" s="79">
        <f t="shared" si="311"/>
        <v>0</v>
      </c>
      <c r="CN234" s="79">
        <f t="shared" si="311"/>
        <v>0</v>
      </c>
      <c r="CO234" s="79">
        <f t="shared" si="311"/>
        <v>0</v>
      </c>
      <c r="CP234" s="79">
        <f t="shared" si="311"/>
        <v>0</v>
      </c>
      <c r="CQ234" s="79">
        <f t="shared" si="311"/>
        <v>0</v>
      </c>
      <c r="CR234" s="79">
        <f t="shared" si="311"/>
        <v>0</v>
      </c>
      <c r="CS234" s="79">
        <f t="shared" si="311"/>
        <v>0</v>
      </c>
      <c r="CT234" s="79">
        <f t="shared" si="311"/>
        <v>0</v>
      </c>
      <c r="CU234" s="79">
        <f t="shared" si="311"/>
        <v>0</v>
      </c>
      <c r="CV234" s="79">
        <f t="shared" si="311"/>
        <v>0</v>
      </c>
      <c r="CW234" s="79">
        <f t="shared" si="311"/>
        <v>0</v>
      </c>
      <c r="CX234" s="79">
        <f t="shared" si="311"/>
        <v>0</v>
      </c>
      <c r="CY234" s="79">
        <f t="shared" si="311"/>
        <v>0</v>
      </c>
    </row>
    <row r="235" spans="1:103">
      <c r="B235" s="2" t="s">
        <v>31</v>
      </c>
      <c r="C235" s="32"/>
      <c r="E235" s="33"/>
      <c r="F235" s="33"/>
      <c r="G235" s="33">
        <f t="shared" si="301"/>
        <v>25957512593.063023</v>
      </c>
      <c r="H235" s="33" t="s">
        <v>136</v>
      </c>
      <c r="I235" s="33"/>
      <c r="J235" s="33">
        <f>I236</f>
        <v>0</v>
      </c>
      <c r="K235" s="33">
        <f t="shared" ref="K235:BQ235" si="312">J236</f>
        <v>0</v>
      </c>
      <c r="L235" s="33">
        <f t="shared" si="312"/>
        <v>0</v>
      </c>
      <c r="M235" s="33">
        <f t="shared" si="312"/>
        <v>0</v>
      </c>
      <c r="N235" s="33">
        <f t="shared" si="312"/>
        <v>0</v>
      </c>
      <c r="O235" s="33">
        <f t="shared" si="312"/>
        <v>0</v>
      </c>
      <c r="P235" s="33">
        <f t="shared" si="312"/>
        <v>0</v>
      </c>
      <c r="Q235" s="33">
        <f t="shared" si="312"/>
        <v>24691063.208385229</v>
      </c>
      <c r="R235" s="33">
        <f t="shared" si="312"/>
        <v>22906322.436882466</v>
      </c>
      <c r="S235" s="33">
        <f t="shared" si="312"/>
        <v>20777951.528393403</v>
      </c>
      <c r="T235" s="33">
        <f t="shared" si="312"/>
        <v>18305950.482918039</v>
      </c>
      <c r="U235" s="33">
        <f t="shared" si="312"/>
        <v>15490319.300456375</v>
      </c>
      <c r="V235" s="33">
        <f t="shared" si="312"/>
        <v>12331057.98100841</v>
      </c>
      <c r="W235" s="33">
        <f t="shared" si="312"/>
        <v>8828166.5245741457</v>
      </c>
      <c r="X235" s="33">
        <f t="shared" si="312"/>
        <v>4981644.9311535805</v>
      </c>
      <c r="Y235" s="33">
        <f t="shared" si="312"/>
        <v>791493.20074671507</v>
      </c>
      <c r="Z235" s="33">
        <f t="shared" si="312"/>
        <v>-3742288.6666464508</v>
      </c>
      <c r="AA235" s="33">
        <f t="shared" si="312"/>
        <v>-8619700.6710259169</v>
      </c>
      <c r="AB235" s="33">
        <f t="shared" si="312"/>
        <v>-13840742.812391683</v>
      </c>
      <c r="AC235" s="33">
        <f t="shared" si="312"/>
        <v>-19405415.09074375</v>
      </c>
      <c r="AD235" s="33">
        <f t="shared" si="312"/>
        <v>-61813717.506082118</v>
      </c>
      <c r="AE235" s="33">
        <f t="shared" si="312"/>
        <v>-104565650.0584068</v>
      </c>
      <c r="AF235" s="33">
        <f t="shared" si="312"/>
        <v>-94213316.292892531</v>
      </c>
      <c r="AG235" s="33">
        <f t="shared" si="312"/>
        <v>-83860493.995607391</v>
      </c>
      <c r="AH235" s="33">
        <f t="shared" si="312"/>
        <v>836941339.8413558</v>
      </c>
      <c r="AI235" s="33">
        <f t="shared" si="312"/>
        <v>836941339.8413558</v>
      </c>
      <c r="AJ235" s="33">
        <f t="shared" si="312"/>
        <v>836941339.8413558</v>
      </c>
      <c r="AK235" s="33">
        <f t="shared" si="312"/>
        <v>836941339.8413558</v>
      </c>
      <c r="AL235" s="33">
        <f t="shared" si="312"/>
        <v>836941339.8413558</v>
      </c>
      <c r="AM235" s="33">
        <f t="shared" si="312"/>
        <v>836941339.8413558</v>
      </c>
      <c r="AN235" s="33">
        <f t="shared" si="312"/>
        <v>836941339.8413558</v>
      </c>
      <c r="AO235" s="33">
        <f t="shared" si="312"/>
        <v>836941339.8413558</v>
      </c>
      <c r="AP235" s="33">
        <f t="shared" si="312"/>
        <v>836941339.8413558</v>
      </c>
      <c r="AQ235" s="33">
        <f t="shared" si="312"/>
        <v>836941339.8413558</v>
      </c>
      <c r="AR235" s="33">
        <f>AQ236</f>
        <v>836941339.8413558</v>
      </c>
      <c r="AS235" s="33">
        <f t="shared" si="312"/>
        <v>836941339.8413558</v>
      </c>
      <c r="AT235" s="33">
        <f>AS236</f>
        <v>836941339.8413558</v>
      </c>
      <c r="AU235" s="33">
        <f>AT236</f>
        <v>836941339.8413558</v>
      </c>
      <c r="AV235" s="33">
        <f t="shared" si="312"/>
        <v>836941339.8413558</v>
      </c>
      <c r="AW235" s="33">
        <f t="shared" si="312"/>
        <v>836941339.8413558</v>
      </c>
      <c r="AX235" s="33">
        <f t="shared" si="312"/>
        <v>836941339.8413558</v>
      </c>
      <c r="AY235" s="33">
        <f t="shared" si="312"/>
        <v>836941339.8413558</v>
      </c>
      <c r="AZ235" s="33">
        <f t="shared" si="312"/>
        <v>836941339.8413558</v>
      </c>
      <c r="BA235" s="33">
        <f t="shared" si="312"/>
        <v>836941339.8413558</v>
      </c>
      <c r="BB235" s="33">
        <f t="shared" si="312"/>
        <v>836941339.8413558</v>
      </c>
      <c r="BC235" s="33">
        <f t="shared" si="312"/>
        <v>836941339.8413558</v>
      </c>
      <c r="BD235" s="33">
        <f t="shared" si="312"/>
        <v>836941339.8413558</v>
      </c>
      <c r="BE235" s="33">
        <f t="shared" si="312"/>
        <v>836941339.8413558</v>
      </c>
      <c r="BF235" s="33">
        <f t="shared" si="312"/>
        <v>836941339.8413558</v>
      </c>
      <c r="BG235" s="33">
        <f t="shared" si="312"/>
        <v>836941339.8413558</v>
      </c>
      <c r="BH235" s="33">
        <f t="shared" si="312"/>
        <v>836941339.8413558</v>
      </c>
      <c r="BI235" s="33">
        <f t="shared" si="312"/>
        <v>836941339.8413558</v>
      </c>
      <c r="BJ235" s="33">
        <f t="shared" si="312"/>
        <v>836941339.8413558</v>
      </c>
      <c r="BK235" s="33">
        <f t="shared" si="312"/>
        <v>836941339.8413558</v>
      </c>
      <c r="BL235" s="33">
        <f t="shared" si="312"/>
        <v>836941339.8413558</v>
      </c>
      <c r="BM235" s="33">
        <f t="shared" si="312"/>
        <v>836941339.8413558</v>
      </c>
      <c r="BN235" s="33">
        <f t="shared" si="312"/>
        <v>836941339.8413558</v>
      </c>
      <c r="BO235" s="33">
        <f t="shared" si="312"/>
        <v>836941339.8413558</v>
      </c>
      <c r="BP235" s="33">
        <f t="shared" si="312"/>
        <v>836941339.8413558</v>
      </c>
      <c r="BQ235" s="33">
        <f t="shared" si="312"/>
        <v>836941339.8413558</v>
      </c>
      <c r="BR235" s="33"/>
      <c r="BS235" s="33">
        <f>BR236</f>
        <v>0</v>
      </c>
      <c r="BT235" s="33">
        <f t="shared" ref="BT235:CU235" si="313">BS236</f>
        <v>12331057.981008291</v>
      </c>
      <c r="BU235" s="33">
        <f t="shared" si="313"/>
        <v>836941339.84135556</v>
      </c>
      <c r="BV235" s="33">
        <f t="shared" si="313"/>
        <v>836941339.84135556</v>
      </c>
      <c r="BW235" s="33">
        <f>BV236</f>
        <v>836941339.84135556</v>
      </c>
      <c r="BX235" s="33">
        <f t="shared" si="313"/>
        <v>836941339.84135556</v>
      </c>
      <c r="BY235" s="33">
        <f>BX236</f>
        <v>836941339.84135556</v>
      </c>
      <c r="BZ235" s="33">
        <f t="shared" si="313"/>
        <v>836941339.84135556</v>
      </c>
      <c r="CA235" s="33">
        <f t="shared" si="313"/>
        <v>836941339.84135556</v>
      </c>
      <c r="CB235" s="33">
        <f t="shared" si="313"/>
        <v>836941339.84135556</v>
      </c>
      <c r="CC235" s="33">
        <f t="shared" si="313"/>
        <v>836941339.84135556</v>
      </c>
      <c r="CD235" s="33">
        <f t="shared" si="313"/>
        <v>836941339.84135556</v>
      </c>
      <c r="CE235" s="33">
        <f t="shared" si="313"/>
        <v>836941339.84135556</v>
      </c>
      <c r="CF235" s="33">
        <f t="shared" si="313"/>
        <v>836941339.84135556</v>
      </c>
      <c r="CG235" s="33">
        <f t="shared" si="313"/>
        <v>836941339.84135556</v>
      </c>
      <c r="CH235" s="33">
        <f t="shared" si="313"/>
        <v>836941339.84135556</v>
      </c>
      <c r="CI235" s="33">
        <f t="shared" si="313"/>
        <v>836941339.84135556</v>
      </c>
      <c r="CJ235" s="33">
        <f t="shared" si="313"/>
        <v>836941339.84135556</v>
      </c>
      <c r="CK235" s="33">
        <f t="shared" si="313"/>
        <v>836941339.84135556</v>
      </c>
      <c r="CL235" s="33">
        <f t="shared" si="313"/>
        <v>836941339.84135556</v>
      </c>
      <c r="CM235" s="33">
        <f t="shared" si="313"/>
        <v>836941339.84135556</v>
      </c>
      <c r="CN235" s="33">
        <f t="shared" si="313"/>
        <v>836941339.84135556</v>
      </c>
      <c r="CO235" s="33">
        <f t="shared" si="313"/>
        <v>836941339.84135556</v>
      </c>
      <c r="CP235" s="33">
        <f t="shared" si="313"/>
        <v>836941339.84135556</v>
      </c>
      <c r="CQ235" s="33">
        <f t="shared" si="313"/>
        <v>836941339.84135556</v>
      </c>
      <c r="CR235" s="33">
        <f t="shared" si="313"/>
        <v>836941339.84135556</v>
      </c>
      <c r="CS235" s="33">
        <f t="shared" si="313"/>
        <v>836941339.84135556</v>
      </c>
      <c r="CT235" s="33">
        <f t="shared" si="313"/>
        <v>836941339.84135556</v>
      </c>
      <c r="CU235" s="33">
        <f t="shared" si="313"/>
        <v>836941339.84135556</v>
      </c>
      <c r="CV235" s="33">
        <f>CU236</f>
        <v>836941339.84135556</v>
      </c>
      <c r="CW235" s="33">
        <f t="shared" ref="CW235:CY235" si="314">CV236</f>
        <v>836941339.84135556</v>
      </c>
      <c r="CX235" s="33">
        <f t="shared" si="314"/>
        <v>836941339.84135556</v>
      </c>
      <c r="CY235" s="33">
        <f t="shared" si="314"/>
        <v>836941339.84135556</v>
      </c>
    </row>
    <row r="236" spans="1:103" s="19" customFormat="1">
      <c r="A236" s="16"/>
      <c r="B236" s="17" t="s">
        <v>32</v>
      </c>
      <c r="C236" s="78"/>
      <c r="D236" s="17"/>
      <c r="E236" s="79"/>
      <c r="F236" s="79"/>
      <c r="G236" s="79">
        <f t="shared" si="301"/>
        <v>26794453932.904377</v>
      </c>
      <c r="H236" s="79" t="s">
        <v>136</v>
      </c>
      <c r="I236" s="79"/>
      <c r="J236" s="79">
        <f>SUM(J234:J235)</f>
        <v>0</v>
      </c>
      <c r="K236" s="79">
        <f t="shared" ref="K236:BQ236" si="315">SUM(K234:K235)</f>
        <v>0</v>
      </c>
      <c r="L236" s="79">
        <f t="shared" si="315"/>
        <v>0</v>
      </c>
      <c r="M236" s="79">
        <f t="shared" si="315"/>
        <v>0</v>
      </c>
      <c r="N236" s="79">
        <f t="shared" si="315"/>
        <v>0</v>
      </c>
      <c r="O236" s="79">
        <f t="shared" si="315"/>
        <v>0</v>
      </c>
      <c r="P236" s="79">
        <f t="shared" si="315"/>
        <v>24691063.208385229</v>
      </c>
      <c r="Q236" s="79">
        <f t="shared" si="315"/>
        <v>22906322.436882466</v>
      </c>
      <c r="R236" s="79">
        <f t="shared" si="315"/>
        <v>20777951.528393403</v>
      </c>
      <c r="S236" s="79">
        <f t="shared" si="315"/>
        <v>18305950.482918039</v>
      </c>
      <c r="T236" s="79">
        <f t="shared" si="315"/>
        <v>15490319.300456375</v>
      </c>
      <c r="U236" s="79">
        <f t="shared" si="315"/>
        <v>12331057.98100841</v>
      </c>
      <c r="V236" s="79">
        <f t="shared" si="315"/>
        <v>8828166.5245741457</v>
      </c>
      <c r="W236" s="79">
        <f t="shared" si="315"/>
        <v>4981644.9311535805</v>
      </c>
      <c r="X236" s="79">
        <f t="shared" si="315"/>
        <v>791493.20074671507</v>
      </c>
      <c r="Y236" s="79">
        <f t="shared" si="315"/>
        <v>-3742288.6666464508</v>
      </c>
      <c r="Z236" s="79">
        <f t="shared" si="315"/>
        <v>-8619700.6710259169</v>
      </c>
      <c r="AA236" s="79">
        <f t="shared" si="315"/>
        <v>-13840742.812391683</v>
      </c>
      <c r="AB236" s="79">
        <f t="shared" si="315"/>
        <v>-19405415.09074375</v>
      </c>
      <c r="AC236" s="79">
        <f t="shared" si="315"/>
        <v>-61813717.506082118</v>
      </c>
      <c r="AD236" s="79">
        <f t="shared" si="315"/>
        <v>-104565650.0584068</v>
      </c>
      <c r="AE236" s="79">
        <f t="shared" si="315"/>
        <v>-94213316.292892531</v>
      </c>
      <c r="AF236" s="79">
        <f t="shared" si="315"/>
        <v>-83860493.995607391</v>
      </c>
      <c r="AG236" s="79">
        <f t="shared" si="315"/>
        <v>836941339.8413558</v>
      </c>
      <c r="AH236" s="79">
        <f t="shared" si="315"/>
        <v>836941339.8413558</v>
      </c>
      <c r="AI236" s="79">
        <f t="shared" si="315"/>
        <v>836941339.8413558</v>
      </c>
      <c r="AJ236" s="79">
        <f t="shared" si="315"/>
        <v>836941339.8413558</v>
      </c>
      <c r="AK236" s="79">
        <f t="shared" si="315"/>
        <v>836941339.8413558</v>
      </c>
      <c r="AL236" s="79">
        <f t="shared" si="315"/>
        <v>836941339.8413558</v>
      </c>
      <c r="AM236" s="79">
        <f t="shared" si="315"/>
        <v>836941339.8413558</v>
      </c>
      <c r="AN236" s="79">
        <f t="shared" si="315"/>
        <v>836941339.8413558</v>
      </c>
      <c r="AO236" s="79">
        <f t="shared" si="315"/>
        <v>836941339.8413558</v>
      </c>
      <c r="AP236" s="79">
        <f t="shared" si="315"/>
        <v>836941339.8413558</v>
      </c>
      <c r="AQ236" s="79">
        <f t="shared" si="315"/>
        <v>836941339.8413558</v>
      </c>
      <c r="AR236" s="79">
        <f t="shared" si="315"/>
        <v>836941339.8413558</v>
      </c>
      <c r="AS236" s="79">
        <f t="shared" si="315"/>
        <v>836941339.8413558</v>
      </c>
      <c r="AT236" s="79">
        <f t="shared" si="315"/>
        <v>836941339.8413558</v>
      </c>
      <c r="AU236" s="79">
        <f t="shared" si="315"/>
        <v>836941339.8413558</v>
      </c>
      <c r="AV236" s="79">
        <f t="shared" si="315"/>
        <v>836941339.8413558</v>
      </c>
      <c r="AW236" s="79">
        <f t="shared" si="315"/>
        <v>836941339.8413558</v>
      </c>
      <c r="AX236" s="79">
        <f t="shared" si="315"/>
        <v>836941339.8413558</v>
      </c>
      <c r="AY236" s="79">
        <f t="shared" si="315"/>
        <v>836941339.8413558</v>
      </c>
      <c r="AZ236" s="79">
        <f t="shared" si="315"/>
        <v>836941339.8413558</v>
      </c>
      <c r="BA236" s="79">
        <f t="shared" si="315"/>
        <v>836941339.8413558</v>
      </c>
      <c r="BB236" s="79">
        <f t="shared" si="315"/>
        <v>836941339.8413558</v>
      </c>
      <c r="BC236" s="79">
        <f t="shared" si="315"/>
        <v>836941339.8413558</v>
      </c>
      <c r="BD236" s="79">
        <f t="shared" si="315"/>
        <v>836941339.8413558</v>
      </c>
      <c r="BE236" s="79">
        <f t="shared" si="315"/>
        <v>836941339.8413558</v>
      </c>
      <c r="BF236" s="79">
        <f t="shared" si="315"/>
        <v>836941339.8413558</v>
      </c>
      <c r="BG236" s="79">
        <f t="shared" si="315"/>
        <v>836941339.8413558</v>
      </c>
      <c r="BH236" s="79">
        <f t="shared" si="315"/>
        <v>836941339.8413558</v>
      </c>
      <c r="BI236" s="79">
        <f t="shared" si="315"/>
        <v>836941339.8413558</v>
      </c>
      <c r="BJ236" s="79">
        <f t="shared" si="315"/>
        <v>836941339.8413558</v>
      </c>
      <c r="BK236" s="79">
        <f t="shared" si="315"/>
        <v>836941339.8413558</v>
      </c>
      <c r="BL236" s="79">
        <f t="shared" si="315"/>
        <v>836941339.8413558</v>
      </c>
      <c r="BM236" s="79">
        <f t="shared" si="315"/>
        <v>836941339.8413558</v>
      </c>
      <c r="BN236" s="79">
        <f t="shared" si="315"/>
        <v>836941339.8413558</v>
      </c>
      <c r="BO236" s="79">
        <f t="shared" si="315"/>
        <v>836941339.8413558</v>
      </c>
      <c r="BP236" s="79">
        <f t="shared" si="315"/>
        <v>836941339.8413558</v>
      </c>
      <c r="BQ236" s="79">
        <f t="shared" si="315"/>
        <v>836941339.8413558</v>
      </c>
      <c r="BR236" s="79"/>
      <c r="BS236" s="79">
        <f t="shared" ref="BS236:CA236" si="316">SUM(BS234:BS235)</f>
        <v>12331057.981008291</v>
      </c>
      <c r="BT236" s="79">
        <f t="shared" si="316"/>
        <v>836941339.84135556</v>
      </c>
      <c r="BU236" s="79">
        <f t="shared" si="316"/>
        <v>836941339.84135556</v>
      </c>
      <c r="BV236" s="79">
        <f t="shared" si="316"/>
        <v>836941339.84135556</v>
      </c>
      <c r="BW236" s="79">
        <f>SUM(BW234:BW235)</f>
        <v>836941339.84135556</v>
      </c>
      <c r="BX236" s="79">
        <f t="shared" ref="BX236" si="317">SUM(BX234:BX235)</f>
        <v>836941339.84135556</v>
      </c>
      <c r="BY236" s="79">
        <f t="shared" si="316"/>
        <v>836941339.84135556</v>
      </c>
      <c r="BZ236" s="79">
        <f t="shared" si="316"/>
        <v>836941339.84135556</v>
      </c>
      <c r="CA236" s="79">
        <f t="shared" si="316"/>
        <v>836941339.84135556</v>
      </c>
      <c r="CB236" s="79">
        <f>SUM(CB234:CB235)</f>
        <v>836941339.84135556</v>
      </c>
      <c r="CC236" s="79">
        <f t="shared" ref="CC236:CU236" si="318">SUM(CC234:CC235)</f>
        <v>836941339.84135556</v>
      </c>
      <c r="CD236" s="79">
        <f t="shared" si="318"/>
        <v>836941339.84135556</v>
      </c>
      <c r="CE236" s="79">
        <f t="shared" si="318"/>
        <v>836941339.84135556</v>
      </c>
      <c r="CF236" s="79">
        <f t="shared" si="318"/>
        <v>836941339.84135556</v>
      </c>
      <c r="CG236" s="79">
        <f t="shared" si="318"/>
        <v>836941339.84135556</v>
      </c>
      <c r="CH236" s="79">
        <f t="shared" si="318"/>
        <v>836941339.84135556</v>
      </c>
      <c r="CI236" s="79">
        <f t="shared" si="318"/>
        <v>836941339.84135556</v>
      </c>
      <c r="CJ236" s="79">
        <f t="shared" si="318"/>
        <v>836941339.84135556</v>
      </c>
      <c r="CK236" s="79">
        <f t="shared" si="318"/>
        <v>836941339.84135556</v>
      </c>
      <c r="CL236" s="79">
        <f t="shared" si="318"/>
        <v>836941339.84135556</v>
      </c>
      <c r="CM236" s="79">
        <f t="shared" si="318"/>
        <v>836941339.84135556</v>
      </c>
      <c r="CN236" s="79">
        <f t="shared" si="318"/>
        <v>836941339.84135556</v>
      </c>
      <c r="CO236" s="79">
        <f t="shared" si="318"/>
        <v>836941339.84135556</v>
      </c>
      <c r="CP236" s="79">
        <f t="shared" si="318"/>
        <v>836941339.84135556</v>
      </c>
      <c r="CQ236" s="79">
        <f t="shared" si="318"/>
        <v>836941339.84135556</v>
      </c>
      <c r="CR236" s="79">
        <f t="shared" si="318"/>
        <v>836941339.84135556</v>
      </c>
      <c r="CS236" s="79">
        <f t="shared" si="318"/>
        <v>836941339.84135556</v>
      </c>
      <c r="CT236" s="79">
        <f t="shared" si="318"/>
        <v>836941339.84135556</v>
      </c>
      <c r="CU236" s="79">
        <f t="shared" si="318"/>
        <v>836941339.84135556</v>
      </c>
      <c r="CV236" s="79">
        <f>SUM(CV234:CV235)</f>
        <v>836941339.84135556</v>
      </c>
      <c r="CW236" s="79">
        <f t="shared" ref="CW236:CY236" si="319">SUM(CW234:CW235)</f>
        <v>836941339.84135556</v>
      </c>
      <c r="CX236" s="79">
        <f t="shared" si="319"/>
        <v>836941339.84135556</v>
      </c>
      <c r="CY236" s="79">
        <f t="shared" si="319"/>
        <v>836941339.84135556</v>
      </c>
    </row>
    <row r="237" spans="1:103">
      <c r="L237" s="29"/>
      <c r="M237" s="271"/>
      <c r="N237" s="271"/>
      <c r="O237" s="29"/>
      <c r="P237" s="29"/>
      <c r="Q237" s="29"/>
      <c r="R237" s="29"/>
      <c r="S237" s="29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</row>
    <row r="238" spans="1:103">
      <c r="A238" s="1" t="s">
        <v>66</v>
      </c>
      <c r="B238" s="34" t="s">
        <v>33</v>
      </c>
      <c r="L238" s="29"/>
      <c r="M238" s="29"/>
      <c r="N238" s="29"/>
      <c r="O238" s="29"/>
      <c r="P238" s="29"/>
      <c r="Q238" s="29"/>
      <c r="R238" s="29"/>
      <c r="S238" s="29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</row>
    <row r="239" spans="1:103">
      <c r="B239" s="10" t="s">
        <v>35</v>
      </c>
      <c r="L239" s="30"/>
      <c r="M239" s="30"/>
      <c r="N239" s="30"/>
      <c r="O239" s="30"/>
      <c r="P239" s="30"/>
      <c r="Q239" s="30"/>
      <c r="R239" s="30"/>
      <c r="S239" s="30"/>
    </row>
    <row r="240" spans="1:103">
      <c r="B240" s="10" t="s">
        <v>36</v>
      </c>
      <c r="L240" s="30"/>
      <c r="M240" s="30"/>
      <c r="N240" s="30"/>
      <c r="O240" s="30"/>
      <c r="P240" s="30"/>
      <c r="Q240" s="30"/>
      <c r="R240" s="30"/>
      <c r="S240" s="30"/>
    </row>
    <row r="241" spans="1:103">
      <c r="B241" s="2" t="s">
        <v>34</v>
      </c>
      <c r="I241" s="15"/>
      <c r="J241" s="15">
        <f t="shared" ref="J241:AB241" si="320">J236</f>
        <v>0</v>
      </c>
      <c r="K241" s="15">
        <f t="shared" si="320"/>
        <v>0</v>
      </c>
      <c r="L241" s="15">
        <f t="shared" si="320"/>
        <v>0</v>
      </c>
      <c r="M241" s="15">
        <f t="shared" si="320"/>
        <v>0</v>
      </c>
      <c r="N241" s="15">
        <f t="shared" si="320"/>
        <v>0</v>
      </c>
      <c r="O241" s="15">
        <f t="shared" si="320"/>
        <v>0</v>
      </c>
      <c r="P241" s="15">
        <f t="shared" si="320"/>
        <v>24691063.208385229</v>
      </c>
      <c r="Q241" s="15">
        <f t="shared" si="320"/>
        <v>22906322.436882466</v>
      </c>
      <c r="R241" s="15">
        <f t="shared" si="320"/>
        <v>20777951.528393403</v>
      </c>
      <c r="S241" s="15">
        <f>S236</f>
        <v>18305950.482918039</v>
      </c>
      <c r="T241" s="15">
        <f t="shared" si="320"/>
        <v>15490319.300456375</v>
      </c>
      <c r="U241" s="15">
        <f t="shared" si="320"/>
        <v>12331057.98100841</v>
      </c>
      <c r="V241" s="15">
        <f t="shared" si="320"/>
        <v>8828166.5245741457</v>
      </c>
      <c r="W241" s="15">
        <f t="shared" si="320"/>
        <v>4981644.9311535805</v>
      </c>
      <c r="X241" s="15">
        <f t="shared" si="320"/>
        <v>791493.20074671507</v>
      </c>
      <c r="Y241" s="15">
        <f>Y236</f>
        <v>-3742288.6666464508</v>
      </c>
      <c r="Z241" s="15">
        <f>Z236</f>
        <v>-8619700.6710259169</v>
      </c>
      <c r="AA241" s="15">
        <f t="shared" si="320"/>
        <v>-13840742.812391683</v>
      </c>
      <c r="AB241" s="15">
        <f t="shared" si="320"/>
        <v>-19405415.09074375</v>
      </c>
      <c r="AC241" s="15">
        <f>AC236</f>
        <v>-61813717.506082118</v>
      </c>
      <c r="AD241" s="15">
        <f t="shared" ref="AD241:BQ241" si="321">AD236</f>
        <v>-104565650.0584068</v>
      </c>
      <c r="AE241" s="15">
        <f t="shared" si="321"/>
        <v>-94213316.292892531</v>
      </c>
      <c r="AF241" s="15">
        <f t="shared" si="321"/>
        <v>-83860493.995607391</v>
      </c>
      <c r="AG241" s="15">
        <f t="shared" si="321"/>
        <v>836941339.8413558</v>
      </c>
      <c r="AH241" s="15">
        <f t="shared" si="321"/>
        <v>836941339.8413558</v>
      </c>
      <c r="AI241" s="15">
        <f t="shared" si="321"/>
        <v>836941339.8413558</v>
      </c>
      <c r="AJ241" s="15">
        <f t="shared" si="321"/>
        <v>836941339.8413558</v>
      </c>
      <c r="AK241" s="15">
        <f t="shared" si="321"/>
        <v>836941339.8413558</v>
      </c>
      <c r="AL241" s="15">
        <f t="shared" si="321"/>
        <v>836941339.8413558</v>
      </c>
      <c r="AM241" s="15">
        <f t="shared" si="321"/>
        <v>836941339.8413558</v>
      </c>
      <c r="AN241" s="15">
        <f t="shared" si="321"/>
        <v>836941339.8413558</v>
      </c>
      <c r="AO241" s="15">
        <f t="shared" si="321"/>
        <v>836941339.8413558</v>
      </c>
      <c r="AP241" s="15">
        <f t="shared" si="321"/>
        <v>836941339.8413558</v>
      </c>
      <c r="AQ241" s="15">
        <f t="shared" si="321"/>
        <v>836941339.8413558</v>
      </c>
      <c r="AR241" s="15">
        <f t="shared" si="321"/>
        <v>836941339.8413558</v>
      </c>
      <c r="AS241" s="15">
        <f t="shared" si="321"/>
        <v>836941339.8413558</v>
      </c>
      <c r="AT241" s="15">
        <f t="shared" si="321"/>
        <v>836941339.8413558</v>
      </c>
      <c r="AU241" s="15">
        <f t="shared" si="321"/>
        <v>836941339.8413558</v>
      </c>
      <c r="AV241" s="15">
        <f t="shared" si="321"/>
        <v>836941339.8413558</v>
      </c>
      <c r="AW241" s="15">
        <f t="shared" si="321"/>
        <v>836941339.8413558</v>
      </c>
      <c r="AX241" s="15">
        <f t="shared" si="321"/>
        <v>836941339.8413558</v>
      </c>
      <c r="AY241" s="15">
        <f t="shared" si="321"/>
        <v>836941339.8413558</v>
      </c>
      <c r="AZ241" s="15">
        <f t="shared" si="321"/>
        <v>836941339.8413558</v>
      </c>
      <c r="BA241" s="15">
        <f t="shared" si="321"/>
        <v>836941339.8413558</v>
      </c>
      <c r="BB241" s="15">
        <f t="shared" si="321"/>
        <v>836941339.8413558</v>
      </c>
      <c r="BC241" s="15">
        <f t="shared" si="321"/>
        <v>836941339.8413558</v>
      </c>
      <c r="BD241" s="15">
        <f t="shared" si="321"/>
        <v>836941339.8413558</v>
      </c>
      <c r="BE241" s="15">
        <f t="shared" si="321"/>
        <v>836941339.8413558</v>
      </c>
      <c r="BF241" s="15">
        <f t="shared" si="321"/>
        <v>836941339.8413558</v>
      </c>
      <c r="BG241" s="15">
        <f t="shared" si="321"/>
        <v>836941339.8413558</v>
      </c>
      <c r="BH241" s="15">
        <f t="shared" si="321"/>
        <v>836941339.8413558</v>
      </c>
      <c r="BI241" s="15">
        <f t="shared" si="321"/>
        <v>836941339.8413558</v>
      </c>
      <c r="BJ241" s="15">
        <f t="shared" si="321"/>
        <v>836941339.8413558</v>
      </c>
      <c r="BK241" s="15">
        <f t="shared" si="321"/>
        <v>836941339.8413558</v>
      </c>
      <c r="BL241" s="15">
        <f t="shared" si="321"/>
        <v>836941339.8413558</v>
      </c>
      <c r="BM241" s="15">
        <f t="shared" si="321"/>
        <v>836941339.8413558</v>
      </c>
      <c r="BN241" s="15">
        <f t="shared" si="321"/>
        <v>836941339.8413558</v>
      </c>
      <c r="BO241" s="15">
        <f t="shared" si="321"/>
        <v>836941339.8413558</v>
      </c>
      <c r="BP241" s="15">
        <f t="shared" si="321"/>
        <v>836941339.8413558</v>
      </c>
      <c r="BQ241" s="15">
        <f t="shared" si="321"/>
        <v>836941339.8413558</v>
      </c>
      <c r="BR241" s="15"/>
      <c r="BS241" s="15">
        <f>BS236</f>
        <v>12331057.981008291</v>
      </c>
      <c r="BT241" s="15">
        <f>BT236</f>
        <v>836941339.84135556</v>
      </c>
      <c r="BU241" s="15">
        <f t="shared" ref="BU241:CY241" si="322">BU236</f>
        <v>836941339.84135556</v>
      </c>
      <c r="BV241" s="15">
        <f t="shared" si="322"/>
        <v>836941339.84135556</v>
      </c>
      <c r="BW241" s="15">
        <f t="shared" si="322"/>
        <v>836941339.84135556</v>
      </c>
      <c r="BX241" s="15">
        <f t="shared" si="322"/>
        <v>836941339.84135556</v>
      </c>
      <c r="BY241" s="15">
        <f t="shared" si="322"/>
        <v>836941339.84135556</v>
      </c>
      <c r="BZ241" s="15">
        <f t="shared" si="322"/>
        <v>836941339.84135556</v>
      </c>
      <c r="CA241" s="15">
        <f t="shared" si="322"/>
        <v>836941339.84135556</v>
      </c>
      <c r="CB241" s="15">
        <f t="shared" si="322"/>
        <v>836941339.84135556</v>
      </c>
      <c r="CC241" s="15">
        <f t="shared" si="322"/>
        <v>836941339.84135556</v>
      </c>
      <c r="CD241" s="15">
        <f t="shared" si="322"/>
        <v>836941339.84135556</v>
      </c>
      <c r="CE241" s="15">
        <f t="shared" si="322"/>
        <v>836941339.84135556</v>
      </c>
      <c r="CF241" s="15">
        <f t="shared" si="322"/>
        <v>836941339.84135556</v>
      </c>
      <c r="CG241" s="15">
        <f t="shared" si="322"/>
        <v>836941339.84135556</v>
      </c>
      <c r="CH241" s="15">
        <f t="shared" si="322"/>
        <v>836941339.84135556</v>
      </c>
      <c r="CI241" s="15">
        <f t="shared" si="322"/>
        <v>836941339.84135556</v>
      </c>
      <c r="CJ241" s="15">
        <f t="shared" si="322"/>
        <v>836941339.84135556</v>
      </c>
      <c r="CK241" s="15">
        <f t="shared" si="322"/>
        <v>836941339.84135556</v>
      </c>
      <c r="CL241" s="15">
        <f t="shared" si="322"/>
        <v>836941339.84135556</v>
      </c>
      <c r="CM241" s="15">
        <f t="shared" si="322"/>
        <v>836941339.84135556</v>
      </c>
      <c r="CN241" s="15">
        <f t="shared" si="322"/>
        <v>836941339.84135556</v>
      </c>
      <c r="CO241" s="15">
        <f t="shared" si="322"/>
        <v>836941339.84135556</v>
      </c>
      <c r="CP241" s="15">
        <f t="shared" si="322"/>
        <v>836941339.84135556</v>
      </c>
      <c r="CQ241" s="15">
        <f t="shared" si="322"/>
        <v>836941339.84135556</v>
      </c>
      <c r="CR241" s="15">
        <f t="shared" si="322"/>
        <v>836941339.84135556</v>
      </c>
      <c r="CS241" s="15">
        <f t="shared" si="322"/>
        <v>836941339.84135556</v>
      </c>
      <c r="CT241" s="15">
        <f t="shared" si="322"/>
        <v>836941339.84135556</v>
      </c>
      <c r="CU241" s="15">
        <f t="shared" si="322"/>
        <v>836941339.84135556</v>
      </c>
      <c r="CV241" s="15">
        <f t="shared" si="322"/>
        <v>836941339.84135556</v>
      </c>
      <c r="CW241" s="15">
        <f t="shared" si="322"/>
        <v>836941339.84135556</v>
      </c>
      <c r="CX241" s="15">
        <f t="shared" si="322"/>
        <v>836941339.84135556</v>
      </c>
      <c r="CY241" s="15">
        <f t="shared" si="322"/>
        <v>836941339.84135556</v>
      </c>
    </row>
    <row r="242" spans="1:103">
      <c r="B242" s="6" t="s">
        <v>196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s="19" customFormat="1">
      <c r="A243" s="16"/>
      <c r="B243" s="17" t="s">
        <v>37</v>
      </c>
      <c r="C243" s="17"/>
      <c r="D243" s="17"/>
      <c r="E243" s="17"/>
      <c r="F243" s="17"/>
      <c r="G243" s="17"/>
      <c r="H243" s="17"/>
      <c r="I243" s="18"/>
      <c r="J243" s="18">
        <f t="shared" ref="J243:BQ243" si="323">SUM(J241:J242)</f>
        <v>0</v>
      </c>
      <c r="K243" s="18">
        <f t="shared" si="323"/>
        <v>0</v>
      </c>
      <c r="L243" s="18">
        <f t="shared" si="323"/>
        <v>0</v>
      </c>
      <c r="M243" s="18">
        <f t="shared" si="323"/>
        <v>0</v>
      </c>
      <c r="N243" s="18">
        <f t="shared" si="323"/>
        <v>0</v>
      </c>
      <c r="O243" s="18">
        <f t="shared" si="323"/>
        <v>0</v>
      </c>
      <c r="P243" s="18">
        <f t="shared" si="323"/>
        <v>24691063.208385229</v>
      </c>
      <c r="Q243" s="18">
        <f t="shared" si="323"/>
        <v>22906322.436882466</v>
      </c>
      <c r="R243" s="18">
        <f t="shared" si="323"/>
        <v>20777951.528393403</v>
      </c>
      <c r="S243" s="18">
        <f t="shared" si="323"/>
        <v>18305950.482918039</v>
      </c>
      <c r="T243" s="18">
        <f t="shared" si="323"/>
        <v>15490319.300456375</v>
      </c>
      <c r="U243" s="18">
        <f t="shared" si="323"/>
        <v>12331057.98100841</v>
      </c>
      <c r="V243" s="18">
        <f t="shared" si="323"/>
        <v>8828166.5245741457</v>
      </c>
      <c r="W243" s="18">
        <f t="shared" si="323"/>
        <v>4981644.9311535805</v>
      </c>
      <c r="X243" s="18">
        <f t="shared" si="323"/>
        <v>791493.20074671507</v>
      </c>
      <c r="Y243" s="18">
        <f t="shared" si="323"/>
        <v>-3742288.6666464508</v>
      </c>
      <c r="Z243" s="18">
        <f t="shared" si="323"/>
        <v>-8619700.6710259169</v>
      </c>
      <c r="AA243" s="18">
        <f t="shared" si="323"/>
        <v>-13840742.812391683</v>
      </c>
      <c r="AB243" s="18">
        <f t="shared" si="323"/>
        <v>-19405415.09074375</v>
      </c>
      <c r="AC243" s="18">
        <f t="shared" si="323"/>
        <v>-61813717.506082118</v>
      </c>
      <c r="AD243" s="18">
        <f t="shared" si="323"/>
        <v>-104565650.0584068</v>
      </c>
      <c r="AE243" s="18">
        <f t="shared" si="323"/>
        <v>-94213316.292892531</v>
      </c>
      <c r="AF243" s="18">
        <f t="shared" si="323"/>
        <v>-83860493.995607391</v>
      </c>
      <c r="AG243" s="18">
        <f t="shared" si="323"/>
        <v>836941339.8413558</v>
      </c>
      <c r="AH243" s="18">
        <f t="shared" si="323"/>
        <v>836941339.8413558</v>
      </c>
      <c r="AI243" s="18">
        <f t="shared" si="323"/>
        <v>836941339.8413558</v>
      </c>
      <c r="AJ243" s="18">
        <f t="shared" si="323"/>
        <v>836941339.8413558</v>
      </c>
      <c r="AK243" s="18">
        <f t="shared" si="323"/>
        <v>836941339.8413558</v>
      </c>
      <c r="AL243" s="18">
        <f t="shared" si="323"/>
        <v>836941339.8413558</v>
      </c>
      <c r="AM243" s="18">
        <f t="shared" si="323"/>
        <v>836941339.8413558</v>
      </c>
      <c r="AN243" s="18">
        <f t="shared" si="323"/>
        <v>836941339.8413558</v>
      </c>
      <c r="AO243" s="18">
        <f t="shared" si="323"/>
        <v>836941339.8413558</v>
      </c>
      <c r="AP243" s="18">
        <f t="shared" si="323"/>
        <v>836941339.8413558</v>
      </c>
      <c r="AQ243" s="18">
        <f t="shared" si="323"/>
        <v>836941339.8413558</v>
      </c>
      <c r="AR243" s="18">
        <f t="shared" si="323"/>
        <v>836941339.8413558</v>
      </c>
      <c r="AS243" s="18">
        <f t="shared" si="323"/>
        <v>836941339.8413558</v>
      </c>
      <c r="AT243" s="18">
        <f t="shared" si="323"/>
        <v>836941339.8413558</v>
      </c>
      <c r="AU243" s="18">
        <f t="shared" si="323"/>
        <v>836941339.8413558</v>
      </c>
      <c r="AV243" s="18">
        <f t="shared" si="323"/>
        <v>836941339.8413558</v>
      </c>
      <c r="AW243" s="18">
        <f t="shared" si="323"/>
        <v>836941339.8413558</v>
      </c>
      <c r="AX243" s="18">
        <f t="shared" si="323"/>
        <v>836941339.8413558</v>
      </c>
      <c r="AY243" s="18">
        <f t="shared" si="323"/>
        <v>836941339.8413558</v>
      </c>
      <c r="AZ243" s="18">
        <f t="shared" si="323"/>
        <v>836941339.8413558</v>
      </c>
      <c r="BA243" s="18">
        <f t="shared" si="323"/>
        <v>836941339.8413558</v>
      </c>
      <c r="BB243" s="18">
        <f t="shared" si="323"/>
        <v>836941339.8413558</v>
      </c>
      <c r="BC243" s="18">
        <f t="shared" si="323"/>
        <v>836941339.8413558</v>
      </c>
      <c r="BD243" s="18">
        <f t="shared" si="323"/>
        <v>836941339.8413558</v>
      </c>
      <c r="BE243" s="18">
        <f t="shared" si="323"/>
        <v>836941339.8413558</v>
      </c>
      <c r="BF243" s="18">
        <f t="shared" si="323"/>
        <v>836941339.8413558</v>
      </c>
      <c r="BG243" s="18">
        <f t="shared" si="323"/>
        <v>836941339.8413558</v>
      </c>
      <c r="BH243" s="18">
        <f t="shared" si="323"/>
        <v>836941339.8413558</v>
      </c>
      <c r="BI243" s="18">
        <f t="shared" si="323"/>
        <v>836941339.8413558</v>
      </c>
      <c r="BJ243" s="18">
        <f t="shared" si="323"/>
        <v>836941339.8413558</v>
      </c>
      <c r="BK243" s="18">
        <f t="shared" si="323"/>
        <v>836941339.8413558</v>
      </c>
      <c r="BL243" s="18">
        <f t="shared" si="323"/>
        <v>836941339.8413558</v>
      </c>
      <c r="BM243" s="18">
        <f t="shared" si="323"/>
        <v>836941339.8413558</v>
      </c>
      <c r="BN243" s="18">
        <f t="shared" si="323"/>
        <v>836941339.8413558</v>
      </c>
      <c r="BO243" s="18">
        <f t="shared" si="323"/>
        <v>836941339.8413558</v>
      </c>
      <c r="BP243" s="18">
        <f t="shared" si="323"/>
        <v>836941339.8413558</v>
      </c>
      <c r="BQ243" s="18">
        <f t="shared" si="323"/>
        <v>836941339.8413558</v>
      </c>
      <c r="BR243" s="18"/>
      <c r="BS243" s="18">
        <f t="shared" ref="BS243:CY243" si="324">SUM(BS241:BS242)</f>
        <v>12331057.981008291</v>
      </c>
      <c r="BT243" s="18">
        <f t="shared" si="324"/>
        <v>836941339.84135556</v>
      </c>
      <c r="BU243" s="18">
        <f t="shared" si="324"/>
        <v>836941339.84135556</v>
      </c>
      <c r="BV243" s="18">
        <f t="shared" si="324"/>
        <v>836941339.84135556</v>
      </c>
      <c r="BW243" s="18">
        <f t="shared" si="324"/>
        <v>836941339.84135556</v>
      </c>
      <c r="BX243" s="18">
        <f t="shared" si="324"/>
        <v>836941339.84135556</v>
      </c>
      <c r="BY243" s="18">
        <f t="shared" si="324"/>
        <v>836941339.84135556</v>
      </c>
      <c r="BZ243" s="18">
        <f t="shared" si="324"/>
        <v>836941339.84135556</v>
      </c>
      <c r="CA243" s="18">
        <f t="shared" si="324"/>
        <v>836941339.84135556</v>
      </c>
      <c r="CB243" s="18">
        <f t="shared" si="324"/>
        <v>836941339.84135556</v>
      </c>
      <c r="CC243" s="18">
        <f t="shared" si="324"/>
        <v>836941339.84135556</v>
      </c>
      <c r="CD243" s="18">
        <f t="shared" si="324"/>
        <v>836941339.84135556</v>
      </c>
      <c r="CE243" s="18">
        <f t="shared" si="324"/>
        <v>836941339.84135556</v>
      </c>
      <c r="CF243" s="18">
        <f t="shared" si="324"/>
        <v>836941339.84135556</v>
      </c>
      <c r="CG243" s="18">
        <f t="shared" si="324"/>
        <v>836941339.84135556</v>
      </c>
      <c r="CH243" s="18">
        <f t="shared" si="324"/>
        <v>836941339.84135556</v>
      </c>
      <c r="CI243" s="18">
        <f t="shared" si="324"/>
        <v>836941339.84135556</v>
      </c>
      <c r="CJ243" s="18">
        <f t="shared" si="324"/>
        <v>836941339.84135556</v>
      </c>
      <c r="CK243" s="18">
        <f t="shared" si="324"/>
        <v>836941339.84135556</v>
      </c>
      <c r="CL243" s="18">
        <f t="shared" si="324"/>
        <v>836941339.84135556</v>
      </c>
      <c r="CM243" s="18">
        <f t="shared" si="324"/>
        <v>836941339.84135556</v>
      </c>
      <c r="CN243" s="18">
        <f t="shared" si="324"/>
        <v>836941339.84135556</v>
      </c>
      <c r="CO243" s="18">
        <f t="shared" si="324"/>
        <v>836941339.84135556</v>
      </c>
      <c r="CP243" s="18">
        <f t="shared" si="324"/>
        <v>836941339.84135556</v>
      </c>
      <c r="CQ243" s="18">
        <f t="shared" si="324"/>
        <v>836941339.84135556</v>
      </c>
      <c r="CR243" s="18">
        <f t="shared" si="324"/>
        <v>836941339.84135556</v>
      </c>
      <c r="CS243" s="18">
        <f t="shared" si="324"/>
        <v>836941339.84135556</v>
      </c>
      <c r="CT243" s="18">
        <f t="shared" si="324"/>
        <v>836941339.84135556</v>
      </c>
      <c r="CU243" s="18">
        <f t="shared" si="324"/>
        <v>836941339.84135556</v>
      </c>
      <c r="CV243" s="18">
        <f t="shared" si="324"/>
        <v>836941339.84135556</v>
      </c>
      <c r="CW243" s="18">
        <f t="shared" si="324"/>
        <v>836941339.84135556</v>
      </c>
      <c r="CX243" s="18">
        <f t="shared" si="324"/>
        <v>836941339.84135556</v>
      </c>
      <c r="CY243" s="18">
        <f t="shared" si="324"/>
        <v>836941339.84135556</v>
      </c>
    </row>
    <row r="244" spans="1:103">
      <c r="B244" s="10" t="s">
        <v>38</v>
      </c>
      <c r="L244" s="15"/>
      <c r="M244" s="15"/>
      <c r="N244" s="15"/>
      <c r="O244" s="15"/>
      <c r="P244" s="15"/>
      <c r="Q244" s="15"/>
      <c r="R244" s="15"/>
      <c r="S244" s="15"/>
    </row>
    <row r="245" spans="1:103">
      <c r="B245" s="2" t="s">
        <v>39</v>
      </c>
      <c r="I245" s="15"/>
      <c r="J245" s="15">
        <f>J434</f>
        <v>0</v>
      </c>
      <c r="K245" s="15">
        <f t="shared" ref="K245:BQ245" si="325">K434</f>
        <v>0</v>
      </c>
      <c r="L245" s="15">
        <f t="shared" si="325"/>
        <v>0</v>
      </c>
      <c r="M245" s="15">
        <f t="shared" si="325"/>
        <v>0</v>
      </c>
      <c r="N245" s="15">
        <f t="shared" si="325"/>
        <v>0</v>
      </c>
      <c r="O245" s="15">
        <f t="shared" si="325"/>
        <v>0</v>
      </c>
      <c r="P245" s="15">
        <f t="shared" si="325"/>
        <v>681816141.66666663</v>
      </c>
      <c r="Q245" s="15">
        <f t="shared" si="325"/>
        <v>778946039.28571427</v>
      </c>
      <c r="R245" s="15">
        <f t="shared" si="325"/>
        <v>876320936.90476191</v>
      </c>
      <c r="S245" s="15">
        <f t="shared" si="325"/>
        <v>973940834.52380955</v>
      </c>
      <c r="T245" s="15">
        <f t="shared" si="325"/>
        <v>1071805732.1428571</v>
      </c>
      <c r="U245" s="15">
        <f t="shared" si="325"/>
        <v>1169915629.7619047</v>
      </c>
      <c r="V245" s="15">
        <f t="shared" si="325"/>
        <v>1268270527.3809524</v>
      </c>
      <c r="W245" s="15">
        <f t="shared" si="325"/>
        <v>1366870425</v>
      </c>
      <c r="X245" s="15">
        <f t="shared" si="325"/>
        <v>1465715322.6190476</v>
      </c>
      <c r="Y245" s="15">
        <f t="shared" si="325"/>
        <v>1564805220.2380953</v>
      </c>
      <c r="Z245" s="15">
        <f>Z434</f>
        <v>1664140117.8571429</v>
      </c>
      <c r="AA245" s="15">
        <f t="shared" si="325"/>
        <v>1763720015.4761906</v>
      </c>
      <c r="AB245" s="15">
        <f t="shared" si="325"/>
        <v>1863544913.0952382</v>
      </c>
      <c r="AC245" s="15">
        <f t="shared" si="325"/>
        <v>1963614810.7142856</v>
      </c>
      <c r="AD245" s="15">
        <f t="shared" si="325"/>
        <v>2063929708.3333333</v>
      </c>
      <c r="AE245" s="15">
        <f t="shared" si="325"/>
        <v>2057922695.1487355</v>
      </c>
      <c r="AF245" s="15">
        <f t="shared" si="325"/>
        <v>2051915193.4323668</v>
      </c>
      <c r="AG245" s="15">
        <f t="shared" si="325"/>
        <v>0</v>
      </c>
      <c r="AH245" s="15">
        <f t="shared" si="325"/>
        <v>0</v>
      </c>
      <c r="AI245" s="15">
        <f t="shared" si="325"/>
        <v>0</v>
      </c>
      <c r="AJ245" s="15">
        <f t="shared" si="325"/>
        <v>0</v>
      </c>
      <c r="AK245" s="15">
        <f t="shared" si="325"/>
        <v>0</v>
      </c>
      <c r="AL245" s="15">
        <f t="shared" si="325"/>
        <v>0</v>
      </c>
      <c r="AM245" s="15">
        <f t="shared" si="325"/>
        <v>0</v>
      </c>
      <c r="AN245" s="15">
        <f t="shared" si="325"/>
        <v>0</v>
      </c>
      <c r="AO245" s="15">
        <f t="shared" si="325"/>
        <v>0</v>
      </c>
      <c r="AP245" s="15">
        <f t="shared" si="325"/>
        <v>0</v>
      </c>
      <c r="AQ245" s="15">
        <f t="shared" si="325"/>
        <v>0</v>
      </c>
      <c r="AR245" s="15">
        <f t="shared" si="325"/>
        <v>0</v>
      </c>
      <c r="AS245" s="15">
        <f t="shared" si="325"/>
        <v>0</v>
      </c>
      <c r="AT245" s="15">
        <f t="shared" si="325"/>
        <v>0</v>
      </c>
      <c r="AU245" s="15">
        <f t="shared" si="325"/>
        <v>0</v>
      </c>
      <c r="AV245" s="15">
        <f t="shared" si="325"/>
        <v>0</v>
      </c>
      <c r="AW245" s="15">
        <f t="shared" si="325"/>
        <v>0</v>
      </c>
      <c r="AX245" s="15">
        <f t="shared" si="325"/>
        <v>0</v>
      </c>
      <c r="AY245" s="15">
        <f t="shared" si="325"/>
        <v>0</v>
      </c>
      <c r="AZ245" s="15">
        <f t="shared" si="325"/>
        <v>0</v>
      </c>
      <c r="BA245" s="15">
        <f t="shared" si="325"/>
        <v>0</v>
      </c>
      <c r="BB245" s="15">
        <f t="shared" si="325"/>
        <v>0</v>
      </c>
      <c r="BC245" s="15">
        <f t="shared" si="325"/>
        <v>0</v>
      </c>
      <c r="BD245" s="15">
        <f t="shared" si="325"/>
        <v>0</v>
      </c>
      <c r="BE245" s="15">
        <f t="shared" si="325"/>
        <v>0</v>
      </c>
      <c r="BF245" s="15">
        <f t="shared" si="325"/>
        <v>0</v>
      </c>
      <c r="BG245" s="15">
        <f t="shared" si="325"/>
        <v>0</v>
      </c>
      <c r="BH245" s="15">
        <f t="shared" si="325"/>
        <v>0</v>
      </c>
      <c r="BI245" s="15">
        <f t="shared" si="325"/>
        <v>0</v>
      </c>
      <c r="BJ245" s="15">
        <f t="shared" si="325"/>
        <v>0</v>
      </c>
      <c r="BK245" s="15">
        <f t="shared" si="325"/>
        <v>0</v>
      </c>
      <c r="BL245" s="15">
        <f t="shared" si="325"/>
        <v>0</v>
      </c>
      <c r="BM245" s="15">
        <f t="shared" si="325"/>
        <v>0</v>
      </c>
      <c r="BN245" s="15">
        <f t="shared" si="325"/>
        <v>0</v>
      </c>
      <c r="BO245" s="15">
        <f t="shared" si="325"/>
        <v>0</v>
      </c>
      <c r="BP245" s="15">
        <f t="shared" si="325"/>
        <v>0</v>
      </c>
      <c r="BQ245" s="15">
        <f t="shared" si="325"/>
        <v>0</v>
      </c>
      <c r="BR245" s="15"/>
      <c r="BS245" s="33">
        <f>U245</f>
        <v>1169915629.7619047</v>
      </c>
      <c r="BT245" s="33">
        <f>AG245</f>
        <v>0</v>
      </c>
      <c r="BU245" s="33">
        <f>AS245</f>
        <v>0</v>
      </c>
      <c r="BV245" s="33">
        <f>BE245</f>
        <v>0</v>
      </c>
      <c r="BW245" s="33">
        <f>BQ245</f>
        <v>0</v>
      </c>
      <c r="BX245" s="15">
        <f t="shared" ref="BX245:CY245" si="326">BX434</f>
        <v>0</v>
      </c>
      <c r="BY245" s="15">
        <f t="shared" si="326"/>
        <v>0</v>
      </c>
      <c r="BZ245" s="15">
        <f t="shared" si="326"/>
        <v>0</v>
      </c>
      <c r="CA245" s="15">
        <f t="shared" si="326"/>
        <v>0</v>
      </c>
      <c r="CB245" s="15">
        <f t="shared" si="326"/>
        <v>0</v>
      </c>
      <c r="CC245" s="15">
        <f t="shared" si="326"/>
        <v>0</v>
      </c>
      <c r="CD245" s="15">
        <f t="shared" si="326"/>
        <v>0</v>
      </c>
      <c r="CE245" s="15">
        <f t="shared" si="326"/>
        <v>0</v>
      </c>
      <c r="CF245" s="15">
        <f t="shared" si="326"/>
        <v>0</v>
      </c>
      <c r="CG245" s="15">
        <f t="shared" si="326"/>
        <v>0</v>
      </c>
      <c r="CH245" s="15">
        <f t="shared" si="326"/>
        <v>0</v>
      </c>
      <c r="CI245" s="15">
        <f t="shared" si="326"/>
        <v>0</v>
      </c>
      <c r="CJ245" s="15">
        <f t="shared" si="326"/>
        <v>0</v>
      </c>
      <c r="CK245" s="15">
        <f t="shared" si="326"/>
        <v>0</v>
      </c>
      <c r="CL245" s="15">
        <f t="shared" si="326"/>
        <v>0</v>
      </c>
      <c r="CM245" s="15">
        <f t="shared" si="326"/>
        <v>0</v>
      </c>
      <c r="CN245" s="15">
        <f t="shared" si="326"/>
        <v>0</v>
      </c>
      <c r="CO245" s="15">
        <f t="shared" si="326"/>
        <v>0</v>
      </c>
      <c r="CP245" s="15">
        <f t="shared" si="326"/>
        <v>0</v>
      </c>
      <c r="CQ245" s="15">
        <f t="shared" si="326"/>
        <v>0</v>
      </c>
      <c r="CR245" s="15">
        <f t="shared" si="326"/>
        <v>0</v>
      </c>
      <c r="CS245" s="15">
        <f t="shared" si="326"/>
        <v>0</v>
      </c>
      <c r="CT245" s="15">
        <f t="shared" si="326"/>
        <v>0</v>
      </c>
      <c r="CU245" s="15">
        <f t="shared" si="326"/>
        <v>0</v>
      </c>
      <c r="CV245" s="15">
        <f t="shared" si="326"/>
        <v>0</v>
      </c>
      <c r="CW245" s="15">
        <f t="shared" si="326"/>
        <v>0</v>
      </c>
      <c r="CX245" s="15">
        <f t="shared" si="326"/>
        <v>0</v>
      </c>
      <c r="CY245" s="15">
        <f t="shared" si="326"/>
        <v>0</v>
      </c>
    </row>
    <row r="246" spans="1:103" s="19" customFormat="1">
      <c r="A246" s="16"/>
      <c r="B246" s="17" t="s">
        <v>40</v>
      </c>
      <c r="C246" s="17"/>
      <c r="D246" s="17"/>
      <c r="E246" s="17"/>
      <c r="F246" s="17"/>
      <c r="G246" s="17"/>
      <c r="H246" s="17"/>
      <c r="I246" s="18"/>
      <c r="J246" s="18">
        <f t="shared" ref="J246:BQ246" si="327">SUM(J245:J245)</f>
        <v>0</v>
      </c>
      <c r="K246" s="18">
        <f t="shared" si="327"/>
        <v>0</v>
      </c>
      <c r="L246" s="18">
        <f t="shared" si="327"/>
        <v>0</v>
      </c>
      <c r="M246" s="18">
        <f t="shared" si="327"/>
        <v>0</v>
      </c>
      <c r="N246" s="18">
        <f t="shared" si="327"/>
        <v>0</v>
      </c>
      <c r="O246" s="18">
        <f t="shared" si="327"/>
        <v>0</v>
      </c>
      <c r="P246" s="18">
        <f t="shared" si="327"/>
        <v>681816141.66666663</v>
      </c>
      <c r="Q246" s="18">
        <f t="shared" si="327"/>
        <v>778946039.28571427</v>
      </c>
      <c r="R246" s="18">
        <f t="shared" si="327"/>
        <v>876320936.90476191</v>
      </c>
      <c r="S246" s="18">
        <f t="shared" si="327"/>
        <v>973940834.52380955</v>
      </c>
      <c r="T246" s="18">
        <f t="shared" si="327"/>
        <v>1071805732.1428571</v>
      </c>
      <c r="U246" s="18">
        <f t="shared" si="327"/>
        <v>1169915629.7619047</v>
      </c>
      <c r="V246" s="18">
        <f t="shared" si="327"/>
        <v>1268270527.3809524</v>
      </c>
      <c r="W246" s="18">
        <f t="shared" si="327"/>
        <v>1366870425</v>
      </c>
      <c r="X246" s="18">
        <f t="shared" si="327"/>
        <v>1465715322.6190476</v>
      </c>
      <c r="Y246" s="18">
        <f t="shared" si="327"/>
        <v>1564805220.2380953</v>
      </c>
      <c r="Z246" s="18">
        <f t="shared" si="327"/>
        <v>1664140117.8571429</v>
      </c>
      <c r="AA246" s="18">
        <f t="shared" si="327"/>
        <v>1763720015.4761906</v>
      </c>
      <c r="AB246" s="18">
        <f t="shared" si="327"/>
        <v>1863544913.0952382</v>
      </c>
      <c r="AC246" s="18">
        <f t="shared" si="327"/>
        <v>1963614810.7142856</v>
      </c>
      <c r="AD246" s="18">
        <f t="shared" si="327"/>
        <v>2063929708.3333333</v>
      </c>
      <c r="AE246" s="18">
        <f t="shared" si="327"/>
        <v>2057922695.1487355</v>
      </c>
      <c r="AF246" s="18">
        <f t="shared" si="327"/>
        <v>2051915193.4323668</v>
      </c>
      <c r="AG246" s="18">
        <f t="shared" si="327"/>
        <v>0</v>
      </c>
      <c r="AH246" s="18">
        <f t="shared" si="327"/>
        <v>0</v>
      </c>
      <c r="AI246" s="18">
        <f t="shared" si="327"/>
        <v>0</v>
      </c>
      <c r="AJ246" s="18">
        <f t="shared" si="327"/>
        <v>0</v>
      </c>
      <c r="AK246" s="18">
        <f t="shared" si="327"/>
        <v>0</v>
      </c>
      <c r="AL246" s="18">
        <f t="shared" si="327"/>
        <v>0</v>
      </c>
      <c r="AM246" s="18">
        <f t="shared" si="327"/>
        <v>0</v>
      </c>
      <c r="AN246" s="18">
        <f t="shared" si="327"/>
        <v>0</v>
      </c>
      <c r="AO246" s="18">
        <f t="shared" si="327"/>
        <v>0</v>
      </c>
      <c r="AP246" s="18">
        <f t="shared" si="327"/>
        <v>0</v>
      </c>
      <c r="AQ246" s="18">
        <f t="shared" si="327"/>
        <v>0</v>
      </c>
      <c r="AR246" s="18">
        <f t="shared" si="327"/>
        <v>0</v>
      </c>
      <c r="AS246" s="18">
        <f t="shared" si="327"/>
        <v>0</v>
      </c>
      <c r="AT246" s="18">
        <f t="shared" si="327"/>
        <v>0</v>
      </c>
      <c r="AU246" s="18">
        <f t="shared" si="327"/>
        <v>0</v>
      </c>
      <c r="AV246" s="18">
        <f t="shared" si="327"/>
        <v>0</v>
      </c>
      <c r="AW246" s="18">
        <f t="shared" si="327"/>
        <v>0</v>
      </c>
      <c r="AX246" s="18">
        <f t="shared" si="327"/>
        <v>0</v>
      </c>
      <c r="AY246" s="18">
        <f t="shared" si="327"/>
        <v>0</v>
      </c>
      <c r="AZ246" s="18">
        <f t="shared" si="327"/>
        <v>0</v>
      </c>
      <c r="BA246" s="18">
        <f t="shared" si="327"/>
        <v>0</v>
      </c>
      <c r="BB246" s="18">
        <f t="shared" si="327"/>
        <v>0</v>
      </c>
      <c r="BC246" s="18">
        <f t="shared" si="327"/>
        <v>0</v>
      </c>
      <c r="BD246" s="18">
        <f t="shared" si="327"/>
        <v>0</v>
      </c>
      <c r="BE246" s="18">
        <f t="shared" si="327"/>
        <v>0</v>
      </c>
      <c r="BF246" s="18">
        <f t="shared" si="327"/>
        <v>0</v>
      </c>
      <c r="BG246" s="18">
        <f t="shared" si="327"/>
        <v>0</v>
      </c>
      <c r="BH246" s="18">
        <f t="shared" si="327"/>
        <v>0</v>
      </c>
      <c r="BI246" s="18">
        <f t="shared" si="327"/>
        <v>0</v>
      </c>
      <c r="BJ246" s="18">
        <f t="shared" si="327"/>
        <v>0</v>
      </c>
      <c r="BK246" s="18">
        <f t="shared" si="327"/>
        <v>0</v>
      </c>
      <c r="BL246" s="18">
        <f t="shared" si="327"/>
        <v>0</v>
      </c>
      <c r="BM246" s="18">
        <f t="shared" si="327"/>
        <v>0</v>
      </c>
      <c r="BN246" s="18">
        <f t="shared" si="327"/>
        <v>0</v>
      </c>
      <c r="BO246" s="18">
        <f t="shared" si="327"/>
        <v>0</v>
      </c>
      <c r="BP246" s="18">
        <f t="shared" si="327"/>
        <v>0</v>
      </c>
      <c r="BQ246" s="18">
        <f t="shared" si="327"/>
        <v>0</v>
      </c>
      <c r="BR246" s="18"/>
      <c r="BS246" s="18">
        <f t="shared" ref="BS246:CY246" si="328">SUM(BS245:BS245)</f>
        <v>1169915629.7619047</v>
      </c>
      <c r="BT246" s="18">
        <f t="shared" si="328"/>
        <v>0</v>
      </c>
      <c r="BU246" s="18">
        <f t="shared" si="328"/>
        <v>0</v>
      </c>
      <c r="BV246" s="18">
        <f t="shared" si="328"/>
        <v>0</v>
      </c>
      <c r="BW246" s="18">
        <f t="shared" si="328"/>
        <v>0</v>
      </c>
      <c r="BX246" s="18">
        <f t="shared" si="328"/>
        <v>0</v>
      </c>
      <c r="BY246" s="18">
        <f t="shared" si="328"/>
        <v>0</v>
      </c>
      <c r="BZ246" s="18">
        <f t="shared" si="328"/>
        <v>0</v>
      </c>
      <c r="CA246" s="18">
        <f t="shared" si="328"/>
        <v>0</v>
      </c>
      <c r="CB246" s="18">
        <f t="shared" si="328"/>
        <v>0</v>
      </c>
      <c r="CC246" s="18">
        <f t="shared" si="328"/>
        <v>0</v>
      </c>
      <c r="CD246" s="18">
        <f t="shared" si="328"/>
        <v>0</v>
      </c>
      <c r="CE246" s="18">
        <f t="shared" si="328"/>
        <v>0</v>
      </c>
      <c r="CF246" s="18">
        <f t="shared" si="328"/>
        <v>0</v>
      </c>
      <c r="CG246" s="18">
        <f t="shared" si="328"/>
        <v>0</v>
      </c>
      <c r="CH246" s="18">
        <f t="shared" si="328"/>
        <v>0</v>
      </c>
      <c r="CI246" s="18">
        <f t="shared" si="328"/>
        <v>0</v>
      </c>
      <c r="CJ246" s="18">
        <f t="shared" si="328"/>
        <v>0</v>
      </c>
      <c r="CK246" s="18">
        <f t="shared" si="328"/>
        <v>0</v>
      </c>
      <c r="CL246" s="18">
        <f t="shared" si="328"/>
        <v>0</v>
      </c>
      <c r="CM246" s="18">
        <f t="shared" si="328"/>
        <v>0</v>
      </c>
      <c r="CN246" s="18">
        <f t="shared" si="328"/>
        <v>0</v>
      </c>
      <c r="CO246" s="18">
        <f t="shared" si="328"/>
        <v>0</v>
      </c>
      <c r="CP246" s="18">
        <f t="shared" si="328"/>
        <v>0</v>
      </c>
      <c r="CQ246" s="18">
        <f t="shared" si="328"/>
        <v>0</v>
      </c>
      <c r="CR246" s="18">
        <f t="shared" si="328"/>
        <v>0</v>
      </c>
      <c r="CS246" s="18">
        <f t="shared" si="328"/>
        <v>0</v>
      </c>
      <c r="CT246" s="18">
        <f t="shared" si="328"/>
        <v>0</v>
      </c>
      <c r="CU246" s="18">
        <f t="shared" si="328"/>
        <v>0</v>
      </c>
      <c r="CV246" s="18">
        <f t="shared" si="328"/>
        <v>0</v>
      </c>
      <c r="CW246" s="18">
        <f t="shared" si="328"/>
        <v>0</v>
      </c>
      <c r="CX246" s="18">
        <f t="shared" si="328"/>
        <v>0</v>
      </c>
      <c r="CY246" s="18">
        <f t="shared" si="328"/>
        <v>0</v>
      </c>
    </row>
    <row r="247" spans="1:103" s="19" customFormat="1">
      <c r="A247" s="16"/>
      <c r="B247" s="17" t="s">
        <v>41</v>
      </c>
      <c r="C247" s="17"/>
      <c r="D247" s="17"/>
      <c r="E247" s="17"/>
      <c r="F247" s="17"/>
      <c r="G247" s="17"/>
      <c r="H247" s="17"/>
      <c r="I247" s="18"/>
      <c r="J247" s="18">
        <f t="shared" ref="J247:BQ247" si="329">SUM(J243,J246)</f>
        <v>0</v>
      </c>
      <c r="K247" s="18">
        <f>SUM(K243,K246)</f>
        <v>0</v>
      </c>
      <c r="L247" s="18">
        <f t="shared" si="329"/>
        <v>0</v>
      </c>
      <c r="M247" s="18">
        <f t="shared" si="329"/>
        <v>0</v>
      </c>
      <c r="N247" s="18">
        <f t="shared" si="329"/>
        <v>0</v>
      </c>
      <c r="O247" s="18">
        <f t="shared" si="329"/>
        <v>0</v>
      </c>
      <c r="P247" s="18">
        <f t="shared" si="329"/>
        <v>706507204.87505186</v>
      </c>
      <c r="Q247" s="18">
        <f t="shared" si="329"/>
        <v>801852361.72259676</v>
      </c>
      <c r="R247" s="18">
        <f t="shared" si="329"/>
        <v>897098888.4331553</v>
      </c>
      <c r="S247" s="18">
        <f t="shared" si="329"/>
        <v>992246785.00672758</v>
      </c>
      <c r="T247" s="18">
        <f t="shared" si="329"/>
        <v>1087296051.4433134</v>
      </c>
      <c r="U247" s="18">
        <f t="shared" si="329"/>
        <v>1182246687.7429132</v>
      </c>
      <c r="V247" s="18">
        <f t="shared" si="329"/>
        <v>1277098693.9055264</v>
      </c>
      <c r="W247" s="18">
        <f t="shared" si="329"/>
        <v>1371852069.9311535</v>
      </c>
      <c r="X247" s="18">
        <f t="shared" si="329"/>
        <v>1466506815.8197944</v>
      </c>
      <c r="Y247" s="18">
        <f t="shared" si="329"/>
        <v>1561062931.5714488</v>
      </c>
      <c r="Z247" s="18">
        <f t="shared" si="329"/>
        <v>1655520417.1861169</v>
      </c>
      <c r="AA247" s="18">
        <f t="shared" si="329"/>
        <v>1749879272.6637988</v>
      </c>
      <c r="AB247" s="18">
        <f t="shared" si="329"/>
        <v>1844139498.0044944</v>
      </c>
      <c r="AC247" s="18">
        <f t="shared" si="329"/>
        <v>1901801093.2082036</v>
      </c>
      <c r="AD247" s="18">
        <f t="shared" si="329"/>
        <v>1959364058.2749264</v>
      </c>
      <c r="AE247" s="18">
        <f t="shared" si="329"/>
        <v>1963709378.8558431</v>
      </c>
      <c r="AF247" s="18">
        <f t="shared" si="329"/>
        <v>1968054699.4367595</v>
      </c>
      <c r="AG247" s="18">
        <f t="shared" si="329"/>
        <v>836941339.8413558</v>
      </c>
      <c r="AH247" s="18">
        <f t="shared" si="329"/>
        <v>836941339.8413558</v>
      </c>
      <c r="AI247" s="18">
        <f t="shared" si="329"/>
        <v>836941339.8413558</v>
      </c>
      <c r="AJ247" s="18">
        <f t="shared" si="329"/>
        <v>836941339.8413558</v>
      </c>
      <c r="AK247" s="18">
        <f t="shared" si="329"/>
        <v>836941339.8413558</v>
      </c>
      <c r="AL247" s="18">
        <f t="shared" si="329"/>
        <v>836941339.8413558</v>
      </c>
      <c r="AM247" s="18">
        <f t="shared" si="329"/>
        <v>836941339.8413558</v>
      </c>
      <c r="AN247" s="18">
        <f t="shared" si="329"/>
        <v>836941339.8413558</v>
      </c>
      <c r="AO247" s="18">
        <f t="shared" si="329"/>
        <v>836941339.8413558</v>
      </c>
      <c r="AP247" s="18">
        <f t="shared" si="329"/>
        <v>836941339.8413558</v>
      </c>
      <c r="AQ247" s="18">
        <f t="shared" si="329"/>
        <v>836941339.8413558</v>
      </c>
      <c r="AR247" s="18">
        <f t="shared" si="329"/>
        <v>836941339.8413558</v>
      </c>
      <c r="AS247" s="18">
        <f t="shared" si="329"/>
        <v>836941339.8413558</v>
      </c>
      <c r="AT247" s="18">
        <f t="shared" si="329"/>
        <v>836941339.8413558</v>
      </c>
      <c r="AU247" s="18">
        <f t="shared" si="329"/>
        <v>836941339.8413558</v>
      </c>
      <c r="AV247" s="18">
        <f t="shared" si="329"/>
        <v>836941339.8413558</v>
      </c>
      <c r="AW247" s="18">
        <f t="shared" si="329"/>
        <v>836941339.8413558</v>
      </c>
      <c r="AX247" s="18">
        <f t="shared" si="329"/>
        <v>836941339.8413558</v>
      </c>
      <c r="AY247" s="18">
        <f t="shared" si="329"/>
        <v>836941339.8413558</v>
      </c>
      <c r="AZ247" s="18">
        <f t="shared" si="329"/>
        <v>836941339.8413558</v>
      </c>
      <c r="BA247" s="18">
        <f t="shared" si="329"/>
        <v>836941339.8413558</v>
      </c>
      <c r="BB247" s="18">
        <f t="shared" si="329"/>
        <v>836941339.8413558</v>
      </c>
      <c r="BC247" s="18">
        <f t="shared" si="329"/>
        <v>836941339.8413558</v>
      </c>
      <c r="BD247" s="18">
        <f t="shared" si="329"/>
        <v>836941339.8413558</v>
      </c>
      <c r="BE247" s="18">
        <f t="shared" si="329"/>
        <v>836941339.8413558</v>
      </c>
      <c r="BF247" s="18">
        <f t="shared" si="329"/>
        <v>836941339.8413558</v>
      </c>
      <c r="BG247" s="18">
        <f t="shared" si="329"/>
        <v>836941339.8413558</v>
      </c>
      <c r="BH247" s="18">
        <f t="shared" si="329"/>
        <v>836941339.8413558</v>
      </c>
      <c r="BI247" s="18">
        <f t="shared" si="329"/>
        <v>836941339.8413558</v>
      </c>
      <c r="BJ247" s="18">
        <f t="shared" si="329"/>
        <v>836941339.8413558</v>
      </c>
      <c r="BK247" s="18">
        <f t="shared" si="329"/>
        <v>836941339.8413558</v>
      </c>
      <c r="BL247" s="18">
        <f t="shared" si="329"/>
        <v>836941339.8413558</v>
      </c>
      <c r="BM247" s="18">
        <f t="shared" si="329"/>
        <v>836941339.8413558</v>
      </c>
      <c r="BN247" s="18">
        <f t="shared" si="329"/>
        <v>836941339.8413558</v>
      </c>
      <c r="BO247" s="18">
        <f t="shared" si="329"/>
        <v>836941339.8413558</v>
      </c>
      <c r="BP247" s="18">
        <f t="shared" si="329"/>
        <v>836941339.8413558</v>
      </c>
      <c r="BQ247" s="18">
        <f t="shared" si="329"/>
        <v>836941339.8413558</v>
      </c>
      <c r="BR247" s="18"/>
      <c r="BS247" s="18">
        <f t="shared" ref="BS247:CY247" si="330">SUM(BS243,BS246)</f>
        <v>1182246687.742913</v>
      </c>
      <c r="BT247" s="18">
        <f t="shared" si="330"/>
        <v>836941339.84135556</v>
      </c>
      <c r="BU247" s="18">
        <f t="shared" si="330"/>
        <v>836941339.84135556</v>
      </c>
      <c r="BV247" s="18">
        <f t="shared" si="330"/>
        <v>836941339.84135556</v>
      </c>
      <c r="BW247" s="18">
        <f t="shared" si="330"/>
        <v>836941339.84135556</v>
      </c>
      <c r="BX247" s="18">
        <f t="shared" si="330"/>
        <v>836941339.84135556</v>
      </c>
      <c r="BY247" s="18">
        <f>SUM(BY243,BY246)</f>
        <v>836941339.84135556</v>
      </c>
      <c r="BZ247" s="18">
        <f t="shared" si="330"/>
        <v>836941339.84135556</v>
      </c>
      <c r="CA247" s="18">
        <f t="shared" si="330"/>
        <v>836941339.84135556</v>
      </c>
      <c r="CB247" s="18">
        <f t="shared" si="330"/>
        <v>836941339.84135556</v>
      </c>
      <c r="CC247" s="18">
        <f t="shared" si="330"/>
        <v>836941339.84135556</v>
      </c>
      <c r="CD247" s="18">
        <f t="shared" si="330"/>
        <v>836941339.84135556</v>
      </c>
      <c r="CE247" s="18">
        <f t="shared" si="330"/>
        <v>836941339.84135556</v>
      </c>
      <c r="CF247" s="18">
        <f t="shared" si="330"/>
        <v>836941339.84135556</v>
      </c>
      <c r="CG247" s="18">
        <f t="shared" si="330"/>
        <v>836941339.84135556</v>
      </c>
      <c r="CH247" s="18">
        <f t="shared" si="330"/>
        <v>836941339.84135556</v>
      </c>
      <c r="CI247" s="18">
        <f t="shared" si="330"/>
        <v>836941339.84135556</v>
      </c>
      <c r="CJ247" s="18">
        <f t="shared" si="330"/>
        <v>836941339.84135556</v>
      </c>
      <c r="CK247" s="18">
        <f t="shared" si="330"/>
        <v>836941339.84135556</v>
      </c>
      <c r="CL247" s="18">
        <f t="shared" si="330"/>
        <v>836941339.84135556</v>
      </c>
      <c r="CM247" s="18">
        <f t="shared" si="330"/>
        <v>836941339.84135556</v>
      </c>
      <c r="CN247" s="18">
        <f t="shared" si="330"/>
        <v>836941339.84135556</v>
      </c>
      <c r="CO247" s="18">
        <f t="shared" si="330"/>
        <v>836941339.84135556</v>
      </c>
      <c r="CP247" s="18">
        <f t="shared" si="330"/>
        <v>836941339.84135556</v>
      </c>
      <c r="CQ247" s="18">
        <f t="shared" si="330"/>
        <v>836941339.84135556</v>
      </c>
      <c r="CR247" s="18">
        <f t="shared" si="330"/>
        <v>836941339.84135556</v>
      </c>
      <c r="CS247" s="18">
        <f t="shared" si="330"/>
        <v>836941339.84135556</v>
      </c>
      <c r="CT247" s="18">
        <f t="shared" si="330"/>
        <v>836941339.84135556</v>
      </c>
      <c r="CU247" s="18">
        <f t="shared" si="330"/>
        <v>836941339.84135556</v>
      </c>
      <c r="CV247" s="18">
        <f t="shared" si="330"/>
        <v>836941339.84135556</v>
      </c>
      <c r="CW247" s="18">
        <f t="shared" si="330"/>
        <v>836941339.84135556</v>
      </c>
      <c r="CX247" s="18">
        <f t="shared" si="330"/>
        <v>836941339.84135556</v>
      </c>
      <c r="CY247" s="18">
        <f t="shared" si="330"/>
        <v>836941339.84135556</v>
      </c>
    </row>
    <row r="248" spans="1:103">
      <c r="B248" s="19" t="s">
        <v>42</v>
      </c>
      <c r="L248" s="15"/>
      <c r="M248" s="15"/>
      <c r="N248" s="15"/>
      <c r="O248" s="15"/>
      <c r="P248" s="15"/>
      <c r="Q248" s="15"/>
      <c r="R248" s="15"/>
      <c r="S248" s="15"/>
    </row>
    <row r="249" spans="1:103">
      <c r="B249" s="19" t="s">
        <v>68</v>
      </c>
      <c r="L249" s="15"/>
      <c r="M249" s="15"/>
      <c r="N249" s="15"/>
      <c r="O249" s="15"/>
      <c r="P249" s="15"/>
      <c r="Q249" s="15"/>
      <c r="R249" s="15"/>
      <c r="S249" s="15"/>
    </row>
    <row r="250" spans="1:103" s="19" customFormat="1">
      <c r="A250" s="16"/>
      <c r="B250" s="17" t="s">
        <v>69</v>
      </c>
      <c r="C250" s="17"/>
      <c r="D250" s="17"/>
      <c r="E250" s="17"/>
      <c r="F250" s="17"/>
      <c r="G250" s="17"/>
      <c r="H250" s="17"/>
      <c r="I250" s="18"/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/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18">
        <v>0</v>
      </c>
      <c r="CU250" s="18">
        <v>0</v>
      </c>
      <c r="CV250" s="18">
        <v>0</v>
      </c>
      <c r="CW250" s="18">
        <v>0</v>
      </c>
      <c r="CX250" s="18">
        <v>0</v>
      </c>
      <c r="CY250" s="18">
        <v>0</v>
      </c>
    </row>
    <row r="251" spans="1:103">
      <c r="B251" s="19" t="s">
        <v>43</v>
      </c>
      <c r="L251" s="15"/>
      <c r="M251" s="15"/>
      <c r="N251" s="15"/>
      <c r="O251" s="15"/>
      <c r="P251" s="15"/>
      <c r="Q251" s="15"/>
      <c r="R251" s="15"/>
      <c r="S251" s="15"/>
    </row>
    <row r="252" spans="1:103">
      <c r="B252" s="6" t="s">
        <v>200</v>
      </c>
      <c r="I252" s="15"/>
      <c r="J252" s="15">
        <f t="shared" ref="J252:BQ252" si="331">J212</f>
        <v>0</v>
      </c>
      <c r="K252" s="15">
        <f t="shared" si="331"/>
        <v>0</v>
      </c>
      <c r="L252" s="15">
        <f t="shared" si="331"/>
        <v>0</v>
      </c>
      <c r="M252" s="15">
        <f t="shared" si="331"/>
        <v>0</v>
      </c>
      <c r="N252" s="15">
        <f t="shared" si="331"/>
        <v>0</v>
      </c>
      <c r="O252" s="15">
        <f t="shared" si="331"/>
        <v>0</v>
      </c>
      <c r="P252" s="15">
        <f t="shared" si="331"/>
        <v>427000000</v>
      </c>
      <c r="Q252" s="15">
        <f t="shared" si="331"/>
        <v>487000000</v>
      </c>
      <c r="R252" s="15">
        <f t="shared" si="331"/>
        <v>547000000</v>
      </c>
      <c r="S252" s="15">
        <f t="shared" si="331"/>
        <v>607000000</v>
      </c>
      <c r="T252" s="15">
        <f t="shared" si="331"/>
        <v>667000000</v>
      </c>
      <c r="U252" s="15">
        <f t="shared" si="331"/>
        <v>727000000</v>
      </c>
      <c r="V252" s="15">
        <f t="shared" si="331"/>
        <v>787000000</v>
      </c>
      <c r="W252" s="15">
        <f t="shared" si="331"/>
        <v>847000000</v>
      </c>
      <c r="X252" s="15">
        <f t="shared" si="331"/>
        <v>907000000</v>
      </c>
      <c r="Y252" s="15">
        <f t="shared" si="331"/>
        <v>967000000</v>
      </c>
      <c r="Z252" s="15">
        <f t="shared" si="331"/>
        <v>1027000000</v>
      </c>
      <c r="AA252" s="15">
        <f t="shared" si="331"/>
        <v>1087000000</v>
      </c>
      <c r="AB252" s="15">
        <f t="shared" si="331"/>
        <v>1147000000</v>
      </c>
      <c r="AC252" s="15">
        <f t="shared" si="331"/>
        <v>1207000000</v>
      </c>
      <c r="AD252" s="15">
        <f t="shared" si="331"/>
        <v>1267000000</v>
      </c>
      <c r="AE252" s="15">
        <f t="shared" si="331"/>
        <v>1267000000</v>
      </c>
      <c r="AF252" s="15">
        <f t="shared" si="331"/>
        <v>1267000000</v>
      </c>
      <c r="AG252" s="15">
        <f t="shared" si="331"/>
        <v>0</v>
      </c>
      <c r="AH252" s="15">
        <f t="shared" si="331"/>
        <v>0</v>
      </c>
      <c r="AI252" s="15">
        <f t="shared" si="331"/>
        <v>0</v>
      </c>
      <c r="AJ252" s="15">
        <f t="shared" si="331"/>
        <v>0</v>
      </c>
      <c r="AK252" s="15">
        <f t="shared" si="331"/>
        <v>0</v>
      </c>
      <c r="AL252" s="15">
        <f t="shared" si="331"/>
        <v>0</v>
      </c>
      <c r="AM252" s="15">
        <f t="shared" si="331"/>
        <v>0</v>
      </c>
      <c r="AN252" s="15">
        <f t="shared" si="331"/>
        <v>0</v>
      </c>
      <c r="AO252" s="15">
        <f t="shared" si="331"/>
        <v>0</v>
      </c>
      <c r="AP252" s="15">
        <f t="shared" si="331"/>
        <v>0</v>
      </c>
      <c r="AQ252" s="15">
        <f t="shared" si="331"/>
        <v>0</v>
      </c>
      <c r="AR252" s="15">
        <f t="shared" si="331"/>
        <v>0</v>
      </c>
      <c r="AS252" s="15">
        <f t="shared" si="331"/>
        <v>0</v>
      </c>
      <c r="AT252" s="15">
        <f t="shared" si="331"/>
        <v>0</v>
      </c>
      <c r="AU252" s="15">
        <f t="shared" si="331"/>
        <v>0</v>
      </c>
      <c r="AV252" s="15">
        <f t="shared" si="331"/>
        <v>0</v>
      </c>
      <c r="AW252" s="15">
        <f t="shared" si="331"/>
        <v>0</v>
      </c>
      <c r="AX252" s="15">
        <f t="shared" si="331"/>
        <v>0</v>
      </c>
      <c r="AY252" s="15">
        <f t="shared" si="331"/>
        <v>0</v>
      </c>
      <c r="AZ252" s="15">
        <f t="shared" si="331"/>
        <v>0</v>
      </c>
      <c r="BA252" s="15">
        <f t="shared" si="331"/>
        <v>0</v>
      </c>
      <c r="BB252" s="15">
        <f t="shared" si="331"/>
        <v>0</v>
      </c>
      <c r="BC252" s="15">
        <f t="shared" si="331"/>
        <v>0</v>
      </c>
      <c r="BD252" s="15">
        <f t="shared" si="331"/>
        <v>0</v>
      </c>
      <c r="BE252" s="15">
        <f t="shared" si="331"/>
        <v>0</v>
      </c>
      <c r="BF252" s="15">
        <f t="shared" si="331"/>
        <v>0</v>
      </c>
      <c r="BG252" s="15">
        <f t="shared" si="331"/>
        <v>0</v>
      </c>
      <c r="BH252" s="15">
        <f t="shared" si="331"/>
        <v>0</v>
      </c>
      <c r="BI252" s="15">
        <f t="shared" si="331"/>
        <v>0</v>
      </c>
      <c r="BJ252" s="15">
        <f t="shared" si="331"/>
        <v>0</v>
      </c>
      <c r="BK252" s="15">
        <f t="shared" si="331"/>
        <v>0</v>
      </c>
      <c r="BL252" s="15">
        <f t="shared" si="331"/>
        <v>0</v>
      </c>
      <c r="BM252" s="15">
        <f t="shared" si="331"/>
        <v>0</v>
      </c>
      <c r="BN252" s="15">
        <f t="shared" si="331"/>
        <v>0</v>
      </c>
      <c r="BO252" s="15">
        <f t="shared" si="331"/>
        <v>0</v>
      </c>
      <c r="BP252" s="15">
        <f t="shared" si="331"/>
        <v>0</v>
      </c>
      <c r="BQ252" s="15">
        <f t="shared" si="331"/>
        <v>0</v>
      </c>
      <c r="BR252" s="15"/>
      <c r="BS252" s="15">
        <f t="shared" ref="BS252:CY252" si="332">BS212</f>
        <v>727000000</v>
      </c>
      <c r="BT252" s="15">
        <f t="shared" si="332"/>
        <v>0</v>
      </c>
      <c r="BU252" s="15">
        <f t="shared" si="332"/>
        <v>0</v>
      </c>
      <c r="BV252" s="15">
        <f t="shared" si="332"/>
        <v>0</v>
      </c>
      <c r="BW252" s="15">
        <f t="shared" si="332"/>
        <v>0</v>
      </c>
      <c r="BX252" s="15">
        <f t="shared" si="332"/>
        <v>0</v>
      </c>
      <c r="BY252" s="15">
        <f t="shared" si="332"/>
        <v>0</v>
      </c>
      <c r="BZ252" s="15">
        <f t="shared" si="332"/>
        <v>0</v>
      </c>
      <c r="CA252" s="15">
        <f t="shared" si="332"/>
        <v>0</v>
      </c>
      <c r="CB252" s="15">
        <f t="shared" si="332"/>
        <v>0</v>
      </c>
      <c r="CC252" s="15">
        <f t="shared" si="332"/>
        <v>0</v>
      </c>
      <c r="CD252" s="15">
        <f t="shared" si="332"/>
        <v>0</v>
      </c>
      <c r="CE252" s="15">
        <f t="shared" si="332"/>
        <v>0</v>
      </c>
      <c r="CF252" s="15">
        <f t="shared" si="332"/>
        <v>0</v>
      </c>
      <c r="CG252" s="15">
        <f t="shared" si="332"/>
        <v>0</v>
      </c>
      <c r="CH252" s="15">
        <f t="shared" si="332"/>
        <v>0</v>
      </c>
      <c r="CI252" s="15">
        <f t="shared" si="332"/>
        <v>0</v>
      </c>
      <c r="CJ252" s="15">
        <f t="shared" si="332"/>
        <v>0</v>
      </c>
      <c r="CK252" s="15">
        <f t="shared" si="332"/>
        <v>0</v>
      </c>
      <c r="CL252" s="15">
        <f t="shared" si="332"/>
        <v>0</v>
      </c>
      <c r="CM252" s="15">
        <f t="shared" si="332"/>
        <v>0</v>
      </c>
      <c r="CN252" s="15">
        <f t="shared" si="332"/>
        <v>0</v>
      </c>
      <c r="CO252" s="15">
        <f t="shared" si="332"/>
        <v>0</v>
      </c>
      <c r="CP252" s="15">
        <f t="shared" si="332"/>
        <v>0</v>
      </c>
      <c r="CQ252" s="15">
        <f t="shared" si="332"/>
        <v>0</v>
      </c>
      <c r="CR252" s="15">
        <f t="shared" si="332"/>
        <v>0</v>
      </c>
      <c r="CS252" s="15">
        <f t="shared" si="332"/>
        <v>0</v>
      </c>
      <c r="CT252" s="15">
        <f t="shared" si="332"/>
        <v>0</v>
      </c>
      <c r="CU252" s="15">
        <f t="shared" si="332"/>
        <v>0</v>
      </c>
      <c r="CV252" s="15">
        <f t="shared" si="332"/>
        <v>0</v>
      </c>
      <c r="CW252" s="15">
        <f t="shared" si="332"/>
        <v>0</v>
      </c>
      <c r="CX252" s="15">
        <f t="shared" si="332"/>
        <v>0</v>
      </c>
      <c r="CY252" s="15">
        <f t="shared" si="332"/>
        <v>0</v>
      </c>
    </row>
    <row r="253" spans="1:103" s="19" customFormat="1">
      <c r="A253" s="16"/>
      <c r="B253" s="17" t="s">
        <v>44</v>
      </c>
      <c r="C253" s="17"/>
      <c r="D253" s="17"/>
      <c r="E253" s="17"/>
      <c r="F253" s="17"/>
      <c r="G253" s="17"/>
      <c r="H253" s="17"/>
      <c r="I253" s="18"/>
      <c r="J253" s="18">
        <f t="shared" ref="J253:AO253" si="333">SUM(J252:J252)</f>
        <v>0</v>
      </c>
      <c r="K253" s="18">
        <f t="shared" si="333"/>
        <v>0</v>
      </c>
      <c r="L253" s="18">
        <f t="shared" si="333"/>
        <v>0</v>
      </c>
      <c r="M253" s="18">
        <f t="shared" si="333"/>
        <v>0</v>
      </c>
      <c r="N253" s="18">
        <f t="shared" si="333"/>
        <v>0</v>
      </c>
      <c r="O253" s="18">
        <f t="shared" si="333"/>
        <v>0</v>
      </c>
      <c r="P253" s="18">
        <f t="shared" si="333"/>
        <v>427000000</v>
      </c>
      <c r="Q253" s="18">
        <f t="shared" si="333"/>
        <v>487000000</v>
      </c>
      <c r="R253" s="18">
        <f t="shared" si="333"/>
        <v>547000000</v>
      </c>
      <c r="S253" s="18">
        <f t="shared" si="333"/>
        <v>607000000</v>
      </c>
      <c r="T253" s="18">
        <f t="shared" si="333"/>
        <v>667000000</v>
      </c>
      <c r="U253" s="18">
        <f t="shared" si="333"/>
        <v>727000000</v>
      </c>
      <c r="V253" s="18">
        <f t="shared" si="333"/>
        <v>787000000</v>
      </c>
      <c r="W253" s="18">
        <f t="shared" si="333"/>
        <v>847000000</v>
      </c>
      <c r="X253" s="18">
        <f t="shared" si="333"/>
        <v>907000000</v>
      </c>
      <c r="Y253" s="18">
        <f t="shared" si="333"/>
        <v>967000000</v>
      </c>
      <c r="Z253" s="18">
        <f t="shared" si="333"/>
        <v>1027000000</v>
      </c>
      <c r="AA253" s="18">
        <f t="shared" si="333"/>
        <v>1087000000</v>
      </c>
      <c r="AB253" s="18">
        <f t="shared" si="333"/>
        <v>1147000000</v>
      </c>
      <c r="AC253" s="18">
        <f t="shared" si="333"/>
        <v>1207000000</v>
      </c>
      <c r="AD253" s="18">
        <f t="shared" si="333"/>
        <v>1267000000</v>
      </c>
      <c r="AE253" s="18">
        <f t="shared" si="333"/>
        <v>1267000000</v>
      </c>
      <c r="AF253" s="18">
        <f t="shared" si="333"/>
        <v>1267000000</v>
      </c>
      <c r="AG253" s="18">
        <f t="shared" si="333"/>
        <v>0</v>
      </c>
      <c r="AH253" s="18">
        <f t="shared" si="333"/>
        <v>0</v>
      </c>
      <c r="AI253" s="18">
        <f t="shared" si="333"/>
        <v>0</v>
      </c>
      <c r="AJ253" s="18">
        <f t="shared" si="333"/>
        <v>0</v>
      </c>
      <c r="AK253" s="18">
        <f t="shared" si="333"/>
        <v>0</v>
      </c>
      <c r="AL253" s="18">
        <f t="shared" si="333"/>
        <v>0</v>
      </c>
      <c r="AM253" s="18">
        <f t="shared" si="333"/>
        <v>0</v>
      </c>
      <c r="AN253" s="18">
        <f t="shared" si="333"/>
        <v>0</v>
      </c>
      <c r="AO253" s="18">
        <f t="shared" si="333"/>
        <v>0</v>
      </c>
      <c r="AP253" s="18">
        <f t="shared" ref="AP253:BQ253" si="334">SUM(AP252:AP252)</f>
        <v>0</v>
      </c>
      <c r="AQ253" s="18">
        <f t="shared" si="334"/>
        <v>0</v>
      </c>
      <c r="AR253" s="18">
        <f t="shared" si="334"/>
        <v>0</v>
      </c>
      <c r="AS253" s="18">
        <f t="shared" si="334"/>
        <v>0</v>
      </c>
      <c r="AT253" s="18">
        <f t="shared" si="334"/>
        <v>0</v>
      </c>
      <c r="AU253" s="18">
        <f t="shared" si="334"/>
        <v>0</v>
      </c>
      <c r="AV253" s="18">
        <f t="shared" si="334"/>
        <v>0</v>
      </c>
      <c r="AW253" s="18">
        <f t="shared" si="334"/>
        <v>0</v>
      </c>
      <c r="AX253" s="18">
        <f t="shared" si="334"/>
        <v>0</v>
      </c>
      <c r="AY253" s="18">
        <f t="shared" si="334"/>
        <v>0</v>
      </c>
      <c r="AZ253" s="18">
        <f t="shared" si="334"/>
        <v>0</v>
      </c>
      <c r="BA253" s="18">
        <f t="shared" si="334"/>
        <v>0</v>
      </c>
      <c r="BB253" s="18">
        <f t="shared" si="334"/>
        <v>0</v>
      </c>
      <c r="BC253" s="18">
        <f t="shared" si="334"/>
        <v>0</v>
      </c>
      <c r="BD253" s="18">
        <f t="shared" si="334"/>
        <v>0</v>
      </c>
      <c r="BE253" s="18">
        <f t="shared" si="334"/>
        <v>0</v>
      </c>
      <c r="BF253" s="18">
        <f t="shared" si="334"/>
        <v>0</v>
      </c>
      <c r="BG253" s="18">
        <f t="shared" si="334"/>
        <v>0</v>
      </c>
      <c r="BH253" s="18">
        <f t="shared" si="334"/>
        <v>0</v>
      </c>
      <c r="BI253" s="18">
        <f t="shared" si="334"/>
        <v>0</v>
      </c>
      <c r="BJ253" s="18">
        <f t="shared" si="334"/>
        <v>0</v>
      </c>
      <c r="BK253" s="18">
        <f t="shared" si="334"/>
        <v>0</v>
      </c>
      <c r="BL253" s="18">
        <f t="shared" si="334"/>
        <v>0</v>
      </c>
      <c r="BM253" s="18">
        <f t="shared" si="334"/>
        <v>0</v>
      </c>
      <c r="BN253" s="18">
        <f t="shared" si="334"/>
        <v>0</v>
      </c>
      <c r="BO253" s="18">
        <f t="shared" si="334"/>
        <v>0</v>
      </c>
      <c r="BP253" s="18">
        <f t="shared" si="334"/>
        <v>0</v>
      </c>
      <c r="BQ253" s="18">
        <f t="shared" si="334"/>
        <v>0</v>
      </c>
      <c r="BR253" s="18"/>
      <c r="BS253" s="18">
        <f t="shared" ref="BS253:CY253" si="335">SUM(BS252:BS252)</f>
        <v>727000000</v>
      </c>
      <c r="BT253" s="18">
        <f t="shared" si="335"/>
        <v>0</v>
      </c>
      <c r="BU253" s="18">
        <f t="shared" si="335"/>
        <v>0</v>
      </c>
      <c r="BV253" s="18">
        <f t="shared" si="335"/>
        <v>0</v>
      </c>
      <c r="BW253" s="18">
        <f t="shared" si="335"/>
        <v>0</v>
      </c>
      <c r="BX253" s="18">
        <f t="shared" si="335"/>
        <v>0</v>
      </c>
      <c r="BY253" s="18">
        <f t="shared" si="335"/>
        <v>0</v>
      </c>
      <c r="BZ253" s="18">
        <f t="shared" si="335"/>
        <v>0</v>
      </c>
      <c r="CA253" s="18">
        <f t="shared" si="335"/>
        <v>0</v>
      </c>
      <c r="CB253" s="18">
        <f t="shared" si="335"/>
        <v>0</v>
      </c>
      <c r="CC253" s="18">
        <f t="shared" si="335"/>
        <v>0</v>
      </c>
      <c r="CD253" s="18">
        <f t="shared" si="335"/>
        <v>0</v>
      </c>
      <c r="CE253" s="18">
        <f t="shared" si="335"/>
        <v>0</v>
      </c>
      <c r="CF253" s="18">
        <f t="shared" si="335"/>
        <v>0</v>
      </c>
      <c r="CG253" s="18">
        <f t="shared" si="335"/>
        <v>0</v>
      </c>
      <c r="CH253" s="18">
        <f t="shared" si="335"/>
        <v>0</v>
      </c>
      <c r="CI253" s="18">
        <f t="shared" si="335"/>
        <v>0</v>
      </c>
      <c r="CJ253" s="18">
        <f t="shared" si="335"/>
        <v>0</v>
      </c>
      <c r="CK253" s="18">
        <f t="shared" si="335"/>
        <v>0</v>
      </c>
      <c r="CL253" s="18">
        <f t="shared" si="335"/>
        <v>0</v>
      </c>
      <c r="CM253" s="18">
        <f t="shared" si="335"/>
        <v>0</v>
      </c>
      <c r="CN253" s="18">
        <f t="shared" si="335"/>
        <v>0</v>
      </c>
      <c r="CO253" s="18">
        <f t="shared" si="335"/>
        <v>0</v>
      </c>
      <c r="CP253" s="18">
        <f t="shared" si="335"/>
        <v>0</v>
      </c>
      <c r="CQ253" s="18">
        <f t="shared" si="335"/>
        <v>0</v>
      </c>
      <c r="CR253" s="18">
        <f t="shared" si="335"/>
        <v>0</v>
      </c>
      <c r="CS253" s="18">
        <f t="shared" si="335"/>
        <v>0</v>
      </c>
      <c r="CT253" s="18">
        <f t="shared" si="335"/>
        <v>0</v>
      </c>
      <c r="CU253" s="18">
        <f t="shared" si="335"/>
        <v>0</v>
      </c>
      <c r="CV253" s="18">
        <f t="shared" si="335"/>
        <v>0</v>
      </c>
      <c r="CW253" s="18">
        <f t="shared" si="335"/>
        <v>0</v>
      </c>
      <c r="CX253" s="18">
        <f t="shared" si="335"/>
        <v>0</v>
      </c>
      <c r="CY253" s="18">
        <f t="shared" si="335"/>
        <v>0</v>
      </c>
    </row>
    <row r="254" spans="1:103" s="19" customFormat="1">
      <c r="A254" s="16"/>
      <c r="B254" s="17" t="s">
        <v>45</v>
      </c>
      <c r="C254" s="17"/>
      <c r="D254" s="17"/>
      <c r="E254" s="17"/>
      <c r="F254" s="17"/>
      <c r="G254" s="17"/>
      <c r="H254" s="17"/>
      <c r="I254" s="18"/>
      <c r="J254" s="18">
        <f t="shared" ref="J254:BQ254" si="336">SUM(J250,J253)</f>
        <v>0</v>
      </c>
      <c r="K254" s="18">
        <f t="shared" si="336"/>
        <v>0</v>
      </c>
      <c r="L254" s="18">
        <f t="shared" si="336"/>
        <v>0</v>
      </c>
      <c r="M254" s="18">
        <f t="shared" si="336"/>
        <v>0</v>
      </c>
      <c r="N254" s="18">
        <f t="shared" si="336"/>
        <v>0</v>
      </c>
      <c r="O254" s="18">
        <f t="shared" si="336"/>
        <v>0</v>
      </c>
      <c r="P254" s="18">
        <f t="shared" si="336"/>
        <v>427000000</v>
      </c>
      <c r="Q254" s="18">
        <f t="shared" si="336"/>
        <v>487000000</v>
      </c>
      <c r="R254" s="18">
        <f t="shared" si="336"/>
        <v>547000000</v>
      </c>
      <c r="S254" s="18">
        <f t="shared" si="336"/>
        <v>607000000</v>
      </c>
      <c r="T254" s="18">
        <f t="shared" si="336"/>
        <v>667000000</v>
      </c>
      <c r="U254" s="18">
        <f t="shared" si="336"/>
        <v>727000000</v>
      </c>
      <c r="V254" s="18">
        <f t="shared" si="336"/>
        <v>787000000</v>
      </c>
      <c r="W254" s="18">
        <f t="shared" si="336"/>
        <v>847000000</v>
      </c>
      <c r="X254" s="18">
        <f t="shared" si="336"/>
        <v>907000000</v>
      </c>
      <c r="Y254" s="18">
        <f t="shared" si="336"/>
        <v>967000000</v>
      </c>
      <c r="Z254" s="18">
        <f t="shared" si="336"/>
        <v>1027000000</v>
      </c>
      <c r="AA254" s="18">
        <f t="shared" si="336"/>
        <v>1087000000</v>
      </c>
      <c r="AB254" s="18">
        <f t="shared" si="336"/>
        <v>1147000000</v>
      </c>
      <c r="AC254" s="18">
        <f t="shared" si="336"/>
        <v>1207000000</v>
      </c>
      <c r="AD254" s="18">
        <f t="shared" si="336"/>
        <v>1267000000</v>
      </c>
      <c r="AE254" s="18">
        <f t="shared" si="336"/>
        <v>1267000000</v>
      </c>
      <c r="AF254" s="18">
        <f t="shared" si="336"/>
        <v>1267000000</v>
      </c>
      <c r="AG254" s="18">
        <f t="shared" si="336"/>
        <v>0</v>
      </c>
      <c r="AH254" s="18">
        <f t="shared" si="336"/>
        <v>0</v>
      </c>
      <c r="AI254" s="18">
        <f t="shared" si="336"/>
        <v>0</v>
      </c>
      <c r="AJ254" s="18">
        <f t="shared" si="336"/>
        <v>0</v>
      </c>
      <c r="AK254" s="18">
        <f t="shared" si="336"/>
        <v>0</v>
      </c>
      <c r="AL254" s="18">
        <f t="shared" si="336"/>
        <v>0</v>
      </c>
      <c r="AM254" s="18">
        <f t="shared" si="336"/>
        <v>0</v>
      </c>
      <c r="AN254" s="18">
        <f t="shared" si="336"/>
        <v>0</v>
      </c>
      <c r="AO254" s="18">
        <f t="shared" si="336"/>
        <v>0</v>
      </c>
      <c r="AP254" s="18">
        <f t="shared" si="336"/>
        <v>0</v>
      </c>
      <c r="AQ254" s="18">
        <f t="shared" si="336"/>
        <v>0</v>
      </c>
      <c r="AR254" s="18">
        <f t="shared" si="336"/>
        <v>0</v>
      </c>
      <c r="AS254" s="18">
        <f t="shared" si="336"/>
        <v>0</v>
      </c>
      <c r="AT254" s="18">
        <f t="shared" si="336"/>
        <v>0</v>
      </c>
      <c r="AU254" s="18">
        <f t="shared" si="336"/>
        <v>0</v>
      </c>
      <c r="AV254" s="18">
        <f t="shared" si="336"/>
        <v>0</v>
      </c>
      <c r="AW254" s="18">
        <f t="shared" si="336"/>
        <v>0</v>
      </c>
      <c r="AX254" s="18">
        <f t="shared" si="336"/>
        <v>0</v>
      </c>
      <c r="AY254" s="18">
        <f t="shared" si="336"/>
        <v>0</v>
      </c>
      <c r="AZ254" s="18">
        <f t="shared" si="336"/>
        <v>0</v>
      </c>
      <c r="BA254" s="18">
        <f t="shared" si="336"/>
        <v>0</v>
      </c>
      <c r="BB254" s="18">
        <f t="shared" si="336"/>
        <v>0</v>
      </c>
      <c r="BC254" s="18">
        <f t="shared" si="336"/>
        <v>0</v>
      </c>
      <c r="BD254" s="18">
        <f t="shared" si="336"/>
        <v>0</v>
      </c>
      <c r="BE254" s="18">
        <f t="shared" si="336"/>
        <v>0</v>
      </c>
      <c r="BF254" s="18">
        <f t="shared" si="336"/>
        <v>0</v>
      </c>
      <c r="BG254" s="18">
        <f t="shared" si="336"/>
        <v>0</v>
      </c>
      <c r="BH254" s="18">
        <f t="shared" si="336"/>
        <v>0</v>
      </c>
      <c r="BI254" s="18">
        <f t="shared" si="336"/>
        <v>0</v>
      </c>
      <c r="BJ254" s="18">
        <f t="shared" si="336"/>
        <v>0</v>
      </c>
      <c r="BK254" s="18">
        <f t="shared" si="336"/>
        <v>0</v>
      </c>
      <c r="BL254" s="18">
        <f t="shared" si="336"/>
        <v>0</v>
      </c>
      <c r="BM254" s="18">
        <f t="shared" si="336"/>
        <v>0</v>
      </c>
      <c r="BN254" s="18">
        <f t="shared" si="336"/>
        <v>0</v>
      </c>
      <c r="BO254" s="18">
        <f t="shared" si="336"/>
        <v>0</v>
      </c>
      <c r="BP254" s="18">
        <f t="shared" si="336"/>
        <v>0</v>
      </c>
      <c r="BQ254" s="18">
        <f t="shared" si="336"/>
        <v>0</v>
      </c>
      <c r="BR254" s="18"/>
      <c r="BS254" s="18">
        <f t="shared" ref="BS254:CY254" si="337">SUM(BS250,BS253)</f>
        <v>727000000</v>
      </c>
      <c r="BT254" s="18">
        <f t="shared" si="337"/>
        <v>0</v>
      </c>
      <c r="BU254" s="18">
        <f t="shared" si="337"/>
        <v>0</v>
      </c>
      <c r="BV254" s="18">
        <f t="shared" si="337"/>
        <v>0</v>
      </c>
      <c r="BW254" s="18">
        <f t="shared" si="337"/>
        <v>0</v>
      </c>
      <c r="BX254" s="18">
        <f t="shared" si="337"/>
        <v>0</v>
      </c>
      <c r="BY254" s="18">
        <f t="shared" si="337"/>
        <v>0</v>
      </c>
      <c r="BZ254" s="18">
        <f t="shared" si="337"/>
        <v>0</v>
      </c>
      <c r="CA254" s="18">
        <f t="shared" si="337"/>
        <v>0</v>
      </c>
      <c r="CB254" s="18">
        <f t="shared" si="337"/>
        <v>0</v>
      </c>
      <c r="CC254" s="18">
        <f t="shared" si="337"/>
        <v>0</v>
      </c>
      <c r="CD254" s="18">
        <f t="shared" si="337"/>
        <v>0</v>
      </c>
      <c r="CE254" s="18">
        <f t="shared" si="337"/>
        <v>0</v>
      </c>
      <c r="CF254" s="18">
        <f t="shared" si="337"/>
        <v>0</v>
      </c>
      <c r="CG254" s="18">
        <f t="shared" si="337"/>
        <v>0</v>
      </c>
      <c r="CH254" s="18">
        <f t="shared" si="337"/>
        <v>0</v>
      </c>
      <c r="CI254" s="18">
        <f t="shared" si="337"/>
        <v>0</v>
      </c>
      <c r="CJ254" s="18">
        <f t="shared" si="337"/>
        <v>0</v>
      </c>
      <c r="CK254" s="18">
        <f t="shared" si="337"/>
        <v>0</v>
      </c>
      <c r="CL254" s="18">
        <f t="shared" si="337"/>
        <v>0</v>
      </c>
      <c r="CM254" s="18">
        <f t="shared" si="337"/>
        <v>0</v>
      </c>
      <c r="CN254" s="18">
        <f t="shared" si="337"/>
        <v>0</v>
      </c>
      <c r="CO254" s="18">
        <f t="shared" si="337"/>
        <v>0</v>
      </c>
      <c r="CP254" s="18">
        <f t="shared" si="337"/>
        <v>0</v>
      </c>
      <c r="CQ254" s="18">
        <f t="shared" si="337"/>
        <v>0</v>
      </c>
      <c r="CR254" s="18">
        <f t="shared" si="337"/>
        <v>0</v>
      </c>
      <c r="CS254" s="18">
        <f t="shared" si="337"/>
        <v>0</v>
      </c>
      <c r="CT254" s="18">
        <f t="shared" si="337"/>
        <v>0</v>
      </c>
      <c r="CU254" s="18">
        <f t="shared" si="337"/>
        <v>0</v>
      </c>
      <c r="CV254" s="18">
        <f t="shared" si="337"/>
        <v>0</v>
      </c>
      <c r="CW254" s="18">
        <f t="shared" si="337"/>
        <v>0</v>
      </c>
      <c r="CX254" s="18">
        <f t="shared" si="337"/>
        <v>0</v>
      </c>
      <c r="CY254" s="18">
        <f t="shared" si="337"/>
        <v>0</v>
      </c>
    </row>
    <row r="255" spans="1:103">
      <c r="L255" s="15"/>
      <c r="M255" s="15"/>
      <c r="N255" s="15"/>
      <c r="O255" s="15"/>
      <c r="P255" s="15"/>
      <c r="Q255" s="15"/>
      <c r="R255" s="15"/>
      <c r="S255" s="15"/>
    </row>
    <row r="256" spans="1:103">
      <c r="B256" s="19" t="s">
        <v>46</v>
      </c>
      <c r="L256" s="15"/>
      <c r="M256" s="15"/>
      <c r="N256" s="15"/>
      <c r="O256" s="15"/>
      <c r="P256" s="15"/>
      <c r="Q256" s="15"/>
      <c r="R256" s="15"/>
      <c r="S256" s="15"/>
    </row>
    <row r="257" spans="1:103">
      <c r="B257" s="2" t="s">
        <v>50</v>
      </c>
      <c r="I257" s="15"/>
      <c r="J257" s="15">
        <f t="shared" ref="J257:BQ257" si="338">SUM(I257,J141)</f>
        <v>0</v>
      </c>
      <c r="K257" s="15">
        <f t="shared" si="338"/>
        <v>0</v>
      </c>
      <c r="L257" s="15">
        <f t="shared" si="338"/>
        <v>0</v>
      </c>
      <c r="M257" s="15">
        <f t="shared" si="338"/>
        <v>0</v>
      </c>
      <c r="N257" s="15">
        <f t="shared" si="338"/>
        <v>0</v>
      </c>
      <c r="O257" s="15">
        <f t="shared" si="338"/>
        <v>0</v>
      </c>
      <c r="P257" s="15">
        <f t="shared" si="338"/>
        <v>-12492795.124948148</v>
      </c>
      <c r="Q257" s="15">
        <f t="shared" si="338"/>
        <v>-13647638.277403293</v>
      </c>
      <c r="R257" s="15">
        <f t="shared" si="338"/>
        <v>-14901111.566844741</v>
      </c>
      <c r="S257" s="15">
        <f t="shared" si="338"/>
        <v>-16253214.993272489</v>
      </c>
      <c r="T257" s="15">
        <f t="shared" si="338"/>
        <v>-17703948.556686539</v>
      </c>
      <c r="U257" s="15">
        <f t="shared" si="338"/>
        <v>-19253312.257086892</v>
      </c>
      <c r="V257" s="15">
        <f t="shared" si="338"/>
        <v>-20901306.094473545</v>
      </c>
      <c r="W257" s="15">
        <f t="shared" si="338"/>
        <v>-22647930.068846498</v>
      </c>
      <c r="X257" s="15">
        <f t="shared" si="338"/>
        <v>-24493184.180205755</v>
      </c>
      <c r="Y257" s="15">
        <f t="shared" si="338"/>
        <v>-26437068.428551313</v>
      </c>
      <c r="Z257" s="15">
        <f t="shared" si="338"/>
        <v>-28479582.81388317</v>
      </c>
      <c r="AA257" s="15">
        <f t="shared" si="338"/>
        <v>-30620727.336201329</v>
      </c>
      <c r="AB257" s="15">
        <f t="shared" si="338"/>
        <v>-32860501.995505791</v>
      </c>
      <c r="AC257" s="15">
        <f t="shared" si="338"/>
        <v>-35198906.79179655</v>
      </c>
      <c r="AD257" s="15">
        <f t="shared" si="338"/>
        <v>-37635941.725073613</v>
      </c>
      <c r="AE257" s="15">
        <f t="shared" si="338"/>
        <v>-33290621.144157112</v>
      </c>
      <c r="AF257" s="15">
        <f t="shared" si="338"/>
        <v>-28945300.563240603</v>
      </c>
      <c r="AG257" s="15">
        <f t="shared" si="338"/>
        <v>106941339.8413559</v>
      </c>
      <c r="AH257" s="15">
        <f t="shared" si="338"/>
        <v>106941339.8413559</v>
      </c>
      <c r="AI257" s="15">
        <f t="shared" si="338"/>
        <v>106941339.8413559</v>
      </c>
      <c r="AJ257" s="15">
        <f t="shared" si="338"/>
        <v>106941339.8413559</v>
      </c>
      <c r="AK257" s="15">
        <f t="shared" si="338"/>
        <v>106941339.8413559</v>
      </c>
      <c r="AL257" s="15">
        <f t="shared" si="338"/>
        <v>106941339.8413559</v>
      </c>
      <c r="AM257" s="15">
        <f t="shared" si="338"/>
        <v>106941339.8413559</v>
      </c>
      <c r="AN257" s="15">
        <f t="shared" si="338"/>
        <v>106941339.8413559</v>
      </c>
      <c r="AO257" s="15">
        <f t="shared" si="338"/>
        <v>106941339.8413559</v>
      </c>
      <c r="AP257" s="15">
        <f t="shared" si="338"/>
        <v>106941339.8413559</v>
      </c>
      <c r="AQ257" s="15">
        <f t="shared" si="338"/>
        <v>106941339.8413559</v>
      </c>
      <c r="AR257" s="15">
        <f t="shared" si="338"/>
        <v>106941339.8413559</v>
      </c>
      <c r="AS257" s="15">
        <f t="shared" si="338"/>
        <v>106941339.8413559</v>
      </c>
      <c r="AT257" s="15">
        <f t="shared" si="338"/>
        <v>106941339.8413559</v>
      </c>
      <c r="AU257" s="15">
        <f t="shared" si="338"/>
        <v>106941339.8413559</v>
      </c>
      <c r="AV257" s="15">
        <f t="shared" si="338"/>
        <v>106941339.8413559</v>
      </c>
      <c r="AW257" s="15">
        <f t="shared" si="338"/>
        <v>106941339.8413559</v>
      </c>
      <c r="AX257" s="15">
        <f t="shared" si="338"/>
        <v>106941339.8413559</v>
      </c>
      <c r="AY257" s="15">
        <f t="shared" si="338"/>
        <v>106941339.8413559</v>
      </c>
      <c r="AZ257" s="15">
        <f t="shared" si="338"/>
        <v>106941339.8413559</v>
      </c>
      <c r="BA257" s="15">
        <f t="shared" si="338"/>
        <v>106941339.8413559</v>
      </c>
      <c r="BB257" s="15">
        <f t="shared" si="338"/>
        <v>106941339.8413559</v>
      </c>
      <c r="BC257" s="15">
        <f t="shared" si="338"/>
        <v>106941339.8413559</v>
      </c>
      <c r="BD257" s="15">
        <f t="shared" si="338"/>
        <v>106941339.8413559</v>
      </c>
      <c r="BE257" s="15">
        <f t="shared" si="338"/>
        <v>106941339.8413559</v>
      </c>
      <c r="BF257" s="15">
        <f t="shared" si="338"/>
        <v>106941339.8413559</v>
      </c>
      <c r="BG257" s="15">
        <f t="shared" si="338"/>
        <v>106941339.8413559</v>
      </c>
      <c r="BH257" s="15">
        <f t="shared" si="338"/>
        <v>106941339.8413559</v>
      </c>
      <c r="BI257" s="15">
        <f t="shared" si="338"/>
        <v>106941339.8413559</v>
      </c>
      <c r="BJ257" s="15">
        <f t="shared" si="338"/>
        <v>106941339.8413559</v>
      </c>
      <c r="BK257" s="15">
        <f t="shared" si="338"/>
        <v>106941339.8413559</v>
      </c>
      <c r="BL257" s="15">
        <f t="shared" si="338"/>
        <v>106941339.8413559</v>
      </c>
      <c r="BM257" s="15">
        <f t="shared" si="338"/>
        <v>106941339.8413559</v>
      </c>
      <c r="BN257" s="15">
        <f t="shared" si="338"/>
        <v>106941339.8413559</v>
      </c>
      <c r="BO257" s="15">
        <f t="shared" si="338"/>
        <v>106941339.8413559</v>
      </c>
      <c r="BP257" s="15">
        <f t="shared" si="338"/>
        <v>106941339.8413559</v>
      </c>
      <c r="BQ257" s="15">
        <f t="shared" si="338"/>
        <v>106941339.8413559</v>
      </c>
      <c r="BR257" s="15"/>
      <c r="BS257" s="15">
        <f t="shared" ref="BS257:CY257" si="339">SUM(BR257,BS141)</f>
        <v>-19253312.257086892</v>
      </c>
      <c r="BT257" s="15">
        <f t="shared" si="339"/>
        <v>106941339.8413559</v>
      </c>
      <c r="BU257" s="15">
        <f t="shared" si="339"/>
        <v>106941339.8413559</v>
      </c>
      <c r="BV257" s="15">
        <f t="shared" si="339"/>
        <v>106941339.8413559</v>
      </c>
      <c r="BW257" s="15">
        <f t="shared" si="339"/>
        <v>106941339.8413559</v>
      </c>
      <c r="BX257" s="15">
        <f t="shared" si="339"/>
        <v>106941339.8413559</v>
      </c>
      <c r="BY257" s="15">
        <f t="shared" si="339"/>
        <v>106941339.8413559</v>
      </c>
      <c r="BZ257" s="15">
        <f t="shared" si="339"/>
        <v>106941339.8413559</v>
      </c>
      <c r="CA257" s="15">
        <f t="shared" si="339"/>
        <v>106941339.8413559</v>
      </c>
      <c r="CB257" s="15">
        <f t="shared" si="339"/>
        <v>106941339.8413559</v>
      </c>
      <c r="CC257" s="15">
        <f t="shared" si="339"/>
        <v>106941339.8413559</v>
      </c>
      <c r="CD257" s="15">
        <f t="shared" si="339"/>
        <v>106941339.8413559</v>
      </c>
      <c r="CE257" s="15">
        <f t="shared" si="339"/>
        <v>106941339.8413559</v>
      </c>
      <c r="CF257" s="15">
        <f t="shared" si="339"/>
        <v>106941339.8413559</v>
      </c>
      <c r="CG257" s="15">
        <f t="shared" si="339"/>
        <v>106941339.8413559</v>
      </c>
      <c r="CH257" s="15">
        <f t="shared" si="339"/>
        <v>106941339.8413559</v>
      </c>
      <c r="CI257" s="15">
        <f t="shared" si="339"/>
        <v>106941339.8413559</v>
      </c>
      <c r="CJ257" s="15">
        <f t="shared" si="339"/>
        <v>106941339.8413559</v>
      </c>
      <c r="CK257" s="15">
        <f t="shared" si="339"/>
        <v>106941339.8413559</v>
      </c>
      <c r="CL257" s="15">
        <f t="shared" si="339"/>
        <v>106941339.8413559</v>
      </c>
      <c r="CM257" s="15">
        <f t="shared" si="339"/>
        <v>106941339.8413559</v>
      </c>
      <c r="CN257" s="15">
        <f t="shared" si="339"/>
        <v>106941339.8413559</v>
      </c>
      <c r="CO257" s="15">
        <f t="shared" si="339"/>
        <v>106941339.8413559</v>
      </c>
      <c r="CP257" s="15">
        <f t="shared" si="339"/>
        <v>106941339.8413559</v>
      </c>
      <c r="CQ257" s="15">
        <f t="shared" si="339"/>
        <v>106941339.8413559</v>
      </c>
      <c r="CR257" s="15">
        <f t="shared" si="339"/>
        <v>106941339.8413559</v>
      </c>
      <c r="CS257" s="15">
        <f t="shared" si="339"/>
        <v>106941339.8413559</v>
      </c>
      <c r="CT257" s="15">
        <f t="shared" si="339"/>
        <v>106941339.8413559</v>
      </c>
      <c r="CU257" s="15">
        <f t="shared" si="339"/>
        <v>106941339.8413559</v>
      </c>
      <c r="CV257" s="15">
        <f t="shared" si="339"/>
        <v>106941339.8413559</v>
      </c>
      <c r="CW257" s="15">
        <f t="shared" si="339"/>
        <v>106941339.8413559</v>
      </c>
      <c r="CX257" s="15">
        <f t="shared" si="339"/>
        <v>106941339.8413559</v>
      </c>
      <c r="CY257" s="15">
        <f t="shared" si="339"/>
        <v>106941339.8413559</v>
      </c>
    </row>
    <row r="258" spans="1:103">
      <c r="B258" s="2" t="s">
        <v>211</v>
      </c>
      <c r="I258" s="23"/>
      <c r="J258" s="23">
        <f t="shared" ref="J258:BQ259" si="340">SUM(J198,I258)</f>
        <v>0</v>
      </c>
      <c r="K258" s="23">
        <f t="shared" si="340"/>
        <v>0</v>
      </c>
      <c r="L258" s="23">
        <f t="shared" si="340"/>
        <v>0</v>
      </c>
      <c r="M258" s="23">
        <f t="shared" si="340"/>
        <v>0</v>
      </c>
      <c r="N258" s="23">
        <f t="shared" si="340"/>
        <v>0</v>
      </c>
      <c r="O258" s="23">
        <f t="shared" si="340"/>
        <v>0</v>
      </c>
      <c r="P258" s="23">
        <f t="shared" si="340"/>
        <v>146000000</v>
      </c>
      <c r="Q258" s="23">
        <f t="shared" si="340"/>
        <v>164250000</v>
      </c>
      <c r="R258" s="23">
        <f t="shared" si="340"/>
        <v>182500000</v>
      </c>
      <c r="S258" s="23">
        <f t="shared" si="340"/>
        <v>200750000</v>
      </c>
      <c r="T258" s="23">
        <f t="shared" si="340"/>
        <v>219000000</v>
      </c>
      <c r="U258" s="23">
        <f t="shared" si="340"/>
        <v>237250000</v>
      </c>
      <c r="V258" s="23">
        <f t="shared" si="340"/>
        <v>255500000</v>
      </c>
      <c r="W258" s="23">
        <f t="shared" si="340"/>
        <v>273750000</v>
      </c>
      <c r="X258" s="23">
        <f t="shared" si="340"/>
        <v>292000000</v>
      </c>
      <c r="Y258" s="23">
        <f t="shared" si="340"/>
        <v>310250000</v>
      </c>
      <c r="Z258" s="23">
        <f t="shared" si="340"/>
        <v>328500000</v>
      </c>
      <c r="AA258" s="23">
        <f t="shared" si="340"/>
        <v>346750000</v>
      </c>
      <c r="AB258" s="23">
        <f t="shared" si="340"/>
        <v>365000000</v>
      </c>
      <c r="AC258" s="23">
        <f t="shared" si="340"/>
        <v>365000000</v>
      </c>
      <c r="AD258" s="23">
        <f t="shared" si="340"/>
        <v>365000000</v>
      </c>
      <c r="AE258" s="23">
        <f t="shared" si="340"/>
        <v>365000000</v>
      </c>
      <c r="AF258" s="23">
        <f t="shared" si="340"/>
        <v>365000000</v>
      </c>
      <c r="AG258" s="23">
        <f t="shared" si="340"/>
        <v>365000000</v>
      </c>
      <c r="AH258" s="23">
        <f t="shared" si="340"/>
        <v>365000000</v>
      </c>
      <c r="AI258" s="23">
        <f t="shared" si="340"/>
        <v>365000000</v>
      </c>
      <c r="AJ258" s="23">
        <f t="shared" si="340"/>
        <v>365000000</v>
      </c>
      <c r="AK258" s="23">
        <f t="shared" si="340"/>
        <v>365000000</v>
      </c>
      <c r="AL258" s="23">
        <f t="shared" si="340"/>
        <v>365000000</v>
      </c>
      <c r="AM258" s="23">
        <f t="shared" si="340"/>
        <v>365000000</v>
      </c>
      <c r="AN258" s="23">
        <f t="shared" si="340"/>
        <v>365000000</v>
      </c>
      <c r="AO258" s="23">
        <f t="shared" si="340"/>
        <v>365000000</v>
      </c>
      <c r="AP258" s="23">
        <f t="shared" si="340"/>
        <v>365000000</v>
      </c>
      <c r="AQ258" s="23">
        <f t="shared" si="340"/>
        <v>365000000</v>
      </c>
      <c r="AR258" s="23">
        <f t="shared" si="340"/>
        <v>365000000</v>
      </c>
      <c r="AS258" s="23">
        <f t="shared" si="340"/>
        <v>365000000</v>
      </c>
      <c r="AT258" s="23">
        <f t="shared" si="340"/>
        <v>365000000</v>
      </c>
      <c r="AU258" s="23">
        <f t="shared" si="340"/>
        <v>365000000</v>
      </c>
      <c r="AV258" s="23">
        <f t="shared" si="340"/>
        <v>365000000</v>
      </c>
      <c r="AW258" s="23">
        <f t="shared" si="340"/>
        <v>365000000</v>
      </c>
      <c r="AX258" s="23">
        <f t="shared" si="340"/>
        <v>365000000</v>
      </c>
      <c r="AY258" s="23">
        <f t="shared" si="340"/>
        <v>365000000</v>
      </c>
      <c r="AZ258" s="23">
        <f t="shared" si="340"/>
        <v>365000000</v>
      </c>
      <c r="BA258" s="23">
        <f t="shared" si="340"/>
        <v>365000000</v>
      </c>
      <c r="BB258" s="23">
        <f t="shared" si="340"/>
        <v>365000000</v>
      </c>
      <c r="BC258" s="23">
        <f t="shared" si="340"/>
        <v>365000000</v>
      </c>
      <c r="BD258" s="23">
        <f t="shared" si="340"/>
        <v>365000000</v>
      </c>
      <c r="BE258" s="23">
        <f t="shared" si="340"/>
        <v>365000000</v>
      </c>
      <c r="BF258" s="23">
        <f t="shared" si="340"/>
        <v>365000000</v>
      </c>
      <c r="BG258" s="23">
        <f t="shared" si="340"/>
        <v>365000000</v>
      </c>
      <c r="BH258" s="23">
        <f t="shared" si="340"/>
        <v>365000000</v>
      </c>
      <c r="BI258" s="23">
        <f t="shared" si="340"/>
        <v>365000000</v>
      </c>
      <c r="BJ258" s="23">
        <f t="shared" si="340"/>
        <v>365000000</v>
      </c>
      <c r="BK258" s="23">
        <f t="shared" si="340"/>
        <v>365000000</v>
      </c>
      <c r="BL258" s="23">
        <f t="shared" si="340"/>
        <v>365000000</v>
      </c>
      <c r="BM258" s="23">
        <f t="shared" si="340"/>
        <v>365000000</v>
      </c>
      <c r="BN258" s="23">
        <f t="shared" si="340"/>
        <v>365000000</v>
      </c>
      <c r="BO258" s="23">
        <f t="shared" si="340"/>
        <v>365000000</v>
      </c>
      <c r="BP258" s="23">
        <f t="shared" si="340"/>
        <v>365000000</v>
      </c>
      <c r="BQ258" s="23">
        <f t="shared" si="340"/>
        <v>365000000</v>
      </c>
      <c r="BR258" s="23"/>
      <c r="BS258" s="23">
        <f t="shared" ref="BS258:CY259" si="341">SUM(BS198,BR258)</f>
        <v>237250000</v>
      </c>
      <c r="BT258" s="23">
        <f t="shared" si="341"/>
        <v>365000000</v>
      </c>
      <c r="BU258" s="23">
        <f t="shared" si="341"/>
        <v>365000000</v>
      </c>
      <c r="BV258" s="23">
        <f t="shared" si="341"/>
        <v>365000000</v>
      </c>
      <c r="BW258" s="23">
        <f t="shared" si="341"/>
        <v>365000000</v>
      </c>
      <c r="BX258" s="23">
        <f t="shared" si="341"/>
        <v>365000000</v>
      </c>
      <c r="BY258" s="23">
        <f t="shared" si="341"/>
        <v>365000000</v>
      </c>
      <c r="BZ258" s="23">
        <f t="shared" si="341"/>
        <v>365000000</v>
      </c>
      <c r="CA258" s="23">
        <f t="shared" si="341"/>
        <v>365000000</v>
      </c>
      <c r="CB258" s="23">
        <f t="shared" si="341"/>
        <v>365000000</v>
      </c>
      <c r="CC258" s="23">
        <f t="shared" si="341"/>
        <v>365000000</v>
      </c>
      <c r="CD258" s="23">
        <f t="shared" si="341"/>
        <v>365000000</v>
      </c>
      <c r="CE258" s="23">
        <f t="shared" si="341"/>
        <v>365000000</v>
      </c>
      <c r="CF258" s="23">
        <f t="shared" si="341"/>
        <v>365000000</v>
      </c>
      <c r="CG258" s="23">
        <f t="shared" si="341"/>
        <v>365000000</v>
      </c>
      <c r="CH258" s="23">
        <f t="shared" si="341"/>
        <v>365000000</v>
      </c>
      <c r="CI258" s="23">
        <f t="shared" si="341"/>
        <v>365000000</v>
      </c>
      <c r="CJ258" s="23">
        <f t="shared" si="341"/>
        <v>365000000</v>
      </c>
      <c r="CK258" s="23">
        <f t="shared" si="341"/>
        <v>365000000</v>
      </c>
      <c r="CL258" s="23">
        <f t="shared" si="341"/>
        <v>365000000</v>
      </c>
      <c r="CM258" s="23">
        <f t="shared" si="341"/>
        <v>365000000</v>
      </c>
      <c r="CN258" s="23">
        <f t="shared" si="341"/>
        <v>365000000</v>
      </c>
      <c r="CO258" s="23">
        <f t="shared" si="341"/>
        <v>365000000</v>
      </c>
      <c r="CP258" s="23">
        <f t="shared" si="341"/>
        <v>365000000</v>
      </c>
      <c r="CQ258" s="23">
        <f t="shared" si="341"/>
        <v>365000000</v>
      </c>
      <c r="CR258" s="23">
        <f t="shared" si="341"/>
        <v>365000000</v>
      </c>
      <c r="CS258" s="23">
        <f t="shared" si="341"/>
        <v>365000000</v>
      </c>
      <c r="CT258" s="23">
        <f t="shared" si="341"/>
        <v>365000000</v>
      </c>
      <c r="CU258" s="23">
        <f t="shared" si="341"/>
        <v>365000000</v>
      </c>
      <c r="CV258" s="23">
        <f t="shared" si="341"/>
        <v>365000000</v>
      </c>
      <c r="CW258" s="23">
        <f t="shared" si="341"/>
        <v>365000000</v>
      </c>
      <c r="CX258" s="23">
        <f t="shared" si="341"/>
        <v>365000000</v>
      </c>
      <c r="CY258" s="23">
        <f t="shared" si="341"/>
        <v>365000000</v>
      </c>
    </row>
    <row r="259" spans="1:103">
      <c r="B259" s="2" t="s">
        <v>201</v>
      </c>
      <c r="I259" s="23"/>
      <c r="J259" s="23">
        <f t="shared" si="340"/>
        <v>0</v>
      </c>
      <c r="K259" s="23">
        <f t="shared" si="340"/>
        <v>0</v>
      </c>
      <c r="L259" s="23">
        <f t="shared" si="340"/>
        <v>0</v>
      </c>
      <c r="M259" s="23">
        <f t="shared" si="340"/>
        <v>0</v>
      </c>
      <c r="N259" s="23">
        <f t="shared" si="340"/>
        <v>0</v>
      </c>
      <c r="O259" s="23">
        <f t="shared" si="340"/>
        <v>0</v>
      </c>
      <c r="P259" s="23">
        <f t="shared" si="340"/>
        <v>146000000</v>
      </c>
      <c r="Q259" s="23">
        <f t="shared" si="340"/>
        <v>164250000</v>
      </c>
      <c r="R259" s="23">
        <f t="shared" si="340"/>
        <v>182500000</v>
      </c>
      <c r="S259" s="23">
        <f t="shared" si="340"/>
        <v>200750000</v>
      </c>
      <c r="T259" s="23">
        <f t="shared" si="340"/>
        <v>219000000</v>
      </c>
      <c r="U259" s="23">
        <f t="shared" si="340"/>
        <v>237250000</v>
      </c>
      <c r="V259" s="23">
        <f t="shared" si="340"/>
        <v>255500000</v>
      </c>
      <c r="W259" s="23">
        <f t="shared" si="340"/>
        <v>273750000</v>
      </c>
      <c r="X259" s="23">
        <f t="shared" si="340"/>
        <v>292000000</v>
      </c>
      <c r="Y259" s="23">
        <f t="shared" si="340"/>
        <v>310250000</v>
      </c>
      <c r="Z259" s="23">
        <f t="shared" si="340"/>
        <v>328500000</v>
      </c>
      <c r="AA259" s="23">
        <f t="shared" si="340"/>
        <v>346750000</v>
      </c>
      <c r="AB259" s="23">
        <f t="shared" si="340"/>
        <v>365000000</v>
      </c>
      <c r="AC259" s="23">
        <f t="shared" si="340"/>
        <v>365000000</v>
      </c>
      <c r="AD259" s="23">
        <f t="shared" si="340"/>
        <v>365000000</v>
      </c>
      <c r="AE259" s="23">
        <f t="shared" si="340"/>
        <v>365000000</v>
      </c>
      <c r="AF259" s="23">
        <f t="shared" si="340"/>
        <v>365000000</v>
      </c>
      <c r="AG259" s="23">
        <f t="shared" si="340"/>
        <v>365000000</v>
      </c>
      <c r="AH259" s="23">
        <f t="shared" si="340"/>
        <v>365000000</v>
      </c>
      <c r="AI259" s="23">
        <f t="shared" si="340"/>
        <v>365000000</v>
      </c>
      <c r="AJ259" s="23">
        <f t="shared" si="340"/>
        <v>365000000</v>
      </c>
      <c r="AK259" s="23">
        <f t="shared" si="340"/>
        <v>365000000</v>
      </c>
      <c r="AL259" s="23">
        <f t="shared" si="340"/>
        <v>365000000</v>
      </c>
      <c r="AM259" s="23">
        <f t="shared" si="340"/>
        <v>365000000</v>
      </c>
      <c r="AN259" s="23">
        <f t="shared" si="340"/>
        <v>365000000</v>
      </c>
      <c r="AO259" s="23">
        <f t="shared" si="340"/>
        <v>365000000</v>
      </c>
      <c r="AP259" s="23">
        <f t="shared" si="340"/>
        <v>365000000</v>
      </c>
      <c r="AQ259" s="23">
        <f t="shared" si="340"/>
        <v>365000000</v>
      </c>
      <c r="AR259" s="23">
        <f t="shared" si="340"/>
        <v>365000000</v>
      </c>
      <c r="AS259" s="23">
        <f t="shared" si="340"/>
        <v>365000000</v>
      </c>
      <c r="AT259" s="23">
        <f t="shared" si="340"/>
        <v>365000000</v>
      </c>
      <c r="AU259" s="23">
        <f t="shared" si="340"/>
        <v>365000000</v>
      </c>
      <c r="AV259" s="23">
        <f t="shared" si="340"/>
        <v>365000000</v>
      </c>
      <c r="AW259" s="23">
        <f t="shared" si="340"/>
        <v>365000000</v>
      </c>
      <c r="AX259" s="23">
        <f t="shared" si="340"/>
        <v>365000000</v>
      </c>
      <c r="AY259" s="23">
        <f t="shared" si="340"/>
        <v>365000000</v>
      </c>
      <c r="AZ259" s="23">
        <f t="shared" si="340"/>
        <v>365000000</v>
      </c>
      <c r="BA259" s="23">
        <f t="shared" si="340"/>
        <v>365000000</v>
      </c>
      <c r="BB259" s="23">
        <f t="shared" si="340"/>
        <v>365000000</v>
      </c>
      <c r="BC259" s="23">
        <f t="shared" si="340"/>
        <v>365000000</v>
      </c>
      <c r="BD259" s="23">
        <f t="shared" si="340"/>
        <v>365000000</v>
      </c>
      <c r="BE259" s="23">
        <f t="shared" si="340"/>
        <v>365000000</v>
      </c>
      <c r="BF259" s="23">
        <f t="shared" si="340"/>
        <v>365000000</v>
      </c>
      <c r="BG259" s="23">
        <f t="shared" si="340"/>
        <v>365000000</v>
      </c>
      <c r="BH259" s="23">
        <f t="shared" si="340"/>
        <v>365000000</v>
      </c>
      <c r="BI259" s="23">
        <f t="shared" si="340"/>
        <v>365000000</v>
      </c>
      <c r="BJ259" s="23">
        <f t="shared" si="340"/>
        <v>365000000</v>
      </c>
      <c r="BK259" s="23">
        <f t="shared" si="340"/>
        <v>365000000</v>
      </c>
      <c r="BL259" s="23">
        <f t="shared" si="340"/>
        <v>365000000</v>
      </c>
      <c r="BM259" s="23">
        <f t="shared" si="340"/>
        <v>365000000</v>
      </c>
      <c r="BN259" s="23">
        <f t="shared" si="340"/>
        <v>365000000</v>
      </c>
      <c r="BO259" s="23">
        <f t="shared" si="340"/>
        <v>365000000</v>
      </c>
      <c r="BP259" s="23">
        <f t="shared" si="340"/>
        <v>365000000</v>
      </c>
      <c r="BQ259" s="23">
        <f t="shared" si="340"/>
        <v>365000000</v>
      </c>
      <c r="BR259" s="23"/>
      <c r="BS259" s="23">
        <f t="shared" si="341"/>
        <v>237250000</v>
      </c>
      <c r="BT259" s="23">
        <f t="shared" si="341"/>
        <v>365000000</v>
      </c>
      <c r="BU259" s="23">
        <f t="shared" si="341"/>
        <v>365000000</v>
      </c>
      <c r="BV259" s="23">
        <f t="shared" si="341"/>
        <v>365000000</v>
      </c>
      <c r="BW259" s="23">
        <f t="shared" si="341"/>
        <v>365000000</v>
      </c>
      <c r="BX259" s="23">
        <f t="shared" si="341"/>
        <v>365000000</v>
      </c>
      <c r="BY259" s="23">
        <f t="shared" si="341"/>
        <v>365000000</v>
      </c>
      <c r="BZ259" s="23">
        <f t="shared" si="341"/>
        <v>365000000</v>
      </c>
      <c r="CA259" s="23">
        <f t="shared" si="341"/>
        <v>365000000</v>
      </c>
      <c r="CB259" s="23">
        <f t="shared" si="341"/>
        <v>365000000</v>
      </c>
      <c r="CC259" s="23">
        <f t="shared" si="341"/>
        <v>365000000</v>
      </c>
      <c r="CD259" s="23">
        <f t="shared" si="341"/>
        <v>365000000</v>
      </c>
      <c r="CE259" s="23">
        <f t="shared" si="341"/>
        <v>365000000</v>
      </c>
      <c r="CF259" s="23">
        <f t="shared" si="341"/>
        <v>365000000</v>
      </c>
      <c r="CG259" s="23">
        <f t="shared" si="341"/>
        <v>365000000</v>
      </c>
      <c r="CH259" s="23">
        <f t="shared" si="341"/>
        <v>365000000</v>
      </c>
      <c r="CI259" s="23">
        <f t="shared" si="341"/>
        <v>365000000</v>
      </c>
      <c r="CJ259" s="23">
        <f t="shared" si="341"/>
        <v>365000000</v>
      </c>
      <c r="CK259" s="23">
        <f t="shared" si="341"/>
        <v>365000000</v>
      </c>
      <c r="CL259" s="23">
        <f t="shared" si="341"/>
        <v>365000000</v>
      </c>
      <c r="CM259" s="23">
        <f t="shared" si="341"/>
        <v>365000000</v>
      </c>
      <c r="CN259" s="23">
        <f t="shared" si="341"/>
        <v>365000000</v>
      </c>
      <c r="CO259" s="23">
        <f t="shared" si="341"/>
        <v>365000000</v>
      </c>
      <c r="CP259" s="23">
        <f t="shared" si="341"/>
        <v>365000000</v>
      </c>
      <c r="CQ259" s="23">
        <f t="shared" si="341"/>
        <v>365000000</v>
      </c>
      <c r="CR259" s="23">
        <f t="shared" si="341"/>
        <v>365000000</v>
      </c>
      <c r="CS259" s="23">
        <f t="shared" si="341"/>
        <v>365000000</v>
      </c>
      <c r="CT259" s="23">
        <f t="shared" si="341"/>
        <v>365000000</v>
      </c>
      <c r="CU259" s="23">
        <f t="shared" si="341"/>
        <v>365000000</v>
      </c>
      <c r="CV259" s="23">
        <f t="shared" si="341"/>
        <v>365000000</v>
      </c>
      <c r="CW259" s="23">
        <f t="shared" si="341"/>
        <v>365000000</v>
      </c>
      <c r="CX259" s="23">
        <f t="shared" si="341"/>
        <v>365000000</v>
      </c>
      <c r="CY259" s="23">
        <f t="shared" si="341"/>
        <v>365000000</v>
      </c>
    </row>
    <row r="260" spans="1:103" s="19" customFormat="1">
      <c r="A260" s="16"/>
      <c r="B260" s="17" t="s">
        <v>47</v>
      </c>
      <c r="C260" s="17"/>
      <c r="D260" s="17"/>
      <c r="E260" s="17"/>
      <c r="F260" s="17"/>
      <c r="G260" s="17"/>
      <c r="H260" s="17"/>
      <c r="I260" s="18"/>
      <c r="J260" s="18">
        <f>SUM(J257:J259)</f>
        <v>0</v>
      </c>
      <c r="K260" s="18">
        <f t="shared" ref="K260:BQ260" si="342">SUM(K257:K259)</f>
        <v>0</v>
      </c>
      <c r="L260" s="18">
        <f t="shared" si="342"/>
        <v>0</v>
      </c>
      <c r="M260" s="18">
        <f t="shared" si="342"/>
        <v>0</v>
      </c>
      <c r="N260" s="18">
        <f t="shared" si="342"/>
        <v>0</v>
      </c>
      <c r="O260" s="18">
        <f t="shared" si="342"/>
        <v>0</v>
      </c>
      <c r="P260" s="18">
        <f t="shared" si="342"/>
        <v>279507204.87505186</v>
      </c>
      <c r="Q260" s="18">
        <f t="shared" si="342"/>
        <v>314852361.7225967</v>
      </c>
      <c r="R260" s="18">
        <f t="shared" si="342"/>
        <v>350098888.4331553</v>
      </c>
      <c r="S260" s="18">
        <f t="shared" si="342"/>
        <v>385246785.00672752</v>
      </c>
      <c r="T260" s="18">
        <f t="shared" si="342"/>
        <v>420296051.44331348</v>
      </c>
      <c r="U260" s="18">
        <f t="shared" si="342"/>
        <v>455246687.74291313</v>
      </c>
      <c r="V260" s="18">
        <f t="shared" si="342"/>
        <v>490098693.90552646</v>
      </c>
      <c r="W260" s="18">
        <f t="shared" si="342"/>
        <v>524852069.93115354</v>
      </c>
      <c r="X260" s="18">
        <f t="shared" si="342"/>
        <v>559506815.81979418</v>
      </c>
      <c r="Y260" s="18">
        <f t="shared" si="342"/>
        <v>594062931.57144868</v>
      </c>
      <c r="Z260" s="18">
        <f t="shared" si="342"/>
        <v>628520417.18611681</v>
      </c>
      <c r="AA260" s="18">
        <f t="shared" si="342"/>
        <v>662879272.66379869</v>
      </c>
      <c r="AB260" s="18">
        <f t="shared" si="342"/>
        <v>697139498.00449419</v>
      </c>
      <c r="AC260" s="18">
        <f t="shared" si="342"/>
        <v>694801093.20820343</v>
      </c>
      <c r="AD260" s="18">
        <f t="shared" si="342"/>
        <v>692364058.27492642</v>
      </c>
      <c r="AE260" s="18">
        <f t="shared" si="342"/>
        <v>696709378.85584283</v>
      </c>
      <c r="AF260" s="18">
        <f t="shared" si="342"/>
        <v>701054699.43675947</v>
      </c>
      <c r="AG260" s="18">
        <f t="shared" si="342"/>
        <v>836941339.84135592</v>
      </c>
      <c r="AH260" s="18">
        <f t="shared" si="342"/>
        <v>836941339.84135592</v>
      </c>
      <c r="AI260" s="18">
        <f t="shared" si="342"/>
        <v>836941339.84135592</v>
      </c>
      <c r="AJ260" s="18">
        <f t="shared" si="342"/>
        <v>836941339.84135592</v>
      </c>
      <c r="AK260" s="18">
        <f t="shared" si="342"/>
        <v>836941339.84135592</v>
      </c>
      <c r="AL260" s="18">
        <f t="shared" si="342"/>
        <v>836941339.84135592</v>
      </c>
      <c r="AM260" s="18">
        <f t="shared" si="342"/>
        <v>836941339.84135592</v>
      </c>
      <c r="AN260" s="18">
        <f t="shared" si="342"/>
        <v>836941339.84135592</v>
      </c>
      <c r="AO260" s="18">
        <f t="shared" si="342"/>
        <v>836941339.84135592</v>
      </c>
      <c r="AP260" s="18">
        <f t="shared" si="342"/>
        <v>836941339.84135592</v>
      </c>
      <c r="AQ260" s="18">
        <f t="shared" si="342"/>
        <v>836941339.84135592</v>
      </c>
      <c r="AR260" s="18">
        <f t="shared" si="342"/>
        <v>836941339.84135592</v>
      </c>
      <c r="AS260" s="18">
        <f t="shared" si="342"/>
        <v>836941339.84135592</v>
      </c>
      <c r="AT260" s="18">
        <f t="shared" si="342"/>
        <v>836941339.84135592</v>
      </c>
      <c r="AU260" s="18">
        <f t="shared" si="342"/>
        <v>836941339.84135592</v>
      </c>
      <c r="AV260" s="18">
        <f t="shared" si="342"/>
        <v>836941339.84135592</v>
      </c>
      <c r="AW260" s="18">
        <f t="shared" si="342"/>
        <v>836941339.84135592</v>
      </c>
      <c r="AX260" s="18">
        <f t="shared" si="342"/>
        <v>836941339.84135592</v>
      </c>
      <c r="AY260" s="18">
        <f t="shared" si="342"/>
        <v>836941339.84135592</v>
      </c>
      <c r="AZ260" s="18">
        <f t="shared" si="342"/>
        <v>836941339.84135592</v>
      </c>
      <c r="BA260" s="18">
        <f t="shared" si="342"/>
        <v>836941339.84135592</v>
      </c>
      <c r="BB260" s="18">
        <f t="shared" si="342"/>
        <v>836941339.84135592</v>
      </c>
      <c r="BC260" s="18">
        <f t="shared" si="342"/>
        <v>836941339.84135592</v>
      </c>
      <c r="BD260" s="18">
        <f t="shared" si="342"/>
        <v>836941339.84135592</v>
      </c>
      <c r="BE260" s="18">
        <f t="shared" si="342"/>
        <v>836941339.84135592</v>
      </c>
      <c r="BF260" s="18">
        <f t="shared" si="342"/>
        <v>836941339.84135592</v>
      </c>
      <c r="BG260" s="18">
        <f t="shared" si="342"/>
        <v>836941339.84135592</v>
      </c>
      <c r="BH260" s="18">
        <f t="shared" si="342"/>
        <v>836941339.84135592</v>
      </c>
      <c r="BI260" s="18">
        <f t="shared" si="342"/>
        <v>836941339.84135592</v>
      </c>
      <c r="BJ260" s="18">
        <f t="shared" si="342"/>
        <v>836941339.84135592</v>
      </c>
      <c r="BK260" s="18">
        <f t="shared" si="342"/>
        <v>836941339.84135592</v>
      </c>
      <c r="BL260" s="18">
        <f t="shared" si="342"/>
        <v>836941339.84135592</v>
      </c>
      <c r="BM260" s="18">
        <f t="shared" si="342"/>
        <v>836941339.84135592</v>
      </c>
      <c r="BN260" s="18">
        <f t="shared" si="342"/>
        <v>836941339.84135592</v>
      </c>
      <c r="BO260" s="18">
        <f t="shared" si="342"/>
        <v>836941339.84135592</v>
      </c>
      <c r="BP260" s="18">
        <f t="shared" si="342"/>
        <v>836941339.84135592</v>
      </c>
      <c r="BQ260" s="18">
        <f t="shared" si="342"/>
        <v>836941339.84135592</v>
      </c>
      <c r="BR260" s="18"/>
      <c r="BS260" s="18">
        <f>SUM(BS257:BS259)</f>
        <v>455246687.74291313</v>
      </c>
      <c r="BT260" s="18">
        <f t="shared" ref="BT260:CY260" si="343">SUM(BT257:BT259)</f>
        <v>836941339.84135592</v>
      </c>
      <c r="BU260" s="18">
        <f t="shared" si="343"/>
        <v>836941339.84135592</v>
      </c>
      <c r="BV260" s="18">
        <f t="shared" si="343"/>
        <v>836941339.84135592</v>
      </c>
      <c r="BW260" s="18">
        <f t="shared" si="343"/>
        <v>836941339.84135592</v>
      </c>
      <c r="BX260" s="18">
        <f t="shared" si="343"/>
        <v>836941339.84135592</v>
      </c>
      <c r="BY260" s="18">
        <f t="shared" si="343"/>
        <v>836941339.84135592</v>
      </c>
      <c r="BZ260" s="18">
        <f t="shared" si="343"/>
        <v>836941339.84135592</v>
      </c>
      <c r="CA260" s="18">
        <f t="shared" si="343"/>
        <v>836941339.84135592</v>
      </c>
      <c r="CB260" s="18">
        <f t="shared" si="343"/>
        <v>836941339.84135592</v>
      </c>
      <c r="CC260" s="18">
        <f t="shared" si="343"/>
        <v>836941339.84135592</v>
      </c>
      <c r="CD260" s="18">
        <f t="shared" si="343"/>
        <v>836941339.84135592</v>
      </c>
      <c r="CE260" s="18">
        <f t="shared" si="343"/>
        <v>836941339.84135592</v>
      </c>
      <c r="CF260" s="18">
        <f t="shared" si="343"/>
        <v>836941339.84135592</v>
      </c>
      <c r="CG260" s="18">
        <f t="shared" si="343"/>
        <v>836941339.84135592</v>
      </c>
      <c r="CH260" s="18">
        <f t="shared" si="343"/>
        <v>836941339.84135592</v>
      </c>
      <c r="CI260" s="18">
        <f t="shared" si="343"/>
        <v>836941339.84135592</v>
      </c>
      <c r="CJ260" s="18">
        <f t="shared" si="343"/>
        <v>836941339.84135592</v>
      </c>
      <c r="CK260" s="18">
        <f t="shared" si="343"/>
        <v>836941339.84135592</v>
      </c>
      <c r="CL260" s="18">
        <f t="shared" si="343"/>
        <v>836941339.84135592</v>
      </c>
      <c r="CM260" s="18">
        <f t="shared" si="343"/>
        <v>836941339.84135592</v>
      </c>
      <c r="CN260" s="18">
        <f t="shared" si="343"/>
        <v>836941339.84135592</v>
      </c>
      <c r="CO260" s="18">
        <f t="shared" si="343"/>
        <v>836941339.84135592</v>
      </c>
      <c r="CP260" s="18">
        <f t="shared" si="343"/>
        <v>836941339.84135592</v>
      </c>
      <c r="CQ260" s="18">
        <f t="shared" si="343"/>
        <v>836941339.84135592</v>
      </c>
      <c r="CR260" s="18">
        <f t="shared" si="343"/>
        <v>836941339.84135592</v>
      </c>
      <c r="CS260" s="18">
        <f t="shared" si="343"/>
        <v>836941339.84135592</v>
      </c>
      <c r="CT260" s="18">
        <f t="shared" si="343"/>
        <v>836941339.84135592</v>
      </c>
      <c r="CU260" s="18">
        <f t="shared" si="343"/>
        <v>836941339.84135592</v>
      </c>
      <c r="CV260" s="18">
        <f t="shared" si="343"/>
        <v>836941339.84135592</v>
      </c>
      <c r="CW260" s="18">
        <f t="shared" si="343"/>
        <v>836941339.84135592</v>
      </c>
      <c r="CX260" s="18">
        <f t="shared" si="343"/>
        <v>836941339.84135592</v>
      </c>
      <c r="CY260" s="18">
        <f t="shared" si="343"/>
        <v>836941339.84135592</v>
      </c>
    </row>
    <row r="261" spans="1:103" s="19" customFormat="1">
      <c r="A261" s="16"/>
      <c r="B261" s="17" t="s">
        <v>48</v>
      </c>
      <c r="C261" s="17"/>
      <c r="D261" s="17"/>
      <c r="E261" s="17"/>
      <c r="F261" s="17"/>
      <c r="G261" s="17"/>
      <c r="H261" s="17"/>
      <c r="I261" s="18"/>
      <c r="J261" s="18">
        <f>SUM(J254,J260)</f>
        <v>0</v>
      </c>
      <c r="K261" s="18">
        <f t="shared" ref="K261" si="344">SUM(K254,K260)</f>
        <v>0</v>
      </c>
      <c r="L261" s="18">
        <f>SUM(L254,L260)</f>
        <v>0</v>
      </c>
      <c r="M261" s="18">
        <f>SUM(M254,M260)</f>
        <v>0</v>
      </c>
      <c r="N261" s="18">
        <f t="shared" ref="N261:BQ261" si="345">SUM(N254,N260)</f>
        <v>0</v>
      </c>
      <c r="O261" s="18">
        <f t="shared" si="345"/>
        <v>0</v>
      </c>
      <c r="P261" s="18">
        <f t="shared" si="345"/>
        <v>706507204.87505186</v>
      </c>
      <c r="Q261" s="18">
        <f t="shared" si="345"/>
        <v>801852361.72259665</v>
      </c>
      <c r="R261" s="18">
        <f t="shared" si="345"/>
        <v>897098888.4331553</v>
      </c>
      <c r="S261" s="18">
        <f>SUM(S254,S260)</f>
        <v>992246785.00672746</v>
      </c>
      <c r="T261" s="18">
        <f t="shared" si="345"/>
        <v>1087296051.4433136</v>
      </c>
      <c r="U261" s="18">
        <f t="shared" si="345"/>
        <v>1182246687.7429132</v>
      </c>
      <c r="V261" s="18">
        <f t="shared" si="345"/>
        <v>1277098693.9055264</v>
      </c>
      <c r="W261" s="18">
        <f t="shared" si="345"/>
        <v>1371852069.9311535</v>
      </c>
      <c r="X261" s="18">
        <f t="shared" si="345"/>
        <v>1466506815.8197942</v>
      </c>
      <c r="Y261" s="18">
        <f t="shared" si="345"/>
        <v>1561062931.5714488</v>
      </c>
      <c r="Z261" s="18">
        <f t="shared" si="345"/>
        <v>1655520417.1861167</v>
      </c>
      <c r="AA261" s="18">
        <f t="shared" si="345"/>
        <v>1749879272.6637988</v>
      </c>
      <c r="AB261" s="18">
        <f t="shared" si="345"/>
        <v>1844139498.0044942</v>
      </c>
      <c r="AC261" s="18">
        <f t="shared" si="345"/>
        <v>1901801093.2082033</v>
      </c>
      <c r="AD261" s="18">
        <f t="shared" si="345"/>
        <v>1959364058.2749264</v>
      </c>
      <c r="AE261" s="18">
        <f t="shared" si="345"/>
        <v>1963709378.8558428</v>
      </c>
      <c r="AF261" s="18">
        <f t="shared" si="345"/>
        <v>1968054699.4367595</v>
      </c>
      <c r="AG261" s="18">
        <f t="shared" si="345"/>
        <v>836941339.84135592</v>
      </c>
      <c r="AH261" s="18">
        <f t="shared" si="345"/>
        <v>836941339.84135592</v>
      </c>
      <c r="AI261" s="18">
        <f t="shared" si="345"/>
        <v>836941339.84135592</v>
      </c>
      <c r="AJ261" s="18">
        <f t="shared" si="345"/>
        <v>836941339.84135592</v>
      </c>
      <c r="AK261" s="18">
        <f t="shared" si="345"/>
        <v>836941339.84135592</v>
      </c>
      <c r="AL261" s="18">
        <f t="shared" si="345"/>
        <v>836941339.84135592</v>
      </c>
      <c r="AM261" s="18">
        <f t="shared" si="345"/>
        <v>836941339.84135592</v>
      </c>
      <c r="AN261" s="18">
        <f t="shared" si="345"/>
        <v>836941339.84135592</v>
      </c>
      <c r="AO261" s="18">
        <f t="shared" si="345"/>
        <v>836941339.84135592</v>
      </c>
      <c r="AP261" s="18">
        <f t="shared" si="345"/>
        <v>836941339.84135592</v>
      </c>
      <c r="AQ261" s="18">
        <f t="shared" si="345"/>
        <v>836941339.84135592</v>
      </c>
      <c r="AR261" s="18">
        <f t="shared" si="345"/>
        <v>836941339.84135592</v>
      </c>
      <c r="AS261" s="18">
        <f t="shared" si="345"/>
        <v>836941339.84135592</v>
      </c>
      <c r="AT261" s="18">
        <f t="shared" si="345"/>
        <v>836941339.84135592</v>
      </c>
      <c r="AU261" s="18">
        <f t="shared" si="345"/>
        <v>836941339.84135592</v>
      </c>
      <c r="AV261" s="18">
        <f t="shared" si="345"/>
        <v>836941339.84135592</v>
      </c>
      <c r="AW261" s="18">
        <f t="shared" si="345"/>
        <v>836941339.84135592</v>
      </c>
      <c r="AX261" s="18">
        <f t="shared" si="345"/>
        <v>836941339.84135592</v>
      </c>
      <c r="AY261" s="18">
        <f t="shared" si="345"/>
        <v>836941339.84135592</v>
      </c>
      <c r="AZ261" s="18">
        <f t="shared" si="345"/>
        <v>836941339.84135592</v>
      </c>
      <c r="BA261" s="18">
        <f t="shared" si="345"/>
        <v>836941339.84135592</v>
      </c>
      <c r="BB261" s="18">
        <f t="shared" si="345"/>
        <v>836941339.84135592</v>
      </c>
      <c r="BC261" s="18">
        <f t="shared" si="345"/>
        <v>836941339.84135592</v>
      </c>
      <c r="BD261" s="18">
        <f t="shared" si="345"/>
        <v>836941339.84135592</v>
      </c>
      <c r="BE261" s="18">
        <f t="shared" si="345"/>
        <v>836941339.84135592</v>
      </c>
      <c r="BF261" s="18">
        <f t="shared" si="345"/>
        <v>836941339.84135592</v>
      </c>
      <c r="BG261" s="18">
        <f t="shared" si="345"/>
        <v>836941339.84135592</v>
      </c>
      <c r="BH261" s="18">
        <f t="shared" si="345"/>
        <v>836941339.84135592</v>
      </c>
      <c r="BI261" s="18">
        <f t="shared" si="345"/>
        <v>836941339.84135592</v>
      </c>
      <c r="BJ261" s="18">
        <f t="shared" si="345"/>
        <v>836941339.84135592</v>
      </c>
      <c r="BK261" s="18">
        <f t="shared" si="345"/>
        <v>836941339.84135592</v>
      </c>
      <c r="BL261" s="18">
        <f t="shared" si="345"/>
        <v>836941339.84135592</v>
      </c>
      <c r="BM261" s="18">
        <f t="shared" si="345"/>
        <v>836941339.84135592</v>
      </c>
      <c r="BN261" s="18">
        <f t="shared" si="345"/>
        <v>836941339.84135592</v>
      </c>
      <c r="BO261" s="18">
        <f t="shared" si="345"/>
        <v>836941339.84135592</v>
      </c>
      <c r="BP261" s="18">
        <f t="shared" si="345"/>
        <v>836941339.84135592</v>
      </c>
      <c r="BQ261" s="18">
        <f t="shared" si="345"/>
        <v>836941339.84135592</v>
      </c>
      <c r="BR261" s="18"/>
      <c r="BS261" s="18">
        <f t="shared" ref="BS261:CY261" si="346">SUM(BS254,BS260)</f>
        <v>1182246687.7429132</v>
      </c>
      <c r="BT261" s="18">
        <f t="shared" si="346"/>
        <v>836941339.84135592</v>
      </c>
      <c r="BU261" s="18">
        <f t="shared" si="346"/>
        <v>836941339.84135592</v>
      </c>
      <c r="BV261" s="18">
        <f t="shared" si="346"/>
        <v>836941339.84135592</v>
      </c>
      <c r="BW261" s="18">
        <f t="shared" si="346"/>
        <v>836941339.84135592</v>
      </c>
      <c r="BX261" s="18">
        <f t="shared" si="346"/>
        <v>836941339.84135592</v>
      </c>
      <c r="BY261" s="18">
        <f t="shared" si="346"/>
        <v>836941339.84135592</v>
      </c>
      <c r="BZ261" s="18">
        <f t="shared" si="346"/>
        <v>836941339.84135592</v>
      </c>
      <c r="CA261" s="18">
        <f t="shared" si="346"/>
        <v>836941339.84135592</v>
      </c>
      <c r="CB261" s="18">
        <f t="shared" si="346"/>
        <v>836941339.84135592</v>
      </c>
      <c r="CC261" s="18">
        <f t="shared" si="346"/>
        <v>836941339.84135592</v>
      </c>
      <c r="CD261" s="18">
        <f t="shared" si="346"/>
        <v>836941339.84135592</v>
      </c>
      <c r="CE261" s="18">
        <f t="shared" si="346"/>
        <v>836941339.84135592</v>
      </c>
      <c r="CF261" s="18">
        <f t="shared" si="346"/>
        <v>836941339.84135592</v>
      </c>
      <c r="CG261" s="18">
        <f t="shared" si="346"/>
        <v>836941339.84135592</v>
      </c>
      <c r="CH261" s="18">
        <f t="shared" si="346"/>
        <v>836941339.84135592</v>
      </c>
      <c r="CI261" s="18">
        <f t="shared" si="346"/>
        <v>836941339.84135592</v>
      </c>
      <c r="CJ261" s="18">
        <f t="shared" si="346"/>
        <v>836941339.84135592</v>
      </c>
      <c r="CK261" s="18">
        <f t="shared" si="346"/>
        <v>836941339.84135592</v>
      </c>
      <c r="CL261" s="18">
        <f t="shared" si="346"/>
        <v>836941339.84135592</v>
      </c>
      <c r="CM261" s="18">
        <f t="shared" si="346"/>
        <v>836941339.84135592</v>
      </c>
      <c r="CN261" s="18">
        <f t="shared" si="346"/>
        <v>836941339.84135592</v>
      </c>
      <c r="CO261" s="18">
        <f t="shared" si="346"/>
        <v>836941339.84135592</v>
      </c>
      <c r="CP261" s="18">
        <f t="shared" si="346"/>
        <v>836941339.84135592</v>
      </c>
      <c r="CQ261" s="18">
        <f t="shared" si="346"/>
        <v>836941339.84135592</v>
      </c>
      <c r="CR261" s="18">
        <f t="shared" si="346"/>
        <v>836941339.84135592</v>
      </c>
      <c r="CS261" s="18">
        <f t="shared" si="346"/>
        <v>836941339.84135592</v>
      </c>
      <c r="CT261" s="18">
        <f t="shared" si="346"/>
        <v>836941339.84135592</v>
      </c>
      <c r="CU261" s="18">
        <f t="shared" si="346"/>
        <v>836941339.84135592</v>
      </c>
      <c r="CV261" s="18">
        <f t="shared" si="346"/>
        <v>836941339.84135592</v>
      </c>
      <c r="CW261" s="18">
        <f t="shared" si="346"/>
        <v>836941339.84135592</v>
      </c>
      <c r="CX261" s="18">
        <f t="shared" si="346"/>
        <v>836941339.84135592</v>
      </c>
      <c r="CY261" s="18">
        <f t="shared" si="346"/>
        <v>836941339.84135592</v>
      </c>
    </row>
    <row r="262" spans="1:103">
      <c r="L262" s="15"/>
      <c r="M262" s="15"/>
      <c r="N262" s="15"/>
      <c r="O262" s="15"/>
      <c r="P262" s="15"/>
      <c r="Q262" s="15"/>
      <c r="R262" s="15"/>
      <c r="S262" s="15"/>
    </row>
    <row r="263" spans="1:103" s="19" customFormat="1">
      <c r="A263" s="16"/>
      <c r="B263" s="75" t="s">
        <v>1</v>
      </c>
      <c r="C263" s="76"/>
      <c r="D263" s="76"/>
      <c r="E263" s="76"/>
      <c r="F263" s="76"/>
      <c r="G263" s="76"/>
      <c r="H263" s="76"/>
      <c r="I263" s="77"/>
      <c r="J263" s="314">
        <f t="shared" ref="J263:BQ263" si="347">J247-J261</f>
        <v>0</v>
      </c>
      <c r="K263" s="314">
        <f t="shared" si="347"/>
        <v>0</v>
      </c>
      <c r="L263" s="314">
        <f t="shared" si="347"/>
        <v>0</v>
      </c>
      <c r="M263" s="314">
        <f t="shared" si="347"/>
        <v>0</v>
      </c>
      <c r="N263" s="314">
        <f t="shared" si="347"/>
        <v>0</v>
      </c>
      <c r="O263" s="314">
        <f t="shared" si="347"/>
        <v>0</v>
      </c>
      <c r="P263" s="314">
        <f t="shared" si="347"/>
        <v>0</v>
      </c>
      <c r="Q263" s="314">
        <f t="shared" si="347"/>
        <v>0</v>
      </c>
      <c r="R263" s="314">
        <f t="shared" si="347"/>
        <v>0</v>
      </c>
      <c r="S263" s="314">
        <f t="shared" si="347"/>
        <v>0</v>
      </c>
      <c r="T263" s="314">
        <f t="shared" si="347"/>
        <v>0</v>
      </c>
      <c r="U263" s="314">
        <f t="shared" si="347"/>
        <v>0</v>
      </c>
      <c r="V263" s="314">
        <f t="shared" si="347"/>
        <v>0</v>
      </c>
      <c r="W263" s="314">
        <f t="shared" si="347"/>
        <v>0</v>
      </c>
      <c r="X263" s="314">
        <f t="shared" si="347"/>
        <v>0</v>
      </c>
      <c r="Y263" s="314">
        <f t="shared" si="347"/>
        <v>0</v>
      </c>
      <c r="Z263" s="314">
        <f t="shared" si="347"/>
        <v>0</v>
      </c>
      <c r="AA263" s="314">
        <f t="shared" si="347"/>
        <v>0</v>
      </c>
      <c r="AB263" s="314">
        <f t="shared" si="347"/>
        <v>0</v>
      </c>
      <c r="AC263" s="314">
        <f t="shared" si="347"/>
        <v>0</v>
      </c>
      <c r="AD263" s="314">
        <f t="shared" si="347"/>
        <v>0</v>
      </c>
      <c r="AE263" s="314">
        <f t="shared" si="347"/>
        <v>0</v>
      </c>
      <c r="AF263" s="314">
        <f t="shared" si="347"/>
        <v>0</v>
      </c>
      <c r="AG263" s="314">
        <f t="shared" si="347"/>
        <v>0</v>
      </c>
      <c r="AH263" s="314">
        <f t="shared" si="347"/>
        <v>0</v>
      </c>
      <c r="AI263" s="314">
        <f t="shared" si="347"/>
        <v>0</v>
      </c>
      <c r="AJ263" s="314">
        <f t="shared" si="347"/>
        <v>0</v>
      </c>
      <c r="AK263" s="314">
        <f t="shared" si="347"/>
        <v>0</v>
      </c>
      <c r="AL263" s="314">
        <f t="shared" si="347"/>
        <v>0</v>
      </c>
      <c r="AM263" s="314">
        <f t="shared" si="347"/>
        <v>0</v>
      </c>
      <c r="AN263" s="314">
        <f t="shared" si="347"/>
        <v>0</v>
      </c>
      <c r="AO263" s="314">
        <f t="shared" si="347"/>
        <v>0</v>
      </c>
      <c r="AP263" s="314">
        <f t="shared" si="347"/>
        <v>0</v>
      </c>
      <c r="AQ263" s="314">
        <f t="shared" si="347"/>
        <v>0</v>
      </c>
      <c r="AR263" s="314">
        <f t="shared" si="347"/>
        <v>0</v>
      </c>
      <c r="AS263" s="314">
        <f t="shared" si="347"/>
        <v>0</v>
      </c>
      <c r="AT263" s="314">
        <f t="shared" si="347"/>
        <v>0</v>
      </c>
      <c r="AU263" s="314">
        <f t="shared" si="347"/>
        <v>0</v>
      </c>
      <c r="AV263" s="314">
        <f t="shared" si="347"/>
        <v>0</v>
      </c>
      <c r="AW263" s="314">
        <f t="shared" si="347"/>
        <v>0</v>
      </c>
      <c r="AX263" s="314">
        <f t="shared" si="347"/>
        <v>0</v>
      </c>
      <c r="AY263" s="314">
        <f t="shared" si="347"/>
        <v>0</v>
      </c>
      <c r="AZ263" s="314">
        <f t="shared" si="347"/>
        <v>0</v>
      </c>
      <c r="BA263" s="314">
        <f t="shared" si="347"/>
        <v>0</v>
      </c>
      <c r="BB263" s="314">
        <f t="shared" si="347"/>
        <v>0</v>
      </c>
      <c r="BC263" s="314">
        <f t="shared" si="347"/>
        <v>0</v>
      </c>
      <c r="BD263" s="314">
        <f t="shared" si="347"/>
        <v>0</v>
      </c>
      <c r="BE263" s="314">
        <f t="shared" si="347"/>
        <v>0</v>
      </c>
      <c r="BF263" s="314">
        <f t="shared" si="347"/>
        <v>0</v>
      </c>
      <c r="BG263" s="314">
        <f t="shared" si="347"/>
        <v>0</v>
      </c>
      <c r="BH263" s="314">
        <f t="shared" si="347"/>
        <v>0</v>
      </c>
      <c r="BI263" s="314">
        <f t="shared" si="347"/>
        <v>0</v>
      </c>
      <c r="BJ263" s="314">
        <f t="shared" si="347"/>
        <v>0</v>
      </c>
      <c r="BK263" s="314">
        <f t="shared" si="347"/>
        <v>0</v>
      </c>
      <c r="BL263" s="314">
        <f t="shared" si="347"/>
        <v>0</v>
      </c>
      <c r="BM263" s="314">
        <f t="shared" si="347"/>
        <v>0</v>
      </c>
      <c r="BN263" s="314">
        <f t="shared" si="347"/>
        <v>0</v>
      </c>
      <c r="BO263" s="314">
        <f t="shared" si="347"/>
        <v>0</v>
      </c>
      <c r="BP263" s="314">
        <f t="shared" si="347"/>
        <v>0</v>
      </c>
      <c r="BQ263" s="314">
        <f t="shared" si="347"/>
        <v>0</v>
      </c>
      <c r="BR263" s="77"/>
      <c r="BS263" s="314">
        <f t="shared" ref="BS263:CY263" si="348">BS247-BS261</f>
        <v>0</v>
      </c>
      <c r="BT263" s="314">
        <f t="shared" si="348"/>
        <v>0</v>
      </c>
      <c r="BU263" s="314">
        <f t="shared" si="348"/>
        <v>0</v>
      </c>
      <c r="BV263" s="314">
        <f t="shared" si="348"/>
        <v>0</v>
      </c>
      <c r="BW263" s="314">
        <f t="shared" si="348"/>
        <v>0</v>
      </c>
      <c r="BX263" s="314">
        <f t="shared" si="348"/>
        <v>0</v>
      </c>
      <c r="BY263" s="314">
        <f t="shared" si="348"/>
        <v>0</v>
      </c>
      <c r="BZ263" s="314">
        <f t="shared" si="348"/>
        <v>0</v>
      </c>
      <c r="CA263" s="314">
        <f t="shared" si="348"/>
        <v>0</v>
      </c>
      <c r="CB263" s="314">
        <f t="shared" si="348"/>
        <v>0</v>
      </c>
      <c r="CC263" s="314">
        <f t="shared" si="348"/>
        <v>0</v>
      </c>
      <c r="CD263" s="314">
        <f t="shared" si="348"/>
        <v>0</v>
      </c>
      <c r="CE263" s="314">
        <f t="shared" si="348"/>
        <v>0</v>
      </c>
      <c r="CF263" s="314">
        <f t="shared" si="348"/>
        <v>0</v>
      </c>
      <c r="CG263" s="314">
        <f t="shared" si="348"/>
        <v>0</v>
      </c>
      <c r="CH263" s="314">
        <f t="shared" si="348"/>
        <v>0</v>
      </c>
      <c r="CI263" s="314">
        <f t="shared" si="348"/>
        <v>0</v>
      </c>
      <c r="CJ263" s="314">
        <f t="shared" si="348"/>
        <v>0</v>
      </c>
      <c r="CK263" s="314">
        <f t="shared" si="348"/>
        <v>0</v>
      </c>
      <c r="CL263" s="314">
        <f t="shared" si="348"/>
        <v>0</v>
      </c>
      <c r="CM263" s="314">
        <f t="shared" si="348"/>
        <v>0</v>
      </c>
      <c r="CN263" s="314">
        <f t="shared" si="348"/>
        <v>0</v>
      </c>
      <c r="CO263" s="314">
        <f t="shared" si="348"/>
        <v>0</v>
      </c>
      <c r="CP263" s="314">
        <f t="shared" si="348"/>
        <v>0</v>
      </c>
      <c r="CQ263" s="314">
        <f t="shared" si="348"/>
        <v>0</v>
      </c>
      <c r="CR263" s="314">
        <f t="shared" si="348"/>
        <v>0</v>
      </c>
      <c r="CS263" s="314">
        <f t="shared" si="348"/>
        <v>0</v>
      </c>
      <c r="CT263" s="314">
        <f t="shared" si="348"/>
        <v>0</v>
      </c>
      <c r="CU263" s="314">
        <f t="shared" si="348"/>
        <v>0</v>
      </c>
      <c r="CV263" s="314">
        <f t="shared" si="348"/>
        <v>0</v>
      </c>
      <c r="CW263" s="314">
        <f t="shared" si="348"/>
        <v>0</v>
      </c>
      <c r="CX263" s="314">
        <f t="shared" si="348"/>
        <v>0</v>
      </c>
      <c r="CY263" s="315">
        <f t="shared" si="348"/>
        <v>0</v>
      </c>
    </row>
    <row r="264" spans="1:103" s="19" customFormat="1">
      <c r="A264" s="16"/>
      <c r="C264" s="8"/>
      <c r="L264" s="7"/>
      <c r="M264" s="7"/>
      <c r="N264" s="7"/>
      <c r="O264" s="7"/>
      <c r="P264" s="7"/>
      <c r="Q264" s="7"/>
      <c r="R264" s="7"/>
      <c r="S264" s="7"/>
      <c r="U264" s="225"/>
    </row>
    <row r="265" spans="1:103" s="19" customFormat="1">
      <c r="A265" s="16" t="s">
        <v>66</v>
      </c>
      <c r="B265" s="25" t="s">
        <v>94</v>
      </c>
      <c r="C265" s="2"/>
      <c r="L265" s="7"/>
      <c r="M265" s="7"/>
      <c r="N265" s="7"/>
      <c r="O265" s="7"/>
      <c r="P265" s="7"/>
      <c r="Q265" s="7"/>
      <c r="R265" s="7"/>
      <c r="S265" s="7"/>
    </row>
    <row r="266" spans="1:103" s="19" customFormat="1">
      <c r="A266" s="16"/>
      <c r="B266" s="17" t="s">
        <v>6</v>
      </c>
      <c r="C266" s="17"/>
      <c r="D266" s="17"/>
      <c r="E266" s="79"/>
      <c r="F266" s="79"/>
      <c r="G266" s="79">
        <f t="shared" ref="G266:G274" si="349">SUM(BS266:CY266)</f>
        <v>161456977.06644416</v>
      </c>
      <c r="H266" s="79" t="s">
        <v>136</v>
      </c>
      <c r="I266" s="90"/>
      <c r="J266" s="79">
        <f t="shared" ref="J266:BQ266" si="350">J135</f>
        <v>0</v>
      </c>
      <c r="K266" s="79">
        <f t="shared" si="350"/>
        <v>0</v>
      </c>
      <c r="L266" s="79">
        <f t="shared" si="350"/>
        <v>0</v>
      </c>
      <c r="M266" s="79">
        <f t="shared" si="350"/>
        <v>0</v>
      </c>
      <c r="N266" s="79">
        <f t="shared" si="350"/>
        <v>0</v>
      </c>
      <c r="O266" s="79">
        <f t="shared" si="350"/>
        <v>0</v>
      </c>
      <c r="P266" s="79">
        <f t="shared" si="350"/>
        <v>-12492795.124948148</v>
      </c>
      <c r="Q266" s="79">
        <f t="shared" si="350"/>
        <v>-1154843.1524551457</v>
      </c>
      <c r="R266" s="79">
        <f t="shared" si="350"/>
        <v>-1253473.289441447</v>
      </c>
      <c r="S266" s="79">
        <f t="shared" si="350"/>
        <v>-1352103.4264277485</v>
      </c>
      <c r="T266" s="79">
        <f t="shared" si="350"/>
        <v>-1450733.5634140498</v>
      </c>
      <c r="U266" s="79">
        <f t="shared" si="350"/>
        <v>-1549363.7004003511</v>
      </c>
      <c r="V266" s="79">
        <f t="shared" si="350"/>
        <v>-1647993.8373866528</v>
      </c>
      <c r="W266" s="79">
        <f t="shared" si="350"/>
        <v>-1746623.9743729541</v>
      </c>
      <c r="X266" s="79">
        <f t="shared" si="350"/>
        <v>-1845254.1113592554</v>
      </c>
      <c r="Y266" s="79">
        <f t="shared" si="350"/>
        <v>-1943884.2483455567</v>
      </c>
      <c r="Z266" s="79">
        <f t="shared" si="350"/>
        <v>-2042514.3853318579</v>
      </c>
      <c r="AA266" s="79">
        <f t="shared" si="350"/>
        <v>-2141144.5223181592</v>
      </c>
      <c r="AB266" s="79">
        <f t="shared" si="350"/>
        <v>-2239774.659304461</v>
      </c>
      <c r="AC266" s="79">
        <f t="shared" si="350"/>
        <v>-2338404.7962907623</v>
      </c>
      <c r="AD266" s="79">
        <f t="shared" si="350"/>
        <v>-2437034.9332770635</v>
      </c>
      <c r="AE266" s="79">
        <f t="shared" si="350"/>
        <v>11555423.003972597</v>
      </c>
      <c r="AF266" s="79">
        <f t="shared" si="350"/>
        <v>11555423.003972603</v>
      </c>
      <c r="AG266" s="79">
        <f t="shared" si="350"/>
        <v>175982072.78357258</v>
      </c>
      <c r="AH266" s="79">
        <f t="shared" si="350"/>
        <v>0</v>
      </c>
      <c r="AI266" s="79">
        <f t="shared" si="350"/>
        <v>0</v>
      </c>
      <c r="AJ266" s="79">
        <f t="shared" si="350"/>
        <v>0</v>
      </c>
      <c r="AK266" s="79">
        <f t="shared" si="350"/>
        <v>0</v>
      </c>
      <c r="AL266" s="79">
        <f t="shared" si="350"/>
        <v>0</v>
      </c>
      <c r="AM266" s="79">
        <f t="shared" si="350"/>
        <v>0</v>
      </c>
      <c r="AN266" s="79">
        <f t="shared" si="350"/>
        <v>0</v>
      </c>
      <c r="AO266" s="79">
        <f t="shared" si="350"/>
        <v>0</v>
      </c>
      <c r="AP266" s="79">
        <f t="shared" si="350"/>
        <v>0</v>
      </c>
      <c r="AQ266" s="79">
        <f t="shared" si="350"/>
        <v>0</v>
      </c>
      <c r="AR266" s="79">
        <f t="shared" si="350"/>
        <v>0</v>
      </c>
      <c r="AS266" s="79">
        <f t="shared" si="350"/>
        <v>0</v>
      </c>
      <c r="AT266" s="79">
        <f t="shared" si="350"/>
        <v>0</v>
      </c>
      <c r="AU266" s="79">
        <f t="shared" si="350"/>
        <v>0</v>
      </c>
      <c r="AV266" s="79">
        <f t="shared" si="350"/>
        <v>0</v>
      </c>
      <c r="AW266" s="79">
        <f t="shared" si="350"/>
        <v>0</v>
      </c>
      <c r="AX266" s="79">
        <f t="shared" si="350"/>
        <v>0</v>
      </c>
      <c r="AY266" s="79">
        <f t="shared" si="350"/>
        <v>0</v>
      </c>
      <c r="AZ266" s="79">
        <f t="shared" si="350"/>
        <v>0</v>
      </c>
      <c r="BA266" s="79">
        <f t="shared" si="350"/>
        <v>0</v>
      </c>
      <c r="BB266" s="79">
        <f t="shared" si="350"/>
        <v>0</v>
      </c>
      <c r="BC266" s="79">
        <f t="shared" si="350"/>
        <v>0</v>
      </c>
      <c r="BD266" s="79">
        <f t="shared" si="350"/>
        <v>0</v>
      </c>
      <c r="BE266" s="79">
        <f t="shared" si="350"/>
        <v>0</v>
      </c>
      <c r="BF266" s="79">
        <f t="shared" si="350"/>
        <v>0</v>
      </c>
      <c r="BG266" s="79">
        <f t="shared" si="350"/>
        <v>0</v>
      </c>
      <c r="BH266" s="79">
        <f t="shared" si="350"/>
        <v>0</v>
      </c>
      <c r="BI266" s="79">
        <f t="shared" si="350"/>
        <v>0</v>
      </c>
      <c r="BJ266" s="79">
        <f t="shared" si="350"/>
        <v>0</v>
      </c>
      <c r="BK266" s="79">
        <f t="shared" si="350"/>
        <v>0</v>
      </c>
      <c r="BL266" s="79">
        <f t="shared" si="350"/>
        <v>0</v>
      </c>
      <c r="BM266" s="79">
        <f t="shared" si="350"/>
        <v>0</v>
      </c>
      <c r="BN266" s="79">
        <f t="shared" si="350"/>
        <v>0</v>
      </c>
      <c r="BO266" s="79">
        <f t="shared" si="350"/>
        <v>0</v>
      </c>
      <c r="BP266" s="79">
        <f t="shared" si="350"/>
        <v>0</v>
      </c>
      <c r="BQ266" s="79">
        <f t="shared" si="350"/>
        <v>0</v>
      </c>
      <c r="BR266" s="17"/>
      <c r="BS266" s="79">
        <f t="shared" ref="BS266:CY266" si="351">BS135</f>
        <v>-19253312.257086892</v>
      </c>
      <c r="BT266" s="79">
        <f t="shared" si="351"/>
        <v>180710289.32353106</v>
      </c>
      <c r="BU266" s="79">
        <f t="shared" si="351"/>
        <v>0</v>
      </c>
      <c r="BV266" s="79">
        <f t="shared" si="351"/>
        <v>0</v>
      </c>
      <c r="BW266" s="79">
        <f t="shared" si="351"/>
        <v>0</v>
      </c>
      <c r="BX266" s="79">
        <f t="shared" si="351"/>
        <v>0</v>
      </c>
      <c r="BY266" s="79">
        <f t="shared" si="351"/>
        <v>0</v>
      </c>
      <c r="BZ266" s="79">
        <f t="shared" si="351"/>
        <v>0</v>
      </c>
      <c r="CA266" s="79">
        <f t="shared" si="351"/>
        <v>0</v>
      </c>
      <c r="CB266" s="79">
        <f t="shared" si="351"/>
        <v>0</v>
      </c>
      <c r="CC266" s="79">
        <f t="shared" si="351"/>
        <v>0</v>
      </c>
      <c r="CD266" s="79">
        <f t="shared" si="351"/>
        <v>0</v>
      </c>
      <c r="CE266" s="79">
        <f t="shared" si="351"/>
        <v>0</v>
      </c>
      <c r="CF266" s="79">
        <f t="shared" si="351"/>
        <v>0</v>
      </c>
      <c r="CG266" s="79">
        <f t="shared" si="351"/>
        <v>0</v>
      </c>
      <c r="CH266" s="79">
        <f t="shared" si="351"/>
        <v>0</v>
      </c>
      <c r="CI266" s="79">
        <f t="shared" si="351"/>
        <v>0</v>
      </c>
      <c r="CJ266" s="79">
        <f t="shared" si="351"/>
        <v>0</v>
      </c>
      <c r="CK266" s="79">
        <f t="shared" si="351"/>
        <v>0</v>
      </c>
      <c r="CL266" s="79">
        <f t="shared" si="351"/>
        <v>0</v>
      </c>
      <c r="CM266" s="79">
        <f t="shared" si="351"/>
        <v>0</v>
      </c>
      <c r="CN266" s="79">
        <f t="shared" si="351"/>
        <v>0</v>
      </c>
      <c r="CO266" s="79">
        <f t="shared" si="351"/>
        <v>0</v>
      </c>
      <c r="CP266" s="79">
        <f t="shared" si="351"/>
        <v>0</v>
      </c>
      <c r="CQ266" s="79">
        <f t="shared" si="351"/>
        <v>0</v>
      </c>
      <c r="CR266" s="79">
        <f t="shared" si="351"/>
        <v>0</v>
      </c>
      <c r="CS266" s="79">
        <f t="shared" si="351"/>
        <v>0</v>
      </c>
      <c r="CT266" s="79">
        <f t="shared" si="351"/>
        <v>0</v>
      </c>
      <c r="CU266" s="79">
        <f t="shared" si="351"/>
        <v>0</v>
      </c>
      <c r="CV266" s="79">
        <f t="shared" si="351"/>
        <v>0</v>
      </c>
      <c r="CW266" s="79">
        <f t="shared" si="351"/>
        <v>0</v>
      </c>
      <c r="CX266" s="79">
        <f t="shared" si="351"/>
        <v>0</v>
      </c>
      <c r="CY266" s="79">
        <f t="shared" si="351"/>
        <v>0</v>
      </c>
    </row>
    <row r="267" spans="1:103">
      <c r="B267" s="2" t="s">
        <v>11</v>
      </c>
      <c r="E267" s="33"/>
      <c r="F267" s="33"/>
      <c r="G267" s="33">
        <f t="shared" si="349"/>
        <v>-36144320.391607381</v>
      </c>
      <c r="H267" s="33" t="s">
        <v>136</v>
      </c>
      <c r="I267" s="47"/>
      <c r="J267" s="33">
        <f t="shared" ref="J267:BQ267" si="352">J140</f>
        <v>0</v>
      </c>
      <c r="K267" s="33">
        <f t="shared" si="352"/>
        <v>0</v>
      </c>
      <c r="L267" s="33">
        <f t="shared" si="352"/>
        <v>0</v>
      </c>
      <c r="M267" s="33">
        <f t="shared" si="352"/>
        <v>0</v>
      </c>
      <c r="N267" s="33">
        <f t="shared" si="352"/>
        <v>0</v>
      </c>
      <c r="O267" s="33">
        <f t="shared" si="352"/>
        <v>0</v>
      </c>
      <c r="P267" s="33">
        <f t="shared" si="352"/>
        <v>0</v>
      </c>
      <c r="Q267" s="33">
        <f t="shared" si="352"/>
        <v>0</v>
      </c>
      <c r="R267" s="33">
        <f t="shared" si="352"/>
        <v>0</v>
      </c>
      <c r="S267" s="33">
        <f t="shared" si="352"/>
        <v>0</v>
      </c>
      <c r="T267" s="33">
        <f t="shared" si="352"/>
        <v>0</v>
      </c>
      <c r="U267" s="33">
        <f t="shared" si="352"/>
        <v>0</v>
      </c>
      <c r="V267" s="33">
        <f t="shared" si="352"/>
        <v>0</v>
      </c>
      <c r="W267" s="33">
        <f t="shared" si="352"/>
        <v>0</v>
      </c>
      <c r="X267" s="33">
        <f t="shared" si="352"/>
        <v>0</v>
      </c>
      <c r="Y267" s="33">
        <f t="shared" si="352"/>
        <v>0</v>
      </c>
      <c r="Z267" s="33">
        <f t="shared" si="352"/>
        <v>0</v>
      </c>
      <c r="AA267" s="33">
        <f t="shared" si="352"/>
        <v>0</v>
      </c>
      <c r="AB267" s="33">
        <f t="shared" si="352"/>
        <v>0</v>
      </c>
      <c r="AC267" s="33">
        <f t="shared" si="352"/>
        <v>0</v>
      </c>
      <c r="AD267" s="33">
        <f t="shared" si="352"/>
        <v>0</v>
      </c>
      <c r="AE267" s="33">
        <f t="shared" si="352"/>
        <v>-1086330.1452291261</v>
      </c>
      <c r="AF267" s="33">
        <f t="shared" si="352"/>
        <v>-1086330.145229127</v>
      </c>
      <c r="AG267" s="33">
        <f t="shared" si="352"/>
        <v>-33971660.101149127</v>
      </c>
      <c r="AH267" s="33">
        <f t="shared" si="352"/>
        <v>0</v>
      </c>
      <c r="AI267" s="33">
        <f t="shared" si="352"/>
        <v>0</v>
      </c>
      <c r="AJ267" s="33">
        <f t="shared" si="352"/>
        <v>0</v>
      </c>
      <c r="AK267" s="33">
        <f t="shared" si="352"/>
        <v>0</v>
      </c>
      <c r="AL267" s="33">
        <f t="shared" si="352"/>
        <v>0</v>
      </c>
      <c r="AM267" s="33">
        <f t="shared" si="352"/>
        <v>0</v>
      </c>
      <c r="AN267" s="33">
        <f t="shared" si="352"/>
        <v>0</v>
      </c>
      <c r="AO267" s="33">
        <f t="shared" si="352"/>
        <v>0</v>
      </c>
      <c r="AP267" s="33">
        <f t="shared" si="352"/>
        <v>0</v>
      </c>
      <c r="AQ267" s="33">
        <f t="shared" si="352"/>
        <v>0</v>
      </c>
      <c r="AR267" s="33">
        <f t="shared" si="352"/>
        <v>0</v>
      </c>
      <c r="AS267" s="33">
        <f t="shared" si="352"/>
        <v>0</v>
      </c>
      <c r="AT267" s="33">
        <f t="shared" si="352"/>
        <v>0</v>
      </c>
      <c r="AU267" s="33">
        <f t="shared" si="352"/>
        <v>0</v>
      </c>
      <c r="AV267" s="33">
        <f t="shared" si="352"/>
        <v>0</v>
      </c>
      <c r="AW267" s="33">
        <f t="shared" si="352"/>
        <v>0</v>
      </c>
      <c r="AX267" s="33">
        <f t="shared" si="352"/>
        <v>0</v>
      </c>
      <c r="AY267" s="33">
        <f t="shared" si="352"/>
        <v>0</v>
      </c>
      <c r="AZ267" s="33">
        <f t="shared" si="352"/>
        <v>0</v>
      </c>
      <c r="BA267" s="33">
        <f t="shared" si="352"/>
        <v>0</v>
      </c>
      <c r="BB267" s="33">
        <f t="shared" si="352"/>
        <v>0</v>
      </c>
      <c r="BC267" s="33">
        <f t="shared" si="352"/>
        <v>0</v>
      </c>
      <c r="BD267" s="33">
        <f t="shared" si="352"/>
        <v>0</v>
      </c>
      <c r="BE267" s="33">
        <f t="shared" si="352"/>
        <v>0</v>
      </c>
      <c r="BF267" s="33">
        <f t="shared" si="352"/>
        <v>0</v>
      </c>
      <c r="BG267" s="33">
        <f t="shared" si="352"/>
        <v>0</v>
      </c>
      <c r="BH267" s="33">
        <f t="shared" si="352"/>
        <v>0</v>
      </c>
      <c r="BI267" s="33">
        <f t="shared" si="352"/>
        <v>0</v>
      </c>
      <c r="BJ267" s="33">
        <f t="shared" si="352"/>
        <v>0</v>
      </c>
      <c r="BK267" s="33">
        <f t="shared" si="352"/>
        <v>0</v>
      </c>
      <c r="BL267" s="33">
        <f t="shared" si="352"/>
        <v>0</v>
      </c>
      <c r="BM267" s="33">
        <f t="shared" si="352"/>
        <v>0</v>
      </c>
      <c r="BN267" s="33">
        <f t="shared" si="352"/>
        <v>0</v>
      </c>
      <c r="BO267" s="33">
        <f t="shared" si="352"/>
        <v>0</v>
      </c>
      <c r="BP267" s="33">
        <f t="shared" si="352"/>
        <v>0</v>
      </c>
      <c r="BQ267" s="33">
        <f t="shared" si="352"/>
        <v>0</v>
      </c>
      <c r="BS267" s="33">
        <f t="shared" ref="BS267:CY267" si="353">BS140</f>
        <v>0</v>
      </c>
      <c r="BT267" s="33">
        <f t="shared" si="353"/>
        <v>-36144320.391607381</v>
      </c>
      <c r="BU267" s="33">
        <f t="shared" si="353"/>
        <v>0</v>
      </c>
      <c r="BV267" s="33">
        <f t="shared" si="353"/>
        <v>0</v>
      </c>
      <c r="BW267" s="33">
        <f t="shared" si="353"/>
        <v>0</v>
      </c>
      <c r="BX267" s="33">
        <f t="shared" si="353"/>
        <v>0</v>
      </c>
      <c r="BY267" s="33">
        <f t="shared" si="353"/>
        <v>0</v>
      </c>
      <c r="BZ267" s="33">
        <f t="shared" si="353"/>
        <v>0</v>
      </c>
      <c r="CA267" s="33">
        <f t="shared" si="353"/>
        <v>0</v>
      </c>
      <c r="CB267" s="33">
        <f t="shared" si="353"/>
        <v>0</v>
      </c>
      <c r="CC267" s="33">
        <f t="shared" si="353"/>
        <v>0</v>
      </c>
      <c r="CD267" s="33">
        <f t="shared" si="353"/>
        <v>0</v>
      </c>
      <c r="CE267" s="33">
        <f t="shared" si="353"/>
        <v>0</v>
      </c>
      <c r="CF267" s="33">
        <f t="shared" si="353"/>
        <v>0</v>
      </c>
      <c r="CG267" s="33">
        <f t="shared" si="353"/>
        <v>0</v>
      </c>
      <c r="CH267" s="33">
        <f t="shared" si="353"/>
        <v>0</v>
      </c>
      <c r="CI267" s="33">
        <f t="shared" si="353"/>
        <v>0</v>
      </c>
      <c r="CJ267" s="33">
        <f t="shared" si="353"/>
        <v>0</v>
      </c>
      <c r="CK267" s="33">
        <f t="shared" si="353"/>
        <v>0</v>
      </c>
      <c r="CL267" s="33">
        <f t="shared" si="353"/>
        <v>0</v>
      </c>
      <c r="CM267" s="33">
        <f t="shared" si="353"/>
        <v>0</v>
      </c>
      <c r="CN267" s="33">
        <f t="shared" si="353"/>
        <v>0</v>
      </c>
      <c r="CO267" s="33">
        <f t="shared" si="353"/>
        <v>0</v>
      </c>
      <c r="CP267" s="33">
        <f t="shared" si="353"/>
        <v>0</v>
      </c>
      <c r="CQ267" s="33">
        <f t="shared" si="353"/>
        <v>0</v>
      </c>
      <c r="CR267" s="33">
        <f t="shared" si="353"/>
        <v>0</v>
      </c>
      <c r="CS267" s="33">
        <f t="shared" si="353"/>
        <v>0</v>
      </c>
      <c r="CT267" s="33">
        <f t="shared" si="353"/>
        <v>0</v>
      </c>
      <c r="CU267" s="33">
        <f t="shared" si="353"/>
        <v>0</v>
      </c>
      <c r="CV267" s="33">
        <f t="shared" si="353"/>
        <v>0</v>
      </c>
      <c r="CW267" s="33">
        <f t="shared" si="353"/>
        <v>0</v>
      </c>
      <c r="CX267" s="33">
        <f t="shared" si="353"/>
        <v>0</v>
      </c>
      <c r="CY267" s="33">
        <f t="shared" si="353"/>
        <v>0</v>
      </c>
    </row>
    <row r="268" spans="1:103">
      <c r="B268" s="2" t="s">
        <v>16</v>
      </c>
      <c r="E268" s="33"/>
      <c r="F268" s="33"/>
      <c r="G268" s="33">
        <f t="shared" si="349"/>
        <v>-2064278520.0177083</v>
      </c>
      <c r="H268" s="33" t="s">
        <v>136</v>
      </c>
      <c r="I268" s="48"/>
      <c r="J268" s="33">
        <f t="shared" ref="J268:BQ268" si="354">J226</f>
        <v>0</v>
      </c>
      <c r="K268" s="33">
        <f t="shared" si="354"/>
        <v>0</v>
      </c>
      <c r="L268" s="33">
        <f t="shared" si="354"/>
        <v>0</v>
      </c>
      <c r="M268" s="33">
        <f t="shared" si="354"/>
        <v>0</v>
      </c>
      <c r="N268" s="33">
        <f t="shared" si="354"/>
        <v>0</v>
      </c>
      <c r="O268" s="33">
        <f t="shared" si="354"/>
        <v>0</v>
      </c>
      <c r="P268" s="33">
        <f t="shared" si="354"/>
        <v>-681816141.66666663</v>
      </c>
      <c r="Q268" s="33">
        <f t="shared" si="354"/>
        <v>-97129897.619047612</v>
      </c>
      <c r="R268" s="33">
        <f t="shared" si="354"/>
        <v>-97374897.619047612</v>
      </c>
      <c r="S268" s="33">
        <f t="shared" si="354"/>
        <v>-97619897.619047612</v>
      </c>
      <c r="T268" s="33">
        <f t="shared" si="354"/>
        <v>-97864897.619047612</v>
      </c>
      <c r="U268" s="33">
        <f t="shared" si="354"/>
        <v>-98109897.619047612</v>
      </c>
      <c r="V268" s="33">
        <f t="shared" si="354"/>
        <v>-98354897.619047612</v>
      </c>
      <c r="W268" s="33">
        <f t="shared" si="354"/>
        <v>-98599897.619047612</v>
      </c>
      <c r="X268" s="33">
        <f t="shared" si="354"/>
        <v>-98844897.619047612</v>
      </c>
      <c r="Y268" s="33">
        <f t="shared" si="354"/>
        <v>-99089897.619047612</v>
      </c>
      <c r="Z268" s="33">
        <f t="shared" si="354"/>
        <v>-99334897.619047612</v>
      </c>
      <c r="AA268" s="33">
        <f t="shared" si="354"/>
        <v>-99579897.619047612</v>
      </c>
      <c r="AB268" s="33">
        <f t="shared" si="354"/>
        <v>-99824897.619047612</v>
      </c>
      <c r="AC268" s="33">
        <f t="shared" si="354"/>
        <v>-100069897.61904761</v>
      </c>
      <c r="AD268" s="33">
        <f t="shared" si="354"/>
        <v>-100314897.61904761</v>
      </c>
      <c r="AE268" s="33">
        <f t="shared" si="354"/>
        <v>-116759.09322920692</v>
      </c>
      <c r="AF268" s="33">
        <f t="shared" si="354"/>
        <v>-116270.56145833334</v>
      </c>
      <c r="AG268" s="33">
        <f t="shared" si="354"/>
        <v>-115782.02968749999</v>
      </c>
      <c r="AH268" s="33">
        <f t="shared" si="354"/>
        <v>0</v>
      </c>
      <c r="AI268" s="33">
        <f t="shared" si="354"/>
        <v>0</v>
      </c>
      <c r="AJ268" s="33">
        <f t="shared" si="354"/>
        <v>0</v>
      </c>
      <c r="AK268" s="33">
        <f t="shared" si="354"/>
        <v>0</v>
      </c>
      <c r="AL268" s="33">
        <f t="shared" si="354"/>
        <v>0</v>
      </c>
      <c r="AM268" s="33">
        <f t="shared" si="354"/>
        <v>0</v>
      </c>
      <c r="AN268" s="33">
        <f t="shared" si="354"/>
        <v>0</v>
      </c>
      <c r="AO268" s="33">
        <f t="shared" si="354"/>
        <v>0</v>
      </c>
      <c r="AP268" s="33">
        <f t="shared" si="354"/>
        <v>0</v>
      </c>
      <c r="AQ268" s="33">
        <f t="shared" si="354"/>
        <v>0</v>
      </c>
      <c r="AR268" s="33">
        <f t="shared" si="354"/>
        <v>0</v>
      </c>
      <c r="AS268" s="33">
        <f t="shared" si="354"/>
        <v>0</v>
      </c>
      <c r="AT268" s="33">
        <f t="shared" si="354"/>
        <v>0</v>
      </c>
      <c r="AU268" s="33">
        <f t="shared" si="354"/>
        <v>0</v>
      </c>
      <c r="AV268" s="33">
        <f t="shared" si="354"/>
        <v>0</v>
      </c>
      <c r="AW268" s="33">
        <f t="shared" si="354"/>
        <v>0</v>
      </c>
      <c r="AX268" s="33">
        <f t="shared" si="354"/>
        <v>0</v>
      </c>
      <c r="AY268" s="33">
        <f t="shared" si="354"/>
        <v>0</v>
      </c>
      <c r="AZ268" s="33">
        <f t="shared" si="354"/>
        <v>0</v>
      </c>
      <c r="BA268" s="33">
        <f t="shared" si="354"/>
        <v>0</v>
      </c>
      <c r="BB268" s="33">
        <f t="shared" si="354"/>
        <v>0</v>
      </c>
      <c r="BC268" s="33">
        <f t="shared" si="354"/>
        <v>0</v>
      </c>
      <c r="BD268" s="33">
        <f t="shared" si="354"/>
        <v>0</v>
      </c>
      <c r="BE268" s="33">
        <f t="shared" si="354"/>
        <v>0</v>
      </c>
      <c r="BF268" s="33">
        <f t="shared" si="354"/>
        <v>0</v>
      </c>
      <c r="BG268" s="33">
        <f t="shared" si="354"/>
        <v>0</v>
      </c>
      <c r="BH268" s="33">
        <f t="shared" si="354"/>
        <v>0</v>
      </c>
      <c r="BI268" s="33">
        <f t="shared" si="354"/>
        <v>0</v>
      </c>
      <c r="BJ268" s="33">
        <f t="shared" si="354"/>
        <v>0</v>
      </c>
      <c r="BK268" s="33">
        <f t="shared" si="354"/>
        <v>0</v>
      </c>
      <c r="BL268" s="33">
        <f t="shared" si="354"/>
        <v>0</v>
      </c>
      <c r="BM268" s="33">
        <f t="shared" si="354"/>
        <v>0</v>
      </c>
      <c r="BN268" s="33">
        <f t="shared" si="354"/>
        <v>0</v>
      </c>
      <c r="BO268" s="33">
        <f t="shared" si="354"/>
        <v>0</v>
      </c>
      <c r="BP268" s="33">
        <f t="shared" si="354"/>
        <v>0</v>
      </c>
      <c r="BQ268" s="33">
        <f t="shared" si="354"/>
        <v>0</v>
      </c>
      <c r="BS268" s="33">
        <f t="shared" ref="BS268:CY268" si="355">BS226</f>
        <v>-1169915629.7619047</v>
      </c>
      <c r="BT268" s="33">
        <f t="shared" si="355"/>
        <v>-894362890.2558037</v>
      </c>
      <c r="BU268" s="33">
        <f t="shared" si="355"/>
        <v>0</v>
      </c>
      <c r="BV268" s="33">
        <f t="shared" si="355"/>
        <v>0</v>
      </c>
      <c r="BW268" s="33">
        <f t="shared" si="355"/>
        <v>0</v>
      </c>
      <c r="BX268" s="33">
        <f t="shared" si="355"/>
        <v>0</v>
      </c>
      <c r="BY268" s="33">
        <f t="shared" si="355"/>
        <v>0</v>
      </c>
      <c r="BZ268" s="33">
        <f t="shared" si="355"/>
        <v>0</v>
      </c>
      <c r="CA268" s="33">
        <f t="shared" si="355"/>
        <v>0</v>
      </c>
      <c r="CB268" s="33">
        <f t="shared" si="355"/>
        <v>0</v>
      </c>
      <c r="CC268" s="33">
        <f t="shared" si="355"/>
        <v>0</v>
      </c>
      <c r="CD268" s="33">
        <f t="shared" si="355"/>
        <v>0</v>
      </c>
      <c r="CE268" s="33">
        <f t="shared" si="355"/>
        <v>0</v>
      </c>
      <c r="CF268" s="33">
        <f t="shared" si="355"/>
        <v>0</v>
      </c>
      <c r="CG268" s="33">
        <f t="shared" si="355"/>
        <v>0</v>
      </c>
      <c r="CH268" s="33">
        <f t="shared" si="355"/>
        <v>0</v>
      </c>
      <c r="CI268" s="33">
        <f t="shared" si="355"/>
        <v>0</v>
      </c>
      <c r="CJ268" s="33">
        <f t="shared" si="355"/>
        <v>0</v>
      </c>
      <c r="CK268" s="33">
        <f t="shared" si="355"/>
        <v>0</v>
      </c>
      <c r="CL268" s="33">
        <f t="shared" si="355"/>
        <v>0</v>
      </c>
      <c r="CM268" s="33">
        <f t="shared" si="355"/>
        <v>0</v>
      </c>
      <c r="CN268" s="33">
        <f t="shared" si="355"/>
        <v>0</v>
      </c>
      <c r="CO268" s="33">
        <f t="shared" si="355"/>
        <v>0</v>
      </c>
      <c r="CP268" s="33">
        <f t="shared" si="355"/>
        <v>0</v>
      </c>
      <c r="CQ268" s="33">
        <f t="shared" si="355"/>
        <v>0</v>
      </c>
      <c r="CR268" s="33">
        <f t="shared" si="355"/>
        <v>0</v>
      </c>
      <c r="CS268" s="33">
        <f t="shared" si="355"/>
        <v>0</v>
      </c>
      <c r="CT268" s="33">
        <f t="shared" si="355"/>
        <v>0</v>
      </c>
      <c r="CU268" s="33">
        <f t="shared" si="355"/>
        <v>0</v>
      </c>
      <c r="CV268" s="33">
        <f t="shared" si="355"/>
        <v>0</v>
      </c>
      <c r="CW268" s="33">
        <f t="shared" si="355"/>
        <v>0</v>
      </c>
      <c r="CX268" s="33">
        <f t="shared" si="355"/>
        <v>0</v>
      </c>
      <c r="CY268" s="33">
        <f t="shared" si="355"/>
        <v>0</v>
      </c>
    </row>
    <row r="269" spans="1:103">
      <c r="B269" s="6" t="s">
        <v>139</v>
      </c>
      <c r="E269" s="33"/>
      <c r="F269" s="33"/>
      <c r="G269" s="33">
        <f t="shared" si="349"/>
        <v>2045907203.1842272</v>
      </c>
      <c r="H269" s="33" t="s">
        <v>136</v>
      </c>
      <c r="I269" s="48"/>
      <c r="J269" s="33">
        <f t="shared" ref="J269:BQ269" si="356">J222</f>
        <v>0</v>
      </c>
      <c r="K269" s="33">
        <f t="shared" si="356"/>
        <v>0</v>
      </c>
      <c r="L269" s="33">
        <f t="shared" si="356"/>
        <v>0</v>
      </c>
      <c r="M269" s="33">
        <f t="shared" si="356"/>
        <v>0</v>
      </c>
      <c r="N269" s="33">
        <f t="shared" si="356"/>
        <v>0</v>
      </c>
      <c r="O269" s="33">
        <f t="shared" si="356"/>
        <v>0</v>
      </c>
      <c r="P269" s="33">
        <f t="shared" si="356"/>
        <v>0</v>
      </c>
      <c r="Q269" s="33">
        <f t="shared" si="356"/>
        <v>0</v>
      </c>
      <c r="R269" s="33">
        <f t="shared" si="356"/>
        <v>0</v>
      </c>
      <c r="S269" s="33">
        <f t="shared" si="356"/>
        <v>0</v>
      </c>
      <c r="T269" s="33">
        <f t="shared" si="356"/>
        <v>0</v>
      </c>
      <c r="U269" s="33">
        <f t="shared" si="356"/>
        <v>0</v>
      </c>
      <c r="V269" s="33">
        <f t="shared" si="356"/>
        <v>0</v>
      </c>
      <c r="W269" s="33">
        <f t="shared" si="356"/>
        <v>0</v>
      </c>
      <c r="X269" s="33">
        <f t="shared" si="356"/>
        <v>0</v>
      </c>
      <c r="Y269" s="33">
        <f t="shared" si="356"/>
        <v>0</v>
      </c>
      <c r="Z269" s="33">
        <f t="shared" si="356"/>
        <v>0</v>
      </c>
      <c r="AA269" s="33">
        <f t="shared" si="356"/>
        <v>0</v>
      </c>
      <c r="AB269" s="33">
        <f t="shared" si="356"/>
        <v>0</v>
      </c>
      <c r="AC269" s="33">
        <f t="shared" si="356"/>
        <v>0</v>
      </c>
      <c r="AD269" s="33">
        <f t="shared" si="356"/>
        <v>0</v>
      </c>
      <c r="AE269" s="33">
        <f t="shared" si="356"/>
        <v>0</v>
      </c>
      <c r="AF269" s="33">
        <f t="shared" si="356"/>
        <v>0</v>
      </c>
      <c r="AG269" s="33">
        <f t="shared" si="356"/>
        <v>2045907203.1842272</v>
      </c>
      <c r="AH269" s="33">
        <f t="shared" si="356"/>
        <v>0</v>
      </c>
      <c r="AI269" s="33">
        <f t="shared" si="356"/>
        <v>0</v>
      </c>
      <c r="AJ269" s="33">
        <f t="shared" si="356"/>
        <v>0</v>
      </c>
      <c r="AK269" s="33">
        <f t="shared" si="356"/>
        <v>0</v>
      </c>
      <c r="AL269" s="33">
        <f t="shared" si="356"/>
        <v>0</v>
      </c>
      <c r="AM269" s="33">
        <f t="shared" si="356"/>
        <v>0</v>
      </c>
      <c r="AN269" s="33">
        <f t="shared" si="356"/>
        <v>0</v>
      </c>
      <c r="AO269" s="33">
        <f t="shared" si="356"/>
        <v>0</v>
      </c>
      <c r="AP269" s="33">
        <f t="shared" si="356"/>
        <v>0</v>
      </c>
      <c r="AQ269" s="33">
        <f t="shared" si="356"/>
        <v>0</v>
      </c>
      <c r="AR269" s="33">
        <f t="shared" si="356"/>
        <v>0</v>
      </c>
      <c r="AS269" s="33">
        <f t="shared" si="356"/>
        <v>0</v>
      </c>
      <c r="AT269" s="33">
        <f t="shared" si="356"/>
        <v>0</v>
      </c>
      <c r="AU269" s="33">
        <f t="shared" si="356"/>
        <v>0</v>
      </c>
      <c r="AV269" s="33">
        <f t="shared" si="356"/>
        <v>0</v>
      </c>
      <c r="AW269" s="33">
        <f t="shared" si="356"/>
        <v>0</v>
      </c>
      <c r="AX269" s="33">
        <f t="shared" si="356"/>
        <v>0</v>
      </c>
      <c r="AY269" s="33">
        <f t="shared" si="356"/>
        <v>0</v>
      </c>
      <c r="AZ269" s="33">
        <f t="shared" si="356"/>
        <v>0</v>
      </c>
      <c r="BA269" s="33">
        <f t="shared" si="356"/>
        <v>0</v>
      </c>
      <c r="BB269" s="33">
        <f t="shared" si="356"/>
        <v>0</v>
      </c>
      <c r="BC269" s="33">
        <f t="shared" si="356"/>
        <v>0</v>
      </c>
      <c r="BD269" s="33">
        <f t="shared" si="356"/>
        <v>0</v>
      </c>
      <c r="BE269" s="33">
        <f t="shared" si="356"/>
        <v>0</v>
      </c>
      <c r="BF269" s="33">
        <f t="shared" si="356"/>
        <v>0</v>
      </c>
      <c r="BG269" s="33">
        <f t="shared" si="356"/>
        <v>0</v>
      </c>
      <c r="BH269" s="33">
        <f t="shared" si="356"/>
        <v>0</v>
      </c>
      <c r="BI269" s="33">
        <f t="shared" si="356"/>
        <v>0</v>
      </c>
      <c r="BJ269" s="33">
        <f t="shared" si="356"/>
        <v>0</v>
      </c>
      <c r="BK269" s="33">
        <f t="shared" si="356"/>
        <v>0</v>
      </c>
      <c r="BL269" s="33">
        <f t="shared" si="356"/>
        <v>0</v>
      </c>
      <c r="BM269" s="33">
        <f t="shared" si="356"/>
        <v>0</v>
      </c>
      <c r="BN269" s="33">
        <f t="shared" si="356"/>
        <v>0</v>
      </c>
      <c r="BO269" s="33">
        <f t="shared" si="356"/>
        <v>0</v>
      </c>
      <c r="BP269" s="33">
        <f t="shared" si="356"/>
        <v>0</v>
      </c>
      <c r="BQ269" s="33">
        <f t="shared" si="356"/>
        <v>0</v>
      </c>
      <c r="BS269" s="33">
        <f t="shared" ref="BS269:CY269" si="357">BS222</f>
        <v>0</v>
      </c>
      <c r="BT269" s="33">
        <f t="shared" si="357"/>
        <v>2045907203.1842272</v>
      </c>
      <c r="BU269" s="33">
        <f t="shared" si="357"/>
        <v>0</v>
      </c>
      <c r="BV269" s="33">
        <f t="shared" si="357"/>
        <v>0</v>
      </c>
      <c r="BW269" s="33">
        <f t="shared" si="357"/>
        <v>0</v>
      </c>
      <c r="BX269" s="33">
        <f t="shared" si="357"/>
        <v>0</v>
      </c>
      <c r="BY269" s="33">
        <f t="shared" si="357"/>
        <v>0</v>
      </c>
      <c r="BZ269" s="33">
        <f t="shared" si="357"/>
        <v>0</v>
      </c>
      <c r="CA269" s="33">
        <f t="shared" si="357"/>
        <v>0</v>
      </c>
      <c r="CB269" s="33">
        <f t="shared" si="357"/>
        <v>0</v>
      </c>
      <c r="CC269" s="33">
        <f t="shared" si="357"/>
        <v>0</v>
      </c>
      <c r="CD269" s="33">
        <f t="shared" si="357"/>
        <v>0</v>
      </c>
      <c r="CE269" s="33">
        <f t="shared" si="357"/>
        <v>0</v>
      </c>
      <c r="CF269" s="33">
        <f t="shared" si="357"/>
        <v>0</v>
      </c>
      <c r="CG269" s="33">
        <f t="shared" si="357"/>
        <v>0</v>
      </c>
      <c r="CH269" s="33">
        <f t="shared" si="357"/>
        <v>0</v>
      </c>
      <c r="CI269" s="33">
        <f t="shared" si="357"/>
        <v>0</v>
      </c>
      <c r="CJ269" s="33">
        <f t="shared" si="357"/>
        <v>0</v>
      </c>
      <c r="CK269" s="33">
        <f t="shared" si="357"/>
        <v>0</v>
      </c>
      <c r="CL269" s="33">
        <f t="shared" si="357"/>
        <v>0</v>
      </c>
      <c r="CM269" s="33">
        <f t="shared" si="357"/>
        <v>0</v>
      </c>
      <c r="CN269" s="33">
        <f t="shared" si="357"/>
        <v>0</v>
      </c>
      <c r="CO269" s="33">
        <f t="shared" si="357"/>
        <v>0</v>
      </c>
      <c r="CP269" s="33">
        <f t="shared" si="357"/>
        <v>0</v>
      </c>
      <c r="CQ269" s="33">
        <f t="shared" si="357"/>
        <v>0</v>
      </c>
      <c r="CR269" s="33">
        <f t="shared" si="357"/>
        <v>0</v>
      </c>
      <c r="CS269" s="33">
        <f t="shared" si="357"/>
        <v>0</v>
      </c>
      <c r="CT269" s="33">
        <f t="shared" si="357"/>
        <v>0</v>
      </c>
      <c r="CU269" s="33">
        <f t="shared" si="357"/>
        <v>0</v>
      </c>
      <c r="CV269" s="33">
        <f t="shared" si="357"/>
        <v>0</v>
      </c>
      <c r="CW269" s="33">
        <f t="shared" si="357"/>
        <v>0</v>
      </c>
      <c r="CX269" s="33">
        <f t="shared" si="357"/>
        <v>0</v>
      </c>
      <c r="CY269" s="33">
        <f t="shared" si="357"/>
        <v>0</v>
      </c>
    </row>
    <row r="270" spans="1:103" s="19" customFormat="1">
      <c r="A270" s="16"/>
      <c r="B270" s="17" t="s">
        <v>9</v>
      </c>
      <c r="C270" s="205">
        <f>(E194*C205*0.8)+(SUM(E198:E199)*C274)</f>
        <v>7.970275413119679E-2</v>
      </c>
      <c r="D270" s="116" t="s">
        <v>12</v>
      </c>
      <c r="E270" s="79"/>
      <c r="F270" s="79"/>
      <c r="G270" s="79">
        <f t="shared" si="349"/>
        <v>106941339.84135556</v>
      </c>
      <c r="H270" s="79" t="s">
        <v>136</v>
      </c>
      <c r="I270" s="90"/>
      <c r="J270" s="79">
        <f t="shared" ref="J270:AO270" si="358">SUM(J266:J269)</f>
        <v>0</v>
      </c>
      <c r="K270" s="79">
        <f t="shared" si="358"/>
        <v>0</v>
      </c>
      <c r="L270" s="79">
        <f t="shared" si="358"/>
        <v>0</v>
      </c>
      <c r="M270" s="79">
        <f t="shared" si="358"/>
        <v>0</v>
      </c>
      <c r="N270" s="79">
        <f t="shared" si="358"/>
        <v>0</v>
      </c>
      <c r="O270" s="79">
        <f t="shared" si="358"/>
        <v>0</v>
      </c>
      <c r="P270" s="79">
        <f t="shared" si="358"/>
        <v>-694308936.79161477</v>
      </c>
      <c r="Q270" s="79">
        <f t="shared" si="358"/>
        <v>-98284740.771502763</v>
      </c>
      <c r="R270" s="79">
        <f t="shared" si="358"/>
        <v>-98628370.908489063</v>
      </c>
      <c r="S270" s="79">
        <f t="shared" si="358"/>
        <v>-98972001.045475364</v>
      </c>
      <c r="T270" s="79">
        <f t="shared" si="358"/>
        <v>-99315631.182461664</v>
      </c>
      <c r="U270" s="79">
        <f t="shared" si="358"/>
        <v>-99659261.319447964</v>
      </c>
      <c r="V270" s="79">
        <f t="shared" si="358"/>
        <v>-100002891.45643426</v>
      </c>
      <c r="W270" s="79">
        <f t="shared" si="358"/>
        <v>-100346521.59342057</v>
      </c>
      <c r="X270" s="79">
        <f t="shared" si="358"/>
        <v>-100690151.73040687</v>
      </c>
      <c r="Y270" s="79">
        <f t="shared" si="358"/>
        <v>-101033781.86739317</v>
      </c>
      <c r="Z270" s="79">
        <f t="shared" si="358"/>
        <v>-101377412.00437947</v>
      </c>
      <c r="AA270" s="79">
        <f t="shared" si="358"/>
        <v>-101721042.14136577</v>
      </c>
      <c r="AB270" s="79">
        <f t="shared" si="358"/>
        <v>-102064672.27835207</v>
      </c>
      <c r="AC270" s="79">
        <f t="shared" si="358"/>
        <v>-102408302.41533837</v>
      </c>
      <c r="AD270" s="79">
        <f t="shared" si="358"/>
        <v>-102751932.55232468</v>
      </c>
      <c r="AE270" s="79">
        <f t="shared" si="358"/>
        <v>10352333.765514266</v>
      </c>
      <c r="AF270" s="79">
        <f t="shared" si="358"/>
        <v>10352822.297285143</v>
      </c>
      <c r="AG270" s="79">
        <f t="shared" si="358"/>
        <v>2187801833.8369632</v>
      </c>
      <c r="AH270" s="79">
        <f t="shared" si="358"/>
        <v>0</v>
      </c>
      <c r="AI270" s="79">
        <f t="shared" si="358"/>
        <v>0</v>
      </c>
      <c r="AJ270" s="79">
        <f t="shared" si="358"/>
        <v>0</v>
      </c>
      <c r="AK270" s="79">
        <f t="shared" si="358"/>
        <v>0</v>
      </c>
      <c r="AL270" s="79">
        <f t="shared" si="358"/>
        <v>0</v>
      </c>
      <c r="AM270" s="79">
        <f t="shared" si="358"/>
        <v>0</v>
      </c>
      <c r="AN270" s="79">
        <f t="shared" si="358"/>
        <v>0</v>
      </c>
      <c r="AO270" s="79">
        <f t="shared" si="358"/>
        <v>0</v>
      </c>
      <c r="AP270" s="79">
        <f t="shared" ref="AP270:BQ270" si="359">SUM(AP266:AP269)</f>
        <v>0</v>
      </c>
      <c r="AQ270" s="79">
        <f t="shared" si="359"/>
        <v>0</v>
      </c>
      <c r="AR270" s="79">
        <f t="shared" si="359"/>
        <v>0</v>
      </c>
      <c r="AS270" s="79">
        <f t="shared" si="359"/>
        <v>0</v>
      </c>
      <c r="AT270" s="79">
        <f t="shared" si="359"/>
        <v>0</v>
      </c>
      <c r="AU270" s="79">
        <f t="shared" si="359"/>
        <v>0</v>
      </c>
      <c r="AV270" s="79">
        <f t="shared" si="359"/>
        <v>0</v>
      </c>
      <c r="AW270" s="79">
        <f t="shared" si="359"/>
        <v>0</v>
      </c>
      <c r="AX270" s="79">
        <f t="shared" si="359"/>
        <v>0</v>
      </c>
      <c r="AY270" s="79">
        <f t="shared" si="359"/>
        <v>0</v>
      </c>
      <c r="AZ270" s="79">
        <f t="shared" si="359"/>
        <v>0</v>
      </c>
      <c r="BA270" s="79">
        <f t="shared" si="359"/>
        <v>0</v>
      </c>
      <c r="BB270" s="79">
        <f t="shared" si="359"/>
        <v>0</v>
      </c>
      <c r="BC270" s="79">
        <f t="shared" si="359"/>
        <v>0</v>
      </c>
      <c r="BD270" s="79">
        <f t="shared" si="359"/>
        <v>0</v>
      </c>
      <c r="BE270" s="79">
        <f t="shared" si="359"/>
        <v>0</v>
      </c>
      <c r="BF270" s="79">
        <f t="shared" si="359"/>
        <v>0</v>
      </c>
      <c r="BG270" s="79">
        <f t="shared" si="359"/>
        <v>0</v>
      </c>
      <c r="BH270" s="79">
        <f t="shared" si="359"/>
        <v>0</v>
      </c>
      <c r="BI270" s="79">
        <f t="shared" si="359"/>
        <v>0</v>
      </c>
      <c r="BJ270" s="79">
        <f t="shared" si="359"/>
        <v>0</v>
      </c>
      <c r="BK270" s="79">
        <f t="shared" si="359"/>
        <v>0</v>
      </c>
      <c r="BL270" s="79">
        <f t="shared" si="359"/>
        <v>0</v>
      </c>
      <c r="BM270" s="79">
        <f t="shared" si="359"/>
        <v>0</v>
      </c>
      <c r="BN270" s="79">
        <f t="shared" si="359"/>
        <v>0</v>
      </c>
      <c r="BO270" s="79">
        <f t="shared" si="359"/>
        <v>0</v>
      </c>
      <c r="BP270" s="79">
        <f t="shared" si="359"/>
        <v>0</v>
      </c>
      <c r="BQ270" s="79">
        <f t="shared" si="359"/>
        <v>0</v>
      </c>
      <c r="BR270" s="17"/>
      <c r="BS270" s="79">
        <f t="shared" ref="BS270:CY270" si="360">SUM(BS266:BS269)</f>
        <v>-1189168942.0189917</v>
      </c>
      <c r="BT270" s="79">
        <f t="shared" si="360"/>
        <v>1296110281.8603473</v>
      </c>
      <c r="BU270" s="79">
        <f t="shared" si="360"/>
        <v>0</v>
      </c>
      <c r="BV270" s="79">
        <f t="shared" si="360"/>
        <v>0</v>
      </c>
      <c r="BW270" s="79">
        <f t="shared" si="360"/>
        <v>0</v>
      </c>
      <c r="BX270" s="79">
        <f t="shared" si="360"/>
        <v>0</v>
      </c>
      <c r="BY270" s="79">
        <f t="shared" si="360"/>
        <v>0</v>
      </c>
      <c r="BZ270" s="79">
        <f t="shared" si="360"/>
        <v>0</v>
      </c>
      <c r="CA270" s="79">
        <f t="shared" si="360"/>
        <v>0</v>
      </c>
      <c r="CB270" s="79">
        <f t="shared" si="360"/>
        <v>0</v>
      </c>
      <c r="CC270" s="79">
        <f t="shared" si="360"/>
        <v>0</v>
      </c>
      <c r="CD270" s="79">
        <f t="shared" si="360"/>
        <v>0</v>
      </c>
      <c r="CE270" s="79">
        <f t="shared" si="360"/>
        <v>0</v>
      </c>
      <c r="CF270" s="79">
        <f t="shared" si="360"/>
        <v>0</v>
      </c>
      <c r="CG270" s="79">
        <f t="shared" si="360"/>
        <v>0</v>
      </c>
      <c r="CH270" s="79">
        <f t="shared" si="360"/>
        <v>0</v>
      </c>
      <c r="CI270" s="79">
        <f t="shared" si="360"/>
        <v>0</v>
      </c>
      <c r="CJ270" s="79">
        <f t="shared" si="360"/>
        <v>0</v>
      </c>
      <c r="CK270" s="79">
        <f t="shared" si="360"/>
        <v>0</v>
      </c>
      <c r="CL270" s="79">
        <f t="shared" si="360"/>
        <v>0</v>
      </c>
      <c r="CM270" s="79">
        <f t="shared" si="360"/>
        <v>0</v>
      </c>
      <c r="CN270" s="79">
        <f t="shared" si="360"/>
        <v>0</v>
      </c>
      <c r="CO270" s="79">
        <f t="shared" si="360"/>
        <v>0</v>
      </c>
      <c r="CP270" s="79">
        <f t="shared" si="360"/>
        <v>0</v>
      </c>
      <c r="CQ270" s="79">
        <f t="shared" si="360"/>
        <v>0</v>
      </c>
      <c r="CR270" s="79">
        <f t="shared" si="360"/>
        <v>0</v>
      </c>
      <c r="CS270" s="79">
        <f t="shared" si="360"/>
        <v>0</v>
      </c>
      <c r="CT270" s="79">
        <f t="shared" si="360"/>
        <v>0</v>
      </c>
      <c r="CU270" s="79">
        <f t="shared" si="360"/>
        <v>0</v>
      </c>
      <c r="CV270" s="79">
        <f t="shared" si="360"/>
        <v>0</v>
      </c>
      <c r="CW270" s="79">
        <f t="shared" si="360"/>
        <v>0</v>
      </c>
      <c r="CX270" s="79">
        <f t="shared" si="360"/>
        <v>0</v>
      </c>
      <c r="CY270" s="79">
        <f t="shared" si="360"/>
        <v>0</v>
      </c>
    </row>
    <row r="271" spans="1:103">
      <c r="B271" s="2" t="s">
        <v>24</v>
      </c>
      <c r="E271" s="33"/>
      <c r="F271" s="22"/>
      <c r="G271" s="22">
        <f t="shared" si="349"/>
        <v>0</v>
      </c>
      <c r="H271" s="22" t="s">
        <v>136</v>
      </c>
      <c r="I271" s="48"/>
      <c r="J271" s="33">
        <f t="shared" ref="J271:BQ271" si="361">J138</f>
        <v>0</v>
      </c>
      <c r="K271" s="33">
        <f t="shared" si="361"/>
        <v>0</v>
      </c>
      <c r="L271" s="33">
        <f t="shared" si="361"/>
        <v>0</v>
      </c>
      <c r="M271" s="33">
        <f t="shared" si="361"/>
        <v>0</v>
      </c>
      <c r="N271" s="33">
        <f t="shared" si="361"/>
        <v>0</v>
      </c>
      <c r="O271" s="33">
        <f t="shared" si="361"/>
        <v>0</v>
      </c>
      <c r="P271" s="33">
        <f t="shared" si="361"/>
        <v>0</v>
      </c>
      <c r="Q271" s="33">
        <f t="shared" si="361"/>
        <v>0</v>
      </c>
      <c r="R271" s="33">
        <f t="shared" si="361"/>
        <v>0</v>
      </c>
      <c r="S271" s="33">
        <f t="shared" si="361"/>
        <v>0</v>
      </c>
      <c r="T271" s="33">
        <f t="shared" si="361"/>
        <v>0</v>
      </c>
      <c r="U271" s="33">
        <f t="shared" si="361"/>
        <v>0</v>
      </c>
      <c r="V271" s="33">
        <f t="shared" si="361"/>
        <v>0</v>
      </c>
      <c r="W271" s="33">
        <f t="shared" si="361"/>
        <v>0</v>
      </c>
      <c r="X271" s="33">
        <f t="shared" si="361"/>
        <v>0</v>
      </c>
      <c r="Y271" s="33">
        <f t="shared" si="361"/>
        <v>0</v>
      </c>
      <c r="Z271" s="33">
        <f t="shared" si="361"/>
        <v>0</v>
      </c>
      <c r="AA271" s="33">
        <f t="shared" si="361"/>
        <v>0</v>
      </c>
      <c r="AB271" s="33">
        <f t="shared" si="361"/>
        <v>0</v>
      </c>
      <c r="AC271" s="33">
        <f t="shared" si="361"/>
        <v>0</v>
      </c>
      <c r="AD271" s="33">
        <f t="shared" si="361"/>
        <v>0</v>
      </c>
      <c r="AE271" s="33">
        <f t="shared" si="361"/>
        <v>0</v>
      </c>
      <c r="AF271" s="33">
        <f t="shared" si="361"/>
        <v>0</v>
      </c>
      <c r="AG271" s="33">
        <f t="shared" si="361"/>
        <v>0</v>
      </c>
      <c r="AH271" s="33">
        <f t="shared" si="361"/>
        <v>0</v>
      </c>
      <c r="AI271" s="33">
        <f t="shared" si="361"/>
        <v>0</v>
      </c>
      <c r="AJ271" s="33">
        <f t="shared" si="361"/>
        <v>0</v>
      </c>
      <c r="AK271" s="33">
        <f t="shared" si="361"/>
        <v>0</v>
      </c>
      <c r="AL271" s="33">
        <f t="shared" si="361"/>
        <v>0</v>
      </c>
      <c r="AM271" s="33">
        <f t="shared" si="361"/>
        <v>0</v>
      </c>
      <c r="AN271" s="33">
        <f t="shared" si="361"/>
        <v>0</v>
      </c>
      <c r="AO271" s="33">
        <f t="shared" si="361"/>
        <v>0</v>
      </c>
      <c r="AP271" s="33">
        <f t="shared" si="361"/>
        <v>0</v>
      </c>
      <c r="AQ271" s="33">
        <f t="shared" si="361"/>
        <v>0</v>
      </c>
      <c r="AR271" s="33">
        <f t="shared" si="361"/>
        <v>0</v>
      </c>
      <c r="AS271" s="33">
        <f t="shared" si="361"/>
        <v>0</v>
      </c>
      <c r="AT271" s="33">
        <f t="shared" si="361"/>
        <v>0</v>
      </c>
      <c r="AU271" s="33">
        <f t="shared" si="361"/>
        <v>0</v>
      </c>
      <c r="AV271" s="33">
        <f t="shared" si="361"/>
        <v>0</v>
      </c>
      <c r="AW271" s="33">
        <f t="shared" si="361"/>
        <v>0</v>
      </c>
      <c r="AX271" s="33">
        <f t="shared" si="361"/>
        <v>0</v>
      </c>
      <c r="AY271" s="33">
        <f t="shared" si="361"/>
        <v>0</v>
      </c>
      <c r="AZ271" s="33">
        <f t="shared" si="361"/>
        <v>0</v>
      </c>
      <c r="BA271" s="33">
        <f t="shared" si="361"/>
        <v>0</v>
      </c>
      <c r="BB271" s="33">
        <f t="shared" si="361"/>
        <v>0</v>
      </c>
      <c r="BC271" s="33">
        <f t="shared" si="361"/>
        <v>0</v>
      </c>
      <c r="BD271" s="33">
        <f t="shared" si="361"/>
        <v>0</v>
      </c>
      <c r="BE271" s="33">
        <f t="shared" si="361"/>
        <v>0</v>
      </c>
      <c r="BF271" s="33">
        <f t="shared" si="361"/>
        <v>0</v>
      </c>
      <c r="BG271" s="33">
        <f t="shared" si="361"/>
        <v>0</v>
      </c>
      <c r="BH271" s="33">
        <f t="shared" si="361"/>
        <v>0</v>
      </c>
      <c r="BI271" s="33">
        <f t="shared" si="361"/>
        <v>0</v>
      </c>
      <c r="BJ271" s="33">
        <f t="shared" si="361"/>
        <v>0</v>
      </c>
      <c r="BK271" s="33">
        <f t="shared" si="361"/>
        <v>0</v>
      </c>
      <c r="BL271" s="33">
        <f t="shared" si="361"/>
        <v>0</v>
      </c>
      <c r="BM271" s="33">
        <f t="shared" si="361"/>
        <v>0</v>
      </c>
      <c r="BN271" s="33">
        <f t="shared" si="361"/>
        <v>0</v>
      </c>
      <c r="BO271" s="33">
        <f t="shared" si="361"/>
        <v>0</v>
      </c>
      <c r="BP271" s="33">
        <f t="shared" si="361"/>
        <v>0</v>
      </c>
      <c r="BQ271" s="33">
        <f t="shared" si="361"/>
        <v>0</v>
      </c>
      <c r="BS271" s="33">
        <f t="shared" ref="BS271:CY271" si="362">BS138</f>
        <v>0</v>
      </c>
      <c r="BT271" s="33">
        <f t="shared" si="362"/>
        <v>0</v>
      </c>
      <c r="BU271" s="33">
        <f t="shared" si="362"/>
        <v>0</v>
      </c>
      <c r="BV271" s="33">
        <f t="shared" si="362"/>
        <v>0</v>
      </c>
      <c r="BW271" s="33">
        <f t="shared" si="362"/>
        <v>0</v>
      </c>
      <c r="BX271" s="33">
        <f t="shared" si="362"/>
        <v>0</v>
      </c>
      <c r="BY271" s="33">
        <f t="shared" si="362"/>
        <v>0</v>
      </c>
      <c r="BZ271" s="33">
        <f t="shared" si="362"/>
        <v>0</v>
      </c>
      <c r="CA271" s="33">
        <f t="shared" si="362"/>
        <v>0</v>
      </c>
      <c r="CB271" s="33">
        <f t="shared" si="362"/>
        <v>0</v>
      </c>
      <c r="CC271" s="33">
        <f t="shared" si="362"/>
        <v>0</v>
      </c>
      <c r="CD271" s="33">
        <f t="shared" si="362"/>
        <v>0</v>
      </c>
      <c r="CE271" s="33">
        <f t="shared" si="362"/>
        <v>0</v>
      </c>
      <c r="CF271" s="33">
        <f t="shared" si="362"/>
        <v>0</v>
      </c>
      <c r="CG271" s="33">
        <f t="shared" si="362"/>
        <v>0</v>
      </c>
      <c r="CH271" s="33">
        <f t="shared" si="362"/>
        <v>0</v>
      </c>
      <c r="CI271" s="33">
        <f t="shared" si="362"/>
        <v>0</v>
      </c>
      <c r="CJ271" s="33">
        <f t="shared" si="362"/>
        <v>0</v>
      </c>
      <c r="CK271" s="33">
        <f t="shared" si="362"/>
        <v>0</v>
      </c>
      <c r="CL271" s="33">
        <f t="shared" si="362"/>
        <v>0</v>
      </c>
      <c r="CM271" s="33">
        <f t="shared" si="362"/>
        <v>0</v>
      </c>
      <c r="CN271" s="33">
        <f t="shared" si="362"/>
        <v>0</v>
      </c>
      <c r="CO271" s="33">
        <f t="shared" si="362"/>
        <v>0</v>
      </c>
      <c r="CP271" s="33">
        <f t="shared" si="362"/>
        <v>0</v>
      </c>
      <c r="CQ271" s="33">
        <f t="shared" si="362"/>
        <v>0</v>
      </c>
      <c r="CR271" s="33">
        <f t="shared" si="362"/>
        <v>0</v>
      </c>
      <c r="CS271" s="33">
        <f t="shared" si="362"/>
        <v>0</v>
      </c>
      <c r="CT271" s="33">
        <f t="shared" si="362"/>
        <v>0</v>
      </c>
      <c r="CU271" s="33">
        <f t="shared" si="362"/>
        <v>0</v>
      </c>
      <c r="CV271" s="33">
        <f t="shared" si="362"/>
        <v>0</v>
      </c>
      <c r="CW271" s="33">
        <f t="shared" si="362"/>
        <v>0</v>
      </c>
      <c r="CX271" s="33">
        <f t="shared" si="362"/>
        <v>0</v>
      </c>
      <c r="CY271" s="33">
        <f t="shared" si="362"/>
        <v>0</v>
      </c>
    </row>
    <row r="272" spans="1:103">
      <c r="B272" s="2" t="s">
        <v>51</v>
      </c>
      <c r="E272" s="33"/>
      <c r="F272" s="22"/>
      <c r="G272" s="22">
        <f t="shared" si="349"/>
        <v>1267000000</v>
      </c>
      <c r="H272" s="22" t="s">
        <v>136</v>
      </c>
      <c r="I272" s="48"/>
      <c r="J272" s="33">
        <f>SUM(J209)</f>
        <v>0</v>
      </c>
      <c r="K272" s="33">
        <f t="shared" ref="K272:BQ272" si="363">SUM(K209)</f>
        <v>0</v>
      </c>
      <c r="L272" s="33">
        <f t="shared" si="363"/>
        <v>0</v>
      </c>
      <c r="M272" s="33">
        <f t="shared" si="363"/>
        <v>0</v>
      </c>
      <c r="N272" s="33">
        <f t="shared" si="363"/>
        <v>0</v>
      </c>
      <c r="O272" s="33">
        <f t="shared" si="363"/>
        <v>0</v>
      </c>
      <c r="P272" s="33">
        <f t="shared" si="363"/>
        <v>427000000</v>
      </c>
      <c r="Q272" s="33">
        <f t="shared" si="363"/>
        <v>60000000</v>
      </c>
      <c r="R272" s="33">
        <f t="shared" si="363"/>
        <v>60000000</v>
      </c>
      <c r="S272" s="33">
        <f t="shared" si="363"/>
        <v>60000000</v>
      </c>
      <c r="T272" s="33">
        <f t="shared" si="363"/>
        <v>60000000</v>
      </c>
      <c r="U272" s="33">
        <f t="shared" si="363"/>
        <v>60000000</v>
      </c>
      <c r="V272" s="33">
        <f t="shared" si="363"/>
        <v>60000000</v>
      </c>
      <c r="W272" s="33">
        <f t="shared" si="363"/>
        <v>60000000</v>
      </c>
      <c r="X272" s="33">
        <f t="shared" si="363"/>
        <v>60000000</v>
      </c>
      <c r="Y272" s="33">
        <f t="shared" si="363"/>
        <v>60000000</v>
      </c>
      <c r="Z272" s="33">
        <f t="shared" si="363"/>
        <v>60000000</v>
      </c>
      <c r="AA272" s="33">
        <f t="shared" si="363"/>
        <v>60000000</v>
      </c>
      <c r="AB272" s="33">
        <f t="shared" si="363"/>
        <v>60000000</v>
      </c>
      <c r="AC272" s="33">
        <f t="shared" si="363"/>
        <v>60000000</v>
      </c>
      <c r="AD272" s="33">
        <f t="shared" si="363"/>
        <v>60000000</v>
      </c>
      <c r="AE272" s="33">
        <f t="shared" si="363"/>
        <v>0</v>
      </c>
      <c r="AF272" s="33">
        <f t="shared" si="363"/>
        <v>0</v>
      </c>
      <c r="AG272" s="33">
        <f t="shared" si="363"/>
        <v>0</v>
      </c>
      <c r="AH272" s="33">
        <f t="shared" si="363"/>
        <v>0</v>
      </c>
      <c r="AI272" s="33">
        <f t="shared" si="363"/>
        <v>0</v>
      </c>
      <c r="AJ272" s="33">
        <f t="shared" si="363"/>
        <v>0</v>
      </c>
      <c r="AK272" s="33">
        <f t="shared" si="363"/>
        <v>0</v>
      </c>
      <c r="AL272" s="33">
        <f t="shared" si="363"/>
        <v>0</v>
      </c>
      <c r="AM272" s="33">
        <f t="shared" si="363"/>
        <v>0</v>
      </c>
      <c r="AN272" s="33">
        <f t="shared" si="363"/>
        <v>0</v>
      </c>
      <c r="AO272" s="33">
        <f t="shared" si="363"/>
        <v>0</v>
      </c>
      <c r="AP272" s="33">
        <f t="shared" si="363"/>
        <v>0</v>
      </c>
      <c r="AQ272" s="33">
        <f t="shared" si="363"/>
        <v>0</v>
      </c>
      <c r="AR272" s="33">
        <f t="shared" si="363"/>
        <v>0</v>
      </c>
      <c r="AS272" s="33">
        <f t="shared" si="363"/>
        <v>0</v>
      </c>
      <c r="AT272" s="33">
        <f t="shared" si="363"/>
        <v>0</v>
      </c>
      <c r="AU272" s="33">
        <f t="shared" si="363"/>
        <v>0</v>
      </c>
      <c r="AV272" s="33">
        <f t="shared" si="363"/>
        <v>0</v>
      </c>
      <c r="AW272" s="33">
        <f t="shared" si="363"/>
        <v>0</v>
      </c>
      <c r="AX272" s="33">
        <f t="shared" si="363"/>
        <v>0</v>
      </c>
      <c r="AY272" s="33">
        <f t="shared" si="363"/>
        <v>0</v>
      </c>
      <c r="AZ272" s="33">
        <f t="shared" si="363"/>
        <v>0</v>
      </c>
      <c r="BA272" s="33">
        <f t="shared" si="363"/>
        <v>0</v>
      </c>
      <c r="BB272" s="33">
        <f t="shared" si="363"/>
        <v>0</v>
      </c>
      <c r="BC272" s="33">
        <f t="shared" si="363"/>
        <v>0</v>
      </c>
      <c r="BD272" s="33">
        <f t="shared" si="363"/>
        <v>0</v>
      </c>
      <c r="BE272" s="33">
        <f t="shared" si="363"/>
        <v>0</v>
      </c>
      <c r="BF272" s="33">
        <f t="shared" si="363"/>
        <v>0</v>
      </c>
      <c r="BG272" s="33">
        <f t="shared" si="363"/>
        <v>0</v>
      </c>
      <c r="BH272" s="33">
        <f t="shared" si="363"/>
        <v>0</v>
      </c>
      <c r="BI272" s="33">
        <f t="shared" si="363"/>
        <v>0</v>
      </c>
      <c r="BJ272" s="33">
        <f t="shared" si="363"/>
        <v>0</v>
      </c>
      <c r="BK272" s="33">
        <f t="shared" si="363"/>
        <v>0</v>
      </c>
      <c r="BL272" s="33">
        <f t="shared" si="363"/>
        <v>0</v>
      </c>
      <c r="BM272" s="33">
        <f t="shared" si="363"/>
        <v>0</v>
      </c>
      <c r="BN272" s="33">
        <f t="shared" si="363"/>
        <v>0</v>
      </c>
      <c r="BO272" s="33">
        <f t="shared" si="363"/>
        <v>0</v>
      </c>
      <c r="BP272" s="33">
        <f t="shared" si="363"/>
        <v>0</v>
      </c>
      <c r="BQ272" s="33">
        <f t="shared" si="363"/>
        <v>0</v>
      </c>
      <c r="BS272" s="33">
        <f t="shared" ref="BS272:CY272" si="364">SUM(BS209)</f>
        <v>727000000</v>
      </c>
      <c r="BT272" s="33">
        <f t="shared" si="364"/>
        <v>540000000</v>
      </c>
      <c r="BU272" s="33">
        <f t="shared" si="364"/>
        <v>0</v>
      </c>
      <c r="BV272" s="33">
        <f t="shared" si="364"/>
        <v>0</v>
      </c>
      <c r="BW272" s="33">
        <f t="shared" si="364"/>
        <v>0</v>
      </c>
      <c r="BX272" s="33">
        <f t="shared" si="364"/>
        <v>0</v>
      </c>
      <c r="BY272" s="33">
        <f t="shared" si="364"/>
        <v>0</v>
      </c>
      <c r="BZ272" s="33">
        <f t="shared" si="364"/>
        <v>0</v>
      </c>
      <c r="CA272" s="33">
        <f t="shared" si="364"/>
        <v>0</v>
      </c>
      <c r="CB272" s="33">
        <f t="shared" si="364"/>
        <v>0</v>
      </c>
      <c r="CC272" s="33">
        <f t="shared" si="364"/>
        <v>0</v>
      </c>
      <c r="CD272" s="33">
        <f t="shared" si="364"/>
        <v>0</v>
      </c>
      <c r="CE272" s="33">
        <f t="shared" si="364"/>
        <v>0</v>
      </c>
      <c r="CF272" s="33">
        <f t="shared" si="364"/>
        <v>0</v>
      </c>
      <c r="CG272" s="33">
        <f t="shared" si="364"/>
        <v>0</v>
      </c>
      <c r="CH272" s="33">
        <f t="shared" si="364"/>
        <v>0</v>
      </c>
      <c r="CI272" s="33">
        <f t="shared" si="364"/>
        <v>0</v>
      </c>
      <c r="CJ272" s="33">
        <f t="shared" si="364"/>
        <v>0</v>
      </c>
      <c r="CK272" s="33">
        <f t="shared" si="364"/>
        <v>0</v>
      </c>
      <c r="CL272" s="33">
        <f t="shared" si="364"/>
        <v>0</v>
      </c>
      <c r="CM272" s="33">
        <f t="shared" si="364"/>
        <v>0</v>
      </c>
      <c r="CN272" s="33">
        <f t="shared" si="364"/>
        <v>0</v>
      </c>
      <c r="CO272" s="33">
        <f t="shared" si="364"/>
        <v>0</v>
      </c>
      <c r="CP272" s="33">
        <f t="shared" si="364"/>
        <v>0</v>
      </c>
      <c r="CQ272" s="33">
        <f t="shared" si="364"/>
        <v>0</v>
      </c>
      <c r="CR272" s="33">
        <f t="shared" si="364"/>
        <v>0</v>
      </c>
      <c r="CS272" s="33">
        <f t="shared" si="364"/>
        <v>0</v>
      </c>
      <c r="CT272" s="33">
        <f t="shared" si="364"/>
        <v>0</v>
      </c>
      <c r="CU272" s="33">
        <f t="shared" si="364"/>
        <v>0</v>
      </c>
      <c r="CV272" s="33">
        <f t="shared" si="364"/>
        <v>0</v>
      </c>
      <c r="CW272" s="33">
        <f t="shared" si="364"/>
        <v>0</v>
      </c>
      <c r="CX272" s="33">
        <f t="shared" si="364"/>
        <v>0</v>
      </c>
      <c r="CY272" s="33">
        <f t="shared" si="364"/>
        <v>0</v>
      </c>
    </row>
    <row r="273" spans="1:103">
      <c r="B273" s="2" t="s">
        <v>3</v>
      </c>
      <c r="E273" s="33"/>
      <c r="F273" s="22"/>
      <c r="G273" s="22">
        <f t="shared" si="349"/>
        <v>-1267000000</v>
      </c>
      <c r="H273" s="22" t="s">
        <v>136</v>
      </c>
      <c r="I273" s="48"/>
      <c r="J273" s="33">
        <f>-SUM(J210,J211)</f>
        <v>0</v>
      </c>
      <c r="K273" s="33">
        <f t="shared" ref="K273:BQ273" si="365">-SUM(K210,K211)</f>
        <v>0</v>
      </c>
      <c r="L273" s="33">
        <f t="shared" si="365"/>
        <v>0</v>
      </c>
      <c r="M273" s="33">
        <f t="shared" si="365"/>
        <v>0</v>
      </c>
      <c r="N273" s="33">
        <f t="shared" si="365"/>
        <v>0</v>
      </c>
      <c r="O273" s="33">
        <f t="shared" si="365"/>
        <v>0</v>
      </c>
      <c r="P273" s="33">
        <f t="shared" si="365"/>
        <v>0</v>
      </c>
      <c r="Q273" s="33">
        <f t="shared" si="365"/>
        <v>0</v>
      </c>
      <c r="R273" s="33">
        <f t="shared" si="365"/>
        <v>0</v>
      </c>
      <c r="S273" s="33">
        <f t="shared" si="365"/>
        <v>0</v>
      </c>
      <c r="T273" s="33">
        <f t="shared" si="365"/>
        <v>0</v>
      </c>
      <c r="U273" s="33">
        <f t="shared" si="365"/>
        <v>0</v>
      </c>
      <c r="V273" s="33">
        <f t="shared" si="365"/>
        <v>0</v>
      </c>
      <c r="W273" s="33">
        <f t="shared" si="365"/>
        <v>0</v>
      </c>
      <c r="X273" s="33">
        <f t="shared" si="365"/>
        <v>0</v>
      </c>
      <c r="Y273" s="33">
        <f t="shared" si="365"/>
        <v>0</v>
      </c>
      <c r="Z273" s="33">
        <f t="shared" si="365"/>
        <v>0</v>
      </c>
      <c r="AA273" s="33">
        <f t="shared" si="365"/>
        <v>0</v>
      </c>
      <c r="AB273" s="33">
        <f t="shared" si="365"/>
        <v>0</v>
      </c>
      <c r="AC273" s="33">
        <f t="shared" si="365"/>
        <v>0</v>
      </c>
      <c r="AD273" s="33">
        <f t="shared" si="365"/>
        <v>0</v>
      </c>
      <c r="AE273" s="33">
        <f t="shared" si="365"/>
        <v>0</v>
      </c>
      <c r="AF273" s="33">
        <f t="shared" si="365"/>
        <v>0</v>
      </c>
      <c r="AG273" s="33">
        <f t="shared" si="365"/>
        <v>-1267000000</v>
      </c>
      <c r="AH273" s="33">
        <f t="shared" si="365"/>
        <v>0</v>
      </c>
      <c r="AI273" s="33">
        <f t="shared" si="365"/>
        <v>0</v>
      </c>
      <c r="AJ273" s="33">
        <f t="shared" si="365"/>
        <v>0</v>
      </c>
      <c r="AK273" s="33">
        <f t="shared" si="365"/>
        <v>0</v>
      </c>
      <c r="AL273" s="33">
        <f t="shared" si="365"/>
        <v>0</v>
      </c>
      <c r="AM273" s="33">
        <f t="shared" si="365"/>
        <v>0</v>
      </c>
      <c r="AN273" s="33">
        <f t="shared" si="365"/>
        <v>0</v>
      </c>
      <c r="AO273" s="33">
        <f t="shared" si="365"/>
        <v>0</v>
      </c>
      <c r="AP273" s="33">
        <f t="shared" si="365"/>
        <v>0</v>
      </c>
      <c r="AQ273" s="33">
        <f t="shared" si="365"/>
        <v>0</v>
      </c>
      <c r="AR273" s="33">
        <f t="shared" si="365"/>
        <v>0</v>
      </c>
      <c r="AS273" s="33">
        <f t="shared" si="365"/>
        <v>0</v>
      </c>
      <c r="AT273" s="33">
        <f t="shared" si="365"/>
        <v>0</v>
      </c>
      <c r="AU273" s="33">
        <f t="shared" si="365"/>
        <v>0</v>
      </c>
      <c r="AV273" s="33">
        <f t="shared" si="365"/>
        <v>0</v>
      </c>
      <c r="AW273" s="33">
        <f t="shared" si="365"/>
        <v>0</v>
      </c>
      <c r="AX273" s="33">
        <f t="shared" si="365"/>
        <v>0</v>
      </c>
      <c r="AY273" s="33">
        <f t="shared" si="365"/>
        <v>0</v>
      </c>
      <c r="AZ273" s="33">
        <f t="shared" si="365"/>
        <v>0</v>
      </c>
      <c r="BA273" s="33">
        <f t="shared" si="365"/>
        <v>0</v>
      </c>
      <c r="BB273" s="33">
        <f t="shared" si="365"/>
        <v>0</v>
      </c>
      <c r="BC273" s="33">
        <f t="shared" si="365"/>
        <v>0</v>
      </c>
      <c r="BD273" s="33">
        <f t="shared" si="365"/>
        <v>0</v>
      </c>
      <c r="BE273" s="33">
        <f t="shared" si="365"/>
        <v>0</v>
      </c>
      <c r="BF273" s="33">
        <f t="shared" si="365"/>
        <v>0</v>
      </c>
      <c r="BG273" s="33">
        <f t="shared" si="365"/>
        <v>0</v>
      </c>
      <c r="BH273" s="33">
        <f t="shared" si="365"/>
        <v>0</v>
      </c>
      <c r="BI273" s="33">
        <f t="shared" si="365"/>
        <v>0</v>
      </c>
      <c r="BJ273" s="33">
        <f t="shared" si="365"/>
        <v>0</v>
      </c>
      <c r="BK273" s="33">
        <f t="shared" si="365"/>
        <v>0</v>
      </c>
      <c r="BL273" s="33">
        <f t="shared" si="365"/>
        <v>0</v>
      </c>
      <c r="BM273" s="33">
        <f t="shared" si="365"/>
        <v>0</v>
      </c>
      <c r="BN273" s="33">
        <f t="shared" si="365"/>
        <v>0</v>
      </c>
      <c r="BO273" s="33">
        <f t="shared" si="365"/>
        <v>0</v>
      </c>
      <c r="BP273" s="33">
        <f t="shared" si="365"/>
        <v>0</v>
      </c>
      <c r="BQ273" s="33">
        <f t="shared" si="365"/>
        <v>0</v>
      </c>
      <c r="BS273" s="33">
        <f t="shared" ref="BS273:CY273" si="366">-SUM(BS210,BS211)</f>
        <v>0</v>
      </c>
      <c r="BT273" s="33">
        <f t="shared" si="366"/>
        <v>-1267000000</v>
      </c>
      <c r="BU273" s="33">
        <f t="shared" si="366"/>
        <v>0</v>
      </c>
      <c r="BV273" s="33">
        <f t="shared" si="366"/>
        <v>0</v>
      </c>
      <c r="BW273" s="33">
        <f t="shared" si="366"/>
        <v>0</v>
      </c>
      <c r="BX273" s="33">
        <f t="shared" si="366"/>
        <v>0</v>
      </c>
      <c r="BY273" s="33">
        <f t="shared" si="366"/>
        <v>0</v>
      </c>
      <c r="BZ273" s="33">
        <f t="shared" si="366"/>
        <v>0</v>
      </c>
      <c r="CA273" s="33">
        <f t="shared" si="366"/>
        <v>0</v>
      </c>
      <c r="CB273" s="33">
        <f t="shared" si="366"/>
        <v>0</v>
      </c>
      <c r="CC273" s="33">
        <f t="shared" si="366"/>
        <v>0</v>
      </c>
      <c r="CD273" s="33">
        <f t="shared" si="366"/>
        <v>0</v>
      </c>
      <c r="CE273" s="33">
        <f t="shared" si="366"/>
        <v>0</v>
      </c>
      <c r="CF273" s="33">
        <f t="shared" si="366"/>
        <v>0</v>
      </c>
      <c r="CG273" s="33">
        <f t="shared" si="366"/>
        <v>0</v>
      </c>
      <c r="CH273" s="33">
        <f t="shared" si="366"/>
        <v>0</v>
      </c>
      <c r="CI273" s="33">
        <f t="shared" si="366"/>
        <v>0</v>
      </c>
      <c r="CJ273" s="33">
        <f t="shared" si="366"/>
        <v>0</v>
      </c>
      <c r="CK273" s="33">
        <f t="shared" si="366"/>
        <v>0</v>
      </c>
      <c r="CL273" s="33">
        <f t="shared" si="366"/>
        <v>0</v>
      </c>
      <c r="CM273" s="33">
        <f t="shared" si="366"/>
        <v>0</v>
      </c>
      <c r="CN273" s="33">
        <f t="shared" si="366"/>
        <v>0</v>
      </c>
      <c r="CO273" s="33">
        <f t="shared" si="366"/>
        <v>0</v>
      </c>
      <c r="CP273" s="33">
        <f t="shared" si="366"/>
        <v>0</v>
      </c>
      <c r="CQ273" s="33">
        <f t="shared" si="366"/>
        <v>0</v>
      </c>
      <c r="CR273" s="33">
        <f t="shared" si="366"/>
        <v>0</v>
      </c>
      <c r="CS273" s="33">
        <f t="shared" si="366"/>
        <v>0</v>
      </c>
      <c r="CT273" s="33">
        <f t="shared" si="366"/>
        <v>0</v>
      </c>
      <c r="CU273" s="33">
        <f t="shared" si="366"/>
        <v>0</v>
      </c>
      <c r="CV273" s="33">
        <f t="shared" si="366"/>
        <v>0</v>
      </c>
      <c r="CW273" s="33">
        <f t="shared" si="366"/>
        <v>0</v>
      </c>
      <c r="CX273" s="33">
        <f t="shared" si="366"/>
        <v>0</v>
      </c>
      <c r="CY273" s="33">
        <f t="shared" si="366"/>
        <v>0</v>
      </c>
    </row>
    <row r="274" spans="1:103" s="19" customFormat="1">
      <c r="A274" s="420"/>
      <c r="B274" s="419" t="s">
        <v>10</v>
      </c>
      <c r="C274" s="205">
        <v>0.15</v>
      </c>
      <c r="D274" s="116" t="s">
        <v>52</v>
      </c>
      <c r="E274" s="79"/>
      <c r="F274" s="79"/>
      <c r="G274" s="79">
        <f t="shared" si="349"/>
        <v>106941339.84135556</v>
      </c>
      <c r="H274" s="79" t="s">
        <v>136</v>
      </c>
      <c r="I274" s="90"/>
      <c r="J274" s="79">
        <f t="shared" ref="J274:AB274" si="367">SUM(J270,J271:J273)</f>
        <v>0</v>
      </c>
      <c r="K274" s="79">
        <f t="shared" si="367"/>
        <v>0</v>
      </c>
      <c r="L274" s="79">
        <f t="shared" si="367"/>
        <v>0</v>
      </c>
      <c r="M274" s="79">
        <f t="shared" si="367"/>
        <v>0</v>
      </c>
      <c r="N274" s="79">
        <f t="shared" si="367"/>
        <v>0</v>
      </c>
      <c r="O274" s="79">
        <f t="shared" si="367"/>
        <v>0</v>
      </c>
      <c r="P274" s="79">
        <f>SUM(P270,P271:P273)</f>
        <v>-267308936.79161477</v>
      </c>
      <c r="Q274" s="79">
        <f t="shared" si="367"/>
        <v>-38284740.771502763</v>
      </c>
      <c r="R274" s="79">
        <f t="shared" si="367"/>
        <v>-38628370.908489063</v>
      </c>
      <c r="S274" s="79">
        <f t="shared" si="367"/>
        <v>-38972001.045475364</v>
      </c>
      <c r="T274" s="79">
        <f t="shared" si="367"/>
        <v>-39315631.182461664</v>
      </c>
      <c r="U274" s="79">
        <f t="shared" si="367"/>
        <v>-39659261.319447964</v>
      </c>
      <c r="V274" s="79">
        <f>SUM(V270,V271:V273)</f>
        <v>-40002891.456434265</v>
      </c>
      <c r="W274" s="79">
        <f t="shared" si="367"/>
        <v>-40346521.593420565</v>
      </c>
      <c r="X274" s="79">
        <f t="shared" si="367"/>
        <v>-40690151.730406865</v>
      </c>
      <c r="Y274" s="79">
        <f t="shared" si="367"/>
        <v>-41033781.867393166</v>
      </c>
      <c r="Z274" s="79">
        <f t="shared" si="367"/>
        <v>-41377412.004379466</v>
      </c>
      <c r="AA274" s="79">
        <f t="shared" si="367"/>
        <v>-41721042.141365767</v>
      </c>
      <c r="AB274" s="79">
        <f t="shared" si="367"/>
        <v>-42064672.278352067</v>
      </c>
      <c r="AC274" s="79">
        <f>SUM(AC270,AC271:AC273)</f>
        <v>-42408302.415338367</v>
      </c>
      <c r="AD274" s="79">
        <f t="shared" ref="AD274:BQ274" si="368">SUM(AD270,AD271:AD273)</f>
        <v>-42751932.552324682</v>
      </c>
      <c r="AE274" s="79">
        <f t="shared" si="368"/>
        <v>10352333.765514266</v>
      </c>
      <c r="AF274" s="79">
        <f t="shared" si="368"/>
        <v>10352822.297285143</v>
      </c>
      <c r="AG274" s="79">
        <f t="shared" si="368"/>
        <v>920801833.83696318</v>
      </c>
      <c r="AH274" s="79">
        <f t="shared" si="368"/>
        <v>0</v>
      </c>
      <c r="AI274" s="79">
        <f t="shared" si="368"/>
        <v>0</v>
      </c>
      <c r="AJ274" s="79">
        <f t="shared" si="368"/>
        <v>0</v>
      </c>
      <c r="AK274" s="79">
        <f t="shared" si="368"/>
        <v>0</v>
      </c>
      <c r="AL274" s="79">
        <f t="shared" si="368"/>
        <v>0</v>
      </c>
      <c r="AM274" s="79">
        <f t="shared" si="368"/>
        <v>0</v>
      </c>
      <c r="AN274" s="79">
        <f t="shared" si="368"/>
        <v>0</v>
      </c>
      <c r="AO274" s="79">
        <f t="shared" si="368"/>
        <v>0</v>
      </c>
      <c r="AP274" s="79">
        <f t="shared" si="368"/>
        <v>0</v>
      </c>
      <c r="AQ274" s="79">
        <f t="shared" si="368"/>
        <v>0</v>
      </c>
      <c r="AR274" s="79">
        <f t="shared" si="368"/>
        <v>0</v>
      </c>
      <c r="AS274" s="79">
        <f t="shared" si="368"/>
        <v>0</v>
      </c>
      <c r="AT274" s="79">
        <f t="shared" si="368"/>
        <v>0</v>
      </c>
      <c r="AU274" s="79">
        <f t="shared" si="368"/>
        <v>0</v>
      </c>
      <c r="AV274" s="79">
        <f t="shared" si="368"/>
        <v>0</v>
      </c>
      <c r="AW274" s="79">
        <f t="shared" si="368"/>
        <v>0</v>
      </c>
      <c r="AX274" s="79">
        <f t="shared" si="368"/>
        <v>0</v>
      </c>
      <c r="AY274" s="79">
        <f t="shared" si="368"/>
        <v>0</v>
      </c>
      <c r="AZ274" s="79">
        <f t="shared" si="368"/>
        <v>0</v>
      </c>
      <c r="BA274" s="79">
        <f t="shared" si="368"/>
        <v>0</v>
      </c>
      <c r="BB274" s="79">
        <f t="shared" si="368"/>
        <v>0</v>
      </c>
      <c r="BC274" s="79">
        <f t="shared" si="368"/>
        <v>0</v>
      </c>
      <c r="BD274" s="79">
        <f t="shared" si="368"/>
        <v>0</v>
      </c>
      <c r="BE274" s="79">
        <f t="shared" si="368"/>
        <v>0</v>
      </c>
      <c r="BF274" s="79">
        <f t="shared" si="368"/>
        <v>0</v>
      </c>
      <c r="BG274" s="79">
        <f t="shared" si="368"/>
        <v>0</v>
      </c>
      <c r="BH274" s="79">
        <f t="shared" si="368"/>
        <v>0</v>
      </c>
      <c r="BI274" s="79">
        <f t="shared" si="368"/>
        <v>0</v>
      </c>
      <c r="BJ274" s="79">
        <f t="shared" si="368"/>
        <v>0</v>
      </c>
      <c r="BK274" s="79">
        <f t="shared" si="368"/>
        <v>0</v>
      </c>
      <c r="BL274" s="79">
        <f t="shared" si="368"/>
        <v>0</v>
      </c>
      <c r="BM274" s="79">
        <f t="shared" si="368"/>
        <v>0</v>
      </c>
      <c r="BN274" s="79">
        <f t="shared" si="368"/>
        <v>0</v>
      </c>
      <c r="BO274" s="79">
        <f t="shared" si="368"/>
        <v>0</v>
      </c>
      <c r="BP274" s="79">
        <f t="shared" si="368"/>
        <v>0</v>
      </c>
      <c r="BQ274" s="79">
        <f t="shared" si="368"/>
        <v>0</v>
      </c>
      <c r="BR274" s="17"/>
      <c r="BS274" s="79">
        <f t="shared" ref="BS274:CU274" si="369">SUM(BS270,BS271:BS273)</f>
        <v>-462168942.01899171</v>
      </c>
      <c r="BT274" s="79">
        <f t="shared" si="369"/>
        <v>569110281.86034727</v>
      </c>
      <c r="BU274" s="79">
        <f>SUM(BU270,BU271:BU273)</f>
        <v>0</v>
      </c>
      <c r="BV274" s="79">
        <f t="shared" si="369"/>
        <v>0</v>
      </c>
      <c r="BW274" s="79">
        <f t="shared" si="369"/>
        <v>0</v>
      </c>
      <c r="BX274" s="79">
        <f t="shared" si="369"/>
        <v>0</v>
      </c>
      <c r="BY274" s="79">
        <f t="shared" si="369"/>
        <v>0</v>
      </c>
      <c r="BZ274" s="79">
        <f t="shared" si="369"/>
        <v>0</v>
      </c>
      <c r="CA274" s="79">
        <f t="shared" si="369"/>
        <v>0</v>
      </c>
      <c r="CB274" s="79">
        <f t="shared" si="369"/>
        <v>0</v>
      </c>
      <c r="CC274" s="79">
        <f t="shared" si="369"/>
        <v>0</v>
      </c>
      <c r="CD274" s="79">
        <f t="shared" si="369"/>
        <v>0</v>
      </c>
      <c r="CE274" s="79">
        <f t="shared" si="369"/>
        <v>0</v>
      </c>
      <c r="CF274" s="79">
        <f t="shared" si="369"/>
        <v>0</v>
      </c>
      <c r="CG274" s="79">
        <f t="shared" si="369"/>
        <v>0</v>
      </c>
      <c r="CH274" s="79">
        <f t="shared" si="369"/>
        <v>0</v>
      </c>
      <c r="CI274" s="79">
        <f t="shared" si="369"/>
        <v>0</v>
      </c>
      <c r="CJ274" s="79">
        <f t="shared" si="369"/>
        <v>0</v>
      </c>
      <c r="CK274" s="79">
        <f t="shared" si="369"/>
        <v>0</v>
      </c>
      <c r="CL274" s="79">
        <f t="shared" si="369"/>
        <v>0</v>
      </c>
      <c r="CM274" s="79">
        <f t="shared" si="369"/>
        <v>0</v>
      </c>
      <c r="CN274" s="79">
        <f t="shared" si="369"/>
        <v>0</v>
      </c>
      <c r="CO274" s="79">
        <f t="shared" si="369"/>
        <v>0</v>
      </c>
      <c r="CP274" s="79">
        <f t="shared" si="369"/>
        <v>0</v>
      </c>
      <c r="CQ274" s="79">
        <f t="shared" si="369"/>
        <v>0</v>
      </c>
      <c r="CR274" s="79">
        <f t="shared" si="369"/>
        <v>0</v>
      </c>
      <c r="CS274" s="79">
        <f t="shared" si="369"/>
        <v>0</v>
      </c>
      <c r="CT274" s="79">
        <f t="shared" si="369"/>
        <v>0</v>
      </c>
      <c r="CU274" s="79">
        <f t="shared" si="369"/>
        <v>0</v>
      </c>
      <c r="CV274" s="79">
        <f>SUM(CV270,CV271:CV273)</f>
        <v>0</v>
      </c>
      <c r="CW274" s="79">
        <f t="shared" ref="CW274:CY274" si="370">SUM(CW270,CW271:CW273)</f>
        <v>0</v>
      </c>
      <c r="CX274" s="79">
        <f t="shared" si="370"/>
        <v>0</v>
      </c>
      <c r="CY274" s="79">
        <f t="shared" si="370"/>
        <v>0</v>
      </c>
    </row>
    <row r="275" spans="1:103" s="10" customFormat="1">
      <c r="A275" s="12"/>
      <c r="F275" s="262"/>
      <c r="G275" s="262">
        <f>G274-G141</f>
        <v>-3.4272670745849609E-7</v>
      </c>
      <c r="H275" s="262"/>
      <c r="L275" s="40"/>
      <c r="M275" s="40"/>
      <c r="N275" s="40"/>
      <c r="O275" s="40"/>
      <c r="P275" s="40"/>
      <c r="Q275" s="40"/>
      <c r="R275" s="40"/>
      <c r="S275" s="40"/>
      <c r="BT275" s="142"/>
    </row>
    <row r="276" spans="1:103" s="10" customFormat="1">
      <c r="A276" s="12" t="s">
        <v>66</v>
      </c>
      <c r="B276" s="163" t="s">
        <v>58</v>
      </c>
      <c r="C276" s="164">
        <f>NPV(C270,BS270:CY270)</f>
        <v>10432096.238042159</v>
      </c>
      <c r="D276" s="188"/>
      <c r="F276" s="38"/>
      <c r="G276" s="38"/>
      <c r="H276" s="38"/>
      <c r="L276" s="24"/>
      <c r="M276" s="24"/>
      <c r="N276" s="24"/>
      <c r="O276" s="24"/>
      <c r="P276" s="24"/>
      <c r="Q276" s="24"/>
      <c r="R276" s="24"/>
      <c r="S276" s="24"/>
      <c r="BS276" s="33"/>
      <c r="BT276" s="33"/>
    </row>
    <row r="277" spans="1:103" s="10" customFormat="1">
      <c r="A277" s="12"/>
      <c r="B277" s="165" t="s">
        <v>57</v>
      </c>
      <c r="C277" s="166">
        <f>IRR(BS270:CY270)</f>
        <v>8.9929476008504539E-2</v>
      </c>
      <c r="D277" s="28"/>
      <c r="E277" s="142"/>
      <c r="L277" s="24"/>
      <c r="M277" s="60"/>
      <c r="N277" s="24"/>
      <c r="O277" s="24"/>
      <c r="P277" s="24"/>
      <c r="Q277" s="24"/>
      <c r="R277" s="24"/>
      <c r="S277" s="24"/>
    </row>
    <row r="278" spans="1:103" s="10" customFormat="1">
      <c r="A278" s="12"/>
      <c r="B278" s="167" t="s">
        <v>53</v>
      </c>
      <c r="C278" s="168">
        <f>(MATCH(0,BS279:CY279)-1)+(0-INDEX(BS279:CY279,MATCH(0,BS279:CY279)))/(INDEX(BS279:CY279,MATCH(0,BS279:CY279)+1)-INDEX(BS279:CY279,MATCH(0,BS279:CY279)))</f>
        <v>0.91749055513404354</v>
      </c>
      <c r="L278" s="24"/>
      <c r="M278" s="24"/>
      <c r="N278" s="24"/>
      <c r="O278" s="24"/>
      <c r="P278" s="24"/>
      <c r="Q278" s="24"/>
      <c r="R278" s="24"/>
      <c r="S278" s="24"/>
    </row>
    <row r="279" spans="1:103" s="43" customFormat="1">
      <c r="A279" s="97"/>
      <c r="B279" s="35" t="s">
        <v>54</v>
      </c>
      <c r="C279" s="35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BS279" s="36">
        <f>SUM(BR279,BS270)</f>
        <v>-1189168942.0189917</v>
      </c>
      <c r="BT279" s="36">
        <f>SUM(BS279,BT270)</f>
        <v>106941339.84135556</v>
      </c>
      <c r="BU279" s="36">
        <f t="shared" ref="BU279:CY279" si="371">SUM(BT279,BU270)</f>
        <v>106941339.84135556</v>
      </c>
      <c r="BV279" s="36">
        <f t="shared" si="371"/>
        <v>106941339.84135556</v>
      </c>
      <c r="BW279" s="36">
        <f t="shared" si="371"/>
        <v>106941339.84135556</v>
      </c>
      <c r="BX279" s="36">
        <f t="shared" si="371"/>
        <v>106941339.84135556</v>
      </c>
      <c r="BY279" s="36">
        <f t="shared" si="371"/>
        <v>106941339.84135556</v>
      </c>
      <c r="BZ279" s="36">
        <f t="shared" si="371"/>
        <v>106941339.84135556</v>
      </c>
      <c r="CA279" s="36">
        <f t="shared" si="371"/>
        <v>106941339.84135556</v>
      </c>
      <c r="CB279" s="36">
        <f t="shared" si="371"/>
        <v>106941339.84135556</v>
      </c>
      <c r="CC279" s="36">
        <f t="shared" si="371"/>
        <v>106941339.84135556</v>
      </c>
      <c r="CD279" s="36">
        <f t="shared" si="371"/>
        <v>106941339.84135556</v>
      </c>
      <c r="CE279" s="36">
        <f t="shared" si="371"/>
        <v>106941339.84135556</v>
      </c>
      <c r="CF279" s="36">
        <f t="shared" si="371"/>
        <v>106941339.84135556</v>
      </c>
      <c r="CG279" s="36">
        <f t="shared" si="371"/>
        <v>106941339.84135556</v>
      </c>
      <c r="CH279" s="36">
        <f t="shared" si="371"/>
        <v>106941339.84135556</v>
      </c>
      <c r="CI279" s="36">
        <f t="shared" si="371"/>
        <v>106941339.84135556</v>
      </c>
      <c r="CJ279" s="36">
        <f t="shared" si="371"/>
        <v>106941339.84135556</v>
      </c>
      <c r="CK279" s="36">
        <f t="shared" si="371"/>
        <v>106941339.84135556</v>
      </c>
      <c r="CL279" s="36">
        <f t="shared" si="371"/>
        <v>106941339.84135556</v>
      </c>
      <c r="CM279" s="36">
        <f t="shared" si="371"/>
        <v>106941339.84135556</v>
      </c>
      <c r="CN279" s="36">
        <f t="shared" si="371"/>
        <v>106941339.84135556</v>
      </c>
      <c r="CO279" s="36">
        <f t="shared" si="371"/>
        <v>106941339.84135556</v>
      </c>
      <c r="CP279" s="36">
        <f t="shared" si="371"/>
        <v>106941339.84135556</v>
      </c>
      <c r="CQ279" s="36">
        <f t="shared" si="371"/>
        <v>106941339.84135556</v>
      </c>
      <c r="CR279" s="36">
        <f t="shared" si="371"/>
        <v>106941339.84135556</v>
      </c>
      <c r="CS279" s="36">
        <f t="shared" si="371"/>
        <v>106941339.84135556</v>
      </c>
      <c r="CT279" s="36">
        <f t="shared" si="371"/>
        <v>106941339.84135556</v>
      </c>
      <c r="CU279" s="36">
        <f t="shared" si="371"/>
        <v>106941339.84135556</v>
      </c>
      <c r="CV279" s="36">
        <f t="shared" si="371"/>
        <v>106941339.84135556</v>
      </c>
      <c r="CW279" s="36">
        <f t="shared" si="371"/>
        <v>106941339.84135556</v>
      </c>
      <c r="CX279" s="36">
        <f t="shared" si="371"/>
        <v>106941339.84135556</v>
      </c>
      <c r="CY279" s="36">
        <f t="shared" si="371"/>
        <v>106941339.84135556</v>
      </c>
    </row>
    <row r="280" spans="1:103" s="10" customFormat="1">
      <c r="A280" s="12"/>
      <c r="B280" s="2"/>
      <c r="C280" s="2"/>
      <c r="L280" s="24"/>
      <c r="M280" s="24"/>
      <c r="N280" s="24"/>
      <c r="O280" s="24"/>
      <c r="P280" s="24"/>
      <c r="Q280" s="24"/>
      <c r="R280" s="24"/>
      <c r="S280" s="24"/>
    </row>
    <row r="281" spans="1:103" s="10" customFormat="1">
      <c r="A281" s="12"/>
      <c r="B281" s="169" t="s">
        <v>55</v>
      </c>
      <c r="C281" s="164">
        <f>NPV(C274,BS274:CY274)</f>
        <v>28443099.083937149</v>
      </c>
      <c r="E281" s="188"/>
      <c r="F281" s="36"/>
      <c r="G281" s="22"/>
      <c r="L281" s="24"/>
      <c r="M281" s="24"/>
      <c r="N281" s="24"/>
      <c r="O281" s="24"/>
      <c r="P281" s="24"/>
      <c r="Q281" s="24"/>
      <c r="R281" s="24"/>
      <c r="S281" s="24"/>
    </row>
    <row r="282" spans="1:103" s="10" customFormat="1">
      <c r="A282" s="12"/>
      <c r="B282" s="170" t="s">
        <v>59</v>
      </c>
      <c r="C282" s="166">
        <f>IRR(BS274:CY274)</f>
        <v>0.23139014788440937</v>
      </c>
      <c r="E282" s="227"/>
      <c r="F282" s="40"/>
      <c r="G282" s="40"/>
      <c r="H282" s="40"/>
      <c r="L282" s="24"/>
      <c r="M282" s="24"/>
      <c r="N282" s="24"/>
      <c r="O282" s="24"/>
      <c r="P282" s="24"/>
      <c r="Q282" s="24"/>
      <c r="R282" s="24"/>
      <c r="S282" s="24"/>
    </row>
    <row r="283" spans="1:103" s="10" customFormat="1">
      <c r="A283" s="12"/>
      <c r="B283" s="171" t="s">
        <v>56</v>
      </c>
      <c r="C283" s="168">
        <f>(MATCH(0,BS284:CY284)-1)+(0-INDEX(BS284:CY284,MATCH(0,BS284:CY284)))/(INDEX(BS284:CY284,MATCH(0,BS284:CY284)+1)-INDEX(BS284:CY284,MATCH(0,BS284:CY284)))+1</f>
        <v>1.8120903043751411</v>
      </c>
      <c r="F283" s="40"/>
      <c r="G283" s="40"/>
      <c r="H283" s="40"/>
      <c r="L283" s="24"/>
      <c r="M283" s="24"/>
      <c r="N283" s="24"/>
      <c r="O283" s="24"/>
      <c r="P283" s="24"/>
      <c r="Q283" s="24"/>
      <c r="R283" s="24"/>
      <c r="S283" s="24"/>
    </row>
    <row r="284" spans="1:103" s="10" customFormat="1">
      <c r="A284" s="12"/>
      <c r="B284" s="35" t="s">
        <v>70</v>
      </c>
      <c r="C284" s="35"/>
      <c r="D284" s="128"/>
      <c r="E284" s="128"/>
      <c r="F284" s="245"/>
      <c r="G284" s="245"/>
      <c r="H284" s="245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36">
        <f>SUM(BR284,BS274)</f>
        <v>-462168942.01899171</v>
      </c>
      <c r="BT284" s="36">
        <f t="shared" ref="BT284:CU284" si="372">SUM(BS284,BT274)</f>
        <v>106941339.84135556</v>
      </c>
      <c r="BU284" s="36">
        <f t="shared" si="372"/>
        <v>106941339.84135556</v>
      </c>
      <c r="BV284" s="36">
        <f t="shared" si="372"/>
        <v>106941339.84135556</v>
      </c>
      <c r="BW284" s="36">
        <f t="shared" si="372"/>
        <v>106941339.84135556</v>
      </c>
      <c r="BX284" s="36">
        <f t="shared" si="372"/>
        <v>106941339.84135556</v>
      </c>
      <c r="BY284" s="36">
        <f t="shared" si="372"/>
        <v>106941339.84135556</v>
      </c>
      <c r="BZ284" s="36">
        <f t="shared" si="372"/>
        <v>106941339.84135556</v>
      </c>
      <c r="CA284" s="36">
        <f t="shared" si="372"/>
        <v>106941339.84135556</v>
      </c>
      <c r="CB284" s="36">
        <f t="shared" si="372"/>
        <v>106941339.84135556</v>
      </c>
      <c r="CC284" s="36">
        <f t="shared" si="372"/>
        <v>106941339.84135556</v>
      </c>
      <c r="CD284" s="36">
        <f t="shared" si="372"/>
        <v>106941339.84135556</v>
      </c>
      <c r="CE284" s="36">
        <f t="shared" si="372"/>
        <v>106941339.84135556</v>
      </c>
      <c r="CF284" s="36">
        <f t="shared" si="372"/>
        <v>106941339.84135556</v>
      </c>
      <c r="CG284" s="36">
        <f t="shared" si="372"/>
        <v>106941339.84135556</v>
      </c>
      <c r="CH284" s="36">
        <f t="shared" si="372"/>
        <v>106941339.84135556</v>
      </c>
      <c r="CI284" s="36">
        <f t="shared" si="372"/>
        <v>106941339.84135556</v>
      </c>
      <c r="CJ284" s="36">
        <f t="shared" si="372"/>
        <v>106941339.84135556</v>
      </c>
      <c r="CK284" s="36">
        <f t="shared" si="372"/>
        <v>106941339.84135556</v>
      </c>
      <c r="CL284" s="36">
        <f t="shared" si="372"/>
        <v>106941339.84135556</v>
      </c>
      <c r="CM284" s="36">
        <f t="shared" si="372"/>
        <v>106941339.84135556</v>
      </c>
      <c r="CN284" s="36">
        <f t="shared" si="372"/>
        <v>106941339.84135556</v>
      </c>
      <c r="CO284" s="36">
        <f t="shared" si="372"/>
        <v>106941339.84135556</v>
      </c>
      <c r="CP284" s="36">
        <f t="shared" si="372"/>
        <v>106941339.84135556</v>
      </c>
      <c r="CQ284" s="36">
        <f t="shared" si="372"/>
        <v>106941339.84135556</v>
      </c>
      <c r="CR284" s="36">
        <f t="shared" si="372"/>
        <v>106941339.84135556</v>
      </c>
      <c r="CS284" s="36">
        <f t="shared" si="372"/>
        <v>106941339.84135556</v>
      </c>
      <c r="CT284" s="36">
        <f t="shared" si="372"/>
        <v>106941339.84135556</v>
      </c>
      <c r="CU284" s="36">
        <f t="shared" si="372"/>
        <v>106941339.84135556</v>
      </c>
      <c r="CV284" s="36">
        <f>SUM(CU284,CV274)</f>
        <v>106941339.84135556</v>
      </c>
      <c r="CW284" s="36">
        <f t="shared" ref="CW284:CY284" si="373">SUM(CV284,CW274)</f>
        <v>106941339.84135556</v>
      </c>
      <c r="CX284" s="36">
        <f t="shared" si="373"/>
        <v>106941339.84135556</v>
      </c>
      <c r="CY284" s="36">
        <f t="shared" si="373"/>
        <v>106941339.84135556</v>
      </c>
    </row>
    <row r="285" spans="1:103" s="92" customFormat="1">
      <c r="A285" s="91"/>
      <c r="L285" s="93"/>
      <c r="M285" s="93"/>
      <c r="N285" s="93"/>
      <c r="O285" s="93"/>
      <c r="P285" s="93"/>
      <c r="Q285" s="93"/>
      <c r="R285" s="93"/>
      <c r="S285" s="93"/>
    </row>
    <row r="286" spans="1:103" s="92" customFormat="1">
      <c r="A286" s="91"/>
      <c r="B286" s="100" t="s">
        <v>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2"/>
      <c r="M286" s="102"/>
      <c r="N286" s="102"/>
      <c r="O286" s="102"/>
      <c r="P286" s="102"/>
      <c r="Q286" s="102"/>
      <c r="R286" s="102"/>
      <c r="S286" s="102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  <c r="AW286" s="101"/>
      <c r="AX286" s="101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  <c r="BJ286" s="101"/>
      <c r="BK286" s="101"/>
      <c r="BL286" s="101"/>
      <c r="BM286" s="101"/>
      <c r="BN286" s="101"/>
      <c r="BO286" s="101"/>
      <c r="BP286" s="101"/>
      <c r="BQ286" s="101"/>
      <c r="BR286" s="101"/>
      <c r="BS286" s="101"/>
      <c r="BT286" s="101"/>
      <c r="BU286" s="101"/>
      <c r="BV286" s="101"/>
      <c r="BW286" s="101"/>
      <c r="BX286" s="101"/>
      <c r="BY286" s="101"/>
      <c r="BZ286" s="101"/>
      <c r="CA286" s="101"/>
      <c r="CB286" s="101"/>
      <c r="CC286" s="101"/>
      <c r="CD286" s="101"/>
      <c r="CE286" s="101"/>
      <c r="CF286" s="101"/>
      <c r="CG286" s="101"/>
      <c r="CH286" s="101"/>
      <c r="CI286" s="101"/>
      <c r="CJ286" s="101"/>
      <c r="CK286" s="101"/>
      <c r="CL286" s="101"/>
      <c r="CM286" s="101"/>
      <c r="CN286" s="101"/>
      <c r="CO286" s="101"/>
      <c r="CP286" s="101"/>
      <c r="CQ286" s="101"/>
      <c r="CR286" s="101"/>
      <c r="CS286" s="101"/>
      <c r="CT286" s="101"/>
      <c r="CU286" s="101"/>
      <c r="CV286" s="101"/>
      <c r="CW286" s="101"/>
      <c r="CX286" s="101"/>
      <c r="CY286" s="103"/>
    </row>
    <row r="287" spans="1:103" s="35" customFormat="1">
      <c r="A287" s="94"/>
      <c r="B287" s="104" t="s">
        <v>9</v>
      </c>
      <c r="I287" s="36"/>
      <c r="J287" s="36">
        <f t="shared" ref="J287:BQ287" si="374">J270-J223-J227+J138</f>
        <v>0</v>
      </c>
      <c r="K287" s="36">
        <f t="shared" si="374"/>
        <v>0</v>
      </c>
      <c r="L287" s="36">
        <f t="shared" si="374"/>
        <v>0</v>
      </c>
      <c r="M287" s="36">
        <f t="shared" si="374"/>
        <v>0</v>
      </c>
      <c r="N287" s="36">
        <f t="shared" si="374"/>
        <v>0</v>
      </c>
      <c r="O287" s="36">
        <f t="shared" si="374"/>
        <v>0</v>
      </c>
      <c r="P287" s="36">
        <f t="shared" si="374"/>
        <v>0</v>
      </c>
      <c r="Q287" s="36">
        <f t="shared" si="374"/>
        <v>0</v>
      </c>
      <c r="R287" s="36">
        <f t="shared" si="374"/>
        <v>0</v>
      </c>
      <c r="S287" s="36">
        <f t="shared" si="374"/>
        <v>0</v>
      </c>
      <c r="T287" s="36">
        <f t="shared" si="374"/>
        <v>0</v>
      </c>
      <c r="U287" s="36">
        <f t="shared" si="374"/>
        <v>0</v>
      </c>
      <c r="V287" s="36">
        <f t="shared" si="374"/>
        <v>0</v>
      </c>
      <c r="W287" s="36">
        <f t="shared" si="374"/>
        <v>0</v>
      </c>
      <c r="X287" s="36">
        <f t="shared" si="374"/>
        <v>0</v>
      </c>
      <c r="Y287" s="36">
        <f t="shared" si="374"/>
        <v>0</v>
      </c>
      <c r="Z287" s="36">
        <f t="shared" si="374"/>
        <v>0</v>
      </c>
      <c r="AA287" s="36">
        <f t="shared" si="374"/>
        <v>0</v>
      </c>
      <c r="AB287" s="36">
        <f t="shared" si="374"/>
        <v>0</v>
      </c>
      <c r="AC287" s="36">
        <f t="shared" si="374"/>
        <v>0</v>
      </c>
      <c r="AD287" s="36">
        <f t="shared" si="374"/>
        <v>0</v>
      </c>
      <c r="AE287" s="36">
        <f t="shared" si="374"/>
        <v>2.5029294192790985E-9</v>
      </c>
      <c r="AF287" s="36">
        <f t="shared" si="374"/>
        <v>8.7311491370201111E-10</v>
      </c>
      <c r="AG287" s="36">
        <f t="shared" si="374"/>
        <v>9.535870049148798E-8</v>
      </c>
      <c r="AH287" s="36">
        <f t="shared" si="374"/>
        <v>0</v>
      </c>
      <c r="AI287" s="36">
        <f t="shared" si="374"/>
        <v>0</v>
      </c>
      <c r="AJ287" s="36">
        <f t="shared" si="374"/>
        <v>0</v>
      </c>
      <c r="AK287" s="36">
        <f t="shared" si="374"/>
        <v>0</v>
      </c>
      <c r="AL287" s="36">
        <f t="shared" si="374"/>
        <v>0</v>
      </c>
      <c r="AM287" s="36">
        <f t="shared" si="374"/>
        <v>0</v>
      </c>
      <c r="AN287" s="36">
        <f t="shared" si="374"/>
        <v>0</v>
      </c>
      <c r="AO287" s="36">
        <f t="shared" si="374"/>
        <v>0</v>
      </c>
      <c r="AP287" s="36">
        <f t="shared" si="374"/>
        <v>0</v>
      </c>
      <c r="AQ287" s="36">
        <f t="shared" si="374"/>
        <v>0</v>
      </c>
      <c r="AR287" s="36">
        <f t="shared" si="374"/>
        <v>0</v>
      </c>
      <c r="AS287" s="36">
        <f t="shared" si="374"/>
        <v>0</v>
      </c>
      <c r="AT287" s="36">
        <f t="shared" si="374"/>
        <v>0</v>
      </c>
      <c r="AU287" s="36">
        <f t="shared" si="374"/>
        <v>0</v>
      </c>
      <c r="AV287" s="36">
        <f t="shared" si="374"/>
        <v>0</v>
      </c>
      <c r="AW287" s="36">
        <f t="shared" si="374"/>
        <v>0</v>
      </c>
      <c r="AX287" s="36">
        <f t="shared" si="374"/>
        <v>0</v>
      </c>
      <c r="AY287" s="36">
        <f t="shared" si="374"/>
        <v>0</v>
      </c>
      <c r="AZ287" s="36">
        <f t="shared" si="374"/>
        <v>0</v>
      </c>
      <c r="BA287" s="36">
        <f t="shared" si="374"/>
        <v>0</v>
      </c>
      <c r="BB287" s="36">
        <f t="shared" si="374"/>
        <v>0</v>
      </c>
      <c r="BC287" s="36">
        <f t="shared" si="374"/>
        <v>0</v>
      </c>
      <c r="BD287" s="36">
        <f t="shared" si="374"/>
        <v>0</v>
      </c>
      <c r="BE287" s="36">
        <f t="shared" si="374"/>
        <v>0</v>
      </c>
      <c r="BF287" s="36">
        <f t="shared" si="374"/>
        <v>0</v>
      </c>
      <c r="BG287" s="36">
        <f t="shared" si="374"/>
        <v>0</v>
      </c>
      <c r="BH287" s="36">
        <f t="shared" si="374"/>
        <v>0</v>
      </c>
      <c r="BI287" s="36">
        <f t="shared" si="374"/>
        <v>0</v>
      </c>
      <c r="BJ287" s="36">
        <f t="shared" si="374"/>
        <v>0</v>
      </c>
      <c r="BK287" s="36">
        <f t="shared" si="374"/>
        <v>0</v>
      </c>
      <c r="BL287" s="36">
        <f t="shared" si="374"/>
        <v>0</v>
      </c>
      <c r="BM287" s="36">
        <f t="shared" si="374"/>
        <v>0</v>
      </c>
      <c r="BN287" s="36">
        <f t="shared" si="374"/>
        <v>0</v>
      </c>
      <c r="BO287" s="36">
        <f t="shared" si="374"/>
        <v>0</v>
      </c>
      <c r="BP287" s="36">
        <f t="shared" si="374"/>
        <v>0</v>
      </c>
      <c r="BQ287" s="36">
        <f t="shared" si="374"/>
        <v>0</v>
      </c>
      <c r="BS287" s="36">
        <f t="shared" ref="BS287:CY287" si="375">BS270-BS223-BS227+BS138</f>
        <v>0</v>
      </c>
      <c r="BT287" s="36">
        <f t="shared" si="375"/>
        <v>1.1920928955078125E-7</v>
      </c>
      <c r="BU287" s="36">
        <f t="shared" si="375"/>
        <v>0</v>
      </c>
      <c r="BV287" s="36">
        <f t="shared" si="375"/>
        <v>0</v>
      </c>
      <c r="BW287" s="36">
        <f t="shared" si="375"/>
        <v>0</v>
      </c>
      <c r="BX287" s="36">
        <f t="shared" si="375"/>
        <v>0</v>
      </c>
      <c r="BY287" s="36">
        <f t="shared" si="375"/>
        <v>0</v>
      </c>
      <c r="BZ287" s="36">
        <f t="shared" si="375"/>
        <v>0</v>
      </c>
      <c r="CA287" s="36">
        <f t="shared" si="375"/>
        <v>0</v>
      </c>
      <c r="CB287" s="36">
        <f t="shared" si="375"/>
        <v>0</v>
      </c>
      <c r="CC287" s="36">
        <f t="shared" si="375"/>
        <v>0</v>
      </c>
      <c r="CD287" s="36">
        <f t="shared" si="375"/>
        <v>0</v>
      </c>
      <c r="CE287" s="36">
        <f t="shared" si="375"/>
        <v>0</v>
      </c>
      <c r="CF287" s="36">
        <f t="shared" si="375"/>
        <v>0</v>
      </c>
      <c r="CG287" s="36">
        <f t="shared" si="375"/>
        <v>0</v>
      </c>
      <c r="CH287" s="36">
        <f t="shared" si="375"/>
        <v>0</v>
      </c>
      <c r="CI287" s="36">
        <f t="shared" si="375"/>
        <v>0</v>
      </c>
      <c r="CJ287" s="36">
        <f t="shared" si="375"/>
        <v>0</v>
      </c>
      <c r="CK287" s="36">
        <f t="shared" si="375"/>
        <v>0</v>
      </c>
      <c r="CL287" s="36">
        <f t="shared" si="375"/>
        <v>0</v>
      </c>
      <c r="CM287" s="36">
        <f t="shared" si="375"/>
        <v>0</v>
      </c>
      <c r="CN287" s="36">
        <f t="shared" si="375"/>
        <v>0</v>
      </c>
      <c r="CO287" s="36">
        <f t="shared" si="375"/>
        <v>0</v>
      </c>
      <c r="CP287" s="36">
        <f t="shared" si="375"/>
        <v>0</v>
      </c>
      <c r="CQ287" s="36">
        <f t="shared" si="375"/>
        <v>0</v>
      </c>
      <c r="CR287" s="36">
        <f t="shared" si="375"/>
        <v>0</v>
      </c>
      <c r="CS287" s="36">
        <f t="shared" si="375"/>
        <v>0</v>
      </c>
      <c r="CT287" s="36">
        <f t="shared" si="375"/>
        <v>0</v>
      </c>
      <c r="CU287" s="36">
        <f t="shared" si="375"/>
        <v>0</v>
      </c>
      <c r="CV287" s="36">
        <f t="shared" si="375"/>
        <v>0</v>
      </c>
      <c r="CW287" s="36">
        <f t="shared" si="375"/>
        <v>0</v>
      </c>
      <c r="CX287" s="36">
        <f t="shared" si="375"/>
        <v>0</v>
      </c>
      <c r="CY287" s="98">
        <f t="shared" si="375"/>
        <v>0</v>
      </c>
    </row>
    <row r="288" spans="1:103" s="35" customFormat="1">
      <c r="A288" s="94"/>
      <c r="B288" s="104" t="s">
        <v>10</v>
      </c>
      <c r="I288" s="36"/>
      <c r="J288" s="36">
        <f t="shared" ref="J288:BQ288" si="376">J274-J234</f>
        <v>0</v>
      </c>
      <c r="K288" s="36">
        <f t="shared" si="376"/>
        <v>0</v>
      </c>
      <c r="L288" s="36">
        <f t="shared" si="376"/>
        <v>0</v>
      </c>
      <c r="M288" s="36">
        <f t="shared" si="376"/>
        <v>0</v>
      </c>
      <c r="N288" s="36">
        <f t="shared" si="376"/>
        <v>0</v>
      </c>
      <c r="O288" s="36">
        <f t="shared" si="376"/>
        <v>0</v>
      </c>
      <c r="P288" s="36">
        <f t="shared" si="376"/>
        <v>-292000000</v>
      </c>
      <c r="Q288" s="36">
        <f t="shared" si="376"/>
        <v>-36500000</v>
      </c>
      <c r="R288" s="36">
        <f t="shared" si="376"/>
        <v>-36500000</v>
      </c>
      <c r="S288" s="36">
        <f t="shared" si="376"/>
        <v>-36500000</v>
      </c>
      <c r="T288" s="36">
        <f t="shared" si="376"/>
        <v>-36500000</v>
      </c>
      <c r="U288" s="36">
        <f t="shared" si="376"/>
        <v>-36500000</v>
      </c>
      <c r="V288" s="36">
        <f>V274-V234</f>
        <v>-36500000</v>
      </c>
      <c r="W288" s="36">
        <f t="shared" si="376"/>
        <v>-36500000</v>
      </c>
      <c r="X288" s="36">
        <f t="shared" si="376"/>
        <v>-36500000</v>
      </c>
      <c r="Y288" s="36">
        <f t="shared" si="376"/>
        <v>-36500000</v>
      </c>
      <c r="Z288" s="36">
        <f t="shared" si="376"/>
        <v>-36500000</v>
      </c>
      <c r="AA288" s="36">
        <f t="shared" si="376"/>
        <v>-36500000</v>
      </c>
      <c r="AB288" s="36">
        <f t="shared" si="376"/>
        <v>-36500000</v>
      </c>
      <c r="AC288" s="36">
        <f t="shared" si="376"/>
        <v>0</v>
      </c>
      <c r="AD288" s="36">
        <f t="shared" si="376"/>
        <v>0</v>
      </c>
      <c r="AE288" s="36">
        <f t="shared" si="376"/>
        <v>0</v>
      </c>
      <c r="AF288" s="36">
        <f t="shared" si="376"/>
        <v>0</v>
      </c>
      <c r="AG288" s="36">
        <f t="shared" si="376"/>
        <v>0</v>
      </c>
      <c r="AH288" s="36">
        <f t="shared" si="376"/>
        <v>0</v>
      </c>
      <c r="AI288" s="36">
        <f t="shared" si="376"/>
        <v>0</v>
      </c>
      <c r="AJ288" s="36">
        <f t="shared" si="376"/>
        <v>0</v>
      </c>
      <c r="AK288" s="36">
        <f t="shared" si="376"/>
        <v>0</v>
      </c>
      <c r="AL288" s="36">
        <f t="shared" si="376"/>
        <v>0</v>
      </c>
      <c r="AM288" s="36">
        <f t="shared" si="376"/>
        <v>0</v>
      </c>
      <c r="AN288" s="36">
        <f t="shared" si="376"/>
        <v>0</v>
      </c>
      <c r="AO288" s="36">
        <f t="shared" si="376"/>
        <v>0</v>
      </c>
      <c r="AP288" s="36">
        <f t="shared" si="376"/>
        <v>0</v>
      </c>
      <c r="AQ288" s="36">
        <f t="shared" si="376"/>
        <v>0</v>
      </c>
      <c r="AR288" s="36">
        <f t="shared" si="376"/>
        <v>0</v>
      </c>
      <c r="AS288" s="36">
        <f t="shared" si="376"/>
        <v>0</v>
      </c>
      <c r="AT288" s="36">
        <f t="shared" si="376"/>
        <v>0</v>
      </c>
      <c r="AU288" s="36">
        <f t="shared" si="376"/>
        <v>0</v>
      </c>
      <c r="AV288" s="36">
        <f t="shared" si="376"/>
        <v>0</v>
      </c>
      <c r="AW288" s="36">
        <f t="shared" si="376"/>
        <v>0</v>
      </c>
      <c r="AX288" s="36">
        <f t="shared" si="376"/>
        <v>0</v>
      </c>
      <c r="AY288" s="36">
        <f t="shared" si="376"/>
        <v>0</v>
      </c>
      <c r="AZ288" s="36">
        <f t="shared" si="376"/>
        <v>0</v>
      </c>
      <c r="BA288" s="36">
        <f t="shared" si="376"/>
        <v>0</v>
      </c>
      <c r="BB288" s="36">
        <f t="shared" si="376"/>
        <v>0</v>
      </c>
      <c r="BC288" s="36">
        <f t="shared" si="376"/>
        <v>0</v>
      </c>
      <c r="BD288" s="36">
        <f t="shared" si="376"/>
        <v>0</v>
      </c>
      <c r="BE288" s="36">
        <f t="shared" si="376"/>
        <v>0</v>
      </c>
      <c r="BF288" s="36">
        <f t="shared" si="376"/>
        <v>0</v>
      </c>
      <c r="BG288" s="36">
        <f t="shared" si="376"/>
        <v>0</v>
      </c>
      <c r="BH288" s="36">
        <f t="shared" si="376"/>
        <v>0</v>
      </c>
      <c r="BI288" s="36">
        <f t="shared" si="376"/>
        <v>0</v>
      </c>
      <c r="BJ288" s="36">
        <f t="shared" si="376"/>
        <v>0</v>
      </c>
      <c r="BK288" s="36">
        <f t="shared" si="376"/>
        <v>0</v>
      </c>
      <c r="BL288" s="36">
        <f t="shared" si="376"/>
        <v>0</v>
      </c>
      <c r="BM288" s="36">
        <f t="shared" si="376"/>
        <v>0</v>
      </c>
      <c r="BN288" s="36">
        <f t="shared" si="376"/>
        <v>0</v>
      </c>
      <c r="BO288" s="36">
        <f t="shared" si="376"/>
        <v>0</v>
      </c>
      <c r="BP288" s="36">
        <f t="shared" si="376"/>
        <v>0</v>
      </c>
      <c r="BQ288" s="36">
        <f t="shared" si="376"/>
        <v>0</v>
      </c>
      <c r="BS288" s="36">
        <f t="shared" ref="BS288:CY288" si="377">BS274-BS234</f>
        <v>-474500000</v>
      </c>
      <c r="BT288" s="36">
        <f t="shared" si="377"/>
        <v>-255500000</v>
      </c>
      <c r="BU288" s="36">
        <f t="shared" si="377"/>
        <v>0</v>
      </c>
      <c r="BV288" s="36">
        <f t="shared" si="377"/>
        <v>0</v>
      </c>
      <c r="BW288" s="36">
        <f t="shared" si="377"/>
        <v>0</v>
      </c>
      <c r="BX288" s="36">
        <f t="shared" si="377"/>
        <v>0</v>
      </c>
      <c r="BY288" s="36">
        <f t="shared" si="377"/>
        <v>0</v>
      </c>
      <c r="BZ288" s="36">
        <f t="shared" si="377"/>
        <v>0</v>
      </c>
      <c r="CA288" s="36">
        <f t="shared" si="377"/>
        <v>0</v>
      </c>
      <c r="CB288" s="36">
        <f t="shared" si="377"/>
        <v>0</v>
      </c>
      <c r="CC288" s="36">
        <f t="shared" si="377"/>
        <v>0</v>
      </c>
      <c r="CD288" s="36">
        <f t="shared" si="377"/>
        <v>0</v>
      </c>
      <c r="CE288" s="36">
        <f t="shared" si="377"/>
        <v>0</v>
      </c>
      <c r="CF288" s="36">
        <f t="shared" si="377"/>
        <v>0</v>
      </c>
      <c r="CG288" s="36">
        <f t="shared" si="377"/>
        <v>0</v>
      </c>
      <c r="CH288" s="36">
        <f t="shared" si="377"/>
        <v>0</v>
      </c>
      <c r="CI288" s="36">
        <f t="shared" si="377"/>
        <v>0</v>
      </c>
      <c r="CJ288" s="36">
        <f t="shared" si="377"/>
        <v>0</v>
      </c>
      <c r="CK288" s="36">
        <f t="shared" si="377"/>
        <v>0</v>
      </c>
      <c r="CL288" s="36">
        <f t="shared" si="377"/>
        <v>0</v>
      </c>
      <c r="CM288" s="36">
        <f t="shared" si="377"/>
        <v>0</v>
      </c>
      <c r="CN288" s="36">
        <f t="shared" si="377"/>
        <v>0</v>
      </c>
      <c r="CO288" s="36">
        <f t="shared" si="377"/>
        <v>0</v>
      </c>
      <c r="CP288" s="36">
        <f t="shared" si="377"/>
        <v>0</v>
      </c>
      <c r="CQ288" s="36">
        <f t="shared" si="377"/>
        <v>0</v>
      </c>
      <c r="CR288" s="36">
        <f t="shared" si="377"/>
        <v>0</v>
      </c>
      <c r="CS288" s="36">
        <f t="shared" si="377"/>
        <v>0</v>
      </c>
      <c r="CT288" s="36">
        <f t="shared" si="377"/>
        <v>0</v>
      </c>
      <c r="CU288" s="36">
        <f t="shared" si="377"/>
        <v>0</v>
      </c>
      <c r="CV288" s="36">
        <f t="shared" si="377"/>
        <v>0</v>
      </c>
      <c r="CW288" s="36">
        <f t="shared" si="377"/>
        <v>0</v>
      </c>
      <c r="CX288" s="36">
        <f t="shared" si="377"/>
        <v>0</v>
      </c>
      <c r="CY288" s="98">
        <f t="shared" si="377"/>
        <v>0</v>
      </c>
    </row>
    <row r="289" spans="1:103">
      <c r="B289" s="95" t="s">
        <v>29</v>
      </c>
      <c r="C289" s="96"/>
      <c r="D289" s="96"/>
      <c r="E289" s="96"/>
      <c r="F289" s="96"/>
      <c r="G289" s="96"/>
      <c r="H289" s="96"/>
      <c r="I289" s="96"/>
      <c r="J289" s="126">
        <f t="shared" ref="J289:BQ289" si="378">J288+J196</f>
        <v>0</v>
      </c>
      <c r="K289" s="126">
        <f t="shared" si="378"/>
        <v>0</v>
      </c>
      <c r="L289" s="126">
        <f t="shared" si="378"/>
        <v>0</v>
      </c>
      <c r="M289" s="126">
        <f t="shared" si="378"/>
        <v>0</v>
      </c>
      <c r="N289" s="126">
        <f t="shared" si="378"/>
        <v>0</v>
      </c>
      <c r="O289" s="126">
        <f t="shared" si="378"/>
        <v>0</v>
      </c>
      <c r="P289" s="126">
        <f t="shared" si="378"/>
        <v>0</v>
      </c>
      <c r="Q289" s="126">
        <f t="shared" si="378"/>
        <v>0</v>
      </c>
      <c r="R289" s="126">
        <f t="shared" si="378"/>
        <v>0</v>
      </c>
      <c r="S289" s="126">
        <f t="shared" si="378"/>
        <v>0</v>
      </c>
      <c r="T289" s="126">
        <f t="shared" si="378"/>
        <v>0</v>
      </c>
      <c r="U289" s="126">
        <f t="shared" si="378"/>
        <v>0</v>
      </c>
      <c r="V289" s="126">
        <f t="shared" si="378"/>
        <v>0</v>
      </c>
      <c r="W289" s="126">
        <f t="shared" si="378"/>
        <v>0</v>
      </c>
      <c r="X289" s="126">
        <f t="shared" si="378"/>
        <v>0</v>
      </c>
      <c r="Y289" s="126">
        <f t="shared" si="378"/>
        <v>0</v>
      </c>
      <c r="Z289" s="126">
        <f t="shared" si="378"/>
        <v>0</v>
      </c>
      <c r="AA289" s="126">
        <f t="shared" si="378"/>
        <v>0</v>
      </c>
      <c r="AB289" s="126">
        <f t="shared" si="378"/>
        <v>0</v>
      </c>
      <c r="AC289" s="126">
        <f t="shared" si="378"/>
        <v>0</v>
      </c>
      <c r="AD289" s="126">
        <f t="shared" si="378"/>
        <v>0</v>
      </c>
      <c r="AE289" s="126">
        <f t="shared" si="378"/>
        <v>0</v>
      </c>
      <c r="AF289" s="126">
        <f t="shared" si="378"/>
        <v>0</v>
      </c>
      <c r="AG289" s="126">
        <f t="shared" si="378"/>
        <v>0</v>
      </c>
      <c r="AH289" s="126">
        <f t="shared" si="378"/>
        <v>0</v>
      </c>
      <c r="AI289" s="126">
        <f t="shared" si="378"/>
        <v>0</v>
      </c>
      <c r="AJ289" s="126">
        <f t="shared" si="378"/>
        <v>0</v>
      </c>
      <c r="AK289" s="126">
        <f t="shared" si="378"/>
        <v>0</v>
      </c>
      <c r="AL289" s="126">
        <f t="shared" si="378"/>
        <v>0</v>
      </c>
      <c r="AM289" s="126">
        <f t="shared" si="378"/>
        <v>0</v>
      </c>
      <c r="AN289" s="126">
        <f t="shared" si="378"/>
        <v>0</v>
      </c>
      <c r="AO289" s="126">
        <f t="shared" si="378"/>
        <v>0</v>
      </c>
      <c r="AP289" s="126">
        <f t="shared" si="378"/>
        <v>0</v>
      </c>
      <c r="AQ289" s="126">
        <f t="shared" si="378"/>
        <v>0</v>
      </c>
      <c r="AR289" s="126">
        <f t="shared" si="378"/>
        <v>0</v>
      </c>
      <c r="AS289" s="126">
        <f t="shared" si="378"/>
        <v>0</v>
      </c>
      <c r="AT289" s="126">
        <f t="shared" si="378"/>
        <v>0</v>
      </c>
      <c r="AU289" s="126">
        <f t="shared" si="378"/>
        <v>0</v>
      </c>
      <c r="AV289" s="126">
        <f t="shared" si="378"/>
        <v>0</v>
      </c>
      <c r="AW289" s="126">
        <f t="shared" si="378"/>
        <v>0</v>
      </c>
      <c r="AX289" s="126">
        <f t="shared" si="378"/>
        <v>0</v>
      </c>
      <c r="AY289" s="126">
        <f t="shared" si="378"/>
        <v>0</v>
      </c>
      <c r="AZ289" s="126">
        <f t="shared" si="378"/>
        <v>0</v>
      </c>
      <c r="BA289" s="126">
        <f t="shared" si="378"/>
        <v>0</v>
      </c>
      <c r="BB289" s="126">
        <f t="shared" si="378"/>
        <v>0</v>
      </c>
      <c r="BC289" s="126">
        <f t="shared" si="378"/>
        <v>0</v>
      </c>
      <c r="BD289" s="126">
        <f t="shared" si="378"/>
        <v>0</v>
      </c>
      <c r="BE289" s="126">
        <f t="shared" si="378"/>
        <v>0</v>
      </c>
      <c r="BF289" s="126">
        <f t="shared" si="378"/>
        <v>0</v>
      </c>
      <c r="BG289" s="126">
        <f t="shared" si="378"/>
        <v>0</v>
      </c>
      <c r="BH289" s="126">
        <f t="shared" si="378"/>
        <v>0</v>
      </c>
      <c r="BI289" s="126">
        <f t="shared" si="378"/>
        <v>0</v>
      </c>
      <c r="BJ289" s="126">
        <f t="shared" si="378"/>
        <v>0</v>
      </c>
      <c r="BK289" s="126">
        <f t="shared" si="378"/>
        <v>0</v>
      </c>
      <c r="BL289" s="126">
        <f t="shared" si="378"/>
        <v>0</v>
      </c>
      <c r="BM289" s="126">
        <f t="shared" si="378"/>
        <v>0</v>
      </c>
      <c r="BN289" s="126">
        <f t="shared" si="378"/>
        <v>0</v>
      </c>
      <c r="BO289" s="126">
        <f t="shared" si="378"/>
        <v>0</v>
      </c>
      <c r="BP289" s="126">
        <f t="shared" si="378"/>
        <v>0</v>
      </c>
      <c r="BQ289" s="126">
        <f t="shared" si="378"/>
        <v>0</v>
      </c>
      <c r="BR289" s="96"/>
      <c r="BS289" s="126">
        <f t="shared" ref="BS289:CY289" si="379">BS288+BS196</f>
        <v>0</v>
      </c>
      <c r="BT289" s="126">
        <f t="shared" si="379"/>
        <v>0</v>
      </c>
      <c r="BU289" s="126">
        <f t="shared" si="379"/>
        <v>0</v>
      </c>
      <c r="BV289" s="126">
        <f t="shared" si="379"/>
        <v>0</v>
      </c>
      <c r="BW289" s="126">
        <f t="shared" si="379"/>
        <v>0</v>
      </c>
      <c r="BX289" s="126">
        <f t="shared" si="379"/>
        <v>0</v>
      </c>
      <c r="BY289" s="126">
        <f t="shared" si="379"/>
        <v>0</v>
      </c>
      <c r="BZ289" s="126">
        <f t="shared" si="379"/>
        <v>0</v>
      </c>
      <c r="CA289" s="126">
        <f t="shared" si="379"/>
        <v>0</v>
      </c>
      <c r="CB289" s="126">
        <f t="shared" si="379"/>
        <v>0</v>
      </c>
      <c r="CC289" s="126">
        <f t="shared" si="379"/>
        <v>0</v>
      </c>
      <c r="CD289" s="126">
        <f t="shared" si="379"/>
        <v>0</v>
      </c>
      <c r="CE289" s="126">
        <f t="shared" si="379"/>
        <v>0</v>
      </c>
      <c r="CF289" s="126">
        <f t="shared" si="379"/>
        <v>0</v>
      </c>
      <c r="CG289" s="126">
        <f t="shared" si="379"/>
        <v>0</v>
      </c>
      <c r="CH289" s="126">
        <f t="shared" si="379"/>
        <v>0</v>
      </c>
      <c r="CI289" s="126">
        <f t="shared" si="379"/>
        <v>0</v>
      </c>
      <c r="CJ289" s="126">
        <f t="shared" si="379"/>
        <v>0</v>
      </c>
      <c r="CK289" s="126">
        <f t="shared" si="379"/>
        <v>0</v>
      </c>
      <c r="CL289" s="126">
        <f t="shared" si="379"/>
        <v>0</v>
      </c>
      <c r="CM289" s="126">
        <f t="shared" si="379"/>
        <v>0</v>
      </c>
      <c r="CN289" s="126">
        <f t="shared" si="379"/>
        <v>0</v>
      </c>
      <c r="CO289" s="126">
        <f t="shared" si="379"/>
        <v>0</v>
      </c>
      <c r="CP289" s="126">
        <f t="shared" si="379"/>
        <v>0</v>
      </c>
      <c r="CQ289" s="126">
        <f t="shared" si="379"/>
        <v>0</v>
      </c>
      <c r="CR289" s="126">
        <f t="shared" si="379"/>
        <v>0</v>
      </c>
      <c r="CS289" s="126">
        <f t="shared" si="379"/>
        <v>0</v>
      </c>
      <c r="CT289" s="126">
        <f t="shared" si="379"/>
        <v>0</v>
      </c>
      <c r="CU289" s="126">
        <f t="shared" si="379"/>
        <v>0</v>
      </c>
      <c r="CV289" s="126">
        <f t="shared" si="379"/>
        <v>0</v>
      </c>
      <c r="CW289" s="126">
        <f t="shared" si="379"/>
        <v>0</v>
      </c>
      <c r="CX289" s="126">
        <f t="shared" si="379"/>
        <v>0</v>
      </c>
      <c r="CY289" s="127">
        <f t="shared" si="379"/>
        <v>0</v>
      </c>
    </row>
    <row r="290" spans="1:103" ht="12.75" thickBot="1">
      <c r="B290" s="173"/>
      <c r="C290" s="173"/>
      <c r="D290" s="173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  <c r="BT290" s="173"/>
      <c r="BU290" s="173"/>
      <c r="BV290" s="173"/>
      <c r="BW290" s="173"/>
      <c r="BX290" s="173"/>
      <c r="BY290" s="173"/>
      <c r="BZ290" s="173"/>
      <c r="CA290" s="173"/>
      <c r="CB290" s="173"/>
      <c r="CC290" s="173"/>
      <c r="CD290" s="173"/>
      <c r="CE290" s="173"/>
      <c r="CF290" s="173"/>
      <c r="CG290" s="173"/>
      <c r="CH290" s="173"/>
      <c r="CI290" s="173"/>
      <c r="CJ290" s="173"/>
      <c r="CK290" s="173"/>
      <c r="CL290" s="173"/>
      <c r="CM290" s="173"/>
      <c r="CN290" s="173"/>
      <c r="CO290" s="173"/>
      <c r="CP290" s="173"/>
      <c r="CQ290" s="173"/>
      <c r="CR290" s="173"/>
      <c r="CS290" s="173"/>
      <c r="CT290" s="173"/>
      <c r="CU290" s="173"/>
      <c r="CV290" s="172"/>
      <c r="CW290" s="172"/>
      <c r="CX290" s="172"/>
      <c r="CY290" s="172"/>
    </row>
    <row r="291" spans="1:103">
      <c r="B291" s="35"/>
      <c r="C291" s="35"/>
      <c r="D291" s="35"/>
      <c r="E291" s="35"/>
      <c r="F291" s="36"/>
      <c r="G291" s="36"/>
      <c r="H291" s="36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239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</row>
    <row r="292" spans="1:103" s="19" customFormat="1">
      <c r="A292" s="16" t="s">
        <v>66</v>
      </c>
      <c r="B292" s="34" t="s">
        <v>265</v>
      </c>
      <c r="C292" s="2"/>
      <c r="D292" s="240"/>
      <c r="F292" s="231"/>
      <c r="G292" s="231"/>
      <c r="H292" s="231"/>
      <c r="J292" s="15"/>
      <c r="L292" s="7"/>
      <c r="M292" s="7"/>
      <c r="N292" s="7"/>
      <c r="O292" s="7"/>
      <c r="P292" s="7"/>
      <c r="Q292" s="7"/>
      <c r="R292" s="7"/>
      <c r="S292" s="7"/>
      <c r="BU292" s="142"/>
      <c r="BV292" s="22"/>
      <c r="BW292" s="240"/>
    </row>
    <row r="293" spans="1:103" s="6" customFormat="1">
      <c r="A293" s="3"/>
      <c r="B293" s="6" t="s">
        <v>71</v>
      </c>
      <c r="C293" s="147"/>
      <c r="D293" s="216"/>
      <c r="E293" s="139"/>
      <c r="F293" s="15"/>
      <c r="G293" s="15">
        <f>SUM(BS293:CY293)</f>
        <v>5966271574.1107664</v>
      </c>
      <c r="H293" s="15" t="s">
        <v>136</v>
      </c>
      <c r="J293" s="15">
        <f t="shared" ref="J293:BQ293" si="380">IFERROR(J56*J16/J16,0)</f>
        <v>0</v>
      </c>
      <c r="K293" s="15">
        <f t="shared" si="380"/>
        <v>0</v>
      </c>
      <c r="L293" s="15">
        <f t="shared" si="380"/>
        <v>0</v>
      </c>
      <c r="M293" s="15">
        <f t="shared" si="380"/>
        <v>0</v>
      </c>
      <c r="N293" s="15">
        <f t="shared" si="380"/>
        <v>0</v>
      </c>
      <c r="O293" s="15">
        <f t="shared" si="380"/>
        <v>0</v>
      </c>
      <c r="P293" s="15">
        <f t="shared" si="380"/>
        <v>0</v>
      </c>
      <c r="Q293" s="15">
        <f t="shared" si="380"/>
        <v>0</v>
      </c>
      <c r="R293" s="15">
        <f t="shared" si="380"/>
        <v>0</v>
      </c>
      <c r="S293" s="15">
        <f t="shared" si="380"/>
        <v>0</v>
      </c>
      <c r="T293" s="15">
        <f t="shared" si="380"/>
        <v>0</v>
      </c>
      <c r="U293" s="15">
        <f t="shared" si="380"/>
        <v>0</v>
      </c>
      <c r="V293" s="15">
        <f t="shared" si="380"/>
        <v>0</v>
      </c>
      <c r="W293" s="15">
        <f t="shared" si="380"/>
        <v>0</v>
      </c>
      <c r="X293" s="15">
        <f t="shared" si="380"/>
        <v>0</v>
      </c>
      <c r="Y293" s="15">
        <f t="shared" si="380"/>
        <v>0</v>
      </c>
      <c r="Z293" s="15">
        <f t="shared" si="380"/>
        <v>0</v>
      </c>
      <c r="AA293" s="15">
        <f t="shared" si="380"/>
        <v>0</v>
      </c>
      <c r="AB293" s="15">
        <f t="shared" si="380"/>
        <v>0</v>
      </c>
      <c r="AC293" s="15">
        <f t="shared" si="380"/>
        <v>0</v>
      </c>
      <c r="AD293" s="15">
        <f t="shared" si="380"/>
        <v>0</v>
      </c>
      <c r="AE293" s="15">
        <f t="shared" si="380"/>
        <v>0</v>
      </c>
      <c r="AF293" s="15">
        <f t="shared" si="380"/>
        <v>0</v>
      </c>
      <c r="AG293" s="15">
        <f t="shared" si="380"/>
        <v>13840255</v>
      </c>
      <c r="AH293" s="15">
        <f t="shared" si="380"/>
        <v>13840255</v>
      </c>
      <c r="AI293" s="15">
        <f t="shared" si="380"/>
        <v>13840255</v>
      </c>
      <c r="AJ293" s="15">
        <f t="shared" si="380"/>
        <v>13840255</v>
      </c>
      <c r="AK293" s="15">
        <f t="shared" si="380"/>
        <v>13840255</v>
      </c>
      <c r="AL293" s="15">
        <f t="shared" si="380"/>
        <v>13840255</v>
      </c>
      <c r="AM293" s="15">
        <f t="shared" si="380"/>
        <v>13840255</v>
      </c>
      <c r="AN293" s="15">
        <f t="shared" si="380"/>
        <v>13840255</v>
      </c>
      <c r="AO293" s="15">
        <f t="shared" si="380"/>
        <v>13840255</v>
      </c>
      <c r="AP293" s="15">
        <f t="shared" si="380"/>
        <v>13840255</v>
      </c>
      <c r="AQ293" s="15">
        <f t="shared" si="380"/>
        <v>14055600.774999999</v>
      </c>
      <c r="AR293" s="15">
        <f t="shared" si="380"/>
        <v>14055600.774999999</v>
      </c>
      <c r="AS293" s="15">
        <f t="shared" si="380"/>
        <v>14055600.774999999</v>
      </c>
      <c r="AT293" s="15">
        <f t="shared" si="380"/>
        <v>14055600.774999999</v>
      </c>
      <c r="AU293" s="15">
        <f t="shared" si="380"/>
        <v>14055600.774999999</v>
      </c>
      <c r="AV293" s="15">
        <f t="shared" si="380"/>
        <v>14055600.774999999</v>
      </c>
      <c r="AW293" s="15">
        <f t="shared" si="380"/>
        <v>14055600.774999999</v>
      </c>
      <c r="AX293" s="15">
        <f t="shared" si="380"/>
        <v>14055600.774999999</v>
      </c>
      <c r="AY293" s="15">
        <f t="shared" si="380"/>
        <v>14055600.774999999</v>
      </c>
      <c r="AZ293" s="15">
        <f t="shared" si="380"/>
        <v>14055600.774999999</v>
      </c>
      <c r="BA293" s="15">
        <f t="shared" si="380"/>
        <v>14055600.774999999</v>
      </c>
      <c r="BB293" s="15">
        <f t="shared" si="380"/>
        <v>14055600.774999999</v>
      </c>
      <c r="BC293" s="15">
        <f t="shared" si="380"/>
        <v>14384016.530874997</v>
      </c>
      <c r="BD293" s="15">
        <f t="shared" si="380"/>
        <v>14384016.530874997</v>
      </c>
      <c r="BE293" s="15">
        <f t="shared" si="380"/>
        <v>14384016.530874997</v>
      </c>
      <c r="BF293" s="15">
        <f t="shared" si="380"/>
        <v>14384016.530874997</v>
      </c>
      <c r="BG293" s="15">
        <f t="shared" si="380"/>
        <v>14384016.530874997</v>
      </c>
      <c r="BH293" s="15">
        <f t="shared" si="380"/>
        <v>14384016.530874997</v>
      </c>
      <c r="BI293" s="15">
        <f t="shared" si="380"/>
        <v>14384016.530874997</v>
      </c>
      <c r="BJ293" s="15">
        <f t="shared" si="380"/>
        <v>14384016.530874997</v>
      </c>
      <c r="BK293" s="15">
        <f t="shared" si="380"/>
        <v>14384016.530874997</v>
      </c>
      <c r="BL293" s="15">
        <f t="shared" si="380"/>
        <v>14384016.530874997</v>
      </c>
      <c r="BM293" s="15">
        <f t="shared" si="380"/>
        <v>14384016.530874997</v>
      </c>
      <c r="BN293" s="15">
        <f t="shared" si="380"/>
        <v>14384016.530874997</v>
      </c>
      <c r="BO293" s="15">
        <f t="shared" si="380"/>
        <v>14609769.379718127</v>
      </c>
      <c r="BP293" s="15">
        <f t="shared" si="380"/>
        <v>14609769.379718127</v>
      </c>
      <c r="BQ293" s="15">
        <f t="shared" si="380"/>
        <v>14609769.379718127</v>
      </c>
      <c r="BS293" s="22">
        <f t="shared" ref="BS293:BS294" si="381">SUM(J293:U293)</f>
        <v>0</v>
      </c>
      <c r="BT293" s="22">
        <f>SUM(V293:AG293)</f>
        <v>13840255</v>
      </c>
      <c r="BU293" s="22">
        <f>SUM(AH293:AS293)</f>
        <v>166729097.32500002</v>
      </c>
      <c r="BV293" s="22">
        <f>SUM(AT293:BE293)</f>
        <v>169652456.56762502</v>
      </c>
      <c r="BW293" s="22">
        <f>SUM(BF293:BQ293)</f>
        <v>173285456.91702935</v>
      </c>
      <c r="BX293" s="15">
        <f t="shared" ref="BX293:CY293" si="382">IFERROR(BX56*BX16/BX16,0)</f>
        <v>179415237.22899213</v>
      </c>
      <c r="BY293" s="15">
        <f t="shared" si="382"/>
        <v>183609281.17999148</v>
      </c>
      <c r="BZ293" s="15">
        <f t="shared" si="382"/>
        <v>184755639.90958157</v>
      </c>
      <c r="CA293" s="15">
        <f t="shared" si="382"/>
        <v>189077801.2272574</v>
      </c>
      <c r="CB293" s="15">
        <f t="shared" si="382"/>
        <v>193501340.1600737</v>
      </c>
      <c r="CC293" s="15">
        <f t="shared" si="382"/>
        <v>198028640.92900842</v>
      </c>
      <c r="CD293" s="15">
        <f t="shared" si="382"/>
        <v>202662143.98062751</v>
      </c>
      <c r="CE293" s="15">
        <f t="shared" si="382"/>
        <v>195795915.41359904</v>
      </c>
      <c r="CF293" s="15">
        <f t="shared" si="382"/>
        <v>195795915.41359904</v>
      </c>
      <c r="CG293" s="15">
        <f t="shared" si="382"/>
        <v>195795915.41359904</v>
      </c>
      <c r="CH293" s="15">
        <f t="shared" si="382"/>
        <v>195795915.41359904</v>
      </c>
      <c r="CI293" s="15">
        <f t="shared" si="382"/>
        <v>195795915.41359904</v>
      </c>
      <c r="CJ293" s="15">
        <f t="shared" si="382"/>
        <v>195795915.41359904</v>
      </c>
      <c r="CK293" s="15">
        <f t="shared" si="382"/>
        <v>195795915.41359904</v>
      </c>
      <c r="CL293" s="15">
        <f t="shared" si="382"/>
        <v>195795915.41359904</v>
      </c>
      <c r="CM293" s="15">
        <f t="shared" si="382"/>
        <v>195795915.41359904</v>
      </c>
      <c r="CN293" s="15">
        <f t="shared" si="382"/>
        <v>195795915.41359904</v>
      </c>
      <c r="CO293" s="15">
        <f t="shared" si="382"/>
        <v>195795915.41359904</v>
      </c>
      <c r="CP293" s="15">
        <f t="shared" si="382"/>
        <v>195795915.41359904</v>
      </c>
      <c r="CQ293" s="15">
        <f t="shared" si="382"/>
        <v>195795915.41359904</v>
      </c>
      <c r="CR293" s="15">
        <f t="shared" si="382"/>
        <v>195795915.41359904</v>
      </c>
      <c r="CS293" s="15">
        <f t="shared" si="382"/>
        <v>195795915.41359904</v>
      </c>
      <c r="CT293" s="15">
        <f t="shared" si="382"/>
        <v>195795915.41359904</v>
      </c>
      <c r="CU293" s="15">
        <f t="shared" si="382"/>
        <v>195795915.41359904</v>
      </c>
      <c r="CV293" s="15">
        <f t="shared" si="382"/>
        <v>195795915.41359904</v>
      </c>
      <c r="CW293" s="15">
        <f t="shared" si="382"/>
        <v>195795915.41359904</v>
      </c>
      <c r="CX293" s="15">
        <f t="shared" si="382"/>
        <v>195795915.41359904</v>
      </c>
      <c r="CY293" s="15">
        <f t="shared" si="382"/>
        <v>195795915.41359904</v>
      </c>
    </row>
    <row r="294" spans="1:103" s="6" customFormat="1">
      <c r="A294" s="3"/>
      <c r="B294" s="6" t="s">
        <v>215</v>
      </c>
      <c r="C294" s="393">
        <f>E21</f>
        <v>85271</v>
      </c>
      <c r="D294" s="303" t="s">
        <v>186</v>
      </c>
      <c r="E294" s="395">
        <v>1.25</v>
      </c>
      <c r="F294" s="303" t="s">
        <v>254</v>
      </c>
      <c r="G294" s="15">
        <f t="shared" ref="G294:G305" si="383">SUM(BS294:CY294)</f>
        <v>-41569612.5</v>
      </c>
      <c r="H294" s="15" t="s">
        <v>136</v>
      </c>
      <c r="J294" s="138">
        <f>-IF(J$7&gt;=$C$12,$C294*$E294*J$9,0)</f>
        <v>0</v>
      </c>
      <c r="K294" s="138">
        <f t="shared" ref="K294:BQ295" si="384">-IF(K$7&gt;=$C$12,$C294*$E294*K$9,0)</f>
        <v>0</v>
      </c>
      <c r="L294" s="138">
        <f t="shared" si="384"/>
        <v>0</v>
      </c>
      <c r="M294" s="138">
        <f t="shared" si="384"/>
        <v>0</v>
      </c>
      <c r="N294" s="138">
        <f t="shared" si="384"/>
        <v>0</v>
      </c>
      <c r="O294" s="138">
        <f t="shared" si="384"/>
        <v>0</v>
      </c>
      <c r="P294" s="138">
        <f t="shared" si="384"/>
        <v>-106588.75</v>
      </c>
      <c r="Q294" s="138">
        <f t="shared" si="384"/>
        <v>-106588.75</v>
      </c>
      <c r="R294" s="138">
        <f t="shared" si="384"/>
        <v>-106588.75</v>
      </c>
      <c r="S294" s="138">
        <f t="shared" si="384"/>
        <v>-106588.75</v>
      </c>
      <c r="T294" s="138">
        <f t="shared" si="384"/>
        <v>-106588.75</v>
      </c>
      <c r="U294" s="138">
        <f t="shared" si="384"/>
        <v>-106588.75</v>
      </c>
      <c r="V294" s="138">
        <f t="shared" si="384"/>
        <v>-106588.75</v>
      </c>
      <c r="W294" s="138">
        <f t="shared" si="384"/>
        <v>-106588.75</v>
      </c>
      <c r="X294" s="138">
        <f t="shared" si="384"/>
        <v>-106588.75</v>
      </c>
      <c r="Y294" s="138">
        <f t="shared" si="384"/>
        <v>-106588.75</v>
      </c>
      <c r="Z294" s="138">
        <f t="shared" si="384"/>
        <v>-106588.75</v>
      </c>
      <c r="AA294" s="138">
        <f t="shared" si="384"/>
        <v>-106588.75</v>
      </c>
      <c r="AB294" s="138">
        <f t="shared" si="384"/>
        <v>-106588.75</v>
      </c>
      <c r="AC294" s="138">
        <f t="shared" si="384"/>
        <v>-106588.75</v>
      </c>
      <c r="AD294" s="138">
        <f t="shared" si="384"/>
        <v>-106588.75</v>
      </c>
      <c r="AE294" s="138">
        <f t="shared" si="384"/>
        <v>-106588.75</v>
      </c>
      <c r="AF294" s="138">
        <f t="shared" si="384"/>
        <v>-106588.75</v>
      </c>
      <c r="AG294" s="138">
        <f t="shared" si="384"/>
        <v>-106588.75</v>
      </c>
      <c r="AH294" s="138">
        <f t="shared" si="384"/>
        <v>-106588.75</v>
      </c>
      <c r="AI294" s="138">
        <f t="shared" si="384"/>
        <v>-106588.75</v>
      </c>
      <c r="AJ294" s="138">
        <f t="shared" si="384"/>
        <v>-106588.75</v>
      </c>
      <c r="AK294" s="138">
        <f t="shared" si="384"/>
        <v>-106588.75</v>
      </c>
      <c r="AL294" s="138">
        <f t="shared" si="384"/>
        <v>-106588.75</v>
      </c>
      <c r="AM294" s="138">
        <f t="shared" si="384"/>
        <v>-106588.75</v>
      </c>
      <c r="AN294" s="138">
        <f t="shared" si="384"/>
        <v>-106588.75</v>
      </c>
      <c r="AO294" s="138">
        <f t="shared" si="384"/>
        <v>-106588.75</v>
      </c>
      <c r="AP294" s="138">
        <f t="shared" si="384"/>
        <v>-106588.75</v>
      </c>
      <c r="AQ294" s="138">
        <f t="shared" si="384"/>
        <v>-106588.75</v>
      </c>
      <c r="AR294" s="138">
        <f t="shared" si="384"/>
        <v>-106588.75</v>
      </c>
      <c r="AS294" s="138">
        <f t="shared" si="384"/>
        <v>-106588.75</v>
      </c>
      <c r="AT294" s="138">
        <f t="shared" si="384"/>
        <v>-106588.75</v>
      </c>
      <c r="AU294" s="138">
        <f t="shared" si="384"/>
        <v>-106588.75</v>
      </c>
      <c r="AV294" s="138">
        <f t="shared" si="384"/>
        <v>-106588.75</v>
      </c>
      <c r="AW294" s="138">
        <f t="shared" si="384"/>
        <v>-106588.75</v>
      </c>
      <c r="AX294" s="138">
        <f t="shared" si="384"/>
        <v>-106588.75</v>
      </c>
      <c r="AY294" s="138">
        <f t="shared" si="384"/>
        <v>-106588.75</v>
      </c>
      <c r="AZ294" s="138">
        <f t="shared" si="384"/>
        <v>-106588.75</v>
      </c>
      <c r="BA294" s="138">
        <f t="shared" si="384"/>
        <v>-106588.75</v>
      </c>
      <c r="BB294" s="138">
        <f t="shared" si="384"/>
        <v>-106588.75</v>
      </c>
      <c r="BC294" s="138">
        <f t="shared" si="384"/>
        <v>-106588.75</v>
      </c>
      <c r="BD294" s="138">
        <f t="shared" si="384"/>
        <v>-106588.75</v>
      </c>
      <c r="BE294" s="138">
        <f t="shared" si="384"/>
        <v>-106588.75</v>
      </c>
      <c r="BF294" s="138">
        <f t="shared" si="384"/>
        <v>-106588.75</v>
      </c>
      <c r="BG294" s="138">
        <f t="shared" si="384"/>
        <v>-106588.75</v>
      </c>
      <c r="BH294" s="138">
        <f t="shared" si="384"/>
        <v>-106588.75</v>
      </c>
      <c r="BI294" s="138">
        <f t="shared" si="384"/>
        <v>-106588.75</v>
      </c>
      <c r="BJ294" s="138">
        <f t="shared" si="384"/>
        <v>-106588.75</v>
      </c>
      <c r="BK294" s="138">
        <f t="shared" si="384"/>
        <v>-106588.75</v>
      </c>
      <c r="BL294" s="138">
        <f t="shared" si="384"/>
        <v>-106588.75</v>
      </c>
      <c r="BM294" s="138">
        <f t="shared" si="384"/>
        <v>-106588.75</v>
      </c>
      <c r="BN294" s="138">
        <f t="shared" si="384"/>
        <v>-106588.75</v>
      </c>
      <c r="BO294" s="138">
        <f t="shared" si="384"/>
        <v>-106588.75</v>
      </c>
      <c r="BP294" s="138">
        <f t="shared" si="384"/>
        <v>-106588.75</v>
      </c>
      <c r="BQ294" s="138">
        <f t="shared" si="384"/>
        <v>-106588.75</v>
      </c>
      <c r="BR294" s="80"/>
      <c r="BS294" s="22">
        <f t="shared" si="381"/>
        <v>-639532.5</v>
      </c>
      <c r="BT294" s="22">
        <f>SUM(V294:AG294)</f>
        <v>-1279065</v>
      </c>
      <c r="BU294" s="22">
        <f>SUM(AH294:AS294)</f>
        <v>-1279065</v>
      </c>
      <c r="BV294" s="22">
        <f>SUM(AT294:BE294)</f>
        <v>-1279065</v>
      </c>
      <c r="BW294" s="22">
        <f>SUM(BF294:BQ294)</f>
        <v>-1279065</v>
      </c>
      <c r="BX294" s="138">
        <f t="shared" ref="BX294:CY295" si="385">-IF(BX$7&gt;=$C$12,$C294*$E294*BX$9,0)</f>
        <v>-1279065</v>
      </c>
      <c r="BY294" s="138">
        <f t="shared" si="385"/>
        <v>-1279065</v>
      </c>
      <c r="BZ294" s="138">
        <f t="shared" si="385"/>
        <v>-1279065</v>
      </c>
      <c r="CA294" s="138">
        <f t="shared" si="385"/>
        <v>-1279065</v>
      </c>
      <c r="CB294" s="138">
        <f t="shared" si="385"/>
        <v>-1279065</v>
      </c>
      <c r="CC294" s="138">
        <f t="shared" si="385"/>
        <v>-1279065</v>
      </c>
      <c r="CD294" s="138">
        <f t="shared" si="385"/>
        <v>-1279065</v>
      </c>
      <c r="CE294" s="138">
        <f t="shared" si="385"/>
        <v>-1279065</v>
      </c>
      <c r="CF294" s="138">
        <f t="shared" si="385"/>
        <v>-1279065</v>
      </c>
      <c r="CG294" s="138">
        <f t="shared" si="385"/>
        <v>-1279065</v>
      </c>
      <c r="CH294" s="138">
        <f t="shared" si="385"/>
        <v>-1279065</v>
      </c>
      <c r="CI294" s="138">
        <f t="shared" si="385"/>
        <v>-1279065</v>
      </c>
      <c r="CJ294" s="138">
        <f t="shared" si="385"/>
        <v>-1279065</v>
      </c>
      <c r="CK294" s="138">
        <f t="shared" si="385"/>
        <v>-1279065</v>
      </c>
      <c r="CL294" s="138">
        <f t="shared" si="385"/>
        <v>-1279065</v>
      </c>
      <c r="CM294" s="138">
        <f t="shared" si="385"/>
        <v>-1279065</v>
      </c>
      <c r="CN294" s="138">
        <f t="shared" si="385"/>
        <v>-1279065</v>
      </c>
      <c r="CO294" s="138">
        <f t="shared" si="385"/>
        <v>-1279065</v>
      </c>
      <c r="CP294" s="138">
        <f t="shared" si="385"/>
        <v>-1279065</v>
      </c>
      <c r="CQ294" s="138">
        <f t="shared" si="385"/>
        <v>-1279065</v>
      </c>
      <c r="CR294" s="138">
        <f t="shared" si="385"/>
        <v>-1279065</v>
      </c>
      <c r="CS294" s="138">
        <f t="shared" si="385"/>
        <v>-1279065</v>
      </c>
      <c r="CT294" s="138">
        <f t="shared" si="385"/>
        <v>-1279065</v>
      </c>
      <c r="CU294" s="138">
        <f t="shared" si="385"/>
        <v>-1279065</v>
      </c>
      <c r="CV294" s="138">
        <f t="shared" si="385"/>
        <v>-1279065</v>
      </c>
      <c r="CW294" s="138">
        <f t="shared" si="385"/>
        <v>-1279065</v>
      </c>
      <c r="CX294" s="138">
        <f t="shared" si="385"/>
        <v>-1279065</v>
      </c>
      <c r="CY294" s="138">
        <f t="shared" si="385"/>
        <v>-1279065</v>
      </c>
    </row>
    <row r="295" spans="1:103" s="43" customFormat="1">
      <c r="A295" s="35"/>
      <c r="B295" s="203" t="s">
        <v>218</v>
      </c>
      <c r="C295" s="393">
        <f>E21</f>
        <v>85271</v>
      </c>
      <c r="D295" s="303" t="s">
        <v>186</v>
      </c>
      <c r="E295" s="395">
        <v>1.1200000000000001</v>
      </c>
      <c r="F295" s="303" t="s">
        <v>254</v>
      </c>
      <c r="G295" s="15">
        <f t="shared" si="383"/>
        <v>-37246372.79999999</v>
      </c>
      <c r="H295" s="15" t="s">
        <v>136</v>
      </c>
      <c r="I295" s="97"/>
      <c r="J295" s="138">
        <f>-IF(J$7&gt;=$C$12,$C295*$E295*J$9,0)</f>
        <v>0</v>
      </c>
      <c r="K295" s="138">
        <f t="shared" si="384"/>
        <v>0</v>
      </c>
      <c r="L295" s="138">
        <f t="shared" si="384"/>
        <v>0</v>
      </c>
      <c r="M295" s="138">
        <f t="shared" si="384"/>
        <v>0</v>
      </c>
      <c r="N295" s="138">
        <f t="shared" si="384"/>
        <v>0</v>
      </c>
      <c r="O295" s="138">
        <f t="shared" si="384"/>
        <v>0</v>
      </c>
      <c r="P295" s="138">
        <f t="shared" si="384"/>
        <v>-95503.52</v>
      </c>
      <c r="Q295" s="138">
        <f t="shared" si="384"/>
        <v>-95503.52</v>
      </c>
      <c r="R295" s="138">
        <f t="shared" si="384"/>
        <v>-95503.52</v>
      </c>
      <c r="S295" s="138">
        <f t="shared" si="384"/>
        <v>-95503.52</v>
      </c>
      <c r="T295" s="138">
        <f t="shared" si="384"/>
        <v>-95503.52</v>
      </c>
      <c r="U295" s="138">
        <f t="shared" si="384"/>
        <v>-95503.52</v>
      </c>
      <c r="V295" s="138">
        <f t="shared" si="384"/>
        <v>-95503.52</v>
      </c>
      <c r="W295" s="138">
        <f t="shared" si="384"/>
        <v>-95503.52</v>
      </c>
      <c r="X295" s="138">
        <f t="shared" si="384"/>
        <v>-95503.52</v>
      </c>
      <c r="Y295" s="138">
        <f t="shared" si="384"/>
        <v>-95503.52</v>
      </c>
      <c r="Z295" s="138">
        <f t="shared" si="384"/>
        <v>-95503.52</v>
      </c>
      <c r="AA295" s="138">
        <f t="shared" si="384"/>
        <v>-95503.52</v>
      </c>
      <c r="AB295" s="138">
        <f t="shared" si="384"/>
        <v>-95503.52</v>
      </c>
      <c r="AC295" s="138">
        <f t="shared" si="384"/>
        <v>-95503.52</v>
      </c>
      <c r="AD295" s="138">
        <f t="shared" si="384"/>
        <v>-95503.52</v>
      </c>
      <c r="AE295" s="138">
        <f t="shared" si="384"/>
        <v>-95503.52</v>
      </c>
      <c r="AF295" s="138">
        <f t="shared" si="384"/>
        <v>-95503.52</v>
      </c>
      <c r="AG295" s="138">
        <f t="shared" si="384"/>
        <v>-95503.52</v>
      </c>
      <c r="AH295" s="138">
        <f t="shared" si="384"/>
        <v>-95503.52</v>
      </c>
      <c r="AI295" s="138">
        <f t="shared" si="384"/>
        <v>-95503.52</v>
      </c>
      <c r="AJ295" s="138">
        <f t="shared" si="384"/>
        <v>-95503.52</v>
      </c>
      <c r="AK295" s="138">
        <f t="shared" si="384"/>
        <v>-95503.52</v>
      </c>
      <c r="AL295" s="138">
        <f t="shared" si="384"/>
        <v>-95503.52</v>
      </c>
      <c r="AM295" s="138">
        <f t="shared" si="384"/>
        <v>-95503.52</v>
      </c>
      <c r="AN295" s="138">
        <f t="shared" si="384"/>
        <v>-95503.52</v>
      </c>
      <c r="AO295" s="138">
        <f t="shared" si="384"/>
        <v>-95503.52</v>
      </c>
      <c r="AP295" s="138">
        <f t="shared" si="384"/>
        <v>-95503.52</v>
      </c>
      <c r="AQ295" s="138">
        <f t="shared" si="384"/>
        <v>-95503.52</v>
      </c>
      <c r="AR295" s="138">
        <f t="shared" si="384"/>
        <v>-95503.52</v>
      </c>
      <c r="AS295" s="138">
        <f t="shared" si="384"/>
        <v>-95503.52</v>
      </c>
      <c r="AT295" s="138">
        <f t="shared" si="384"/>
        <v>-95503.52</v>
      </c>
      <c r="AU295" s="138">
        <f t="shared" si="384"/>
        <v>-95503.52</v>
      </c>
      <c r="AV295" s="138">
        <f t="shared" si="384"/>
        <v>-95503.52</v>
      </c>
      <c r="AW295" s="138">
        <f t="shared" si="384"/>
        <v>-95503.52</v>
      </c>
      <c r="AX295" s="138">
        <f t="shared" si="384"/>
        <v>-95503.52</v>
      </c>
      <c r="AY295" s="138">
        <f t="shared" si="384"/>
        <v>-95503.52</v>
      </c>
      <c r="AZ295" s="138">
        <f t="shared" si="384"/>
        <v>-95503.52</v>
      </c>
      <c r="BA295" s="138">
        <f t="shared" si="384"/>
        <v>-95503.52</v>
      </c>
      <c r="BB295" s="138">
        <f t="shared" si="384"/>
        <v>-95503.52</v>
      </c>
      <c r="BC295" s="138">
        <f t="shared" si="384"/>
        <v>-95503.52</v>
      </c>
      <c r="BD295" s="138">
        <f t="shared" si="384"/>
        <v>-95503.52</v>
      </c>
      <c r="BE295" s="138">
        <f t="shared" si="384"/>
        <v>-95503.52</v>
      </c>
      <c r="BF295" s="138">
        <f t="shared" si="384"/>
        <v>-95503.52</v>
      </c>
      <c r="BG295" s="138">
        <f t="shared" si="384"/>
        <v>-95503.52</v>
      </c>
      <c r="BH295" s="138">
        <f t="shared" si="384"/>
        <v>-95503.52</v>
      </c>
      <c r="BI295" s="138">
        <f t="shared" si="384"/>
        <v>-95503.52</v>
      </c>
      <c r="BJ295" s="138">
        <f t="shared" si="384"/>
        <v>-95503.52</v>
      </c>
      <c r="BK295" s="138">
        <f t="shared" si="384"/>
        <v>-95503.52</v>
      </c>
      <c r="BL295" s="138">
        <f t="shared" si="384"/>
        <v>-95503.52</v>
      </c>
      <c r="BM295" s="138">
        <f t="shared" si="384"/>
        <v>-95503.52</v>
      </c>
      <c r="BN295" s="138">
        <f t="shared" si="384"/>
        <v>-95503.52</v>
      </c>
      <c r="BO295" s="138">
        <f t="shared" si="384"/>
        <v>-95503.52</v>
      </c>
      <c r="BP295" s="138">
        <f t="shared" si="384"/>
        <v>-95503.52</v>
      </c>
      <c r="BQ295" s="138">
        <f t="shared" si="384"/>
        <v>-95503.52</v>
      </c>
      <c r="BR295" s="198"/>
      <c r="BS295" s="22">
        <f t="shared" ref="BS295" si="386">SUM(J295:U295)</f>
        <v>-573021.12</v>
      </c>
      <c r="BT295" s="22">
        <f>SUM(V295:AG295)</f>
        <v>-1146042.24</v>
      </c>
      <c r="BU295" s="22">
        <f>SUM(AH295:AS295)</f>
        <v>-1146042.24</v>
      </c>
      <c r="BV295" s="22">
        <f>SUM(AT295:BE295)</f>
        <v>-1146042.24</v>
      </c>
      <c r="BW295" s="22">
        <f>SUM(BF295:BQ295)</f>
        <v>-1146042.24</v>
      </c>
      <c r="BX295" s="138">
        <f t="shared" si="385"/>
        <v>-1146042.24</v>
      </c>
      <c r="BY295" s="138">
        <f t="shared" si="385"/>
        <v>-1146042.24</v>
      </c>
      <c r="BZ295" s="138">
        <f t="shared" si="385"/>
        <v>-1146042.24</v>
      </c>
      <c r="CA295" s="138">
        <f t="shared" si="385"/>
        <v>-1146042.24</v>
      </c>
      <c r="CB295" s="138">
        <f t="shared" si="385"/>
        <v>-1146042.24</v>
      </c>
      <c r="CC295" s="138">
        <f t="shared" si="385"/>
        <v>-1146042.24</v>
      </c>
      <c r="CD295" s="138">
        <f t="shared" si="385"/>
        <v>-1146042.24</v>
      </c>
      <c r="CE295" s="138">
        <f t="shared" si="385"/>
        <v>-1146042.24</v>
      </c>
      <c r="CF295" s="138">
        <f t="shared" si="385"/>
        <v>-1146042.24</v>
      </c>
      <c r="CG295" s="138">
        <f t="shared" si="385"/>
        <v>-1146042.24</v>
      </c>
      <c r="CH295" s="138">
        <f t="shared" si="385"/>
        <v>-1146042.24</v>
      </c>
      <c r="CI295" s="138">
        <f t="shared" si="385"/>
        <v>-1146042.24</v>
      </c>
      <c r="CJ295" s="138">
        <f t="shared" si="385"/>
        <v>-1146042.24</v>
      </c>
      <c r="CK295" s="138">
        <f t="shared" si="385"/>
        <v>-1146042.24</v>
      </c>
      <c r="CL295" s="138">
        <f t="shared" si="385"/>
        <v>-1146042.24</v>
      </c>
      <c r="CM295" s="138">
        <f t="shared" si="385"/>
        <v>-1146042.24</v>
      </c>
      <c r="CN295" s="138">
        <f t="shared" si="385"/>
        <v>-1146042.24</v>
      </c>
      <c r="CO295" s="138">
        <f t="shared" si="385"/>
        <v>-1146042.24</v>
      </c>
      <c r="CP295" s="138">
        <f t="shared" si="385"/>
        <v>-1146042.24</v>
      </c>
      <c r="CQ295" s="138">
        <f t="shared" si="385"/>
        <v>-1146042.24</v>
      </c>
      <c r="CR295" s="138">
        <f t="shared" si="385"/>
        <v>-1146042.24</v>
      </c>
      <c r="CS295" s="138">
        <f t="shared" si="385"/>
        <v>-1146042.24</v>
      </c>
      <c r="CT295" s="138">
        <f t="shared" si="385"/>
        <v>-1146042.24</v>
      </c>
      <c r="CU295" s="138">
        <f t="shared" si="385"/>
        <v>-1146042.24</v>
      </c>
      <c r="CV295" s="138">
        <f t="shared" si="385"/>
        <v>-1146042.24</v>
      </c>
      <c r="CW295" s="138">
        <f t="shared" si="385"/>
        <v>-1146042.24</v>
      </c>
      <c r="CX295" s="138">
        <f t="shared" si="385"/>
        <v>-1146042.24</v>
      </c>
      <c r="CY295" s="138">
        <f t="shared" si="385"/>
        <v>-1146042.24</v>
      </c>
    </row>
    <row r="296" spans="1:103" s="19" customFormat="1">
      <c r="A296" s="16"/>
      <c r="B296" s="17" t="s">
        <v>6</v>
      </c>
      <c r="C296" s="17"/>
      <c r="D296" s="17"/>
      <c r="E296" s="17"/>
      <c r="F296" s="18"/>
      <c r="G296" s="18">
        <f t="shared" si="383"/>
        <v>5887455588.81077</v>
      </c>
      <c r="H296" s="18" t="s">
        <v>136</v>
      </c>
      <c r="I296" s="90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7"/>
      <c r="BS296" s="18">
        <f t="shared" ref="BS296:CY296" si="387">SUM(BS293:BS295)</f>
        <v>-1212553.6200000001</v>
      </c>
      <c r="BT296" s="18">
        <f t="shared" si="387"/>
        <v>11415147.76</v>
      </c>
      <c r="BU296" s="18">
        <f t="shared" si="387"/>
        <v>164303990.08500001</v>
      </c>
      <c r="BV296" s="18">
        <f t="shared" si="387"/>
        <v>167227349.32762501</v>
      </c>
      <c r="BW296" s="18">
        <f t="shared" si="387"/>
        <v>170860349.67702934</v>
      </c>
      <c r="BX296" s="18">
        <f t="shared" si="387"/>
        <v>176990129.98899212</v>
      </c>
      <c r="BY296" s="18">
        <f t="shared" si="387"/>
        <v>181184173.93999147</v>
      </c>
      <c r="BZ296" s="18">
        <f t="shared" si="387"/>
        <v>182330532.66958156</v>
      </c>
      <c r="CA296" s="18">
        <f t="shared" si="387"/>
        <v>186652693.98725739</v>
      </c>
      <c r="CB296" s="18">
        <f t="shared" si="387"/>
        <v>191076232.92007369</v>
      </c>
      <c r="CC296" s="18">
        <f t="shared" si="387"/>
        <v>195603533.68900841</v>
      </c>
      <c r="CD296" s="18">
        <f t="shared" si="387"/>
        <v>200237036.7406275</v>
      </c>
      <c r="CE296" s="18">
        <f t="shared" si="387"/>
        <v>193370808.17359903</v>
      </c>
      <c r="CF296" s="18">
        <f t="shared" si="387"/>
        <v>193370808.17359903</v>
      </c>
      <c r="CG296" s="18">
        <f t="shared" si="387"/>
        <v>193370808.17359903</v>
      </c>
      <c r="CH296" s="18">
        <f t="shared" si="387"/>
        <v>193370808.17359903</v>
      </c>
      <c r="CI296" s="18">
        <f t="shared" si="387"/>
        <v>193370808.17359903</v>
      </c>
      <c r="CJ296" s="18">
        <f t="shared" si="387"/>
        <v>193370808.17359903</v>
      </c>
      <c r="CK296" s="18">
        <f t="shared" si="387"/>
        <v>193370808.17359903</v>
      </c>
      <c r="CL296" s="18">
        <f t="shared" si="387"/>
        <v>193370808.17359903</v>
      </c>
      <c r="CM296" s="18">
        <f t="shared" si="387"/>
        <v>193370808.17359903</v>
      </c>
      <c r="CN296" s="18">
        <f t="shared" si="387"/>
        <v>193370808.17359903</v>
      </c>
      <c r="CO296" s="18">
        <f t="shared" si="387"/>
        <v>193370808.17359903</v>
      </c>
      <c r="CP296" s="18">
        <f t="shared" si="387"/>
        <v>193370808.17359903</v>
      </c>
      <c r="CQ296" s="18">
        <f t="shared" si="387"/>
        <v>193370808.17359903</v>
      </c>
      <c r="CR296" s="18">
        <f t="shared" si="387"/>
        <v>193370808.17359903</v>
      </c>
      <c r="CS296" s="18">
        <f t="shared" si="387"/>
        <v>193370808.17359903</v>
      </c>
      <c r="CT296" s="18">
        <f t="shared" si="387"/>
        <v>193370808.17359903</v>
      </c>
      <c r="CU296" s="18">
        <f t="shared" si="387"/>
        <v>193370808.17359903</v>
      </c>
      <c r="CV296" s="18">
        <f t="shared" si="387"/>
        <v>193370808.17359903</v>
      </c>
      <c r="CW296" s="18">
        <f t="shared" si="387"/>
        <v>193370808.17359903</v>
      </c>
      <c r="CX296" s="18">
        <f t="shared" si="387"/>
        <v>193370808.17359903</v>
      </c>
      <c r="CY296" s="18">
        <f t="shared" si="387"/>
        <v>193370808.17359903</v>
      </c>
    </row>
    <row r="297" spans="1:103" s="10" customFormat="1">
      <c r="A297" s="12"/>
      <c r="B297" s="6" t="s">
        <v>219</v>
      </c>
      <c r="F297" s="9"/>
      <c r="G297" s="9"/>
      <c r="H297" s="9"/>
      <c r="I297" s="130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S297" s="9"/>
      <c r="BT297" s="9"/>
      <c r="BU297" s="9"/>
      <c r="BV297" s="405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</row>
    <row r="298" spans="1:103" s="10" customFormat="1">
      <c r="A298" s="12"/>
      <c r="B298" s="283" t="s">
        <v>229</v>
      </c>
      <c r="C298" s="205">
        <f>0.3%*0</f>
        <v>0</v>
      </c>
      <c r="D298" s="6" t="s">
        <v>216</v>
      </c>
      <c r="E298" s="147"/>
      <c r="F298" s="43"/>
      <c r="G298" s="15">
        <f t="shared" si="383"/>
        <v>0</v>
      </c>
      <c r="H298" s="15" t="s">
        <v>136</v>
      </c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  <c r="AS298" s="130"/>
      <c r="AT298" s="130"/>
      <c r="AU298" s="130"/>
      <c r="AV298" s="130"/>
      <c r="AW298" s="130"/>
      <c r="AX298" s="130"/>
      <c r="AY298" s="130"/>
      <c r="AZ298" s="130"/>
      <c r="BA298" s="130"/>
      <c r="BB298" s="130"/>
      <c r="BC298" s="130"/>
      <c r="BD298" s="130"/>
      <c r="BE298" s="130"/>
      <c r="BF298" s="130"/>
      <c r="BG298" s="130"/>
      <c r="BH298" s="130"/>
      <c r="BI298" s="130"/>
      <c r="BJ298" s="130"/>
      <c r="BK298" s="130"/>
      <c r="BL298" s="130"/>
      <c r="BM298" s="130"/>
      <c r="BN298" s="130"/>
      <c r="BO298" s="130"/>
      <c r="BP298" s="130"/>
      <c r="BQ298" s="130"/>
      <c r="BS298" s="22">
        <f t="shared" ref="BS298:BS304" si="388">SUM(J298:U298)</f>
        <v>0</v>
      </c>
      <c r="BT298" s="22">
        <f t="shared" ref="BT298:BT304" si="389">SUM(V298:AG298)</f>
        <v>0</v>
      </c>
      <c r="BU298" s="131">
        <f t="shared" ref="BU298:CY298" si="390">-BU311*$C298</f>
        <v>0</v>
      </c>
      <c r="BV298" s="131">
        <f t="shared" si="390"/>
        <v>0</v>
      </c>
      <c r="BW298" s="131">
        <f t="shared" si="390"/>
        <v>0</v>
      </c>
      <c r="BX298" s="131">
        <f t="shared" si="390"/>
        <v>0</v>
      </c>
      <c r="BY298" s="131">
        <f t="shared" si="390"/>
        <v>0</v>
      </c>
      <c r="BZ298" s="131">
        <f t="shared" si="390"/>
        <v>0</v>
      </c>
      <c r="CA298" s="131">
        <f t="shared" si="390"/>
        <v>0</v>
      </c>
      <c r="CB298" s="131">
        <f t="shared" si="390"/>
        <v>0</v>
      </c>
      <c r="CC298" s="131">
        <f t="shared" si="390"/>
        <v>0</v>
      </c>
      <c r="CD298" s="131">
        <f t="shared" si="390"/>
        <v>0</v>
      </c>
      <c r="CE298" s="131">
        <f t="shared" si="390"/>
        <v>0</v>
      </c>
      <c r="CF298" s="131">
        <f t="shared" si="390"/>
        <v>0</v>
      </c>
      <c r="CG298" s="131">
        <f t="shared" si="390"/>
        <v>0</v>
      </c>
      <c r="CH298" s="131">
        <f t="shared" si="390"/>
        <v>0</v>
      </c>
      <c r="CI298" s="131">
        <f t="shared" si="390"/>
        <v>0</v>
      </c>
      <c r="CJ298" s="131">
        <f t="shared" si="390"/>
        <v>0</v>
      </c>
      <c r="CK298" s="131">
        <f t="shared" si="390"/>
        <v>0</v>
      </c>
      <c r="CL298" s="131">
        <f t="shared" si="390"/>
        <v>0</v>
      </c>
      <c r="CM298" s="131">
        <f t="shared" si="390"/>
        <v>0</v>
      </c>
      <c r="CN298" s="131">
        <f t="shared" si="390"/>
        <v>0</v>
      </c>
      <c r="CO298" s="131">
        <f t="shared" si="390"/>
        <v>0</v>
      </c>
      <c r="CP298" s="131">
        <f t="shared" si="390"/>
        <v>0</v>
      </c>
      <c r="CQ298" s="131">
        <f t="shared" si="390"/>
        <v>0</v>
      </c>
      <c r="CR298" s="131">
        <f t="shared" si="390"/>
        <v>0</v>
      </c>
      <c r="CS298" s="131">
        <f t="shared" si="390"/>
        <v>0</v>
      </c>
      <c r="CT298" s="131">
        <f t="shared" si="390"/>
        <v>0</v>
      </c>
      <c r="CU298" s="131">
        <f t="shared" si="390"/>
        <v>0</v>
      </c>
      <c r="CV298" s="131">
        <f t="shared" si="390"/>
        <v>0</v>
      </c>
      <c r="CW298" s="131">
        <f t="shared" si="390"/>
        <v>0</v>
      </c>
      <c r="CX298" s="131">
        <f t="shared" si="390"/>
        <v>0</v>
      </c>
      <c r="CY298" s="131">
        <f t="shared" si="390"/>
        <v>0</v>
      </c>
    </row>
    <row r="299" spans="1:103" s="10" customFormat="1">
      <c r="A299" s="12"/>
      <c r="B299" s="283" t="s">
        <v>230</v>
      </c>
      <c r="C299" s="205">
        <f>0.15%*0</f>
        <v>0</v>
      </c>
      <c r="D299" s="6" t="s">
        <v>216</v>
      </c>
      <c r="E299" s="147"/>
      <c r="F299" s="43"/>
      <c r="G299" s="15">
        <f t="shared" si="383"/>
        <v>0</v>
      </c>
      <c r="H299" s="15" t="s">
        <v>136</v>
      </c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  <c r="AS299" s="130"/>
      <c r="AT299" s="130"/>
      <c r="AU299" s="130"/>
      <c r="AV299" s="130"/>
      <c r="AW299" s="130"/>
      <c r="AX299" s="130"/>
      <c r="AY299" s="130"/>
      <c r="AZ299" s="130"/>
      <c r="BA299" s="130"/>
      <c r="BB299" s="130"/>
      <c r="BC299" s="130"/>
      <c r="BD299" s="130"/>
      <c r="BE299" s="130"/>
      <c r="BF299" s="130"/>
      <c r="BG299" s="130"/>
      <c r="BH299" s="130"/>
      <c r="BI299" s="130"/>
      <c r="BJ299" s="130"/>
      <c r="BK299" s="130"/>
      <c r="BL299" s="130"/>
      <c r="BM299" s="130"/>
      <c r="BN299" s="130"/>
      <c r="BO299" s="130"/>
      <c r="BP299" s="130"/>
      <c r="BQ299" s="130"/>
      <c r="BS299" s="22">
        <f t="shared" si="388"/>
        <v>0</v>
      </c>
      <c r="BT299" s="22">
        <f t="shared" si="389"/>
        <v>0</v>
      </c>
      <c r="BU299" s="131">
        <f t="shared" ref="BU299:CY299" si="391">-BU311*$C299</f>
        <v>0</v>
      </c>
      <c r="BV299" s="131">
        <f t="shared" si="391"/>
        <v>0</v>
      </c>
      <c r="BW299" s="131">
        <f t="shared" si="391"/>
        <v>0</v>
      </c>
      <c r="BX299" s="131">
        <f t="shared" si="391"/>
        <v>0</v>
      </c>
      <c r="BY299" s="131">
        <f t="shared" si="391"/>
        <v>0</v>
      </c>
      <c r="BZ299" s="131">
        <f t="shared" si="391"/>
        <v>0</v>
      </c>
      <c r="CA299" s="131">
        <f t="shared" si="391"/>
        <v>0</v>
      </c>
      <c r="CB299" s="131">
        <f t="shared" si="391"/>
        <v>0</v>
      </c>
      <c r="CC299" s="131">
        <f t="shared" si="391"/>
        <v>0</v>
      </c>
      <c r="CD299" s="131">
        <f t="shared" si="391"/>
        <v>0</v>
      </c>
      <c r="CE299" s="131">
        <f t="shared" si="391"/>
        <v>0</v>
      </c>
      <c r="CF299" s="131">
        <f t="shared" si="391"/>
        <v>0</v>
      </c>
      <c r="CG299" s="131">
        <f t="shared" si="391"/>
        <v>0</v>
      </c>
      <c r="CH299" s="131">
        <f t="shared" si="391"/>
        <v>0</v>
      </c>
      <c r="CI299" s="131">
        <f t="shared" si="391"/>
        <v>0</v>
      </c>
      <c r="CJ299" s="131">
        <f t="shared" si="391"/>
        <v>0</v>
      </c>
      <c r="CK299" s="131">
        <f t="shared" si="391"/>
        <v>0</v>
      </c>
      <c r="CL299" s="131">
        <f t="shared" si="391"/>
        <v>0</v>
      </c>
      <c r="CM299" s="131">
        <f t="shared" si="391"/>
        <v>0</v>
      </c>
      <c r="CN299" s="131">
        <f t="shared" si="391"/>
        <v>0</v>
      </c>
      <c r="CO299" s="131">
        <f t="shared" si="391"/>
        <v>0</v>
      </c>
      <c r="CP299" s="131">
        <f t="shared" si="391"/>
        <v>0</v>
      </c>
      <c r="CQ299" s="131">
        <f t="shared" si="391"/>
        <v>0</v>
      </c>
      <c r="CR299" s="131">
        <f t="shared" si="391"/>
        <v>0</v>
      </c>
      <c r="CS299" s="131">
        <f t="shared" si="391"/>
        <v>0</v>
      </c>
      <c r="CT299" s="131">
        <f t="shared" si="391"/>
        <v>0</v>
      </c>
      <c r="CU299" s="131">
        <f t="shared" si="391"/>
        <v>0</v>
      </c>
      <c r="CV299" s="131">
        <f t="shared" si="391"/>
        <v>0</v>
      </c>
      <c r="CW299" s="131">
        <f t="shared" si="391"/>
        <v>0</v>
      </c>
      <c r="CX299" s="131">
        <f t="shared" si="391"/>
        <v>0</v>
      </c>
      <c r="CY299" s="131">
        <f t="shared" si="391"/>
        <v>0</v>
      </c>
    </row>
    <row r="300" spans="1:103" s="10" customFormat="1">
      <c r="A300" s="12"/>
      <c r="B300" s="283" t="s">
        <v>231</v>
      </c>
      <c r="C300" s="205">
        <f>0.038%*0</f>
        <v>0</v>
      </c>
      <c r="D300" s="6" t="s">
        <v>220</v>
      </c>
      <c r="F300" s="15"/>
      <c r="G300" s="15">
        <f t="shared" si="383"/>
        <v>0</v>
      </c>
      <c r="H300" s="15" t="s">
        <v>136</v>
      </c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  <c r="AS300" s="130"/>
      <c r="AT300" s="130"/>
      <c r="AU300" s="130"/>
      <c r="AV300" s="130"/>
      <c r="AW300" s="130"/>
      <c r="AX300" s="130"/>
      <c r="AY300" s="130"/>
      <c r="AZ300" s="130"/>
      <c r="BA300" s="130"/>
      <c r="BB300" s="130"/>
      <c r="BC300" s="130"/>
      <c r="BD300" s="130"/>
      <c r="BE300" s="130"/>
      <c r="BF300" s="130"/>
      <c r="BG300" s="130"/>
      <c r="BH300" s="130"/>
      <c r="BI300" s="130"/>
      <c r="BJ300" s="130"/>
      <c r="BK300" s="130"/>
      <c r="BL300" s="130"/>
      <c r="BM300" s="130"/>
      <c r="BN300" s="130"/>
      <c r="BO300" s="130"/>
      <c r="BP300" s="130"/>
      <c r="BQ300" s="130"/>
      <c r="BS300" s="22">
        <f t="shared" si="388"/>
        <v>0</v>
      </c>
      <c r="BT300" s="22">
        <f t="shared" si="389"/>
        <v>0</v>
      </c>
      <c r="BU300" s="131">
        <f t="shared" ref="BU300:CY300" si="392">-$C300*$F321</f>
        <v>0</v>
      </c>
      <c r="BV300" s="131">
        <f t="shared" si="392"/>
        <v>0</v>
      </c>
      <c r="BW300" s="131">
        <f t="shared" si="392"/>
        <v>0</v>
      </c>
      <c r="BX300" s="131">
        <f t="shared" si="392"/>
        <v>0</v>
      </c>
      <c r="BY300" s="131">
        <f t="shared" si="392"/>
        <v>0</v>
      </c>
      <c r="BZ300" s="131">
        <f t="shared" si="392"/>
        <v>0</v>
      </c>
      <c r="CA300" s="131">
        <f t="shared" si="392"/>
        <v>0</v>
      </c>
      <c r="CB300" s="131">
        <f t="shared" si="392"/>
        <v>0</v>
      </c>
      <c r="CC300" s="131">
        <f t="shared" si="392"/>
        <v>0</v>
      </c>
      <c r="CD300" s="131">
        <f t="shared" si="392"/>
        <v>0</v>
      </c>
      <c r="CE300" s="131">
        <f t="shared" si="392"/>
        <v>0</v>
      </c>
      <c r="CF300" s="131">
        <f t="shared" si="392"/>
        <v>0</v>
      </c>
      <c r="CG300" s="131">
        <f t="shared" si="392"/>
        <v>0</v>
      </c>
      <c r="CH300" s="131">
        <f t="shared" si="392"/>
        <v>0</v>
      </c>
      <c r="CI300" s="131">
        <f t="shared" si="392"/>
        <v>0</v>
      </c>
      <c r="CJ300" s="131">
        <f t="shared" si="392"/>
        <v>0</v>
      </c>
      <c r="CK300" s="131">
        <f t="shared" si="392"/>
        <v>0</v>
      </c>
      <c r="CL300" s="131">
        <f t="shared" si="392"/>
        <v>0</v>
      </c>
      <c r="CM300" s="131">
        <f t="shared" si="392"/>
        <v>0</v>
      </c>
      <c r="CN300" s="131">
        <f t="shared" si="392"/>
        <v>0</v>
      </c>
      <c r="CO300" s="131">
        <f t="shared" si="392"/>
        <v>0</v>
      </c>
      <c r="CP300" s="131">
        <f t="shared" si="392"/>
        <v>0</v>
      </c>
      <c r="CQ300" s="131">
        <f t="shared" si="392"/>
        <v>0</v>
      </c>
      <c r="CR300" s="131">
        <f t="shared" si="392"/>
        <v>0</v>
      </c>
      <c r="CS300" s="131">
        <f t="shared" si="392"/>
        <v>0</v>
      </c>
      <c r="CT300" s="131">
        <f t="shared" si="392"/>
        <v>0</v>
      </c>
      <c r="CU300" s="131">
        <f t="shared" si="392"/>
        <v>0</v>
      </c>
      <c r="CV300" s="131">
        <f t="shared" si="392"/>
        <v>0</v>
      </c>
      <c r="CW300" s="131">
        <f t="shared" si="392"/>
        <v>0</v>
      </c>
      <c r="CX300" s="131">
        <f t="shared" si="392"/>
        <v>0</v>
      </c>
      <c r="CY300" s="131">
        <f t="shared" si="392"/>
        <v>0</v>
      </c>
    </row>
    <row r="301" spans="1:103">
      <c r="B301" s="2" t="s">
        <v>95</v>
      </c>
      <c r="C301" s="205">
        <v>0.02</v>
      </c>
      <c r="D301" s="6" t="s">
        <v>217</v>
      </c>
      <c r="F301" s="15"/>
      <c r="G301" s="15">
        <f t="shared" si="383"/>
        <v>-119048626.38221525</v>
      </c>
      <c r="H301" s="15" t="s">
        <v>136</v>
      </c>
      <c r="I301" s="48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S301" s="22">
        <f t="shared" si="388"/>
        <v>0</v>
      </c>
      <c r="BT301" s="22">
        <f t="shared" si="389"/>
        <v>0</v>
      </c>
      <c r="BU301" s="22">
        <f t="shared" ref="BU301:CY301" si="393">-BU293*$C301</f>
        <v>-3334581.9465000005</v>
      </c>
      <c r="BV301" s="22">
        <f t="shared" si="393"/>
        <v>-3393049.1313525005</v>
      </c>
      <c r="BW301" s="22">
        <f t="shared" si="393"/>
        <v>-3465709.1383405873</v>
      </c>
      <c r="BX301" s="22">
        <f t="shared" si="393"/>
        <v>-3588304.7445798428</v>
      </c>
      <c r="BY301" s="22">
        <f t="shared" si="393"/>
        <v>-3672185.6235998296</v>
      </c>
      <c r="BZ301" s="22">
        <f t="shared" si="393"/>
        <v>-3695112.7981916317</v>
      </c>
      <c r="CA301" s="22">
        <f t="shared" si="393"/>
        <v>-3781556.024545148</v>
      </c>
      <c r="CB301" s="22">
        <f t="shared" si="393"/>
        <v>-3870026.8032014742</v>
      </c>
      <c r="CC301" s="22">
        <f t="shared" si="393"/>
        <v>-3960572.8185801688</v>
      </c>
      <c r="CD301" s="22">
        <f t="shared" si="393"/>
        <v>-4053242.8796125501</v>
      </c>
      <c r="CE301" s="22">
        <f t="shared" si="393"/>
        <v>-3915918.3082719808</v>
      </c>
      <c r="CF301" s="22">
        <f t="shared" si="393"/>
        <v>-3915918.3082719808</v>
      </c>
      <c r="CG301" s="22">
        <f t="shared" si="393"/>
        <v>-3915918.3082719808</v>
      </c>
      <c r="CH301" s="22">
        <f t="shared" si="393"/>
        <v>-3915918.3082719808</v>
      </c>
      <c r="CI301" s="22">
        <f t="shared" si="393"/>
        <v>-3915918.3082719808</v>
      </c>
      <c r="CJ301" s="22">
        <f t="shared" si="393"/>
        <v>-3915918.3082719808</v>
      </c>
      <c r="CK301" s="22">
        <f t="shared" si="393"/>
        <v>-3915918.3082719808</v>
      </c>
      <c r="CL301" s="22">
        <f t="shared" si="393"/>
        <v>-3915918.3082719808</v>
      </c>
      <c r="CM301" s="22">
        <f t="shared" si="393"/>
        <v>-3915918.3082719808</v>
      </c>
      <c r="CN301" s="22">
        <f t="shared" si="393"/>
        <v>-3915918.3082719808</v>
      </c>
      <c r="CO301" s="22">
        <f t="shared" si="393"/>
        <v>-3915918.3082719808</v>
      </c>
      <c r="CP301" s="22">
        <f t="shared" si="393"/>
        <v>-3915918.3082719808</v>
      </c>
      <c r="CQ301" s="22">
        <f t="shared" si="393"/>
        <v>-3915918.3082719808</v>
      </c>
      <c r="CR301" s="22">
        <f t="shared" si="393"/>
        <v>-3915918.3082719808</v>
      </c>
      <c r="CS301" s="22">
        <f t="shared" si="393"/>
        <v>-3915918.3082719808</v>
      </c>
      <c r="CT301" s="22">
        <f t="shared" si="393"/>
        <v>-3915918.3082719808</v>
      </c>
      <c r="CU301" s="22">
        <f t="shared" si="393"/>
        <v>-3915918.3082719808</v>
      </c>
      <c r="CV301" s="22">
        <f t="shared" si="393"/>
        <v>-3915918.3082719808</v>
      </c>
      <c r="CW301" s="22">
        <f t="shared" si="393"/>
        <v>-3915918.3082719808</v>
      </c>
      <c r="CX301" s="22">
        <f t="shared" si="393"/>
        <v>-3915918.3082719808</v>
      </c>
      <c r="CY301" s="22">
        <f t="shared" si="393"/>
        <v>-3915918.3082719808</v>
      </c>
    </row>
    <row r="302" spans="1:103">
      <c r="B302" s="2" t="s">
        <v>24</v>
      </c>
      <c r="C302" s="215"/>
      <c r="D302" s="6"/>
      <c r="F302" s="15"/>
      <c r="G302" s="15">
        <f t="shared" si="383"/>
        <v>0</v>
      </c>
      <c r="H302" s="15" t="s">
        <v>136</v>
      </c>
      <c r="I302" s="48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S302" s="22">
        <f t="shared" si="388"/>
        <v>0</v>
      </c>
      <c r="BT302" s="22">
        <f t="shared" si="389"/>
        <v>0</v>
      </c>
      <c r="BU302" s="22">
        <f>-BU336</f>
        <v>0</v>
      </c>
      <c r="BV302" s="22">
        <f t="shared" ref="BV302:CY302" si="394">-BV336</f>
        <v>0</v>
      </c>
      <c r="BW302" s="22">
        <f t="shared" si="394"/>
        <v>0</v>
      </c>
      <c r="BX302" s="22">
        <f t="shared" si="394"/>
        <v>0</v>
      </c>
      <c r="BY302" s="22">
        <f t="shared" si="394"/>
        <v>0</v>
      </c>
      <c r="BZ302" s="22">
        <f t="shared" si="394"/>
        <v>0</v>
      </c>
      <c r="CA302" s="22">
        <f t="shared" si="394"/>
        <v>0</v>
      </c>
      <c r="CB302" s="22">
        <f t="shared" si="394"/>
        <v>0</v>
      </c>
      <c r="CC302" s="22">
        <f t="shared" si="394"/>
        <v>0</v>
      </c>
      <c r="CD302" s="22">
        <f t="shared" si="394"/>
        <v>0</v>
      </c>
      <c r="CE302" s="22">
        <f t="shared" si="394"/>
        <v>0</v>
      </c>
      <c r="CF302" s="22">
        <f t="shared" si="394"/>
        <v>0</v>
      </c>
      <c r="CG302" s="22">
        <f t="shared" si="394"/>
        <v>0</v>
      </c>
      <c r="CH302" s="22">
        <f t="shared" si="394"/>
        <v>0</v>
      </c>
      <c r="CI302" s="22">
        <f t="shared" si="394"/>
        <v>0</v>
      </c>
      <c r="CJ302" s="22">
        <f t="shared" si="394"/>
        <v>0</v>
      </c>
      <c r="CK302" s="22">
        <f t="shared" si="394"/>
        <v>0</v>
      </c>
      <c r="CL302" s="22">
        <f t="shared" si="394"/>
        <v>0</v>
      </c>
      <c r="CM302" s="22">
        <f t="shared" si="394"/>
        <v>0</v>
      </c>
      <c r="CN302" s="22">
        <f t="shared" si="394"/>
        <v>0</v>
      </c>
      <c r="CO302" s="22">
        <f t="shared" si="394"/>
        <v>0</v>
      </c>
      <c r="CP302" s="22">
        <f t="shared" si="394"/>
        <v>0</v>
      </c>
      <c r="CQ302" s="22">
        <f t="shared" si="394"/>
        <v>0</v>
      </c>
      <c r="CR302" s="22">
        <f t="shared" si="394"/>
        <v>0</v>
      </c>
      <c r="CS302" s="22">
        <f t="shared" si="394"/>
        <v>0</v>
      </c>
      <c r="CT302" s="22">
        <f t="shared" si="394"/>
        <v>0</v>
      </c>
      <c r="CU302" s="22">
        <f t="shared" si="394"/>
        <v>0</v>
      </c>
      <c r="CV302" s="22">
        <f t="shared" si="394"/>
        <v>0</v>
      </c>
      <c r="CW302" s="22">
        <f t="shared" si="394"/>
        <v>0</v>
      </c>
      <c r="CX302" s="22">
        <f t="shared" si="394"/>
        <v>0</v>
      </c>
      <c r="CY302" s="22">
        <f t="shared" si="394"/>
        <v>0</v>
      </c>
    </row>
    <row r="303" spans="1:103">
      <c r="B303" s="2" t="s">
        <v>221</v>
      </c>
      <c r="C303" s="215"/>
      <c r="D303" s="6"/>
      <c r="F303" s="15"/>
      <c r="G303" s="15">
        <f t="shared" si="383"/>
        <v>0</v>
      </c>
      <c r="H303" s="15" t="s">
        <v>136</v>
      </c>
      <c r="I303" s="48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S303" s="22">
        <f t="shared" si="388"/>
        <v>0</v>
      </c>
      <c r="BT303" s="22">
        <f t="shared" si="389"/>
        <v>0</v>
      </c>
      <c r="BU303" s="22">
        <f>-BU334</f>
        <v>0</v>
      </c>
      <c r="BV303" s="22">
        <f t="shared" ref="BV303:CY303" si="395">-BV334</f>
        <v>0</v>
      </c>
      <c r="BW303" s="22">
        <f t="shared" si="395"/>
        <v>0</v>
      </c>
      <c r="BX303" s="22">
        <f t="shared" si="395"/>
        <v>0</v>
      </c>
      <c r="BY303" s="22">
        <f t="shared" si="395"/>
        <v>0</v>
      </c>
      <c r="BZ303" s="22">
        <f t="shared" si="395"/>
        <v>0</v>
      </c>
      <c r="CA303" s="22">
        <f t="shared" si="395"/>
        <v>0</v>
      </c>
      <c r="CB303" s="22">
        <f t="shared" si="395"/>
        <v>0</v>
      </c>
      <c r="CC303" s="22">
        <f t="shared" si="395"/>
        <v>0</v>
      </c>
      <c r="CD303" s="22">
        <f t="shared" si="395"/>
        <v>0</v>
      </c>
      <c r="CE303" s="22">
        <f t="shared" si="395"/>
        <v>0</v>
      </c>
      <c r="CF303" s="22">
        <f t="shared" si="395"/>
        <v>0</v>
      </c>
      <c r="CG303" s="22">
        <f t="shared" si="395"/>
        <v>0</v>
      </c>
      <c r="CH303" s="22">
        <f t="shared" si="395"/>
        <v>0</v>
      </c>
      <c r="CI303" s="22">
        <f t="shared" si="395"/>
        <v>0</v>
      </c>
      <c r="CJ303" s="22">
        <f t="shared" si="395"/>
        <v>0</v>
      </c>
      <c r="CK303" s="22">
        <f t="shared" si="395"/>
        <v>0</v>
      </c>
      <c r="CL303" s="22">
        <f t="shared" si="395"/>
        <v>0</v>
      </c>
      <c r="CM303" s="22">
        <f t="shared" si="395"/>
        <v>0</v>
      </c>
      <c r="CN303" s="22">
        <f t="shared" si="395"/>
        <v>0</v>
      </c>
      <c r="CO303" s="22">
        <f t="shared" si="395"/>
        <v>0</v>
      </c>
      <c r="CP303" s="22">
        <f t="shared" si="395"/>
        <v>0</v>
      </c>
      <c r="CQ303" s="22">
        <f t="shared" si="395"/>
        <v>0</v>
      </c>
      <c r="CR303" s="22">
        <f t="shared" si="395"/>
        <v>0</v>
      </c>
      <c r="CS303" s="22">
        <f t="shared" si="395"/>
        <v>0</v>
      </c>
      <c r="CT303" s="22">
        <f t="shared" si="395"/>
        <v>0</v>
      </c>
      <c r="CU303" s="22">
        <f t="shared" si="395"/>
        <v>0</v>
      </c>
      <c r="CV303" s="22">
        <f t="shared" si="395"/>
        <v>0</v>
      </c>
      <c r="CW303" s="22">
        <f t="shared" si="395"/>
        <v>0</v>
      </c>
      <c r="CX303" s="22">
        <f t="shared" si="395"/>
        <v>0</v>
      </c>
      <c r="CY303" s="22">
        <f t="shared" si="395"/>
        <v>0</v>
      </c>
    </row>
    <row r="304" spans="1:103">
      <c r="B304" s="2" t="s">
        <v>222</v>
      </c>
      <c r="C304" s="205">
        <v>0.02</v>
      </c>
      <c r="D304" s="6" t="s">
        <v>118</v>
      </c>
      <c r="F304" s="15"/>
      <c r="G304" s="15">
        <f t="shared" si="383"/>
        <v>1486492212.7894893</v>
      </c>
      <c r="H304" s="15" t="s">
        <v>136</v>
      </c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22">
        <f t="shared" si="388"/>
        <v>0</v>
      </c>
      <c r="BT304" s="22">
        <f t="shared" si="389"/>
        <v>0</v>
      </c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0</v>
      </c>
      <c r="CB304" s="22">
        <v>0</v>
      </c>
      <c r="CC304" s="22">
        <v>0</v>
      </c>
      <c r="CD304" s="22">
        <v>0</v>
      </c>
      <c r="CE304" s="22">
        <v>0</v>
      </c>
      <c r="CF304" s="22">
        <v>0</v>
      </c>
      <c r="CG304" s="22">
        <v>0</v>
      </c>
      <c r="CH304" s="22">
        <v>0</v>
      </c>
      <c r="CI304" s="22">
        <v>0</v>
      </c>
      <c r="CJ304" s="22">
        <v>0</v>
      </c>
      <c r="CK304" s="22">
        <v>0</v>
      </c>
      <c r="CL304" s="22">
        <v>0</v>
      </c>
      <c r="CM304" s="22">
        <v>0</v>
      </c>
      <c r="CN304" s="22">
        <v>0</v>
      </c>
      <c r="CO304" s="22">
        <v>0</v>
      </c>
      <c r="CP304" s="22">
        <v>0</v>
      </c>
      <c r="CQ304" s="22">
        <v>0</v>
      </c>
      <c r="CR304" s="22">
        <v>0</v>
      </c>
      <c r="CS304" s="22">
        <v>0</v>
      </c>
      <c r="CT304" s="22">
        <v>0</v>
      </c>
      <c r="CU304" s="22">
        <v>0</v>
      </c>
      <c r="CV304" s="22">
        <v>0</v>
      </c>
      <c r="CW304" s="22">
        <v>0</v>
      </c>
      <c r="CX304" s="22">
        <v>0</v>
      </c>
      <c r="CY304" s="131">
        <f>(CX305*(1+C304))/(C274-C304)</f>
        <v>1486492212.7894893</v>
      </c>
    </row>
    <row r="305" spans="1:103" s="19" customFormat="1">
      <c r="A305" s="16"/>
      <c r="B305" s="17" t="s">
        <v>96</v>
      </c>
      <c r="C305" s="17"/>
      <c r="D305" s="17"/>
      <c r="E305" s="17"/>
      <c r="F305" s="17"/>
      <c r="G305" s="18">
        <f t="shared" si="383"/>
        <v>7254899175.2180376</v>
      </c>
      <c r="H305" s="18" t="s">
        <v>136</v>
      </c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18">
        <f t="shared" ref="BS305:CY305" si="396">SUM(BS296:BS304)</f>
        <v>-1212553.6200000001</v>
      </c>
      <c r="BT305" s="18">
        <f t="shared" si="396"/>
        <v>11415147.76</v>
      </c>
      <c r="BU305" s="18">
        <f>SUM(BU296:BU304)</f>
        <v>160969408.13850001</v>
      </c>
      <c r="BV305" s="18">
        <f>SUM(BV296:BV304)</f>
        <v>163834300.19627249</v>
      </c>
      <c r="BW305" s="18">
        <f t="shared" si="396"/>
        <v>167394640.53868875</v>
      </c>
      <c r="BX305" s="18">
        <f t="shared" si="396"/>
        <v>173401825.24441227</v>
      </c>
      <c r="BY305" s="18">
        <f t="shared" si="396"/>
        <v>177511988.31639165</v>
      </c>
      <c r="BZ305" s="18">
        <f t="shared" si="396"/>
        <v>178635419.87138993</v>
      </c>
      <c r="CA305" s="18">
        <f t="shared" si="396"/>
        <v>182871137.96271223</v>
      </c>
      <c r="CB305" s="18">
        <f t="shared" si="396"/>
        <v>187206206.11687222</v>
      </c>
      <c r="CC305" s="18">
        <f t="shared" si="396"/>
        <v>191642960.87042823</v>
      </c>
      <c r="CD305" s="18">
        <f t="shared" si="396"/>
        <v>196183793.86101496</v>
      </c>
      <c r="CE305" s="18">
        <f t="shared" si="396"/>
        <v>189454889.86532706</v>
      </c>
      <c r="CF305" s="18">
        <f t="shared" si="396"/>
        <v>189454889.86532706</v>
      </c>
      <c r="CG305" s="18">
        <f t="shared" si="396"/>
        <v>189454889.86532706</v>
      </c>
      <c r="CH305" s="18">
        <f t="shared" si="396"/>
        <v>189454889.86532706</v>
      </c>
      <c r="CI305" s="18">
        <f t="shared" si="396"/>
        <v>189454889.86532706</v>
      </c>
      <c r="CJ305" s="18">
        <f t="shared" si="396"/>
        <v>189454889.86532706</v>
      </c>
      <c r="CK305" s="18">
        <f t="shared" si="396"/>
        <v>189454889.86532706</v>
      </c>
      <c r="CL305" s="18">
        <f t="shared" si="396"/>
        <v>189454889.86532706</v>
      </c>
      <c r="CM305" s="18">
        <f t="shared" si="396"/>
        <v>189454889.86532706</v>
      </c>
      <c r="CN305" s="18">
        <f t="shared" si="396"/>
        <v>189454889.86532706</v>
      </c>
      <c r="CO305" s="18">
        <f t="shared" si="396"/>
        <v>189454889.86532706</v>
      </c>
      <c r="CP305" s="18">
        <f t="shared" si="396"/>
        <v>189454889.86532706</v>
      </c>
      <c r="CQ305" s="18">
        <f t="shared" si="396"/>
        <v>189454889.86532706</v>
      </c>
      <c r="CR305" s="18">
        <f t="shared" si="396"/>
        <v>189454889.86532706</v>
      </c>
      <c r="CS305" s="18">
        <f t="shared" si="396"/>
        <v>189454889.86532706</v>
      </c>
      <c r="CT305" s="18">
        <f t="shared" si="396"/>
        <v>189454889.86532706</v>
      </c>
      <c r="CU305" s="18">
        <f t="shared" si="396"/>
        <v>189454889.86532706</v>
      </c>
      <c r="CV305" s="18">
        <f t="shared" si="396"/>
        <v>189454889.86532706</v>
      </c>
      <c r="CW305" s="18">
        <f t="shared" si="396"/>
        <v>189454889.86532706</v>
      </c>
      <c r="CX305" s="18">
        <f t="shared" si="396"/>
        <v>189454889.86532706</v>
      </c>
      <c r="CY305" s="18">
        <f t="shared" si="396"/>
        <v>1675947102.6548164</v>
      </c>
    </row>
    <row r="306" spans="1:103" s="10" customFormat="1">
      <c r="A306" s="12"/>
      <c r="B306" s="6" t="s">
        <v>144</v>
      </c>
      <c r="C306" s="219"/>
      <c r="F306" s="84"/>
      <c r="G306" s="219">
        <f>-SUM(G294:G295,G298:G303)/G293</f>
        <v>3.3163862761595067E-2</v>
      </c>
      <c r="H306" s="84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  <c r="BA306" s="130"/>
      <c r="BB306" s="130"/>
      <c r="BC306" s="130"/>
      <c r="BD306" s="130"/>
      <c r="BE306" s="130"/>
      <c r="BF306" s="130"/>
      <c r="BG306" s="130"/>
      <c r="BH306" s="130"/>
      <c r="BI306" s="130"/>
      <c r="BJ306" s="130"/>
      <c r="BK306" s="130"/>
      <c r="BL306" s="130"/>
      <c r="BM306" s="130"/>
      <c r="BN306" s="130"/>
      <c r="BO306" s="130"/>
      <c r="BP306" s="130"/>
      <c r="BQ306" s="130"/>
      <c r="BS306" s="130"/>
      <c r="BT306" s="130"/>
      <c r="BU306" s="130"/>
      <c r="BV306" s="402"/>
      <c r="BW306" s="130"/>
      <c r="BX306" s="130"/>
      <c r="BY306" s="130"/>
      <c r="BZ306" s="130"/>
      <c r="CA306" s="130"/>
      <c r="CB306" s="130"/>
      <c r="CC306" s="130"/>
      <c r="CD306" s="130"/>
      <c r="CE306" s="130"/>
      <c r="CF306" s="130"/>
      <c r="CG306" s="130"/>
      <c r="CH306" s="130"/>
      <c r="CI306" s="130"/>
      <c r="CJ306" s="130"/>
      <c r="CK306" s="130"/>
      <c r="CL306" s="130"/>
      <c r="CM306" s="130"/>
      <c r="CN306" s="130"/>
      <c r="CO306" s="130"/>
      <c r="CP306" s="130"/>
      <c r="CQ306" s="130"/>
      <c r="CR306" s="130"/>
      <c r="CS306" s="130"/>
      <c r="CT306" s="130"/>
      <c r="CU306" s="130"/>
      <c r="CV306" s="130"/>
      <c r="CW306" s="130"/>
      <c r="CX306" s="130"/>
      <c r="CY306" s="241"/>
    </row>
    <row r="307" spans="1:103" s="10" customFormat="1">
      <c r="A307" s="12"/>
      <c r="F307" s="40"/>
      <c r="G307" s="40"/>
      <c r="H307" s="4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90"/>
      <c r="W307" s="190"/>
      <c r="X307" s="190"/>
      <c r="Y307" s="190"/>
      <c r="Z307" s="190"/>
      <c r="AA307" s="190"/>
      <c r="AB307" s="190"/>
      <c r="AC307" s="190"/>
      <c r="AD307" s="190"/>
      <c r="AE307" s="190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90"/>
      <c r="AP307" s="190"/>
      <c r="AQ307" s="190"/>
      <c r="AR307" s="190"/>
      <c r="AS307" s="190"/>
      <c r="AT307" s="190"/>
      <c r="AU307" s="190"/>
      <c r="AV307" s="190"/>
      <c r="AW307" s="190"/>
      <c r="AX307" s="190"/>
      <c r="AY307" s="190"/>
      <c r="AZ307" s="190"/>
      <c r="BA307" s="190"/>
      <c r="BB307" s="190"/>
      <c r="BC307" s="190"/>
      <c r="BD307" s="190"/>
      <c r="BE307" s="190"/>
      <c r="BF307" s="190"/>
      <c r="BG307" s="190"/>
      <c r="BH307" s="190"/>
      <c r="BI307" s="190"/>
      <c r="BJ307" s="190"/>
      <c r="BK307" s="190"/>
      <c r="BL307" s="190"/>
      <c r="BM307" s="190"/>
      <c r="BN307" s="190"/>
      <c r="BO307" s="190"/>
      <c r="BP307" s="190"/>
      <c r="BQ307" s="190"/>
      <c r="BS307" s="130"/>
      <c r="BT307" s="130"/>
      <c r="BU307" s="33"/>
      <c r="BV307" s="130"/>
      <c r="BW307" s="130" t="s">
        <v>268</v>
      </c>
      <c r="BX307" s="130"/>
      <c r="BY307" s="130"/>
      <c r="BZ307" s="130"/>
      <c r="CA307" s="130"/>
      <c r="CB307" s="130"/>
      <c r="CC307" s="130"/>
      <c r="CD307" s="130"/>
      <c r="CE307" s="130"/>
      <c r="CF307" s="130"/>
      <c r="CG307" s="130"/>
      <c r="CH307" s="130"/>
      <c r="CI307" s="130"/>
      <c r="CJ307" s="130"/>
      <c r="CK307" s="130"/>
      <c r="CL307" s="130"/>
      <c r="CM307" s="130"/>
      <c r="CN307" s="130"/>
      <c r="CO307" s="130"/>
      <c r="CP307" s="130"/>
      <c r="CQ307" s="130"/>
      <c r="CR307" s="130"/>
      <c r="CS307" s="130"/>
      <c r="CT307" s="130"/>
      <c r="CU307" s="130"/>
      <c r="CY307" s="60"/>
    </row>
    <row r="308" spans="1:103" s="10" customFormat="1">
      <c r="A308" s="12"/>
      <c r="B308" s="128" t="s">
        <v>97</v>
      </c>
      <c r="F308" s="142"/>
      <c r="G308" s="142"/>
      <c r="H308" s="142"/>
      <c r="L308" s="40"/>
      <c r="M308" s="40"/>
      <c r="N308" s="40"/>
      <c r="O308" s="40"/>
      <c r="P308" s="40"/>
      <c r="Q308" s="40"/>
      <c r="R308" s="40"/>
      <c r="S308" s="40"/>
    </row>
    <row r="309" spans="1:103">
      <c r="B309" s="35" t="s">
        <v>98</v>
      </c>
      <c r="BS309" s="143"/>
      <c r="BT309" s="143"/>
      <c r="BU309" s="143">
        <f>BU305/$F321</f>
        <v>6.8024487129375116E-2</v>
      </c>
      <c r="BV309" s="143">
        <f>BV305/$F321</f>
        <v>6.9235169427115287E-2</v>
      </c>
      <c r="BW309" s="143">
        <f t="shared" ref="BW309:CY309" si="397">BW305/$F321</f>
        <v>7.073974305138124E-2</v>
      </c>
      <c r="BX309" s="143">
        <f t="shared" si="397"/>
        <v>7.3278335094576638E-2</v>
      </c>
      <c r="BY309" s="143">
        <f t="shared" si="397"/>
        <v>7.5015259757609073E-2</v>
      </c>
      <c r="BZ309" s="143">
        <f t="shared" si="397"/>
        <v>7.5490013664189642E-2</v>
      </c>
      <c r="CA309" s="143">
        <f t="shared" si="397"/>
        <v>7.7279996954299657E-2</v>
      </c>
      <c r="CB309" s="143">
        <f t="shared" si="397"/>
        <v>7.9111964849739105E-2</v>
      </c>
      <c r="CC309" s="143">
        <f t="shared" si="397"/>
        <v>8.0986904753660383E-2</v>
      </c>
      <c r="CD309" s="143">
        <f t="shared" si="397"/>
        <v>8.2905827354525258E-2</v>
      </c>
      <c r="CE309" s="143">
        <f t="shared" si="397"/>
        <v>8.0062242051312627E-2</v>
      </c>
      <c r="CF309" s="143">
        <f t="shared" si="397"/>
        <v>8.0062242051312627E-2</v>
      </c>
      <c r="CG309" s="143">
        <f t="shared" si="397"/>
        <v>8.0062242051312627E-2</v>
      </c>
      <c r="CH309" s="143">
        <f t="shared" si="397"/>
        <v>8.0062242051312627E-2</v>
      </c>
      <c r="CI309" s="143">
        <f t="shared" si="397"/>
        <v>8.0062242051312627E-2</v>
      </c>
      <c r="CJ309" s="143">
        <f t="shared" si="397"/>
        <v>8.0062242051312627E-2</v>
      </c>
      <c r="CK309" s="143">
        <f t="shared" si="397"/>
        <v>8.0062242051312627E-2</v>
      </c>
      <c r="CL309" s="143">
        <f t="shared" si="397"/>
        <v>8.0062242051312627E-2</v>
      </c>
      <c r="CM309" s="143">
        <f t="shared" si="397"/>
        <v>8.0062242051312627E-2</v>
      </c>
      <c r="CN309" s="143">
        <f t="shared" si="397"/>
        <v>8.0062242051312627E-2</v>
      </c>
      <c r="CO309" s="143">
        <f t="shared" si="397"/>
        <v>8.0062242051312627E-2</v>
      </c>
      <c r="CP309" s="143">
        <f t="shared" si="397"/>
        <v>8.0062242051312627E-2</v>
      </c>
      <c r="CQ309" s="143">
        <f t="shared" si="397"/>
        <v>8.0062242051312627E-2</v>
      </c>
      <c r="CR309" s="143">
        <f t="shared" si="397"/>
        <v>8.0062242051312627E-2</v>
      </c>
      <c r="CS309" s="143">
        <f t="shared" si="397"/>
        <v>8.0062242051312627E-2</v>
      </c>
      <c r="CT309" s="143">
        <f t="shared" si="397"/>
        <v>8.0062242051312627E-2</v>
      </c>
      <c r="CU309" s="143">
        <f t="shared" si="397"/>
        <v>8.0062242051312627E-2</v>
      </c>
      <c r="CV309" s="143">
        <f t="shared" si="397"/>
        <v>8.0062242051312627E-2</v>
      </c>
      <c r="CW309" s="143">
        <f t="shared" si="397"/>
        <v>8.0062242051312627E-2</v>
      </c>
      <c r="CX309" s="143">
        <f t="shared" si="397"/>
        <v>8.0062242051312627E-2</v>
      </c>
      <c r="CY309" s="143">
        <f t="shared" si="397"/>
        <v>0.70824291045391952</v>
      </c>
    </row>
    <row r="310" spans="1:103">
      <c r="B310" s="35" t="s">
        <v>99</v>
      </c>
      <c r="BQ310" s="33"/>
      <c r="BS310" s="89"/>
      <c r="BT310" s="89"/>
      <c r="BU310" s="89">
        <f>AVERAGE(BU309:$CY309)</f>
        <v>9.875985333924657E-2</v>
      </c>
      <c r="BV310" s="89">
        <f>AVERAGE(BV309:$CY309)</f>
        <v>9.9784365546242287E-2</v>
      </c>
      <c r="BW310" s="89">
        <f>AVERAGE(BW309:$CY309)</f>
        <v>0.10083778610207424</v>
      </c>
      <c r="BX310" s="89">
        <f>AVERAGE(BX309:$CY309)</f>
        <v>0.10191271621102757</v>
      </c>
      <c r="BY310" s="89">
        <f>AVERAGE(BY309:$CY309)</f>
        <v>0.10297324884497019</v>
      </c>
      <c r="BZ310" s="89">
        <f>AVERAGE(BZ309:$CY309)</f>
        <v>0.10404855611756102</v>
      </c>
      <c r="CA310" s="89">
        <f>AVERAGE(CA309:$CY309)</f>
        <v>0.10519089781569585</v>
      </c>
      <c r="CB310" s="89">
        <f>AVERAGE(CB309:$CY309)</f>
        <v>0.10635385201825404</v>
      </c>
      <c r="CC310" s="89">
        <f>AVERAGE(CC309:$CY309)</f>
        <v>0.107538281895146</v>
      </c>
      <c r="CD310" s="89">
        <f>AVERAGE(CD309:$CY309)</f>
        <v>0.10874516267430442</v>
      </c>
      <c r="CE310" s="89">
        <f>AVERAGE(CE309:$CY309)</f>
        <v>0.10997560721334153</v>
      </c>
      <c r="CF310" s="89">
        <f>AVERAGE(CF309:$CY309)</f>
        <v>0.11147127547144298</v>
      </c>
      <c r="CG310" s="89">
        <f>AVERAGE(CG309:$CY309)</f>
        <v>0.1131243824935551</v>
      </c>
      <c r="CH310" s="89">
        <f>AVERAGE(CH309:$CY309)</f>
        <v>0.11496116807367968</v>
      </c>
      <c r="CI310" s="89">
        <f>AVERAGE(CI309:$CY309)</f>
        <v>0.1170140460749954</v>
      </c>
      <c r="CJ310" s="89">
        <f>AVERAGE(CJ309:$CY309)</f>
        <v>0.11932353382647556</v>
      </c>
      <c r="CK310" s="89">
        <f>AVERAGE(CK309:$CY309)</f>
        <v>0.12194095327815309</v>
      </c>
      <c r="CL310" s="89">
        <f>AVERAGE(CL309:$CY309)</f>
        <v>0.12493228979435599</v>
      </c>
      <c r="CM310" s="89">
        <f>AVERAGE(CM309:$CY309)</f>
        <v>0.12838383192843625</v>
      </c>
      <c r="CN310" s="89">
        <f>AVERAGE(CN309:$CY309)</f>
        <v>0.1324106310848632</v>
      </c>
      <c r="CO310" s="89">
        <f>AVERAGE(CO309:$CY309)</f>
        <v>0.1371695755424587</v>
      </c>
      <c r="CP310" s="89">
        <f>AVERAGE(CP309:$CY309)</f>
        <v>0.14288030889157333</v>
      </c>
      <c r="CQ310" s="89">
        <f>AVERAGE(CQ309:$CY309)</f>
        <v>0.14986009409604673</v>
      </c>
      <c r="CR310" s="89">
        <f>AVERAGE(CR309:$CY309)</f>
        <v>0.1585848256016385</v>
      </c>
      <c r="CS310" s="89">
        <f>AVERAGE(CS309:$CY309)</f>
        <v>0.16980233753739934</v>
      </c>
      <c r="CT310" s="89">
        <f>AVERAGE(CT309:$CY309)</f>
        <v>0.1847590201184138</v>
      </c>
      <c r="CU310" s="89">
        <f>AVERAGE(CU309:$CY309)</f>
        <v>0.20569837573183403</v>
      </c>
      <c r="CV310" s="89">
        <f>AVERAGE(CV309:$CY309)</f>
        <v>0.23710740915196435</v>
      </c>
      <c r="CW310" s="89">
        <f>AVERAGE(CW309:$CY309)</f>
        <v>0.28945579818551492</v>
      </c>
      <c r="CX310" s="89">
        <f>AVERAGE(CX309:$CY309)</f>
        <v>0.39415257625261607</v>
      </c>
      <c r="CY310" s="89">
        <f>AVERAGE(CY309:$CY309)</f>
        <v>0.70824291045391952</v>
      </c>
    </row>
    <row r="311" spans="1:103">
      <c r="B311" s="35" t="s">
        <v>100</v>
      </c>
      <c r="C311" s="205">
        <v>7.4999999999999997E-2</v>
      </c>
      <c r="D311" s="2" t="s">
        <v>110</v>
      </c>
      <c r="BS311" s="33"/>
      <c r="BT311" s="22"/>
      <c r="BU311" s="22">
        <f>NPV($C311,BU296:$CY296)</f>
        <v>2207800091.9146962</v>
      </c>
      <c r="BV311" s="22">
        <f>NPV($C311,BV296:$CY296)</f>
        <v>2209081108.7232985</v>
      </c>
      <c r="BW311" s="22">
        <f>NPV($C311,BW296:$CY296)</f>
        <v>2207534842.549921</v>
      </c>
      <c r="BX311" s="22">
        <f>NPV($C311,BX296:$CY296)</f>
        <v>2202239606.0641351</v>
      </c>
      <c r="BY311" s="22">
        <f>NPV($C311,BY296:$CY296)</f>
        <v>2190417446.529953</v>
      </c>
      <c r="BZ311" s="22">
        <f>NPV($C311,BZ296:$CY296)</f>
        <v>2173514581.0797081</v>
      </c>
      <c r="CA311" s="22">
        <f>NPV($C311,CA296:$CY296)</f>
        <v>2154197641.9911046</v>
      </c>
      <c r="CB311" s="22">
        <f>NPV($C311,CB296:$CY296)</f>
        <v>2129109771.1531794</v>
      </c>
      <c r="CC311" s="22">
        <f>NPV($C311,CC296:$CY296)</f>
        <v>2097716771.0695941</v>
      </c>
      <c r="CD311" s="22">
        <f>NPV($C311,CD296:$CY296)</f>
        <v>2059441995.2108057</v>
      </c>
      <c r="CE311" s="22">
        <f>NPV($C311,CE296:$CY296)</f>
        <v>2013663108.1109881</v>
      </c>
      <c r="CF311" s="22">
        <f>NPV($C311,CF296:$CY296)</f>
        <v>1971317033.0457132</v>
      </c>
      <c r="CG311" s="22">
        <f>NPV($C311,CG296:$CY296)</f>
        <v>1925795002.3505425</v>
      </c>
      <c r="CH311" s="22">
        <f>NPV($C311,CH296:$CY296)</f>
        <v>1876858819.3532341</v>
      </c>
      <c r="CI311" s="22">
        <f>NPV($C311,CI296:$CY296)</f>
        <v>1824252422.6311276</v>
      </c>
      <c r="CJ311" s="22">
        <f>NPV($C311,CJ296:$CY296)</f>
        <v>1767700546.1548631</v>
      </c>
      <c r="CK311" s="22">
        <f>NPV($C311,CK296:$CY296)</f>
        <v>1706907278.9428787</v>
      </c>
      <c r="CL311" s="22">
        <f>NPV($C311,CL296:$CY296)</f>
        <v>1641554516.6899955</v>
      </c>
      <c r="CM311" s="22">
        <f>NPV($C311,CM296:$CY296)</f>
        <v>1571300297.268146</v>
      </c>
      <c r="CN311" s="22">
        <f>NPV($C311,CN296:$CY296)</f>
        <v>1495777011.389658</v>
      </c>
      <c r="CO311" s="22">
        <f>NPV($C311,CO296:$CY296)</f>
        <v>1414589479.0702832</v>
      </c>
      <c r="CP311" s="22">
        <f>NPV($C311,CP296:$CY296)</f>
        <v>1327312881.8269553</v>
      </c>
      <c r="CQ311" s="22">
        <f>NPV($C311,CQ296:$CY296)</f>
        <v>1233490539.7903779</v>
      </c>
      <c r="CR311" s="22">
        <f>NPV($C311,CR296:$CY296)</f>
        <v>1132631522.1010571</v>
      </c>
      <c r="CS311" s="22">
        <f>NPV($C311,CS296:$CY296)</f>
        <v>1024208078.0850374</v>
      </c>
      <c r="CT311" s="22">
        <f>NPV($C311,CT296:$CY296)</f>
        <v>907652875.76781607</v>
      </c>
      <c r="CU311" s="22">
        <f>NPV($C311,CU296:$CY296)</f>
        <v>782356033.27680326</v>
      </c>
      <c r="CV311" s="22">
        <f>NPV($C311,CV296:$CY296)</f>
        <v>647661927.59896445</v>
      </c>
      <c r="CW311" s="22">
        <f>NPV($C311,CW296:$CY296)</f>
        <v>502865763.99528772</v>
      </c>
      <c r="CX311" s="22">
        <f>NPV($C311,CX296:$CY296)</f>
        <v>347209888.12133527</v>
      </c>
      <c r="CY311" s="22">
        <f>NPV($C311,CY296:$CY296)</f>
        <v>179879821.55683631</v>
      </c>
    </row>
    <row r="312" spans="1:103" ht="12.75" thickBot="1">
      <c r="B312" s="173"/>
      <c r="C312" s="174"/>
      <c r="D312" s="173"/>
      <c r="E312" s="173"/>
      <c r="F312" s="173"/>
      <c r="G312" s="173"/>
      <c r="H312" s="173"/>
      <c r="I312" s="17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  <c r="AA312" s="173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3"/>
      <c r="AO312" s="173"/>
      <c r="AP312" s="173"/>
      <c r="AQ312" s="173"/>
      <c r="AR312" s="173"/>
      <c r="AS312" s="173"/>
      <c r="AT312" s="173"/>
      <c r="AU312" s="173"/>
      <c r="AV312" s="173"/>
      <c r="AW312" s="173"/>
      <c r="AX312" s="173"/>
      <c r="AY312" s="173"/>
      <c r="AZ312" s="173"/>
      <c r="BA312" s="173"/>
      <c r="BB312" s="173"/>
      <c r="BC312" s="173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3"/>
      <c r="BQ312" s="173"/>
      <c r="BR312" s="173"/>
      <c r="BS312" s="175"/>
      <c r="BT312" s="176"/>
      <c r="BU312" s="175"/>
      <c r="BV312" s="316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3"/>
      <c r="CX312" s="173"/>
      <c r="CY312" s="173"/>
    </row>
    <row r="313" spans="1:103">
      <c r="B313" s="35"/>
    </row>
    <row r="314" spans="1:103" s="35" customFormat="1">
      <c r="A314" s="94"/>
      <c r="B314" s="399" t="s">
        <v>85</v>
      </c>
      <c r="C314" s="215"/>
      <c r="E314" s="317"/>
      <c r="F314" s="317" t="s">
        <v>233</v>
      </c>
      <c r="BQ314" s="36"/>
      <c r="BR314" s="138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</row>
    <row r="315" spans="1:103">
      <c r="B315" s="35" t="s">
        <v>87</v>
      </c>
      <c r="D315" s="35"/>
      <c r="E315" s="147"/>
      <c r="F315" s="147">
        <f>F317*(1+C316)</f>
        <v>2366345046.1942306</v>
      </c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6"/>
      <c r="BR315" s="138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</row>
    <row r="316" spans="1:103">
      <c r="B316" s="35" t="s">
        <v>223</v>
      </c>
      <c r="C316" s="205">
        <v>0</v>
      </c>
      <c r="D316" s="35"/>
      <c r="E316" s="147"/>
      <c r="F316" s="311">
        <f>F315-F317</f>
        <v>0</v>
      </c>
      <c r="G316" s="35"/>
      <c r="H316" s="254" t="s">
        <v>290</v>
      </c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6"/>
      <c r="BR316" s="138"/>
      <c r="BS316" s="36"/>
      <c r="BT316" s="36"/>
      <c r="BU316" s="338"/>
      <c r="BV316" s="36"/>
      <c r="BW316" s="338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5"/>
      <c r="CV316" s="35"/>
      <c r="CW316" s="35"/>
    </row>
    <row r="317" spans="1:103" ht="12.75" thickBot="1">
      <c r="B317" s="92" t="s">
        <v>224</v>
      </c>
      <c r="D317" s="35"/>
      <c r="E317" s="265"/>
      <c r="F317" s="415">
        <f>(BV296/6.5%)-H317</f>
        <v>2366345046.1942306</v>
      </c>
      <c r="G317" s="338"/>
      <c r="H317" s="406">
        <f>'Fesability SIM_6.1%'!H317</f>
        <v>206383405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6"/>
      <c r="BR317" s="138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5"/>
      <c r="CV317" s="35"/>
      <c r="CW317" s="35"/>
    </row>
    <row r="318" spans="1:103" s="6" customFormat="1" ht="12.75" thickTop="1">
      <c r="A318" s="3"/>
      <c r="B318" s="128"/>
      <c r="C318" s="265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138"/>
      <c r="BR318" s="138"/>
      <c r="BS318" s="138"/>
      <c r="BT318" s="138"/>
      <c r="BU318" s="138"/>
      <c r="BV318" s="138"/>
      <c r="BW318" s="138"/>
      <c r="BX318" s="138"/>
      <c r="BY318" s="138"/>
      <c r="BZ318" s="138"/>
      <c r="CA318" s="138"/>
      <c r="CB318" s="138"/>
      <c r="CC318" s="138"/>
      <c r="CD318" s="138"/>
      <c r="CE318" s="138"/>
      <c r="CF318" s="138"/>
      <c r="CG318" s="138"/>
      <c r="CH318" s="138"/>
      <c r="CI318" s="138"/>
      <c r="CJ318" s="138"/>
      <c r="CK318" s="138"/>
      <c r="CL318" s="138"/>
      <c r="CM318" s="138"/>
      <c r="CN318" s="138"/>
      <c r="CO318" s="138"/>
      <c r="CP318" s="138"/>
      <c r="CQ318" s="138"/>
      <c r="CR318" s="138"/>
      <c r="CS318" s="138"/>
      <c r="CT318" s="138"/>
      <c r="CU318" s="43"/>
      <c r="CV318" s="43"/>
      <c r="CW318" s="43"/>
    </row>
    <row r="319" spans="1:103" s="6" customFormat="1">
      <c r="A319" s="3"/>
      <c r="B319" s="274" t="s">
        <v>225</v>
      </c>
      <c r="C319" s="265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138"/>
      <c r="BR319" s="138"/>
      <c r="BS319" s="138"/>
      <c r="BT319" s="138"/>
      <c r="BU319" s="138"/>
      <c r="BV319" s="138"/>
      <c r="BW319" s="138"/>
      <c r="BX319" s="138"/>
      <c r="BY319" s="138"/>
      <c r="BZ319" s="138"/>
      <c r="CA319" s="138"/>
      <c r="CB319" s="138"/>
      <c r="CC319" s="138"/>
      <c r="CD319" s="138"/>
      <c r="CE319" s="138"/>
      <c r="CF319" s="138"/>
      <c r="CG319" s="138"/>
      <c r="CH319" s="138"/>
      <c r="CI319" s="138"/>
      <c r="CJ319" s="138"/>
      <c r="CK319" s="138"/>
      <c r="CL319" s="138"/>
      <c r="CM319" s="138"/>
      <c r="CN319" s="138"/>
      <c r="CO319" s="138"/>
      <c r="CP319" s="138"/>
      <c r="CQ319" s="138"/>
      <c r="CR319" s="138"/>
      <c r="CS319" s="138"/>
      <c r="CT319" s="138"/>
      <c r="CU319" s="138"/>
      <c r="CV319" s="138"/>
      <c r="CW319" s="43"/>
    </row>
    <row r="320" spans="1:103" s="6" customFormat="1">
      <c r="A320" s="3"/>
      <c r="B320" s="6" t="s">
        <v>226</v>
      </c>
      <c r="C320" s="396">
        <v>0</v>
      </c>
      <c r="E320" s="138"/>
      <c r="F320" s="138">
        <f>F$315*$C320</f>
        <v>0</v>
      </c>
      <c r="G320" s="131"/>
      <c r="H320" s="131"/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306"/>
      <c r="U320" s="306"/>
      <c r="V320" s="306"/>
      <c r="W320" s="306"/>
      <c r="X320" s="306"/>
      <c r="Y320" s="306"/>
      <c r="Z320" s="306"/>
      <c r="AA320" s="306"/>
      <c r="AB320" s="306"/>
      <c r="AC320" s="306"/>
      <c r="AD320" s="306"/>
      <c r="AE320" s="306"/>
      <c r="AF320" s="306"/>
      <c r="AG320" s="306"/>
      <c r="AH320" s="306"/>
      <c r="AI320" s="306"/>
      <c r="AJ320" s="306"/>
      <c r="AK320" s="306"/>
      <c r="AL320" s="306"/>
      <c r="AM320" s="306"/>
      <c r="AN320" s="306"/>
      <c r="AO320" s="306"/>
      <c r="AP320" s="306"/>
      <c r="AQ320" s="306"/>
      <c r="AR320" s="306"/>
      <c r="AS320" s="306"/>
      <c r="AT320" s="306"/>
      <c r="AU320" s="306"/>
      <c r="AV320" s="306"/>
      <c r="AW320" s="306"/>
      <c r="AX320" s="306"/>
      <c r="AY320" s="306"/>
      <c r="AZ320" s="306"/>
      <c r="BA320" s="306"/>
      <c r="BB320" s="306"/>
      <c r="BC320" s="306"/>
      <c r="BD320" s="306"/>
      <c r="BE320" s="306"/>
      <c r="BF320" s="306"/>
      <c r="BG320" s="306"/>
      <c r="BH320" s="306"/>
      <c r="BI320" s="306"/>
      <c r="BJ320" s="306"/>
      <c r="BK320" s="306"/>
      <c r="BL320" s="306"/>
      <c r="BM320" s="306"/>
      <c r="BN320" s="306"/>
      <c r="BO320" s="306"/>
      <c r="BQ320" s="131"/>
      <c r="BR320" s="307"/>
      <c r="BS320" s="33"/>
      <c r="BT320" s="131"/>
      <c r="BU320" s="131"/>
      <c r="BV320" s="131"/>
      <c r="BW320" s="131"/>
      <c r="BX320" s="131"/>
      <c r="BY320" s="131"/>
      <c r="BZ320" s="131"/>
      <c r="CA320" s="131"/>
      <c r="CB320" s="131"/>
      <c r="CC320" s="131"/>
      <c r="CD320" s="131"/>
      <c r="CE320" s="131"/>
      <c r="CF320" s="131"/>
      <c r="CG320" s="131"/>
      <c r="CH320" s="131"/>
      <c r="CI320" s="131"/>
      <c r="CJ320" s="131"/>
      <c r="CK320" s="131"/>
      <c r="CL320" s="131"/>
      <c r="CM320" s="131"/>
      <c r="CN320" s="131"/>
      <c r="CO320" s="131"/>
      <c r="CP320" s="131"/>
      <c r="CQ320" s="131"/>
      <c r="CR320" s="131"/>
      <c r="CS320" s="131"/>
      <c r="CW320" s="61"/>
    </row>
    <row r="321" spans="1:103" s="6" customFormat="1">
      <c r="A321" s="3"/>
      <c r="B321" s="6" t="s">
        <v>76</v>
      </c>
      <c r="C321" s="396">
        <v>1</v>
      </c>
      <c r="E321" s="138"/>
      <c r="F321" s="138">
        <f>F$315*$C321</f>
        <v>2366345046.1942306</v>
      </c>
      <c r="G321" s="131"/>
      <c r="H321" s="131"/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306"/>
      <c r="U321" s="306"/>
      <c r="V321" s="306"/>
      <c r="W321" s="306"/>
      <c r="X321" s="306"/>
      <c r="Y321" s="306"/>
      <c r="Z321" s="306"/>
      <c r="AA321" s="306"/>
      <c r="AB321" s="306"/>
      <c r="AC321" s="306"/>
      <c r="AD321" s="306"/>
      <c r="AE321" s="306"/>
      <c r="AF321" s="306"/>
      <c r="AG321" s="306"/>
      <c r="AH321" s="306"/>
      <c r="AI321" s="306"/>
      <c r="AJ321" s="306"/>
      <c r="AK321" s="306"/>
      <c r="AL321" s="306"/>
      <c r="AM321" s="306"/>
      <c r="AN321" s="306"/>
      <c r="AO321" s="306"/>
      <c r="AP321" s="306"/>
      <c r="AQ321" s="306"/>
      <c r="AR321" s="306"/>
      <c r="AS321" s="306"/>
      <c r="AT321" s="306"/>
      <c r="AU321" s="306"/>
      <c r="AV321" s="306"/>
      <c r="AW321" s="306"/>
      <c r="AX321" s="306"/>
      <c r="AY321" s="306"/>
      <c r="AZ321" s="306"/>
      <c r="BA321" s="306"/>
      <c r="BB321" s="306"/>
      <c r="BC321" s="306"/>
      <c r="BD321" s="306"/>
      <c r="BE321" s="306"/>
      <c r="BF321" s="306"/>
      <c r="BG321" s="306"/>
      <c r="BH321" s="306"/>
      <c r="BI321" s="306"/>
      <c r="BJ321" s="306"/>
      <c r="BK321" s="306"/>
      <c r="BL321" s="306"/>
      <c r="BM321" s="306"/>
      <c r="BN321" s="306"/>
      <c r="BO321" s="306"/>
      <c r="BQ321" s="131"/>
      <c r="BR321" s="131"/>
      <c r="BS321" s="33"/>
      <c r="BT321" s="131"/>
      <c r="BU321" s="131"/>
      <c r="BV321" s="131"/>
      <c r="BW321" s="131"/>
      <c r="BX321" s="131"/>
      <c r="BY321" s="131"/>
      <c r="BZ321" s="131"/>
      <c r="CA321" s="131"/>
      <c r="CB321" s="131"/>
      <c r="CC321" s="131"/>
      <c r="CD321" s="131"/>
      <c r="CE321" s="131"/>
      <c r="CF321" s="131"/>
      <c r="CG321" s="131"/>
      <c r="CH321" s="131"/>
      <c r="CI321" s="131"/>
      <c r="CJ321" s="131"/>
      <c r="CK321" s="131"/>
      <c r="CL321" s="131"/>
      <c r="CM321" s="131"/>
      <c r="CN321" s="131"/>
      <c r="CO321" s="131"/>
      <c r="CP321" s="131"/>
      <c r="CQ321" s="131"/>
      <c r="CR321" s="131"/>
      <c r="CS321" s="131"/>
      <c r="CW321" s="61"/>
    </row>
    <row r="322" spans="1:103" s="6" customFormat="1">
      <c r="A322" s="3"/>
      <c r="B322" s="128"/>
      <c r="C322" s="265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138"/>
      <c r="BR322" s="138"/>
      <c r="BS322" s="138"/>
      <c r="BT322" s="138"/>
      <c r="BU322" s="138"/>
      <c r="BV322" s="138"/>
      <c r="BW322" s="138"/>
      <c r="BX322" s="138"/>
      <c r="BY322" s="138"/>
      <c r="BZ322" s="138"/>
      <c r="CA322" s="138"/>
      <c r="CB322" s="138"/>
      <c r="CC322" s="138"/>
      <c r="CD322" s="138"/>
      <c r="CE322" s="138"/>
      <c r="CF322" s="138"/>
      <c r="CG322" s="138"/>
      <c r="CH322" s="138"/>
      <c r="CI322" s="138"/>
      <c r="CJ322" s="138"/>
      <c r="CK322" s="138"/>
      <c r="CL322" s="138"/>
      <c r="CM322" s="138"/>
      <c r="CN322" s="138"/>
      <c r="CO322" s="138"/>
      <c r="CP322" s="138"/>
      <c r="CQ322" s="138"/>
      <c r="CR322" s="138"/>
      <c r="CS322" s="138"/>
      <c r="CT322" s="138"/>
      <c r="CU322" s="43"/>
      <c r="CV322" s="43"/>
      <c r="CW322" s="43"/>
    </row>
    <row r="323" spans="1:103" s="6" customFormat="1">
      <c r="A323" s="3"/>
      <c r="B323" s="34" t="s">
        <v>277</v>
      </c>
      <c r="C323" s="265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38"/>
      <c r="CA323" s="138"/>
      <c r="CB323" s="138"/>
      <c r="CC323" s="138"/>
      <c r="CD323" s="138"/>
      <c r="CE323" s="138"/>
      <c r="CF323" s="138"/>
      <c r="CG323" s="138"/>
      <c r="CH323" s="138"/>
      <c r="CI323" s="138"/>
      <c r="CJ323" s="138"/>
      <c r="CK323" s="138"/>
      <c r="CL323" s="138"/>
      <c r="CM323" s="138"/>
      <c r="CN323" s="138"/>
      <c r="CO323" s="138"/>
      <c r="CP323" s="138"/>
      <c r="CQ323" s="138"/>
      <c r="CR323" s="138"/>
      <c r="CS323" s="138"/>
      <c r="CT323" s="138"/>
      <c r="CU323" s="43"/>
    </row>
    <row r="324" spans="1:103" s="6" customFormat="1">
      <c r="A324" s="3"/>
      <c r="B324" s="6" t="s">
        <v>278</v>
      </c>
      <c r="C324" s="147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138"/>
      <c r="BR324" s="138"/>
      <c r="BS324" s="138"/>
      <c r="BT324" s="138"/>
      <c r="BU324" s="138"/>
      <c r="BV324" s="138">
        <f>-F321</f>
        <v>-2366345046.1942306</v>
      </c>
      <c r="BW324" s="138"/>
      <c r="BX324" s="138"/>
      <c r="BY324" s="138"/>
      <c r="BZ324" s="138"/>
      <c r="CA324" s="138"/>
      <c r="CB324" s="138"/>
      <c r="CC324" s="138"/>
      <c r="CD324" s="138"/>
      <c r="CE324" s="138"/>
      <c r="CF324" s="138"/>
      <c r="CG324" s="138"/>
      <c r="CH324" s="138"/>
      <c r="CI324" s="138"/>
      <c r="CJ324" s="138"/>
      <c r="CK324" s="138"/>
      <c r="CL324" s="138"/>
      <c r="CM324" s="138"/>
      <c r="CN324" s="138"/>
      <c r="CO324" s="138"/>
      <c r="CP324" s="138"/>
      <c r="CQ324" s="138"/>
      <c r="CR324" s="138"/>
      <c r="CS324" s="138"/>
      <c r="CT324" s="138"/>
      <c r="CU324" s="43"/>
    </row>
    <row r="325" spans="1:103" s="6" customFormat="1">
      <c r="A325" s="3"/>
      <c r="B325" s="43" t="s">
        <v>279</v>
      </c>
      <c r="C325" s="147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138"/>
      <c r="BR325" s="138"/>
      <c r="BS325" s="138"/>
      <c r="BT325" s="138"/>
      <c r="BU325" s="138"/>
      <c r="BV325" s="138">
        <f>BV305</f>
        <v>163834300.19627249</v>
      </c>
      <c r="BW325" s="138">
        <f t="shared" ref="BW325:CY325" si="398">BW305</f>
        <v>167394640.53868875</v>
      </c>
      <c r="BX325" s="138">
        <f t="shared" si="398"/>
        <v>173401825.24441227</v>
      </c>
      <c r="BY325" s="138">
        <f t="shared" si="398"/>
        <v>177511988.31639165</v>
      </c>
      <c r="BZ325" s="138">
        <f t="shared" si="398"/>
        <v>178635419.87138993</v>
      </c>
      <c r="CA325" s="138">
        <f t="shared" si="398"/>
        <v>182871137.96271223</v>
      </c>
      <c r="CB325" s="138">
        <f t="shared" si="398"/>
        <v>187206206.11687222</v>
      </c>
      <c r="CC325" s="138">
        <f t="shared" si="398"/>
        <v>191642960.87042823</v>
      </c>
      <c r="CD325" s="138">
        <f t="shared" si="398"/>
        <v>196183793.86101496</v>
      </c>
      <c r="CE325" s="138">
        <f t="shared" si="398"/>
        <v>189454889.86532706</v>
      </c>
      <c r="CF325" s="138">
        <f t="shared" si="398"/>
        <v>189454889.86532706</v>
      </c>
      <c r="CG325" s="138">
        <f t="shared" si="398"/>
        <v>189454889.86532706</v>
      </c>
      <c r="CH325" s="138">
        <f t="shared" si="398"/>
        <v>189454889.86532706</v>
      </c>
      <c r="CI325" s="138">
        <f t="shared" si="398"/>
        <v>189454889.86532706</v>
      </c>
      <c r="CJ325" s="138">
        <f t="shared" si="398"/>
        <v>189454889.86532706</v>
      </c>
      <c r="CK325" s="138">
        <f t="shared" si="398"/>
        <v>189454889.86532706</v>
      </c>
      <c r="CL325" s="138">
        <f t="shared" si="398"/>
        <v>189454889.86532706</v>
      </c>
      <c r="CM325" s="138">
        <f t="shared" si="398"/>
        <v>189454889.86532706</v>
      </c>
      <c r="CN325" s="138">
        <f t="shared" si="398"/>
        <v>189454889.86532706</v>
      </c>
      <c r="CO325" s="138">
        <f t="shared" si="398"/>
        <v>189454889.86532706</v>
      </c>
      <c r="CP325" s="138">
        <f t="shared" si="398"/>
        <v>189454889.86532706</v>
      </c>
      <c r="CQ325" s="138">
        <f t="shared" si="398"/>
        <v>189454889.86532706</v>
      </c>
      <c r="CR325" s="138">
        <f t="shared" si="398"/>
        <v>189454889.86532706</v>
      </c>
      <c r="CS325" s="138">
        <f t="shared" si="398"/>
        <v>189454889.86532706</v>
      </c>
      <c r="CT325" s="138">
        <f t="shared" si="398"/>
        <v>189454889.86532706</v>
      </c>
      <c r="CU325" s="138">
        <f t="shared" si="398"/>
        <v>189454889.86532706</v>
      </c>
      <c r="CV325" s="138">
        <f t="shared" si="398"/>
        <v>189454889.86532706</v>
      </c>
      <c r="CW325" s="138">
        <f t="shared" si="398"/>
        <v>189454889.86532706</v>
      </c>
      <c r="CX325" s="138">
        <f t="shared" si="398"/>
        <v>189454889.86532706</v>
      </c>
      <c r="CY325" s="138">
        <f t="shared" si="398"/>
        <v>1675947102.6548164</v>
      </c>
    </row>
    <row r="326" spans="1:103" s="10" customFormat="1">
      <c r="A326" s="12"/>
      <c r="B326" s="128" t="s">
        <v>280</v>
      </c>
      <c r="C326" s="265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245"/>
      <c r="BR326" s="245"/>
      <c r="BS326" s="245"/>
      <c r="BT326" s="245"/>
      <c r="BU326" s="245"/>
      <c r="BV326" s="245">
        <f t="shared" ref="BV326:CY326" si="399">SUM(BV324:BV325)</f>
        <v>-2202510745.9979582</v>
      </c>
      <c r="BW326" s="245">
        <f t="shared" si="399"/>
        <v>167394640.53868875</v>
      </c>
      <c r="BX326" s="245">
        <f t="shared" si="399"/>
        <v>173401825.24441227</v>
      </c>
      <c r="BY326" s="245">
        <f t="shared" si="399"/>
        <v>177511988.31639165</v>
      </c>
      <c r="BZ326" s="245">
        <f t="shared" si="399"/>
        <v>178635419.87138993</v>
      </c>
      <c r="CA326" s="245">
        <f t="shared" si="399"/>
        <v>182871137.96271223</v>
      </c>
      <c r="CB326" s="245">
        <f t="shared" si="399"/>
        <v>187206206.11687222</v>
      </c>
      <c r="CC326" s="245">
        <f t="shared" si="399"/>
        <v>191642960.87042823</v>
      </c>
      <c r="CD326" s="245">
        <f t="shared" si="399"/>
        <v>196183793.86101496</v>
      </c>
      <c r="CE326" s="245">
        <f t="shared" si="399"/>
        <v>189454889.86532706</v>
      </c>
      <c r="CF326" s="245">
        <f t="shared" si="399"/>
        <v>189454889.86532706</v>
      </c>
      <c r="CG326" s="245">
        <f t="shared" si="399"/>
        <v>189454889.86532706</v>
      </c>
      <c r="CH326" s="245">
        <f t="shared" si="399"/>
        <v>189454889.86532706</v>
      </c>
      <c r="CI326" s="245">
        <f t="shared" si="399"/>
        <v>189454889.86532706</v>
      </c>
      <c r="CJ326" s="245">
        <f t="shared" si="399"/>
        <v>189454889.86532706</v>
      </c>
      <c r="CK326" s="245">
        <f t="shared" si="399"/>
        <v>189454889.86532706</v>
      </c>
      <c r="CL326" s="245">
        <f t="shared" si="399"/>
        <v>189454889.86532706</v>
      </c>
      <c r="CM326" s="245">
        <f t="shared" si="399"/>
        <v>189454889.86532706</v>
      </c>
      <c r="CN326" s="245">
        <f t="shared" si="399"/>
        <v>189454889.86532706</v>
      </c>
      <c r="CO326" s="245">
        <f t="shared" si="399"/>
        <v>189454889.86532706</v>
      </c>
      <c r="CP326" s="245">
        <f t="shared" si="399"/>
        <v>189454889.86532706</v>
      </c>
      <c r="CQ326" s="245">
        <f t="shared" si="399"/>
        <v>189454889.86532706</v>
      </c>
      <c r="CR326" s="245">
        <f t="shared" si="399"/>
        <v>189454889.86532706</v>
      </c>
      <c r="CS326" s="245">
        <f t="shared" si="399"/>
        <v>189454889.86532706</v>
      </c>
      <c r="CT326" s="245">
        <f t="shared" si="399"/>
        <v>189454889.86532706</v>
      </c>
      <c r="CU326" s="245">
        <f t="shared" si="399"/>
        <v>189454889.86532706</v>
      </c>
      <c r="CV326" s="245">
        <f t="shared" si="399"/>
        <v>189454889.86532706</v>
      </c>
      <c r="CW326" s="245">
        <f t="shared" si="399"/>
        <v>189454889.86532706</v>
      </c>
      <c r="CX326" s="245">
        <f t="shared" si="399"/>
        <v>189454889.86532706</v>
      </c>
      <c r="CY326" s="245">
        <f t="shared" si="399"/>
        <v>1675947102.6548164</v>
      </c>
    </row>
    <row r="327" spans="1:103" s="6" customFormat="1">
      <c r="A327" s="3"/>
      <c r="B327" s="128"/>
      <c r="C327" s="265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138"/>
      <c r="BR327" s="138"/>
      <c r="BS327" s="138"/>
      <c r="BT327" s="138"/>
      <c r="BU327" s="138"/>
      <c r="BV327" s="138"/>
      <c r="BW327" s="138"/>
      <c r="BX327" s="138"/>
      <c r="BY327" s="138"/>
      <c r="BZ327" s="138"/>
      <c r="CA327" s="138"/>
      <c r="CB327" s="138"/>
      <c r="CC327" s="138"/>
      <c r="CD327" s="138"/>
      <c r="CE327" s="138"/>
      <c r="CF327" s="138"/>
      <c r="CG327" s="138"/>
      <c r="CH327" s="138"/>
      <c r="CI327" s="138"/>
      <c r="CJ327" s="138"/>
      <c r="CK327" s="138"/>
      <c r="CL327" s="138"/>
      <c r="CM327" s="138"/>
      <c r="CN327" s="138"/>
      <c r="CO327" s="138"/>
      <c r="CP327" s="138"/>
      <c r="CQ327" s="138"/>
      <c r="CR327" s="138"/>
      <c r="CS327" s="138"/>
      <c r="CT327" s="138"/>
      <c r="CU327" s="43"/>
    </row>
    <row r="328" spans="1:103" s="6" customFormat="1">
      <c r="A328" s="3"/>
      <c r="B328" s="128" t="s">
        <v>281</v>
      </c>
      <c r="C328" s="400">
        <f>IRR(BV326:CY326)</f>
        <v>8.0780316141949804E-2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138"/>
      <c r="BR328" s="138"/>
      <c r="BS328" s="138"/>
      <c r="BT328" s="138"/>
      <c r="BU328" s="138"/>
      <c r="BV328" s="138"/>
      <c r="BW328" s="138"/>
      <c r="BX328" s="138"/>
      <c r="BY328" s="138"/>
      <c r="BZ328" s="138"/>
      <c r="CA328" s="138"/>
      <c r="CB328" s="138"/>
      <c r="CC328" s="138"/>
      <c r="CD328" s="138"/>
      <c r="CE328" s="138"/>
      <c r="CF328" s="138"/>
      <c r="CG328" s="138"/>
      <c r="CH328" s="138"/>
      <c r="CI328" s="138"/>
      <c r="CJ328" s="138"/>
      <c r="CK328" s="138"/>
      <c r="CL328" s="138"/>
      <c r="CM328" s="138"/>
      <c r="CN328" s="138"/>
      <c r="CO328" s="138"/>
      <c r="CP328" s="138"/>
      <c r="CQ328" s="138"/>
      <c r="CR328" s="138"/>
      <c r="CS328" s="138"/>
      <c r="CT328" s="138"/>
      <c r="CU328" s="43"/>
    </row>
    <row r="329" spans="1:103" s="6" customFormat="1">
      <c r="A329" s="3"/>
      <c r="B329" s="128" t="s">
        <v>282</v>
      </c>
      <c r="C329" s="401">
        <f>(MATCH(0,BV329:CY329)-1)+(0-INDEX(BV329:CY329,MATCH(0,BV329:CY329)))/(INDEX(BV329:CY329,MATCH(0,BV329:CY329)+1)-INDEX(BV329:CY329,MATCH(0,BV329:CY329)))</f>
        <v>11.946389421500388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138"/>
      <c r="BR329" s="138"/>
      <c r="BS329" s="138"/>
      <c r="BT329" s="138"/>
      <c r="BU329" s="138"/>
      <c r="BV329" s="138">
        <f t="shared" ref="BV329:CY329" si="400">SUM(BV326,BU329)</f>
        <v>-2202510745.9979582</v>
      </c>
      <c r="BW329" s="138">
        <f t="shared" si="400"/>
        <v>-2035116105.4592695</v>
      </c>
      <c r="BX329" s="138">
        <f t="shared" si="400"/>
        <v>-1861714280.2148573</v>
      </c>
      <c r="BY329" s="138">
        <f t="shared" si="400"/>
        <v>-1684202291.8984656</v>
      </c>
      <c r="BZ329" s="138">
        <f t="shared" si="400"/>
        <v>-1505566872.0270758</v>
      </c>
      <c r="CA329" s="138">
        <f t="shared" si="400"/>
        <v>-1322695734.0643635</v>
      </c>
      <c r="CB329" s="138">
        <f t="shared" si="400"/>
        <v>-1135489527.9474912</v>
      </c>
      <c r="CC329" s="138">
        <f t="shared" si="400"/>
        <v>-943846567.07706296</v>
      </c>
      <c r="CD329" s="138">
        <f t="shared" si="400"/>
        <v>-747662773.216048</v>
      </c>
      <c r="CE329" s="138">
        <f t="shared" si="400"/>
        <v>-558207883.35072088</v>
      </c>
      <c r="CF329" s="138">
        <f t="shared" si="400"/>
        <v>-368752993.48539382</v>
      </c>
      <c r="CG329" s="138">
        <f t="shared" si="400"/>
        <v>-179298103.62006676</v>
      </c>
      <c r="CH329" s="138">
        <f t="shared" si="400"/>
        <v>10156786.245260298</v>
      </c>
      <c r="CI329" s="138">
        <f t="shared" si="400"/>
        <v>199611676.11058736</v>
      </c>
      <c r="CJ329" s="138">
        <f t="shared" si="400"/>
        <v>389066565.97591442</v>
      </c>
      <c r="CK329" s="138">
        <f t="shared" si="400"/>
        <v>578521455.84124148</v>
      </c>
      <c r="CL329" s="138">
        <f t="shared" si="400"/>
        <v>767976345.70656848</v>
      </c>
      <c r="CM329" s="138">
        <f t="shared" si="400"/>
        <v>957431235.5718956</v>
      </c>
      <c r="CN329" s="138">
        <f t="shared" si="400"/>
        <v>1146886125.4372227</v>
      </c>
      <c r="CO329" s="138">
        <f t="shared" si="400"/>
        <v>1336341015.3025498</v>
      </c>
      <c r="CP329" s="138">
        <f t="shared" si="400"/>
        <v>1525795905.167877</v>
      </c>
      <c r="CQ329" s="138">
        <f t="shared" si="400"/>
        <v>1715250795.0332041</v>
      </c>
      <c r="CR329" s="138">
        <f t="shared" si="400"/>
        <v>1904705684.8985312</v>
      </c>
      <c r="CS329" s="138">
        <f t="shared" si="400"/>
        <v>2094160574.7638583</v>
      </c>
      <c r="CT329" s="138">
        <f t="shared" si="400"/>
        <v>2283615464.6291852</v>
      </c>
      <c r="CU329" s="138">
        <f t="shared" si="400"/>
        <v>2473070354.4945121</v>
      </c>
      <c r="CV329" s="138">
        <f t="shared" si="400"/>
        <v>2662525244.359839</v>
      </c>
      <c r="CW329" s="138">
        <f t="shared" si="400"/>
        <v>2851980134.2251658</v>
      </c>
      <c r="CX329" s="138">
        <f t="shared" si="400"/>
        <v>3041435024.0904927</v>
      </c>
      <c r="CY329" s="138">
        <f t="shared" si="400"/>
        <v>4717382126.7453089</v>
      </c>
    </row>
    <row r="330" spans="1:103" s="6" customFormat="1">
      <c r="A330" s="3"/>
      <c r="B330" s="128"/>
      <c r="C330" s="265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138"/>
      <c r="BR330" s="138"/>
      <c r="BS330" s="138"/>
      <c r="BT330" s="138"/>
      <c r="BU330" s="138"/>
      <c r="BV330" s="138"/>
      <c r="BW330" s="138"/>
      <c r="BX330" s="138"/>
      <c r="BY330" s="138"/>
      <c r="BZ330" s="138"/>
      <c r="CA330" s="138"/>
      <c r="CB330" s="138"/>
      <c r="CC330" s="138"/>
      <c r="CD330" s="138"/>
      <c r="CE330" s="138"/>
      <c r="CF330" s="138"/>
      <c r="CG330" s="138"/>
      <c r="CH330" s="138"/>
      <c r="CI330" s="138"/>
      <c r="CJ330" s="138"/>
      <c r="CK330" s="138"/>
      <c r="CL330" s="138"/>
      <c r="CM330" s="138"/>
      <c r="CN330" s="138"/>
      <c r="CO330" s="138"/>
      <c r="CP330" s="138"/>
      <c r="CQ330" s="138"/>
      <c r="CR330" s="138"/>
      <c r="CS330" s="138"/>
      <c r="CT330" s="138"/>
      <c r="CU330" s="43"/>
      <c r="CV330" s="43"/>
      <c r="CW330" s="43"/>
    </row>
    <row r="331" spans="1:103">
      <c r="A331" s="1" t="s">
        <v>66</v>
      </c>
      <c r="B331" s="34" t="s">
        <v>227</v>
      </c>
      <c r="H331" s="6"/>
      <c r="I331" s="6"/>
    </row>
    <row r="332" spans="1:103" s="6" customFormat="1">
      <c r="A332" s="3"/>
      <c r="B332" s="2" t="s">
        <v>19</v>
      </c>
      <c r="C332" s="40"/>
      <c r="H332" s="22"/>
      <c r="I332" s="22"/>
      <c r="J332" s="22">
        <f>I335</f>
        <v>0</v>
      </c>
      <c r="K332" s="22">
        <f t="shared" ref="K332" si="401">J335</f>
        <v>0</v>
      </c>
      <c r="L332" s="22">
        <f>K335</f>
        <v>0</v>
      </c>
      <c r="M332" s="22">
        <f t="shared" ref="M332:BN332" si="402">L335</f>
        <v>0</v>
      </c>
      <c r="N332" s="22">
        <f t="shared" si="402"/>
        <v>0</v>
      </c>
      <c r="O332" s="22">
        <f t="shared" si="402"/>
        <v>0</v>
      </c>
      <c r="P332" s="22">
        <f t="shared" si="402"/>
        <v>0</v>
      </c>
      <c r="Q332" s="22">
        <f t="shared" si="402"/>
        <v>0</v>
      </c>
      <c r="R332" s="22">
        <f t="shared" si="402"/>
        <v>0</v>
      </c>
      <c r="S332" s="22">
        <f t="shared" si="402"/>
        <v>0</v>
      </c>
      <c r="T332" s="22">
        <f t="shared" si="402"/>
        <v>0</v>
      </c>
      <c r="U332" s="22">
        <f t="shared" si="402"/>
        <v>0</v>
      </c>
      <c r="V332" s="22">
        <f t="shared" si="402"/>
        <v>0</v>
      </c>
      <c r="W332" s="22">
        <f t="shared" si="402"/>
        <v>0</v>
      </c>
      <c r="X332" s="22">
        <f t="shared" si="402"/>
        <v>0</v>
      </c>
      <c r="Y332" s="22">
        <f t="shared" si="402"/>
        <v>0</v>
      </c>
      <c r="Z332" s="22">
        <f t="shared" si="402"/>
        <v>0</v>
      </c>
      <c r="AA332" s="22">
        <f t="shared" si="402"/>
        <v>0</v>
      </c>
      <c r="AB332" s="22">
        <f t="shared" si="402"/>
        <v>0</v>
      </c>
      <c r="AC332" s="22">
        <f t="shared" si="402"/>
        <v>0</v>
      </c>
      <c r="AD332" s="22">
        <f t="shared" si="402"/>
        <v>0</v>
      </c>
      <c r="AE332" s="22">
        <f t="shared" si="402"/>
        <v>0</v>
      </c>
      <c r="AF332" s="22">
        <f t="shared" si="402"/>
        <v>0</v>
      </c>
      <c r="AG332" s="22">
        <f t="shared" si="402"/>
        <v>0</v>
      </c>
      <c r="AH332" s="22">
        <f t="shared" si="402"/>
        <v>0</v>
      </c>
      <c r="AI332" s="22">
        <f t="shared" si="402"/>
        <v>0</v>
      </c>
      <c r="AJ332" s="22">
        <f t="shared" si="402"/>
        <v>0</v>
      </c>
      <c r="AK332" s="22">
        <f t="shared" si="402"/>
        <v>0</v>
      </c>
      <c r="AL332" s="22">
        <f t="shared" si="402"/>
        <v>0</v>
      </c>
      <c r="AM332" s="22">
        <f t="shared" si="402"/>
        <v>0</v>
      </c>
      <c r="AN332" s="22">
        <f t="shared" si="402"/>
        <v>0</v>
      </c>
      <c r="AO332" s="22">
        <f t="shared" si="402"/>
        <v>0</v>
      </c>
      <c r="AP332" s="22">
        <f t="shared" si="402"/>
        <v>0</v>
      </c>
      <c r="AQ332" s="22">
        <f t="shared" si="402"/>
        <v>0</v>
      </c>
      <c r="AR332" s="22">
        <f t="shared" si="402"/>
        <v>0</v>
      </c>
      <c r="AS332" s="22">
        <f t="shared" si="402"/>
        <v>0</v>
      </c>
      <c r="AT332" s="22">
        <f t="shared" si="402"/>
        <v>0</v>
      </c>
      <c r="AU332" s="22">
        <f t="shared" si="402"/>
        <v>0</v>
      </c>
      <c r="AV332" s="22">
        <f t="shared" si="402"/>
        <v>0</v>
      </c>
      <c r="AW332" s="22">
        <f t="shared" si="402"/>
        <v>0</v>
      </c>
      <c r="AX332" s="22">
        <f t="shared" si="402"/>
        <v>0</v>
      </c>
      <c r="AY332" s="22">
        <f t="shared" si="402"/>
        <v>0</v>
      </c>
      <c r="AZ332" s="22">
        <f t="shared" si="402"/>
        <v>0</v>
      </c>
      <c r="BA332" s="22">
        <f t="shared" si="402"/>
        <v>0</v>
      </c>
      <c r="BB332" s="22">
        <f t="shared" si="402"/>
        <v>0</v>
      </c>
      <c r="BC332" s="22">
        <f t="shared" si="402"/>
        <v>0</v>
      </c>
      <c r="BD332" s="22">
        <f t="shared" si="402"/>
        <v>0</v>
      </c>
      <c r="BE332" s="22">
        <f t="shared" si="402"/>
        <v>0</v>
      </c>
      <c r="BF332" s="22">
        <f t="shared" si="402"/>
        <v>0</v>
      </c>
      <c r="BG332" s="22">
        <f t="shared" si="402"/>
        <v>0</v>
      </c>
      <c r="BH332" s="22">
        <f t="shared" si="402"/>
        <v>0</v>
      </c>
      <c r="BI332" s="22">
        <f t="shared" si="402"/>
        <v>0</v>
      </c>
      <c r="BJ332" s="22">
        <f t="shared" si="402"/>
        <v>0</v>
      </c>
      <c r="BK332" s="22">
        <f t="shared" si="402"/>
        <v>0</v>
      </c>
      <c r="BL332" s="22">
        <f t="shared" si="402"/>
        <v>0</v>
      </c>
      <c r="BM332" s="22">
        <f t="shared" si="402"/>
        <v>0</v>
      </c>
      <c r="BN332" s="22">
        <f t="shared" si="402"/>
        <v>0</v>
      </c>
      <c r="BO332" s="22">
        <f>BN335</f>
        <v>0</v>
      </c>
      <c r="BP332" s="22">
        <f t="shared" ref="BP332:BQ332" si="403">BO335</f>
        <v>0</v>
      </c>
      <c r="BQ332" s="22">
        <f t="shared" si="403"/>
        <v>0</v>
      </c>
      <c r="BR332" s="22"/>
      <c r="BS332" s="22">
        <f>BR335</f>
        <v>0</v>
      </c>
      <c r="BT332" s="22">
        <f t="shared" ref="BT332:CY332" si="404">BS335</f>
        <v>0</v>
      </c>
      <c r="BU332" s="22">
        <f t="shared" si="404"/>
        <v>0</v>
      </c>
      <c r="BV332" s="22">
        <f t="shared" si="404"/>
        <v>0</v>
      </c>
      <c r="BW332" s="22">
        <f t="shared" si="404"/>
        <v>0</v>
      </c>
      <c r="BX332" s="22">
        <f t="shared" si="404"/>
        <v>0</v>
      </c>
      <c r="BY332" s="22">
        <f t="shared" si="404"/>
        <v>0</v>
      </c>
      <c r="BZ332" s="22">
        <f t="shared" si="404"/>
        <v>0</v>
      </c>
      <c r="CA332" s="22">
        <f t="shared" si="404"/>
        <v>0</v>
      </c>
      <c r="CB332" s="22">
        <f t="shared" si="404"/>
        <v>0</v>
      </c>
      <c r="CC332" s="22">
        <f t="shared" si="404"/>
        <v>0</v>
      </c>
      <c r="CD332" s="22">
        <f t="shared" si="404"/>
        <v>0</v>
      </c>
      <c r="CE332" s="22">
        <f t="shared" si="404"/>
        <v>0</v>
      </c>
      <c r="CF332" s="22">
        <f t="shared" si="404"/>
        <v>0</v>
      </c>
      <c r="CG332" s="22">
        <f t="shared" si="404"/>
        <v>0</v>
      </c>
      <c r="CH332" s="22">
        <f t="shared" si="404"/>
        <v>0</v>
      </c>
      <c r="CI332" s="22">
        <f t="shared" si="404"/>
        <v>0</v>
      </c>
      <c r="CJ332" s="22">
        <f t="shared" si="404"/>
        <v>0</v>
      </c>
      <c r="CK332" s="22">
        <f t="shared" si="404"/>
        <v>0</v>
      </c>
      <c r="CL332" s="22">
        <f t="shared" si="404"/>
        <v>0</v>
      </c>
      <c r="CM332" s="22">
        <f t="shared" si="404"/>
        <v>0</v>
      </c>
      <c r="CN332" s="22">
        <f t="shared" si="404"/>
        <v>0</v>
      </c>
      <c r="CO332" s="22">
        <f t="shared" si="404"/>
        <v>0</v>
      </c>
      <c r="CP332" s="22">
        <f t="shared" si="404"/>
        <v>0</v>
      </c>
      <c r="CQ332" s="22">
        <f t="shared" si="404"/>
        <v>0</v>
      </c>
      <c r="CR332" s="22">
        <f t="shared" si="404"/>
        <v>0</v>
      </c>
      <c r="CS332" s="22">
        <f t="shared" si="404"/>
        <v>0</v>
      </c>
      <c r="CT332" s="22">
        <f t="shared" si="404"/>
        <v>0</v>
      </c>
      <c r="CU332" s="22">
        <f t="shared" si="404"/>
        <v>0</v>
      </c>
      <c r="CV332" s="22">
        <f t="shared" si="404"/>
        <v>0</v>
      </c>
      <c r="CW332" s="22">
        <f t="shared" si="404"/>
        <v>0</v>
      </c>
      <c r="CX332" s="22">
        <f t="shared" si="404"/>
        <v>0</v>
      </c>
      <c r="CY332" s="22">
        <f t="shared" si="404"/>
        <v>0</v>
      </c>
    </row>
    <row r="333" spans="1:103" s="6" customFormat="1">
      <c r="A333" s="3"/>
      <c r="B333" s="2" t="s">
        <v>2</v>
      </c>
      <c r="C333" s="197">
        <f>SUM(BQ333:CW333)</f>
        <v>0</v>
      </c>
      <c r="D333" s="6" t="s">
        <v>136</v>
      </c>
      <c r="G333" s="22">
        <f>SUM(BS333:CY333)</f>
        <v>0</v>
      </c>
      <c r="H333" s="22" t="s">
        <v>136</v>
      </c>
      <c r="I333" s="22"/>
      <c r="J333" s="22">
        <f t="shared" ref="J333:BQ333" si="405">IF(J7=$C16,$F320,0)</f>
        <v>0</v>
      </c>
      <c r="K333" s="22">
        <f t="shared" si="405"/>
        <v>0</v>
      </c>
      <c r="L333" s="22">
        <f t="shared" si="405"/>
        <v>0</v>
      </c>
      <c r="M333" s="22">
        <f t="shared" si="405"/>
        <v>0</v>
      </c>
      <c r="N333" s="22">
        <f t="shared" si="405"/>
        <v>0</v>
      </c>
      <c r="O333" s="22">
        <f t="shared" si="405"/>
        <v>0</v>
      </c>
      <c r="P333" s="22">
        <f t="shared" si="405"/>
        <v>0</v>
      </c>
      <c r="Q333" s="22">
        <f t="shared" si="405"/>
        <v>0</v>
      </c>
      <c r="R333" s="22">
        <f t="shared" si="405"/>
        <v>0</v>
      </c>
      <c r="S333" s="22">
        <f t="shared" si="405"/>
        <v>0</v>
      </c>
      <c r="T333" s="22">
        <f t="shared" si="405"/>
        <v>0</v>
      </c>
      <c r="U333" s="22">
        <f t="shared" si="405"/>
        <v>0</v>
      </c>
      <c r="V333" s="22">
        <f t="shared" si="405"/>
        <v>0</v>
      </c>
      <c r="W333" s="22">
        <f t="shared" si="405"/>
        <v>0</v>
      </c>
      <c r="X333" s="22">
        <f t="shared" si="405"/>
        <v>0</v>
      </c>
      <c r="Y333" s="22">
        <f t="shared" si="405"/>
        <v>0</v>
      </c>
      <c r="Z333" s="22">
        <f t="shared" si="405"/>
        <v>0</v>
      </c>
      <c r="AA333" s="22">
        <f t="shared" si="405"/>
        <v>0</v>
      </c>
      <c r="AB333" s="22">
        <f t="shared" si="405"/>
        <v>0</v>
      </c>
      <c r="AC333" s="22">
        <f t="shared" si="405"/>
        <v>0</v>
      </c>
      <c r="AD333" s="22">
        <f t="shared" si="405"/>
        <v>0</v>
      </c>
      <c r="AE333" s="22">
        <f t="shared" si="405"/>
        <v>0</v>
      </c>
      <c r="AF333" s="22">
        <f t="shared" si="405"/>
        <v>0</v>
      </c>
      <c r="AG333" s="22">
        <f t="shared" si="405"/>
        <v>0</v>
      </c>
      <c r="AH333" s="22">
        <f t="shared" si="405"/>
        <v>0</v>
      </c>
      <c r="AI333" s="22">
        <f t="shared" si="405"/>
        <v>0</v>
      </c>
      <c r="AJ333" s="22">
        <f t="shared" si="405"/>
        <v>0</v>
      </c>
      <c r="AK333" s="22">
        <f t="shared" si="405"/>
        <v>0</v>
      </c>
      <c r="AL333" s="22">
        <f t="shared" si="405"/>
        <v>0</v>
      </c>
      <c r="AM333" s="22">
        <f t="shared" si="405"/>
        <v>0</v>
      </c>
      <c r="AN333" s="22">
        <f t="shared" si="405"/>
        <v>0</v>
      </c>
      <c r="AO333" s="22">
        <f t="shared" si="405"/>
        <v>0</v>
      </c>
      <c r="AP333" s="22">
        <f t="shared" si="405"/>
        <v>0</v>
      </c>
      <c r="AQ333" s="22">
        <f t="shared" si="405"/>
        <v>0</v>
      </c>
      <c r="AR333" s="22">
        <f t="shared" si="405"/>
        <v>0</v>
      </c>
      <c r="AS333" s="22">
        <f t="shared" si="405"/>
        <v>0</v>
      </c>
      <c r="AT333" s="22">
        <f t="shared" si="405"/>
        <v>0</v>
      </c>
      <c r="AU333" s="22">
        <f t="shared" si="405"/>
        <v>0</v>
      </c>
      <c r="AV333" s="22">
        <f t="shared" si="405"/>
        <v>0</v>
      </c>
      <c r="AW333" s="22">
        <f t="shared" si="405"/>
        <v>0</v>
      </c>
      <c r="AX333" s="22">
        <f t="shared" si="405"/>
        <v>0</v>
      </c>
      <c r="AY333" s="22">
        <f t="shared" si="405"/>
        <v>0</v>
      </c>
      <c r="AZ333" s="22">
        <f t="shared" si="405"/>
        <v>0</v>
      </c>
      <c r="BA333" s="22">
        <f t="shared" si="405"/>
        <v>0</v>
      </c>
      <c r="BB333" s="22">
        <f t="shared" si="405"/>
        <v>0</v>
      </c>
      <c r="BC333" s="22">
        <f t="shared" si="405"/>
        <v>0</v>
      </c>
      <c r="BD333" s="22">
        <f t="shared" si="405"/>
        <v>0</v>
      </c>
      <c r="BE333" s="22">
        <f t="shared" si="405"/>
        <v>0</v>
      </c>
      <c r="BF333" s="22">
        <f t="shared" si="405"/>
        <v>0</v>
      </c>
      <c r="BG333" s="22">
        <f t="shared" si="405"/>
        <v>0</v>
      </c>
      <c r="BH333" s="22">
        <f t="shared" si="405"/>
        <v>0</v>
      </c>
      <c r="BI333" s="22">
        <f t="shared" si="405"/>
        <v>0</v>
      </c>
      <c r="BJ333" s="22">
        <f t="shared" si="405"/>
        <v>0</v>
      </c>
      <c r="BK333" s="22">
        <f t="shared" si="405"/>
        <v>0</v>
      </c>
      <c r="BL333" s="22">
        <f t="shared" si="405"/>
        <v>0</v>
      </c>
      <c r="BM333" s="22">
        <f t="shared" si="405"/>
        <v>0</v>
      </c>
      <c r="BN333" s="22">
        <f t="shared" si="405"/>
        <v>0</v>
      </c>
      <c r="BO333" s="22">
        <f t="shared" si="405"/>
        <v>0</v>
      </c>
      <c r="BP333" s="22">
        <f t="shared" si="405"/>
        <v>0</v>
      </c>
      <c r="BQ333" s="22">
        <f t="shared" si="405"/>
        <v>0</v>
      </c>
      <c r="BR333" s="22"/>
      <c r="BS333" s="22">
        <f>SUM(J333:U333)</f>
        <v>0</v>
      </c>
      <c r="BT333" s="22">
        <f>SUM(V333:AG333)</f>
        <v>0</v>
      </c>
      <c r="BU333" s="22">
        <f>SUM(AH333:AS333)</f>
        <v>0</v>
      </c>
      <c r="BV333" s="22">
        <f>SUM(AT333:BE333)</f>
        <v>0</v>
      </c>
      <c r="BW333" s="22">
        <f>SUM(BF333:BQ333)</f>
        <v>0</v>
      </c>
      <c r="BX333" s="22">
        <f t="shared" ref="BX333:CY333" si="406">IF(BX7=$C16,$F320,0)</f>
        <v>0</v>
      </c>
      <c r="BY333" s="22">
        <f t="shared" si="406"/>
        <v>0</v>
      </c>
      <c r="BZ333" s="22">
        <f t="shared" si="406"/>
        <v>0</v>
      </c>
      <c r="CA333" s="22">
        <f t="shared" si="406"/>
        <v>0</v>
      </c>
      <c r="CB333" s="22">
        <f t="shared" si="406"/>
        <v>0</v>
      </c>
      <c r="CC333" s="22">
        <f t="shared" si="406"/>
        <v>0</v>
      </c>
      <c r="CD333" s="22">
        <f t="shared" si="406"/>
        <v>0</v>
      </c>
      <c r="CE333" s="22">
        <f t="shared" si="406"/>
        <v>0</v>
      </c>
      <c r="CF333" s="22">
        <f t="shared" si="406"/>
        <v>0</v>
      </c>
      <c r="CG333" s="22">
        <f t="shared" si="406"/>
        <v>0</v>
      </c>
      <c r="CH333" s="22">
        <f t="shared" si="406"/>
        <v>0</v>
      </c>
      <c r="CI333" s="22">
        <f t="shared" si="406"/>
        <v>0</v>
      </c>
      <c r="CJ333" s="22">
        <f t="shared" si="406"/>
        <v>0</v>
      </c>
      <c r="CK333" s="22">
        <f t="shared" si="406"/>
        <v>0</v>
      </c>
      <c r="CL333" s="22">
        <f t="shared" si="406"/>
        <v>0</v>
      </c>
      <c r="CM333" s="22">
        <f t="shared" si="406"/>
        <v>0</v>
      </c>
      <c r="CN333" s="22">
        <f t="shared" si="406"/>
        <v>0</v>
      </c>
      <c r="CO333" s="22">
        <f t="shared" si="406"/>
        <v>0</v>
      </c>
      <c r="CP333" s="22">
        <f t="shared" si="406"/>
        <v>0</v>
      </c>
      <c r="CQ333" s="22">
        <f t="shared" si="406"/>
        <v>0</v>
      </c>
      <c r="CR333" s="22">
        <f t="shared" si="406"/>
        <v>0</v>
      </c>
      <c r="CS333" s="22">
        <f t="shared" si="406"/>
        <v>0</v>
      </c>
      <c r="CT333" s="22">
        <f t="shared" si="406"/>
        <v>0</v>
      </c>
      <c r="CU333" s="22">
        <f t="shared" si="406"/>
        <v>0</v>
      </c>
      <c r="CV333" s="22">
        <f t="shared" si="406"/>
        <v>0</v>
      </c>
      <c r="CW333" s="22">
        <f t="shared" si="406"/>
        <v>0</v>
      </c>
      <c r="CX333" s="22">
        <f t="shared" si="406"/>
        <v>0</v>
      </c>
      <c r="CY333" s="22">
        <f t="shared" si="406"/>
        <v>0</v>
      </c>
    </row>
    <row r="334" spans="1:103" s="6" customFormat="1">
      <c r="A334" s="3"/>
      <c r="B334" s="2" t="s">
        <v>3</v>
      </c>
      <c r="C334" s="197">
        <f>C333/15</f>
        <v>0</v>
      </c>
      <c r="D334" s="6" t="s">
        <v>136</v>
      </c>
      <c r="E334" s="6" t="s">
        <v>228</v>
      </c>
      <c r="G334" s="22">
        <f>SUM(BS334:CY334)</f>
        <v>0</v>
      </c>
      <c r="H334" s="22" t="s">
        <v>136</v>
      </c>
      <c r="I334" s="22"/>
      <c r="J334" s="22">
        <f t="shared" ref="J334:BQ334" si="407">IF(J7&gt;$C16+12,$C334*J9/12,0)</f>
        <v>0</v>
      </c>
      <c r="K334" s="22">
        <f t="shared" si="407"/>
        <v>0</v>
      </c>
      <c r="L334" s="22">
        <f t="shared" si="407"/>
        <v>0</v>
      </c>
      <c r="M334" s="22">
        <f t="shared" si="407"/>
        <v>0</v>
      </c>
      <c r="N334" s="22">
        <f t="shared" si="407"/>
        <v>0</v>
      </c>
      <c r="O334" s="22">
        <f t="shared" si="407"/>
        <v>0</v>
      </c>
      <c r="P334" s="22">
        <f t="shared" si="407"/>
        <v>0</v>
      </c>
      <c r="Q334" s="22">
        <f t="shared" si="407"/>
        <v>0</v>
      </c>
      <c r="R334" s="22">
        <f t="shared" si="407"/>
        <v>0</v>
      </c>
      <c r="S334" s="22">
        <f t="shared" si="407"/>
        <v>0</v>
      </c>
      <c r="T334" s="22">
        <f t="shared" si="407"/>
        <v>0</v>
      </c>
      <c r="U334" s="22">
        <f t="shared" si="407"/>
        <v>0</v>
      </c>
      <c r="V334" s="22">
        <f t="shared" si="407"/>
        <v>0</v>
      </c>
      <c r="W334" s="22">
        <f t="shared" si="407"/>
        <v>0</v>
      </c>
      <c r="X334" s="22">
        <f t="shared" si="407"/>
        <v>0</v>
      </c>
      <c r="Y334" s="22">
        <f t="shared" si="407"/>
        <v>0</v>
      </c>
      <c r="Z334" s="22">
        <f t="shared" si="407"/>
        <v>0</v>
      </c>
      <c r="AA334" s="22">
        <f t="shared" si="407"/>
        <v>0</v>
      </c>
      <c r="AB334" s="22">
        <f t="shared" si="407"/>
        <v>0</v>
      </c>
      <c r="AC334" s="22">
        <f t="shared" si="407"/>
        <v>0</v>
      </c>
      <c r="AD334" s="22">
        <f t="shared" si="407"/>
        <v>0</v>
      </c>
      <c r="AE334" s="22">
        <f t="shared" si="407"/>
        <v>0</v>
      </c>
      <c r="AF334" s="22">
        <f t="shared" si="407"/>
        <v>0</v>
      </c>
      <c r="AG334" s="22">
        <f t="shared" si="407"/>
        <v>0</v>
      </c>
      <c r="AH334" s="22">
        <f t="shared" si="407"/>
        <v>0</v>
      </c>
      <c r="AI334" s="22">
        <f t="shared" si="407"/>
        <v>0</v>
      </c>
      <c r="AJ334" s="22">
        <f t="shared" si="407"/>
        <v>0</v>
      </c>
      <c r="AK334" s="22">
        <f t="shared" si="407"/>
        <v>0</v>
      </c>
      <c r="AL334" s="22">
        <f t="shared" si="407"/>
        <v>0</v>
      </c>
      <c r="AM334" s="22">
        <f t="shared" si="407"/>
        <v>0</v>
      </c>
      <c r="AN334" s="22">
        <f t="shared" si="407"/>
        <v>0</v>
      </c>
      <c r="AO334" s="22">
        <f t="shared" si="407"/>
        <v>0</v>
      </c>
      <c r="AP334" s="22">
        <f t="shared" si="407"/>
        <v>0</v>
      </c>
      <c r="AQ334" s="22">
        <f t="shared" si="407"/>
        <v>0</v>
      </c>
      <c r="AR334" s="22">
        <f t="shared" si="407"/>
        <v>0</v>
      </c>
      <c r="AS334" s="22">
        <f t="shared" si="407"/>
        <v>0</v>
      </c>
      <c r="AT334" s="22">
        <f t="shared" si="407"/>
        <v>0</v>
      </c>
      <c r="AU334" s="22">
        <f t="shared" si="407"/>
        <v>0</v>
      </c>
      <c r="AV334" s="22">
        <f t="shared" si="407"/>
        <v>0</v>
      </c>
      <c r="AW334" s="22">
        <f t="shared" si="407"/>
        <v>0</v>
      </c>
      <c r="AX334" s="22">
        <f t="shared" si="407"/>
        <v>0</v>
      </c>
      <c r="AY334" s="22">
        <f t="shared" si="407"/>
        <v>0</v>
      </c>
      <c r="AZ334" s="22">
        <f t="shared" si="407"/>
        <v>0</v>
      </c>
      <c r="BA334" s="22">
        <f t="shared" si="407"/>
        <v>0</v>
      </c>
      <c r="BB334" s="22">
        <f t="shared" si="407"/>
        <v>0</v>
      </c>
      <c r="BC334" s="22">
        <f t="shared" si="407"/>
        <v>0</v>
      </c>
      <c r="BD334" s="22">
        <f t="shared" si="407"/>
        <v>0</v>
      </c>
      <c r="BE334" s="22">
        <f t="shared" si="407"/>
        <v>0</v>
      </c>
      <c r="BF334" s="22">
        <f t="shared" si="407"/>
        <v>0</v>
      </c>
      <c r="BG334" s="22">
        <f t="shared" si="407"/>
        <v>0</v>
      </c>
      <c r="BH334" s="22">
        <f t="shared" si="407"/>
        <v>0</v>
      </c>
      <c r="BI334" s="22">
        <f t="shared" si="407"/>
        <v>0</v>
      </c>
      <c r="BJ334" s="22">
        <f t="shared" si="407"/>
        <v>0</v>
      </c>
      <c r="BK334" s="22">
        <f t="shared" si="407"/>
        <v>0</v>
      </c>
      <c r="BL334" s="22">
        <f t="shared" si="407"/>
        <v>0</v>
      </c>
      <c r="BM334" s="22">
        <f t="shared" si="407"/>
        <v>0</v>
      </c>
      <c r="BN334" s="22">
        <f t="shared" si="407"/>
        <v>0</v>
      </c>
      <c r="BO334" s="22">
        <f t="shared" si="407"/>
        <v>0</v>
      </c>
      <c r="BP334" s="22">
        <f t="shared" si="407"/>
        <v>0</v>
      </c>
      <c r="BQ334" s="22">
        <f t="shared" si="407"/>
        <v>0</v>
      </c>
      <c r="BR334" s="22"/>
      <c r="BS334" s="22">
        <f>SUM(J334:U334)</f>
        <v>0</v>
      </c>
      <c r="BT334" s="22">
        <f>SUM(V334:AG334)</f>
        <v>0</v>
      </c>
      <c r="BU334" s="22">
        <f>SUM(AH334:AS334)</f>
        <v>0</v>
      </c>
      <c r="BV334" s="22">
        <f>SUM(AT334:BE334)</f>
        <v>0</v>
      </c>
      <c r="BW334" s="22">
        <f>SUM(BF334:BQ334)</f>
        <v>0</v>
      </c>
      <c r="BX334" s="22">
        <f t="shared" ref="BX334:CY334" si="408">IFERROR(MIN($C334*BX16/BX16*BX9/12,BW335),0)</f>
        <v>0</v>
      </c>
      <c r="BY334" s="22">
        <f t="shared" si="408"/>
        <v>0</v>
      </c>
      <c r="BZ334" s="22">
        <f t="shared" si="408"/>
        <v>0</v>
      </c>
      <c r="CA334" s="22">
        <f t="shared" si="408"/>
        <v>0</v>
      </c>
      <c r="CB334" s="22">
        <f t="shared" si="408"/>
        <v>0</v>
      </c>
      <c r="CC334" s="22">
        <f t="shared" si="408"/>
        <v>0</v>
      </c>
      <c r="CD334" s="22">
        <f t="shared" si="408"/>
        <v>0</v>
      </c>
      <c r="CE334" s="22">
        <f t="shared" si="408"/>
        <v>0</v>
      </c>
      <c r="CF334" s="22">
        <f t="shared" si="408"/>
        <v>0</v>
      </c>
      <c r="CG334" s="22">
        <f t="shared" si="408"/>
        <v>0</v>
      </c>
      <c r="CH334" s="22">
        <f t="shared" si="408"/>
        <v>0</v>
      </c>
      <c r="CI334" s="22">
        <f t="shared" si="408"/>
        <v>0</v>
      </c>
      <c r="CJ334" s="22">
        <f t="shared" si="408"/>
        <v>0</v>
      </c>
      <c r="CK334" s="22">
        <f t="shared" si="408"/>
        <v>0</v>
      </c>
      <c r="CL334" s="22">
        <f t="shared" si="408"/>
        <v>0</v>
      </c>
      <c r="CM334" s="22">
        <f t="shared" si="408"/>
        <v>0</v>
      </c>
      <c r="CN334" s="22">
        <f t="shared" si="408"/>
        <v>0</v>
      </c>
      <c r="CO334" s="22">
        <f t="shared" si="408"/>
        <v>0</v>
      </c>
      <c r="CP334" s="22">
        <f t="shared" si="408"/>
        <v>0</v>
      </c>
      <c r="CQ334" s="22">
        <f t="shared" si="408"/>
        <v>0</v>
      </c>
      <c r="CR334" s="22">
        <f t="shared" si="408"/>
        <v>0</v>
      </c>
      <c r="CS334" s="22">
        <f t="shared" si="408"/>
        <v>0</v>
      </c>
      <c r="CT334" s="22">
        <f t="shared" si="408"/>
        <v>0</v>
      </c>
      <c r="CU334" s="22">
        <f t="shared" si="408"/>
        <v>0</v>
      </c>
      <c r="CV334" s="22">
        <f t="shared" si="408"/>
        <v>0</v>
      </c>
      <c r="CW334" s="22">
        <f t="shared" si="408"/>
        <v>0</v>
      </c>
      <c r="CX334" s="22">
        <f t="shared" si="408"/>
        <v>0</v>
      </c>
      <c r="CY334" s="22">
        <f t="shared" si="408"/>
        <v>0</v>
      </c>
    </row>
    <row r="335" spans="1:103" s="6" customFormat="1">
      <c r="A335" s="3"/>
      <c r="B335" s="17" t="s">
        <v>20</v>
      </c>
      <c r="C335" s="79"/>
      <c r="D335" s="116"/>
      <c r="E335" s="116"/>
      <c r="F335" s="116"/>
      <c r="G335" s="116"/>
      <c r="H335" s="18"/>
      <c r="I335" s="18"/>
      <c r="J335" s="18">
        <f>J332+J333-J334</f>
        <v>0</v>
      </c>
      <c r="K335" s="18">
        <f t="shared" ref="K335:BQ335" si="409">K332+K333-K334</f>
        <v>0</v>
      </c>
      <c r="L335" s="18">
        <f t="shared" si="409"/>
        <v>0</v>
      </c>
      <c r="M335" s="18">
        <f t="shared" si="409"/>
        <v>0</v>
      </c>
      <c r="N335" s="18">
        <f t="shared" si="409"/>
        <v>0</v>
      </c>
      <c r="O335" s="18">
        <f t="shared" si="409"/>
        <v>0</v>
      </c>
      <c r="P335" s="18">
        <f t="shared" si="409"/>
        <v>0</v>
      </c>
      <c r="Q335" s="18">
        <f t="shared" si="409"/>
        <v>0</v>
      </c>
      <c r="R335" s="18">
        <f t="shared" si="409"/>
        <v>0</v>
      </c>
      <c r="S335" s="18">
        <f t="shared" si="409"/>
        <v>0</v>
      </c>
      <c r="T335" s="18">
        <f t="shared" si="409"/>
        <v>0</v>
      </c>
      <c r="U335" s="18">
        <f t="shared" si="409"/>
        <v>0</v>
      </c>
      <c r="V335" s="18">
        <f t="shared" si="409"/>
        <v>0</v>
      </c>
      <c r="W335" s="18">
        <f t="shared" si="409"/>
        <v>0</v>
      </c>
      <c r="X335" s="18">
        <f t="shared" si="409"/>
        <v>0</v>
      </c>
      <c r="Y335" s="18">
        <f t="shared" si="409"/>
        <v>0</v>
      </c>
      <c r="Z335" s="18">
        <f t="shared" si="409"/>
        <v>0</v>
      </c>
      <c r="AA335" s="18">
        <f t="shared" si="409"/>
        <v>0</v>
      </c>
      <c r="AB335" s="18">
        <f t="shared" si="409"/>
        <v>0</v>
      </c>
      <c r="AC335" s="18">
        <f t="shared" si="409"/>
        <v>0</v>
      </c>
      <c r="AD335" s="18">
        <f t="shared" si="409"/>
        <v>0</v>
      </c>
      <c r="AE335" s="18">
        <f t="shared" si="409"/>
        <v>0</v>
      </c>
      <c r="AF335" s="18">
        <f t="shared" si="409"/>
        <v>0</v>
      </c>
      <c r="AG335" s="18">
        <f t="shared" si="409"/>
        <v>0</v>
      </c>
      <c r="AH335" s="18">
        <f t="shared" si="409"/>
        <v>0</v>
      </c>
      <c r="AI335" s="18">
        <f t="shared" si="409"/>
        <v>0</v>
      </c>
      <c r="AJ335" s="18">
        <f t="shared" si="409"/>
        <v>0</v>
      </c>
      <c r="AK335" s="18">
        <f t="shared" si="409"/>
        <v>0</v>
      </c>
      <c r="AL335" s="18">
        <f t="shared" si="409"/>
        <v>0</v>
      </c>
      <c r="AM335" s="18">
        <f t="shared" si="409"/>
        <v>0</v>
      </c>
      <c r="AN335" s="18">
        <f t="shared" si="409"/>
        <v>0</v>
      </c>
      <c r="AO335" s="18">
        <f t="shared" si="409"/>
        <v>0</v>
      </c>
      <c r="AP335" s="18">
        <f t="shared" si="409"/>
        <v>0</v>
      </c>
      <c r="AQ335" s="18">
        <f t="shared" si="409"/>
        <v>0</v>
      </c>
      <c r="AR335" s="18">
        <f t="shared" si="409"/>
        <v>0</v>
      </c>
      <c r="AS335" s="18">
        <f t="shared" si="409"/>
        <v>0</v>
      </c>
      <c r="AT335" s="18">
        <f t="shared" si="409"/>
        <v>0</v>
      </c>
      <c r="AU335" s="18">
        <f t="shared" si="409"/>
        <v>0</v>
      </c>
      <c r="AV335" s="18">
        <f t="shared" si="409"/>
        <v>0</v>
      </c>
      <c r="AW335" s="18">
        <f t="shared" si="409"/>
        <v>0</v>
      </c>
      <c r="AX335" s="18">
        <f t="shared" si="409"/>
        <v>0</v>
      </c>
      <c r="AY335" s="18">
        <f t="shared" si="409"/>
        <v>0</v>
      </c>
      <c r="AZ335" s="18">
        <f t="shared" si="409"/>
        <v>0</v>
      </c>
      <c r="BA335" s="18">
        <f t="shared" si="409"/>
        <v>0</v>
      </c>
      <c r="BB335" s="18">
        <f t="shared" si="409"/>
        <v>0</v>
      </c>
      <c r="BC335" s="18">
        <f t="shared" si="409"/>
        <v>0</v>
      </c>
      <c r="BD335" s="18">
        <f t="shared" si="409"/>
        <v>0</v>
      </c>
      <c r="BE335" s="18">
        <f t="shared" si="409"/>
        <v>0</v>
      </c>
      <c r="BF335" s="18">
        <f t="shared" si="409"/>
        <v>0</v>
      </c>
      <c r="BG335" s="18">
        <f t="shared" si="409"/>
        <v>0</v>
      </c>
      <c r="BH335" s="18">
        <f t="shared" si="409"/>
        <v>0</v>
      </c>
      <c r="BI335" s="18">
        <f t="shared" si="409"/>
        <v>0</v>
      </c>
      <c r="BJ335" s="18">
        <f t="shared" si="409"/>
        <v>0</v>
      </c>
      <c r="BK335" s="18">
        <f t="shared" si="409"/>
        <v>0</v>
      </c>
      <c r="BL335" s="18">
        <f t="shared" si="409"/>
        <v>0</v>
      </c>
      <c r="BM335" s="18">
        <f t="shared" si="409"/>
        <v>0</v>
      </c>
      <c r="BN335" s="18">
        <f t="shared" si="409"/>
        <v>0</v>
      </c>
      <c r="BO335" s="18">
        <f t="shared" si="409"/>
        <v>0</v>
      </c>
      <c r="BP335" s="18">
        <f t="shared" si="409"/>
        <v>0</v>
      </c>
      <c r="BQ335" s="18">
        <f t="shared" si="409"/>
        <v>0</v>
      </c>
      <c r="BR335" s="18"/>
      <c r="BS335" s="18">
        <f>BS332+BS333-BS334</f>
        <v>0</v>
      </c>
      <c r="BT335" s="18">
        <f t="shared" ref="BT335:CY335" si="410">BT332+BT333-BT334</f>
        <v>0</v>
      </c>
      <c r="BU335" s="18">
        <f t="shared" si="410"/>
        <v>0</v>
      </c>
      <c r="BV335" s="18">
        <f t="shared" si="410"/>
        <v>0</v>
      </c>
      <c r="BW335" s="18">
        <f t="shared" si="410"/>
        <v>0</v>
      </c>
      <c r="BX335" s="18">
        <f t="shared" si="410"/>
        <v>0</v>
      </c>
      <c r="BY335" s="18">
        <f t="shared" si="410"/>
        <v>0</v>
      </c>
      <c r="BZ335" s="18">
        <f t="shared" si="410"/>
        <v>0</v>
      </c>
      <c r="CA335" s="18">
        <f t="shared" si="410"/>
        <v>0</v>
      </c>
      <c r="CB335" s="18">
        <f t="shared" si="410"/>
        <v>0</v>
      </c>
      <c r="CC335" s="18">
        <f t="shared" si="410"/>
        <v>0</v>
      </c>
      <c r="CD335" s="18">
        <f t="shared" si="410"/>
        <v>0</v>
      </c>
      <c r="CE335" s="18">
        <f t="shared" si="410"/>
        <v>0</v>
      </c>
      <c r="CF335" s="18">
        <f t="shared" si="410"/>
        <v>0</v>
      </c>
      <c r="CG335" s="18">
        <f t="shared" si="410"/>
        <v>0</v>
      </c>
      <c r="CH335" s="18">
        <f t="shared" si="410"/>
        <v>0</v>
      </c>
      <c r="CI335" s="18">
        <f t="shared" si="410"/>
        <v>0</v>
      </c>
      <c r="CJ335" s="18">
        <f t="shared" si="410"/>
        <v>0</v>
      </c>
      <c r="CK335" s="18">
        <f t="shared" si="410"/>
        <v>0</v>
      </c>
      <c r="CL335" s="18">
        <f t="shared" si="410"/>
        <v>0</v>
      </c>
      <c r="CM335" s="18">
        <f t="shared" si="410"/>
        <v>0</v>
      </c>
      <c r="CN335" s="18">
        <f t="shared" si="410"/>
        <v>0</v>
      </c>
      <c r="CO335" s="18">
        <f t="shared" si="410"/>
        <v>0</v>
      </c>
      <c r="CP335" s="18">
        <f t="shared" si="410"/>
        <v>0</v>
      </c>
      <c r="CQ335" s="18">
        <f t="shared" si="410"/>
        <v>0</v>
      </c>
      <c r="CR335" s="18">
        <f t="shared" si="410"/>
        <v>0</v>
      </c>
      <c r="CS335" s="18">
        <f t="shared" si="410"/>
        <v>0</v>
      </c>
      <c r="CT335" s="18">
        <f t="shared" si="410"/>
        <v>0</v>
      </c>
      <c r="CU335" s="18">
        <f t="shared" si="410"/>
        <v>0</v>
      </c>
      <c r="CV335" s="18">
        <f t="shared" si="410"/>
        <v>0</v>
      </c>
      <c r="CW335" s="18">
        <f t="shared" si="410"/>
        <v>0</v>
      </c>
      <c r="CX335" s="18">
        <f t="shared" si="410"/>
        <v>0</v>
      </c>
      <c r="CY335" s="18">
        <f t="shared" si="410"/>
        <v>0</v>
      </c>
    </row>
    <row r="336" spans="1:103" s="6" customFormat="1">
      <c r="A336" s="3"/>
      <c r="B336" s="2" t="s">
        <v>4</v>
      </c>
      <c r="C336" s="210">
        <v>4.4999999999999998E-2</v>
      </c>
      <c r="D336" s="215"/>
      <c r="E336" s="215"/>
      <c r="G336" s="22">
        <f>SUM(BS336:CY336)</f>
        <v>0</v>
      </c>
      <c r="H336" s="22" t="s">
        <v>136</v>
      </c>
      <c r="I336" s="15"/>
      <c r="J336" s="15">
        <f t="shared" ref="J336:BQ336" si="411">AVERAGE(J332,J335)*$C336*J9/12</f>
        <v>0</v>
      </c>
      <c r="K336" s="15">
        <f t="shared" si="411"/>
        <v>0</v>
      </c>
      <c r="L336" s="15">
        <f t="shared" si="411"/>
        <v>0</v>
      </c>
      <c r="M336" s="15">
        <f t="shared" si="411"/>
        <v>0</v>
      </c>
      <c r="N336" s="15">
        <f t="shared" si="411"/>
        <v>0</v>
      </c>
      <c r="O336" s="15">
        <f t="shared" si="411"/>
        <v>0</v>
      </c>
      <c r="P336" s="15">
        <f t="shared" si="411"/>
        <v>0</v>
      </c>
      <c r="Q336" s="15">
        <f t="shared" si="411"/>
        <v>0</v>
      </c>
      <c r="R336" s="15">
        <f t="shared" si="411"/>
        <v>0</v>
      </c>
      <c r="S336" s="15">
        <f t="shared" si="411"/>
        <v>0</v>
      </c>
      <c r="T336" s="15">
        <f t="shared" si="411"/>
        <v>0</v>
      </c>
      <c r="U336" s="15">
        <f t="shared" si="411"/>
        <v>0</v>
      </c>
      <c r="V336" s="15">
        <f t="shared" si="411"/>
        <v>0</v>
      </c>
      <c r="W336" s="15">
        <f t="shared" si="411"/>
        <v>0</v>
      </c>
      <c r="X336" s="15">
        <f t="shared" si="411"/>
        <v>0</v>
      </c>
      <c r="Y336" s="15">
        <f t="shared" si="411"/>
        <v>0</v>
      </c>
      <c r="Z336" s="15">
        <f t="shared" si="411"/>
        <v>0</v>
      </c>
      <c r="AA336" s="15">
        <f t="shared" si="411"/>
        <v>0</v>
      </c>
      <c r="AB336" s="15">
        <f t="shared" si="411"/>
        <v>0</v>
      </c>
      <c r="AC336" s="15">
        <f t="shared" si="411"/>
        <v>0</v>
      </c>
      <c r="AD336" s="15">
        <f t="shared" si="411"/>
        <v>0</v>
      </c>
      <c r="AE336" s="15">
        <f t="shared" si="411"/>
        <v>0</v>
      </c>
      <c r="AF336" s="15">
        <f t="shared" si="411"/>
        <v>0</v>
      </c>
      <c r="AG336" s="15">
        <f t="shared" si="411"/>
        <v>0</v>
      </c>
      <c r="AH336" s="15">
        <f t="shared" si="411"/>
        <v>0</v>
      </c>
      <c r="AI336" s="15">
        <f t="shared" si="411"/>
        <v>0</v>
      </c>
      <c r="AJ336" s="15">
        <f t="shared" si="411"/>
        <v>0</v>
      </c>
      <c r="AK336" s="15">
        <f t="shared" si="411"/>
        <v>0</v>
      </c>
      <c r="AL336" s="15">
        <f t="shared" si="411"/>
        <v>0</v>
      </c>
      <c r="AM336" s="15">
        <f t="shared" si="411"/>
        <v>0</v>
      </c>
      <c r="AN336" s="15">
        <f t="shared" si="411"/>
        <v>0</v>
      </c>
      <c r="AO336" s="15">
        <f t="shared" si="411"/>
        <v>0</v>
      </c>
      <c r="AP336" s="15">
        <f t="shared" si="411"/>
        <v>0</v>
      </c>
      <c r="AQ336" s="15">
        <f t="shared" si="411"/>
        <v>0</v>
      </c>
      <c r="AR336" s="15">
        <f t="shared" si="411"/>
        <v>0</v>
      </c>
      <c r="AS336" s="15">
        <f t="shared" si="411"/>
        <v>0</v>
      </c>
      <c r="AT336" s="15">
        <f t="shared" si="411"/>
        <v>0</v>
      </c>
      <c r="AU336" s="15">
        <f t="shared" si="411"/>
        <v>0</v>
      </c>
      <c r="AV336" s="15">
        <f t="shared" si="411"/>
        <v>0</v>
      </c>
      <c r="AW336" s="15">
        <f t="shared" si="411"/>
        <v>0</v>
      </c>
      <c r="AX336" s="15">
        <f t="shared" si="411"/>
        <v>0</v>
      </c>
      <c r="AY336" s="15">
        <f t="shared" si="411"/>
        <v>0</v>
      </c>
      <c r="AZ336" s="15">
        <f t="shared" si="411"/>
        <v>0</v>
      </c>
      <c r="BA336" s="15">
        <f t="shared" si="411"/>
        <v>0</v>
      </c>
      <c r="BB336" s="15">
        <f t="shared" si="411"/>
        <v>0</v>
      </c>
      <c r="BC336" s="15">
        <f t="shared" si="411"/>
        <v>0</v>
      </c>
      <c r="BD336" s="15">
        <f t="shared" si="411"/>
        <v>0</v>
      </c>
      <c r="BE336" s="15">
        <f t="shared" si="411"/>
        <v>0</v>
      </c>
      <c r="BF336" s="15">
        <f t="shared" si="411"/>
        <v>0</v>
      </c>
      <c r="BG336" s="15">
        <f t="shared" si="411"/>
        <v>0</v>
      </c>
      <c r="BH336" s="15">
        <f t="shared" si="411"/>
        <v>0</v>
      </c>
      <c r="BI336" s="15">
        <f t="shared" si="411"/>
        <v>0</v>
      </c>
      <c r="BJ336" s="15">
        <f t="shared" si="411"/>
        <v>0</v>
      </c>
      <c r="BK336" s="15">
        <f t="shared" si="411"/>
        <v>0</v>
      </c>
      <c r="BL336" s="15">
        <f t="shared" si="411"/>
        <v>0</v>
      </c>
      <c r="BM336" s="15">
        <f t="shared" si="411"/>
        <v>0</v>
      </c>
      <c r="BN336" s="15">
        <f t="shared" si="411"/>
        <v>0</v>
      </c>
      <c r="BO336" s="15">
        <f t="shared" si="411"/>
        <v>0</v>
      </c>
      <c r="BP336" s="15">
        <f t="shared" si="411"/>
        <v>0</v>
      </c>
      <c r="BQ336" s="15">
        <f t="shared" si="411"/>
        <v>0</v>
      </c>
      <c r="BR336" s="22"/>
      <c r="BS336" s="22">
        <f>SUM(J336:U336)</f>
        <v>0</v>
      </c>
      <c r="BT336" s="22">
        <f>SUM(V336:AG336)</f>
        <v>0</v>
      </c>
      <c r="BU336" s="22">
        <f>SUM(AH336:AS336)</f>
        <v>0</v>
      </c>
      <c r="BV336" s="22">
        <f>SUM(AT336:BE336)</f>
        <v>0</v>
      </c>
      <c r="BW336" s="22">
        <f>SUM(BF336:BQ336)</f>
        <v>0</v>
      </c>
      <c r="BX336" s="15">
        <f t="shared" ref="BX336:CY336" si="412">AVERAGE(BX332,BX335)*$C336*BX9/12</f>
        <v>0</v>
      </c>
      <c r="BY336" s="15">
        <f t="shared" si="412"/>
        <v>0</v>
      </c>
      <c r="BZ336" s="15">
        <f t="shared" si="412"/>
        <v>0</v>
      </c>
      <c r="CA336" s="15">
        <f t="shared" si="412"/>
        <v>0</v>
      </c>
      <c r="CB336" s="15">
        <f t="shared" si="412"/>
        <v>0</v>
      </c>
      <c r="CC336" s="15">
        <f t="shared" si="412"/>
        <v>0</v>
      </c>
      <c r="CD336" s="15">
        <f t="shared" si="412"/>
        <v>0</v>
      </c>
      <c r="CE336" s="15">
        <f t="shared" si="412"/>
        <v>0</v>
      </c>
      <c r="CF336" s="15">
        <f t="shared" si="412"/>
        <v>0</v>
      </c>
      <c r="CG336" s="15">
        <f t="shared" si="412"/>
        <v>0</v>
      </c>
      <c r="CH336" s="15">
        <f t="shared" si="412"/>
        <v>0</v>
      </c>
      <c r="CI336" s="15">
        <f t="shared" si="412"/>
        <v>0</v>
      </c>
      <c r="CJ336" s="15">
        <f t="shared" si="412"/>
        <v>0</v>
      </c>
      <c r="CK336" s="15">
        <f t="shared" si="412"/>
        <v>0</v>
      </c>
      <c r="CL336" s="15">
        <f t="shared" si="412"/>
        <v>0</v>
      </c>
      <c r="CM336" s="15">
        <f t="shared" si="412"/>
        <v>0</v>
      </c>
      <c r="CN336" s="15">
        <f t="shared" si="412"/>
        <v>0</v>
      </c>
      <c r="CO336" s="15">
        <f t="shared" si="412"/>
        <v>0</v>
      </c>
      <c r="CP336" s="15">
        <f t="shared" si="412"/>
        <v>0</v>
      </c>
      <c r="CQ336" s="15">
        <f t="shared" si="412"/>
        <v>0</v>
      </c>
      <c r="CR336" s="15">
        <f t="shared" si="412"/>
        <v>0</v>
      </c>
      <c r="CS336" s="15">
        <f t="shared" si="412"/>
        <v>0</v>
      </c>
      <c r="CT336" s="15">
        <f t="shared" si="412"/>
        <v>0</v>
      </c>
      <c r="CU336" s="15">
        <f t="shared" si="412"/>
        <v>0</v>
      </c>
      <c r="CV336" s="15">
        <f t="shared" si="412"/>
        <v>0</v>
      </c>
      <c r="CW336" s="15">
        <f t="shared" si="412"/>
        <v>0</v>
      </c>
      <c r="CX336" s="15">
        <f t="shared" si="412"/>
        <v>0</v>
      </c>
      <c r="CY336" s="15">
        <f t="shared" si="412"/>
        <v>0</v>
      </c>
    </row>
    <row r="337" spans="1:103" ht="12.75" thickBot="1">
      <c r="B337" s="173"/>
      <c r="C337" s="174"/>
      <c r="D337" s="173"/>
      <c r="E337" s="173"/>
      <c r="F337" s="173"/>
      <c r="G337" s="173"/>
      <c r="H337" s="308"/>
      <c r="I337" s="309"/>
      <c r="J337" s="309"/>
      <c r="K337" s="309"/>
      <c r="L337" s="309"/>
      <c r="M337" s="309"/>
      <c r="N337" s="309"/>
      <c r="O337" s="309"/>
      <c r="P337" s="309"/>
      <c r="Q337" s="309"/>
      <c r="R337" s="309"/>
      <c r="S337" s="309"/>
      <c r="T337" s="309"/>
      <c r="U337" s="309"/>
      <c r="V337" s="309"/>
      <c r="W337" s="309"/>
      <c r="X337" s="309"/>
      <c r="Y337" s="309"/>
      <c r="Z337" s="309"/>
      <c r="AA337" s="309"/>
      <c r="AB337" s="309"/>
      <c r="AC337" s="309"/>
      <c r="AD337" s="309"/>
      <c r="AE337" s="309"/>
      <c r="AF337" s="309"/>
      <c r="AG337" s="309"/>
      <c r="AH337" s="309"/>
      <c r="AI337" s="309"/>
      <c r="AJ337" s="309"/>
      <c r="AK337" s="309"/>
      <c r="AL337" s="309"/>
      <c r="AM337" s="309"/>
      <c r="AN337" s="309"/>
      <c r="AO337" s="309"/>
      <c r="AP337" s="309"/>
      <c r="AQ337" s="309"/>
      <c r="AR337" s="309"/>
      <c r="AS337" s="309"/>
      <c r="AT337" s="309"/>
      <c r="AU337" s="309"/>
      <c r="AV337" s="309"/>
      <c r="AW337" s="309"/>
      <c r="AX337" s="309"/>
      <c r="AY337" s="309"/>
      <c r="AZ337" s="309"/>
      <c r="BA337" s="309"/>
      <c r="BB337" s="309"/>
      <c r="BC337" s="309"/>
      <c r="BD337" s="309"/>
      <c r="BE337" s="309"/>
      <c r="BF337" s="309"/>
      <c r="BG337" s="309"/>
      <c r="BH337" s="309"/>
      <c r="BI337" s="309"/>
      <c r="BJ337" s="309"/>
      <c r="BK337" s="309"/>
      <c r="BL337" s="309"/>
      <c r="BM337" s="309"/>
      <c r="BN337" s="309"/>
      <c r="BO337" s="309"/>
      <c r="BP337" s="173"/>
      <c r="BQ337" s="175"/>
      <c r="BR337" s="176"/>
      <c r="BS337" s="175"/>
      <c r="BT337" s="175"/>
      <c r="BU337" s="175"/>
      <c r="BV337" s="312"/>
      <c r="BW337" s="310"/>
      <c r="BX337" s="310"/>
      <c r="BY337" s="310"/>
      <c r="BZ337" s="310"/>
      <c r="CA337" s="310"/>
      <c r="CB337" s="310"/>
      <c r="CC337" s="310"/>
      <c r="CD337" s="310"/>
      <c r="CE337" s="310"/>
      <c r="CF337" s="310"/>
      <c r="CG337" s="310"/>
      <c r="CH337" s="310"/>
      <c r="CI337" s="310"/>
      <c r="CJ337" s="310"/>
      <c r="CK337" s="310"/>
      <c r="CL337" s="310"/>
      <c r="CM337" s="310"/>
      <c r="CN337" s="310"/>
      <c r="CO337" s="310"/>
      <c r="CP337" s="310"/>
      <c r="CQ337" s="310"/>
      <c r="CR337" s="310"/>
      <c r="CS337" s="310"/>
      <c r="CT337" s="310"/>
      <c r="CU337" s="310"/>
      <c r="CV337" s="310"/>
      <c r="CW337" s="310"/>
      <c r="CX337" s="173"/>
      <c r="CY337" s="173"/>
    </row>
    <row r="338" spans="1:103">
      <c r="B338" s="35"/>
    </row>
    <row r="339" spans="1:103">
      <c r="A339" s="3"/>
      <c r="B339" s="328" t="s">
        <v>249</v>
      </c>
      <c r="C339" s="21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6"/>
      <c r="BR339" s="138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5"/>
      <c r="CV339" s="35"/>
      <c r="CW339" s="35"/>
    </row>
    <row r="340" spans="1:103">
      <c r="A340" s="3"/>
      <c r="B340" s="35" t="s">
        <v>5</v>
      </c>
      <c r="C340" s="215"/>
      <c r="D340" s="35"/>
      <c r="E340" s="35"/>
      <c r="F340" s="36"/>
      <c r="G340" s="36">
        <f>SUM(BS340:CY340)</f>
        <v>5993952084.1107664</v>
      </c>
      <c r="H340" s="36" t="s">
        <v>136</v>
      </c>
      <c r="I340" s="36">
        <f>I65</f>
        <v>0</v>
      </c>
      <c r="J340" s="36">
        <f t="shared" ref="J340:BQ340" si="413">J56</f>
        <v>0</v>
      </c>
      <c r="K340" s="36">
        <f t="shared" si="413"/>
        <v>0</v>
      </c>
      <c r="L340" s="36">
        <f t="shared" si="413"/>
        <v>0</v>
      </c>
      <c r="M340" s="36">
        <f t="shared" si="413"/>
        <v>0</v>
      </c>
      <c r="N340" s="36">
        <f t="shared" si="413"/>
        <v>0</v>
      </c>
      <c r="O340" s="36">
        <f t="shared" si="413"/>
        <v>0</v>
      </c>
      <c r="P340" s="36">
        <f t="shared" si="413"/>
        <v>0</v>
      </c>
      <c r="Q340" s="36">
        <f t="shared" si="413"/>
        <v>0</v>
      </c>
      <c r="R340" s="36">
        <f t="shared" si="413"/>
        <v>0</v>
      </c>
      <c r="S340" s="36">
        <f t="shared" si="413"/>
        <v>0</v>
      </c>
      <c r="T340" s="36">
        <f t="shared" si="413"/>
        <v>0</v>
      </c>
      <c r="U340" s="36">
        <f t="shared" si="413"/>
        <v>0</v>
      </c>
      <c r="V340" s="36">
        <f t="shared" si="413"/>
        <v>0</v>
      </c>
      <c r="W340" s="36">
        <f t="shared" si="413"/>
        <v>0</v>
      </c>
      <c r="X340" s="36">
        <f t="shared" si="413"/>
        <v>0</v>
      </c>
      <c r="Y340" s="36">
        <f t="shared" si="413"/>
        <v>0</v>
      </c>
      <c r="Z340" s="36">
        <f t="shared" si="413"/>
        <v>0</v>
      </c>
      <c r="AA340" s="36">
        <f t="shared" si="413"/>
        <v>0</v>
      </c>
      <c r="AB340" s="36">
        <f t="shared" si="413"/>
        <v>0</v>
      </c>
      <c r="AC340" s="36">
        <f t="shared" si="413"/>
        <v>0</v>
      </c>
      <c r="AD340" s="36">
        <f t="shared" si="413"/>
        <v>0</v>
      </c>
      <c r="AE340" s="36">
        <f t="shared" si="413"/>
        <v>13840255</v>
      </c>
      <c r="AF340" s="36">
        <f t="shared" si="413"/>
        <v>13840255</v>
      </c>
      <c r="AG340" s="36">
        <f t="shared" si="413"/>
        <v>13840255</v>
      </c>
      <c r="AH340" s="36">
        <f t="shared" si="413"/>
        <v>13840255</v>
      </c>
      <c r="AI340" s="36">
        <f t="shared" si="413"/>
        <v>13840255</v>
      </c>
      <c r="AJ340" s="36">
        <f t="shared" si="413"/>
        <v>13840255</v>
      </c>
      <c r="AK340" s="36">
        <f t="shared" si="413"/>
        <v>13840255</v>
      </c>
      <c r="AL340" s="36">
        <f t="shared" si="413"/>
        <v>13840255</v>
      </c>
      <c r="AM340" s="36">
        <f t="shared" si="413"/>
        <v>13840255</v>
      </c>
      <c r="AN340" s="36">
        <f t="shared" si="413"/>
        <v>13840255</v>
      </c>
      <c r="AO340" s="36">
        <f t="shared" si="413"/>
        <v>13840255</v>
      </c>
      <c r="AP340" s="36">
        <f t="shared" si="413"/>
        <v>13840255</v>
      </c>
      <c r="AQ340" s="36">
        <f t="shared" si="413"/>
        <v>14055600.774999999</v>
      </c>
      <c r="AR340" s="36">
        <f t="shared" si="413"/>
        <v>14055600.774999999</v>
      </c>
      <c r="AS340" s="36">
        <f t="shared" si="413"/>
        <v>14055600.774999999</v>
      </c>
      <c r="AT340" s="36">
        <f t="shared" si="413"/>
        <v>14055600.774999999</v>
      </c>
      <c r="AU340" s="36">
        <f t="shared" si="413"/>
        <v>14055600.774999999</v>
      </c>
      <c r="AV340" s="36">
        <f t="shared" si="413"/>
        <v>14055600.774999999</v>
      </c>
      <c r="AW340" s="36">
        <f t="shared" si="413"/>
        <v>14055600.774999999</v>
      </c>
      <c r="AX340" s="36">
        <f t="shared" si="413"/>
        <v>14055600.774999999</v>
      </c>
      <c r="AY340" s="36">
        <f t="shared" si="413"/>
        <v>14055600.774999999</v>
      </c>
      <c r="AZ340" s="36">
        <f t="shared" si="413"/>
        <v>14055600.774999999</v>
      </c>
      <c r="BA340" s="36">
        <f t="shared" si="413"/>
        <v>14055600.774999999</v>
      </c>
      <c r="BB340" s="36">
        <f t="shared" si="413"/>
        <v>14055600.774999999</v>
      </c>
      <c r="BC340" s="36">
        <f t="shared" si="413"/>
        <v>14384016.530874999</v>
      </c>
      <c r="BD340" s="36">
        <f t="shared" si="413"/>
        <v>14384016.530874999</v>
      </c>
      <c r="BE340" s="36">
        <f t="shared" si="413"/>
        <v>14384016.530874999</v>
      </c>
      <c r="BF340" s="36">
        <f t="shared" si="413"/>
        <v>14384016.530874999</v>
      </c>
      <c r="BG340" s="36">
        <f t="shared" si="413"/>
        <v>14384016.530874999</v>
      </c>
      <c r="BH340" s="36">
        <f t="shared" si="413"/>
        <v>14384016.530874999</v>
      </c>
      <c r="BI340" s="36">
        <f t="shared" si="413"/>
        <v>14384016.530874999</v>
      </c>
      <c r="BJ340" s="36">
        <f t="shared" si="413"/>
        <v>14384016.530874999</v>
      </c>
      <c r="BK340" s="36">
        <f t="shared" si="413"/>
        <v>14384016.530874999</v>
      </c>
      <c r="BL340" s="36">
        <f t="shared" si="413"/>
        <v>14384016.530874999</v>
      </c>
      <c r="BM340" s="36">
        <f t="shared" si="413"/>
        <v>14384016.530874999</v>
      </c>
      <c r="BN340" s="36">
        <f t="shared" si="413"/>
        <v>14384016.530874999</v>
      </c>
      <c r="BO340" s="36">
        <f t="shared" si="413"/>
        <v>14609769.379718125</v>
      </c>
      <c r="BP340" s="36">
        <f t="shared" si="413"/>
        <v>14609769.379718125</v>
      </c>
      <c r="BQ340" s="36">
        <f t="shared" si="413"/>
        <v>14609769.379718125</v>
      </c>
      <c r="BR340" s="22"/>
      <c r="BS340" s="36">
        <f t="shared" ref="BS340:CY340" si="414">BS56</f>
        <v>0</v>
      </c>
      <c r="BT340" s="36">
        <f t="shared" si="414"/>
        <v>41520765</v>
      </c>
      <c r="BU340" s="36">
        <f t="shared" si="414"/>
        <v>166729097.32499999</v>
      </c>
      <c r="BV340" s="36">
        <f t="shared" si="414"/>
        <v>169652456.56762499</v>
      </c>
      <c r="BW340" s="36">
        <f t="shared" si="414"/>
        <v>173285456.91702938</v>
      </c>
      <c r="BX340" s="36">
        <f t="shared" si="414"/>
        <v>179415237.22899213</v>
      </c>
      <c r="BY340" s="36">
        <f t="shared" si="414"/>
        <v>183609281.17999148</v>
      </c>
      <c r="BZ340" s="36">
        <f t="shared" si="414"/>
        <v>184755639.90958157</v>
      </c>
      <c r="CA340" s="36">
        <f t="shared" si="414"/>
        <v>189077801.2272574</v>
      </c>
      <c r="CB340" s="36">
        <f t="shared" si="414"/>
        <v>193501340.1600737</v>
      </c>
      <c r="CC340" s="36">
        <f t="shared" si="414"/>
        <v>198028640.92900842</v>
      </c>
      <c r="CD340" s="36">
        <f t="shared" si="414"/>
        <v>202662143.98062751</v>
      </c>
      <c r="CE340" s="36">
        <f t="shared" si="414"/>
        <v>195795915.41359904</v>
      </c>
      <c r="CF340" s="36">
        <f t="shared" si="414"/>
        <v>195795915.41359904</v>
      </c>
      <c r="CG340" s="36">
        <f t="shared" si="414"/>
        <v>195795915.41359904</v>
      </c>
      <c r="CH340" s="36">
        <f t="shared" si="414"/>
        <v>195795915.41359904</v>
      </c>
      <c r="CI340" s="36">
        <f t="shared" si="414"/>
        <v>195795915.41359904</v>
      </c>
      <c r="CJ340" s="36">
        <f t="shared" si="414"/>
        <v>195795915.41359904</v>
      </c>
      <c r="CK340" s="36">
        <f t="shared" si="414"/>
        <v>195795915.41359904</v>
      </c>
      <c r="CL340" s="36">
        <f t="shared" si="414"/>
        <v>195795915.41359904</v>
      </c>
      <c r="CM340" s="36">
        <f t="shared" si="414"/>
        <v>195795915.41359904</v>
      </c>
      <c r="CN340" s="36">
        <f t="shared" si="414"/>
        <v>195795915.41359904</v>
      </c>
      <c r="CO340" s="36">
        <f t="shared" si="414"/>
        <v>195795915.41359904</v>
      </c>
      <c r="CP340" s="36">
        <f t="shared" si="414"/>
        <v>195795915.41359904</v>
      </c>
      <c r="CQ340" s="36">
        <f t="shared" si="414"/>
        <v>195795915.41359904</v>
      </c>
      <c r="CR340" s="36">
        <f t="shared" si="414"/>
        <v>195795915.41359904</v>
      </c>
      <c r="CS340" s="36">
        <f t="shared" si="414"/>
        <v>195795915.41359904</v>
      </c>
      <c r="CT340" s="36">
        <f t="shared" si="414"/>
        <v>195795915.41359904</v>
      </c>
      <c r="CU340" s="36">
        <f t="shared" si="414"/>
        <v>195795915.41359904</v>
      </c>
      <c r="CV340" s="36">
        <f t="shared" si="414"/>
        <v>195795915.41359904</v>
      </c>
      <c r="CW340" s="36">
        <f t="shared" si="414"/>
        <v>195795915.41359904</v>
      </c>
      <c r="CX340" s="36">
        <f t="shared" si="414"/>
        <v>195795915.41359904</v>
      </c>
      <c r="CY340" s="36">
        <f t="shared" si="414"/>
        <v>195795915.41359904</v>
      </c>
    </row>
    <row r="341" spans="1:103">
      <c r="A341" s="3"/>
      <c r="B341" s="35" t="s">
        <v>13</v>
      </c>
      <c r="C341" s="215"/>
      <c r="D341" s="35"/>
      <c r="E341" s="35"/>
      <c r="F341" s="36"/>
      <c r="G341" s="36">
        <f t="shared" ref="G341:G350" si="415">SUM(BS341:CY341)</f>
        <v>0</v>
      </c>
      <c r="H341" s="36" t="s">
        <v>136</v>
      </c>
      <c r="I341" s="36">
        <f>-I74</f>
        <v>0</v>
      </c>
      <c r="J341" s="36">
        <f t="shared" ref="J341:BQ341" si="416">-J85</f>
        <v>0</v>
      </c>
      <c r="K341" s="36">
        <f t="shared" si="416"/>
        <v>0</v>
      </c>
      <c r="L341" s="36">
        <f t="shared" si="416"/>
        <v>0</v>
      </c>
      <c r="M341" s="36">
        <f t="shared" si="416"/>
        <v>0</v>
      </c>
      <c r="N341" s="36">
        <f t="shared" si="416"/>
        <v>0</v>
      </c>
      <c r="O341" s="36">
        <f t="shared" si="416"/>
        <v>0</v>
      </c>
      <c r="P341" s="36">
        <f t="shared" si="416"/>
        <v>0</v>
      </c>
      <c r="Q341" s="36">
        <f t="shared" si="416"/>
        <v>0</v>
      </c>
      <c r="R341" s="36">
        <f t="shared" si="416"/>
        <v>0</v>
      </c>
      <c r="S341" s="36">
        <f t="shared" si="416"/>
        <v>0</v>
      </c>
      <c r="T341" s="36">
        <f t="shared" si="416"/>
        <v>0</v>
      </c>
      <c r="U341" s="36">
        <f t="shared" si="416"/>
        <v>0</v>
      </c>
      <c r="V341" s="36">
        <f t="shared" si="416"/>
        <v>0</v>
      </c>
      <c r="W341" s="36">
        <f t="shared" si="416"/>
        <v>0</v>
      </c>
      <c r="X341" s="36">
        <f t="shared" si="416"/>
        <v>0</v>
      </c>
      <c r="Y341" s="36">
        <f t="shared" si="416"/>
        <v>0</v>
      </c>
      <c r="Z341" s="36">
        <f t="shared" si="416"/>
        <v>0</v>
      </c>
      <c r="AA341" s="36">
        <f t="shared" si="416"/>
        <v>0</v>
      </c>
      <c r="AB341" s="36">
        <f t="shared" si="416"/>
        <v>0</v>
      </c>
      <c r="AC341" s="36">
        <f t="shared" si="416"/>
        <v>0</v>
      </c>
      <c r="AD341" s="36">
        <f t="shared" si="416"/>
        <v>0</v>
      </c>
      <c r="AE341" s="36">
        <f t="shared" si="416"/>
        <v>0</v>
      </c>
      <c r="AF341" s="36">
        <f t="shared" si="416"/>
        <v>0</v>
      </c>
      <c r="AG341" s="36">
        <f t="shared" si="416"/>
        <v>0</v>
      </c>
      <c r="AH341" s="36">
        <f t="shared" si="416"/>
        <v>0</v>
      </c>
      <c r="AI341" s="36">
        <f t="shared" si="416"/>
        <v>0</v>
      </c>
      <c r="AJ341" s="36">
        <f t="shared" si="416"/>
        <v>0</v>
      </c>
      <c r="AK341" s="36">
        <f t="shared" si="416"/>
        <v>0</v>
      </c>
      <c r="AL341" s="36">
        <f t="shared" si="416"/>
        <v>0</v>
      </c>
      <c r="AM341" s="36">
        <f t="shared" si="416"/>
        <v>0</v>
      </c>
      <c r="AN341" s="36">
        <f t="shared" si="416"/>
        <v>0</v>
      </c>
      <c r="AO341" s="36">
        <f t="shared" si="416"/>
        <v>0</v>
      </c>
      <c r="AP341" s="36">
        <f t="shared" si="416"/>
        <v>0</v>
      </c>
      <c r="AQ341" s="36">
        <f t="shared" si="416"/>
        <v>0</v>
      </c>
      <c r="AR341" s="36">
        <f t="shared" si="416"/>
        <v>0</v>
      </c>
      <c r="AS341" s="36">
        <f t="shared" si="416"/>
        <v>0</v>
      </c>
      <c r="AT341" s="36">
        <f t="shared" si="416"/>
        <v>0</v>
      </c>
      <c r="AU341" s="36">
        <f t="shared" si="416"/>
        <v>0</v>
      </c>
      <c r="AV341" s="36">
        <f t="shared" si="416"/>
        <v>0</v>
      </c>
      <c r="AW341" s="36">
        <f t="shared" si="416"/>
        <v>0</v>
      </c>
      <c r="AX341" s="36">
        <f t="shared" si="416"/>
        <v>0</v>
      </c>
      <c r="AY341" s="36">
        <f t="shared" si="416"/>
        <v>0</v>
      </c>
      <c r="AZ341" s="36">
        <f t="shared" si="416"/>
        <v>0</v>
      </c>
      <c r="BA341" s="36">
        <f t="shared" si="416"/>
        <v>0</v>
      </c>
      <c r="BB341" s="36">
        <f t="shared" si="416"/>
        <v>0</v>
      </c>
      <c r="BC341" s="36">
        <f t="shared" si="416"/>
        <v>0</v>
      </c>
      <c r="BD341" s="36">
        <f t="shared" si="416"/>
        <v>0</v>
      </c>
      <c r="BE341" s="36">
        <f t="shared" si="416"/>
        <v>0</v>
      </c>
      <c r="BF341" s="36">
        <f t="shared" si="416"/>
        <v>0</v>
      </c>
      <c r="BG341" s="36">
        <f t="shared" si="416"/>
        <v>0</v>
      </c>
      <c r="BH341" s="36">
        <f t="shared" si="416"/>
        <v>0</v>
      </c>
      <c r="BI341" s="36">
        <f t="shared" si="416"/>
        <v>0</v>
      </c>
      <c r="BJ341" s="36">
        <f t="shared" si="416"/>
        <v>0</v>
      </c>
      <c r="BK341" s="36">
        <f t="shared" si="416"/>
        <v>0</v>
      </c>
      <c r="BL341" s="36">
        <f t="shared" si="416"/>
        <v>0</v>
      </c>
      <c r="BM341" s="36">
        <f t="shared" si="416"/>
        <v>0</v>
      </c>
      <c r="BN341" s="36">
        <f t="shared" si="416"/>
        <v>0</v>
      </c>
      <c r="BO341" s="36">
        <f t="shared" si="416"/>
        <v>0</v>
      </c>
      <c r="BP341" s="36">
        <f t="shared" si="416"/>
        <v>0</v>
      </c>
      <c r="BQ341" s="36">
        <f t="shared" si="416"/>
        <v>0</v>
      </c>
      <c r="BR341" s="22"/>
      <c r="BS341" s="36">
        <f t="shared" ref="BS341:CY341" si="417">-BS85</f>
        <v>0</v>
      </c>
      <c r="BT341" s="36">
        <f t="shared" si="417"/>
        <v>0</v>
      </c>
      <c r="BU341" s="36">
        <f t="shared" si="417"/>
        <v>0</v>
      </c>
      <c r="BV341" s="36">
        <f t="shared" si="417"/>
        <v>0</v>
      </c>
      <c r="BW341" s="36">
        <f t="shared" si="417"/>
        <v>0</v>
      </c>
      <c r="BX341" s="36">
        <f t="shared" si="417"/>
        <v>0</v>
      </c>
      <c r="BY341" s="36">
        <f t="shared" si="417"/>
        <v>0</v>
      </c>
      <c r="BZ341" s="36">
        <f t="shared" si="417"/>
        <v>0</v>
      </c>
      <c r="CA341" s="36">
        <f t="shared" si="417"/>
        <v>0</v>
      </c>
      <c r="CB341" s="36">
        <f t="shared" si="417"/>
        <v>0</v>
      </c>
      <c r="CC341" s="36">
        <f t="shared" si="417"/>
        <v>0</v>
      </c>
      <c r="CD341" s="36">
        <f t="shared" si="417"/>
        <v>0</v>
      </c>
      <c r="CE341" s="36">
        <f t="shared" si="417"/>
        <v>0</v>
      </c>
      <c r="CF341" s="36">
        <f t="shared" si="417"/>
        <v>0</v>
      </c>
      <c r="CG341" s="36">
        <f t="shared" si="417"/>
        <v>0</v>
      </c>
      <c r="CH341" s="36">
        <f t="shared" si="417"/>
        <v>0</v>
      </c>
      <c r="CI341" s="36">
        <f t="shared" si="417"/>
        <v>0</v>
      </c>
      <c r="CJ341" s="36">
        <f t="shared" si="417"/>
        <v>0</v>
      </c>
      <c r="CK341" s="36">
        <f t="shared" si="417"/>
        <v>0</v>
      </c>
      <c r="CL341" s="36">
        <f t="shared" si="417"/>
        <v>0</v>
      </c>
      <c r="CM341" s="36">
        <f t="shared" si="417"/>
        <v>0</v>
      </c>
      <c r="CN341" s="36">
        <f t="shared" si="417"/>
        <v>0</v>
      </c>
      <c r="CO341" s="36">
        <f t="shared" si="417"/>
        <v>0</v>
      </c>
      <c r="CP341" s="36">
        <f t="shared" si="417"/>
        <v>0</v>
      </c>
      <c r="CQ341" s="36">
        <f t="shared" si="417"/>
        <v>0</v>
      </c>
      <c r="CR341" s="36">
        <f t="shared" si="417"/>
        <v>0</v>
      </c>
      <c r="CS341" s="36">
        <f t="shared" si="417"/>
        <v>0</v>
      </c>
      <c r="CT341" s="36">
        <f t="shared" si="417"/>
        <v>0</v>
      </c>
      <c r="CU341" s="36">
        <f t="shared" si="417"/>
        <v>0</v>
      </c>
      <c r="CV341" s="36">
        <f t="shared" si="417"/>
        <v>0</v>
      </c>
      <c r="CW341" s="36">
        <f t="shared" si="417"/>
        <v>0</v>
      </c>
      <c r="CX341" s="36">
        <f t="shared" si="417"/>
        <v>0</v>
      </c>
      <c r="CY341" s="36">
        <f t="shared" si="417"/>
        <v>0</v>
      </c>
    </row>
    <row r="342" spans="1:103">
      <c r="A342" s="3"/>
      <c r="B342" s="35" t="s">
        <v>195</v>
      </c>
      <c r="C342" s="261">
        <v>0.02</v>
      </c>
      <c r="D342" s="145" t="s">
        <v>83</v>
      </c>
      <c r="E342" s="35"/>
      <c r="F342" s="36"/>
      <c r="G342" s="36">
        <f t="shared" si="415"/>
        <v>-119879041.68221524</v>
      </c>
      <c r="H342" s="36" t="s">
        <v>136</v>
      </c>
      <c r="I342" s="36">
        <f t="shared" ref="I342" si="418">-I340*$C342</f>
        <v>0</v>
      </c>
      <c r="J342" s="36">
        <f>-J340*$C342</f>
        <v>0</v>
      </c>
      <c r="K342" s="36">
        <f t="shared" ref="K342:BQ342" si="419">-K340*$C342</f>
        <v>0</v>
      </c>
      <c r="L342" s="36">
        <f t="shared" si="419"/>
        <v>0</v>
      </c>
      <c r="M342" s="36">
        <f t="shared" si="419"/>
        <v>0</v>
      </c>
      <c r="N342" s="36">
        <f t="shared" si="419"/>
        <v>0</v>
      </c>
      <c r="O342" s="36">
        <f t="shared" si="419"/>
        <v>0</v>
      </c>
      <c r="P342" s="36">
        <f t="shared" si="419"/>
        <v>0</v>
      </c>
      <c r="Q342" s="36">
        <f t="shared" si="419"/>
        <v>0</v>
      </c>
      <c r="R342" s="36">
        <f t="shared" si="419"/>
        <v>0</v>
      </c>
      <c r="S342" s="36">
        <f t="shared" si="419"/>
        <v>0</v>
      </c>
      <c r="T342" s="36">
        <f t="shared" si="419"/>
        <v>0</v>
      </c>
      <c r="U342" s="36">
        <f t="shared" si="419"/>
        <v>0</v>
      </c>
      <c r="V342" s="36">
        <f t="shared" si="419"/>
        <v>0</v>
      </c>
      <c r="W342" s="36">
        <f t="shared" si="419"/>
        <v>0</v>
      </c>
      <c r="X342" s="36">
        <f t="shared" si="419"/>
        <v>0</v>
      </c>
      <c r="Y342" s="36">
        <f t="shared" si="419"/>
        <v>0</v>
      </c>
      <c r="Z342" s="36">
        <f t="shared" si="419"/>
        <v>0</v>
      </c>
      <c r="AA342" s="36">
        <f t="shared" si="419"/>
        <v>0</v>
      </c>
      <c r="AB342" s="36">
        <f t="shared" si="419"/>
        <v>0</v>
      </c>
      <c r="AC342" s="36">
        <f t="shared" si="419"/>
        <v>0</v>
      </c>
      <c r="AD342" s="36">
        <f t="shared" si="419"/>
        <v>0</v>
      </c>
      <c r="AE342" s="36">
        <f t="shared" si="419"/>
        <v>-276805.09999999998</v>
      </c>
      <c r="AF342" s="36">
        <f t="shared" si="419"/>
        <v>-276805.09999999998</v>
      </c>
      <c r="AG342" s="36">
        <f t="shared" si="419"/>
        <v>-276805.09999999998</v>
      </c>
      <c r="AH342" s="36">
        <f t="shared" si="419"/>
        <v>-276805.09999999998</v>
      </c>
      <c r="AI342" s="36">
        <f t="shared" si="419"/>
        <v>-276805.09999999998</v>
      </c>
      <c r="AJ342" s="36">
        <f t="shared" si="419"/>
        <v>-276805.09999999998</v>
      </c>
      <c r="AK342" s="36">
        <f t="shared" si="419"/>
        <v>-276805.09999999998</v>
      </c>
      <c r="AL342" s="36">
        <f t="shared" si="419"/>
        <v>-276805.09999999998</v>
      </c>
      <c r="AM342" s="36">
        <f t="shared" si="419"/>
        <v>-276805.09999999998</v>
      </c>
      <c r="AN342" s="36">
        <f t="shared" si="419"/>
        <v>-276805.09999999998</v>
      </c>
      <c r="AO342" s="36">
        <f t="shared" si="419"/>
        <v>-276805.09999999998</v>
      </c>
      <c r="AP342" s="36">
        <f t="shared" si="419"/>
        <v>-276805.09999999998</v>
      </c>
      <c r="AQ342" s="36">
        <f t="shared" si="419"/>
        <v>-281112.01549999998</v>
      </c>
      <c r="AR342" s="36">
        <f t="shared" si="419"/>
        <v>-281112.01549999998</v>
      </c>
      <c r="AS342" s="36">
        <f t="shared" si="419"/>
        <v>-281112.01549999998</v>
      </c>
      <c r="AT342" s="36">
        <f t="shared" si="419"/>
        <v>-281112.01549999998</v>
      </c>
      <c r="AU342" s="36">
        <f t="shared" si="419"/>
        <v>-281112.01549999998</v>
      </c>
      <c r="AV342" s="36">
        <f t="shared" si="419"/>
        <v>-281112.01549999998</v>
      </c>
      <c r="AW342" s="36">
        <f t="shared" si="419"/>
        <v>-281112.01549999998</v>
      </c>
      <c r="AX342" s="36">
        <f t="shared" si="419"/>
        <v>-281112.01549999998</v>
      </c>
      <c r="AY342" s="36">
        <f t="shared" si="419"/>
        <v>-281112.01549999998</v>
      </c>
      <c r="AZ342" s="36">
        <f t="shared" si="419"/>
        <v>-281112.01549999998</v>
      </c>
      <c r="BA342" s="36">
        <f t="shared" si="419"/>
        <v>-281112.01549999998</v>
      </c>
      <c r="BB342" s="36">
        <f t="shared" si="419"/>
        <v>-281112.01549999998</v>
      </c>
      <c r="BC342" s="36">
        <f t="shared" si="419"/>
        <v>-287680.3306175</v>
      </c>
      <c r="BD342" s="36">
        <f t="shared" si="419"/>
        <v>-287680.3306175</v>
      </c>
      <c r="BE342" s="36">
        <f t="shared" si="419"/>
        <v>-287680.3306175</v>
      </c>
      <c r="BF342" s="36">
        <f t="shared" si="419"/>
        <v>-287680.3306175</v>
      </c>
      <c r="BG342" s="36">
        <f t="shared" si="419"/>
        <v>-287680.3306175</v>
      </c>
      <c r="BH342" s="36">
        <f t="shared" si="419"/>
        <v>-287680.3306175</v>
      </c>
      <c r="BI342" s="36">
        <f t="shared" si="419"/>
        <v>-287680.3306175</v>
      </c>
      <c r="BJ342" s="36">
        <f t="shared" si="419"/>
        <v>-287680.3306175</v>
      </c>
      <c r="BK342" s="36">
        <f t="shared" si="419"/>
        <v>-287680.3306175</v>
      </c>
      <c r="BL342" s="36">
        <f t="shared" si="419"/>
        <v>-287680.3306175</v>
      </c>
      <c r="BM342" s="36">
        <f t="shared" si="419"/>
        <v>-287680.3306175</v>
      </c>
      <c r="BN342" s="36">
        <f t="shared" si="419"/>
        <v>-287680.3306175</v>
      </c>
      <c r="BO342" s="36">
        <f t="shared" si="419"/>
        <v>-292195.38759436249</v>
      </c>
      <c r="BP342" s="36">
        <f t="shared" si="419"/>
        <v>-292195.38759436249</v>
      </c>
      <c r="BQ342" s="36">
        <f t="shared" si="419"/>
        <v>-292195.38759436249</v>
      </c>
      <c r="BR342" s="22"/>
      <c r="BS342" s="36">
        <f t="shared" ref="BS342:CY342" si="420">-BS340*$C342</f>
        <v>0</v>
      </c>
      <c r="BT342" s="36">
        <f t="shared" si="420"/>
        <v>-830415.3</v>
      </c>
      <c r="BU342" s="36">
        <f t="shared" si="420"/>
        <v>-3334581.9464999996</v>
      </c>
      <c r="BV342" s="36">
        <f t="shared" si="420"/>
        <v>-3393049.1313524996</v>
      </c>
      <c r="BW342" s="36">
        <f t="shared" si="420"/>
        <v>-3465709.1383405877</v>
      </c>
      <c r="BX342" s="36">
        <f t="shared" si="420"/>
        <v>-3588304.7445798428</v>
      </c>
      <c r="BY342" s="36">
        <f t="shared" si="420"/>
        <v>-3672185.6235998296</v>
      </c>
      <c r="BZ342" s="36">
        <f t="shared" si="420"/>
        <v>-3695112.7981916317</v>
      </c>
      <c r="CA342" s="36">
        <f t="shared" si="420"/>
        <v>-3781556.024545148</v>
      </c>
      <c r="CB342" s="36">
        <f t="shared" si="420"/>
        <v>-3870026.8032014742</v>
      </c>
      <c r="CC342" s="36">
        <f t="shared" si="420"/>
        <v>-3960572.8185801688</v>
      </c>
      <c r="CD342" s="36">
        <f t="shared" si="420"/>
        <v>-4053242.8796125501</v>
      </c>
      <c r="CE342" s="36">
        <f t="shared" si="420"/>
        <v>-3915918.3082719808</v>
      </c>
      <c r="CF342" s="36">
        <f t="shared" si="420"/>
        <v>-3915918.3082719808</v>
      </c>
      <c r="CG342" s="36">
        <f t="shared" si="420"/>
        <v>-3915918.3082719808</v>
      </c>
      <c r="CH342" s="36">
        <f t="shared" si="420"/>
        <v>-3915918.3082719808</v>
      </c>
      <c r="CI342" s="36">
        <f t="shared" si="420"/>
        <v>-3915918.3082719808</v>
      </c>
      <c r="CJ342" s="36">
        <f t="shared" si="420"/>
        <v>-3915918.3082719808</v>
      </c>
      <c r="CK342" s="36">
        <f t="shared" si="420"/>
        <v>-3915918.3082719808</v>
      </c>
      <c r="CL342" s="36">
        <f t="shared" si="420"/>
        <v>-3915918.3082719808</v>
      </c>
      <c r="CM342" s="36">
        <f t="shared" si="420"/>
        <v>-3915918.3082719808</v>
      </c>
      <c r="CN342" s="36">
        <f t="shared" si="420"/>
        <v>-3915918.3082719808</v>
      </c>
      <c r="CO342" s="36">
        <f t="shared" si="420"/>
        <v>-3915918.3082719808</v>
      </c>
      <c r="CP342" s="36">
        <f t="shared" si="420"/>
        <v>-3915918.3082719808</v>
      </c>
      <c r="CQ342" s="36">
        <f t="shared" si="420"/>
        <v>-3915918.3082719808</v>
      </c>
      <c r="CR342" s="36">
        <f t="shared" si="420"/>
        <v>-3915918.3082719808</v>
      </c>
      <c r="CS342" s="36">
        <f t="shared" si="420"/>
        <v>-3915918.3082719808</v>
      </c>
      <c r="CT342" s="36">
        <f t="shared" si="420"/>
        <v>-3915918.3082719808</v>
      </c>
      <c r="CU342" s="36">
        <f t="shared" si="420"/>
        <v>-3915918.3082719808</v>
      </c>
      <c r="CV342" s="36">
        <f t="shared" si="420"/>
        <v>-3915918.3082719808</v>
      </c>
      <c r="CW342" s="36">
        <f t="shared" si="420"/>
        <v>-3915918.3082719808</v>
      </c>
      <c r="CX342" s="36">
        <f t="shared" si="420"/>
        <v>-3915918.3082719808</v>
      </c>
      <c r="CY342" s="36">
        <f t="shared" si="420"/>
        <v>-3915918.3082719808</v>
      </c>
    </row>
    <row r="343" spans="1:103">
      <c r="A343" s="3"/>
      <c r="B343" s="35" t="s">
        <v>193</v>
      </c>
      <c r="C343" s="261">
        <v>0.03</v>
      </c>
      <c r="D343" s="145" t="s">
        <v>83</v>
      </c>
      <c r="E343" s="35"/>
      <c r="F343" s="36"/>
      <c r="G343" s="36">
        <f t="shared" si="415"/>
        <v>-179818562.52332309</v>
      </c>
      <c r="H343" s="36" t="s">
        <v>136</v>
      </c>
      <c r="I343" s="36">
        <f t="shared" ref="I343" si="421">-I340*$C343</f>
        <v>0</v>
      </c>
      <c r="J343" s="36">
        <f>-J340*$C343</f>
        <v>0</v>
      </c>
      <c r="K343" s="36">
        <f t="shared" ref="K343:BQ343" si="422">-K340*$C343</f>
        <v>0</v>
      </c>
      <c r="L343" s="36">
        <f t="shared" si="422"/>
        <v>0</v>
      </c>
      <c r="M343" s="36">
        <f t="shared" si="422"/>
        <v>0</v>
      </c>
      <c r="N343" s="36">
        <f t="shared" si="422"/>
        <v>0</v>
      </c>
      <c r="O343" s="36">
        <f t="shared" si="422"/>
        <v>0</v>
      </c>
      <c r="P343" s="36">
        <f t="shared" si="422"/>
        <v>0</v>
      </c>
      <c r="Q343" s="36">
        <f t="shared" si="422"/>
        <v>0</v>
      </c>
      <c r="R343" s="36">
        <f t="shared" si="422"/>
        <v>0</v>
      </c>
      <c r="S343" s="36">
        <f t="shared" si="422"/>
        <v>0</v>
      </c>
      <c r="T343" s="36">
        <f t="shared" si="422"/>
        <v>0</v>
      </c>
      <c r="U343" s="36">
        <f t="shared" si="422"/>
        <v>0</v>
      </c>
      <c r="V343" s="36">
        <f t="shared" si="422"/>
        <v>0</v>
      </c>
      <c r="W343" s="36">
        <f t="shared" si="422"/>
        <v>0</v>
      </c>
      <c r="X343" s="36">
        <f t="shared" si="422"/>
        <v>0</v>
      </c>
      <c r="Y343" s="36">
        <f t="shared" si="422"/>
        <v>0</v>
      </c>
      <c r="Z343" s="36">
        <f t="shared" si="422"/>
        <v>0</v>
      </c>
      <c r="AA343" s="36">
        <f t="shared" si="422"/>
        <v>0</v>
      </c>
      <c r="AB343" s="36">
        <f t="shared" si="422"/>
        <v>0</v>
      </c>
      <c r="AC343" s="36">
        <f t="shared" si="422"/>
        <v>0</v>
      </c>
      <c r="AD343" s="36">
        <f t="shared" si="422"/>
        <v>0</v>
      </c>
      <c r="AE343" s="36">
        <f t="shared" si="422"/>
        <v>-415207.64999999997</v>
      </c>
      <c r="AF343" s="36">
        <f t="shared" si="422"/>
        <v>-415207.64999999997</v>
      </c>
      <c r="AG343" s="36">
        <f t="shared" si="422"/>
        <v>-415207.64999999997</v>
      </c>
      <c r="AH343" s="36">
        <f t="shared" si="422"/>
        <v>-415207.64999999997</v>
      </c>
      <c r="AI343" s="36">
        <f t="shared" si="422"/>
        <v>-415207.64999999997</v>
      </c>
      <c r="AJ343" s="36">
        <f t="shared" si="422"/>
        <v>-415207.64999999997</v>
      </c>
      <c r="AK343" s="36">
        <f t="shared" si="422"/>
        <v>-415207.64999999997</v>
      </c>
      <c r="AL343" s="36">
        <f t="shared" si="422"/>
        <v>-415207.64999999997</v>
      </c>
      <c r="AM343" s="36">
        <f t="shared" si="422"/>
        <v>-415207.64999999997</v>
      </c>
      <c r="AN343" s="36">
        <f t="shared" si="422"/>
        <v>-415207.64999999997</v>
      </c>
      <c r="AO343" s="36">
        <f t="shared" si="422"/>
        <v>-415207.64999999997</v>
      </c>
      <c r="AP343" s="36">
        <f t="shared" si="422"/>
        <v>-415207.64999999997</v>
      </c>
      <c r="AQ343" s="36">
        <f t="shared" si="422"/>
        <v>-421668.02324999991</v>
      </c>
      <c r="AR343" s="36">
        <f t="shared" si="422"/>
        <v>-421668.02324999991</v>
      </c>
      <c r="AS343" s="36">
        <f t="shared" si="422"/>
        <v>-421668.02324999991</v>
      </c>
      <c r="AT343" s="36">
        <f t="shared" si="422"/>
        <v>-421668.02324999991</v>
      </c>
      <c r="AU343" s="36">
        <f t="shared" si="422"/>
        <v>-421668.02324999991</v>
      </c>
      <c r="AV343" s="36">
        <f t="shared" si="422"/>
        <v>-421668.02324999991</v>
      </c>
      <c r="AW343" s="36">
        <f t="shared" si="422"/>
        <v>-421668.02324999991</v>
      </c>
      <c r="AX343" s="36">
        <f t="shared" si="422"/>
        <v>-421668.02324999991</v>
      </c>
      <c r="AY343" s="36">
        <f t="shared" si="422"/>
        <v>-421668.02324999991</v>
      </c>
      <c r="AZ343" s="36">
        <f t="shared" si="422"/>
        <v>-421668.02324999991</v>
      </c>
      <c r="BA343" s="36">
        <f t="shared" si="422"/>
        <v>-421668.02324999991</v>
      </c>
      <c r="BB343" s="36">
        <f t="shared" si="422"/>
        <v>-421668.02324999991</v>
      </c>
      <c r="BC343" s="36">
        <f t="shared" si="422"/>
        <v>-431520.49592624995</v>
      </c>
      <c r="BD343" s="36">
        <f t="shared" si="422"/>
        <v>-431520.49592624995</v>
      </c>
      <c r="BE343" s="36">
        <f t="shared" si="422"/>
        <v>-431520.49592624995</v>
      </c>
      <c r="BF343" s="36">
        <f t="shared" si="422"/>
        <v>-431520.49592624995</v>
      </c>
      <c r="BG343" s="36">
        <f t="shared" si="422"/>
        <v>-431520.49592624995</v>
      </c>
      <c r="BH343" s="36">
        <f t="shared" si="422"/>
        <v>-431520.49592624995</v>
      </c>
      <c r="BI343" s="36">
        <f t="shared" si="422"/>
        <v>-431520.49592624995</v>
      </c>
      <c r="BJ343" s="36">
        <f t="shared" si="422"/>
        <v>-431520.49592624995</v>
      </c>
      <c r="BK343" s="36">
        <f t="shared" si="422"/>
        <v>-431520.49592624995</v>
      </c>
      <c r="BL343" s="36">
        <f t="shared" si="422"/>
        <v>-431520.49592624995</v>
      </c>
      <c r="BM343" s="36">
        <f t="shared" si="422"/>
        <v>-431520.49592624995</v>
      </c>
      <c r="BN343" s="36">
        <f t="shared" si="422"/>
        <v>-431520.49592624995</v>
      </c>
      <c r="BO343" s="36">
        <f t="shared" si="422"/>
        <v>-438293.08139154373</v>
      </c>
      <c r="BP343" s="36">
        <f t="shared" si="422"/>
        <v>-438293.08139154373</v>
      </c>
      <c r="BQ343" s="36">
        <f t="shared" si="422"/>
        <v>-438293.08139154373</v>
      </c>
      <c r="BR343" s="22"/>
      <c r="BS343" s="36">
        <f t="shared" ref="BS343:CY343" si="423">-BS340*$C343</f>
        <v>0</v>
      </c>
      <c r="BT343" s="36">
        <f t="shared" si="423"/>
        <v>-1245622.95</v>
      </c>
      <c r="BU343" s="36">
        <f t="shared" si="423"/>
        <v>-5001872.9197499994</v>
      </c>
      <c r="BV343" s="36">
        <f t="shared" si="423"/>
        <v>-5089573.6970287496</v>
      </c>
      <c r="BW343" s="36">
        <f t="shared" si="423"/>
        <v>-5198563.7075108811</v>
      </c>
      <c r="BX343" s="36">
        <f t="shared" si="423"/>
        <v>-5382457.1168697635</v>
      </c>
      <c r="BY343" s="36">
        <f t="shared" si="423"/>
        <v>-5508278.4353997447</v>
      </c>
      <c r="BZ343" s="36">
        <f t="shared" si="423"/>
        <v>-5542669.1972874468</v>
      </c>
      <c r="CA343" s="36">
        <f t="shared" si="423"/>
        <v>-5672334.036817722</v>
      </c>
      <c r="CB343" s="36">
        <f t="shared" si="423"/>
        <v>-5805040.2048022104</v>
      </c>
      <c r="CC343" s="36">
        <f t="shared" si="423"/>
        <v>-5940859.2278702529</v>
      </c>
      <c r="CD343" s="36">
        <f t="shared" si="423"/>
        <v>-6079864.3194188252</v>
      </c>
      <c r="CE343" s="36">
        <f t="shared" si="423"/>
        <v>-5873877.4624079708</v>
      </c>
      <c r="CF343" s="36">
        <f t="shared" si="423"/>
        <v>-5873877.4624079708</v>
      </c>
      <c r="CG343" s="36">
        <f t="shared" si="423"/>
        <v>-5873877.4624079708</v>
      </c>
      <c r="CH343" s="36">
        <f t="shared" si="423"/>
        <v>-5873877.4624079708</v>
      </c>
      <c r="CI343" s="36">
        <f t="shared" si="423"/>
        <v>-5873877.4624079708</v>
      </c>
      <c r="CJ343" s="36">
        <f t="shared" si="423"/>
        <v>-5873877.4624079708</v>
      </c>
      <c r="CK343" s="36">
        <f t="shared" si="423"/>
        <v>-5873877.4624079708</v>
      </c>
      <c r="CL343" s="36">
        <f t="shared" si="423"/>
        <v>-5873877.4624079708</v>
      </c>
      <c r="CM343" s="36">
        <f t="shared" si="423"/>
        <v>-5873877.4624079708</v>
      </c>
      <c r="CN343" s="36">
        <f t="shared" si="423"/>
        <v>-5873877.4624079708</v>
      </c>
      <c r="CO343" s="36">
        <f t="shared" si="423"/>
        <v>-5873877.4624079708</v>
      </c>
      <c r="CP343" s="36">
        <f t="shared" si="423"/>
        <v>-5873877.4624079708</v>
      </c>
      <c r="CQ343" s="36">
        <f t="shared" si="423"/>
        <v>-5873877.4624079708</v>
      </c>
      <c r="CR343" s="36">
        <f t="shared" si="423"/>
        <v>-5873877.4624079708</v>
      </c>
      <c r="CS343" s="36">
        <f t="shared" si="423"/>
        <v>-5873877.4624079708</v>
      </c>
      <c r="CT343" s="36">
        <f t="shared" si="423"/>
        <v>-5873877.4624079708</v>
      </c>
      <c r="CU343" s="36">
        <f t="shared" si="423"/>
        <v>-5873877.4624079708</v>
      </c>
      <c r="CV343" s="36">
        <f t="shared" si="423"/>
        <v>-5873877.4624079708</v>
      </c>
      <c r="CW343" s="36">
        <f t="shared" si="423"/>
        <v>-5873877.4624079708</v>
      </c>
      <c r="CX343" s="36">
        <f t="shared" si="423"/>
        <v>-5873877.4624079708</v>
      </c>
      <c r="CY343" s="36">
        <f t="shared" si="423"/>
        <v>-5873877.4624079708</v>
      </c>
    </row>
    <row r="344" spans="1:103" s="19" customFormat="1">
      <c r="A344" s="12"/>
      <c r="B344" s="229" t="s">
        <v>6</v>
      </c>
      <c r="C344" s="329"/>
      <c r="D344" s="229"/>
      <c r="E344" s="229"/>
      <c r="F344" s="230"/>
      <c r="G344" s="230">
        <f t="shared" si="415"/>
        <v>5694254479.9052315</v>
      </c>
      <c r="H344" s="230" t="s">
        <v>136</v>
      </c>
      <c r="I344" s="230">
        <f t="shared" ref="I344:BQ344" si="424">SUM(I340:I343)</f>
        <v>0</v>
      </c>
      <c r="J344" s="230">
        <f t="shared" si="424"/>
        <v>0</v>
      </c>
      <c r="K344" s="230">
        <f t="shared" si="424"/>
        <v>0</v>
      </c>
      <c r="L344" s="230">
        <f t="shared" si="424"/>
        <v>0</v>
      </c>
      <c r="M344" s="230">
        <f t="shared" si="424"/>
        <v>0</v>
      </c>
      <c r="N344" s="230">
        <f t="shared" si="424"/>
        <v>0</v>
      </c>
      <c r="O344" s="230">
        <f t="shared" si="424"/>
        <v>0</v>
      </c>
      <c r="P344" s="230">
        <f t="shared" si="424"/>
        <v>0</v>
      </c>
      <c r="Q344" s="230">
        <f t="shared" si="424"/>
        <v>0</v>
      </c>
      <c r="R344" s="230">
        <f t="shared" si="424"/>
        <v>0</v>
      </c>
      <c r="S344" s="230">
        <f t="shared" si="424"/>
        <v>0</v>
      </c>
      <c r="T344" s="230">
        <f t="shared" si="424"/>
        <v>0</v>
      </c>
      <c r="U344" s="230">
        <f t="shared" si="424"/>
        <v>0</v>
      </c>
      <c r="V344" s="230">
        <f t="shared" si="424"/>
        <v>0</v>
      </c>
      <c r="W344" s="230">
        <f t="shared" si="424"/>
        <v>0</v>
      </c>
      <c r="X344" s="230">
        <f t="shared" si="424"/>
        <v>0</v>
      </c>
      <c r="Y344" s="230">
        <f t="shared" si="424"/>
        <v>0</v>
      </c>
      <c r="Z344" s="230">
        <f t="shared" si="424"/>
        <v>0</v>
      </c>
      <c r="AA344" s="230">
        <f t="shared" si="424"/>
        <v>0</v>
      </c>
      <c r="AB344" s="230">
        <f t="shared" si="424"/>
        <v>0</v>
      </c>
      <c r="AC344" s="230">
        <f t="shared" si="424"/>
        <v>0</v>
      </c>
      <c r="AD344" s="230">
        <f t="shared" si="424"/>
        <v>0</v>
      </c>
      <c r="AE344" s="230">
        <f t="shared" si="424"/>
        <v>13148242.25</v>
      </c>
      <c r="AF344" s="230">
        <f t="shared" si="424"/>
        <v>13148242.25</v>
      </c>
      <c r="AG344" s="230">
        <f t="shared" si="424"/>
        <v>13148242.25</v>
      </c>
      <c r="AH344" s="230">
        <f t="shared" si="424"/>
        <v>13148242.25</v>
      </c>
      <c r="AI344" s="230">
        <f t="shared" si="424"/>
        <v>13148242.25</v>
      </c>
      <c r="AJ344" s="230">
        <f t="shared" si="424"/>
        <v>13148242.25</v>
      </c>
      <c r="AK344" s="230">
        <f t="shared" si="424"/>
        <v>13148242.25</v>
      </c>
      <c r="AL344" s="230">
        <f t="shared" si="424"/>
        <v>13148242.25</v>
      </c>
      <c r="AM344" s="230">
        <f t="shared" si="424"/>
        <v>13148242.25</v>
      </c>
      <c r="AN344" s="230">
        <f t="shared" si="424"/>
        <v>13148242.25</v>
      </c>
      <c r="AO344" s="230">
        <f t="shared" si="424"/>
        <v>13148242.25</v>
      </c>
      <c r="AP344" s="230">
        <f t="shared" si="424"/>
        <v>13148242.25</v>
      </c>
      <c r="AQ344" s="230">
        <f t="shared" si="424"/>
        <v>13352820.736249998</v>
      </c>
      <c r="AR344" s="230">
        <f t="shared" si="424"/>
        <v>13352820.736249998</v>
      </c>
      <c r="AS344" s="230">
        <f t="shared" si="424"/>
        <v>13352820.736249998</v>
      </c>
      <c r="AT344" s="230">
        <f t="shared" si="424"/>
        <v>13352820.736249998</v>
      </c>
      <c r="AU344" s="230">
        <f t="shared" si="424"/>
        <v>13352820.736249998</v>
      </c>
      <c r="AV344" s="230">
        <f t="shared" si="424"/>
        <v>13352820.736249998</v>
      </c>
      <c r="AW344" s="230">
        <f t="shared" si="424"/>
        <v>13352820.736249998</v>
      </c>
      <c r="AX344" s="230">
        <f t="shared" si="424"/>
        <v>13352820.736249998</v>
      </c>
      <c r="AY344" s="230">
        <f t="shared" si="424"/>
        <v>13352820.736249998</v>
      </c>
      <c r="AZ344" s="230">
        <f t="shared" si="424"/>
        <v>13352820.736249998</v>
      </c>
      <c r="BA344" s="230">
        <f t="shared" si="424"/>
        <v>13352820.736249998</v>
      </c>
      <c r="BB344" s="230">
        <f t="shared" si="424"/>
        <v>13352820.736249998</v>
      </c>
      <c r="BC344" s="230">
        <f t="shared" si="424"/>
        <v>13664815.704331249</v>
      </c>
      <c r="BD344" s="230">
        <f t="shared" si="424"/>
        <v>13664815.704331249</v>
      </c>
      <c r="BE344" s="230">
        <f t="shared" si="424"/>
        <v>13664815.704331249</v>
      </c>
      <c r="BF344" s="230">
        <f t="shared" si="424"/>
        <v>13664815.704331249</v>
      </c>
      <c r="BG344" s="230">
        <f t="shared" si="424"/>
        <v>13664815.704331249</v>
      </c>
      <c r="BH344" s="230">
        <f t="shared" si="424"/>
        <v>13664815.704331249</v>
      </c>
      <c r="BI344" s="230">
        <f t="shared" si="424"/>
        <v>13664815.704331249</v>
      </c>
      <c r="BJ344" s="230">
        <f t="shared" si="424"/>
        <v>13664815.704331249</v>
      </c>
      <c r="BK344" s="230">
        <f t="shared" si="424"/>
        <v>13664815.704331249</v>
      </c>
      <c r="BL344" s="230">
        <f t="shared" si="424"/>
        <v>13664815.704331249</v>
      </c>
      <c r="BM344" s="230">
        <f t="shared" si="424"/>
        <v>13664815.704331249</v>
      </c>
      <c r="BN344" s="230">
        <f t="shared" si="424"/>
        <v>13664815.704331249</v>
      </c>
      <c r="BO344" s="230">
        <f t="shared" si="424"/>
        <v>13879280.910732219</v>
      </c>
      <c r="BP344" s="230">
        <f t="shared" si="424"/>
        <v>13879280.910732219</v>
      </c>
      <c r="BQ344" s="230">
        <f t="shared" si="424"/>
        <v>13879280.910732219</v>
      </c>
      <c r="BR344" s="230"/>
      <c r="BS344" s="230">
        <f t="shared" ref="BS344:CY344" si="425">SUM(BS340:BS343)</f>
        <v>0</v>
      </c>
      <c r="BT344" s="230">
        <f t="shared" si="425"/>
        <v>39444726.75</v>
      </c>
      <c r="BU344" s="230">
        <f t="shared" si="425"/>
        <v>158392642.45874998</v>
      </c>
      <c r="BV344" s="230">
        <f t="shared" si="425"/>
        <v>161169833.73924372</v>
      </c>
      <c r="BW344" s="230">
        <f t="shared" si="425"/>
        <v>164621184.0711779</v>
      </c>
      <c r="BX344" s="230">
        <f t="shared" si="425"/>
        <v>170444475.36754251</v>
      </c>
      <c r="BY344" s="230">
        <f t="shared" si="425"/>
        <v>174428817.12099192</v>
      </c>
      <c r="BZ344" s="230">
        <f t="shared" si="425"/>
        <v>175517857.91410249</v>
      </c>
      <c r="CA344" s="230">
        <f t="shared" si="425"/>
        <v>179623911.16589451</v>
      </c>
      <c r="CB344" s="230">
        <f t="shared" si="425"/>
        <v>183826273.15207002</v>
      </c>
      <c r="CC344" s="230">
        <f t="shared" si="425"/>
        <v>188127208.88255799</v>
      </c>
      <c r="CD344" s="230">
        <f t="shared" si="425"/>
        <v>192529036.78159615</v>
      </c>
      <c r="CE344" s="230">
        <f t="shared" si="425"/>
        <v>186006119.64291909</v>
      </c>
      <c r="CF344" s="230">
        <f t="shared" si="425"/>
        <v>186006119.64291909</v>
      </c>
      <c r="CG344" s="230">
        <f t="shared" si="425"/>
        <v>186006119.64291909</v>
      </c>
      <c r="CH344" s="230">
        <f t="shared" si="425"/>
        <v>186006119.64291909</v>
      </c>
      <c r="CI344" s="230">
        <f t="shared" si="425"/>
        <v>186006119.64291909</v>
      </c>
      <c r="CJ344" s="230">
        <f t="shared" si="425"/>
        <v>186006119.64291909</v>
      </c>
      <c r="CK344" s="230">
        <f t="shared" si="425"/>
        <v>186006119.64291909</v>
      </c>
      <c r="CL344" s="230">
        <f t="shared" si="425"/>
        <v>186006119.64291909</v>
      </c>
      <c r="CM344" s="230">
        <f t="shared" si="425"/>
        <v>186006119.64291909</v>
      </c>
      <c r="CN344" s="230">
        <f t="shared" si="425"/>
        <v>186006119.64291909</v>
      </c>
      <c r="CO344" s="230">
        <f t="shared" si="425"/>
        <v>186006119.64291909</v>
      </c>
      <c r="CP344" s="230">
        <f t="shared" si="425"/>
        <v>186006119.64291909</v>
      </c>
      <c r="CQ344" s="230">
        <f t="shared" si="425"/>
        <v>186006119.64291909</v>
      </c>
      <c r="CR344" s="230">
        <f t="shared" si="425"/>
        <v>186006119.64291909</v>
      </c>
      <c r="CS344" s="230">
        <f t="shared" si="425"/>
        <v>186006119.64291909</v>
      </c>
      <c r="CT344" s="230">
        <f t="shared" si="425"/>
        <v>186006119.64291909</v>
      </c>
      <c r="CU344" s="230">
        <f t="shared" si="425"/>
        <v>186006119.64291909</v>
      </c>
      <c r="CV344" s="230">
        <f t="shared" si="425"/>
        <v>186006119.64291909</v>
      </c>
      <c r="CW344" s="230">
        <f t="shared" si="425"/>
        <v>186006119.64291909</v>
      </c>
      <c r="CX344" s="230">
        <f t="shared" si="425"/>
        <v>186006119.64291909</v>
      </c>
      <c r="CY344" s="230">
        <f t="shared" si="425"/>
        <v>186006119.64291909</v>
      </c>
    </row>
    <row r="345" spans="1:103">
      <c r="A345" s="3"/>
      <c r="B345" s="2" t="s">
        <v>15</v>
      </c>
      <c r="C345" s="215"/>
      <c r="D345" s="35"/>
      <c r="E345" s="35"/>
      <c r="F345" s="36"/>
      <c r="G345" s="36">
        <f t="shared" si="415"/>
        <v>-1501072270.0177076</v>
      </c>
      <c r="H345" s="36" t="s">
        <v>136</v>
      </c>
      <c r="I345" s="36">
        <f t="shared" ref="I345" si="426">-I426</f>
        <v>0</v>
      </c>
      <c r="J345" s="36">
        <f>-J439</f>
        <v>0</v>
      </c>
      <c r="K345" s="36">
        <f t="shared" ref="K345:BQ345" si="427">-K439</f>
        <v>0</v>
      </c>
      <c r="L345" s="36">
        <f t="shared" si="427"/>
        <v>0</v>
      </c>
      <c r="M345" s="36">
        <f t="shared" si="427"/>
        <v>0</v>
      </c>
      <c r="N345" s="36">
        <f t="shared" si="427"/>
        <v>0</v>
      </c>
      <c r="O345" s="36">
        <f t="shared" si="427"/>
        <v>0</v>
      </c>
      <c r="P345" s="36">
        <f t="shared" si="427"/>
        <v>0</v>
      </c>
      <c r="Q345" s="36">
        <f t="shared" si="427"/>
        <v>0</v>
      </c>
      <c r="R345" s="36">
        <f t="shared" si="427"/>
        <v>0</v>
      </c>
      <c r="S345" s="36">
        <f t="shared" si="427"/>
        <v>0</v>
      </c>
      <c r="T345" s="36">
        <f t="shared" si="427"/>
        <v>0</v>
      </c>
      <c r="U345" s="36">
        <f t="shared" si="427"/>
        <v>0</v>
      </c>
      <c r="V345" s="36">
        <f t="shared" si="427"/>
        <v>0</v>
      </c>
      <c r="W345" s="36">
        <f t="shared" si="427"/>
        <v>0</v>
      </c>
      <c r="X345" s="36">
        <f t="shared" si="427"/>
        <v>0</v>
      </c>
      <c r="Y345" s="36">
        <f t="shared" si="427"/>
        <v>0</v>
      </c>
      <c r="Z345" s="36">
        <f t="shared" si="427"/>
        <v>0</v>
      </c>
      <c r="AA345" s="36">
        <f t="shared" si="427"/>
        <v>0</v>
      </c>
      <c r="AB345" s="36">
        <f t="shared" si="427"/>
        <v>0</v>
      </c>
      <c r="AC345" s="36">
        <f t="shared" si="427"/>
        <v>0</v>
      </c>
      <c r="AD345" s="36">
        <f t="shared" si="427"/>
        <v>0</v>
      </c>
      <c r="AE345" s="36">
        <f t="shared" si="427"/>
        <v>-6123772.2778269676</v>
      </c>
      <c r="AF345" s="36">
        <f t="shared" si="427"/>
        <v>-6123772.2778269676</v>
      </c>
      <c r="AG345" s="36">
        <f t="shared" si="427"/>
        <v>-6123772.2778269676</v>
      </c>
      <c r="AH345" s="36">
        <f t="shared" si="427"/>
        <v>-6123772.2778269676</v>
      </c>
      <c r="AI345" s="36">
        <f t="shared" si="427"/>
        <v>-6123772.2778269676</v>
      </c>
      <c r="AJ345" s="36">
        <f t="shared" si="427"/>
        <v>-6123772.2778269676</v>
      </c>
      <c r="AK345" s="36">
        <f t="shared" si="427"/>
        <v>-6123772.2778269676</v>
      </c>
      <c r="AL345" s="36">
        <f t="shared" si="427"/>
        <v>-6123772.2778269676</v>
      </c>
      <c r="AM345" s="36">
        <f t="shared" si="427"/>
        <v>-6123772.2778269676</v>
      </c>
      <c r="AN345" s="36">
        <f t="shared" si="427"/>
        <v>-6123772.2778269676</v>
      </c>
      <c r="AO345" s="36">
        <f t="shared" si="427"/>
        <v>-6123772.2778269676</v>
      </c>
      <c r="AP345" s="36">
        <f t="shared" si="427"/>
        <v>-6123772.2778269676</v>
      </c>
      <c r="AQ345" s="36">
        <f t="shared" si="427"/>
        <v>-6123772.2778269676</v>
      </c>
      <c r="AR345" s="36">
        <f t="shared" si="427"/>
        <v>-6123772.2778269676</v>
      </c>
      <c r="AS345" s="36">
        <f t="shared" si="427"/>
        <v>-6123772.2778269676</v>
      </c>
      <c r="AT345" s="36">
        <f t="shared" si="427"/>
        <v>-6123772.2778269676</v>
      </c>
      <c r="AU345" s="36">
        <f t="shared" si="427"/>
        <v>-6123772.2778269676</v>
      </c>
      <c r="AV345" s="36">
        <f t="shared" si="427"/>
        <v>-6123772.2778269676</v>
      </c>
      <c r="AW345" s="36">
        <f t="shared" si="427"/>
        <v>-6123772.2778269676</v>
      </c>
      <c r="AX345" s="36">
        <f t="shared" si="427"/>
        <v>-6123772.2778269676</v>
      </c>
      <c r="AY345" s="36">
        <f t="shared" si="427"/>
        <v>-6123772.2778269676</v>
      </c>
      <c r="AZ345" s="36">
        <f t="shared" si="427"/>
        <v>-6123772.2778269676</v>
      </c>
      <c r="BA345" s="36">
        <f t="shared" si="427"/>
        <v>-6123772.2778269676</v>
      </c>
      <c r="BB345" s="36">
        <f t="shared" si="427"/>
        <v>-6123772.2778269676</v>
      </c>
      <c r="BC345" s="36">
        <f t="shared" si="427"/>
        <v>-6123772.2778269676</v>
      </c>
      <c r="BD345" s="36">
        <f t="shared" si="427"/>
        <v>-6123772.2778269676</v>
      </c>
      <c r="BE345" s="36">
        <f t="shared" si="427"/>
        <v>-6123772.2778269676</v>
      </c>
      <c r="BF345" s="36">
        <f t="shared" si="427"/>
        <v>-6123772.2778269676</v>
      </c>
      <c r="BG345" s="36">
        <f t="shared" si="427"/>
        <v>-6123772.2778269676</v>
      </c>
      <c r="BH345" s="36">
        <f t="shared" si="427"/>
        <v>-6123772.2778269676</v>
      </c>
      <c r="BI345" s="36">
        <f t="shared" si="427"/>
        <v>-6123772.2778269676</v>
      </c>
      <c r="BJ345" s="36">
        <f t="shared" si="427"/>
        <v>-6123772.2778269676</v>
      </c>
      <c r="BK345" s="36">
        <f t="shared" si="427"/>
        <v>-6123772.2778269676</v>
      </c>
      <c r="BL345" s="36">
        <f t="shared" si="427"/>
        <v>-6123772.2778269676</v>
      </c>
      <c r="BM345" s="36">
        <f t="shared" si="427"/>
        <v>-6123772.2778269676</v>
      </c>
      <c r="BN345" s="36">
        <f t="shared" si="427"/>
        <v>-6123772.2778269676</v>
      </c>
      <c r="BO345" s="36">
        <f t="shared" si="427"/>
        <v>-6123772.2778269676</v>
      </c>
      <c r="BP345" s="36">
        <f t="shared" si="427"/>
        <v>-6123772.2778269676</v>
      </c>
      <c r="BQ345" s="36">
        <f t="shared" si="427"/>
        <v>-6123772.2778269676</v>
      </c>
      <c r="BR345" s="22"/>
      <c r="BS345" s="36">
        <f t="shared" ref="BS345:CY345" si="428">-BS439</f>
        <v>0</v>
      </c>
      <c r="BT345" s="36">
        <f t="shared" si="428"/>
        <v>-18371316.833480902</v>
      </c>
      <c r="BU345" s="36">
        <f t="shared" si="428"/>
        <v>-73485267.333923593</v>
      </c>
      <c r="BV345" s="36">
        <f t="shared" si="428"/>
        <v>-73485267.333923593</v>
      </c>
      <c r="BW345" s="36">
        <f t="shared" si="428"/>
        <v>-73485267.333923593</v>
      </c>
      <c r="BX345" s="36">
        <f t="shared" si="428"/>
        <v>-73485267.333923608</v>
      </c>
      <c r="BY345" s="36">
        <f t="shared" si="428"/>
        <v>-73485267.333923608</v>
      </c>
      <c r="BZ345" s="36">
        <f t="shared" si="428"/>
        <v>-73485267.333923608</v>
      </c>
      <c r="CA345" s="36">
        <f t="shared" si="428"/>
        <v>-73485267.333923608</v>
      </c>
      <c r="CB345" s="36">
        <f t="shared" si="428"/>
        <v>-73485267.333923608</v>
      </c>
      <c r="CC345" s="36">
        <f t="shared" si="428"/>
        <v>-73485267.333923608</v>
      </c>
      <c r="CD345" s="36">
        <f t="shared" si="428"/>
        <v>-73485267.333923608</v>
      </c>
      <c r="CE345" s="36">
        <f t="shared" si="428"/>
        <v>-73485267.333923608</v>
      </c>
      <c r="CF345" s="36">
        <f t="shared" si="428"/>
        <v>-73485267.333923608</v>
      </c>
      <c r="CG345" s="36">
        <f t="shared" si="428"/>
        <v>-73485267.333923608</v>
      </c>
      <c r="CH345" s="36">
        <f t="shared" si="428"/>
        <v>-73485267.333923608</v>
      </c>
      <c r="CI345" s="36">
        <f t="shared" si="428"/>
        <v>-73485267.333923608</v>
      </c>
      <c r="CJ345" s="36">
        <f t="shared" si="428"/>
        <v>-73485267.333923608</v>
      </c>
      <c r="CK345" s="36">
        <f t="shared" si="428"/>
        <v>-73485267.333923608</v>
      </c>
      <c r="CL345" s="36">
        <f t="shared" si="428"/>
        <v>-73485267.333923608</v>
      </c>
      <c r="CM345" s="36">
        <f t="shared" si="428"/>
        <v>-73485267.333923608</v>
      </c>
      <c r="CN345" s="36">
        <f t="shared" si="428"/>
        <v>-55898123.583923616</v>
      </c>
      <c r="CO345" s="36">
        <f t="shared" si="428"/>
        <v>-3136692.3339236127</v>
      </c>
      <c r="CP345" s="36">
        <f t="shared" si="428"/>
        <v>-3136692.3339236127</v>
      </c>
      <c r="CQ345" s="36">
        <f t="shared" si="428"/>
        <v>-3136692.3339236127</v>
      </c>
      <c r="CR345" s="36">
        <f t="shared" si="428"/>
        <v>-3136692.3339236127</v>
      </c>
      <c r="CS345" s="36">
        <f t="shared" si="428"/>
        <v>-3136692.3339236127</v>
      </c>
      <c r="CT345" s="36">
        <f t="shared" si="428"/>
        <v>-3136692.3339236127</v>
      </c>
      <c r="CU345" s="36">
        <f t="shared" si="428"/>
        <v>-3136692.3339236127</v>
      </c>
      <c r="CV345" s="36">
        <f t="shared" si="428"/>
        <v>-3136692.3339236127</v>
      </c>
      <c r="CW345" s="36">
        <f t="shared" si="428"/>
        <v>-3136692.3339236127</v>
      </c>
      <c r="CX345" s="36">
        <f t="shared" si="428"/>
        <v>-2352519.2504427135</v>
      </c>
      <c r="CY345" s="36">
        <f t="shared" si="428"/>
        <v>0</v>
      </c>
    </row>
    <row r="346" spans="1:103" s="19" customFormat="1">
      <c r="A346" s="12"/>
      <c r="B346" s="229" t="s">
        <v>7</v>
      </c>
      <c r="C346" s="329"/>
      <c r="D346" s="229"/>
      <c r="E346" s="229"/>
      <c r="F346" s="230"/>
      <c r="G346" s="230">
        <f t="shared" si="415"/>
        <v>4193182209.8875179</v>
      </c>
      <c r="H346" s="230" t="s">
        <v>136</v>
      </c>
      <c r="I346" s="230">
        <f t="shared" ref="I346:BQ346" si="429">SUM(I344:I345)</f>
        <v>0</v>
      </c>
      <c r="J346" s="230">
        <f t="shared" si="429"/>
        <v>0</v>
      </c>
      <c r="K346" s="230">
        <f t="shared" si="429"/>
        <v>0</v>
      </c>
      <c r="L346" s="230">
        <f t="shared" si="429"/>
        <v>0</v>
      </c>
      <c r="M346" s="230">
        <f t="shared" si="429"/>
        <v>0</v>
      </c>
      <c r="N346" s="230">
        <f t="shared" si="429"/>
        <v>0</v>
      </c>
      <c r="O346" s="230">
        <f t="shared" si="429"/>
        <v>0</v>
      </c>
      <c r="P346" s="230">
        <f t="shared" si="429"/>
        <v>0</v>
      </c>
      <c r="Q346" s="230">
        <f t="shared" si="429"/>
        <v>0</v>
      </c>
      <c r="R346" s="230">
        <f t="shared" si="429"/>
        <v>0</v>
      </c>
      <c r="S346" s="230">
        <f t="shared" si="429"/>
        <v>0</v>
      </c>
      <c r="T346" s="230">
        <f t="shared" si="429"/>
        <v>0</v>
      </c>
      <c r="U346" s="230">
        <f t="shared" si="429"/>
        <v>0</v>
      </c>
      <c r="V346" s="230">
        <f t="shared" si="429"/>
        <v>0</v>
      </c>
      <c r="W346" s="230">
        <f t="shared" si="429"/>
        <v>0</v>
      </c>
      <c r="X346" s="230">
        <f t="shared" si="429"/>
        <v>0</v>
      </c>
      <c r="Y346" s="230">
        <f t="shared" si="429"/>
        <v>0</v>
      </c>
      <c r="Z346" s="230">
        <f t="shared" si="429"/>
        <v>0</v>
      </c>
      <c r="AA346" s="230">
        <f t="shared" si="429"/>
        <v>0</v>
      </c>
      <c r="AB346" s="230">
        <f t="shared" si="429"/>
        <v>0</v>
      </c>
      <c r="AC346" s="230">
        <f t="shared" si="429"/>
        <v>0</v>
      </c>
      <c r="AD346" s="230">
        <f t="shared" si="429"/>
        <v>0</v>
      </c>
      <c r="AE346" s="230">
        <f t="shared" si="429"/>
        <v>7024469.9721730324</v>
      </c>
      <c r="AF346" s="230">
        <f t="shared" si="429"/>
        <v>7024469.9721730324</v>
      </c>
      <c r="AG346" s="230">
        <f t="shared" si="429"/>
        <v>7024469.9721730324</v>
      </c>
      <c r="AH346" s="230">
        <f t="shared" si="429"/>
        <v>7024469.9721730324</v>
      </c>
      <c r="AI346" s="230">
        <f t="shared" si="429"/>
        <v>7024469.9721730324</v>
      </c>
      <c r="AJ346" s="230">
        <f t="shared" si="429"/>
        <v>7024469.9721730324</v>
      </c>
      <c r="AK346" s="230">
        <f t="shared" si="429"/>
        <v>7024469.9721730324</v>
      </c>
      <c r="AL346" s="230">
        <f t="shared" si="429"/>
        <v>7024469.9721730324</v>
      </c>
      <c r="AM346" s="230">
        <f t="shared" si="429"/>
        <v>7024469.9721730324</v>
      </c>
      <c r="AN346" s="230">
        <f t="shared" si="429"/>
        <v>7024469.9721730324</v>
      </c>
      <c r="AO346" s="230">
        <f t="shared" si="429"/>
        <v>7024469.9721730324</v>
      </c>
      <c r="AP346" s="230">
        <f t="shared" si="429"/>
        <v>7024469.9721730324</v>
      </c>
      <c r="AQ346" s="230">
        <f t="shared" si="429"/>
        <v>7229048.4584230306</v>
      </c>
      <c r="AR346" s="230">
        <f t="shared" si="429"/>
        <v>7229048.4584230306</v>
      </c>
      <c r="AS346" s="230">
        <f t="shared" si="429"/>
        <v>7229048.4584230306</v>
      </c>
      <c r="AT346" s="230">
        <f t="shared" si="429"/>
        <v>7229048.4584230306</v>
      </c>
      <c r="AU346" s="230">
        <f t="shared" si="429"/>
        <v>7229048.4584230306</v>
      </c>
      <c r="AV346" s="230">
        <f t="shared" si="429"/>
        <v>7229048.4584230306</v>
      </c>
      <c r="AW346" s="230">
        <f t="shared" si="429"/>
        <v>7229048.4584230306</v>
      </c>
      <c r="AX346" s="230">
        <f t="shared" si="429"/>
        <v>7229048.4584230306</v>
      </c>
      <c r="AY346" s="230">
        <f t="shared" si="429"/>
        <v>7229048.4584230306</v>
      </c>
      <c r="AZ346" s="230">
        <f t="shared" si="429"/>
        <v>7229048.4584230306</v>
      </c>
      <c r="BA346" s="230">
        <f t="shared" si="429"/>
        <v>7229048.4584230306</v>
      </c>
      <c r="BB346" s="230">
        <f t="shared" si="429"/>
        <v>7229048.4584230306</v>
      </c>
      <c r="BC346" s="230">
        <f t="shared" si="429"/>
        <v>7541043.4265042813</v>
      </c>
      <c r="BD346" s="230">
        <f t="shared" si="429"/>
        <v>7541043.4265042813</v>
      </c>
      <c r="BE346" s="230">
        <f t="shared" si="429"/>
        <v>7541043.4265042813</v>
      </c>
      <c r="BF346" s="230">
        <f t="shared" si="429"/>
        <v>7541043.4265042813</v>
      </c>
      <c r="BG346" s="230">
        <f t="shared" si="429"/>
        <v>7541043.4265042813</v>
      </c>
      <c r="BH346" s="230">
        <f t="shared" si="429"/>
        <v>7541043.4265042813</v>
      </c>
      <c r="BI346" s="230">
        <f t="shared" si="429"/>
        <v>7541043.4265042813</v>
      </c>
      <c r="BJ346" s="230">
        <f t="shared" si="429"/>
        <v>7541043.4265042813</v>
      </c>
      <c r="BK346" s="230">
        <f t="shared" si="429"/>
        <v>7541043.4265042813</v>
      </c>
      <c r="BL346" s="230">
        <f t="shared" si="429"/>
        <v>7541043.4265042813</v>
      </c>
      <c r="BM346" s="230">
        <f t="shared" si="429"/>
        <v>7541043.4265042813</v>
      </c>
      <c r="BN346" s="230">
        <f t="shared" si="429"/>
        <v>7541043.4265042813</v>
      </c>
      <c r="BO346" s="230">
        <f t="shared" si="429"/>
        <v>7755508.6329052513</v>
      </c>
      <c r="BP346" s="230">
        <f t="shared" si="429"/>
        <v>7755508.6329052513</v>
      </c>
      <c r="BQ346" s="230">
        <f t="shared" si="429"/>
        <v>7755508.6329052513</v>
      </c>
      <c r="BR346" s="230"/>
      <c r="BS346" s="230">
        <f t="shared" ref="BS346:CY346" si="430">SUM(BS344:BS345)</f>
        <v>0</v>
      </c>
      <c r="BT346" s="230">
        <f t="shared" si="430"/>
        <v>21073409.916519098</v>
      </c>
      <c r="BU346" s="230">
        <f t="shared" si="430"/>
        <v>84907375.124826387</v>
      </c>
      <c r="BV346" s="230">
        <f t="shared" si="430"/>
        <v>87684566.405320123</v>
      </c>
      <c r="BW346" s="230">
        <f t="shared" si="430"/>
        <v>91135916.737254307</v>
      </c>
      <c r="BX346" s="230">
        <f t="shared" si="430"/>
        <v>96959208.033618897</v>
      </c>
      <c r="BY346" s="230">
        <f t="shared" si="430"/>
        <v>100943549.78706831</v>
      </c>
      <c r="BZ346" s="230">
        <f t="shared" si="430"/>
        <v>102032590.58017889</v>
      </c>
      <c r="CA346" s="230">
        <f t="shared" si="430"/>
        <v>106138643.8319709</v>
      </c>
      <c r="CB346" s="230">
        <f t="shared" si="430"/>
        <v>110341005.81814641</v>
      </c>
      <c r="CC346" s="230">
        <f t="shared" si="430"/>
        <v>114641941.54863438</v>
      </c>
      <c r="CD346" s="230">
        <f t="shared" si="430"/>
        <v>119043769.44767255</v>
      </c>
      <c r="CE346" s="230">
        <f t="shared" si="430"/>
        <v>112520852.30899549</v>
      </c>
      <c r="CF346" s="230">
        <f t="shared" si="430"/>
        <v>112520852.30899549</v>
      </c>
      <c r="CG346" s="230">
        <f t="shared" si="430"/>
        <v>112520852.30899549</v>
      </c>
      <c r="CH346" s="230">
        <f t="shared" si="430"/>
        <v>112520852.30899549</v>
      </c>
      <c r="CI346" s="230">
        <f t="shared" si="430"/>
        <v>112520852.30899549</v>
      </c>
      <c r="CJ346" s="230">
        <f t="shared" si="430"/>
        <v>112520852.30899549</v>
      </c>
      <c r="CK346" s="230">
        <f t="shared" si="430"/>
        <v>112520852.30899549</v>
      </c>
      <c r="CL346" s="230">
        <f t="shared" si="430"/>
        <v>112520852.30899549</v>
      </c>
      <c r="CM346" s="230">
        <f t="shared" si="430"/>
        <v>112520852.30899549</v>
      </c>
      <c r="CN346" s="230">
        <f t="shared" si="430"/>
        <v>130107996.05899549</v>
      </c>
      <c r="CO346" s="230">
        <f t="shared" si="430"/>
        <v>182869427.30899549</v>
      </c>
      <c r="CP346" s="230">
        <f t="shared" si="430"/>
        <v>182869427.30899549</v>
      </c>
      <c r="CQ346" s="230">
        <f t="shared" si="430"/>
        <v>182869427.30899549</v>
      </c>
      <c r="CR346" s="230">
        <f t="shared" si="430"/>
        <v>182869427.30899549</v>
      </c>
      <c r="CS346" s="230">
        <f t="shared" si="430"/>
        <v>182869427.30899549</v>
      </c>
      <c r="CT346" s="230">
        <f t="shared" si="430"/>
        <v>182869427.30899549</v>
      </c>
      <c r="CU346" s="230">
        <f t="shared" si="430"/>
        <v>182869427.30899549</v>
      </c>
      <c r="CV346" s="230">
        <f t="shared" si="430"/>
        <v>182869427.30899549</v>
      </c>
      <c r="CW346" s="230">
        <f t="shared" si="430"/>
        <v>182869427.30899549</v>
      </c>
      <c r="CX346" s="230">
        <f t="shared" si="430"/>
        <v>183653600.39247638</v>
      </c>
      <c r="CY346" s="230">
        <f t="shared" si="430"/>
        <v>186006119.64291909</v>
      </c>
    </row>
    <row r="347" spans="1:103">
      <c r="A347" s="3"/>
      <c r="B347" s="2" t="s">
        <v>80</v>
      </c>
      <c r="C347" s="215"/>
      <c r="D347" s="35"/>
      <c r="E347" s="35"/>
      <c r="F347" s="36"/>
      <c r="G347" s="36">
        <f t="shared" si="415"/>
        <v>-166108979.16666666</v>
      </c>
      <c r="H347" s="36" t="s">
        <v>136</v>
      </c>
      <c r="I347" s="36"/>
      <c r="J347" s="36">
        <f>-J361</f>
        <v>0</v>
      </c>
      <c r="K347" s="36">
        <f t="shared" ref="K347:BQ347" si="431">-K361</f>
        <v>0</v>
      </c>
      <c r="L347" s="36">
        <f t="shared" si="431"/>
        <v>0</v>
      </c>
      <c r="M347" s="36">
        <f t="shared" si="431"/>
        <v>0</v>
      </c>
      <c r="N347" s="36">
        <f t="shared" si="431"/>
        <v>0</v>
      </c>
      <c r="O347" s="36">
        <f t="shared" si="431"/>
        <v>0</v>
      </c>
      <c r="P347" s="36">
        <f t="shared" si="431"/>
        <v>-622708.33333333337</v>
      </c>
      <c r="Q347" s="36">
        <f t="shared" si="431"/>
        <v>-1317519.0972222225</v>
      </c>
      <c r="R347" s="36">
        <f t="shared" si="431"/>
        <v>-1461723.9583333333</v>
      </c>
      <c r="S347" s="36">
        <f t="shared" si="431"/>
        <v>-1605928.819444445</v>
      </c>
      <c r="T347" s="36">
        <f t="shared" si="431"/>
        <v>-1750133.6805555553</v>
      </c>
      <c r="U347" s="36">
        <f t="shared" si="431"/>
        <v>-1894338.541666667</v>
      </c>
      <c r="V347" s="36">
        <f t="shared" si="431"/>
        <v>-2038543.4027777773</v>
      </c>
      <c r="W347" s="36">
        <f t="shared" si="431"/>
        <v>-2182748.263888889</v>
      </c>
      <c r="X347" s="36">
        <f t="shared" si="431"/>
        <v>-2326953.1249999995</v>
      </c>
      <c r="Y347" s="36">
        <f t="shared" si="431"/>
        <v>-2471157.986111111</v>
      </c>
      <c r="Z347" s="36">
        <f t="shared" si="431"/>
        <v>-2615362.8472222215</v>
      </c>
      <c r="AA347" s="36">
        <f t="shared" si="431"/>
        <v>-2759567.708333333</v>
      </c>
      <c r="AB347" s="36">
        <f t="shared" si="431"/>
        <v>-2903772.5694444436</v>
      </c>
      <c r="AC347" s="36">
        <f t="shared" si="431"/>
        <v>-3047977.4305555546</v>
      </c>
      <c r="AD347" s="36">
        <f t="shared" si="431"/>
        <v>-3192182.2916666656</v>
      </c>
      <c r="AE347" s="36">
        <f t="shared" si="431"/>
        <v>-3248887.1527777761</v>
      </c>
      <c r="AF347" s="36">
        <f t="shared" si="431"/>
        <v>-3218092.0138888881</v>
      </c>
      <c r="AG347" s="36">
        <f t="shared" si="431"/>
        <v>-3187296.8749999986</v>
      </c>
      <c r="AH347" s="36">
        <f t="shared" si="431"/>
        <v>-3156501.7361111105</v>
      </c>
      <c r="AI347" s="36">
        <f t="shared" si="431"/>
        <v>-3125706.5972222215</v>
      </c>
      <c r="AJ347" s="36">
        <f t="shared" si="431"/>
        <v>-3094911.4583333326</v>
      </c>
      <c r="AK347" s="36">
        <f t="shared" si="431"/>
        <v>-3064116.3194444436</v>
      </c>
      <c r="AL347" s="36">
        <f t="shared" si="431"/>
        <v>-3033321.1805555546</v>
      </c>
      <c r="AM347" s="36">
        <f t="shared" si="431"/>
        <v>-3002526.0416666656</v>
      </c>
      <c r="AN347" s="36">
        <f t="shared" si="431"/>
        <v>-2971730.9027777766</v>
      </c>
      <c r="AO347" s="36">
        <f t="shared" si="431"/>
        <v>-2940935.7638888876</v>
      </c>
      <c r="AP347" s="36">
        <f t="shared" si="431"/>
        <v>-2910140.6249999986</v>
      </c>
      <c r="AQ347" s="36">
        <f t="shared" si="431"/>
        <v>-2879345.4861111096</v>
      </c>
      <c r="AR347" s="36">
        <f t="shared" si="431"/>
        <v>-2848550.3472222206</v>
      </c>
      <c r="AS347" s="36">
        <f t="shared" si="431"/>
        <v>-2817755.2083333316</v>
      </c>
      <c r="AT347" s="36">
        <f t="shared" si="431"/>
        <v>-2786960.0694444426</v>
      </c>
      <c r="AU347" s="36">
        <f t="shared" si="431"/>
        <v>-2756164.9305555536</v>
      </c>
      <c r="AV347" s="36">
        <f t="shared" si="431"/>
        <v>-2725369.7916666646</v>
      </c>
      <c r="AW347" s="36">
        <f t="shared" si="431"/>
        <v>-2694574.6527777757</v>
      </c>
      <c r="AX347" s="36">
        <f t="shared" si="431"/>
        <v>-2663779.5138888867</v>
      </c>
      <c r="AY347" s="36">
        <f t="shared" si="431"/>
        <v>-2632984.3749999977</v>
      </c>
      <c r="AZ347" s="36">
        <f t="shared" si="431"/>
        <v>-2602189.2361111087</v>
      </c>
      <c r="BA347" s="36">
        <f t="shared" si="431"/>
        <v>-2571394.0972222197</v>
      </c>
      <c r="BB347" s="36">
        <f t="shared" si="431"/>
        <v>-2540598.9583333307</v>
      </c>
      <c r="BC347" s="36">
        <f t="shared" si="431"/>
        <v>-2509803.8194444417</v>
      </c>
      <c r="BD347" s="36">
        <f t="shared" si="431"/>
        <v>-2479008.6805555527</v>
      </c>
      <c r="BE347" s="36">
        <f t="shared" si="431"/>
        <v>-2448213.5416666637</v>
      </c>
      <c r="BF347" s="36">
        <f t="shared" si="431"/>
        <v>-2417418.4027777747</v>
      </c>
      <c r="BG347" s="36">
        <f t="shared" si="431"/>
        <v>-2386623.2638888853</v>
      </c>
      <c r="BH347" s="36">
        <f t="shared" si="431"/>
        <v>-2355828.1249999967</v>
      </c>
      <c r="BI347" s="36">
        <f t="shared" si="431"/>
        <v>-2325032.9861111073</v>
      </c>
      <c r="BJ347" s="36">
        <f t="shared" si="431"/>
        <v>-2294237.8472222188</v>
      </c>
      <c r="BK347" s="36">
        <f t="shared" si="431"/>
        <v>-2263442.7083333293</v>
      </c>
      <c r="BL347" s="36">
        <f t="shared" si="431"/>
        <v>-2232647.5694444408</v>
      </c>
      <c r="BM347" s="36">
        <f t="shared" si="431"/>
        <v>-2201852.4305555513</v>
      </c>
      <c r="BN347" s="36">
        <f t="shared" si="431"/>
        <v>-2171057.2916666628</v>
      </c>
      <c r="BO347" s="36">
        <f t="shared" si="431"/>
        <v>-2140262.1527777733</v>
      </c>
      <c r="BP347" s="36">
        <f t="shared" si="431"/>
        <v>-2109467.0138888848</v>
      </c>
      <c r="BQ347" s="36">
        <f t="shared" si="431"/>
        <v>-2078671.8749999953</v>
      </c>
      <c r="BR347" s="22"/>
      <c r="BS347" s="36">
        <f t="shared" ref="BS347:CY347" si="432">-BS361</f>
        <v>-36584624.999999985</v>
      </c>
      <c r="BT347" s="36">
        <f t="shared" si="432"/>
        <v>-32150124.999999974</v>
      </c>
      <c r="BU347" s="36">
        <f t="shared" si="432"/>
        <v>-27715624.999999959</v>
      </c>
      <c r="BV347" s="36">
        <f t="shared" si="432"/>
        <v>0</v>
      </c>
      <c r="BW347" s="36">
        <f t="shared" si="432"/>
        <v>0</v>
      </c>
      <c r="BX347" s="36">
        <f t="shared" si="432"/>
        <v>-22542041.666666675</v>
      </c>
      <c r="BY347" s="36">
        <f t="shared" si="432"/>
        <v>-18107541.666666675</v>
      </c>
      <c r="BZ347" s="36">
        <f t="shared" si="432"/>
        <v>-13673041.666666673</v>
      </c>
      <c r="CA347" s="36">
        <f t="shared" si="432"/>
        <v>-9238541.6666666735</v>
      </c>
      <c r="CB347" s="36">
        <f t="shared" si="432"/>
        <v>-4804041.6666666726</v>
      </c>
      <c r="CC347" s="36">
        <f t="shared" si="432"/>
        <v>-1293395.8333333363</v>
      </c>
      <c r="CD347" s="36">
        <f t="shared" si="432"/>
        <v>0</v>
      </c>
      <c r="CE347" s="36">
        <f t="shared" si="432"/>
        <v>0</v>
      </c>
      <c r="CF347" s="36">
        <f t="shared" si="432"/>
        <v>0</v>
      </c>
      <c r="CG347" s="36">
        <f t="shared" si="432"/>
        <v>0</v>
      </c>
      <c r="CH347" s="36">
        <f t="shared" si="432"/>
        <v>0</v>
      </c>
      <c r="CI347" s="36">
        <f t="shared" si="432"/>
        <v>0</v>
      </c>
      <c r="CJ347" s="36">
        <f t="shared" si="432"/>
        <v>0</v>
      </c>
      <c r="CK347" s="36">
        <f t="shared" si="432"/>
        <v>0</v>
      </c>
      <c r="CL347" s="36">
        <f t="shared" si="432"/>
        <v>0</v>
      </c>
      <c r="CM347" s="36">
        <f t="shared" si="432"/>
        <v>0</v>
      </c>
      <c r="CN347" s="36">
        <f t="shared" si="432"/>
        <v>0</v>
      </c>
      <c r="CO347" s="36">
        <f t="shared" si="432"/>
        <v>0</v>
      </c>
      <c r="CP347" s="36">
        <f t="shared" si="432"/>
        <v>0</v>
      </c>
      <c r="CQ347" s="36">
        <f t="shared" si="432"/>
        <v>0</v>
      </c>
      <c r="CR347" s="36">
        <f t="shared" si="432"/>
        <v>0</v>
      </c>
      <c r="CS347" s="36">
        <f t="shared" si="432"/>
        <v>0</v>
      </c>
      <c r="CT347" s="36">
        <f t="shared" si="432"/>
        <v>0</v>
      </c>
      <c r="CU347" s="36">
        <f t="shared" si="432"/>
        <v>0</v>
      </c>
      <c r="CV347" s="36">
        <f t="shared" si="432"/>
        <v>0</v>
      </c>
      <c r="CW347" s="36">
        <f t="shared" si="432"/>
        <v>0</v>
      </c>
      <c r="CX347" s="36">
        <f t="shared" si="432"/>
        <v>0</v>
      </c>
      <c r="CY347" s="36">
        <f t="shared" si="432"/>
        <v>0</v>
      </c>
    </row>
    <row r="348" spans="1:103" s="19" customFormat="1">
      <c r="A348" s="12"/>
      <c r="B348" s="229" t="s">
        <v>250</v>
      </c>
      <c r="C348" s="329"/>
      <c r="D348" s="229"/>
      <c r="E348" s="229"/>
      <c r="F348" s="230"/>
      <c r="G348" s="230">
        <f t="shared" si="415"/>
        <v>4027073230.7208519</v>
      </c>
      <c r="H348" s="230" t="s">
        <v>136</v>
      </c>
      <c r="I348" s="230">
        <f t="shared" ref="I348:BQ348" si="433">SUM(I346:I347)</f>
        <v>0</v>
      </c>
      <c r="J348" s="230">
        <f t="shared" si="433"/>
        <v>0</v>
      </c>
      <c r="K348" s="230">
        <f t="shared" si="433"/>
        <v>0</v>
      </c>
      <c r="L348" s="230">
        <f t="shared" si="433"/>
        <v>0</v>
      </c>
      <c r="M348" s="230">
        <f t="shared" si="433"/>
        <v>0</v>
      </c>
      <c r="N348" s="230">
        <f t="shared" si="433"/>
        <v>0</v>
      </c>
      <c r="O348" s="230">
        <f t="shared" si="433"/>
        <v>0</v>
      </c>
      <c r="P348" s="230">
        <f t="shared" si="433"/>
        <v>-622708.33333333337</v>
      </c>
      <c r="Q348" s="230">
        <f t="shared" si="433"/>
        <v>-1317519.0972222225</v>
      </c>
      <c r="R348" s="230">
        <f t="shared" si="433"/>
        <v>-1461723.9583333333</v>
      </c>
      <c r="S348" s="230">
        <f t="shared" si="433"/>
        <v>-1605928.819444445</v>
      </c>
      <c r="T348" s="230">
        <f t="shared" si="433"/>
        <v>-1750133.6805555553</v>
      </c>
      <c r="U348" s="230">
        <f t="shared" si="433"/>
        <v>-1894338.541666667</v>
      </c>
      <c r="V348" s="230">
        <f t="shared" si="433"/>
        <v>-2038543.4027777773</v>
      </c>
      <c r="W348" s="230">
        <f t="shared" si="433"/>
        <v>-2182748.263888889</v>
      </c>
      <c r="X348" s="230">
        <f t="shared" si="433"/>
        <v>-2326953.1249999995</v>
      </c>
      <c r="Y348" s="230">
        <f t="shared" si="433"/>
        <v>-2471157.986111111</v>
      </c>
      <c r="Z348" s="230">
        <f t="shared" si="433"/>
        <v>-2615362.8472222215</v>
      </c>
      <c r="AA348" s="230">
        <f t="shared" si="433"/>
        <v>-2759567.708333333</v>
      </c>
      <c r="AB348" s="230">
        <f t="shared" si="433"/>
        <v>-2903772.5694444436</v>
      </c>
      <c r="AC348" s="230">
        <f t="shared" si="433"/>
        <v>-3047977.4305555546</v>
      </c>
      <c r="AD348" s="230">
        <f t="shared" si="433"/>
        <v>-3192182.2916666656</v>
      </c>
      <c r="AE348" s="230">
        <f t="shared" si="433"/>
        <v>3775582.8193952562</v>
      </c>
      <c r="AF348" s="230">
        <f t="shared" si="433"/>
        <v>3806377.9582841443</v>
      </c>
      <c r="AG348" s="230">
        <f t="shared" si="433"/>
        <v>3837173.0971730337</v>
      </c>
      <c r="AH348" s="230">
        <f t="shared" si="433"/>
        <v>3867968.2360619218</v>
      </c>
      <c r="AI348" s="230">
        <f t="shared" si="433"/>
        <v>3898763.3749508108</v>
      </c>
      <c r="AJ348" s="230">
        <f t="shared" si="433"/>
        <v>3929558.5138396998</v>
      </c>
      <c r="AK348" s="230">
        <f t="shared" si="433"/>
        <v>3960353.6527285888</v>
      </c>
      <c r="AL348" s="230">
        <f t="shared" si="433"/>
        <v>3991148.7916174778</v>
      </c>
      <c r="AM348" s="230">
        <f t="shared" si="433"/>
        <v>4021943.9305063668</v>
      </c>
      <c r="AN348" s="230">
        <f t="shared" si="433"/>
        <v>4052739.0693952558</v>
      </c>
      <c r="AO348" s="230">
        <f t="shared" si="433"/>
        <v>4083534.2082841448</v>
      </c>
      <c r="AP348" s="230">
        <f t="shared" si="433"/>
        <v>4114329.3471730337</v>
      </c>
      <c r="AQ348" s="230">
        <f t="shared" si="433"/>
        <v>4349702.9723119214</v>
      </c>
      <c r="AR348" s="230">
        <f t="shared" si="433"/>
        <v>4380498.1112008095</v>
      </c>
      <c r="AS348" s="230">
        <f t="shared" si="433"/>
        <v>4411293.2500896994</v>
      </c>
      <c r="AT348" s="230">
        <f t="shared" si="433"/>
        <v>4442088.3889785875</v>
      </c>
      <c r="AU348" s="230">
        <f t="shared" si="433"/>
        <v>4472883.5278674774</v>
      </c>
      <c r="AV348" s="230">
        <f t="shared" si="433"/>
        <v>4503678.6667563654</v>
      </c>
      <c r="AW348" s="230">
        <f t="shared" si="433"/>
        <v>4534473.8056452554</v>
      </c>
      <c r="AX348" s="230">
        <f t="shared" si="433"/>
        <v>4565268.9445341434</v>
      </c>
      <c r="AY348" s="230">
        <f t="shared" si="433"/>
        <v>4596064.0834230334</v>
      </c>
      <c r="AZ348" s="230">
        <f t="shared" si="433"/>
        <v>4626859.2223119214</v>
      </c>
      <c r="BA348" s="230">
        <f t="shared" si="433"/>
        <v>4657654.3612008113</v>
      </c>
      <c r="BB348" s="230">
        <f t="shared" si="433"/>
        <v>4688449.5000896994</v>
      </c>
      <c r="BC348" s="230">
        <f t="shared" si="433"/>
        <v>5031239.6070598401</v>
      </c>
      <c r="BD348" s="230">
        <f t="shared" si="433"/>
        <v>5062034.7459487282</v>
      </c>
      <c r="BE348" s="230">
        <f t="shared" si="433"/>
        <v>5092829.8848376181</v>
      </c>
      <c r="BF348" s="230">
        <f t="shared" si="433"/>
        <v>5123625.0237265062</v>
      </c>
      <c r="BG348" s="230">
        <f t="shared" si="433"/>
        <v>5154420.1626153961</v>
      </c>
      <c r="BH348" s="230">
        <f t="shared" si="433"/>
        <v>5185215.3015042841</v>
      </c>
      <c r="BI348" s="230">
        <f t="shared" si="433"/>
        <v>5216010.4403931741</v>
      </c>
      <c r="BJ348" s="230">
        <f t="shared" si="433"/>
        <v>5246805.5792820621</v>
      </c>
      <c r="BK348" s="230">
        <f t="shared" si="433"/>
        <v>5277600.7181709521</v>
      </c>
      <c r="BL348" s="230">
        <f t="shared" si="433"/>
        <v>5308395.8570598401</v>
      </c>
      <c r="BM348" s="230">
        <f t="shared" si="433"/>
        <v>5339190.99594873</v>
      </c>
      <c r="BN348" s="230">
        <f t="shared" si="433"/>
        <v>5369986.1348376181</v>
      </c>
      <c r="BO348" s="230">
        <f t="shared" si="433"/>
        <v>5615246.480127478</v>
      </c>
      <c r="BP348" s="230">
        <f t="shared" si="433"/>
        <v>5646041.6190163661</v>
      </c>
      <c r="BQ348" s="230">
        <f t="shared" si="433"/>
        <v>5676836.757905256</v>
      </c>
      <c r="BR348" s="230"/>
      <c r="BS348" s="230">
        <f t="shared" ref="BS348:CY348" si="434">SUM(BS346:BS347)</f>
        <v>-36584624.999999985</v>
      </c>
      <c r="BT348" s="230">
        <f t="shared" si="434"/>
        <v>-11076715.083480876</v>
      </c>
      <c r="BU348" s="230">
        <f t="shared" si="434"/>
        <v>57191750.124826431</v>
      </c>
      <c r="BV348" s="230">
        <f t="shared" si="434"/>
        <v>87684566.405320123</v>
      </c>
      <c r="BW348" s="230">
        <f t="shared" si="434"/>
        <v>91135916.737254307</v>
      </c>
      <c r="BX348" s="230">
        <f t="shared" si="434"/>
        <v>74417166.366952226</v>
      </c>
      <c r="BY348" s="230">
        <f t="shared" si="434"/>
        <v>82836008.120401636</v>
      </c>
      <c r="BZ348" s="230">
        <f t="shared" si="434"/>
        <v>88359548.913512215</v>
      </c>
      <c r="CA348" s="230">
        <f t="shared" si="434"/>
        <v>96900102.165304229</v>
      </c>
      <c r="CB348" s="230">
        <f t="shared" si="434"/>
        <v>105536964.15147974</v>
      </c>
      <c r="CC348" s="230">
        <f t="shared" si="434"/>
        <v>113348545.71530104</v>
      </c>
      <c r="CD348" s="230">
        <f t="shared" si="434"/>
        <v>119043769.44767255</v>
      </c>
      <c r="CE348" s="230">
        <f t="shared" si="434"/>
        <v>112520852.30899549</v>
      </c>
      <c r="CF348" s="230">
        <f t="shared" si="434"/>
        <v>112520852.30899549</v>
      </c>
      <c r="CG348" s="230">
        <f t="shared" si="434"/>
        <v>112520852.30899549</v>
      </c>
      <c r="CH348" s="230">
        <f t="shared" si="434"/>
        <v>112520852.30899549</v>
      </c>
      <c r="CI348" s="230">
        <f t="shared" si="434"/>
        <v>112520852.30899549</v>
      </c>
      <c r="CJ348" s="230">
        <f t="shared" si="434"/>
        <v>112520852.30899549</v>
      </c>
      <c r="CK348" s="230">
        <f t="shared" si="434"/>
        <v>112520852.30899549</v>
      </c>
      <c r="CL348" s="230">
        <f t="shared" si="434"/>
        <v>112520852.30899549</v>
      </c>
      <c r="CM348" s="230">
        <f t="shared" si="434"/>
        <v>112520852.30899549</v>
      </c>
      <c r="CN348" s="230">
        <f t="shared" si="434"/>
        <v>130107996.05899549</v>
      </c>
      <c r="CO348" s="230">
        <f t="shared" si="434"/>
        <v>182869427.30899549</v>
      </c>
      <c r="CP348" s="230">
        <f t="shared" si="434"/>
        <v>182869427.30899549</v>
      </c>
      <c r="CQ348" s="230">
        <f t="shared" si="434"/>
        <v>182869427.30899549</v>
      </c>
      <c r="CR348" s="230">
        <f t="shared" si="434"/>
        <v>182869427.30899549</v>
      </c>
      <c r="CS348" s="230">
        <f t="shared" si="434"/>
        <v>182869427.30899549</v>
      </c>
      <c r="CT348" s="230">
        <f t="shared" si="434"/>
        <v>182869427.30899549</v>
      </c>
      <c r="CU348" s="230">
        <f t="shared" si="434"/>
        <v>182869427.30899549</v>
      </c>
      <c r="CV348" s="230">
        <f t="shared" si="434"/>
        <v>182869427.30899549</v>
      </c>
      <c r="CW348" s="230">
        <f t="shared" si="434"/>
        <v>182869427.30899549</v>
      </c>
      <c r="CX348" s="230">
        <f t="shared" si="434"/>
        <v>183653600.39247638</v>
      </c>
      <c r="CY348" s="230">
        <f t="shared" si="434"/>
        <v>186006119.64291909</v>
      </c>
    </row>
    <row r="349" spans="1:103">
      <c r="A349" s="3"/>
      <c r="B349" s="35" t="s">
        <v>26</v>
      </c>
      <c r="C349" s="215"/>
      <c r="D349" s="35"/>
      <c r="E349" s="35"/>
      <c r="F349" s="36"/>
      <c r="G349" s="36">
        <f t="shared" si="415"/>
        <v>-814946914.16086698</v>
      </c>
      <c r="H349" s="36" t="s">
        <v>136</v>
      </c>
      <c r="I349" s="36">
        <f>IF(I348&gt;0,I348*-0.2,0)</f>
        <v>0</v>
      </c>
      <c r="J349" s="36">
        <f>IF(J348&gt;0,J348*-0.2,0)</f>
        <v>0</v>
      </c>
      <c r="K349" s="36">
        <f t="shared" ref="K349:BV349" si="435">IF(K348&gt;0,K348*-0.2,0)</f>
        <v>0</v>
      </c>
      <c r="L349" s="36">
        <f t="shared" si="435"/>
        <v>0</v>
      </c>
      <c r="M349" s="36">
        <f t="shared" si="435"/>
        <v>0</v>
      </c>
      <c r="N349" s="36">
        <f t="shared" si="435"/>
        <v>0</v>
      </c>
      <c r="O349" s="36">
        <f t="shared" si="435"/>
        <v>0</v>
      </c>
      <c r="P349" s="36">
        <f t="shared" si="435"/>
        <v>0</v>
      </c>
      <c r="Q349" s="36">
        <f t="shared" si="435"/>
        <v>0</v>
      </c>
      <c r="R349" s="36">
        <f t="shared" si="435"/>
        <v>0</v>
      </c>
      <c r="S349" s="36">
        <f t="shared" si="435"/>
        <v>0</v>
      </c>
      <c r="T349" s="36">
        <f t="shared" si="435"/>
        <v>0</v>
      </c>
      <c r="U349" s="36">
        <f t="shared" si="435"/>
        <v>0</v>
      </c>
      <c r="V349" s="36">
        <f t="shared" si="435"/>
        <v>0</v>
      </c>
      <c r="W349" s="36">
        <f t="shared" si="435"/>
        <v>0</v>
      </c>
      <c r="X349" s="36">
        <f t="shared" si="435"/>
        <v>0</v>
      </c>
      <c r="Y349" s="36">
        <f t="shared" si="435"/>
        <v>0</v>
      </c>
      <c r="Z349" s="36">
        <f t="shared" si="435"/>
        <v>0</v>
      </c>
      <c r="AA349" s="36">
        <f t="shared" si="435"/>
        <v>0</v>
      </c>
      <c r="AB349" s="36">
        <f t="shared" si="435"/>
        <v>0</v>
      </c>
      <c r="AC349" s="36">
        <f t="shared" si="435"/>
        <v>0</v>
      </c>
      <c r="AD349" s="36">
        <f t="shared" si="435"/>
        <v>0</v>
      </c>
      <c r="AE349" s="36">
        <f t="shared" si="435"/>
        <v>-755116.56387905125</v>
      </c>
      <c r="AF349" s="36">
        <f t="shared" si="435"/>
        <v>-761275.59165682888</v>
      </c>
      <c r="AG349" s="36">
        <f t="shared" si="435"/>
        <v>-767434.61943460675</v>
      </c>
      <c r="AH349" s="36">
        <f t="shared" si="435"/>
        <v>-773593.64721238439</v>
      </c>
      <c r="AI349" s="36">
        <f t="shared" si="435"/>
        <v>-779752.67499016225</v>
      </c>
      <c r="AJ349" s="36">
        <f t="shared" si="435"/>
        <v>-785911.70276794001</v>
      </c>
      <c r="AK349" s="36">
        <f t="shared" si="435"/>
        <v>-792070.73054571776</v>
      </c>
      <c r="AL349" s="36">
        <f t="shared" si="435"/>
        <v>-798229.75832349563</v>
      </c>
      <c r="AM349" s="36">
        <f t="shared" si="435"/>
        <v>-804388.78610127338</v>
      </c>
      <c r="AN349" s="36">
        <f t="shared" si="435"/>
        <v>-810547.81387905125</v>
      </c>
      <c r="AO349" s="36">
        <f t="shared" si="435"/>
        <v>-816706.841656829</v>
      </c>
      <c r="AP349" s="36">
        <f t="shared" si="435"/>
        <v>-822865.86943460675</v>
      </c>
      <c r="AQ349" s="36">
        <f t="shared" si="435"/>
        <v>-869940.59446238435</v>
      </c>
      <c r="AR349" s="36">
        <f t="shared" si="435"/>
        <v>-876099.62224016199</v>
      </c>
      <c r="AS349" s="36">
        <f t="shared" si="435"/>
        <v>-882258.65001793997</v>
      </c>
      <c r="AT349" s="36">
        <f t="shared" si="435"/>
        <v>-888417.67779571749</v>
      </c>
      <c r="AU349" s="36">
        <f t="shared" si="435"/>
        <v>-894576.70557349548</v>
      </c>
      <c r="AV349" s="36">
        <f t="shared" si="435"/>
        <v>-900735.73335127311</v>
      </c>
      <c r="AW349" s="36">
        <f t="shared" si="435"/>
        <v>-906894.7611290511</v>
      </c>
      <c r="AX349" s="36">
        <f t="shared" si="435"/>
        <v>-913053.78890682873</v>
      </c>
      <c r="AY349" s="36">
        <f t="shared" si="435"/>
        <v>-919212.81668460672</v>
      </c>
      <c r="AZ349" s="36">
        <f t="shared" si="435"/>
        <v>-925371.84446238435</v>
      </c>
      <c r="BA349" s="36">
        <f t="shared" si="435"/>
        <v>-931530.87224016234</v>
      </c>
      <c r="BB349" s="36">
        <f t="shared" si="435"/>
        <v>-937689.90001793997</v>
      </c>
      <c r="BC349" s="36">
        <f t="shared" si="435"/>
        <v>-1006247.9214119681</v>
      </c>
      <c r="BD349" s="36">
        <f t="shared" si="435"/>
        <v>-1012406.9491897457</v>
      </c>
      <c r="BE349" s="36">
        <f t="shared" si="435"/>
        <v>-1018565.9769675237</v>
      </c>
      <c r="BF349" s="36">
        <f t="shared" si="435"/>
        <v>-1024725.0047453013</v>
      </c>
      <c r="BG349" s="36">
        <f t="shared" si="435"/>
        <v>-1030884.0325230793</v>
      </c>
      <c r="BH349" s="36">
        <f t="shared" si="435"/>
        <v>-1037043.0603008568</v>
      </c>
      <c r="BI349" s="36">
        <f t="shared" si="435"/>
        <v>-1043202.0880786348</v>
      </c>
      <c r="BJ349" s="36">
        <f t="shared" si="435"/>
        <v>-1049361.1158564126</v>
      </c>
      <c r="BK349" s="36">
        <f t="shared" si="435"/>
        <v>-1055520.1436341906</v>
      </c>
      <c r="BL349" s="36">
        <f t="shared" si="435"/>
        <v>-1061679.1714119681</v>
      </c>
      <c r="BM349" s="36">
        <f t="shared" si="435"/>
        <v>-1067838.1991897461</v>
      </c>
      <c r="BN349" s="36">
        <f t="shared" si="435"/>
        <v>-1073997.2269675236</v>
      </c>
      <c r="BO349" s="36">
        <f t="shared" si="435"/>
        <v>-1123049.2960254957</v>
      </c>
      <c r="BP349" s="36">
        <f t="shared" si="435"/>
        <v>-1129208.3238032733</v>
      </c>
      <c r="BQ349" s="36">
        <f t="shared" si="435"/>
        <v>-1135367.3515810512</v>
      </c>
      <c r="BR349" s="22"/>
      <c r="BS349" s="36">
        <f t="shared" si="435"/>
        <v>0</v>
      </c>
      <c r="BT349" s="36">
        <f t="shared" si="435"/>
        <v>0</v>
      </c>
      <c r="BU349" s="36">
        <f t="shared" si="435"/>
        <v>-11438350.024965286</v>
      </c>
      <c r="BV349" s="36">
        <f t="shared" si="435"/>
        <v>-17536913.281064026</v>
      </c>
      <c r="BW349" s="36">
        <f t="shared" ref="BW349:CY349" si="436">IF(BW348&gt;0,BW348*-0.2,0)</f>
        <v>-18227183.347450864</v>
      </c>
      <c r="BX349" s="36">
        <f t="shared" si="436"/>
        <v>-14883433.273390446</v>
      </c>
      <c r="BY349" s="36">
        <f t="shared" si="436"/>
        <v>-16567201.624080328</v>
      </c>
      <c r="BZ349" s="36">
        <f t="shared" si="436"/>
        <v>-17671909.782702442</v>
      </c>
      <c r="CA349" s="36">
        <f t="shared" si="436"/>
        <v>-19380020.433060847</v>
      </c>
      <c r="CB349" s="36">
        <f t="shared" si="436"/>
        <v>-21107392.83029595</v>
      </c>
      <c r="CC349" s="36">
        <f t="shared" si="436"/>
        <v>-22669709.143060207</v>
      </c>
      <c r="CD349" s="36">
        <f t="shared" si="436"/>
        <v>-23808753.889534511</v>
      </c>
      <c r="CE349" s="36">
        <f t="shared" si="436"/>
        <v>-22504170.4617991</v>
      </c>
      <c r="CF349" s="36">
        <f t="shared" si="436"/>
        <v>-22504170.4617991</v>
      </c>
      <c r="CG349" s="36">
        <f t="shared" si="436"/>
        <v>-22504170.4617991</v>
      </c>
      <c r="CH349" s="36">
        <f t="shared" si="436"/>
        <v>-22504170.4617991</v>
      </c>
      <c r="CI349" s="36">
        <f t="shared" si="436"/>
        <v>-22504170.4617991</v>
      </c>
      <c r="CJ349" s="36">
        <f t="shared" si="436"/>
        <v>-22504170.4617991</v>
      </c>
      <c r="CK349" s="36">
        <f t="shared" si="436"/>
        <v>-22504170.4617991</v>
      </c>
      <c r="CL349" s="36">
        <f t="shared" si="436"/>
        <v>-22504170.4617991</v>
      </c>
      <c r="CM349" s="36">
        <f t="shared" si="436"/>
        <v>-22504170.4617991</v>
      </c>
      <c r="CN349" s="36">
        <f t="shared" si="436"/>
        <v>-26021599.2117991</v>
      </c>
      <c r="CO349" s="36">
        <f t="shared" si="436"/>
        <v>-36573885.4617991</v>
      </c>
      <c r="CP349" s="36">
        <f t="shared" si="436"/>
        <v>-36573885.4617991</v>
      </c>
      <c r="CQ349" s="36">
        <f t="shared" si="436"/>
        <v>-36573885.4617991</v>
      </c>
      <c r="CR349" s="36">
        <f t="shared" si="436"/>
        <v>-36573885.4617991</v>
      </c>
      <c r="CS349" s="36">
        <f t="shared" si="436"/>
        <v>-36573885.4617991</v>
      </c>
      <c r="CT349" s="36">
        <f t="shared" si="436"/>
        <v>-36573885.4617991</v>
      </c>
      <c r="CU349" s="36">
        <f t="shared" si="436"/>
        <v>-36573885.4617991</v>
      </c>
      <c r="CV349" s="36">
        <f t="shared" si="436"/>
        <v>-36573885.4617991</v>
      </c>
      <c r="CW349" s="36">
        <f t="shared" si="436"/>
        <v>-36573885.4617991</v>
      </c>
      <c r="CX349" s="36">
        <f t="shared" si="436"/>
        <v>-36730720.078495279</v>
      </c>
      <c r="CY349" s="36">
        <f t="shared" si="436"/>
        <v>-37201223.928583823</v>
      </c>
    </row>
    <row r="350" spans="1:103" s="19" customFormat="1">
      <c r="A350" s="12"/>
      <c r="B350" s="229" t="s">
        <v>8</v>
      </c>
      <c r="C350" s="329"/>
      <c r="D350" s="229"/>
      <c r="E350" s="229"/>
      <c r="F350" s="230"/>
      <c r="G350" s="230">
        <f t="shared" si="415"/>
        <v>3212126316.5599871</v>
      </c>
      <c r="H350" s="230" t="s">
        <v>136</v>
      </c>
      <c r="I350" s="230">
        <f t="shared" ref="I350:BQ350" si="437">SUM(I348:I349)</f>
        <v>0</v>
      </c>
      <c r="J350" s="230">
        <f t="shared" si="437"/>
        <v>0</v>
      </c>
      <c r="K350" s="230">
        <f t="shared" si="437"/>
        <v>0</v>
      </c>
      <c r="L350" s="230">
        <f t="shared" si="437"/>
        <v>0</v>
      </c>
      <c r="M350" s="230">
        <f t="shared" si="437"/>
        <v>0</v>
      </c>
      <c r="N350" s="230">
        <f t="shared" si="437"/>
        <v>0</v>
      </c>
      <c r="O350" s="230">
        <f t="shared" si="437"/>
        <v>0</v>
      </c>
      <c r="P350" s="230">
        <f t="shared" si="437"/>
        <v>-622708.33333333337</v>
      </c>
      <c r="Q350" s="230">
        <f t="shared" si="437"/>
        <v>-1317519.0972222225</v>
      </c>
      <c r="R350" s="230">
        <f t="shared" si="437"/>
        <v>-1461723.9583333333</v>
      </c>
      <c r="S350" s="230">
        <f t="shared" si="437"/>
        <v>-1605928.819444445</v>
      </c>
      <c r="T350" s="230">
        <f t="shared" si="437"/>
        <v>-1750133.6805555553</v>
      </c>
      <c r="U350" s="230">
        <f t="shared" si="437"/>
        <v>-1894338.541666667</v>
      </c>
      <c r="V350" s="230">
        <f t="shared" si="437"/>
        <v>-2038543.4027777773</v>
      </c>
      <c r="W350" s="230">
        <f t="shared" si="437"/>
        <v>-2182748.263888889</v>
      </c>
      <c r="X350" s="230">
        <f t="shared" si="437"/>
        <v>-2326953.1249999995</v>
      </c>
      <c r="Y350" s="230">
        <f t="shared" si="437"/>
        <v>-2471157.986111111</v>
      </c>
      <c r="Z350" s="230">
        <f t="shared" si="437"/>
        <v>-2615362.8472222215</v>
      </c>
      <c r="AA350" s="230">
        <f t="shared" si="437"/>
        <v>-2759567.708333333</v>
      </c>
      <c r="AB350" s="230">
        <f t="shared" si="437"/>
        <v>-2903772.5694444436</v>
      </c>
      <c r="AC350" s="230">
        <f t="shared" si="437"/>
        <v>-3047977.4305555546</v>
      </c>
      <c r="AD350" s="230">
        <f t="shared" si="437"/>
        <v>-3192182.2916666656</v>
      </c>
      <c r="AE350" s="230">
        <f t="shared" si="437"/>
        <v>3020466.255516205</v>
      </c>
      <c r="AF350" s="230">
        <f t="shared" si="437"/>
        <v>3045102.3666273155</v>
      </c>
      <c r="AG350" s="230">
        <f t="shared" si="437"/>
        <v>3069738.477738427</v>
      </c>
      <c r="AH350" s="230">
        <f t="shared" si="437"/>
        <v>3094374.5888495375</v>
      </c>
      <c r="AI350" s="230">
        <f t="shared" si="437"/>
        <v>3119010.6999606485</v>
      </c>
      <c r="AJ350" s="230">
        <f t="shared" si="437"/>
        <v>3143646.81107176</v>
      </c>
      <c r="AK350" s="230">
        <f t="shared" si="437"/>
        <v>3168282.922182871</v>
      </c>
      <c r="AL350" s="230">
        <f t="shared" si="437"/>
        <v>3192919.033293982</v>
      </c>
      <c r="AM350" s="230">
        <f t="shared" si="437"/>
        <v>3217555.1444050935</v>
      </c>
      <c r="AN350" s="230">
        <f t="shared" si="437"/>
        <v>3242191.2555162045</v>
      </c>
      <c r="AO350" s="230">
        <f t="shared" si="437"/>
        <v>3266827.366627316</v>
      </c>
      <c r="AP350" s="230">
        <f t="shared" si="437"/>
        <v>3291463.477738427</v>
      </c>
      <c r="AQ350" s="230">
        <f t="shared" si="437"/>
        <v>3479762.3778495369</v>
      </c>
      <c r="AR350" s="230">
        <f t="shared" si="437"/>
        <v>3504398.4889606475</v>
      </c>
      <c r="AS350" s="230">
        <f t="shared" si="437"/>
        <v>3529034.6000717594</v>
      </c>
      <c r="AT350" s="230">
        <f t="shared" si="437"/>
        <v>3553670.71118287</v>
      </c>
      <c r="AU350" s="230">
        <f t="shared" si="437"/>
        <v>3578306.8222939819</v>
      </c>
      <c r="AV350" s="230">
        <f t="shared" si="437"/>
        <v>3602942.9334050925</v>
      </c>
      <c r="AW350" s="230">
        <f t="shared" si="437"/>
        <v>3627579.0445162044</v>
      </c>
      <c r="AX350" s="230">
        <f t="shared" si="437"/>
        <v>3652215.1556273149</v>
      </c>
      <c r="AY350" s="230">
        <f t="shared" si="437"/>
        <v>3676851.2667384269</v>
      </c>
      <c r="AZ350" s="230">
        <f t="shared" si="437"/>
        <v>3701487.3778495369</v>
      </c>
      <c r="BA350" s="230">
        <f t="shared" si="437"/>
        <v>3726123.4889606489</v>
      </c>
      <c r="BB350" s="230">
        <f t="shared" si="437"/>
        <v>3750759.6000717594</v>
      </c>
      <c r="BC350" s="230">
        <f t="shared" si="437"/>
        <v>4024991.6856478723</v>
      </c>
      <c r="BD350" s="230">
        <f t="shared" si="437"/>
        <v>4049627.7967589824</v>
      </c>
      <c r="BE350" s="230">
        <f t="shared" si="437"/>
        <v>4074263.9078700943</v>
      </c>
      <c r="BF350" s="230">
        <f t="shared" si="437"/>
        <v>4098900.0189812048</v>
      </c>
      <c r="BG350" s="230">
        <f t="shared" si="437"/>
        <v>4123536.1300923168</v>
      </c>
      <c r="BH350" s="230">
        <f t="shared" si="437"/>
        <v>4148172.2412034273</v>
      </c>
      <c r="BI350" s="230">
        <f t="shared" si="437"/>
        <v>4172808.3523145393</v>
      </c>
      <c r="BJ350" s="230">
        <f t="shared" si="437"/>
        <v>4197444.4634256493</v>
      </c>
      <c r="BK350" s="230">
        <f t="shared" si="437"/>
        <v>4222080.5745367613</v>
      </c>
      <c r="BL350" s="230">
        <f t="shared" si="437"/>
        <v>4246716.6856478723</v>
      </c>
      <c r="BM350" s="230">
        <f t="shared" si="437"/>
        <v>4271352.7967589842</v>
      </c>
      <c r="BN350" s="230">
        <f t="shared" si="437"/>
        <v>4295988.9078700943</v>
      </c>
      <c r="BO350" s="230">
        <f t="shared" si="437"/>
        <v>4492197.184101982</v>
      </c>
      <c r="BP350" s="230">
        <f t="shared" si="437"/>
        <v>4516833.295213093</v>
      </c>
      <c r="BQ350" s="230">
        <f t="shared" si="437"/>
        <v>4541469.406324205</v>
      </c>
      <c r="BR350" s="230"/>
      <c r="BS350" s="230">
        <f t="shared" ref="BS350:CY350" si="438">SUM(BS348:BS349)</f>
        <v>-36584624.999999985</v>
      </c>
      <c r="BT350" s="230">
        <f t="shared" si="438"/>
        <v>-11076715.083480876</v>
      </c>
      <c r="BU350" s="230">
        <f t="shared" si="438"/>
        <v>45753400.099861145</v>
      </c>
      <c r="BV350" s="230">
        <f t="shared" si="438"/>
        <v>70147653.124256104</v>
      </c>
      <c r="BW350" s="230">
        <f t="shared" si="438"/>
        <v>72908733.389803439</v>
      </c>
      <c r="BX350" s="230">
        <f t="shared" si="438"/>
        <v>59533733.093561783</v>
      </c>
      <c r="BY350" s="230">
        <f t="shared" si="438"/>
        <v>66268806.496321306</v>
      </c>
      <c r="BZ350" s="230">
        <f t="shared" si="438"/>
        <v>70687639.130809769</v>
      </c>
      <c r="CA350" s="230">
        <f t="shared" si="438"/>
        <v>77520081.732243389</v>
      </c>
      <c r="CB350" s="230">
        <f t="shared" si="438"/>
        <v>84429571.321183786</v>
      </c>
      <c r="CC350" s="230">
        <f t="shared" si="438"/>
        <v>90678836.572240829</v>
      </c>
      <c r="CD350" s="230">
        <f t="shared" si="438"/>
        <v>95235015.558138043</v>
      </c>
      <c r="CE350" s="230">
        <f t="shared" si="438"/>
        <v>90016681.847196385</v>
      </c>
      <c r="CF350" s="230">
        <f t="shared" si="438"/>
        <v>90016681.847196385</v>
      </c>
      <c r="CG350" s="230">
        <f t="shared" si="438"/>
        <v>90016681.847196385</v>
      </c>
      <c r="CH350" s="230">
        <f t="shared" si="438"/>
        <v>90016681.847196385</v>
      </c>
      <c r="CI350" s="230">
        <f t="shared" si="438"/>
        <v>90016681.847196385</v>
      </c>
      <c r="CJ350" s="230">
        <f t="shared" si="438"/>
        <v>90016681.847196385</v>
      </c>
      <c r="CK350" s="230">
        <f t="shared" si="438"/>
        <v>90016681.847196385</v>
      </c>
      <c r="CL350" s="230">
        <f t="shared" si="438"/>
        <v>90016681.847196385</v>
      </c>
      <c r="CM350" s="230">
        <f t="shared" si="438"/>
        <v>90016681.847196385</v>
      </c>
      <c r="CN350" s="230">
        <f t="shared" si="438"/>
        <v>104086396.84719639</v>
      </c>
      <c r="CO350" s="230">
        <f t="shared" si="438"/>
        <v>146295541.8471964</v>
      </c>
      <c r="CP350" s="230">
        <f t="shared" si="438"/>
        <v>146295541.8471964</v>
      </c>
      <c r="CQ350" s="230">
        <f t="shared" si="438"/>
        <v>146295541.8471964</v>
      </c>
      <c r="CR350" s="230">
        <f t="shared" si="438"/>
        <v>146295541.8471964</v>
      </c>
      <c r="CS350" s="230">
        <f t="shared" si="438"/>
        <v>146295541.8471964</v>
      </c>
      <c r="CT350" s="230">
        <f t="shared" si="438"/>
        <v>146295541.8471964</v>
      </c>
      <c r="CU350" s="230">
        <f t="shared" si="438"/>
        <v>146295541.8471964</v>
      </c>
      <c r="CV350" s="230">
        <f t="shared" si="438"/>
        <v>146295541.8471964</v>
      </c>
      <c r="CW350" s="230">
        <f t="shared" si="438"/>
        <v>146295541.8471964</v>
      </c>
      <c r="CX350" s="230">
        <f t="shared" si="438"/>
        <v>146922880.31398112</v>
      </c>
      <c r="CY350" s="230">
        <f t="shared" si="438"/>
        <v>148804895.71433526</v>
      </c>
    </row>
    <row r="351" spans="1:103">
      <c r="A351" s="3"/>
      <c r="B351" s="35"/>
      <c r="C351" s="215"/>
      <c r="D351" s="35"/>
      <c r="E351" s="35"/>
      <c r="F351" s="35"/>
      <c r="G351" s="391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6"/>
      <c r="BR351" s="138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5"/>
      <c r="CV351" s="35"/>
      <c r="CW351" s="35"/>
    </row>
    <row r="352" spans="1:103">
      <c r="A352" s="3" t="s">
        <v>66</v>
      </c>
      <c r="B352" s="328" t="s">
        <v>49</v>
      </c>
      <c r="F352" s="22"/>
      <c r="H352" s="33"/>
      <c r="I352" s="33"/>
      <c r="J352" s="33"/>
      <c r="K352" s="33"/>
      <c r="L352" s="285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</row>
    <row r="353" spans="1:103" s="6" customFormat="1">
      <c r="A353" s="3"/>
      <c r="B353" s="10" t="s">
        <v>77</v>
      </c>
      <c r="C353" s="197">
        <f>SUM(BQ358:CW358)</f>
        <v>1267000000</v>
      </c>
      <c r="D353" s="6" t="s">
        <v>136</v>
      </c>
    </row>
    <row r="354" spans="1:103" s="6" customFormat="1">
      <c r="A354" s="3"/>
      <c r="B354" s="10" t="s">
        <v>4</v>
      </c>
      <c r="C354" s="205">
        <v>3.5000000000000003E-2</v>
      </c>
    </row>
    <row r="355" spans="1:103" s="6" customFormat="1">
      <c r="A355" s="3"/>
      <c r="B355" s="10" t="s">
        <v>78</v>
      </c>
      <c r="C355" s="212">
        <v>10</v>
      </c>
      <c r="D355" s="6" t="s">
        <v>208</v>
      </c>
    </row>
    <row r="356" spans="1:103" s="6" customFormat="1">
      <c r="A356" s="3"/>
      <c r="B356" s="10" t="s">
        <v>3</v>
      </c>
      <c r="C356" s="197">
        <f>C353/C355</f>
        <v>126700000</v>
      </c>
      <c r="D356" s="283" t="s">
        <v>209</v>
      </c>
    </row>
    <row r="357" spans="1:103" s="6" customFormat="1">
      <c r="A357" s="3"/>
      <c r="B357" s="2" t="s">
        <v>19</v>
      </c>
      <c r="C357" s="40"/>
      <c r="H357" s="22"/>
      <c r="I357" s="22"/>
      <c r="J357" s="22">
        <f t="shared" ref="J357:BQ357" si="439">I360</f>
        <v>0</v>
      </c>
      <c r="K357" s="22">
        <f t="shared" si="439"/>
        <v>0</v>
      </c>
      <c r="L357" s="22">
        <f t="shared" si="439"/>
        <v>0</v>
      </c>
      <c r="M357" s="22">
        <f t="shared" si="439"/>
        <v>0</v>
      </c>
      <c r="N357" s="22">
        <f t="shared" si="439"/>
        <v>0</v>
      </c>
      <c r="O357" s="22">
        <f t="shared" si="439"/>
        <v>0</v>
      </c>
      <c r="P357" s="22">
        <f t="shared" si="439"/>
        <v>0</v>
      </c>
      <c r="Q357" s="22">
        <f t="shared" si="439"/>
        <v>427000000</v>
      </c>
      <c r="R357" s="22">
        <f t="shared" si="439"/>
        <v>476441666.66666669</v>
      </c>
      <c r="S357" s="22">
        <f t="shared" si="439"/>
        <v>525883333.33333337</v>
      </c>
      <c r="T357" s="22">
        <f t="shared" si="439"/>
        <v>575325000</v>
      </c>
      <c r="U357" s="22">
        <f t="shared" si="439"/>
        <v>624766666.66666663</v>
      </c>
      <c r="V357" s="22">
        <f t="shared" si="439"/>
        <v>674208333.33333325</v>
      </c>
      <c r="W357" s="22">
        <f t="shared" si="439"/>
        <v>723649999.99999988</v>
      </c>
      <c r="X357" s="22">
        <f t="shared" si="439"/>
        <v>773091666.66666651</v>
      </c>
      <c r="Y357" s="22">
        <f t="shared" si="439"/>
        <v>822533333.33333313</v>
      </c>
      <c r="Z357" s="22">
        <f t="shared" si="439"/>
        <v>871974999.99999976</v>
      </c>
      <c r="AA357" s="22">
        <f t="shared" si="439"/>
        <v>921416666.66666639</v>
      </c>
      <c r="AB357" s="22">
        <f t="shared" si="439"/>
        <v>970858333.33333302</v>
      </c>
      <c r="AC357" s="22">
        <f t="shared" si="439"/>
        <v>1020299999.9999996</v>
      </c>
      <c r="AD357" s="22">
        <f t="shared" si="439"/>
        <v>1069741666.6666662</v>
      </c>
      <c r="AE357" s="22">
        <f t="shared" si="439"/>
        <v>1119183333.3333328</v>
      </c>
      <c r="AF357" s="22">
        <f t="shared" si="439"/>
        <v>1108624999.9999995</v>
      </c>
      <c r="AG357" s="22">
        <f t="shared" si="439"/>
        <v>1098066666.6666663</v>
      </c>
      <c r="AH357" s="22">
        <f t="shared" si="439"/>
        <v>1087508333.333333</v>
      </c>
      <c r="AI357" s="22">
        <f t="shared" si="439"/>
        <v>1076949999.9999998</v>
      </c>
      <c r="AJ357" s="22">
        <f t="shared" si="439"/>
        <v>1066391666.6666664</v>
      </c>
      <c r="AK357" s="22">
        <f t="shared" si="439"/>
        <v>1055833333.333333</v>
      </c>
      <c r="AL357" s="22">
        <f t="shared" si="439"/>
        <v>1045274999.9999996</v>
      </c>
      <c r="AM357" s="22">
        <f t="shared" si="439"/>
        <v>1034716666.6666663</v>
      </c>
      <c r="AN357" s="22">
        <f t="shared" si="439"/>
        <v>1024158333.3333329</v>
      </c>
      <c r="AO357" s="22">
        <f t="shared" si="439"/>
        <v>1013599999.9999995</v>
      </c>
      <c r="AP357" s="22">
        <f t="shared" si="439"/>
        <v>1003041666.6666662</v>
      </c>
      <c r="AQ357" s="22">
        <f t="shared" si="439"/>
        <v>992483333.33333278</v>
      </c>
      <c r="AR357" s="22">
        <f t="shared" si="439"/>
        <v>981924999.9999994</v>
      </c>
      <c r="AS357" s="22">
        <f t="shared" si="439"/>
        <v>971366666.66666603</v>
      </c>
      <c r="AT357" s="22">
        <f t="shared" si="439"/>
        <v>960808333.33333266</v>
      </c>
      <c r="AU357" s="22">
        <f t="shared" si="439"/>
        <v>950249999.99999928</v>
      </c>
      <c r="AV357" s="22">
        <f t="shared" si="439"/>
        <v>939691666.66666591</v>
      </c>
      <c r="AW357" s="22">
        <f t="shared" si="439"/>
        <v>929133333.33333254</v>
      </c>
      <c r="AX357" s="22">
        <f t="shared" si="439"/>
        <v>918574999.99999917</v>
      </c>
      <c r="AY357" s="22">
        <f t="shared" si="439"/>
        <v>908016666.66666579</v>
      </c>
      <c r="AZ357" s="22">
        <f t="shared" si="439"/>
        <v>897458333.33333242</v>
      </c>
      <c r="BA357" s="22">
        <f t="shared" si="439"/>
        <v>886899999.99999905</v>
      </c>
      <c r="BB357" s="22">
        <f t="shared" si="439"/>
        <v>876341666.66666567</v>
      </c>
      <c r="BC357" s="22">
        <f t="shared" si="439"/>
        <v>865783333.3333323</v>
      </c>
      <c r="BD357" s="22">
        <f t="shared" si="439"/>
        <v>855224999.99999893</v>
      </c>
      <c r="BE357" s="22">
        <f t="shared" si="439"/>
        <v>844666666.66666555</v>
      </c>
      <c r="BF357" s="22">
        <f t="shared" si="439"/>
        <v>834108333.33333218</v>
      </c>
      <c r="BG357" s="22">
        <f t="shared" si="439"/>
        <v>823549999.99999881</v>
      </c>
      <c r="BH357" s="22">
        <f t="shared" si="439"/>
        <v>812991666.66666543</v>
      </c>
      <c r="BI357" s="22">
        <f t="shared" si="439"/>
        <v>802433333.33333206</v>
      </c>
      <c r="BJ357" s="22">
        <f t="shared" si="439"/>
        <v>791874999.99999869</v>
      </c>
      <c r="BK357" s="22">
        <f t="shared" si="439"/>
        <v>781316666.66666532</v>
      </c>
      <c r="BL357" s="22">
        <f t="shared" si="439"/>
        <v>770758333.33333194</v>
      </c>
      <c r="BM357" s="22">
        <f t="shared" si="439"/>
        <v>760199999.99999857</v>
      </c>
      <c r="BN357" s="22">
        <f t="shared" si="439"/>
        <v>749641666.6666652</v>
      </c>
      <c r="BO357" s="22">
        <f t="shared" si="439"/>
        <v>739083333.33333182</v>
      </c>
      <c r="BP357" s="22">
        <f t="shared" si="439"/>
        <v>728524999.99999845</v>
      </c>
      <c r="BQ357" s="22">
        <f t="shared" si="439"/>
        <v>717966666.66666508</v>
      </c>
      <c r="BR357" s="22"/>
      <c r="BS357" s="22">
        <f t="shared" ref="BS357:BV357" si="440">BR360</f>
        <v>0</v>
      </c>
      <c r="BT357" s="22">
        <f t="shared" si="440"/>
        <v>674208333.33333337</v>
      </c>
      <c r="BU357" s="22">
        <f t="shared" si="440"/>
        <v>1087508333.3333335</v>
      </c>
      <c r="BV357" s="22">
        <f t="shared" si="440"/>
        <v>960808333.33333349</v>
      </c>
      <c r="BW357" s="22">
        <f>BV360</f>
        <v>834108333.33333349</v>
      </c>
      <c r="BX357" s="22">
        <f>BW360</f>
        <v>707408333.33333349</v>
      </c>
      <c r="BY357" s="22">
        <f t="shared" ref="BY357:CR357" si="441">BX360</f>
        <v>580708333.33333349</v>
      </c>
      <c r="BZ357" s="22">
        <f t="shared" si="441"/>
        <v>454008333.33333349</v>
      </c>
      <c r="CA357" s="22">
        <f t="shared" si="441"/>
        <v>327308333.33333349</v>
      </c>
      <c r="CB357" s="22">
        <f t="shared" si="441"/>
        <v>200608333.33333349</v>
      </c>
      <c r="CC357" s="22">
        <f t="shared" si="441"/>
        <v>73908333.333333492</v>
      </c>
      <c r="CD357" s="22">
        <f t="shared" si="441"/>
        <v>0</v>
      </c>
      <c r="CE357" s="22">
        <f t="shared" si="441"/>
        <v>0</v>
      </c>
      <c r="CF357" s="22">
        <f t="shared" si="441"/>
        <v>0</v>
      </c>
      <c r="CG357" s="22">
        <f t="shared" si="441"/>
        <v>0</v>
      </c>
      <c r="CH357" s="22">
        <f t="shared" si="441"/>
        <v>0</v>
      </c>
      <c r="CI357" s="22">
        <f t="shared" si="441"/>
        <v>0</v>
      </c>
      <c r="CJ357" s="22">
        <f t="shared" si="441"/>
        <v>0</v>
      </c>
      <c r="CK357" s="22">
        <f t="shared" si="441"/>
        <v>0</v>
      </c>
      <c r="CL357" s="22">
        <f t="shared" si="441"/>
        <v>0</v>
      </c>
      <c r="CM357" s="22">
        <f t="shared" si="441"/>
        <v>0</v>
      </c>
      <c r="CN357" s="22">
        <f t="shared" si="441"/>
        <v>0</v>
      </c>
      <c r="CO357" s="22">
        <f t="shared" si="441"/>
        <v>0</v>
      </c>
      <c r="CP357" s="22">
        <f t="shared" si="441"/>
        <v>0</v>
      </c>
      <c r="CQ357" s="22">
        <f t="shared" si="441"/>
        <v>0</v>
      </c>
      <c r="CR357" s="22">
        <f t="shared" si="441"/>
        <v>0</v>
      </c>
      <c r="CS357" s="22">
        <f>CR360</f>
        <v>0</v>
      </c>
      <c r="CT357" s="22">
        <f t="shared" ref="CT357:CY357" si="442">CS360</f>
        <v>0</v>
      </c>
      <c r="CU357" s="22">
        <f t="shared" si="442"/>
        <v>0</v>
      </c>
      <c r="CV357" s="22">
        <f t="shared" si="442"/>
        <v>0</v>
      </c>
      <c r="CW357" s="22">
        <f t="shared" si="442"/>
        <v>0</v>
      </c>
      <c r="CX357" s="22">
        <f t="shared" si="442"/>
        <v>0</v>
      </c>
      <c r="CY357" s="22">
        <f t="shared" si="442"/>
        <v>0</v>
      </c>
    </row>
    <row r="358" spans="1:103" s="6" customFormat="1">
      <c r="A358" s="3"/>
      <c r="B358" s="2" t="s">
        <v>2</v>
      </c>
      <c r="C358" s="22"/>
      <c r="F358" s="22"/>
      <c r="H358" s="22"/>
      <c r="I358" s="22"/>
      <c r="J358" s="22">
        <f t="shared" ref="J358:BQ358" si="443">J209</f>
        <v>0</v>
      </c>
      <c r="K358" s="22">
        <f t="shared" si="443"/>
        <v>0</v>
      </c>
      <c r="L358" s="22">
        <f t="shared" si="443"/>
        <v>0</v>
      </c>
      <c r="M358" s="22">
        <f t="shared" si="443"/>
        <v>0</v>
      </c>
      <c r="N358" s="22">
        <f t="shared" si="443"/>
        <v>0</v>
      </c>
      <c r="O358" s="22">
        <f t="shared" si="443"/>
        <v>0</v>
      </c>
      <c r="P358" s="22">
        <f t="shared" si="443"/>
        <v>427000000</v>
      </c>
      <c r="Q358" s="22">
        <f t="shared" si="443"/>
        <v>60000000</v>
      </c>
      <c r="R358" s="22">
        <f t="shared" si="443"/>
        <v>60000000</v>
      </c>
      <c r="S358" s="22">
        <f t="shared" si="443"/>
        <v>60000000</v>
      </c>
      <c r="T358" s="22">
        <f t="shared" si="443"/>
        <v>60000000</v>
      </c>
      <c r="U358" s="22">
        <f t="shared" si="443"/>
        <v>60000000</v>
      </c>
      <c r="V358" s="22">
        <f t="shared" si="443"/>
        <v>60000000</v>
      </c>
      <c r="W358" s="22">
        <f t="shared" si="443"/>
        <v>60000000</v>
      </c>
      <c r="X358" s="22">
        <f t="shared" si="443"/>
        <v>60000000</v>
      </c>
      <c r="Y358" s="22">
        <f t="shared" si="443"/>
        <v>60000000</v>
      </c>
      <c r="Z358" s="22">
        <f t="shared" si="443"/>
        <v>60000000</v>
      </c>
      <c r="AA358" s="22">
        <f t="shared" si="443"/>
        <v>60000000</v>
      </c>
      <c r="AB358" s="22">
        <f t="shared" si="443"/>
        <v>60000000</v>
      </c>
      <c r="AC358" s="22">
        <f t="shared" si="443"/>
        <v>60000000</v>
      </c>
      <c r="AD358" s="22">
        <f t="shared" si="443"/>
        <v>60000000</v>
      </c>
      <c r="AE358" s="22">
        <f t="shared" si="443"/>
        <v>0</v>
      </c>
      <c r="AF358" s="22">
        <f t="shared" si="443"/>
        <v>0</v>
      </c>
      <c r="AG358" s="22">
        <f t="shared" si="443"/>
        <v>0</v>
      </c>
      <c r="AH358" s="22">
        <f t="shared" si="443"/>
        <v>0</v>
      </c>
      <c r="AI358" s="22">
        <f t="shared" si="443"/>
        <v>0</v>
      </c>
      <c r="AJ358" s="22">
        <f t="shared" si="443"/>
        <v>0</v>
      </c>
      <c r="AK358" s="22">
        <f t="shared" si="443"/>
        <v>0</v>
      </c>
      <c r="AL358" s="22">
        <f t="shared" si="443"/>
        <v>0</v>
      </c>
      <c r="AM358" s="22">
        <f t="shared" si="443"/>
        <v>0</v>
      </c>
      <c r="AN358" s="22">
        <f t="shared" si="443"/>
        <v>0</v>
      </c>
      <c r="AO358" s="22">
        <f t="shared" si="443"/>
        <v>0</v>
      </c>
      <c r="AP358" s="22">
        <f t="shared" si="443"/>
        <v>0</v>
      </c>
      <c r="AQ358" s="22">
        <f t="shared" si="443"/>
        <v>0</v>
      </c>
      <c r="AR358" s="22">
        <f t="shared" si="443"/>
        <v>0</v>
      </c>
      <c r="AS358" s="22">
        <f t="shared" si="443"/>
        <v>0</v>
      </c>
      <c r="AT358" s="22">
        <f t="shared" si="443"/>
        <v>0</v>
      </c>
      <c r="AU358" s="22">
        <f t="shared" si="443"/>
        <v>0</v>
      </c>
      <c r="AV358" s="22">
        <f t="shared" si="443"/>
        <v>0</v>
      </c>
      <c r="AW358" s="22">
        <f t="shared" si="443"/>
        <v>0</v>
      </c>
      <c r="AX358" s="22">
        <f t="shared" si="443"/>
        <v>0</v>
      </c>
      <c r="AY358" s="22">
        <f t="shared" si="443"/>
        <v>0</v>
      </c>
      <c r="AZ358" s="22">
        <f t="shared" si="443"/>
        <v>0</v>
      </c>
      <c r="BA358" s="22">
        <f t="shared" si="443"/>
        <v>0</v>
      </c>
      <c r="BB358" s="22">
        <f t="shared" si="443"/>
        <v>0</v>
      </c>
      <c r="BC358" s="22">
        <f t="shared" si="443"/>
        <v>0</v>
      </c>
      <c r="BD358" s="22">
        <f t="shared" si="443"/>
        <v>0</v>
      </c>
      <c r="BE358" s="22">
        <f t="shared" si="443"/>
        <v>0</v>
      </c>
      <c r="BF358" s="22">
        <f t="shared" si="443"/>
        <v>0</v>
      </c>
      <c r="BG358" s="22">
        <f t="shared" si="443"/>
        <v>0</v>
      </c>
      <c r="BH358" s="22">
        <f t="shared" si="443"/>
        <v>0</v>
      </c>
      <c r="BI358" s="22">
        <f t="shared" si="443"/>
        <v>0</v>
      </c>
      <c r="BJ358" s="22">
        <f t="shared" si="443"/>
        <v>0</v>
      </c>
      <c r="BK358" s="22">
        <f t="shared" si="443"/>
        <v>0</v>
      </c>
      <c r="BL358" s="22">
        <f t="shared" si="443"/>
        <v>0</v>
      </c>
      <c r="BM358" s="22">
        <f t="shared" si="443"/>
        <v>0</v>
      </c>
      <c r="BN358" s="22">
        <f t="shared" si="443"/>
        <v>0</v>
      </c>
      <c r="BO358" s="22">
        <f t="shared" si="443"/>
        <v>0</v>
      </c>
      <c r="BP358" s="22">
        <f t="shared" si="443"/>
        <v>0</v>
      </c>
      <c r="BQ358" s="22">
        <f t="shared" si="443"/>
        <v>0</v>
      </c>
      <c r="BR358" s="22"/>
      <c r="BS358" s="22">
        <f>SUM(J358:U358)</f>
        <v>727000000</v>
      </c>
      <c r="BT358" s="22">
        <f>SUM(V358:AG358)</f>
        <v>540000000</v>
      </c>
      <c r="BU358" s="22">
        <f>SUM(AH358:AS358)</f>
        <v>0</v>
      </c>
      <c r="BV358" s="22">
        <f>SUM(AT358:BE358)</f>
        <v>0</v>
      </c>
      <c r="BW358" s="22">
        <f>SUM(BF358:BQ358)</f>
        <v>0</v>
      </c>
      <c r="BX358" s="22">
        <f t="shared" ref="BX358:CY358" si="444">BX208</f>
        <v>0</v>
      </c>
      <c r="BY358" s="22">
        <f t="shared" si="444"/>
        <v>0</v>
      </c>
      <c r="BZ358" s="22">
        <f t="shared" si="444"/>
        <v>0</v>
      </c>
      <c r="CA358" s="22">
        <f t="shared" si="444"/>
        <v>0</v>
      </c>
      <c r="CB358" s="22">
        <f t="shared" si="444"/>
        <v>0</v>
      </c>
      <c r="CC358" s="22">
        <f t="shared" si="444"/>
        <v>0</v>
      </c>
      <c r="CD358" s="22">
        <f t="shared" si="444"/>
        <v>0</v>
      </c>
      <c r="CE358" s="22">
        <f t="shared" si="444"/>
        <v>0</v>
      </c>
      <c r="CF358" s="22">
        <f t="shared" si="444"/>
        <v>0</v>
      </c>
      <c r="CG358" s="22">
        <f t="shared" si="444"/>
        <v>0</v>
      </c>
      <c r="CH358" s="22">
        <f t="shared" si="444"/>
        <v>0</v>
      </c>
      <c r="CI358" s="22">
        <f t="shared" si="444"/>
        <v>0</v>
      </c>
      <c r="CJ358" s="22">
        <f t="shared" si="444"/>
        <v>0</v>
      </c>
      <c r="CK358" s="22">
        <f t="shared" si="444"/>
        <v>0</v>
      </c>
      <c r="CL358" s="22">
        <f t="shared" si="444"/>
        <v>0</v>
      </c>
      <c r="CM358" s="22">
        <f t="shared" si="444"/>
        <v>0</v>
      </c>
      <c r="CN358" s="22">
        <f t="shared" si="444"/>
        <v>0</v>
      </c>
      <c r="CO358" s="22">
        <f t="shared" si="444"/>
        <v>0</v>
      </c>
      <c r="CP358" s="22">
        <f t="shared" si="444"/>
        <v>0</v>
      </c>
      <c r="CQ358" s="22">
        <f t="shared" si="444"/>
        <v>0</v>
      </c>
      <c r="CR358" s="22">
        <f t="shared" si="444"/>
        <v>0</v>
      </c>
      <c r="CS358" s="22">
        <f t="shared" si="444"/>
        <v>0</v>
      </c>
      <c r="CT358" s="22">
        <f t="shared" si="444"/>
        <v>0</v>
      </c>
      <c r="CU358" s="22">
        <f t="shared" si="444"/>
        <v>0</v>
      </c>
      <c r="CV358" s="22">
        <f t="shared" si="444"/>
        <v>0</v>
      </c>
      <c r="CW358" s="22">
        <f t="shared" si="444"/>
        <v>0</v>
      </c>
      <c r="CX358" s="22">
        <f t="shared" si="444"/>
        <v>0</v>
      </c>
      <c r="CY358" s="22">
        <f t="shared" si="444"/>
        <v>0</v>
      </c>
    </row>
    <row r="359" spans="1:103" s="6" customFormat="1">
      <c r="A359" s="144"/>
      <c r="B359" s="2" t="s">
        <v>3</v>
      </c>
      <c r="C359" s="40"/>
      <c r="F359" s="22"/>
      <c r="H359" s="22"/>
      <c r="I359" s="22"/>
      <c r="J359" s="22">
        <f t="shared" ref="J359:BQ359" si="445">IFERROR(MIN($C356*J17/J17*J9/12,I360),0)</f>
        <v>0</v>
      </c>
      <c r="K359" s="22">
        <f t="shared" si="445"/>
        <v>0</v>
      </c>
      <c r="L359" s="22">
        <f t="shared" si="445"/>
        <v>0</v>
      </c>
      <c r="M359" s="22">
        <f t="shared" si="445"/>
        <v>0</v>
      </c>
      <c r="N359" s="22">
        <f t="shared" si="445"/>
        <v>0</v>
      </c>
      <c r="O359" s="22">
        <f t="shared" si="445"/>
        <v>0</v>
      </c>
      <c r="P359" s="22">
        <f t="shared" si="445"/>
        <v>0</v>
      </c>
      <c r="Q359" s="22">
        <f t="shared" si="445"/>
        <v>10558333.333333334</v>
      </c>
      <c r="R359" s="22">
        <f t="shared" si="445"/>
        <v>10558333.333333334</v>
      </c>
      <c r="S359" s="22">
        <f t="shared" si="445"/>
        <v>10558333.333333334</v>
      </c>
      <c r="T359" s="22">
        <f t="shared" si="445"/>
        <v>10558333.333333334</v>
      </c>
      <c r="U359" s="22">
        <f t="shared" si="445"/>
        <v>10558333.333333334</v>
      </c>
      <c r="V359" s="22">
        <f t="shared" si="445"/>
        <v>10558333.333333334</v>
      </c>
      <c r="W359" s="22">
        <f t="shared" si="445"/>
        <v>10558333.333333334</v>
      </c>
      <c r="X359" s="22">
        <f t="shared" si="445"/>
        <v>10558333.333333334</v>
      </c>
      <c r="Y359" s="22">
        <f t="shared" si="445"/>
        <v>10558333.333333334</v>
      </c>
      <c r="Z359" s="22">
        <f t="shared" si="445"/>
        <v>10558333.333333334</v>
      </c>
      <c r="AA359" s="22">
        <f t="shared" si="445"/>
        <v>10558333.333333334</v>
      </c>
      <c r="AB359" s="22">
        <f t="shared" si="445"/>
        <v>10558333.333333334</v>
      </c>
      <c r="AC359" s="22">
        <f t="shared" si="445"/>
        <v>10558333.333333334</v>
      </c>
      <c r="AD359" s="22">
        <f t="shared" si="445"/>
        <v>10558333.333333334</v>
      </c>
      <c r="AE359" s="22">
        <f t="shared" si="445"/>
        <v>10558333.333333334</v>
      </c>
      <c r="AF359" s="22">
        <f t="shared" si="445"/>
        <v>10558333.333333334</v>
      </c>
      <c r="AG359" s="22">
        <f t="shared" si="445"/>
        <v>10558333.333333334</v>
      </c>
      <c r="AH359" s="22">
        <f t="shared" si="445"/>
        <v>10558333.333333334</v>
      </c>
      <c r="AI359" s="22">
        <f t="shared" si="445"/>
        <v>10558333.333333334</v>
      </c>
      <c r="AJ359" s="22">
        <f t="shared" si="445"/>
        <v>10558333.333333334</v>
      </c>
      <c r="AK359" s="22">
        <f t="shared" si="445"/>
        <v>10558333.333333334</v>
      </c>
      <c r="AL359" s="22">
        <f t="shared" si="445"/>
        <v>10558333.333333334</v>
      </c>
      <c r="AM359" s="22">
        <f t="shared" si="445"/>
        <v>10558333.333333334</v>
      </c>
      <c r="AN359" s="22">
        <f t="shared" si="445"/>
        <v>10558333.333333334</v>
      </c>
      <c r="AO359" s="22">
        <f t="shared" si="445"/>
        <v>10558333.333333334</v>
      </c>
      <c r="AP359" s="22">
        <f t="shared" si="445"/>
        <v>10558333.333333334</v>
      </c>
      <c r="AQ359" s="22">
        <f t="shared" si="445"/>
        <v>10558333.333333334</v>
      </c>
      <c r="AR359" s="22">
        <f t="shared" si="445"/>
        <v>10558333.333333334</v>
      </c>
      <c r="AS359" s="22">
        <f t="shared" si="445"/>
        <v>10558333.333333334</v>
      </c>
      <c r="AT359" s="22">
        <f t="shared" si="445"/>
        <v>10558333.333333334</v>
      </c>
      <c r="AU359" s="22">
        <f t="shared" si="445"/>
        <v>10558333.333333334</v>
      </c>
      <c r="AV359" s="22">
        <f t="shared" si="445"/>
        <v>10558333.333333334</v>
      </c>
      <c r="AW359" s="22">
        <f t="shared" si="445"/>
        <v>10558333.333333334</v>
      </c>
      <c r="AX359" s="22">
        <f t="shared" si="445"/>
        <v>10558333.333333334</v>
      </c>
      <c r="AY359" s="22">
        <f t="shared" si="445"/>
        <v>10558333.333333334</v>
      </c>
      <c r="AZ359" s="22">
        <f t="shared" si="445"/>
        <v>10558333.333333334</v>
      </c>
      <c r="BA359" s="22">
        <f t="shared" si="445"/>
        <v>10558333.333333334</v>
      </c>
      <c r="BB359" s="22">
        <f t="shared" si="445"/>
        <v>10558333.333333334</v>
      </c>
      <c r="BC359" s="22">
        <f t="shared" si="445"/>
        <v>10558333.333333334</v>
      </c>
      <c r="BD359" s="22">
        <f t="shared" si="445"/>
        <v>10558333.333333334</v>
      </c>
      <c r="BE359" s="22">
        <f t="shared" si="445"/>
        <v>10558333.333333334</v>
      </c>
      <c r="BF359" s="22">
        <f t="shared" si="445"/>
        <v>10558333.333333334</v>
      </c>
      <c r="BG359" s="22">
        <f t="shared" si="445"/>
        <v>10558333.333333334</v>
      </c>
      <c r="BH359" s="22">
        <f t="shared" si="445"/>
        <v>10558333.333333334</v>
      </c>
      <c r="BI359" s="22">
        <f t="shared" si="445"/>
        <v>10558333.333333334</v>
      </c>
      <c r="BJ359" s="22">
        <f t="shared" si="445"/>
        <v>10558333.333333334</v>
      </c>
      <c r="BK359" s="22">
        <f t="shared" si="445"/>
        <v>10558333.333333334</v>
      </c>
      <c r="BL359" s="22">
        <f t="shared" si="445"/>
        <v>10558333.333333334</v>
      </c>
      <c r="BM359" s="22">
        <f t="shared" si="445"/>
        <v>10558333.333333334</v>
      </c>
      <c r="BN359" s="22">
        <f t="shared" si="445"/>
        <v>10558333.333333334</v>
      </c>
      <c r="BO359" s="22">
        <f t="shared" si="445"/>
        <v>10558333.333333334</v>
      </c>
      <c r="BP359" s="22">
        <f t="shared" si="445"/>
        <v>10558333.333333334</v>
      </c>
      <c r="BQ359" s="22">
        <f t="shared" si="445"/>
        <v>10558333.333333334</v>
      </c>
      <c r="BR359" s="22"/>
      <c r="BS359" s="22">
        <f>SUM(J359:U359)</f>
        <v>52791666.666666672</v>
      </c>
      <c r="BT359" s="22">
        <f>SUM(V359:AG359)</f>
        <v>126699999.99999999</v>
      </c>
      <c r="BU359" s="22">
        <f>SUM(AH359:AS359)</f>
        <v>126699999.99999999</v>
      </c>
      <c r="BV359" s="22">
        <f>SUM(AT359:BE359)</f>
        <v>126699999.99999999</v>
      </c>
      <c r="BW359" s="22">
        <f>SUM(BF359:BQ359)</f>
        <v>126699999.99999999</v>
      </c>
      <c r="BX359" s="22">
        <f t="shared" ref="BX359:CY359" si="446">IFERROR(MIN($C356*BX17/BX17*BX9/12,BW360),0)</f>
        <v>126700000</v>
      </c>
      <c r="BY359" s="22">
        <f t="shared" si="446"/>
        <v>126700000</v>
      </c>
      <c r="BZ359" s="22">
        <f t="shared" si="446"/>
        <v>126700000</v>
      </c>
      <c r="CA359" s="22">
        <f t="shared" si="446"/>
        <v>126700000</v>
      </c>
      <c r="CB359" s="22">
        <f t="shared" si="446"/>
        <v>126700000</v>
      </c>
      <c r="CC359" s="22">
        <f t="shared" si="446"/>
        <v>73908333.333333492</v>
      </c>
      <c r="CD359" s="22">
        <f t="shared" si="446"/>
        <v>0</v>
      </c>
      <c r="CE359" s="22">
        <f t="shared" si="446"/>
        <v>0</v>
      </c>
      <c r="CF359" s="22">
        <f t="shared" si="446"/>
        <v>0</v>
      </c>
      <c r="CG359" s="22">
        <f t="shared" si="446"/>
        <v>0</v>
      </c>
      <c r="CH359" s="22">
        <f t="shared" si="446"/>
        <v>0</v>
      </c>
      <c r="CI359" s="22">
        <f t="shared" si="446"/>
        <v>0</v>
      </c>
      <c r="CJ359" s="22">
        <f t="shared" si="446"/>
        <v>0</v>
      </c>
      <c r="CK359" s="22">
        <f t="shared" si="446"/>
        <v>0</v>
      </c>
      <c r="CL359" s="22">
        <f t="shared" si="446"/>
        <v>0</v>
      </c>
      <c r="CM359" s="22">
        <f t="shared" si="446"/>
        <v>0</v>
      </c>
      <c r="CN359" s="22">
        <f t="shared" si="446"/>
        <v>0</v>
      </c>
      <c r="CO359" s="22">
        <f t="shared" si="446"/>
        <v>0</v>
      </c>
      <c r="CP359" s="22">
        <f t="shared" si="446"/>
        <v>0</v>
      </c>
      <c r="CQ359" s="22">
        <f t="shared" si="446"/>
        <v>0</v>
      </c>
      <c r="CR359" s="22">
        <f t="shared" si="446"/>
        <v>0</v>
      </c>
      <c r="CS359" s="22">
        <f t="shared" si="446"/>
        <v>0</v>
      </c>
      <c r="CT359" s="22">
        <f t="shared" si="446"/>
        <v>0</v>
      </c>
      <c r="CU359" s="22">
        <f t="shared" si="446"/>
        <v>0</v>
      </c>
      <c r="CV359" s="22">
        <f t="shared" si="446"/>
        <v>0</v>
      </c>
      <c r="CW359" s="22">
        <f t="shared" si="446"/>
        <v>0</v>
      </c>
      <c r="CX359" s="22">
        <f t="shared" si="446"/>
        <v>0</v>
      </c>
      <c r="CY359" s="22">
        <f t="shared" si="446"/>
        <v>0</v>
      </c>
    </row>
    <row r="360" spans="1:103" s="6" customFormat="1">
      <c r="A360" s="3"/>
      <c r="B360" s="17" t="s">
        <v>20</v>
      </c>
      <c r="C360" s="79"/>
      <c r="D360" s="116"/>
      <c r="E360" s="116"/>
      <c r="F360" s="116"/>
      <c r="G360" s="116"/>
      <c r="H360" s="18"/>
      <c r="I360" s="18"/>
      <c r="J360" s="18">
        <f t="shared" ref="J360:BQ360" si="447">J357+J358-J359</f>
        <v>0</v>
      </c>
      <c r="K360" s="18">
        <f t="shared" si="447"/>
        <v>0</v>
      </c>
      <c r="L360" s="18">
        <f t="shared" si="447"/>
        <v>0</v>
      </c>
      <c r="M360" s="18">
        <f t="shared" si="447"/>
        <v>0</v>
      </c>
      <c r="N360" s="18">
        <f t="shared" si="447"/>
        <v>0</v>
      </c>
      <c r="O360" s="18">
        <f t="shared" si="447"/>
        <v>0</v>
      </c>
      <c r="P360" s="18">
        <f t="shared" si="447"/>
        <v>427000000</v>
      </c>
      <c r="Q360" s="18">
        <f t="shared" si="447"/>
        <v>476441666.66666669</v>
      </c>
      <c r="R360" s="18">
        <f t="shared" si="447"/>
        <v>525883333.33333337</v>
      </c>
      <c r="S360" s="18">
        <f t="shared" si="447"/>
        <v>575325000</v>
      </c>
      <c r="T360" s="18">
        <f t="shared" si="447"/>
        <v>624766666.66666663</v>
      </c>
      <c r="U360" s="18">
        <f t="shared" si="447"/>
        <v>674208333.33333325</v>
      </c>
      <c r="V360" s="18">
        <f t="shared" si="447"/>
        <v>723649999.99999988</v>
      </c>
      <c r="W360" s="18">
        <f t="shared" si="447"/>
        <v>773091666.66666651</v>
      </c>
      <c r="X360" s="18">
        <f t="shared" si="447"/>
        <v>822533333.33333313</v>
      </c>
      <c r="Y360" s="18">
        <f t="shared" si="447"/>
        <v>871974999.99999976</v>
      </c>
      <c r="Z360" s="18">
        <f t="shared" si="447"/>
        <v>921416666.66666639</v>
      </c>
      <c r="AA360" s="18">
        <f t="shared" si="447"/>
        <v>970858333.33333302</v>
      </c>
      <c r="AB360" s="18">
        <f t="shared" si="447"/>
        <v>1020299999.9999996</v>
      </c>
      <c r="AC360" s="18">
        <f t="shared" si="447"/>
        <v>1069741666.6666662</v>
      </c>
      <c r="AD360" s="18">
        <f t="shared" si="447"/>
        <v>1119183333.3333328</v>
      </c>
      <c r="AE360" s="18">
        <f t="shared" si="447"/>
        <v>1108624999.9999995</v>
      </c>
      <c r="AF360" s="18">
        <f t="shared" si="447"/>
        <v>1098066666.6666663</v>
      </c>
      <c r="AG360" s="18">
        <f t="shared" si="447"/>
        <v>1087508333.333333</v>
      </c>
      <c r="AH360" s="18">
        <f t="shared" si="447"/>
        <v>1076949999.9999998</v>
      </c>
      <c r="AI360" s="18">
        <f t="shared" si="447"/>
        <v>1066391666.6666664</v>
      </c>
      <c r="AJ360" s="18">
        <f t="shared" si="447"/>
        <v>1055833333.333333</v>
      </c>
      <c r="AK360" s="18">
        <f t="shared" si="447"/>
        <v>1045274999.9999996</v>
      </c>
      <c r="AL360" s="18">
        <f t="shared" si="447"/>
        <v>1034716666.6666663</v>
      </c>
      <c r="AM360" s="18">
        <f t="shared" si="447"/>
        <v>1024158333.3333329</v>
      </c>
      <c r="AN360" s="18">
        <f t="shared" si="447"/>
        <v>1013599999.9999995</v>
      </c>
      <c r="AO360" s="18">
        <f t="shared" si="447"/>
        <v>1003041666.6666662</v>
      </c>
      <c r="AP360" s="18">
        <f t="shared" si="447"/>
        <v>992483333.33333278</v>
      </c>
      <c r="AQ360" s="18">
        <f t="shared" si="447"/>
        <v>981924999.9999994</v>
      </c>
      <c r="AR360" s="18">
        <f t="shared" si="447"/>
        <v>971366666.66666603</v>
      </c>
      <c r="AS360" s="18">
        <f t="shared" si="447"/>
        <v>960808333.33333266</v>
      </c>
      <c r="AT360" s="18">
        <f t="shared" si="447"/>
        <v>950249999.99999928</v>
      </c>
      <c r="AU360" s="18">
        <f t="shared" si="447"/>
        <v>939691666.66666591</v>
      </c>
      <c r="AV360" s="18">
        <f t="shared" si="447"/>
        <v>929133333.33333254</v>
      </c>
      <c r="AW360" s="18">
        <f t="shared" si="447"/>
        <v>918574999.99999917</v>
      </c>
      <c r="AX360" s="18">
        <f t="shared" si="447"/>
        <v>908016666.66666579</v>
      </c>
      <c r="AY360" s="18">
        <f t="shared" si="447"/>
        <v>897458333.33333242</v>
      </c>
      <c r="AZ360" s="18">
        <f t="shared" si="447"/>
        <v>886899999.99999905</v>
      </c>
      <c r="BA360" s="18">
        <f t="shared" si="447"/>
        <v>876341666.66666567</v>
      </c>
      <c r="BB360" s="18">
        <f t="shared" si="447"/>
        <v>865783333.3333323</v>
      </c>
      <c r="BC360" s="18">
        <f t="shared" si="447"/>
        <v>855224999.99999893</v>
      </c>
      <c r="BD360" s="18">
        <f t="shared" si="447"/>
        <v>844666666.66666555</v>
      </c>
      <c r="BE360" s="18">
        <f t="shared" si="447"/>
        <v>834108333.33333218</v>
      </c>
      <c r="BF360" s="18">
        <f t="shared" si="447"/>
        <v>823549999.99999881</v>
      </c>
      <c r="BG360" s="18">
        <f t="shared" si="447"/>
        <v>812991666.66666543</v>
      </c>
      <c r="BH360" s="18">
        <f t="shared" si="447"/>
        <v>802433333.33333206</v>
      </c>
      <c r="BI360" s="18">
        <f t="shared" si="447"/>
        <v>791874999.99999869</v>
      </c>
      <c r="BJ360" s="18">
        <f t="shared" si="447"/>
        <v>781316666.66666532</v>
      </c>
      <c r="BK360" s="18">
        <f t="shared" si="447"/>
        <v>770758333.33333194</v>
      </c>
      <c r="BL360" s="18">
        <f t="shared" si="447"/>
        <v>760199999.99999857</v>
      </c>
      <c r="BM360" s="18">
        <f t="shared" si="447"/>
        <v>749641666.6666652</v>
      </c>
      <c r="BN360" s="18">
        <f t="shared" si="447"/>
        <v>739083333.33333182</v>
      </c>
      <c r="BO360" s="18">
        <f t="shared" si="447"/>
        <v>728524999.99999845</v>
      </c>
      <c r="BP360" s="18">
        <f t="shared" si="447"/>
        <v>717966666.66666508</v>
      </c>
      <c r="BQ360" s="18">
        <f t="shared" si="447"/>
        <v>707408333.3333317</v>
      </c>
      <c r="BR360" s="18"/>
      <c r="BS360" s="18">
        <f t="shared" ref="BS360:CV360" si="448">BS357+BS358-BS359</f>
        <v>674208333.33333337</v>
      </c>
      <c r="BT360" s="18">
        <f t="shared" si="448"/>
        <v>1087508333.3333335</v>
      </c>
      <c r="BU360" s="18">
        <f t="shared" si="448"/>
        <v>960808333.33333349</v>
      </c>
      <c r="BV360" s="18">
        <f t="shared" si="448"/>
        <v>834108333.33333349</v>
      </c>
      <c r="BW360" s="18">
        <f t="shared" si="448"/>
        <v>707408333.33333349</v>
      </c>
      <c r="BX360" s="18">
        <f t="shared" si="448"/>
        <v>580708333.33333349</v>
      </c>
      <c r="BY360" s="18">
        <f t="shared" si="448"/>
        <v>454008333.33333349</v>
      </c>
      <c r="BZ360" s="18">
        <f t="shared" si="448"/>
        <v>327308333.33333349</v>
      </c>
      <c r="CA360" s="18">
        <f t="shared" si="448"/>
        <v>200608333.33333349</v>
      </c>
      <c r="CB360" s="18">
        <f t="shared" si="448"/>
        <v>73908333.333333492</v>
      </c>
      <c r="CC360" s="18">
        <f t="shared" si="448"/>
        <v>0</v>
      </c>
      <c r="CD360" s="18">
        <f t="shared" si="448"/>
        <v>0</v>
      </c>
      <c r="CE360" s="18">
        <f t="shared" si="448"/>
        <v>0</v>
      </c>
      <c r="CF360" s="18">
        <f t="shared" si="448"/>
        <v>0</v>
      </c>
      <c r="CG360" s="18">
        <f t="shared" si="448"/>
        <v>0</v>
      </c>
      <c r="CH360" s="18">
        <f t="shared" si="448"/>
        <v>0</v>
      </c>
      <c r="CI360" s="18">
        <f t="shared" si="448"/>
        <v>0</v>
      </c>
      <c r="CJ360" s="18">
        <f t="shared" si="448"/>
        <v>0</v>
      </c>
      <c r="CK360" s="18">
        <f t="shared" si="448"/>
        <v>0</v>
      </c>
      <c r="CL360" s="18">
        <f t="shared" si="448"/>
        <v>0</v>
      </c>
      <c r="CM360" s="18">
        <f t="shared" si="448"/>
        <v>0</v>
      </c>
      <c r="CN360" s="18">
        <f t="shared" si="448"/>
        <v>0</v>
      </c>
      <c r="CO360" s="18">
        <f t="shared" si="448"/>
        <v>0</v>
      </c>
      <c r="CP360" s="18">
        <f t="shared" si="448"/>
        <v>0</v>
      </c>
      <c r="CQ360" s="18">
        <f t="shared" si="448"/>
        <v>0</v>
      </c>
      <c r="CR360" s="18">
        <f t="shared" si="448"/>
        <v>0</v>
      </c>
      <c r="CS360" s="18">
        <f t="shared" si="448"/>
        <v>0</v>
      </c>
      <c r="CT360" s="18">
        <f t="shared" si="448"/>
        <v>0</v>
      </c>
      <c r="CU360" s="18">
        <f t="shared" si="448"/>
        <v>0</v>
      </c>
      <c r="CV360" s="18">
        <f t="shared" si="448"/>
        <v>0</v>
      </c>
      <c r="CW360" s="18">
        <f>CW357+CW358-CW359</f>
        <v>0</v>
      </c>
      <c r="CX360" s="18">
        <f t="shared" ref="CX360:CY360" si="449">CX357+CX358-CX359</f>
        <v>0</v>
      </c>
      <c r="CY360" s="18">
        <f t="shared" si="449"/>
        <v>0</v>
      </c>
    </row>
    <row r="361" spans="1:103" s="6" customFormat="1">
      <c r="A361" s="3"/>
      <c r="B361" s="2" t="s">
        <v>4</v>
      </c>
      <c r="C361" s="40"/>
      <c r="F361" s="22"/>
      <c r="H361" s="15"/>
      <c r="I361" s="15"/>
      <c r="J361" s="15">
        <f t="shared" ref="J361:BQ361" si="450">AVERAGE(J357,J360)*$C354*J9/12</f>
        <v>0</v>
      </c>
      <c r="K361" s="15">
        <f t="shared" si="450"/>
        <v>0</v>
      </c>
      <c r="L361" s="15">
        <f t="shared" si="450"/>
        <v>0</v>
      </c>
      <c r="M361" s="15">
        <f t="shared" si="450"/>
        <v>0</v>
      </c>
      <c r="N361" s="15">
        <f t="shared" si="450"/>
        <v>0</v>
      </c>
      <c r="O361" s="15">
        <f t="shared" si="450"/>
        <v>0</v>
      </c>
      <c r="P361" s="15">
        <f t="shared" si="450"/>
        <v>622708.33333333337</v>
      </c>
      <c r="Q361" s="15">
        <f t="shared" si="450"/>
        <v>1317519.0972222225</v>
      </c>
      <c r="R361" s="15">
        <f t="shared" si="450"/>
        <v>1461723.9583333333</v>
      </c>
      <c r="S361" s="15">
        <f t="shared" si="450"/>
        <v>1605928.819444445</v>
      </c>
      <c r="T361" s="15">
        <f t="shared" si="450"/>
        <v>1750133.6805555553</v>
      </c>
      <c r="U361" s="15">
        <f t="shared" si="450"/>
        <v>1894338.541666667</v>
      </c>
      <c r="V361" s="15">
        <f t="shared" si="450"/>
        <v>2038543.4027777773</v>
      </c>
      <c r="W361" s="15">
        <f t="shared" si="450"/>
        <v>2182748.263888889</v>
      </c>
      <c r="X361" s="15">
        <f t="shared" si="450"/>
        <v>2326953.1249999995</v>
      </c>
      <c r="Y361" s="15">
        <f t="shared" si="450"/>
        <v>2471157.986111111</v>
      </c>
      <c r="Z361" s="15">
        <f t="shared" si="450"/>
        <v>2615362.8472222215</v>
      </c>
      <c r="AA361" s="15">
        <f t="shared" si="450"/>
        <v>2759567.708333333</v>
      </c>
      <c r="AB361" s="15">
        <f t="shared" si="450"/>
        <v>2903772.5694444436</v>
      </c>
      <c r="AC361" s="15">
        <f t="shared" si="450"/>
        <v>3047977.4305555546</v>
      </c>
      <c r="AD361" s="15">
        <f t="shared" si="450"/>
        <v>3192182.2916666656</v>
      </c>
      <c r="AE361" s="15">
        <f t="shared" si="450"/>
        <v>3248887.1527777761</v>
      </c>
      <c r="AF361" s="15">
        <f t="shared" si="450"/>
        <v>3218092.0138888881</v>
      </c>
      <c r="AG361" s="15">
        <f t="shared" si="450"/>
        <v>3187296.8749999986</v>
      </c>
      <c r="AH361" s="15">
        <f t="shared" si="450"/>
        <v>3156501.7361111105</v>
      </c>
      <c r="AI361" s="15">
        <f t="shared" si="450"/>
        <v>3125706.5972222215</v>
      </c>
      <c r="AJ361" s="15">
        <f t="shared" si="450"/>
        <v>3094911.4583333326</v>
      </c>
      <c r="AK361" s="15">
        <f t="shared" si="450"/>
        <v>3064116.3194444436</v>
      </c>
      <c r="AL361" s="15">
        <f t="shared" si="450"/>
        <v>3033321.1805555546</v>
      </c>
      <c r="AM361" s="15">
        <f t="shared" si="450"/>
        <v>3002526.0416666656</v>
      </c>
      <c r="AN361" s="15">
        <f t="shared" si="450"/>
        <v>2971730.9027777766</v>
      </c>
      <c r="AO361" s="15">
        <f t="shared" si="450"/>
        <v>2940935.7638888876</v>
      </c>
      <c r="AP361" s="15">
        <f t="shared" si="450"/>
        <v>2910140.6249999986</v>
      </c>
      <c r="AQ361" s="15">
        <f t="shared" si="450"/>
        <v>2879345.4861111096</v>
      </c>
      <c r="AR361" s="15">
        <f t="shared" si="450"/>
        <v>2848550.3472222206</v>
      </c>
      <c r="AS361" s="15">
        <f t="shared" si="450"/>
        <v>2817755.2083333316</v>
      </c>
      <c r="AT361" s="15">
        <f t="shared" si="450"/>
        <v>2786960.0694444426</v>
      </c>
      <c r="AU361" s="15">
        <f t="shared" si="450"/>
        <v>2756164.9305555536</v>
      </c>
      <c r="AV361" s="15">
        <f t="shared" si="450"/>
        <v>2725369.7916666646</v>
      </c>
      <c r="AW361" s="15">
        <f t="shared" si="450"/>
        <v>2694574.6527777757</v>
      </c>
      <c r="AX361" s="15">
        <f t="shared" si="450"/>
        <v>2663779.5138888867</v>
      </c>
      <c r="AY361" s="15">
        <f t="shared" si="450"/>
        <v>2632984.3749999977</v>
      </c>
      <c r="AZ361" s="15">
        <f t="shared" si="450"/>
        <v>2602189.2361111087</v>
      </c>
      <c r="BA361" s="15">
        <f t="shared" si="450"/>
        <v>2571394.0972222197</v>
      </c>
      <c r="BB361" s="15">
        <f t="shared" si="450"/>
        <v>2540598.9583333307</v>
      </c>
      <c r="BC361" s="15">
        <f t="shared" si="450"/>
        <v>2509803.8194444417</v>
      </c>
      <c r="BD361" s="15">
        <f t="shared" si="450"/>
        <v>2479008.6805555527</v>
      </c>
      <c r="BE361" s="15">
        <f t="shared" si="450"/>
        <v>2448213.5416666637</v>
      </c>
      <c r="BF361" s="15">
        <f t="shared" si="450"/>
        <v>2417418.4027777747</v>
      </c>
      <c r="BG361" s="15">
        <f t="shared" si="450"/>
        <v>2386623.2638888853</v>
      </c>
      <c r="BH361" s="15">
        <f t="shared" si="450"/>
        <v>2355828.1249999967</v>
      </c>
      <c r="BI361" s="15">
        <f t="shared" si="450"/>
        <v>2325032.9861111073</v>
      </c>
      <c r="BJ361" s="15">
        <f t="shared" si="450"/>
        <v>2294237.8472222188</v>
      </c>
      <c r="BK361" s="15">
        <f t="shared" si="450"/>
        <v>2263442.7083333293</v>
      </c>
      <c r="BL361" s="15">
        <f t="shared" si="450"/>
        <v>2232647.5694444408</v>
      </c>
      <c r="BM361" s="15">
        <f t="shared" si="450"/>
        <v>2201852.4305555513</v>
      </c>
      <c r="BN361" s="15">
        <f t="shared" si="450"/>
        <v>2171057.2916666628</v>
      </c>
      <c r="BO361" s="15">
        <f t="shared" si="450"/>
        <v>2140262.1527777733</v>
      </c>
      <c r="BP361" s="15">
        <f t="shared" si="450"/>
        <v>2109467.0138888848</v>
      </c>
      <c r="BQ361" s="15">
        <f t="shared" si="450"/>
        <v>2078671.8749999953</v>
      </c>
      <c r="BR361" s="22"/>
      <c r="BS361" s="22">
        <f>SUM(AF361:AQ361)</f>
        <v>36584624.999999985</v>
      </c>
      <c r="BT361" s="22">
        <f>SUM(AR361:BC361)</f>
        <v>32150124.999999974</v>
      </c>
      <c r="BU361" s="22">
        <f>SUM(BD361:BO361)</f>
        <v>27715624.999999959</v>
      </c>
      <c r="BV361" s="15">
        <f>AVERAGE(BV357,BV360)*$C354*BV17/12</f>
        <v>0</v>
      </c>
      <c r="BW361" s="15">
        <f>AVERAGE(BW357,BW360)*$C354*BW17/12</f>
        <v>0</v>
      </c>
      <c r="BX361" s="15">
        <f t="shared" ref="BX361:CY361" si="451">AVERAGE(BX357,BX360)*$C354*BX9/12</f>
        <v>22542041.666666675</v>
      </c>
      <c r="BY361" s="15">
        <f t="shared" si="451"/>
        <v>18107541.666666675</v>
      </c>
      <c r="BZ361" s="15">
        <f t="shared" si="451"/>
        <v>13673041.666666673</v>
      </c>
      <c r="CA361" s="15">
        <f t="shared" si="451"/>
        <v>9238541.6666666735</v>
      </c>
      <c r="CB361" s="15">
        <f t="shared" si="451"/>
        <v>4804041.6666666726</v>
      </c>
      <c r="CC361" s="15">
        <f t="shared" si="451"/>
        <v>1293395.8333333363</v>
      </c>
      <c r="CD361" s="15">
        <f t="shared" si="451"/>
        <v>0</v>
      </c>
      <c r="CE361" s="15">
        <f t="shared" si="451"/>
        <v>0</v>
      </c>
      <c r="CF361" s="15">
        <f t="shared" si="451"/>
        <v>0</v>
      </c>
      <c r="CG361" s="15">
        <f t="shared" si="451"/>
        <v>0</v>
      </c>
      <c r="CH361" s="15">
        <f t="shared" si="451"/>
        <v>0</v>
      </c>
      <c r="CI361" s="15">
        <f t="shared" si="451"/>
        <v>0</v>
      </c>
      <c r="CJ361" s="15">
        <f t="shared" si="451"/>
        <v>0</v>
      </c>
      <c r="CK361" s="15">
        <f t="shared" si="451"/>
        <v>0</v>
      </c>
      <c r="CL361" s="15">
        <f t="shared" si="451"/>
        <v>0</v>
      </c>
      <c r="CM361" s="15">
        <f t="shared" si="451"/>
        <v>0</v>
      </c>
      <c r="CN361" s="15">
        <f t="shared" si="451"/>
        <v>0</v>
      </c>
      <c r="CO361" s="15">
        <f t="shared" si="451"/>
        <v>0</v>
      </c>
      <c r="CP361" s="15">
        <f t="shared" si="451"/>
        <v>0</v>
      </c>
      <c r="CQ361" s="15">
        <f t="shared" si="451"/>
        <v>0</v>
      </c>
      <c r="CR361" s="15">
        <f t="shared" si="451"/>
        <v>0</v>
      </c>
      <c r="CS361" s="15">
        <f t="shared" si="451"/>
        <v>0</v>
      </c>
      <c r="CT361" s="15">
        <f t="shared" si="451"/>
        <v>0</v>
      </c>
      <c r="CU361" s="15">
        <f t="shared" si="451"/>
        <v>0</v>
      </c>
      <c r="CV361" s="15">
        <f t="shared" si="451"/>
        <v>0</v>
      </c>
      <c r="CW361" s="15">
        <f t="shared" si="451"/>
        <v>0</v>
      </c>
      <c r="CX361" s="15">
        <f t="shared" si="451"/>
        <v>0</v>
      </c>
      <c r="CY361" s="15">
        <f t="shared" si="451"/>
        <v>0</v>
      </c>
    </row>
    <row r="362" spans="1:103">
      <c r="A362" s="3"/>
      <c r="B362" s="35"/>
      <c r="C362" s="21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6"/>
      <c r="BR362" s="138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5"/>
      <c r="CV362" s="35"/>
      <c r="CW362" s="35"/>
    </row>
    <row r="363" spans="1:103">
      <c r="A363" s="3"/>
      <c r="B363" s="328" t="s">
        <v>251</v>
      </c>
      <c r="C363" s="21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6"/>
      <c r="BR363" s="138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5"/>
      <c r="CV363" s="35"/>
      <c r="CW363" s="35"/>
    </row>
    <row r="364" spans="1:103" s="19" customFormat="1">
      <c r="A364" s="12"/>
      <c r="B364" s="17" t="s">
        <v>6</v>
      </c>
      <c r="C364" s="329"/>
      <c r="D364" s="229"/>
      <c r="E364" s="229"/>
      <c r="F364" s="230"/>
      <c r="G364" s="230">
        <f>SUM(BS364:CY364)</f>
        <v>5694254479.9052315</v>
      </c>
      <c r="H364" s="230" t="s">
        <v>136</v>
      </c>
      <c r="I364" s="230"/>
      <c r="J364" s="230">
        <f>J344</f>
        <v>0</v>
      </c>
      <c r="K364" s="230">
        <f t="shared" ref="K364:BQ364" si="452">K344</f>
        <v>0</v>
      </c>
      <c r="L364" s="230">
        <f t="shared" si="452"/>
        <v>0</v>
      </c>
      <c r="M364" s="230">
        <f t="shared" si="452"/>
        <v>0</v>
      </c>
      <c r="N364" s="230">
        <f t="shared" si="452"/>
        <v>0</v>
      </c>
      <c r="O364" s="230">
        <f t="shared" si="452"/>
        <v>0</v>
      </c>
      <c r="P364" s="230">
        <f t="shared" si="452"/>
        <v>0</v>
      </c>
      <c r="Q364" s="230">
        <f t="shared" si="452"/>
        <v>0</v>
      </c>
      <c r="R364" s="230">
        <f t="shared" si="452"/>
        <v>0</v>
      </c>
      <c r="S364" s="230">
        <f t="shared" si="452"/>
        <v>0</v>
      </c>
      <c r="T364" s="230">
        <f t="shared" si="452"/>
        <v>0</v>
      </c>
      <c r="U364" s="230">
        <f t="shared" si="452"/>
        <v>0</v>
      </c>
      <c r="V364" s="230">
        <f t="shared" si="452"/>
        <v>0</v>
      </c>
      <c r="W364" s="230">
        <f t="shared" si="452"/>
        <v>0</v>
      </c>
      <c r="X364" s="230">
        <f t="shared" si="452"/>
        <v>0</v>
      </c>
      <c r="Y364" s="230">
        <f t="shared" si="452"/>
        <v>0</v>
      </c>
      <c r="Z364" s="230">
        <f t="shared" si="452"/>
        <v>0</v>
      </c>
      <c r="AA364" s="230">
        <f t="shared" si="452"/>
        <v>0</v>
      </c>
      <c r="AB364" s="230">
        <f t="shared" si="452"/>
        <v>0</v>
      </c>
      <c r="AC364" s="230">
        <f t="shared" si="452"/>
        <v>0</v>
      </c>
      <c r="AD364" s="230">
        <f t="shared" si="452"/>
        <v>0</v>
      </c>
      <c r="AE364" s="230">
        <f t="shared" si="452"/>
        <v>13148242.25</v>
      </c>
      <c r="AF364" s="230">
        <f t="shared" si="452"/>
        <v>13148242.25</v>
      </c>
      <c r="AG364" s="230">
        <f t="shared" si="452"/>
        <v>13148242.25</v>
      </c>
      <c r="AH364" s="230">
        <f t="shared" si="452"/>
        <v>13148242.25</v>
      </c>
      <c r="AI364" s="230">
        <f t="shared" si="452"/>
        <v>13148242.25</v>
      </c>
      <c r="AJ364" s="230">
        <f t="shared" si="452"/>
        <v>13148242.25</v>
      </c>
      <c r="AK364" s="230">
        <f t="shared" si="452"/>
        <v>13148242.25</v>
      </c>
      <c r="AL364" s="230">
        <f t="shared" si="452"/>
        <v>13148242.25</v>
      </c>
      <c r="AM364" s="230">
        <f t="shared" si="452"/>
        <v>13148242.25</v>
      </c>
      <c r="AN364" s="230">
        <f t="shared" si="452"/>
        <v>13148242.25</v>
      </c>
      <c r="AO364" s="230">
        <f t="shared" si="452"/>
        <v>13148242.25</v>
      </c>
      <c r="AP364" s="230">
        <f t="shared" si="452"/>
        <v>13148242.25</v>
      </c>
      <c r="AQ364" s="230">
        <f t="shared" si="452"/>
        <v>13352820.736249998</v>
      </c>
      <c r="AR364" s="230">
        <f t="shared" si="452"/>
        <v>13352820.736249998</v>
      </c>
      <c r="AS364" s="230">
        <f t="shared" si="452"/>
        <v>13352820.736249998</v>
      </c>
      <c r="AT364" s="230">
        <f t="shared" si="452"/>
        <v>13352820.736249998</v>
      </c>
      <c r="AU364" s="230">
        <f t="shared" si="452"/>
        <v>13352820.736249998</v>
      </c>
      <c r="AV364" s="230">
        <f t="shared" si="452"/>
        <v>13352820.736249998</v>
      </c>
      <c r="AW364" s="230">
        <f t="shared" si="452"/>
        <v>13352820.736249998</v>
      </c>
      <c r="AX364" s="230">
        <f t="shared" si="452"/>
        <v>13352820.736249998</v>
      </c>
      <c r="AY364" s="230">
        <f t="shared" si="452"/>
        <v>13352820.736249998</v>
      </c>
      <c r="AZ364" s="230">
        <f t="shared" si="452"/>
        <v>13352820.736249998</v>
      </c>
      <c r="BA364" s="230">
        <f t="shared" si="452"/>
        <v>13352820.736249998</v>
      </c>
      <c r="BB364" s="230">
        <f t="shared" si="452"/>
        <v>13352820.736249998</v>
      </c>
      <c r="BC364" s="230">
        <f t="shared" si="452"/>
        <v>13664815.704331249</v>
      </c>
      <c r="BD364" s="230">
        <f t="shared" si="452"/>
        <v>13664815.704331249</v>
      </c>
      <c r="BE364" s="230">
        <f t="shared" si="452"/>
        <v>13664815.704331249</v>
      </c>
      <c r="BF364" s="230">
        <f t="shared" si="452"/>
        <v>13664815.704331249</v>
      </c>
      <c r="BG364" s="230">
        <f t="shared" si="452"/>
        <v>13664815.704331249</v>
      </c>
      <c r="BH364" s="230">
        <f t="shared" si="452"/>
        <v>13664815.704331249</v>
      </c>
      <c r="BI364" s="230">
        <f t="shared" si="452"/>
        <v>13664815.704331249</v>
      </c>
      <c r="BJ364" s="230">
        <f t="shared" si="452"/>
        <v>13664815.704331249</v>
      </c>
      <c r="BK364" s="230">
        <f t="shared" si="452"/>
        <v>13664815.704331249</v>
      </c>
      <c r="BL364" s="230">
        <f t="shared" si="452"/>
        <v>13664815.704331249</v>
      </c>
      <c r="BM364" s="230">
        <f t="shared" si="452"/>
        <v>13664815.704331249</v>
      </c>
      <c r="BN364" s="230">
        <f t="shared" si="452"/>
        <v>13664815.704331249</v>
      </c>
      <c r="BO364" s="230">
        <f t="shared" si="452"/>
        <v>13879280.910732219</v>
      </c>
      <c r="BP364" s="230">
        <f t="shared" si="452"/>
        <v>13879280.910732219</v>
      </c>
      <c r="BQ364" s="230">
        <f t="shared" si="452"/>
        <v>13879280.910732219</v>
      </c>
      <c r="BR364" s="230"/>
      <c r="BS364" s="230">
        <f t="shared" ref="BS364:CY364" si="453">BS344</f>
        <v>0</v>
      </c>
      <c r="BT364" s="230">
        <f t="shared" si="453"/>
        <v>39444726.75</v>
      </c>
      <c r="BU364" s="230">
        <f t="shared" si="453"/>
        <v>158392642.45874998</v>
      </c>
      <c r="BV364" s="230">
        <f t="shared" si="453"/>
        <v>161169833.73924372</v>
      </c>
      <c r="BW364" s="230">
        <f t="shared" si="453"/>
        <v>164621184.0711779</v>
      </c>
      <c r="BX364" s="230">
        <f t="shared" si="453"/>
        <v>170444475.36754251</v>
      </c>
      <c r="BY364" s="230">
        <f t="shared" si="453"/>
        <v>174428817.12099192</v>
      </c>
      <c r="BZ364" s="230">
        <f t="shared" si="453"/>
        <v>175517857.91410249</v>
      </c>
      <c r="CA364" s="230">
        <f t="shared" si="453"/>
        <v>179623911.16589451</v>
      </c>
      <c r="CB364" s="230">
        <f t="shared" si="453"/>
        <v>183826273.15207002</v>
      </c>
      <c r="CC364" s="230">
        <f t="shared" si="453"/>
        <v>188127208.88255799</v>
      </c>
      <c r="CD364" s="230">
        <f t="shared" si="453"/>
        <v>192529036.78159615</v>
      </c>
      <c r="CE364" s="230">
        <f t="shared" si="453"/>
        <v>186006119.64291909</v>
      </c>
      <c r="CF364" s="230">
        <f t="shared" si="453"/>
        <v>186006119.64291909</v>
      </c>
      <c r="CG364" s="230">
        <f t="shared" si="453"/>
        <v>186006119.64291909</v>
      </c>
      <c r="CH364" s="230">
        <f t="shared" si="453"/>
        <v>186006119.64291909</v>
      </c>
      <c r="CI364" s="230">
        <f t="shared" si="453"/>
        <v>186006119.64291909</v>
      </c>
      <c r="CJ364" s="230">
        <f t="shared" si="453"/>
        <v>186006119.64291909</v>
      </c>
      <c r="CK364" s="230">
        <f t="shared" si="453"/>
        <v>186006119.64291909</v>
      </c>
      <c r="CL364" s="230">
        <f t="shared" si="453"/>
        <v>186006119.64291909</v>
      </c>
      <c r="CM364" s="230">
        <f t="shared" si="453"/>
        <v>186006119.64291909</v>
      </c>
      <c r="CN364" s="230">
        <f t="shared" si="453"/>
        <v>186006119.64291909</v>
      </c>
      <c r="CO364" s="230">
        <f t="shared" si="453"/>
        <v>186006119.64291909</v>
      </c>
      <c r="CP364" s="230">
        <f t="shared" si="453"/>
        <v>186006119.64291909</v>
      </c>
      <c r="CQ364" s="230">
        <f t="shared" si="453"/>
        <v>186006119.64291909</v>
      </c>
      <c r="CR364" s="230">
        <f t="shared" si="453"/>
        <v>186006119.64291909</v>
      </c>
      <c r="CS364" s="230">
        <f t="shared" si="453"/>
        <v>186006119.64291909</v>
      </c>
      <c r="CT364" s="230">
        <f t="shared" si="453"/>
        <v>186006119.64291909</v>
      </c>
      <c r="CU364" s="230">
        <f t="shared" si="453"/>
        <v>186006119.64291909</v>
      </c>
      <c r="CV364" s="230">
        <f t="shared" si="453"/>
        <v>186006119.64291909</v>
      </c>
      <c r="CW364" s="230">
        <f t="shared" si="453"/>
        <v>186006119.64291909</v>
      </c>
      <c r="CX364" s="230">
        <f t="shared" si="453"/>
        <v>186006119.64291909</v>
      </c>
      <c r="CY364" s="230">
        <f t="shared" si="453"/>
        <v>186006119.64291909</v>
      </c>
    </row>
    <row r="365" spans="1:103">
      <c r="A365" s="3"/>
      <c r="B365" s="2" t="s">
        <v>11</v>
      </c>
      <c r="C365" s="215"/>
      <c r="D365" s="35"/>
      <c r="E365" s="35"/>
      <c r="F365" s="36"/>
      <c r="G365" s="36">
        <f t="shared" ref="G365:G371" si="454">SUM(BS365:CY365)</f>
        <v>-814946914.16086698</v>
      </c>
      <c r="H365" s="36" t="s">
        <v>136</v>
      </c>
      <c r="I365" s="36"/>
      <c r="J365" s="36">
        <f>J349</f>
        <v>0</v>
      </c>
      <c r="K365" s="36">
        <f t="shared" ref="K365:BQ365" si="455">K349</f>
        <v>0</v>
      </c>
      <c r="L365" s="36">
        <f t="shared" si="455"/>
        <v>0</v>
      </c>
      <c r="M365" s="36">
        <f t="shared" si="455"/>
        <v>0</v>
      </c>
      <c r="N365" s="36">
        <f t="shared" si="455"/>
        <v>0</v>
      </c>
      <c r="O365" s="36">
        <f t="shared" si="455"/>
        <v>0</v>
      </c>
      <c r="P365" s="36">
        <f t="shared" si="455"/>
        <v>0</v>
      </c>
      <c r="Q365" s="36">
        <f t="shared" si="455"/>
        <v>0</v>
      </c>
      <c r="R365" s="36">
        <f t="shared" si="455"/>
        <v>0</v>
      </c>
      <c r="S365" s="36">
        <f t="shared" si="455"/>
        <v>0</v>
      </c>
      <c r="T365" s="36">
        <f t="shared" si="455"/>
        <v>0</v>
      </c>
      <c r="U365" s="36">
        <f t="shared" si="455"/>
        <v>0</v>
      </c>
      <c r="V365" s="36">
        <f t="shared" si="455"/>
        <v>0</v>
      </c>
      <c r="W365" s="36">
        <f t="shared" si="455"/>
        <v>0</v>
      </c>
      <c r="X365" s="36">
        <f t="shared" si="455"/>
        <v>0</v>
      </c>
      <c r="Y365" s="36">
        <f t="shared" si="455"/>
        <v>0</v>
      </c>
      <c r="Z365" s="36">
        <f t="shared" si="455"/>
        <v>0</v>
      </c>
      <c r="AA365" s="36">
        <f t="shared" si="455"/>
        <v>0</v>
      </c>
      <c r="AB365" s="36">
        <f t="shared" si="455"/>
        <v>0</v>
      </c>
      <c r="AC365" s="36">
        <f t="shared" si="455"/>
        <v>0</v>
      </c>
      <c r="AD365" s="36">
        <f t="shared" si="455"/>
        <v>0</v>
      </c>
      <c r="AE365" s="36">
        <f t="shared" si="455"/>
        <v>-755116.56387905125</v>
      </c>
      <c r="AF365" s="36">
        <f t="shared" si="455"/>
        <v>-761275.59165682888</v>
      </c>
      <c r="AG365" s="36">
        <f t="shared" si="455"/>
        <v>-767434.61943460675</v>
      </c>
      <c r="AH365" s="36">
        <f t="shared" si="455"/>
        <v>-773593.64721238439</v>
      </c>
      <c r="AI365" s="36">
        <f t="shared" si="455"/>
        <v>-779752.67499016225</v>
      </c>
      <c r="AJ365" s="36">
        <f t="shared" si="455"/>
        <v>-785911.70276794001</v>
      </c>
      <c r="AK365" s="36">
        <f t="shared" si="455"/>
        <v>-792070.73054571776</v>
      </c>
      <c r="AL365" s="36">
        <f t="shared" si="455"/>
        <v>-798229.75832349563</v>
      </c>
      <c r="AM365" s="36">
        <f t="shared" si="455"/>
        <v>-804388.78610127338</v>
      </c>
      <c r="AN365" s="36">
        <f t="shared" si="455"/>
        <v>-810547.81387905125</v>
      </c>
      <c r="AO365" s="36">
        <f t="shared" si="455"/>
        <v>-816706.841656829</v>
      </c>
      <c r="AP365" s="36">
        <f t="shared" si="455"/>
        <v>-822865.86943460675</v>
      </c>
      <c r="AQ365" s="36">
        <f t="shared" si="455"/>
        <v>-869940.59446238435</v>
      </c>
      <c r="AR365" s="36">
        <f t="shared" si="455"/>
        <v>-876099.62224016199</v>
      </c>
      <c r="AS365" s="36">
        <f t="shared" si="455"/>
        <v>-882258.65001793997</v>
      </c>
      <c r="AT365" s="36">
        <f t="shared" si="455"/>
        <v>-888417.67779571749</v>
      </c>
      <c r="AU365" s="36">
        <f t="shared" si="455"/>
        <v>-894576.70557349548</v>
      </c>
      <c r="AV365" s="36">
        <f t="shared" si="455"/>
        <v>-900735.73335127311</v>
      </c>
      <c r="AW365" s="36">
        <f t="shared" si="455"/>
        <v>-906894.7611290511</v>
      </c>
      <c r="AX365" s="36">
        <f t="shared" si="455"/>
        <v>-913053.78890682873</v>
      </c>
      <c r="AY365" s="36">
        <f t="shared" si="455"/>
        <v>-919212.81668460672</v>
      </c>
      <c r="AZ365" s="36">
        <f t="shared" si="455"/>
        <v>-925371.84446238435</v>
      </c>
      <c r="BA365" s="36">
        <f t="shared" si="455"/>
        <v>-931530.87224016234</v>
      </c>
      <c r="BB365" s="36">
        <f t="shared" si="455"/>
        <v>-937689.90001793997</v>
      </c>
      <c r="BC365" s="36">
        <f t="shared" si="455"/>
        <v>-1006247.9214119681</v>
      </c>
      <c r="BD365" s="36">
        <f t="shared" si="455"/>
        <v>-1012406.9491897457</v>
      </c>
      <c r="BE365" s="36">
        <f t="shared" si="455"/>
        <v>-1018565.9769675237</v>
      </c>
      <c r="BF365" s="36">
        <f t="shared" si="455"/>
        <v>-1024725.0047453013</v>
      </c>
      <c r="BG365" s="36">
        <f t="shared" si="455"/>
        <v>-1030884.0325230793</v>
      </c>
      <c r="BH365" s="36">
        <f t="shared" si="455"/>
        <v>-1037043.0603008568</v>
      </c>
      <c r="BI365" s="36">
        <f t="shared" si="455"/>
        <v>-1043202.0880786348</v>
      </c>
      <c r="BJ365" s="36">
        <f t="shared" si="455"/>
        <v>-1049361.1158564126</v>
      </c>
      <c r="BK365" s="36">
        <f t="shared" si="455"/>
        <v>-1055520.1436341906</v>
      </c>
      <c r="BL365" s="36">
        <f t="shared" si="455"/>
        <v>-1061679.1714119681</v>
      </c>
      <c r="BM365" s="36">
        <f t="shared" si="455"/>
        <v>-1067838.1991897461</v>
      </c>
      <c r="BN365" s="36">
        <f t="shared" si="455"/>
        <v>-1073997.2269675236</v>
      </c>
      <c r="BO365" s="36">
        <f t="shared" si="455"/>
        <v>-1123049.2960254957</v>
      </c>
      <c r="BP365" s="36">
        <f t="shared" si="455"/>
        <v>-1129208.3238032733</v>
      </c>
      <c r="BQ365" s="36">
        <f t="shared" si="455"/>
        <v>-1135367.3515810512</v>
      </c>
      <c r="BR365" s="36"/>
      <c r="BS365" s="36">
        <f t="shared" ref="BS365:CY365" si="456">BS349</f>
        <v>0</v>
      </c>
      <c r="BT365" s="36">
        <f t="shared" si="456"/>
        <v>0</v>
      </c>
      <c r="BU365" s="36">
        <f t="shared" si="456"/>
        <v>-11438350.024965286</v>
      </c>
      <c r="BV365" s="36">
        <f t="shared" si="456"/>
        <v>-17536913.281064026</v>
      </c>
      <c r="BW365" s="36">
        <f t="shared" si="456"/>
        <v>-18227183.347450864</v>
      </c>
      <c r="BX365" s="36">
        <f t="shared" si="456"/>
        <v>-14883433.273390446</v>
      </c>
      <c r="BY365" s="36">
        <f t="shared" si="456"/>
        <v>-16567201.624080328</v>
      </c>
      <c r="BZ365" s="36">
        <f t="shared" si="456"/>
        <v>-17671909.782702442</v>
      </c>
      <c r="CA365" s="36">
        <f t="shared" si="456"/>
        <v>-19380020.433060847</v>
      </c>
      <c r="CB365" s="36">
        <f t="shared" si="456"/>
        <v>-21107392.83029595</v>
      </c>
      <c r="CC365" s="36">
        <f t="shared" si="456"/>
        <v>-22669709.143060207</v>
      </c>
      <c r="CD365" s="36">
        <f t="shared" si="456"/>
        <v>-23808753.889534511</v>
      </c>
      <c r="CE365" s="36">
        <f t="shared" si="456"/>
        <v>-22504170.4617991</v>
      </c>
      <c r="CF365" s="36">
        <f t="shared" si="456"/>
        <v>-22504170.4617991</v>
      </c>
      <c r="CG365" s="36">
        <f t="shared" si="456"/>
        <v>-22504170.4617991</v>
      </c>
      <c r="CH365" s="36">
        <f t="shared" si="456"/>
        <v>-22504170.4617991</v>
      </c>
      <c r="CI365" s="36">
        <f t="shared" si="456"/>
        <v>-22504170.4617991</v>
      </c>
      <c r="CJ365" s="36">
        <f t="shared" si="456"/>
        <v>-22504170.4617991</v>
      </c>
      <c r="CK365" s="36">
        <f t="shared" si="456"/>
        <v>-22504170.4617991</v>
      </c>
      <c r="CL365" s="36">
        <f t="shared" si="456"/>
        <v>-22504170.4617991</v>
      </c>
      <c r="CM365" s="36">
        <f t="shared" si="456"/>
        <v>-22504170.4617991</v>
      </c>
      <c r="CN365" s="36">
        <f t="shared" si="456"/>
        <v>-26021599.2117991</v>
      </c>
      <c r="CO365" s="36">
        <f t="shared" si="456"/>
        <v>-36573885.4617991</v>
      </c>
      <c r="CP365" s="36">
        <f t="shared" si="456"/>
        <v>-36573885.4617991</v>
      </c>
      <c r="CQ365" s="36">
        <f t="shared" si="456"/>
        <v>-36573885.4617991</v>
      </c>
      <c r="CR365" s="36">
        <f t="shared" si="456"/>
        <v>-36573885.4617991</v>
      </c>
      <c r="CS365" s="36">
        <f t="shared" si="456"/>
        <v>-36573885.4617991</v>
      </c>
      <c r="CT365" s="36">
        <f t="shared" si="456"/>
        <v>-36573885.4617991</v>
      </c>
      <c r="CU365" s="36">
        <f t="shared" si="456"/>
        <v>-36573885.4617991</v>
      </c>
      <c r="CV365" s="36">
        <f t="shared" si="456"/>
        <v>-36573885.4617991</v>
      </c>
      <c r="CW365" s="36">
        <f t="shared" si="456"/>
        <v>-36573885.4617991</v>
      </c>
      <c r="CX365" s="36">
        <f t="shared" si="456"/>
        <v>-36730720.078495279</v>
      </c>
      <c r="CY365" s="36">
        <f t="shared" si="456"/>
        <v>-37201223.928583823</v>
      </c>
    </row>
    <row r="366" spans="1:103">
      <c r="A366" s="3"/>
      <c r="B366" s="2" t="s">
        <v>16</v>
      </c>
      <c r="C366" s="215"/>
      <c r="D366" s="35"/>
      <c r="E366" s="35"/>
      <c r="F366" s="138"/>
      <c r="G366" s="138">
        <f t="shared" si="454"/>
        <v>-2064278520.0177083</v>
      </c>
      <c r="H366" s="138" t="s">
        <v>136</v>
      </c>
      <c r="I366" s="138"/>
      <c r="J366" s="138">
        <f t="shared" ref="J366:BQ366" si="457">-J184</f>
        <v>0</v>
      </c>
      <c r="K366" s="138">
        <f t="shared" si="457"/>
        <v>0</v>
      </c>
      <c r="L366" s="138">
        <f t="shared" si="457"/>
        <v>0</v>
      </c>
      <c r="M366" s="138">
        <f t="shared" si="457"/>
        <v>0</v>
      </c>
      <c r="N366" s="138">
        <f t="shared" si="457"/>
        <v>0</v>
      </c>
      <c r="O366" s="138">
        <f t="shared" si="457"/>
        <v>0</v>
      </c>
      <c r="P366" s="138">
        <f t="shared" si="457"/>
        <v>-681816141.66666663</v>
      </c>
      <c r="Q366" s="138">
        <f t="shared" si="457"/>
        <v>-97129897.619047612</v>
      </c>
      <c r="R366" s="138">
        <f t="shared" si="457"/>
        <v>-97374897.619047612</v>
      </c>
      <c r="S366" s="138">
        <f t="shared" si="457"/>
        <v>-97619897.619047612</v>
      </c>
      <c r="T366" s="138">
        <f t="shared" si="457"/>
        <v>-97864897.619047612</v>
      </c>
      <c r="U366" s="138">
        <f t="shared" si="457"/>
        <v>-98109897.619047612</v>
      </c>
      <c r="V366" s="138">
        <f t="shared" si="457"/>
        <v>-98354897.619047612</v>
      </c>
      <c r="W366" s="138">
        <f t="shared" si="457"/>
        <v>-98599897.619047612</v>
      </c>
      <c r="X366" s="138">
        <f t="shared" si="457"/>
        <v>-98844897.619047612</v>
      </c>
      <c r="Y366" s="138">
        <f t="shared" si="457"/>
        <v>-99089897.619047612</v>
      </c>
      <c r="Z366" s="138">
        <f t="shared" si="457"/>
        <v>-99334897.619047612</v>
      </c>
      <c r="AA366" s="138">
        <f t="shared" si="457"/>
        <v>-99579897.619047612</v>
      </c>
      <c r="AB366" s="138">
        <f t="shared" si="457"/>
        <v>-99824897.619047612</v>
      </c>
      <c r="AC366" s="138">
        <f t="shared" si="457"/>
        <v>-100069897.61904761</v>
      </c>
      <c r="AD366" s="138">
        <f t="shared" si="457"/>
        <v>-100314897.61904761</v>
      </c>
      <c r="AE366" s="138">
        <f t="shared" si="457"/>
        <v>-116759.09322920692</v>
      </c>
      <c r="AF366" s="138">
        <f t="shared" si="457"/>
        <v>-116270.56145833334</v>
      </c>
      <c r="AG366" s="138">
        <f t="shared" si="457"/>
        <v>-115782.02968749999</v>
      </c>
      <c r="AH366" s="138">
        <f t="shared" si="457"/>
        <v>0</v>
      </c>
      <c r="AI366" s="138">
        <f t="shared" si="457"/>
        <v>0</v>
      </c>
      <c r="AJ366" s="138">
        <f t="shared" si="457"/>
        <v>0</v>
      </c>
      <c r="AK366" s="138">
        <f t="shared" si="457"/>
        <v>0</v>
      </c>
      <c r="AL366" s="138">
        <f t="shared" si="457"/>
        <v>0</v>
      </c>
      <c r="AM366" s="138">
        <f t="shared" si="457"/>
        <v>0</v>
      </c>
      <c r="AN366" s="138">
        <f t="shared" si="457"/>
        <v>0</v>
      </c>
      <c r="AO366" s="138">
        <f t="shared" si="457"/>
        <v>0</v>
      </c>
      <c r="AP366" s="138">
        <f t="shared" si="457"/>
        <v>0</v>
      </c>
      <c r="AQ366" s="138">
        <f t="shared" si="457"/>
        <v>0</v>
      </c>
      <c r="AR366" s="138">
        <f t="shared" si="457"/>
        <v>0</v>
      </c>
      <c r="AS366" s="138">
        <f t="shared" si="457"/>
        <v>0</v>
      </c>
      <c r="AT366" s="138">
        <f t="shared" si="457"/>
        <v>0</v>
      </c>
      <c r="AU366" s="138">
        <f t="shared" si="457"/>
        <v>0</v>
      </c>
      <c r="AV366" s="138">
        <f t="shared" si="457"/>
        <v>0</v>
      </c>
      <c r="AW366" s="138">
        <f t="shared" si="457"/>
        <v>0</v>
      </c>
      <c r="AX366" s="138">
        <f t="shared" si="457"/>
        <v>0</v>
      </c>
      <c r="AY366" s="138">
        <f t="shared" si="457"/>
        <v>0</v>
      </c>
      <c r="AZ366" s="138">
        <f t="shared" si="457"/>
        <v>0</v>
      </c>
      <c r="BA366" s="138">
        <f t="shared" si="457"/>
        <v>0</v>
      </c>
      <c r="BB366" s="138">
        <f t="shared" si="457"/>
        <v>0</v>
      </c>
      <c r="BC366" s="138">
        <f t="shared" si="457"/>
        <v>0</v>
      </c>
      <c r="BD366" s="138">
        <f t="shared" si="457"/>
        <v>0</v>
      </c>
      <c r="BE366" s="138">
        <f t="shared" si="457"/>
        <v>0</v>
      </c>
      <c r="BF366" s="138">
        <f t="shared" si="457"/>
        <v>0</v>
      </c>
      <c r="BG366" s="138">
        <f t="shared" si="457"/>
        <v>0</v>
      </c>
      <c r="BH366" s="138">
        <f t="shared" si="457"/>
        <v>0</v>
      </c>
      <c r="BI366" s="138">
        <f t="shared" si="457"/>
        <v>0</v>
      </c>
      <c r="BJ366" s="138">
        <f t="shared" si="457"/>
        <v>0</v>
      </c>
      <c r="BK366" s="138">
        <f t="shared" si="457"/>
        <v>0</v>
      </c>
      <c r="BL366" s="138">
        <f t="shared" si="457"/>
        <v>0</v>
      </c>
      <c r="BM366" s="138">
        <f t="shared" si="457"/>
        <v>0</v>
      </c>
      <c r="BN366" s="138">
        <f t="shared" si="457"/>
        <v>0</v>
      </c>
      <c r="BO366" s="138">
        <f t="shared" si="457"/>
        <v>0</v>
      </c>
      <c r="BP366" s="138">
        <f t="shared" si="457"/>
        <v>0</v>
      </c>
      <c r="BQ366" s="138">
        <f t="shared" si="457"/>
        <v>0</v>
      </c>
      <c r="BR366" s="138"/>
      <c r="BS366" s="138">
        <f t="shared" ref="BS366:CY366" si="458">-BS184</f>
        <v>-1169915629.7619047</v>
      </c>
      <c r="BT366" s="138">
        <f t="shared" si="458"/>
        <v>-894362890.25580359</v>
      </c>
      <c r="BU366" s="138">
        <f t="shared" si="458"/>
        <v>0</v>
      </c>
      <c r="BV366" s="138">
        <f t="shared" si="458"/>
        <v>0</v>
      </c>
      <c r="BW366" s="138">
        <f t="shared" si="458"/>
        <v>0</v>
      </c>
      <c r="BX366" s="138">
        <f t="shared" si="458"/>
        <v>0</v>
      </c>
      <c r="BY366" s="138">
        <f t="shared" si="458"/>
        <v>0</v>
      </c>
      <c r="BZ366" s="138">
        <f t="shared" si="458"/>
        <v>0</v>
      </c>
      <c r="CA366" s="138">
        <f t="shared" si="458"/>
        <v>0</v>
      </c>
      <c r="CB366" s="138">
        <f t="shared" si="458"/>
        <v>0</v>
      </c>
      <c r="CC366" s="138">
        <f t="shared" si="458"/>
        <v>0</v>
      </c>
      <c r="CD366" s="138">
        <f t="shared" si="458"/>
        <v>0</v>
      </c>
      <c r="CE366" s="138">
        <f t="shared" si="458"/>
        <v>0</v>
      </c>
      <c r="CF366" s="138">
        <f t="shared" si="458"/>
        <v>0</v>
      </c>
      <c r="CG366" s="138">
        <f t="shared" si="458"/>
        <v>0</v>
      </c>
      <c r="CH366" s="138">
        <f t="shared" si="458"/>
        <v>0</v>
      </c>
      <c r="CI366" s="138">
        <f t="shared" si="458"/>
        <v>0</v>
      </c>
      <c r="CJ366" s="138">
        <f t="shared" si="458"/>
        <v>0</v>
      </c>
      <c r="CK366" s="138">
        <f t="shared" si="458"/>
        <v>0</v>
      </c>
      <c r="CL366" s="138">
        <f t="shared" si="458"/>
        <v>0</v>
      </c>
      <c r="CM366" s="138">
        <f t="shared" si="458"/>
        <v>0</v>
      </c>
      <c r="CN366" s="138">
        <f t="shared" si="458"/>
        <v>0</v>
      </c>
      <c r="CO366" s="138">
        <f t="shared" si="458"/>
        <v>0</v>
      </c>
      <c r="CP366" s="138">
        <f t="shared" si="458"/>
        <v>0</v>
      </c>
      <c r="CQ366" s="138">
        <f t="shared" si="458"/>
        <v>0</v>
      </c>
      <c r="CR366" s="138">
        <f t="shared" si="458"/>
        <v>0</v>
      </c>
      <c r="CS366" s="138">
        <f t="shared" si="458"/>
        <v>0</v>
      </c>
      <c r="CT366" s="138">
        <f t="shared" si="458"/>
        <v>0</v>
      </c>
      <c r="CU366" s="138">
        <f t="shared" si="458"/>
        <v>0</v>
      </c>
      <c r="CV366" s="138">
        <f t="shared" si="458"/>
        <v>0</v>
      </c>
      <c r="CW366" s="138">
        <f t="shared" si="458"/>
        <v>0</v>
      </c>
      <c r="CX366" s="138">
        <f t="shared" si="458"/>
        <v>0</v>
      </c>
      <c r="CY366" s="138">
        <f t="shared" si="458"/>
        <v>0</v>
      </c>
    </row>
    <row r="367" spans="1:103" s="19" customFormat="1">
      <c r="A367" s="12"/>
      <c r="B367" s="17" t="s">
        <v>9</v>
      </c>
      <c r="C367" s="205">
        <f>C284</f>
        <v>0</v>
      </c>
      <c r="D367" s="116" t="s">
        <v>12</v>
      </c>
      <c r="E367" s="229"/>
      <c r="F367" s="230"/>
      <c r="G367" s="230">
        <f t="shared" si="454"/>
        <v>2815029045.7266521</v>
      </c>
      <c r="H367" s="230" t="s">
        <v>136</v>
      </c>
      <c r="I367" s="230"/>
      <c r="J367" s="230">
        <f t="shared" ref="J367:BQ367" si="459">SUM(J364:J366)</f>
        <v>0</v>
      </c>
      <c r="K367" s="230">
        <f t="shared" si="459"/>
        <v>0</v>
      </c>
      <c r="L367" s="230">
        <f t="shared" si="459"/>
        <v>0</v>
      </c>
      <c r="M367" s="230">
        <f t="shared" si="459"/>
        <v>0</v>
      </c>
      <c r="N367" s="230">
        <f t="shared" si="459"/>
        <v>0</v>
      </c>
      <c r="O367" s="230">
        <f t="shared" si="459"/>
        <v>0</v>
      </c>
      <c r="P367" s="230">
        <f t="shared" si="459"/>
        <v>-681816141.66666663</v>
      </c>
      <c r="Q367" s="230">
        <f t="shared" si="459"/>
        <v>-97129897.619047612</v>
      </c>
      <c r="R367" s="230">
        <f t="shared" si="459"/>
        <v>-97374897.619047612</v>
      </c>
      <c r="S367" s="230">
        <f t="shared" si="459"/>
        <v>-97619897.619047612</v>
      </c>
      <c r="T367" s="230">
        <f t="shared" si="459"/>
        <v>-97864897.619047612</v>
      </c>
      <c r="U367" s="230">
        <f t="shared" si="459"/>
        <v>-98109897.619047612</v>
      </c>
      <c r="V367" s="230">
        <f t="shared" si="459"/>
        <v>-98354897.619047612</v>
      </c>
      <c r="W367" s="230">
        <f t="shared" si="459"/>
        <v>-98599897.619047612</v>
      </c>
      <c r="X367" s="230">
        <f t="shared" si="459"/>
        <v>-98844897.619047612</v>
      </c>
      <c r="Y367" s="230">
        <f t="shared" si="459"/>
        <v>-99089897.619047612</v>
      </c>
      <c r="Z367" s="230">
        <f t="shared" si="459"/>
        <v>-99334897.619047612</v>
      </c>
      <c r="AA367" s="230">
        <f t="shared" si="459"/>
        <v>-99579897.619047612</v>
      </c>
      <c r="AB367" s="230">
        <f t="shared" si="459"/>
        <v>-99824897.619047612</v>
      </c>
      <c r="AC367" s="230">
        <f t="shared" si="459"/>
        <v>-100069897.61904761</v>
      </c>
      <c r="AD367" s="230">
        <f t="shared" si="459"/>
        <v>-100314897.61904761</v>
      </c>
      <c r="AE367" s="230">
        <f t="shared" si="459"/>
        <v>12276366.592891743</v>
      </c>
      <c r="AF367" s="230">
        <f t="shared" si="459"/>
        <v>12270696.096884839</v>
      </c>
      <c r="AG367" s="230">
        <f t="shared" si="459"/>
        <v>12265025.600877894</v>
      </c>
      <c r="AH367" s="230">
        <f t="shared" si="459"/>
        <v>12374648.602787616</v>
      </c>
      <c r="AI367" s="230">
        <f t="shared" si="459"/>
        <v>12368489.575009838</v>
      </c>
      <c r="AJ367" s="230">
        <f t="shared" si="459"/>
        <v>12362330.54723206</v>
      </c>
      <c r="AK367" s="230">
        <f t="shared" si="459"/>
        <v>12356171.519454282</v>
      </c>
      <c r="AL367" s="230">
        <f t="shared" si="459"/>
        <v>12350012.491676504</v>
      </c>
      <c r="AM367" s="230">
        <f t="shared" si="459"/>
        <v>12343853.463898726</v>
      </c>
      <c r="AN367" s="230">
        <f t="shared" si="459"/>
        <v>12337694.43612095</v>
      </c>
      <c r="AO367" s="230">
        <f t="shared" si="459"/>
        <v>12331535.408343172</v>
      </c>
      <c r="AP367" s="230">
        <f t="shared" si="459"/>
        <v>12325376.380565394</v>
      </c>
      <c r="AQ367" s="230">
        <f t="shared" si="459"/>
        <v>12482880.141787615</v>
      </c>
      <c r="AR367" s="230">
        <f t="shared" si="459"/>
        <v>12476721.114009837</v>
      </c>
      <c r="AS367" s="230">
        <f t="shared" si="459"/>
        <v>12470562.086232059</v>
      </c>
      <c r="AT367" s="230">
        <f t="shared" si="459"/>
        <v>12464403.058454281</v>
      </c>
      <c r="AU367" s="230">
        <f t="shared" si="459"/>
        <v>12458244.030676503</v>
      </c>
      <c r="AV367" s="230">
        <f t="shared" si="459"/>
        <v>12452085.002898725</v>
      </c>
      <c r="AW367" s="230">
        <f t="shared" si="459"/>
        <v>12445925.975120947</v>
      </c>
      <c r="AX367" s="230">
        <f t="shared" si="459"/>
        <v>12439766.947343169</v>
      </c>
      <c r="AY367" s="230">
        <f t="shared" si="459"/>
        <v>12433607.919565391</v>
      </c>
      <c r="AZ367" s="230">
        <f t="shared" si="459"/>
        <v>12427448.891787615</v>
      </c>
      <c r="BA367" s="230">
        <f t="shared" si="459"/>
        <v>12421289.864009837</v>
      </c>
      <c r="BB367" s="230">
        <f t="shared" si="459"/>
        <v>12415130.836232059</v>
      </c>
      <c r="BC367" s="230">
        <f t="shared" si="459"/>
        <v>12658567.78291928</v>
      </c>
      <c r="BD367" s="230">
        <f t="shared" si="459"/>
        <v>12652408.755141504</v>
      </c>
      <c r="BE367" s="230">
        <f t="shared" si="459"/>
        <v>12646249.727363726</v>
      </c>
      <c r="BF367" s="230">
        <f t="shared" si="459"/>
        <v>12640090.699585948</v>
      </c>
      <c r="BG367" s="230">
        <f t="shared" si="459"/>
        <v>12633931.67180817</v>
      </c>
      <c r="BH367" s="230">
        <f t="shared" si="459"/>
        <v>12627772.644030392</v>
      </c>
      <c r="BI367" s="230">
        <f t="shared" si="459"/>
        <v>12621613.616252614</v>
      </c>
      <c r="BJ367" s="230">
        <f t="shared" si="459"/>
        <v>12615454.588474836</v>
      </c>
      <c r="BK367" s="230">
        <f t="shared" si="459"/>
        <v>12609295.560697058</v>
      </c>
      <c r="BL367" s="230">
        <f t="shared" si="459"/>
        <v>12603136.53291928</v>
      </c>
      <c r="BM367" s="230">
        <f t="shared" si="459"/>
        <v>12596977.505141502</v>
      </c>
      <c r="BN367" s="230">
        <f t="shared" si="459"/>
        <v>12590818.477363726</v>
      </c>
      <c r="BO367" s="230">
        <f t="shared" si="459"/>
        <v>12756231.614706723</v>
      </c>
      <c r="BP367" s="230">
        <f t="shared" si="459"/>
        <v>12750072.586928945</v>
      </c>
      <c r="BQ367" s="230">
        <f t="shared" si="459"/>
        <v>12743913.559151167</v>
      </c>
      <c r="BR367" s="230"/>
      <c r="BS367" s="230">
        <f t="shared" ref="BS367:CY367" si="460">SUM(BS364:BS366)</f>
        <v>-1169915629.7619047</v>
      </c>
      <c r="BT367" s="230">
        <f t="shared" si="460"/>
        <v>-854918163.50580359</v>
      </c>
      <c r="BU367" s="230">
        <f t="shared" si="460"/>
        <v>146954292.43378469</v>
      </c>
      <c r="BV367" s="230">
        <f t="shared" si="460"/>
        <v>143632920.45817968</v>
      </c>
      <c r="BW367" s="230">
        <f t="shared" si="460"/>
        <v>146394000.72372705</v>
      </c>
      <c r="BX367" s="230">
        <f t="shared" si="460"/>
        <v>155561042.09415206</v>
      </c>
      <c r="BY367" s="230">
        <f t="shared" si="460"/>
        <v>157861615.49691159</v>
      </c>
      <c r="BZ367" s="230">
        <f t="shared" si="460"/>
        <v>157845948.13140005</v>
      </c>
      <c r="CA367" s="230">
        <f t="shared" si="460"/>
        <v>160243890.73283365</v>
      </c>
      <c r="CB367" s="230">
        <f t="shared" si="460"/>
        <v>162718880.32177407</v>
      </c>
      <c r="CC367" s="230">
        <f t="shared" si="460"/>
        <v>165457499.73949778</v>
      </c>
      <c r="CD367" s="230">
        <f t="shared" si="460"/>
        <v>168720282.89206165</v>
      </c>
      <c r="CE367" s="230">
        <f t="shared" si="460"/>
        <v>163501949.18111998</v>
      </c>
      <c r="CF367" s="230">
        <f t="shared" si="460"/>
        <v>163501949.18111998</v>
      </c>
      <c r="CG367" s="230">
        <f t="shared" si="460"/>
        <v>163501949.18111998</v>
      </c>
      <c r="CH367" s="230">
        <f t="shared" si="460"/>
        <v>163501949.18111998</v>
      </c>
      <c r="CI367" s="230">
        <f t="shared" si="460"/>
        <v>163501949.18111998</v>
      </c>
      <c r="CJ367" s="230">
        <f t="shared" si="460"/>
        <v>163501949.18111998</v>
      </c>
      <c r="CK367" s="230">
        <f t="shared" si="460"/>
        <v>163501949.18111998</v>
      </c>
      <c r="CL367" s="230">
        <f t="shared" si="460"/>
        <v>163501949.18111998</v>
      </c>
      <c r="CM367" s="230">
        <f t="shared" si="460"/>
        <v>163501949.18111998</v>
      </c>
      <c r="CN367" s="230">
        <f t="shared" si="460"/>
        <v>159984520.43111998</v>
      </c>
      <c r="CO367" s="230">
        <f t="shared" si="460"/>
        <v>149432234.18111998</v>
      </c>
      <c r="CP367" s="230">
        <f t="shared" si="460"/>
        <v>149432234.18111998</v>
      </c>
      <c r="CQ367" s="230">
        <f t="shared" si="460"/>
        <v>149432234.18111998</v>
      </c>
      <c r="CR367" s="230">
        <f t="shared" si="460"/>
        <v>149432234.18111998</v>
      </c>
      <c r="CS367" s="230">
        <f t="shared" si="460"/>
        <v>149432234.18111998</v>
      </c>
      <c r="CT367" s="230">
        <f t="shared" si="460"/>
        <v>149432234.18111998</v>
      </c>
      <c r="CU367" s="230">
        <f t="shared" si="460"/>
        <v>149432234.18111998</v>
      </c>
      <c r="CV367" s="230">
        <f t="shared" si="460"/>
        <v>149432234.18111998</v>
      </c>
      <c r="CW367" s="230">
        <f t="shared" si="460"/>
        <v>149432234.18111998</v>
      </c>
      <c r="CX367" s="230">
        <f t="shared" si="460"/>
        <v>149275399.5644238</v>
      </c>
      <c r="CY367" s="230">
        <f t="shared" si="460"/>
        <v>148804895.71433526</v>
      </c>
    </row>
    <row r="368" spans="1:103">
      <c r="A368" s="3"/>
      <c r="B368" s="2" t="s">
        <v>24</v>
      </c>
      <c r="E368" s="35"/>
      <c r="F368" s="36"/>
      <c r="G368" s="36">
        <f t="shared" si="454"/>
        <v>-166108979.16666666</v>
      </c>
      <c r="H368" s="36" t="s">
        <v>136</v>
      </c>
      <c r="I368" s="36"/>
      <c r="J368" s="36">
        <f>-J361</f>
        <v>0</v>
      </c>
      <c r="K368" s="36">
        <f t="shared" ref="K368:BQ368" si="461">-K361</f>
        <v>0</v>
      </c>
      <c r="L368" s="36">
        <f t="shared" si="461"/>
        <v>0</v>
      </c>
      <c r="M368" s="36">
        <f t="shared" si="461"/>
        <v>0</v>
      </c>
      <c r="N368" s="36">
        <f t="shared" si="461"/>
        <v>0</v>
      </c>
      <c r="O368" s="36">
        <f t="shared" si="461"/>
        <v>0</v>
      </c>
      <c r="P368" s="36">
        <f t="shared" si="461"/>
        <v>-622708.33333333337</v>
      </c>
      <c r="Q368" s="36">
        <f t="shared" si="461"/>
        <v>-1317519.0972222225</v>
      </c>
      <c r="R368" s="36">
        <f t="shared" si="461"/>
        <v>-1461723.9583333333</v>
      </c>
      <c r="S368" s="36">
        <f t="shared" si="461"/>
        <v>-1605928.819444445</v>
      </c>
      <c r="T368" s="36">
        <f t="shared" si="461"/>
        <v>-1750133.6805555553</v>
      </c>
      <c r="U368" s="36">
        <f t="shared" si="461"/>
        <v>-1894338.541666667</v>
      </c>
      <c r="V368" s="36">
        <f t="shared" si="461"/>
        <v>-2038543.4027777773</v>
      </c>
      <c r="W368" s="36">
        <f t="shared" si="461"/>
        <v>-2182748.263888889</v>
      </c>
      <c r="X368" s="36">
        <f t="shared" si="461"/>
        <v>-2326953.1249999995</v>
      </c>
      <c r="Y368" s="36">
        <f t="shared" si="461"/>
        <v>-2471157.986111111</v>
      </c>
      <c r="Z368" s="36">
        <f t="shared" si="461"/>
        <v>-2615362.8472222215</v>
      </c>
      <c r="AA368" s="36">
        <f t="shared" si="461"/>
        <v>-2759567.708333333</v>
      </c>
      <c r="AB368" s="36">
        <f t="shared" si="461"/>
        <v>-2903772.5694444436</v>
      </c>
      <c r="AC368" s="36">
        <f t="shared" si="461"/>
        <v>-3047977.4305555546</v>
      </c>
      <c r="AD368" s="36">
        <f t="shared" si="461"/>
        <v>-3192182.2916666656</v>
      </c>
      <c r="AE368" s="36">
        <f t="shared" si="461"/>
        <v>-3248887.1527777761</v>
      </c>
      <c r="AF368" s="36">
        <f t="shared" si="461"/>
        <v>-3218092.0138888881</v>
      </c>
      <c r="AG368" s="36">
        <f t="shared" si="461"/>
        <v>-3187296.8749999986</v>
      </c>
      <c r="AH368" s="36">
        <f t="shared" si="461"/>
        <v>-3156501.7361111105</v>
      </c>
      <c r="AI368" s="36">
        <f t="shared" si="461"/>
        <v>-3125706.5972222215</v>
      </c>
      <c r="AJ368" s="36">
        <f t="shared" si="461"/>
        <v>-3094911.4583333326</v>
      </c>
      <c r="AK368" s="36">
        <f t="shared" si="461"/>
        <v>-3064116.3194444436</v>
      </c>
      <c r="AL368" s="36">
        <f t="shared" si="461"/>
        <v>-3033321.1805555546</v>
      </c>
      <c r="AM368" s="36">
        <f t="shared" si="461"/>
        <v>-3002526.0416666656</v>
      </c>
      <c r="AN368" s="36">
        <f t="shared" si="461"/>
        <v>-2971730.9027777766</v>
      </c>
      <c r="AO368" s="36">
        <f t="shared" si="461"/>
        <v>-2940935.7638888876</v>
      </c>
      <c r="AP368" s="36">
        <f t="shared" si="461"/>
        <v>-2910140.6249999986</v>
      </c>
      <c r="AQ368" s="36">
        <f t="shared" si="461"/>
        <v>-2879345.4861111096</v>
      </c>
      <c r="AR368" s="36">
        <f t="shared" si="461"/>
        <v>-2848550.3472222206</v>
      </c>
      <c r="AS368" s="36">
        <f t="shared" si="461"/>
        <v>-2817755.2083333316</v>
      </c>
      <c r="AT368" s="36">
        <f t="shared" si="461"/>
        <v>-2786960.0694444426</v>
      </c>
      <c r="AU368" s="36">
        <f t="shared" si="461"/>
        <v>-2756164.9305555536</v>
      </c>
      <c r="AV368" s="36">
        <f t="shared" si="461"/>
        <v>-2725369.7916666646</v>
      </c>
      <c r="AW368" s="36">
        <f t="shared" si="461"/>
        <v>-2694574.6527777757</v>
      </c>
      <c r="AX368" s="36">
        <f t="shared" si="461"/>
        <v>-2663779.5138888867</v>
      </c>
      <c r="AY368" s="36">
        <f t="shared" si="461"/>
        <v>-2632984.3749999977</v>
      </c>
      <c r="AZ368" s="36">
        <f t="shared" si="461"/>
        <v>-2602189.2361111087</v>
      </c>
      <c r="BA368" s="36">
        <f t="shared" si="461"/>
        <v>-2571394.0972222197</v>
      </c>
      <c r="BB368" s="36">
        <f t="shared" si="461"/>
        <v>-2540598.9583333307</v>
      </c>
      <c r="BC368" s="36">
        <f t="shared" si="461"/>
        <v>-2509803.8194444417</v>
      </c>
      <c r="BD368" s="36">
        <f t="shared" si="461"/>
        <v>-2479008.6805555527</v>
      </c>
      <c r="BE368" s="36">
        <f t="shared" si="461"/>
        <v>-2448213.5416666637</v>
      </c>
      <c r="BF368" s="36">
        <f t="shared" si="461"/>
        <v>-2417418.4027777747</v>
      </c>
      <c r="BG368" s="36">
        <f t="shared" si="461"/>
        <v>-2386623.2638888853</v>
      </c>
      <c r="BH368" s="36">
        <f t="shared" si="461"/>
        <v>-2355828.1249999967</v>
      </c>
      <c r="BI368" s="36">
        <f t="shared" si="461"/>
        <v>-2325032.9861111073</v>
      </c>
      <c r="BJ368" s="36">
        <f t="shared" si="461"/>
        <v>-2294237.8472222188</v>
      </c>
      <c r="BK368" s="36">
        <f t="shared" si="461"/>
        <v>-2263442.7083333293</v>
      </c>
      <c r="BL368" s="36">
        <f t="shared" si="461"/>
        <v>-2232647.5694444408</v>
      </c>
      <c r="BM368" s="36">
        <f t="shared" si="461"/>
        <v>-2201852.4305555513</v>
      </c>
      <c r="BN368" s="36">
        <f t="shared" si="461"/>
        <v>-2171057.2916666628</v>
      </c>
      <c r="BO368" s="36">
        <f t="shared" si="461"/>
        <v>-2140262.1527777733</v>
      </c>
      <c r="BP368" s="36">
        <f t="shared" si="461"/>
        <v>-2109467.0138888848</v>
      </c>
      <c r="BQ368" s="36">
        <f t="shared" si="461"/>
        <v>-2078671.8749999953</v>
      </c>
      <c r="BR368" s="36"/>
      <c r="BS368" s="36">
        <f t="shared" ref="BS368:CY368" si="462">-BS361</f>
        <v>-36584624.999999985</v>
      </c>
      <c r="BT368" s="36">
        <f t="shared" si="462"/>
        <v>-32150124.999999974</v>
      </c>
      <c r="BU368" s="36">
        <f t="shared" si="462"/>
        <v>-27715624.999999959</v>
      </c>
      <c r="BV368" s="36">
        <f t="shared" si="462"/>
        <v>0</v>
      </c>
      <c r="BW368" s="36">
        <f t="shared" si="462"/>
        <v>0</v>
      </c>
      <c r="BX368" s="36">
        <f t="shared" si="462"/>
        <v>-22542041.666666675</v>
      </c>
      <c r="BY368" s="36">
        <f t="shared" si="462"/>
        <v>-18107541.666666675</v>
      </c>
      <c r="BZ368" s="36">
        <f t="shared" si="462"/>
        <v>-13673041.666666673</v>
      </c>
      <c r="CA368" s="36">
        <f t="shared" si="462"/>
        <v>-9238541.6666666735</v>
      </c>
      <c r="CB368" s="36">
        <f t="shared" si="462"/>
        <v>-4804041.6666666726</v>
      </c>
      <c r="CC368" s="36">
        <f t="shared" si="462"/>
        <v>-1293395.8333333363</v>
      </c>
      <c r="CD368" s="36">
        <f t="shared" si="462"/>
        <v>0</v>
      </c>
      <c r="CE368" s="36">
        <f t="shared" si="462"/>
        <v>0</v>
      </c>
      <c r="CF368" s="36">
        <f t="shared" si="462"/>
        <v>0</v>
      </c>
      <c r="CG368" s="36">
        <f t="shared" si="462"/>
        <v>0</v>
      </c>
      <c r="CH368" s="36">
        <f t="shared" si="462"/>
        <v>0</v>
      </c>
      <c r="CI368" s="36">
        <f t="shared" si="462"/>
        <v>0</v>
      </c>
      <c r="CJ368" s="36">
        <f t="shared" si="462"/>
        <v>0</v>
      </c>
      <c r="CK368" s="36">
        <f t="shared" si="462"/>
        <v>0</v>
      </c>
      <c r="CL368" s="36">
        <f t="shared" si="462"/>
        <v>0</v>
      </c>
      <c r="CM368" s="36">
        <f t="shared" si="462"/>
        <v>0</v>
      </c>
      <c r="CN368" s="36">
        <f t="shared" si="462"/>
        <v>0</v>
      </c>
      <c r="CO368" s="36">
        <f t="shared" si="462"/>
        <v>0</v>
      </c>
      <c r="CP368" s="36">
        <f t="shared" si="462"/>
        <v>0</v>
      </c>
      <c r="CQ368" s="36">
        <f t="shared" si="462"/>
        <v>0</v>
      </c>
      <c r="CR368" s="36">
        <f t="shared" si="462"/>
        <v>0</v>
      </c>
      <c r="CS368" s="36">
        <f t="shared" si="462"/>
        <v>0</v>
      </c>
      <c r="CT368" s="36">
        <f t="shared" si="462"/>
        <v>0</v>
      </c>
      <c r="CU368" s="36">
        <f t="shared" si="462"/>
        <v>0</v>
      </c>
      <c r="CV368" s="36">
        <f t="shared" si="462"/>
        <v>0</v>
      </c>
      <c r="CW368" s="36">
        <f t="shared" si="462"/>
        <v>0</v>
      </c>
      <c r="CX368" s="36">
        <f t="shared" si="462"/>
        <v>0</v>
      </c>
      <c r="CY368" s="36">
        <f t="shared" si="462"/>
        <v>0</v>
      </c>
    </row>
    <row r="369" spans="1:103">
      <c r="A369" s="3"/>
      <c r="B369" s="2" t="s">
        <v>51</v>
      </c>
      <c r="E369" s="35"/>
      <c r="F369" s="36"/>
      <c r="G369" s="36">
        <f t="shared" si="454"/>
        <v>1267000000</v>
      </c>
      <c r="H369" s="36" t="s">
        <v>136</v>
      </c>
      <c r="I369" s="36"/>
      <c r="J369" s="36">
        <f>J358</f>
        <v>0</v>
      </c>
      <c r="K369" s="36">
        <f t="shared" ref="K369:BQ369" si="463">K358</f>
        <v>0</v>
      </c>
      <c r="L369" s="36">
        <f t="shared" si="463"/>
        <v>0</v>
      </c>
      <c r="M369" s="36">
        <f t="shared" si="463"/>
        <v>0</v>
      </c>
      <c r="N369" s="36">
        <f t="shared" si="463"/>
        <v>0</v>
      </c>
      <c r="O369" s="36">
        <f t="shared" si="463"/>
        <v>0</v>
      </c>
      <c r="P369" s="36">
        <f t="shared" si="463"/>
        <v>427000000</v>
      </c>
      <c r="Q369" s="36">
        <f t="shared" si="463"/>
        <v>60000000</v>
      </c>
      <c r="R369" s="36">
        <f t="shared" si="463"/>
        <v>60000000</v>
      </c>
      <c r="S369" s="36">
        <f t="shared" si="463"/>
        <v>60000000</v>
      </c>
      <c r="T369" s="36">
        <f t="shared" si="463"/>
        <v>60000000</v>
      </c>
      <c r="U369" s="36">
        <f t="shared" si="463"/>
        <v>60000000</v>
      </c>
      <c r="V369" s="36">
        <f t="shared" si="463"/>
        <v>60000000</v>
      </c>
      <c r="W369" s="36">
        <f t="shared" si="463"/>
        <v>60000000</v>
      </c>
      <c r="X369" s="36">
        <f t="shared" si="463"/>
        <v>60000000</v>
      </c>
      <c r="Y369" s="36">
        <f t="shared" si="463"/>
        <v>60000000</v>
      </c>
      <c r="Z369" s="36">
        <f t="shared" si="463"/>
        <v>60000000</v>
      </c>
      <c r="AA369" s="36">
        <f t="shared" si="463"/>
        <v>60000000</v>
      </c>
      <c r="AB369" s="36">
        <f t="shared" si="463"/>
        <v>60000000</v>
      </c>
      <c r="AC369" s="36">
        <f t="shared" si="463"/>
        <v>60000000</v>
      </c>
      <c r="AD369" s="36">
        <f t="shared" si="463"/>
        <v>60000000</v>
      </c>
      <c r="AE369" s="36">
        <f t="shared" si="463"/>
        <v>0</v>
      </c>
      <c r="AF369" s="36">
        <f t="shared" si="463"/>
        <v>0</v>
      </c>
      <c r="AG369" s="36">
        <f t="shared" si="463"/>
        <v>0</v>
      </c>
      <c r="AH369" s="36">
        <f t="shared" si="463"/>
        <v>0</v>
      </c>
      <c r="AI369" s="36">
        <f t="shared" si="463"/>
        <v>0</v>
      </c>
      <c r="AJ369" s="36">
        <f t="shared" si="463"/>
        <v>0</v>
      </c>
      <c r="AK369" s="36">
        <f t="shared" si="463"/>
        <v>0</v>
      </c>
      <c r="AL369" s="36">
        <f t="shared" si="463"/>
        <v>0</v>
      </c>
      <c r="AM369" s="36">
        <f t="shared" si="463"/>
        <v>0</v>
      </c>
      <c r="AN369" s="36">
        <f t="shared" si="463"/>
        <v>0</v>
      </c>
      <c r="AO369" s="36">
        <f t="shared" si="463"/>
        <v>0</v>
      </c>
      <c r="AP369" s="36">
        <f t="shared" si="463"/>
        <v>0</v>
      </c>
      <c r="AQ369" s="36">
        <f t="shared" si="463"/>
        <v>0</v>
      </c>
      <c r="AR369" s="36">
        <f t="shared" si="463"/>
        <v>0</v>
      </c>
      <c r="AS369" s="36">
        <f t="shared" si="463"/>
        <v>0</v>
      </c>
      <c r="AT369" s="36">
        <f t="shared" si="463"/>
        <v>0</v>
      </c>
      <c r="AU369" s="36">
        <f t="shared" si="463"/>
        <v>0</v>
      </c>
      <c r="AV369" s="36">
        <f t="shared" si="463"/>
        <v>0</v>
      </c>
      <c r="AW369" s="36">
        <f t="shared" si="463"/>
        <v>0</v>
      </c>
      <c r="AX369" s="36">
        <f t="shared" si="463"/>
        <v>0</v>
      </c>
      <c r="AY369" s="36">
        <f t="shared" si="463"/>
        <v>0</v>
      </c>
      <c r="AZ369" s="36">
        <f t="shared" si="463"/>
        <v>0</v>
      </c>
      <c r="BA369" s="36">
        <f t="shared" si="463"/>
        <v>0</v>
      </c>
      <c r="BB369" s="36">
        <f t="shared" si="463"/>
        <v>0</v>
      </c>
      <c r="BC369" s="36">
        <f t="shared" si="463"/>
        <v>0</v>
      </c>
      <c r="BD369" s="36">
        <f t="shared" si="463"/>
        <v>0</v>
      </c>
      <c r="BE369" s="36">
        <f t="shared" si="463"/>
        <v>0</v>
      </c>
      <c r="BF369" s="36">
        <f t="shared" si="463"/>
        <v>0</v>
      </c>
      <c r="BG369" s="36">
        <f t="shared" si="463"/>
        <v>0</v>
      </c>
      <c r="BH369" s="36">
        <f t="shared" si="463"/>
        <v>0</v>
      </c>
      <c r="BI369" s="36">
        <f t="shared" si="463"/>
        <v>0</v>
      </c>
      <c r="BJ369" s="36">
        <f t="shared" si="463"/>
        <v>0</v>
      </c>
      <c r="BK369" s="36">
        <f t="shared" si="463"/>
        <v>0</v>
      </c>
      <c r="BL369" s="36">
        <f t="shared" si="463"/>
        <v>0</v>
      </c>
      <c r="BM369" s="36">
        <f t="shared" si="463"/>
        <v>0</v>
      </c>
      <c r="BN369" s="36">
        <f t="shared" si="463"/>
        <v>0</v>
      </c>
      <c r="BO369" s="36">
        <f t="shared" si="463"/>
        <v>0</v>
      </c>
      <c r="BP369" s="36">
        <f t="shared" si="463"/>
        <v>0</v>
      </c>
      <c r="BQ369" s="36">
        <f t="shared" si="463"/>
        <v>0</v>
      </c>
      <c r="BR369" s="36"/>
      <c r="BS369" s="36">
        <f t="shared" ref="BS369:CY369" si="464">BS358</f>
        <v>727000000</v>
      </c>
      <c r="BT369" s="36">
        <f t="shared" si="464"/>
        <v>540000000</v>
      </c>
      <c r="BU369" s="36">
        <f t="shared" si="464"/>
        <v>0</v>
      </c>
      <c r="BV369" s="36">
        <f t="shared" si="464"/>
        <v>0</v>
      </c>
      <c r="BW369" s="36">
        <f t="shared" si="464"/>
        <v>0</v>
      </c>
      <c r="BX369" s="36">
        <f t="shared" si="464"/>
        <v>0</v>
      </c>
      <c r="BY369" s="36">
        <f t="shared" si="464"/>
        <v>0</v>
      </c>
      <c r="BZ369" s="36">
        <f t="shared" si="464"/>
        <v>0</v>
      </c>
      <c r="CA369" s="36">
        <f t="shared" si="464"/>
        <v>0</v>
      </c>
      <c r="CB369" s="36">
        <f t="shared" si="464"/>
        <v>0</v>
      </c>
      <c r="CC369" s="36">
        <f t="shared" si="464"/>
        <v>0</v>
      </c>
      <c r="CD369" s="36">
        <f t="shared" si="464"/>
        <v>0</v>
      </c>
      <c r="CE369" s="36">
        <f t="shared" si="464"/>
        <v>0</v>
      </c>
      <c r="CF369" s="36">
        <f t="shared" si="464"/>
        <v>0</v>
      </c>
      <c r="CG369" s="36">
        <f t="shared" si="464"/>
        <v>0</v>
      </c>
      <c r="CH369" s="36">
        <f t="shared" si="464"/>
        <v>0</v>
      </c>
      <c r="CI369" s="36">
        <f t="shared" si="464"/>
        <v>0</v>
      </c>
      <c r="CJ369" s="36">
        <f t="shared" si="464"/>
        <v>0</v>
      </c>
      <c r="CK369" s="36">
        <f t="shared" si="464"/>
        <v>0</v>
      </c>
      <c r="CL369" s="36">
        <f t="shared" si="464"/>
        <v>0</v>
      </c>
      <c r="CM369" s="36">
        <f t="shared" si="464"/>
        <v>0</v>
      </c>
      <c r="CN369" s="36">
        <f t="shared" si="464"/>
        <v>0</v>
      </c>
      <c r="CO369" s="36">
        <f t="shared" si="464"/>
        <v>0</v>
      </c>
      <c r="CP369" s="36">
        <f t="shared" si="464"/>
        <v>0</v>
      </c>
      <c r="CQ369" s="36">
        <f t="shared" si="464"/>
        <v>0</v>
      </c>
      <c r="CR369" s="36">
        <f t="shared" si="464"/>
        <v>0</v>
      </c>
      <c r="CS369" s="36">
        <f t="shared" si="464"/>
        <v>0</v>
      </c>
      <c r="CT369" s="36">
        <f t="shared" si="464"/>
        <v>0</v>
      </c>
      <c r="CU369" s="36">
        <f t="shared" si="464"/>
        <v>0</v>
      </c>
      <c r="CV369" s="36">
        <f t="shared" si="464"/>
        <v>0</v>
      </c>
      <c r="CW369" s="36">
        <f t="shared" si="464"/>
        <v>0</v>
      </c>
      <c r="CX369" s="36">
        <f t="shared" si="464"/>
        <v>0</v>
      </c>
      <c r="CY369" s="36">
        <f t="shared" si="464"/>
        <v>0</v>
      </c>
    </row>
    <row r="370" spans="1:103">
      <c r="A370" s="3"/>
      <c r="B370" s="2" t="s">
        <v>3</v>
      </c>
      <c r="E370" s="35"/>
      <c r="F370" s="36"/>
      <c r="G370" s="36">
        <f t="shared" si="454"/>
        <v>-1267000000</v>
      </c>
      <c r="H370" s="36" t="s">
        <v>136</v>
      </c>
      <c r="I370" s="36"/>
      <c r="J370" s="36">
        <f>-J359</f>
        <v>0</v>
      </c>
      <c r="K370" s="36">
        <f t="shared" ref="K370:BQ370" si="465">-K359</f>
        <v>0</v>
      </c>
      <c r="L370" s="36">
        <f t="shared" si="465"/>
        <v>0</v>
      </c>
      <c r="M370" s="36">
        <f t="shared" si="465"/>
        <v>0</v>
      </c>
      <c r="N370" s="36">
        <f t="shared" si="465"/>
        <v>0</v>
      </c>
      <c r="O370" s="36">
        <f t="shared" si="465"/>
        <v>0</v>
      </c>
      <c r="P370" s="36">
        <f t="shared" si="465"/>
        <v>0</v>
      </c>
      <c r="Q370" s="36">
        <f t="shared" si="465"/>
        <v>-10558333.333333334</v>
      </c>
      <c r="R370" s="36">
        <f t="shared" si="465"/>
        <v>-10558333.333333334</v>
      </c>
      <c r="S370" s="36">
        <f t="shared" si="465"/>
        <v>-10558333.333333334</v>
      </c>
      <c r="T370" s="36">
        <f t="shared" si="465"/>
        <v>-10558333.333333334</v>
      </c>
      <c r="U370" s="36">
        <f t="shared" si="465"/>
        <v>-10558333.333333334</v>
      </c>
      <c r="V370" s="36">
        <f t="shared" si="465"/>
        <v>-10558333.333333334</v>
      </c>
      <c r="W370" s="36">
        <f t="shared" si="465"/>
        <v>-10558333.333333334</v>
      </c>
      <c r="X370" s="36">
        <f t="shared" si="465"/>
        <v>-10558333.333333334</v>
      </c>
      <c r="Y370" s="36">
        <f t="shared" si="465"/>
        <v>-10558333.333333334</v>
      </c>
      <c r="Z370" s="36">
        <f t="shared" si="465"/>
        <v>-10558333.333333334</v>
      </c>
      <c r="AA370" s="36">
        <f t="shared" si="465"/>
        <v>-10558333.333333334</v>
      </c>
      <c r="AB370" s="36">
        <f t="shared" si="465"/>
        <v>-10558333.333333334</v>
      </c>
      <c r="AC370" s="36">
        <f t="shared" si="465"/>
        <v>-10558333.333333334</v>
      </c>
      <c r="AD370" s="36">
        <f t="shared" si="465"/>
        <v>-10558333.333333334</v>
      </c>
      <c r="AE370" s="36">
        <f t="shared" si="465"/>
        <v>-10558333.333333334</v>
      </c>
      <c r="AF370" s="36">
        <f t="shared" si="465"/>
        <v>-10558333.333333334</v>
      </c>
      <c r="AG370" s="36">
        <f t="shared" si="465"/>
        <v>-10558333.333333334</v>
      </c>
      <c r="AH370" s="36">
        <f t="shared" si="465"/>
        <v>-10558333.333333334</v>
      </c>
      <c r="AI370" s="36">
        <f t="shared" si="465"/>
        <v>-10558333.333333334</v>
      </c>
      <c r="AJ370" s="36">
        <f t="shared" si="465"/>
        <v>-10558333.333333334</v>
      </c>
      <c r="AK370" s="36">
        <f t="shared" si="465"/>
        <v>-10558333.333333334</v>
      </c>
      <c r="AL370" s="36">
        <f t="shared" si="465"/>
        <v>-10558333.333333334</v>
      </c>
      <c r="AM370" s="36">
        <f t="shared" si="465"/>
        <v>-10558333.333333334</v>
      </c>
      <c r="AN370" s="36">
        <f t="shared" si="465"/>
        <v>-10558333.333333334</v>
      </c>
      <c r="AO370" s="36">
        <f t="shared" si="465"/>
        <v>-10558333.333333334</v>
      </c>
      <c r="AP370" s="36">
        <f t="shared" si="465"/>
        <v>-10558333.333333334</v>
      </c>
      <c r="AQ370" s="36">
        <f t="shared" si="465"/>
        <v>-10558333.333333334</v>
      </c>
      <c r="AR370" s="36">
        <f t="shared" si="465"/>
        <v>-10558333.333333334</v>
      </c>
      <c r="AS370" s="36">
        <f t="shared" si="465"/>
        <v>-10558333.333333334</v>
      </c>
      <c r="AT370" s="36">
        <f t="shared" si="465"/>
        <v>-10558333.333333334</v>
      </c>
      <c r="AU370" s="36">
        <f t="shared" si="465"/>
        <v>-10558333.333333334</v>
      </c>
      <c r="AV370" s="36">
        <f t="shared" si="465"/>
        <v>-10558333.333333334</v>
      </c>
      <c r="AW370" s="36">
        <f t="shared" si="465"/>
        <v>-10558333.333333334</v>
      </c>
      <c r="AX370" s="36">
        <f t="shared" si="465"/>
        <v>-10558333.333333334</v>
      </c>
      <c r="AY370" s="36">
        <f t="shared" si="465"/>
        <v>-10558333.333333334</v>
      </c>
      <c r="AZ370" s="36">
        <f t="shared" si="465"/>
        <v>-10558333.333333334</v>
      </c>
      <c r="BA370" s="36">
        <f t="shared" si="465"/>
        <v>-10558333.333333334</v>
      </c>
      <c r="BB370" s="36">
        <f t="shared" si="465"/>
        <v>-10558333.333333334</v>
      </c>
      <c r="BC370" s="36">
        <f t="shared" si="465"/>
        <v>-10558333.333333334</v>
      </c>
      <c r="BD370" s="36">
        <f t="shared" si="465"/>
        <v>-10558333.333333334</v>
      </c>
      <c r="BE370" s="36">
        <f t="shared" si="465"/>
        <v>-10558333.333333334</v>
      </c>
      <c r="BF370" s="36">
        <f t="shared" si="465"/>
        <v>-10558333.333333334</v>
      </c>
      <c r="BG370" s="36">
        <f t="shared" si="465"/>
        <v>-10558333.333333334</v>
      </c>
      <c r="BH370" s="36">
        <f t="shared" si="465"/>
        <v>-10558333.333333334</v>
      </c>
      <c r="BI370" s="36">
        <f t="shared" si="465"/>
        <v>-10558333.333333334</v>
      </c>
      <c r="BJ370" s="36">
        <f t="shared" si="465"/>
        <v>-10558333.333333334</v>
      </c>
      <c r="BK370" s="36">
        <f t="shared" si="465"/>
        <v>-10558333.333333334</v>
      </c>
      <c r="BL370" s="36">
        <f t="shared" si="465"/>
        <v>-10558333.333333334</v>
      </c>
      <c r="BM370" s="36">
        <f t="shared" si="465"/>
        <v>-10558333.333333334</v>
      </c>
      <c r="BN370" s="36">
        <f t="shared" si="465"/>
        <v>-10558333.333333334</v>
      </c>
      <c r="BO370" s="36">
        <f t="shared" si="465"/>
        <v>-10558333.333333334</v>
      </c>
      <c r="BP370" s="36">
        <f t="shared" si="465"/>
        <v>-10558333.333333334</v>
      </c>
      <c r="BQ370" s="36">
        <f t="shared" si="465"/>
        <v>-10558333.333333334</v>
      </c>
      <c r="BR370" s="36"/>
      <c r="BS370" s="36">
        <f t="shared" ref="BS370:CY370" si="466">-BS359</f>
        <v>-52791666.666666672</v>
      </c>
      <c r="BT370" s="36">
        <f t="shared" si="466"/>
        <v>-126699999.99999999</v>
      </c>
      <c r="BU370" s="36">
        <f t="shared" si="466"/>
        <v>-126699999.99999999</v>
      </c>
      <c r="BV370" s="36">
        <f t="shared" si="466"/>
        <v>-126699999.99999999</v>
      </c>
      <c r="BW370" s="36">
        <f t="shared" si="466"/>
        <v>-126699999.99999999</v>
      </c>
      <c r="BX370" s="36">
        <f t="shared" si="466"/>
        <v>-126700000</v>
      </c>
      <c r="BY370" s="36">
        <f t="shared" si="466"/>
        <v>-126700000</v>
      </c>
      <c r="BZ370" s="36">
        <f t="shared" si="466"/>
        <v>-126700000</v>
      </c>
      <c r="CA370" s="36">
        <f t="shared" si="466"/>
        <v>-126700000</v>
      </c>
      <c r="CB370" s="36">
        <f t="shared" si="466"/>
        <v>-126700000</v>
      </c>
      <c r="CC370" s="36">
        <f t="shared" si="466"/>
        <v>-73908333.333333492</v>
      </c>
      <c r="CD370" s="36">
        <f t="shared" si="466"/>
        <v>0</v>
      </c>
      <c r="CE370" s="36">
        <f t="shared" si="466"/>
        <v>0</v>
      </c>
      <c r="CF370" s="36">
        <f t="shared" si="466"/>
        <v>0</v>
      </c>
      <c r="CG370" s="36">
        <f t="shared" si="466"/>
        <v>0</v>
      </c>
      <c r="CH370" s="36">
        <f t="shared" si="466"/>
        <v>0</v>
      </c>
      <c r="CI370" s="36">
        <f t="shared" si="466"/>
        <v>0</v>
      </c>
      <c r="CJ370" s="36">
        <f t="shared" si="466"/>
        <v>0</v>
      </c>
      <c r="CK370" s="36">
        <f t="shared" si="466"/>
        <v>0</v>
      </c>
      <c r="CL370" s="36">
        <f t="shared" si="466"/>
        <v>0</v>
      </c>
      <c r="CM370" s="36">
        <f t="shared" si="466"/>
        <v>0</v>
      </c>
      <c r="CN370" s="36">
        <f t="shared" si="466"/>
        <v>0</v>
      </c>
      <c r="CO370" s="36">
        <f t="shared" si="466"/>
        <v>0</v>
      </c>
      <c r="CP370" s="36">
        <f t="shared" si="466"/>
        <v>0</v>
      </c>
      <c r="CQ370" s="36">
        <f t="shared" si="466"/>
        <v>0</v>
      </c>
      <c r="CR370" s="36">
        <f t="shared" si="466"/>
        <v>0</v>
      </c>
      <c r="CS370" s="36">
        <f t="shared" si="466"/>
        <v>0</v>
      </c>
      <c r="CT370" s="36">
        <f t="shared" si="466"/>
        <v>0</v>
      </c>
      <c r="CU370" s="36">
        <f t="shared" si="466"/>
        <v>0</v>
      </c>
      <c r="CV370" s="36">
        <f t="shared" si="466"/>
        <v>0</v>
      </c>
      <c r="CW370" s="36">
        <f t="shared" si="466"/>
        <v>0</v>
      </c>
      <c r="CX370" s="36">
        <f t="shared" si="466"/>
        <v>0</v>
      </c>
      <c r="CY370" s="36">
        <f t="shared" si="466"/>
        <v>0</v>
      </c>
    </row>
    <row r="371" spans="1:103" s="19" customFormat="1">
      <c r="A371" s="12"/>
      <c r="B371" s="17" t="s">
        <v>10</v>
      </c>
      <c r="C371" s="205">
        <v>0.15</v>
      </c>
      <c r="D371" s="116" t="s">
        <v>52</v>
      </c>
      <c r="E371" s="229"/>
      <c r="F371" s="230"/>
      <c r="G371" s="230">
        <f t="shared" si="454"/>
        <v>2648920066.5599852</v>
      </c>
      <c r="H371" s="230" t="s">
        <v>136</v>
      </c>
      <c r="I371" s="230"/>
      <c r="J371" s="230">
        <f>SUM(J367:J370)</f>
        <v>0</v>
      </c>
      <c r="K371" s="230">
        <f t="shared" ref="K371:BV371" si="467">SUM(K367:K370)</f>
        <v>0</v>
      </c>
      <c r="L371" s="230">
        <f t="shared" si="467"/>
        <v>0</v>
      </c>
      <c r="M371" s="230">
        <f t="shared" si="467"/>
        <v>0</v>
      </c>
      <c r="N371" s="230">
        <f t="shared" si="467"/>
        <v>0</v>
      </c>
      <c r="O371" s="230">
        <f t="shared" si="467"/>
        <v>0</v>
      </c>
      <c r="P371" s="230">
        <f t="shared" si="467"/>
        <v>-255438850</v>
      </c>
      <c r="Q371" s="230">
        <f t="shared" si="467"/>
        <v>-49005750.049603172</v>
      </c>
      <c r="R371" s="230">
        <f t="shared" si="467"/>
        <v>-49394954.910714276</v>
      </c>
      <c r="S371" s="230">
        <f t="shared" si="467"/>
        <v>-49784159.771825396</v>
      </c>
      <c r="T371" s="230">
        <f t="shared" si="467"/>
        <v>-50173364.6329365</v>
      </c>
      <c r="U371" s="230">
        <f t="shared" si="467"/>
        <v>-50562569.494047619</v>
      </c>
      <c r="V371" s="230">
        <f t="shared" si="467"/>
        <v>-50951774.355158724</v>
      </c>
      <c r="W371" s="230">
        <f t="shared" si="467"/>
        <v>-51340979.216269843</v>
      </c>
      <c r="X371" s="230">
        <f t="shared" si="467"/>
        <v>-51730184.077380948</v>
      </c>
      <c r="Y371" s="230">
        <f t="shared" si="467"/>
        <v>-52119388.938492052</v>
      </c>
      <c r="Z371" s="230">
        <f t="shared" si="467"/>
        <v>-52508593.799603172</v>
      </c>
      <c r="AA371" s="230">
        <f t="shared" si="467"/>
        <v>-52897798.660714276</v>
      </c>
      <c r="AB371" s="230">
        <f t="shared" si="467"/>
        <v>-53287003.521825396</v>
      </c>
      <c r="AC371" s="230">
        <f t="shared" si="467"/>
        <v>-53676208.3829365</v>
      </c>
      <c r="AD371" s="230">
        <f t="shared" si="467"/>
        <v>-54065413.244047619</v>
      </c>
      <c r="AE371" s="230">
        <f t="shared" si="467"/>
        <v>-1530853.8932193667</v>
      </c>
      <c r="AF371" s="230">
        <f t="shared" si="467"/>
        <v>-1505729.2503373828</v>
      </c>
      <c r="AG371" s="230">
        <f t="shared" si="467"/>
        <v>-1480604.607455438</v>
      </c>
      <c r="AH371" s="230">
        <f t="shared" si="467"/>
        <v>-1340186.4666568283</v>
      </c>
      <c r="AI371" s="230">
        <f t="shared" si="467"/>
        <v>-1315550.3555457182</v>
      </c>
      <c r="AJ371" s="230">
        <f t="shared" si="467"/>
        <v>-1290914.2444346063</v>
      </c>
      <c r="AK371" s="230">
        <f t="shared" si="467"/>
        <v>-1266278.1333234962</v>
      </c>
      <c r="AL371" s="230">
        <f t="shared" si="467"/>
        <v>-1241642.0222123843</v>
      </c>
      <c r="AM371" s="230">
        <f t="shared" si="467"/>
        <v>-1217005.9111012742</v>
      </c>
      <c r="AN371" s="230">
        <f t="shared" si="467"/>
        <v>-1192369.7999901604</v>
      </c>
      <c r="AO371" s="230">
        <f t="shared" si="467"/>
        <v>-1167733.6888790503</v>
      </c>
      <c r="AP371" s="230">
        <f t="shared" si="467"/>
        <v>-1143097.5777679384</v>
      </c>
      <c r="AQ371" s="230">
        <f t="shared" si="467"/>
        <v>-954798.67765682936</v>
      </c>
      <c r="AR371" s="230">
        <f t="shared" si="467"/>
        <v>-930162.56654571742</v>
      </c>
      <c r="AS371" s="230">
        <f t="shared" si="467"/>
        <v>-905526.45543460734</v>
      </c>
      <c r="AT371" s="230">
        <f t="shared" si="467"/>
        <v>-880890.3443234954</v>
      </c>
      <c r="AU371" s="230">
        <f t="shared" si="467"/>
        <v>-856254.23321238533</v>
      </c>
      <c r="AV371" s="230">
        <f t="shared" si="467"/>
        <v>-831618.12210127339</v>
      </c>
      <c r="AW371" s="230">
        <f t="shared" si="467"/>
        <v>-806982.01099016331</v>
      </c>
      <c r="AX371" s="230">
        <f t="shared" si="467"/>
        <v>-782345.89987905137</v>
      </c>
      <c r="AY371" s="230">
        <f t="shared" si="467"/>
        <v>-757709.7887679413</v>
      </c>
      <c r="AZ371" s="230">
        <f t="shared" si="467"/>
        <v>-733073.67765682749</v>
      </c>
      <c r="BA371" s="230">
        <f t="shared" si="467"/>
        <v>-708437.56654571742</v>
      </c>
      <c r="BB371" s="230">
        <f t="shared" si="467"/>
        <v>-683801.45543460548</v>
      </c>
      <c r="BC371" s="230">
        <f t="shared" si="467"/>
        <v>-409569.36985849589</v>
      </c>
      <c r="BD371" s="230">
        <f t="shared" si="467"/>
        <v>-384933.25874738209</v>
      </c>
      <c r="BE371" s="230">
        <f t="shared" si="467"/>
        <v>-360297.14763627201</v>
      </c>
      <c r="BF371" s="230">
        <f t="shared" si="467"/>
        <v>-335661.03652516007</v>
      </c>
      <c r="BG371" s="230">
        <f t="shared" si="467"/>
        <v>-311024.92541405</v>
      </c>
      <c r="BH371" s="230">
        <f t="shared" si="467"/>
        <v>-286388.81430293806</v>
      </c>
      <c r="BI371" s="230">
        <f t="shared" si="467"/>
        <v>-261752.70319182612</v>
      </c>
      <c r="BJ371" s="230">
        <f t="shared" si="467"/>
        <v>-237116.59208071604</v>
      </c>
      <c r="BK371" s="230">
        <f t="shared" si="467"/>
        <v>-212480.48096960597</v>
      </c>
      <c r="BL371" s="230">
        <f t="shared" si="467"/>
        <v>-187844.36985849403</v>
      </c>
      <c r="BM371" s="230">
        <f t="shared" si="467"/>
        <v>-163208.25874738209</v>
      </c>
      <c r="BN371" s="230">
        <f t="shared" si="467"/>
        <v>-138572.14763627015</v>
      </c>
      <c r="BO371" s="230">
        <f t="shared" si="467"/>
        <v>57636.128595614806</v>
      </c>
      <c r="BP371" s="230">
        <f t="shared" si="467"/>
        <v>82272.239706726745</v>
      </c>
      <c r="BQ371" s="230">
        <f t="shared" si="467"/>
        <v>106908.35081783868</v>
      </c>
      <c r="BR371" s="230"/>
      <c r="BS371" s="230">
        <f t="shared" si="467"/>
        <v>-532291921.4285714</v>
      </c>
      <c r="BT371" s="230">
        <f t="shared" si="467"/>
        <v>-473768288.50580359</v>
      </c>
      <c r="BU371" s="230">
        <f t="shared" si="467"/>
        <v>-7461332.5662152469</v>
      </c>
      <c r="BV371" s="230">
        <f t="shared" si="467"/>
        <v>16932920.458179697</v>
      </c>
      <c r="BW371" s="230">
        <f t="shared" ref="BW371:CY371" si="468">SUM(BW367:BW370)</f>
        <v>19694000.723727062</v>
      </c>
      <c r="BX371" s="230">
        <f t="shared" si="468"/>
        <v>6319000.4274853915</v>
      </c>
      <c r="BY371" s="230">
        <f t="shared" si="468"/>
        <v>13054073.830244899</v>
      </c>
      <c r="BZ371" s="230">
        <f t="shared" si="468"/>
        <v>17472906.464733362</v>
      </c>
      <c r="CA371" s="230">
        <f t="shared" si="468"/>
        <v>24305349.066166967</v>
      </c>
      <c r="CB371" s="230">
        <f t="shared" si="468"/>
        <v>31214838.655107379</v>
      </c>
      <c r="CC371" s="230">
        <f t="shared" si="468"/>
        <v>90255770.572830945</v>
      </c>
      <c r="CD371" s="230">
        <f t="shared" si="468"/>
        <v>168720282.89206165</v>
      </c>
      <c r="CE371" s="230">
        <f t="shared" si="468"/>
        <v>163501949.18111998</v>
      </c>
      <c r="CF371" s="230">
        <f t="shared" si="468"/>
        <v>163501949.18111998</v>
      </c>
      <c r="CG371" s="230">
        <f t="shared" si="468"/>
        <v>163501949.18111998</v>
      </c>
      <c r="CH371" s="230">
        <f t="shared" si="468"/>
        <v>163501949.18111998</v>
      </c>
      <c r="CI371" s="230">
        <f t="shared" si="468"/>
        <v>163501949.18111998</v>
      </c>
      <c r="CJ371" s="230">
        <f t="shared" si="468"/>
        <v>163501949.18111998</v>
      </c>
      <c r="CK371" s="230">
        <f t="shared" si="468"/>
        <v>163501949.18111998</v>
      </c>
      <c r="CL371" s="230">
        <f t="shared" si="468"/>
        <v>163501949.18111998</v>
      </c>
      <c r="CM371" s="230">
        <f t="shared" si="468"/>
        <v>163501949.18111998</v>
      </c>
      <c r="CN371" s="230">
        <f t="shared" si="468"/>
        <v>159984520.43111998</v>
      </c>
      <c r="CO371" s="230">
        <f t="shared" si="468"/>
        <v>149432234.18111998</v>
      </c>
      <c r="CP371" s="230">
        <f t="shared" si="468"/>
        <v>149432234.18111998</v>
      </c>
      <c r="CQ371" s="230">
        <f t="shared" si="468"/>
        <v>149432234.18111998</v>
      </c>
      <c r="CR371" s="230">
        <f t="shared" si="468"/>
        <v>149432234.18111998</v>
      </c>
      <c r="CS371" s="230">
        <f t="shared" si="468"/>
        <v>149432234.18111998</v>
      </c>
      <c r="CT371" s="230">
        <f t="shared" si="468"/>
        <v>149432234.18111998</v>
      </c>
      <c r="CU371" s="230">
        <f t="shared" si="468"/>
        <v>149432234.18111998</v>
      </c>
      <c r="CV371" s="230">
        <f t="shared" si="468"/>
        <v>149432234.18111998</v>
      </c>
      <c r="CW371" s="230">
        <f t="shared" si="468"/>
        <v>149432234.18111998</v>
      </c>
      <c r="CX371" s="230">
        <f t="shared" si="468"/>
        <v>149275399.5644238</v>
      </c>
      <c r="CY371" s="230">
        <f t="shared" si="468"/>
        <v>148804895.71433526</v>
      </c>
    </row>
    <row r="372" spans="1:103">
      <c r="A372" s="3"/>
      <c r="B372" s="35"/>
      <c r="C372" s="215"/>
      <c r="D372" s="35"/>
      <c r="E372" s="35"/>
      <c r="F372" s="287"/>
      <c r="G372" s="287">
        <f>G350-G371</f>
        <v>563206250.00000191</v>
      </c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6"/>
      <c r="BR372" s="138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5"/>
      <c r="CV372" s="35"/>
      <c r="CW372" s="35"/>
    </row>
    <row r="373" spans="1:103">
      <c r="A373" s="3"/>
      <c r="B373" s="330" t="s">
        <v>58</v>
      </c>
      <c r="C373" s="164">
        <f>NPV(C367,BQ367:CW367)</f>
        <v>2529692664.0070438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6"/>
      <c r="BR373" s="138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5"/>
      <c r="CV373" s="35"/>
      <c r="CW373" s="35"/>
    </row>
    <row r="374" spans="1:103">
      <c r="A374" s="3"/>
      <c r="B374" s="331" t="s">
        <v>57</v>
      </c>
      <c r="C374" s="166">
        <f>IRR(BQ367:CW367)</f>
        <v>6.214525894970202E-2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6"/>
      <c r="BR374" s="138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5"/>
      <c r="CV374" s="35"/>
      <c r="CW374" s="35"/>
    </row>
    <row r="375" spans="1:103">
      <c r="A375" s="3"/>
      <c r="B375" s="332" t="s">
        <v>53</v>
      </c>
      <c r="C375" s="168">
        <f>(MATCH(0,BQ376:CW376)-1)+(0-INDEX(BQ376:CW376,MATCH(0,BQ376:CW376)))/(INDEX(BQ376:CW376,MATCH(0,BQ376:CW376)+1)-INDEX(BQ376:CW376,MATCH(0,BQ376:CW376)))</f>
        <v>16.825962947494251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6"/>
      <c r="BR375" s="138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5"/>
      <c r="CV375" s="35"/>
      <c r="CW375" s="35"/>
    </row>
    <row r="376" spans="1:103">
      <c r="A376" s="3"/>
      <c r="B376" s="35" t="s">
        <v>54</v>
      </c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6"/>
      <c r="BR376" s="36"/>
      <c r="BS376" s="36">
        <f>SUM(BS371,BR376)</f>
        <v>-532291921.4285714</v>
      </c>
      <c r="BT376" s="36">
        <f t="shared" ref="BT376:CY376" si="469">SUM(BT371,BS376)</f>
        <v>-1006060209.934375</v>
      </c>
      <c r="BU376" s="36">
        <f t="shared" si="469"/>
        <v>-1013521542.5005903</v>
      </c>
      <c r="BV376" s="36">
        <f t="shared" si="469"/>
        <v>-996588622.04241061</v>
      </c>
      <c r="BW376" s="36">
        <f t="shared" si="469"/>
        <v>-976894621.31868351</v>
      </c>
      <c r="BX376" s="36">
        <f t="shared" si="469"/>
        <v>-970575620.89119816</v>
      </c>
      <c r="BY376" s="36">
        <f t="shared" si="469"/>
        <v>-957521547.06095326</v>
      </c>
      <c r="BZ376" s="36">
        <f t="shared" si="469"/>
        <v>-940048640.5962199</v>
      </c>
      <c r="CA376" s="36">
        <f t="shared" si="469"/>
        <v>-915743291.5300529</v>
      </c>
      <c r="CB376" s="36">
        <f t="shared" si="469"/>
        <v>-884528452.87494552</v>
      </c>
      <c r="CC376" s="36">
        <f t="shared" si="469"/>
        <v>-794272682.30211461</v>
      </c>
      <c r="CD376" s="36">
        <f t="shared" si="469"/>
        <v>-625552399.41005301</v>
      </c>
      <c r="CE376" s="36">
        <f t="shared" si="469"/>
        <v>-462050450.22893304</v>
      </c>
      <c r="CF376" s="36">
        <f t="shared" si="469"/>
        <v>-298548501.04781306</v>
      </c>
      <c r="CG376" s="36">
        <f t="shared" si="469"/>
        <v>-135046551.86669308</v>
      </c>
      <c r="CH376" s="36">
        <f t="shared" si="469"/>
        <v>28455397.314426899</v>
      </c>
      <c r="CI376" s="36">
        <f t="shared" si="469"/>
        <v>191957346.49554688</v>
      </c>
      <c r="CJ376" s="36">
        <f t="shared" si="469"/>
        <v>355459295.67666686</v>
      </c>
      <c r="CK376" s="36">
        <f t="shared" si="469"/>
        <v>518961244.85778683</v>
      </c>
      <c r="CL376" s="36">
        <f t="shared" si="469"/>
        <v>682463194.03890681</v>
      </c>
      <c r="CM376" s="36">
        <f t="shared" si="469"/>
        <v>845965143.22002673</v>
      </c>
      <c r="CN376" s="36">
        <f t="shared" si="469"/>
        <v>1005949663.6511467</v>
      </c>
      <c r="CO376" s="36">
        <f t="shared" si="469"/>
        <v>1155381897.8322666</v>
      </c>
      <c r="CP376" s="36">
        <f t="shared" si="469"/>
        <v>1304814132.0133865</v>
      </c>
      <c r="CQ376" s="36">
        <f t="shared" si="469"/>
        <v>1454246366.1945064</v>
      </c>
      <c r="CR376" s="36">
        <f t="shared" si="469"/>
        <v>1603678600.3756263</v>
      </c>
      <c r="CS376" s="36">
        <f t="shared" si="469"/>
        <v>1753110834.5567462</v>
      </c>
      <c r="CT376" s="36">
        <f t="shared" si="469"/>
        <v>1902543068.7378662</v>
      </c>
      <c r="CU376" s="36">
        <f t="shared" si="469"/>
        <v>2051975302.9189861</v>
      </c>
      <c r="CV376" s="36">
        <f t="shared" si="469"/>
        <v>2201407537.1001062</v>
      </c>
      <c r="CW376" s="36">
        <f t="shared" si="469"/>
        <v>2350839771.2812262</v>
      </c>
      <c r="CX376" s="36">
        <f t="shared" si="469"/>
        <v>2500115170.8456497</v>
      </c>
      <c r="CY376" s="36">
        <f t="shared" si="469"/>
        <v>2648920066.5599852</v>
      </c>
    </row>
    <row r="377" spans="1:103">
      <c r="A377" s="3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6"/>
      <c r="BR377" s="138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5"/>
      <c r="CV377" s="35"/>
      <c r="CW377" s="35"/>
    </row>
    <row r="378" spans="1:103">
      <c r="A378" s="3"/>
      <c r="B378" s="333" t="s">
        <v>55</v>
      </c>
      <c r="C378" s="164">
        <f>NPV(C371,BQ371:CW371)</f>
        <v>-470750155.33039749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6"/>
      <c r="BR378" s="138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5"/>
      <c r="CV378" s="35"/>
      <c r="CW378" s="35"/>
    </row>
    <row r="379" spans="1:103">
      <c r="A379" s="3"/>
      <c r="B379" s="334" t="s">
        <v>59</v>
      </c>
      <c r="C379" s="166">
        <f>IRR(BQ371:CW371)</f>
        <v>7.0567792892771264E-2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6"/>
      <c r="BR379" s="138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5"/>
      <c r="CV379" s="35"/>
      <c r="CW379" s="35"/>
    </row>
    <row r="380" spans="1:103">
      <c r="A380" s="3"/>
      <c r="B380" s="335" t="s">
        <v>56</v>
      </c>
      <c r="C380" s="168">
        <f>(MATCH(0,BQ381:CW381)-1)+(0-INDEX(BQ381:CW381,MATCH(0,BQ381:CW381)))/(INDEX(BQ381:CW381,MATCH(0,BQ381:CW381)+1)-INDEX(BQ381:CW381,MATCH(0,BQ381:CW381)))</f>
        <v>28.319993775074142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6"/>
      <c r="BR380" s="138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5"/>
      <c r="CV380" s="35"/>
      <c r="CW380" s="35"/>
    </row>
    <row r="381" spans="1:103">
      <c r="A381" s="3"/>
      <c r="B381" s="35" t="s">
        <v>70</v>
      </c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6"/>
      <c r="BR381" s="36"/>
      <c r="BS381" s="36">
        <f>SUM(BS376,BR381)</f>
        <v>-532291921.4285714</v>
      </c>
      <c r="BT381" s="36">
        <f t="shared" ref="BT381:CY381" si="470">SUM(BT376,BS381)</f>
        <v>-1538352131.3629465</v>
      </c>
      <c r="BU381" s="36">
        <f t="shared" si="470"/>
        <v>-2551873673.8635368</v>
      </c>
      <c r="BV381" s="36">
        <f t="shared" si="470"/>
        <v>-3548462295.9059477</v>
      </c>
      <c r="BW381" s="36">
        <f t="shared" si="470"/>
        <v>-4525356917.2246313</v>
      </c>
      <c r="BX381" s="36">
        <f t="shared" si="470"/>
        <v>-5495932538.1158295</v>
      </c>
      <c r="BY381" s="36">
        <f t="shared" si="470"/>
        <v>-6453454085.1767826</v>
      </c>
      <c r="BZ381" s="36">
        <f t="shared" si="470"/>
        <v>-7393502725.7730026</v>
      </c>
      <c r="CA381" s="36">
        <f t="shared" si="470"/>
        <v>-8309246017.3030558</v>
      </c>
      <c r="CB381" s="36">
        <f t="shared" si="470"/>
        <v>-9193774470.1780014</v>
      </c>
      <c r="CC381" s="36">
        <f t="shared" si="470"/>
        <v>-9988047152.4801159</v>
      </c>
      <c r="CD381" s="36">
        <f t="shared" si="470"/>
        <v>-10613599551.890169</v>
      </c>
      <c r="CE381" s="36">
        <f t="shared" si="470"/>
        <v>-11075650002.119102</v>
      </c>
      <c r="CF381" s="36">
        <f t="shared" si="470"/>
        <v>-11374198503.166916</v>
      </c>
      <c r="CG381" s="36">
        <f t="shared" si="470"/>
        <v>-11509245055.033609</v>
      </c>
      <c r="CH381" s="36">
        <f t="shared" si="470"/>
        <v>-11480789657.719183</v>
      </c>
      <c r="CI381" s="36">
        <f t="shared" si="470"/>
        <v>-11288832311.223637</v>
      </c>
      <c r="CJ381" s="36">
        <f t="shared" si="470"/>
        <v>-10933373015.54697</v>
      </c>
      <c r="CK381" s="36">
        <f t="shared" si="470"/>
        <v>-10414411770.689184</v>
      </c>
      <c r="CL381" s="36">
        <f t="shared" si="470"/>
        <v>-9731948576.6502781</v>
      </c>
      <c r="CM381" s="36">
        <f t="shared" si="470"/>
        <v>-8885983433.4302521</v>
      </c>
      <c r="CN381" s="36">
        <f t="shared" si="470"/>
        <v>-7880033769.7791052</v>
      </c>
      <c r="CO381" s="36">
        <f t="shared" si="470"/>
        <v>-6724651871.9468384</v>
      </c>
      <c r="CP381" s="36">
        <f t="shared" si="470"/>
        <v>-5419837739.9334517</v>
      </c>
      <c r="CQ381" s="36">
        <f t="shared" si="470"/>
        <v>-3965591373.738945</v>
      </c>
      <c r="CR381" s="36">
        <f t="shared" si="470"/>
        <v>-2361912773.3633184</v>
      </c>
      <c r="CS381" s="36">
        <f t="shared" si="470"/>
        <v>-608801938.8065722</v>
      </c>
      <c r="CT381" s="36">
        <f t="shared" si="470"/>
        <v>1293741129.931294</v>
      </c>
      <c r="CU381" s="36">
        <f t="shared" si="470"/>
        <v>3345716432.8502798</v>
      </c>
      <c r="CV381" s="36">
        <f t="shared" si="470"/>
        <v>5547123969.950386</v>
      </c>
      <c r="CW381" s="36">
        <f t="shared" si="470"/>
        <v>7897963741.2316122</v>
      </c>
      <c r="CX381" s="36">
        <f t="shared" si="470"/>
        <v>10398078912.077263</v>
      </c>
      <c r="CY381" s="36">
        <f t="shared" si="470"/>
        <v>13046998978.637249</v>
      </c>
    </row>
    <row r="382" spans="1:103" ht="12.75" thickBot="1">
      <c r="B382" s="173"/>
      <c r="C382" s="173"/>
      <c r="D382" s="173"/>
      <c r="E382" s="173"/>
      <c r="F382" s="173"/>
      <c r="G382" s="173"/>
      <c r="H382" s="173"/>
      <c r="I382" s="17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3"/>
      <c r="AO382" s="173"/>
      <c r="AP382" s="173"/>
      <c r="AQ382" s="173"/>
      <c r="AR382" s="173"/>
      <c r="AS382" s="173"/>
      <c r="AT382" s="173"/>
      <c r="AU382" s="173"/>
      <c r="AV382" s="173"/>
      <c r="AW382" s="173"/>
      <c r="AX382" s="173"/>
      <c r="AY382" s="173"/>
      <c r="AZ382" s="173"/>
      <c r="BA382" s="173"/>
      <c r="BB382" s="173"/>
      <c r="BC382" s="173"/>
      <c r="BD382" s="173"/>
      <c r="BE382" s="173"/>
      <c r="BF382" s="173"/>
      <c r="BG382" s="173"/>
      <c r="BH382" s="173"/>
      <c r="BI382" s="173"/>
      <c r="BJ382" s="173"/>
      <c r="BK382" s="173"/>
      <c r="BL382" s="173"/>
      <c r="BM382" s="173"/>
      <c r="BN382" s="173"/>
      <c r="BO382" s="173"/>
      <c r="BP382" s="173"/>
      <c r="BQ382" s="173"/>
      <c r="BR382" s="173"/>
      <c r="BS382" s="173"/>
      <c r="BT382" s="173"/>
      <c r="BU382" s="173"/>
      <c r="BV382" s="173"/>
      <c r="BW382" s="173"/>
      <c r="BX382" s="173"/>
      <c r="BY382" s="173"/>
      <c r="BZ382" s="173"/>
      <c r="CA382" s="173"/>
      <c r="CB382" s="173"/>
      <c r="CC382" s="173"/>
      <c r="CD382" s="173"/>
      <c r="CE382" s="173"/>
      <c r="CF382" s="173"/>
      <c r="CG382" s="173"/>
      <c r="CH382" s="173"/>
      <c r="CI382" s="173"/>
      <c r="CJ382" s="173"/>
      <c r="CK382" s="173"/>
      <c r="CL382" s="173"/>
      <c r="CM382" s="173"/>
      <c r="CN382" s="173"/>
      <c r="CO382" s="173"/>
      <c r="CP382" s="173"/>
      <c r="CQ382" s="173"/>
      <c r="CR382" s="173"/>
      <c r="CS382" s="173"/>
      <c r="CT382" s="173"/>
      <c r="CU382" s="173"/>
      <c r="CV382" s="173"/>
      <c r="CW382" s="173"/>
      <c r="CX382" s="173"/>
      <c r="CY382" s="173"/>
    </row>
    <row r="383" spans="1:103">
      <c r="B383" s="35"/>
    </row>
    <row r="384" spans="1:103" outlineLevel="1">
      <c r="A384" s="1" t="s">
        <v>66</v>
      </c>
      <c r="B384" s="20" t="s">
        <v>15</v>
      </c>
      <c r="C384" s="37"/>
      <c r="J384" s="33"/>
      <c r="BT384" s="219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</row>
    <row r="385" spans="1:103" s="6" customFormat="1" outlineLevel="1">
      <c r="A385" s="3"/>
      <c r="B385" s="4"/>
      <c r="C385" s="37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</row>
    <row r="386" spans="1:103" outlineLevel="1">
      <c r="B386" s="20" t="str">
        <f>B159</f>
        <v>Construction Cost</v>
      </c>
      <c r="C386" s="37"/>
    </row>
    <row r="387" spans="1:103" s="6" customFormat="1" outlineLevel="1">
      <c r="A387" s="3"/>
      <c r="B387" s="2" t="s">
        <v>60</v>
      </c>
      <c r="C387" s="38"/>
      <c r="I387" s="15">
        <f>E388</f>
        <v>0</v>
      </c>
      <c r="J387" s="15">
        <f>I388</f>
        <v>0</v>
      </c>
      <c r="K387" s="15">
        <f t="shared" ref="K387:AB387" si="471">J388</f>
        <v>0</v>
      </c>
      <c r="L387" s="15">
        <f t="shared" si="471"/>
        <v>0</v>
      </c>
      <c r="M387" s="15">
        <f t="shared" si="471"/>
        <v>0</v>
      </c>
      <c r="N387" s="15">
        <f>M388</f>
        <v>0</v>
      </c>
      <c r="O387" s="15">
        <f t="shared" si="471"/>
        <v>0</v>
      </c>
      <c r="P387" s="15">
        <f t="shared" si="471"/>
        <v>0</v>
      </c>
      <c r="Q387" s="15">
        <f t="shared" si="471"/>
        <v>93798100</v>
      </c>
      <c r="R387" s="15">
        <f t="shared" si="471"/>
        <v>187596200</v>
      </c>
      <c r="S387" s="15">
        <f t="shared" si="471"/>
        <v>281394300</v>
      </c>
      <c r="T387" s="15">
        <f t="shared" si="471"/>
        <v>375192400</v>
      </c>
      <c r="U387" s="15">
        <f t="shared" si="471"/>
        <v>468990500</v>
      </c>
      <c r="V387" s="15">
        <f t="shared" si="471"/>
        <v>562788600</v>
      </c>
      <c r="W387" s="15">
        <f t="shared" si="471"/>
        <v>656586700</v>
      </c>
      <c r="X387" s="15">
        <f t="shared" si="471"/>
        <v>750384800</v>
      </c>
      <c r="Y387" s="15">
        <f t="shared" si="471"/>
        <v>844182900</v>
      </c>
      <c r="Z387" s="15">
        <f t="shared" si="471"/>
        <v>937981000</v>
      </c>
      <c r="AA387" s="15">
        <f t="shared" si="471"/>
        <v>1031779100</v>
      </c>
      <c r="AB387" s="15">
        <f t="shared" si="471"/>
        <v>1125577200</v>
      </c>
      <c r="AC387" s="15">
        <f>AB388</f>
        <v>1219375300</v>
      </c>
      <c r="AD387" s="15">
        <f t="shared" ref="AD387:BQ387" si="472">AC388</f>
        <v>1313173400</v>
      </c>
      <c r="AE387" s="15">
        <f t="shared" si="472"/>
        <v>1406971500</v>
      </c>
      <c r="AF387" s="15">
        <f t="shared" si="472"/>
        <v>1406971500</v>
      </c>
      <c r="AG387" s="15">
        <f t="shared" si="472"/>
        <v>1406971500</v>
      </c>
      <c r="AH387" s="15">
        <f t="shared" si="472"/>
        <v>1406971500</v>
      </c>
      <c r="AI387" s="15">
        <f t="shared" si="472"/>
        <v>1406971500</v>
      </c>
      <c r="AJ387" s="15">
        <f t="shared" si="472"/>
        <v>1406971500</v>
      </c>
      <c r="AK387" s="15">
        <f t="shared" si="472"/>
        <v>1406971500</v>
      </c>
      <c r="AL387" s="15">
        <f t="shared" si="472"/>
        <v>1406971500</v>
      </c>
      <c r="AM387" s="15">
        <f t="shared" si="472"/>
        <v>1406971500</v>
      </c>
      <c r="AN387" s="15">
        <f t="shared" si="472"/>
        <v>1406971500</v>
      </c>
      <c r="AO387" s="15">
        <f t="shared" si="472"/>
        <v>1406971500</v>
      </c>
      <c r="AP387" s="15">
        <f t="shared" si="472"/>
        <v>1406971500</v>
      </c>
      <c r="AQ387" s="15">
        <f t="shared" si="472"/>
        <v>1406971500</v>
      </c>
      <c r="AR387" s="15">
        <f t="shared" si="472"/>
        <v>1406971500</v>
      </c>
      <c r="AS387" s="15">
        <f t="shared" si="472"/>
        <v>1406971500</v>
      </c>
      <c r="AT387" s="15">
        <f t="shared" si="472"/>
        <v>1406971500</v>
      </c>
      <c r="AU387" s="15">
        <f t="shared" si="472"/>
        <v>1406971500</v>
      </c>
      <c r="AV387" s="15">
        <f t="shared" si="472"/>
        <v>1406971500</v>
      </c>
      <c r="AW387" s="15">
        <f t="shared" si="472"/>
        <v>1406971500</v>
      </c>
      <c r="AX387" s="15">
        <f t="shared" si="472"/>
        <v>1406971500</v>
      </c>
      <c r="AY387" s="15">
        <f t="shared" si="472"/>
        <v>1406971500</v>
      </c>
      <c r="AZ387" s="15">
        <f t="shared" si="472"/>
        <v>1406971500</v>
      </c>
      <c r="BA387" s="15">
        <f t="shared" si="472"/>
        <v>1406971500</v>
      </c>
      <c r="BB387" s="15">
        <f t="shared" si="472"/>
        <v>1406971500</v>
      </c>
      <c r="BC387" s="15">
        <f t="shared" si="472"/>
        <v>1406971500</v>
      </c>
      <c r="BD387" s="15">
        <f t="shared" si="472"/>
        <v>1406971500</v>
      </c>
      <c r="BE387" s="15">
        <f t="shared" si="472"/>
        <v>1406971500</v>
      </c>
      <c r="BF387" s="15">
        <f t="shared" si="472"/>
        <v>1406971500</v>
      </c>
      <c r="BG387" s="15">
        <f t="shared" si="472"/>
        <v>1406971500</v>
      </c>
      <c r="BH387" s="15">
        <f t="shared" si="472"/>
        <v>1406971500</v>
      </c>
      <c r="BI387" s="15">
        <f t="shared" si="472"/>
        <v>1406971500</v>
      </c>
      <c r="BJ387" s="15">
        <f t="shared" si="472"/>
        <v>1406971500</v>
      </c>
      <c r="BK387" s="15">
        <f t="shared" si="472"/>
        <v>1406971500</v>
      </c>
      <c r="BL387" s="15">
        <f t="shared" si="472"/>
        <v>1406971500</v>
      </c>
      <c r="BM387" s="15">
        <f t="shared" si="472"/>
        <v>1406971500</v>
      </c>
      <c r="BN387" s="15">
        <f t="shared" si="472"/>
        <v>1406971500</v>
      </c>
      <c r="BO387" s="15">
        <f t="shared" si="472"/>
        <v>1406971500</v>
      </c>
      <c r="BP387" s="15">
        <f t="shared" si="472"/>
        <v>1406971500</v>
      </c>
      <c r="BQ387" s="15">
        <f t="shared" si="472"/>
        <v>1406971500</v>
      </c>
      <c r="BR387" s="15"/>
      <c r="BS387" s="15">
        <f>BR388</f>
        <v>0</v>
      </c>
      <c r="BT387" s="15">
        <f t="shared" ref="BT387:CY387" si="473">BS388</f>
        <v>562788600</v>
      </c>
      <c r="BU387" s="15">
        <f t="shared" si="473"/>
        <v>1406971500</v>
      </c>
      <c r="BV387" s="15">
        <f t="shared" si="473"/>
        <v>1406971500</v>
      </c>
      <c r="BW387" s="15">
        <f t="shared" si="473"/>
        <v>1406971500</v>
      </c>
      <c r="BX387" s="15">
        <f t="shared" si="473"/>
        <v>1406971500</v>
      </c>
      <c r="BY387" s="15">
        <f t="shared" si="473"/>
        <v>1406971500</v>
      </c>
      <c r="BZ387" s="15">
        <f t="shared" si="473"/>
        <v>1406971500</v>
      </c>
      <c r="CA387" s="15">
        <f t="shared" si="473"/>
        <v>1406971500</v>
      </c>
      <c r="CB387" s="15">
        <f t="shared" si="473"/>
        <v>1406971500</v>
      </c>
      <c r="CC387" s="15">
        <f t="shared" si="473"/>
        <v>1406971500</v>
      </c>
      <c r="CD387" s="15">
        <f t="shared" si="473"/>
        <v>1406971500</v>
      </c>
      <c r="CE387" s="15">
        <f t="shared" si="473"/>
        <v>1406971500</v>
      </c>
      <c r="CF387" s="15">
        <f t="shared" si="473"/>
        <v>1406971500</v>
      </c>
      <c r="CG387" s="15">
        <f t="shared" si="473"/>
        <v>1406971500</v>
      </c>
      <c r="CH387" s="15">
        <f t="shared" si="473"/>
        <v>1406971500</v>
      </c>
      <c r="CI387" s="15">
        <f t="shared" si="473"/>
        <v>1406971500</v>
      </c>
      <c r="CJ387" s="15">
        <f t="shared" si="473"/>
        <v>1406971500</v>
      </c>
      <c r="CK387" s="15">
        <f t="shared" si="473"/>
        <v>1406971500</v>
      </c>
      <c r="CL387" s="15">
        <f t="shared" si="473"/>
        <v>1406971500</v>
      </c>
      <c r="CM387" s="15">
        <f t="shared" si="473"/>
        <v>1406971500</v>
      </c>
      <c r="CN387" s="15">
        <f t="shared" si="473"/>
        <v>1406971500</v>
      </c>
      <c r="CO387" s="15">
        <f t="shared" si="473"/>
        <v>1406971500</v>
      </c>
      <c r="CP387" s="15">
        <f t="shared" si="473"/>
        <v>1406971500</v>
      </c>
      <c r="CQ387" s="15">
        <f t="shared" si="473"/>
        <v>1406971500</v>
      </c>
      <c r="CR387" s="15">
        <f t="shared" si="473"/>
        <v>1406971500</v>
      </c>
      <c r="CS387" s="15">
        <f t="shared" si="473"/>
        <v>1406971500</v>
      </c>
      <c r="CT387" s="15">
        <f t="shared" si="473"/>
        <v>1406971500</v>
      </c>
      <c r="CU387" s="15">
        <f t="shared" si="473"/>
        <v>1406971500</v>
      </c>
      <c r="CV387" s="15">
        <f t="shared" si="473"/>
        <v>1406971500</v>
      </c>
      <c r="CW387" s="15">
        <f t="shared" si="473"/>
        <v>1406971500</v>
      </c>
      <c r="CX387" s="15">
        <f t="shared" si="473"/>
        <v>1406971500</v>
      </c>
      <c r="CY387" s="15">
        <f t="shared" si="473"/>
        <v>1406971500</v>
      </c>
    </row>
    <row r="388" spans="1:103" outlineLevel="1">
      <c r="B388" s="2" t="s">
        <v>61</v>
      </c>
      <c r="C388" s="6"/>
      <c r="I388" s="15"/>
      <c r="J388" s="15">
        <f>SUM(I388,J390)</f>
        <v>0</v>
      </c>
      <c r="K388" s="15">
        <f t="shared" ref="K388:AB388" si="474">SUM(J388,K390)</f>
        <v>0</v>
      </c>
      <c r="L388" s="15">
        <f t="shared" si="474"/>
        <v>0</v>
      </c>
      <c r="M388" s="15">
        <f t="shared" si="474"/>
        <v>0</v>
      </c>
      <c r="N388" s="15">
        <f>SUM(M388,N390)</f>
        <v>0</v>
      </c>
      <c r="O388" s="15">
        <f t="shared" si="474"/>
        <v>0</v>
      </c>
      <c r="P388" s="15">
        <f t="shared" si="474"/>
        <v>93798100</v>
      </c>
      <c r="Q388" s="15">
        <f t="shared" si="474"/>
        <v>187596200</v>
      </c>
      <c r="R388" s="15">
        <f t="shared" si="474"/>
        <v>281394300</v>
      </c>
      <c r="S388" s="15">
        <f t="shared" si="474"/>
        <v>375192400</v>
      </c>
      <c r="T388" s="15">
        <f>SUM(S388,T390)</f>
        <v>468990500</v>
      </c>
      <c r="U388" s="15">
        <f t="shared" si="474"/>
        <v>562788600</v>
      </c>
      <c r="V388" s="15">
        <f t="shared" si="474"/>
        <v>656586700</v>
      </c>
      <c r="W388" s="15">
        <f t="shared" si="474"/>
        <v>750384800</v>
      </c>
      <c r="X388" s="15">
        <f t="shared" si="474"/>
        <v>844182900</v>
      </c>
      <c r="Y388" s="15">
        <f t="shared" si="474"/>
        <v>937981000</v>
      </c>
      <c r="Z388" s="15">
        <f t="shared" si="474"/>
        <v>1031779100</v>
      </c>
      <c r="AA388" s="15">
        <f t="shared" si="474"/>
        <v>1125577200</v>
      </c>
      <c r="AB388" s="15">
        <f t="shared" si="474"/>
        <v>1219375300</v>
      </c>
      <c r="AC388" s="15">
        <f>SUM(AB388,AC390)</f>
        <v>1313173400</v>
      </c>
      <c r="AD388" s="15">
        <f t="shared" ref="AD388:BQ388" si="475">SUM(AC388,AD390)</f>
        <v>1406971500</v>
      </c>
      <c r="AE388" s="15">
        <f t="shared" si="475"/>
        <v>1406971500</v>
      </c>
      <c r="AF388" s="15">
        <f t="shared" si="475"/>
        <v>1406971500</v>
      </c>
      <c r="AG388" s="15">
        <f t="shared" si="475"/>
        <v>1406971500</v>
      </c>
      <c r="AH388" s="15">
        <f t="shared" si="475"/>
        <v>1406971500</v>
      </c>
      <c r="AI388" s="15">
        <f t="shared" si="475"/>
        <v>1406971500</v>
      </c>
      <c r="AJ388" s="15">
        <f t="shared" si="475"/>
        <v>1406971500</v>
      </c>
      <c r="AK388" s="15">
        <f t="shared" si="475"/>
        <v>1406971500</v>
      </c>
      <c r="AL388" s="15">
        <f t="shared" si="475"/>
        <v>1406971500</v>
      </c>
      <c r="AM388" s="15">
        <f t="shared" si="475"/>
        <v>1406971500</v>
      </c>
      <c r="AN388" s="15">
        <f t="shared" si="475"/>
        <v>1406971500</v>
      </c>
      <c r="AO388" s="15">
        <f t="shared" si="475"/>
        <v>1406971500</v>
      </c>
      <c r="AP388" s="15">
        <f t="shared" si="475"/>
        <v>1406971500</v>
      </c>
      <c r="AQ388" s="15">
        <f t="shared" si="475"/>
        <v>1406971500</v>
      </c>
      <c r="AR388" s="15">
        <f t="shared" si="475"/>
        <v>1406971500</v>
      </c>
      <c r="AS388" s="15">
        <f t="shared" si="475"/>
        <v>1406971500</v>
      </c>
      <c r="AT388" s="15">
        <f t="shared" si="475"/>
        <v>1406971500</v>
      </c>
      <c r="AU388" s="15">
        <f t="shared" si="475"/>
        <v>1406971500</v>
      </c>
      <c r="AV388" s="15">
        <f t="shared" si="475"/>
        <v>1406971500</v>
      </c>
      <c r="AW388" s="15">
        <f t="shared" si="475"/>
        <v>1406971500</v>
      </c>
      <c r="AX388" s="15">
        <f t="shared" si="475"/>
        <v>1406971500</v>
      </c>
      <c r="AY388" s="15">
        <f t="shared" si="475"/>
        <v>1406971500</v>
      </c>
      <c r="AZ388" s="15">
        <f t="shared" si="475"/>
        <v>1406971500</v>
      </c>
      <c r="BA388" s="15">
        <f t="shared" si="475"/>
        <v>1406971500</v>
      </c>
      <c r="BB388" s="15">
        <f t="shared" si="475"/>
        <v>1406971500</v>
      </c>
      <c r="BC388" s="15">
        <f t="shared" si="475"/>
        <v>1406971500</v>
      </c>
      <c r="BD388" s="15">
        <f t="shared" si="475"/>
        <v>1406971500</v>
      </c>
      <c r="BE388" s="15">
        <f t="shared" si="475"/>
        <v>1406971500</v>
      </c>
      <c r="BF388" s="15">
        <f t="shared" si="475"/>
        <v>1406971500</v>
      </c>
      <c r="BG388" s="15">
        <f t="shared" si="475"/>
        <v>1406971500</v>
      </c>
      <c r="BH388" s="15">
        <f t="shared" si="475"/>
        <v>1406971500</v>
      </c>
      <c r="BI388" s="15">
        <f t="shared" si="475"/>
        <v>1406971500</v>
      </c>
      <c r="BJ388" s="15">
        <f t="shared" si="475"/>
        <v>1406971500</v>
      </c>
      <c r="BK388" s="15">
        <f t="shared" si="475"/>
        <v>1406971500</v>
      </c>
      <c r="BL388" s="15">
        <f t="shared" si="475"/>
        <v>1406971500</v>
      </c>
      <c r="BM388" s="15">
        <f t="shared" si="475"/>
        <v>1406971500</v>
      </c>
      <c r="BN388" s="15">
        <f t="shared" si="475"/>
        <v>1406971500</v>
      </c>
      <c r="BO388" s="15">
        <f t="shared" si="475"/>
        <v>1406971500</v>
      </c>
      <c r="BP388" s="15">
        <f t="shared" si="475"/>
        <v>1406971500</v>
      </c>
      <c r="BQ388" s="15">
        <f t="shared" si="475"/>
        <v>1406971500</v>
      </c>
      <c r="BR388" s="15"/>
      <c r="BS388" s="15">
        <f>SUM(BS387,BS390)</f>
        <v>562788600</v>
      </c>
      <c r="BT388" s="15">
        <f t="shared" ref="BT388:CY388" si="476">SUM(BT387,BT390)</f>
        <v>1406971500</v>
      </c>
      <c r="BU388" s="15">
        <f t="shared" si="476"/>
        <v>1406971500</v>
      </c>
      <c r="BV388" s="15">
        <f t="shared" si="476"/>
        <v>1406971500</v>
      </c>
      <c r="BW388" s="15">
        <f t="shared" si="476"/>
        <v>1406971500</v>
      </c>
      <c r="BX388" s="15">
        <f t="shared" si="476"/>
        <v>1406971500</v>
      </c>
      <c r="BY388" s="15">
        <f t="shared" si="476"/>
        <v>1406971500</v>
      </c>
      <c r="BZ388" s="15">
        <f t="shared" si="476"/>
        <v>1406971500</v>
      </c>
      <c r="CA388" s="15">
        <f t="shared" si="476"/>
        <v>1406971500</v>
      </c>
      <c r="CB388" s="15">
        <f t="shared" si="476"/>
        <v>1406971500</v>
      </c>
      <c r="CC388" s="15">
        <f t="shared" si="476"/>
        <v>1406971500</v>
      </c>
      <c r="CD388" s="15">
        <f t="shared" si="476"/>
        <v>1406971500</v>
      </c>
      <c r="CE388" s="15">
        <f t="shared" si="476"/>
        <v>1406971500</v>
      </c>
      <c r="CF388" s="15">
        <f t="shared" si="476"/>
        <v>1406971500</v>
      </c>
      <c r="CG388" s="15">
        <f t="shared" si="476"/>
        <v>1406971500</v>
      </c>
      <c r="CH388" s="15">
        <f t="shared" si="476"/>
        <v>1406971500</v>
      </c>
      <c r="CI388" s="15">
        <f t="shared" si="476"/>
        <v>1406971500</v>
      </c>
      <c r="CJ388" s="15">
        <f t="shared" si="476"/>
        <v>1406971500</v>
      </c>
      <c r="CK388" s="15">
        <f t="shared" si="476"/>
        <v>1406971500</v>
      </c>
      <c r="CL388" s="15">
        <f t="shared" si="476"/>
        <v>1406971500</v>
      </c>
      <c r="CM388" s="15">
        <f t="shared" si="476"/>
        <v>1406971500</v>
      </c>
      <c r="CN388" s="15">
        <f t="shared" si="476"/>
        <v>1406971500</v>
      </c>
      <c r="CO388" s="15">
        <f t="shared" si="476"/>
        <v>1406971500</v>
      </c>
      <c r="CP388" s="15">
        <f t="shared" si="476"/>
        <v>1406971500</v>
      </c>
      <c r="CQ388" s="15">
        <f t="shared" si="476"/>
        <v>1406971500</v>
      </c>
      <c r="CR388" s="15">
        <f t="shared" si="476"/>
        <v>1406971500</v>
      </c>
      <c r="CS388" s="15">
        <f t="shared" si="476"/>
        <v>1406971500</v>
      </c>
      <c r="CT388" s="15">
        <f t="shared" si="476"/>
        <v>1406971500</v>
      </c>
      <c r="CU388" s="15">
        <f t="shared" si="476"/>
        <v>1406971500</v>
      </c>
      <c r="CV388" s="15">
        <f t="shared" si="476"/>
        <v>1406971500</v>
      </c>
      <c r="CW388" s="15">
        <f t="shared" si="476"/>
        <v>1406971500</v>
      </c>
      <c r="CX388" s="15">
        <f t="shared" si="476"/>
        <v>1406971500</v>
      </c>
      <c r="CY388" s="15">
        <f t="shared" si="476"/>
        <v>1406971500</v>
      </c>
    </row>
    <row r="389" spans="1:103" s="10" customFormat="1" outlineLevel="1">
      <c r="A389" s="12"/>
      <c r="B389" s="10" t="s">
        <v>62</v>
      </c>
      <c r="C389" s="6"/>
      <c r="I389" s="9"/>
      <c r="J389" s="9">
        <f>I392</f>
        <v>0</v>
      </c>
      <c r="K389" s="9">
        <f t="shared" ref="K389:AB389" si="477">J392</f>
        <v>0</v>
      </c>
      <c r="L389" s="9">
        <f t="shared" si="477"/>
        <v>0</v>
      </c>
      <c r="M389" s="9">
        <f t="shared" si="477"/>
        <v>0</v>
      </c>
      <c r="N389" s="9">
        <f>M392</f>
        <v>0</v>
      </c>
      <c r="O389" s="9">
        <f t="shared" si="477"/>
        <v>0</v>
      </c>
      <c r="P389" s="9">
        <f t="shared" si="477"/>
        <v>0</v>
      </c>
      <c r="Q389" s="9">
        <f t="shared" si="477"/>
        <v>93798100</v>
      </c>
      <c r="R389" s="9">
        <f t="shared" si="477"/>
        <v>187596200</v>
      </c>
      <c r="S389" s="9">
        <f t="shared" si="477"/>
        <v>281394300</v>
      </c>
      <c r="T389" s="9">
        <f t="shared" si="477"/>
        <v>375192400</v>
      </c>
      <c r="U389" s="9">
        <f t="shared" si="477"/>
        <v>468990500</v>
      </c>
      <c r="V389" s="9">
        <f t="shared" si="477"/>
        <v>562788600</v>
      </c>
      <c r="W389" s="9">
        <f t="shared" si="477"/>
        <v>656586700</v>
      </c>
      <c r="X389" s="9">
        <f t="shared" si="477"/>
        <v>750384800</v>
      </c>
      <c r="Y389" s="9">
        <f t="shared" si="477"/>
        <v>844182900</v>
      </c>
      <c r="Z389" s="9">
        <f t="shared" si="477"/>
        <v>937981000</v>
      </c>
      <c r="AA389" s="9">
        <f t="shared" si="477"/>
        <v>1031779100</v>
      </c>
      <c r="AB389" s="9">
        <f t="shared" si="477"/>
        <v>1125577200</v>
      </c>
      <c r="AC389" s="9">
        <f>AB392</f>
        <v>1219375300</v>
      </c>
      <c r="AD389" s="9">
        <f t="shared" ref="AD389:BQ389" si="478">AC392</f>
        <v>1313173400</v>
      </c>
      <c r="AE389" s="9">
        <f t="shared" si="478"/>
        <v>1406971500</v>
      </c>
      <c r="AF389" s="9">
        <f t="shared" si="478"/>
        <v>1401109118.75</v>
      </c>
      <c r="AG389" s="9">
        <f t="shared" si="478"/>
        <v>1395246737.5</v>
      </c>
      <c r="AH389" s="9">
        <f t="shared" si="478"/>
        <v>1389384356.25</v>
      </c>
      <c r="AI389" s="9">
        <f t="shared" si="478"/>
        <v>1389384356.25</v>
      </c>
      <c r="AJ389" s="9">
        <f t="shared" si="478"/>
        <v>1389384356.25</v>
      </c>
      <c r="AK389" s="9">
        <f t="shared" si="478"/>
        <v>1389384356.25</v>
      </c>
      <c r="AL389" s="9">
        <f t="shared" si="478"/>
        <v>1389384356.25</v>
      </c>
      <c r="AM389" s="9">
        <f t="shared" si="478"/>
        <v>1389384356.25</v>
      </c>
      <c r="AN389" s="9">
        <f t="shared" si="478"/>
        <v>1389384356.25</v>
      </c>
      <c r="AO389" s="9">
        <f t="shared" si="478"/>
        <v>1389384356.25</v>
      </c>
      <c r="AP389" s="9">
        <f t="shared" si="478"/>
        <v>1389384356.25</v>
      </c>
      <c r="AQ389" s="9">
        <f t="shared" si="478"/>
        <v>1389384356.25</v>
      </c>
      <c r="AR389" s="9">
        <f t="shared" si="478"/>
        <v>1389384356.25</v>
      </c>
      <c r="AS389" s="9">
        <f t="shared" si="478"/>
        <v>1389384356.25</v>
      </c>
      <c r="AT389" s="9">
        <f t="shared" si="478"/>
        <v>1389384356.25</v>
      </c>
      <c r="AU389" s="9">
        <f t="shared" si="478"/>
        <v>1389384356.25</v>
      </c>
      <c r="AV389" s="9">
        <f t="shared" si="478"/>
        <v>1389384356.25</v>
      </c>
      <c r="AW389" s="9">
        <f t="shared" si="478"/>
        <v>1389384356.25</v>
      </c>
      <c r="AX389" s="9">
        <f t="shared" si="478"/>
        <v>1389384356.25</v>
      </c>
      <c r="AY389" s="9">
        <f t="shared" si="478"/>
        <v>1389384356.25</v>
      </c>
      <c r="AZ389" s="9">
        <f t="shared" si="478"/>
        <v>1389384356.25</v>
      </c>
      <c r="BA389" s="9">
        <f t="shared" si="478"/>
        <v>1389384356.25</v>
      </c>
      <c r="BB389" s="9">
        <f t="shared" si="478"/>
        <v>1389384356.25</v>
      </c>
      <c r="BC389" s="9">
        <f t="shared" si="478"/>
        <v>1389384356.25</v>
      </c>
      <c r="BD389" s="9">
        <f t="shared" si="478"/>
        <v>1389384356.25</v>
      </c>
      <c r="BE389" s="9">
        <f t="shared" si="478"/>
        <v>1389384356.25</v>
      </c>
      <c r="BF389" s="9">
        <f t="shared" si="478"/>
        <v>1389384356.25</v>
      </c>
      <c r="BG389" s="9">
        <f t="shared" si="478"/>
        <v>1389384356.25</v>
      </c>
      <c r="BH389" s="9">
        <f t="shared" si="478"/>
        <v>1389384356.25</v>
      </c>
      <c r="BI389" s="9">
        <f t="shared" si="478"/>
        <v>1389384356.25</v>
      </c>
      <c r="BJ389" s="9">
        <f t="shared" si="478"/>
        <v>1389384356.25</v>
      </c>
      <c r="BK389" s="9">
        <f t="shared" si="478"/>
        <v>1389384356.25</v>
      </c>
      <c r="BL389" s="9">
        <f t="shared" si="478"/>
        <v>1389384356.25</v>
      </c>
      <c r="BM389" s="9">
        <f t="shared" si="478"/>
        <v>1389384356.25</v>
      </c>
      <c r="BN389" s="9">
        <f t="shared" si="478"/>
        <v>1389384356.25</v>
      </c>
      <c r="BO389" s="9">
        <f t="shared" si="478"/>
        <v>1389384356.25</v>
      </c>
      <c r="BP389" s="9">
        <f t="shared" si="478"/>
        <v>1389384356.25</v>
      </c>
      <c r="BQ389" s="9">
        <f t="shared" si="478"/>
        <v>1389384356.25</v>
      </c>
      <c r="BR389" s="9"/>
      <c r="BS389" s="9">
        <f>BR392</f>
        <v>0</v>
      </c>
      <c r="BT389" s="9">
        <f t="shared" ref="BT389:CY389" si="479">BS392</f>
        <v>562788600</v>
      </c>
      <c r="BU389" s="9">
        <f t="shared" si="479"/>
        <v>1389384356.25</v>
      </c>
      <c r="BV389" s="9">
        <f t="shared" si="479"/>
        <v>1389384356.25</v>
      </c>
      <c r="BW389" s="9">
        <f t="shared" si="479"/>
        <v>1389384356.25</v>
      </c>
      <c r="BX389" s="9">
        <f t="shared" si="479"/>
        <v>1389384356.25</v>
      </c>
      <c r="BY389" s="9">
        <f t="shared" si="479"/>
        <v>1389384356.25</v>
      </c>
      <c r="BZ389" s="9">
        <f t="shared" si="479"/>
        <v>1389384356.25</v>
      </c>
      <c r="CA389" s="9">
        <f t="shared" si="479"/>
        <v>1389384356.25</v>
      </c>
      <c r="CB389" s="9">
        <f t="shared" si="479"/>
        <v>1389384356.25</v>
      </c>
      <c r="CC389" s="9">
        <f t="shared" si="479"/>
        <v>1389384356.25</v>
      </c>
      <c r="CD389" s="9">
        <f t="shared" si="479"/>
        <v>1389384356.25</v>
      </c>
      <c r="CE389" s="9">
        <f t="shared" si="479"/>
        <v>1389384356.25</v>
      </c>
      <c r="CF389" s="9">
        <f t="shared" si="479"/>
        <v>1389384356.25</v>
      </c>
      <c r="CG389" s="9">
        <f t="shared" si="479"/>
        <v>1389384356.25</v>
      </c>
      <c r="CH389" s="9">
        <f t="shared" si="479"/>
        <v>1389384356.25</v>
      </c>
      <c r="CI389" s="9">
        <f t="shared" si="479"/>
        <v>1389384356.25</v>
      </c>
      <c r="CJ389" s="9">
        <f t="shared" si="479"/>
        <v>1389384356.25</v>
      </c>
      <c r="CK389" s="9">
        <f t="shared" si="479"/>
        <v>1389384356.25</v>
      </c>
      <c r="CL389" s="9">
        <f t="shared" si="479"/>
        <v>1389384356.25</v>
      </c>
      <c r="CM389" s="9">
        <f t="shared" si="479"/>
        <v>1389384356.25</v>
      </c>
      <c r="CN389" s="9">
        <f t="shared" si="479"/>
        <v>1389384356.25</v>
      </c>
      <c r="CO389" s="9">
        <f t="shared" si="479"/>
        <v>1389384356.25</v>
      </c>
      <c r="CP389" s="9">
        <f t="shared" si="479"/>
        <v>1389384356.25</v>
      </c>
      <c r="CQ389" s="9">
        <f t="shared" si="479"/>
        <v>1389384356.25</v>
      </c>
      <c r="CR389" s="9">
        <f t="shared" si="479"/>
        <v>1389384356.25</v>
      </c>
      <c r="CS389" s="9">
        <f t="shared" si="479"/>
        <v>1389384356.25</v>
      </c>
      <c r="CT389" s="9">
        <f t="shared" si="479"/>
        <v>1389384356.25</v>
      </c>
      <c r="CU389" s="9">
        <f t="shared" si="479"/>
        <v>1389384356.25</v>
      </c>
      <c r="CV389" s="9">
        <f t="shared" si="479"/>
        <v>1389384356.25</v>
      </c>
      <c r="CW389" s="9">
        <f t="shared" si="479"/>
        <v>1389384356.25</v>
      </c>
      <c r="CX389" s="9">
        <f t="shared" si="479"/>
        <v>1389384356.25</v>
      </c>
      <c r="CY389" s="9">
        <f t="shared" si="479"/>
        <v>1389384356.25</v>
      </c>
    </row>
    <row r="390" spans="1:103" s="6" customFormat="1" outlineLevel="1">
      <c r="A390" s="3"/>
      <c r="B390" s="6" t="s">
        <v>63</v>
      </c>
      <c r="C390" s="213">
        <f>SUM(BS390:CV390)</f>
        <v>1406971500</v>
      </c>
      <c r="D390" s="6" t="s">
        <v>136</v>
      </c>
      <c r="E390" s="22"/>
      <c r="F390" s="80"/>
      <c r="G390" s="80"/>
      <c r="H390" s="80"/>
      <c r="I390" s="23"/>
      <c r="J390" s="23">
        <f t="shared" ref="J390:BQ390" si="480">J159</f>
        <v>0</v>
      </c>
      <c r="K390" s="23">
        <f t="shared" si="480"/>
        <v>0</v>
      </c>
      <c r="L390" s="23">
        <f t="shared" si="480"/>
        <v>0</v>
      </c>
      <c r="M390" s="23">
        <f t="shared" si="480"/>
        <v>0</v>
      </c>
      <c r="N390" s="23">
        <f t="shared" si="480"/>
        <v>0</v>
      </c>
      <c r="O390" s="23">
        <f t="shared" si="480"/>
        <v>0</v>
      </c>
      <c r="P390" s="23">
        <f t="shared" si="480"/>
        <v>93798100</v>
      </c>
      <c r="Q390" s="23">
        <f t="shared" si="480"/>
        <v>93798100</v>
      </c>
      <c r="R390" s="23">
        <f t="shared" si="480"/>
        <v>93798100</v>
      </c>
      <c r="S390" s="23">
        <f t="shared" si="480"/>
        <v>93798100</v>
      </c>
      <c r="T390" s="23">
        <f t="shared" si="480"/>
        <v>93798100</v>
      </c>
      <c r="U390" s="23">
        <f t="shared" si="480"/>
        <v>93798100</v>
      </c>
      <c r="V390" s="23">
        <f t="shared" si="480"/>
        <v>93798100</v>
      </c>
      <c r="W390" s="23">
        <f t="shared" si="480"/>
        <v>93798100</v>
      </c>
      <c r="X390" s="23">
        <f t="shared" si="480"/>
        <v>93798100</v>
      </c>
      <c r="Y390" s="23">
        <f t="shared" si="480"/>
        <v>93798100</v>
      </c>
      <c r="Z390" s="23">
        <f t="shared" si="480"/>
        <v>93798100</v>
      </c>
      <c r="AA390" s="23">
        <f t="shared" si="480"/>
        <v>93798100</v>
      </c>
      <c r="AB390" s="23">
        <f t="shared" si="480"/>
        <v>93798100</v>
      </c>
      <c r="AC390" s="23">
        <f t="shared" si="480"/>
        <v>93798100</v>
      </c>
      <c r="AD390" s="23">
        <f t="shared" si="480"/>
        <v>93798100</v>
      </c>
      <c r="AE390" s="23">
        <f t="shared" si="480"/>
        <v>0</v>
      </c>
      <c r="AF390" s="23">
        <f t="shared" si="480"/>
        <v>0</v>
      </c>
      <c r="AG390" s="23">
        <f t="shared" si="480"/>
        <v>0</v>
      </c>
      <c r="AH390" s="23">
        <f t="shared" si="480"/>
        <v>0</v>
      </c>
      <c r="AI390" s="23">
        <f t="shared" si="480"/>
        <v>0</v>
      </c>
      <c r="AJ390" s="23">
        <f t="shared" si="480"/>
        <v>0</v>
      </c>
      <c r="AK390" s="23">
        <f t="shared" si="480"/>
        <v>0</v>
      </c>
      <c r="AL390" s="23">
        <f t="shared" si="480"/>
        <v>0</v>
      </c>
      <c r="AM390" s="23">
        <f t="shared" si="480"/>
        <v>0</v>
      </c>
      <c r="AN390" s="23">
        <f t="shared" si="480"/>
        <v>0</v>
      </c>
      <c r="AO390" s="23">
        <f t="shared" si="480"/>
        <v>0</v>
      </c>
      <c r="AP390" s="23">
        <f t="shared" si="480"/>
        <v>0</v>
      </c>
      <c r="AQ390" s="23">
        <f t="shared" si="480"/>
        <v>0</v>
      </c>
      <c r="AR390" s="23">
        <f t="shared" si="480"/>
        <v>0</v>
      </c>
      <c r="AS390" s="23">
        <f t="shared" si="480"/>
        <v>0</v>
      </c>
      <c r="AT390" s="23">
        <f t="shared" si="480"/>
        <v>0</v>
      </c>
      <c r="AU390" s="23">
        <f t="shared" si="480"/>
        <v>0</v>
      </c>
      <c r="AV390" s="23">
        <f t="shared" si="480"/>
        <v>0</v>
      </c>
      <c r="AW390" s="23">
        <f t="shared" si="480"/>
        <v>0</v>
      </c>
      <c r="AX390" s="23">
        <f t="shared" si="480"/>
        <v>0</v>
      </c>
      <c r="AY390" s="23">
        <f t="shared" si="480"/>
        <v>0</v>
      </c>
      <c r="AZ390" s="23">
        <f t="shared" si="480"/>
        <v>0</v>
      </c>
      <c r="BA390" s="23">
        <f t="shared" si="480"/>
        <v>0</v>
      </c>
      <c r="BB390" s="23">
        <f t="shared" si="480"/>
        <v>0</v>
      </c>
      <c r="BC390" s="23">
        <f t="shared" si="480"/>
        <v>0</v>
      </c>
      <c r="BD390" s="23">
        <f t="shared" si="480"/>
        <v>0</v>
      </c>
      <c r="BE390" s="23">
        <f t="shared" si="480"/>
        <v>0</v>
      </c>
      <c r="BF390" s="23">
        <f t="shared" si="480"/>
        <v>0</v>
      </c>
      <c r="BG390" s="23">
        <f t="shared" si="480"/>
        <v>0</v>
      </c>
      <c r="BH390" s="23">
        <f t="shared" si="480"/>
        <v>0</v>
      </c>
      <c r="BI390" s="23">
        <f t="shared" si="480"/>
        <v>0</v>
      </c>
      <c r="BJ390" s="23">
        <f t="shared" si="480"/>
        <v>0</v>
      </c>
      <c r="BK390" s="23">
        <f t="shared" si="480"/>
        <v>0</v>
      </c>
      <c r="BL390" s="23">
        <f t="shared" si="480"/>
        <v>0</v>
      </c>
      <c r="BM390" s="23">
        <f t="shared" si="480"/>
        <v>0</v>
      </c>
      <c r="BN390" s="23">
        <f t="shared" si="480"/>
        <v>0</v>
      </c>
      <c r="BO390" s="23">
        <f t="shared" si="480"/>
        <v>0</v>
      </c>
      <c r="BP390" s="23">
        <f t="shared" si="480"/>
        <v>0</v>
      </c>
      <c r="BQ390" s="23">
        <f t="shared" si="480"/>
        <v>0</v>
      </c>
      <c r="BR390" s="23"/>
      <c r="BS390" s="22">
        <f>SUM(J390:U390)</f>
        <v>562788600</v>
      </c>
      <c r="BT390" s="22">
        <f>SUM(V390:AG390)</f>
        <v>844182900</v>
      </c>
      <c r="BU390" s="22">
        <f>SUM(AH390:AS390)</f>
        <v>0</v>
      </c>
      <c r="BV390" s="22">
        <f>SUM(AT390:BE390)</f>
        <v>0</v>
      </c>
      <c r="BW390" s="22">
        <f>SUM(BF390:BQ390)</f>
        <v>0</v>
      </c>
      <c r="BX390" s="23">
        <f t="shared" ref="BX390:CY390" si="481">BX159</f>
        <v>0</v>
      </c>
      <c r="BY390" s="23">
        <f t="shared" si="481"/>
        <v>0</v>
      </c>
      <c r="BZ390" s="23">
        <f t="shared" si="481"/>
        <v>0</v>
      </c>
      <c r="CA390" s="23">
        <f t="shared" si="481"/>
        <v>0</v>
      </c>
      <c r="CB390" s="23">
        <f t="shared" si="481"/>
        <v>0</v>
      </c>
      <c r="CC390" s="23">
        <f t="shared" si="481"/>
        <v>0</v>
      </c>
      <c r="CD390" s="23">
        <f t="shared" si="481"/>
        <v>0</v>
      </c>
      <c r="CE390" s="23">
        <f t="shared" si="481"/>
        <v>0</v>
      </c>
      <c r="CF390" s="23">
        <f t="shared" si="481"/>
        <v>0</v>
      </c>
      <c r="CG390" s="23">
        <f t="shared" si="481"/>
        <v>0</v>
      </c>
      <c r="CH390" s="23">
        <f t="shared" si="481"/>
        <v>0</v>
      </c>
      <c r="CI390" s="23">
        <f t="shared" si="481"/>
        <v>0</v>
      </c>
      <c r="CJ390" s="23">
        <f t="shared" si="481"/>
        <v>0</v>
      </c>
      <c r="CK390" s="23">
        <f t="shared" si="481"/>
        <v>0</v>
      </c>
      <c r="CL390" s="23">
        <f t="shared" si="481"/>
        <v>0</v>
      </c>
      <c r="CM390" s="23">
        <f t="shared" si="481"/>
        <v>0</v>
      </c>
      <c r="CN390" s="23">
        <f t="shared" si="481"/>
        <v>0</v>
      </c>
      <c r="CO390" s="23">
        <f t="shared" si="481"/>
        <v>0</v>
      </c>
      <c r="CP390" s="23">
        <f t="shared" si="481"/>
        <v>0</v>
      </c>
      <c r="CQ390" s="23">
        <f t="shared" si="481"/>
        <v>0</v>
      </c>
      <c r="CR390" s="23">
        <f t="shared" si="481"/>
        <v>0</v>
      </c>
      <c r="CS390" s="23">
        <f t="shared" si="481"/>
        <v>0</v>
      </c>
      <c r="CT390" s="23">
        <f t="shared" si="481"/>
        <v>0</v>
      </c>
      <c r="CU390" s="23">
        <f t="shared" si="481"/>
        <v>0</v>
      </c>
      <c r="CV390" s="23">
        <f t="shared" si="481"/>
        <v>0</v>
      </c>
      <c r="CW390" s="23">
        <f t="shared" si="481"/>
        <v>0</v>
      </c>
      <c r="CX390" s="23">
        <f t="shared" si="481"/>
        <v>0</v>
      </c>
      <c r="CY390" s="23">
        <f t="shared" si="481"/>
        <v>0</v>
      </c>
    </row>
    <row r="391" spans="1:103" s="6" customFormat="1" outlineLevel="1">
      <c r="A391" s="3"/>
      <c r="B391" s="6" t="s">
        <v>64</v>
      </c>
      <c r="C391" s="209">
        <v>20</v>
      </c>
      <c r="D391" s="6" t="s">
        <v>112</v>
      </c>
      <c r="I391" s="23"/>
      <c r="J391" s="33">
        <f>J394</f>
        <v>0</v>
      </c>
      <c r="K391" s="33">
        <f t="shared" ref="K391:BQ391" si="482">K394</f>
        <v>0</v>
      </c>
      <c r="L391" s="33">
        <f t="shared" si="482"/>
        <v>0</v>
      </c>
      <c r="M391" s="33">
        <f t="shared" si="482"/>
        <v>0</v>
      </c>
      <c r="N391" s="33">
        <f t="shared" si="482"/>
        <v>0</v>
      </c>
      <c r="O391" s="33">
        <f t="shared" si="482"/>
        <v>0</v>
      </c>
      <c r="P391" s="33">
        <f t="shared" si="482"/>
        <v>0</v>
      </c>
      <c r="Q391" s="33">
        <f t="shared" si="482"/>
        <v>0</v>
      </c>
      <c r="R391" s="33">
        <f t="shared" si="482"/>
        <v>0</v>
      </c>
      <c r="S391" s="33">
        <f t="shared" si="482"/>
        <v>0</v>
      </c>
      <c r="T391" s="33">
        <f t="shared" si="482"/>
        <v>0</v>
      </c>
      <c r="U391" s="33">
        <f t="shared" si="482"/>
        <v>0</v>
      </c>
      <c r="V391" s="33">
        <f t="shared" si="482"/>
        <v>0</v>
      </c>
      <c r="W391" s="33">
        <f>W394</f>
        <v>0</v>
      </c>
      <c r="X391" s="33">
        <f t="shared" si="482"/>
        <v>0</v>
      </c>
      <c r="Y391" s="33">
        <f t="shared" si="482"/>
        <v>0</v>
      </c>
      <c r="Z391" s="33">
        <f t="shared" si="482"/>
        <v>0</v>
      </c>
      <c r="AA391" s="33">
        <f t="shared" si="482"/>
        <v>0</v>
      </c>
      <c r="AB391" s="33">
        <f t="shared" si="482"/>
        <v>0</v>
      </c>
      <c r="AC391" s="33">
        <f t="shared" si="482"/>
        <v>0</v>
      </c>
      <c r="AD391" s="33">
        <f t="shared" si="482"/>
        <v>0</v>
      </c>
      <c r="AE391" s="33">
        <f t="shared" si="482"/>
        <v>5862381.25</v>
      </c>
      <c r="AF391" s="33">
        <f t="shared" si="482"/>
        <v>5862381.25</v>
      </c>
      <c r="AG391" s="33">
        <f t="shared" si="482"/>
        <v>5862381.25</v>
      </c>
      <c r="AH391" s="33">
        <f t="shared" si="482"/>
        <v>0</v>
      </c>
      <c r="AI391" s="33">
        <f t="shared" si="482"/>
        <v>0</v>
      </c>
      <c r="AJ391" s="33">
        <f t="shared" si="482"/>
        <v>0</v>
      </c>
      <c r="AK391" s="33">
        <f t="shared" si="482"/>
        <v>0</v>
      </c>
      <c r="AL391" s="33">
        <f t="shared" si="482"/>
        <v>0</v>
      </c>
      <c r="AM391" s="33">
        <f t="shared" si="482"/>
        <v>0</v>
      </c>
      <c r="AN391" s="33">
        <f t="shared" si="482"/>
        <v>0</v>
      </c>
      <c r="AO391" s="33">
        <f t="shared" si="482"/>
        <v>0</v>
      </c>
      <c r="AP391" s="33">
        <f t="shared" si="482"/>
        <v>0</v>
      </c>
      <c r="AQ391" s="33">
        <f t="shared" si="482"/>
        <v>0</v>
      </c>
      <c r="AR391" s="33">
        <f t="shared" si="482"/>
        <v>0</v>
      </c>
      <c r="AS391" s="33">
        <f t="shared" si="482"/>
        <v>0</v>
      </c>
      <c r="AT391" s="33">
        <f t="shared" si="482"/>
        <v>0</v>
      </c>
      <c r="AU391" s="33">
        <f t="shared" si="482"/>
        <v>0</v>
      </c>
      <c r="AV391" s="33">
        <f t="shared" si="482"/>
        <v>0</v>
      </c>
      <c r="AW391" s="33">
        <f t="shared" si="482"/>
        <v>0</v>
      </c>
      <c r="AX391" s="33">
        <f t="shared" si="482"/>
        <v>0</v>
      </c>
      <c r="AY391" s="33">
        <f t="shared" si="482"/>
        <v>0</v>
      </c>
      <c r="AZ391" s="33">
        <f t="shared" si="482"/>
        <v>0</v>
      </c>
      <c r="BA391" s="33">
        <f t="shared" si="482"/>
        <v>0</v>
      </c>
      <c r="BB391" s="33">
        <f t="shared" si="482"/>
        <v>0</v>
      </c>
      <c r="BC391" s="33">
        <f t="shared" si="482"/>
        <v>0</v>
      </c>
      <c r="BD391" s="33">
        <f t="shared" si="482"/>
        <v>0</v>
      </c>
      <c r="BE391" s="33">
        <f t="shared" si="482"/>
        <v>0</v>
      </c>
      <c r="BF391" s="33">
        <f t="shared" si="482"/>
        <v>0</v>
      </c>
      <c r="BG391" s="33">
        <f t="shared" si="482"/>
        <v>0</v>
      </c>
      <c r="BH391" s="33">
        <f t="shared" si="482"/>
        <v>0</v>
      </c>
      <c r="BI391" s="33">
        <f t="shared" si="482"/>
        <v>0</v>
      </c>
      <c r="BJ391" s="33">
        <f t="shared" si="482"/>
        <v>0</v>
      </c>
      <c r="BK391" s="33">
        <f t="shared" si="482"/>
        <v>0</v>
      </c>
      <c r="BL391" s="33">
        <f t="shared" si="482"/>
        <v>0</v>
      </c>
      <c r="BM391" s="33">
        <f t="shared" si="482"/>
        <v>0</v>
      </c>
      <c r="BN391" s="33">
        <f t="shared" si="482"/>
        <v>0</v>
      </c>
      <c r="BO391" s="33">
        <f t="shared" si="482"/>
        <v>0</v>
      </c>
      <c r="BP391" s="33">
        <f t="shared" si="482"/>
        <v>0</v>
      </c>
      <c r="BQ391" s="33">
        <f t="shared" si="482"/>
        <v>0</v>
      </c>
      <c r="BR391" s="33"/>
      <c r="BS391" s="22">
        <f>SUM(J391:U391)</f>
        <v>0</v>
      </c>
      <c r="BT391" s="22">
        <f>SUM(V391:AG391)</f>
        <v>17587143.75</v>
      </c>
      <c r="BU391" s="22">
        <f>SUM(AH391:AS391)</f>
        <v>0</v>
      </c>
      <c r="BV391" s="22">
        <f>SUM(AT391:BE391)</f>
        <v>0</v>
      </c>
      <c r="BW391" s="22">
        <f>SUM(BF391:BQ391)</f>
        <v>0</v>
      </c>
      <c r="BX391" s="33">
        <f>BX394</f>
        <v>0</v>
      </c>
      <c r="BY391" s="33">
        <f t="shared" ref="BY391:CY391" si="483">BY394</f>
        <v>0</v>
      </c>
      <c r="BZ391" s="33">
        <f t="shared" si="483"/>
        <v>0</v>
      </c>
      <c r="CA391" s="33">
        <f t="shared" si="483"/>
        <v>0</v>
      </c>
      <c r="CB391" s="33">
        <f t="shared" si="483"/>
        <v>0</v>
      </c>
      <c r="CC391" s="33">
        <f t="shared" si="483"/>
        <v>0</v>
      </c>
      <c r="CD391" s="33">
        <f t="shared" si="483"/>
        <v>0</v>
      </c>
      <c r="CE391" s="33">
        <f t="shared" si="483"/>
        <v>0</v>
      </c>
      <c r="CF391" s="33">
        <f t="shared" si="483"/>
        <v>0</v>
      </c>
      <c r="CG391" s="33">
        <f t="shared" si="483"/>
        <v>0</v>
      </c>
      <c r="CH391" s="33">
        <f t="shared" si="483"/>
        <v>0</v>
      </c>
      <c r="CI391" s="33">
        <f t="shared" si="483"/>
        <v>0</v>
      </c>
      <c r="CJ391" s="33">
        <f t="shared" si="483"/>
        <v>0</v>
      </c>
      <c r="CK391" s="33">
        <f t="shared" si="483"/>
        <v>0</v>
      </c>
      <c r="CL391" s="33">
        <f t="shared" si="483"/>
        <v>0</v>
      </c>
      <c r="CM391" s="33">
        <f t="shared" si="483"/>
        <v>0</v>
      </c>
      <c r="CN391" s="33">
        <f t="shared" si="483"/>
        <v>0</v>
      </c>
      <c r="CO391" s="33">
        <f t="shared" si="483"/>
        <v>0</v>
      </c>
      <c r="CP391" s="33">
        <f t="shared" si="483"/>
        <v>0</v>
      </c>
      <c r="CQ391" s="33">
        <f t="shared" si="483"/>
        <v>0</v>
      </c>
      <c r="CR391" s="33">
        <f t="shared" si="483"/>
        <v>0</v>
      </c>
      <c r="CS391" s="33">
        <f t="shared" si="483"/>
        <v>0</v>
      </c>
      <c r="CT391" s="33">
        <f t="shared" si="483"/>
        <v>0</v>
      </c>
      <c r="CU391" s="33">
        <f t="shared" si="483"/>
        <v>0</v>
      </c>
      <c r="CV391" s="33">
        <f t="shared" si="483"/>
        <v>0</v>
      </c>
      <c r="CW391" s="33">
        <f t="shared" si="483"/>
        <v>0</v>
      </c>
      <c r="CX391" s="33">
        <f t="shared" si="483"/>
        <v>0</v>
      </c>
      <c r="CY391" s="33">
        <f t="shared" si="483"/>
        <v>0</v>
      </c>
    </row>
    <row r="392" spans="1:103" s="10" customFormat="1" outlineLevel="1">
      <c r="A392" s="12"/>
      <c r="B392" s="17" t="s">
        <v>65</v>
      </c>
      <c r="C392" s="49"/>
      <c r="D392" s="17"/>
      <c r="E392" s="17"/>
      <c r="F392" s="17"/>
      <c r="G392" s="17"/>
      <c r="H392" s="17"/>
      <c r="I392" s="87"/>
      <c r="J392" s="87">
        <f>J389+J390-J391</f>
        <v>0</v>
      </c>
      <c r="K392" s="87">
        <f t="shared" ref="K392" si="484">K389+K390-K391</f>
        <v>0</v>
      </c>
      <c r="L392" s="87">
        <f>L389+L390-L391</f>
        <v>0</v>
      </c>
      <c r="M392" s="87">
        <f t="shared" ref="M392:BQ392" si="485">M389+M390-M391</f>
        <v>0</v>
      </c>
      <c r="N392" s="87">
        <f>N389+N390-N391</f>
        <v>0</v>
      </c>
      <c r="O392" s="87">
        <f t="shared" si="485"/>
        <v>0</v>
      </c>
      <c r="P392" s="87">
        <f t="shared" si="485"/>
        <v>93798100</v>
      </c>
      <c r="Q392" s="87">
        <f t="shared" si="485"/>
        <v>187596200</v>
      </c>
      <c r="R392" s="87">
        <f>R389+R390-R391</f>
        <v>281394300</v>
      </c>
      <c r="S392" s="87">
        <f>S389+S390-S391</f>
        <v>375192400</v>
      </c>
      <c r="T392" s="87">
        <f t="shared" si="485"/>
        <v>468990500</v>
      </c>
      <c r="U392" s="87">
        <f t="shared" si="485"/>
        <v>562788600</v>
      </c>
      <c r="V392" s="87">
        <f t="shared" si="485"/>
        <v>656586700</v>
      </c>
      <c r="W392" s="87">
        <f t="shared" si="485"/>
        <v>750384800</v>
      </c>
      <c r="X392" s="87">
        <f t="shared" si="485"/>
        <v>844182900</v>
      </c>
      <c r="Y392" s="87">
        <f t="shared" si="485"/>
        <v>937981000</v>
      </c>
      <c r="Z392" s="87">
        <f t="shared" si="485"/>
        <v>1031779100</v>
      </c>
      <c r="AA392" s="87">
        <f t="shared" si="485"/>
        <v>1125577200</v>
      </c>
      <c r="AB392" s="87">
        <f t="shared" si="485"/>
        <v>1219375300</v>
      </c>
      <c r="AC392" s="87">
        <f t="shared" si="485"/>
        <v>1313173400</v>
      </c>
      <c r="AD392" s="87">
        <f t="shared" si="485"/>
        <v>1406971500</v>
      </c>
      <c r="AE392" s="87">
        <f t="shared" si="485"/>
        <v>1401109118.75</v>
      </c>
      <c r="AF392" s="87">
        <f t="shared" si="485"/>
        <v>1395246737.5</v>
      </c>
      <c r="AG392" s="87">
        <f t="shared" si="485"/>
        <v>1389384356.25</v>
      </c>
      <c r="AH392" s="87">
        <f t="shared" si="485"/>
        <v>1389384356.25</v>
      </c>
      <c r="AI392" s="87">
        <f t="shared" si="485"/>
        <v>1389384356.25</v>
      </c>
      <c r="AJ392" s="87">
        <f t="shared" si="485"/>
        <v>1389384356.25</v>
      </c>
      <c r="AK392" s="87">
        <f t="shared" si="485"/>
        <v>1389384356.25</v>
      </c>
      <c r="AL392" s="87">
        <f t="shared" si="485"/>
        <v>1389384356.25</v>
      </c>
      <c r="AM392" s="87">
        <f t="shared" si="485"/>
        <v>1389384356.25</v>
      </c>
      <c r="AN392" s="87">
        <f t="shared" si="485"/>
        <v>1389384356.25</v>
      </c>
      <c r="AO392" s="87">
        <f t="shared" si="485"/>
        <v>1389384356.25</v>
      </c>
      <c r="AP392" s="87">
        <f t="shared" si="485"/>
        <v>1389384356.25</v>
      </c>
      <c r="AQ392" s="87">
        <f t="shared" si="485"/>
        <v>1389384356.25</v>
      </c>
      <c r="AR392" s="87">
        <f t="shared" si="485"/>
        <v>1389384356.25</v>
      </c>
      <c r="AS392" s="87">
        <f t="shared" si="485"/>
        <v>1389384356.25</v>
      </c>
      <c r="AT392" s="87">
        <f t="shared" si="485"/>
        <v>1389384356.25</v>
      </c>
      <c r="AU392" s="87">
        <f t="shared" si="485"/>
        <v>1389384356.25</v>
      </c>
      <c r="AV392" s="87">
        <f t="shared" si="485"/>
        <v>1389384356.25</v>
      </c>
      <c r="AW392" s="87">
        <f t="shared" si="485"/>
        <v>1389384356.25</v>
      </c>
      <c r="AX392" s="87">
        <f t="shared" si="485"/>
        <v>1389384356.25</v>
      </c>
      <c r="AY392" s="87">
        <f t="shared" si="485"/>
        <v>1389384356.25</v>
      </c>
      <c r="AZ392" s="87">
        <f t="shared" si="485"/>
        <v>1389384356.25</v>
      </c>
      <c r="BA392" s="87">
        <f t="shared" si="485"/>
        <v>1389384356.25</v>
      </c>
      <c r="BB392" s="87">
        <f t="shared" si="485"/>
        <v>1389384356.25</v>
      </c>
      <c r="BC392" s="87">
        <f t="shared" si="485"/>
        <v>1389384356.25</v>
      </c>
      <c r="BD392" s="87">
        <f t="shared" si="485"/>
        <v>1389384356.25</v>
      </c>
      <c r="BE392" s="87">
        <f t="shared" si="485"/>
        <v>1389384356.25</v>
      </c>
      <c r="BF392" s="87">
        <f t="shared" si="485"/>
        <v>1389384356.25</v>
      </c>
      <c r="BG392" s="87">
        <f t="shared" si="485"/>
        <v>1389384356.25</v>
      </c>
      <c r="BH392" s="87">
        <f t="shared" si="485"/>
        <v>1389384356.25</v>
      </c>
      <c r="BI392" s="87">
        <f t="shared" si="485"/>
        <v>1389384356.25</v>
      </c>
      <c r="BJ392" s="87">
        <f t="shared" si="485"/>
        <v>1389384356.25</v>
      </c>
      <c r="BK392" s="87">
        <f t="shared" si="485"/>
        <v>1389384356.25</v>
      </c>
      <c r="BL392" s="87">
        <f t="shared" si="485"/>
        <v>1389384356.25</v>
      </c>
      <c r="BM392" s="87">
        <f t="shared" si="485"/>
        <v>1389384356.25</v>
      </c>
      <c r="BN392" s="87">
        <f t="shared" si="485"/>
        <v>1389384356.25</v>
      </c>
      <c r="BO392" s="87">
        <f t="shared" si="485"/>
        <v>1389384356.25</v>
      </c>
      <c r="BP392" s="87">
        <f t="shared" si="485"/>
        <v>1389384356.25</v>
      </c>
      <c r="BQ392" s="87">
        <f t="shared" si="485"/>
        <v>1389384356.25</v>
      </c>
      <c r="BR392" s="87"/>
      <c r="BS392" s="87">
        <f t="shared" ref="BS392:CY392" si="486">BS389+BS390-BS391</f>
        <v>562788600</v>
      </c>
      <c r="BT392" s="87">
        <f t="shared" si="486"/>
        <v>1389384356.25</v>
      </c>
      <c r="BU392" s="87">
        <f t="shared" si="486"/>
        <v>1389384356.25</v>
      </c>
      <c r="BV392" s="87">
        <f t="shared" si="486"/>
        <v>1389384356.25</v>
      </c>
      <c r="BW392" s="87">
        <f t="shared" si="486"/>
        <v>1389384356.25</v>
      </c>
      <c r="BX392" s="87">
        <f t="shared" si="486"/>
        <v>1389384356.25</v>
      </c>
      <c r="BY392" s="87">
        <f t="shared" si="486"/>
        <v>1389384356.25</v>
      </c>
      <c r="BZ392" s="87">
        <f t="shared" si="486"/>
        <v>1389384356.25</v>
      </c>
      <c r="CA392" s="87">
        <f t="shared" si="486"/>
        <v>1389384356.25</v>
      </c>
      <c r="CB392" s="87">
        <f t="shared" si="486"/>
        <v>1389384356.25</v>
      </c>
      <c r="CC392" s="87">
        <f t="shared" si="486"/>
        <v>1389384356.25</v>
      </c>
      <c r="CD392" s="87">
        <f t="shared" si="486"/>
        <v>1389384356.25</v>
      </c>
      <c r="CE392" s="87">
        <f t="shared" si="486"/>
        <v>1389384356.25</v>
      </c>
      <c r="CF392" s="87">
        <f t="shared" si="486"/>
        <v>1389384356.25</v>
      </c>
      <c r="CG392" s="87">
        <f t="shared" si="486"/>
        <v>1389384356.25</v>
      </c>
      <c r="CH392" s="87">
        <f t="shared" si="486"/>
        <v>1389384356.25</v>
      </c>
      <c r="CI392" s="87">
        <f t="shared" si="486"/>
        <v>1389384356.25</v>
      </c>
      <c r="CJ392" s="87">
        <f t="shared" si="486"/>
        <v>1389384356.25</v>
      </c>
      <c r="CK392" s="87">
        <f t="shared" si="486"/>
        <v>1389384356.25</v>
      </c>
      <c r="CL392" s="87">
        <f t="shared" si="486"/>
        <v>1389384356.25</v>
      </c>
      <c r="CM392" s="87">
        <f t="shared" si="486"/>
        <v>1389384356.25</v>
      </c>
      <c r="CN392" s="87">
        <f t="shared" si="486"/>
        <v>1389384356.25</v>
      </c>
      <c r="CO392" s="87">
        <f t="shared" si="486"/>
        <v>1389384356.25</v>
      </c>
      <c r="CP392" s="87">
        <f t="shared" si="486"/>
        <v>1389384356.25</v>
      </c>
      <c r="CQ392" s="87">
        <f t="shared" si="486"/>
        <v>1389384356.25</v>
      </c>
      <c r="CR392" s="87">
        <f t="shared" si="486"/>
        <v>1389384356.25</v>
      </c>
      <c r="CS392" s="87">
        <f t="shared" si="486"/>
        <v>1389384356.25</v>
      </c>
      <c r="CT392" s="87">
        <f>CT389+CT390-CT391</f>
        <v>1389384356.25</v>
      </c>
      <c r="CU392" s="87">
        <f t="shared" si="486"/>
        <v>1389384356.25</v>
      </c>
      <c r="CV392" s="87">
        <f t="shared" si="486"/>
        <v>1389384356.25</v>
      </c>
      <c r="CW392" s="87">
        <f t="shared" si="486"/>
        <v>1389384356.25</v>
      </c>
      <c r="CX392" s="87">
        <f t="shared" si="486"/>
        <v>1389384356.25</v>
      </c>
      <c r="CY392" s="87">
        <f t="shared" si="486"/>
        <v>1389384356.25</v>
      </c>
    </row>
    <row r="393" spans="1:103" s="134" customFormat="1" outlineLevel="1">
      <c r="A393" s="150"/>
      <c r="C393" s="151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  <c r="AA393" s="152"/>
      <c r="AB393" s="152"/>
      <c r="AC393" s="152"/>
      <c r="AD393" s="152"/>
      <c r="AE393" s="152"/>
      <c r="AF393" s="152"/>
      <c r="AG393" s="152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/>
      <c r="AR393" s="152"/>
      <c r="AS393" s="152"/>
      <c r="AT393" s="152"/>
      <c r="AU393" s="152"/>
      <c r="AV393" s="152"/>
      <c r="AW393" s="152"/>
      <c r="AX393" s="152"/>
      <c r="AY393" s="152"/>
      <c r="AZ393" s="152"/>
      <c r="BA393" s="152"/>
      <c r="BB393" s="152"/>
      <c r="BC393" s="152"/>
      <c r="BD393" s="152"/>
      <c r="BE393" s="152"/>
      <c r="BF393" s="152"/>
      <c r="BG393" s="152"/>
      <c r="BH393" s="152"/>
      <c r="BI393" s="152"/>
      <c r="BJ393" s="152"/>
      <c r="BK393" s="152"/>
      <c r="BL393" s="152"/>
      <c r="BM393" s="152"/>
      <c r="BN393" s="152"/>
      <c r="BO393" s="152"/>
      <c r="BP393" s="152"/>
      <c r="BQ393" s="152"/>
      <c r="BR393" s="152"/>
      <c r="BS393" s="152"/>
      <c r="BT393" s="152"/>
      <c r="BU393" s="152"/>
      <c r="BV393" s="152"/>
      <c r="BW393" s="152"/>
      <c r="BX393" s="152"/>
      <c r="BY393" s="152"/>
      <c r="BZ393" s="152"/>
      <c r="CA393" s="152"/>
      <c r="CB393" s="152"/>
      <c r="CC393" s="152"/>
      <c r="CD393" s="152"/>
      <c r="CE393" s="152"/>
      <c r="CF393" s="152"/>
      <c r="CG393" s="152"/>
      <c r="CH393" s="152"/>
      <c r="CI393" s="152"/>
      <c r="CJ393" s="152"/>
      <c r="CK393" s="152"/>
      <c r="CL393" s="152"/>
      <c r="CM393" s="152"/>
      <c r="CN393" s="152"/>
      <c r="CO393" s="152"/>
      <c r="CP393" s="152"/>
      <c r="CQ393" s="152"/>
      <c r="CR393" s="152"/>
      <c r="CS393" s="152"/>
      <c r="CT393" s="152"/>
      <c r="CU393" s="152"/>
      <c r="CV393" s="152"/>
    </row>
    <row r="394" spans="1:103" s="6" customFormat="1" outlineLevel="1">
      <c r="A394" s="3"/>
      <c r="B394" s="181" t="s">
        <v>117</v>
      </c>
      <c r="C394" s="132"/>
      <c r="D394" s="66"/>
      <c r="E394" s="66"/>
      <c r="F394" s="66"/>
      <c r="G394" s="66"/>
      <c r="H394" s="66"/>
      <c r="I394" s="153"/>
      <c r="J394" s="182">
        <f t="shared" ref="J394:BQ394" si="487">IFERROR(J396*J14/J14,0)</f>
        <v>0</v>
      </c>
      <c r="K394" s="182">
        <f t="shared" si="487"/>
        <v>0</v>
      </c>
      <c r="L394" s="182">
        <f t="shared" si="487"/>
        <v>0</v>
      </c>
      <c r="M394" s="182">
        <f t="shared" si="487"/>
        <v>0</v>
      </c>
      <c r="N394" s="182">
        <f t="shared" si="487"/>
        <v>0</v>
      </c>
      <c r="O394" s="182">
        <f t="shared" si="487"/>
        <v>0</v>
      </c>
      <c r="P394" s="182">
        <f t="shared" si="487"/>
        <v>0</v>
      </c>
      <c r="Q394" s="182">
        <f t="shared" si="487"/>
        <v>0</v>
      </c>
      <c r="R394" s="182">
        <f t="shared" si="487"/>
        <v>0</v>
      </c>
      <c r="S394" s="182">
        <f t="shared" si="487"/>
        <v>0</v>
      </c>
      <c r="T394" s="182">
        <f t="shared" si="487"/>
        <v>0</v>
      </c>
      <c r="U394" s="182">
        <f t="shared" si="487"/>
        <v>0</v>
      </c>
      <c r="V394" s="182">
        <f t="shared" si="487"/>
        <v>0</v>
      </c>
      <c r="W394" s="182">
        <f t="shared" si="487"/>
        <v>0</v>
      </c>
      <c r="X394" s="182">
        <f t="shared" si="487"/>
        <v>0</v>
      </c>
      <c r="Y394" s="182">
        <f t="shared" si="487"/>
        <v>0</v>
      </c>
      <c r="Z394" s="182">
        <f t="shared" si="487"/>
        <v>0</v>
      </c>
      <c r="AA394" s="182">
        <f t="shared" si="487"/>
        <v>0</v>
      </c>
      <c r="AB394" s="182">
        <f t="shared" si="487"/>
        <v>0</v>
      </c>
      <c r="AC394" s="182">
        <f t="shared" si="487"/>
        <v>0</v>
      </c>
      <c r="AD394" s="182">
        <f t="shared" si="487"/>
        <v>0</v>
      </c>
      <c r="AE394" s="182">
        <f t="shared" si="487"/>
        <v>5862381.25</v>
      </c>
      <c r="AF394" s="182">
        <f t="shared" si="487"/>
        <v>5862381.25</v>
      </c>
      <c r="AG394" s="182">
        <f t="shared" si="487"/>
        <v>5862381.25</v>
      </c>
      <c r="AH394" s="182">
        <f t="shared" si="487"/>
        <v>0</v>
      </c>
      <c r="AI394" s="182">
        <f t="shared" si="487"/>
        <v>0</v>
      </c>
      <c r="AJ394" s="182">
        <f t="shared" si="487"/>
        <v>0</v>
      </c>
      <c r="AK394" s="182">
        <f t="shared" si="487"/>
        <v>0</v>
      </c>
      <c r="AL394" s="182">
        <f t="shared" si="487"/>
        <v>0</v>
      </c>
      <c r="AM394" s="182">
        <f t="shared" si="487"/>
        <v>0</v>
      </c>
      <c r="AN394" s="182">
        <f t="shared" si="487"/>
        <v>0</v>
      </c>
      <c r="AO394" s="182">
        <f t="shared" si="487"/>
        <v>0</v>
      </c>
      <c r="AP394" s="182">
        <f t="shared" si="487"/>
        <v>0</v>
      </c>
      <c r="AQ394" s="182">
        <f t="shared" si="487"/>
        <v>0</v>
      </c>
      <c r="AR394" s="182">
        <f t="shared" si="487"/>
        <v>0</v>
      </c>
      <c r="AS394" s="182">
        <f t="shared" si="487"/>
        <v>0</v>
      </c>
      <c r="AT394" s="182">
        <f t="shared" si="487"/>
        <v>0</v>
      </c>
      <c r="AU394" s="182">
        <f t="shared" si="487"/>
        <v>0</v>
      </c>
      <c r="AV394" s="182">
        <f t="shared" si="487"/>
        <v>0</v>
      </c>
      <c r="AW394" s="182">
        <f t="shared" si="487"/>
        <v>0</v>
      </c>
      <c r="AX394" s="182">
        <f t="shared" si="487"/>
        <v>0</v>
      </c>
      <c r="AY394" s="182">
        <f t="shared" si="487"/>
        <v>0</v>
      </c>
      <c r="AZ394" s="182">
        <f t="shared" si="487"/>
        <v>0</v>
      </c>
      <c r="BA394" s="182">
        <f t="shared" si="487"/>
        <v>0</v>
      </c>
      <c r="BB394" s="182">
        <f t="shared" si="487"/>
        <v>0</v>
      </c>
      <c r="BC394" s="182">
        <f t="shared" si="487"/>
        <v>0</v>
      </c>
      <c r="BD394" s="182">
        <f t="shared" si="487"/>
        <v>0</v>
      </c>
      <c r="BE394" s="182">
        <f t="shared" si="487"/>
        <v>0</v>
      </c>
      <c r="BF394" s="182">
        <f t="shared" si="487"/>
        <v>0</v>
      </c>
      <c r="BG394" s="182">
        <f t="shared" si="487"/>
        <v>0</v>
      </c>
      <c r="BH394" s="182">
        <f t="shared" si="487"/>
        <v>0</v>
      </c>
      <c r="BI394" s="182">
        <f t="shared" si="487"/>
        <v>0</v>
      </c>
      <c r="BJ394" s="182">
        <f t="shared" si="487"/>
        <v>0</v>
      </c>
      <c r="BK394" s="182">
        <f t="shared" si="487"/>
        <v>0</v>
      </c>
      <c r="BL394" s="182">
        <f t="shared" si="487"/>
        <v>0</v>
      </c>
      <c r="BM394" s="182">
        <f t="shared" si="487"/>
        <v>0</v>
      </c>
      <c r="BN394" s="182">
        <f t="shared" si="487"/>
        <v>0</v>
      </c>
      <c r="BO394" s="182">
        <f t="shared" si="487"/>
        <v>0</v>
      </c>
      <c r="BP394" s="182">
        <f t="shared" si="487"/>
        <v>0</v>
      </c>
      <c r="BQ394" s="182">
        <f t="shared" si="487"/>
        <v>0</v>
      </c>
      <c r="BR394" s="153"/>
      <c r="BS394" s="183">
        <f>SUM(N394:Q394)</f>
        <v>0</v>
      </c>
      <c r="BT394" s="183">
        <f>SUM(R394:U394)</f>
        <v>0</v>
      </c>
      <c r="BU394" s="183">
        <f>SUM(V394:Y394)</f>
        <v>0</v>
      </c>
      <c r="BV394" s="183">
        <f>SUM(Z394:AC394)</f>
        <v>0</v>
      </c>
      <c r="BW394" s="182">
        <f>SUM(AD394:AG394)</f>
        <v>17587143.75</v>
      </c>
      <c r="BX394" s="182">
        <f t="shared" ref="BX394:CY394" si="488">IFERROR(BX396*BX14/BX14,0)</f>
        <v>0</v>
      </c>
      <c r="BY394" s="182">
        <f t="shared" si="488"/>
        <v>0</v>
      </c>
      <c r="BZ394" s="182">
        <f t="shared" si="488"/>
        <v>0</v>
      </c>
      <c r="CA394" s="182">
        <f t="shared" si="488"/>
        <v>0</v>
      </c>
      <c r="CB394" s="182">
        <f t="shared" si="488"/>
        <v>0</v>
      </c>
      <c r="CC394" s="182">
        <f t="shared" si="488"/>
        <v>0</v>
      </c>
      <c r="CD394" s="182">
        <f t="shared" si="488"/>
        <v>0</v>
      </c>
      <c r="CE394" s="182">
        <f t="shared" si="488"/>
        <v>0</v>
      </c>
      <c r="CF394" s="182">
        <f t="shared" si="488"/>
        <v>0</v>
      </c>
      <c r="CG394" s="182">
        <f t="shared" si="488"/>
        <v>0</v>
      </c>
      <c r="CH394" s="182">
        <f t="shared" si="488"/>
        <v>0</v>
      </c>
      <c r="CI394" s="182">
        <f t="shared" si="488"/>
        <v>0</v>
      </c>
      <c r="CJ394" s="182">
        <f t="shared" si="488"/>
        <v>0</v>
      </c>
      <c r="CK394" s="182">
        <f t="shared" si="488"/>
        <v>0</v>
      </c>
      <c r="CL394" s="182">
        <f t="shared" si="488"/>
        <v>0</v>
      </c>
      <c r="CM394" s="182">
        <f t="shared" si="488"/>
        <v>0</v>
      </c>
      <c r="CN394" s="182">
        <f t="shared" si="488"/>
        <v>0</v>
      </c>
      <c r="CO394" s="182">
        <f t="shared" si="488"/>
        <v>0</v>
      </c>
      <c r="CP394" s="182">
        <f t="shared" si="488"/>
        <v>0</v>
      </c>
      <c r="CQ394" s="182">
        <f t="shared" si="488"/>
        <v>0</v>
      </c>
      <c r="CR394" s="182">
        <f t="shared" si="488"/>
        <v>0</v>
      </c>
      <c r="CS394" s="182">
        <f t="shared" si="488"/>
        <v>0</v>
      </c>
      <c r="CT394" s="182">
        <f t="shared" si="488"/>
        <v>0</v>
      </c>
      <c r="CU394" s="182">
        <f t="shared" si="488"/>
        <v>0</v>
      </c>
      <c r="CV394" s="182">
        <f t="shared" si="488"/>
        <v>0</v>
      </c>
      <c r="CW394" s="182">
        <f t="shared" si="488"/>
        <v>0</v>
      </c>
      <c r="CX394" s="182">
        <f t="shared" si="488"/>
        <v>0</v>
      </c>
      <c r="CY394" s="184">
        <f t="shared" si="488"/>
        <v>0</v>
      </c>
    </row>
    <row r="395" spans="1:103" s="6" customFormat="1" outlineLevel="1">
      <c r="A395" s="3"/>
      <c r="B395" s="137" t="s">
        <v>111</v>
      </c>
      <c r="C395" s="123"/>
      <c r="D395" s="43"/>
      <c r="E395" s="43"/>
      <c r="F395" s="43"/>
      <c r="G395" s="43"/>
      <c r="H395" s="43"/>
      <c r="I395" s="149"/>
      <c r="J395" s="36">
        <f t="shared" ref="J395:BQ395" si="489">IFERROR(J396*J16/J16,0)</f>
        <v>0</v>
      </c>
      <c r="K395" s="36">
        <f t="shared" si="489"/>
        <v>0</v>
      </c>
      <c r="L395" s="36">
        <f t="shared" si="489"/>
        <v>0</v>
      </c>
      <c r="M395" s="36">
        <f t="shared" si="489"/>
        <v>0</v>
      </c>
      <c r="N395" s="36">
        <f t="shared" si="489"/>
        <v>0</v>
      </c>
      <c r="O395" s="36">
        <f t="shared" si="489"/>
        <v>0</v>
      </c>
      <c r="P395" s="36">
        <f t="shared" si="489"/>
        <v>0</v>
      </c>
      <c r="Q395" s="36">
        <f t="shared" si="489"/>
        <v>0</v>
      </c>
      <c r="R395" s="36">
        <f t="shared" si="489"/>
        <v>0</v>
      </c>
      <c r="S395" s="36">
        <f t="shared" si="489"/>
        <v>0</v>
      </c>
      <c r="T395" s="36">
        <f t="shared" si="489"/>
        <v>0</v>
      </c>
      <c r="U395" s="36">
        <f t="shared" si="489"/>
        <v>0</v>
      </c>
      <c r="V395" s="36">
        <f t="shared" si="489"/>
        <v>0</v>
      </c>
      <c r="W395" s="36">
        <f t="shared" si="489"/>
        <v>0</v>
      </c>
      <c r="X395" s="36">
        <f t="shared" si="489"/>
        <v>0</v>
      </c>
      <c r="Y395" s="36">
        <f t="shared" si="489"/>
        <v>0</v>
      </c>
      <c r="Z395" s="36">
        <f t="shared" si="489"/>
        <v>0</v>
      </c>
      <c r="AA395" s="36">
        <f t="shared" si="489"/>
        <v>0</v>
      </c>
      <c r="AB395" s="36">
        <f t="shared" si="489"/>
        <v>0</v>
      </c>
      <c r="AC395" s="36">
        <f t="shared" si="489"/>
        <v>0</v>
      </c>
      <c r="AD395" s="36">
        <f t="shared" si="489"/>
        <v>0</v>
      </c>
      <c r="AE395" s="36">
        <f t="shared" si="489"/>
        <v>0</v>
      </c>
      <c r="AF395" s="36">
        <f t="shared" si="489"/>
        <v>0</v>
      </c>
      <c r="AG395" s="36">
        <f t="shared" si="489"/>
        <v>5862381.25</v>
      </c>
      <c r="AH395" s="36">
        <f t="shared" si="489"/>
        <v>5862381.25</v>
      </c>
      <c r="AI395" s="36">
        <f t="shared" si="489"/>
        <v>5862381.25</v>
      </c>
      <c r="AJ395" s="36">
        <f t="shared" si="489"/>
        <v>5862381.25</v>
      </c>
      <c r="AK395" s="36">
        <f t="shared" si="489"/>
        <v>5862381.25</v>
      </c>
      <c r="AL395" s="36">
        <f t="shared" si="489"/>
        <v>5862381.25</v>
      </c>
      <c r="AM395" s="36">
        <f t="shared" si="489"/>
        <v>5862381.25</v>
      </c>
      <c r="AN395" s="36">
        <f t="shared" si="489"/>
        <v>5862381.25</v>
      </c>
      <c r="AO395" s="36">
        <f t="shared" si="489"/>
        <v>5862381.25</v>
      </c>
      <c r="AP395" s="36">
        <f t="shared" si="489"/>
        <v>5862381.25</v>
      </c>
      <c r="AQ395" s="36">
        <f t="shared" si="489"/>
        <v>5862381.25</v>
      </c>
      <c r="AR395" s="36">
        <f t="shared" si="489"/>
        <v>5862381.25</v>
      </c>
      <c r="AS395" s="36">
        <f t="shared" si="489"/>
        <v>5862381.25</v>
      </c>
      <c r="AT395" s="36">
        <f t="shared" si="489"/>
        <v>5862381.25</v>
      </c>
      <c r="AU395" s="36">
        <f t="shared" si="489"/>
        <v>5862381.25</v>
      </c>
      <c r="AV395" s="36">
        <f t="shared" si="489"/>
        <v>5862381.25</v>
      </c>
      <c r="AW395" s="36">
        <f t="shared" si="489"/>
        <v>5862381.25</v>
      </c>
      <c r="AX395" s="36">
        <f t="shared" si="489"/>
        <v>5862381.25</v>
      </c>
      <c r="AY395" s="36">
        <f t="shared" si="489"/>
        <v>5862381.25</v>
      </c>
      <c r="AZ395" s="36">
        <f t="shared" si="489"/>
        <v>5862381.25</v>
      </c>
      <c r="BA395" s="36">
        <f t="shared" si="489"/>
        <v>5862381.25</v>
      </c>
      <c r="BB395" s="36">
        <f t="shared" si="489"/>
        <v>5862381.25</v>
      </c>
      <c r="BC395" s="36">
        <f t="shared" si="489"/>
        <v>5862381.25</v>
      </c>
      <c r="BD395" s="36">
        <f t="shared" si="489"/>
        <v>5862381.25</v>
      </c>
      <c r="BE395" s="36">
        <f t="shared" si="489"/>
        <v>5862381.25</v>
      </c>
      <c r="BF395" s="36">
        <f t="shared" si="489"/>
        <v>5862381.25</v>
      </c>
      <c r="BG395" s="36">
        <f t="shared" si="489"/>
        <v>5862381.25</v>
      </c>
      <c r="BH395" s="36">
        <f t="shared" si="489"/>
        <v>5862381.25</v>
      </c>
      <c r="BI395" s="36">
        <f t="shared" si="489"/>
        <v>5862381.25</v>
      </c>
      <c r="BJ395" s="36">
        <f t="shared" si="489"/>
        <v>5862381.25</v>
      </c>
      <c r="BK395" s="36">
        <f t="shared" si="489"/>
        <v>5862381.25</v>
      </c>
      <c r="BL395" s="36">
        <f t="shared" si="489"/>
        <v>5862381.25</v>
      </c>
      <c r="BM395" s="36">
        <f t="shared" si="489"/>
        <v>5862381.25</v>
      </c>
      <c r="BN395" s="36">
        <f t="shared" si="489"/>
        <v>5862381.25</v>
      </c>
      <c r="BO395" s="36">
        <f t="shared" si="489"/>
        <v>5862381.25</v>
      </c>
      <c r="BP395" s="36">
        <f t="shared" si="489"/>
        <v>5862381.25</v>
      </c>
      <c r="BQ395" s="36">
        <f t="shared" si="489"/>
        <v>5862381.25</v>
      </c>
      <c r="BR395" s="149"/>
      <c r="BS395" s="185">
        <f>SUM(N395:Q395)</f>
        <v>0</v>
      </c>
      <c r="BT395" s="185">
        <f>SUM(R395:U395)</f>
        <v>0</v>
      </c>
      <c r="BU395" s="185">
        <f>SUM(V395:Y395)</f>
        <v>0</v>
      </c>
      <c r="BV395" s="185">
        <f>SUM(Z395:AC395)</f>
        <v>0</v>
      </c>
      <c r="BW395" s="149">
        <f>SUM(AD395:AG395)</f>
        <v>5862381.25</v>
      </c>
      <c r="BX395" s="149">
        <f t="shared" ref="BX395:CY395" si="490">IFERROR(BX396*BX16/BX16,0)</f>
        <v>70348575</v>
      </c>
      <c r="BY395" s="149">
        <f t="shared" si="490"/>
        <v>70348575</v>
      </c>
      <c r="BZ395" s="149">
        <f t="shared" si="490"/>
        <v>70348575</v>
      </c>
      <c r="CA395" s="149">
        <f t="shared" si="490"/>
        <v>70348575</v>
      </c>
      <c r="CB395" s="149">
        <f t="shared" si="490"/>
        <v>70348575</v>
      </c>
      <c r="CC395" s="149">
        <f t="shared" si="490"/>
        <v>70348575</v>
      </c>
      <c r="CD395" s="149">
        <f t="shared" si="490"/>
        <v>70348575</v>
      </c>
      <c r="CE395" s="149">
        <f t="shared" si="490"/>
        <v>70348575</v>
      </c>
      <c r="CF395" s="149">
        <f t="shared" si="490"/>
        <v>70348575</v>
      </c>
      <c r="CG395" s="149">
        <f t="shared" si="490"/>
        <v>70348575</v>
      </c>
      <c r="CH395" s="149">
        <f t="shared" si="490"/>
        <v>70348575</v>
      </c>
      <c r="CI395" s="149">
        <f t="shared" si="490"/>
        <v>70348575</v>
      </c>
      <c r="CJ395" s="149">
        <f t="shared" si="490"/>
        <v>70348575</v>
      </c>
      <c r="CK395" s="149">
        <f t="shared" si="490"/>
        <v>70348575</v>
      </c>
      <c r="CL395" s="149">
        <f t="shared" si="490"/>
        <v>70348575</v>
      </c>
      <c r="CM395" s="149">
        <f t="shared" si="490"/>
        <v>70348575</v>
      </c>
      <c r="CN395" s="149">
        <f t="shared" si="490"/>
        <v>52761431.25</v>
      </c>
      <c r="CO395" s="149">
        <f t="shared" si="490"/>
        <v>0</v>
      </c>
      <c r="CP395" s="149">
        <f t="shared" si="490"/>
        <v>0</v>
      </c>
      <c r="CQ395" s="149">
        <f t="shared" si="490"/>
        <v>0</v>
      </c>
      <c r="CR395" s="149">
        <f t="shared" si="490"/>
        <v>0</v>
      </c>
      <c r="CS395" s="149">
        <f t="shared" si="490"/>
        <v>0</v>
      </c>
      <c r="CT395" s="149">
        <f t="shared" si="490"/>
        <v>0</v>
      </c>
      <c r="CU395" s="149">
        <f t="shared" si="490"/>
        <v>0</v>
      </c>
      <c r="CV395" s="149">
        <f t="shared" si="490"/>
        <v>0</v>
      </c>
      <c r="CW395" s="149">
        <f t="shared" si="490"/>
        <v>0</v>
      </c>
      <c r="CX395" s="149">
        <f t="shared" si="490"/>
        <v>0</v>
      </c>
      <c r="CY395" s="186">
        <f t="shared" si="490"/>
        <v>0</v>
      </c>
    </row>
    <row r="396" spans="1:103" s="6" customFormat="1" outlineLevel="1">
      <c r="A396" s="3"/>
      <c r="B396" s="140" t="s">
        <v>114</v>
      </c>
      <c r="C396" s="124"/>
      <c r="D396" s="73"/>
      <c r="E396" s="73"/>
      <c r="F396" s="73"/>
      <c r="G396" s="73"/>
      <c r="H396" s="73"/>
      <c r="I396" s="159"/>
      <c r="J396" s="126">
        <f t="shared" ref="J396:BQ396" si="491">IFERROR($C390/$C391*J18/J18*J9/12,0)</f>
        <v>0</v>
      </c>
      <c r="K396" s="126">
        <f t="shared" si="491"/>
        <v>0</v>
      </c>
      <c r="L396" s="126">
        <f t="shared" si="491"/>
        <v>0</v>
      </c>
      <c r="M396" s="126">
        <f t="shared" si="491"/>
        <v>0</v>
      </c>
      <c r="N396" s="126">
        <f t="shared" si="491"/>
        <v>0</v>
      </c>
      <c r="O396" s="126">
        <f t="shared" si="491"/>
        <v>0</v>
      </c>
      <c r="P396" s="126">
        <f t="shared" si="491"/>
        <v>0</v>
      </c>
      <c r="Q396" s="126">
        <f t="shared" si="491"/>
        <v>0</v>
      </c>
      <c r="R396" s="126">
        <f t="shared" si="491"/>
        <v>0</v>
      </c>
      <c r="S396" s="126">
        <f t="shared" si="491"/>
        <v>0</v>
      </c>
      <c r="T396" s="126">
        <f t="shared" si="491"/>
        <v>0</v>
      </c>
      <c r="U396" s="126">
        <f t="shared" si="491"/>
        <v>0</v>
      </c>
      <c r="V396" s="126">
        <f t="shared" si="491"/>
        <v>0</v>
      </c>
      <c r="W396" s="126">
        <f t="shared" si="491"/>
        <v>0</v>
      </c>
      <c r="X396" s="126">
        <f t="shared" si="491"/>
        <v>0</v>
      </c>
      <c r="Y396" s="126">
        <f t="shared" si="491"/>
        <v>0</v>
      </c>
      <c r="Z396" s="126">
        <f t="shared" si="491"/>
        <v>0</v>
      </c>
      <c r="AA396" s="126">
        <f t="shared" si="491"/>
        <v>0</v>
      </c>
      <c r="AB396" s="126">
        <f t="shared" si="491"/>
        <v>0</v>
      </c>
      <c r="AC396" s="126">
        <f t="shared" si="491"/>
        <v>0</v>
      </c>
      <c r="AD396" s="126">
        <f t="shared" si="491"/>
        <v>0</v>
      </c>
      <c r="AE396" s="126">
        <f t="shared" si="491"/>
        <v>5862381.25</v>
      </c>
      <c r="AF396" s="126">
        <f t="shared" si="491"/>
        <v>5862381.25</v>
      </c>
      <c r="AG396" s="126">
        <f t="shared" si="491"/>
        <v>5862381.25</v>
      </c>
      <c r="AH396" s="126">
        <f t="shared" si="491"/>
        <v>5862381.25</v>
      </c>
      <c r="AI396" s="126">
        <f t="shared" si="491"/>
        <v>5862381.25</v>
      </c>
      <c r="AJ396" s="126">
        <f t="shared" si="491"/>
        <v>5862381.25</v>
      </c>
      <c r="AK396" s="126">
        <f t="shared" si="491"/>
        <v>5862381.25</v>
      </c>
      <c r="AL396" s="126">
        <f t="shared" si="491"/>
        <v>5862381.25</v>
      </c>
      <c r="AM396" s="126">
        <f t="shared" si="491"/>
        <v>5862381.25</v>
      </c>
      <c r="AN396" s="126">
        <f t="shared" si="491"/>
        <v>5862381.25</v>
      </c>
      <c r="AO396" s="126">
        <f t="shared" si="491"/>
        <v>5862381.25</v>
      </c>
      <c r="AP396" s="126">
        <f t="shared" si="491"/>
        <v>5862381.25</v>
      </c>
      <c r="AQ396" s="126">
        <f t="shared" si="491"/>
        <v>5862381.25</v>
      </c>
      <c r="AR396" s="126">
        <f t="shared" si="491"/>
        <v>5862381.25</v>
      </c>
      <c r="AS396" s="126">
        <f t="shared" si="491"/>
        <v>5862381.25</v>
      </c>
      <c r="AT396" s="126">
        <f t="shared" si="491"/>
        <v>5862381.25</v>
      </c>
      <c r="AU396" s="126">
        <f t="shared" si="491"/>
        <v>5862381.25</v>
      </c>
      <c r="AV396" s="126">
        <f t="shared" si="491"/>
        <v>5862381.25</v>
      </c>
      <c r="AW396" s="126">
        <f t="shared" si="491"/>
        <v>5862381.25</v>
      </c>
      <c r="AX396" s="126">
        <f t="shared" si="491"/>
        <v>5862381.25</v>
      </c>
      <c r="AY396" s="126">
        <f t="shared" si="491"/>
        <v>5862381.25</v>
      </c>
      <c r="AZ396" s="126">
        <f t="shared" si="491"/>
        <v>5862381.25</v>
      </c>
      <c r="BA396" s="126">
        <f t="shared" si="491"/>
        <v>5862381.25</v>
      </c>
      <c r="BB396" s="126">
        <f t="shared" si="491"/>
        <v>5862381.25</v>
      </c>
      <c r="BC396" s="126">
        <f t="shared" si="491"/>
        <v>5862381.25</v>
      </c>
      <c r="BD396" s="126">
        <f t="shared" si="491"/>
        <v>5862381.25</v>
      </c>
      <c r="BE396" s="126">
        <f t="shared" si="491"/>
        <v>5862381.25</v>
      </c>
      <c r="BF396" s="126">
        <f t="shared" si="491"/>
        <v>5862381.25</v>
      </c>
      <c r="BG396" s="126">
        <f t="shared" si="491"/>
        <v>5862381.25</v>
      </c>
      <c r="BH396" s="126">
        <f t="shared" si="491"/>
        <v>5862381.25</v>
      </c>
      <c r="BI396" s="126">
        <f t="shared" si="491"/>
        <v>5862381.25</v>
      </c>
      <c r="BJ396" s="126">
        <f t="shared" si="491"/>
        <v>5862381.25</v>
      </c>
      <c r="BK396" s="126">
        <f t="shared" si="491"/>
        <v>5862381.25</v>
      </c>
      <c r="BL396" s="126">
        <f t="shared" si="491"/>
        <v>5862381.25</v>
      </c>
      <c r="BM396" s="126">
        <f t="shared" si="491"/>
        <v>5862381.25</v>
      </c>
      <c r="BN396" s="126">
        <f t="shared" si="491"/>
        <v>5862381.25</v>
      </c>
      <c r="BO396" s="126">
        <f t="shared" si="491"/>
        <v>5862381.25</v>
      </c>
      <c r="BP396" s="126">
        <f t="shared" si="491"/>
        <v>5862381.25</v>
      </c>
      <c r="BQ396" s="126">
        <f t="shared" si="491"/>
        <v>5862381.25</v>
      </c>
      <c r="BR396" s="159"/>
      <c r="BS396" s="158">
        <f>SUM(J396:U396)</f>
        <v>0</v>
      </c>
      <c r="BT396" s="158">
        <f>SUM(V396:AG396)</f>
        <v>17587143.75</v>
      </c>
      <c r="BU396" s="158">
        <f>SUM(AH396:AS396)</f>
        <v>70348575</v>
      </c>
      <c r="BV396" s="158">
        <f>SUM(AT396:BE396)</f>
        <v>70348575</v>
      </c>
      <c r="BW396" s="158">
        <f>SUM(BF396:BQ396)</f>
        <v>70348575</v>
      </c>
      <c r="BX396" s="159">
        <f>MIN($C390/$C391,$C390-SUM($BS396:BW396))</f>
        <v>70348575</v>
      </c>
      <c r="BY396" s="159">
        <f>MIN($C390/$C391,$C390-SUM($BS396:BX396))</f>
        <v>70348575</v>
      </c>
      <c r="BZ396" s="159">
        <f>MIN($C390/$C391,$C390-SUM($BS396:BY396))</f>
        <v>70348575</v>
      </c>
      <c r="CA396" s="159">
        <f>MIN($C390/$C391,$C390-SUM($BS396:BZ396))</f>
        <v>70348575</v>
      </c>
      <c r="CB396" s="159">
        <f>MIN($C390/$C391,$C390-SUM($BS396:CA396))</f>
        <v>70348575</v>
      </c>
      <c r="CC396" s="159">
        <f>MIN($C390/$C391,$C390-SUM($BS396:CB396))</f>
        <v>70348575</v>
      </c>
      <c r="CD396" s="159">
        <f>MIN($C390/$C391,$C390-SUM($BS396:CC396))</f>
        <v>70348575</v>
      </c>
      <c r="CE396" s="159">
        <f>MIN($C390/$C391,$C390-SUM($BS396:CD396))</f>
        <v>70348575</v>
      </c>
      <c r="CF396" s="159">
        <f>MIN($C390/$C391,$C390-SUM($BS396:CE396))</f>
        <v>70348575</v>
      </c>
      <c r="CG396" s="159">
        <f>MIN($C390/$C391,$C390-SUM($BS396:CF396))</f>
        <v>70348575</v>
      </c>
      <c r="CH396" s="159">
        <f>MIN($C390/$C391,$C390-SUM($BS396:CG396))</f>
        <v>70348575</v>
      </c>
      <c r="CI396" s="159">
        <f>MIN($C390/$C391,$C390-SUM($BS396:CH396))</f>
        <v>70348575</v>
      </c>
      <c r="CJ396" s="159">
        <f>MIN($C390/$C391,$C390-SUM($BS396:CI396))</f>
        <v>70348575</v>
      </c>
      <c r="CK396" s="159">
        <f>MIN($C390/$C391,$C390-SUM($BS396:CJ396))</f>
        <v>70348575</v>
      </c>
      <c r="CL396" s="159">
        <f>MIN($C390/$C391,$C390-SUM($BS396:CK396))</f>
        <v>70348575</v>
      </c>
      <c r="CM396" s="159">
        <f>MIN($C390/$C391,$C390-SUM($BS396:CL396))</f>
        <v>70348575</v>
      </c>
      <c r="CN396" s="159">
        <f>MIN($C390/$C391,$C390-SUM($BS396:CM396))</f>
        <v>52761431.25</v>
      </c>
      <c r="CO396" s="159">
        <f>MIN($C390/$C391,$C390-SUM($BS396:CN396))</f>
        <v>0</v>
      </c>
      <c r="CP396" s="159">
        <f>MIN($C390/$C391,$C390-SUM($BS396:CO396))</f>
        <v>0</v>
      </c>
      <c r="CQ396" s="159">
        <f>MIN($C390/$C391,$C390-SUM($BS396:CP396))</f>
        <v>0</v>
      </c>
      <c r="CR396" s="159">
        <f>MIN($C390/$C391,$C390-SUM($BS396:CQ396))</f>
        <v>0</v>
      </c>
      <c r="CS396" s="159">
        <f>MIN($C390/$C391,$C390-SUM($BS396:CR396))</f>
        <v>0</v>
      </c>
      <c r="CT396" s="159">
        <f>MIN($C390/$C391,$C390-SUM($BS396:CS396))</f>
        <v>0</v>
      </c>
      <c r="CU396" s="159">
        <f>MIN($C390/$C391,$C390-SUM($BS396:CT396))</f>
        <v>0</v>
      </c>
      <c r="CV396" s="159">
        <f>MIN($C390/$C391,$C390-SUM($BS396:CU396))</f>
        <v>0</v>
      </c>
      <c r="CW396" s="159">
        <f>MIN($C390/$C391,$C390-SUM($BS396:CV396))</f>
        <v>0</v>
      </c>
      <c r="CX396" s="159">
        <f>MIN($C390/$C391,$C390-SUM($BS396:CW396))</f>
        <v>0</v>
      </c>
      <c r="CY396" s="187">
        <f>MIN($C390/$C391,$C390-SUM($BS396:CX396))</f>
        <v>0</v>
      </c>
    </row>
    <row r="397" spans="1:103" s="10" customFormat="1" outlineLevel="1">
      <c r="A397" s="12"/>
      <c r="C397" s="24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</row>
    <row r="398" spans="1:103" outlineLevel="1">
      <c r="B398" s="217" t="s">
        <v>129</v>
      </c>
      <c r="C398" s="37"/>
      <c r="D398" s="4"/>
    </row>
    <row r="399" spans="1:103" s="6" customFormat="1" outlineLevel="1">
      <c r="A399" s="3"/>
      <c r="B399" s="2" t="s">
        <v>60</v>
      </c>
      <c r="C399" s="38"/>
      <c r="I399" s="15">
        <f>E400</f>
        <v>0</v>
      </c>
      <c r="J399" s="15">
        <f>I400</f>
        <v>0</v>
      </c>
      <c r="K399" s="15">
        <f t="shared" ref="K399:M399" si="492">J400</f>
        <v>0</v>
      </c>
      <c r="L399" s="15">
        <f t="shared" si="492"/>
        <v>0</v>
      </c>
      <c r="M399" s="15">
        <f t="shared" si="492"/>
        <v>0</v>
      </c>
      <c r="N399" s="15">
        <f>M400</f>
        <v>0</v>
      </c>
      <c r="O399" s="15">
        <f t="shared" ref="O399:AB399" si="493">N400</f>
        <v>0</v>
      </c>
      <c r="P399" s="15">
        <f t="shared" si="493"/>
        <v>0</v>
      </c>
      <c r="Q399" s="15">
        <f t="shared" si="493"/>
        <v>563206250</v>
      </c>
      <c r="R399" s="15">
        <f t="shared" si="493"/>
        <v>563206250</v>
      </c>
      <c r="S399" s="15">
        <f t="shared" si="493"/>
        <v>563206250</v>
      </c>
      <c r="T399" s="15">
        <f t="shared" si="493"/>
        <v>563206250</v>
      </c>
      <c r="U399" s="15">
        <f t="shared" si="493"/>
        <v>563206250</v>
      </c>
      <c r="V399" s="15">
        <f t="shared" si="493"/>
        <v>563206250</v>
      </c>
      <c r="W399" s="15">
        <f t="shared" si="493"/>
        <v>563206250</v>
      </c>
      <c r="X399" s="15">
        <f t="shared" si="493"/>
        <v>563206250</v>
      </c>
      <c r="Y399" s="15">
        <f t="shared" si="493"/>
        <v>563206250</v>
      </c>
      <c r="Z399" s="15">
        <f t="shared" si="493"/>
        <v>563206250</v>
      </c>
      <c r="AA399" s="15">
        <f t="shared" si="493"/>
        <v>563206250</v>
      </c>
      <c r="AB399" s="15">
        <f t="shared" si="493"/>
        <v>563206250</v>
      </c>
      <c r="AC399" s="15">
        <f>AB400</f>
        <v>563206250</v>
      </c>
      <c r="AD399" s="15">
        <f t="shared" ref="AD399:BQ399" si="494">AC400</f>
        <v>563206250</v>
      </c>
      <c r="AE399" s="15">
        <f t="shared" si="494"/>
        <v>563206250</v>
      </c>
      <c r="AF399" s="15">
        <f t="shared" si="494"/>
        <v>563206250</v>
      </c>
      <c r="AG399" s="15">
        <f t="shared" si="494"/>
        <v>563206250</v>
      </c>
      <c r="AH399" s="15">
        <f t="shared" si="494"/>
        <v>563206250</v>
      </c>
      <c r="AI399" s="15">
        <f t="shared" si="494"/>
        <v>563206250</v>
      </c>
      <c r="AJ399" s="15">
        <f t="shared" si="494"/>
        <v>563206250</v>
      </c>
      <c r="AK399" s="15">
        <f t="shared" si="494"/>
        <v>563206250</v>
      </c>
      <c r="AL399" s="15">
        <f t="shared" si="494"/>
        <v>563206250</v>
      </c>
      <c r="AM399" s="15">
        <f t="shared" si="494"/>
        <v>563206250</v>
      </c>
      <c r="AN399" s="15">
        <f t="shared" si="494"/>
        <v>563206250</v>
      </c>
      <c r="AO399" s="15">
        <f t="shared" si="494"/>
        <v>563206250</v>
      </c>
      <c r="AP399" s="15">
        <f t="shared" si="494"/>
        <v>563206250</v>
      </c>
      <c r="AQ399" s="15">
        <f t="shared" si="494"/>
        <v>563206250</v>
      </c>
      <c r="AR399" s="15">
        <f t="shared" si="494"/>
        <v>563206250</v>
      </c>
      <c r="AS399" s="15">
        <f t="shared" si="494"/>
        <v>563206250</v>
      </c>
      <c r="AT399" s="15">
        <f t="shared" si="494"/>
        <v>563206250</v>
      </c>
      <c r="AU399" s="15">
        <f t="shared" si="494"/>
        <v>563206250</v>
      </c>
      <c r="AV399" s="15">
        <f t="shared" si="494"/>
        <v>563206250</v>
      </c>
      <c r="AW399" s="15">
        <f t="shared" si="494"/>
        <v>563206250</v>
      </c>
      <c r="AX399" s="15">
        <f t="shared" si="494"/>
        <v>563206250</v>
      </c>
      <c r="AY399" s="15">
        <f t="shared" si="494"/>
        <v>563206250</v>
      </c>
      <c r="AZ399" s="15">
        <f t="shared" si="494"/>
        <v>563206250</v>
      </c>
      <c r="BA399" s="15">
        <f t="shared" si="494"/>
        <v>563206250</v>
      </c>
      <c r="BB399" s="15">
        <f t="shared" si="494"/>
        <v>563206250</v>
      </c>
      <c r="BC399" s="15">
        <f t="shared" si="494"/>
        <v>563206250</v>
      </c>
      <c r="BD399" s="15">
        <f t="shared" si="494"/>
        <v>563206250</v>
      </c>
      <c r="BE399" s="15">
        <f t="shared" si="494"/>
        <v>563206250</v>
      </c>
      <c r="BF399" s="15">
        <f t="shared" si="494"/>
        <v>563206250</v>
      </c>
      <c r="BG399" s="15">
        <f t="shared" si="494"/>
        <v>563206250</v>
      </c>
      <c r="BH399" s="15">
        <f t="shared" si="494"/>
        <v>563206250</v>
      </c>
      <c r="BI399" s="15">
        <f t="shared" si="494"/>
        <v>563206250</v>
      </c>
      <c r="BJ399" s="15">
        <f t="shared" si="494"/>
        <v>563206250</v>
      </c>
      <c r="BK399" s="15">
        <f t="shared" si="494"/>
        <v>563206250</v>
      </c>
      <c r="BL399" s="15">
        <f t="shared" si="494"/>
        <v>563206250</v>
      </c>
      <c r="BM399" s="15">
        <f t="shared" si="494"/>
        <v>563206250</v>
      </c>
      <c r="BN399" s="15">
        <f t="shared" si="494"/>
        <v>563206250</v>
      </c>
      <c r="BO399" s="15">
        <f t="shared" si="494"/>
        <v>563206250</v>
      </c>
      <c r="BP399" s="15">
        <f t="shared" si="494"/>
        <v>563206250</v>
      </c>
      <c r="BQ399" s="15">
        <f t="shared" si="494"/>
        <v>563206250</v>
      </c>
      <c r="BR399" s="15"/>
      <c r="BS399" s="15">
        <f>BR400</f>
        <v>0</v>
      </c>
      <c r="BT399" s="15">
        <f t="shared" ref="BT399:CY399" si="495">BS400</f>
        <v>563206250</v>
      </c>
      <c r="BU399" s="15">
        <f t="shared" si="495"/>
        <v>563206250</v>
      </c>
      <c r="BV399" s="15">
        <f t="shared" si="495"/>
        <v>563206250</v>
      </c>
      <c r="BW399" s="15">
        <f t="shared" si="495"/>
        <v>563206250</v>
      </c>
      <c r="BX399" s="15">
        <f t="shared" si="495"/>
        <v>563206250</v>
      </c>
      <c r="BY399" s="15">
        <f t="shared" si="495"/>
        <v>563206250</v>
      </c>
      <c r="BZ399" s="15">
        <f t="shared" si="495"/>
        <v>563206250</v>
      </c>
      <c r="CA399" s="15">
        <f t="shared" si="495"/>
        <v>563206250</v>
      </c>
      <c r="CB399" s="15">
        <f t="shared" si="495"/>
        <v>563206250</v>
      </c>
      <c r="CC399" s="15">
        <f t="shared" si="495"/>
        <v>563206250</v>
      </c>
      <c r="CD399" s="15">
        <f t="shared" si="495"/>
        <v>563206250</v>
      </c>
      <c r="CE399" s="15">
        <f t="shared" si="495"/>
        <v>563206250</v>
      </c>
      <c r="CF399" s="15">
        <f t="shared" si="495"/>
        <v>563206250</v>
      </c>
      <c r="CG399" s="15">
        <f t="shared" si="495"/>
        <v>563206250</v>
      </c>
      <c r="CH399" s="15">
        <f t="shared" si="495"/>
        <v>563206250</v>
      </c>
      <c r="CI399" s="15">
        <f t="shared" si="495"/>
        <v>563206250</v>
      </c>
      <c r="CJ399" s="15">
        <f t="shared" si="495"/>
        <v>563206250</v>
      </c>
      <c r="CK399" s="15">
        <f t="shared" si="495"/>
        <v>563206250</v>
      </c>
      <c r="CL399" s="15">
        <f t="shared" si="495"/>
        <v>563206250</v>
      </c>
      <c r="CM399" s="15">
        <f t="shared" si="495"/>
        <v>563206250</v>
      </c>
      <c r="CN399" s="15">
        <f t="shared" si="495"/>
        <v>563206250</v>
      </c>
      <c r="CO399" s="15">
        <f t="shared" si="495"/>
        <v>563206250</v>
      </c>
      <c r="CP399" s="15">
        <f t="shared" si="495"/>
        <v>563206250</v>
      </c>
      <c r="CQ399" s="15">
        <f t="shared" si="495"/>
        <v>563206250</v>
      </c>
      <c r="CR399" s="15">
        <f t="shared" si="495"/>
        <v>563206250</v>
      </c>
      <c r="CS399" s="15">
        <f t="shared" si="495"/>
        <v>563206250</v>
      </c>
      <c r="CT399" s="15">
        <f t="shared" si="495"/>
        <v>563206250</v>
      </c>
      <c r="CU399" s="15">
        <f t="shared" si="495"/>
        <v>563206250</v>
      </c>
      <c r="CV399" s="15">
        <f t="shared" si="495"/>
        <v>563206250</v>
      </c>
      <c r="CW399" s="15">
        <f t="shared" si="495"/>
        <v>563206250</v>
      </c>
      <c r="CX399" s="15">
        <f t="shared" si="495"/>
        <v>563206250</v>
      </c>
      <c r="CY399" s="15">
        <f t="shared" si="495"/>
        <v>563206250</v>
      </c>
    </row>
    <row r="400" spans="1:103" outlineLevel="1">
      <c r="B400" s="2" t="s">
        <v>61</v>
      </c>
      <c r="C400" s="6"/>
      <c r="I400" s="15"/>
      <c r="J400" s="15">
        <f>SUM(I400,J402)</f>
        <v>0</v>
      </c>
      <c r="K400" s="15">
        <f t="shared" ref="K400:M400" si="496">SUM(J400,K402)</f>
        <v>0</v>
      </c>
      <c r="L400" s="15">
        <f t="shared" si="496"/>
        <v>0</v>
      </c>
      <c r="M400" s="15">
        <f t="shared" si="496"/>
        <v>0</v>
      </c>
      <c r="N400" s="15">
        <f>SUM(M400,N402)</f>
        <v>0</v>
      </c>
      <c r="O400" s="15">
        <f t="shared" ref="O400:S400" si="497">SUM(N400,O402)</f>
        <v>0</v>
      </c>
      <c r="P400" s="15">
        <f t="shared" si="497"/>
        <v>563206250</v>
      </c>
      <c r="Q400" s="15">
        <f t="shared" si="497"/>
        <v>563206250</v>
      </c>
      <c r="R400" s="15">
        <f t="shared" si="497"/>
        <v>563206250</v>
      </c>
      <c r="S400" s="15">
        <f t="shared" si="497"/>
        <v>563206250</v>
      </c>
      <c r="T400" s="15">
        <f>SUM(S400,T402)</f>
        <v>563206250</v>
      </c>
      <c r="U400" s="15">
        <f t="shared" ref="U400:AB400" si="498">SUM(T400,U402)</f>
        <v>563206250</v>
      </c>
      <c r="V400" s="15">
        <f t="shared" si="498"/>
        <v>563206250</v>
      </c>
      <c r="W400" s="15">
        <f t="shared" si="498"/>
        <v>563206250</v>
      </c>
      <c r="X400" s="15">
        <f t="shared" si="498"/>
        <v>563206250</v>
      </c>
      <c r="Y400" s="15">
        <f t="shared" si="498"/>
        <v>563206250</v>
      </c>
      <c r="Z400" s="15">
        <f t="shared" si="498"/>
        <v>563206250</v>
      </c>
      <c r="AA400" s="15">
        <f t="shared" si="498"/>
        <v>563206250</v>
      </c>
      <c r="AB400" s="15">
        <f t="shared" si="498"/>
        <v>563206250</v>
      </c>
      <c r="AC400" s="15">
        <f>SUM(AB400,AC402)</f>
        <v>563206250</v>
      </c>
      <c r="AD400" s="15">
        <f t="shared" ref="AD400:BQ400" si="499">SUM(AC400,AD402)</f>
        <v>563206250</v>
      </c>
      <c r="AE400" s="15">
        <f t="shared" si="499"/>
        <v>563206250</v>
      </c>
      <c r="AF400" s="15">
        <f t="shared" si="499"/>
        <v>563206250</v>
      </c>
      <c r="AG400" s="15">
        <f t="shared" si="499"/>
        <v>563206250</v>
      </c>
      <c r="AH400" s="15">
        <f t="shared" si="499"/>
        <v>563206250</v>
      </c>
      <c r="AI400" s="15">
        <f t="shared" si="499"/>
        <v>563206250</v>
      </c>
      <c r="AJ400" s="15">
        <f t="shared" si="499"/>
        <v>563206250</v>
      </c>
      <c r="AK400" s="15">
        <f t="shared" si="499"/>
        <v>563206250</v>
      </c>
      <c r="AL400" s="15">
        <f t="shared" si="499"/>
        <v>563206250</v>
      </c>
      <c r="AM400" s="15">
        <f t="shared" si="499"/>
        <v>563206250</v>
      </c>
      <c r="AN400" s="15">
        <f t="shared" si="499"/>
        <v>563206250</v>
      </c>
      <c r="AO400" s="15">
        <f t="shared" si="499"/>
        <v>563206250</v>
      </c>
      <c r="AP400" s="15">
        <f t="shared" si="499"/>
        <v>563206250</v>
      </c>
      <c r="AQ400" s="15">
        <f t="shared" si="499"/>
        <v>563206250</v>
      </c>
      <c r="AR400" s="15">
        <f t="shared" si="499"/>
        <v>563206250</v>
      </c>
      <c r="AS400" s="15">
        <f t="shared" si="499"/>
        <v>563206250</v>
      </c>
      <c r="AT400" s="15">
        <f t="shared" si="499"/>
        <v>563206250</v>
      </c>
      <c r="AU400" s="15">
        <f t="shared" si="499"/>
        <v>563206250</v>
      </c>
      <c r="AV400" s="15">
        <f t="shared" si="499"/>
        <v>563206250</v>
      </c>
      <c r="AW400" s="15">
        <f t="shared" si="499"/>
        <v>563206250</v>
      </c>
      <c r="AX400" s="15">
        <f t="shared" si="499"/>
        <v>563206250</v>
      </c>
      <c r="AY400" s="15">
        <f t="shared" si="499"/>
        <v>563206250</v>
      </c>
      <c r="AZ400" s="15">
        <f t="shared" si="499"/>
        <v>563206250</v>
      </c>
      <c r="BA400" s="15">
        <f t="shared" si="499"/>
        <v>563206250</v>
      </c>
      <c r="BB400" s="15">
        <f t="shared" si="499"/>
        <v>563206250</v>
      </c>
      <c r="BC400" s="15">
        <f t="shared" si="499"/>
        <v>563206250</v>
      </c>
      <c r="BD400" s="15">
        <f t="shared" si="499"/>
        <v>563206250</v>
      </c>
      <c r="BE400" s="15">
        <f t="shared" si="499"/>
        <v>563206250</v>
      </c>
      <c r="BF400" s="15">
        <f t="shared" si="499"/>
        <v>563206250</v>
      </c>
      <c r="BG400" s="15">
        <f t="shared" si="499"/>
        <v>563206250</v>
      </c>
      <c r="BH400" s="15">
        <f t="shared" si="499"/>
        <v>563206250</v>
      </c>
      <c r="BI400" s="15">
        <f t="shared" si="499"/>
        <v>563206250</v>
      </c>
      <c r="BJ400" s="15">
        <f t="shared" si="499"/>
        <v>563206250</v>
      </c>
      <c r="BK400" s="15">
        <f t="shared" si="499"/>
        <v>563206250</v>
      </c>
      <c r="BL400" s="15">
        <f t="shared" si="499"/>
        <v>563206250</v>
      </c>
      <c r="BM400" s="15">
        <f t="shared" si="499"/>
        <v>563206250</v>
      </c>
      <c r="BN400" s="15">
        <f t="shared" si="499"/>
        <v>563206250</v>
      </c>
      <c r="BO400" s="15">
        <f t="shared" si="499"/>
        <v>563206250</v>
      </c>
      <c r="BP400" s="15">
        <f t="shared" si="499"/>
        <v>563206250</v>
      </c>
      <c r="BQ400" s="15">
        <f t="shared" si="499"/>
        <v>563206250</v>
      </c>
      <c r="BR400" s="15"/>
      <c r="BS400" s="15">
        <f>SUM(BS399,BS402)</f>
        <v>563206250</v>
      </c>
      <c r="BT400" s="15">
        <f t="shared" ref="BT400:CY400" si="500">SUM(BT399,BT402)</f>
        <v>563206250</v>
      </c>
      <c r="BU400" s="15">
        <f t="shared" si="500"/>
        <v>563206250</v>
      </c>
      <c r="BV400" s="15">
        <f t="shared" si="500"/>
        <v>563206250</v>
      </c>
      <c r="BW400" s="15">
        <f t="shared" si="500"/>
        <v>563206250</v>
      </c>
      <c r="BX400" s="15">
        <f t="shared" si="500"/>
        <v>563206250</v>
      </c>
      <c r="BY400" s="15">
        <f t="shared" si="500"/>
        <v>563206250</v>
      </c>
      <c r="BZ400" s="15">
        <f t="shared" si="500"/>
        <v>563206250</v>
      </c>
      <c r="CA400" s="15">
        <f t="shared" si="500"/>
        <v>563206250</v>
      </c>
      <c r="CB400" s="15">
        <f t="shared" si="500"/>
        <v>563206250</v>
      </c>
      <c r="CC400" s="15">
        <f t="shared" si="500"/>
        <v>563206250</v>
      </c>
      <c r="CD400" s="15">
        <f t="shared" si="500"/>
        <v>563206250</v>
      </c>
      <c r="CE400" s="15">
        <f t="shared" si="500"/>
        <v>563206250</v>
      </c>
      <c r="CF400" s="15">
        <f t="shared" si="500"/>
        <v>563206250</v>
      </c>
      <c r="CG400" s="15">
        <f t="shared" si="500"/>
        <v>563206250</v>
      </c>
      <c r="CH400" s="15">
        <f t="shared" si="500"/>
        <v>563206250</v>
      </c>
      <c r="CI400" s="15">
        <f t="shared" si="500"/>
        <v>563206250</v>
      </c>
      <c r="CJ400" s="15">
        <f t="shared" si="500"/>
        <v>563206250</v>
      </c>
      <c r="CK400" s="15">
        <f t="shared" si="500"/>
        <v>563206250</v>
      </c>
      <c r="CL400" s="15">
        <f t="shared" si="500"/>
        <v>563206250</v>
      </c>
      <c r="CM400" s="15">
        <f t="shared" si="500"/>
        <v>563206250</v>
      </c>
      <c r="CN400" s="15">
        <f t="shared" si="500"/>
        <v>563206250</v>
      </c>
      <c r="CO400" s="15">
        <f t="shared" si="500"/>
        <v>563206250</v>
      </c>
      <c r="CP400" s="15">
        <f t="shared" si="500"/>
        <v>563206250</v>
      </c>
      <c r="CQ400" s="15">
        <f t="shared" si="500"/>
        <v>563206250</v>
      </c>
      <c r="CR400" s="15">
        <f t="shared" si="500"/>
        <v>563206250</v>
      </c>
      <c r="CS400" s="15">
        <f t="shared" si="500"/>
        <v>563206250</v>
      </c>
      <c r="CT400" s="15">
        <f t="shared" si="500"/>
        <v>563206250</v>
      </c>
      <c r="CU400" s="15">
        <f t="shared" si="500"/>
        <v>563206250</v>
      </c>
      <c r="CV400" s="15">
        <f t="shared" si="500"/>
        <v>563206250</v>
      </c>
      <c r="CW400" s="15">
        <f t="shared" si="500"/>
        <v>563206250</v>
      </c>
      <c r="CX400" s="15">
        <f t="shared" si="500"/>
        <v>563206250</v>
      </c>
      <c r="CY400" s="15">
        <f t="shared" si="500"/>
        <v>563206250</v>
      </c>
    </row>
    <row r="401" spans="1:103" s="10" customFormat="1" outlineLevel="1">
      <c r="A401" s="12"/>
      <c r="B401" s="10" t="s">
        <v>62</v>
      </c>
      <c r="C401" s="6"/>
      <c r="I401" s="9"/>
      <c r="J401" s="9">
        <f>I404</f>
        <v>0</v>
      </c>
      <c r="K401" s="9">
        <f t="shared" ref="K401:M401" si="501">J404</f>
        <v>0</v>
      </c>
      <c r="L401" s="9">
        <f t="shared" si="501"/>
        <v>0</v>
      </c>
      <c r="M401" s="9">
        <f t="shared" si="501"/>
        <v>0</v>
      </c>
      <c r="N401" s="9">
        <f>M404</f>
        <v>0</v>
      </c>
      <c r="O401" s="9">
        <f t="shared" ref="O401:AB401" si="502">N404</f>
        <v>0</v>
      </c>
      <c r="P401" s="9">
        <f t="shared" si="502"/>
        <v>0</v>
      </c>
      <c r="Q401" s="9">
        <f t="shared" si="502"/>
        <v>563206250</v>
      </c>
      <c r="R401" s="9">
        <f t="shared" si="502"/>
        <v>563206250</v>
      </c>
      <c r="S401" s="9">
        <f t="shared" si="502"/>
        <v>563206250</v>
      </c>
      <c r="T401" s="9">
        <f t="shared" si="502"/>
        <v>563206250</v>
      </c>
      <c r="U401" s="9">
        <f t="shared" si="502"/>
        <v>563206250</v>
      </c>
      <c r="V401" s="9">
        <f t="shared" si="502"/>
        <v>563206250</v>
      </c>
      <c r="W401" s="9">
        <f t="shared" si="502"/>
        <v>563206250</v>
      </c>
      <c r="X401" s="9">
        <f t="shared" si="502"/>
        <v>563206250</v>
      </c>
      <c r="Y401" s="9">
        <f t="shared" si="502"/>
        <v>563206250</v>
      </c>
      <c r="Z401" s="9">
        <f t="shared" si="502"/>
        <v>563206250</v>
      </c>
      <c r="AA401" s="9">
        <f t="shared" si="502"/>
        <v>563206250</v>
      </c>
      <c r="AB401" s="9">
        <f t="shared" si="502"/>
        <v>563206250</v>
      </c>
      <c r="AC401" s="9">
        <f>AB404</f>
        <v>563206250</v>
      </c>
      <c r="AD401" s="9">
        <f t="shared" ref="AD401:BQ401" si="503">AC404</f>
        <v>563206250</v>
      </c>
      <c r="AE401" s="9">
        <f t="shared" si="503"/>
        <v>563206250</v>
      </c>
      <c r="AF401" s="9">
        <f t="shared" si="503"/>
        <v>563206250</v>
      </c>
      <c r="AG401" s="9">
        <f t="shared" si="503"/>
        <v>563206250</v>
      </c>
      <c r="AH401" s="9">
        <f t="shared" si="503"/>
        <v>563206250</v>
      </c>
      <c r="AI401" s="9">
        <f t="shared" si="503"/>
        <v>563206250</v>
      </c>
      <c r="AJ401" s="9">
        <f t="shared" si="503"/>
        <v>563206250</v>
      </c>
      <c r="AK401" s="9">
        <f t="shared" si="503"/>
        <v>563206250</v>
      </c>
      <c r="AL401" s="9">
        <f t="shared" si="503"/>
        <v>563206250</v>
      </c>
      <c r="AM401" s="9">
        <f t="shared" si="503"/>
        <v>563206250</v>
      </c>
      <c r="AN401" s="9">
        <f t="shared" si="503"/>
        <v>563206250</v>
      </c>
      <c r="AO401" s="9">
        <f t="shared" si="503"/>
        <v>563206250</v>
      </c>
      <c r="AP401" s="9">
        <f t="shared" si="503"/>
        <v>563206250</v>
      </c>
      <c r="AQ401" s="9">
        <f t="shared" si="503"/>
        <v>563206250</v>
      </c>
      <c r="AR401" s="9">
        <f t="shared" si="503"/>
        <v>563206250</v>
      </c>
      <c r="AS401" s="9">
        <f t="shared" si="503"/>
        <v>563206250</v>
      </c>
      <c r="AT401" s="9">
        <f t="shared" si="503"/>
        <v>563206250</v>
      </c>
      <c r="AU401" s="9">
        <f t="shared" si="503"/>
        <v>563206250</v>
      </c>
      <c r="AV401" s="9">
        <f t="shared" si="503"/>
        <v>563206250</v>
      </c>
      <c r="AW401" s="9">
        <f t="shared" si="503"/>
        <v>563206250</v>
      </c>
      <c r="AX401" s="9">
        <f t="shared" si="503"/>
        <v>563206250</v>
      </c>
      <c r="AY401" s="9">
        <f t="shared" si="503"/>
        <v>563206250</v>
      </c>
      <c r="AZ401" s="9">
        <f t="shared" si="503"/>
        <v>563206250</v>
      </c>
      <c r="BA401" s="9">
        <f t="shared" si="503"/>
        <v>563206250</v>
      </c>
      <c r="BB401" s="9">
        <f t="shared" si="503"/>
        <v>563206250</v>
      </c>
      <c r="BC401" s="9">
        <f t="shared" si="503"/>
        <v>563206250</v>
      </c>
      <c r="BD401" s="9">
        <f t="shared" si="503"/>
        <v>563206250</v>
      </c>
      <c r="BE401" s="9">
        <f t="shared" si="503"/>
        <v>563206250</v>
      </c>
      <c r="BF401" s="9">
        <f t="shared" si="503"/>
        <v>563206250</v>
      </c>
      <c r="BG401" s="9">
        <f t="shared" si="503"/>
        <v>563206250</v>
      </c>
      <c r="BH401" s="9">
        <f t="shared" si="503"/>
        <v>563206250</v>
      </c>
      <c r="BI401" s="9">
        <f t="shared" si="503"/>
        <v>563206250</v>
      </c>
      <c r="BJ401" s="9">
        <f t="shared" si="503"/>
        <v>563206250</v>
      </c>
      <c r="BK401" s="9">
        <f t="shared" si="503"/>
        <v>563206250</v>
      </c>
      <c r="BL401" s="9">
        <f t="shared" si="503"/>
        <v>563206250</v>
      </c>
      <c r="BM401" s="9">
        <f t="shared" si="503"/>
        <v>563206250</v>
      </c>
      <c r="BN401" s="9">
        <f t="shared" si="503"/>
        <v>563206250</v>
      </c>
      <c r="BO401" s="9">
        <f t="shared" si="503"/>
        <v>563206250</v>
      </c>
      <c r="BP401" s="9">
        <f t="shared" si="503"/>
        <v>563206250</v>
      </c>
      <c r="BQ401" s="9">
        <f t="shared" si="503"/>
        <v>563206250</v>
      </c>
      <c r="BR401" s="9"/>
      <c r="BS401" s="9">
        <f>BR404</f>
        <v>0</v>
      </c>
      <c r="BT401" s="9">
        <f t="shared" ref="BT401:CY401" si="504">BS404</f>
        <v>563206250</v>
      </c>
      <c r="BU401" s="9">
        <f t="shared" si="504"/>
        <v>563206250</v>
      </c>
      <c r="BV401" s="9">
        <f t="shared" si="504"/>
        <v>563206250</v>
      </c>
      <c r="BW401" s="9">
        <f t="shared" si="504"/>
        <v>563206250</v>
      </c>
      <c r="BX401" s="9">
        <f t="shared" si="504"/>
        <v>563206250</v>
      </c>
      <c r="BY401" s="9">
        <f t="shared" si="504"/>
        <v>563206250</v>
      </c>
      <c r="BZ401" s="9">
        <f t="shared" si="504"/>
        <v>563206250</v>
      </c>
      <c r="CA401" s="9">
        <f t="shared" si="504"/>
        <v>563206250</v>
      </c>
      <c r="CB401" s="9">
        <f t="shared" si="504"/>
        <v>563206250</v>
      </c>
      <c r="CC401" s="9">
        <f t="shared" si="504"/>
        <v>563206250</v>
      </c>
      <c r="CD401" s="9">
        <f t="shared" si="504"/>
        <v>563206250</v>
      </c>
      <c r="CE401" s="9">
        <f t="shared" si="504"/>
        <v>563206250</v>
      </c>
      <c r="CF401" s="9">
        <f t="shared" si="504"/>
        <v>563206250</v>
      </c>
      <c r="CG401" s="9">
        <f t="shared" si="504"/>
        <v>563206250</v>
      </c>
      <c r="CH401" s="9">
        <f t="shared" si="504"/>
        <v>563206250</v>
      </c>
      <c r="CI401" s="9">
        <f t="shared" si="504"/>
        <v>563206250</v>
      </c>
      <c r="CJ401" s="9">
        <f t="shared" si="504"/>
        <v>563206250</v>
      </c>
      <c r="CK401" s="9">
        <f t="shared" si="504"/>
        <v>563206250</v>
      </c>
      <c r="CL401" s="9">
        <f t="shared" si="504"/>
        <v>563206250</v>
      </c>
      <c r="CM401" s="9">
        <f t="shared" si="504"/>
        <v>563206250</v>
      </c>
      <c r="CN401" s="9">
        <f t="shared" si="504"/>
        <v>563206250</v>
      </c>
      <c r="CO401" s="9">
        <f t="shared" si="504"/>
        <v>563206250</v>
      </c>
      <c r="CP401" s="9">
        <f t="shared" si="504"/>
        <v>563206250</v>
      </c>
      <c r="CQ401" s="9">
        <f t="shared" si="504"/>
        <v>563206250</v>
      </c>
      <c r="CR401" s="9">
        <f t="shared" si="504"/>
        <v>563206250</v>
      </c>
      <c r="CS401" s="9">
        <f t="shared" si="504"/>
        <v>563206250</v>
      </c>
      <c r="CT401" s="9">
        <f t="shared" si="504"/>
        <v>563206250</v>
      </c>
      <c r="CU401" s="9">
        <f t="shared" si="504"/>
        <v>563206250</v>
      </c>
      <c r="CV401" s="9">
        <f t="shared" si="504"/>
        <v>563206250</v>
      </c>
      <c r="CW401" s="9">
        <f t="shared" si="504"/>
        <v>563206250</v>
      </c>
      <c r="CX401" s="9">
        <f t="shared" si="504"/>
        <v>563206250</v>
      </c>
      <c r="CY401" s="9">
        <f t="shared" si="504"/>
        <v>563206250</v>
      </c>
    </row>
    <row r="402" spans="1:103" s="6" customFormat="1" outlineLevel="1">
      <c r="A402" s="3"/>
      <c r="B402" s="6" t="s">
        <v>63</v>
      </c>
      <c r="C402" s="213">
        <f>SUM(BS402:CV402)</f>
        <v>563206250</v>
      </c>
      <c r="D402" s="6" t="s">
        <v>136</v>
      </c>
      <c r="E402" s="22"/>
      <c r="F402" s="80"/>
      <c r="G402" s="80"/>
      <c r="H402" s="80"/>
      <c r="I402" s="23"/>
      <c r="J402" s="23">
        <f t="shared" ref="J402:BQ402" si="505">J178</f>
        <v>0</v>
      </c>
      <c r="K402" s="23">
        <f t="shared" si="505"/>
        <v>0</v>
      </c>
      <c r="L402" s="23">
        <f t="shared" si="505"/>
        <v>0</v>
      </c>
      <c r="M402" s="23">
        <f t="shared" si="505"/>
        <v>0</v>
      </c>
      <c r="N402" s="23">
        <f t="shared" si="505"/>
        <v>0</v>
      </c>
      <c r="O402" s="23">
        <f t="shared" si="505"/>
        <v>0</v>
      </c>
      <c r="P402" s="23">
        <f t="shared" si="505"/>
        <v>563206250</v>
      </c>
      <c r="Q402" s="23">
        <f t="shared" si="505"/>
        <v>0</v>
      </c>
      <c r="R402" s="23">
        <f t="shared" si="505"/>
        <v>0</v>
      </c>
      <c r="S402" s="23">
        <f t="shared" si="505"/>
        <v>0</v>
      </c>
      <c r="T402" s="23">
        <f t="shared" si="505"/>
        <v>0</v>
      </c>
      <c r="U402" s="23">
        <f t="shared" si="505"/>
        <v>0</v>
      </c>
      <c r="V402" s="23">
        <f t="shared" si="505"/>
        <v>0</v>
      </c>
      <c r="W402" s="23">
        <f t="shared" si="505"/>
        <v>0</v>
      </c>
      <c r="X402" s="23">
        <f t="shared" si="505"/>
        <v>0</v>
      </c>
      <c r="Y402" s="23">
        <f t="shared" si="505"/>
        <v>0</v>
      </c>
      <c r="Z402" s="23">
        <f t="shared" si="505"/>
        <v>0</v>
      </c>
      <c r="AA402" s="23">
        <f t="shared" si="505"/>
        <v>0</v>
      </c>
      <c r="AB402" s="23">
        <f t="shared" si="505"/>
        <v>0</v>
      </c>
      <c r="AC402" s="23">
        <f t="shared" si="505"/>
        <v>0</v>
      </c>
      <c r="AD402" s="23">
        <f t="shared" si="505"/>
        <v>0</v>
      </c>
      <c r="AE402" s="23">
        <f t="shared" si="505"/>
        <v>0</v>
      </c>
      <c r="AF402" s="23">
        <f t="shared" si="505"/>
        <v>0</v>
      </c>
      <c r="AG402" s="23">
        <f t="shared" si="505"/>
        <v>0</v>
      </c>
      <c r="AH402" s="23">
        <f t="shared" si="505"/>
        <v>0</v>
      </c>
      <c r="AI402" s="23">
        <f t="shared" si="505"/>
        <v>0</v>
      </c>
      <c r="AJ402" s="23">
        <f t="shared" si="505"/>
        <v>0</v>
      </c>
      <c r="AK402" s="23">
        <f t="shared" si="505"/>
        <v>0</v>
      </c>
      <c r="AL402" s="23">
        <f t="shared" si="505"/>
        <v>0</v>
      </c>
      <c r="AM402" s="23">
        <f t="shared" si="505"/>
        <v>0</v>
      </c>
      <c r="AN402" s="23">
        <f t="shared" si="505"/>
        <v>0</v>
      </c>
      <c r="AO402" s="23">
        <f t="shared" si="505"/>
        <v>0</v>
      </c>
      <c r="AP402" s="23">
        <f t="shared" si="505"/>
        <v>0</v>
      </c>
      <c r="AQ402" s="23">
        <f t="shared" si="505"/>
        <v>0</v>
      </c>
      <c r="AR402" s="23">
        <f t="shared" si="505"/>
        <v>0</v>
      </c>
      <c r="AS402" s="23">
        <f t="shared" si="505"/>
        <v>0</v>
      </c>
      <c r="AT402" s="23">
        <f t="shared" si="505"/>
        <v>0</v>
      </c>
      <c r="AU402" s="23">
        <f t="shared" si="505"/>
        <v>0</v>
      </c>
      <c r="AV402" s="23">
        <f t="shared" si="505"/>
        <v>0</v>
      </c>
      <c r="AW402" s="23">
        <f t="shared" si="505"/>
        <v>0</v>
      </c>
      <c r="AX402" s="23">
        <f t="shared" si="505"/>
        <v>0</v>
      </c>
      <c r="AY402" s="23">
        <f t="shared" si="505"/>
        <v>0</v>
      </c>
      <c r="AZ402" s="23">
        <f t="shared" si="505"/>
        <v>0</v>
      </c>
      <c r="BA402" s="23">
        <f t="shared" si="505"/>
        <v>0</v>
      </c>
      <c r="BB402" s="23">
        <f t="shared" si="505"/>
        <v>0</v>
      </c>
      <c r="BC402" s="23">
        <f t="shared" si="505"/>
        <v>0</v>
      </c>
      <c r="BD402" s="23">
        <f t="shared" si="505"/>
        <v>0</v>
      </c>
      <c r="BE402" s="23">
        <f t="shared" si="505"/>
        <v>0</v>
      </c>
      <c r="BF402" s="23">
        <f t="shared" si="505"/>
        <v>0</v>
      </c>
      <c r="BG402" s="23">
        <f t="shared" si="505"/>
        <v>0</v>
      </c>
      <c r="BH402" s="23">
        <f t="shared" si="505"/>
        <v>0</v>
      </c>
      <c r="BI402" s="23">
        <f t="shared" si="505"/>
        <v>0</v>
      </c>
      <c r="BJ402" s="23">
        <f t="shared" si="505"/>
        <v>0</v>
      </c>
      <c r="BK402" s="23">
        <f t="shared" si="505"/>
        <v>0</v>
      </c>
      <c r="BL402" s="23">
        <f t="shared" si="505"/>
        <v>0</v>
      </c>
      <c r="BM402" s="23">
        <f t="shared" si="505"/>
        <v>0</v>
      </c>
      <c r="BN402" s="23">
        <f t="shared" si="505"/>
        <v>0</v>
      </c>
      <c r="BO402" s="23">
        <f t="shared" si="505"/>
        <v>0</v>
      </c>
      <c r="BP402" s="23">
        <f t="shared" si="505"/>
        <v>0</v>
      </c>
      <c r="BQ402" s="23">
        <f t="shared" si="505"/>
        <v>0</v>
      </c>
      <c r="BR402" s="23"/>
      <c r="BS402" s="22">
        <f>SUM(J402:U402)</f>
        <v>563206250</v>
      </c>
      <c r="BT402" s="22">
        <f>SUM(V402:AG402)</f>
        <v>0</v>
      </c>
      <c r="BU402" s="22">
        <f>SUM(AH402:AS402)</f>
        <v>0</v>
      </c>
      <c r="BV402" s="22">
        <f>SUM(AT402:BE402)</f>
        <v>0</v>
      </c>
      <c r="BW402" s="22">
        <f>SUM(BF402:BQ402)</f>
        <v>0</v>
      </c>
      <c r="BX402" s="23">
        <f t="shared" ref="BX402:CY402" si="506">BX178</f>
        <v>0</v>
      </c>
      <c r="BY402" s="23">
        <f t="shared" si="506"/>
        <v>0</v>
      </c>
      <c r="BZ402" s="23">
        <f t="shared" si="506"/>
        <v>0</v>
      </c>
      <c r="CA402" s="23">
        <f t="shared" si="506"/>
        <v>0</v>
      </c>
      <c r="CB402" s="23">
        <f t="shared" si="506"/>
        <v>0</v>
      </c>
      <c r="CC402" s="23">
        <f t="shared" si="506"/>
        <v>0</v>
      </c>
      <c r="CD402" s="23">
        <f t="shared" si="506"/>
        <v>0</v>
      </c>
      <c r="CE402" s="23">
        <f t="shared" si="506"/>
        <v>0</v>
      </c>
      <c r="CF402" s="23">
        <f t="shared" si="506"/>
        <v>0</v>
      </c>
      <c r="CG402" s="23">
        <f t="shared" si="506"/>
        <v>0</v>
      </c>
      <c r="CH402" s="23">
        <f t="shared" si="506"/>
        <v>0</v>
      </c>
      <c r="CI402" s="23">
        <f t="shared" si="506"/>
        <v>0</v>
      </c>
      <c r="CJ402" s="23">
        <f t="shared" si="506"/>
        <v>0</v>
      </c>
      <c r="CK402" s="23">
        <f t="shared" si="506"/>
        <v>0</v>
      </c>
      <c r="CL402" s="23">
        <f t="shared" si="506"/>
        <v>0</v>
      </c>
      <c r="CM402" s="23">
        <f t="shared" si="506"/>
        <v>0</v>
      </c>
      <c r="CN402" s="23">
        <f t="shared" si="506"/>
        <v>0</v>
      </c>
      <c r="CO402" s="23">
        <f t="shared" si="506"/>
        <v>0</v>
      </c>
      <c r="CP402" s="23">
        <f t="shared" si="506"/>
        <v>0</v>
      </c>
      <c r="CQ402" s="23">
        <f t="shared" si="506"/>
        <v>0</v>
      </c>
      <c r="CR402" s="23">
        <f t="shared" si="506"/>
        <v>0</v>
      </c>
      <c r="CS402" s="23">
        <f t="shared" si="506"/>
        <v>0</v>
      </c>
      <c r="CT402" s="23">
        <f t="shared" si="506"/>
        <v>0</v>
      </c>
      <c r="CU402" s="23">
        <f t="shared" si="506"/>
        <v>0</v>
      </c>
      <c r="CV402" s="23">
        <f t="shared" si="506"/>
        <v>0</v>
      </c>
      <c r="CW402" s="23">
        <f t="shared" si="506"/>
        <v>0</v>
      </c>
      <c r="CX402" s="23">
        <f t="shared" si="506"/>
        <v>0</v>
      </c>
      <c r="CY402" s="23">
        <f t="shared" si="506"/>
        <v>0</v>
      </c>
    </row>
    <row r="403" spans="1:103" s="6" customFormat="1" outlineLevel="1">
      <c r="A403" s="3"/>
      <c r="B403" s="6" t="s">
        <v>64</v>
      </c>
      <c r="C403" s="209">
        <v>0</v>
      </c>
      <c r="D403" s="6" t="s">
        <v>112</v>
      </c>
      <c r="I403" s="23"/>
      <c r="J403" s="33">
        <f>J406</f>
        <v>0</v>
      </c>
      <c r="K403" s="33">
        <f t="shared" ref="K403:BQ403" si="507">K406</f>
        <v>0</v>
      </c>
      <c r="L403" s="33">
        <f t="shared" si="507"/>
        <v>0</v>
      </c>
      <c r="M403" s="33">
        <f t="shared" si="507"/>
        <v>0</v>
      </c>
      <c r="N403" s="33">
        <f>N406</f>
        <v>0</v>
      </c>
      <c r="O403" s="33">
        <f t="shared" si="507"/>
        <v>0</v>
      </c>
      <c r="P403" s="33">
        <f t="shared" si="507"/>
        <v>0</v>
      </c>
      <c r="Q403" s="33">
        <f t="shared" si="507"/>
        <v>0</v>
      </c>
      <c r="R403" s="33">
        <f t="shared" si="507"/>
        <v>0</v>
      </c>
      <c r="S403" s="33">
        <f t="shared" si="507"/>
        <v>0</v>
      </c>
      <c r="T403" s="33">
        <f t="shared" si="507"/>
        <v>0</v>
      </c>
      <c r="U403" s="33">
        <f t="shared" si="507"/>
        <v>0</v>
      </c>
      <c r="V403" s="33">
        <f t="shared" si="507"/>
        <v>0</v>
      </c>
      <c r="W403" s="33">
        <f>W406</f>
        <v>0</v>
      </c>
      <c r="X403" s="33">
        <f t="shared" si="507"/>
        <v>0</v>
      </c>
      <c r="Y403" s="33">
        <f t="shared" si="507"/>
        <v>0</v>
      </c>
      <c r="Z403" s="33">
        <f t="shared" si="507"/>
        <v>0</v>
      </c>
      <c r="AA403" s="33">
        <f t="shared" si="507"/>
        <v>0</v>
      </c>
      <c r="AB403" s="33">
        <f t="shared" si="507"/>
        <v>0</v>
      </c>
      <c r="AC403" s="33">
        <f t="shared" si="507"/>
        <v>0</v>
      </c>
      <c r="AD403" s="33">
        <f t="shared" si="507"/>
        <v>0</v>
      </c>
      <c r="AE403" s="33">
        <f t="shared" si="507"/>
        <v>0</v>
      </c>
      <c r="AF403" s="33">
        <f t="shared" si="507"/>
        <v>0</v>
      </c>
      <c r="AG403" s="33">
        <f t="shared" si="507"/>
        <v>0</v>
      </c>
      <c r="AH403" s="33">
        <f t="shared" si="507"/>
        <v>0</v>
      </c>
      <c r="AI403" s="33">
        <f t="shared" si="507"/>
        <v>0</v>
      </c>
      <c r="AJ403" s="33">
        <f t="shared" si="507"/>
        <v>0</v>
      </c>
      <c r="AK403" s="33">
        <f t="shared" si="507"/>
        <v>0</v>
      </c>
      <c r="AL403" s="33">
        <f t="shared" si="507"/>
        <v>0</v>
      </c>
      <c r="AM403" s="33">
        <f t="shared" si="507"/>
        <v>0</v>
      </c>
      <c r="AN403" s="33">
        <f t="shared" si="507"/>
        <v>0</v>
      </c>
      <c r="AO403" s="33">
        <f t="shared" si="507"/>
        <v>0</v>
      </c>
      <c r="AP403" s="33">
        <f t="shared" si="507"/>
        <v>0</v>
      </c>
      <c r="AQ403" s="33">
        <f t="shared" si="507"/>
        <v>0</v>
      </c>
      <c r="AR403" s="33">
        <f t="shared" si="507"/>
        <v>0</v>
      </c>
      <c r="AS403" s="33">
        <f t="shared" si="507"/>
        <v>0</v>
      </c>
      <c r="AT403" s="33">
        <f t="shared" si="507"/>
        <v>0</v>
      </c>
      <c r="AU403" s="33">
        <f t="shared" si="507"/>
        <v>0</v>
      </c>
      <c r="AV403" s="33">
        <f t="shared" si="507"/>
        <v>0</v>
      </c>
      <c r="AW403" s="33">
        <f t="shared" si="507"/>
        <v>0</v>
      </c>
      <c r="AX403" s="33">
        <f t="shared" si="507"/>
        <v>0</v>
      </c>
      <c r="AY403" s="33">
        <f t="shared" si="507"/>
        <v>0</v>
      </c>
      <c r="AZ403" s="33">
        <f t="shared" si="507"/>
        <v>0</v>
      </c>
      <c r="BA403" s="33">
        <f t="shared" si="507"/>
        <v>0</v>
      </c>
      <c r="BB403" s="33">
        <f t="shared" si="507"/>
        <v>0</v>
      </c>
      <c r="BC403" s="33">
        <f t="shared" si="507"/>
        <v>0</v>
      </c>
      <c r="BD403" s="33">
        <f t="shared" si="507"/>
        <v>0</v>
      </c>
      <c r="BE403" s="33">
        <f t="shared" si="507"/>
        <v>0</v>
      </c>
      <c r="BF403" s="33">
        <f t="shared" si="507"/>
        <v>0</v>
      </c>
      <c r="BG403" s="33">
        <f t="shared" si="507"/>
        <v>0</v>
      </c>
      <c r="BH403" s="33">
        <f t="shared" si="507"/>
        <v>0</v>
      </c>
      <c r="BI403" s="33">
        <f t="shared" si="507"/>
        <v>0</v>
      </c>
      <c r="BJ403" s="33">
        <f t="shared" si="507"/>
        <v>0</v>
      </c>
      <c r="BK403" s="33">
        <f t="shared" si="507"/>
        <v>0</v>
      </c>
      <c r="BL403" s="33">
        <f t="shared" si="507"/>
        <v>0</v>
      </c>
      <c r="BM403" s="33">
        <f t="shared" si="507"/>
        <v>0</v>
      </c>
      <c r="BN403" s="33">
        <f t="shared" si="507"/>
        <v>0</v>
      </c>
      <c r="BO403" s="33">
        <f t="shared" si="507"/>
        <v>0</v>
      </c>
      <c r="BP403" s="33">
        <f t="shared" si="507"/>
        <v>0</v>
      </c>
      <c r="BQ403" s="33">
        <f t="shared" si="507"/>
        <v>0</v>
      </c>
      <c r="BR403" s="33"/>
      <c r="BS403" s="22">
        <f>SUM(J403:U403)</f>
        <v>0</v>
      </c>
      <c r="BT403" s="22">
        <f>SUM(V403:AG403)</f>
        <v>0</v>
      </c>
      <c r="BU403" s="22">
        <f>SUM(AH403:AS403)</f>
        <v>0</v>
      </c>
      <c r="BV403" s="22">
        <f>SUM(AT403:BE403)</f>
        <v>0</v>
      </c>
      <c r="BW403" s="22">
        <f>SUM(BF403:BQ403)</f>
        <v>0</v>
      </c>
      <c r="BX403" s="33">
        <f>BX406</f>
        <v>0</v>
      </c>
      <c r="BY403" s="33">
        <f t="shared" ref="BY403:CY403" si="508">BY406</f>
        <v>0</v>
      </c>
      <c r="BZ403" s="33">
        <f t="shared" si="508"/>
        <v>0</v>
      </c>
      <c r="CA403" s="33">
        <f t="shared" si="508"/>
        <v>0</v>
      </c>
      <c r="CB403" s="33">
        <f t="shared" si="508"/>
        <v>0</v>
      </c>
      <c r="CC403" s="33">
        <f t="shared" si="508"/>
        <v>0</v>
      </c>
      <c r="CD403" s="33">
        <f t="shared" si="508"/>
        <v>0</v>
      </c>
      <c r="CE403" s="33">
        <f t="shared" si="508"/>
        <v>0</v>
      </c>
      <c r="CF403" s="33">
        <f t="shared" si="508"/>
        <v>0</v>
      </c>
      <c r="CG403" s="33">
        <f t="shared" si="508"/>
        <v>0</v>
      </c>
      <c r="CH403" s="33">
        <f t="shared" si="508"/>
        <v>0</v>
      </c>
      <c r="CI403" s="33">
        <f t="shared" si="508"/>
        <v>0</v>
      </c>
      <c r="CJ403" s="33">
        <f t="shared" si="508"/>
        <v>0</v>
      </c>
      <c r="CK403" s="33">
        <f t="shared" si="508"/>
        <v>0</v>
      </c>
      <c r="CL403" s="33">
        <f t="shared" si="508"/>
        <v>0</v>
      </c>
      <c r="CM403" s="33">
        <f t="shared" si="508"/>
        <v>0</v>
      </c>
      <c r="CN403" s="33">
        <f t="shared" si="508"/>
        <v>0</v>
      </c>
      <c r="CO403" s="33">
        <f t="shared" si="508"/>
        <v>0</v>
      </c>
      <c r="CP403" s="33">
        <f t="shared" si="508"/>
        <v>0</v>
      </c>
      <c r="CQ403" s="33">
        <f t="shared" si="508"/>
        <v>0</v>
      </c>
      <c r="CR403" s="33">
        <f t="shared" si="508"/>
        <v>0</v>
      </c>
      <c r="CS403" s="33">
        <f t="shared" si="508"/>
        <v>0</v>
      </c>
      <c r="CT403" s="33">
        <f t="shared" si="508"/>
        <v>0</v>
      </c>
      <c r="CU403" s="33">
        <f t="shared" si="508"/>
        <v>0</v>
      </c>
      <c r="CV403" s="33">
        <f t="shared" si="508"/>
        <v>0</v>
      </c>
      <c r="CW403" s="33">
        <f t="shared" si="508"/>
        <v>0</v>
      </c>
      <c r="CX403" s="33">
        <f t="shared" si="508"/>
        <v>0</v>
      </c>
      <c r="CY403" s="33">
        <f t="shared" si="508"/>
        <v>0</v>
      </c>
    </row>
    <row r="404" spans="1:103" s="10" customFormat="1" outlineLevel="1">
      <c r="A404" s="12"/>
      <c r="B404" s="17" t="s">
        <v>65</v>
      </c>
      <c r="C404" s="49"/>
      <c r="D404" s="17"/>
      <c r="E404" s="17"/>
      <c r="F404" s="17"/>
      <c r="G404" s="17"/>
      <c r="H404" s="17"/>
      <c r="I404" s="87"/>
      <c r="J404" s="87">
        <f>J401+J402-J403</f>
        <v>0</v>
      </c>
      <c r="K404" s="87">
        <f>K401+K402-K403</f>
        <v>0</v>
      </c>
      <c r="L404" s="87">
        <f>L401+L402-L403</f>
        <v>0</v>
      </c>
      <c r="M404" s="87">
        <f t="shared" ref="M404" si="509">M401+M402-M403</f>
        <v>0</v>
      </c>
      <c r="N404" s="87">
        <f>N401+N402-N403</f>
        <v>0</v>
      </c>
      <c r="O404" s="87">
        <f t="shared" ref="O404:Q404" si="510">O401+O402-O403</f>
        <v>0</v>
      </c>
      <c r="P404" s="87">
        <f t="shared" si="510"/>
        <v>563206250</v>
      </c>
      <c r="Q404" s="87">
        <f t="shared" si="510"/>
        <v>563206250</v>
      </c>
      <c r="R404" s="87">
        <f>R401+R402-R403</f>
        <v>563206250</v>
      </c>
      <c r="S404" s="87">
        <f>S401+S402-S403</f>
        <v>563206250</v>
      </c>
      <c r="T404" s="87">
        <f t="shared" ref="T404:BQ404" si="511">T401+T402-T403</f>
        <v>563206250</v>
      </c>
      <c r="U404" s="87">
        <f t="shared" si="511"/>
        <v>563206250</v>
      </c>
      <c r="V404" s="87">
        <f t="shared" si="511"/>
        <v>563206250</v>
      </c>
      <c r="W404" s="87">
        <f t="shared" si="511"/>
        <v>563206250</v>
      </c>
      <c r="X404" s="87">
        <f t="shared" si="511"/>
        <v>563206250</v>
      </c>
      <c r="Y404" s="87">
        <f t="shared" si="511"/>
        <v>563206250</v>
      </c>
      <c r="Z404" s="87">
        <f t="shared" si="511"/>
        <v>563206250</v>
      </c>
      <c r="AA404" s="87">
        <f t="shared" si="511"/>
        <v>563206250</v>
      </c>
      <c r="AB404" s="87">
        <f t="shared" si="511"/>
        <v>563206250</v>
      </c>
      <c r="AC404" s="87">
        <f t="shared" si="511"/>
        <v>563206250</v>
      </c>
      <c r="AD404" s="87">
        <f t="shared" si="511"/>
        <v>563206250</v>
      </c>
      <c r="AE404" s="87">
        <f t="shared" si="511"/>
        <v>563206250</v>
      </c>
      <c r="AF404" s="87">
        <f t="shared" si="511"/>
        <v>563206250</v>
      </c>
      <c r="AG404" s="87">
        <f t="shared" si="511"/>
        <v>563206250</v>
      </c>
      <c r="AH404" s="87">
        <f t="shared" si="511"/>
        <v>563206250</v>
      </c>
      <c r="AI404" s="87">
        <f t="shared" si="511"/>
        <v>563206250</v>
      </c>
      <c r="AJ404" s="87">
        <f t="shared" si="511"/>
        <v>563206250</v>
      </c>
      <c r="AK404" s="87">
        <f t="shared" si="511"/>
        <v>563206250</v>
      </c>
      <c r="AL404" s="87">
        <f t="shared" si="511"/>
        <v>563206250</v>
      </c>
      <c r="AM404" s="87">
        <f t="shared" si="511"/>
        <v>563206250</v>
      </c>
      <c r="AN404" s="87">
        <f t="shared" si="511"/>
        <v>563206250</v>
      </c>
      <c r="AO404" s="87">
        <f t="shared" si="511"/>
        <v>563206250</v>
      </c>
      <c r="AP404" s="87">
        <f t="shared" si="511"/>
        <v>563206250</v>
      </c>
      <c r="AQ404" s="87">
        <f t="shared" si="511"/>
        <v>563206250</v>
      </c>
      <c r="AR404" s="87">
        <f t="shared" si="511"/>
        <v>563206250</v>
      </c>
      <c r="AS404" s="87">
        <f t="shared" si="511"/>
        <v>563206250</v>
      </c>
      <c r="AT404" s="87">
        <f t="shared" si="511"/>
        <v>563206250</v>
      </c>
      <c r="AU404" s="87">
        <f t="shared" si="511"/>
        <v>563206250</v>
      </c>
      <c r="AV404" s="87">
        <f t="shared" si="511"/>
        <v>563206250</v>
      </c>
      <c r="AW404" s="87">
        <f t="shared" si="511"/>
        <v>563206250</v>
      </c>
      <c r="AX404" s="87">
        <f t="shared" si="511"/>
        <v>563206250</v>
      </c>
      <c r="AY404" s="87">
        <f t="shared" si="511"/>
        <v>563206250</v>
      </c>
      <c r="AZ404" s="87">
        <f t="shared" si="511"/>
        <v>563206250</v>
      </c>
      <c r="BA404" s="87">
        <f t="shared" si="511"/>
        <v>563206250</v>
      </c>
      <c r="BB404" s="87">
        <f t="shared" si="511"/>
        <v>563206250</v>
      </c>
      <c r="BC404" s="87">
        <f t="shared" si="511"/>
        <v>563206250</v>
      </c>
      <c r="BD404" s="87">
        <f t="shared" si="511"/>
        <v>563206250</v>
      </c>
      <c r="BE404" s="87">
        <f t="shared" si="511"/>
        <v>563206250</v>
      </c>
      <c r="BF404" s="87">
        <f t="shared" si="511"/>
        <v>563206250</v>
      </c>
      <c r="BG404" s="87">
        <f t="shared" si="511"/>
        <v>563206250</v>
      </c>
      <c r="BH404" s="87">
        <f t="shared" si="511"/>
        <v>563206250</v>
      </c>
      <c r="BI404" s="87">
        <f t="shared" si="511"/>
        <v>563206250</v>
      </c>
      <c r="BJ404" s="87">
        <f t="shared" si="511"/>
        <v>563206250</v>
      </c>
      <c r="BK404" s="87">
        <f t="shared" si="511"/>
        <v>563206250</v>
      </c>
      <c r="BL404" s="87">
        <f t="shared" si="511"/>
        <v>563206250</v>
      </c>
      <c r="BM404" s="87">
        <f t="shared" si="511"/>
        <v>563206250</v>
      </c>
      <c r="BN404" s="87">
        <f t="shared" si="511"/>
        <v>563206250</v>
      </c>
      <c r="BO404" s="87">
        <f t="shared" si="511"/>
        <v>563206250</v>
      </c>
      <c r="BP404" s="87">
        <f t="shared" si="511"/>
        <v>563206250</v>
      </c>
      <c r="BQ404" s="87">
        <f t="shared" si="511"/>
        <v>563206250</v>
      </c>
      <c r="BR404" s="87"/>
      <c r="BS404" s="87">
        <f t="shared" ref="BS404:CS404" si="512">BS401+BS402-BS403</f>
        <v>563206250</v>
      </c>
      <c r="BT404" s="87">
        <f t="shared" si="512"/>
        <v>563206250</v>
      </c>
      <c r="BU404" s="87">
        <f t="shared" si="512"/>
        <v>563206250</v>
      </c>
      <c r="BV404" s="87">
        <f t="shared" si="512"/>
        <v>563206250</v>
      </c>
      <c r="BW404" s="87">
        <f t="shared" si="512"/>
        <v>563206250</v>
      </c>
      <c r="BX404" s="87">
        <f t="shared" si="512"/>
        <v>563206250</v>
      </c>
      <c r="BY404" s="87">
        <f t="shared" si="512"/>
        <v>563206250</v>
      </c>
      <c r="BZ404" s="87">
        <f t="shared" si="512"/>
        <v>563206250</v>
      </c>
      <c r="CA404" s="87">
        <f t="shared" si="512"/>
        <v>563206250</v>
      </c>
      <c r="CB404" s="87">
        <f t="shared" si="512"/>
        <v>563206250</v>
      </c>
      <c r="CC404" s="87">
        <f t="shared" si="512"/>
        <v>563206250</v>
      </c>
      <c r="CD404" s="87">
        <f t="shared" si="512"/>
        <v>563206250</v>
      </c>
      <c r="CE404" s="87">
        <f t="shared" si="512"/>
        <v>563206250</v>
      </c>
      <c r="CF404" s="87">
        <f t="shared" si="512"/>
        <v>563206250</v>
      </c>
      <c r="CG404" s="87">
        <f t="shared" si="512"/>
        <v>563206250</v>
      </c>
      <c r="CH404" s="87">
        <f t="shared" si="512"/>
        <v>563206250</v>
      </c>
      <c r="CI404" s="87">
        <f t="shared" si="512"/>
        <v>563206250</v>
      </c>
      <c r="CJ404" s="87">
        <f t="shared" si="512"/>
        <v>563206250</v>
      </c>
      <c r="CK404" s="87">
        <f t="shared" si="512"/>
        <v>563206250</v>
      </c>
      <c r="CL404" s="87">
        <f t="shared" si="512"/>
        <v>563206250</v>
      </c>
      <c r="CM404" s="87">
        <f t="shared" si="512"/>
        <v>563206250</v>
      </c>
      <c r="CN404" s="87">
        <f t="shared" si="512"/>
        <v>563206250</v>
      </c>
      <c r="CO404" s="87">
        <f t="shared" si="512"/>
        <v>563206250</v>
      </c>
      <c r="CP404" s="87">
        <f t="shared" si="512"/>
        <v>563206250</v>
      </c>
      <c r="CQ404" s="87">
        <f t="shared" si="512"/>
        <v>563206250</v>
      </c>
      <c r="CR404" s="87">
        <f t="shared" si="512"/>
        <v>563206250</v>
      </c>
      <c r="CS404" s="87">
        <f t="shared" si="512"/>
        <v>563206250</v>
      </c>
      <c r="CT404" s="87">
        <f>CT401+CT402-CT403</f>
        <v>563206250</v>
      </c>
      <c r="CU404" s="87">
        <f t="shared" ref="CU404:CY404" si="513">CU401+CU402-CU403</f>
        <v>563206250</v>
      </c>
      <c r="CV404" s="87">
        <f t="shared" si="513"/>
        <v>563206250</v>
      </c>
      <c r="CW404" s="87">
        <f t="shared" si="513"/>
        <v>563206250</v>
      </c>
      <c r="CX404" s="87">
        <f t="shared" si="513"/>
        <v>563206250</v>
      </c>
      <c r="CY404" s="87">
        <f t="shared" si="513"/>
        <v>563206250</v>
      </c>
    </row>
    <row r="405" spans="1:103" s="6" customFormat="1" outlineLevel="1">
      <c r="A405" s="3"/>
      <c r="B405" s="135"/>
      <c r="C405" s="177"/>
      <c r="D405" s="135"/>
      <c r="E405" s="135"/>
      <c r="F405" s="135"/>
      <c r="G405" s="135"/>
      <c r="H405" s="135"/>
      <c r="I405" s="178"/>
      <c r="J405" s="179"/>
      <c r="K405" s="179"/>
      <c r="L405" s="179"/>
      <c r="M405" s="179"/>
      <c r="N405" s="179"/>
      <c r="O405" s="179"/>
      <c r="P405" s="179"/>
      <c r="Q405" s="179"/>
      <c r="R405" s="179"/>
      <c r="S405" s="179"/>
      <c r="T405" s="179"/>
      <c r="U405" s="179"/>
      <c r="V405" s="179"/>
      <c r="W405" s="179"/>
      <c r="X405" s="179"/>
      <c r="Y405" s="179"/>
      <c r="Z405" s="179"/>
      <c r="AA405" s="179"/>
      <c r="AB405" s="179"/>
      <c r="AC405" s="179"/>
      <c r="AD405" s="179"/>
      <c r="AE405" s="179"/>
      <c r="AF405" s="179"/>
      <c r="AG405" s="179"/>
      <c r="AH405" s="179"/>
      <c r="AI405" s="179"/>
      <c r="AJ405" s="179"/>
      <c r="AK405" s="179"/>
      <c r="AL405" s="179"/>
      <c r="AM405" s="179"/>
      <c r="AN405" s="179"/>
      <c r="AO405" s="179"/>
      <c r="AP405" s="179"/>
      <c r="AQ405" s="179"/>
      <c r="AR405" s="179"/>
      <c r="AS405" s="179"/>
      <c r="AT405" s="179"/>
      <c r="AU405" s="179"/>
      <c r="AV405" s="179"/>
      <c r="AW405" s="179"/>
      <c r="AX405" s="179"/>
      <c r="AY405" s="179"/>
      <c r="AZ405" s="179"/>
      <c r="BA405" s="179"/>
      <c r="BB405" s="179"/>
      <c r="BC405" s="179"/>
      <c r="BD405" s="179"/>
      <c r="BE405" s="179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9"/>
      <c r="BR405" s="178"/>
      <c r="BS405" s="180"/>
      <c r="BT405" s="180"/>
      <c r="BU405" s="180"/>
      <c r="BV405" s="180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  <c r="CH405" s="178"/>
      <c r="CI405" s="178"/>
      <c r="CJ405" s="178"/>
      <c r="CK405" s="178"/>
      <c r="CL405" s="178"/>
      <c r="CM405" s="178"/>
      <c r="CN405" s="178"/>
      <c r="CO405" s="178"/>
      <c r="CP405" s="178"/>
      <c r="CQ405" s="178"/>
      <c r="CR405" s="178"/>
      <c r="CS405" s="178"/>
      <c r="CT405" s="178"/>
      <c r="CU405" s="178"/>
      <c r="CV405" s="178"/>
    </row>
    <row r="406" spans="1:103" s="6" customFormat="1" outlineLevel="1">
      <c r="A406" s="3"/>
      <c r="B406" s="181" t="s">
        <v>117</v>
      </c>
      <c r="C406" s="132"/>
      <c r="D406" s="66"/>
      <c r="E406" s="66"/>
      <c r="F406" s="66"/>
      <c r="G406" s="66"/>
      <c r="H406" s="66"/>
      <c r="I406" s="153"/>
      <c r="J406" s="182">
        <f t="shared" ref="J406:BQ406" si="514">IFERROR(J408*J14/J14,0)</f>
        <v>0</v>
      </c>
      <c r="K406" s="182">
        <f t="shared" si="514"/>
        <v>0</v>
      </c>
      <c r="L406" s="182">
        <f t="shared" si="514"/>
        <v>0</v>
      </c>
      <c r="M406" s="182">
        <f t="shared" si="514"/>
        <v>0</v>
      </c>
      <c r="N406" s="182">
        <f t="shared" si="514"/>
        <v>0</v>
      </c>
      <c r="O406" s="182">
        <f t="shared" si="514"/>
        <v>0</v>
      </c>
      <c r="P406" s="182">
        <f t="shared" si="514"/>
        <v>0</v>
      </c>
      <c r="Q406" s="182">
        <f t="shared" si="514"/>
        <v>0</v>
      </c>
      <c r="R406" s="182">
        <f t="shared" si="514"/>
        <v>0</v>
      </c>
      <c r="S406" s="182">
        <f t="shared" si="514"/>
        <v>0</v>
      </c>
      <c r="T406" s="182">
        <f t="shared" si="514"/>
        <v>0</v>
      </c>
      <c r="U406" s="182">
        <f t="shared" si="514"/>
        <v>0</v>
      </c>
      <c r="V406" s="182">
        <f t="shared" si="514"/>
        <v>0</v>
      </c>
      <c r="W406" s="182">
        <f t="shared" si="514"/>
        <v>0</v>
      </c>
      <c r="X406" s="182">
        <f t="shared" si="514"/>
        <v>0</v>
      </c>
      <c r="Y406" s="182">
        <f t="shared" si="514"/>
        <v>0</v>
      </c>
      <c r="Z406" s="182">
        <f t="shared" si="514"/>
        <v>0</v>
      </c>
      <c r="AA406" s="182">
        <f t="shared" si="514"/>
        <v>0</v>
      </c>
      <c r="AB406" s="182">
        <f t="shared" si="514"/>
        <v>0</v>
      </c>
      <c r="AC406" s="182">
        <f t="shared" si="514"/>
        <v>0</v>
      </c>
      <c r="AD406" s="182">
        <f t="shared" si="514"/>
        <v>0</v>
      </c>
      <c r="AE406" s="182">
        <f t="shared" si="514"/>
        <v>0</v>
      </c>
      <c r="AF406" s="182">
        <f t="shared" si="514"/>
        <v>0</v>
      </c>
      <c r="AG406" s="182">
        <f t="shared" si="514"/>
        <v>0</v>
      </c>
      <c r="AH406" s="182">
        <f t="shared" si="514"/>
        <v>0</v>
      </c>
      <c r="AI406" s="182">
        <f t="shared" si="514"/>
        <v>0</v>
      </c>
      <c r="AJ406" s="182">
        <f t="shared" si="514"/>
        <v>0</v>
      </c>
      <c r="AK406" s="182">
        <f t="shared" si="514"/>
        <v>0</v>
      </c>
      <c r="AL406" s="182">
        <f t="shared" si="514"/>
        <v>0</v>
      </c>
      <c r="AM406" s="182">
        <f t="shared" si="514"/>
        <v>0</v>
      </c>
      <c r="AN406" s="182">
        <f t="shared" si="514"/>
        <v>0</v>
      </c>
      <c r="AO406" s="182">
        <f t="shared" si="514"/>
        <v>0</v>
      </c>
      <c r="AP406" s="182">
        <f t="shared" si="514"/>
        <v>0</v>
      </c>
      <c r="AQ406" s="182">
        <f t="shared" si="514"/>
        <v>0</v>
      </c>
      <c r="AR406" s="182">
        <f t="shared" si="514"/>
        <v>0</v>
      </c>
      <c r="AS406" s="182">
        <f t="shared" si="514"/>
        <v>0</v>
      </c>
      <c r="AT406" s="182">
        <f t="shared" si="514"/>
        <v>0</v>
      </c>
      <c r="AU406" s="182">
        <f t="shared" si="514"/>
        <v>0</v>
      </c>
      <c r="AV406" s="182">
        <f t="shared" si="514"/>
        <v>0</v>
      </c>
      <c r="AW406" s="182">
        <f t="shared" si="514"/>
        <v>0</v>
      </c>
      <c r="AX406" s="182">
        <f t="shared" si="514"/>
        <v>0</v>
      </c>
      <c r="AY406" s="182">
        <f t="shared" si="514"/>
        <v>0</v>
      </c>
      <c r="AZ406" s="182">
        <f t="shared" si="514"/>
        <v>0</v>
      </c>
      <c r="BA406" s="182">
        <f t="shared" si="514"/>
        <v>0</v>
      </c>
      <c r="BB406" s="182">
        <f t="shared" si="514"/>
        <v>0</v>
      </c>
      <c r="BC406" s="182">
        <f t="shared" si="514"/>
        <v>0</v>
      </c>
      <c r="BD406" s="182">
        <f t="shared" si="514"/>
        <v>0</v>
      </c>
      <c r="BE406" s="182">
        <f t="shared" si="514"/>
        <v>0</v>
      </c>
      <c r="BF406" s="182">
        <f t="shared" si="514"/>
        <v>0</v>
      </c>
      <c r="BG406" s="182">
        <f t="shared" si="514"/>
        <v>0</v>
      </c>
      <c r="BH406" s="182">
        <f t="shared" si="514"/>
        <v>0</v>
      </c>
      <c r="BI406" s="182">
        <f t="shared" si="514"/>
        <v>0</v>
      </c>
      <c r="BJ406" s="182">
        <f t="shared" si="514"/>
        <v>0</v>
      </c>
      <c r="BK406" s="182">
        <f t="shared" si="514"/>
        <v>0</v>
      </c>
      <c r="BL406" s="182">
        <f t="shared" si="514"/>
        <v>0</v>
      </c>
      <c r="BM406" s="182">
        <f t="shared" si="514"/>
        <v>0</v>
      </c>
      <c r="BN406" s="182">
        <f t="shared" si="514"/>
        <v>0</v>
      </c>
      <c r="BO406" s="182">
        <f t="shared" si="514"/>
        <v>0</v>
      </c>
      <c r="BP406" s="182">
        <f t="shared" si="514"/>
        <v>0</v>
      </c>
      <c r="BQ406" s="182">
        <f t="shared" si="514"/>
        <v>0</v>
      </c>
      <c r="BR406" s="153"/>
      <c r="BS406" s="183">
        <f>SUM(N406:Q406)</f>
        <v>0</v>
      </c>
      <c r="BT406" s="183">
        <f>SUM(R406:U406)</f>
        <v>0</v>
      </c>
      <c r="BU406" s="183">
        <f>SUM(V406:Y406)</f>
        <v>0</v>
      </c>
      <c r="BV406" s="183">
        <f>SUM(Z406:AC406)</f>
        <v>0</v>
      </c>
      <c r="BW406" s="182">
        <f>SUM(AD406:AG406)</f>
        <v>0</v>
      </c>
      <c r="BX406" s="182">
        <f t="shared" ref="BX406:CY406" si="515">IFERROR(BX408*BX14/BX14,0)</f>
        <v>0</v>
      </c>
      <c r="BY406" s="182">
        <f t="shared" si="515"/>
        <v>0</v>
      </c>
      <c r="BZ406" s="182">
        <f t="shared" si="515"/>
        <v>0</v>
      </c>
      <c r="CA406" s="182">
        <f t="shared" si="515"/>
        <v>0</v>
      </c>
      <c r="CB406" s="182">
        <f t="shared" si="515"/>
        <v>0</v>
      </c>
      <c r="CC406" s="182">
        <f t="shared" si="515"/>
        <v>0</v>
      </c>
      <c r="CD406" s="182">
        <f t="shared" si="515"/>
        <v>0</v>
      </c>
      <c r="CE406" s="182">
        <f t="shared" si="515"/>
        <v>0</v>
      </c>
      <c r="CF406" s="182">
        <f t="shared" si="515"/>
        <v>0</v>
      </c>
      <c r="CG406" s="182">
        <f t="shared" si="515"/>
        <v>0</v>
      </c>
      <c r="CH406" s="182">
        <f t="shared" si="515"/>
        <v>0</v>
      </c>
      <c r="CI406" s="182">
        <f t="shared" si="515"/>
        <v>0</v>
      </c>
      <c r="CJ406" s="182">
        <f t="shared" si="515"/>
        <v>0</v>
      </c>
      <c r="CK406" s="182">
        <f t="shared" si="515"/>
        <v>0</v>
      </c>
      <c r="CL406" s="182">
        <f t="shared" si="515"/>
        <v>0</v>
      </c>
      <c r="CM406" s="182">
        <f t="shared" si="515"/>
        <v>0</v>
      </c>
      <c r="CN406" s="182">
        <f t="shared" si="515"/>
        <v>0</v>
      </c>
      <c r="CO406" s="182">
        <f t="shared" si="515"/>
        <v>0</v>
      </c>
      <c r="CP406" s="182">
        <f t="shared" si="515"/>
        <v>0</v>
      </c>
      <c r="CQ406" s="182">
        <f t="shared" si="515"/>
        <v>0</v>
      </c>
      <c r="CR406" s="182">
        <f t="shared" si="515"/>
        <v>0</v>
      </c>
      <c r="CS406" s="182">
        <f t="shared" si="515"/>
        <v>0</v>
      </c>
      <c r="CT406" s="182">
        <f t="shared" si="515"/>
        <v>0</v>
      </c>
      <c r="CU406" s="182">
        <f t="shared" si="515"/>
        <v>0</v>
      </c>
      <c r="CV406" s="182">
        <f t="shared" si="515"/>
        <v>0</v>
      </c>
      <c r="CW406" s="182">
        <f t="shared" si="515"/>
        <v>0</v>
      </c>
      <c r="CX406" s="182">
        <f t="shared" si="515"/>
        <v>0</v>
      </c>
      <c r="CY406" s="184">
        <f t="shared" si="515"/>
        <v>0</v>
      </c>
    </row>
    <row r="407" spans="1:103" s="6" customFormat="1" outlineLevel="1">
      <c r="A407" s="3"/>
      <c r="B407" s="137" t="s">
        <v>111</v>
      </c>
      <c r="C407" s="123"/>
      <c r="D407" s="43"/>
      <c r="E407" s="43"/>
      <c r="F407" s="43"/>
      <c r="G407" s="43"/>
      <c r="H407" s="43"/>
      <c r="I407" s="149"/>
      <c r="J407" s="36">
        <f t="shared" ref="J407:BQ407" si="516">IFERROR(J408*J16/J16,0)</f>
        <v>0</v>
      </c>
      <c r="K407" s="36">
        <f t="shared" si="516"/>
        <v>0</v>
      </c>
      <c r="L407" s="36">
        <f t="shared" si="516"/>
        <v>0</v>
      </c>
      <c r="M407" s="36">
        <f t="shared" si="516"/>
        <v>0</v>
      </c>
      <c r="N407" s="36">
        <f t="shared" si="516"/>
        <v>0</v>
      </c>
      <c r="O407" s="36">
        <f t="shared" si="516"/>
        <v>0</v>
      </c>
      <c r="P407" s="36">
        <f t="shared" si="516"/>
        <v>0</v>
      </c>
      <c r="Q407" s="36">
        <f t="shared" si="516"/>
        <v>0</v>
      </c>
      <c r="R407" s="36">
        <f t="shared" si="516"/>
        <v>0</v>
      </c>
      <c r="S407" s="36">
        <f t="shared" si="516"/>
        <v>0</v>
      </c>
      <c r="T407" s="36">
        <f t="shared" si="516"/>
        <v>0</v>
      </c>
      <c r="U407" s="36">
        <f t="shared" si="516"/>
        <v>0</v>
      </c>
      <c r="V407" s="36">
        <f t="shared" si="516"/>
        <v>0</v>
      </c>
      <c r="W407" s="36">
        <f t="shared" si="516"/>
        <v>0</v>
      </c>
      <c r="X407" s="36">
        <f t="shared" si="516"/>
        <v>0</v>
      </c>
      <c r="Y407" s="36">
        <f t="shared" si="516"/>
        <v>0</v>
      </c>
      <c r="Z407" s="36">
        <f t="shared" si="516"/>
        <v>0</v>
      </c>
      <c r="AA407" s="36">
        <f t="shared" si="516"/>
        <v>0</v>
      </c>
      <c r="AB407" s="36">
        <f t="shared" si="516"/>
        <v>0</v>
      </c>
      <c r="AC407" s="36">
        <f t="shared" si="516"/>
        <v>0</v>
      </c>
      <c r="AD407" s="36">
        <f t="shared" si="516"/>
        <v>0</v>
      </c>
      <c r="AE407" s="36">
        <f t="shared" si="516"/>
        <v>0</v>
      </c>
      <c r="AF407" s="36">
        <f t="shared" si="516"/>
        <v>0</v>
      </c>
      <c r="AG407" s="36">
        <f t="shared" si="516"/>
        <v>0</v>
      </c>
      <c r="AH407" s="36">
        <f t="shared" si="516"/>
        <v>0</v>
      </c>
      <c r="AI407" s="36">
        <f t="shared" si="516"/>
        <v>0</v>
      </c>
      <c r="AJ407" s="36">
        <f t="shared" si="516"/>
        <v>0</v>
      </c>
      <c r="AK407" s="36">
        <f t="shared" si="516"/>
        <v>0</v>
      </c>
      <c r="AL407" s="36">
        <f t="shared" si="516"/>
        <v>0</v>
      </c>
      <c r="AM407" s="36">
        <f t="shared" si="516"/>
        <v>0</v>
      </c>
      <c r="AN407" s="36">
        <f t="shared" si="516"/>
        <v>0</v>
      </c>
      <c r="AO407" s="36">
        <f t="shared" si="516"/>
        <v>0</v>
      </c>
      <c r="AP407" s="36">
        <f t="shared" si="516"/>
        <v>0</v>
      </c>
      <c r="AQ407" s="36">
        <f t="shared" si="516"/>
        <v>0</v>
      </c>
      <c r="AR407" s="36">
        <f t="shared" si="516"/>
        <v>0</v>
      </c>
      <c r="AS407" s="36">
        <f t="shared" si="516"/>
        <v>0</v>
      </c>
      <c r="AT407" s="36">
        <f t="shared" si="516"/>
        <v>0</v>
      </c>
      <c r="AU407" s="36">
        <f t="shared" si="516"/>
        <v>0</v>
      </c>
      <c r="AV407" s="36">
        <f t="shared" si="516"/>
        <v>0</v>
      </c>
      <c r="AW407" s="36">
        <f t="shared" si="516"/>
        <v>0</v>
      </c>
      <c r="AX407" s="36">
        <f t="shared" si="516"/>
        <v>0</v>
      </c>
      <c r="AY407" s="36">
        <f t="shared" si="516"/>
        <v>0</v>
      </c>
      <c r="AZ407" s="36">
        <f t="shared" si="516"/>
        <v>0</v>
      </c>
      <c r="BA407" s="36">
        <f t="shared" si="516"/>
        <v>0</v>
      </c>
      <c r="BB407" s="36">
        <f t="shared" si="516"/>
        <v>0</v>
      </c>
      <c r="BC407" s="36">
        <f t="shared" si="516"/>
        <v>0</v>
      </c>
      <c r="BD407" s="36">
        <f t="shared" si="516"/>
        <v>0</v>
      </c>
      <c r="BE407" s="36">
        <f t="shared" si="516"/>
        <v>0</v>
      </c>
      <c r="BF407" s="36">
        <f t="shared" si="516"/>
        <v>0</v>
      </c>
      <c r="BG407" s="36">
        <f t="shared" si="516"/>
        <v>0</v>
      </c>
      <c r="BH407" s="36">
        <f t="shared" si="516"/>
        <v>0</v>
      </c>
      <c r="BI407" s="36">
        <f t="shared" si="516"/>
        <v>0</v>
      </c>
      <c r="BJ407" s="36">
        <f t="shared" si="516"/>
        <v>0</v>
      </c>
      <c r="BK407" s="36">
        <f t="shared" si="516"/>
        <v>0</v>
      </c>
      <c r="BL407" s="36">
        <f t="shared" si="516"/>
        <v>0</v>
      </c>
      <c r="BM407" s="36">
        <f t="shared" si="516"/>
        <v>0</v>
      </c>
      <c r="BN407" s="36">
        <f t="shared" si="516"/>
        <v>0</v>
      </c>
      <c r="BO407" s="36">
        <f t="shared" si="516"/>
        <v>0</v>
      </c>
      <c r="BP407" s="36">
        <f t="shared" si="516"/>
        <v>0</v>
      </c>
      <c r="BQ407" s="36">
        <f t="shared" si="516"/>
        <v>0</v>
      </c>
      <c r="BR407" s="149"/>
      <c r="BS407" s="185">
        <f>SUM(N407:Q407)</f>
        <v>0</v>
      </c>
      <c r="BT407" s="185">
        <f>SUM(R407:U407)</f>
        <v>0</v>
      </c>
      <c r="BU407" s="185">
        <f>SUM(V407:Y407)</f>
        <v>0</v>
      </c>
      <c r="BV407" s="185">
        <f>SUM(Z407:AC407)</f>
        <v>0</v>
      </c>
      <c r="BW407" s="149">
        <f>SUM(AD407:AG407)</f>
        <v>0</v>
      </c>
      <c r="BX407" s="36">
        <f t="shared" ref="BX407:CY407" si="517">IFERROR(BX408*BX16/BX16,0)</f>
        <v>0</v>
      </c>
      <c r="BY407" s="149">
        <f t="shared" si="517"/>
        <v>0</v>
      </c>
      <c r="BZ407" s="149">
        <f t="shared" si="517"/>
        <v>0</v>
      </c>
      <c r="CA407" s="149">
        <f t="shared" si="517"/>
        <v>0</v>
      </c>
      <c r="CB407" s="149">
        <f t="shared" si="517"/>
        <v>0</v>
      </c>
      <c r="CC407" s="149">
        <f t="shared" si="517"/>
        <v>0</v>
      </c>
      <c r="CD407" s="149">
        <f t="shared" si="517"/>
        <v>0</v>
      </c>
      <c r="CE407" s="149">
        <f t="shared" si="517"/>
        <v>0</v>
      </c>
      <c r="CF407" s="149">
        <f t="shared" si="517"/>
        <v>0</v>
      </c>
      <c r="CG407" s="149">
        <f t="shared" si="517"/>
        <v>0</v>
      </c>
      <c r="CH407" s="149">
        <f t="shared" si="517"/>
        <v>0</v>
      </c>
      <c r="CI407" s="149">
        <f t="shared" si="517"/>
        <v>0</v>
      </c>
      <c r="CJ407" s="149">
        <f t="shared" si="517"/>
        <v>0</v>
      </c>
      <c r="CK407" s="149">
        <f t="shared" si="517"/>
        <v>0</v>
      </c>
      <c r="CL407" s="149">
        <f t="shared" si="517"/>
        <v>0</v>
      </c>
      <c r="CM407" s="149">
        <f t="shared" si="517"/>
        <v>0</v>
      </c>
      <c r="CN407" s="149">
        <f t="shared" si="517"/>
        <v>0</v>
      </c>
      <c r="CO407" s="149">
        <f t="shared" si="517"/>
        <v>0</v>
      </c>
      <c r="CP407" s="149">
        <f t="shared" si="517"/>
        <v>0</v>
      </c>
      <c r="CQ407" s="149">
        <f t="shared" si="517"/>
        <v>0</v>
      </c>
      <c r="CR407" s="149">
        <f t="shared" si="517"/>
        <v>0</v>
      </c>
      <c r="CS407" s="149">
        <f t="shared" si="517"/>
        <v>0</v>
      </c>
      <c r="CT407" s="149">
        <f t="shared" si="517"/>
        <v>0</v>
      </c>
      <c r="CU407" s="149">
        <f t="shared" si="517"/>
        <v>0</v>
      </c>
      <c r="CV407" s="149">
        <f t="shared" si="517"/>
        <v>0</v>
      </c>
      <c r="CW407" s="149">
        <f t="shared" si="517"/>
        <v>0</v>
      </c>
      <c r="CX407" s="149">
        <f t="shared" si="517"/>
        <v>0</v>
      </c>
      <c r="CY407" s="186">
        <f t="shared" si="517"/>
        <v>0</v>
      </c>
    </row>
    <row r="408" spans="1:103" s="6" customFormat="1" outlineLevel="1">
      <c r="A408" s="3"/>
      <c r="B408" s="140" t="s">
        <v>114</v>
      </c>
      <c r="C408" s="124"/>
      <c r="D408" s="73"/>
      <c r="E408" s="73"/>
      <c r="F408" s="73"/>
      <c r="G408" s="73"/>
      <c r="H408" s="73"/>
      <c r="I408" s="159"/>
      <c r="J408" s="126">
        <f t="shared" ref="J408:BQ408" si="518">IFERROR($C402/$C403*J18/J18*J9/12,0)</f>
        <v>0</v>
      </c>
      <c r="K408" s="126">
        <f t="shared" si="518"/>
        <v>0</v>
      </c>
      <c r="L408" s="126">
        <f t="shared" si="518"/>
        <v>0</v>
      </c>
      <c r="M408" s="126">
        <f t="shared" si="518"/>
        <v>0</v>
      </c>
      <c r="N408" s="126">
        <f t="shared" si="518"/>
        <v>0</v>
      </c>
      <c r="O408" s="126">
        <f t="shared" si="518"/>
        <v>0</v>
      </c>
      <c r="P408" s="126">
        <f t="shared" si="518"/>
        <v>0</v>
      </c>
      <c r="Q408" s="126">
        <f t="shared" si="518"/>
        <v>0</v>
      </c>
      <c r="R408" s="126">
        <f t="shared" si="518"/>
        <v>0</v>
      </c>
      <c r="S408" s="126">
        <f t="shared" si="518"/>
        <v>0</v>
      </c>
      <c r="T408" s="126">
        <f t="shared" si="518"/>
        <v>0</v>
      </c>
      <c r="U408" s="126">
        <f t="shared" si="518"/>
        <v>0</v>
      </c>
      <c r="V408" s="126">
        <f t="shared" si="518"/>
        <v>0</v>
      </c>
      <c r="W408" s="126">
        <f t="shared" si="518"/>
        <v>0</v>
      </c>
      <c r="X408" s="126">
        <f t="shared" si="518"/>
        <v>0</v>
      </c>
      <c r="Y408" s="126">
        <f t="shared" si="518"/>
        <v>0</v>
      </c>
      <c r="Z408" s="126">
        <f t="shared" si="518"/>
        <v>0</v>
      </c>
      <c r="AA408" s="126">
        <f t="shared" si="518"/>
        <v>0</v>
      </c>
      <c r="AB408" s="126">
        <f t="shared" si="518"/>
        <v>0</v>
      </c>
      <c r="AC408" s="126">
        <f t="shared" si="518"/>
        <v>0</v>
      </c>
      <c r="AD408" s="126">
        <f t="shared" si="518"/>
        <v>0</v>
      </c>
      <c r="AE408" s="126">
        <f t="shared" si="518"/>
        <v>0</v>
      </c>
      <c r="AF408" s="126">
        <f t="shared" si="518"/>
        <v>0</v>
      </c>
      <c r="AG408" s="126">
        <f t="shared" si="518"/>
        <v>0</v>
      </c>
      <c r="AH408" s="126">
        <f t="shared" si="518"/>
        <v>0</v>
      </c>
      <c r="AI408" s="126">
        <f t="shared" si="518"/>
        <v>0</v>
      </c>
      <c r="AJ408" s="126">
        <f t="shared" si="518"/>
        <v>0</v>
      </c>
      <c r="AK408" s="126">
        <f t="shared" si="518"/>
        <v>0</v>
      </c>
      <c r="AL408" s="126">
        <f t="shared" si="518"/>
        <v>0</v>
      </c>
      <c r="AM408" s="126">
        <f t="shared" si="518"/>
        <v>0</v>
      </c>
      <c r="AN408" s="126">
        <f t="shared" si="518"/>
        <v>0</v>
      </c>
      <c r="AO408" s="126">
        <f t="shared" si="518"/>
        <v>0</v>
      </c>
      <c r="AP408" s="126">
        <f t="shared" si="518"/>
        <v>0</v>
      </c>
      <c r="AQ408" s="126">
        <f t="shared" si="518"/>
        <v>0</v>
      </c>
      <c r="AR408" s="126">
        <f t="shared" si="518"/>
        <v>0</v>
      </c>
      <c r="AS408" s="126">
        <f t="shared" si="518"/>
        <v>0</v>
      </c>
      <c r="AT408" s="126">
        <f t="shared" si="518"/>
        <v>0</v>
      </c>
      <c r="AU408" s="126">
        <f t="shared" si="518"/>
        <v>0</v>
      </c>
      <c r="AV408" s="126">
        <f t="shared" si="518"/>
        <v>0</v>
      </c>
      <c r="AW408" s="126">
        <f t="shared" si="518"/>
        <v>0</v>
      </c>
      <c r="AX408" s="126">
        <f t="shared" si="518"/>
        <v>0</v>
      </c>
      <c r="AY408" s="126">
        <f t="shared" si="518"/>
        <v>0</v>
      </c>
      <c r="AZ408" s="126">
        <f t="shared" si="518"/>
        <v>0</v>
      </c>
      <c r="BA408" s="126">
        <f t="shared" si="518"/>
        <v>0</v>
      </c>
      <c r="BB408" s="126">
        <f t="shared" si="518"/>
        <v>0</v>
      </c>
      <c r="BC408" s="126">
        <f t="shared" si="518"/>
        <v>0</v>
      </c>
      <c r="BD408" s="126">
        <f t="shared" si="518"/>
        <v>0</v>
      </c>
      <c r="BE408" s="126">
        <f t="shared" si="518"/>
        <v>0</v>
      </c>
      <c r="BF408" s="126">
        <f t="shared" si="518"/>
        <v>0</v>
      </c>
      <c r="BG408" s="126">
        <f t="shared" si="518"/>
        <v>0</v>
      </c>
      <c r="BH408" s="126">
        <f t="shared" si="518"/>
        <v>0</v>
      </c>
      <c r="BI408" s="126">
        <f t="shared" si="518"/>
        <v>0</v>
      </c>
      <c r="BJ408" s="126">
        <f t="shared" si="518"/>
        <v>0</v>
      </c>
      <c r="BK408" s="126">
        <f t="shared" si="518"/>
        <v>0</v>
      </c>
      <c r="BL408" s="126">
        <f t="shared" si="518"/>
        <v>0</v>
      </c>
      <c r="BM408" s="126">
        <f t="shared" si="518"/>
        <v>0</v>
      </c>
      <c r="BN408" s="126">
        <f t="shared" si="518"/>
        <v>0</v>
      </c>
      <c r="BO408" s="126">
        <f t="shared" si="518"/>
        <v>0</v>
      </c>
      <c r="BP408" s="126">
        <f t="shared" si="518"/>
        <v>0</v>
      </c>
      <c r="BQ408" s="126">
        <f t="shared" si="518"/>
        <v>0</v>
      </c>
      <c r="BR408" s="159"/>
      <c r="BS408" s="158">
        <f>SUM(J408:U408)</f>
        <v>0</v>
      </c>
      <c r="BT408" s="158">
        <f>SUM(V408:AG408)</f>
        <v>0</v>
      </c>
      <c r="BU408" s="158">
        <f>SUM(AH408:AS408)</f>
        <v>0</v>
      </c>
      <c r="BV408" s="158">
        <f>SUM(AT408:BE408)</f>
        <v>0</v>
      </c>
      <c r="BW408" s="158">
        <f>SUM(BF408:BQ408)</f>
        <v>0</v>
      </c>
      <c r="BX408" s="159">
        <f>IFERROR(MIN($C402/$C403,$C402-SUM($BS408:BW408)),0)</f>
        <v>0</v>
      </c>
      <c r="BY408" s="159">
        <f>IFERROR(MIN($C402/$C403,$C402-SUM($BS408:BX408)),0)</f>
        <v>0</v>
      </c>
      <c r="BZ408" s="159">
        <f>IFERROR(MIN($C402/$C403,$C402-SUM($BS408:BY408)),0)</f>
        <v>0</v>
      </c>
      <c r="CA408" s="159">
        <f>IFERROR(MIN($C402/$C403,$C402-SUM($BS408:BZ408)),0)</f>
        <v>0</v>
      </c>
      <c r="CB408" s="159">
        <f>IFERROR(MIN($C402/$C403,$C402-SUM($BS408:CA408)),0)</f>
        <v>0</v>
      </c>
      <c r="CC408" s="159">
        <f>IFERROR(MIN($C402/$C403,$C402-SUM($BS408:CB408)),0)</f>
        <v>0</v>
      </c>
      <c r="CD408" s="159">
        <f>IFERROR(MIN($C402/$C403,$C402-SUM($BS408:CC408)),0)</f>
        <v>0</v>
      </c>
      <c r="CE408" s="159">
        <f>IFERROR(MIN($C402/$C403,$C402-SUM($BS408:CD408)),0)</f>
        <v>0</v>
      </c>
      <c r="CF408" s="159">
        <f>IFERROR(MIN($C402/$C403,$C402-SUM($BS408:CE408)),0)</f>
        <v>0</v>
      </c>
      <c r="CG408" s="159">
        <f>IFERROR(MIN($C402/$C403,$C402-SUM($BS408:CF408)),0)</f>
        <v>0</v>
      </c>
      <c r="CH408" s="159">
        <f>IFERROR(MIN($C402/$C403,$C402-SUM($BS408:CG408)),0)</f>
        <v>0</v>
      </c>
      <c r="CI408" s="159">
        <f>IFERROR(MIN($C402/$C403,$C402-SUM($BS408:CH408)),0)</f>
        <v>0</v>
      </c>
      <c r="CJ408" s="159">
        <f>IFERROR(MIN($C402/$C403,$C402-SUM($BS408:CI408)),0)</f>
        <v>0</v>
      </c>
      <c r="CK408" s="159">
        <f>IFERROR(MIN($C402/$C403,$C402-SUM($BS408:CJ408)),0)</f>
        <v>0</v>
      </c>
      <c r="CL408" s="159">
        <f>IFERROR(MIN($C402/$C403,$C402-SUM($BS408:CK408)),0)</f>
        <v>0</v>
      </c>
      <c r="CM408" s="159">
        <f>IFERROR(MIN($C402/$C403,$C402-SUM($BS408:CL408)),0)</f>
        <v>0</v>
      </c>
      <c r="CN408" s="159">
        <f>IFERROR(MIN($C402/$C403,$C402-SUM($BS408:CM408)),0)</f>
        <v>0</v>
      </c>
      <c r="CO408" s="159">
        <f>IFERROR(MIN($C402/$C403,$C402-SUM($BS408:CN408)),0)</f>
        <v>0</v>
      </c>
      <c r="CP408" s="159">
        <f>IFERROR(MIN($C402/$C403,$C402-SUM($BS408:CO408)),0)</f>
        <v>0</v>
      </c>
      <c r="CQ408" s="159">
        <f>IFERROR(MIN($C402/$C403,$C402-SUM($BS408:CP408)),0)</f>
        <v>0</v>
      </c>
      <c r="CR408" s="159">
        <f>IFERROR(MIN($C402/$C403,$C402-SUM($BS408:CQ408)),0)</f>
        <v>0</v>
      </c>
      <c r="CS408" s="159">
        <f>IFERROR(MIN($C402/$C403,$C402-SUM($BS408:CR408)),0)</f>
        <v>0</v>
      </c>
      <c r="CT408" s="159">
        <f>IFERROR(MIN($C402/$C403,$C402-SUM($BS408:CS408)),0)</f>
        <v>0</v>
      </c>
      <c r="CU408" s="159">
        <f>IFERROR(MIN($C402/$C403,$C402-SUM($BS408:CT408)),0)</f>
        <v>0</v>
      </c>
      <c r="CV408" s="159">
        <f>IFERROR(MIN($C402/$C403,$C402-SUM($BS408:CU408)),0)</f>
        <v>0</v>
      </c>
      <c r="CW408" s="159">
        <f>IFERROR(MIN($C402/$C403,$C402-SUM($BS408:CV408)),0)</f>
        <v>0</v>
      </c>
      <c r="CX408" s="159">
        <f>IFERROR(MIN($C402/$C403,$C402-SUM($BS408:CW408)),0)</f>
        <v>0</v>
      </c>
      <c r="CY408" s="187">
        <f>IFERROR(MIN($C402/$C403,$C402-SUM($BS408:CX408)),0)</f>
        <v>0</v>
      </c>
    </row>
    <row r="409" spans="1:103" s="10" customFormat="1" outlineLevel="1">
      <c r="A409" s="12"/>
      <c r="C409" s="24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</row>
    <row r="410" spans="1:103" outlineLevel="1">
      <c r="B410" s="217" t="s">
        <v>135</v>
      </c>
      <c r="C410" s="37"/>
    </row>
    <row r="411" spans="1:103" s="6" customFormat="1" outlineLevel="1">
      <c r="A411" s="3"/>
      <c r="B411" s="2" t="s">
        <v>60</v>
      </c>
      <c r="C411" s="38"/>
      <c r="I411" s="15">
        <f>E412</f>
        <v>0</v>
      </c>
      <c r="J411" s="15">
        <f>I412</f>
        <v>0</v>
      </c>
      <c r="K411" s="15">
        <f t="shared" ref="K411:M411" si="519">J412</f>
        <v>0</v>
      </c>
      <c r="L411" s="15">
        <f t="shared" si="519"/>
        <v>0</v>
      </c>
      <c r="M411" s="15">
        <f t="shared" si="519"/>
        <v>0</v>
      </c>
      <c r="N411" s="15">
        <f>M412</f>
        <v>0</v>
      </c>
      <c r="O411" s="15">
        <f t="shared" ref="O411:AB411" si="520">N412</f>
        <v>0</v>
      </c>
      <c r="P411" s="15">
        <f t="shared" si="520"/>
        <v>0</v>
      </c>
      <c r="Q411" s="15">
        <f t="shared" si="520"/>
        <v>0</v>
      </c>
      <c r="R411" s="15">
        <f t="shared" si="520"/>
        <v>0</v>
      </c>
      <c r="S411" s="15">
        <f t="shared" si="520"/>
        <v>0</v>
      </c>
      <c r="T411" s="15">
        <f t="shared" si="520"/>
        <v>0</v>
      </c>
      <c r="U411" s="15">
        <f t="shared" si="520"/>
        <v>0</v>
      </c>
      <c r="V411" s="15">
        <f t="shared" si="520"/>
        <v>0</v>
      </c>
      <c r="W411" s="15">
        <f t="shared" si="520"/>
        <v>0</v>
      </c>
      <c r="X411" s="15">
        <f t="shared" si="520"/>
        <v>0</v>
      </c>
      <c r="Y411" s="15">
        <f t="shared" si="520"/>
        <v>0</v>
      </c>
      <c r="Z411" s="15">
        <f t="shared" si="520"/>
        <v>0</v>
      </c>
      <c r="AA411" s="15">
        <f t="shared" si="520"/>
        <v>0</v>
      </c>
      <c r="AB411" s="15">
        <f t="shared" si="520"/>
        <v>0</v>
      </c>
      <c r="AC411" s="15">
        <f>AB412</f>
        <v>0</v>
      </c>
      <c r="AD411" s="15">
        <f t="shared" ref="AD411:BQ411" si="521">AC412</f>
        <v>0</v>
      </c>
      <c r="AE411" s="15">
        <f t="shared" si="521"/>
        <v>0</v>
      </c>
      <c r="AF411" s="15">
        <f t="shared" si="521"/>
        <v>0</v>
      </c>
      <c r="AG411" s="15">
        <f t="shared" si="521"/>
        <v>0</v>
      </c>
      <c r="AH411" s="15">
        <f t="shared" si="521"/>
        <v>0</v>
      </c>
      <c r="AI411" s="15">
        <f t="shared" si="521"/>
        <v>0</v>
      </c>
      <c r="AJ411" s="15">
        <f t="shared" si="521"/>
        <v>0</v>
      </c>
      <c r="AK411" s="15">
        <f t="shared" si="521"/>
        <v>0</v>
      </c>
      <c r="AL411" s="15">
        <f t="shared" si="521"/>
        <v>0</v>
      </c>
      <c r="AM411" s="15">
        <f t="shared" si="521"/>
        <v>0</v>
      </c>
      <c r="AN411" s="15">
        <f t="shared" si="521"/>
        <v>0</v>
      </c>
      <c r="AO411" s="15">
        <f t="shared" si="521"/>
        <v>0</v>
      </c>
      <c r="AP411" s="15">
        <f t="shared" si="521"/>
        <v>0</v>
      </c>
      <c r="AQ411" s="15">
        <f t="shared" si="521"/>
        <v>0</v>
      </c>
      <c r="AR411" s="15">
        <f t="shared" si="521"/>
        <v>0</v>
      </c>
      <c r="AS411" s="15">
        <f t="shared" si="521"/>
        <v>0</v>
      </c>
      <c r="AT411" s="15">
        <f t="shared" si="521"/>
        <v>0</v>
      </c>
      <c r="AU411" s="15">
        <f t="shared" si="521"/>
        <v>0</v>
      </c>
      <c r="AV411" s="15">
        <f t="shared" si="521"/>
        <v>0</v>
      </c>
      <c r="AW411" s="15">
        <f t="shared" si="521"/>
        <v>0</v>
      </c>
      <c r="AX411" s="15">
        <f t="shared" si="521"/>
        <v>0</v>
      </c>
      <c r="AY411" s="15">
        <f t="shared" si="521"/>
        <v>0</v>
      </c>
      <c r="AZ411" s="15">
        <f t="shared" si="521"/>
        <v>0</v>
      </c>
      <c r="BA411" s="15">
        <f t="shared" si="521"/>
        <v>0</v>
      </c>
      <c r="BB411" s="15">
        <f t="shared" si="521"/>
        <v>0</v>
      </c>
      <c r="BC411" s="15">
        <f t="shared" si="521"/>
        <v>0</v>
      </c>
      <c r="BD411" s="15">
        <f t="shared" si="521"/>
        <v>0</v>
      </c>
      <c r="BE411" s="15">
        <f t="shared" si="521"/>
        <v>0</v>
      </c>
      <c r="BF411" s="15">
        <f t="shared" si="521"/>
        <v>0</v>
      </c>
      <c r="BG411" s="15">
        <f t="shared" si="521"/>
        <v>0</v>
      </c>
      <c r="BH411" s="15">
        <f t="shared" si="521"/>
        <v>0</v>
      </c>
      <c r="BI411" s="15">
        <f t="shared" si="521"/>
        <v>0</v>
      </c>
      <c r="BJ411" s="15">
        <f t="shared" si="521"/>
        <v>0</v>
      </c>
      <c r="BK411" s="15">
        <f t="shared" si="521"/>
        <v>0</v>
      </c>
      <c r="BL411" s="15">
        <f t="shared" si="521"/>
        <v>0</v>
      </c>
      <c r="BM411" s="15">
        <f t="shared" si="521"/>
        <v>0</v>
      </c>
      <c r="BN411" s="15">
        <f t="shared" si="521"/>
        <v>0</v>
      </c>
      <c r="BO411" s="15">
        <f t="shared" si="521"/>
        <v>0</v>
      </c>
      <c r="BP411" s="15">
        <f t="shared" si="521"/>
        <v>0</v>
      </c>
      <c r="BQ411" s="15">
        <f t="shared" si="521"/>
        <v>0</v>
      </c>
      <c r="BR411" s="15"/>
      <c r="BS411" s="15">
        <f>BR412</f>
        <v>0</v>
      </c>
      <c r="BT411" s="15">
        <f t="shared" ref="BT411:CY411" si="522">BS412</f>
        <v>0</v>
      </c>
      <c r="BU411" s="15">
        <f t="shared" si="522"/>
        <v>0</v>
      </c>
      <c r="BV411" s="15">
        <f t="shared" si="522"/>
        <v>0</v>
      </c>
      <c r="BW411" s="15">
        <f t="shared" si="522"/>
        <v>0</v>
      </c>
      <c r="BX411" s="15">
        <f t="shared" si="522"/>
        <v>0</v>
      </c>
      <c r="BY411" s="15">
        <f t="shared" si="522"/>
        <v>0</v>
      </c>
      <c r="BZ411" s="15">
        <f t="shared" si="522"/>
        <v>0</v>
      </c>
      <c r="CA411" s="15">
        <f t="shared" si="522"/>
        <v>0</v>
      </c>
      <c r="CB411" s="15">
        <f t="shared" si="522"/>
        <v>0</v>
      </c>
      <c r="CC411" s="15">
        <f t="shared" si="522"/>
        <v>0</v>
      </c>
      <c r="CD411" s="15">
        <f t="shared" si="522"/>
        <v>0</v>
      </c>
      <c r="CE411" s="15">
        <f t="shared" si="522"/>
        <v>0</v>
      </c>
      <c r="CF411" s="15">
        <f t="shared" si="522"/>
        <v>0</v>
      </c>
      <c r="CG411" s="15">
        <f t="shared" si="522"/>
        <v>0</v>
      </c>
      <c r="CH411" s="15">
        <f t="shared" si="522"/>
        <v>0</v>
      </c>
      <c r="CI411" s="15">
        <f t="shared" si="522"/>
        <v>0</v>
      </c>
      <c r="CJ411" s="15">
        <f t="shared" si="522"/>
        <v>0</v>
      </c>
      <c r="CK411" s="15">
        <f t="shared" si="522"/>
        <v>0</v>
      </c>
      <c r="CL411" s="15">
        <f t="shared" si="522"/>
        <v>0</v>
      </c>
      <c r="CM411" s="15">
        <f t="shared" si="522"/>
        <v>0</v>
      </c>
      <c r="CN411" s="15">
        <f t="shared" si="522"/>
        <v>0</v>
      </c>
      <c r="CO411" s="15">
        <f t="shared" si="522"/>
        <v>0</v>
      </c>
      <c r="CP411" s="15">
        <f t="shared" si="522"/>
        <v>0</v>
      </c>
      <c r="CQ411" s="15">
        <f t="shared" si="522"/>
        <v>0</v>
      </c>
      <c r="CR411" s="15">
        <f t="shared" si="522"/>
        <v>0</v>
      </c>
      <c r="CS411" s="15">
        <f t="shared" si="522"/>
        <v>0</v>
      </c>
      <c r="CT411" s="15">
        <f t="shared" si="522"/>
        <v>0</v>
      </c>
      <c r="CU411" s="15">
        <f t="shared" si="522"/>
        <v>0</v>
      </c>
      <c r="CV411" s="15">
        <f t="shared" si="522"/>
        <v>0</v>
      </c>
      <c r="CW411" s="15">
        <f t="shared" si="522"/>
        <v>0</v>
      </c>
      <c r="CX411" s="15">
        <f t="shared" si="522"/>
        <v>0</v>
      </c>
      <c r="CY411" s="15">
        <f t="shared" si="522"/>
        <v>0</v>
      </c>
    </row>
    <row r="412" spans="1:103" outlineLevel="1">
      <c r="B412" s="2" t="s">
        <v>61</v>
      </c>
      <c r="C412" s="6"/>
      <c r="I412" s="15"/>
      <c r="J412" s="15">
        <f>SUM(I412,J414)</f>
        <v>0</v>
      </c>
      <c r="K412" s="15">
        <f t="shared" ref="K412:M412" si="523">SUM(J412,K414)</f>
        <v>0</v>
      </c>
      <c r="L412" s="15">
        <f t="shared" si="523"/>
        <v>0</v>
      </c>
      <c r="M412" s="15">
        <f t="shared" si="523"/>
        <v>0</v>
      </c>
      <c r="N412" s="15">
        <f>SUM(M412,N414)</f>
        <v>0</v>
      </c>
      <c r="O412" s="15">
        <f t="shared" ref="O412:S412" si="524">SUM(N412,O414)</f>
        <v>0</v>
      </c>
      <c r="P412" s="15">
        <f t="shared" si="524"/>
        <v>0</v>
      </c>
      <c r="Q412" s="15">
        <f t="shared" si="524"/>
        <v>0</v>
      </c>
      <c r="R412" s="15">
        <f t="shared" si="524"/>
        <v>0</v>
      </c>
      <c r="S412" s="15">
        <f t="shared" si="524"/>
        <v>0</v>
      </c>
      <c r="T412" s="15">
        <f>SUM(S412,T414)</f>
        <v>0</v>
      </c>
      <c r="U412" s="15">
        <f t="shared" ref="U412:AB412" si="525">SUM(T412,U414)</f>
        <v>0</v>
      </c>
      <c r="V412" s="15">
        <f t="shared" si="525"/>
        <v>0</v>
      </c>
      <c r="W412" s="15">
        <f t="shared" si="525"/>
        <v>0</v>
      </c>
      <c r="X412" s="15">
        <f t="shared" si="525"/>
        <v>0</v>
      </c>
      <c r="Y412" s="15">
        <f t="shared" si="525"/>
        <v>0</v>
      </c>
      <c r="Z412" s="15">
        <f t="shared" si="525"/>
        <v>0</v>
      </c>
      <c r="AA412" s="15">
        <f t="shared" si="525"/>
        <v>0</v>
      </c>
      <c r="AB412" s="15">
        <f t="shared" si="525"/>
        <v>0</v>
      </c>
      <c r="AC412" s="15">
        <f>SUM(AB412,AC414)</f>
        <v>0</v>
      </c>
      <c r="AD412" s="15">
        <f t="shared" ref="AD412:BQ412" si="526">SUM(AC412,AD414)</f>
        <v>0</v>
      </c>
      <c r="AE412" s="15">
        <f t="shared" si="526"/>
        <v>0</v>
      </c>
      <c r="AF412" s="15">
        <f t="shared" si="526"/>
        <v>0</v>
      </c>
      <c r="AG412" s="15">
        <f t="shared" si="526"/>
        <v>0</v>
      </c>
      <c r="AH412" s="15">
        <f t="shared" si="526"/>
        <v>0</v>
      </c>
      <c r="AI412" s="15">
        <f t="shared" si="526"/>
        <v>0</v>
      </c>
      <c r="AJ412" s="15">
        <f t="shared" si="526"/>
        <v>0</v>
      </c>
      <c r="AK412" s="15">
        <f t="shared" si="526"/>
        <v>0</v>
      </c>
      <c r="AL412" s="15">
        <f t="shared" si="526"/>
        <v>0</v>
      </c>
      <c r="AM412" s="15">
        <f t="shared" si="526"/>
        <v>0</v>
      </c>
      <c r="AN412" s="15">
        <f t="shared" si="526"/>
        <v>0</v>
      </c>
      <c r="AO412" s="15">
        <f t="shared" si="526"/>
        <v>0</v>
      </c>
      <c r="AP412" s="15">
        <f t="shared" si="526"/>
        <v>0</v>
      </c>
      <c r="AQ412" s="15">
        <f t="shared" si="526"/>
        <v>0</v>
      </c>
      <c r="AR412" s="15">
        <f t="shared" si="526"/>
        <v>0</v>
      </c>
      <c r="AS412" s="15">
        <f t="shared" si="526"/>
        <v>0</v>
      </c>
      <c r="AT412" s="15">
        <f t="shared" si="526"/>
        <v>0</v>
      </c>
      <c r="AU412" s="15">
        <f t="shared" si="526"/>
        <v>0</v>
      </c>
      <c r="AV412" s="15">
        <f t="shared" si="526"/>
        <v>0</v>
      </c>
      <c r="AW412" s="15">
        <f t="shared" si="526"/>
        <v>0</v>
      </c>
      <c r="AX412" s="15">
        <f t="shared" si="526"/>
        <v>0</v>
      </c>
      <c r="AY412" s="15">
        <f t="shared" si="526"/>
        <v>0</v>
      </c>
      <c r="AZ412" s="15">
        <f t="shared" si="526"/>
        <v>0</v>
      </c>
      <c r="BA412" s="15">
        <f t="shared" si="526"/>
        <v>0</v>
      </c>
      <c r="BB412" s="15">
        <f t="shared" si="526"/>
        <v>0</v>
      </c>
      <c r="BC412" s="15">
        <f t="shared" si="526"/>
        <v>0</v>
      </c>
      <c r="BD412" s="15">
        <f t="shared" si="526"/>
        <v>0</v>
      </c>
      <c r="BE412" s="15">
        <f t="shared" si="526"/>
        <v>0</v>
      </c>
      <c r="BF412" s="15">
        <f t="shared" si="526"/>
        <v>0</v>
      </c>
      <c r="BG412" s="15">
        <f t="shared" si="526"/>
        <v>0</v>
      </c>
      <c r="BH412" s="15">
        <f t="shared" si="526"/>
        <v>0</v>
      </c>
      <c r="BI412" s="15">
        <f t="shared" si="526"/>
        <v>0</v>
      </c>
      <c r="BJ412" s="15">
        <f t="shared" si="526"/>
        <v>0</v>
      </c>
      <c r="BK412" s="15">
        <f t="shared" si="526"/>
        <v>0</v>
      </c>
      <c r="BL412" s="15">
        <f t="shared" si="526"/>
        <v>0</v>
      </c>
      <c r="BM412" s="15">
        <f t="shared" si="526"/>
        <v>0</v>
      </c>
      <c r="BN412" s="15">
        <f t="shared" si="526"/>
        <v>0</v>
      </c>
      <c r="BO412" s="15">
        <f t="shared" si="526"/>
        <v>0</v>
      </c>
      <c r="BP412" s="15">
        <f t="shared" si="526"/>
        <v>0</v>
      </c>
      <c r="BQ412" s="15">
        <f t="shared" si="526"/>
        <v>0</v>
      </c>
      <c r="BR412" s="15"/>
      <c r="BS412" s="15">
        <f>SUM(BS411,BS414)</f>
        <v>0</v>
      </c>
      <c r="BT412" s="15">
        <f t="shared" ref="BT412:CY412" si="527">SUM(BT411,BT414)</f>
        <v>0</v>
      </c>
      <c r="BU412" s="15">
        <f t="shared" si="527"/>
        <v>0</v>
      </c>
      <c r="BV412" s="15">
        <f t="shared" si="527"/>
        <v>0</v>
      </c>
      <c r="BW412" s="15">
        <f t="shared" si="527"/>
        <v>0</v>
      </c>
      <c r="BX412" s="15">
        <f t="shared" si="527"/>
        <v>0</v>
      </c>
      <c r="BY412" s="15">
        <f t="shared" si="527"/>
        <v>0</v>
      </c>
      <c r="BZ412" s="15">
        <f t="shared" si="527"/>
        <v>0</v>
      </c>
      <c r="CA412" s="15">
        <f t="shared" si="527"/>
        <v>0</v>
      </c>
      <c r="CB412" s="15">
        <f t="shared" si="527"/>
        <v>0</v>
      </c>
      <c r="CC412" s="15">
        <f t="shared" si="527"/>
        <v>0</v>
      </c>
      <c r="CD412" s="15">
        <f t="shared" si="527"/>
        <v>0</v>
      </c>
      <c r="CE412" s="15">
        <f t="shared" si="527"/>
        <v>0</v>
      </c>
      <c r="CF412" s="15">
        <f t="shared" si="527"/>
        <v>0</v>
      </c>
      <c r="CG412" s="15">
        <f t="shared" si="527"/>
        <v>0</v>
      </c>
      <c r="CH412" s="15">
        <f t="shared" si="527"/>
        <v>0</v>
      </c>
      <c r="CI412" s="15">
        <f t="shared" si="527"/>
        <v>0</v>
      </c>
      <c r="CJ412" s="15">
        <f t="shared" si="527"/>
        <v>0</v>
      </c>
      <c r="CK412" s="15">
        <f t="shared" si="527"/>
        <v>0</v>
      </c>
      <c r="CL412" s="15">
        <f t="shared" si="527"/>
        <v>0</v>
      </c>
      <c r="CM412" s="15">
        <f t="shared" si="527"/>
        <v>0</v>
      </c>
      <c r="CN412" s="15">
        <f t="shared" si="527"/>
        <v>0</v>
      </c>
      <c r="CO412" s="15">
        <f t="shared" si="527"/>
        <v>0</v>
      </c>
      <c r="CP412" s="15">
        <f t="shared" si="527"/>
        <v>0</v>
      </c>
      <c r="CQ412" s="15">
        <f t="shared" si="527"/>
        <v>0</v>
      </c>
      <c r="CR412" s="15">
        <f t="shared" si="527"/>
        <v>0</v>
      </c>
      <c r="CS412" s="15">
        <f t="shared" si="527"/>
        <v>0</v>
      </c>
      <c r="CT412" s="15">
        <f t="shared" si="527"/>
        <v>0</v>
      </c>
      <c r="CU412" s="15">
        <f t="shared" si="527"/>
        <v>0</v>
      </c>
      <c r="CV412" s="15">
        <f t="shared" si="527"/>
        <v>0</v>
      </c>
      <c r="CW412" s="15">
        <f t="shared" si="527"/>
        <v>0</v>
      </c>
      <c r="CX412" s="15">
        <f t="shared" si="527"/>
        <v>0</v>
      </c>
      <c r="CY412" s="15">
        <f t="shared" si="527"/>
        <v>0</v>
      </c>
    </row>
    <row r="413" spans="1:103" s="10" customFormat="1" outlineLevel="1">
      <c r="A413" s="12"/>
      <c r="B413" s="10" t="s">
        <v>62</v>
      </c>
      <c r="C413" s="6"/>
      <c r="I413" s="9"/>
      <c r="J413" s="9">
        <f>I416</f>
        <v>0</v>
      </c>
      <c r="K413" s="9">
        <f t="shared" ref="K413:M413" si="528">J416</f>
        <v>0</v>
      </c>
      <c r="L413" s="9">
        <f t="shared" si="528"/>
        <v>0</v>
      </c>
      <c r="M413" s="9">
        <f t="shared" si="528"/>
        <v>0</v>
      </c>
      <c r="N413" s="9">
        <f>M416</f>
        <v>0</v>
      </c>
      <c r="O413" s="9">
        <f t="shared" ref="O413:AB413" si="529">N416</f>
        <v>0</v>
      </c>
      <c r="P413" s="9">
        <f t="shared" si="529"/>
        <v>0</v>
      </c>
      <c r="Q413" s="9">
        <f t="shared" si="529"/>
        <v>0</v>
      </c>
      <c r="R413" s="9">
        <f t="shared" si="529"/>
        <v>0</v>
      </c>
      <c r="S413" s="9">
        <f t="shared" si="529"/>
        <v>0</v>
      </c>
      <c r="T413" s="9">
        <f t="shared" si="529"/>
        <v>0</v>
      </c>
      <c r="U413" s="9">
        <f t="shared" si="529"/>
        <v>0</v>
      </c>
      <c r="V413" s="9">
        <f t="shared" si="529"/>
        <v>0</v>
      </c>
      <c r="W413" s="9">
        <f t="shared" si="529"/>
        <v>0</v>
      </c>
      <c r="X413" s="9">
        <f t="shared" si="529"/>
        <v>0</v>
      </c>
      <c r="Y413" s="9">
        <f t="shared" si="529"/>
        <v>0</v>
      </c>
      <c r="Z413" s="9">
        <f t="shared" si="529"/>
        <v>0</v>
      </c>
      <c r="AA413" s="9">
        <f t="shared" si="529"/>
        <v>0</v>
      </c>
      <c r="AB413" s="9">
        <f t="shared" si="529"/>
        <v>0</v>
      </c>
      <c r="AC413" s="9">
        <f>AB416</f>
        <v>0</v>
      </c>
      <c r="AD413" s="9">
        <f t="shared" ref="AD413:BQ413" si="530">AC416</f>
        <v>0</v>
      </c>
      <c r="AE413" s="9">
        <f t="shared" si="530"/>
        <v>0</v>
      </c>
      <c r="AF413" s="9">
        <f t="shared" si="530"/>
        <v>0</v>
      </c>
      <c r="AG413" s="9">
        <f t="shared" si="530"/>
        <v>0</v>
      </c>
      <c r="AH413" s="9">
        <f t="shared" si="530"/>
        <v>0</v>
      </c>
      <c r="AI413" s="9">
        <f t="shared" si="530"/>
        <v>0</v>
      </c>
      <c r="AJ413" s="9">
        <f t="shared" si="530"/>
        <v>0</v>
      </c>
      <c r="AK413" s="9">
        <f t="shared" si="530"/>
        <v>0</v>
      </c>
      <c r="AL413" s="9">
        <f t="shared" si="530"/>
        <v>0</v>
      </c>
      <c r="AM413" s="9">
        <f t="shared" si="530"/>
        <v>0</v>
      </c>
      <c r="AN413" s="9">
        <f t="shared" si="530"/>
        <v>0</v>
      </c>
      <c r="AO413" s="9">
        <f t="shared" si="530"/>
        <v>0</v>
      </c>
      <c r="AP413" s="9">
        <f t="shared" si="530"/>
        <v>0</v>
      </c>
      <c r="AQ413" s="9">
        <f t="shared" si="530"/>
        <v>0</v>
      </c>
      <c r="AR413" s="9">
        <f t="shared" si="530"/>
        <v>0</v>
      </c>
      <c r="AS413" s="9">
        <f t="shared" si="530"/>
        <v>0</v>
      </c>
      <c r="AT413" s="9">
        <f t="shared" si="530"/>
        <v>0</v>
      </c>
      <c r="AU413" s="9">
        <f t="shared" si="530"/>
        <v>0</v>
      </c>
      <c r="AV413" s="9">
        <f t="shared" si="530"/>
        <v>0</v>
      </c>
      <c r="AW413" s="9">
        <f t="shared" si="530"/>
        <v>0</v>
      </c>
      <c r="AX413" s="9">
        <f t="shared" si="530"/>
        <v>0</v>
      </c>
      <c r="AY413" s="9">
        <f t="shared" si="530"/>
        <v>0</v>
      </c>
      <c r="AZ413" s="9">
        <f t="shared" si="530"/>
        <v>0</v>
      </c>
      <c r="BA413" s="9">
        <f t="shared" si="530"/>
        <v>0</v>
      </c>
      <c r="BB413" s="9">
        <f t="shared" si="530"/>
        <v>0</v>
      </c>
      <c r="BC413" s="9">
        <f t="shared" si="530"/>
        <v>0</v>
      </c>
      <c r="BD413" s="9">
        <f t="shared" si="530"/>
        <v>0</v>
      </c>
      <c r="BE413" s="9">
        <f t="shared" si="530"/>
        <v>0</v>
      </c>
      <c r="BF413" s="9">
        <f t="shared" si="530"/>
        <v>0</v>
      </c>
      <c r="BG413" s="9">
        <f t="shared" si="530"/>
        <v>0</v>
      </c>
      <c r="BH413" s="9">
        <f t="shared" si="530"/>
        <v>0</v>
      </c>
      <c r="BI413" s="9">
        <f t="shared" si="530"/>
        <v>0</v>
      </c>
      <c r="BJ413" s="9">
        <f t="shared" si="530"/>
        <v>0</v>
      </c>
      <c r="BK413" s="9">
        <f t="shared" si="530"/>
        <v>0</v>
      </c>
      <c r="BL413" s="9">
        <f t="shared" si="530"/>
        <v>0</v>
      </c>
      <c r="BM413" s="9">
        <f t="shared" si="530"/>
        <v>0</v>
      </c>
      <c r="BN413" s="9">
        <f t="shared" si="530"/>
        <v>0</v>
      </c>
      <c r="BO413" s="9">
        <f t="shared" si="530"/>
        <v>0</v>
      </c>
      <c r="BP413" s="9">
        <f t="shared" si="530"/>
        <v>0</v>
      </c>
      <c r="BQ413" s="9">
        <f t="shared" si="530"/>
        <v>0</v>
      </c>
      <c r="BR413" s="9"/>
      <c r="BS413" s="9">
        <f>BR416</f>
        <v>0</v>
      </c>
      <c r="BT413" s="9">
        <f t="shared" ref="BT413:CY413" si="531">BS416</f>
        <v>0</v>
      </c>
      <c r="BU413" s="9">
        <f t="shared" si="531"/>
        <v>0</v>
      </c>
      <c r="BV413" s="9">
        <f t="shared" si="531"/>
        <v>0</v>
      </c>
      <c r="BW413" s="9">
        <f t="shared" si="531"/>
        <v>0</v>
      </c>
      <c r="BX413" s="9">
        <f t="shared" si="531"/>
        <v>0</v>
      </c>
      <c r="BY413" s="9">
        <f t="shared" si="531"/>
        <v>0</v>
      </c>
      <c r="BZ413" s="9">
        <f t="shared" si="531"/>
        <v>0</v>
      </c>
      <c r="CA413" s="9">
        <f t="shared" si="531"/>
        <v>0</v>
      </c>
      <c r="CB413" s="9">
        <f t="shared" si="531"/>
        <v>0</v>
      </c>
      <c r="CC413" s="9">
        <f t="shared" si="531"/>
        <v>0</v>
      </c>
      <c r="CD413" s="9">
        <f t="shared" si="531"/>
        <v>0</v>
      </c>
      <c r="CE413" s="9">
        <f t="shared" si="531"/>
        <v>0</v>
      </c>
      <c r="CF413" s="9">
        <f t="shared" si="531"/>
        <v>0</v>
      </c>
      <c r="CG413" s="9">
        <f t="shared" si="531"/>
        <v>0</v>
      </c>
      <c r="CH413" s="9">
        <f t="shared" si="531"/>
        <v>0</v>
      </c>
      <c r="CI413" s="9">
        <f t="shared" si="531"/>
        <v>0</v>
      </c>
      <c r="CJ413" s="9">
        <f t="shared" si="531"/>
        <v>0</v>
      </c>
      <c r="CK413" s="9">
        <f t="shared" si="531"/>
        <v>0</v>
      </c>
      <c r="CL413" s="9">
        <f t="shared" si="531"/>
        <v>0</v>
      </c>
      <c r="CM413" s="9">
        <f t="shared" si="531"/>
        <v>0</v>
      </c>
      <c r="CN413" s="9">
        <f t="shared" si="531"/>
        <v>0</v>
      </c>
      <c r="CO413" s="9">
        <f t="shared" si="531"/>
        <v>0</v>
      </c>
      <c r="CP413" s="9">
        <f t="shared" si="531"/>
        <v>0</v>
      </c>
      <c r="CQ413" s="9">
        <f t="shared" si="531"/>
        <v>0</v>
      </c>
      <c r="CR413" s="9">
        <f t="shared" si="531"/>
        <v>0</v>
      </c>
      <c r="CS413" s="9">
        <f t="shared" si="531"/>
        <v>0</v>
      </c>
      <c r="CT413" s="9">
        <f t="shared" si="531"/>
        <v>0</v>
      </c>
      <c r="CU413" s="9">
        <f t="shared" si="531"/>
        <v>0</v>
      </c>
      <c r="CV413" s="9">
        <f t="shared" si="531"/>
        <v>0</v>
      </c>
      <c r="CW413" s="9">
        <f t="shared" si="531"/>
        <v>0</v>
      </c>
      <c r="CX413" s="9">
        <f t="shared" si="531"/>
        <v>0</v>
      </c>
      <c r="CY413" s="9">
        <f t="shared" si="531"/>
        <v>0</v>
      </c>
    </row>
    <row r="414" spans="1:103" s="6" customFormat="1" outlineLevel="1">
      <c r="A414" s="3"/>
      <c r="B414" s="6" t="s">
        <v>63</v>
      </c>
      <c r="C414" s="213">
        <f>SUM(BS414:CV414)</f>
        <v>0</v>
      </c>
      <c r="D414" s="6" t="s">
        <v>136</v>
      </c>
      <c r="E414" s="22"/>
      <c r="F414" s="80"/>
      <c r="G414" s="80"/>
      <c r="H414" s="80"/>
      <c r="I414" s="23"/>
      <c r="J414" s="23">
        <f t="shared" ref="J414:BQ414" si="532">(IF(J7&lt;$C14,J177,0))</f>
        <v>0</v>
      </c>
      <c r="K414" s="23">
        <f t="shared" si="532"/>
        <v>0</v>
      </c>
      <c r="L414" s="23">
        <f t="shared" si="532"/>
        <v>0</v>
      </c>
      <c r="M414" s="23">
        <f t="shared" si="532"/>
        <v>0</v>
      </c>
      <c r="N414" s="23">
        <f t="shared" si="532"/>
        <v>0</v>
      </c>
      <c r="O414" s="23">
        <f t="shared" si="532"/>
        <v>0</v>
      </c>
      <c r="P414" s="23">
        <f t="shared" si="532"/>
        <v>0</v>
      </c>
      <c r="Q414" s="23">
        <f t="shared" si="532"/>
        <v>0</v>
      </c>
      <c r="R414" s="23">
        <f t="shared" si="532"/>
        <v>0</v>
      </c>
      <c r="S414" s="23">
        <f t="shared" si="532"/>
        <v>0</v>
      </c>
      <c r="T414" s="23">
        <f t="shared" si="532"/>
        <v>0</v>
      </c>
      <c r="U414" s="23">
        <f t="shared" si="532"/>
        <v>0</v>
      </c>
      <c r="V414" s="23">
        <f t="shared" si="532"/>
        <v>0</v>
      </c>
      <c r="W414" s="23">
        <f t="shared" si="532"/>
        <v>0</v>
      </c>
      <c r="X414" s="23">
        <f t="shared" si="532"/>
        <v>0</v>
      </c>
      <c r="Y414" s="23">
        <f t="shared" si="532"/>
        <v>0</v>
      </c>
      <c r="Z414" s="23">
        <f t="shared" si="532"/>
        <v>0</v>
      </c>
      <c r="AA414" s="23">
        <f t="shared" si="532"/>
        <v>0</v>
      </c>
      <c r="AB414" s="23">
        <f t="shared" si="532"/>
        <v>0</v>
      </c>
      <c r="AC414" s="23">
        <f t="shared" si="532"/>
        <v>0</v>
      </c>
      <c r="AD414" s="23">
        <f t="shared" si="532"/>
        <v>0</v>
      </c>
      <c r="AE414" s="23">
        <f t="shared" si="532"/>
        <v>0</v>
      </c>
      <c r="AF414" s="23">
        <f t="shared" si="532"/>
        <v>0</v>
      </c>
      <c r="AG414" s="23">
        <f t="shared" si="532"/>
        <v>0</v>
      </c>
      <c r="AH414" s="23">
        <f t="shared" si="532"/>
        <v>0</v>
      </c>
      <c r="AI414" s="23">
        <f t="shared" si="532"/>
        <v>0</v>
      </c>
      <c r="AJ414" s="23">
        <f t="shared" si="532"/>
        <v>0</v>
      </c>
      <c r="AK414" s="23">
        <f t="shared" si="532"/>
        <v>0</v>
      </c>
      <c r="AL414" s="23">
        <f t="shared" si="532"/>
        <v>0</v>
      </c>
      <c r="AM414" s="23">
        <f t="shared" si="532"/>
        <v>0</v>
      </c>
      <c r="AN414" s="23">
        <f t="shared" si="532"/>
        <v>0</v>
      </c>
      <c r="AO414" s="23">
        <f t="shared" si="532"/>
        <v>0</v>
      </c>
      <c r="AP414" s="23">
        <f t="shared" si="532"/>
        <v>0</v>
      </c>
      <c r="AQ414" s="23">
        <f t="shared" si="532"/>
        <v>0</v>
      </c>
      <c r="AR414" s="23">
        <f t="shared" si="532"/>
        <v>0</v>
      </c>
      <c r="AS414" s="23">
        <f t="shared" si="532"/>
        <v>0</v>
      </c>
      <c r="AT414" s="23">
        <f t="shared" si="532"/>
        <v>0</v>
      </c>
      <c r="AU414" s="23">
        <f t="shared" si="532"/>
        <v>0</v>
      </c>
      <c r="AV414" s="23">
        <f t="shared" si="532"/>
        <v>0</v>
      </c>
      <c r="AW414" s="23">
        <f t="shared" si="532"/>
        <v>0</v>
      </c>
      <c r="AX414" s="23">
        <f t="shared" si="532"/>
        <v>0</v>
      </c>
      <c r="AY414" s="23">
        <f t="shared" si="532"/>
        <v>0</v>
      </c>
      <c r="AZ414" s="23">
        <f t="shared" si="532"/>
        <v>0</v>
      </c>
      <c r="BA414" s="23">
        <f t="shared" si="532"/>
        <v>0</v>
      </c>
      <c r="BB414" s="23">
        <f t="shared" si="532"/>
        <v>0</v>
      </c>
      <c r="BC414" s="23">
        <f t="shared" si="532"/>
        <v>0</v>
      </c>
      <c r="BD414" s="23">
        <f t="shared" si="532"/>
        <v>0</v>
      </c>
      <c r="BE414" s="23">
        <f t="shared" si="532"/>
        <v>0</v>
      </c>
      <c r="BF414" s="23">
        <f t="shared" si="532"/>
        <v>0</v>
      </c>
      <c r="BG414" s="23">
        <f t="shared" si="532"/>
        <v>0</v>
      </c>
      <c r="BH414" s="23">
        <f t="shared" si="532"/>
        <v>0</v>
      </c>
      <c r="BI414" s="23">
        <f t="shared" si="532"/>
        <v>0</v>
      </c>
      <c r="BJ414" s="23">
        <f t="shared" si="532"/>
        <v>0</v>
      </c>
      <c r="BK414" s="23">
        <f t="shared" si="532"/>
        <v>0</v>
      </c>
      <c r="BL414" s="23">
        <f t="shared" si="532"/>
        <v>0</v>
      </c>
      <c r="BM414" s="23">
        <f t="shared" si="532"/>
        <v>0</v>
      </c>
      <c r="BN414" s="23">
        <f t="shared" si="532"/>
        <v>0</v>
      </c>
      <c r="BO414" s="23">
        <f t="shared" si="532"/>
        <v>0</v>
      </c>
      <c r="BP414" s="23">
        <f t="shared" si="532"/>
        <v>0</v>
      </c>
      <c r="BQ414" s="23">
        <f t="shared" si="532"/>
        <v>0</v>
      </c>
      <c r="BR414" s="23"/>
      <c r="BS414" s="22">
        <f>SUM(J414:U414)</f>
        <v>0</v>
      </c>
      <c r="BT414" s="22">
        <f>SUM(V414:AG414)</f>
        <v>0</v>
      </c>
      <c r="BU414" s="22">
        <f>SUM(AH414:AS414)</f>
        <v>0</v>
      </c>
      <c r="BV414" s="22">
        <f>SUM(AT414:BE414)</f>
        <v>0</v>
      </c>
      <c r="BW414" s="22">
        <f>SUM(BF414:BQ414)</f>
        <v>0</v>
      </c>
      <c r="BX414" s="23">
        <f t="shared" ref="BX414:CY414" si="533">(IF(BX7&lt;$C14,BX177,0))</f>
        <v>0</v>
      </c>
      <c r="BY414" s="23">
        <f t="shared" si="533"/>
        <v>0</v>
      </c>
      <c r="BZ414" s="23">
        <f t="shared" si="533"/>
        <v>0</v>
      </c>
      <c r="CA414" s="23">
        <f t="shared" si="533"/>
        <v>0</v>
      </c>
      <c r="CB414" s="23">
        <f t="shared" si="533"/>
        <v>0</v>
      </c>
      <c r="CC414" s="23">
        <f t="shared" si="533"/>
        <v>0</v>
      </c>
      <c r="CD414" s="23">
        <f t="shared" si="533"/>
        <v>0</v>
      </c>
      <c r="CE414" s="23">
        <f t="shared" si="533"/>
        <v>0</v>
      </c>
      <c r="CF414" s="23">
        <f t="shared" si="533"/>
        <v>0</v>
      </c>
      <c r="CG414" s="23">
        <f t="shared" si="533"/>
        <v>0</v>
      </c>
      <c r="CH414" s="23">
        <f t="shared" si="533"/>
        <v>0</v>
      </c>
      <c r="CI414" s="23">
        <f t="shared" si="533"/>
        <v>0</v>
      </c>
      <c r="CJ414" s="23">
        <f t="shared" si="533"/>
        <v>0</v>
      </c>
      <c r="CK414" s="23">
        <f t="shared" si="533"/>
        <v>0</v>
      </c>
      <c r="CL414" s="23">
        <f t="shared" si="533"/>
        <v>0</v>
      </c>
      <c r="CM414" s="23">
        <f t="shared" si="533"/>
        <v>0</v>
      </c>
      <c r="CN414" s="23">
        <f t="shared" si="533"/>
        <v>0</v>
      </c>
      <c r="CO414" s="23">
        <f t="shared" si="533"/>
        <v>0</v>
      </c>
      <c r="CP414" s="23">
        <f t="shared" si="533"/>
        <v>0</v>
      </c>
      <c r="CQ414" s="23">
        <f t="shared" si="533"/>
        <v>0</v>
      </c>
      <c r="CR414" s="23">
        <f t="shared" si="533"/>
        <v>0</v>
      </c>
      <c r="CS414" s="23">
        <f t="shared" si="533"/>
        <v>0</v>
      </c>
      <c r="CT414" s="23">
        <f t="shared" si="533"/>
        <v>0</v>
      </c>
      <c r="CU414" s="23">
        <f t="shared" si="533"/>
        <v>0</v>
      </c>
      <c r="CV414" s="23">
        <f t="shared" si="533"/>
        <v>0</v>
      </c>
      <c r="CW414" s="23">
        <f t="shared" si="533"/>
        <v>0</v>
      </c>
      <c r="CX414" s="23">
        <f t="shared" si="533"/>
        <v>0</v>
      </c>
      <c r="CY414" s="23">
        <f t="shared" si="533"/>
        <v>0</v>
      </c>
    </row>
    <row r="415" spans="1:103" s="6" customFormat="1" outlineLevel="1">
      <c r="A415" s="3"/>
      <c r="B415" s="6" t="s">
        <v>64</v>
      </c>
      <c r="C415" s="209">
        <v>30</v>
      </c>
      <c r="D415" s="6" t="s">
        <v>112</v>
      </c>
      <c r="I415" s="23"/>
      <c r="J415" s="33">
        <f>J418</f>
        <v>0</v>
      </c>
      <c r="K415" s="33">
        <f t="shared" ref="K415:BQ415" si="534">K418</f>
        <v>0</v>
      </c>
      <c r="L415" s="33">
        <f t="shared" si="534"/>
        <v>0</v>
      </c>
      <c r="M415" s="33">
        <f t="shared" si="534"/>
        <v>0</v>
      </c>
      <c r="N415" s="33">
        <f t="shared" si="534"/>
        <v>0</v>
      </c>
      <c r="O415" s="33">
        <f t="shared" si="534"/>
        <v>0</v>
      </c>
      <c r="P415" s="33">
        <f t="shared" si="534"/>
        <v>0</v>
      </c>
      <c r="Q415" s="33">
        <f t="shared" si="534"/>
        <v>0</v>
      </c>
      <c r="R415" s="33">
        <f t="shared" si="534"/>
        <v>0</v>
      </c>
      <c r="S415" s="33">
        <f t="shared" si="534"/>
        <v>0</v>
      </c>
      <c r="T415" s="33">
        <f t="shared" si="534"/>
        <v>0</v>
      </c>
      <c r="U415" s="33">
        <f t="shared" si="534"/>
        <v>0</v>
      </c>
      <c r="V415" s="33">
        <f t="shared" si="534"/>
        <v>0</v>
      </c>
      <c r="W415" s="33">
        <f t="shared" si="534"/>
        <v>0</v>
      </c>
      <c r="X415" s="33">
        <f t="shared" si="534"/>
        <v>0</v>
      </c>
      <c r="Y415" s="33">
        <f t="shared" si="534"/>
        <v>0</v>
      </c>
      <c r="Z415" s="33">
        <f t="shared" si="534"/>
        <v>0</v>
      </c>
      <c r="AA415" s="33">
        <f t="shared" si="534"/>
        <v>0</v>
      </c>
      <c r="AB415" s="33">
        <f t="shared" si="534"/>
        <v>0</v>
      </c>
      <c r="AC415" s="33">
        <f t="shared" si="534"/>
        <v>0</v>
      </c>
      <c r="AD415" s="33">
        <f t="shared" si="534"/>
        <v>0</v>
      </c>
      <c r="AE415" s="33">
        <f t="shared" si="534"/>
        <v>0</v>
      </c>
      <c r="AF415" s="33">
        <f t="shared" si="534"/>
        <v>0</v>
      </c>
      <c r="AG415" s="33">
        <f t="shared" si="534"/>
        <v>0</v>
      </c>
      <c r="AH415" s="33">
        <f t="shared" si="534"/>
        <v>0</v>
      </c>
      <c r="AI415" s="33">
        <f t="shared" si="534"/>
        <v>0</v>
      </c>
      <c r="AJ415" s="33">
        <f t="shared" si="534"/>
        <v>0</v>
      </c>
      <c r="AK415" s="33">
        <f t="shared" si="534"/>
        <v>0</v>
      </c>
      <c r="AL415" s="33">
        <f t="shared" si="534"/>
        <v>0</v>
      </c>
      <c r="AM415" s="33">
        <f t="shared" si="534"/>
        <v>0</v>
      </c>
      <c r="AN415" s="33">
        <f t="shared" si="534"/>
        <v>0</v>
      </c>
      <c r="AO415" s="33">
        <f t="shared" si="534"/>
        <v>0</v>
      </c>
      <c r="AP415" s="33">
        <f t="shared" si="534"/>
        <v>0</v>
      </c>
      <c r="AQ415" s="33">
        <f t="shared" si="534"/>
        <v>0</v>
      </c>
      <c r="AR415" s="33">
        <f t="shared" si="534"/>
        <v>0</v>
      </c>
      <c r="AS415" s="33">
        <f t="shared" si="534"/>
        <v>0</v>
      </c>
      <c r="AT415" s="33">
        <f t="shared" si="534"/>
        <v>0</v>
      </c>
      <c r="AU415" s="33">
        <f t="shared" si="534"/>
        <v>0</v>
      </c>
      <c r="AV415" s="33">
        <f t="shared" si="534"/>
        <v>0</v>
      </c>
      <c r="AW415" s="33">
        <f t="shared" si="534"/>
        <v>0</v>
      </c>
      <c r="AX415" s="33">
        <f t="shared" si="534"/>
        <v>0</v>
      </c>
      <c r="AY415" s="33">
        <f t="shared" si="534"/>
        <v>0</v>
      </c>
      <c r="AZ415" s="33">
        <f t="shared" si="534"/>
        <v>0</v>
      </c>
      <c r="BA415" s="33">
        <f t="shared" si="534"/>
        <v>0</v>
      </c>
      <c r="BB415" s="33">
        <f t="shared" si="534"/>
        <v>0</v>
      </c>
      <c r="BC415" s="33">
        <f t="shared" si="534"/>
        <v>0</v>
      </c>
      <c r="BD415" s="33">
        <f t="shared" si="534"/>
        <v>0</v>
      </c>
      <c r="BE415" s="33">
        <f t="shared" si="534"/>
        <v>0</v>
      </c>
      <c r="BF415" s="33">
        <f t="shared" si="534"/>
        <v>0</v>
      </c>
      <c r="BG415" s="33">
        <f t="shared" si="534"/>
        <v>0</v>
      </c>
      <c r="BH415" s="33">
        <f t="shared" si="534"/>
        <v>0</v>
      </c>
      <c r="BI415" s="33">
        <f t="shared" si="534"/>
        <v>0</v>
      </c>
      <c r="BJ415" s="33">
        <f t="shared" si="534"/>
        <v>0</v>
      </c>
      <c r="BK415" s="33">
        <f t="shared" si="534"/>
        <v>0</v>
      </c>
      <c r="BL415" s="33">
        <f t="shared" si="534"/>
        <v>0</v>
      </c>
      <c r="BM415" s="33">
        <f t="shared" si="534"/>
        <v>0</v>
      </c>
      <c r="BN415" s="33">
        <f t="shared" si="534"/>
        <v>0</v>
      </c>
      <c r="BO415" s="33">
        <f t="shared" si="534"/>
        <v>0</v>
      </c>
      <c r="BP415" s="33">
        <f t="shared" si="534"/>
        <v>0</v>
      </c>
      <c r="BQ415" s="33">
        <f t="shared" si="534"/>
        <v>0</v>
      </c>
      <c r="BR415" s="33"/>
      <c r="BS415" s="22">
        <f>SUM(J415:U415)</f>
        <v>0</v>
      </c>
      <c r="BT415" s="22">
        <f>SUM(V415:AG415)</f>
        <v>0</v>
      </c>
      <c r="BU415" s="22">
        <f>SUM(AH415:AS415)</f>
        <v>0</v>
      </c>
      <c r="BV415" s="22">
        <f>SUM(AT415:BE415)</f>
        <v>0</v>
      </c>
      <c r="BW415" s="22">
        <f>SUM(BF415:BQ415)</f>
        <v>0</v>
      </c>
      <c r="BX415" s="33">
        <f>BX418</f>
        <v>0</v>
      </c>
      <c r="BY415" s="33">
        <f t="shared" ref="BY415:CY415" si="535">BY418</f>
        <v>0</v>
      </c>
      <c r="BZ415" s="33">
        <f t="shared" si="535"/>
        <v>0</v>
      </c>
      <c r="CA415" s="33">
        <f t="shared" si="535"/>
        <v>0</v>
      </c>
      <c r="CB415" s="33">
        <f t="shared" si="535"/>
        <v>0</v>
      </c>
      <c r="CC415" s="33">
        <f t="shared" si="535"/>
        <v>0</v>
      </c>
      <c r="CD415" s="33">
        <f t="shared" si="535"/>
        <v>0</v>
      </c>
      <c r="CE415" s="33">
        <f t="shared" si="535"/>
        <v>0</v>
      </c>
      <c r="CF415" s="33">
        <f t="shared" si="535"/>
        <v>0</v>
      </c>
      <c r="CG415" s="33">
        <f t="shared" si="535"/>
        <v>0</v>
      </c>
      <c r="CH415" s="33">
        <f t="shared" si="535"/>
        <v>0</v>
      </c>
      <c r="CI415" s="33">
        <f t="shared" si="535"/>
        <v>0</v>
      </c>
      <c r="CJ415" s="33">
        <f t="shared" si="535"/>
        <v>0</v>
      </c>
      <c r="CK415" s="33">
        <f t="shared" si="535"/>
        <v>0</v>
      </c>
      <c r="CL415" s="33">
        <f t="shared" si="535"/>
        <v>0</v>
      </c>
      <c r="CM415" s="33">
        <f t="shared" si="535"/>
        <v>0</v>
      </c>
      <c r="CN415" s="33">
        <f t="shared" si="535"/>
        <v>0</v>
      </c>
      <c r="CO415" s="33">
        <f t="shared" si="535"/>
        <v>0</v>
      </c>
      <c r="CP415" s="33">
        <f t="shared" si="535"/>
        <v>0</v>
      </c>
      <c r="CQ415" s="33">
        <f t="shared" si="535"/>
        <v>0</v>
      </c>
      <c r="CR415" s="33">
        <f t="shared" si="535"/>
        <v>0</v>
      </c>
      <c r="CS415" s="33">
        <f t="shared" si="535"/>
        <v>0</v>
      </c>
      <c r="CT415" s="33">
        <f t="shared" si="535"/>
        <v>0</v>
      </c>
      <c r="CU415" s="33">
        <f t="shared" si="535"/>
        <v>0</v>
      </c>
      <c r="CV415" s="33">
        <f t="shared" si="535"/>
        <v>0</v>
      </c>
      <c r="CW415" s="33">
        <f t="shared" si="535"/>
        <v>0</v>
      </c>
      <c r="CX415" s="33">
        <f t="shared" si="535"/>
        <v>0</v>
      </c>
      <c r="CY415" s="33">
        <f t="shared" si="535"/>
        <v>0</v>
      </c>
    </row>
    <row r="416" spans="1:103" s="10" customFormat="1" outlineLevel="1">
      <c r="A416" s="12"/>
      <c r="B416" s="17" t="s">
        <v>65</v>
      </c>
      <c r="C416" s="49"/>
      <c r="D416" s="17"/>
      <c r="E416" s="17"/>
      <c r="F416" s="17"/>
      <c r="G416" s="17"/>
      <c r="H416" s="17"/>
      <c r="I416" s="87"/>
      <c r="J416" s="87">
        <f>J413+J414-J415</f>
        <v>0</v>
      </c>
      <c r="K416" s="87">
        <f>K413+K414-K415</f>
        <v>0</v>
      </c>
      <c r="L416" s="87">
        <f>L413+L414-L415</f>
        <v>0</v>
      </c>
      <c r="M416" s="87">
        <f t="shared" ref="M416" si="536">M413+M414-M415</f>
        <v>0</v>
      </c>
      <c r="N416" s="87">
        <f>N413+N414-N415</f>
        <v>0</v>
      </c>
      <c r="O416" s="87">
        <f t="shared" ref="O416:Q416" si="537">O413+O414-O415</f>
        <v>0</v>
      </c>
      <c r="P416" s="87">
        <f t="shared" si="537"/>
        <v>0</v>
      </c>
      <c r="Q416" s="87">
        <f t="shared" si="537"/>
        <v>0</v>
      </c>
      <c r="R416" s="87">
        <f>R413+R414-R415</f>
        <v>0</v>
      </c>
      <c r="S416" s="87">
        <f>S413+S414-S415</f>
        <v>0</v>
      </c>
      <c r="T416" s="87">
        <f t="shared" ref="T416:BQ416" si="538">T413+T414-T415</f>
        <v>0</v>
      </c>
      <c r="U416" s="87">
        <f t="shared" si="538"/>
        <v>0</v>
      </c>
      <c r="V416" s="87">
        <f t="shared" si="538"/>
        <v>0</v>
      </c>
      <c r="W416" s="87">
        <f t="shared" si="538"/>
        <v>0</v>
      </c>
      <c r="X416" s="87">
        <f t="shared" si="538"/>
        <v>0</v>
      </c>
      <c r="Y416" s="87">
        <f t="shared" si="538"/>
        <v>0</v>
      </c>
      <c r="Z416" s="87">
        <f t="shared" si="538"/>
        <v>0</v>
      </c>
      <c r="AA416" s="87">
        <f t="shared" si="538"/>
        <v>0</v>
      </c>
      <c r="AB416" s="87">
        <f t="shared" si="538"/>
        <v>0</v>
      </c>
      <c r="AC416" s="87">
        <f t="shared" si="538"/>
        <v>0</v>
      </c>
      <c r="AD416" s="87">
        <f t="shared" si="538"/>
        <v>0</v>
      </c>
      <c r="AE416" s="87">
        <f t="shared" si="538"/>
        <v>0</v>
      </c>
      <c r="AF416" s="87">
        <f t="shared" si="538"/>
        <v>0</v>
      </c>
      <c r="AG416" s="87">
        <f t="shared" si="538"/>
        <v>0</v>
      </c>
      <c r="AH416" s="87">
        <f t="shared" si="538"/>
        <v>0</v>
      </c>
      <c r="AI416" s="87">
        <f t="shared" si="538"/>
        <v>0</v>
      </c>
      <c r="AJ416" s="87">
        <f t="shared" si="538"/>
        <v>0</v>
      </c>
      <c r="AK416" s="87">
        <f t="shared" si="538"/>
        <v>0</v>
      </c>
      <c r="AL416" s="87">
        <f t="shared" si="538"/>
        <v>0</v>
      </c>
      <c r="AM416" s="87">
        <f t="shared" si="538"/>
        <v>0</v>
      </c>
      <c r="AN416" s="87">
        <f t="shared" si="538"/>
        <v>0</v>
      </c>
      <c r="AO416" s="87">
        <f t="shared" si="538"/>
        <v>0</v>
      </c>
      <c r="AP416" s="87">
        <f t="shared" si="538"/>
        <v>0</v>
      </c>
      <c r="AQ416" s="87">
        <f t="shared" si="538"/>
        <v>0</v>
      </c>
      <c r="AR416" s="87">
        <f t="shared" si="538"/>
        <v>0</v>
      </c>
      <c r="AS416" s="87">
        <f t="shared" si="538"/>
        <v>0</v>
      </c>
      <c r="AT416" s="87">
        <f t="shared" si="538"/>
        <v>0</v>
      </c>
      <c r="AU416" s="87">
        <f t="shared" si="538"/>
        <v>0</v>
      </c>
      <c r="AV416" s="87">
        <f t="shared" si="538"/>
        <v>0</v>
      </c>
      <c r="AW416" s="87">
        <f t="shared" si="538"/>
        <v>0</v>
      </c>
      <c r="AX416" s="87">
        <f t="shared" si="538"/>
        <v>0</v>
      </c>
      <c r="AY416" s="87">
        <f t="shared" si="538"/>
        <v>0</v>
      </c>
      <c r="AZ416" s="87">
        <f t="shared" si="538"/>
        <v>0</v>
      </c>
      <c r="BA416" s="87">
        <f t="shared" si="538"/>
        <v>0</v>
      </c>
      <c r="BB416" s="87">
        <f t="shared" si="538"/>
        <v>0</v>
      </c>
      <c r="BC416" s="87">
        <f t="shared" si="538"/>
        <v>0</v>
      </c>
      <c r="BD416" s="87">
        <f t="shared" si="538"/>
        <v>0</v>
      </c>
      <c r="BE416" s="87">
        <f t="shared" si="538"/>
        <v>0</v>
      </c>
      <c r="BF416" s="87">
        <f t="shared" si="538"/>
        <v>0</v>
      </c>
      <c r="BG416" s="87">
        <f t="shared" si="538"/>
        <v>0</v>
      </c>
      <c r="BH416" s="87">
        <f t="shared" si="538"/>
        <v>0</v>
      </c>
      <c r="BI416" s="87">
        <f t="shared" si="538"/>
        <v>0</v>
      </c>
      <c r="BJ416" s="87">
        <f t="shared" si="538"/>
        <v>0</v>
      </c>
      <c r="BK416" s="87">
        <f t="shared" si="538"/>
        <v>0</v>
      </c>
      <c r="BL416" s="87">
        <f t="shared" si="538"/>
        <v>0</v>
      </c>
      <c r="BM416" s="87">
        <f t="shared" si="538"/>
        <v>0</v>
      </c>
      <c r="BN416" s="87">
        <f t="shared" si="538"/>
        <v>0</v>
      </c>
      <c r="BO416" s="87">
        <f t="shared" si="538"/>
        <v>0</v>
      </c>
      <c r="BP416" s="87">
        <f t="shared" si="538"/>
        <v>0</v>
      </c>
      <c r="BQ416" s="87">
        <f t="shared" si="538"/>
        <v>0</v>
      </c>
      <c r="BR416" s="87"/>
      <c r="BS416" s="87">
        <f t="shared" ref="BS416:CS416" si="539">BS413+BS414-BS415</f>
        <v>0</v>
      </c>
      <c r="BT416" s="87">
        <f t="shared" si="539"/>
        <v>0</v>
      </c>
      <c r="BU416" s="87">
        <f t="shared" si="539"/>
        <v>0</v>
      </c>
      <c r="BV416" s="87">
        <f t="shared" si="539"/>
        <v>0</v>
      </c>
      <c r="BW416" s="87">
        <f t="shared" si="539"/>
        <v>0</v>
      </c>
      <c r="BX416" s="87">
        <f t="shared" si="539"/>
        <v>0</v>
      </c>
      <c r="BY416" s="87">
        <f t="shared" si="539"/>
        <v>0</v>
      </c>
      <c r="BZ416" s="87">
        <f t="shared" si="539"/>
        <v>0</v>
      </c>
      <c r="CA416" s="87">
        <f t="shared" si="539"/>
        <v>0</v>
      </c>
      <c r="CB416" s="87">
        <f t="shared" si="539"/>
        <v>0</v>
      </c>
      <c r="CC416" s="87">
        <f t="shared" si="539"/>
        <v>0</v>
      </c>
      <c r="CD416" s="87">
        <f t="shared" si="539"/>
        <v>0</v>
      </c>
      <c r="CE416" s="87">
        <f t="shared" si="539"/>
        <v>0</v>
      </c>
      <c r="CF416" s="87">
        <f t="shared" si="539"/>
        <v>0</v>
      </c>
      <c r="CG416" s="87">
        <f t="shared" si="539"/>
        <v>0</v>
      </c>
      <c r="CH416" s="87">
        <f t="shared" si="539"/>
        <v>0</v>
      </c>
      <c r="CI416" s="87">
        <f t="shared" si="539"/>
        <v>0</v>
      </c>
      <c r="CJ416" s="87">
        <f t="shared" si="539"/>
        <v>0</v>
      </c>
      <c r="CK416" s="87">
        <f t="shared" si="539"/>
        <v>0</v>
      </c>
      <c r="CL416" s="87">
        <f t="shared" si="539"/>
        <v>0</v>
      </c>
      <c r="CM416" s="87">
        <f t="shared" si="539"/>
        <v>0</v>
      </c>
      <c r="CN416" s="87">
        <f t="shared" si="539"/>
        <v>0</v>
      </c>
      <c r="CO416" s="87">
        <f t="shared" si="539"/>
        <v>0</v>
      </c>
      <c r="CP416" s="87">
        <f t="shared" si="539"/>
        <v>0</v>
      </c>
      <c r="CQ416" s="87">
        <f t="shared" si="539"/>
        <v>0</v>
      </c>
      <c r="CR416" s="87">
        <f t="shared" si="539"/>
        <v>0</v>
      </c>
      <c r="CS416" s="87">
        <f t="shared" si="539"/>
        <v>0</v>
      </c>
      <c r="CT416" s="87">
        <f>CT413+CT414-CT415</f>
        <v>0</v>
      </c>
      <c r="CU416" s="87">
        <f t="shared" ref="CU416:CY416" si="540">CU413+CU414-CU415</f>
        <v>0</v>
      </c>
      <c r="CV416" s="87">
        <f t="shared" si="540"/>
        <v>0</v>
      </c>
      <c r="CW416" s="87">
        <f t="shared" si="540"/>
        <v>0</v>
      </c>
      <c r="CX416" s="87">
        <f t="shared" si="540"/>
        <v>0</v>
      </c>
      <c r="CY416" s="87">
        <f t="shared" si="540"/>
        <v>0</v>
      </c>
    </row>
    <row r="417" spans="1:103" s="6" customFormat="1" outlineLevel="1">
      <c r="A417" s="3"/>
      <c r="B417" s="135"/>
      <c r="C417" s="177"/>
      <c r="D417" s="135"/>
      <c r="E417" s="135"/>
      <c r="F417" s="135"/>
      <c r="G417" s="135"/>
      <c r="H417" s="135"/>
      <c r="I417" s="178"/>
      <c r="J417" s="179"/>
      <c r="K417" s="179"/>
      <c r="L417" s="179"/>
      <c r="M417" s="179"/>
      <c r="N417" s="179"/>
      <c r="O417" s="179"/>
      <c r="P417" s="179"/>
      <c r="Q417" s="179"/>
      <c r="R417" s="179"/>
      <c r="S417" s="179"/>
      <c r="T417" s="179"/>
      <c r="U417" s="179"/>
      <c r="V417" s="179"/>
      <c r="W417" s="179"/>
      <c r="X417" s="179"/>
      <c r="Y417" s="179"/>
      <c r="Z417" s="179"/>
      <c r="AA417" s="179"/>
      <c r="AB417" s="179"/>
      <c r="AC417" s="179"/>
      <c r="AD417" s="179"/>
      <c r="AE417" s="179"/>
      <c r="AF417" s="179"/>
      <c r="AG417" s="179"/>
      <c r="AH417" s="179"/>
      <c r="AI417" s="179"/>
      <c r="AJ417" s="179"/>
      <c r="AK417" s="179"/>
      <c r="AL417" s="179"/>
      <c r="AM417" s="179"/>
      <c r="AN417" s="179"/>
      <c r="AO417" s="179"/>
      <c r="AP417" s="179"/>
      <c r="AQ417" s="179"/>
      <c r="AR417" s="179"/>
      <c r="AS417" s="179"/>
      <c r="AT417" s="179"/>
      <c r="AU417" s="179"/>
      <c r="AV417" s="179"/>
      <c r="AW417" s="179"/>
      <c r="AX417" s="179"/>
      <c r="AY417" s="179"/>
      <c r="AZ417" s="179"/>
      <c r="BA417" s="179"/>
      <c r="BB417" s="179"/>
      <c r="BC417" s="179"/>
      <c r="BD417" s="179"/>
      <c r="BE417" s="179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9"/>
      <c r="BR417" s="178"/>
      <c r="BS417" s="180"/>
      <c r="BT417" s="180"/>
      <c r="BU417" s="180"/>
      <c r="BV417" s="180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  <c r="CH417" s="178"/>
      <c r="CI417" s="178"/>
      <c r="CJ417" s="178"/>
      <c r="CK417" s="178"/>
      <c r="CL417" s="178"/>
      <c r="CM417" s="178"/>
      <c r="CN417" s="178"/>
      <c r="CO417" s="178"/>
      <c r="CP417" s="178"/>
      <c r="CQ417" s="178"/>
      <c r="CR417" s="178"/>
      <c r="CS417" s="178"/>
      <c r="CT417" s="178"/>
      <c r="CU417" s="178"/>
      <c r="CV417" s="178"/>
    </row>
    <row r="418" spans="1:103" s="6" customFormat="1" outlineLevel="1">
      <c r="A418" s="3"/>
      <c r="B418" s="181" t="s">
        <v>117</v>
      </c>
      <c r="C418" s="132"/>
      <c r="D418" s="66"/>
      <c r="E418" s="66"/>
      <c r="F418" s="66"/>
      <c r="G418" s="66"/>
      <c r="H418" s="66"/>
      <c r="I418" s="153"/>
      <c r="J418" s="182">
        <f t="shared" ref="J418:BQ418" si="541">IFERROR(J420*J14/J14,0)</f>
        <v>0</v>
      </c>
      <c r="K418" s="182">
        <f t="shared" si="541"/>
        <v>0</v>
      </c>
      <c r="L418" s="182">
        <f t="shared" si="541"/>
        <v>0</v>
      </c>
      <c r="M418" s="182">
        <f t="shared" si="541"/>
        <v>0</v>
      </c>
      <c r="N418" s="182">
        <f t="shared" si="541"/>
        <v>0</v>
      </c>
      <c r="O418" s="182">
        <f t="shared" si="541"/>
        <v>0</v>
      </c>
      <c r="P418" s="182">
        <f t="shared" si="541"/>
        <v>0</v>
      </c>
      <c r="Q418" s="182">
        <f t="shared" si="541"/>
        <v>0</v>
      </c>
      <c r="R418" s="182">
        <f t="shared" si="541"/>
        <v>0</v>
      </c>
      <c r="S418" s="182">
        <f t="shared" si="541"/>
        <v>0</v>
      </c>
      <c r="T418" s="182">
        <f t="shared" si="541"/>
        <v>0</v>
      </c>
      <c r="U418" s="182">
        <f t="shared" si="541"/>
        <v>0</v>
      </c>
      <c r="V418" s="182">
        <f t="shared" si="541"/>
        <v>0</v>
      </c>
      <c r="W418" s="182">
        <f t="shared" si="541"/>
        <v>0</v>
      </c>
      <c r="X418" s="182">
        <f t="shared" si="541"/>
        <v>0</v>
      </c>
      <c r="Y418" s="182">
        <f t="shared" si="541"/>
        <v>0</v>
      </c>
      <c r="Z418" s="182">
        <f t="shared" si="541"/>
        <v>0</v>
      </c>
      <c r="AA418" s="182">
        <f t="shared" si="541"/>
        <v>0</v>
      </c>
      <c r="AB418" s="182">
        <f t="shared" si="541"/>
        <v>0</v>
      </c>
      <c r="AC418" s="182">
        <f t="shared" si="541"/>
        <v>0</v>
      </c>
      <c r="AD418" s="182">
        <f t="shared" si="541"/>
        <v>0</v>
      </c>
      <c r="AE418" s="182">
        <f t="shared" si="541"/>
        <v>0</v>
      </c>
      <c r="AF418" s="182">
        <f t="shared" si="541"/>
        <v>0</v>
      </c>
      <c r="AG418" s="182">
        <f t="shared" si="541"/>
        <v>0</v>
      </c>
      <c r="AH418" s="182">
        <f t="shared" si="541"/>
        <v>0</v>
      </c>
      <c r="AI418" s="182">
        <f t="shared" si="541"/>
        <v>0</v>
      </c>
      <c r="AJ418" s="182">
        <f t="shared" si="541"/>
        <v>0</v>
      </c>
      <c r="AK418" s="182">
        <f t="shared" si="541"/>
        <v>0</v>
      </c>
      <c r="AL418" s="182">
        <f t="shared" si="541"/>
        <v>0</v>
      </c>
      <c r="AM418" s="182">
        <f t="shared" si="541"/>
        <v>0</v>
      </c>
      <c r="AN418" s="182">
        <f t="shared" si="541"/>
        <v>0</v>
      </c>
      <c r="AO418" s="182">
        <f t="shared" si="541"/>
        <v>0</v>
      </c>
      <c r="AP418" s="182">
        <f t="shared" si="541"/>
        <v>0</v>
      </c>
      <c r="AQ418" s="182">
        <f t="shared" si="541"/>
        <v>0</v>
      </c>
      <c r="AR418" s="182">
        <f t="shared" si="541"/>
        <v>0</v>
      </c>
      <c r="AS418" s="182">
        <f t="shared" si="541"/>
        <v>0</v>
      </c>
      <c r="AT418" s="182">
        <f t="shared" si="541"/>
        <v>0</v>
      </c>
      <c r="AU418" s="182">
        <f t="shared" si="541"/>
        <v>0</v>
      </c>
      <c r="AV418" s="182">
        <f t="shared" si="541"/>
        <v>0</v>
      </c>
      <c r="AW418" s="182">
        <f t="shared" si="541"/>
        <v>0</v>
      </c>
      <c r="AX418" s="182">
        <f t="shared" si="541"/>
        <v>0</v>
      </c>
      <c r="AY418" s="182">
        <f t="shared" si="541"/>
        <v>0</v>
      </c>
      <c r="AZ418" s="182">
        <f t="shared" si="541"/>
        <v>0</v>
      </c>
      <c r="BA418" s="182">
        <f t="shared" si="541"/>
        <v>0</v>
      </c>
      <c r="BB418" s="182">
        <f t="shared" si="541"/>
        <v>0</v>
      </c>
      <c r="BC418" s="182">
        <f t="shared" si="541"/>
        <v>0</v>
      </c>
      <c r="BD418" s="182">
        <f t="shared" si="541"/>
        <v>0</v>
      </c>
      <c r="BE418" s="182">
        <f t="shared" si="541"/>
        <v>0</v>
      </c>
      <c r="BF418" s="182">
        <f t="shared" si="541"/>
        <v>0</v>
      </c>
      <c r="BG418" s="182">
        <f t="shared" si="541"/>
        <v>0</v>
      </c>
      <c r="BH418" s="182">
        <f t="shared" si="541"/>
        <v>0</v>
      </c>
      <c r="BI418" s="182">
        <f t="shared" si="541"/>
        <v>0</v>
      </c>
      <c r="BJ418" s="182">
        <f t="shared" si="541"/>
        <v>0</v>
      </c>
      <c r="BK418" s="182">
        <f t="shared" si="541"/>
        <v>0</v>
      </c>
      <c r="BL418" s="182">
        <f t="shared" si="541"/>
        <v>0</v>
      </c>
      <c r="BM418" s="182">
        <f t="shared" si="541"/>
        <v>0</v>
      </c>
      <c r="BN418" s="182">
        <f t="shared" si="541"/>
        <v>0</v>
      </c>
      <c r="BO418" s="182">
        <f t="shared" si="541"/>
        <v>0</v>
      </c>
      <c r="BP418" s="182">
        <f t="shared" si="541"/>
        <v>0</v>
      </c>
      <c r="BQ418" s="182">
        <f t="shared" si="541"/>
        <v>0</v>
      </c>
      <c r="BR418" s="153"/>
      <c r="BS418" s="183">
        <f>SUM(N418:Q418)</f>
        <v>0</v>
      </c>
      <c r="BT418" s="183">
        <f>SUM(R418:U418)</f>
        <v>0</v>
      </c>
      <c r="BU418" s="183">
        <f>SUM(V418:Y418)</f>
        <v>0</v>
      </c>
      <c r="BV418" s="183">
        <f>SUM(Z418:AC418)</f>
        <v>0</v>
      </c>
      <c r="BW418" s="182">
        <f>SUM(AD418:AG418)</f>
        <v>0</v>
      </c>
      <c r="BX418" s="182">
        <f t="shared" ref="BX418:CY418" si="542">IFERROR(BX420*BX14/BX14,0)</f>
        <v>0</v>
      </c>
      <c r="BY418" s="182">
        <f t="shared" si="542"/>
        <v>0</v>
      </c>
      <c r="BZ418" s="182">
        <f t="shared" si="542"/>
        <v>0</v>
      </c>
      <c r="CA418" s="182">
        <f t="shared" si="542"/>
        <v>0</v>
      </c>
      <c r="CB418" s="182">
        <f t="shared" si="542"/>
        <v>0</v>
      </c>
      <c r="CC418" s="182">
        <f t="shared" si="542"/>
        <v>0</v>
      </c>
      <c r="CD418" s="182">
        <f t="shared" si="542"/>
        <v>0</v>
      </c>
      <c r="CE418" s="182">
        <f t="shared" si="542"/>
        <v>0</v>
      </c>
      <c r="CF418" s="182">
        <f t="shared" si="542"/>
        <v>0</v>
      </c>
      <c r="CG418" s="182">
        <f t="shared" si="542"/>
        <v>0</v>
      </c>
      <c r="CH418" s="182">
        <f t="shared" si="542"/>
        <v>0</v>
      </c>
      <c r="CI418" s="182">
        <f t="shared" si="542"/>
        <v>0</v>
      </c>
      <c r="CJ418" s="182">
        <f t="shared" si="542"/>
        <v>0</v>
      </c>
      <c r="CK418" s="182">
        <f t="shared" si="542"/>
        <v>0</v>
      </c>
      <c r="CL418" s="182">
        <f t="shared" si="542"/>
        <v>0</v>
      </c>
      <c r="CM418" s="182">
        <f t="shared" si="542"/>
        <v>0</v>
      </c>
      <c r="CN418" s="182">
        <f t="shared" si="542"/>
        <v>0</v>
      </c>
      <c r="CO418" s="182">
        <f t="shared" si="542"/>
        <v>0</v>
      </c>
      <c r="CP418" s="182">
        <f t="shared" si="542"/>
        <v>0</v>
      </c>
      <c r="CQ418" s="182">
        <f t="shared" si="542"/>
        <v>0</v>
      </c>
      <c r="CR418" s="182">
        <f t="shared" si="542"/>
        <v>0</v>
      </c>
      <c r="CS418" s="182">
        <f t="shared" si="542"/>
        <v>0</v>
      </c>
      <c r="CT418" s="182">
        <f t="shared" si="542"/>
        <v>0</v>
      </c>
      <c r="CU418" s="182">
        <f t="shared" si="542"/>
        <v>0</v>
      </c>
      <c r="CV418" s="182">
        <f t="shared" si="542"/>
        <v>0</v>
      </c>
      <c r="CW418" s="182">
        <f t="shared" si="542"/>
        <v>0</v>
      </c>
      <c r="CX418" s="182">
        <f t="shared" si="542"/>
        <v>0</v>
      </c>
      <c r="CY418" s="184">
        <f t="shared" si="542"/>
        <v>0</v>
      </c>
    </row>
    <row r="419" spans="1:103" s="6" customFormat="1" outlineLevel="1">
      <c r="A419" s="3"/>
      <c r="B419" s="137" t="s">
        <v>111</v>
      </c>
      <c r="C419" s="123"/>
      <c r="D419" s="43"/>
      <c r="E419" s="43"/>
      <c r="F419" s="43"/>
      <c r="G419" s="43"/>
      <c r="H419" s="43"/>
      <c r="I419" s="149"/>
      <c r="J419" s="36">
        <f t="shared" ref="J419:BQ419" si="543">IFERROR(J420*J16/J16,0)</f>
        <v>0</v>
      </c>
      <c r="K419" s="36">
        <f t="shared" si="543"/>
        <v>0</v>
      </c>
      <c r="L419" s="36">
        <f t="shared" si="543"/>
        <v>0</v>
      </c>
      <c r="M419" s="36">
        <f t="shared" si="543"/>
        <v>0</v>
      </c>
      <c r="N419" s="36">
        <f t="shared" si="543"/>
        <v>0</v>
      </c>
      <c r="O419" s="36">
        <f t="shared" si="543"/>
        <v>0</v>
      </c>
      <c r="P419" s="36">
        <f t="shared" si="543"/>
        <v>0</v>
      </c>
      <c r="Q419" s="36">
        <f t="shared" si="543"/>
        <v>0</v>
      </c>
      <c r="R419" s="36">
        <f t="shared" si="543"/>
        <v>0</v>
      </c>
      <c r="S419" s="36">
        <f t="shared" si="543"/>
        <v>0</v>
      </c>
      <c r="T419" s="36">
        <f t="shared" si="543"/>
        <v>0</v>
      </c>
      <c r="U419" s="36">
        <f t="shared" si="543"/>
        <v>0</v>
      </c>
      <c r="V419" s="36">
        <f t="shared" si="543"/>
        <v>0</v>
      </c>
      <c r="W419" s="36">
        <f t="shared" si="543"/>
        <v>0</v>
      </c>
      <c r="X419" s="36">
        <f t="shared" si="543"/>
        <v>0</v>
      </c>
      <c r="Y419" s="36">
        <f t="shared" si="543"/>
        <v>0</v>
      </c>
      <c r="Z419" s="36">
        <f t="shared" si="543"/>
        <v>0</v>
      </c>
      <c r="AA419" s="36">
        <f t="shared" si="543"/>
        <v>0</v>
      </c>
      <c r="AB419" s="36">
        <f t="shared" si="543"/>
        <v>0</v>
      </c>
      <c r="AC419" s="36">
        <f t="shared" si="543"/>
        <v>0</v>
      </c>
      <c r="AD419" s="36">
        <f t="shared" si="543"/>
        <v>0</v>
      </c>
      <c r="AE419" s="36">
        <f t="shared" si="543"/>
        <v>0</v>
      </c>
      <c r="AF419" s="36">
        <f t="shared" si="543"/>
        <v>0</v>
      </c>
      <c r="AG419" s="36">
        <f t="shared" si="543"/>
        <v>0</v>
      </c>
      <c r="AH419" s="36">
        <f t="shared" si="543"/>
        <v>0</v>
      </c>
      <c r="AI419" s="36">
        <f t="shared" si="543"/>
        <v>0</v>
      </c>
      <c r="AJ419" s="36">
        <f t="shared" si="543"/>
        <v>0</v>
      </c>
      <c r="AK419" s="36">
        <f t="shared" si="543"/>
        <v>0</v>
      </c>
      <c r="AL419" s="36">
        <f t="shared" si="543"/>
        <v>0</v>
      </c>
      <c r="AM419" s="36">
        <f t="shared" si="543"/>
        <v>0</v>
      </c>
      <c r="AN419" s="36">
        <f t="shared" si="543"/>
        <v>0</v>
      </c>
      <c r="AO419" s="36">
        <f t="shared" si="543"/>
        <v>0</v>
      </c>
      <c r="AP419" s="36">
        <f t="shared" si="543"/>
        <v>0</v>
      </c>
      <c r="AQ419" s="36">
        <f t="shared" si="543"/>
        <v>0</v>
      </c>
      <c r="AR419" s="36">
        <f t="shared" si="543"/>
        <v>0</v>
      </c>
      <c r="AS419" s="36">
        <f t="shared" si="543"/>
        <v>0</v>
      </c>
      <c r="AT419" s="36">
        <f t="shared" si="543"/>
        <v>0</v>
      </c>
      <c r="AU419" s="36">
        <f t="shared" si="543"/>
        <v>0</v>
      </c>
      <c r="AV419" s="36">
        <f t="shared" si="543"/>
        <v>0</v>
      </c>
      <c r="AW419" s="36">
        <f t="shared" si="543"/>
        <v>0</v>
      </c>
      <c r="AX419" s="36">
        <f t="shared" si="543"/>
        <v>0</v>
      </c>
      <c r="AY419" s="36">
        <f t="shared" si="543"/>
        <v>0</v>
      </c>
      <c r="AZ419" s="36">
        <f t="shared" si="543"/>
        <v>0</v>
      </c>
      <c r="BA419" s="36">
        <f t="shared" si="543"/>
        <v>0</v>
      </c>
      <c r="BB419" s="36">
        <f t="shared" si="543"/>
        <v>0</v>
      </c>
      <c r="BC419" s="36">
        <f t="shared" si="543"/>
        <v>0</v>
      </c>
      <c r="BD419" s="36">
        <f t="shared" si="543"/>
        <v>0</v>
      </c>
      <c r="BE419" s="36">
        <f t="shared" si="543"/>
        <v>0</v>
      </c>
      <c r="BF419" s="36">
        <f t="shared" si="543"/>
        <v>0</v>
      </c>
      <c r="BG419" s="36">
        <f t="shared" si="543"/>
        <v>0</v>
      </c>
      <c r="BH419" s="36">
        <f t="shared" si="543"/>
        <v>0</v>
      </c>
      <c r="BI419" s="36">
        <f t="shared" si="543"/>
        <v>0</v>
      </c>
      <c r="BJ419" s="36">
        <f t="shared" si="543"/>
        <v>0</v>
      </c>
      <c r="BK419" s="36">
        <f t="shared" si="543"/>
        <v>0</v>
      </c>
      <c r="BL419" s="36">
        <f t="shared" si="543"/>
        <v>0</v>
      </c>
      <c r="BM419" s="36">
        <f t="shared" si="543"/>
        <v>0</v>
      </c>
      <c r="BN419" s="36">
        <f t="shared" si="543"/>
        <v>0</v>
      </c>
      <c r="BO419" s="36">
        <f t="shared" si="543"/>
        <v>0</v>
      </c>
      <c r="BP419" s="36">
        <f t="shared" si="543"/>
        <v>0</v>
      </c>
      <c r="BQ419" s="36">
        <f t="shared" si="543"/>
        <v>0</v>
      </c>
      <c r="BR419" s="149"/>
      <c r="BS419" s="185">
        <f>SUM(N419:Q419)</f>
        <v>0</v>
      </c>
      <c r="BT419" s="185">
        <f>SUM(R419:U419)</f>
        <v>0</v>
      </c>
      <c r="BU419" s="185">
        <f>SUM(V419:Y419)</f>
        <v>0</v>
      </c>
      <c r="BV419" s="185">
        <f>SUM(Z419:AC419)</f>
        <v>0</v>
      </c>
      <c r="BW419" s="149">
        <f>SUM(AD419:AG419)</f>
        <v>0</v>
      </c>
      <c r="BX419" s="36">
        <f t="shared" ref="BX419:CY419" si="544">IFERROR(BX420*BX16/BX16,0)</f>
        <v>0</v>
      </c>
      <c r="BY419" s="36">
        <f t="shared" si="544"/>
        <v>0</v>
      </c>
      <c r="BZ419" s="36">
        <f t="shared" si="544"/>
        <v>0</v>
      </c>
      <c r="CA419" s="36">
        <f t="shared" si="544"/>
        <v>0</v>
      </c>
      <c r="CB419" s="36">
        <f t="shared" si="544"/>
        <v>0</v>
      </c>
      <c r="CC419" s="36">
        <f t="shared" si="544"/>
        <v>0</v>
      </c>
      <c r="CD419" s="36">
        <f t="shared" si="544"/>
        <v>0</v>
      </c>
      <c r="CE419" s="36">
        <f t="shared" si="544"/>
        <v>0</v>
      </c>
      <c r="CF419" s="36">
        <f t="shared" si="544"/>
        <v>0</v>
      </c>
      <c r="CG419" s="36">
        <f t="shared" si="544"/>
        <v>0</v>
      </c>
      <c r="CH419" s="36">
        <f t="shared" si="544"/>
        <v>0</v>
      </c>
      <c r="CI419" s="36">
        <f t="shared" si="544"/>
        <v>0</v>
      </c>
      <c r="CJ419" s="36">
        <f t="shared" si="544"/>
        <v>0</v>
      </c>
      <c r="CK419" s="36">
        <f t="shared" si="544"/>
        <v>0</v>
      </c>
      <c r="CL419" s="36">
        <f t="shared" si="544"/>
        <v>0</v>
      </c>
      <c r="CM419" s="36">
        <f t="shared" si="544"/>
        <v>0</v>
      </c>
      <c r="CN419" s="36">
        <f t="shared" si="544"/>
        <v>0</v>
      </c>
      <c r="CO419" s="36">
        <f t="shared" si="544"/>
        <v>0</v>
      </c>
      <c r="CP419" s="36">
        <f t="shared" si="544"/>
        <v>0</v>
      </c>
      <c r="CQ419" s="36">
        <f t="shared" si="544"/>
        <v>0</v>
      </c>
      <c r="CR419" s="36">
        <f t="shared" si="544"/>
        <v>0</v>
      </c>
      <c r="CS419" s="36">
        <f t="shared" si="544"/>
        <v>0</v>
      </c>
      <c r="CT419" s="36">
        <f t="shared" si="544"/>
        <v>0</v>
      </c>
      <c r="CU419" s="36">
        <f t="shared" si="544"/>
        <v>0</v>
      </c>
      <c r="CV419" s="36">
        <f t="shared" si="544"/>
        <v>0</v>
      </c>
      <c r="CW419" s="36">
        <f t="shared" si="544"/>
        <v>0</v>
      </c>
      <c r="CX419" s="36">
        <f t="shared" si="544"/>
        <v>0</v>
      </c>
      <c r="CY419" s="98">
        <f t="shared" si="544"/>
        <v>0</v>
      </c>
    </row>
    <row r="420" spans="1:103" s="6" customFormat="1" outlineLevel="1">
      <c r="A420" s="3"/>
      <c r="B420" s="140" t="s">
        <v>114</v>
      </c>
      <c r="C420" s="124"/>
      <c r="D420" s="73"/>
      <c r="E420" s="73"/>
      <c r="F420" s="73"/>
      <c r="G420" s="73"/>
      <c r="H420" s="73"/>
      <c r="I420" s="159"/>
      <c r="J420" s="126">
        <f t="shared" ref="J420:BQ420" si="545">IFERROR($C414/$C415*J18/J18*J9/12,0)</f>
        <v>0</v>
      </c>
      <c r="K420" s="126">
        <f t="shared" si="545"/>
        <v>0</v>
      </c>
      <c r="L420" s="126">
        <f t="shared" si="545"/>
        <v>0</v>
      </c>
      <c r="M420" s="126">
        <f t="shared" si="545"/>
        <v>0</v>
      </c>
      <c r="N420" s="126">
        <f t="shared" si="545"/>
        <v>0</v>
      </c>
      <c r="O420" s="126">
        <f t="shared" si="545"/>
        <v>0</v>
      </c>
      <c r="P420" s="126">
        <f t="shared" si="545"/>
        <v>0</v>
      </c>
      <c r="Q420" s="126">
        <f t="shared" si="545"/>
        <v>0</v>
      </c>
      <c r="R420" s="126">
        <f t="shared" si="545"/>
        <v>0</v>
      </c>
      <c r="S420" s="126">
        <f t="shared" si="545"/>
        <v>0</v>
      </c>
      <c r="T420" s="126">
        <f t="shared" si="545"/>
        <v>0</v>
      </c>
      <c r="U420" s="126">
        <f t="shared" si="545"/>
        <v>0</v>
      </c>
      <c r="V420" s="126">
        <f t="shared" si="545"/>
        <v>0</v>
      </c>
      <c r="W420" s="126">
        <f t="shared" si="545"/>
        <v>0</v>
      </c>
      <c r="X420" s="126">
        <f t="shared" si="545"/>
        <v>0</v>
      </c>
      <c r="Y420" s="126">
        <f t="shared" si="545"/>
        <v>0</v>
      </c>
      <c r="Z420" s="126">
        <f t="shared" si="545"/>
        <v>0</v>
      </c>
      <c r="AA420" s="126">
        <f t="shared" si="545"/>
        <v>0</v>
      </c>
      <c r="AB420" s="126">
        <f t="shared" si="545"/>
        <v>0</v>
      </c>
      <c r="AC420" s="126">
        <f t="shared" si="545"/>
        <v>0</v>
      </c>
      <c r="AD420" s="126">
        <f t="shared" si="545"/>
        <v>0</v>
      </c>
      <c r="AE420" s="126">
        <f t="shared" si="545"/>
        <v>0</v>
      </c>
      <c r="AF420" s="126">
        <f t="shared" si="545"/>
        <v>0</v>
      </c>
      <c r="AG420" s="126">
        <f t="shared" si="545"/>
        <v>0</v>
      </c>
      <c r="AH420" s="126">
        <f t="shared" si="545"/>
        <v>0</v>
      </c>
      <c r="AI420" s="126">
        <f t="shared" si="545"/>
        <v>0</v>
      </c>
      <c r="AJ420" s="126">
        <f t="shared" si="545"/>
        <v>0</v>
      </c>
      <c r="AK420" s="126">
        <f t="shared" si="545"/>
        <v>0</v>
      </c>
      <c r="AL420" s="126">
        <f t="shared" si="545"/>
        <v>0</v>
      </c>
      <c r="AM420" s="126">
        <f t="shared" si="545"/>
        <v>0</v>
      </c>
      <c r="AN420" s="126">
        <f t="shared" si="545"/>
        <v>0</v>
      </c>
      <c r="AO420" s="126">
        <f t="shared" si="545"/>
        <v>0</v>
      </c>
      <c r="AP420" s="126">
        <f t="shared" si="545"/>
        <v>0</v>
      </c>
      <c r="AQ420" s="126">
        <f t="shared" si="545"/>
        <v>0</v>
      </c>
      <c r="AR420" s="126">
        <f t="shared" si="545"/>
        <v>0</v>
      </c>
      <c r="AS420" s="126">
        <f t="shared" si="545"/>
        <v>0</v>
      </c>
      <c r="AT420" s="126">
        <f t="shared" si="545"/>
        <v>0</v>
      </c>
      <c r="AU420" s="126">
        <f t="shared" si="545"/>
        <v>0</v>
      </c>
      <c r="AV420" s="126">
        <f t="shared" si="545"/>
        <v>0</v>
      </c>
      <c r="AW420" s="126">
        <f t="shared" si="545"/>
        <v>0</v>
      </c>
      <c r="AX420" s="126">
        <f t="shared" si="545"/>
        <v>0</v>
      </c>
      <c r="AY420" s="126">
        <f t="shared" si="545"/>
        <v>0</v>
      </c>
      <c r="AZ420" s="126">
        <f t="shared" si="545"/>
        <v>0</v>
      </c>
      <c r="BA420" s="126">
        <f t="shared" si="545"/>
        <v>0</v>
      </c>
      <c r="BB420" s="126">
        <f t="shared" si="545"/>
        <v>0</v>
      </c>
      <c r="BC420" s="126">
        <f t="shared" si="545"/>
        <v>0</v>
      </c>
      <c r="BD420" s="126">
        <f t="shared" si="545"/>
        <v>0</v>
      </c>
      <c r="BE420" s="126">
        <f t="shared" si="545"/>
        <v>0</v>
      </c>
      <c r="BF420" s="126">
        <f t="shared" si="545"/>
        <v>0</v>
      </c>
      <c r="BG420" s="126">
        <f t="shared" si="545"/>
        <v>0</v>
      </c>
      <c r="BH420" s="126">
        <f t="shared" si="545"/>
        <v>0</v>
      </c>
      <c r="BI420" s="126">
        <f t="shared" si="545"/>
        <v>0</v>
      </c>
      <c r="BJ420" s="126">
        <f t="shared" si="545"/>
        <v>0</v>
      </c>
      <c r="BK420" s="126">
        <f t="shared" si="545"/>
        <v>0</v>
      </c>
      <c r="BL420" s="126">
        <f t="shared" si="545"/>
        <v>0</v>
      </c>
      <c r="BM420" s="126">
        <f t="shared" si="545"/>
        <v>0</v>
      </c>
      <c r="BN420" s="126">
        <f t="shared" si="545"/>
        <v>0</v>
      </c>
      <c r="BO420" s="126">
        <f t="shared" si="545"/>
        <v>0</v>
      </c>
      <c r="BP420" s="126">
        <f t="shared" si="545"/>
        <v>0</v>
      </c>
      <c r="BQ420" s="126">
        <f t="shared" si="545"/>
        <v>0</v>
      </c>
      <c r="BR420" s="159"/>
      <c r="BS420" s="158">
        <f>SUM(J420:U420)</f>
        <v>0</v>
      </c>
      <c r="BT420" s="158">
        <f>SUM(V420:AG420)</f>
        <v>0</v>
      </c>
      <c r="BU420" s="158">
        <f>SUM(AH420:AS420)</f>
        <v>0</v>
      </c>
      <c r="BV420" s="158">
        <f>SUM(AT420:BE420)</f>
        <v>0</v>
      </c>
      <c r="BW420" s="158">
        <f>SUM(BF420:BQ420)</f>
        <v>0</v>
      </c>
      <c r="BX420" s="159">
        <f>MIN($C414/$C415,$C414-SUM($BS420:BW420))</f>
        <v>0</v>
      </c>
      <c r="BY420" s="159">
        <f>MIN($C414/$C415,$C414-SUM($BS420:BX420))</f>
        <v>0</v>
      </c>
      <c r="BZ420" s="159">
        <f>MIN($C414/$C415,$C414-SUM($BS420:BY420))</f>
        <v>0</v>
      </c>
      <c r="CA420" s="159">
        <f>MIN($C414/$C415,$C414-SUM($BS420:BZ420))</f>
        <v>0</v>
      </c>
      <c r="CB420" s="159">
        <f>MIN($C414/$C415,$C414-SUM($BS420:CA420))</f>
        <v>0</v>
      </c>
      <c r="CC420" s="159">
        <f>MIN($C414/$C415,$C414-SUM($BS420:CB420))</f>
        <v>0</v>
      </c>
      <c r="CD420" s="159">
        <f>MIN($C414/$C415,$C414-SUM($BS420:CC420))</f>
        <v>0</v>
      </c>
      <c r="CE420" s="159">
        <f>MIN($C414/$C415,$C414-SUM($BS420:CD420))</f>
        <v>0</v>
      </c>
      <c r="CF420" s="159">
        <f>MIN($C414/$C415,$C414-SUM($BS420:CE420))</f>
        <v>0</v>
      </c>
      <c r="CG420" s="159">
        <f>MIN($C414/$C415,$C414-SUM($BS420:CF420))</f>
        <v>0</v>
      </c>
      <c r="CH420" s="159">
        <f>MIN($C414/$C415,$C414-SUM($BS420:CG420))</f>
        <v>0</v>
      </c>
      <c r="CI420" s="159">
        <f>MIN($C414/$C415,$C414-SUM($BS420:CH420))</f>
        <v>0</v>
      </c>
      <c r="CJ420" s="159">
        <f>MIN($C414/$C415,$C414-SUM($BS420:CI420))</f>
        <v>0</v>
      </c>
      <c r="CK420" s="159">
        <f>MIN($C414/$C415,$C414-SUM($BS420:CJ420))</f>
        <v>0</v>
      </c>
      <c r="CL420" s="159">
        <f>MIN($C414/$C415,$C414-SUM($BS420:CK420))</f>
        <v>0</v>
      </c>
      <c r="CM420" s="159">
        <f>MIN($C414/$C415,$C414-SUM($BS420:CL420))</f>
        <v>0</v>
      </c>
      <c r="CN420" s="159">
        <f>MIN($C414/$C415,$C414-SUM($BS420:CM420))</f>
        <v>0</v>
      </c>
      <c r="CO420" s="159">
        <f>MIN($C414/$C415,$C414-SUM($BS420:CN420))</f>
        <v>0</v>
      </c>
      <c r="CP420" s="159">
        <f>MIN($C414/$C415,$C414-SUM($BS420:CO420))</f>
        <v>0</v>
      </c>
      <c r="CQ420" s="159">
        <f>MIN($C414/$C415,$C414-SUM($BS420:CP420))</f>
        <v>0</v>
      </c>
      <c r="CR420" s="159">
        <f>MIN($C414/$C415,$C414-SUM($BS420:CQ420))</f>
        <v>0</v>
      </c>
      <c r="CS420" s="159">
        <f>MIN($C414/$C415,$C414-SUM($BS420:CR420))</f>
        <v>0</v>
      </c>
      <c r="CT420" s="159">
        <f>MIN($C414/$C415,$C414-SUM($BS420:CS420))</f>
        <v>0</v>
      </c>
      <c r="CU420" s="159">
        <f>MIN($C414/$C415,$C414-SUM($BS420:CT420))</f>
        <v>0</v>
      </c>
      <c r="CV420" s="159">
        <f>MIN($C414/$C415,$C414-SUM($BS420:CU420))</f>
        <v>0</v>
      </c>
      <c r="CW420" s="159">
        <f>MIN($C414/$C415,$C414-SUM($BS420:CV420))</f>
        <v>0</v>
      </c>
      <c r="CX420" s="159">
        <f>MIN($C414/$C415,$C414-SUM($BS420:CW420))</f>
        <v>0</v>
      </c>
      <c r="CY420" s="187">
        <f>MIN($C414/$C415,$C414-SUM($BS420:CX420))</f>
        <v>0</v>
      </c>
    </row>
    <row r="421" spans="1:103" s="10" customFormat="1" outlineLevel="1">
      <c r="A421" s="12"/>
      <c r="C421" s="24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</row>
    <row r="422" spans="1:103" outlineLevel="1">
      <c r="B422" s="20" t="str">
        <f>B180</f>
        <v>Other CAPEX</v>
      </c>
      <c r="C422" s="37"/>
      <c r="J422" s="33"/>
    </row>
    <row r="423" spans="1:103" s="6" customFormat="1" outlineLevel="1">
      <c r="A423" s="3"/>
      <c r="B423" s="2" t="s">
        <v>60</v>
      </c>
      <c r="C423" s="38"/>
      <c r="I423" s="15">
        <f>E424</f>
        <v>0</v>
      </c>
      <c r="J423" s="15">
        <f>I424</f>
        <v>0</v>
      </c>
      <c r="K423" s="15">
        <f t="shared" ref="K423:M423" si="546">J424</f>
        <v>0</v>
      </c>
      <c r="L423" s="15">
        <f t="shared" si="546"/>
        <v>0</v>
      </c>
      <c r="M423" s="15">
        <f t="shared" si="546"/>
        <v>0</v>
      </c>
      <c r="N423" s="15">
        <f>M424</f>
        <v>0</v>
      </c>
      <c r="O423" s="15">
        <f t="shared" ref="O423:AB423" si="547">N424</f>
        <v>0</v>
      </c>
      <c r="P423" s="15">
        <f t="shared" si="547"/>
        <v>0</v>
      </c>
      <c r="Q423" s="15">
        <f t="shared" si="547"/>
        <v>24811791.666666668</v>
      </c>
      <c r="R423" s="15">
        <f t="shared" si="547"/>
        <v>28143589.285714287</v>
      </c>
      <c r="S423" s="15">
        <f t="shared" si="547"/>
        <v>31720386.904761907</v>
      </c>
      <c r="T423" s="15">
        <f t="shared" si="547"/>
        <v>35542184.523809522</v>
      </c>
      <c r="U423" s="15">
        <f t="shared" si="547"/>
        <v>39608982.142857142</v>
      </c>
      <c r="V423" s="15">
        <f t="shared" si="547"/>
        <v>43920779.761904761</v>
      </c>
      <c r="W423" s="15">
        <f t="shared" si="547"/>
        <v>48477577.380952381</v>
      </c>
      <c r="X423" s="15">
        <f t="shared" si="547"/>
        <v>53279375</v>
      </c>
      <c r="Y423" s="15">
        <f t="shared" si="547"/>
        <v>58326172.619047619</v>
      </c>
      <c r="Z423" s="15">
        <f t="shared" si="547"/>
        <v>63617970.238095239</v>
      </c>
      <c r="AA423" s="15">
        <f t="shared" si="547"/>
        <v>69154767.857142866</v>
      </c>
      <c r="AB423" s="15">
        <f t="shared" si="547"/>
        <v>74936565.476190478</v>
      </c>
      <c r="AC423" s="15">
        <f>AB424</f>
        <v>80963363.09523809</v>
      </c>
      <c r="AD423" s="15">
        <f t="shared" ref="AD423:BQ423" si="548">AC424</f>
        <v>87235160.714285702</v>
      </c>
      <c r="AE423" s="15">
        <f t="shared" si="548"/>
        <v>93751958.333333313</v>
      </c>
      <c r="AF423" s="15">
        <f t="shared" si="548"/>
        <v>93868717.426562518</v>
      </c>
      <c r="AG423" s="15">
        <f t="shared" si="548"/>
        <v>93984987.988020852</v>
      </c>
      <c r="AH423" s="15">
        <f t="shared" si="548"/>
        <v>94100770.017708346</v>
      </c>
      <c r="AI423" s="15">
        <f t="shared" si="548"/>
        <v>94100770.017708346</v>
      </c>
      <c r="AJ423" s="15">
        <f t="shared" si="548"/>
        <v>94100770.017708346</v>
      </c>
      <c r="AK423" s="15">
        <f t="shared" si="548"/>
        <v>94100770.017708346</v>
      </c>
      <c r="AL423" s="15">
        <f t="shared" si="548"/>
        <v>94100770.017708346</v>
      </c>
      <c r="AM423" s="15">
        <f t="shared" si="548"/>
        <v>94100770.017708346</v>
      </c>
      <c r="AN423" s="15">
        <f t="shared" si="548"/>
        <v>94100770.017708346</v>
      </c>
      <c r="AO423" s="15">
        <f t="shared" si="548"/>
        <v>94100770.017708346</v>
      </c>
      <c r="AP423" s="15">
        <f t="shared" si="548"/>
        <v>94100770.017708346</v>
      </c>
      <c r="AQ423" s="15">
        <f t="shared" si="548"/>
        <v>94100770.017708346</v>
      </c>
      <c r="AR423" s="15">
        <f t="shared" si="548"/>
        <v>94100770.017708346</v>
      </c>
      <c r="AS423" s="15">
        <f t="shared" si="548"/>
        <v>94100770.017708346</v>
      </c>
      <c r="AT423" s="15">
        <f t="shared" si="548"/>
        <v>94100770.017708346</v>
      </c>
      <c r="AU423" s="15">
        <f t="shared" si="548"/>
        <v>94100770.017708346</v>
      </c>
      <c r="AV423" s="15">
        <f t="shared" si="548"/>
        <v>94100770.017708346</v>
      </c>
      <c r="AW423" s="15">
        <f t="shared" si="548"/>
        <v>94100770.017708346</v>
      </c>
      <c r="AX423" s="15">
        <f t="shared" si="548"/>
        <v>94100770.017708346</v>
      </c>
      <c r="AY423" s="15">
        <f t="shared" si="548"/>
        <v>94100770.017708346</v>
      </c>
      <c r="AZ423" s="15">
        <f t="shared" si="548"/>
        <v>94100770.017708346</v>
      </c>
      <c r="BA423" s="15">
        <f t="shared" si="548"/>
        <v>94100770.017708346</v>
      </c>
      <c r="BB423" s="15">
        <f t="shared" si="548"/>
        <v>94100770.017708346</v>
      </c>
      <c r="BC423" s="15">
        <f t="shared" si="548"/>
        <v>94100770.017708346</v>
      </c>
      <c r="BD423" s="15">
        <f t="shared" si="548"/>
        <v>94100770.017708346</v>
      </c>
      <c r="BE423" s="15">
        <f t="shared" si="548"/>
        <v>94100770.017708346</v>
      </c>
      <c r="BF423" s="15">
        <f t="shared" si="548"/>
        <v>94100770.017708346</v>
      </c>
      <c r="BG423" s="15">
        <f t="shared" si="548"/>
        <v>94100770.017708346</v>
      </c>
      <c r="BH423" s="15">
        <f t="shared" si="548"/>
        <v>94100770.017708346</v>
      </c>
      <c r="BI423" s="15">
        <f t="shared" si="548"/>
        <v>94100770.017708346</v>
      </c>
      <c r="BJ423" s="15">
        <f t="shared" si="548"/>
        <v>94100770.017708346</v>
      </c>
      <c r="BK423" s="15">
        <f t="shared" si="548"/>
        <v>94100770.017708346</v>
      </c>
      <c r="BL423" s="15">
        <f t="shared" si="548"/>
        <v>94100770.017708346</v>
      </c>
      <c r="BM423" s="15">
        <f t="shared" si="548"/>
        <v>94100770.017708346</v>
      </c>
      <c r="BN423" s="15">
        <f t="shared" si="548"/>
        <v>94100770.017708346</v>
      </c>
      <c r="BO423" s="15">
        <f t="shared" si="548"/>
        <v>94100770.017708346</v>
      </c>
      <c r="BP423" s="15">
        <f t="shared" si="548"/>
        <v>94100770.017708346</v>
      </c>
      <c r="BQ423" s="15">
        <f t="shared" si="548"/>
        <v>94100770.017708346</v>
      </c>
      <c r="BR423" s="15"/>
      <c r="BS423" s="15">
        <f>BR424</f>
        <v>0</v>
      </c>
      <c r="BT423" s="15">
        <f t="shared" ref="BT423:CY423" si="549">BS424</f>
        <v>43920779.761904761</v>
      </c>
      <c r="BU423" s="15">
        <f t="shared" si="549"/>
        <v>94100770.017708376</v>
      </c>
      <c r="BV423" s="15">
        <f t="shared" si="549"/>
        <v>94100770.017708376</v>
      </c>
      <c r="BW423" s="15">
        <f t="shared" si="549"/>
        <v>94100770.017708376</v>
      </c>
      <c r="BX423" s="15">
        <f t="shared" si="549"/>
        <v>94100770.017708376</v>
      </c>
      <c r="BY423" s="15">
        <f t="shared" si="549"/>
        <v>94100770.017708376</v>
      </c>
      <c r="BZ423" s="15">
        <f t="shared" si="549"/>
        <v>94100770.017708376</v>
      </c>
      <c r="CA423" s="15">
        <f t="shared" si="549"/>
        <v>94100770.017708376</v>
      </c>
      <c r="CB423" s="15">
        <f t="shared" si="549"/>
        <v>94100770.017708376</v>
      </c>
      <c r="CC423" s="15">
        <f t="shared" si="549"/>
        <v>94100770.017708376</v>
      </c>
      <c r="CD423" s="15">
        <f t="shared" si="549"/>
        <v>94100770.017708376</v>
      </c>
      <c r="CE423" s="15">
        <f t="shared" si="549"/>
        <v>94100770.017708376</v>
      </c>
      <c r="CF423" s="15">
        <f t="shared" si="549"/>
        <v>94100770.017708376</v>
      </c>
      <c r="CG423" s="15">
        <f t="shared" si="549"/>
        <v>94100770.017708376</v>
      </c>
      <c r="CH423" s="15">
        <f t="shared" si="549"/>
        <v>94100770.017708376</v>
      </c>
      <c r="CI423" s="15">
        <f t="shared" si="549"/>
        <v>94100770.017708376</v>
      </c>
      <c r="CJ423" s="15">
        <f t="shared" si="549"/>
        <v>94100770.017708376</v>
      </c>
      <c r="CK423" s="15">
        <f t="shared" si="549"/>
        <v>94100770.017708376</v>
      </c>
      <c r="CL423" s="15">
        <f t="shared" si="549"/>
        <v>94100770.017708376</v>
      </c>
      <c r="CM423" s="15">
        <f t="shared" si="549"/>
        <v>94100770.017708376</v>
      </c>
      <c r="CN423" s="15">
        <f t="shared" si="549"/>
        <v>94100770.017708376</v>
      </c>
      <c r="CO423" s="15">
        <f t="shared" si="549"/>
        <v>94100770.017708376</v>
      </c>
      <c r="CP423" s="15">
        <f t="shared" si="549"/>
        <v>94100770.017708376</v>
      </c>
      <c r="CQ423" s="15">
        <f t="shared" si="549"/>
        <v>94100770.017708376</v>
      </c>
      <c r="CR423" s="15">
        <f t="shared" si="549"/>
        <v>94100770.017708376</v>
      </c>
      <c r="CS423" s="15">
        <f t="shared" si="549"/>
        <v>94100770.017708376</v>
      </c>
      <c r="CT423" s="15">
        <f t="shared" si="549"/>
        <v>94100770.017708376</v>
      </c>
      <c r="CU423" s="15">
        <f t="shared" si="549"/>
        <v>94100770.017708376</v>
      </c>
      <c r="CV423" s="15">
        <f t="shared" si="549"/>
        <v>94100770.017708376</v>
      </c>
      <c r="CW423" s="15">
        <f t="shared" si="549"/>
        <v>94100770.017708376</v>
      </c>
      <c r="CX423" s="15">
        <f t="shared" si="549"/>
        <v>94100770.017708376</v>
      </c>
      <c r="CY423" s="15">
        <f t="shared" si="549"/>
        <v>94100770.017708376</v>
      </c>
    </row>
    <row r="424" spans="1:103" outlineLevel="1">
      <c r="B424" s="2" t="s">
        <v>61</v>
      </c>
      <c r="C424" s="6"/>
      <c r="I424" s="15"/>
      <c r="J424" s="15">
        <f>SUM(I424,J426)</f>
        <v>0</v>
      </c>
      <c r="K424" s="15">
        <f t="shared" ref="K424:M424" si="550">SUM(J424,K426)</f>
        <v>0</v>
      </c>
      <c r="L424" s="15">
        <f t="shared" si="550"/>
        <v>0</v>
      </c>
      <c r="M424" s="15">
        <f t="shared" si="550"/>
        <v>0</v>
      </c>
      <c r="N424" s="15">
        <f>SUM(M424,N426)</f>
        <v>0</v>
      </c>
      <c r="O424" s="15">
        <f t="shared" ref="O424:S424" si="551">SUM(N424,O426)</f>
        <v>0</v>
      </c>
      <c r="P424" s="15">
        <f t="shared" si="551"/>
        <v>24811791.666666668</v>
      </c>
      <c r="Q424" s="15">
        <f t="shared" si="551"/>
        <v>28143589.285714287</v>
      </c>
      <c r="R424" s="15">
        <f t="shared" si="551"/>
        <v>31720386.904761907</v>
      </c>
      <c r="S424" s="15">
        <f t="shared" si="551"/>
        <v>35542184.523809522</v>
      </c>
      <c r="T424" s="15">
        <f>SUM(S424,T426)</f>
        <v>39608982.142857142</v>
      </c>
      <c r="U424" s="15">
        <f t="shared" ref="U424:AB424" si="552">SUM(T424,U426)</f>
        <v>43920779.761904761</v>
      </c>
      <c r="V424" s="15">
        <f t="shared" si="552"/>
        <v>48477577.380952381</v>
      </c>
      <c r="W424" s="15">
        <f t="shared" si="552"/>
        <v>53279375</v>
      </c>
      <c r="X424" s="15">
        <f t="shared" si="552"/>
        <v>58326172.619047619</v>
      </c>
      <c r="Y424" s="15">
        <f t="shared" si="552"/>
        <v>63617970.238095239</v>
      </c>
      <c r="Z424" s="15">
        <f t="shared" si="552"/>
        <v>69154767.857142866</v>
      </c>
      <c r="AA424" s="15">
        <f t="shared" si="552"/>
        <v>74936565.476190478</v>
      </c>
      <c r="AB424" s="15">
        <f t="shared" si="552"/>
        <v>80963363.09523809</v>
      </c>
      <c r="AC424" s="15">
        <f>SUM(AB424,AC426)</f>
        <v>87235160.714285702</v>
      </c>
      <c r="AD424" s="15">
        <f t="shared" ref="AD424:BQ424" si="553">SUM(AC424,AD426)</f>
        <v>93751958.333333313</v>
      </c>
      <c r="AE424" s="15">
        <f t="shared" si="553"/>
        <v>93868717.426562518</v>
      </c>
      <c r="AF424" s="15">
        <f t="shared" si="553"/>
        <v>93984987.988020852</v>
      </c>
      <c r="AG424" s="15">
        <f t="shared" si="553"/>
        <v>94100770.017708346</v>
      </c>
      <c r="AH424" s="15">
        <f t="shared" si="553"/>
        <v>94100770.017708346</v>
      </c>
      <c r="AI424" s="15">
        <f t="shared" si="553"/>
        <v>94100770.017708346</v>
      </c>
      <c r="AJ424" s="15">
        <f t="shared" si="553"/>
        <v>94100770.017708346</v>
      </c>
      <c r="AK424" s="15">
        <f t="shared" si="553"/>
        <v>94100770.017708346</v>
      </c>
      <c r="AL424" s="15">
        <f t="shared" si="553"/>
        <v>94100770.017708346</v>
      </c>
      <c r="AM424" s="15">
        <f t="shared" si="553"/>
        <v>94100770.017708346</v>
      </c>
      <c r="AN424" s="15">
        <f t="shared" si="553"/>
        <v>94100770.017708346</v>
      </c>
      <c r="AO424" s="15">
        <f t="shared" si="553"/>
        <v>94100770.017708346</v>
      </c>
      <c r="AP424" s="15">
        <f t="shared" si="553"/>
        <v>94100770.017708346</v>
      </c>
      <c r="AQ424" s="15">
        <f t="shared" si="553"/>
        <v>94100770.017708346</v>
      </c>
      <c r="AR424" s="15">
        <f t="shared" si="553"/>
        <v>94100770.017708346</v>
      </c>
      <c r="AS424" s="15">
        <f t="shared" si="553"/>
        <v>94100770.017708346</v>
      </c>
      <c r="AT424" s="15">
        <f t="shared" si="553"/>
        <v>94100770.017708346</v>
      </c>
      <c r="AU424" s="15">
        <f t="shared" si="553"/>
        <v>94100770.017708346</v>
      </c>
      <c r="AV424" s="15">
        <f t="shared" si="553"/>
        <v>94100770.017708346</v>
      </c>
      <c r="AW424" s="15">
        <f t="shared" si="553"/>
        <v>94100770.017708346</v>
      </c>
      <c r="AX424" s="15">
        <f t="shared" si="553"/>
        <v>94100770.017708346</v>
      </c>
      <c r="AY424" s="15">
        <f t="shared" si="553"/>
        <v>94100770.017708346</v>
      </c>
      <c r="AZ424" s="15">
        <f t="shared" si="553"/>
        <v>94100770.017708346</v>
      </c>
      <c r="BA424" s="15">
        <f t="shared" si="553"/>
        <v>94100770.017708346</v>
      </c>
      <c r="BB424" s="15">
        <f t="shared" si="553"/>
        <v>94100770.017708346</v>
      </c>
      <c r="BC424" s="15">
        <f t="shared" si="553"/>
        <v>94100770.017708346</v>
      </c>
      <c r="BD424" s="15">
        <f t="shared" si="553"/>
        <v>94100770.017708346</v>
      </c>
      <c r="BE424" s="15">
        <f t="shared" si="553"/>
        <v>94100770.017708346</v>
      </c>
      <c r="BF424" s="15">
        <f t="shared" si="553"/>
        <v>94100770.017708346</v>
      </c>
      <c r="BG424" s="15">
        <f t="shared" si="553"/>
        <v>94100770.017708346</v>
      </c>
      <c r="BH424" s="15">
        <f t="shared" si="553"/>
        <v>94100770.017708346</v>
      </c>
      <c r="BI424" s="15">
        <f t="shared" si="553"/>
        <v>94100770.017708346</v>
      </c>
      <c r="BJ424" s="15">
        <f t="shared" si="553"/>
        <v>94100770.017708346</v>
      </c>
      <c r="BK424" s="15">
        <f t="shared" si="553"/>
        <v>94100770.017708346</v>
      </c>
      <c r="BL424" s="15">
        <f t="shared" si="553"/>
        <v>94100770.017708346</v>
      </c>
      <c r="BM424" s="15">
        <f t="shared" si="553"/>
        <v>94100770.017708346</v>
      </c>
      <c r="BN424" s="15">
        <f t="shared" si="553"/>
        <v>94100770.017708346</v>
      </c>
      <c r="BO424" s="15">
        <f t="shared" si="553"/>
        <v>94100770.017708346</v>
      </c>
      <c r="BP424" s="15">
        <f t="shared" si="553"/>
        <v>94100770.017708346</v>
      </c>
      <c r="BQ424" s="15">
        <f t="shared" si="553"/>
        <v>94100770.017708346</v>
      </c>
      <c r="BR424" s="15"/>
      <c r="BS424" s="15">
        <f>SUM(BS423,BS426)</f>
        <v>43920779.761904761</v>
      </c>
      <c r="BT424" s="15">
        <f t="shared" ref="BT424:CY424" si="554">SUM(BT423,BT426)</f>
        <v>94100770.017708376</v>
      </c>
      <c r="BU424" s="15">
        <f t="shared" si="554"/>
        <v>94100770.017708376</v>
      </c>
      <c r="BV424" s="15">
        <f t="shared" si="554"/>
        <v>94100770.017708376</v>
      </c>
      <c r="BW424" s="15">
        <f t="shared" si="554"/>
        <v>94100770.017708376</v>
      </c>
      <c r="BX424" s="15">
        <f t="shared" si="554"/>
        <v>94100770.017708376</v>
      </c>
      <c r="BY424" s="15">
        <f t="shared" si="554"/>
        <v>94100770.017708376</v>
      </c>
      <c r="BZ424" s="15">
        <f t="shared" si="554"/>
        <v>94100770.017708376</v>
      </c>
      <c r="CA424" s="15">
        <f t="shared" si="554"/>
        <v>94100770.017708376</v>
      </c>
      <c r="CB424" s="15">
        <f t="shared" si="554"/>
        <v>94100770.017708376</v>
      </c>
      <c r="CC424" s="15">
        <f t="shared" si="554"/>
        <v>94100770.017708376</v>
      </c>
      <c r="CD424" s="15">
        <f t="shared" si="554"/>
        <v>94100770.017708376</v>
      </c>
      <c r="CE424" s="15">
        <f t="shared" si="554"/>
        <v>94100770.017708376</v>
      </c>
      <c r="CF424" s="15">
        <f t="shared" si="554"/>
        <v>94100770.017708376</v>
      </c>
      <c r="CG424" s="15">
        <f t="shared" si="554"/>
        <v>94100770.017708376</v>
      </c>
      <c r="CH424" s="15">
        <f t="shared" si="554"/>
        <v>94100770.017708376</v>
      </c>
      <c r="CI424" s="15">
        <f t="shared" si="554"/>
        <v>94100770.017708376</v>
      </c>
      <c r="CJ424" s="15">
        <f t="shared" si="554"/>
        <v>94100770.017708376</v>
      </c>
      <c r="CK424" s="15">
        <f t="shared" si="554"/>
        <v>94100770.017708376</v>
      </c>
      <c r="CL424" s="15">
        <f t="shared" si="554"/>
        <v>94100770.017708376</v>
      </c>
      <c r="CM424" s="15">
        <f t="shared" si="554"/>
        <v>94100770.017708376</v>
      </c>
      <c r="CN424" s="15">
        <f t="shared" si="554"/>
        <v>94100770.017708376</v>
      </c>
      <c r="CO424" s="15">
        <f t="shared" si="554"/>
        <v>94100770.017708376</v>
      </c>
      <c r="CP424" s="15">
        <f t="shared" si="554"/>
        <v>94100770.017708376</v>
      </c>
      <c r="CQ424" s="15">
        <f t="shared" si="554"/>
        <v>94100770.017708376</v>
      </c>
      <c r="CR424" s="15">
        <f t="shared" si="554"/>
        <v>94100770.017708376</v>
      </c>
      <c r="CS424" s="15">
        <f t="shared" si="554"/>
        <v>94100770.017708376</v>
      </c>
      <c r="CT424" s="15">
        <f t="shared" si="554"/>
        <v>94100770.017708376</v>
      </c>
      <c r="CU424" s="15">
        <f t="shared" si="554"/>
        <v>94100770.017708376</v>
      </c>
      <c r="CV424" s="15">
        <f t="shared" si="554"/>
        <v>94100770.017708376</v>
      </c>
      <c r="CW424" s="15">
        <f t="shared" si="554"/>
        <v>94100770.017708376</v>
      </c>
      <c r="CX424" s="15">
        <f t="shared" si="554"/>
        <v>94100770.017708376</v>
      </c>
      <c r="CY424" s="15">
        <f t="shared" si="554"/>
        <v>94100770.017708376</v>
      </c>
    </row>
    <row r="425" spans="1:103" s="10" customFormat="1" outlineLevel="1">
      <c r="A425" s="12"/>
      <c r="B425" s="10" t="s">
        <v>62</v>
      </c>
      <c r="C425" s="6"/>
      <c r="I425" s="9"/>
      <c r="J425" s="9">
        <f>I428</f>
        <v>0</v>
      </c>
      <c r="K425" s="9">
        <f t="shared" ref="K425:M425" si="555">J428</f>
        <v>0</v>
      </c>
      <c r="L425" s="9">
        <f t="shared" si="555"/>
        <v>0</v>
      </c>
      <c r="M425" s="9">
        <f t="shared" si="555"/>
        <v>0</v>
      </c>
      <c r="N425" s="9">
        <f>M428</f>
        <v>0</v>
      </c>
      <c r="O425" s="9">
        <f t="shared" ref="O425:AB425" si="556">N428</f>
        <v>0</v>
      </c>
      <c r="P425" s="9">
        <f t="shared" si="556"/>
        <v>0</v>
      </c>
      <c r="Q425" s="9">
        <f t="shared" si="556"/>
        <v>24811791.666666668</v>
      </c>
      <c r="R425" s="9">
        <f t="shared" si="556"/>
        <v>28143589.285714287</v>
      </c>
      <c r="S425" s="9">
        <f t="shared" si="556"/>
        <v>31720386.904761907</v>
      </c>
      <c r="T425" s="9">
        <f t="shared" si="556"/>
        <v>35542184.523809522</v>
      </c>
      <c r="U425" s="9">
        <f t="shared" si="556"/>
        <v>39608982.142857142</v>
      </c>
      <c r="V425" s="9">
        <f t="shared" si="556"/>
        <v>43920779.761904761</v>
      </c>
      <c r="W425" s="9">
        <f t="shared" si="556"/>
        <v>48477577.380952381</v>
      </c>
      <c r="X425" s="9">
        <f t="shared" si="556"/>
        <v>53279375</v>
      </c>
      <c r="Y425" s="9">
        <f t="shared" si="556"/>
        <v>58326172.619047619</v>
      </c>
      <c r="Z425" s="9">
        <f t="shared" si="556"/>
        <v>63617970.238095239</v>
      </c>
      <c r="AA425" s="9">
        <f t="shared" si="556"/>
        <v>69154767.857142866</v>
      </c>
      <c r="AB425" s="9">
        <f t="shared" si="556"/>
        <v>74936565.476190478</v>
      </c>
      <c r="AC425" s="9">
        <f>AB428</f>
        <v>80963363.09523809</v>
      </c>
      <c r="AD425" s="9">
        <f t="shared" ref="AD425:BQ425" si="557">AC428</f>
        <v>87235160.714285702</v>
      </c>
      <c r="AE425" s="9">
        <f t="shared" si="557"/>
        <v>93751958.333333313</v>
      </c>
      <c r="AF425" s="9">
        <f t="shared" si="557"/>
        <v>93607326.398735553</v>
      </c>
      <c r="AG425" s="9">
        <f t="shared" si="557"/>
        <v>93462205.932366922</v>
      </c>
      <c r="AH425" s="9">
        <f t="shared" si="557"/>
        <v>93316596.934227452</v>
      </c>
      <c r="AI425" s="9">
        <f t="shared" si="557"/>
        <v>93316596.934227452</v>
      </c>
      <c r="AJ425" s="9">
        <f t="shared" si="557"/>
        <v>93316596.934227452</v>
      </c>
      <c r="AK425" s="9">
        <f t="shared" si="557"/>
        <v>93316596.934227452</v>
      </c>
      <c r="AL425" s="9">
        <f t="shared" si="557"/>
        <v>93316596.934227452</v>
      </c>
      <c r="AM425" s="9">
        <f t="shared" si="557"/>
        <v>93316596.934227452</v>
      </c>
      <c r="AN425" s="9">
        <f t="shared" si="557"/>
        <v>93316596.934227452</v>
      </c>
      <c r="AO425" s="9">
        <f t="shared" si="557"/>
        <v>93316596.934227452</v>
      </c>
      <c r="AP425" s="9">
        <f t="shared" si="557"/>
        <v>93316596.934227452</v>
      </c>
      <c r="AQ425" s="9">
        <f t="shared" si="557"/>
        <v>93316596.934227452</v>
      </c>
      <c r="AR425" s="9">
        <f t="shared" si="557"/>
        <v>93316596.934227452</v>
      </c>
      <c r="AS425" s="9">
        <f t="shared" si="557"/>
        <v>93316596.934227452</v>
      </c>
      <c r="AT425" s="9">
        <f t="shared" si="557"/>
        <v>93316596.934227452</v>
      </c>
      <c r="AU425" s="9">
        <f t="shared" si="557"/>
        <v>93316596.934227452</v>
      </c>
      <c r="AV425" s="9">
        <f t="shared" si="557"/>
        <v>93316596.934227452</v>
      </c>
      <c r="AW425" s="9">
        <f t="shared" si="557"/>
        <v>93316596.934227452</v>
      </c>
      <c r="AX425" s="9">
        <f t="shared" si="557"/>
        <v>93316596.934227452</v>
      </c>
      <c r="AY425" s="9">
        <f t="shared" si="557"/>
        <v>93316596.934227452</v>
      </c>
      <c r="AZ425" s="9">
        <f t="shared" si="557"/>
        <v>93316596.934227452</v>
      </c>
      <c r="BA425" s="9">
        <f t="shared" si="557"/>
        <v>93316596.934227452</v>
      </c>
      <c r="BB425" s="9">
        <f t="shared" si="557"/>
        <v>93316596.934227452</v>
      </c>
      <c r="BC425" s="9">
        <f t="shared" si="557"/>
        <v>93316596.934227452</v>
      </c>
      <c r="BD425" s="9">
        <f t="shared" si="557"/>
        <v>93316596.934227452</v>
      </c>
      <c r="BE425" s="9">
        <f t="shared" si="557"/>
        <v>93316596.934227452</v>
      </c>
      <c r="BF425" s="9">
        <f t="shared" si="557"/>
        <v>93316596.934227452</v>
      </c>
      <c r="BG425" s="9">
        <f t="shared" si="557"/>
        <v>93316596.934227452</v>
      </c>
      <c r="BH425" s="9">
        <f t="shared" si="557"/>
        <v>93316596.934227452</v>
      </c>
      <c r="BI425" s="9">
        <f t="shared" si="557"/>
        <v>93316596.934227452</v>
      </c>
      <c r="BJ425" s="9">
        <f t="shared" si="557"/>
        <v>93316596.934227452</v>
      </c>
      <c r="BK425" s="9">
        <f t="shared" si="557"/>
        <v>93316596.934227452</v>
      </c>
      <c r="BL425" s="9">
        <f t="shared" si="557"/>
        <v>93316596.934227452</v>
      </c>
      <c r="BM425" s="9">
        <f t="shared" si="557"/>
        <v>93316596.934227452</v>
      </c>
      <c r="BN425" s="9">
        <f t="shared" si="557"/>
        <v>93316596.934227452</v>
      </c>
      <c r="BO425" s="9">
        <f t="shared" si="557"/>
        <v>93316596.934227452</v>
      </c>
      <c r="BP425" s="9">
        <f t="shared" si="557"/>
        <v>93316596.934227452</v>
      </c>
      <c r="BQ425" s="9">
        <f t="shared" si="557"/>
        <v>93316596.934227452</v>
      </c>
      <c r="BR425" s="9"/>
      <c r="BS425" s="9">
        <f>BR428</f>
        <v>0</v>
      </c>
      <c r="BT425" s="9">
        <f t="shared" ref="BT425:CY425" si="558">BS428</f>
        <v>43920779.761904761</v>
      </c>
      <c r="BU425" s="9">
        <f t="shared" si="558"/>
        <v>93316596.934227467</v>
      </c>
      <c r="BV425" s="9">
        <f t="shared" si="558"/>
        <v>93316596.934227467</v>
      </c>
      <c r="BW425" s="9">
        <f t="shared" si="558"/>
        <v>93316596.934227467</v>
      </c>
      <c r="BX425" s="9">
        <f t="shared" si="558"/>
        <v>93316596.934227467</v>
      </c>
      <c r="BY425" s="9">
        <f t="shared" si="558"/>
        <v>93316596.934227467</v>
      </c>
      <c r="BZ425" s="9">
        <f t="shared" si="558"/>
        <v>93316596.934227467</v>
      </c>
      <c r="CA425" s="9">
        <f t="shared" si="558"/>
        <v>93316596.934227467</v>
      </c>
      <c r="CB425" s="9">
        <f t="shared" si="558"/>
        <v>93316596.934227467</v>
      </c>
      <c r="CC425" s="9">
        <f t="shared" si="558"/>
        <v>93316596.934227467</v>
      </c>
      <c r="CD425" s="9">
        <f t="shared" si="558"/>
        <v>93316596.934227467</v>
      </c>
      <c r="CE425" s="9">
        <f t="shared" si="558"/>
        <v>93316596.934227467</v>
      </c>
      <c r="CF425" s="9">
        <f t="shared" si="558"/>
        <v>93316596.934227467</v>
      </c>
      <c r="CG425" s="9">
        <f t="shared" si="558"/>
        <v>93316596.934227467</v>
      </c>
      <c r="CH425" s="9">
        <f t="shared" si="558"/>
        <v>93316596.934227467</v>
      </c>
      <c r="CI425" s="9">
        <f t="shared" si="558"/>
        <v>93316596.934227467</v>
      </c>
      <c r="CJ425" s="9">
        <f t="shared" si="558"/>
        <v>93316596.934227467</v>
      </c>
      <c r="CK425" s="9">
        <f t="shared" si="558"/>
        <v>93316596.934227467</v>
      </c>
      <c r="CL425" s="9">
        <f t="shared" si="558"/>
        <v>93316596.934227467</v>
      </c>
      <c r="CM425" s="9">
        <f t="shared" si="558"/>
        <v>93316596.934227467</v>
      </c>
      <c r="CN425" s="9">
        <f t="shared" si="558"/>
        <v>93316596.934227467</v>
      </c>
      <c r="CO425" s="9">
        <f t="shared" si="558"/>
        <v>93316596.934227467</v>
      </c>
      <c r="CP425" s="9">
        <f t="shared" si="558"/>
        <v>93316596.934227467</v>
      </c>
      <c r="CQ425" s="9">
        <f t="shared" si="558"/>
        <v>93316596.934227467</v>
      </c>
      <c r="CR425" s="9">
        <f t="shared" si="558"/>
        <v>93316596.934227467</v>
      </c>
      <c r="CS425" s="9">
        <f t="shared" si="558"/>
        <v>93316596.934227467</v>
      </c>
      <c r="CT425" s="9">
        <f t="shared" si="558"/>
        <v>93316596.934227467</v>
      </c>
      <c r="CU425" s="9">
        <f t="shared" si="558"/>
        <v>93316596.934227467</v>
      </c>
      <c r="CV425" s="9">
        <f t="shared" si="558"/>
        <v>93316596.934227467</v>
      </c>
      <c r="CW425" s="9">
        <f t="shared" si="558"/>
        <v>93316596.934227467</v>
      </c>
      <c r="CX425" s="9">
        <f t="shared" si="558"/>
        <v>93316596.934227467</v>
      </c>
      <c r="CY425" s="9">
        <f t="shared" si="558"/>
        <v>93316596.934227467</v>
      </c>
    </row>
    <row r="426" spans="1:103" s="6" customFormat="1" outlineLevel="1">
      <c r="A426" s="3"/>
      <c r="B426" s="6" t="s">
        <v>63</v>
      </c>
      <c r="C426" s="213">
        <f>SUM(BS426:CV426)</f>
        <v>94100770.017708376</v>
      </c>
      <c r="D426" s="6" t="s">
        <v>136</v>
      </c>
      <c r="E426" s="22"/>
      <c r="F426" s="80"/>
      <c r="G426" s="80"/>
      <c r="H426" s="80"/>
      <c r="I426" s="23"/>
      <c r="J426" s="23">
        <f t="shared" ref="J426:BQ426" si="559">J180</f>
        <v>0</v>
      </c>
      <c r="K426" s="23">
        <f t="shared" si="559"/>
        <v>0</v>
      </c>
      <c r="L426" s="23">
        <f t="shared" si="559"/>
        <v>0</v>
      </c>
      <c r="M426" s="23">
        <f t="shared" si="559"/>
        <v>0</v>
      </c>
      <c r="N426" s="23">
        <f t="shared" si="559"/>
        <v>0</v>
      </c>
      <c r="O426" s="23">
        <f t="shared" si="559"/>
        <v>0</v>
      </c>
      <c r="P426" s="23">
        <f t="shared" si="559"/>
        <v>24811791.666666668</v>
      </c>
      <c r="Q426" s="23">
        <f t="shared" si="559"/>
        <v>3331797.6190476194</v>
      </c>
      <c r="R426" s="23">
        <f t="shared" si="559"/>
        <v>3576797.6190476194</v>
      </c>
      <c r="S426" s="23">
        <f t="shared" si="559"/>
        <v>3821797.6190476194</v>
      </c>
      <c r="T426" s="23">
        <f t="shared" si="559"/>
        <v>4066797.6190476194</v>
      </c>
      <c r="U426" s="23">
        <f t="shared" si="559"/>
        <v>4311797.6190476194</v>
      </c>
      <c r="V426" s="23">
        <f t="shared" si="559"/>
        <v>4556797.6190476194</v>
      </c>
      <c r="W426" s="23">
        <f t="shared" si="559"/>
        <v>4801797.6190476194</v>
      </c>
      <c r="X426" s="23">
        <f t="shared" si="559"/>
        <v>5046797.6190476194</v>
      </c>
      <c r="Y426" s="23">
        <f t="shared" si="559"/>
        <v>5291797.6190476194</v>
      </c>
      <c r="Z426" s="23">
        <f t="shared" si="559"/>
        <v>5536797.6190476194</v>
      </c>
      <c r="AA426" s="23">
        <f t="shared" si="559"/>
        <v>5781797.6190476194</v>
      </c>
      <c r="AB426" s="23">
        <f t="shared" si="559"/>
        <v>6026797.6190476194</v>
      </c>
      <c r="AC426" s="23">
        <f t="shared" si="559"/>
        <v>6271797.6190476194</v>
      </c>
      <c r="AD426" s="23">
        <f t="shared" si="559"/>
        <v>6516797.6190476194</v>
      </c>
      <c r="AE426" s="23">
        <f t="shared" si="559"/>
        <v>116759.09322920692</v>
      </c>
      <c r="AF426" s="23">
        <f t="shared" si="559"/>
        <v>116270.56145833334</v>
      </c>
      <c r="AG426" s="23">
        <f t="shared" si="559"/>
        <v>115782.02968749999</v>
      </c>
      <c r="AH426" s="23">
        <f t="shared" si="559"/>
        <v>0</v>
      </c>
      <c r="AI426" s="23">
        <f t="shared" si="559"/>
        <v>0</v>
      </c>
      <c r="AJ426" s="23">
        <f t="shared" si="559"/>
        <v>0</v>
      </c>
      <c r="AK426" s="23">
        <f t="shared" si="559"/>
        <v>0</v>
      </c>
      <c r="AL426" s="23">
        <f t="shared" si="559"/>
        <v>0</v>
      </c>
      <c r="AM426" s="23">
        <f t="shared" si="559"/>
        <v>0</v>
      </c>
      <c r="AN426" s="23">
        <f t="shared" si="559"/>
        <v>0</v>
      </c>
      <c r="AO426" s="23">
        <f t="shared" si="559"/>
        <v>0</v>
      </c>
      <c r="AP426" s="23">
        <f t="shared" si="559"/>
        <v>0</v>
      </c>
      <c r="AQ426" s="23">
        <f t="shared" si="559"/>
        <v>0</v>
      </c>
      <c r="AR426" s="23">
        <f t="shared" si="559"/>
        <v>0</v>
      </c>
      <c r="AS426" s="23">
        <f t="shared" si="559"/>
        <v>0</v>
      </c>
      <c r="AT426" s="23">
        <f t="shared" si="559"/>
        <v>0</v>
      </c>
      <c r="AU426" s="23">
        <f t="shared" si="559"/>
        <v>0</v>
      </c>
      <c r="AV426" s="23">
        <f t="shared" si="559"/>
        <v>0</v>
      </c>
      <c r="AW426" s="23">
        <f t="shared" si="559"/>
        <v>0</v>
      </c>
      <c r="AX426" s="23">
        <f t="shared" si="559"/>
        <v>0</v>
      </c>
      <c r="AY426" s="23">
        <f t="shared" si="559"/>
        <v>0</v>
      </c>
      <c r="AZ426" s="23">
        <f t="shared" si="559"/>
        <v>0</v>
      </c>
      <c r="BA426" s="23">
        <f t="shared" si="559"/>
        <v>0</v>
      </c>
      <c r="BB426" s="23">
        <f t="shared" si="559"/>
        <v>0</v>
      </c>
      <c r="BC426" s="23">
        <f t="shared" si="559"/>
        <v>0</v>
      </c>
      <c r="BD426" s="23">
        <f t="shared" si="559"/>
        <v>0</v>
      </c>
      <c r="BE426" s="23">
        <f t="shared" si="559"/>
        <v>0</v>
      </c>
      <c r="BF426" s="23">
        <f t="shared" si="559"/>
        <v>0</v>
      </c>
      <c r="BG426" s="23">
        <f t="shared" si="559"/>
        <v>0</v>
      </c>
      <c r="BH426" s="23">
        <f t="shared" si="559"/>
        <v>0</v>
      </c>
      <c r="BI426" s="23">
        <f t="shared" si="559"/>
        <v>0</v>
      </c>
      <c r="BJ426" s="23">
        <f t="shared" si="559"/>
        <v>0</v>
      </c>
      <c r="BK426" s="23">
        <f t="shared" si="559"/>
        <v>0</v>
      </c>
      <c r="BL426" s="23">
        <f t="shared" si="559"/>
        <v>0</v>
      </c>
      <c r="BM426" s="23">
        <f t="shared" si="559"/>
        <v>0</v>
      </c>
      <c r="BN426" s="23">
        <f t="shared" si="559"/>
        <v>0</v>
      </c>
      <c r="BO426" s="23">
        <f t="shared" si="559"/>
        <v>0</v>
      </c>
      <c r="BP426" s="23">
        <f t="shared" si="559"/>
        <v>0</v>
      </c>
      <c r="BQ426" s="23">
        <f t="shared" si="559"/>
        <v>0</v>
      </c>
      <c r="BR426" s="23"/>
      <c r="BS426" s="22">
        <f>SUM(J426:U426)</f>
        <v>43920779.761904761</v>
      </c>
      <c r="BT426" s="22">
        <f>SUM(V426:AG426)</f>
        <v>50179990.255803615</v>
      </c>
      <c r="BU426" s="22">
        <f>SUM(AH426:AS426)</f>
        <v>0</v>
      </c>
      <c r="BV426" s="22">
        <f>SUM(AT426:BE426)</f>
        <v>0</v>
      </c>
      <c r="BW426" s="22">
        <f>SUM(BF426:BQ426)</f>
        <v>0</v>
      </c>
      <c r="BX426" s="23">
        <f t="shared" ref="BX426:CY426" si="560">BX180</f>
        <v>0</v>
      </c>
      <c r="BY426" s="23">
        <f t="shared" si="560"/>
        <v>0</v>
      </c>
      <c r="BZ426" s="23">
        <f t="shared" si="560"/>
        <v>0</v>
      </c>
      <c r="CA426" s="23">
        <f t="shared" si="560"/>
        <v>0</v>
      </c>
      <c r="CB426" s="23">
        <f t="shared" si="560"/>
        <v>0</v>
      </c>
      <c r="CC426" s="23">
        <f t="shared" si="560"/>
        <v>0</v>
      </c>
      <c r="CD426" s="23">
        <f t="shared" si="560"/>
        <v>0</v>
      </c>
      <c r="CE426" s="23">
        <f t="shared" si="560"/>
        <v>0</v>
      </c>
      <c r="CF426" s="23">
        <f t="shared" si="560"/>
        <v>0</v>
      </c>
      <c r="CG426" s="23">
        <f t="shared" si="560"/>
        <v>0</v>
      </c>
      <c r="CH426" s="23">
        <f t="shared" si="560"/>
        <v>0</v>
      </c>
      <c r="CI426" s="23">
        <f t="shared" si="560"/>
        <v>0</v>
      </c>
      <c r="CJ426" s="23">
        <f t="shared" si="560"/>
        <v>0</v>
      </c>
      <c r="CK426" s="23">
        <f t="shared" si="560"/>
        <v>0</v>
      </c>
      <c r="CL426" s="23">
        <f t="shared" si="560"/>
        <v>0</v>
      </c>
      <c r="CM426" s="23">
        <f t="shared" si="560"/>
        <v>0</v>
      </c>
      <c r="CN426" s="23">
        <f t="shared" si="560"/>
        <v>0</v>
      </c>
      <c r="CO426" s="23">
        <f t="shared" si="560"/>
        <v>0</v>
      </c>
      <c r="CP426" s="23">
        <f t="shared" si="560"/>
        <v>0</v>
      </c>
      <c r="CQ426" s="23">
        <f t="shared" si="560"/>
        <v>0</v>
      </c>
      <c r="CR426" s="23">
        <f t="shared" si="560"/>
        <v>0</v>
      </c>
      <c r="CS426" s="23">
        <f t="shared" si="560"/>
        <v>0</v>
      </c>
      <c r="CT426" s="23">
        <f t="shared" si="560"/>
        <v>0</v>
      </c>
      <c r="CU426" s="23">
        <f t="shared" si="560"/>
        <v>0</v>
      </c>
      <c r="CV426" s="23">
        <f t="shared" si="560"/>
        <v>0</v>
      </c>
      <c r="CW426" s="23">
        <f t="shared" si="560"/>
        <v>0</v>
      </c>
      <c r="CX426" s="23">
        <f t="shared" si="560"/>
        <v>0</v>
      </c>
      <c r="CY426" s="23">
        <f t="shared" si="560"/>
        <v>0</v>
      </c>
    </row>
    <row r="427" spans="1:103" s="6" customFormat="1" outlineLevel="1">
      <c r="A427" s="3"/>
      <c r="B427" s="6" t="s">
        <v>64</v>
      </c>
      <c r="C427" s="209">
        <v>30</v>
      </c>
      <c r="D427" s="6" t="s">
        <v>112</v>
      </c>
      <c r="I427" s="23"/>
      <c r="J427" s="33">
        <f>J430</f>
        <v>0</v>
      </c>
      <c r="K427" s="33">
        <f t="shared" ref="K427:BQ427" si="561">K430</f>
        <v>0</v>
      </c>
      <c r="L427" s="33">
        <f t="shared" si="561"/>
        <v>0</v>
      </c>
      <c r="M427" s="33">
        <f t="shared" si="561"/>
        <v>0</v>
      </c>
      <c r="N427" s="33">
        <f t="shared" si="561"/>
        <v>0</v>
      </c>
      <c r="O427" s="33">
        <f t="shared" si="561"/>
        <v>0</v>
      </c>
      <c r="P427" s="33">
        <f t="shared" si="561"/>
        <v>0</v>
      </c>
      <c r="Q427" s="33">
        <f t="shared" si="561"/>
        <v>0</v>
      </c>
      <c r="R427" s="33">
        <f t="shared" si="561"/>
        <v>0</v>
      </c>
      <c r="S427" s="33">
        <f t="shared" si="561"/>
        <v>0</v>
      </c>
      <c r="T427" s="33">
        <f t="shared" si="561"/>
        <v>0</v>
      </c>
      <c r="U427" s="33">
        <f t="shared" si="561"/>
        <v>0</v>
      </c>
      <c r="V427" s="33">
        <f t="shared" si="561"/>
        <v>0</v>
      </c>
      <c r="W427" s="33">
        <f t="shared" si="561"/>
        <v>0</v>
      </c>
      <c r="X427" s="33">
        <f t="shared" si="561"/>
        <v>0</v>
      </c>
      <c r="Y427" s="33">
        <f t="shared" si="561"/>
        <v>0</v>
      </c>
      <c r="Z427" s="33">
        <f t="shared" si="561"/>
        <v>0</v>
      </c>
      <c r="AA427" s="33">
        <f t="shared" si="561"/>
        <v>0</v>
      </c>
      <c r="AB427" s="33">
        <f t="shared" si="561"/>
        <v>0</v>
      </c>
      <c r="AC427" s="33">
        <f t="shared" si="561"/>
        <v>0</v>
      </c>
      <c r="AD427" s="33">
        <f t="shared" si="561"/>
        <v>0</v>
      </c>
      <c r="AE427" s="33">
        <f t="shared" si="561"/>
        <v>261391.02782696774</v>
      </c>
      <c r="AF427" s="33">
        <f t="shared" si="561"/>
        <v>261391.02782696774</v>
      </c>
      <c r="AG427" s="33">
        <f t="shared" si="561"/>
        <v>261391.02782696774</v>
      </c>
      <c r="AH427" s="33">
        <f t="shared" si="561"/>
        <v>0</v>
      </c>
      <c r="AI427" s="33">
        <f t="shared" si="561"/>
        <v>0</v>
      </c>
      <c r="AJ427" s="33">
        <f t="shared" si="561"/>
        <v>0</v>
      </c>
      <c r="AK427" s="33">
        <f t="shared" si="561"/>
        <v>0</v>
      </c>
      <c r="AL427" s="33">
        <f t="shared" si="561"/>
        <v>0</v>
      </c>
      <c r="AM427" s="33">
        <f t="shared" si="561"/>
        <v>0</v>
      </c>
      <c r="AN427" s="33">
        <f t="shared" si="561"/>
        <v>0</v>
      </c>
      <c r="AO427" s="33">
        <f t="shared" si="561"/>
        <v>0</v>
      </c>
      <c r="AP427" s="33">
        <f t="shared" si="561"/>
        <v>0</v>
      </c>
      <c r="AQ427" s="33">
        <f t="shared" si="561"/>
        <v>0</v>
      </c>
      <c r="AR427" s="33">
        <f t="shared" si="561"/>
        <v>0</v>
      </c>
      <c r="AS427" s="33">
        <f t="shared" si="561"/>
        <v>0</v>
      </c>
      <c r="AT427" s="33">
        <f t="shared" si="561"/>
        <v>0</v>
      </c>
      <c r="AU427" s="33">
        <f t="shared" si="561"/>
        <v>0</v>
      </c>
      <c r="AV427" s="33">
        <f t="shared" si="561"/>
        <v>0</v>
      </c>
      <c r="AW427" s="33">
        <f t="shared" si="561"/>
        <v>0</v>
      </c>
      <c r="AX427" s="33">
        <f t="shared" si="561"/>
        <v>0</v>
      </c>
      <c r="AY427" s="33">
        <f t="shared" si="561"/>
        <v>0</v>
      </c>
      <c r="AZ427" s="33">
        <f t="shared" si="561"/>
        <v>0</v>
      </c>
      <c r="BA427" s="33">
        <f t="shared" si="561"/>
        <v>0</v>
      </c>
      <c r="BB427" s="33">
        <f t="shared" si="561"/>
        <v>0</v>
      </c>
      <c r="BC427" s="33">
        <f t="shared" si="561"/>
        <v>0</v>
      </c>
      <c r="BD427" s="33">
        <f t="shared" si="561"/>
        <v>0</v>
      </c>
      <c r="BE427" s="33">
        <f t="shared" si="561"/>
        <v>0</v>
      </c>
      <c r="BF427" s="33">
        <f t="shared" si="561"/>
        <v>0</v>
      </c>
      <c r="BG427" s="33">
        <f t="shared" si="561"/>
        <v>0</v>
      </c>
      <c r="BH427" s="33">
        <f t="shared" si="561"/>
        <v>0</v>
      </c>
      <c r="BI427" s="33">
        <f t="shared" si="561"/>
        <v>0</v>
      </c>
      <c r="BJ427" s="33">
        <f t="shared" si="561"/>
        <v>0</v>
      </c>
      <c r="BK427" s="33">
        <f t="shared" si="561"/>
        <v>0</v>
      </c>
      <c r="BL427" s="33">
        <f t="shared" si="561"/>
        <v>0</v>
      </c>
      <c r="BM427" s="33">
        <f t="shared" si="561"/>
        <v>0</v>
      </c>
      <c r="BN427" s="33">
        <f t="shared" si="561"/>
        <v>0</v>
      </c>
      <c r="BO427" s="33">
        <f t="shared" si="561"/>
        <v>0</v>
      </c>
      <c r="BP427" s="33">
        <f t="shared" si="561"/>
        <v>0</v>
      </c>
      <c r="BQ427" s="33">
        <f t="shared" si="561"/>
        <v>0</v>
      </c>
      <c r="BR427" s="33"/>
      <c r="BS427" s="22">
        <f>SUM(J427:U427)</f>
        <v>0</v>
      </c>
      <c r="BT427" s="22">
        <f>SUM(V427:AG427)</f>
        <v>784173.08348090318</v>
      </c>
      <c r="BU427" s="22">
        <f>SUM(AH427:AS427)</f>
        <v>0</v>
      </c>
      <c r="BV427" s="22">
        <f>SUM(AT427:BE427)</f>
        <v>0</v>
      </c>
      <c r="BW427" s="22">
        <f>SUM(BF427:BQ427)</f>
        <v>0</v>
      </c>
      <c r="BX427" s="33">
        <f t="shared" ref="BX427:CY427" si="562">BX430</f>
        <v>0</v>
      </c>
      <c r="BY427" s="33">
        <f t="shared" si="562"/>
        <v>0</v>
      </c>
      <c r="BZ427" s="33">
        <f t="shared" si="562"/>
        <v>0</v>
      </c>
      <c r="CA427" s="33">
        <f t="shared" si="562"/>
        <v>0</v>
      </c>
      <c r="CB427" s="33">
        <f t="shared" si="562"/>
        <v>0</v>
      </c>
      <c r="CC427" s="33">
        <f t="shared" si="562"/>
        <v>0</v>
      </c>
      <c r="CD427" s="33">
        <f t="shared" si="562"/>
        <v>0</v>
      </c>
      <c r="CE427" s="33">
        <f t="shared" si="562"/>
        <v>0</v>
      </c>
      <c r="CF427" s="33">
        <f t="shared" si="562"/>
        <v>0</v>
      </c>
      <c r="CG427" s="33">
        <f t="shared" si="562"/>
        <v>0</v>
      </c>
      <c r="CH427" s="33">
        <f t="shared" si="562"/>
        <v>0</v>
      </c>
      <c r="CI427" s="33">
        <f t="shared" si="562"/>
        <v>0</v>
      </c>
      <c r="CJ427" s="33">
        <f t="shared" si="562"/>
        <v>0</v>
      </c>
      <c r="CK427" s="33">
        <f t="shared" si="562"/>
        <v>0</v>
      </c>
      <c r="CL427" s="33">
        <f t="shared" si="562"/>
        <v>0</v>
      </c>
      <c r="CM427" s="33">
        <f t="shared" si="562"/>
        <v>0</v>
      </c>
      <c r="CN427" s="33">
        <f t="shared" si="562"/>
        <v>0</v>
      </c>
      <c r="CO427" s="33">
        <f t="shared" si="562"/>
        <v>0</v>
      </c>
      <c r="CP427" s="33">
        <f t="shared" si="562"/>
        <v>0</v>
      </c>
      <c r="CQ427" s="33">
        <f t="shared" si="562"/>
        <v>0</v>
      </c>
      <c r="CR427" s="33">
        <f t="shared" si="562"/>
        <v>0</v>
      </c>
      <c r="CS427" s="33">
        <f t="shared" si="562"/>
        <v>0</v>
      </c>
      <c r="CT427" s="33">
        <f t="shared" si="562"/>
        <v>0</v>
      </c>
      <c r="CU427" s="33">
        <f t="shared" si="562"/>
        <v>0</v>
      </c>
      <c r="CV427" s="33">
        <f t="shared" si="562"/>
        <v>0</v>
      </c>
      <c r="CW427" s="33">
        <f t="shared" si="562"/>
        <v>0</v>
      </c>
      <c r="CX427" s="33">
        <f t="shared" si="562"/>
        <v>0</v>
      </c>
      <c r="CY427" s="33">
        <f t="shared" si="562"/>
        <v>0</v>
      </c>
    </row>
    <row r="428" spans="1:103" s="10" customFormat="1" outlineLevel="1">
      <c r="A428" s="12"/>
      <c r="B428" s="17" t="s">
        <v>65</v>
      </c>
      <c r="C428" s="49"/>
      <c r="D428" s="17"/>
      <c r="E428" s="17"/>
      <c r="F428" s="17"/>
      <c r="G428" s="17"/>
      <c r="H428" s="17"/>
      <c r="I428" s="87"/>
      <c r="J428" s="87">
        <f>J425+J426-J427</f>
        <v>0</v>
      </c>
      <c r="K428" s="87">
        <f>K425+K426-K427</f>
        <v>0</v>
      </c>
      <c r="L428" s="87">
        <f>L425+L426-L427</f>
        <v>0</v>
      </c>
      <c r="M428" s="87">
        <f t="shared" ref="M428" si="563">M425+M426-M427</f>
        <v>0</v>
      </c>
      <c r="N428" s="87">
        <f>N425+N426-N427</f>
        <v>0</v>
      </c>
      <c r="O428" s="87">
        <f t="shared" ref="O428:Q428" si="564">O425+O426-O427</f>
        <v>0</v>
      </c>
      <c r="P428" s="87">
        <f t="shared" si="564"/>
        <v>24811791.666666668</v>
      </c>
      <c r="Q428" s="87">
        <f t="shared" si="564"/>
        <v>28143589.285714287</v>
      </c>
      <c r="R428" s="87">
        <f>R425+R426-R427</f>
        <v>31720386.904761907</v>
      </c>
      <c r="S428" s="87">
        <f>S425+S426-S427</f>
        <v>35542184.523809522</v>
      </c>
      <c r="T428" s="87">
        <f t="shared" ref="T428:BQ428" si="565">T425+T426-T427</f>
        <v>39608982.142857142</v>
      </c>
      <c r="U428" s="87">
        <f t="shared" si="565"/>
        <v>43920779.761904761</v>
      </c>
      <c r="V428" s="87">
        <f t="shared" si="565"/>
        <v>48477577.380952381</v>
      </c>
      <c r="W428" s="87">
        <f t="shared" si="565"/>
        <v>53279375</v>
      </c>
      <c r="X428" s="87">
        <f t="shared" si="565"/>
        <v>58326172.619047619</v>
      </c>
      <c r="Y428" s="87">
        <f t="shared" si="565"/>
        <v>63617970.238095239</v>
      </c>
      <c r="Z428" s="87">
        <f t="shared" si="565"/>
        <v>69154767.857142866</v>
      </c>
      <c r="AA428" s="87">
        <f t="shared" si="565"/>
        <v>74936565.476190478</v>
      </c>
      <c r="AB428" s="87">
        <f t="shared" si="565"/>
        <v>80963363.09523809</v>
      </c>
      <c r="AC428" s="87">
        <f t="shared" si="565"/>
        <v>87235160.714285702</v>
      </c>
      <c r="AD428" s="87">
        <f t="shared" si="565"/>
        <v>93751958.333333313</v>
      </c>
      <c r="AE428" s="87">
        <f t="shared" si="565"/>
        <v>93607326.398735553</v>
      </c>
      <c r="AF428" s="87">
        <f t="shared" si="565"/>
        <v>93462205.932366922</v>
      </c>
      <c r="AG428" s="87">
        <f t="shared" si="565"/>
        <v>93316596.934227452</v>
      </c>
      <c r="AH428" s="87">
        <f t="shared" si="565"/>
        <v>93316596.934227452</v>
      </c>
      <c r="AI428" s="87">
        <f t="shared" si="565"/>
        <v>93316596.934227452</v>
      </c>
      <c r="AJ428" s="87">
        <f t="shared" si="565"/>
        <v>93316596.934227452</v>
      </c>
      <c r="AK428" s="87">
        <f t="shared" si="565"/>
        <v>93316596.934227452</v>
      </c>
      <c r="AL428" s="87">
        <f t="shared" si="565"/>
        <v>93316596.934227452</v>
      </c>
      <c r="AM428" s="87">
        <f t="shared" si="565"/>
        <v>93316596.934227452</v>
      </c>
      <c r="AN428" s="87">
        <f t="shared" si="565"/>
        <v>93316596.934227452</v>
      </c>
      <c r="AO428" s="87">
        <f t="shared" si="565"/>
        <v>93316596.934227452</v>
      </c>
      <c r="AP428" s="87">
        <f t="shared" si="565"/>
        <v>93316596.934227452</v>
      </c>
      <c r="AQ428" s="87">
        <f t="shared" si="565"/>
        <v>93316596.934227452</v>
      </c>
      <c r="AR428" s="87">
        <f t="shared" si="565"/>
        <v>93316596.934227452</v>
      </c>
      <c r="AS428" s="87">
        <f t="shared" si="565"/>
        <v>93316596.934227452</v>
      </c>
      <c r="AT428" s="87">
        <f t="shared" si="565"/>
        <v>93316596.934227452</v>
      </c>
      <c r="AU428" s="87">
        <f t="shared" si="565"/>
        <v>93316596.934227452</v>
      </c>
      <c r="AV428" s="87">
        <f t="shared" si="565"/>
        <v>93316596.934227452</v>
      </c>
      <c r="AW428" s="87">
        <f t="shared" si="565"/>
        <v>93316596.934227452</v>
      </c>
      <c r="AX428" s="87">
        <f t="shared" si="565"/>
        <v>93316596.934227452</v>
      </c>
      <c r="AY428" s="87">
        <f t="shared" si="565"/>
        <v>93316596.934227452</v>
      </c>
      <c r="AZ428" s="87">
        <f t="shared" si="565"/>
        <v>93316596.934227452</v>
      </c>
      <c r="BA428" s="87">
        <f t="shared" si="565"/>
        <v>93316596.934227452</v>
      </c>
      <c r="BB428" s="87">
        <f t="shared" si="565"/>
        <v>93316596.934227452</v>
      </c>
      <c r="BC428" s="87">
        <f t="shared" si="565"/>
        <v>93316596.934227452</v>
      </c>
      <c r="BD428" s="87">
        <f t="shared" si="565"/>
        <v>93316596.934227452</v>
      </c>
      <c r="BE428" s="87">
        <f t="shared" si="565"/>
        <v>93316596.934227452</v>
      </c>
      <c r="BF428" s="87">
        <f t="shared" si="565"/>
        <v>93316596.934227452</v>
      </c>
      <c r="BG428" s="87">
        <f t="shared" si="565"/>
        <v>93316596.934227452</v>
      </c>
      <c r="BH428" s="87">
        <f t="shared" si="565"/>
        <v>93316596.934227452</v>
      </c>
      <c r="BI428" s="87">
        <f t="shared" si="565"/>
        <v>93316596.934227452</v>
      </c>
      <c r="BJ428" s="87">
        <f t="shared" si="565"/>
        <v>93316596.934227452</v>
      </c>
      <c r="BK428" s="87">
        <f t="shared" si="565"/>
        <v>93316596.934227452</v>
      </c>
      <c r="BL428" s="87">
        <f t="shared" si="565"/>
        <v>93316596.934227452</v>
      </c>
      <c r="BM428" s="87">
        <f t="shared" si="565"/>
        <v>93316596.934227452</v>
      </c>
      <c r="BN428" s="87">
        <f t="shared" si="565"/>
        <v>93316596.934227452</v>
      </c>
      <c r="BO428" s="87">
        <f t="shared" si="565"/>
        <v>93316596.934227452</v>
      </c>
      <c r="BP428" s="87">
        <f t="shared" si="565"/>
        <v>93316596.934227452</v>
      </c>
      <c r="BQ428" s="87">
        <f t="shared" si="565"/>
        <v>93316596.934227452</v>
      </c>
      <c r="BR428" s="87"/>
      <c r="BS428" s="87">
        <f t="shared" ref="BS428:CS428" si="566">BS425+BS426-BS427</f>
        <v>43920779.761904761</v>
      </c>
      <c r="BT428" s="87">
        <f t="shared" si="566"/>
        <v>93316596.934227467</v>
      </c>
      <c r="BU428" s="87">
        <f t="shared" si="566"/>
        <v>93316596.934227467</v>
      </c>
      <c r="BV428" s="87">
        <f t="shared" si="566"/>
        <v>93316596.934227467</v>
      </c>
      <c r="BW428" s="87">
        <f t="shared" si="566"/>
        <v>93316596.934227467</v>
      </c>
      <c r="BX428" s="87">
        <f t="shared" si="566"/>
        <v>93316596.934227467</v>
      </c>
      <c r="BY428" s="87">
        <f t="shared" si="566"/>
        <v>93316596.934227467</v>
      </c>
      <c r="BZ428" s="87">
        <f t="shared" si="566"/>
        <v>93316596.934227467</v>
      </c>
      <c r="CA428" s="87">
        <f t="shared" si="566"/>
        <v>93316596.934227467</v>
      </c>
      <c r="CB428" s="87">
        <f t="shared" si="566"/>
        <v>93316596.934227467</v>
      </c>
      <c r="CC428" s="87">
        <f t="shared" si="566"/>
        <v>93316596.934227467</v>
      </c>
      <c r="CD428" s="87">
        <f t="shared" si="566"/>
        <v>93316596.934227467</v>
      </c>
      <c r="CE428" s="87">
        <f t="shared" si="566"/>
        <v>93316596.934227467</v>
      </c>
      <c r="CF428" s="87">
        <f t="shared" si="566"/>
        <v>93316596.934227467</v>
      </c>
      <c r="CG428" s="87">
        <f t="shared" si="566"/>
        <v>93316596.934227467</v>
      </c>
      <c r="CH428" s="87">
        <f t="shared" si="566"/>
        <v>93316596.934227467</v>
      </c>
      <c r="CI428" s="87">
        <f t="shared" si="566"/>
        <v>93316596.934227467</v>
      </c>
      <c r="CJ428" s="87">
        <f t="shared" si="566"/>
        <v>93316596.934227467</v>
      </c>
      <c r="CK428" s="87">
        <f t="shared" si="566"/>
        <v>93316596.934227467</v>
      </c>
      <c r="CL428" s="87">
        <f t="shared" si="566"/>
        <v>93316596.934227467</v>
      </c>
      <c r="CM428" s="87">
        <f t="shared" si="566"/>
        <v>93316596.934227467</v>
      </c>
      <c r="CN428" s="87">
        <f t="shared" si="566"/>
        <v>93316596.934227467</v>
      </c>
      <c r="CO428" s="87">
        <f t="shared" si="566"/>
        <v>93316596.934227467</v>
      </c>
      <c r="CP428" s="87">
        <f t="shared" si="566"/>
        <v>93316596.934227467</v>
      </c>
      <c r="CQ428" s="87">
        <f t="shared" si="566"/>
        <v>93316596.934227467</v>
      </c>
      <c r="CR428" s="87">
        <f t="shared" si="566"/>
        <v>93316596.934227467</v>
      </c>
      <c r="CS428" s="87">
        <f t="shared" si="566"/>
        <v>93316596.934227467</v>
      </c>
      <c r="CT428" s="87">
        <f>CT425+CT426-CT427</f>
        <v>93316596.934227467</v>
      </c>
      <c r="CU428" s="87">
        <f t="shared" ref="CU428:CY428" si="567">CU425+CU426-CU427</f>
        <v>93316596.934227467</v>
      </c>
      <c r="CV428" s="87">
        <f t="shared" si="567"/>
        <v>93316596.934227467</v>
      </c>
      <c r="CW428" s="87">
        <f t="shared" si="567"/>
        <v>93316596.934227467</v>
      </c>
      <c r="CX428" s="87">
        <f t="shared" si="567"/>
        <v>93316596.934227467</v>
      </c>
      <c r="CY428" s="87">
        <f t="shared" si="567"/>
        <v>93316596.934227467</v>
      </c>
    </row>
    <row r="429" spans="1:103" s="6" customFormat="1" outlineLevel="1">
      <c r="A429" s="3"/>
      <c r="B429" s="135"/>
      <c r="C429" s="177"/>
      <c r="D429" s="135"/>
      <c r="E429" s="135"/>
      <c r="F429" s="135"/>
      <c r="G429" s="135"/>
      <c r="H429" s="135"/>
      <c r="I429" s="178"/>
      <c r="J429" s="179"/>
      <c r="K429" s="179"/>
      <c r="L429" s="179"/>
      <c r="M429" s="179"/>
      <c r="N429" s="179"/>
      <c r="O429" s="179"/>
      <c r="P429" s="179"/>
      <c r="Q429" s="179"/>
      <c r="R429" s="179"/>
      <c r="S429" s="179"/>
      <c r="T429" s="179"/>
      <c r="U429" s="179"/>
      <c r="V429" s="179"/>
      <c r="W429" s="179"/>
      <c r="X429" s="179"/>
      <c r="Y429" s="179"/>
      <c r="Z429" s="179"/>
      <c r="AA429" s="179"/>
      <c r="AB429" s="179"/>
      <c r="AC429" s="179"/>
      <c r="AD429" s="179"/>
      <c r="AE429" s="179"/>
      <c r="AF429" s="179"/>
      <c r="AG429" s="179"/>
      <c r="AH429" s="179"/>
      <c r="AI429" s="179"/>
      <c r="AJ429" s="179"/>
      <c r="AK429" s="179"/>
      <c r="AL429" s="179"/>
      <c r="AM429" s="179"/>
      <c r="AN429" s="179"/>
      <c r="AO429" s="179"/>
      <c r="AP429" s="179"/>
      <c r="AQ429" s="179"/>
      <c r="AR429" s="179"/>
      <c r="AS429" s="179"/>
      <c r="AT429" s="179"/>
      <c r="AU429" s="179"/>
      <c r="AV429" s="179"/>
      <c r="AW429" s="179"/>
      <c r="AX429" s="179"/>
      <c r="AY429" s="179"/>
      <c r="AZ429" s="179"/>
      <c r="BA429" s="179"/>
      <c r="BB429" s="179"/>
      <c r="BC429" s="179"/>
      <c r="BD429" s="179"/>
      <c r="BE429" s="179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9"/>
      <c r="BR429" s="178"/>
      <c r="BS429" s="180"/>
      <c r="BT429" s="180"/>
      <c r="BU429" s="180"/>
      <c r="BV429" s="180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  <c r="CH429" s="178"/>
      <c r="CI429" s="178"/>
      <c r="CJ429" s="178"/>
      <c r="CK429" s="178"/>
      <c r="CL429" s="178"/>
      <c r="CM429" s="178"/>
      <c r="CN429" s="178"/>
      <c r="CO429" s="178"/>
      <c r="CP429" s="178"/>
      <c r="CQ429" s="178"/>
      <c r="CR429" s="178"/>
      <c r="CS429" s="178"/>
      <c r="CT429" s="178"/>
      <c r="CU429" s="178"/>
      <c r="CV429" s="178"/>
    </row>
    <row r="430" spans="1:103" s="6" customFormat="1" outlineLevel="1">
      <c r="A430" s="3"/>
      <c r="B430" s="181" t="s">
        <v>117</v>
      </c>
      <c r="C430" s="132"/>
      <c r="D430" s="66"/>
      <c r="E430" s="66"/>
      <c r="F430" s="66"/>
      <c r="G430" s="66"/>
      <c r="H430" s="66"/>
      <c r="I430" s="153"/>
      <c r="J430" s="182">
        <f t="shared" ref="J430:BQ430" si="568">IFERROR(J432*J14/J14,0)</f>
        <v>0</v>
      </c>
      <c r="K430" s="182">
        <f t="shared" si="568"/>
        <v>0</v>
      </c>
      <c r="L430" s="182">
        <f t="shared" si="568"/>
        <v>0</v>
      </c>
      <c r="M430" s="182">
        <f t="shared" si="568"/>
        <v>0</v>
      </c>
      <c r="N430" s="182">
        <f t="shared" si="568"/>
        <v>0</v>
      </c>
      <c r="O430" s="182">
        <f t="shared" si="568"/>
        <v>0</v>
      </c>
      <c r="P430" s="182">
        <f t="shared" si="568"/>
        <v>0</v>
      </c>
      <c r="Q430" s="182">
        <f t="shared" si="568"/>
        <v>0</v>
      </c>
      <c r="R430" s="182">
        <f t="shared" si="568"/>
        <v>0</v>
      </c>
      <c r="S430" s="182">
        <f t="shared" si="568"/>
        <v>0</v>
      </c>
      <c r="T430" s="182">
        <f t="shared" si="568"/>
        <v>0</v>
      </c>
      <c r="U430" s="182">
        <f t="shared" si="568"/>
        <v>0</v>
      </c>
      <c r="V430" s="182">
        <f t="shared" si="568"/>
        <v>0</v>
      </c>
      <c r="W430" s="182">
        <f t="shared" si="568"/>
        <v>0</v>
      </c>
      <c r="X430" s="182">
        <f t="shared" si="568"/>
        <v>0</v>
      </c>
      <c r="Y430" s="182">
        <f t="shared" si="568"/>
        <v>0</v>
      </c>
      <c r="Z430" s="182">
        <f t="shared" si="568"/>
        <v>0</v>
      </c>
      <c r="AA430" s="182">
        <f t="shared" si="568"/>
        <v>0</v>
      </c>
      <c r="AB430" s="182">
        <f t="shared" si="568"/>
        <v>0</v>
      </c>
      <c r="AC430" s="182">
        <f t="shared" si="568"/>
        <v>0</v>
      </c>
      <c r="AD430" s="182">
        <f t="shared" si="568"/>
        <v>0</v>
      </c>
      <c r="AE430" s="182">
        <f t="shared" si="568"/>
        <v>261391.02782696774</v>
      </c>
      <c r="AF430" s="182">
        <f t="shared" si="568"/>
        <v>261391.02782696774</v>
      </c>
      <c r="AG430" s="182">
        <f t="shared" si="568"/>
        <v>261391.02782696774</v>
      </c>
      <c r="AH430" s="182">
        <f t="shared" si="568"/>
        <v>0</v>
      </c>
      <c r="AI430" s="182">
        <f t="shared" si="568"/>
        <v>0</v>
      </c>
      <c r="AJ430" s="182">
        <f t="shared" si="568"/>
        <v>0</v>
      </c>
      <c r="AK430" s="182">
        <f t="shared" si="568"/>
        <v>0</v>
      </c>
      <c r="AL430" s="182">
        <f t="shared" si="568"/>
        <v>0</v>
      </c>
      <c r="AM430" s="182">
        <f t="shared" si="568"/>
        <v>0</v>
      </c>
      <c r="AN430" s="182">
        <f t="shared" si="568"/>
        <v>0</v>
      </c>
      <c r="AO430" s="182">
        <f t="shared" si="568"/>
        <v>0</v>
      </c>
      <c r="AP430" s="182">
        <f t="shared" si="568"/>
        <v>0</v>
      </c>
      <c r="AQ430" s="182">
        <f t="shared" si="568"/>
        <v>0</v>
      </c>
      <c r="AR430" s="182">
        <f t="shared" si="568"/>
        <v>0</v>
      </c>
      <c r="AS430" s="182">
        <f t="shared" si="568"/>
        <v>0</v>
      </c>
      <c r="AT430" s="182">
        <f t="shared" si="568"/>
        <v>0</v>
      </c>
      <c r="AU430" s="182">
        <f t="shared" si="568"/>
        <v>0</v>
      </c>
      <c r="AV430" s="182">
        <f t="shared" si="568"/>
        <v>0</v>
      </c>
      <c r="AW430" s="182">
        <f t="shared" si="568"/>
        <v>0</v>
      </c>
      <c r="AX430" s="182">
        <f t="shared" si="568"/>
        <v>0</v>
      </c>
      <c r="AY430" s="182">
        <f t="shared" si="568"/>
        <v>0</v>
      </c>
      <c r="AZ430" s="182">
        <f t="shared" si="568"/>
        <v>0</v>
      </c>
      <c r="BA430" s="182">
        <f t="shared" si="568"/>
        <v>0</v>
      </c>
      <c r="BB430" s="182">
        <f t="shared" si="568"/>
        <v>0</v>
      </c>
      <c r="BC430" s="182">
        <f t="shared" si="568"/>
        <v>0</v>
      </c>
      <c r="BD430" s="182">
        <f t="shared" si="568"/>
        <v>0</v>
      </c>
      <c r="BE430" s="182">
        <f t="shared" si="568"/>
        <v>0</v>
      </c>
      <c r="BF430" s="182">
        <f t="shared" si="568"/>
        <v>0</v>
      </c>
      <c r="BG430" s="182">
        <f t="shared" si="568"/>
        <v>0</v>
      </c>
      <c r="BH430" s="182">
        <f t="shared" si="568"/>
        <v>0</v>
      </c>
      <c r="BI430" s="182">
        <f t="shared" si="568"/>
        <v>0</v>
      </c>
      <c r="BJ430" s="182">
        <f t="shared" si="568"/>
        <v>0</v>
      </c>
      <c r="BK430" s="182">
        <f t="shared" si="568"/>
        <v>0</v>
      </c>
      <c r="BL430" s="182">
        <f t="shared" si="568"/>
        <v>0</v>
      </c>
      <c r="BM430" s="182">
        <f t="shared" si="568"/>
        <v>0</v>
      </c>
      <c r="BN430" s="182">
        <f t="shared" si="568"/>
        <v>0</v>
      </c>
      <c r="BO430" s="182">
        <f t="shared" si="568"/>
        <v>0</v>
      </c>
      <c r="BP430" s="182">
        <f t="shared" si="568"/>
        <v>0</v>
      </c>
      <c r="BQ430" s="182">
        <f t="shared" si="568"/>
        <v>0</v>
      </c>
      <c r="BR430" s="153"/>
      <c r="BS430" s="183">
        <f>SUM(N430:Q430)</f>
        <v>0</v>
      </c>
      <c r="BT430" s="183">
        <f>SUM(R430:U430)</f>
        <v>0</v>
      </c>
      <c r="BU430" s="183">
        <f>SUM(V430:Y430)</f>
        <v>0</v>
      </c>
      <c r="BV430" s="183">
        <f>SUM(Z430:AC430)</f>
        <v>0</v>
      </c>
      <c r="BW430" s="182">
        <f>SUM(AD430:AG430)</f>
        <v>784173.08348090318</v>
      </c>
      <c r="BX430" s="182">
        <f t="shared" ref="BX430:CY430" si="569">IFERROR(BX432*BX14/BX14,0)</f>
        <v>0</v>
      </c>
      <c r="BY430" s="182">
        <f t="shared" si="569"/>
        <v>0</v>
      </c>
      <c r="BZ430" s="182">
        <f t="shared" si="569"/>
        <v>0</v>
      </c>
      <c r="CA430" s="182">
        <f t="shared" si="569"/>
        <v>0</v>
      </c>
      <c r="CB430" s="182">
        <f t="shared" si="569"/>
        <v>0</v>
      </c>
      <c r="CC430" s="182">
        <f t="shared" si="569"/>
        <v>0</v>
      </c>
      <c r="CD430" s="182">
        <f t="shared" si="569"/>
        <v>0</v>
      </c>
      <c r="CE430" s="182">
        <f t="shared" si="569"/>
        <v>0</v>
      </c>
      <c r="CF430" s="182">
        <f t="shared" si="569"/>
        <v>0</v>
      </c>
      <c r="CG430" s="182">
        <f t="shared" si="569"/>
        <v>0</v>
      </c>
      <c r="CH430" s="182">
        <f t="shared" si="569"/>
        <v>0</v>
      </c>
      <c r="CI430" s="182">
        <f t="shared" si="569"/>
        <v>0</v>
      </c>
      <c r="CJ430" s="182">
        <f t="shared" si="569"/>
        <v>0</v>
      </c>
      <c r="CK430" s="182">
        <f t="shared" si="569"/>
        <v>0</v>
      </c>
      <c r="CL430" s="182">
        <f t="shared" si="569"/>
        <v>0</v>
      </c>
      <c r="CM430" s="182">
        <f t="shared" si="569"/>
        <v>0</v>
      </c>
      <c r="CN430" s="182">
        <f t="shared" si="569"/>
        <v>0</v>
      </c>
      <c r="CO430" s="182">
        <f t="shared" si="569"/>
        <v>0</v>
      </c>
      <c r="CP430" s="182">
        <f t="shared" si="569"/>
        <v>0</v>
      </c>
      <c r="CQ430" s="182">
        <f t="shared" si="569"/>
        <v>0</v>
      </c>
      <c r="CR430" s="182">
        <f t="shared" si="569"/>
        <v>0</v>
      </c>
      <c r="CS430" s="182">
        <f t="shared" si="569"/>
        <v>0</v>
      </c>
      <c r="CT430" s="182">
        <f t="shared" si="569"/>
        <v>0</v>
      </c>
      <c r="CU430" s="182">
        <f t="shared" si="569"/>
        <v>0</v>
      </c>
      <c r="CV430" s="182">
        <f t="shared" si="569"/>
        <v>0</v>
      </c>
      <c r="CW430" s="182">
        <f t="shared" si="569"/>
        <v>0</v>
      </c>
      <c r="CX430" s="182">
        <f t="shared" si="569"/>
        <v>0</v>
      </c>
      <c r="CY430" s="184">
        <f t="shared" si="569"/>
        <v>0</v>
      </c>
    </row>
    <row r="431" spans="1:103" s="6" customFormat="1" outlineLevel="1">
      <c r="A431" s="3"/>
      <c r="B431" s="137" t="s">
        <v>111</v>
      </c>
      <c r="C431" s="123"/>
      <c r="D431" s="43"/>
      <c r="E431" s="43"/>
      <c r="F431" s="43"/>
      <c r="G431" s="43"/>
      <c r="H431" s="43"/>
      <c r="I431" s="149"/>
      <c r="J431" s="36">
        <f t="shared" ref="J431:BQ431" si="570">IFERROR(J432*J16/J16,0)</f>
        <v>0</v>
      </c>
      <c r="K431" s="36">
        <f t="shared" si="570"/>
        <v>0</v>
      </c>
      <c r="L431" s="36">
        <f t="shared" si="570"/>
        <v>0</v>
      </c>
      <c r="M431" s="36">
        <f t="shared" si="570"/>
        <v>0</v>
      </c>
      <c r="N431" s="36">
        <f t="shared" si="570"/>
        <v>0</v>
      </c>
      <c r="O431" s="36">
        <f t="shared" si="570"/>
        <v>0</v>
      </c>
      <c r="P431" s="36">
        <f t="shared" si="570"/>
        <v>0</v>
      </c>
      <c r="Q431" s="36">
        <f t="shared" si="570"/>
        <v>0</v>
      </c>
      <c r="R431" s="36">
        <f t="shared" si="570"/>
        <v>0</v>
      </c>
      <c r="S431" s="36">
        <f t="shared" si="570"/>
        <v>0</v>
      </c>
      <c r="T431" s="36">
        <f t="shared" si="570"/>
        <v>0</v>
      </c>
      <c r="U431" s="36">
        <f t="shared" si="570"/>
        <v>0</v>
      </c>
      <c r="V431" s="36">
        <f t="shared" si="570"/>
        <v>0</v>
      </c>
      <c r="W431" s="36">
        <f t="shared" si="570"/>
        <v>0</v>
      </c>
      <c r="X431" s="36">
        <f t="shared" si="570"/>
        <v>0</v>
      </c>
      <c r="Y431" s="36">
        <f t="shared" si="570"/>
        <v>0</v>
      </c>
      <c r="Z431" s="36">
        <f t="shared" si="570"/>
        <v>0</v>
      </c>
      <c r="AA431" s="36">
        <f t="shared" si="570"/>
        <v>0</v>
      </c>
      <c r="AB431" s="36">
        <f t="shared" si="570"/>
        <v>0</v>
      </c>
      <c r="AC431" s="36">
        <f t="shared" si="570"/>
        <v>0</v>
      </c>
      <c r="AD431" s="36">
        <f t="shared" si="570"/>
        <v>0</v>
      </c>
      <c r="AE431" s="36">
        <f t="shared" si="570"/>
        <v>0</v>
      </c>
      <c r="AF431" s="36">
        <f t="shared" si="570"/>
        <v>0</v>
      </c>
      <c r="AG431" s="36">
        <f t="shared" si="570"/>
        <v>261391.02782696774</v>
      </c>
      <c r="AH431" s="36">
        <f t="shared" si="570"/>
        <v>261391.02782696774</v>
      </c>
      <c r="AI431" s="36">
        <f t="shared" si="570"/>
        <v>261391.02782696774</v>
      </c>
      <c r="AJ431" s="36">
        <f t="shared" si="570"/>
        <v>261391.02782696774</v>
      </c>
      <c r="AK431" s="36">
        <f t="shared" si="570"/>
        <v>261391.02782696774</v>
      </c>
      <c r="AL431" s="36">
        <f t="shared" si="570"/>
        <v>261391.02782696774</v>
      </c>
      <c r="AM431" s="36">
        <f t="shared" si="570"/>
        <v>261391.02782696774</v>
      </c>
      <c r="AN431" s="36">
        <f t="shared" si="570"/>
        <v>261391.02782696774</v>
      </c>
      <c r="AO431" s="36">
        <f t="shared" si="570"/>
        <v>261391.02782696774</v>
      </c>
      <c r="AP431" s="36">
        <f t="shared" si="570"/>
        <v>261391.02782696774</v>
      </c>
      <c r="AQ431" s="36">
        <f t="shared" si="570"/>
        <v>261391.02782696774</v>
      </c>
      <c r="AR431" s="36">
        <f t="shared" si="570"/>
        <v>261391.02782696774</v>
      </c>
      <c r="AS431" s="36">
        <f t="shared" si="570"/>
        <v>261391.02782696774</v>
      </c>
      <c r="AT431" s="36">
        <f t="shared" si="570"/>
        <v>261391.02782696774</v>
      </c>
      <c r="AU431" s="36">
        <f t="shared" si="570"/>
        <v>261391.02782696774</v>
      </c>
      <c r="AV431" s="36">
        <f t="shared" si="570"/>
        <v>261391.02782696774</v>
      </c>
      <c r="AW431" s="36">
        <f t="shared" si="570"/>
        <v>261391.02782696774</v>
      </c>
      <c r="AX431" s="36">
        <f t="shared" si="570"/>
        <v>261391.02782696774</v>
      </c>
      <c r="AY431" s="36">
        <f t="shared" si="570"/>
        <v>261391.02782696774</v>
      </c>
      <c r="AZ431" s="36">
        <f t="shared" si="570"/>
        <v>261391.02782696774</v>
      </c>
      <c r="BA431" s="36">
        <f t="shared" si="570"/>
        <v>261391.02782696774</v>
      </c>
      <c r="BB431" s="36">
        <f t="shared" si="570"/>
        <v>261391.02782696774</v>
      </c>
      <c r="BC431" s="36">
        <f t="shared" si="570"/>
        <v>261391.02782696774</v>
      </c>
      <c r="BD431" s="36">
        <f t="shared" si="570"/>
        <v>261391.02782696774</v>
      </c>
      <c r="BE431" s="36">
        <f t="shared" si="570"/>
        <v>261391.02782696774</v>
      </c>
      <c r="BF431" s="36">
        <f t="shared" si="570"/>
        <v>261391.02782696774</v>
      </c>
      <c r="BG431" s="36">
        <f t="shared" si="570"/>
        <v>261391.02782696774</v>
      </c>
      <c r="BH431" s="36">
        <f t="shared" si="570"/>
        <v>261391.02782696774</v>
      </c>
      <c r="BI431" s="36">
        <f t="shared" si="570"/>
        <v>261391.02782696774</v>
      </c>
      <c r="BJ431" s="36">
        <f t="shared" si="570"/>
        <v>261391.02782696774</v>
      </c>
      <c r="BK431" s="36">
        <f t="shared" si="570"/>
        <v>261391.02782696774</v>
      </c>
      <c r="BL431" s="36">
        <f t="shared" si="570"/>
        <v>261391.02782696774</v>
      </c>
      <c r="BM431" s="36">
        <f t="shared" si="570"/>
        <v>261391.02782696774</v>
      </c>
      <c r="BN431" s="36">
        <f t="shared" si="570"/>
        <v>261391.02782696774</v>
      </c>
      <c r="BO431" s="36">
        <f t="shared" si="570"/>
        <v>261391.02782696774</v>
      </c>
      <c r="BP431" s="36">
        <f t="shared" si="570"/>
        <v>261391.02782696774</v>
      </c>
      <c r="BQ431" s="36">
        <f t="shared" si="570"/>
        <v>261391.02782696774</v>
      </c>
      <c r="BR431" s="149"/>
      <c r="BS431" s="185">
        <f>SUM(N431:Q431)</f>
        <v>0</v>
      </c>
      <c r="BT431" s="185">
        <f>SUM(R431:U431)</f>
        <v>0</v>
      </c>
      <c r="BU431" s="185">
        <f>SUM(V431:Y431)</f>
        <v>0</v>
      </c>
      <c r="BV431" s="185">
        <f>SUM(Z431:AC431)</f>
        <v>0</v>
      </c>
      <c r="BW431" s="149">
        <f>SUM(AD431:AG431)</f>
        <v>261391.02782696774</v>
      </c>
      <c r="BX431" s="36">
        <f t="shared" ref="BX431:CY431" si="571">IFERROR(BX432*BX16/BX16,0)</f>
        <v>3136692.3339236127</v>
      </c>
      <c r="BY431" s="36">
        <f t="shared" si="571"/>
        <v>3136692.3339236127</v>
      </c>
      <c r="BZ431" s="36">
        <f t="shared" si="571"/>
        <v>3136692.3339236127</v>
      </c>
      <c r="CA431" s="36">
        <f t="shared" si="571"/>
        <v>3136692.3339236127</v>
      </c>
      <c r="CB431" s="36">
        <f t="shared" si="571"/>
        <v>3136692.3339236127</v>
      </c>
      <c r="CC431" s="36">
        <f t="shared" si="571"/>
        <v>3136692.3339236127</v>
      </c>
      <c r="CD431" s="36">
        <f t="shared" si="571"/>
        <v>3136692.3339236127</v>
      </c>
      <c r="CE431" s="36">
        <f t="shared" si="571"/>
        <v>3136692.3339236127</v>
      </c>
      <c r="CF431" s="36">
        <f t="shared" si="571"/>
        <v>3136692.3339236127</v>
      </c>
      <c r="CG431" s="36">
        <f t="shared" si="571"/>
        <v>3136692.3339236127</v>
      </c>
      <c r="CH431" s="36">
        <f t="shared" si="571"/>
        <v>3136692.3339236127</v>
      </c>
      <c r="CI431" s="36">
        <f t="shared" si="571"/>
        <v>3136692.3339236127</v>
      </c>
      <c r="CJ431" s="36">
        <f t="shared" si="571"/>
        <v>3136692.3339236127</v>
      </c>
      <c r="CK431" s="36">
        <f t="shared" si="571"/>
        <v>3136692.3339236127</v>
      </c>
      <c r="CL431" s="36">
        <f t="shared" si="571"/>
        <v>3136692.3339236127</v>
      </c>
      <c r="CM431" s="36">
        <f t="shared" si="571"/>
        <v>3136692.3339236127</v>
      </c>
      <c r="CN431" s="36">
        <f t="shared" si="571"/>
        <v>3136692.3339236127</v>
      </c>
      <c r="CO431" s="36">
        <f t="shared" si="571"/>
        <v>3136692.3339236127</v>
      </c>
      <c r="CP431" s="36">
        <f t="shared" si="571"/>
        <v>3136692.3339236127</v>
      </c>
      <c r="CQ431" s="36">
        <f t="shared" si="571"/>
        <v>3136692.3339236127</v>
      </c>
      <c r="CR431" s="36">
        <f t="shared" si="571"/>
        <v>3136692.3339236127</v>
      </c>
      <c r="CS431" s="36">
        <f t="shared" si="571"/>
        <v>3136692.3339236127</v>
      </c>
      <c r="CT431" s="36">
        <f t="shared" si="571"/>
        <v>3136692.3339236127</v>
      </c>
      <c r="CU431" s="36">
        <f t="shared" si="571"/>
        <v>3136692.3339236127</v>
      </c>
      <c r="CV431" s="36">
        <f t="shared" si="571"/>
        <v>3136692.3339236127</v>
      </c>
      <c r="CW431" s="36">
        <f t="shared" si="571"/>
        <v>3136692.3339236127</v>
      </c>
      <c r="CX431" s="36">
        <f t="shared" si="571"/>
        <v>2352519.2504427135</v>
      </c>
      <c r="CY431" s="98">
        <f t="shared" si="571"/>
        <v>0</v>
      </c>
    </row>
    <row r="432" spans="1:103" s="6" customFormat="1" outlineLevel="1">
      <c r="A432" s="3"/>
      <c r="B432" s="140" t="s">
        <v>114</v>
      </c>
      <c r="C432" s="124"/>
      <c r="D432" s="73"/>
      <c r="E432" s="73"/>
      <c r="F432" s="73"/>
      <c r="G432" s="73"/>
      <c r="H432" s="73"/>
      <c r="I432" s="159"/>
      <c r="J432" s="126">
        <f t="shared" ref="J432:BQ432" si="572">IFERROR($C426/$C427*J18/J18*J9/12,0)</f>
        <v>0</v>
      </c>
      <c r="K432" s="126">
        <f t="shared" si="572"/>
        <v>0</v>
      </c>
      <c r="L432" s="126">
        <f t="shared" si="572"/>
        <v>0</v>
      </c>
      <c r="M432" s="126">
        <f t="shared" si="572"/>
        <v>0</v>
      </c>
      <c r="N432" s="126">
        <f t="shared" si="572"/>
        <v>0</v>
      </c>
      <c r="O432" s="126">
        <f t="shared" si="572"/>
        <v>0</v>
      </c>
      <c r="P432" s="126">
        <f t="shared" si="572"/>
        <v>0</v>
      </c>
      <c r="Q432" s="126">
        <f t="shared" si="572"/>
        <v>0</v>
      </c>
      <c r="R432" s="126">
        <f t="shared" si="572"/>
        <v>0</v>
      </c>
      <c r="S432" s="126">
        <f t="shared" si="572"/>
        <v>0</v>
      </c>
      <c r="T432" s="126">
        <f t="shared" si="572"/>
        <v>0</v>
      </c>
      <c r="U432" s="126">
        <f t="shared" si="572"/>
        <v>0</v>
      </c>
      <c r="V432" s="126">
        <f t="shared" si="572"/>
        <v>0</v>
      </c>
      <c r="W432" s="126">
        <f t="shared" si="572"/>
        <v>0</v>
      </c>
      <c r="X432" s="126">
        <f t="shared" si="572"/>
        <v>0</v>
      </c>
      <c r="Y432" s="126">
        <f t="shared" si="572"/>
        <v>0</v>
      </c>
      <c r="Z432" s="126">
        <f t="shared" si="572"/>
        <v>0</v>
      </c>
      <c r="AA432" s="126">
        <f t="shared" si="572"/>
        <v>0</v>
      </c>
      <c r="AB432" s="126">
        <f t="shared" si="572"/>
        <v>0</v>
      </c>
      <c r="AC432" s="126">
        <f t="shared" si="572"/>
        <v>0</v>
      </c>
      <c r="AD432" s="126">
        <f t="shared" si="572"/>
        <v>0</v>
      </c>
      <c r="AE432" s="126">
        <f t="shared" si="572"/>
        <v>261391.02782696774</v>
      </c>
      <c r="AF432" s="126">
        <f t="shared" si="572"/>
        <v>261391.02782696774</v>
      </c>
      <c r="AG432" s="126">
        <f t="shared" si="572"/>
        <v>261391.02782696774</v>
      </c>
      <c r="AH432" s="126">
        <f t="shared" si="572"/>
        <v>261391.02782696774</v>
      </c>
      <c r="AI432" s="126">
        <f t="shared" si="572"/>
        <v>261391.02782696774</v>
      </c>
      <c r="AJ432" s="126">
        <f t="shared" si="572"/>
        <v>261391.02782696774</v>
      </c>
      <c r="AK432" s="126">
        <f t="shared" si="572"/>
        <v>261391.02782696774</v>
      </c>
      <c r="AL432" s="126">
        <f t="shared" si="572"/>
        <v>261391.02782696774</v>
      </c>
      <c r="AM432" s="126">
        <f t="shared" si="572"/>
        <v>261391.02782696774</v>
      </c>
      <c r="AN432" s="126">
        <f t="shared" si="572"/>
        <v>261391.02782696774</v>
      </c>
      <c r="AO432" s="126">
        <f t="shared" si="572"/>
        <v>261391.02782696774</v>
      </c>
      <c r="AP432" s="126">
        <f t="shared" si="572"/>
        <v>261391.02782696774</v>
      </c>
      <c r="AQ432" s="126">
        <f t="shared" si="572"/>
        <v>261391.02782696774</v>
      </c>
      <c r="AR432" s="126">
        <f t="shared" si="572"/>
        <v>261391.02782696774</v>
      </c>
      <c r="AS432" s="126">
        <f t="shared" si="572"/>
        <v>261391.02782696774</v>
      </c>
      <c r="AT432" s="126">
        <f t="shared" si="572"/>
        <v>261391.02782696774</v>
      </c>
      <c r="AU432" s="126">
        <f t="shared" si="572"/>
        <v>261391.02782696774</v>
      </c>
      <c r="AV432" s="126">
        <f t="shared" si="572"/>
        <v>261391.02782696774</v>
      </c>
      <c r="AW432" s="126">
        <f t="shared" si="572"/>
        <v>261391.02782696774</v>
      </c>
      <c r="AX432" s="126">
        <f t="shared" si="572"/>
        <v>261391.02782696774</v>
      </c>
      <c r="AY432" s="126">
        <f t="shared" si="572"/>
        <v>261391.02782696774</v>
      </c>
      <c r="AZ432" s="126">
        <f t="shared" si="572"/>
        <v>261391.02782696774</v>
      </c>
      <c r="BA432" s="126">
        <f t="shared" si="572"/>
        <v>261391.02782696774</v>
      </c>
      <c r="BB432" s="126">
        <f t="shared" si="572"/>
        <v>261391.02782696774</v>
      </c>
      <c r="BC432" s="126">
        <f t="shared" si="572"/>
        <v>261391.02782696774</v>
      </c>
      <c r="BD432" s="126">
        <f t="shared" si="572"/>
        <v>261391.02782696774</v>
      </c>
      <c r="BE432" s="126">
        <f t="shared" si="572"/>
        <v>261391.02782696774</v>
      </c>
      <c r="BF432" s="126">
        <f t="shared" si="572"/>
        <v>261391.02782696774</v>
      </c>
      <c r="BG432" s="126">
        <f t="shared" si="572"/>
        <v>261391.02782696774</v>
      </c>
      <c r="BH432" s="126">
        <f t="shared" si="572"/>
        <v>261391.02782696774</v>
      </c>
      <c r="BI432" s="126">
        <f t="shared" si="572"/>
        <v>261391.02782696774</v>
      </c>
      <c r="BJ432" s="126">
        <f t="shared" si="572"/>
        <v>261391.02782696774</v>
      </c>
      <c r="BK432" s="126">
        <f t="shared" si="572"/>
        <v>261391.02782696774</v>
      </c>
      <c r="BL432" s="126">
        <f t="shared" si="572"/>
        <v>261391.02782696774</v>
      </c>
      <c r="BM432" s="126">
        <f t="shared" si="572"/>
        <v>261391.02782696774</v>
      </c>
      <c r="BN432" s="126">
        <f t="shared" si="572"/>
        <v>261391.02782696774</v>
      </c>
      <c r="BO432" s="126">
        <f t="shared" si="572"/>
        <v>261391.02782696774</v>
      </c>
      <c r="BP432" s="126">
        <f t="shared" si="572"/>
        <v>261391.02782696774</v>
      </c>
      <c r="BQ432" s="126">
        <f t="shared" si="572"/>
        <v>261391.02782696774</v>
      </c>
      <c r="BR432" s="159"/>
      <c r="BS432" s="158">
        <f>SUM(J432:U432)</f>
        <v>0</v>
      </c>
      <c r="BT432" s="158">
        <f>SUM(V432:AG432)</f>
        <v>784173.08348090318</v>
      </c>
      <c r="BU432" s="158">
        <f>SUM(AH432:AS432)</f>
        <v>3136692.3339236123</v>
      </c>
      <c r="BV432" s="158">
        <f>SUM(AT432:BE432)</f>
        <v>3136692.3339236123</v>
      </c>
      <c r="BW432" s="158">
        <f>SUM(BF432:BQ432)</f>
        <v>3136692.3339236123</v>
      </c>
      <c r="BX432" s="159">
        <f>MIN($C426/$C427,$C426-SUM($BS432:BW432))</f>
        <v>3136692.3339236127</v>
      </c>
      <c r="BY432" s="159">
        <f>MIN($C426/$C427,$C426-SUM($BS432:BX432))</f>
        <v>3136692.3339236127</v>
      </c>
      <c r="BZ432" s="159">
        <f>MIN($C426/$C427,$C426-SUM($BS432:BY432))</f>
        <v>3136692.3339236127</v>
      </c>
      <c r="CA432" s="159">
        <f>MIN($C426/$C427,$C426-SUM($BS432:BZ432))</f>
        <v>3136692.3339236127</v>
      </c>
      <c r="CB432" s="159">
        <f>MIN($C426/$C427,$C426-SUM($BS432:CA432))</f>
        <v>3136692.3339236127</v>
      </c>
      <c r="CC432" s="159">
        <f>MIN($C426/$C427,$C426-SUM($BS432:CB432))</f>
        <v>3136692.3339236127</v>
      </c>
      <c r="CD432" s="159">
        <f>MIN($C426/$C427,$C426-SUM($BS432:CC432))</f>
        <v>3136692.3339236127</v>
      </c>
      <c r="CE432" s="159">
        <f>MIN($C426/$C427,$C426-SUM($BS432:CD432))</f>
        <v>3136692.3339236127</v>
      </c>
      <c r="CF432" s="159">
        <f>MIN($C426/$C427,$C426-SUM($BS432:CE432))</f>
        <v>3136692.3339236127</v>
      </c>
      <c r="CG432" s="159">
        <f>MIN($C426/$C427,$C426-SUM($BS432:CF432))</f>
        <v>3136692.3339236127</v>
      </c>
      <c r="CH432" s="159">
        <f>MIN($C426/$C427,$C426-SUM($BS432:CG432))</f>
        <v>3136692.3339236127</v>
      </c>
      <c r="CI432" s="159">
        <f>MIN($C426/$C427,$C426-SUM($BS432:CH432))</f>
        <v>3136692.3339236127</v>
      </c>
      <c r="CJ432" s="159">
        <f>MIN($C426/$C427,$C426-SUM($BS432:CI432))</f>
        <v>3136692.3339236127</v>
      </c>
      <c r="CK432" s="159">
        <f>MIN($C426/$C427,$C426-SUM($BS432:CJ432))</f>
        <v>3136692.3339236127</v>
      </c>
      <c r="CL432" s="159">
        <f>MIN($C426/$C427,$C426-SUM($BS432:CK432))</f>
        <v>3136692.3339236127</v>
      </c>
      <c r="CM432" s="159">
        <f>MIN($C426/$C427,$C426-SUM($BS432:CL432))</f>
        <v>3136692.3339236127</v>
      </c>
      <c r="CN432" s="159">
        <f>MIN($C426/$C427,$C426-SUM($BS432:CM432))</f>
        <v>3136692.3339236127</v>
      </c>
      <c r="CO432" s="159">
        <f>MIN($C426/$C427,$C426-SUM($BS432:CN432))</f>
        <v>3136692.3339236127</v>
      </c>
      <c r="CP432" s="159">
        <f>MIN($C426/$C427,$C426-SUM($BS432:CO432))</f>
        <v>3136692.3339236127</v>
      </c>
      <c r="CQ432" s="159">
        <f>MIN($C426/$C427,$C426-SUM($BS432:CP432))</f>
        <v>3136692.3339236127</v>
      </c>
      <c r="CR432" s="159">
        <f>MIN($C426/$C427,$C426-SUM($BS432:CQ432))</f>
        <v>3136692.3339236127</v>
      </c>
      <c r="CS432" s="159">
        <f>MIN($C426/$C427,$C426-SUM($BS432:CR432))</f>
        <v>3136692.3339236127</v>
      </c>
      <c r="CT432" s="159">
        <f>MIN($C426/$C427,$C426-SUM($BS432:CS432))</f>
        <v>3136692.3339236127</v>
      </c>
      <c r="CU432" s="159">
        <f>MIN($C426/$C427,$C426-SUM($BS432:CT432))</f>
        <v>3136692.3339236127</v>
      </c>
      <c r="CV432" s="159">
        <f>MIN($C426/$C427,$C426-SUM($BS432:CU432))</f>
        <v>3136692.3339236127</v>
      </c>
      <c r="CW432" s="159">
        <f>MIN($C426/$C427,$C426-SUM($BS432:CV432))</f>
        <v>3136692.3339236127</v>
      </c>
      <c r="CX432" s="159">
        <f>MIN($C426/$C427,$C426-SUM($BS432:CW432))</f>
        <v>2352519.2504427135</v>
      </c>
      <c r="CY432" s="187">
        <f>MIN($C426/$C427,$C426-SUM($BS432:CX432))</f>
        <v>0</v>
      </c>
    </row>
    <row r="433" spans="1:103" s="10" customFormat="1" outlineLevel="1">
      <c r="A433" s="12"/>
      <c r="C433" s="24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</row>
    <row r="434" spans="1:103" s="10" customFormat="1" outlineLevel="1">
      <c r="A434" s="12"/>
      <c r="B434" s="10" t="s">
        <v>81</v>
      </c>
      <c r="C434" s="24"/>
      <c r="I434" s="39"/>
      <c r="J434" s="62">
        <f t="shared" ref="J434:BQ434" si="573">IF(J7&lt;$C15,J435,0)</f>
        <v>0</v>
      </c>
      <c r="K434" s="62">
        <f t="shared" si="573"/>
        <v>0</v>
      </c>
      <c r="L434" s="62">
        <f t="shared" si="573"/>
        <v>0</v>
      </c>
      <c r="M434" s="62">
        <f t="shared" si="573"/>
        <v>0</v>
      </c>
      <c r="N434" s="62">
        <f t="shared" si="573"/>
        <v>0</v>
      </c>
      <c r="O434" s="62">
        <f t="shared" si="573"/>
        <v>0</v>
      </c>
      <c r="P434" s="62">
        <f t="shared" si="573"/>
        <v>681816141.66666663</v>
      </c>
      <c r="Q434" s="62">
        <f t="shared" si="573"/>
        <v>778946039.28571427</v>
      </c>
      <c r="R434" s="62">
        <f t="shared" si="573"/>
        <v>876320936.90476191</v>
      </c>
      <c r="S434" s="62">
        <f t="shared" si="573"/>
        <v>973940834.52380955</v>
      </c>
      <c r="T434" s="62">
        <f t="shared" si="573"/>
        <v>1071805732.1428571</v>
      </c>
      <c r="U434" s="62">
        <f t="shared" si="573"/>
        <v>1169915629.7619047</v>
      </c>
      <c r="V434" s="62">
        <f t="shared" si="573"/>
        <v>1268270527.3809524</v>
      </c>
      <c r="W434" s="62">
        <f t="shared" si="573"/>
        <v>1366870425</v>
      </c>
      <c r="X434" s="62">
        <f t="shared" si="573"/>
        <v>1465715322.6190476</v>
      </c>
      <c r="Y434" s="62">
        <f t="shared" si="573"/>
        <v>1564805220.2380953</v>
      </c>
      <c r="Z434" s="62">
        <f t="shared" si="573"/>
        <v>1664140117.8571429</v>
      </c>
      <c r="AA434" s="62">
        <f t="shared" si="573"/>
        <v>1763720015.4761906</v>
      </c>
      <c r="AB434" s="62">
        <f t="shared" si="573"/>
        <v>1863544913.0952382</v>
      </c>
      <c r="AC434" s="62">
        <f t="shared" si="573"/>
        <v>1963614810.7142856</v>
      </c>
      <c r="AD434" s="62">
        <f t="shared" si="573"/>
        <v>2063929708.3333333</v>
      </c>
      <c r="AE434" s="62">
        <f t="shared" si="573"/>
        <v>2057922695.1487355</v>
      </c>
      <c r="AF434" s="62">
        <f t="shared" si="573"/>
        <v>2051915193.4323668</v>
      </c>
      <c r="AG434" s="62">
        <f t="shared" si="573"/>
        <v>0</v>
      </c>
      <c r="AH434" s="62">
        <f t="shared" si="573"/>
        <v>0</v>
      </c>
      <c r="AI434" s="62">
        <f t="shared" si="573"/>
        <v>0</v>
      </c>
      <c r="AJ434" s="62">
        <f t="shared" si="573"/>
        <v>0</v>
      </c>
      <c r="AK434" s="62">
        <f t="shared" si="573"/>
        <v>0</v>
      </c>
      <c r="AL434" s="62">
        <f t="shared" si="573"/>
        <v>0</v>
      </c>
      <c r="AM434" s="62">
        <f t="shared" si="573"/>
        <v>0</v>
      </c>
      <c r="AN434" s="62">
        <f t="shared" si="573"/>
        <v>0</v>
      </c>
      <c r="AO434" s="62">
        <f t="shared" si="573"/>
        <v>0</v>
      </c>
      <c r="AP434" s="62">
        <f t="shared" si="573"/>
        <v>0</v>
      </c>
      <c r="AQ434" s="62">
        <f t="shared" si="573"/>
        <v>0</v>
      </c>
      <c r="AR434" s="62">
        <f t="shared" si="573"/>
        <v>0</v>
      </c>
      <c r="AS434" s="62">
        <f t="shared" si="573"/>
        <v>0</v>
      </c>
      <c r="AT434" s="62">
        <f t="shared" si="573"/>
        <v>0</v>
      </c>
      <c r="AU434" s="62">
        <f t="shared" si="573"/>
        <v>0</v>
      </c>
      <c r="AV434" s="62">
        <f t="shared" si="573"/>
        <v>0</v>
      </c>
      <c r="AW434" s="62">
        <f t="shared" si="573"/>
        <v>0</v>
      </c>
      <c r="AX434" s="62">
        <f t="shared" si="573"/>
        <v>0</v>
      </c>
      <c r="AY434" s="62">
        <f t="shared" si="573"/>
        <v>0</v>
      </c>
      <c r="AZ434" s="62">
        <f t="shared" si="573"/>
        <v>0</v>
      </c>
      <c r="BA434" s="62">
        <f t="shared" si="573"/>
        <v>0</v>
      </c>
      <c r="BB434" s="62">
        <f t="shared" si="573"/>
        <v>0</v>
      </c>
      <c r="BC434" s="62">
        <f t="shared" si="573"/>
        <v>0</v>
      </c>
      <c r="BD434" s="62">
        <f t="shared" si="573"/>
        <v>0</v>
      </c>
      <c r="BE434" s="62">
        <f t="shared" si="573"/>
        <v>0</v>
      </c>
      <c r="BF434" s="62">
        <f t="shared" si="573"/>
        <v>0</v>
      </c>
      <c r="BG434" s="62">
        <f t="shared" si="573"/>
        <v>0</v>
      </c>
      <c r="BH434" s="62">
        <f t="shared" si="573"/>
        <v>0</v>
      </c>
      <c r="BI434" s="62">
        <f t="shared" si="573"/>
        <v>0</v>
      </c>
      <c r="BJ434" s="62">
        <f t="shared" si="573"/>
        <v>0</v>
      </c>
      <c r="BK434" s="62">
        <f t="shared" si="573"/>
        <v>0</v>
      </c>
      <c r="BL434" s="62">
        <f t="shared" si="573"/>
        <v>0</v>
      </c>
      <c r="BM434" s="62">
        <f t="shared" si="573"/>
        <v>0</v>
      </c>
      <c r="BN434" s="62">
        <f t="shared" si="573"/>
        <v>0</v>
      </c>
      <c r="BO434" s="62">
        <f t="shared" si="573"/>
        <v>0</v>
      </c>
      <c r="BP434" s="62">
        <f t="shared" si="573"/>
        <v>0</v>
      </c>
      <c r="BQ434" s="62">
        <f t="shared" si="573"/>
        <v>0</v>
      </c>
      <c r="BR434" s="39"/>
      <c r="BS434" s="62">
        <f>U434</f>
        <v>1169915629.7619047</v>
      </c>
      <c r="BT434" s="62">
        <f>AG434</f>
        <v>0</v>
      </c>
      <c r="BU434" s="62">
        <f>AS434</f>
        <v>0</v>
      </c>
      <c r="BV434" s="62">
        <f>BE434</f>
        <v>0</v>
      </c>
      <c r="BW434" s="62">
        <f>BQ434</f>
        <v>0</v>
      </c>
      <c r="BX434" s="62">
        <f t="shared" ref="BX434:CY434" si="574">IF(BX7&lt;$C15,BX435,0)</f>
        <v>0</v>
      </c>
      <c r="BY434" s="62">
        <f t="shared" si="574"/>
        <v>0</v>
      </c>
      <c r="BZ434" s="62">
        <f t="shared" si="574"/>
        <v>0</v>
      </c>
      <c r="CA434" s="62">
        <f t="shared" si="574"/>
        <v>0</v>
      </c>
      <c r="CB434" s="62">
        <f t="shared" si="574"/>
        <v>0</v>
      </c>
      <c r="CC434" s="62">
        <f t="shared" si="574"/>
        <v>0</v>
      </c>
      <c r="CD434" s="62">
        <f t="shared" si="574"/>
        <v>0</v>
      </c>
      <c r="CE434" s="62">
        <f t="shared" si="574"/>
        <v>0</v>
      </c>
      <c r="CF434" s="62">
        <f t="shared" si="574"/>
        <v>0</v>
      </c>
      <c r="CG434" s="62">
        <f t="shared" si="574"/>
        <v>0</v>
      </c>
      <c r="CH434" s="62">
        <f t="shared" si="574"/>
        <v>0</v>
      </c>
      <c r="CI434" s="62">
        <f t="shared" si="574"/>
        <v>0</v>
      </c>
      <c r="CJ434" s="62">
        <f t="shared" si="574"/>
        <v>0</v>
      </c>
      <c r="CK434" s="62">
        <f t="shared" si="574"/>
        <v>0</v>
      </c>
      <c r="CL434" s="62">
        <f t="shared" si="574"/>
        <v>0</v>
      </c>
      <c r="CM434" s="62">
        <f t="shared" si="574"/>
        <v>0</v>
      </c>
      <c r="CN434" s="62">
        <f t="shared" si="574"/>
        <v>0</v>
      </c>
      <c r="CO434" s="62">
        <f t="shared" si="574"/>
        <v>0</v>
      </c>
      <c r="CP434" s="62">
        <f t="shared" si="574"/>
        <v>0</v>
      </c>
      <c r="CQ434" s="62">
        <f t="shared" si="574"/>
        <v>0</v>
      </c>
      <c r="CR434" s="62">
        <f t="shared" si="574"/>
        <v>0</v>
      </c>
      <c r="CS434" s="62">
        <f t="shared" si="574"/>
        <v>0</v>
      </c>
      <c r="CT434" s="62">
        <f t="shared" si="574"/>
        <v>0</v>
      </c>
      <c r="CU434" s="62">
        <f t="shared" si="574"/>
        <v>0</v>
      </c>
      <c r="CV434" s="62">
        <f t="shared" si="574"/>
        <v>0</v>
      </c>
      <c r="CW434" s="62">
        <f t="shared" si="574"/>
        <v>0</v>
      </c>
      <c r="CX434" s="62">
        <f t="shared" si="574"/>
        <v>0</v>
      </c>
      <c r="CY434" s="62">
        <f t="shared" si="574"/>
        <v>0</v>
      </c>
    </row>
    <row r="435" spans="1:103" s="10" customFormat="1" outlineLevel="1">
      <c r="A435" s="12"/>
      <c r="B435" s="10" t="s">
        <v>108</v>
      </c>
      <c r="C435" s="24"/>
      <c r="I435" s="39"/>
      <c r="J435" s="62">
        <f>SUM(J392,J428,J416,J404)</f>
        <v>0</v>
      </c>
      <c r="K435" s="62">
        <f t="shared" ref="K435:BQ435" si="575">SUM(K392,K428,K416,K404)</f>
        <v>0</v>
      </c>
      <c r="L435" s="62">
        <f t="shared" si="575"/>
        <v>0</v>
      </c>
      <c r="M435" s="62">
        <f t="shared" si="575"/>
        <v>0</v>
      </c>
      <c r="N435" s="62">
        <f t="shared" si="575"/>
        <v>0</v>
      </c>
      <c r="O435" s="62">
        <f t="shared" si="575"/>
        <v>0</v>
      </c>
      <c r="P435" s="62">
        <f t="shared" si="575"/>
        <v>681816141.66666663</v>
      </c>
      <c r="Q435" s="62">
        <f t="shared" si="575"/>
        <v>778946039.28571427</v>
      </c>
      <c r="R435" s="62">
        <f t="shared" si="575"/>
        <v>876320936.90476191</v>
      </c>
      <c r="S435" s="62">
        <f t="shared" si="575"/>
        <v>973940834.52380955</v>
      </c>
      <c r="T435" s="62">
        <f t="shared" si="575"/>
        <v>1071805732.1428571</v>
      </c>
      <c r="U435" s="62">
        <f t="shared" si="575"/>
        <v>1169915629.7619047</v>
      </c>
      <c r="V435" s="62">
        <f t="shared" si="575"/>
        <v>1268270527.3809524</v>
      </c>
      <c r="W435" s="62">
        <f>SUM(W392,W428,W416,W404)</f>
        <v>1366870425</v>
      </c>
      <c r="X435" s="62">
        <f>SUM(X392,X428,X416,X404)</f>
        <v>1465715322.6190476</v>
      </c>
      <c r="Y435" s="62">
        <f t="shared" si="575"/>
        <v>1564805220.2380953</v>
      </c>
      <c r="Z435" s="62">
        <f t="shared" si="575"/>
        <v>1664140117.8571429</v>
      </c>
      <c r="AA435" s="62">
        <f t="shared" si="575"/>
        <v>1763720015.4761906</v>
      </c>
      <c r="AB435" s="62">
        <f t="shared" si="575"/>
        <v>1863544913.0952382</v>
      </c>
      <c r="AC435" s="62">
        <f t="shared" si="575"/>
        <v>1963614810.7142856</v>
      </c>
      <c r="AD435" s="62">
        <f t="shared" si="575"/>
        <v>2063929708.3333333</v>
      </c>
      <c r="AE435" s="62">
        <f t="shared" si="575"/>
        <v>2057922695.1487355</v>
      </c>
      <c r="AF435" s="62">
        <f>SUM(AF392,AF428,AF416,AF404)</f>
        <v>2051915193.4323668</v>
      </c>
      <c r="AG435" s="62">
        <f t="shared" si="575"/>
        <v>2045907203.1842275</v>
      </c>
      <c r="AH435" s="62">
        <f t="shared" si="575"/>
        <v>2045907203.1842275</v>
      </c>
      <c r="AI435" s="62">
        <f t="shared" si="575"/>
        <v>2045907203.1842275</v>
      </c>
      <c r="AJ435" s="62">
        <f t="shared" si="575"/>
        <v>2045907203.1842275</v>
      </c>
      <c r="AK435" s="62">
        <f t="shared" si="575"/>
        <v>2045907203.1842275</v>
      </c>
      <c r="AL435" s="62">
        <f t="shared" si="575"/>
        <v>2045907203.1842275</v>
      </c>
      <c r="AM435" s="62">
        <f t="shared" si="575"/>
        <v>2045907203.1842275</v>
      </c>
      <c r="AN435" s="62">
        <f t="shared" si="575"/>
        <v>2045907203.1842275</v>
      </c>
      <c r="AO435" s="62">
        <f t="shared" si="575"/>
        <v>2045907203.1842275</v>
      </c>
      <c r="AP435" s="62">
        <f t="shared" si="575"/>
        <v>2045907203.1842275</v>
      </c>
      <c r="AQ435" s="62">
        <f t="shared" si="575"/>
        <v>2045907203.1842275</v>
      </c>
      <c r="AR435" s="62">
        <f t="shared" si="575"/>
        <v>2045907203.1842275</v>
      </c>
      <c r="AS435" s="62">
        <f t="shared" si="575"/>
        <v>2045907203.1842275</v>
      </c>
      <c r="AT435" s="62">
        <f t="shared" si="575"/>
        <v>2045907203.1842275</v>
      </c>
      <c r="AU435" s="62">
        <f t="shared" si="575"/>
        <v>2045907203.1842275</v>
      </c>
      <c r="AV435" s="62">
        <f t="shared" si="575"/>
        <v>2045907203.1842275</v>
      </c>
      <c r="AW435" s="62">
        <f t="shared" si="575"/>
        <v>2045907203.1842275</v>
      </c>
      <c r="AX435" s="62">
        <f t="shared" si="575"/>
        <v>2045907203.1842275</v>
      </c>
      <c r="AY435" s="62">
        <f t="shared" si="575"/>
        <v>2045907203.1842275</v>
      </c>
      <c r="AZ435" s="62">
        <f t="shared" si="575"/>
        <v>2045907203.1842275</v>
      </c>
      <c r="BA435" s="62">
        <f t="shared" si="575"/>
        <v>2045907203.1842275</v>
      </c>
      <c r="BB435" s="62">
        <f t="shared" si="575"/>
        <v>2045907203.1842275</v>
      </c>
      <c r="BC435" s="62">
        <f t="shared" si="575"/>
        <v>2045907203.1842275</v>
      </c>
      <c r="BD435" s="62">
        <f t="shared" si="575"/>
        <v>2045907203.1842275</v>
      </c>
      <c r="BE435" s="62">
        <f t="shared" si="575"/>
        <v>2045907203.1842275</v>
      </c>
      <c r="BF435" s="62">
        <f t="shared" si="575"/>
        <v>2045907203.1842275</v>
      </c>
      <c r="BG435" s="62">
        <f t="shared" si="575"/>
        <v>2045907203.1842275</v>
      </c>
      <c r="BH435" s="62">
        <f t="shared" si="575"/>
        <v>2045907203.1842275</v>
      </c>
      <c r="BI435" s="62">
        <f t="shared" si="575"/>
        <v>2045907203.1842275</v>
      </c>
      <c r="BJ435" s="62">
        <f t="shared" si="575"/>
        <v>2045907203.1842275</v>
      </c>
      <c r="BK435" s="62">
        <f t="shared" si="575"/>
        <v>2045907203.1842275</v>
      </c>
      <c r="BL435" s="62">
        <f t="shared" si="575"/>
        <v>2045907203.1842275</v>
      </c>
      <c r="BM435" s="62">
        <f t="shared" si="575"/>
        <v>2045907203.1842275</v>
      </c>
      <c r="BN435" s="62">
        <f t="shared" si="575"/>
        <v>2045907203.1842275</v>
      </c>
      <c r="BO435" s="62">
        <f t="shared" si="575"/>
        <v>2045907203.1842275</v>
      </c>
      <c r="BP435" s="62">
        <f t="shared" si="575"/>
        <v>2045907203.1842275</v>
      </c>
      <c r="BQ435" s="62">
        <f t="shared" si="575"/>
        <v>2045907203.1842275</v>
      </c>
      <c r="BR435" s="39"/>
      <c r="BS435" s="62">
        <f>U435</f>
        <v>1169915629.7619047</v>
      </c>
      <c r="BT435" s="62">
        <f>AG435</f>
        <v>2045907203.1842275</v>
      </c>
      <c r="BU435" s="62">
        <f>AS435</f>
        <v>2045907203.1842275</v>
      </c>
      <c r="BV435" s="62">
        <f>BE435</f>
        <v>2045907203.1842275</v>
      </c>
      <c r="BW435" s="62">
        <f>BQ435</f>
        <v>2045907203.1842275</v>
      </c>
      <c r="BX435" s="62">
        <f t="shared" ref="BX435:CY435" si="576">SUM(BX392,BX428,BX416,BX404)</f>
        <v>2045907203.1842275</v>
      </c>
      <c r="BY435" s="62">
        <f t="shared" si="576"/>
        <v>2045907203.1842275</v>
      </c>
      <c r="BZ435" s="62">
        <f t="shared" si="576"/>
        <v>2045907203.1842275</v>
      </c>
      <c r="CA435" s="62">
        <f t="shared" si="576"/>
        <v>2045907203.1842275</v>
      </c>
      <c r="CB435" s="62">
        <f t="shared" si="576"/>
        <v>2045907203.1842275</v>
      </c>
      <c r="CC435" s="62">
        <f t="shared" si="576"/>
        <v>2045907203.1842275</v>
      </c>
      <c r="CD435" s="62">
        <f t="shared" si="576"/>
        <v>2045907203.1842275</v>
      </c>
      <c r="CE435" s="62">
        <f t="shared" si="576"/>
        <v>2045907203.1842275</v>
      </c>
      <c r="CF435" s="62">
        <f t="shared" si="576"/>
        <v>2045907203.1842275</v>
      </c>
      <c r="CG435" s="62">
        <f t="shared" si="576"/>
        <v>2045907203.1842275</v>
      </c>
      <c r="CH435" s="62">
        <f t="shared" si="576"/>
        <v>2045907203.1842275</v>
      </c>
      <c r="CI435" s="62">
        <f t="shared" si="576"/>
        <v>2045907203.1842275</v>
      </c>
      <c r="CJ435" s="62">
        <f t="shared" si="576"/>
        <v>2045907203.1842275</v>
      </c>
      <c r="CK435" s="62">
        <f t="shared" si="576"/>
        <v>2045907203.1842275</v>
      </c>
      <c r="CL435" s="62">
        <f t="shared" si="576"/>
        <v>2045907203.1842275</v>
      </c>
      <c r="CM435" s="62">
        <f t="shared" si="576"/>
        <v>2045907203.1842275</v>
      </c>
      <c r="CN435" s="62">
        <f t="shared" si="576"/>
        <v>2045907203.1842275</v>
      </c>
      <c r="CO435" s="62">
        <f t="shared" si="576"/>
        <v>2045907203.1842275</v>
      </c>
      <c r="CP435" s="62">
        <f t="shared" si="576"/>
        <v>2045907203.1842275</v>
      </c>
      <c r="CQ435" s="62">
        <f t="shared" si="576"/>
        <v>2045907203.1842275</v>
      </c>
      <c r="CR435" s="62">
        <f t="shared" si="576"/>
        <v>2045907203.1842275</v>
      </c>
      <c r="CS435" s="62">
        <f t="shared" si="576"/>
        <v>2045907203.1842275</v>
      </c>
      <c r="CT435" s="62">
        <f t="shared" si="576"/>
        <v>2045907203.1842275</v>
      </c>
      <c r="CU435" s="62">
        <f t="shared" si="576"/>
        <v>2045907203.1842275</v>
      </c>
      <c r="CV435" s="62">
        <f t="shared" si="576"/>
        <v>2045907203.1842275</v>
      </c>
      <c r="CW435" s="62">
        <f t="shared" si="576"/>
        <v>2045907203.1842275</v>
      </c>
      <c r="CX435" s="62">
        <f t="shared" si="576"/>
        <v>2045907203.1842275</v>
      </c>
      <c r="CY435" s="62">
        <f t="shared" si="576"/>
        <v>2045907203.1842275</v>
      </c>
    </row>
    <row r="436" spans="1:103" outlineLevel="1"/>
    <row r="437" spans="1:103" outlineLevel="1">
      <c r="B437" s="181" t="s">
        <v>117</v>
      </c>
      <c r="C437" s="223">
        <f>SUM(C390,C426,C414,C402)</f>
        <v>2064278520.0177083</v>
      </c>
      <c r="D437" s="120" t="s">
        <v>109</v>
      </c>
      <c r="E437" s="120"/>
      <c r="F437" s="120"/>
      <c r="G437" s="120"/>
      <c r="H437" s="120"/>
      <c r="I437" s="120"/>
      <c r="J437" s="182">
        <f>SUM(J394,J430,J418,J406)</f>
        <v>0</v>
      </c>
      <c r="K437" s="182">
        <f t="shared" ref="K437:BQ439" si="577">SUM(K394,K430,K418,K406)</f>
        <v>0</v>
      </c>
      <c r="L437" s="182">
        <f t="shared" si="577"/>
        <v>0</v>
      </c>
      <c r="M437" s="182">
        <f t="shared" si="577"/>
        <v>0</v>
      </c>
      <c r="N437" s="182">
        <f t="shared" si="577"/>
        <v>0</v>
      </c>
      <c r="O437" s="182">
        <f t="shared" si="577"/>
        <v>0</v>
      </c>
      <c r="P437" s="182">
        <f t="shared" si="577"/>
        <v>0</v>
      </c>
      <c r="Q437" s="182">
        <f t="shared" si="577"/>
        <v>0</v>
      </c>
      <c r="R437" s="182">
        <f t="shared" si="577"/>
        <v>0</v>
      </c>
      <c r="S437" s="182">
        <f t="shared" si="577"/>
        <v>0</v>
      </c>
      <c r="T437" s="182">
        <f t="shared" si="577"/>
        <v>0</v>
      </c>
      <c r="U437" s="182">
        <f t="shared" si="577"/>
        <v>0</v>
      </c>
      <c r="V437" s="182">
        <f t="shared" si="577"/>
        <v>0</v>
      </c>
      <c r="W437" s="182">
        <f t="shared" si="577"/>
        <v>0</v>
      </c>
      <c r="X437" s="182">
        <f t="shared" si="577"/>
        <v>0</v>
      </c>
      <c r="Y437" s="182">
        <f t="shared" si="577"/>
        <v>0</v>
      </c>
      <c r="Z437" s="182">
        <f t="shared" si="577"/>
        <v>0</v>
      </c>
      <c r="AA437" s="182">
        <f t="shared" si="577"/>
        <v>0</v>
      </c>
      <c r="AB437" s="182">
        <f t="shared" si="577"/>
        <v>0</v>
      </c>
      <c r="AC437" s="182">
        <f t="shared" si="577"/>
        <v>0</v>
      </c>
      <c r="AD437" s="182">
        <f t="shared" si="577"/>
        <v>0</v>
      </c>
      <c r="AE437" s="182">
        <f t="shared" si="577"/>
        <v>6123772.2778269676</v>
      </c>
      <c r="AF437" s="182">
        <f t="shared" si="577"/>
        <v>6123772.2778269676</v>
      </c>
      <c r="AG437" s="182">
        <f t="shared" si="577"/>
        <v>6123772.2778269676</v>
      </c>
      <c r="AH437" s="182">
        <f t="shared" si="577"/>
        <v>0</v>
      </c>
      <c r="AI437" s="182">
        <f t="shared" si="577"/>
        <v>0</v>
      </c>
      <c r="AJ437" s="182">
        <f t="shared" si="577"/>
        <v>0</v>
      </c>
      <c r="AK437" s="182">
        <f t="shared" si="577"/>
        <v>0</v>
      </c>
      <c r="AL437" s="182">
        <f t="shared" si="577"/>
        <v>0</v>
      </c>
      <c r="AM437" s="182">
        <f t="shared" si="577"/>
        <v>0</v>
      </c>
      <c r="AN437" s="182">
        <f t="shared" si="577"/>
        <v>0</v>
      </c>
      <c r="AO437" s="182">
        <f t="shared" si="577"/>
        <v>0</v>
      </c>
      <c r="AP437" s="182">
        <f t="shared" si="577"/>
        <v>0</v>
      </c>
      <c r="AQ437" s="182">
        <f t="shared" si="577"/>
        <v>0</v>
      </c>
      <c r="AR437" s="182">
        <f t="shared" si="577"/>
        <v>0</v>
      </c>
      <c r="AS437" s="182">
        <f t="shared" si="577"/>
        <v>0</v>
      </c>
      <c r="AT437" s="182">
        <f t="shared" si="577"/>
        <v>0</v>
      </c>
      <c r="AU437" s="182">
        <f t="shared" si="577"/>
        <v>0</v>
      </c>
      <c r="AV437" s="182">
        <f t="shared" si="577"/>
        <v>0</v>
      </c>
      <c r="AW437" s="182">
        <f t="shared" si="577"/>
        <v>0</v>
      </c>
      <c r="AX437" s="182">
        <f t="shared" si="577"/>
        <v>0</v>
      </c>
      <c r="AY437" s="182">
        <f t="shared" si="577"/>
        <v>0</v>
      </c>
      <c r="AZ437" s="182">
        <f t="shared" si="577"/>
        <v>0</v>
      </c>
      <c r="BA437" s="182">
        <f t="shared" si="577"/>
        <v>0</v>
      </c>
      <c r="BB437" s="182">
        <f t="shared" si="577"/>
        <v>0</v>
      </c>
      <c r="BC437" s="182">
        <f t="shared" si="577"/>
        <v>0</v>
      </c>
      <c r="BD437" s="182">
        <f t="shared" si="577"/>
        <v>0</v>
      </c>
      <c r="BE437" s="182">
        <f t="shared" si="577"/>
        <v>0</v>
      </c>
      <c r="BF437" s="182">
        <f t="shared" si="577"/>
        <v>0</v>
      </c>
      <c r="BG437" s="182">
        <f t="shared" si="577"/>
        <v>0</v>
      </c>
      <c r="BH437" s="182">
        <f t="shared" si="577"/>
        <v>0</v>
      </c>
      <c r="BI437" s="182">
        <f t="shared" si="577"/>
        <v>0</v>
      </c>
      <c r="BJ437" s="182">
        <f t="shared" si="577"/>
        <v>0</v>
      </c>
      <c r="BK437" s="182">
        <f t="shared" si="577"/>
        <v>0</v>
      </c>
      <c r="BL437" s="182">
        <f t="shared" si="577"/>
        <v>0</v>
      </c>
      <c r="BM437" s="182">
        <f t="shared" si="577"/>
        <v>0</v>
      </c>
      <c r="BN437" s="182">
        <f t="shared" si="577"/>
        <v>0</v>
      </c>
      <c r="BO437" s="182">
        <f t="shared" si="577"/>
        <v>0</v>
      </c>
      <c r="BP437" s="182">
        <f t="shared" si="577"/>
        <v>0</v>
      </c>
      <c r="BQ437" s="182">
        <f t="shared" si="577"/>
        <v>0</v>
      </c>
      <c r="BR437" s="120"/>
      <c r="BS437" s="247">
        <f>SUM(J437:U437)</f>
        <v>0</v>
      </c>
      <c r="BT437" s="247">
        <f>SUM(V437:AG437)</f>
        <v>18371316.833480902</v>
      </c>
      <c r="BU437" s="247">
        <f>SUM(AH437:AS437)</f>
        <v>0</v>
      </c>
      <c r="BV437" s="247">
        <f>SUM(AT437:BE437)</f>
        <v>0</v>
      </c>
      <c r="BW437" s="247">
        <f>SUM(BF437:BQ437)</f>
        <v>0</v>
      </c>
      <c r="BX437" s="182">
        <f t="shared" ref="BX437:CY439" si="578">SUM(BX394,BX430,BX418,BX406)</f>
        <v>0</v>
      </c>
      <c r="BY437" s="182">
        <f t="shared" si="578"/>
        <v>0</v>
      </c>
      <c r="BZ437" s="182">
        <f t="shared" si="578"/>
        <v>0</v>
      </c>
      <c r="CA437" s="182">
        <f t="shared" si="578"/>
        <v>0</v>
      </c>
      <c r="CB437" s="182">
        <f t="shared" si="578"/>
        <v>0</v>
      </c>
      <c r="CC437" s="182">
        <f t="shared" si="578"/>
        <v>0</v>
      </c>
      <c r="CD437" s="182">
        <f t="shared" si="578"/>
        <v>0</v>
      </c>
      <c r="CE437" s="182">
        <f t="shared" si="578"/>
        <v>0</v>
      </c>
      <c r="CF437" s="182">
        <f t="shared" si="578"/>
        <v>0</v>
      </c>
      <c r="CG437" s="182">
        <f t="shared" si="578"/>
        <v>0</v>
      </c>
      <c r="CH437" s="182">
        <f t="shared" si="578"/>
        <v>0</v>
      </c>
      <c r="CI437" s="182">
        <f t="shared" si="578"/>
        <v>0</v>
      </c>
      <c r="CJ437" s="182">
        <f t="shared" si="578"/>
        <v>0</v>
      </c>
      <c r="CK437" s="182">
        <f t="shared" si="578"/>
        <v>0</v>
      </c>
      <c r="CL437" s="182">
        <f t="shared" si="578"/>
        <v>0</v>
      </c>
      <c r="CM437" s="182">
        <f t="shared" si="578"/>
        <v>0</v>
      </c>
      <c r="CN437" s="182">
        <f t="shared" si="578"/>
        <v>0</v>
      </c>
      <c r="CO437" s="182">
        <f t="shared" si="578"/>
        <v>0</v>
      </c>
      <c r="CP437" s="182">
        <f t="shared" si="578"/>
        <v>0</v>
      </c>
      <c r="CQ437" s="182">
        <f t="shared" si="578"/>
        <v>0</v>
      </c>
      <c r="CR437" s="182">
        <f t="shared" si="578"/>
        <v>0</v>
      </c>
      <c r="CS437" s="182">
        <f t="shared" si="578"/>
        <v>0</v>
      </c>
      <c r="CT437" s="182">
        <f t="shared" si="578"/>
        <v>0</v>
      </c>
      <c r="CU437" s="182">
        <f t="shared" si="578"/>
        <v>0</v>
      </c>
      <c r="CV437" s="182">
        <f t="shared" si="578"/>
        <v>0</v>
      </c>
      <c r="CW437" s="182">
        <f t="shared" si="578"/>
        <v>0</v>
      </c>
      <c r="CX437" s="182">
        <f t="shared" si="578"/>
        <v>0</v>
      </c>
      <c r="CY437" s="182">
        <f t="shared" si="578"/>
        <v>0</v>
      </c>
    </row>
    <row r="438" spans="1:103" outlineLevel="1">
      <c r="B438" s="137" t="s">
        <v>111</v>
      </c>
      <c r="C438" s="222">
        <f>SUM(C390,C426,C414,C402)</f>
        <v>2064278520.0177083</v>
      </c>
      <c r="D438" s="35" t="s">
        <v>109</v>
      </c>
      <c r="E438" s="35"/>
      <c r="F438" s="35"/>
      <c r="G438" s="35"/>
      <c r="H438" s="35"/>
      <c r="I438" s="35"/>
      <c r="J438" s="36">
        <f t="shared" ref="J438:Y439" si="579">SUM(J395,J431,J419,J407)</f>
        <v>0</v>
      </c>
      <c r="K438" s="36">
        <f t="shared" si="579"/>
        <v>0</v>
      </c>
      <c r="L438" s="36">
        <f t="shared" si="579"/>
        <v>0</v>
      </c>
      <c r="M438" s="36">
        <f t="shared" si="579"/>
        <v>0</v>
      </c>
      <c r="N438" s="36">
        <f t="shared" si="579"/>
        <v>0</v>
      </c>
      <c r="O438" s="36">
        <f t="shared" si="579"/>
        <v>0</v>
      </c>
      <c r="P438" s="36">
        <f t="shared" si="579"/>
        <v>0</v>
      </c>
      <c r="Q438" s="36">
        <f t="shared" si="579"/>
        <v>0</v>
      </c>
      <c r="R438" s="36">
        <f t="shared" si="579"/>
        <v>0</v>
      </c>
      <c r="S438" s="36">
        <f t="shared" si="579"/>
        <v>0</v>
      </c>
      <c r="T438" s="36">
        <f t="shared" si="579"/>
        <v>0</v>
      </c>
      <c r="U438" s="36">
        <f t="shared" si="579"/>
        <v>0</v>
      </c>
      <c r="V438" s="36">
        <f t="shared" si="579"/>
        <v>0</v>
      </c>
      <c r="W438" s="36">
        <f t="shared" si="579"/>
        <v>0</v>
      </c>
      <c r="X438" s="36">
        <f t="shared" si="579"/>
        <v>0</v>
      </c>
      <c r="Y438" s="36">
        <f t="shared" si="579"/>
        <v>0</v>
      </c>
      <c r="Z438" s="36">
        <f t="shared" si="577"/>
        <v>0</v>
      </c>
      <c r="AA438" s="36">
        <f t="shared" si="577"/>
        <v>0</v>
      </c>
      <c r="AB438" s="36">
        <f t="shared" si="577"/>
        <v>0</v>
      </c>
      <c r="AC438" s="36">
        <f t="shared" si="577"/>
        <v>0</v>
      </c>
      <c r="AD438" s="36">
        <f t="shared" si="577"/>
        <v>0</v>
      </c>
      <c r="AE438" s="36">
        <f t="shared" si="577"/>
        <v>0</v>
      </c>
      <c r="AF438" s="36">
        <f t="shared" si="577"/>
        <v>0</v>
      </c>
      <c r="AG438" s="36">
        <f t="shared" si="577"/>
        <v>6123772.2778269676</v>
      </c>
      <c r="AH438" s="36">
        <f t="shared" si="577"/>
        <v>6123772.2778269676</v>
      </c>
      <c r="AI438" s="36">
        <f t="shared" si="577"/>
        <v>6123772.2778269676</v>
      </c>
      <c r="AJ438" s="36">
        <f t="shared" si="577"/>
        <v>6123772.2778269676</v>
      </c>
      <c r="AK438" s="36">
        <f t="shared" si="577"/>
        <v>6123772.2778269676</v>
      </c>
      <c r="AL438" s="36">
        <f t="shared" si="577"/>
        <v>6123772.2778269676</v>
      </c>
      <c r="AM438" s="36">
        <f t="shared" si="577"/>
        <v>6123772.2778269676</v>
      </c>
      <c r="AN438" s="36">
        <f t="shared" si="577"/>
        <v>6123772.2778269676</v>
      </c>
      <c r="AO438" s="36">
        <f t="shared" si="577"/>
        <v>6123772.2778269676</v>
      </c>
      <c r="AP438" s="36">
        <f t="shared" si="577"/>
        <v>6123772.2778269676</v>
      </c>
      <c r="AQ438" s="36">
        <f t="shared" si="577"/>
        <v>6123772.2778269676</v>
      </c>
      <c r="AR438" s="36">
        <f t="shared" si="577"/>
        <v>6123772.2778269676</v>
      </c>
      <c r="AS438" s="36">
        <f t="shared" si="577"/>
        <v>6123772.2778269676</v>
      </c>
      <c r="AT438" s="36">
        <f t="shared" si="577"/>
        <v>6123772.2778269676</v>
      </c>
      <c r="AU438" s="36">
        <f t="shared" si="577"/>
        <v>6123772.2778269676</v>
      </c>
      <c r="AV438" s="36">
        <f t="shared" si="577"/>
        <v>6123772.2778269676</v>
      </c>
      <c r="AW438" s="36">
        <f t="shared" si="577"/>
        <v>6123772.2778269676</v>
      </c>
      <c r="AX438" s="36">
        <f t="shared" si="577"/>
        <v>6123772.2778269676</v>
      </c>
      <c r="AY438" s="36">
        <f t="shared" si="577"/>
        <v>6123772.2778269676</v>
      </c>
      <c r="AZ438" s="36">
        <f t="shared" si="577"/>
        <v>6123772.2778269676</v>
      </c>
      <c r="BA438" s="36">
        <f t="shared" si="577"/>
        <v>6123772.2778269676</v>
      </c>
      <c r="BB438" s="36">
        <f t="shared" si="577"/>
        <v>6123772.2778269676</v>
      </c>
      <c r="BC438" s="36">
        <f t="shared" si="577"/>
        <v>6123772.2778269676</v>
      </c>
      <c r="BD438" s="36">
        <f t="shared" si="577"/>
        <v>6123772.2778269676</v>
      </c>
      <c r="BE438" s="36">
        <f t="shared" si="577"/>
        <v>6123772.2778269676</v>
      </c>
      <c r="BF438" s="36">
        <f t="shared" si="577"/>
        <v>6123772.2778269676</v>
      </c>
      <c r="BG438" s="36">
        <f t="shared" si="577"/>
        <v>6123772.2778269676</v>
      </c>
      <c r="BH438" s="36">
        <f t="shared" si="577"/>
        <v>6123772.2778269676</v>
      </c>
      <c r="BI438" s="36">
        <f t="shared" si="577"/>
        <v>6123772.2778269676</v>
      </c>
      <c r="BJ438" s="36">
        <f t="shared" si="577"/>
        <v>6123772.2778269676</v>
      </c>
      <c r="BK438" s="36">
        <f t="shared" si="577"/>
        <v>6123772.2778269676</v>
      </c>
      <c r="BL438" s="36">
        <f t="shared" si="577"/>
        <v>6123772.2778269676</v>
      </c>
      <c r="BM438" s="36">
        <f t="shared" si="577"/>
        <v>6123772.2778269676</v>
      </c>
      <c r="BN438" s="36">
        <f t="shared" si="577"/>
        <v>6123772.2778269676</v>
      </c>
      <c r="BO438" s="36">
        <f t="shared" si="577"/>
        <v>6123772.2778269676</v>
      </c>
      <c r="BP438" s="36">
        <f t="shared" si="577"/>
        <v>6123772.2778269676</v>
      </c>
      <c r="BQ438" s="36">
        <f t="shared" si="577"/>
        <v>6123772.2778269676</v>
      </c>
      <c r="BR438" s="35"/>
      <c r="BS438" s="138">
        <f>SUM(J438:U438)</f>
        <v>0</v>
      </c>
      <c r="BT438" s="138">
        <f>SUM(V438:AG438)</f>
        <v>6123772.2778269676</v>
      </c>
      <c r="BU438" s="138">
        <f>SUM(AH438:AS438)</f>
        <v>73485267.333923593</v>
      </c>
      <c r="BV438" s="138">
        <f>SUM(AT438:BE438)</f>
        <v>73485267.333923593</v>
      </c>
      <c r="BW438" s="138">
        <f>SUM(BF438:BQ438)</f>
        <v>73485267.333923593</v>
      </c>
      <c r="BX438" s="36">
        <f t="shared" si="578"/>
        <v>73485267.333923608</v>
      </c>
      <c r="BY438" s="36">
        <f t="shared" si="578"/>
        <v>73485267.333923608</v>
      </c>
      <c r="BZ438" s="36">
        <f t="shared" si="578"/>
        <v>73485267.333923608</v>
      </c>
      <c r="CA438" s="36">
        <f t="shared" si="578"/>
        <v>73485267.333923608</v>
      </c>
      <c r="CB438" s="36">
        <f t="shared" si="578"/>
        <v>73485267.333923608</v>
      </c>
      <c r="CC438" s="36">
        <f t="shared" si="578"/>
        <v>73485267.333923608</v>
      </c>
      <c r="CD438" s="36">
        <f t="shared" si="578"/>
        <v>73485267.333923608</v>
      </c>
      <c r="CE438" s="36">
        <f t="shared" si="578"/>
        <v>73485267.333923608</v>
      </c>
      <c r="CF438" s="36">
        <f t="shared" si="578"/>
        <v>73485267.333923608</v>
      </c>
      <c r="CG438" s="36">
        <f t="shared" si="578"/>
        <v>73485267.333923608</v>
      </c>
      <c r="CH438" s="36">
        <f t="shared" si="578"/>
        <v>73485267.333923608</v>
      </c>
      <c r="CI438" s="36">
        <f t="shared" si="578"/>
        <v>73485267.333923608</v>
      </c>
      <c r="CJ438" s="36">
        <f t="shared" si="578"/>
        <v>73485267.333923608</v>
      </c>
      <c r="CK438" s="36">
        <f t="shared" si="578"/>
        <v>73485267.333923608</v>
      </c>
      <c r="CL438" s="36">
        <f t="shared" si="578"/>
        <v>73485267.333923608</v>
      </c>
      <c r="CM438" s="36">
        <f t="shared" si="578"/>
        <v>73485267.333923608</v>
      </c>
      <c r="CN438" s="36">
        <f t="shared" si="578"/>
        <v>55898123.583923616</v>
      </c>
      <c r="CO438" s="36">
        <f t="shared" si="578"/>
        <v>3136692.3339236127</v>
      </c>
      <c r="CP438" s="36">
        <f t="shared" si="578"/>
        <v>3136692.3339236127</v>
      </c>
      <c r="CQ438" s="36">
        <f t="shared" si="578"/>
        <v>3136692.3339236127</v>
      </c>
      <c r="CR438" s="36">
        <f t="shared" si="578"/>
        <v>3136692.3339236127</v>
      </c>
      <c r="CS438" s="36">
        <f t="shared" si="578"/>
        <v>3136692.3339236127</v>
      </c>
      <c r="CT438" s="36">
        <f t="shared" si="578"/>
        <v>3136692.3339236127</v>
      </c>
      <c r="CU438" s="36">
        <f t="shared" si="578"/>
        <v>3136692.3339236127</v>
      </c>
      <c r="CV438" s="36">
        <f t="shared" si="578"/>
        <v>3136692.3339236127</v>
      </c>
      <c r="CW438" s="36">
        <f t="shared" si="578"/>
        <v>3136692.3339236127</v>
      </c>
      <c r="CX438" s="36">
        <f t="shared" si="578"/>
        <v>2352519.2504427135</v>
      </c>
      <c r="CY438" s="36">
        <f t="shared" si="578"/>
        <v>0</v>
      </c>
    </row>
    <row r="439" spans="1:103" outlineLevel="1">
      <c r="B439" s="95" t="s">
        <v>114</v>
      </c>
      <c r="C439" s="224">
        <f>SUM(C390,C426,C414,C402)</f>
        <v>2064278520.0177083</v>
      </c>
      <c r="D439" s="96" t="s">
        <v>109</v>
      </c>
      <c r="E439" s="96"/>
      <c r="F439" s="96"/>
      <c r="G439" s="96"/>
      <c r="H439" s="96"/>
      <c r="I439" s="96"/>
      <c r="J439" s="126">
        <f t="shared" si="579"/>
        <v>0</v>
      </c>
      <c r="K439" s="126">
        <f t="shared" si="577"/>
        <v>0</v>
      </c>
      <c r="L439" s="126">
        <f t="shared" si="577"/>
        <v>0</v>
      </c>
      <c r="M439" s="126">
        <f t="shared" si="577"/>
        <v>0</v>
      </c>
      <c r="N439" s="126">
        <f t="shared" si="577"/>
        <v>0</v>
      </c>
      <c r="O439" s="126">
        <f t="shared" si="577"/>
        <v>0</v>
      </c>
      <c r="P439" s="126">
        <f t="shared" si="577"/>
        <v>0</v>
      </c>
      <c r="Q439" s="126">
        <f t="shared" si="577"/>
        <v>0</v>
      </c>
      <c r="R439" s="126">
        <f t="shared" si="577"/>
        <v>0</v>
      </c>
      <c r="S439" s="126">
        <f t="shared" si="577"/>
        <v>0</v>
      </c>
      <c r="T439" s="126">
        <f t="shared" si="577"/>
        <v>0</v>
      </c>
      <c r="U439" s="126">
        <f t="shared" si="577"/>
        <v>0</v>
      </c>
      <c r="V439" s="126">
        <f t="shared" si="577"/>
        <v>0</v>
      </c>
      <c r="W439" s="126">
        <f t="shared" si="577"/>
        <v>0</v>
      </c>
      <c r="X439" s="126">
        <f t="shared" si="577"/>
        <v>0</v>
      </c>
      <c r="Y439" s="126">
        <f t="shared" si="577"/>
        <v>0</v>
      </c>
      <c r="Z439" s="126">
        <f t="shared" si="577"/>
        <v>0</v>
      </c>
      <c r="AA439" s="126">
        <f t="shared" si="577"/>
        <v>0</v>
      </c>
      <c r="AB439" s="126">
        <f t="shared" si="577"/>
        <v>0</v>
      </c>
      <c r="AC439" s="126">
        <f t="shared" si="577"/>
        <v>0</v>
      </c>
      <c r="AD439" s="126">
        <f t="shared" si="577"/>
        <v>0</v>
      </c>
      <c r="AE439" s="126">
        <f t="shared" si="577"/>
        <v>6123772.2778269676</v>
      </c>
      <c r="AF439" s="126">
        <f t="shared" si="577"/>
        <v>6123772.2778269676</v>
      </c>
      <c r="AG439" s="126">
        <f t="shared" si="577"/>
        <v>6123772.2778269676</v>
      </c>
      <c r="AH439" s="126">
        <f t="shared" si="577"/>
        <v>6123772.2778269676</v>
      </c>
      <c r="AI439" s="126">
        <f t="shared" si="577"/>
        <v>6123772.2778269676</v>
      </c>
      <c r="AJ439" s="126">
        <f t="shared" si="577"/>
        <v>6123772.2778269676</v>
      </c>
      <c r="AK439" s="126">
        <f t="shared" si="577"/>
        <v>6123772.2778269676</v>
      </c>
      <c r="AL439" s="126">
        <f t="shared" si="577"/>
        <v>6123772.2778269676</v>
      </c>
      <c r="AM439" s="126">
        <f t="shared" si="577"/>
        <v>6123772.2778269676</v>
      </c>
      <c r="AN439" s="126">
        <f t="shared" si="577"/>
        <v>6123772.2778269676</v>
      </c>
      <c r="AO439" s="126">
        <f t="shared" si="577"/>
        <v>6123772.2778269676</v>
      </c>
      <c r="AP439" s="126">
        <f t="shared" si="577"/>
        <v>6123772.2778269676</v>
      </c>
      <c r="AQ439" s="126">
        <f t="shared" si="577"/>
        <v>6123772.2778269676</v>
      </c>
      <c r="AR439" s="126">
        <f t="shared" si="577"/>
        <v>6123772.2778269676</v>
      </c>
      <c r="AS439" s="126">
        <f t="shared" si="577"/>
        <v>6123772.2778269676</v>
      </c>
      <c r="AT439" s="126">
        <f t="shared" si="577"/>
        <v>6123772.2778269676</v>
      </c>
      <c r="AU439" s="126">
        <f t="shared" si="577"/>
        <v>6123772.2778269676</v>
      </c>
      <c r="AV439" s="126">
        <f t="shared" si="577"/>
        <v>6123772.2778269676</v>
      </c>
      <c r="AW439" s="126">
        <f t="shared" si="577"/>
        <v>6123772.2778269676</v>
      </c>
      <c r="AX439" s="126">
        <f t="shared" si="577"/>
        <v>6123772.2778269676</v>
      </c>
      <c r="AY439" s="126">
        <f t="shared" si="577"/>
        <v>6123772.2778269676</v>
      </c>
      <c r="AZ439" s="126">
        <f t="shared" si="577"/>
        <v>6123772.2778269676</v>
      </c>
      <c r="BA439" s="126">
        <f t="shared" si="577"/>
        <v>6123772.2778269676</v>
      </c>
      <c r="BB439" s="126">
        <f t="shared" si="577"/>
        <v>6123772.2778269676</v>
      </c>
      <c r="BC439" s="126">
        <f t="shared" si="577"/>
        <v>6123772.2778269676</v>
      </c>
      <c r="BD439" s="126">
        <f t="shared" si="577"/>
        <v>6123772.2778269676</v>
      </c>
      <c r="BE439" s="126">
        <f t="shared" si="577"/>
        <v>6123772.2778269676</v>
      </c>
      <c r="BF439" s="126">
        <f t="shared" si="577"/>
        <v>6123772.2778269676</v>
      </c>
      <c r="BG439" s="126">
        <f t="shared" si="577"/>
        <v>6123772.2778269676</v>
      </c>
      <c r="BH439" s="126">
        <f t="shared" si="577"/>
        <v>6123772.2778269676</v>
      </c>
      <c r="BI439" s="126">
        <f t="shared" si="577"/>
        <v>6123772.2778269676</v>
      </c>
      <c r="BJ439" s="126">
        <f t="shared" si="577"/>
        <v>6123772.2778269676</v>
      </c>
      <c r="BK439" s="126">
        <f t="shared" si="577"/>
        <v>6123772.2778269676</v>
      </c>
      <c r="BL439" s="126">
        <f t="shared" si="577"/>
        <v>6123772.2778269676</v>
      </c>
      <c r="BM439" s="126">
        <f t="shared" si="577"/>
        <v>6123772.2778269676</v>
      </c>
      <c r="BN439" s="126">
        <f t="shared" si="577"/>
        <v>6123772.2778269676</v>
      </c>
      <c r="BO439" s="126">
        <f t="shared" si="577"/>
        <v>6123772.2778269676</v>
      </c>
      <c r="BP439" s="126">
        <f t="shared" si="577"/>
        <v>6123772.2778269676</v>
      </c>
      <c r="BQ439" s="126">
        <f t="shared" si="577"/>
        <v>6123772.2778269676</v>
      </c>
      <c r="BR439" s="96"/>
      <c r="BS439" s="158">
        <f>SUM(J439:U439)</f>
        <v>0</v>
      </c>
      <c r="BT439" s="158">
        <f>SUM(V439:AG439)</f>
        <v>18371316.833480902</v>
      </c>
      <c r="BU439" s="158">
        <f>SUM(AH439:AS439)</f>
        <v>73485267.333923593</v>
      </c>
      <c r="BV439" s="158">
        <f>SUM(AT439:BE439)</f>
        <v>73485267.333923593</v>
      </c>
      <c r="BW439" s="158">
        <f>SUM(BF439:BQ439)</f>
        <v>73485267.333923593</v>
      </c>
      <c r="BX439" s="126">
        <f t="shared" si="578"/>
        <v>73485267.333923608</v>
      </c>
      <c r="BY439" s="126">
        <f t="shared" si="578"/>
        <v>73485267.333923608</v>
      </c>
      <c r="BZ439" s="126">
        <f t="shared" si="578"/>
        <v>73485267.333923608</v>
      </c>
      <c r="CA439" s="126">
        <f t="shared" si="578"/>
        <v>73485267.333923608</v>
      </c>
      <c r="CB439" s="126">
        <f t="shared" si="578"/>
        <v>73485267.333923608</v>
      </c>
      <c r="CC439" s="126">
        <f t="shared" si="578"/>
        <v>73485267.333923608</v>
      </c>
      <c r="CD439" s="126">
        <f t="shared" si="578"/>
        <v>73485267.333923608</v>
      </c>
      <c r="CE439" s="126">
        <f t="shared" si="578"/>
        <v>73485267.333923608</v>
      </c>
      <c r="CF439" s="126">
        <f t="shared" si="578"/>
        <v>73485267.333923608</v>
      </c>
      <c r="CG439" s="126">
        <f t="shared" si="578"/>
        <v>73485267.333923608</v>
      </c>
      <c r="CH439" s="126">
        <f t="shared" si="578"/>
        <v>73485267.333923608</v>
      </c>
      <c r="CI439" s="126">
        <f t="shared" si="578"/>
        <v>73485267.333923608</v>
      </c>
      <c r="CJ439" s="126">
        <f t="shared" si="578"/>
        <v>73485267.333923608</v>
      </c>
      <c r="CK439" s="126">
        <f t="shared" si="578"/>
        <v>73485267.333923608</v>
      </c>
      <c r="CL439" s="126">
        <f t="shared" si="578"/>
        <v>73485267.333923608</v>
      </c>
      <c r="CM439" s="126">
        <f t="shared" si="578"/>
        <v>73485267.333923608</v>
      </c>
      <c r="CN439" s="126">
        <f t="shared" si="578"/>
        <v>55898123.583923616</v>
      </c>
      <c r="CO439" s="126">
        <f t="shared" si="578"/>
        <v>3136692.3339236127</v>
      </c>
      <c r="CP439" s="126">
        <f t="shared" si="578"/>
        <v>3136692.3339236127</v>
      </c>
      <c r="CQ439" s="126">
        <f t="shared" si="578"/>
        <v>3136692.3339236127</v>
      </c>
      <c r="CR439" s="126">
        <f t="shared" si="578"/>
        <v>3136692.3339236127</v>
      </c>
      <c r="CS439" s="126">
        <f t="shared" si="578"/>
        <v>3136692.3339236127</v>
      </c>
      <c r="CT439" s="126">
        <f t="shared" si="578"/>
        <v>3136692.3339236127</v>
      </c>
      <c r="CU439" s="126">
        <f t="shared" si="578"/>
        <v>3136692.3339236127</v>
      </c>
      <c r="CV439" s="126">
        <f t="shared" si="578"/>
        <v>3136692.3339236127</v>
      </c>
      <c r="CW439" s="126">
        <f t="shared" si="578"/>
        <v>3136692.3339236127</v>
      </c>
      <c r="CX439" s="126">
        <f t="shared" si="578"/>
        <v>2352519.2504427135</v>
      </c>
      <c r="CY439" s="126">
        <f t="shared" si="578"/>
        <v>0</v>
      </c>
    </row>
    <row r="441" spans="1:103">
      <c r="A441" s="2"/>
      <c r="C441" s="33"/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E394-C503-44EF-ABFC-401DD7EEC283}">
  <sheetPr>
    <tabColor rgb="FF002060"/>
  </sheetPr>
  <dimension ref="A1:CY520"/>
  <sheetViews>
    <sheetView workbookViewId="0">
      <pane xSplit="9" ySplit="7" topLeftCell="AC295" activePane="bottomRight" state="frozen"/>
      <selection pane="topRight" activeCell="J1" sqref="J1"/>
      <selection pane="bottomLeft" activeCell="A8" sqref="A8"/>
      <selection pane="bottomRight" activeCell="C326" sqref="C326"/>
    </sheetView>
  </sheetViews>
  <sheetFormatPr defaultColWidth="8.85546875" defaultRowHeight="12" outlineLevelRow="1" outlineLevelCol="1"/>
  <cols>
    <col min="1" max="1" width="3.28515625" style="432" customWidth="1"/>
    <col min="2" max="2" width="33" style="427" customWidth="1"/>
    <col min="3" max="7" width="9.7109375" style="427" customWidth="1"/>
    <col min="8" max="8" width="17" style="427" bestFit="1" customWidth="1"/>
    <col min="9" max="9" width="1.7109375" style="427" customWidth="1"/>
    <col min="10" max="10" width="6.5703125" style="427" customWidth="1" outlineLevel="1"/>
    <col min="11" max="11" width="6.28515625" style="427" customWidth="1" outlineLevel="1"/>
    <col min="12" max="12" width="6.5703125" style="427" customWidth="1" outlineLevel="1"/>
    <col min="13" max="13" width="6.28515625" style="427" customWidth="1" outlineLevel="1"/>
    <col min="14" max="14" width="6.7109375" style="427" customWidth="1" outlineLevel="1"/>
    <col min="15" max="15" width="6.28515625" style="427" customWidth="1" outlineLevel="1"/>
    <col min="16" max="16" width="10.140625" style="427" customWidth="1" outlineLevel="1"/>
    <col min="17" max="20" width="8.140625" style="427" customWidth="1" outlineLevel="1"/>
    <col min="21" max="21" width="9" style="427" customWidth="1" outlineLevel="1"/>
    <col min="22" max="22" width="7.85546875" style="427" customWidth="1" outlineLevel="1"/>
    <col min="23" max="23" width="11.28515625" style="427" bestFit="1" customWidth="1" outlineLevel="1"/>
    <col min="24" max="24" width="10" style="427" customWidth="1" outlineLevel="1"/>
    <col min="25" max="25" width="9.5703125" style="427" customWidth="1" outlineLevel="1"/>
    <col min="26" max="30" width="8.7109375" style="427" customWidth="1" outlineLevel="1"/>
    <col min="31" max="31" width="10.7109375" style="427" customWidth="1" outlineLevel="1"/>
    <col min="32" max="32" width="8.7109375" style="427" customWidth="1" outlineLevel="1"/>
    <col min="33" max="33" width="9.5703125" style="427" customWidth="1" outlineLevel="1"/>
    <col min="34" max="44" width="8.7109375" style="427" customWidth="1" outlineLevel="1"/>
    <col min="45" max="45" width="9.28515625" style="427" customWidth="1" outlineLevel="1"/>
    <col min="46" max="69" width="8.7109375" style="427" customWidth="1" outlineLevel="1"/>
    <col min="70" max="70" width="7.5703125" style="427" bestFit="1" customWidth="1" outlineLevel="1"/>
    <col min="71" max="71" width="9.5703125" style="427" bestFit="1" customWidth="1"/>
    <col min="72" max="94" width="9.28515625" style="427" bestFit="1" customWidth="1"/>
    <col min="95" max="99" width="8.7109375" style="427" bestFit="1" customWidth="1"/>
    <col min="100" max="103" width="9.7109375" style="427" bestFit="1" customWidth="1"/>
    <col min="104" max="16384" width="8.85546875" style="427"/>
  </cols>
  <sheetData>
    <row r="1" spans="1:103">
      <c r="O1" s="433"/>
    </row>
    <row r="2" spans="1:103" ht="12.75">
      <c r="B2" s="434" t="s">
        <v>145</v>
      </c>
      <c r="C2" s="435"/>
      <c r="M2" s="436"/>
      <c r="O2" s="437"/>
      <c r="BR2" s="436"/>
    </row>
    <row r="3" spans="1:103" ht="12.75">
      <c r="B3" s="438" t="s">
        <v>257</v>
      </c>
      <c r="C3" s="439">
        <f>C277</f>
        <v>0.29893284592802183</v>
      </c>
      <c r="D3" s="440" t="s">
        <v>57</v>
      </c>
      <c r="E3" s="439">
        <f>C282</f>
        <v>0.77058979563766528</v>
      </c>
      <c r="F3" s="427" t="s">
        <v>212</v>
      </c>
      <c r="K3" s="441"/>
      <c r="M3" s="436"/>
      <c r="N3" s="442"/>
      <c r="R3" s="443"/>
      <c r="T3" s="443"/>
      <c r="U3" s="443"/>
    </row>
    <row r="4" spans="1:103" ht="12.75">
      <c r="B4" s="435"/>
    </row>
    <row r="5" spans="1:103" ht="12.75">
      <c r="B5" s="434" t="s">
        <v>179</v>
      </c>
      <c r="C5" s="444"/>
      <c r="D5" s="444"/>
      <c r="E5" s="444"/>
      <c r="F5" s="444"/>
      <c r="G5" s="444"/>
      <c r="H5" s="444"/>
      <c r="I5" s="445"/>
      <c r="J5" s="446" t="s">
        <v>146</v>
      </c>
      <c r="K5" s="446" t="s">
        <v>146</v>
      </c>
      <c r="L5" s="446" t="s">
        <v>146</v>
      </c>
      <c r="M5" s="446" t="s">
        <v>146</v>
      </c>
      <c r="N5" s="446" t="s">
        <v>146</v>
      </c>
      <c r="O5" s="446" t="s">
        <v>146</v>
      </c>
      <c r="P5" s="446" t="s">
        <v>146</v>
      </c>
      <c r="Q5" s="446" t="s">
        <v>146</v>
      </c>
      <c r="R5" s="446" t="s">
        <v>146</v>
      </c>
      <c r="S5" s="446" t="s">
        <v>146</v>
      </c>
      <c r="T5" s="446" t="s">
        <v>146</v>
      </c>
      <c r="U5" s="446" t="s">
        <v>146</v>
      </c>
      <c r="V5" s="447" t="s">
        <v>147</v>
      </c>
      <c r="W5" s="447" t="s">
        <v>147</v>
      </c>
      <c r="X5" s="447" t="s">
        <v>147</v>
      </c>
      <c r="Y5" s="447" t="s">
        <v>147</v>
      </c>
      <c r="Z5" s="447" t="s">
        <v>147</v>
      </c>
      <c r="AA5" s="447" t="s">
        <v>147</v>
      </c>
      <c r="AB5" s="447" t="s">
        <v>147</v>
      </c>
      <c r="AC5" s="447" t="s">
        <v>147</v>
      </c>
      <c r="AD5" s="447" t="s">
        <v>147</v>
      </c>
      <c r="AE5" s="447" t="s">
        <v>147</v>
      </c>
      <c r="AF5" s="447" t="s">
        <v>147</v>
      </c>
      <c r="AG5" s="447" t="s">
        <v>147</v>
      </c>
      <c r="AH5" s="447" t="s">
        <v>148</v>
      </c>
      <c r="AI5" s="447" t="s">
        <v>149</v>
      </c>
      <c r="AJ5" s="447" t="s">
        <v>150</v>
      </c>
      <c r="AK5" s="447" t="s">
        <v>151</v>
      </c>
      <c r="AL5" s="447" t="s">
        <v>152</v>
      </c>
      <c r="AM5" s="447" t="s">
        <v>153</v>
      </c>
      <c r="AN5" s="447" t="s">
        <v>154</v>
      </c>
      <c r="AO5" s="447" t="s">
        <v>155</v>
      </c>
      <c r="AP5" s="447" t="s">
        <v>156</v>
      </c>
      <c r="AQ5" s="447" t="s">
        <v>157</v>
      </c>
      <c r="AR5" s="447" t="s">
        <v>158</v>
      </c>
      <c r="AS5" s="447" t="s">
        <v>159</v>
      </c>
      <c r="AT5" s="447" t="s">
        <v>160</v>
      </c>
      <c r="AU5" s="447" t="s">
        <v>161</v>
      </c>
      <c r="AV5" s="447" t="s">
        <v>162</v>
      </c>
      <c r="AW5" s="447" t="s">
        <v>163</v>
      </c>
      <c r="AX5" s="447" t="s">
        <v>164</v>
      </c>
      <c r="AY5" s="447" t="s">
        <v>165</v>
      </c>
      <c r="AZ5" s="447" t="s">
        <v>166</v>
      </c>
      <c r="BA5" s="447" t="s">
        <v>167</v>
      </c>
      <c r="BB5" s="447" t="s">
        <v>168</v>
      </c>
      <c r="BC5" s="447" t="s">
        <v>169</v>
      </c>
      <c r="BD5" s="447" t="s">
        <v>170</v>
      </c>
      <c r="BE5" s="447" t="s">
        <v>171</v>
      </c>
      <c r="BF5" s="447" t="s">
        <v>172</v>
      </c>
      <c r="BG5" s="447" t="s">
        <v>173</v>
      </c>
      <c r="BH5" s="447" t="s">
        <v>174</v>
      </c>
      <c r="BI5" s="447" t="s">
        <v>175</v>
      </c>
      <c r="BJ5" s="447" t="s">
        <v>176</v>
      </c>
      <c r="BK5" s="447" t="s">
        <v>177</v>
      </c>
      <c r="BL5" s="447" t="s">
        <v>178</v>
      </c>
      <c r="BM5" s="447" t="s">
        <v>336</v>
      </c>
      <c r="BN5" s="447" t="s">
        <v>337</v>
      </c>
      <c r="BO5" s="447" t="s">
        <v>338</v>
      </c>
      <c r="BP5" s="447" t="s">
        <v>339</v>
      </c>
      <c r="BQ5" s="447" t="s">
        <v>340</v>
      </c>
      <c r="BR5" s="447" t="s">
        <v>341</v>
      </c>
      <c r="BS5" s="446" t="s">
        <v>146</v>
      </c>
      <c r="BT5" s="446" t="s">
        <v>147</v>
      </c>
      <c r="BU5" s="446" t="s">
        <v>148</v>
      </c>
      <c r="BV5" s="446" t="s">
        <v>149</v>
      </c>
      <c r="BW5" s="446" t="s">
        <v>150</v>
      </c>
      <c r="BX5" s="446" t="s">
        <v>151</v>
      </c>
      <c r="BY5" s="446" t="s">
        <v>152</v>
      </c>
      <c r="BZ5" s="446" t="s">
        <v>153</v>
      </c>
      <c r="CA5" s="446" t="s">
        <v>154</v>
      </c>
      <c r="CB5" s="446" t="s">
        <v>155</v>
      </c>
      <c r="CC5" s="446" t="s">
        <v>156</v>
      </c>
      <c r="CD5" s="446" t="s">
        <v>157</v>
      </c>
      <c r="CE5" s="446" t="s">
        <v>158</v>
      </c>
      <c r="CF5" s="446" t="s">
        <v>159</v>
      </c>
      <c r="CG5" s="446" t="s">
        <v>160</v>
      </c>
      <c r="CH5" s="446" t="s">
        <v>161</v>
      </c>
      <c r="CI5" s="446" t="s">
        <v>162</v>
      </c>
      <c r="CJ5" s="446" t="s">
        <v>163</v>
      </c>
      <c r="CK5" s="446" t="s">
        <v>164</v>
      </c>
      <c r="CL5" s="446" t="s">
        <v>165</v>
      </c>
      <c r="CM5" s="446" t="s">
        <v>166</v>
      </c>
      <c r="CN5" s="446" t="s">
        <v>167</v>
      </c>
      <c r="CO5" s="446" t="s">
        <v>168</v>
      </c>
      <c r="CP5" s="446" t="s">
        <v>169</v>
      </c>
      <c r="CQ5" s="446" t="s">
        <v>170</v>
      </c>
      <c r="CR5" s="446" t="s">
        <v>171</v>
      </c>
      <c r="CS5" s="446" t="s">
        <v>172</v>
      </c>
      <c r="CT5" s="446" t="s">
        <v>173</v>
      </c>
      <c r="CU5" s="446" t="s">
        <v>174</v>
      </c>
      <c r="CV5" s="446" t="s">
        <v>175</v>
      </c>
      <c r="CW5" s="446" t="s">
        <v>176</v>
      </c>
      <c r="CX5" s="446" t="s">
        <v>177</v>
      </c>
      <c r="CY5" s="446" t="s">
        <v>178</v>
      </c>
    </row>
    <row r="6" spans="1:103">
      <c r="B6" s="444" t="s">
        <v>180</v>
      </c>
      <c r="C6" s="449"/>
      <c r="D6" s="449"/>
      <c r="E6" s="449"/>
      <c r="F6" s="449"/>
      <c r="G6" s="449"/>
      <c r="H6" s="449"/>
      <c r="I6" s="450"/>
      <c r="J6" s="451">
        <v>44927</v>
      </c>
      <c r="K6" s="451">
        <v>44958</v>
      </c>
      <c r="L6" s="451">
        <v>44986</v>
      </c>
      <c r="M6" s="451">
        <v>45017</v>
      </c>
      <c r="N6" s="451">
        <v>45047</v>
      </c>
      <c r="O6" s="451">
        <v>45078</v>
      </c>
      <c r="P6" s="451">
        <v>45108</v>
      </c>
      <c r="Q6" s="451">
        <v>45139</v>
      </c>
      <c r="R6" s="451">
        <v>45170</v>
      </c>
      <c r="S6" s="451">
        <v>45200</v>
      </c>
      <c r="T6" s="451">
        <v>45231</v>
      </c>
      <c r="U6" s="451">
        <v>45261</v>
      </c>
      <c r="V6" s="452">
        <v>45292</v>
      </c>
      <c r="W6" s="452">
        <v>45323</v>
      </c>
      <c r="X6" s="452">
        <v>45352</v>
      </c>
      <c r="Y6" s="452">
        <v>45383</v>
      </c>
      <c r="Z6" s="452">
        <v>45413</v>
      </c>
      <c r="AA6" s="452">
        <v>45444</v>
      </c>
      <c r="AB6" s="452">
        <v>45474</v>
      </c>
      <c r="AC6" s="452">
        <v>45505</v>
      </c>
      <c r="AD6" s="452">
        <v>45536</v>
      </c>
      <c r="AE6" s="452">
        <v>45566</v>
      </c>
      <c r="AF6" s="452">
        <v>45597</v>
      </c>
      <c r="AG6" s="452">
        <v>45627</v>
      </c>
      <c r="AH6" s="452">
        <v>45628</v>
      </c>
      <c r="AI6" s="452">
        <v>45629</v>
      </c>
      <c r="AJ6" s="452">
        <v>45630</v>
      </c>
      <c r="AK6" s="452">
        <v>45631</v>
      </c>
      <c r="AL6" s="452">
        <v>45632</v>
      </c>
      <c r="AM6" s="452">
        <v>45633</v>
      </c>
      <c r="AN6" s="452">
        <v>45634</v>
      </c>
      <c r="AO6" s="452">
        <v>45635</v>
      </c>
      <c r="AP6" s="452">
        <v>45636</v>
      </c>
      <c r="AQ6" s="452">
        <v>45637</v>
      </c>
      <c r="AR6" s="452">
        <v>45638</v>
      </c>
      <c r="AS6" s="452">
        <v>45639</v>
      </c>
      <c r="AT6" s="452">
        <v>45640</v>
      </c>
      <c r="AU6" s="452">
        <v>45641</v>
      </c>
      <c r="AV6" s="452">
        <v>45642</v>
      </c>
      <c r="AW6" s="452">
        <v>45643</v>
      </c>
      <c r="AX6" s="452">
        <v>45644</v>
      </c>
      <c r="AY6" s="452">
        <v>45645</v>
      </c>
      <c r="AZ6" s="452">
        <v>45646</v>
      </c>
      <c r="BA6" s="452">
        <v>45647</v>
      </c>
      <c r="BB6" s="452">
        <v>45648</v>
      </c>
      <c r="BC6" s="452">
        <v>45649</v>
      </c>
      <c r="BD6" s="452">
        <v>45650</v>
      </c>
      <c r="BE6" s="452">
        <v>45651</v>
      </c>
      <c r="BF6" s="452">
        <v>45652</v>
      </c>
      <c r="BG6" s="452">
        <v>45653</v>
      </c>
      <c r="BH6" s="452">
        <v>45654</v>
      </c>
      <c r="BI6" s="452">
        <v>45655</v>
      </c>
      <c r="BJ6" s="452">
        <v>45656</v>
      </c>
      <c r="BK6" s="452">
        <v>45657</v>
      </c>
      <c r="BL6" s="452">
        <v>45658</v>
      </c>
      <c r="BM6" s="452">
        <v>45659</v>
      </c>
      <c r="BN6" s="452">
        <v>45660</v>
      </c>
      <c r="BO6" s="452">
        <v>45661</v>
      </c>
      <c r="BP6" s="452">
        <v>45662</v>
      </c>
      <c r="BQ6" s="452">
        <v>45663</v>
      </c>
      <c r="BR6" s="452">
        <v>45664</v>
      </c>
      <c r="BS6" s="446">
        <v>2023</v>
      </c>
      <c r="BT6" s="446">
        <v>2024</v>
      </c>
      <c r="BU6" s="446">
        <v>2025</v>
      </c>
      <c r="BV6" s="446">
        <v>2026</v>
      </c>
      <c r="BW6" s="446">
        <v>2027</v>
      </c>
      <c r="BX6" s="446">
        <v>2028</v>
      </c>
      <c r="BY6" s="446">
        <v>2029</v>
      </c>
      <c r="BZ6" s="446">
        <v>2030</v>
      </c>
      <c r="CA6" s="446">
        <v>2031</v>
      </c>
      <c r="CB6" s="446">
        <v>2032</v>
      </c>
      <c r="CC6" s="446">
        <v>2033</v>
      </c>
      <c r="CD6" s="446">
        <v>2034</v>
      </c>
      <c r="CE6" s="446">
        <v>2035</v>
      </c>
      <c r="CF6" s="446">
        <v>2036</v>
      </c>
      <c r="CG6" s="446">
        <v>2037</v>
      </c>
      <c r="CH6" s="446">
        <v>2038</v>
      </c>
      <c r="CI6" s="446">
        <v>2039</v>
      </c>
      <c r="CJ6" s="446">
        <v>2040</v>
      </c>
      <c r="CK6" s="446">
        <v>2041</v>
      </c>
      <c r="CL6" s="446">
        <v>2042</v>
      </c>
      <c r="CM6" s="446">
        <v>2043</v>
      </c>
      <c r="CN6" s="446">
        <v>2044</v>
      </c>
      <c r="CO6" s="446">
        <v>2045</v>
      </c>
      <c r="CP6" s="446">
        <v>2046</v>
      </c>
      <c r="CQ6" s="446">
        <v>2047</v>
      </c>
      <c r="CR6" s="446">
        <v>2048</v>
      </c>
      <c r="CS6" s="446">
        <v>2049</v>
      </c>
      <c r="CT6" s="446">
        <v>2050</v>
      </c>
      <c r="CU6" s="446">
        <v>2051</v>
      </c>
      <c r="CV6" s="446">
        <v>2052</v>
      </c>
      <c r="CW6" s="446">
        <v>2053</v>
      </c>
      <c r="CX6" s="446">
        <v>2054</v>
      </c>
      <c r="CY6" s="446">
        <v>2055</v>
      </c>
    </row>
    <row r="7" spans="1:103">
      <c r="B7" s="444" t="s">
        <v>181</v>
      </c>
      <c r="C7" s="449"/>
      <c r="D7" s="449"/>
      <c r="E7" s="449"/>
      <c r="F7" s="449"/>
      <c r="G7" s="449"/>
      <c r="H7" s="449"/>
      <c r="I7" s="450"/>
      <c r="J7" s="453">
        <v>1</v>
      </c>
      <c r="K7" s="453">
        <v>2</v>
      </c>
      <c r="L7" s="453">
        <v>3</v>
      </c>
      <c r="M7" s="453">
        <v>4</v>
      </c>
      <c r="N7" s="453">
        <v>5</v>
      </c>
      <c r="O7" s="453">
        <v>6</v>
      </c>
      <c r="P7" s="453">
        <v>7</v>
      </c>
      <c r="Q7" s="453">
        <v>8</v>
      </c>
      <c r="R7" s="453">
        <v>9</v>
      </c>
      <c r="S7" s="453">
        <v>10</v>
      </c>
      <c r="T7" s="453">
        <v>11</v>
      </c>
      <c r="U7" s="453">
        <v>12</v>
      </c>
      <c r="V7" s="454">
        <v>13</v>
      </c>
      <c r="W7" s="454">
        <v>14</v>
      </c>
      <c r="X7" s="454">
        <v>15</v>
      </c>
      <c r="Y7" s="454">
        <v>16</v>
      </c>
      <c r="Z7" s="454">
        <v>17</v>
      </c>
      <c r="AA7" s="454">
        <v>18</v>
      </c>
      <c r="AB7" s="454">
        <v>19</v>
      </c>
      <c r="AC7" s="454">
        <v>20</v>
      </c>
      <c r="AD7" s="454">
        <v>21</v>
      </c>
      <c r="AE7" s="454">
        <v>22</v>
      </c>
      <c r="AF7" s="454">
        <v>23</v>
      </c>
      <c r="AG7" s="454">
        <v>24</v>
      </c>
      <c r="AH7" s="454">
        <v>25</v>
      </c>
      <c r="AI7" s="454">
        <v>26</v>
      </c>
      <c r="AJ7" s="454">
        <v>27</v>
      </c>
      <c r="AK7" s="454">
        <v>28</v>
      </c>
      <c r="AL7" s="454">
        <v>29</v>
      </c>
      <c r="AM7" s="454">
        <v>30</v>
      </c>
      <c r="AN7" s="454">
        <v>31</v>
      </c>
      <c r="AO7" s="454">
        <v>32</v>
      </c>
      <c r="AP7" s="454">
        <v>33</v>
      </c>
      <c r="AQ7" s="454">
        <v>34</v>
      </c>
      <c r="AR7" s="454">
        <v>35</v>
      </c>
      <c r="AS7" s="454">
        <v>36</v>
      </c>
      <c r="AT7" s="454">
        <v>37</v>
      </c>
      <c r="AU7" s="454">
        <v>38</v>
      </c>
      <c r="AV7" s="454">
        <v>39</v>
      </c>
      <c r="AW7" s="454">
        <v>40</v>
      </c>
      <c r="AX7" s="454">
        <v>41</v>
      </c>
      <c r="AY7" s="454">
        <v>42</v>
      </c>
      <c r="AZ7" s="454">
        <v>43</v>
      </c>
      <c r="BA7" s="454">
        <v>44</v>
      </c>
      <c r="BB7" s="454">
        <v>45</v>
      </c>
      <c r="BC7" s="454">
        <v>46</v>
      </c>
      <c r="BD7" s="454">
        <v>47</v>
      </c>
      <c r="BE7" s="454">
        <v>48</v>
      </c>
      <c r="BF7" s="454">
        <v>49</v>
      </c>
      <c r="BG7" s="454">
        <v>50</v>
      </c>
      <c r="BH7" s="454">
        <v>51</v>
      </c>
      <c r="BI7" s="454">
        <v>52</v>
      </c>
      <c r="BJ7" s="454">
        <v>53</v>
      </c>
      <c r="BK7" s="454">
        <v>54</v>
      </c>
      <c r="BL7" s="454">
        <v>55</v>
      </c>
      <c r="BM7" s="454">
        <v>56</v>
      </c>
      <c r="BN7" s="454">
        <v>57</v>
      </c>
      <c r="BO7" s="454">
        <v>58</v>
      </c>
      <c r="BP7" s="454">
        <v>59</v>
      </c>
      <c r="BQ7" s="454">
        <v>60</v>
      </c>
      <c r="BR7" s="454">
        <v>61</v>
      </c>
      <c r="BS7" s="446"/>
      <c r="BT7" s="446"/>
      <c r="BU7" s="446"/>
      <c r="BV7" s="446"/>
      <c r="BW7" s="446"/>
      <c r="BX7" s="455">
        <f>BQ7+12</f>
        <v>72</v>
      </c>
      <c r="BY7" s="455">
        <f t="shared" ref="BY7:CY7" si="0">BX7+12</f>
        <v>84</v>
      </c>
      <c r="BZ7" s="455">
        <f t="shared" si="0"/>
        <v>96</v>
      </c>
      <c r="CA7" s="455">
        <f t="shared" si="0"/>
        <v>108</v>
      </c>
      <c r="CB7" s="455">
        <f t="shared" si="0"/>
        <v>120</v>
      </c>
      <c r="CC7" s="455">
        <f t="shared" si="0"/>
        <v>132</v>
      </c>
      <c r="CD7" s="455">
        <f t="shared" si="0"/>
        <v>144</v>
      </c>
      <c r="CE7" s="455">
        <f t="shared" si="0"/>
        <v>156</v>
      </c>
      <c r="CF7" s="455">
        <f t="shared" si="0"/>
        <v>168</v>
      </c>
      <c r="CG7" s="455">
        <f t="shared" si="0"/>
        <v>180</v>
      </c>
      <c r="CH7" s="455">
        <f t="shared" si="0"/>
        <v>192</v>
      </c>
      <c r="CI7" s="455">
        <f t="shared" si="0"/>
        <v>204</v>
      </c>
      <c r="CJ7" s="455">
        <f t="shared" si="0"/>
        <v>216</v>
      </c>
      <c r="CK7" s="455">
        <f t="shared" si="0"/>
        <v>228</v>
      </c>
      <c r="CL7" s="455">
        <f t="shared" si="0"/>
        <v>240</v>
      </c>
      <c r="CM7" s="455">
        <f t="shared" si="0"/>
        <v>252</v>
      </c>
      <c r="CN7" s="455">
        <f t="shared" si="0"/>
        <v>264</v>
      </c>
      <c r="CO7" s="455">
        <f t="shared" si="0"/>
        <v>276</v>
      </c>
      <c r="CP7" s="455">
        <f t="shared" si="0"/>
        <v>288</v>
      </c>
      <c r="CQ7" s="455">
        <f t="shared" si="0"/>
        <v>300</v>
      </c>
      <c r="CR7" s="455">
        <f t="shared" si="0"/>
        <v>312</v>
      </c>
      <c r="CS7" s="455">
        <f t="shared" si="0"/>
        <v>324</v>
      </c>
      <c r="CT7" s="455">
        <f t="shared" si="0"/>
        <v>336</v>
      </c>
      <c r="CU7" s="455">
        <f t="shared" si="0"/>
        <v>348</v>
      </c>
      <c r="CV7" s="455">
        <f t="shared" si="0"/>
        <v>360</v>
      </c>
      <c r="CW7" s="455">
        <f t="shared" si="0"/>
        <v>372</v>
      </c>
      <c r="CX7" s="455">
        <f t="shared" si="0"/>
        <v>384</v>
      </c>
      <c r="CY7" s="455">
        <f t="shared" si="0"/>
        <v>396</v>
      </c>
    </row>
    <row r="8" spans="1:103">
      <c r="B8" s="456"/>
      <c r="C8" s="457"/>
      <c r="D8" s="457"/>
      <c r="E8" s="457"/>
      <c r="F8" s="457"/>
      <c r="G8" s="457"/>
      <c r="H8" s="457"/>
      <c r="I8" s="457"/>
      <c r="J8" s="457"/>
      <c r="K8" s="457"/>
      <c r="L8" s="458"/>
      <c r="M8" s="458"/>
      <c r="N8" s="458"/>
      <c r="O8" s="458"/>
      <c r="P8" s="458"/>
      <c r="Q8" s="458"/>
      <c r="R8" s="458"/>
      <c r="S8" s="458"/>
      <c r="T8" s="458"/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/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/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/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/>
      <c r="BQ8" s="458"/>
      <c r="BR8" s="458"/>
      <c r="BS8" s="458"/>
      <c r="BT8" s="458"/>
      <c r="BU8" s="458"/>
      <c r="BV8" s="459"/>
      <c r="BW8" s="459"/>
      <c r="BX8" s="459"/>
      <c r="BY8" s="459"/>
      <c r="BZ8" s="459"/>
      <c r="CA8" s="459"/>
      <c r="CB8" s="459"/>
      <c r="CC8" s="459"/>
      <c r="CD8" s="459"/>
      <c r="CE8" s="459"/>
      <c r="CF8" s="459"/>
      <c r="CG8" s="459"/>
      <c r="CH8" s="459"/>
      <c r="CI8" s="459"/>
      <c r="CJ8" s="459"/>
      <c r="CK8" s="459"/>
      <c r="CL8" s="459"/>
      <c r="CM8" s="459"/>
      <c r="CN8" s="459"/>
      <c r="CO8" s="459"/>
      <c r="CP8" s="459"/>
      <c r="CQ8" s="459"/>
      <c r="CR8" s="459"/>
      <c r="CS8" s="459"/>
      <c r="CT8" s="459"/>
      <c r="CU8" s="459"/>
    </row>
    <row r="9" spans="1:103" s="428" customFormat="1">
      <c r="A9" s="460"/>
      <c r="B9" s="428" t="s">
        <v>102</v>
      </c>
      <c r="C9" s="461"/>
      <c r="D9" s="460"/>
      <c r="E9" s="460"/>
      <c r="F9" s="460"/>
      <c r="G9" s="460"/>
      <c r="H9" s="460"/>
      <c r="I9" s="460"/>
      <c r="J9" s="462">
        <v>1</v>
      </c>
      <c r="K9" s="462">
        <v>1</v>
      </c>
      <c r="L9" s="462">
        <v>1</v>
      </c>
      <c r="M9" s="462">
        <v>1</v>
      </c>
      <c r="N9" s="462">
        <v>1</v>
      </c>
      <c r="O9" s="462">
        <v>1</v>
      </c>
      <c r="P9" s="462">
        <v>1</v>
      </c>
      <c r="Q9" s="462">
        <v>1</v>
      </c>
      <c r="R9" s="462">
        <v>1</v>
      </c>
      <c r="S9" s="462">
        <v>1</v>
      </c>
      <c r="T9" s="462">
        <v>1</v>
      </c>
      <c r="U9" s="462">
        <v>1</v>
      </c>
      <c r="V9" s="462">
        <v>1</v>
      </c>
      <c r="W9" s="462">
        <v>1</v>
      </c>
      <c r="X9" s="462">
        <v>1</v>
      </c>
      <c r="Y9" s="462">
        <v>1</v>
      </c>
      <c r="Z9" s="462">
        <v>1</v>
      </c>
      <c r="AA9" s="462">
        <v>1</v>
      </c>
      <c r="AB9" s="462">
        <v>1</v>
      </c>
      <c r="AC9" s="462">
        <v>1</v>
      </c>
      <c r="AD9" s="462">
        <v>1</v>
      </c>
      <c r="AE9" s="462">
        <v>1</v>
      </c>
      <c r="AF9" s="462">
        <v>1</v>
      </c>
      <c r="AG9" s="462">
        <v>1</v>
      </c>
      <c r="AH9" s="462">
        <v>1</v>
      </c>
      <c r="AI9" s="462">
        <v>1</v>
      </c>
      <c r="AJ9" s="462">
        <v>1</v>
      </c>
      <c r="AK9" s="462">
        <v>1</v>
      </c>
      <c r="AL9" s="462">
        <v>1</v>
      </c>
      <c r="AM9" s="462">
        <v>1</v>
      </c>
      <c r="AN9" s="462">
        <v>1</v>
      </c>
      <c r="AO9" s="462">
        <v>1</v>
      </c>
      <c r="AP9" s="462">
        <v>1</v>
      </c>
      <c r="AQ9" s="462">
        <v>1</v>
      </c>
      <c r="AR9" s="462">
        <v>1</v>
      </c>
      <c r="AS9" s="462">
        <v>1</v>
      </c>
      <c r="AT9" s="462">
        <v>1</v>
      </c>
      <c r="AU9" s="462">
        <v>1</v>
      </c>
      <c r="AV9" s="462">
        <v>1</v>
      </c>
      <c r="AW9" s="462">
        <v>1</v>
      </c>
      <c r="AX9" s="462">
        <v>1</v>
      </c>
      <c r="AY9" s="462">
        <v>1</v>
      </c>
      <c r="AZ9" s="462">
        <v>1</v>
      </c>
      <c r="BA9" s="462">
        <v>1</v>
      </c>
      <c r="BB9" s="462">
        <v>1</v>
      </c>
      <c r="BC9" s="462">
        <v>1</v>
      </c>
      <c r="BD9" s="462">
        <v>1</v>
      </c>
      <c r="BE9" s="462">
        <v>1</v>
      </c>
      <c r="BF9" s="462">
        <v>1</v>
      </c>
      <c r="BG9" s="462">
        <v>1</v>
      </c>
      <c r="BH9" s="462">
        <v>1</v>
      </c>
      <c r="BI9" s="462">
        <v>1</v>
      </c>
      <c r="BJ9" s="462">
        <v>1</v>
      </c>
      <c r="BK9" s="462">
        <v>1</v>
      </c>
      <c r="BL9" s="462">
        <v>1</v>
      </c>
      <c r="BM9" s="462">
        <v>1</v>
      </c>
      <c r="BN9" s="462">
        <v>1</v>
      </c>
      <c r="BO9" s="462">
        <v>1</v>
      </c>
      <c r="BP9" s="462">
        <v>1</v>
      </c>
      <c r="BQ9" s="462">
        <v>1</v>
      </c>
      <c r="BR9" s="462"/>
      <c r="BS9" s="463"/>
      <c r="BT9" s="463"/>
      <c r="BU9" s="463"/>
      <c r="BV9" s="463"/>
      <c r="BW9" s="463"/>
      <c r="BX9" s="463">
        <v>12</v>
      </c>
      <c r="BY9" s="463">
        <v>12</v>
      </c>
      <c r="BZ9" s="463">
        <v>12</v>
      </c>
      <c r="CA9" s="463">
        <v>12</v>
      </c>
      <c r="CB9" s="463">
        <v>12</v>
      </c>
      <c r="CC9" s="463">
        <v>12</v>
      </c>
      <c r="CD9" s="463">
        <v>12</v>
      </c>
      <c r="CE9" s="463">
        <v>12</v>
      </c>
      <c r="CF9" s="463">
        <v>12</v>
      </c>
      <c r="CG9" s="463">
        <v>12</v>
      </c>
      <c r="CH9" s="463">
        <v>12</v>
      </c>
      <c r="CI9" s="463">
        <v>12</v>
      </c>
      <c r="CJ9" s="463">
        <v>12</v>
      </c>
      <c r="CK9" s="463">
        <v>12</v>
      </c>
      <c r="CL9" s="463">
        <v>12</v>
      </c>
      <c r="CM9" s="463">
        <v>12</v>
      </c>
      <c r="CN9" s="463">
        <v>12</v>
      </c>
      <c r="CO9" s="463">
        <v>12</v>
      </c>
      <c r="CP9" s="463">
        <v>12</v>
      </c>
      <c r="CQ9" s="463">
        <v>12</v>
      </c>
      <c r="CR9" s="463">
        <v>12</v>
      </c>
      <c r="CS9" s="463">
        <v>12</v>
      </c>
      <c r="CT9" s="463">
        <v>12</v>
      </c>
      <c r="CU9" s="463">
        <v>12</v>
      </c>
      <c r="CV9" s="463">
        <v>12</v>
      </c>
      <c r="CW9" s="463">
        <v>12</v>
      </c>
      <c r="CX9" s="463">
        <v>12</v>
      </c>
      <c r="CY9" s="463">
        <v>12</v>
      </c>
    </row>
    <row r="10" spans="1:103">
      <c r="C10" s="464"/>
      <c r="D10" s="440"/>
      <c r="E10" s="440"/>
      <c r="L10" s="465"/>
      <c r="M10" s="465"/>
      <c r="N10" s="465"/>
      <c r="O10" s="465"/>
      <c r="P10" s="465"/>
      <c r="Q10" s="465"/>
      <c r="R10" s="465"/>
      <c r="S10" s="465"/>
      <c r="T10" s="465"/>
      <c r="U10" s="465"/>
      <c r="V10" s="465"/>
      <c r="W10" s="465"/>
      <c r="X10" s="465"/>
      <c r="Y10" s="465"/>
      <c r="Z10" s="465"/>
      <c r="AA10" s="465"/>
      <c r="AB10" s="465"/>
      <c r="AC10" s="465"/>
      <c r="AD10" s="465"/>
      <c r="AE10" s="465"/>
      <c r="AF10" s="465"/>
      <c r="AG10" s="465"/>
      <c r="AH10" s="465"/>
      <c r="AI10" s="465"/>
      <c r="AJ10" s="465"/>
      <c r="AK10" s="465"/>
      <c r="AL10" s="465"/>
      <c r="AM10" s="465"/>
      <c r="AN10" s="465"/>
      <c r="AO10" s="465"/>
      <c r="AP10" s="465"/>
      <c r="AQ10" s="465"/>
      <c r="AR10" s="465"/>
      <c r="AS10" s="465"/>
      <c r="AT10" s="465"/>
      <c r="AU10" s="465"/>
      <c r="AV10" s="465"/>
      <c r="AW10" s="465"/>
      <c r="AX10" s="465"/>
      <c r="AY10" s="465"/>
      <c r="AZ10" s="465"/>
      <c r="BA10" s="465"/>
      <c r="BB10" s="465"/>
      <c r="BC10" s="465"/>
      <c r="BD10" s="465"/>
      <c r="BE10" s="465"/>
      <c r="BF10" s="465"/>
      <c r="BG10" s="465"/>
      <c r="BH10" s="465"/>
      <c r="BI10" s="465"/>
      <c r="BJ10" s="465"/>
      <c r="BK10" s="465"/>
      <c r="BL10" s="465"/>
      <c r="BM10" s="465"/>
      <c r="BN10" s="465"/>
      <c r="BO10" s="465"/>
      <c r="BP10" s="465"/>
      <c r="BQ10" s="465"/>
      <c r="BR10" s="465"/>
      <c r="BS10" s="465"/>
      <c r="BT10" s="465"/>
      <c r="BU10" s="465"/>
      <c r="BV10" s="465"/>
      <c r="BW10" s="465"/>
      <c r="BX10" s="465"/>
      <c r="BY10" s="465"/>
      <c r="BZ10" s="465"/>
      <c r="CA10" s="465"/>
      <c r="CB10" s="465"/>
      <c r="CC10" s="465"/>
      <c r="CD10" s="465"/>
      <c r="CE10" s="465"/>
      <c r="CF10" s="465"/>
      <c r="CG10" s="465"/>
      <c r="CH10" s="465"/>
      <c r="CI10" s="465"/>
      <c r="CJ10" s="465"/>
      <c r="CK10" s="465"/>
      <c r="CL10" s="465"/>
      <c r="CM10" s="465"/>
      <c r="CN10" s="465"/>
      <c r="CO10" s="465"/>
      <c r="CP10" s="465"/>
      <c r="CQ10" s="465"/>
      <c r="CR10" s="465"/>
      <c r="CS10" s="465"/>
      <c r="CT10" s="465"/>
      <c r="CU10" s="465"/>
    </row>
    <row r="11" spans="1:103">
      <c r="B11" s="466" t="s">
        <v>121</v>
      </c>
      <c r="C11" s="467">
        <f>E21</f>
        <v>85271</v>
      </c>
      <c r="D11" s="468" t="s">
        <v>186</v>
      </c>
      <c r="E11" s="468"/>
      <c r="F11" s="469"/>
      <c r="G11" s="469"/>
      <c r="H11" s="469"/>
      <c r="I11" s="469"/>
      <c r="J11" s="470"/>
      <c r="K11" s="470"/>
      <c r="L11" s="471"/>
      <c r="M11" s="471"/>
      <c r="N11" s="471"/>
      <c r="O11" s="471"/>
      <c r="P11" s="471"/>
      <c r="Q11" s="471"/>
      <c r="R11" s="471"/>
      <c r="S11" s="471"/>
      <c r="T11" s="471"/>
      <c r="U11" s="471"/>
      <c r="V11" s="471"/>
      <c r="W11" s="471"/>
      <c r="X11" s="471"/>
      <c r="Y11" s="471"/>
      <c r="Z11" s="471"/>
      <c r="AA11" s="471"/>
      <c r="AB11" s="471"/>
      <c r="AC11" s="471"/>
      <c r="AD11" s="471"/>
      <c r="AE11" s="471"/>
      <c r="AF11" s="471"/>
      <c r="AG11" s="471"/>
      <c r="AH11" s="471"/>
      <c r="AI11" s="471"/>
      <c r="AJ11" s="471"/>
      <c r="AK11" s="471"/>
      <c r="AL11" s="471"/>
      <c r="AM11" s="471"/>
      <c r="AN11" s="471"/>
      <c r="AO11" s="471"/>
      <c r="AP11" s="471"/>
      <c r="AQ11" s="471"/>
      <c r="AR11" s="471"/>
      <c r="AS11" s="471"/>
      <c r="AT11" s="471"/>
      <c r="AU11" s="471"/>
      <c r="AV11" s="471"/>
      <c r="AW11" s="471"/>
      <c r="AX11" s="471"/>
      <c r="AY11" s="471"/>
      <c r="AZ11" s="471"/>
      <c r="BA11" s="471"/>
      <c r="BB11" s="471"/>
      <c r="BC11" s="471"/>
      <c r="BD11" s="471"/>
      <c r="BE11" s="471"/>
      <c r="BF11" s="471"/>
      <c r="BG11" s="471"/>
      <c r="BH11" s="471"/>
      <c r="BI11" s="471"/>
      <c r="BJ11" s="471"/>
      <c r="BK11" s="471"/>
      <c r="BL11" s="471"/>
      <c r="BM11" s="471"/>
      <c r="BN11" s="471"/>
      <c r="BO11" s="471"/>
      <c r="BP11" s="471"/>
      <c r="BQ11" s="471"/>
      <c r="BR11" s="471"/>
      <c r="BS11" s="471"/>
      <c r="BT11" s="471"/>
      <c r="BU11" s="471"/>
      <c r="BV11" s="471"/>
      <c r="BW11" s="471"/>
      <c r="BX11" s="471"/>
      <c r="BY11" s="471"/>
      <c r="BZ11" s="471"/>
      <c r="CA11" s="471"/>
      <c r="CB11" s="471"/>
      <c r="CC11" s="471"/>
      <c r="CD11" s="471"/>
      <c r="CE11" s="471"/>
      <c r="CF11" s="471"/>
      <c r="CG11" s="471"/>
      <c r="CH11" s="471"/>
      <c r="CI11" s="471"/>
      <c r="CJ11" s="471"/>
      <c r="CK11" s="471"/>
      <c r="CL11" s="471"/>
      <c r="CM11" s="471"/>
      <c r="CN11" s="471"/>
      <c r="CO11" s="471"/>
      <c r="CP11" s="471"/>
      <c r="CQ11" s="471"/>
      <c r="CR11" s="471"/>
      <c r="CS11" s="471"/>
      <c r="CT11" s="471"/>
      <c r="CU11" s="471"/>
      <c r="CV11" s="469"/>
      <c r="CW11" s="469"/>
      <c r="CX11" s="469"/>
      <c r="CY11" s="472"/>
    </row>
    <row r="12" spans="1:103">
      <c r="B12" s="473" t="s">
        <v>182</v>
      </c>
      <c r="C12" s="474">
        <v>7</v>
      </c>
      <c r="D12" s="465">
        <f>C12+14</f>
        <v>21</v>
      </c>
      <c r="E12" s="465"/>
      <c r="J12" s="475">
        <f t="shared" ref="J12:AO12" si="1">IF(AND(J7&gt;=$C12,J7&lt;=$D12),$C11,0)</f>
        <v>0</v>
      </c>
      <c r="K12" s="475">
        <f t="shared" si="1"/>
        <v>0</v>
      </c>
      <c r="L12" s="475">
        <f t="shared" si="1"/>
        <v>0</v>
      </c>
      <c r="M12" s="475">
        <f t="shared" si="1"/>
        <v>0</v>
      </c>
      <c r="N12" s="475">
        <f t="shared" si="1"/>
        <v>0</v>
      </c>
      <c r="O12" s="475">
        <f t="shared" si="1"/>
        <v>0</v>
      </c>
      <c r="P12" s="475">
        <f t="shared" si="1"/>
        <v>85271</v>
      </c>
      <c r="Q12" s="475">
        <f t="shared" si="1"/>
        <v>85271</v>
      </c>
      <c r="R12" s="475">
        <f t="shared" si="1"/>
        <v>85271</v>
      </c>
      <c r="S12" s="475">
        <f t="shared" si="1"/>
        <v>85271</v>
      </c>
      <c r="T12" s="475">
        <f t="shared" si="1"/>
        <v>85271</v>
      </c>
      <c r="U12" s="475">
        <f t="shared" si="1"/>
        <v>85271</v>
      </c>
      <c r="V12" s="475">
        <f t="shared" si="1"/>
        <v>85271</v>
      </c>
      <c r="W12" s="475">
        <f t="shared" si="1"/>
        <v>85271</v>
      </c>
      <c r="X12" s="475">
        <f t="shared" si="1"/>
        <v>85271</v>
      </c>
      <c r="Y12" s="475">
        <f t="shared" si="1"/>
        <v>85271</v>
      </c>
      <c r="Z12" s="475">
        <f t="shared" si="1"/>
        <v>85271</v>
      </c>
      <c r="AA12" s="475">
        <f t="shared" si="1"/>
        <v>85271</v>
      </c>
      <c r="AB12" s="475">
        <f t="shared" si="1"/>
        <v>85271</v>
      </c>
      <c r="AC12" s="475">
        <f t="shared" si="1"/>
        <v>85271</v>
      </c>
      <c r="AD12" s="475">
        <f t="shared" si="1"/>
        <v>85271</v>
      </c>
      <c r="AE12" s="475">
        <f t="shared" si="1"/>
        <v>0</v>
      </c>
      <c r="AF12" s="475">
        <f t="shared" si="1"/>
        <v>0</v>
      </c>
      <c r="AG12" s="475">
        <f t="shared" si="1"/>
        <v>0</v>
      </c>
      <c r="AH12" s="475">
        <f t="shared" si="1"/>
        <v>0</v>
      </c>
      <c r="AI12" s="475">
        <f t="shared" si="1"/>
        <v>0</v>
      </c>
      <c r="AJ12" s="475">
        <f t="shared" si="1"/>
        <v>0</v>
      </c>
      <c r="AK12" s="475">
        <f t="shared" si="1"/>
        <v>0</v>
      </c>
      <c r="AL12" s="475">
        <f t="shared" si="1"/>
        <v>0</v>
      </c>
      <c r="AM12" s="475">
        <f t="shared" si="1"/>
        <v>0</v>
      </c>
      <c r="AN12" s="475">
        <f t="shared" si="1"/>
        <v>0</v>
      </c>
      <c r="AO12" s="475">
        <f t="shared" si="1"/>
        <v>0</v>
      </c>
      <c r="AP12" s="475">
        <f t="shared" ref="AP12:BU12" si="2">IF(AND(AP7&gt;=$C12,AP7&lt;=$D12),$C11,0)</f>
        <v>0</v>
      </c>
      <c r="AQ12" s="475">
        <f t="shared" si="2"/>
        <v>0</v>
      </c>
      <c r="AR12" s="475">
        <f t="shared" si="2"/>
        <v>0</v>
      </c>
      <c r="AS12" s="475">
        <f t="shared" si="2"/>
        <v>0</v>
      </c>
      <c r="AT12" s="475">
        <f t="shared" si="2"/>
        <v>0</v>
      </c>
      <c r="AU12" s="475">
        <f t="shared" si="2"/>
        <v>0</v>
      </c>
      <c r="AV12" s="475">
        <f t="shared" si="2"/>
        <v>0</v>
      </c>
      <c r="AW12" s="475">
        <f t="shared" si="2"/>
        <v>0</v>
      </c>
      <c r="AX12" s="475">
        <f t="shared" si="2"/>
        <v>0</v>
      </c>
      <c r="AY12" s="475">
        <f t="shared" si="2"/>
        <v>0</v>
      </c>
      <c r="AZ12" s="475">
        <f t="shared" si="2"/>
        <v>0</v>
      </c>
      <c r="BA12" s="475">
        <f t="shared" si="2"/>
        <v>0</v>
      </c>
      <c r="BB12" s="475">
        <f t="shared" si="2"/>
        <v>0</v>
      </c>
      <c r="BC12" s="475">
        <f t="shared" si="2"/>
        <v>0</v>
      </c>
      <c r="BD12" s="475">
        <f t="shared" si="2"/>
        <v>0</v>
      </c>
      <c r="BE12" s="475">
        <f t="shared" si="2"/>
        <v>0</v>
      </c>
      <c r="BF12" s="475">
        <f t="shared" si="2"/>
        <v>0</v>
      </c>
      <c r="BG12" s="475">
        <f t="shared" si="2"/>
        <v>0</v>
      </c>
      <c r="BH12" s="475">
        <f t="shared" si="2"/>
        <v>0</v>
      </c>
      <c r="BI12" s="475">
        <f t="shared" si="2"/>
        <v>0</v>
      </c>
      <c r="BJ12" s="475">
        <f t="shared" si="2"/>
        <v>0</v>
      </c>
      <c r="BK12" s="475">
        <f t="shared" si="2"/>
        <v>0</v>
      </c>
      <c r="BL12" s="475">
        <f t="shared" si="2"/>
        <v>0</v>
      </c>
      <c r="BM12" s="475">
        <f t="shared" si="2"/>
        <v>0</v>
      </c>
      <c r="BN12" s="475">
        <f t="shared" si="2"/>
        <v>0</v>
      </c>
      <c r="BO12" s="475">
        <f t="shared" si="2"/>
        <v>0</v>
      </c>
      <c r="BP12" s="475">
        <f t="shared" si="2"/>
        <v>0</v>
      </c>
      <c r="BQ12" s="475">
        <f t="shared" si="2"/>
        <v>0</v>
      </c>
      <c r="BR12" s="465"/>
      <c r="BS12" s="465"/>
      <c r="BT12" s="465"/>
      <c r="BU12" s="465"/>
      <c r="BV12" s="465"/>
      <c r="BW12" s="475"/>
      <c r="BX12" s="475">
        <f t="shared" ref="BX12:CY12" si="3">IF(AND(BX7&gt;=$C12,BX7&lt;=$D12),$C11,0)</f>
        <v>0</v>
      </c>
      <c r="BY12" s="475">
        <f t="shared" si="3"/>
        <v>0</v>
      </c>
      <c r="BZ12" s="475">
        <f t="shared" si="3"/>
        <v>0</v>
      </c>
      <c r="CA12" s="475">
        <f t="shared" si="3"/>
        <v>0</v>
      </c>
      <c r="CB12" s="475">
        <f t="shared" si="3"/>
        <v>0</v>
      </c>
      <c r="CC12" s="475">
        <f t="shared" si="3"/>
        <v>0</v>
      </c>
      <c r="CD12" s="475">
        <f t="shared" si="3"/>
        <v>0</v>
      </c>
      <c r="CE12" s="475">
        <f t="shared" si="3"/>
        <v>0</v>
      </c>
      <c r="CF12" s="475">
        <f t="shared" si="3"/>
        <v>0</v>
      </c>
      <c r="CG12" s="475">
        <f t="shared" si="3"/>
        <v>0</v>
      </c>
      <c r="CH12" s="475">
        <f t="shared" si="3"/>
        <v>0</v>
      </c>
      <c r="CI12" s="475">
        <f t="shared" si="3"/>
        <v>0</v>
      </c>
      <c r="CJ12" s="475">
        <f t="shared" si="3"/>
        <v>0</v>
      </c>
      <c r="CK12" s="475">
        <f t="shared" si="3"/>
        <v>0</v>
      </c>
      <c r="CL12" s="475">
        <f t="shared" si="3"/>
        <v>0</v>
      </c>
      <c r="CM12" s="475">
        <f t="shared" si="3"/>
        <v>0</v>
      </c>
      <c r="CN12" s="475">
        <f t="shared" si="3"/>
        <v>0</v>
      </c>
      <c r="CO12" s="475">
        <f t="shared" si="3"/>
        <v>0</v>
      </c>
      <c r="CP12" s="475">
        <f t="shared" si="3"/>
        <v>0</v>
      </c>
      <c r="CQ12" s="475">
        <f t="shared" si="3"/>
        <v>0</v>
      </c>
      <c r="CR12" s="475">
        <f t="shared" si="3"/>
        <v>0</v>
      </c>
      <c r="CS12" s="475">
        <f t="shared" si="3"/>
        <v>0</v>
      </c>
      <c r="CT12" s="475">
        <f t="shared" si="3"/>
        <v>0</v>
      </c>
      <c r="CU12" s="475">
        <f t="shared" si="3"/>
        <v>0</v>
      </c>
      <c r="CV12" s="475">
        <f t="shared" si="3"/>
        <v>0</v>
      </c>
      <c r="CW12" s="475">
        <f t="shared" si="3"/>
        <v>0</v>
      </c>
      <c r="CX12" s="475">
        <f t="shared" si="3"/>
        <v>0</v>
      </c>
      <c r="CY12" s="476">
        <f t="shared" si="3"/>
        <v>0</v>
      </c>
    </row>
    <row r="13" spans="1:103">
      <c r="B13" s="473" t="s">
        <v>204</v>
      </c>
      <c r="C13" s="474">
        <v>7</v>
      </c>
      <c r="D13" s="465">
        <f>C15</f>
        <v>22</v>
      </c>
      <c r="E13" s="465"/>
      <c r="J13" s="475">
        <f t="shared" ref="J13:AO13" si="4">IF(AND(J7&gt;=$C13,J7&lt;=$D13),$C11,0)</f>
        <v>0</v>
      </c>
      <c r="K13" s="475">
        <f t="shared" si="4"/>
        <v>0</v>
      </c>
      <c r="L13" s="475">
        <f t="shared" si="4"/>
        <v>0</v>
      </c>
      <c r="M13" s="475">
        <f t="shared" si="4"/>
        <v>0</v>
      </c>
      <c r="N13" s="475">
        <f t="shared" si="4"/>
        <v>0</v>
      </c>
      <c r="O13" s="475">
        <f t="shared" si="4"/>
        <v>0</v>
      </c>
      <c r="P13" s="475">
        <f t="shared" si="4"/>
        <v>85271</v>
      </c>
      <c r="Q13" s="475">
        <f t="shared" si="4"/>
        <v>85271</v>
      </c>
      <c r="R13" s="475">
        <f t="shared" si="4"/>
        <v>85271</v>
      </c>
      <c r="S13" s="475">
        <f t="shared" si="4"/>
        <v>85271</v>
      </c>
      <c r="T13" s="475">
        <f t="shared" si="4"/>
        <v>85271</v>
      </c>
      <c r="U13" s="475">
        <f>IF(AND(U7&gt;=$C13,U7&lt;=$D13),$C11,0)</f>
        <v>85271</v>
      </c>
      <c r="V13" s="475">
        <f t="shared" si="4"/>
        <v>85271</v>
      </c>
      <c r="W13" s="475">
        <f t="shared" si="4"/>
        <v>85271</v>
      </c>
      <c r="X13" s="475">
        <f t="shared" si="4"/>
        <v>85271</v>
      </c>
      <c r="Y13" s="475">
        <f t="shared" si="4"/>
        <v>85271</v>
      </c>
      <c r="Z13" s="475">
        <f t="shared" si="4"/>
        <v>85271</v>
      </c>
      <c r="AA13" s="475">
        <f t="shared" si="4"/>
        <v>85271</v>
      </c>
      <c r="AB13" s="475">
        <f t="shared" si="4"/>
        <v>85271</v>
      </c>
      <c r="AC13" s="475">
        <f t="shared" si="4"/>
        <v>85271</v>
      </c>
      <c r="AD13" s="475">
        <f t="shared" si="4"/>
        <v>85271</v>
      </c>
      <c r="AE13" s="475">
        <f t="shared" si="4"/>
        <v>85271</v>
      </c>
      <c r="AF13" s="475">
        <f t="shared" si="4"/>
        <v>0</v>
      </c>
      <c r="AG13" s="475">
        <f t="shared" si="4"/>
        <v>0</v>
      </c>
      <c r="AH13" s="475">
        <f t="shared" si="4"/>
        <v>0</v>
      </c>
      <c r="AI13" s="475">
        <f t="shared" si="4"/>
        <v>0</v>
      </c>
      <c r="AJ13" s="475">
        <f t="shared" si="4"/>
        <v>0</v>
      </c>
      <c r="AK13" s="475">
        <f t="shared" si="4"/>
        <v>0</v>
      </c>
      <c r="AL13" s="475">
        <f t="shared" si="4"/>
        <v>0</v>
      </c>
      <c r="AM13" s="475">
        <f t="shared" si="4"/>
        <v>0</v>
      </c>
      <c r="AN13" s="475">
        <f t="shared" si="4"/>
        <v>0</v>
      </c>
      <c r="AO13" s="475">
        <f t="shared" si="4"/>
        <v>0</v>
      </c>
      <c r="AP13" s="475">
        <f t="shared" ref="AP13:BQ13" si="5">IF(AND(AP7&gt;=$C13,AP7&lt;=$D13),$C11,0)</f>
        <v>0</v>
      </c>
      <c r="AQ13" s="475">
        <f t="shared" si="5"/>
        <v>0</v>
      </c>
      <c r="AR13" s="475">
        <f t="shared" si="5"/>
        <v>0</v>
      </c>
      <c r="AS13" s="475">
        <f t="shared" si="5"/>
        <v>0</v>
      </c>
      <c r="AT13" s="475">
        <f t="shared" si="5"/>
        <v>0</v>
      </c>
      <c r="AU13" s="475">
        <f t="shared" si="5"/>
        <v>0</v>
      </c>
      <c r="AV13" s="475">
        <f t="shared" si="5"/>
        <v>0</v>
      </c>
      <c r="AW13" s="475">
        <f t="shared" si="5"/>
        <v>0</v>
      </c>
      <c r="AX13" s="475">
        <f t="shared" si="5"/>
        <v>0</v>
      </c>
      <c r="AY13" s="475">
        <f t="shared" si="5"/>
        <v>0</v>
      </c>
      <c r="AZ13" s="475">
        <f t="shared" si="5"/>
        <v>0</v>
      </c>
      <c r="BA13" s="475">
        <f t="shared" si="5"/>
        <v>0</v>
      </c>
      <c r="BB13" s="475">
        <f t="shared" si="5"/>
        <v>0</v>
      </c>
      <c r="BC13" s="475">
        <f t="shared" si="5"/>
        <v>0</v>
      </c>
      <c r="BD13" s="475">
        <f t="shared" si="5"/>
        <v>0</v>
      </c>
      <c r="BE13" s="475">
        <f t="shared" si="5"/>
        <v>0</v>
      </c>
      <c r="BF13" s="475">
        <f t="shared" si="5"/>
        <v>0</v>
      </c>
      <c r="BG13" s="475">
        <f t="shared" si="5"/>
        <v>0</v>
      </c>
      <c r="BH13" s="475">
        <f t="shared" si="5"/>
        <v>0</v>
      </c>
      <c r="BI13" s="475">
        <f t="shared" si="5"/>
        <v>0</v>
      </c>
      <c r="BJ13" s="475">
        <f t="shared" si="5"/>
        <v>0</v>
      </c>
      <c r="BK13" s="475">
        <f t="shared" si="5"/>
        <v>0</v>
      </c>
      <c r="BL13" s="475">
        <f t="shared" si="5"/>
        <v>0</v>
      </c>
      <c r="BM13" s="475">
        <f t="shared" si="5"/>
        <v>0</v>
      </c>
      <c r="BN13" s="475">
        <f t="shared" si="5"/>
        <v>0</v>
      </c>
      <c r="BO13" s="475">
        <f t="shared" si="5"/>
        <v>0</v>
      </c>
      <c r="BP13" s="475">
        <f t="shared" si="5"/>
        <v>0</v>
      </c>
      <c r="BQ13" s="475">
        <f t="shared" si="5"/>
        <v>0</v>
      </c>
      <c r="BR13" s="465"/>
      <c r="BS13" s="465"/>
      <c r="BT13" s="465"/>
      <c r="BU13" s="465"/>
      <c r="BV13" s="465"/>
      <c r="BW13" s="475"/>
      <c r="BX13" s="475">
        <f t="shared" ref="BX13:CY13" si="6">IF(AND(BX7&gt;=$C13,BX7&lt;=$D13),$C11,0)</f>
        <v>0</v>
      </c>
      <c r="BY13" s="475">
        <f t="shared" si="6"/>
        <v>0</v>
      </c>
      <c r="BZ13" s="475">
        <f t="shared" si="6"/>
        <v>0</v>
      </c>
      <c r="CA13" s="475">
        <f t="shared" si="6"/>
        <v>0</v>
      </c>
      <c r="CB13" s="475">
        <f t="shared" si="6"/>
        <v>0</v>
      </c>
      <c r="CC13" s="475">
        <f t="shared" si="6"/>
        <v>0</v>
      </c>
      <c r="CD13" s="475">
        <f t="shared" si="6"/>
        <v>0</v>
      </c>
      <c r="CE13" s="475">
        <f t="shared" si="6"/>
        <v>0</v>
      </c>
      <c r="CF13" s="475">
        <f t="shared" si="6"/>
        <v>0</v>
      </c>
      <c r="CG13" s="475">
        <f t="shared" si="6"/>
        <v>0</v>
      </c>
      <c r="CH13" s="475">
        <f t="shared" si="6"/>
        <v>0</v>
      </c>
      <c r="CI13" s="475">
        <f t="shared" si="6"/>
        <v>0</v>
      </c>
      <c r="CJ13" s="475">
        <f t="shared" si="6"/>
        <v>0</v>
      </c>
      <c r="CK13" s="475">
        <f t="shared" si="6"/>
        <v>0</v>
      </c>
      <c r="CL13" s="475">
        <f t="shared" si="6"/>
        <v>0</v>
      </c>
      <c r="CM13" s="475">
        <f t="shared" si="6"/>
        <v>0</v>
      </c>
      <c r="CN13" s="475">
        <f t="shared" si="6"/>
        <v>0</v>
      </c>
      <c r="CO13" s="475">
        <f t="shared" si="6"/>
        <v>0</v>
      </c>
      <c r="CP13" s="475">
        <f t="shared" si="6"/>
        <v>0</v>
      </c>
      <c r="CQ13" s="475">
        <f t="shared" si="6"/>
        <v>0</v>
      </c>
      <c r="CR13" s="475">
        <f t="shared" si="6"/>
        <v>0</v>
      </c>
      <c r="CS13" s="475">
        <f t="shared" si="6"/>
        <v>0</v>
      </c>
      <c r="CT13" s="475">
        <f t="shared" si="6"/>
        <v>0</v>
      </c>
      <c r="CU13" s="475">
        <f t="shared" si="6"/>
        <v>0</v>
      </c>
      <c r="CV13" s="475">
        <f t="shared" si="6"/>
        <v>0</v>
      </c>
      <c r="CW13" s="475">
        <f t="shared" si="6"/>
        <v>0</v>
      </c>
      <c r="CX13" s="475">
        <f t="shared" si="6"/>
        <v>0</v>
      </c>
      <c r="CY13" s="476">
        <f t="shared" si="6"/>
        <v>0</v>
      </c>
    </row>
    <row r="14" spans="1:103">
      <c r="B14" s="473" t="s">
        <v>184</v>
      </c>
      <c r="C14" s="464">
        <f>D12+1</f>
        <v>22</v>
      </c>
      <c r="D14" s="464">
        <f>C15</f>
        <v>22</v>
      </c>
      <c r="E14" s="464"/>
      <c r="J14" s="475">
        <f t="shared" ref="J14:AO14" si="7">IF(AND(J7&gt;=$C14,J7&lt;=$D14),$C11,0)</f>
        <v>0</v>
      </c>
      <c r="K14" s="475">
        <f t="shared" si="7"/>
        <v>0</v>
      </c>
      <c r="L14" s="475">
        <f t="shared" si="7"/>
        <v>0</v>
      </c>
      <c r="M14" s="475">
        <f t="shared" si="7"/>
        <v>0</v>
      </c>
      <c r="N14" s="475">
        <f t="shared" si="7"/>
        <v>0</v>
      </c>
      <c r="O14" s="475">
        <f t="shared" si="7"/>
        <v>0</v>
      </c>
      <c r="P14" s="475">
        <f t="shared" si="7"/>
        <v>0</v>
      </c>
      <c r="Q14" s="475">
        <f t="shared" si="7"/>
        <v>0</v>
      </c>
      <c r="R14" s="475">
        <f t="shared" si="7"/>
        <v>0</v>
      </c>
      <c r="S14" s="475">
        <f t="shared" si="7"/>
        <v>0</v>
      </c>
      <c r="T14" s="475">
        <f t="shared" si="7"/>
        <v>0</v>
      </c>
      <c r="U14" s="475">
        <f t="shared" si="7"/>
        <v>0</v>
      </c>
      <c r="V14" s="475">
        <f t="shared" si="7"/>
        <v>0</v>
      </c>
      <c r="W14" s="475">
        <f t="shared" si="7"/>
        <v>0</v>
      </c>
      <c r="X14" s="475">
        <f t="shared" si="7"/>
        <v>0</v>
      </c>
      <c r="Y14" s="475">
        <f t="shared" si="7"/>
        <v>0</v>
      </c>
      <c r="Z14" s="475">
        <f t="shared" si="7"/>
        <v>0</v>
      </c>
      <c r="AA14" s="475">
        <f t="shared" si="7"/>
        <v>0</v>
      </c>
      <c r="AB14" s="475">
        <f t="shared" si="7"/>
        <v>0</v>
      </c>
      <c r="AC14" s="475">
        <f t="shared" si="7"/>
        <v>0</v>
      </c>
      <c r="AD14" s="475">
        <f t="shared" si="7"/>
        <v>0</v>
      </c>
      <c r="AE14" s="475">
        <f t="shared" si="7"/>
        <v>85271</v>
      </c>
      <c r="AF14" s="475">
        <f t="shared" si="7"/>
        <v>0</v>
      </c>
      <c r="AG14" s="475">
        <f t="shared" si="7"/>
        <v>0</v>
      </c>
      <c r="AH14" s="475">
        <f t="shared" si="7"/>
        <v>0</v>
      </c>
      <c r="AI14" s="475">
        <f t="shared" si="7"/>
        <v>0</v>
      </c>
      <c r="AJ14" s="475">
        <f t="shared" si="7"/>
        <v>0</v>
      </c>
      <c r="AK14" s="475">
        <f t="shared" si="7"/>
        <v>0</v>
      </c>
      <c r="AL14" s="475">
        <f t="shared" si="7"/>
        <v>0</v>
      </c>
      <c r="AM14" s="475">
        <f t="shared" si="7"/>
        <v>0</v>
      </c>
      <c r="AN14" s="475">
        <f t="shared" si="7"/>
        <v>0</v>
      </c>
      <c r="AO14" s="475">
        <f t="shared" si="7"/>
        <v>0</v>
      </c>
      <c r="AP14" s="475">
        <f t="shared" ref="AP14:BQ14" si="8">IF(AND(AP7&gt;=$C14,AP7&lt;=$D14),$C11,0)</f>
        <v>0</v>
      </c>
      <c r="AQ14" s="475">
        <f t="shared" si="8"/>
        <v>0</v>
      </c>
      <c r="AR14" s="475">
        <f t="shared" si="8"/>
        <v>0</v>
      </c>
      <c r="AS14" s="475">
        <f t="shared" si="8"/>
        <v>0</v>
      </c>
      <c r="AT14" s="475">
        <f t="shared" si="8"/>
        <v>0</v>
      </c>
      <c r="AU14" s="475">
        <f t="shared" si="8"/>
        <v>0</v>
      </c>
      <c r="AV14" s="475">
        <f t="shared" si="8"/>
        <v>0</v>
      </c>
      <c r="AW14" s="475">
        <f t="shared" si="8"/>
        <v>0</v>
      </c>
      <c r="AX14" s="475">
        <f t="shared" si="8"/>
        <v>0</v>
      </c>
      <c r="AY14" s="475">
        <f t="shared" si="8"/>
        <v>0</v>
      </c>
      <c r="AZ14" s="475">
        <f t="shared" si="8"/>
        <v>0</v>
      </c>
      <c r="BA14" s="475">
        <f t="shared" si="8"/>
        <v>0</v>
      </c>
      <c r="BB14" s="475">
        <f t="shared" si="8"/>
        <v>0</v>
      </c>
      <c r="BC14" s="475">
        <f t="shared" si="8"/>
        <v>0</v>
      </c>
      <c r="BD14" s="475">
        <f t="shared" si="8"/>
        <v>0</v>
      </c>
      <c r="BE14" s="475">
        <f t="shared" si="8"/>
        <v>0</v>
      </c>
      <c r="BF14" s="475">
        <f t="shared" si="8"/>
        <v>0</v>
      </c>
      <c r="BG14" s="475">
        <f t="shared" si="8"/>
        <v>0</v>
      </c>
      <c r="BH14" s="475">
        <f t="shared" si="8"/>
        <v>0</v>
      </c>
      <c r="BI14" s="475">
        <f t="shared" si="8"/>
        <v>0</v>
      </c>
      <c r="BJ14" s="475">
        <f t="shared" si="8"/>
        <v>0</v>
      </c>
      <c r="BK14" s="475">
        <f t="shared" si="8"/>
        <v>0</v>
      </c>
      <c r="BL14" s="475">
        <f t="shared" si="8"/>
        <v>0</v>
      </c>
      <c r="BM14" s="475">
        <f t="shared" si="8"/>
        <v>0</v>
      </c>
      <c r="BN14" s="475">
        <f t="shared" si="8"/>
        <v>0</v>
      </c>
      <c r="BO14" s="475">
        <f t="shared" si="8"/>
        <v>0</v>
      </c>
      <c r="BP14" s="475">
        <f t="shared" si="8"/>
        <v>0</v>
      </c>
      <c r="BQ14" s="475">
        <f t="shared" si="8"/>
        <v>0</v>
      </c>
      <c r="BR14" s="465"/>
      <c r="BS14" s="465"/>
      <c r="BT14" s="465"/>
      <c r="BU14" s="465"/>
      <c r="BV14" s="465"/>
      <c r="BW14" s="475"/>
      <c r="BX14" s="475">
        <f t="shared" ref="BX14:CY14" si="9">IF(AND(BX7&gt;=$C14,BX7&lt;=$D14),$C11,0)</f>
        <v>0</v>
      </c>
      <c r="BY14" s="475">
        <f t="shared" si="9"/>
        <v>0</v>
      </c>
      <c r="BZ14" s="475">
        <f t="shared" si="9"/>
        <v>0</v>
      </c>
      <c r="CA14" s="475">
        <f t="shared" si="9"/>
        <v>0</v>
      </c>
      <c r="CB14" s="475">
        <f t="shared" si="9"/>
        <v>0</v>
      </c>
      <c r="CC14" s="475">
        <f t="shared" si="9"/>
        <v>0</v>
      </c>
      <c r="CD14" s="475">
        <f t="shared" si="9"/>
        <v>0</v>
      </c>
      <c r="CE14" s="475">
        <f t="shared" si="9"/>
        <v>0</v>
      </c>
      <c r="CF14" s="475">
        <f t="shared" si="9"/>
        <v>0</v>
      </c>
      <c r="CG14" s="475">
        <f t="shared" si="9"/>
        <v>0</v>
      </c>
      <c r="CH14" s="475">
        <f t="shared" si="9"/>
        <v>0</v>
      </c>
      <c r="CI14" s="475">
        <f t="shared" si="9"/>
        <v>0</v>
      </c>
      <c r="CJ14" s="475">
        <f t="shared" si="9"/>
        <v>0</v>
      </c>
      <c r="CK14" s="475">
        <f t="shared" si="9"/>
        <v>0</v>
      </c>
      <c r="CL14" s="475">
        <f t="shared" si="9"/>
        <v>0</v>
      </c>
      <c r="CM14" s="475">
        <f t="shared" si="9"/>
        <v>0</v>
      </c>
      <c r="CN14" s="475">
        <f t="shared" si="9"/>
        <v>0</v>
      </c>
      <c r="CO14" s="475">
        <f t="shared" si="9"/>
        <v>0</v>
      </c>
      <c r="CP14" s="475">
        <f t="shared" si="9"/>
        <v>0</v>
      </c>
      <c r="CQ14" s="475">
        <f t="shared" si="9"/>
        <v>0</v>
      </c>
      <c r="CR14" s="475">
        <f t="shared" si="9"/>
        <v>0</v>
      </c>
      <c r="CS14" s="475">
        <f t="shared" si="9"/>
        <v>0</v>
      </c>
      <c r="CT14" s="475">
        <f t="shared" si="9"/>
        <v>0</v>
      </c>
      <c r="CU14" s="475">
        <f t="shared" si="9"/>
        <v>0</v>
      </c>
      <c r="CV14" s="475">
        <f t="shared" si="9"/>
        <v>0</v>
      </c>
      <c r="CW14" s="475">
        <f t="shared" si="9"/>
        <v>0</v>
      </c>
      <c r="CX14" s="475">
        <f t="shared" si="9"/>
        <v>0</v>
      </c>
      <c r="CY14" s="476">
        <f t="shared" si="9"/>
        <v>0</v>
      </c>
    </row>
    <row r="15" spans="1:103">
      <c r="B15" s="473" t="s">
        <v>183</v>
      </c>
      <c r="C15" s="744">
        <v>22</v>
      </c>
      <c r="D15" s="440"/>
      <c r="E15" s="440"/>
      <c r="G15" s="464"/>
      <c r="J15" s="475">
        <f t="shared" ref="J15:AO15" si="10">IF(J7=$C15,$C11,0)</f>
        <v>0</v>
      </c>
      <c r="K15" s="475">
        <f t="shared" si="10"/>
        <v>0</v>
      </c>
      <c r="L15" s="475">
        <f t="shared" si="10"/>
        <v>0</v>
      </c>
      <c r="M15" s="475">
        <f t="shared" si="10"/>
        <v>0</v>
      </c>
      <c r="N15" s="475">
        <f t="shared" si="10"/>
        <v>0</v>
      </c>
      <c r="O15" s="475">
        <f t="shared" si="10"/>
        <v>0</v>
      </c>
      <c r="P15" s="475">
        <f t="shared" si="10"/>
        <v>0</v>
      </c>
      <c r="Q15" s="475">
        <f t="shared" si="10"/>
        <v>0</v>
      </c>
      <c r="R15" s="475">
        <f t="shared" si="10"/>
        <v>0</v>
      </c>
      <c r="S15" s="475">
        <f t="shared" si="10"/>
        <v>0</v>
      </c>
      <c r="T15" s="475">
        <f t="shared" si="10"/>
        <v>0</v>
      </c>
      <c r="U15" s="475">
        <f t="shared" si="10"/>
        <v>0</v>
      </c>
      <c r="V15" s="475">
        <f t="shared" si="10"/>
        <v>0</v>
      </c>
      <c r="W15" s="475">
        <f t="shared" si="10"/>
        <v>0</v>
      </c>
      <c r="X15" s="475">
        <f t="shared" si="10"/>
        <v>0</v>
      </c>
      <c r="Y15" s="475">
        <f t="shared" si="10"/>
        <v>0</v>
      </c>
      <c r="Z15" s="475">
        <f t="shared" si="10"/>
        <v>0</v>
      </c>
      <c r="AA15" s="475">
        <f t="shared" si="10"/>
        <v>0</v>
      </c>
      <c r="AB15" s="475">
        <f t="shared" si="10"/>
        <v>0</v>
      </c>
      <c r="AC15" s="475">
        <f t="shared" si="10"/>
        <v>0</v>
      </c>
      <c r="AD15" s="475">
        <f t="shared" si="10"/>
        <v>0</v>
      </c>
      <c r="AE15" s="475">
        <f t="shared" si="10"/>
        <v>85271</v>
      </c>
      <c r="AF15" s="475">
        <f t="shared" si="10"/>
        <v>0</v>
      </c>
      <c r="AG15" s="475">
        <f t="shared" si="10"/>
        <v>0</v>
      </c>
      <c r="AH15" s="475">
        <f t="shared" si="10"/>
        <v>0</v>
      </c>
      <c r="AI15" s="475">
        <f t="shared" si="10"/>
        <v>0</v>
      </c>
      <c r="AJ15" s="475">
        <f t="shared" si="10"/>
        <v>0</v>
      </c>
      <c r="AK15" s="475">
        <f t="shared" si="10"/>
        <v>0</v>
      </c>
      <c r="AL15" s="475">
        <f t="shared" si="10"/>
        <v>0</v>
      </c>
      <c r="AM15" s="475">
        <f t="shared" si="10"/>
        <v>0</v>
      </c>
      <c r="AN15" s="475">
        <f t="shared" si="10"/>
        <v>0</v>
      </c>
      <c r="AO15" s="475">
        <f t="shared" si="10"/>
        <v>0</v>
      </c>
      <c r="AP15" s="475">
        <f t="shared" ref="AP15:BQ15" si="11">IF(AP7=$C15,$C11,0)</f>
        <v>0</v>
      </c>
      <c r="AQ15" s="475">
        <f t="shared" si="11"/>
        <v>0</v>
      </c>
      <c r="AR15" s="475">
        <f t="shared" si="11"/>
        <v>0</v>
      </c>
      <c r="AS15" s="475">
        <f t="shared" si="11"/>
        <v>0</v>
      </c>
      <c r="AT15" s="475">
        <f t="shared" si="11"/>
        <v>0</v>
      </c>
      <c r="AU15" s="475">
        <f t="shared" si="11"/>
        <v>0</v>
      </c>
      <c r="AV15" s="475">
        <f t="shared" si="11"/>
        <v>0</v>
      </c>
      <c r="AW15" s="475">
        <f t="shared" si="11"/>
        <v>0</v>
      </c>
      <c r="AX15" s="475">
        <f t="shared" si="11"/>
        <v>0</v>
      </c>
      <c r="AY15" s="475">
        <f t="shared" si="11"/>
        <v>0</v>
      </c>
      <c r="AZ15" s="475">
        <f t="shared" si="11"/>
        <v>0</v>
      </c>
      <c r="BA15" s="475">
        <f t="shared" si="11"/>
        <v>0</v>
      </c>
      <c r="BB15" s="475">
        <f t="shared" si="11"/>
        <v>0</v>
      </c>
      <c r="BC15" s="475">
        <f t="shared" si="11"/>
        <v>0</v>
      </c>
      <c r="BD15" s="475">
        <f t="shared" si="11"/>
        <v>0</v>
      </c>
      <c r="BE15" s="475">
        <f t="shared" si="11"/>
        <v>0</v>
      </c>
      <c r="BF15" s="475">
        <f t="shared" si="11"/>
        <v>0</v>
      </c>
      <c r="BG15" s="475">
        <f t="shared" si="11"/>
        <v>0</v>
      </c>
      <c r="BH15" s="475">
        <f t="shared" si="11"/>
        <v>0</v>
      </c>
      <c r="BI15" s="475">
        <f t="shared" si="11"/>
        <v>0</v>
      </c>
      <c r="BJ15" s="475">
        <f t="shared" si="11"/>
        <v>0</v>
      </c>
      <c r="BK15" s="475">
        <f t="shared" si="11"/>
        <v>0</v>
      </c>
      <c r="BL15" s="475">
        <f t="shared" si="11"/>
        <v>0</v>
      </c>
      <c r="BM15" s="475">
        <f t="shared" si="11"/>
        <v>0</v>
      </c>
      <c r="BN15" s="475">
        <f t="shared" si="11"/>
        <v>0</v>
      </c>
      <c r="BO15" s="475">
        <f t="shared" si="11"/>
        <v>0</v>
      </c>
      <c r="BP15" s="475">
        <f t="shared" si="11"/>
        <v>0</v>
      </c>
      <c r="BQ15" s="475">
        <f t="shared" si="11"/>
        <v>0</v>
      </c>
      <c r="BR15" s="465"/>
      <c r="BS15" s="465"/>
      <c r="BT15" s="465"/>
      <c r="BU15" s="465"/>
      <c r="BV15" s="465"/>
      <c r="BW15" s="475"/>
      <c r="BX15" s="475">
        <f t="shared" ref="BX15:CY15" si="12">IF(BX7=$C15,$C11,0)</f>
        <v>0</v>
      </c>
      <c r="BY15" s="475">
        <f t="shared" si="12"/>
        <v>0</v>
      </c>
      <c r="BZ15" s="475">
        <f t="shared" si="12"/>
        <v>0</v>
      </c>
      <c r="CA15" s="475">
        <f t="shared" si="12"/>
        <v>0</v>
      </c>
      <c r="CB15" s="475">
        <f t="shared" si="12"/>
        <v>0</v>
      </c>
      <c r="CC15" s="475">
        <f t="shared" si="12"/>
        <v>0</v>
      </c>
      <c r="CD15" s="475">
        <f t="shared" si="12"/>
        <v>0</v>
      </c>
      <c r="CE15" s="475">
        <f t="shared" si="12"/>
        <v>0</v>
      </c>
      <c r="CF15" s="475">
        <f t="shared" si="12"/>
        <v>0</v>
      </c>
      <c r="CG15" s="475">
        <f t="shared" si="12"/>
        <v>0</v>
      </c>
      <c r="CH15" s="475">
        <f t="shared" si="12"/>
        <v>0</v>
      </c>
      <c r="CI15" s="475">
        <f t="shared" si="12"/>
        <v>0</v>
      </c>
      <c r="CJ15" s="475">
        <f t="shared" si="12"/>
        <v>0</v>
      </c>
      <c r="CK15" s="475">
        <f t="shared" si="12"/>
        <v>0</v>
      </c>
      <c r="CL15" s="475">
        <f t="shared" si="12"/>
        <v>0</v>
      </c>
      <c r="CM15" s="475">
        <f t="shared" si="12"/>
        <v>0</v>
      </c>
      <c r="CN15" s="475">
        <f t="shared" si="12"/>
        <v>0</v>
      </c>
      <c r="CO15" s="475">
        <f t="shared" si="12"/>
        <v>0</v>
      </c>
      <c r="CP15" s="475">
        <f t="shared" si="12"/>
        <v>0</v>
      </c>
      <c r="CQ15" s="475">
        <f t="shared" si="12"/>
        <v>0</v>
      </c>
      <c r="CR15" s="475">
        <f t="shared" si="12"/>
        <v>0</v>
      </c>
      <c r="CS15" s="475">
        <f t="shared" si="12"/>
        <v>0</v>
      </c>
      <c r="CT15" s="475">
        <f t="shared" si="12"/>
        <v>0</v>
      </c>
      <c r="CU15" s="475">
        <f t="shared" si="12"/>
        <v>0</v>
      </c>
      <c r="CV15" s="475">
        <f t="shared" si="12"/>
        <v>0</v>
      </c>
      <c r="CW15" s="475">
        <f t="shared" si="12"/>
        <v>0</v>
      </c>
      <c r="CX15" s="475">
        <f t="shared" si="12"/>
        <v>0</v>
      </c>
      <c r="CY15" s="476">
        <f t="shared" si="12"/>
        <v>0</v>
      </c>
    </row>
    <row r="16" spans="1:103">
      <c r="B16" s="473" t="s">
        <v>85</v>
      </c>
      <c r="C16" s="745">
        <f>C15</f>
        <v>22</v>
      </c>
      <c r="D16" s="440"/>
      <c r="E16" s="440"/>
      <c r="J16" s="475">
        <f t="shared" ref="J16:AO16" si="13">IF(J7&gt;=$C16,$C11,0)</f>
        <v>0</v>
      </c>
      <c r="K16" s="475">
        <f t="shared" si="13"/>
        <v>0</v>
      </c>
      <c r="L16" s="475">
        <f t="shared" si="13"/>
        <v>0</v>
      </c>
      <c r="M16" s="475">
        <f t="shared" si="13"/>
        <v>0</v>
      </c>
      <c r="N16" s="475">
        <f t="shared" si="13"/>
        <v>0</v>
      </c>
      <c r="O16" s="475">
        <f t="shared" si="13"/>
        <v>0</v>
      </c>
      <c r="P16" s="475">
        <f>IF(P7&gt;=$C16,$C11,0)</f>
        <v>0</v>
      </c>
      <c r="Q16" s="475">
        <f t="shared" si="13"/>
        <v>0</v>
      </c>
      <c r="R16" s="475">
        <f t="shared" si="13"/>
        <v>0</v>
      </c>
      <c r="S16" s="475">
        <f t="shared" si="13"/>
        <v>0</v>
      </c>
      <c r="T16" s="475">
        <f t="shared" si="13"/>
        <v>0</v>
      </c>
      <c r="U16" s="475">
        <f t="shared" si="13"/>
        <v>0</v>
      </c>
      <c r="V16" s="475">
        <f t="shared" si="13"/>
        <v>0</v>
      </c>
      <c r="W16" s="475">
        <f t="shared" si="13"/>
        <v>0</v>
      </c>
      <c r="X16" s="475">
        <f t="shared" si="13"/>
        <v>0</v>
      </c>
      <c r="Y16" s="475">
        <f t="shared" si="13"/>
        <v>0</v>
      </c>
      <c r="Z16" s="475">
        <f t="shared" si="13"/>
        <v>0</v>
      </c>
      <c r="AA16" s="475">
        <f t="shared" si="13"/>
        <v>0</v>
      </c>
      <c r="AB16" s="475">
        <f t="shared" si="13"/>
        <v>0</v>
      </c>
      <c r="AC16" s="475">
        <f t="shared" si="13"/>
        <v>0</v>
      </c>
      <c r="AD16" s="475">
        <f t="shared" si="13"/>
        <v>0</v>
      </c>
      <c r="AE16" s="475">
        <f t="shared" si="13"/>
        <v>85271</v>
      </c>
      <c r="AF16" s="475">
        <f t="shared" si="13"/>
        <v>85271</v>
      </c>
      <c r="AG16" s="475">
        <f t="shared" si="13"/>
        <v>85271</v>
      </c>
      <c r="AH16" s="475">
        <f t="shared" si="13"/>
        <v>85271</v>
      </c>
      <c r="AI16" s="475">
        <f t="shared" si="13"/>
        <v>85271</v>
      </c>
      <c r="AJ16" s="475">
        <f t="shared" si="13"/>
        <v>85271</v>
      </c>
      <c r="AK16" s="475">
        <f t="shared" si="13"/>
        <v>85271</v>
      </c>
      <c r="AL16" s="475">
        <f t="shared" si="13"/>
        <v>85271</v>
      </c>
      <c r="AM16" s="475">
        <f t="shared" si="13"/>
        <v>85271</v>
      </c>
      <c r="AN16" s="475">
        <f t="shared" si="13"/>
        <v>85271</v>
      </c>
      <c r="AO16" s="475">
        <f t="shared" si="13"/>
        <v>85271</v>
      </c>
      <c r="AP16" s="475">
        <f t="shared" ref="AP16:BQ16" si="14">IF(AP7&gt;=$C16,$C11,0)</f>
        <v>85271</v>
      </c>
      <c r="AQ16" s="475">
        <f t="shared" si="14"/>
        <v>85271</v>
      </c>
      <c r="AR16" s="475">
        <f t="shared" si="14"/>
        <v>85271</v>
      </c>
      <c r="AS16" s="475">
        <f t="shared" si="14"/>
        <v>85271</v>
      </c>
      <c r="AT16" s="475">
        <f t="shared" si="14"/>
        <v>85271</v>
      </c>
      <c r="AU16" s="475">
        <f t="shared" si="14"/>
        <v>85271</v>
      </c>
      <c r="AV16" s="475">
        <f t="shared" si="14"/>
        <v>85271</v>
      </c>
      <c r="AW16" s="475">
        <f t="shared" si="14"/>
        <v>85271</v>
      </c>
      <c r="AX16" s="475">
        <f t="shared" si="14"/>
        <v>85271</v>
      </c>
      <c r="AY16" s="475">
        <f t="shared" si="14"/>
        <v>85271</v>
      </c>
      <c r="AZ16" s="475">
        <f t="shared" si="14"/>
        <v>85271</v>
      </c>
      <c r="BA16" s="475">
        <f t="shared" si="14"/>
        <v>85271</v>
      </c>
      <c r="BB16" s="475">
        <f t="shared" si="14"/>
        <v>85271</v>
      </c>
      <c r="BC16" s="475">
        <f t="shared" si="14"/>
        <v>85271</v>
      </c>
      <c r="BD16" s="475">
        <f t="shared" si="14"/>
        <v>85271</v>
      </c>
      <c r="BE16" s="475">
        <f t="shared" si="14"/>
        <v>85271</v>
      </c>
      <c r="BF16" s="475">
        <f t="shared" si="14"/>
        <v>85271</v>
      </c>
      <c r="BG16" s="475">
        <f t="shared" si="14"/>
        <v>85271</v>
      </c>
      <c r="BH16" s="475">
        <f t="shared" si="14"/>
        <v>85271</v>
      </c>
      <c r="BI16" s="475">
        <f t="shared" si="14"/>
        <v>85271</v>
      </c>
      <c r="BJ16" s="475">
        <f t="shared" si="14"/>
        <v>85271</v>
      </c>
      <c r="BK16" s="475">
        <f t="shared" si="14"/>
        <v>85271</v>
      </c>
      <c r="BL16" s="475">
        <f t="shared" si="14"/>
        <v>85271</v>
      </c>
      <c r="BM16" s="475">
        <f t="shared" si="14"/>
        <v>85271</v>
      </c>
      <c r="BN16" s="475">
        <f t="shared" si="14"/>
        <v>85271</v>
      </c>
      <c r="BO16" s="475">
        <f t="shared" si="14"/>
        <v>85271</v>
      </c>
      <c r="BP16" s="475">
        <f t="shared" si="14"/>
        <v>85271</v>
      </c>
      <c r="BQ16" s="475">
        <f t="shared" si="14"/>
        <v>85271</v>
      </c>
      <c r="BR16" s="465"/>
      <c r="BS16" s="465"/>
      <c r="BT16" s="465"/>
      <c r="BU16" s="465"/>
      <c r="BV16" s="465"/>
      <c r="BW16" s="465"/>
      <c r="BX16" s="475">
        <f t="shared" ref="BX16:CY16" si="15">IF(BX7&gt;=$C16,$C11,0)</f>
        <v>85271</v>
      </c>
      <c r="BY16" s="475">
        <f t="shared" si="15"/>
        <v>85271</v>
      </c>
      <c r="BZ16" s="475">
        <f t="shared" si="15"/>
        <v>85271</v>
      </c>
      <c r="CA16" s="475">
        <f t="shared" si="15"/>
        <v>85271</v>
      </c>
      <c r="CB16" s="475">
        <f t="shared" si="15"/>
        <v>85271</v>
      </c>
      <c r="CC16" s="475">
        <f t="shared" si="15"/>
        <v>85271</v>
      </c>
      <c r="CD16" s="475">
        <f t="shared" si="15"/>
        <v>85271</v>
      </c>
      <c r="CE16" s="475">
        <f t="shared" si="15"/>
        <v>85271</v>
      </c>
      <c r="CF16" s="475">
        <f t="shared" si="15"/>
        <v>85271</v>
      </c>
      <c r="CG16" s="475">
        <f t="shared" si="15"/>
        <v>85271</v>
      </c>
      <c r="CH16" s="475">
        <f t="shared" si="15"/>
        <v>85271</v>
      </c>
      <c r="CI16" s="475">
        <f t="shared" si="15"/>
        <v>85271</v>
      </c>
      <c r="CJ16" s="475">
        <f t="shared" si="15"/>
        <v>85271</v>
      </c>
      <c r="CK16" s="475">
        <f t="shared" si="15"/>
        <v>85271</v>
      </c>
      <c r="CL16" s="475">
        <f t="shared" si="15"/>
        <v>85271</v>
      </c>
      <c r="CM16" s="475">
        <f t="shared" si="15"/>
        <v>85271</v>
      </c>
      <c r="CN16" s="475">
        <f t="shared" si="15"/>
        <v>85271</v>
      </c>
      <c r="CO16" s="475">
        <f t="shared" si="15"/>
        <v>85271</v>
      </c>
      <c r="CP16" s="475">
        <f t="shared" si="15"/>
        <v>85271</v>
      </c>
      <c r="CQ16" s="475">
        <f t="shared" si="15"/>
        <v>85271</v>
      </c>
      <c r="CR16" s="475">
        <f t="shared" si="15"/>
        <v>85271</v>
      </c>
      <c r="CS16" s="475">
        <f t="shared" si="15"/>
        <v>85271</v>
      </c>
      <c r="CT16" s="475">
        <f t="shared" si="15"/>
        <v>85271</v>
      </c>
      <c r="CU16" s="475">
        <f t="shared" si="15"/>
        <v>85271</v>
      </c>
      <c r="CV16" s="475">
        <f t="shared" si="15"/>
        <v>85271</v>
      </c>
      <c r="CW16" s="475">
        <f t="shared" si="15"/>
        <v>85271</v>
      </c>
      <c r="CX16" s="475">
        <f t="shared" si="15"/>
        <v>85271</v>
      </c>
      <c r="CY16" s="476">
        <f t="shared" si="15"/>
        <v>85271</v>
      </c>
    </row>
    <row r="17" spans="1:103">
      <c r="B17" s="473" t="s">
        <v>115</v>
      </c>
      <c r="C17" s="464"/>
      <c r="D17" s="440"/>
      <c r="E17" s="440"/>
      <c r="J17" s="475">
        <f t="shared" ref="J17:AO17" si="16">SUM(J12,J14,J16)</f>
        <v>0</v>
      </c>
      <c r="K17" s="475">
        <f t="shared" si="16"/>
        <v>0</v>
      </c>
      <c r="L17" s="475">
        <f t="shared" si="16"/>
        <v>0</v>
      </c>
      <c r="M17" s="475">
        <f t="shared" si="16"/>
        <v>0</v>
      </c>
      <c r="N17" s="475">
        <f t="shared" si="16"/>
        <v>0</v>
      </c>
      <c r="O17" s="475">
        <f t="shared" si="16"/>
        <v>0</v>
      </c>
      <c r="P17" s="475">
        <f t="shared" si="16"/>
        <v>85271</v>
      </c>
      <c r="Q17" s="475">
        <f>SUM(Q12,Q14,Q16)</f>
        <v>85271</v>
      </c>
      <c r="R17" s="475">
        <f t="shared" si="16"/>
        <v>85271</v>
      </c>
      <c r="S17" s="475">
        <f t="shared" si="16"/>
        <v>85271</v>
      </c>
      <c r="T17" s="475">
        <f t="shared" si="16"/>
        <v>85271</v>
      </c>
      <c r="U17" s="475">
        <f>SUM(U12,U14,U16)</f>
        <v>85271</v>
      </c>
      <c r="V17" s="475">
        <f t="shared" si="16"/>
        <v>85271</v>
      </c>
      <c r="W17" s="475">
        <f t="shared" si="16"/>
        <v>85271</v>
      </c>
      <c r="X17" s="475">
        <f t="shared" si="16"/>
        <v>85271</v>
      </c>
      <c r="Y17" s="475">
        <f t="shared" si="16"/>
        <v>85271</v>
      </c>
      <c r="Z17" s="475">
        <f t="shared" si="16"/>
        <v>85271</v>
      </c>
      <c r="AA17" s="475">
        <f t="shared" si="16"/>
        <v>85271</v>
      </c>
      <c r="AB17" s="475">
        <f t="shared" si="16"/>
        <v>85271</v>
      </c>
      <c r="AC17" s="475">
        <f t="shared" si="16"/>
        <v>85271</v>
      </c>
      <c r="AD17" s="475">
        <f t="shared" si="16"/>
        <v>85271</v>
      </c>
      <c r="AE17" s="475">
        <f t="shared" si="16"/>
        <v>170542</v>
      </c>
      <c r="AF17" s="475">
        <f t="shared" si="16"/>
        <v>85271</v>
      </c>
      <c r="AG17" s="475">
        <f t="shared" si="16"/>
        <v>85271</v>
      </c>
      <c r="AH17" s="475">
        <f t="shared" si="16"/>
        <v>85271</v>
      </c>
      <c r="AI17" s="475">
        <f t="shared" si="16"/>
        <v>85271</v>
      </c>
      <c r="AJ17" s="475">
        <f t="shared" si="16"/>
        <v>85271</v>
      </c>
      <c r="AK17" s="475">
        <f t="shared" si="16"/>
        <v>85271</v>
      </c>
      <c r="AL17" s="475">
        <f t="shared" si="16"/>
        <v>85271</v>
      </c>
      <c r="AM17" s="475">
        <f t="shared" si="16"/>
        <v>85271</v>
      </c>
      <c r="AN17" s="475">
        <f t="shared" si="16"/>
        <v>85271</v>
      </c>
      <c r="AO17" s="475">
        <f t="shared" si="16"/>
        <v>85271</v>
      </c>
      <c r="AP17" s="475">
        <f t="shared" ref="AP17:BU17" si="17">SUM(AP12,AP14,AP16)</f>
        <v>85271</v>
      </c>
      <c r="AQ17" s="475">
        <f t="shared" si="17"/>
        <v>85271</v>
      </c>
      <c r="AR17" s="475">
        <f t="shared" si="17"/>
        <v>85271</v>
      </c>
      <c r="AS17" s="475">
        <f t="shared" si="17"/>
        <v>85271</v>
      </c>
      <c r="AT17" s="475">
        <f t="shared" si="17"/>
        <v>85271</v>
      </c>
      <c r="AU17" s="475">
        <f t="shared" si="17"/>
        <v>85271</v>
      </c>
      <c r="AV17" s="475">
        <f t="shared" si="17"/>
        <v>85271</v>
      </c>
      <c r="AW17" s="475">
        <f t="shared" si="17"/>
        <v>85271</v>
      </c>
      <c r="AX17" s="475">
        <f t="shared" si="17"/>
        <v>85271</v>
      </c>
      <c r="AY17" s="475">
        <f t="shared" si="17"/>
        <v>85271</v>
      </c>
      <c r="AZ17" s="475">
        <f t="shared" si="17"/>
        <v>85271</v>
      </c>
      <c r="BA17" s="475">
        <f t="shared" si="17"/>
        <v>85271</v>
      </c>
      <c r="BB17" s="475">
        <f t="shared" si="17"/>
        <v>85271</v>
      </c>
      <c r="BC17" s="475">
        <f t="shared" si="17"/>
        <v>85271</v>
      </c>
      <c r="BD17" s="475">
        <f t="shared" si="17"/>
        <v>85271</v>
      </c>
      <c r="BE17" s="475">
        <f t="shared" si="17"/>
        <v>85271</v>
      </c>
      <c r="BF17" s="475">
        <f t="shared" si="17"/>
        <v>85271</v>
      </c>
      <c r="BG17" s="475">
        <f t="shared" si="17"/>
        <v>85271</v>
      </c>
      <c r="BH17" s="475">
        <f t="shared" si="17"/>
        <v>85271</v>
      </c>
      <c r="BI17" s="475">
        <f t="shared" si="17"/>
        <v>85271</v>
      </c>
      <c r="BJ17" s="475">
        <f t="shared" si="17"/>
        <v>85271</v>
      </c>
      <c r="BK17" s="475">
        <f t="shared" si="17"/>
        <v>85271</v>
      </c>
      <c r="BL17" s="475">
        <f t="shared" si="17"/>
        <v>85271</v>
      </c>
      <c r="BM17" s="475">
        <f t="shared" si="17"/>
        <v>85271</v>
      </c>
      <c r="BN17" s="475">
        <f t="shared" si="17"/>
        <v>85271</v>
      </c>
      <c r="BO17" s="475">
        <f t="shared" si="17"/>
        <v>85271</v>
      </c>
      <c r="BP17" s="475">
        <f t="shared" si="17"/>
        <v>85271</v>
      </c>
      <c r="BQ17" s="475">
        <f t="shared" si="17"/>
        <v>85271</v>
      </c>
      <c r="BR17" s="465"/>
      <c r="BS17" s="465"/>
      <c r="BT17" s="465"/>
      <c r="BU17" s="465"/>
      <c r="BV17" s="465"/>
      <c r="BW17" s="465"/>
      <c r="BX17" s="475">
        <f t="shared" ref="BX17:CY17" si="18">SUM(BX12,BX14,BX16)</f>
        <v>85271</v>
      </c>
      <c r="BY17" s="475">
        <f t="shared" si="18"/>
        <v>85271</v>
      </c>
      <c r="BZ17" s="475">
        <f t="shared" si="18"/>
        <v>85271</v>
      </c>
      <c r="CA17" s="475">
        <f t="shared" si="18"/>
        <v>85271</v>
      </c>
      <c r="CB17" s="475">
        <f t="shared" si="18"/>
        <v>85271</v>
      </c>
      <c r="CC17" s="475">
        <f t="shared" si="18"/>
        <v>85271</v>
      </c>
      <c r="CD17" s="475">
        <f t="shared" si="18"/>
        <v>85271</v>
      </c>
      <c r="CE17" s="475">
        <f t="shared" si="18"/>
        <v>85271</v>
      </c>
      <c r="CF17" s="475">
        <f t="shared" si="18"/>
        <v>85271</v>
      </c>
      <c r="CG17" s="475">
        <f t="shared" si="18"/>
        <v>85271</v>
      </c>
      <c r="CH17" s="475">
        <f t="shared" si="18"/>
        <v>85271</v>
      </c>
      <c r="CI17" s="475">
        <f t="shared" si="18"/>
        <v>85271</v>
      </c>
      <c r="CJ17" s="475">
        <f t="shared" si="18"/>
        <v>85271</v>
      </c>
      <c r="CK17" s="475">
        <f t="shared" si="18"/>
        <v>85271</v>
      </c>
      <c r="CL17" s="475">
        <f t="shared" si="18"/>
        <v>85271</v>
      </c>
      <c r="CM17" s="475">
        <f t="shared" si="18"/>
        <v>85271</v>
      </c>
      <c r="CN17" s="475">
        <f t="shared" si="18"/>
        <v>85271</v>
      </c>
      <c r="CO17" s="475">
        <f t="shared" si="18"/>
        <v>85271</v>
      </c>
      <c r="CP17" s="475">
        <f t="shared" si="18"/>
        <v>85271</v>
      </c>
      <c r="CQ17" s="475">
        <f t="shared" si="18"/>
        <v>85271</v>
      </c>
      <c r="CR17" s="475">
        <f t="shared" si="18"/>
        <v>85271</v>
      </c>
      <c r="CS17" s="475">
        <f t="shared" si="18"/>
        <v>85271</v>
      </c>
      <c r="CT17" s="475">
        <f t="shared" si="18"/>
        <v>85271</v>
      </c>
      <c r="CU17" s="475">
        <f t="shared" si="18"/>
        <v>85271</v>
      </c>
      <c r="CV17" s="475">
        <f t="shared" si="18"/>
        <v>85271</v>
      </c>
      <c r="CW17" s="475">
        <f t="shared" si="18"/>
        <v>85271</v>
      </c>
      <c r="CX17" s="475">
        <f t="shared" si="18"/>
        <v>85271</v>
      </c>
      <c r="CY17" s="476">
        <f t="shared" si="18"/>
        <v>85271</v>
      </c>
    </row>
    <row r="18" spans="1:103">
      <c r="B18" s="477" t="s">
        <v>116</v>
      </c>
      <c r="C18" s="478"/>
      <c r="D18" s="479"/>
      <c r="E18" s="479"/>
      <c r="F18" s="480"/>
      <c r="G18" s="480"/>
      <c r="H18" s="480"/>
      <c r="I18" s="480"/>
      <c r="J18" s="481">
        <f t="shared" ref="J18:AO18" si="19">SUM(J14,J16)</f>
        <v>0</v>
      </c>
      <c r="K18" s="481">
        <f t="shared" si="19"/>
        <v>0</v>
      </c>
      <c r="L18" s="481">
        <f t="shared" si="19"/>
        <v>0</v>
      </c>
      <c r="M18" s="481">
        <f t="shared" si="19"/>
        <v>0</v>
      </c>
      <c r="N18" s="481">
        <f t="shared" si="19"/>
        <v>0</v>
      </c>
      <c r="O18" s="481">
        <f t="shared" si="19"/>
        <v>0</v>
      </c>
      <c r="P18" s="481">
        <f>SUM(P14,P16)</f>
        <v>0</v>
      </c>
      <c r="Q18" s="481">
        <f t="shared" si="19"/>
        <v>0</v>
      </c>
      <c r="R18" s="481">
        <f t="shared" si="19"/>
        <v>0</v>
      </c>
      <c r="S18" s="481">
        <f t="shared" si="19"/>
        <v>0</v>
      </c>
      <c r="T18" s="481">
        <f t="shared" si="19"/>
        <v>0</v>
      </c>
      <c r="U18" s="481">
        <f t="shared" si="19"/>
        <v>0</v>
      </c>
      <c r="V18" s="481">
        <f t="shared" si="19"/>
        <v>0</v>
      </c>
      <c r="W18" s="481">
        <f t="shared" si="19"/>
        <v>0</v>
      </c>
      <c r="X18" s="481">
        <f t="shared" si="19"/>
        <v>0</v>
      </c>
      <c r="Y18" s="481">
        <f t="shared" si="19"/>
        <v>0</v>
      </c>
      <c r="Z18" s="481">
        <f t="shared" si="19"/>
        <v>0</v>
      </c>
      <c r="AA18" s="481">
        <f t="shared" si="19"/>
        <v>0</v>
      </c>
      <c r="AB18" s="481">
        <f t="shared" si="19"/>
        <v>0</v>
      </c>
      <c r="AC18" s="481">
        <f t="shared" si="19"/>
        <v>0</v>
      </c>
      <c r="AD18" s="481">
        <f t="shared" si="19"/>
        <v>0</v>
      </c>
      <c r="AE18" s="481">
        <f t="shared" si="19"/>
        <v>170542</v>
      </c>
      <c r="AF18" s="481">
        <f t="shared" si="19"/>
        <v>85271</v>
      </c>
      <c r="AG18" s="481">
        <f t="shared" si="19"/>
        <v>85271</v>
      </c>
      <c r="AH18" s="481">
        <f t="shared" si="19"/>
        <v>85271</v>
      </c>
      <c r="AI18" s="481">
        <f t="shared" si="19"/>
        <v>85271</v>
      </c>
      <c r="AJ18" s="481">
        <f t="shared" si="19"/>
        <v>85271</v>
      </c>
      <c r="AK18" s="481">
        <f t="shared" si="19"/>
        <v>85271</v>
      </c>
      <c r="AL18" s="481">
        <f t="shared" si="19"/>
        <v>85271</v>
      </c>
      <c r="AM18" s="481">
        <f t="shared" si="19"/>
        <v>85271</v>
      </c>
      <c r="AN18" s="481">
        <f t="shared" si="19"/>
        <v>85271</v>
      </c>
      <c r="AO18" s="481">
        <f t="shared" si="19"/>
        <v>85271</v>
      </c>
      <c r="AP18" s="481">
        <f t="shared" ref="AP18:BQ18" si="20">SUM(AP14,AP16)</f>
        <v>85271</v>
      </c>
      <c r="AQ18" s="481">
        <f t="shared" si="20"/>
        <v>85271</v>
      </c>
      <c r="AR18" s="481">
        <f t="shared" si="20"/>
        <v>85271</v>
      </c>
      <c r="AS18" s="481">
        <f t="shared" si="20"/>
        <v>85271</v>
      </c>
      <c r="AT18" s="481">
        <f t="shared" si="20"/>
        <v>85271</v>
      </c>
      <c r="AU18" s="481">
        <f t="shared" si="20"/>
        <v>85271</v>
      </c>
      <c r="AV18" s="481">
        <f t="shared" si="20"/>
        <v>85271</v>
      </c>
      <c r="AW18" s="481">
        <f t="shared" si="20"/>
        <v>85271</v>
      </c>
      <c r="AX18" s="481">
        <f t="shared" si="20"/>
        <v>85271</v>
      </c>
      <c r="AY18" s="481">
        <f t="shared" si="20"/>
        <v>85271</v>
      </c>
      <c r="AZ18" s="481">
        <f t="shared" si="20"/>
        <v>85271</v>
      </c>
      <c r="BA18" s="481">
        <f t="shared" si="20"/>
        <v>85271</v>
      </c>
      <c r="BB18" s="481">
        <f t="shared" si="20"/>
        <v>85271</v>
      </c>
      <c r="BC18" s="481">
        <f t="shared" si="20"/>
        <v>85271</v>
      </c>
      <c r="BD18" s="481">
        <f t="shared" si="20"/>
        <v>85271</v>
      </c>
      <c r="BE18" s="481">
        <f t="shared" si="20"/>
        <v>85271</v>
      </c>
      <c r="BF18" s="481">
        <f t="shared" si="20"/>
        <v>85271</v>
      </c>
      <c r="BG18" s="481">
        <f t="shared" si="20"/>
        <v>85271</v>
      </c>
      <c r="BH18" s="481">
        <f t="shared" si="20"/>
        <v>85271</v>
      </c>
      <c r="BI18" s="481">
        <f t="shared" si="20"/>
        <v>85271</v>
      </c>
      <c r="BJ18" s="481">
        <f t="shared" si="20"/>
        <v>85271</v>
      </c>
      <c r="BK18" s="481">
        <f t="shared" si="20"/>
        <v>85271</v>
      </c>
      <c r="BL18" s="481">
        <f t="shared" si="20"/>
        <v>85271</v>
      </c>
      <c r="BM18" s="481">
        <f t="shared" si="20"/>
        <v>85271</v>
      </c>
      <c r="BN18" s="481">
        <f t="shared" si="20"/>
        <v>85271</v>
      </c>
      <c r="BO18" s="481">
        <f t="shared" si="20"/>
        <v>85271</v>
      </c>
      <c r="BP18" s="481">
        <f t="shared" si="20"/>
        <v>85271</v>
      </c>
      <c r="BQ18" s="481">
        <f t="shared" si="20"/>
        <v>85271</v>
      </c>
      <c r="BR18" s="482"/>
      <c r="BS18" s="482"/>
      <c r="BT18" s="482"/>
      <c r="BU18" s="482"/>
      <c r="BV18" s="482"/>
      <c r="BW18" s="482"/>
      <c r="BX18" s="481">
        <f t="shared" ref="BX18:CY18" si="21">SUM(BX14,BX16)</f>
        <v>85271</v>
      </c>
      <c r="BY18" s="481">
        <f t="shared" si="21"/>
        <v>85271</v>
      </c>
      <c r="BZ18" s="481">
        <f t="shared" si="21"/>
        <v>85271</v>
      </c>
      <c r="CA18" s="481">
        <f t="shared" si="21"/>
        <v>85271</v>
      </c>
      <c r="CB18" s="481">
        <f t="shared" si="21"/>
        <v>85271</v>
      </c>
      <c r="CC18" s="481">
        <f t="shared" si="21"/>
        <v>85271</v>
      </c>
      <c r="CD18" s="481">
        <f t="shared" si="21"/>
        <v>85271</v>
      </c>
      <c r="CE18" s="481">
        <f t="shared" si="21"/>
        <v>85271</v>
      </c>
      <c r="CF18" s="481">
        <f t="shared" si="21"/>
        <v>85271</v>
      </c>
      <c r="CG18" s="481">
        <f t="shared" si="21"/>
        <v>85271</v>
      </c>
      <c r="CH18" s="481">
        <f t="shared" si="21"/>
        <v>85271</v>
      </c>
      <c r="CI18" s="481">
        <f t="shared" si="21"/>
        <v>85271</v>
      </c>
      <c r="CJ18" s="481">
        <f t="shared" si="21"/>
        <v>85271</v>
      </c>
      <c r="CK18" s="481">
        <f t="shared" si="21"/>
        <v>85271</v>
      </c>
      <c r="CL18" s="481">
        <f t="shared" si="21"/>
        <v>85271</v>
      </c>
      <c r="CM18" s="481">
        <f t="shared" si="21"/>
        <v>85271</v>
      </c>
      <c r="CN18" s="481">
        <f t="shared" si="21"/>
        <v>85271</v>
      </c>
      <c r="CO18" s="481">
        <f t="shared" si="21"/>
        <v>85271</v>
      </c>
      <c r="CP18" s="481">
        <f t="shared" si="21"/>
        <v>85271</v>
      </c>
      <c r="CQ18" s="481">
        <f t="shared" si="21"/>
        <v>85271</v>
      </c>
      <c r="CR18" s="481">
        <f t="shared" si="21"/>
        <v>85271</v>
      </c>
      <c r="CS18" s="481">
        <f t="shared" si="21"/>
        <v>85271</v>
      </c>
      <c r="CT18" s="481">
        <f t="shared" si="21"/>
        <v>85271</v>
      </c>
      <c r="CU18" s="481">
        <f t="shared" si="21"/>
        <v>85271</v>
      </c>
      <c r="CV18" s="481">
        <f t="shared" si="21"/>
        <v>85271</v>
      </c>
      <c r="CW18" s="481">
        <f t="shared" si="21"/>
        <v>85271</v>
      </c>
      <c r="CX18" s="481">
        <f t="shared" si="21"/>
        <v>85271</v>
      </c>
      <c r="CY18" s="483">
        <f t="shared" si="21"/>
        <v>85271</v>
      </c>
    </row>
    <row r="19" spans="1:103">
      <c r="B19" s="484"/>
      <c r="C19" s="464"/>
      <c r="D19" s="440"/>
      <c r="E19" s="440"/>
      <c r="L19" s="465"/>
      <c r="M19" s="465"/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465"/>
      <c r="Y19" s="465"/>
      <c r="Z19" s="465"/>
      <c r="AA19" s="465"/>
      <c r="AB19" s="465"/>
      <c r="AC19" s="465"/>
      <c r="AD19" s="465"/>
      <c r="AE19" s="465"/>
      <c r="AF19" s="465"/>
      <c r="AG19" s="465"/>
      <c r="AH19" s="465"/>
      <c r="AI19" s="465"/>
      <c r="AJ19" s="465"/>
      <c r="AK19" s="465"/>
      <c r="AL19" s="465"/>
      <c r="AM19" s="465"/>
      <c r="AN19" s="465"/>
      <c r="AO19" s="465"/>
      <c r="AP19" s="465"/>
      <c r="AQ19" s="465"/>
      <c r="AR19" s="465"/>
      <c r="AS19" s="465"/>
      <c r="AT19" s="465"/>
      <c r="AU19" s="465"/>
      <c r="AV19" s="465"/>
      <c r="AW19" s="465"/>
      <c r="AX19" s="465"/>
      <c r="AY19" s="465"/>
      <c r="AZ19" s="465"/>
      <c r="BA19" s="465"/>
      <c r="BB19" s="465"/>
      <c r="BC19" s="465"/>
      <c r="BD19" s="465"/>
      <c r="BE19" s="465"/>
      <c r="BF19" s="465"/>
      <c r="BG19" s="465"/>
      <c r="BH19" s="465"/>
      <c r="BI19" s="465"/>
      <c r="BJ19" s="465"/>
      <c r="BK19" s="465"/>
      <c r="BL19" s="465"/>
      <c r="BM19" s="465"/>
      <c r="BN19" s="465"/>
      <c r="BO19" s="465"/>
      <c r="BP19" s="465"/>
      <c r="BQ19" s="465"/>
      <c r="BR19" s="465"/>
      <c r="BS19" s="465"/>
      <c r="BT19" s="465"/>
      <c r="BU19" s="465"/>
      <c r="BV19" s="465"/>
      <c r="BW19" s="465"/>
      <c r="BX19" s="465"/>
      <c r="BY19" s="465"/>
      <c r="BZ19" s="465"/>
      <c r="CA19" s="465"/>
      <c r="CB19" s="465"/>
      <c r="CC19" s="465"/>
      <c r="CD19" s="465"/>
      <c r="CE19" s="465"/>
      <c r="CF19" s="465"/>
      <c r="CG19" s="465"/>
      <c r="CH19" s="465"/>
      <c r="CI19" s="465"/>
      <c r="CJ19" s="465"/>
      <c r="CK19" s="465"/>
      <c r="CL19" s="465"/>
      <c r="CM19" s="465"/>
      <c r="CN19" s="465"/>
      <c r="CO19" s="465"/>
      <c r="CP19" s="465"/>
      <c r="CQ19" s="465"/>
      <c r="CR19" s="465"/>
      <c r="CS19" s="465"/>
      <c r="CT19" s="465"/>
      <c r="CU19" s="465"/>
    </row>
    <row r="20" spans="1:103">
      <c r="B20" s="444" t="s">
        <v>93</v>
      </c>
      <c r="C20" s="485"/>
      <c r="D20" s="440"/>
      <c r="E20" s="440"/>
      <c r="L20" s="465"/>
      <c r="M20" s="465"/>
      <c r="N20" s="465"/>
      <c r="O20" s="465"/>
      <c r="P20" s="465"/>
      <c r="Q20" s="465"/>
      <c r="R20" s="465"/>
      <c r="S20" s="465"/>
      <c r="T20" s="465"/>
      <c r="U20" s="465"/>
      <c r="V20" s="465"/>
      <c r="W20" s="465"/>
      <c r="X20" s="465"/>
      <c r="Y20" s="465"/>
      <c r="Z20" s="465"/>
      <c r="AA20" s="465"/>
      <c r="AB20" s="465"/>
      <c r="AC20" s="465"/>
      <c r="AD20" s="465"/>
      <c r="AE20" s="465"/>
      <c r="AF20" s="465"/>
      <c r="AG20" s="465"/>
      <c r="AH20" s="465"/>
      <c r="AI20" s="465"/>
      <c r="AJ20" s="465"/>
      <c r="AK20" s="465"/>
      <c r="AL20" s="465"/>
      <c r="AM20" s="465"/>
      <c r="AN20" s="465"/>
      <c r="AO20" s="465"/>
      <c r="AP20" s="465"/>
      <c r="AQ20" s="465"/>
      <c r="AR20" s="465"/>
      <c r="AS20" s="465"/>
      <c r="AT20" s="465"/>
      <c r="AU20" s="465"/>
      <c r="AV20" s="465"/>
      <c r="AW20" s="465"/>
      <c r="AX20" s="465"/>
      <c r="AY20" s="465"/>
      <c r="AZ20" s="465"/>
      <c r="BA20" s="465"/>
      <c r="BB20" s="465"/>
      <c r="BC20" s="465"/>
      <c r="BD20" s="465"/>
      <c r="BE20" s="465"/>
      <c r="BF20" s="465"/>
      <c r="BG20" s="465"/>
      <c r="BH20" s="465"/>
      <c r="BI20" s="465"/>
      <c r="BJ20" s="465"/>
      <c r="BK20" s="465"/>
      <c r="BL20" s="465"/>
      <c r="BM20" s="465"/>
      <c r="BN20" s="465"/>
      <c r="BO20" s="465"/>
      <c r="BP20" s="465"/>
      <c r="BQ20" s="465"/>
      <c r="BR20" s="465"/>
      <c r="BS20" s="465"/>
      <c r="BT20" s="465"/>
      <c r="BU20" s="465"/>
      <c r="BV20" s="465"/>
      <c r="BW20" s="465"/>
      <c r="BX20" s="465"/>
      <c r="BY20" s="465"/>
      <c r="BZ20" s="465"/>
      <c r="CA20" s="465"/>
      <c r="CB20" s="465"/>
      <c r="CC20" s="465"/>
      <c r="CD20" s="465"/>
      <c r="CE20" s="465"/>
      <c r="CF20" s="465"/>
      <c r="CG20" s="465"/>
      <c r="CH20" s="465"/>
      <c r="CI20" s="465"/>
      <c r="CJ20" s="465"/>
      <c r="CK20" s="465"/>
      <c r="CL20" s="465"/>
      <c r="CM20" s="465"/>
      <c r="CN20" s="465"/>
      <c r="CO20" s="465"/>
      <c r="CP20" s="465"/>
      <c r="CQ20" s="465"/>
      <c r="CR20" s="465"/>
      <c r="CS20" s="465"/>
      <c r="CT20" s="465"/>
      <c r="CU20" s="465"/>
    </row>
    <row r="21" spans="1:103">
      <c r="B21" s="427" t="s">
        <v>93</v>
      </c>
      <c r="C21" s="486">
        <f>90*1600</f>
        <v>144000</v>
      </c>
      <c r="D21" s="475" t="s">
        <v>213</v>
      </c>
      <c r="E21" s="486">
        <f>SUM(E25,E33,E41,E49)</f>
        <v>85271</v>
      </c>
      <c r="F21" s="440" t="s">
        <v>214</v>
      </c>
      <c r="G21" s="487">
        <f>E21/C21</f>
        <v>0.59215972222222224</v>
      </c>
      <c r="H21" s="488" t="s">
        <v>185</v>
      </c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  <c r="Y21" s="465"/>
      <c r="Z21" s="465"/>
      <c r="AA21" s="465"/>
      <c r="AB21" s="465"/>
      <c r="AC21" s="465"/>
      <c r="AD21" s="465"/>
      <c r="AE21" s="465"/>
      <c r="AF21" s="465"/>
      <c r="AG21" s="465"/>
      <c r="AH21" s="465"/>
      <c r="AI21" s="465"/>
      <c r="AJ21" s="465"/>
      <c r="AK21" s="465"/>
      <c r="AL21" s="465"/>
      <c r="AM21" s="465"/>
      <c r="AN21" s="465"/>
      <c r="AO21" s="465"/>
      <c r="AP21" s="465"/>
      <c r="AQ21" s="465"/>
      <c r="AR21" s="465"/>
      <c r="AS21" s="465"/>
      <c r="AT21" s="465"/>
      <c r="AU21" s="465"/>
      <c r="AV21" s="465"/>
      <c r="AW21" s="465"/>
      <c r="AX21" s="465"/>
      <c r="AY21" s="465"/>
      <c r="AZ21" s="465"/>
      <c r="BA21" s="465"/>
      <c r="BB21" s="465"/>
      <c r="BC21" s="465"/>
      <c r="BD21" s="465"/>
      <c r="BE21" s="465"/>
      <c r="BF21" s="465"/>
      <c r="BG21" s="465"/>
      <c r="BH21" s="465"/>
      <c r="BI21" s="465"/>
      <c r="BJ21" s="465"/>
      <c r="BK21" s="465"/>
      <c r="BL21" s="465"/>
      <c r="BM21" s="465"/>
      <c r="BN21" s="465"/>
      <c r="BO21" s="465"/>
      <c r="BP21" s="465"/>
      <c r="BQ21" s="465"/>
      <c r="BR21" s="465"/>
      <c r="BS21" s="465"/>
      <c r="BT21" s="465"/>
      <c r="BU21" s="465"/>
      <c r="BV21" s="465"/>
      <c r="BW21" s="465"/>
      <c r="BX21" s="465"/>
      <c r="BY21" s="465"/>
      <c r="BZ21" s="465"/>
      <c r="CA21" s="465"/>
      <c r="CB21" s="465"/>
      <c r="CC21" s="465"/>
      <c r="CD21" s="465"/>
      <c r="CE21" s="465"/>
      <c r="CF21" s="465"/>
      <c r="CG21" s="465"/>
      <c r="CH21" s="465"/>
      <c r="CI21" s="465"/>
      <c r="CJ21" s="465"/>
      <c r="CK21" s="465"/>
      <c r="CL21" s="465"/>
      <c r="CM21" s="465"/>
      <c r="CN21" s="465"/>
      <c r="CO21" s="465"/>
      <c r="CP21" s="465"/>
      <c r="CQ21" s="465"/>
      <c r="CR21" s="465"/>
      <c r="CS21" s="465"/>
      <c r="CT21" s="465"/>
      <c r="CU21" s="465"/>
    </row>
    <row r="22" spans="1:103">
      <c r="B22" s="484"/>
      <c r="C22" s="464"/>
      <c r="D22" s="440"/>
      <c r="E22" s="440"/>
      <c r="L22" s="465"/>
      <c r="M22" s="442"/>
      <c r="N22" s="442"/>
      <c r="O22" s="465"/>
      <c r="P22" s="465"/>
      <c r="Q22" s="465"/>
      <c r="R22" s="465"/>
      <c r="S22" s="442"/>
      <c r="T22" s="442"/>
      <c r="U22" s="465"/>
      <c r="V22" s="465"/>
      <c r="W22" s="465"/>
      <c r="X22" s="465"/>
      <c r="Y22" s="465"/>
      <c r="Z22" s="465"/>
      <c r="AA22" s="465"/>
      <c r="AB22" s="465"/>
      <c r="AC22" s="465"/>
      <c r="AD22" s="465"/>
      <c r="AE22" s="465"/>
      <c r="AF22" s="465"/>
      <c r="AG22" s="465"/>
      <c r="AH22" s="465"/>
      <c r="AI22" s="465"/>
      <c r="AJ22" s="465"/>
      <c r="AK22" s="465"/>
      <c r="AL22" s="465"/>
      <c r="AM22" s="465"/>
      <c r="AN22" s="465"/>
      <c r="AO22" s="465"/>
      <c r="AP22" s="465"/>
      <c r="AQ22" s="465"/>
      <c r="AR22" s="465"/>
      <c r="AS22" s="465"/>
      <c r="AT22" s="465"/>
      <c r="AU22" s="465"/>
      <c r="AV22" s="465"/>
      <c r="AW22" s="465"/>
      <c r="AX22" s="465"/>
      <c r="AY22" s="465"/>
      <c r="AZ22" s="465"/>
      <c r="BA22" s="465"/>
      <c r="BB22" s="465"/>
      <c r="BC22" s="465"/>
      <c r="BD22" s="465"/>
      <c r="BE22" s="465"/>
      <c r="BF22" s="465"/>
      <c r="BG22" s="465"/>
      <c r="BH22" s="465"/>
      <c r="BI22" s="465"/>
      <c r="BJ22" s="465"/>
      <c r="BK22" s="465"/>
      <c r="BL22" s="465"/>
      <c r="BM22" s="465"/>
      <c r="BN22" s="465"/>
      <c r="BO22" s="465"/>
      <c r="BP22" s="465"/>
      <c r="BQ22" s="465"/>
      <c r="BR22" s="465"/>
      <c r="BS22" s="465"/>
      <c r="BT22" s="465"/>
      <c r="BU22" s="465"/>
      <c r="BV22" s="465"/>
      <c r="BW22" s="465"/>
      <c r="BX22" s="465"/>
      <c r="BY22" s="465"/>
      <c r="BZ22" s="465"/>
      <c r="CA22" s="465"/>
      <c r="CB22" s="465"/>
      <c r="CC22" s="465"/>
      <c r="CD22" s="465"/>
      <c r="CE22" s="465"/>
      <c r="CF22" s="465"/>
      <c r="CG22" s="489"/>
      <c r="CH22" s="465"/>
      <c r="CI22" s="465"/>
      <c r="CJ22" s="465"/>
      <c r="CK22" s="465"/>
      <c r="CL22" s="465"/>
      <c r="CM22" s="465"/>
      <c r="CN22" s="465"/>
      <c r="CO22" s="465"/>
      <c r="CP22" s="465"/>
      <c r="CQ22" s="465"/>
      <c r="CR22" s="465"/>
      <c r="CS22" s="465"/>
      <c r="CT22" s="465"/>
      <c r="CU22" s="465"/>
    </row>
    <row r="23" spans="1:103">
      <c r="B23" s="490" t="s">
        <v>71</v>
      </c>
      <c r="C23" s="491"/>
      <c r="D23" s="440"/>
      <c r="E23" s="491"/>
      <c r="G23" s="464"/>
    </row>
    <row r="24" spans="1:103">
      <c r="B24" s="492" t="s">
        <v>286</v>
      </c>
      <c r="E24" s="433"/>
      <c r="G24" s="430"/>
      <c r="BT24" s="493"/>
      <c r="BU24" s="493">
        <f t="shared" ref="BU24:CY24" si="22">BT24+1</f>
        <v>1</v>
      </c>
      <c r="BV24" s="493">
        <f t="shared" si="22"/>
        <v>2</v>
      </c>
      <c r="BW24" s="493">
        <f t="shared" si="22"/>
        <v>3</v>
      </c>
      <c r="BX24" s="493">
        <f t="shared" si="22"/>
        <v>4</v>
      </c>
      <c r="BY24" s="493">
        <f t="shared" si="22"/>
        <v>5</v>
      </c>
      <c r="BZ24" s="493">
        <f t="shared" si="22"/>
        <v>6</v>
      </c>
      <c r="CA24" s="493">
        <f t="shared" si="22"/>
        <v>7</v>
      </c>
      <c r="CB24" s="493">
        <f t="shared" si="22"/>
        <v>8</v>
      </c>
      <c r="CC24" s="493">
        <f t="shared" si="22"/>
        <v>9</v>
      </c>
      <c r="CD24" s="494">
        <f t="shared" si="22"/>
        <v>10</v>
      </c>
      <c r="CE24" s="493">
        <f t="shared" si="22"/>
        <v>11</v>
      </c>
      <c r="CF24" s="493">
        <f t="shared" si="22"/>
        <v>12</v>
      </c>
      <c r="CG24" s="493">
        <f t="shared" si="22"/>
        <v>13</v>
      </c>
      <c r="CH24" s="493">
        <f t="shared" si="22"/>
        <v>14</v>
      </c>
      <c r="CI24" s="493">
        <f t="shared" si="22"/>
        <v>15</v>
      </c>
      <c r="CJ24" s="493">
        <f t="shared" si="22"/>
        <v>16</v>
      </c>
      <c r="CK24" s="493">
        <f t="shared" si="22"/>
        <v>17</v>
      </c>
      <c r="CL24" s="493">
        <f t="shared" si="22"/>
        <v>18</v>
      </c>
      <c r="CM24" s="493">
        <f t="shared" si="22"/>
        <v>19</v>
      </c>
      <c r="CN24" s="493">
        <f t="shared" si="22"/>
        <v>20</v>
      </c>
      <c r="CO24" s="493">
        <f t="shared" si="22"/>
        <v>21</v>
      </c>
      <c r="CP24" s="493">
        <f t="shared" si="22"/>
        <v>22</v>
      </c>
      <c r="CQ24" s="493">
        <f t="shared" si="22"/>
        <v>23</v>
      </c>
      <c r="CR24" s="493">
        <f t="shared" si="22"/>
        <v>24</v>
      </c>
      <c r="CS24" s="493">
        <f t="shared" si="22"/>
        <v>25</v>
      </c>
      <c r="CT24" s="493">
        <f t="shared" si="22"/>
        <v>26</v>
      </c>
      <c r="CU24" s="493">
        <f t="shared" si="22"/>
        <v>27</v>
      </c>
      <c r="CV24" s="493">
        <f t="shared" si="22"/>
        <v>28</v>
      </c>
      <c r="CW24" s="493">
        <f t="shared" si="22"/>
        <v>29</v>
      </c>
      <c r="CX24" s="493">
        <f t="shared" si="22"/>
        <v>30</v>
      </c>
      <c r="CY24" s="493">
        <f t="shared" si="22"/>
        <v>31</v>
      </c>
    </row>
    <row r="25" spans="1:103">
      <c r="B25" s="427" t="s">
        <v>93</v>
      </c>
      <c r="C25" s="486">
        <v>0</v>
      </c>
      <c r="D25" s="440" t="s">
        <v>213</v>
      </c>
      <c r="E25" s="495">
        <v>26520</v>
      </c>
      <c r="F25" s="440" t="s">
        <v>214</v>
      </c>
      <c r="G25" s="464"/>
    </row>
    <row r="26" spans="1:103">
      <c r="B26" s="427" t="s">
        <v>75</v>
      </c>
      <c r="C26" s="496">
        <v>162</v>
      </c>
      <c r="D26" s="440" t="s">
        <v>187</v>
      </c>
      <c r="E26" s="497"/>
      <c r="F26" s="440"/>
      <c r="G26" s="464"/>
      <c r="H26" s="440"/>
      <c r="J26" s="485">
        <f t="shared" ref="J26:AO26" si="23">IF(J$7=$C$14,$C26,I26*(1+J27))</f>
        <v>0</v>
      </c>
      <c r="K26" s="485">
        <f t="shared" si="23"/>
        <v>0</v>
      </c>
      <c r="L26" s="485">
        <f t="shared" si="23"/>
        <v>0</v>
      </c>
      <c r="M26" s="485">
        <f t="shared" si="23"/>
        <v>0</v>
      </c>
      <c r="N26" s="485">
        <f t="shared" si="23"/>
        <v>0</v>
      </c>
      <c r="O26" s="485">
        <f t="shared" si="23"/>
        <v>0</v>
      </c>
      <c r="P26" s="485">
        <f t="shared" si="23"/>
        <v>0</v>
      </c>
      <c r="Q26" s="485">
        <f t="shared" si="23"/>
        <v>0</v>
      </c>
      <c r="R26" s="485">
        <f t="shared" si="23"/>
        <v>0</v>
      </c>
      <c r="S26" s="485">
        <f t="shared" si="23"/>
        <v>0</v>
      </c>
      <c r="T26" s="485">
        <f t="shared" si="23"/>
        <v>0</v>
      </c>
      <c r="U26" s="485">
        <f t="shared" si="23"/>
        <v>0</v>
      </c>
      <c r="V26" s="485">
        <f t="shared" si="23"/>
        <v>0</v>
      </c>
      <c r="W26" s="485">
        <f t="shared" si="23"/>
        <v>0</v>
      </c>
      <c r="X26" s="485">
        <f t="shared" si="23"/>
        <v>0</v>
      </c>
      <c r="Y26" s="485">
        <f t="shared" si="23"/>
        <v>0</v>
      </c>
      <c r="Z26" s="485">
        <f t="shared" si="23"/>
        <v>0</v>
      </c>
      <c r="AA26" s="485">
        <f t="shared" si="23"/>
        <v>0</v>
      </c>
      <c r="AB26" s="485">
        <f t="shared" si="23"/>
        <v>0</v>
      </c>
      <c r="AC26" s="485">
        <f t="shared" si="23"/>
        <v>0</v>
      </c>
      <c r="AD26" s="485">
        <f t="shared" si="23"/>
        <v>0</v>
      </c>
      <c r="AE26" s="485">
        <f t="shared" si="23"/>
        <v>162</v>
      </c>
      <c r="AF26" s="485">
        <f>IF(AF$7=$C$14,$C26,AE26*(1+AF27))</f>
        <v>162</v>
      </c>
      <c r="AG26" s="485">
        <f t="shared" si="23"/>
        <v>162</v>
      </c>
      <c r="AH26" s="485">
        <f t="shared" ref="AH26" si="24">IF(AH$7=$C$14,$C26,AG26*(1+AH27))</f>
        <v>162</v>
      </c>
      <c r="AI26" s="485">
        <f t="shared" ref="AI26" si="25">IF(AI$7=$C$14,$C26,AH26*(1+AI27))</f>
        <v>162</v>
      </c>
      <c r="AJ26" s="485">
        <f t="shared" ref="AJ26" si="26">IF(AJ$7=$C$14,$C26,AI26*(1+AJ27))</f>
        <v>162</v>
      </c>
      <c r="AK26" s="485">
        <f t="shared" ref="AK26" si="27">IF(AK$7=$C$14,$C26,AJ26*(1+AK27))</f>
        <v>162</v>
      </c>
      <c r="AL26" s="485">
        <f t="shared" ref="AL26" si="28">IF(AL$7=$C$14,$C26,AK26*(1+AL27))</f>
        <v>162</v>
      </c>
      <c r="AM26" s="485">
        <f t="shared" ref="AM26" si="29">IF(AM$7=$C$14,$C26,AL26*(1+AM27))</f>
        <v>162</v>
      </c>
      <c r="AN26" s="485">
        <f t="shared" ref="AN26" si="30">IF(AN$7=$C$14,$C26,AM26*(1+AN27))</f>
        <v>162</v>
      </c>
      <c r="AO26" s="485">
        <f t="shared" ref="AO26" si="31">IF(AO$7=$C$14,$C26,AN26*(1+AO27))</f>
        <v>162</v>
      </c>
      <c r="AP26" s="485">
        <f t="shared" ref="AP26" si="32">IF(AP$7=$C$14,$C26,AO26*(1+AP27))</f>
        <v>162</v>
      </c>
      <c r="AQ26" s="485">
        <f t="shared" ref="AQ26" si="33">IF(AQ$7=$C$14,$C26,AP26*(1+AQ27))</f>
        <v>165.64499999999998</v>
      </c>
      <c r="AR26" s="485">
        <f t="shared" ref="AR26" si="34">IF(AR$7=$C$14,$C26,AQ26*(1+AR27))</f>
        <v>165.64499999999998</v>
      </c>
      <c r="AS26" s="485">
        <f t="shared" ref="AS26" si="35">IF(AS$7=$C$14,$C26,AR26*(1+AS27))</f>
        <v>165.64499999999998</v>
      </c>
      <c r="AT26" s="485">
        <f t="shared" ref="AT26" si="36">IF(AT$7=$C$14,$C26,AS26*(1+AT27))</f>
        <v>165.64499999999998</v>
      </c>
      <c r="AU26" s="485">
        <f t="shared" ref="AU26" si="37">IF(AU$7=$C$14,$C26,AT26*(1+AU27))</f>
        <v>165.64499999999998</v>
      </c>
      <c r="AV26" s="485">
        <f t="shared" ref="AV26" si="38">IF(AV$7=$C$14,$C26,AU26*(1+AV27))</f>
        <v>165.64499999999998</v>
      </c>
      <c r="AW26" s="485">
        <f t="shared" ref="AW26" si="39">IF(AW$7=$C$14,$C26,AV26*(1+AW27))</f>
        <v>165.64499999999998</v>
      </c>
      <c r="AX26" s="485">
        <f t="shared" ref="AX26" si="40">IF(AX$7=$C$14,$C26,AW26*(1+AX27))</f>
        <v>165.64499999999998</v>
      </c>
      <c r="AY26" s="485">
        <f t="shared" ref="AY26" si="41">IF(AY$7=$C$14,$C26,AX26*(1+AY27))</f>
        <v>165.64499999999998</v>
      </c>
      <c r="AZ26" s="485">
        <f t="shared" ref="AZ26" si="42">IF(AZ$7=$C$14,$C26,AY26*(1+AZ27))</f>
        <v>165.64499999999998</v>
      </c>
      <c r="BA26" s="485">
        <f t="shared" ref="BA26" si="43">IF(BA$7=$C$14,$C26,AZ26*(1+BA27))</f>
        <v>165.64499999999998</v>
      </c>
      <c r="BB26" s="485">
        <f t="shared" ref="BB26" si="44">IF(BB$7=$C$14,$C26,BA26*(1+BB27))</f>
        <v>165.64499999999998</v>
      </c>
      <c r="BC26" s="485">
        <f t="shared" ref="BC26" si="45">IF(BC$7=$C$14,$C26,BB26*(1+BC27))</f>
        <v>169.37201249999998</v>
      </c>
      <c r="BD26" s="485">
        <f t="shared" ref="BD26" si="46">IF(BD$7=$C$14,$C26,BC26*(1+BD27))</f>
        <v>169.37201249999998</v>
      </c>
      <c r="BE26" s="485">
        <f t="shared" ref="BE26" si="47">IF(BE$7=$C$14,$C26,BD26*(1+BE27))</f>
        <v>169.37201249999998</v>
      </c>
      <c r="BF26" s="485">
        <f t="shared" ref="BF26" si="48">IF(BF$7=$C$14,$C26,BE26*(1+BF27))</f>
        <v>169.37201249999998</v>
      </c>
      <c r="BG26" s="485">
        <f t="shared" ref="BG26" si="49">IF(BG$7=$C$14,$C26,BF26*(1+BG27))</f>
        <v>169.37201249999998</v>
      </c>
      <c r="BH26" s="485">
        <f t="shared" ref="BH26" si="50">IF(BH$7=$C$14,$C26,BG26*(1+BH27))</f>
        <v>169.37201249999998</v>
      </c>
      <c r="BI26" s="485">
        <f t="shared" ref="BI26" si="51">IF(BI$7=$C$14,$C26,BH26*(1+BI27))</f>
        <v>169.37201249999998</v>
      </c>
      <c r="BJ26" s="485">
        <f t="shared" ref="BJ26" si="52">IF(BJ$7=$C$14,$C26,BI26*(1+BJ27))</f>
        <v>169.37201249999998</v>
      </c>
      <c r="BK26" s="485">
        <f t="shared" ref="BK26" si="53">IF(BK$7=$C$14,$C26,BJ26*(1+BK27))</f>
        <v>169.37201249999998</v>
      </c>
      <c r="BL26" s="485">
        <f t="shared" ref="BL26" si="54">IF(BL$7=$C$14,$C26,BK26*(1+BL27))</f>
        <v>169.37201249999998</v>
      </c>
      <c r="BM26" s="485">
        <f t="shared" ref="BM26" si="55">IF(BM$7=$C$14,$C26,BL26*(1+BM27))</f>
        <v>169.37201249999998</v>
      </c>
      <c r="BN26" s="485">
        <f t="shared" ref="BN26" si="56">IF(BN$7=$C$14,$C26,BM26*(1+BN27))</f>
        <v>169.37201249999998</v>
      </c>
      <c r="BO26" s="485">
        <f t="shared" ref="BO26" si="57">IF(BO$7=$C$14,$C26,BN26*(1+BO27))</f>
        <v>173.18288278124999</v>
      </c>
      <c r="BP26" s="485">
        <f t="shared" ref="BP26" si="58">IF(BP$7=$C$14,$C26,BO26*(1+BP27))</f>
        <v>173.18288278124999</v>
      </c>
      <c r="BQ26" s="485">
        <f t="shared" ref="BQ26" si="59">IF(BQ$7=$C$14,$C26,BP26*(1+BQ27))</f>
        <v>173.18288278124999</v>
      </c>
      <c r="BR26" s="485"/>
      <c r="BX26" s="485">
        <f>IF(BX$7=$C$14,$C26,BQ26*(1+BX27))</f>
        <v>177.07949764382809</v>
      </c>
      <c r="BY26" s="485">
        <f t="shared" ref="BY26:CY26" si="60">IF(BY$7=$C$14,$C26,BX26*(1+BY27))</f>
        <v>181.0637863408142</v>
      </c>
      <c r="BZ26" s="485">
        <f t="shared" si="60"/>
        <v>185.13772153348251</v>
      </c>
      <c r="CA26" s="485">
        <f t="shared" si="60"/>
        <v>189.30332026798587</v>
      </c>
      <c r="CB26" s="485">
        <f t="shared" si="60"/>
        <v>193.56264497401554</v>
      </c>
      <c r="CC26" s="485">
        <f t="shared" si="60"/>
        <v>197.91780448593087</v>
      </c>
      <c r="CD26" s="485">
        <f t="shared" si="60"/>
        <v>202.37095508686431</v>
      </c>
      <c r="CE26" s="485">
        <f t="shared" si="60"/>
        <v>202.37095508686431</v>
      </c>
      <c r="CF26" s="485">
        <f t="shared" si="60"/>
        <v>202.37095508686431</v>
      </c>
      <c r="CG26" s="485">
        <f t="shared" si="60"/>
        <v>202.37095508686431</v>
      </c>
      <c r="CH26" s="485">
        <f t="shared" si="60"/>
        <v>202.37095508686431</v>
      </c>
      <c r="CI26" s="485">
        <f t="shared" si="60"/>
        <v>202.37095508686431</v>
      </c>
      <c r="CJ26" s="485">
        <f t="shared" si="60"/>
        <v>202.37095508686431</v>
      </c>
      <c r="CK26" s="485">
        <f t="shared" si="60"/>
        <v>202.37095508686431</v>
      </c>
      <c r="CL26" s="485">
        <f t="shared" si="60"/>
        <v>202.37095508686431</v>
      </c>
      <c r="CM26" s="485">
        <f t="shared" si="60"/>
        <v>202.37095508686431</v>
      </c>
      <c r="CN26" s="485">
        <f t="shared" si="60"/>
        <v>202.37095508686431</v>
      </c>
      <c r="CO26" s="485">
        <f t="shared" si="60"/>
        <v>202.37095508686431</v>
      </c>
      <c r="CP26" s="485">
        <f t="shared" si="60"/>
        <v>202.37095508686431</v>
      </c>
      <c r="CQ26" s="485">
        <f t="shared" si="60"/>
        <v>202.37095508686431</v>
      </c>
      <c r="CR26" s="485">
        <f t="shared" si="60"/>
        <v>202.37095508686431</v>
      </c>
      <c r="CS26" s="485">
        <f t="shared" si="60"/>
        <v>202.37095508686431</v>
      </c>
      <c r="CT26" s="485">
        <f t="shared" si="60"/>
        <v>202.37095508686431</v>
      </c>
      <c r="CU26" s="485">
        <f t="shared" si="60"/>
        <v>202.37095508686431</v>
      </c>
      <c r="CV26" s="485">
        <f t="shared" si="60"/>
        <v>202.37095508686431</v>
      </c>
      <c r="CW26" s="485">
        <f t="shared" si="60"/>
        <v>202.37095508686431</v>
      </c>
      <c r="CX26" s="485">
        <f t="shared" si="60"/>
        <v>202.37095508686431</v>
      </c>
      <c r="CY26" s="485">
        <f t="shared" si="60"/>
        <v>202.37095508686431</v>
      </c>
    </row>
    <row r="27" spans="1:103">
      <c r="B27" s="427" t="s">
        <v>118</v>
      </c>
      <c r="C27" s="498">
        <v>2.2499999999999999E-2</v>
      </c>
      <c r="D27" s="440" t="s">
        <v>258</v>
      </c>
      <c r="E27" s="489"/>
      <c r="F27" s="499"/>
      <c r="G27" s="499"/>
      <c r="H27" s="499"/>
      <c r="J27" s="500"/>
      <c r="K27" s="500"/>
      <c r="L27" s="501"/>
      <c r="M27" s="501"/>
      <c r="N27" s="501"/>
      <c r="O27" s="500"/>
      <c r="P27" s="500"/>
      <c r="Q27" s="500"/>
      <c r="R27" s="500"/>
      <c r="S27" s="500"/>
      <c r="T27" s="500"/>
      <c r="U27" s="500"/>
      <c r="V27" s="500"/>
      <c r="W27" s="500"/>
      <c r="X27" s="500"/>
      <c r="Y27" s="500"/>
      <c r="Z27" s="500"/>
      <c r="AA27" s="500"/>
      <c r="AB27" s="500"/>
      <c r="AC27" s="500"/>
      <c r="AD27" s="500"/>
      <c r="AE27" s="500"/>
      <c r="AF27" s="500"/>
      <c r="AG27" s="500"/>
      <c r="AH27" s="500"/>
      <c r="AI27" s="500"/>
      <c r="AJ27" s="500"/>
      <c r="AK27" s="500"/>
      <c r="AL27" s="500"/>
      <c r="AM27" s="500"/>
      <c r="AN27" s="500"/>
      <c r="AO27" s="500"/>
      <c r="AP27" s="500"/>
      <c r="AQ27" s="502">
        <f>$C27</f>
        <v>2.2499999999999999E-2</v>
      </c>
      <c r="AR27" s="500"/>
      <c r="AS27" s="500"/>
      <c r="AT27" s="500"/>
      <c r="AU27" s="500"/>
      <c r="AV27" s="500"/>
      <c r="AW27" s="502"/>
      <c r="AX27" s="500"/>
      <c r="AY27" s="500"/>
      <c r="AZ27" s="502"/>
      <c r="BA27" s="500"/>
      <c r="BB27" s="500"/>
      <c r="BC27" s="502">
        <f>$C27</f>
        <v>2.2499999999999999E-2</v>
      </c>
      <c r="BD27" s="500"/>
      <c r="BE27" s="500"/>
      <c r="BF27" s="500"/>
      <c r="BG27" s="500"/>
      <c r="BH27" s="500"/>
      <c r="BI27" s="502"/>
      <c r="BJ27" s="500"/>
      <c r="BK27" s="502"/>
      <c r="BL27" s="502"/>
      <c r="BM27" s="502"/>
      <c r="BN27" s="502"/>
      <c r="BO27" s="502">
        <f>$C27</f>
        <v>2.2499999999999999E-2</v>
      </c>
      <c r="BP27" s="500"/>
      <c r="BQ27" s="500"/>
      <c r="BX27" s="502">
        <f t="shared" ref="BX27:CD27" si="61">$C27</f>
        <v>2.2499999999999999E-2</v>
      </c>
      <c r="BY27" s="502">
        <f t="shared" si="61"/>
        <v>2.2499999999999999E-2</v>
      </c>
      <c r="BZ27" s="502">
        <f t="shared" si="61"/>
        <v>2.2499999999999999E-2</v>
      </c>
      <c r="CA27" s="502">
        <f t="shared" si="61"/>
        <v>2.2499999999999999E-2</v>
      </c>
      <c r="CB27" s="502">
        <f t="shared" si="61"/>
        <v>2.2499999999999999E-2</v>
      </c>
      <c r="CC27" s="502">
        <f t="shared" si="61"/>
        <v>2.2499999999999999E-2</v>
      </c>
      <c r="CD27" s="502">
        <f t="shared" si="61"/>
        <v>2.2499999999999999E-2</v>
      </c>
      <c r="CE27" s="502"/>
      <c r="CF27" s="502"/>
      <c r="CG27" s="502"/>
      <c r="CH27" s="502"/>
      <c r="CI27" s="502"/>
      <c r="CJ27" s="502"/>
      <c r="CK27" s="502"/>
      <c r="CL27" s="502"/>
      <c r="CM27" s="502"/>
      <c r="CN27" s="502"/>
      <c r="CO27" s="502"/>
      <c r="CP27" s="502"/>
      <c r="CQ27" s="502"/>
      <c r="CR27" s="502"/>
      <c r="CS27" s="502"/>
      <c r="CT27" s="502"/>
      <c r="CU27" s="502"/>
      <c r="CV27" s="502"/>
      <c r="CW27" s="502"/>
      <c r="CX27" s="502"/>
      <c r="CY27" s="502"/>
    </row>
    <row r="28" spans="1:103">
      <c r="B28" s="427" t="s">
        <v>132</v>
      </c>
      <c r="C28" s="503">
        <v>0</v>
      </c>
      <c r="D28" s="440" t="s">
        <v>266</v>
      </c>
      <c r="E28" s="504" t="s">
        <v>295</v>
      </c>
      <c r="F28" s="440"/>
      <c r="G28" s="504"/>
      <c r="H28" s="440"/>
      <c r="J28" s="475">
        <f t="shared" ref="J28:AO28" si="62">IF(J$7&gt;=$C$14,J$9,0)</f>
        <v>0</v>
      </c>
      <c r="K28" s="475">
        <f t="shared" si="62"/>
        <v>0</v>
      </c>
      <c r="L28" s="475">
        <f t="shared" si="62"/>
        <v>0</v>
      </c>
      <c r="M28" s="475">
        <f t="shared" si="62"/>
        <v>0</v>
      </c>
      <c r="N28" s="475">
        <f t="shared" si="62"/>
        <v>0</v>
      </c>
      <c r="O28" s="475">
        <f t="shared" si="62"/>
        <v>0</v>
      </c>
      <c r="P28" s="475">
        <f t="shared" si="62"/>
        <v>0</v>
      </c>
      <c r="Q28" s="475">
        <f t="shared" si="62"/>
        <v>0</v>
      </c>
      <c r="R28" s="475">
        <f t="shared" si="62"/>
        <v>0</v>
      </c>
      <c r="S28" s="475">
        <f t="shared" si="62"/>
        <v>0</v>
      </c>
      <c r="T28" s="475">
        <f t="shared" si="62"/>
        <v>0</v>
      </c>
      <c r="U28" s="475">
        <f t="shared" si="62"/>
        <v>0</v>
      </c>
      <c r="V28" s="475">
        <f t="shared" si="62"/>
        <v>0</v>
      </c>
      <c r="W28" s="475">
        <f t="shared" si="62"/>
        <v>0</v>
      </c>
      <c r="X28" s="475">
        <f t="shared" si="62"/>
        <v>0</v>
      </c>
      <c r="Y28" s="475">
        <f t="shared" si="62"/>
        <v>0</v>
      </c>
      <c r="Z28" s="475">
        <f t="shared" si="62"/>
        <v>0</v>
      </c>
      <c r="AA28" s="475">
        <f t="shared" si="62"/>
        <v>0</v>
      </c>
      <c r="AB28" s="475">
        <f t="shared" si="62"/>
        <v>0</v>
      </c>
      <c r="AC28" s="475">
        <f t="shared" si="62"/>
        <v>0</v>
      </c>
      <c r="AD28" s="475">
        <f t="shared" si="62"/>
        <v>0</v>
      </c>
      <c r="AE28" s="475">
        <f t="shared" si="62"/>
        <v>1</v>
      </c>
      <c r="AF28" s="475">
        <f t="shared" si="62"/>
        <v>1</v>
      </c>
      <c r="AG28" s="475">
        <f t="shared" si="62"/>
        <v>1</v>
      </c>
      <c r="AH28" s="475">
        <f t="shared" si="62"/>
        <v>1</v>
      </c>
      <c r="AI28" s="475">
        <f t="shared" si="62"/>
        <v>1</v>
      </c>
      <c r="AJ28" s="475">
        <f t="shared" si="62"/>
        <v>1</v>
      </c>
      <c r="AK28" s="475">
        <f t="shared" si="62"/>
        <v>1</v>
      </c>
      <c r="AL28" s="475">
        <f t="shared" si="62"/>
        <v>1</v>
      </c>
      <c r="AM28" s="475">
        <f t="shared" si="62"/>
        <v>1</v>
      </c>
      <c r="AN28" s="475">
        <f t="shared" si="62"/>
        <v>1</v>
      </c>
      <c r="AO28" s="475">
        <f t="shared" si="62"/>
        <v>1</v>
      </c>
      <c r="AP28" s="475">
        <f t="shared" ref="AP28:BQ28" si="63">IF(AP$7&gt;=$C$14,AP$9,0)</f>
        <v>1</v>
      </c>
      <c r="AQ28" s="475">
        <f t="shared" si="63"/>
        <v>1</v>
      </c>
      <c r="AR28" s="475">
        <f t="shared" si="63"/>
        <v>1</v>
      </c>
      <c r="AS28" s="475">
        <f t="shared" si="63"/>
        <v>1</v>
      </c>
      <c r="AT28" s="475">
        <f t="shared" si="63"/>
        <v>1</v>
      </c>
      <c r="AU28" s="475">
        <f t="shared" si="63"/>
        <v>1</v>
      </c>
      <c r="AV28" s="475">
        <f t="shared" si="63"/>
        <v>1</v>
      </c>
      <c r="AW28" s="475">
        <f t="shared" si="63"/>
        <v>1</v>
      </c>
      <c r="AX28" s="475">
        <f t="shared" si="63"/>
        <v>1</v>
      </c>
      <c r="AY28" s="475">
        <f t="shared" si="63"/>
        <v>1</v>
      </c>
      <c r="AZ28" s="475">
        <f t="shared" si="63"/>
        <v>1</v>
      </c>
      <c r="BA28" s="475">
        <f t="shared" si="63"/>
        <v>1</v>
      </c>
      <c r="BB28" s="475">
        <f t="shared" si="63"/>
        <v>1</v>
      </c>
      <c r="BC28" s="475">
        <f t="shared" si="63"/>
        <v>1</v>
      </c>
      <c r="BD28" s="475">
        <f t="shared" si="63"/>
        <v>1</v>
      </c>
      <c r="BE28" s="475">
        <f t="shared" si="63"/>
        <v>1</v>
      </c>
      <c r="BF28" s="475">
        <f t="shared" si="63"/>
        <v>1</v>
      </c>
      <c r="BG28" s="475">
        <f t="shared" si="63"/>
        <v>1</v>
      </c>
      <c r="BH28" s="475">
        <f t="shared" si="63"/>
        <v>1</v>
      </c>
      <c r="BI28" s="475">
        <f t="shared" si="63"/>
        <v>1</v>
      </c>
      <c r="BJ28" s="475">
        <f t="shared" si="63"/>
        <v>1</v>
      </c>
      <c r="BK28" s="475">
        <f t="shared" si="63"/>
        <v>1</v>
      </c>
      <c r="BL28" s="475">
        <f t="shared" si="63"/>
        <v>1</v>
      </c>
      <c r="BM28" s="475">
        <f t="shared" si="63"/>
        <v>1</v>
      </c>
      <c r="BN28" s="475">
        <f t="shared" si="63"/>
        <v>1</v>
      </c>
      <c r="BO28" s="475">
        <f t="shared" si="63"/>
        <v>1</v>
      </c>
      <c r="BP28" s="475">
        <f t="shared" si="63"/>
        <v>1</v>
      </c>
      <c r="BQ28" s="475">
        <f t="shared" si="63"/>
        <v>1</v>
      </c>
      <c r="BX28" s="475">
        <f t="shared" ref="BX28:CY28" si="64">IF(BX$7&gt;=$C$14,BX$9,0)</f>
        <v>12</v>
      </c>
      <c r="BY28" s="475">
        <f t="shared" si="64"/>
        <v>12</v>
      </c>
      <c r="BZ28" s="475">
        <f t="shared" si="64"/>
        <v>12</v>
      </c>
      <c r="CA28" s="475">
        <f t="shared" si="64"/>
        <v>12</v>
      </c>
      <c r="CB28" s="475">
        <f t="shared" si="64"/>
        <v>12</v>
      </c>
      <c r="CC28" s="475">
        <f t="shared" si="64"/>
        <v>12</v>
      </c>
      <c r="CD28" s="475">
        <f t="shared" si="64"/>
        <v>12</v>
      </c>
      <c r="CE28" s="475">
        <f t="shared" si="64"/>
        <v>12</v>
      </c>
      <c r="CF28" s="475">
        <f t="shared" si="64"/>
        <v>12</v>
      </c>
      <c r="CG28" s="475">
        <f t="shared" si="64"/>
        <v>12</v>
      </c>
      <c r="CH28" s="475">
        <f t="shared" si="64"/>
        <v>12</v>
      </c>
      <c r="CI28" s="475">
        <f t="shared" si="64"/>
        <v>12</v>
      </c>
      <c r="CJ28" s="475">
        <f t="shared" si="64"/>
        <v>12</v>
      </c>
      <c r="CK28" s="475">
        <f t="shared" si="64"/>
        <v>12</v>
      </c>
      <c r="CL28" s="475">
        <f t="shared" si="64"/>
        <v>12</v>
      </c>
      <c r="CM28" s="475">
        <f t="shared" si="64"/>
        <v>12</v>
      </c>
      <c r="CN28" s="475">
        <f t="shared" si="64"/>
        <v>12</v>
      </c>
      <c r="CO28" s="475">
        <f t="shared" si="64"/>
        <v>12</v>
      </c>
      <c r="CP28" s="475">
        <f t="shared" si="64"/>
        <v>12</v>
      </c>
      <c r="CQ28" s="475">
        <f t="shared" si="64"/>
        <v>12</v>
      </c>
      <c r="CR28" s="475">
        <f t="shared" si="64"/>
        <v>12</v>
      </c>
      <c r="CS28" s="475">
        <f t="shared" si="64"/>
        <v>12</v>
      </c>
      <c r="CT28" s="475">
        <f t="shared" si="64"/>
        <v>12</v>
      </c>
      <c r="CU28" s="475">
        <f t="shared" si="64"/>
        <v>12</v>
      </c>
      <c r="CV28" s="475">
        <f t="shared" si="64"/>
        <v>12</v>
      </c>
      <c r="CW28" s="475">
        <f t="shared" si="64"/>
        <v>12</v>
      </c>
      <c r="CX28" s="475">
        <f t="shared" si="64"/>
        <v>12</v>
      </c>
      <c r="CY28" s="475">
        <f t="shared" si="64"/>
        <v>12</v>
      </c>
    </row>
    <row r="29" spans="1:103">
      <c r="B29" s="427" t="s">
        <v>140</v>
      </c>
      <c r="C29" s="487">
        <v>1</v>
      </c>
      <c r="D29" s="488"/>
      <c r="J29" s="437">
        <f t="shared" ref="J29:AO29" si="65">IF(J$7&gt;=$C$14,$C29,0)</f>
        <v>0</v>
      </c>
      <c r="K29" s="437">
        <f t="shared" si="65"/>
        <v>0</v>
      </c>
      <c r="L29" s="437">
        <f t="shared" si="65"/>
        <v>0</v>
      </c>
      <c r="M29" s="437">
        <f t="shared" si="65"/>
        <v>0</v>
      </c>
      <c r="N29" s="437">
        <f t="shared" si="65"/>
        <v>0</v>
      </c>
      <c r="O29" s="437">
        <f t="shared" si="65"/>
        <v>0</v>
      </c>
      <c r="P29" s="437">
        <f t="shared" si="65"/>
        <v>0</v>
      </c>
      <c r="Q29" s="437">
        <f t="shared" si="65"/>
        <v>0</v>
      </c>
      <c r="R29" s="437">
        <f t="shared" si="65"/>
        <v>0</v>
      </c>
      <c r="S29" s="437">
        <f t="shared" si="65"/>
        <v>0</v>
      </c>
      <c r="T29" s="437">
        <f t="shared" si="65"/>
        <v>0</v>
      </c>
      <c r="U29" s="437">
        <f t="shared" si="65"/>
        <v>0</v>
      </c>
      <c r="V29" s="437">
        <f t="shared" si="65"/>
        <v>0</v>
      </c>
      <c r="W29" s="437">
        <f t="shared" si="65"/>
        <v>0</v>
      </c>
      <c r="X29" s="437">
        <f t="shared" si="65"/>
        <v>0</v>
      </c>
      <c r="Y29" s="437">
        <f t="shared" si="65"/>
        <v>0</v>
      </c>
      <c r="Z29" s="437">
        <f t="shared" si="65"/>
        <v>0</v>
      </c>
      <c r="AA29" s="437">
        <f t="shared" si="65"/>
        <v>0</v>
      </c>
      <c r="AB29" s="437">
        <f t="shared" si="65"/>
        <v>0</v>
      </c>
      <c r="AC29" s="437">
        <f t="shared" si="65"/>
        <v>0</v>
      </c>
      <c r="AD29" s="437">
        <f t="shared" si="65"/>
        <v>0</v>
      </c>
      <c r="AE29" s="437">
        <f t="shared" si="65"/>
        <v>1</v>
      </c>
      <c r="AF29" s="437">
        <f t="shared" si="65"/>
        <v>1</v>
      </c>
      <c r="AG29" s="437">
        <f t="shared" si="65"/>
        <v>1</v>
      </c>
      <c r="AH29" s="437">
        <f t="shared" si="65"/>
        <v>1</v>
      </c>
      <c r="AI29" s="437">
        <f t="shared" si="65"/>
        <v>1</v>
      </c>
      <c r="AJ29" s="437">
        <f t="shared" si="65"/>
        <v>1</v>
      </c>
      <c r="AK29" s="437">
        <f t="shared" si="65"/>
        <v>1</v>
      </c>
      <c r="AL29" s="437">
        <f t="shared" si="65"/>
        <v>1</v>
      </c>
      <c r="AM29" s="437">
        <f t="shared" si="65"/>
        <v>1</v>
      </c>
      <c r="AN29" s="437">
        <f t="shared" si="65"/>
        <v>1</v>
      </c>
      <c r="AO29" s="437">
        <f t="shared" si="65"/>
        <v>1</v>
      </c>
      <c r="AP29" s="437">
        <f t="shared" ref="AP29:BQ29" si="66">IF(AP$7&gt;=$C$14,$C29,0)</f>
        <v>1</v>
      </c>
      <c r="AQ29" s="437">
        <f t="shared" si="66"/>
        <v>1</v>
      </c>
      <c r="AR29" s="437">
        <f t="shared" si="66"/>
        <v>1</v>
      </c>
      <c r="AS29" s="437">
        <f t="shared" si="66"/>
        <v>1</v>
      </c>
      <c r="AT29" s="437">
        <f t="shared" si="66"/>
        <v>1</v>
      </c>
      <c r="AU29" s="437">
        <f t="shared" si="66"/>
        <v>1</v>
      </c>
      <c r="AV29" s="437">
        <f t="shared" si="66"/>
        <v>1</v>
      </c>
      <c r="AW29" s="437">
        <f t="shared" si="66"/>
        <v>1</v>
      </c>
      <c r="AX29" s="437">
        <f t="shared" si="66"/>
        <v>1</v>
      </c>
      <c r="AY29" s="437">
        <f t="shared" si="66"/>
        <v>1</v>
      </c>
      <c r="AZ29" s="437">
        <f t="shared" si="66"/>
        <v>1</v>
      </c>
      <c r="BA29" s="437">
        <f t="shared" si="66"/>
        <v>1</v>
      </c>
      <c r="BB29" s="437">
        <f t="shared" si="66"/>
        <v>1</v>
      </c>
      <c r="BC29" s="437">
        <f t="shared" si="66"/>
        <v>1</v>
      </c>
      <c r="BD29" s="437">
        <f t="shared" si="66"/>
        <v>1</v>
      </c>
      <c r="BE29" s="437">
        <f t="shared" si="66"/>
        <v>1</v>
      </c>
      <c r="BF29" s="437">
        <f t="shared" si="66"/>
        <v>1</v>
      </c>
      <c r="BG29" s="437">
        <f t="shared" si="66"/>
        <v>1</v>
      </c>
      <c r="BH29" s="437">
        <f t="shared" si="66"/>
        <v>1</v>
      </c>
      <c r="BI29" s="437">
        <f t="shared" si="66"/>
        <v>1</v>
      </c>
      <c r="BJ29" s="437">
        <f t="shared" si="66"/>
        <v>1</v>
      </c>
      <c r="BK29" s="437">
        <f t="shared" si="66"/>
        <v>1</v>
      </c>
      <c r="BL29" s="437">
        <f t="shared" si="66"/>
        <v>1</v>
      </c>
      <c r="BM29" s="437">
        <f t="shared" si="66"/>
        <v>1</v>
      </c>
      <c r="BN29" s="437">
        <f t="shared" si="66"/>
        <v>1</v>
      </c>
      <c r="BO29" s="437">
        <f t="shared" si="66"/>
        <v>1</v>
      </c>
      <c r="BP29" s="437">
        <f t="shared" si="66"/>
        <v>1</v>
      </c>
      <c r="BQ29" s="437">
        <f t="shared" si="66"/>
        <v>1</v>
      </c>
      <c r="BX29" s="437">
        <f t="shared" ref="BX29:CD29" si="67">IF(BX$7&gt;=$C$14,$C29,0)</f>
        <v>1</v>
      </c>
      <c r="BY29" s="437">
        <f t="shared" si="67"/>
        <v>1</v>
      </c>
      <c r="BZ29" s="437">
        <f t="shared" si="67"/>
        <v>1</v>
      </c>
      <c r="CA29" s="437">
        <f t="shared" si="67"/>
        <v>1</v>
      </c>
      <c r="CB29" s="437">
        <f t="shared" si="67"/>
        <v>1</v>
      </c>
      <c r="CC29" s="437">
        <f t="shared" si="67"/>
        <v>1</v>
      </c>
      <c r="CD29" s="437">
        <f t="shared" si="67"/>
        <v>1</v>
      </c>
      <c r="CE29" s="505">
        <v>0.95</v>
      </c>
      <c r="CF29" s="505">
        <v>0.95</v>
      </c>
      <c r="CG29" s="505">
        <v>0.95</v>
      </c>
      <c r="CH29" s="505">
        <v>0.95</v>
      </c>
      <c r="CI29" s="505">
        <v>0.95</v>
      </c>
      <c r="CJ29" s="505">
        <v>0.95</v>
      </c>
      <c r="CK29" s="505">
        <v>0.95</v>
      </c>
      <c r="CL29" s="505">
        <v>0.95</v>
      </c>
      <c r="CM29" s="505">
        <v>0.95</v>
      </c>
      <c r="CN29" s="505">
        <v>0.95</v>
      </c>
      <c r="CO29" s="505">
        <v>0.95</v>
      </c>
      <c r="CP29" s="505">
        <v>0.95</v>
      </c>
      <c r="CQ29" s="505">
        <v>0.95</v>
      </c>
      <c r="CR29" s="505">
        <v>0.95</v>
      </c>
      <c r="CS29" s="505">
        <v>0.95</v>
      </c>
      <c r="CT29" s="505">
        <v>0.95</v>
      </c>
      <c r="CU29" s="505">
        <v>0.95</v>
      </c>
      <c r="CV29" s="505">
        <v>0.95</v>
      </c>
      <c r="CW29" s="505">
        <v>0.95</v>
      </c>
      <c r="CX29" s="505">
        <v>0.95</v>
      </c>
      <c r="CY29" s="505">
        <v>0.95</v>
      </c>
    </row>
    <row r="30" spans="1:103" s="428" customFormat="1">
      <c r="A30" s="460"/>
      <c r="B30" s="506" t="s">
        <v>198</v>
      </c>
      <c r="C30" s="507"/>
      <c r="D30" s="508"/>
      <c r="E30" s="506"/>
      <c r="F30" s="506"/>
      <c r="G30" s="507">
        <f>SUM(BS30:CY30)</f>
        <v>1878904559.3327577</v>
      </c>
      <c r="H30" s="508" t="s">
        <v>136</v>
      </c>
      <c r="I30" s="506"/>
      <c r="J30" s="509">
        <f t="shared" ref="J30:AO30" si="68">(J26*J28*J29*$E25)</f>
        <v>0</v>
      </c>
      <c r="K30" s="509">
        <f t="shared" si="68"/>
        <v>0</v>
      </c>
      <c r="L30" s="509">
        <f t="shared" si="68"/>
        <v>0</v>
      </c>
      <c r="M30" s="509">
        <f t="shared" si="68"/>
        <v>0</v>
      </c>
      <c r="N30" s="509">
        <f t="shared" si="68"/>
        <v>0</v>
      </c>
      <c r="O30" s="509">
        <f t="shared" si="68"/>
        <v>0</v>
      </c>
      <c r="P30" s="509">
        <f t="shared" si="68"/>
        <v>0</v>
      </c>
      <c r="Q30" s="509">
        <f t="shared" si="68"/>
        <v>0</v>
      </c>
      <c r="R30" s="509">
        <f t="shared" si="68"/>
        <v>0</v>
      </c>
      <c r="S30" s="509">
        <f t="shared" si="68"/>
        <v>0</v>
      </c>
      <c r="T30" s="509">
        <f t="shared" si="68"/>
        <v>0</v>
      </c>
      <c r="U30" s="509">
        <f t="shared" si="68"/>
        <v>0</v>
      </c>
      <c r="V30" s="509">
        <f t="shared" si="68"/>
        <v>0</v>
      </c>
      <c r="W30" s="509">
        <f t="shared" si="68"/>
        <v>0</v>
      </c>
      <c r="X30" s="509">
        <f t="shared" si="68"/>
        <v>0</v>
      </c>
      <c r="Y30" s="509">
        <f t="shared" si="68"/>
        <v>0</v>
      </c>
      <c r="Z30" s="509">
        <f t="shared" si="68"/>
        <v>0</v>
      </c>
      <c r="AA30" s="509">
        <f t="shared" si="68"/>
        <v>0</v>
      </c>
      <c r="AB30" s="509">
        <f t="shared" si="68"/>
        <v>0</v>
      </c>
      <c r="AC30" s="509">
        <f t="shared" si="68"/>
        <v>0</v>
      </c>
      <c r="AD30" s="509">
        <f t="shared" si="68"/>
        <v>0</v>
      </c>
      <c r="AE30" s="509">
        <f t="shared" si="68"/>
        <v>4296240</v>
      </c>
      <c r="AF30" s="509">
        <f t="shared" si="68"/>
        <v>4296240</v>
      </c>
      <c r="AG30" s="509">
        <f t="shared" si="68"/>
        <v>4296240</v>
      </c>
      <c r="AH30" s="509">
        <f t="shared" si="68"/>
        <v>4296240</v>
      </c>
      <c r="AI30" s="509">
        <f t="shared" si="68"/>
        <v>4296240</v>
      </c>
      <c r="AJ30" s="509">
        <f t="shared" si="68"/>
        <v>4296240</v>
      </c>
      <c r="AK30" s="509">
        <f t="shared" si="68"/>
        <v>4296240</v>
      </c>
      <c r="AL30" s="509">
        <f t="shared" si="68"/>
        <v>4296240</v>
      </c>
      <c r="AM30" s="509">
        <f t="shared" si="68"/>
        <v>4296240</v>
      </c>
      <c r="AN30" s="509">
        <f t="shared" si="68"/>
        <v>4296240</v>
      </c>
      <c r="AO30" s="509">
        <f t="shared" si="68"/>
        <v>4296240</v>
      </c>
      <c r="AP30" s="509">
        <f t="shared" ref="AP30:BU30" si="69">(AP26*AP28*AP29*$E25)</f>
        <v>4296240</v>
      </c>
      <c r="AQ30" s="509">
        <f t="shared" si="69"/>
        <v>4392905.3999999994</v>
      </c>
      <c r="AR30" s="509">
        <f t="shared" si="69"/>
        <v>4392905.3999999994</v>
      </c>
      <c r="AS30" s="509">
        <f t="shared" si="69"/>
        <v>4392905.3999999994</v>
      </c>
      <c r="AT30" s="509">
        <f t="shared" si="69"/>
        <v>4392905.3999999994</v>
      </c>
      <c r="AU30" s="509">
        <f t="shared" si="69"/>
        <v>4392905.3999999994</v>
      </c>
      <c r="AV30" s="509">
        <f t="shared" si="69"/>
        <v>4392905.3999999994</v>
      </c>
      <c r="AW30" s="509">
        <f t="shared" si="69"/>
        <v>4392905.3999999994</v>
      </c>
      <c r="AX30" s="509">
        <f t="shared" si="69"/>
        <v>4392905.3999999994</v>
      </c>
      <c r="AY30" s="509">
        <f t="shared" si="69"/>
        <v>4392905.3999999994</v>
      </c>
      <c r="AZ30" s="509">
        <f t="shared" si="69"/>
        <v>4392905.3999999994</v>
      </c>
      <c r="BA30" s="509">
        <f t="shared" si="69"/>
        <v>4392905.3999999994</v>
      </c>
      <c r="BB30" s="509">
        <f t="shared" si="69"/>
        <v>4392905.3999999994</v>
      </c>
      <c r="BC30" s="509">
        <f t="shared" si="69"/>
        <v>4491745.7714999998</v>
      </c>
      <c r="BD30" s="509">
        <f t="shared" si="69"/>
        <v>4491745.7714999998</v>
      </c>
      <c r="BE30" s="509">
        <f t="shared" si="69"/>
        <v>4491745.7714999998</v>
      </c>
      <c r="BF30" s="509">
        <f t="shared" si="69"/>
        <v>4491745.7714999998</v>
      </c>
      <c r="BG30" s="509">
        <f t="shared" si="69"/>
        <v>4491745.7714999998</v>
      </c>
      <c r="BH30" s="509">
        <f t="shared" si="69"/>
        <v>4491745.7714999998</v>
      </c>
      <c r="BI30" s="509">
        <f t="shared" si="69"/>
        <v>4491745.7714999998</v>
      </c>
      <c r="BJ30" s="509">
        <f t="shared" si="69"/>
        <v>4491745.7714999998</v>
      </c>
      <c r="BK30" s="509">
        <f t="shared" si="69"/>
        <v>4491745.7714999998</v>
      </c>
      <c r="BL30" s="509">
        <f t="shared" si="69"/>
        <v>4491745.7714999998</v>
      </c>
      <c r="BM30" s="509">
        <f t="shared" si="69"/>
        <v>4491745.7714999998</v>
      </c>
      <c r="BN30" s="509">
        <f t="shared" si="69"/>
        <v>4491745.7714999998</v>
      </c>
      <c r="BO30" s="509">
        <f t="shared" si="69"/>
        <v>4592810.0513587501</v>
      </c>
      <c r="BP30" s="509">
        <f t="shared" si="69"/>
        <v>4592810.0513587501</v>
      </c>
      <c r="BQ30" s="509">
        <f t="shared" si="69"/>
        <v>4592810.0513587501</v>
      </c>
      <c r="BR30" s="506"/>
      <c r="BS30" s="507">
        <f>SUM(J30:U30)</f>
        <v>0</v>
      </c>
      <c r="BT30" s="507">
        <f>SUM(V30:AG30)</f>
        <v>12888720</v>
      </c>
      <c r="BU30" s="507">
        <f>SUM(AH30:AS30)</f>
        <v>51844876.199999996</v>
      </c>
      <c r="BV30" s="507">
        <f>SUM(AT30:BE30)</f>
        <v>53011385.914499991</v>
      </c>
      <c r="BW30" s="507">
        <f>SUM(BF30:BQ30)</f>
        <v>54204142.097576253</v>
      </c>
      <c r="BX30" s="509">
        <f t="shared" ref="BX30:CY30" si="70">(BX26*BX28*BX29*$E25)</f>
        <v>56353779.330171853</v>
      </c>
      <c r="BY30" s="509">
        <f t="shared" si="70"/>
        <v>57621739.365100712</v>
      </c>
      <c r="BZ30" s="509">
        <f t="shared" si="70"/>
        <v>58918228.500815473</v>
      </c>
      <c r="CA30" s="509">
        <f t="shared" si="70"/>
        <v>60243888.642083816</v>
      </c>
      <c r="CB30" s="509">
        <f t="shared" si="70"/>
        <v>61599376.136530712</v>
      </c>
      <c r="CC30" s="509">
        <f t="shared" si="70"/>
        <v>62985362.09960264</v>
      </c>
      <c r="CD30" s="509">
        <f t="shared" si="70"/>
        <v>64402532.746843696</v>
      </c>
      <c r="CE30" s="509">
        <f t="shared" si="70"/>
        <v>61182406.109501503</v>
      </c>
      <c r="CF30" s="509">
        <f t="shared" si="70"/>
        <v>61182406.109501503</v>
      </c>
      <c r="CG30" s="509">
        <f t="shared" si="70"/>
        <v>61182406.109501503</v>
      </c>
      <c r="CH30" s="509">
        <f t="shared" si="70"/>
        <v>61182406.109501503</v>
      </c>
      <c r="CI30" s="509">
        <f t="shared" si="70"/>
        <v>61182406.109501503</v>
      </c>
      <c r="CJ30" s="509">
        <f t="shared" si="70"/>
        <v>61182406.109501503</v>
      </c>
      <c r="CK30" s="509">
        <f t="shared" si="70"/>
        <v>61182406.109501503</v>
      </c>
      <c r="CL30" s="509">
        <f t="shared" si="70"/>
        <v>61182406.109501503</v>
      </c>
      <c r="CM30" s="509">
        <f t="shared" si="70"/>
        <v>61182406.109501503</v>
      </c>
      <c r="CN30" s="509">
        <f t="shared" si="70"/>
        <v>61182406.109501503</v>
      </c>
      <c r="CO30" s="509">
        <f t="shared" si="70"/>
        <v>61182406.109501503</v>
      </c>
      <c r="CP30" s="509">
        <f t="shared" si="70"/>
        <v>61182406.109501503</v>
      </c>
      <c r="CQ30" s="509">
        <f t="shared" si="70"/>
        <v>61182406.109501503</v>
      </c>
      <c r="CR30" s="509">
        <f t="shared" si="70"/>
        <v>61182406.109501503</v>
      </c>
      <c r="CS30" s="509">
        <f t="shared" si="70"/>
        <v>61182406.109501503</v>
      </c>
      <c r="CT30" s="509">
        <f t="shared" si="70"/>
        <v>61182406.109501503</v>
      </c>
      <c r="CU30" s="509">
        <f t="shared" si="70"/>
        <v>61182406.109501503</v>
      </c>
      <c r="CV30" s="509">
        <f t="shared" si="70"/>
        <v>61182406.109501503</v>
      </c>
      <c r="CW30" s="509">
        <f t="shared" si="70"/>
        <v>61182406.109501503</v>
      </c>
      <c r="CX30" s="509">
        <f t="shared" si="70"/>
        <v>61182406.109501503</v>
      </c>
      <c r="CY30" s="509">
        <f t="shared" si="70"/>
        <v>61182406.109501503</v>
      </c>
    </row>
    <row r="31" spans="1:103">
      <c r="C31" s="510"/>
      <c r="D31" s="510"/>
      <c r="E31" s="510"/>
      <c r="J31" s="437"/>
      <c r="K31" s="437"/>
      <c r="L31" s="437"/>
      <c r="M31" s="437"/>
      <c r="N31" s="437"/>
      <c r="O31" s="437"/>
      <c r="P31" s="437"/>
      <c r="Q31" s="437"/>
      <c r="R31" s="437"/>
      <c r="S31" s="437"/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7"/>
      <c r="AE31" s="437"/>
      <c r="AF31" s="437"/>
      <c r="AG31" s="437"/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  <c r="BM31" s="437"/>
      <c r="BN31" s="437"/>
      <c r="BO31" s="437"/>
      <c r="BP31" s="437"/>
      <c r="BQ31" s="437"/>
      <c r="BX31" s="437"/>
      <c r="BY31" s="437"/>
      <c r="BZ31" s="437"/>
      <c r="CA31" s="437"/>
      <c r="CB31" s="437"/>
      <c r="CC31" s="437"/>
      <c r="CD31" s="437"/>
      <c r="CE31" s="437"/>
      <c r="CF31" s="437"/>
      <c r="CG31" s="437"/>
      <c r="CH31" s="437"/>
      <c r="CI31" s="437"/>
      <c r="CJ31" s="437"/>
      <c r="CK31" s="437"/>
      <c r="CL31" s="437"/>
      <c r="CM31" s="437"/>
      <c r="CN31" s="437"/>
      <c r="CO31" s="437"/>
      <c r="CP31" s="437"/>
      <c r="CQ31" s="437"/>
      <c r="CR31" s="437"/>
      <c r="CS31" s="437"/>
      <c r="CT31" s="437"/>
      <c r="CU31" s="437"/>
      <c r="CV31" s="437"/>
      <c r="CW31" s="437"/>
      <c r="CX31" s="437"/>
      <c r="CY31" s="437"/>
    </row>
    <row r="32" spans="1:103">
      <c r="B32" s="492" t="s">
        <v>287</v>
      </c>
      <c r="E32" s="433"/>
      <c r="G32" s="430"/>
      <c r="BT32" s="493"/>
      <c r="BU32" s="493">
        <f t="shared" ref="BU32:CY32" si="71">BT32+1</f>
        <v>1</v>
      </c>
      <c r="BV32" s="493">
        <f t="shared" si="71"/>
        <v>2</v>
      </c>
      <c r="BW32" s="493">
        <f t="shared" si="71"/>
        <v>3</v>
      </c>
      <c r="BX32" s="493">
        <f t="shared" si="71"/>
        <v>4</v>
      </c>
      <c r="BY32" s="493">
        <f t="shared" si="71"/>
        <v>5</v>
      </c>
      <c r="BZ32" s="493">
        <f t="shared" si="71"/>
        <v>6</v>
      </c>
      <c r="CA32" s="493">
        <f t="shared" si="71"/>
        <v>7</v>
      </c>
      <c r="CB32" s="493">
        <f t="shared" si="71"/>
        <v>8</v>
      </c>
      <c r="CC32" s="493">
        <f t="shared" si="71"/>
        <v>9</v>
      </c>
      <c r="CD32" s="494">
        <f t="shared" si="71"/>
        <v>10</v>
      </c>
      <c r="CE32" s="493">
        <f t="shared" si="71"/>
        <v>11</v>
      </c>
      <c r="CF32" s="493">
        <f t="shared" si="71"/>
        <v>12</v>
      </c>
      <c r="CG32" s="493">
        <f t="shared" si="71"/>
        <v>13</v>
      </c>
      <c r="CH32" s="493">
        <f t="shared" si="71"/>
        <v>14</v>
      </c>
      <c r="CI32" s="493">
        <f t="shared" si="71"/>
        <v>15</v>
      </c>
      <c r="CJ32" s="493">
        <f t="shared" si="71"/>
        <v>16</v>
      </c>
      <c r="CK32" s="493">
        <f t="shared" si="71"/>
        <v>17</v>
      </c>
      <c r="CL32" s="493">
        <f t="shared" si="71"/>
        <v>18</v>
      </c>
      <c r="CM32" s="493">
        <f t="shared" si="71"/>
        <v>19</v>
      </c>
      <c r="CN32" s="493">
        <f t="shared" si="71"/>
        <v>20</v>
      </c>
      <c r="CO32" s="493">
        <f t="shared" si="71"/>
        <v>21</v>
      </c>
      <c r="CP32" s="493">
        <f t="shared" si="71"/>
        <v>22</v>
      </c>
      <c r="CQ32" s="493">
        <f t="shared" si="71"/>
        <v>23</v>
      </c>
      <c r="CR32" s="493">
        <f t="shared" si="71"/>
        <v>24</v>
      </c>
      <c r="CS32" s="493">
        <f t="shared" si="71"/>
        <v>25</v>
      </c>
      <c r="CT32" s="493">
        <f t="shared" si="71"/>
        <v>26</v>
      </c>
      <c r="CU32" s="493">
        <f t="shared" si="71"/>
        <v>27</v>
      </c>
      <c r="CV32" s="493">
        <f t="shared" si="71"/>
        <v>28</v>
      </c>
      <c r="CW32" s="493">
        <f t="shared" si="71"/>
        <v>29</v>
      </c>
      <c r="CX32" s="493">
        <f t="shared" si="71"/>
        <v>30</v>
      </c>
      <c r="CY32" s="493">
        <f t="shared" si="71"/>
        <v>31</v>
      </c>
    </row>
    <row r="33" spans="1:103">
      <c r="B33" s="427" t="s">
        <v>93</v>
      </c>
      <c r="C33" s="486">
        <v>0</v>
      </c>
      <c r="D33" s="440" t="s">
        <v>213</v>
      </c>
      <c r="E33" s="495">
        <v>22056</v>
      </c>
      <c r="F33" s="440" t="s">
        <v>214</v>
      </c>
      <c r="G33" s="464"/>
    </row>
    <row r="34" spans="1:103">
      <c r="B34" s="427" t="s">
        <v>75</v>
      </c>
      <c r="C34" s="511">
        <v>165</v>
      </c>
      <c r="D34" s="440" t="s">
        <v>187</v>
      </c>
      <c r="E34" s="497"/>
      <c r="F34" s="440"/>
      <c r="G34" s="464"/>
      <c r="H34" s="440"/>
      <c r="J34" s="485">
        <f t="shared" ref="J34:AO34" si="72">IF(J$7=$C$14,$C34,I34*(1+J35))</f>
        <v>0</v>
      </c>
      <c r="K34" s="485">
        <f t="shared" si="72"/>
        <v>0</v>
      </c>
      <c r="L34" s="485">
        <f t="shared" si="72"/>
        <v>0</v>
      </c>
      <c r="M34" s="485">
        <f t="shared" si="72"/>
        <v>0</v>
      </c>
      <c r="N34" s="485">
        <f t="shared" si="72"/>
        <v>0</v>
      </c>
      <c r="O34" s="485">
        <f t="shared" si="72"/>
        <v>0</v>
      </c>
      <c r="P34" s="485">
        <f t="shared" si="72"/>
        <v>0</v>
      </c>
      <c r="Q34" s="485">
        <f t="shared" si="72"/>
        <v>0</v>
      </c>
      <c r="R34" s="485">
        <f t="shared" si="72"/>
        <v>0</v>
      </c>
      <c r="S34" s="485">
        <f t="shared" si="72"/>
        <v>0</v>
      </c>
      <c r="T34" s="485">
        <f t="shared" si="72"/>
        <v>0</v>
      </c>
      <c r="U34" s="485">
        <f t="shared" si="72"/>
        <v>0</v>
      </c>
      <c r="V34" s="485">
        <f t="shared" si="72"/>
        <v>0</v>
      </c>
      <c r="W34" s="485">
        <f t="shared" si="72"/>
        <v>0</v>
      </c>
      <c r="X34" s="485">
        <f t="shared" si="72"/>
        <v>0</v>
      </c>
      <c r="Y34" s="485">
        <f t="shared" si="72"/>
        <v>0</v>
      </c>
      <c r="Z34" s="485">
        <f t="shared" si="72"/>
        <v>0</v>
      </c>
      <c r="AA34" s="485">
        <f t="shared" si="72"/>
        <v>0</v>
      </c>
      <c r="AB34" s="485">
        <f t="shared" si="72"/>
        <v>0</v>
      </c>
      <c r="AC34" s="485">
        <f t="shared" si="72"/>
        <v>0</v>
      </c>
      <c r="AD34" s="485">
        <f t="shared" si="72"/>
        <v>0</v>
      </c>
      <c r="AE34" s="485">
        <f t="shared" si="72"/>
        <v>165</v>
      </c>
      <c r="AF34" s="485">
        <f t="shared" si="72"/>
        <v>165</v>
      </c>
      <c r="AG34" s="485">
        <f t="shared" si="72"/>
        <v>165</v>
      </c>
      <c r="AH34" s="485">
        <f t="shared" si="72"/>
        <v>165</v>
      </c>
      <c r="AI34" s="485">
        <f t="shared" si="72"/>
        <v>165</v>
      </c>
      <c r="AJ34" s="485">
        <f t="shared" si="72"/>
        <v>165</v>
      </c>
      <c r="AK34" s="485">
        <f t="shared" si="72"/>
        <v>165</v>
      </c>
      <c r="AL34" s="485">
        <f t="shared" si="72"/>
        <v>165</v>
      </c>
      <c r="AM34" s="485">
        <f t="shared" si="72"/>
        <v>165</v>
      </c>
      <c r="AN34" s="485">
        <f t="shared" si="72"/>
        <v>165</v>
      </c>
      <c r="AO34" s="485">
        <f t="shared" si="72"/>
        <v>165</v>
      </c>
      <c r="AP34" s="485">
        <f t="shared" ref="AP34:BU34" si="73">IF(AP$7=$C$14,$C34,AO34*(1+AP35))</f>
        <v>165</v>
      </c>
      <c r="AQ34" s="485">
        <f t="shared" si="73"/>
        <v>169.12499999999997</v>
      </c>
      <c r="AR34" s="485">
        <f t="shared" si="73"/>
        <v>169.12499999999997</v>
      </c>
      <c r="AS34" s="485">
        <f t="shared" si="73"/>
        <v>169.12499999999997</v>
      </c>
      <c r="AT34" s="485">
        <f t="shared" si="73"/>
        <v>169.12499999999997</v>
      </c>
      <c r="AU34" s="485">
        <f t="shared" si="73"/>
        <v>169.12499999999997</v>
      </c>
      <c r="AV34" s="485">
        <f t="shared" si="73"/>
        <v>169.12499999999997</v>
      </c>
      <c r="AW34" s="485">
        <f t="shared" si="73"/>
        <v>169.12499999999997</v>
      </c>
      <c r="AX34" s="485">
        <f t="shared" si="73"/>
        <v>169.12499999999997</v>
      </c>
      <c r="AY34" s="485">
        <f t="shared" si="73"/>
        <v>169.12499999999997</v>
      </c>
      <c r="AZ34" s="485">
        <f t="shared" si="73"/>
        <v>169.12499999999997</v>
      </c>
      <c r="BA34" s="485">
        <f t="shared" si="73"/>
        <v>169.12499999999997</v>
      </c>
      <c r="BB34" s="485">
        <f t="shared" si="73"/>
        <v>169.12499999999997</v>
      </c>
      <c r="BC34" s="485">
        <f t="shared" si="73"/>
        <v>173.35312499999995</v>
      </c>
      <c r="BD34" s="485">
        <f t="shared" si="73"/>
        <v>173.35312499999995</v>
      </c>
      <c r="BE34" s="485">
        <f t="shared" si="73"/>
        <v>173.35312499999995</v>
      </c>
      <c r="BF34" s="485">
        <f t="shared" si="73"/>
        <v>173.35312499999995</v>
      </c>
      <c r="BG34" s="485">
        <f t="shared" si="73"/>
        <v>173.35312499999995</v>
      </c>
      <c r="BH34" s="485">
        <f t="shared" si="73"/>
        <v>173.35312499999995</v>
      </c>
      <c r="BI34" s="485">
        <f t="shared" si="73"/>
        <v>173.35312499999995</v>
      </c>
      <c r="BJ34" s="485">
        <f t="shared" si="73"/>
        <v>173.35312499999995</v>
      </c>
      <c r="BK34" s="485">
        <f t="shared" si="73"/>
        <v>173.35312499999995</v>
      </c>
      <c r="BL34" s="485">
        <f t="shared" si="73"/>
        <v>173.35312499999995</v>
      </c>
      <c r="BM34" s="485">
        <f t="shared" si="73"/>
        <v>173.35312499999995</v>
      </c>
      <c r="BN34" s="485">
        <f t="shared" si="73"/>
        <v>173.35312499999995</v>
      </c>
      <c r="BO34" s="485">
        <f t="shared" si="73"/>
        <v>177.68695312499995</v>
      </c>
      <c r="BP34" s="485">
        <f t="shared" si="73"/>
        <v>177.68695312499995</v>
      </c>
      <c r="BQ34" s="485">
        <f t="shared" si="73"/>
        <v>177.68695312499995</v>
      </c>
      <c r="BX34" s="485">
        <f>IF(BX$7=$C$14,$C34,BQ34*(1+BX35))</f>
        <v>182.12912695312494</v>
      </c>
      <c r="BY34" s="485">
        <f t="shared" ref="BY34:CY34" si="74">IF(BY$7=$C$14,$C34,BX34*(1+BY35))</f>
        <v>186.68235512695304</v>
      </c>
      <c r="BZ34" s="485">
        <f t="shared" si="74"/>
        <v>191.34941400512685</v>
      </c>
      <c r="CA34" s="485">
        <f t="shared" si="74"/>
        <v>196.133149355255</v>
      </c>
      <c r="CB34" s="485">
        <f t="shared" si="74"/>
        <v>201.03647808913635</v>
      </c>
      <c r="CC34" s="485">
        <f t="shared" si="74"/>
        <v>206.06239004136475</v>
      </c>
      <c r="CD34" s="485">
        <f t="shared" si="74"/>
        <v>211.21394979239886</v>
      </c>
      <c r="CE34" s="485">
        <f t="shared" si="74"/>
        <v>211.21394979239886</v>
      </c>
      <c r="CF34" s="485">
        <f t="shared" si="74"/>
        <v>211.21394979239886</v>
      </c>
      <c r="CG34" s="485">
        <f t="shared" si="74"/>
        <v>211.21394979239886</v>
      </c>
      <c r="CH34" s="485">
        <f t="shared" si="74"/>
        <v>211.21394979239886</v>
      </c>
      <c r="CI34" s="485">
        <f t="shared" si="74"/>
        <v>211.21394979239886</v>
      </c>
      <c r="CJ34" s="485">
        <f t="shared" si="74"/>
        <v>211.21394979239886</v>
      </c>
      <c r="CK34" s="485">
        <f t="shared" si="74"/>
        <v>211.21394979239886</v>
      </c>
      <c r="CL34" s="485">
        <f t="shared" si="74"/>
        <v>211.21394979239886</v>
      </c>
      <c r="CM34" s="485">
        <f t="shared" si="74"/>
        <v>211.21394979239886</v>
      </c>
      <c r="CN34" s="485">
        <f t="shared" si="74"/>
        <v>211.21394979239886</v>
      </c>
      <c r="CO34" s="485">
        <f t="shared" si="74"/>
        <v>211.21394979239886</v>
      </c>
      <c r="CP34" s="485">
        <f t="shared" si="74"/>
        <v>211.21394979239886</v>
      </c>
      <c r="CQ34" s="485">
        <f t="shared" si="74"/>
        <v>211.21394979239886</v>
      </c>
      <c r="CR34" s="485">
        <f t="shared" si="74"/>
        <v>211.21394979239886</v>
      </c>
      <c r="CS34" s="485">
        <f t="shared" si="74"/>
        <v>211.21394979239886</v>
      </c>
      <c r="CT34" s="485">
        <f t="shared" si="74"/>
        <v>211.21394979239886</v>
      </c>
      <c r="CU34" s="485">
        <f t="shared" si="74"/>
        <v>211.21394979239886</v>
      </c>
      <c r="CV34" s="485">
        <f t="shared" si="74"/>
        <v>211.21394979239886</v>
      </c>
      <c r="CW34" s="485">
        <f t="shared" si="74"/>
        <v>211.21394979239886</v>
      </c>
      <c r="CX34" s="485">
        <f t="shared" si="74"/>
        <v>211.21394979239886</v>
      </c>
      <c r="CY34" s="485">
        <f t="shared" si="74"/>
        <v>211.21394979239886</v>
      </c>
    </row>
    <row r="35" spans="1:103">
      <c r="B35" s="427" t="s">
        <v>118</v>
      </c>
      <c r="C35" s="512">
        <v>2.5000000000000001E-2</v>
      </c>
      <c r="D35" s="440" t="s">
        <v>258</v>
      </c>
      <c r="E35" s="489"/>
      <c r="F35" s="499"/>
      <c r="G35" s="499"/>
      <c r="H35" s="499"/>
      <c r="J35" s="500"/>
      <c r="K35" s="500"/>
      <c r="L35" s="501"/>
      <c r="M35" s="501"/>
      <c r="N35" s="501"/>
      <c r="O35" s="500"/>
      <c r="P35" s="500"/>
      <c r="Q35" s="500"/>
      <c r="R35" s="500"/>
      <c r="S35" s="500"/>
      <c r="T35" s="500"/>
      <c r="U35" s="500"/>
      <c r="V35" s="500"/>
      <c r="W35" s="500"/>
      <c r="X35" s="500"/>
      <c r="Y35" s="500"/>
      <c r="Z35" s="500"/>
      <c r="AA35" s="500"/>
      <c r="AB35" s="500"/>
      <c r="AC35" s="500"/>
      <c r="AD35" s="500"/>
      <c r="AE35" s="500"/>
      <c r="AF35" s="500"/>
      <c r="AG35" s="500"/>
      <c r="AH35" s="500"/>
      <c r="AI35" s="500"/>
      <c r="AJ35" s="500"/>
      <c r="AK35" s="500"/>
      <c r="AL35" s="500"/>
      <c r="AM35" s="500"/>
      <c r="AN35" s="500"/>
      <c r="AO35" s="500"/>
      <c r="AP35" s="500"/>
      <c r="AQ35" s="502">
        <f>$C35</f>
        <v>2.5000000000000001E-2</v>
      </c>
      <c r="AR35" s="500"/>
      <c r="AS35" s="500"/>
      <c r="AT35" s="500"/>
      <c r="AU35" s="500"/>
      <c r="AV35" s="500"/>
      <c r="AW35" s="502"/>
      <c r="AX35" s="500"/>
      <c r="AY35" s="500"/>
      <c r="AZ35" s="502"/>
      <c r="BA35" s="500"/>
      <c r="BB35" s="500"/>
      <c r="BC35" s="502">
        <f>$C35</f>
        <v>2.5000000000000001E-2</v>
      </c>
      <c r="BD35" s="500"/>
      <c r="BE35" s="500"/>
      <c r="BF35" s="500"/>
      <c r="BG35" s="500"/>
      <c r="BH35" s="500"/>
      <c r="BI35" s="502"/>
      <c r="BJ35" s="500"/>
      <c r="BK35" s="502"/>
      <c r="BL35" s="502"/>
      <c r="BM35" s="502"/>
      <c r="BN35" s="502"/>
      <c r="BO35" s="502">
        <f>$C35</f>
        <v>2.5000000000000001E-2</v>
      </c>
      <c r="BP35" s="500"/>
      <c r="BQ35" s="500"/>
      <c r="BX35" s="502">
        <f t="shared" ref="BX35:CD35" si="75">$C35</f>
        <v>2.5000000000000001E-2</v>
      </c>
      <c r="BY35" s="502">
        <f t="shared" si="75"/>
        <v>2.5000000000000001E-2</v>
      </c>
      <c r="BZ35" s="502">
        <f t="shared" si="75"/>
        <v>2.5000000000000001E-2</v>
      </c>
      <c r="CA35" s="502">
        <f t="shared" si="75"/>
        <v>2.5000000000000001E-2</v>
      </c>
      <c r="CB35" s="502">
        <f t="shared" si="75"/>
        <v>2.5000000000000001E-2</v>
      </c>
      <c r="CC35" s="502">
        <f t="shared" si="75"/>
        <v>2.5000000000000001E-2</v>
      </c>
      <c r="CD35" s="502">
        <f t="shared" si="75"/>
        <v>2.5000000000000001E-2</v>
      </c>
      <c r="CE35" s="502"/>
      <c r="CF35" s="502"/>
      <c r="CG35" s="502"/>
      <c r="CH35" s="502"/>
      <c r="CI35" s="502"/>
      <c r="CJ35" s="502"/>
      <c r="CK35" s="502"/>
      <c r="CL35" s="502"/>
      <c r="CM35" s="502"/>
      <c r="CN35" s="502"/>
      <c r="CO35" s="502"/>
      <c r="CP35" s="502"/>
      <c r="CQ35" s="502"/>
      <c r="CR35" s="502"/>
      <c r="CS35" s="502"/>
      <c r="CT35" s="502"/>
      <c r="CU35" s="502"/>
      <c r="CV35" s="502"/>
      <c r="CW35" s="502"/>
      <c r="CX35" s="502"/>
      <c r="CY35" s="502"/>
    </row>
    <row r="36" spans="1:103">
      <c r="B36" s="427" t="s">
        <v>132</v>
      </c>
      <c r="C36" s="503">
        <v>0</v>
      </c>
      <c r="D36" s="440" t="s">
        <v>266</v>
      </c>
      <c r="E36" s="504" t="s">
        <v>295</v>
      </c>
      <c r="F36" s="440"/>
      <c r="G36" s="440"/>
      <c r="H36" s="440"/>
      <c r="J36" s="475">
        <f t="shared" ref="J36:AO36" si="76">IF(J$7&gt;=$C$14,J$9,0)</f>
        <v>0</v>
      </c>
      <c r="K36" s="475">
        <f t="shared" si="76"/>
        <v>0</v>
      </c>
      <c r="L36" s="475">
        <f t="shared" si="76"/>
        <v>0</v>
      </c>
      <c r="M36" s="475">
        <f t="shared" si="76"/>
        <v>0</v>
      </c>
      <c r="N36" s="475">
        <f t="shared" si="76"/>
        <v>0</v>
      </c>
      <c r="O36" s="475">
        <f t="shared" si="76"/>
        <v>0</v>
      </c>
      <c r="P36" s="475">
        <f t="shared" si="76"/>
        <v>0</v>
      </c>
      <c r="Q36" s="475">
        <f t="shared" si="76"/>
        <v>0</v>
      </c>
      <c r="R36" s="475">
        <f t="shared" si="76"/>
        <v>0</v>
      </c>
      <c r="S36" s="475">
        <f t="shared" si="76"/>
        <v>0</v>
      </c>
      <c r="T36" s="475">
        <f t="shared" si="76"/>
        <v>0</v>
      </c>
      <c r="U36" s="475">
        <f t="shared" si="76"/>
        <v>0</v>
      </c>
      <c r="V36" s="475">
        <f t="shared" si="76"/>
        <v>0</v>
      </c>
      <c r="W36" s="475">
        <f t="shared" si="76"/>
        <v>0</v>
      </c>
      <c r="X36" s="475">
        <f t="shared" si="76"/>
        <v>0</v>
      </c>
      <c r="Y36" s="475">
        <f t="shared" si="76"/>
        <v>0</v>
      </c>
      <c r="Z36" s="475">
        <f t="shared" si="76"/>
        <v>0</v>
      </c>
      <c r="AA36" s="475">
        <f t="shared" si="76"/>
        <v>0</v>
      </c>
      <c r="AB36" s="475">
        <f t="shared" si="76"/>
        <v>0</v>
      </c>
      <c r="AC36" s="475">
        <f t="shared" si="76"/>
        <v>0</v>
      </c>
      <c r="AD36" s="475">
        <f t="shared" si="76"/>
        <v>0</v>
      </c>
      <c r="AE36" s="475">
        <f t="shared" si="76"/>
        <v>1</v>
      </c>
      <c r="AF36" s="475">
        <f t="shared" si="76"/>
        <v>1</v>
      </c>
      <c r="AG36" s="475">
        <f t="shared" si="76"/>
        <v>1</v>
      </c>
      <c r="AH36" s="475">
        <f t="shared" si="76"/>
        <v>1</v>
      </c>
      <c r="AI36" s="475">
        <f t="shared" si="76"/>
        <v>1</v>
      </c>
      <c r="AJ36" s="475">
        <f t="shared" si="76"/>
        <v>1</v>
      </c>
      <c r="AK36" s="475">
        <f t="shared" si="76"/>
        <v>1</v>
      </c>
      <c r="AL36" s="475">
        <f t="shared" si="76"/>
        <v>1</v>
      </c>
      <c r="AM36" s="475">
        <f t="shared" si="76"/>
        <v>1</v>
      </c>
      <c r="AN36" s="475">
        <f t="shared" si="76"/>
        <v>1</v>
      </c>
      <c r="AO36" s="475">
        <f t="shared" si="76"/>
        <v>1</v>
      </c>
      <c r="AP36" s="475">
        <f t="shared" ref="AP36:BQ36" si="77">IF(AP$7&gt;=$C$14,AP$9,0)</f>
        <v>1</v>
      </c>
      <c r="AQ36" s="475">
        <f t="shared" si="77"/>
        <v>1</v>
      </c>
      <c r="AR36" s="475">
        <f t="shared" si="77"/>
        <v>1</v>
      </c>
      <c r="AS36" s="475">
        <f t="shared" si="77"/>
        <v>1</v>
      </c>
      <c r="AT36" s="475">
        <f t="shared" si="77"/>
        <v>1</v>
      </c>
      <c r="AU36" s="475">
        <f t="shared" si="77"/>
        <v>1</v>
      </c>
      <c r="AV36" s="475">
        <f t="shared" si="77"/>
        <v>1</v>
      </c>
      <c r="AW36" s="475">
        <f t="shared" si="77"/>
        <v>1</v>
      </c>
      <c r="AX36" s="475">
        <f t="shared" si="77"/>
        <v>1</v>
      </c>
      <c r="AY36" s="475">
        <f t="shared" si="77"/>
        <v>1</v>
      </c>
      <c r="AZ36" s="475">
        <f t="shared" si="77"/>
        <v>1</v>
      </c>
      <c r="BA36" s="475">
        <f t="shared" si="77"/>
        <v>1</v>
      </c>
      <c r="BB36" s="475">
        <f t="shared" si="77"/>
        <v>1</v>
      </c>
      <c r="BC36" s="475">
        <f t="shared" si="77"/>
        <v>1</v>
      </c>
      <c r="BD36" s="475">
        <f t="shared" si="77"/>
        <v>1</v>
      </c>
      <c r="BE36" s="475">
        <f t="shared" si="77"/>
        <v>1</v>
      </c>
      <c r="BF36" s="475">
        <f t="shared" si="77"/>
        <v>1</v>
      </c>
      <c r="BG36" s="475">
        <f t="shared" si="77"/>
        <v>1</v>
      </c>
      <c r="BH36" s="475">
        <f t="shared" si="77"/>
        <v>1</v>
      </c>
      <c r="BI36" s="475">
        <f t="shared" si="77"/>
        <v>1</v>
      </c>
      <c r="BJ36" s="475">
        <f t="shared" si="77"/>
        <v>1</v>
      </c>
      <c r="BK36" s="475">
        <f t="shared" si="77"/>
        <v>1</v>
      </c>
      <c r="BL36" s="475">
        <f t="shared" si="77"/>
        <v>1</v>
      </c>
      <c r="BM36" s="475">
        <f t="shared" si="77"/>
        <v>1</v>
      </c>
      <c r="BN36" s="475">
        <f t="shared" si="77"/>
        <v>1</v>
      </c>
      <c r="BO36" s="475">
        <f t="shared" si="77"/>
        <v>1</v>
      </c>
      <c r="BP36" s="475">
        <f t="shared" si="77"/>
        <v>1</v>
      </c>
      <c r="BQ36" s="475">
        <f t="shared" si="77"/>
        <v>1</v>
      </c>
      <c r="BX36" s="475">
        <f t="shared" ref="BX36:CY36" si="78">IF(BX$7&gt;=$C$14,BX$9,0)</f>
        <v>12</v>
      </c>
      <c r="BY36" s="475">
        <f t="shared" si="78"/>
        <v>12</v>
      </c>
      <c r="BZ36" s="475">
        <f t="shared" si="78"/>
        <v>12</v>
      </c>
      <c r="CA36" s="475">
        <f t="shared" si="78"/>
        <v>12</v>
      </c>
      <c r="CB36" s="475">
        <f t="shared" si="78"/>
        <v>12</v>
      </c>
      <c r="CC36" s="475">
        <f t="shared" si="78"/>
        <v>12</v>
      </c>
      <c r="CD36" s="475">
        <f t="shared" si="78"/>
        <v>12</v>
      </c>
      <c r="CE36" s="475">
        <f t="shared" si="78"/>
        <v>12</v>
      </c>
      <c r="CF36" s="475">
        <f t="shared" si="78"/>
        <v>12</v>
      </c>
      <c r="CG36" s="475">
        <f t="shared" si="78"/>
        <v>12</v>
      </c>
      <c r="CH36" s="475">
        <f t="shared" si="78"/>
        <v>12</v>
      </c>
      <c r="CI36" s="475">
        <f t="shared" si="78"/>
        <v>12</v>
      </c>
      <c r="CJ36" s="475">
        <f t="shared" si="78"/>
        <v>12</v>
      </c>
      <c r="CK36" s="475">
        <f t="shared" si="78"/>
        <v>12</v>
      </c>
      <c r="CL36" s="475">
        <f t="shared" si="78"/>
        <v>12</v>
      </c>
      <c r="CM36" s="475">
        <f t="shared" si="78"/>
        <v>12</v>
      </c>
      <c r="CN36" s="475">
        <f t="shared" si="78"/>
        <v>12</v>
      </c>
      <c r="CO36" s="475">
        <f t="shared" si="78"/>
        <v>12</v>
      </c>
      <c r="CP36" s="475">
        <f t="shared" si="78"/>
        <v>12</v>
      </c>
      <c r="CQ36" s="475">
        <f t="shared" si="78"/>
        <v>12</v>
      </c>
      <c r="CR36" s="475">
        <f t="shared" si="78"/>
        <v>12</v>
      </c>
      <c r="CS36" s="475">
        <f t="shared" si="78"/>
        <v>12</v>
      </c>
      <c r="CT36" s="475">
        <f t="shared" si="78"/>
        <v>12</v>
      </c>
      <c r="CU36" s="475">
        <f t="shared" si="78"/>
        <v>12</v>
      </c>
      <c r="CV36" s="475">
        <f t="shared" si="78"/>
        <v>12</v>
      </c>
      <c r="CW36" s="475">
        <f t="shared" si="78"/>
        <v>12</v>
      </c>
      <c r="CX36" s="475">
        <f t="shared" si="78"/>
        <v>12</v>
      </c>
      <c r="CY36" s="475">
        <f t="shared" si="78"/>
        <v>12</v>
      </c>
    </row>
    <row r="37" spans="1:103">
      <c r="B37" s="427" t="s">
        <v>140</v>
      </c>
      <c r="C37" s="487">
        <v>1</v>
      </c>
      <c r="D37" s="488"/>
      <c r="J37" s="437">
        <f t="shared" ref="J37:AO37" si="79">IF(J$7&gt;=$C$14,$C37,0)</f>
        <v>0</v>
      </c>
      <c r="K37" s="437">
        <f t="shared" si="79"/>
        <v>0</v>
      </c>
      <c r="L37" s="437">
        <f t="shared" si="79"/>
        <v>0</v>
      </c>
      <c r="M37" s="437">
        <f t="shared" si="79"/>
        <v>0</v>
      </c>
      <c r="N37" s="437">
        <f t="shared" si="79"/>
        <v>0</v>
      </c>
      <c r="O37" s="437">
        <f t="shared" si="79"/>
        <v>0</v>
      </c>
      <c r="P37" s="437">
        <f t="shared" si="79"/>
        <v>0</v>
      </c>
      <c r="Q37" s="437">
        <f t="shared" si="79"/>
        <v>0</v>
      </c>
      <c r="R37" s="437">
        <f t="shared" si="79"/>
        <v>0</v>
      </c>
      <c r="S37" s="437">
        <f t="shared" si="79"/>
        <v>0</v>
      </c>
      <c r="T37" s="437">
        <f t="shared" si="79"/>
        <v>0</v>
      </c>
      <c r="U37" s="437">
        <f t="shared" si="79"/>
        <v>0</v>
      </c>
      <c r="V37" s="437">
        <f t="shared" si="79"/>
        <v>0</v>
      </c>
      <c r="W37" s="437">
        <f t="shared" si="79"/>
        <v>0</v>
      </c>
      <c r="X37" s="437">
        <f t="shared" si="79"/>
        <v>0</v>
      </c>
      <c r="Y37" s="437">
        <f t="shared" si="79"/>
        <v>0</v>
      </c>
      <c r="Z37" s="437">
        <f t="shared" si="79"/>
        <v>0</v>
      </c>
      <c r="AA37" s="437">
        <f t="shared" si="79"/>
        <v>0</v>
      </c>
      <c r="AB37" s="437">
        <f t="shared" si="79"/>
        <v>0</v>
      </c>
      <c r="AC37" s="437">
        <f t="shared" si="79"/>
        <v>0</v>
      </c>
      <c r="AD37" s="437">
        <f t="shared" si="79"/>
        <v>0</v>
      </c>
      <c r="AE37" s="437">
        <f t="shared" si="79"/>
        <v>1</v>
      </c>
      <c r="AF37" s="437">
        <f t="shared" si="79"/>
        <v>1</v>
      </c>
      <c r="AG37" s="437">
        <f t="shared" si="79"/>
        <v>1</v>
      </c>
      <c r="AH37" s="437">
        <f t="shared" si="79"/>
        <v>1</v>
      </c>
      <c r="AI37" s="437">
        <f t="shared" si="79"/>
        <v>1</v>
      </c>
      <c r="AJ37" s="437">
        <f t="shared" si="79"/>
        <v>1</v>
      </c>
      <c r="AK37" s="437">
        <f t="shared" si="79"/>
        <v>1</v>
      </c>
      <c r="AL37" s="437">
        <f t="shared" si="79"/>
        <v>1</v>
      </c>
      <c r="AM37" s="437">
        <f t="shared" si="79"/>
        <v>1</v>
      </c>
      <c r="AN37" s="437">
        <f t="shared" si="79"/>
        <v>1</v>
      </c>
      <c r="AO37" s="437">
        <f t="shared" si="79"/>
        <v>1</v>
      </c>
      <c r="AP37" s="437">
        <f t="shared" ref="AP37:BQ37" si="80">IF(AP$7&gt;=$C$14,$C37,0)</f>
        <v>1</v>
      </c>
      <c r="AQ37" s="437">
        <f t="shared" si="80"/>
        <v>1</v>
      </c>
      <c r="AR37" s="437">
        <f t="shared" si="80"/>
        <v>1</v>
      </c>
      <c r="AS37" s="437">
        <f t="shared" si="80"/>
        <v>1</v>
      </c>
      <c r="AT37" s="437">
        <f t="shared" si="80"/>
        <v>1</v>
      </c>
      <c r="AU37" s="437">
        <f t="shared" si="80"/>
        <v>1</v>
      </c>
      <c r="AV37" s="437">
        <f t="shared" si="80"/>
        <v>1</v>
      </c>
      <c r="AW37" s="437">
        <f t="shared" si="80"/>
        <v>1</v>
      </c>
      <c r="AX37" s="437">
        <f t="shared" si="80"/>
        <v>1</v>
      </c>
      <c r="AY37" s="437">
        <f t="shared" si="80"/>
        <v>1</v>
      </c>
      <c r="AZ37" s="437">
        <f t="shared" si="80"/>
        <v>1</v>
      </c>
      <c r="BA37" s="437">
        <f t="shared" si="80"/>
        <v>1</v>
      </c>
      <c r="BB37" s="437">
        <f t="shared" si="80"/>
        <v>1</v>
      </c>
      <c r="BC37" s="437">
        <f t="shared" si="80"/>
        <v>1</v>
      </c>
      <c r="BD37" s="437">
        <f t="shared" si="80"/>
        <v>1</v>
      </c>
      <c r="BE37" s="437">
        <f t="shared" si="80"/>
        <v>1</v>
      </c>
      <c r="BF37" s="437">
        <f t="shared" si="80"/>
        <v>1</v>
      </c>
      <c r="BG37" s="437">
        <f t="shared" si="80"/>
        <v>1</v>
      </c>
      <c r="BH37" s="437">
        <f t="shared" si="80"/>
        <v>1</v>
      </c>
      <c r="BI37" s="437">
        <f t="shared" si="80"/>
        <v>1</v>
      </c>
      <c r="BJ37" s="437">
        <f t="shared" si="80"/>
        <v>1</v>
      </c>
      <c r="BK37" s="437">
        <f t="shared" si="80"/>
        <v>1</v>
      </c>
      <c r="BL37" s="437">
        <f t="shared" si="80"/>
        <v>1</v>
      </c>
      <c r="BM37" s="437">
        <f t="shared" si="80"/>
        <v>1</v>
      </c>
      <c r="BN37" s="437">
        <f t="shared" si="80"/>
        <v>1</v>
      </c>
      <c r="BO37" s="437">
        <f t="shared" si="80"/>
        <v>1</v>
      </c>
      <c r="BP37" s="437">
        <f t="shared" si="80"/>
        <v>1</v>
      </c>
      <c r="BQ37" s="437">
        <f t="shared" si="80"/>
        <v>1</v>
      </c>
      <c r="BX37" s="437">
        <f t="shared" ref="BX37:CD37" si="81">IF(BX$7&gt;=$C$14,$C37,0)</f>
        <v>1</v>
      </c>
      <c r="BY37" s="437">
        <f t="shared" si="81"/>
        <v>1</v>
      </c>
      <c r="BZ37" s="437">
        <f t="shared" si="81"/>
        <v>1</v>
      </c>
      <c r="CA37" s="437">
        <f t="shared" si="81"/>
        <v>1</v>
      </c>
      <c r="CB37" s="437">
        <f t="shared" si="81"/>
        <v>1</v>
      </c>
      <c r="CC37" s="437">
        <f t="shared" si="81"/>
        <v>1</v>
      </c>
      <c r="CD37" s="437">
        <f t="shared" si="81"/>
        <v>1</v>
      </c>
      <c r="CE37" s="505">
        <v>0.95</v>
      </c>
      <c r="CF37" s="505">
        <v>0.95</v>
      </c>
      <c r="CG37" s="505">
        <v>0.95</v>
      </c>
      <c r="CH37" s="505">
        <v>0.95</v>
      </c>
      <c r="CI37" s="505">
        <v>0.95</v>
      </c>
      <c r="CJ37" s="505">
        <v>0.95</v>
      </c>
      <c r="CK37" s="505">
        <v>0.95</v>
      </c>
      <c r="CL37" s="505">
        <v>0.95</v>
      </c>
      <c r="CM37" s="505">
        <v>0.95</v>
      </c>
      <c r="CN37" s="505">
        <v>0.95</v>
      </c>
      <c r="CO37" s="505">
        <v>0.95</v>
      </c>
      <c r="CP37" s="505">
        <v>0.95</v>
      </c>
      <c r="CQ37" s="505">
        <v>0.95</v>
      </c>
      <c r="CR37" s="505">
        <v>0.95</v>
      </c>
      <c r="CS37" s="505">
        <v>0.95</v>
      </c>
      <c r="CT37" s="505">
        <v>0.95</v>
      </c>
      <c r="CU37" s="505">
        <v>0.95</v>
      </c>
      <c r="CV37" s="505">
        <v>0.95</v>
      </c>
      <c r="CW37" s="505">
        <v>0.95</v>
      </c>
      <c r="CX37" s="505">
        <v>0.95</v>
      </c>
      <c r="CY37" s="505">
        <v>0.95</v>
      </c>
    </row>
    <row r="38" spans="1:103" s="428" customFormat="1">
      <c r="A38" s="460"/>
      <c r="B38" s="506" t="s">
        <v>198</v>
      </c>
      <c r="C38" s="507"/>
      <c r="D38" s="508"/>
      <c r="E38" s="506"/>
      <c r="F38" s="506"/>
      <c r="G38" s="507">
        <f>SUM(BS38:CY38)</f>
        <v>1625145637.8175845</v>
      </c>
      <c r="H38" s="508" t="s">
        <v>136</v>
      </c>
      <c r="I38" s="506"/>
      <c r="J38" s="509">
        <f t="shared" ref="J38:AO38" si="82">(J34*J36*J37*$E33)</f>
        <v>0</v>
      </c>
      <c r="K38" s="509">
        <f t="shared" si="82"/>
        <v>0</v>
      </c>
      <c r="L38" s="509">
        <f t="shared" si="82"/>
        <v>0</v>
      </c>
      <c r="M38" s="509">
        <f t="shared" si="82"/>
        <v>0</v>
      </c>
      <c r="N38" s="509">
        <f t="shared" si="82"/>
        <v>0</v>
      </c>
      <c r="O38" s="509">
        <f t="shared" si="82"/>
        <v>0</v>
      </c>
      <c r="P38" s="509">
        <f t="shared" si="82"/>
        <v>0</v>
      </c>
      <c r="Q38" s="509">
        <f t="shared" si="82"/>
        <v>0</v>
      </c>
      <c r="R38" s="509">
        <f t="shared" si="82"/>
        <v>0</v>
      </c>
      <c r="S38" s="509">
        <f t="shared" si="82"/>
        <v>0</v>
      </c>
      <c r="T38" s="509">
        <f t="shared" si="82"/>
        <v>0</v>
      </c>
      <c r="U38" s="509">
        <f t="shared" si="82"/>
        <v>0</v>
      </c>
      <c r="V38" s="509">
        <f t="shared" si="82"/>
        <v>0</v>
      </c>
      <c r="W38" s="509">
        <f t="shared" si="82"/>
        <v>0</v>
      </c>
      <c r="X38" s="509">
        <f t="shared" si="82"/>
        <v>0</v>
      </c>
      <c r="Y38" s="509">
        <f t="shared" si="82"/>
        <v>0</v>
      </c>
      <c r="Z38" s="509">
        <f t="shared" si="82"/>
        <v>0</v>
      </c>
      <c r="AA38" s="509">
        <f t="shared" si="82"/>
        <v>0</v>
      </c>
      <c r="AB38" s="509">
        <f t="shared" si="82"/>
        <v>0</v>
      </c>
      <c r="AC38" s="509">
        <f t="shared" si="82"/>
        <v>0</v>
      </c>
      <c r="AD38" s="509">
        <f t="shared" si="82"/>
        <v>0</v>
      </c>
      <c r="AE38" s="509">
        <f t="shared" si="82"/>
        <v>3639240</v>
      </c>
      <c r="AF38" s="509">
        <f t="shared" si="82"/>
        <v>3639240</v>
      </c>
      <c r="AG38" s="509">
        <f t="shared" si="82"/>
        <v>3639240</v>
      </c>
      <c r="AH38" s="509">
        <f t="shared" si="82"/>
        <v>3639240</v>
      </c>
      <c r="AI38" s="509">
        <f t="shared" si="82"/>
        <v>3639240</v>
      </c>
      <c r="AJ38" s="509">
        <f t="shared" si="82"/>
        <v>3639240</v>
      </c>
      <c r="AK38" s="509">
        <f t="shared" si="82"/>
        <v>3639240</v>
      </c>
      <c r="AL38" s="509">
        <f t="shared" si="82"/>
        <v>3639240</v>
      </c>
      <c r="AM38" s="509">
        <f t="shared" si="82"/>
        <v>3639240</v>
      </c>
      <c r="AN38" s="509">
        <f t="shared" si="82"/>
        <v>3639240</v>
      </c>
      <c r="AO38" s="509">
        <f t="shared" si="82"/>
        <v>3639240</v>
      </c>
      <c r="AP38" s="509">
        <f t="shared" ref="AP38:BU38" si="83">(AP34*AP36*AP37*$E33)</f>
        <v>3639240</v>
      </c>
      <c r="AQ38" s="509">
        <f t="shared" si="83"/>
        <v>3730220.9999999995</v>
      </c>
      <c r="AR38" s="509">
        <f t="shared" si="83"/>
        <v>3730220.9999999995</v>
      </c>
      <c r="AS38" s="509">
        <f t="shared" si="83"/>
        <v>3730220.9999999995</v>
      </c>
      <c r="AT38" s="509">
        <f t="shared" si="83"/>
        <v>3730220.9999999995</v>
      </c>
      <c r="AU38" s="509">
        <f t="shared" si="83"/>
        <v>3730220.9999999995</v>
      </c>
      <c r="AV38" s="509">
        <f t="shared" si="83"/>
        <v>3730220.9999999995</v>
      </c>
      <c r="AW38" s="509">
        <f t="shared" si="83"/>
        <v>3730220.9999999995</v>
      </c>
      <c r="AX38" s="509">
        <f t="shared" si="83"/>
        <v>3730220.9999999995</v>
      </c>
      <c r="AY38" s="509">
        <f t="shared" si="83"/>
        <v>3730220.9999999995</v>
      </c>
      <c r="AZ38" s="509">
        <f t="shared" si="83"/>
        <v>3730220.9999999995</v>
      </c>
      <c r="BA38" s="509">
        <f t="shared" si="83"/>
        <v>3730220.9999999995</v>
      </c>
      <c r="BB38" s="509">
        <f t="shared" si="83"/>
        <v>3730220.9999999995</v>
      </c>
      <c r="BC38" s="509">
        <f t="shared" si="83"/>
        <v>3823476.524999999</v>
      </c>
      <c r="BD38" s="509">
        <f t="shared" si="83"/>
        <v>3823476.524999999</v>
      </c>
      <c r="BE38" s="509">
        <f t="shared" si="83"/>
        <v>3823476.524999999</v>
      </c>
      <c r="BF38" s="509">
        <f t="shared" si="83"/>
        <v>3823476.524999999</v>
      </c>
      <c r="BG38" s="509">
        <f t="shared" si="83"/>
        <v>3823476.524999999</v>
      </c>
      <c r="BH38" s="509">
        <f t="shared" si="83"/>
        <v>3823476.524999999</v>
      </c>
      <c r="BI38" s="509">
        <f t="shared" si="83"/>
        <v>3823476.524999999</v>
      </c>
      <c r="BJ38" s="509">
        <f t="shared" si="83"/>
        <v>3823476.524999999</v>
      </c>
      <c r="BK38" s="509">
        <f t="shared" si="83"/>
        <v>3823476.524999999</v>
      </c>
      <c r="BL38" s="509">
        <f t="shared" si="83"/>
        <v>3823476.524999999</v>
      </c>
      <c r="BM38" s="509">
        <f t="shared" si="83"/>
        <v>3823476.524999999</v>
      </c>
      <c r="BN38" s="509">
        <f t="shared" si="83"/>
        <v>3823476.524999999</v>
      </c>
      <c r="BO38" s="509">
        <f t="shared" si="83"/>
        <v>3919063.4381249989</v>
      </c>
      <c r="BP38" s="509">
        <f t="shared" si="83"/>
        <v>3919063.4381249989</v>
      </c>
      <c r="BQ38" s="509">
        <f t="shared" si="83"/>
        <v>3919063.4381249989</v>
      </c>
      <c r="BR38" s="506"/>
      <c r="BS38" s="507">
        <f>SUM(J38:U38)</f>
        <v>0</v>
      </c>
      <c r="BT38" s="507">
        <f>SUM(V38:AG38)</f>
        <v>10917720</v>
      </c>
      <c r="BU38" s="507">
        <f>SUM(AH38:AS38)</f>
        <v>43943823</v>
      </c>
      <c r="BV38" s="507">
        <f>SUM(AT38:BE38)</f>
        <v>45042418.574999988</v>
      </c>
      <c r="BW38" s="507">
        <f>SUM(BF38:BQ38)</f>
        <v>46168479.039374992</v>
      </c>
      <c r="BX38" s="509">
        <f t="shared" ref="BX38:CY38" si="84">(BX34*BX36*BX37*$E33)</f>
        <v>48204480.288937487</v>
      </c>
      <c r="BY38" s="509">
        <f t="shared" si="84"/>
        <v>49409592.296160914</v>
      </c>
      <c r="BZ38" s="509">
        <f t="shared" si="84"/>
        <v>50644832.103564933</v>
      </c>
      <c r="CA38" s="509">
        <f t="shared" si="84"/>
        <v>51910952.906154051</v>
      </c>
      <c r="CB38" s="509">
        <f t="shared" si="84"/>
        <v>53208726.728807896</v>
      </c>
      <c r="CC38" s="509">
        <f t="shared" si="84"/>
        <v>54538944.897028089</v>
      </c>
      <c r="CD38" s="509">
        <f t="shared" si="84"/>
        <v>55902418.519453794</v>
      </c>
      <c r="CE38" s="509">
        <f t="shared" si="84"/>
        <v>53107297.593481101</v>
      </c>
      <c r="CF38" s="509">
        <f t="shared" si="84"/>
        <v>53107297.593481101</v>
      </c>
      <c r="CG38" s="509">
        <f t="shared" si="84"/>
        <v>53107297.593481101</v>
      </c>
      <c r="CH38" s="509">
        <f t="shared" si="84"/>
        <v>53107297.593481101</v>
      </c>
      <c r="CI38" s="509">
        <f t="shared" si="84"/>
        <v>53107297.593481101</v>
      </c>
      <c r="CJ38" s="509">
        <f t="shared" si="84"/>
        <v>53107297.593481101</v>
      </c>
      <c r="CK38" s="509">
        <f t="shared" si="84"/>
        <v>53107297.593481101</v>
      </c>
      <c r="CL38" s="509">
        <f t="shared" si="84"/>
        <v>53107297.593481101</v>
      </c>
      <c r="CM38" s="509">
        <f t="shared" si="84"/>
        <v>53107297.593481101</v>
      </c>
      <c r="CN38" s="509">
        <f t="shared" si="84"/>
        <v>53107297.593481101</v>
      </c>
      <c r="CO38" s="509">
        <f t="shared" si="84"/>
        <v>53107297.593481101</v>
      </c>
      <c r="CP38" s="509">
        <f t="shared" si="84"/>
        <v>53107297.593481101</v>
      </c>
      <c r="CQ38" s="509">
        <f t="shared" si="84"/>
        <v>53107297.593481101</v>
      </c>
      <c r="CR38" s="509">
        <f t="shared" si="84"/>
        <v>53107297.593481101</v>
      </c>
      <c r="CS38" s="509">
        <f t="shared" si="84"/>
        <v>53107297.593481101</v>
      </c>
      <c r="CT38" s="509">
        <f t="shared" si="84"/>
        <v>53107297.593481101</v>
      </c>
      <c r="CU38" s="509">
        <f t="shared" si="84"/>
        <v>53107297.593481101</v>
      </c>
      <c r="CV38" s="509">
        <f t="shared" si="84"/>
        <v>53107297.593481101</v>
      </c>
      <c r="CW38" s="509">
        <f t="shared" si="84"/>
        <v>53107297.593481101</v>
      </c>
      <c r="CX38" s="509">
        <f t="shared" si="84"/>
        <v>53107297.593481101</v>
      </c>
      <c r="CY38" s="509">
        <f t="shared" si="84"/>
        <v>53107297.593481101</v>
      </c>
    </row>
    <row r="39" spans="1:103">
      <c r="C39" s="510"/>
      <c r="D39" s="510"/>
      <c r="E39" s="510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37"/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  <c r="BM39" s="437"/>
      <c r="BN39" s="437"/>
      <c r="BO39" s="437"/>
      <c r="BP39" s="437"/>
      <c r="BQ39" s="437"/>
      <c r="BX39" s="437"/>
      <c r="BY39" s="437"/>
      <c r="BZ39" s="437"/>
      <c r="CA39" s="437"/>
      <c r="CB39" s="437"/>
      <c r="CC39" s="437"/>
      <c r="CD39" s="437"/>
      <c r="CE39" s="437"/>
      <c r="CF39" s="437"/>
      <c r="CG39" s="437"/>
      <c r="CH39" s="437"/>
      <c r="CI39" s="437"/>
      <c r="CJ39" s="437"/>
      <c r="CK39" s="437"/>
      <c r="CL39" s="437"/>
      <c r="CM39" s="437"/>
      <c r="CN39" s="437"/>
      <c r="CO39" s="437"/>
      <c r="CP39" s="437"/>
      <c r="CQ39" s="437"/>
      <c r="CR39" s="437"/>
      <c r="CS39" s="437"/>
      <c r="CT39" s="437"/>
      <c r="CU39" s="437"/>
      <c r="CV39" s="437"/>
      <c r="CW39" s="437"/>
      <c r="CX39" s="437"/>
      <c r="CY39" s="437"/>
    </row>
    <row r="40" spans="1:103">
      <c r="B40" s="492" t="s">
        <v>288</v>
      </c>
      <c r="E40" s="433"/>
      <c r="G40" s="430"/>
      <c r="BT40" s="493"/>
      <c r="BU40" s="493">
        <f t="shared" ref="BU40:CY40" si="85">BT40+1</f>
        <v>1</v>
      </c>
      <c r="BV40" s="493">
        <f t="shared" si="85"/>
        <v>2</v>
      </c>
      <c r="BW40" s="493">
        <f t="shared" si="85"/>
        <v>3</v>
      </c>
      <c r="BX40" s="493">
        <f t="shared" si="85"/>
        <v>4</v>
      </c>
      <c r="BY40" s="493">
        <f t="shared" si="85"/>
        <v>5</v>
      </c>
      <c r="BZ40" s="493">
        <f t="shared" si="85"/>
        <v>6</v>
      </c>
      <c r="CA40" s="493">
        <f t="shared" si="85"/>
        <v>7</v>
      </c>
      <c r="CB40" s="493">
        <f t="shared" si="85"/>
        <v>8</v>
      </c>
      <c r="CC40" s="493">
        <f t="shared" si="85"/>
        <v>9</v>
      </c>
      <c r="CD40" s="494">
        <f t="shared" si="85"/>
        <v>10</v>
      </c>
      <c r="CE40" s="493">
        <f t="shared" si="85"/>
        <v>11</v>
      </c>
      <c r="CF40" s="493">
        <f t="shared" si="85"/>
        <v>12</v>
      </c>
      <c r="CG40" s="493">
        <f t="shared" si="85"/>
        <v>13</v>
      </c>
      <c r="CH40" s="493">
        <f t="shared" si="85"/>
        <v>14</v>
      </c>
      <c r="CI40" s="493">
        <f t="shared" si="85"/>
        <v>15</v>
      </c>
      <c r="CJ40" s="493">
        <f t="shared" si="85"/>
        <v>16</v>
      </c>
      <c r="CK40" s="493">
        <f t="shared" si="85"/>
        <v>17</v>
      </c>
      <c r="CL40" s="493">
        <f t="shared" si="85"/>
        <v>18</v>
      </c>
      <c r="CM40" s="493">
        <f t="shared" si="85"/>
        <v>19</v>
      </c>
      <c r="CN40" s="493">
        <f t="shared" si="85"/>
        <v>20</v>
      </c>
      <c r="CO40" s="493">
        <f t="shared" si="85"/>
        <v>21</v>
      </c>
      <c r="CP40" s="493">
        <f t="shared" si="85"/>
        <v>22</v>
      </c>
      <c r="CQ40" s="493">
        <f t="shared" si="85"/>
        <v>23</v>
      </c>
      <c r="CR40" s="493">
        <f t="shared" si="85"/>
        <v>24</v>
      </c>
      <c r="CS40" s="493">
        <f t="shared" si="85"/>
        <v>25</v>
      </c>
      <c r="CT40" s="493">
        <f t="shared" si="85"/>
        <v>26</v>
      </c>
      <c r="CU40" s="493">
        <f t="shared" si="85"/>
        <v>27</v>
      </c>
      <c r="CV40" s="493">
        <f t="shared" si="85"/>
        <v>28</v>
      </c>
      <c r="CW40" s="493">
        <f t="shared" si="85"/>
        <v>29</v>
      </c>
      <c r="CX40" s="493">
        <f t="shared" si="85"/>
        <v>30</v>
      </c>
      <c r="CY40" s="493">
        <f t="shared" si="85"/>
        <v>31</v>
      </c>
    </row>
    <row r="41" spans="1:103">
      <c r="B41" s="427" t="s">
        <v>93</v>
      </c>
      <c r="C41" s="486">
        <v>0</v>
      </c>
      <c r="D41" s="440" t="s">
        <v>213</v>
      </c>
      <c r="E41" s="495">
        <v>6715</v>
      </c>
      <c r="F41" s="440" t="s">
        <v>214</v>
      </c>
      <c r="G41" s="464"/>
    </row>
    <row r="42" spans="1:103">
      <c r="B42" s="427" t="s">
        <v>75</v>
      </c>
      <c r="C42" s="511">
        <v>165</v>
      </c>
      <c r="D42" s="440" t="s">
        <v>187</v>
      </c>
      <c r="E42" s="497"/>
      <c r="F42" s="440"/>
      <c r="G42" s="464"/>
      <c r="H42" s="440"/>
      <c r="J42" s="485">
        <f t="shared" ref="J42:AO42" si="86">IF(J$7=$C$14,$C42,I42*(1+J43))</f>
        <v>0</v>
      </c>
      <c r="K42" s="485">
        <f t="shared" si="86"/>
        <v>0</v>
      </c>
      <c r="L42" s="485">
        <f t="shared" si="86"/>
        <v>0</v>
      </c>
      <c r="M42" s="485">
        <f t="shared" si="86"/>
        <v>0</v>
      </c>
      <c r="N42" s="485">
        <f t="shared" si="86"/>
        <v>0</v>
      </c>
      <c r="O42" s="485">
        <f t="shared" si="86"/>
        <v>0</v>
      </c>
      <c r="P42" s="485">
        <f t="shared" si="86"/>
        <v>0</v>
      </c>
      <c r="Q42" s="485">
        <f t="shared" si="86"/>
        <v>0</v>
      </c>
      <c r="R42" s="485">
        <f t="shared" si="86"/>
        <v>0</v>
      </c>
      <c r="S42" s="485">
        <f t="shared" si="86"/>
        <v>0</v>
      </c>
      <c r="T42" s="485">
        <f t="shared" si="86"/>
        <v>0</v>
      </c>
      <c r="U42" s="485">
        <f t="shared" si="86"/>
        <v>0</v>
      </c>
      <c r="V42" s="485">
        <f t="shared" si="86"/>
        <v>0</v>
      </c>
      <c r="W42" s="485">
        <f t="shared" si="86"/>
        <v>0</v>
      </c>
      <c r="X42" s="485">
        <f t="shared" si="86"/>
        <v>0</v>
      </c>
      <c r="Y42" s="485">
        <f t="shared" si="86"/>
        <v>0</v>
      </c>
      <c r="Z42" s="485">
        <f t="shared" si="86"/>
        <v>0</v>
      </c>
      <c r="AA42" s="485">
        <f t="shared" si="86"/>
        <v>0</v>
      </c>
      <c r="AB42" s="485">
        <f t="shared" si="86"/>
        <v>0</v>
      </c>
      <c r="AC42" s="485">
        <f t="shared" si="86"/>
        <v>0</v>
      </c>
      <c r="AD42" s="485">
        <f t="shared" si="86"/>
        <v>0</v>
      </c>
      <c r="AE42" s="485">
        <f t="shared" si="86"/>
        <v>165</v>
      </c>
      <c r="AF42" s="485">
        <f t="shared" si="86"/>
        <v>165</v>
      </c>
      <c r="AG42" s="485">
        <f t="shared" si="86"/>
        <v>165</v>
      </c>
      <c r="AH42" s="485">
        <f t="shared" si="86"/>
        <v>165</v>
      </c>
      <c r="AI42" s="485">
        <f t="shared" si="86"/>
        <v>165</v>
      </c>
      <c r="AJ42" s="485">
        <f t="shared" si="86"/>
        <v>165</v>
      </c>
      <c r="AK42" s="485">
        <f t="shared" si="86"/>
        <v>165</v>
      </c>
      <c r="AL42" s="485">
        <f t="shared" si="86"/>
        <v>165</v>
      </c>
      <c r="AM42" s="485">
        <f t="shared" si="86"/>
        <v>165</v>
      </c>
      <c r="AN42" s="485">
        <f t="shared" si="86"/>
        <v>165</v>
      </c>
      <c r="AO42" s="485">
        <f t="shared" si="86"/>
        <v>165</v>
      </c>
      <c r="AP42" s="485">
        <f t="shared" ref="AP42:BU42" si="87">IF(AP$7=$C$14,$C42,AO42*(1+AP43))</f>
        <v>165</v>
      </c>
      <c r="AQ42" s="485">
        <f t="shared" si="87"/>
        <v>169.12499999999997</v>
      </c>
      <c r="AR42" s="485">
        <f t="shared" si="87"/>
        <v>169.12499999999997</v>
      </c>
      <c r="AS42" s="485">
        <f t="shared" si="87"/>
        <v>169.12499999999997</v>
      </c>
      <c r="AT42" s="485">
        <f t="shared" si="87"/>
        <v>169.12499999999997</v>
      </c>
      <c r="AU42" s="485">
        <f t="shared" si="87"/>
        <v>169.12499999999997</v>
      </c>
      <c r="AV42" s="485">
        <f t="shared" si="87"/>
        <v>169.12499999999997</v>
      </c>
      <c r="AW42" s="485">
        <f t="shared" si="87"/>
        <v>169.12499999999997</v>
      </c>
      <c r="AX42" s="485">
        <f t="shared" si="87"/>
        <v>169.12499999999997</v>
      </c>
      <c r="AY42" s="485">
        <f t="shared" si="87"/>
        <v>169.12499999999997</v>
      </c>
      <c r="AZ42" s="485">
        <f t="shared" si="87"/>
        <v>169.12499999999997</v>
      </c>
      <c r="BA42" s="485">
        <f t="shared" si="87"/>
        <v>169.12499999999997</v>
      </c>
      <c r="BB42" s="485">
        <f t="shared" si="87"/>
        <v>169.12499999999997</v>
      </c>
      <c r="BC42" s="485">
        <f t="shared" si="87"/>
        <v>173.35312499999995</v>
      </c>
      <c r="BD42" s="485">
        <f t="shared" si="87"/>
        <v>173.35312499999995</v>
      </c>
      <c r="BE42" s="485">
        <f t="shared" si="87"/>
        <v>173.35312499999995</v>
      </c>
      <c r="BF42" s="485">
        <f t="shared" si="87"/>
        <v>173.35312499999995</v>
      </c>
      <c r="BG42" s="485">
        <f t="shared" si="87"/>
        <v>173.35312499999995</v>
      </c>
      <c r="BH42" s="485">
        <f t="shared" si="87"/>
        <v>173.35312499999995</v>
      </c>
      <c r="BI42" s="485">
        <f t="shared" si="87"/>
        <v>173.35312499999995</v>
      </c>
      <c r="BJ42" s="485">
        <f t="shared" si="87"/>
        <v>173.35312499999995</v>
      </c>
      <c r="BK42" s="485">
        <f t="shared" si="87"/>
        <v>173.35312499999995</v>
      </c>
      <c r="BL42" s="485">
        <f t="shared" si="87"/>
        <v>173.35312499999995</v>
      </c>
      <c r="BM42" s="485">
        <f t="shared" si="87"/>
        <v>173.35312499999995</v>
      </c>
      <c r="BN42" s="485">
        <f t="shared" si="87"/>
        <v>173.35312499999995</v>
      </c>
      <c r="BO42" s="485">
        <f t="shared" si="87"/>
        <v>177.68695312499995</v>
      </c>
      <c r="BP42" s="485">
        <f t="shared" si="87"/>
        <v>177.68695312499995</v>
      </c>
      <c r="BQ42" s="485">
        <f t="shared" si="87"/>
        <v>177.68695312499995</v>
      </c>
      <c r="BX42" s="485">
        <f>IF(BX$7=$C$14,$C42,BQ42*(1+BX43))</f>
        <v>182.12912695312494</v>
      </c>
      <c r="BY42" s="485">
        <f t="shared" ref="BY42:CY42" si="88">IF(BY$7=$C$14,$C42,BX42*(1+BY43))</f>
        <v>186.68235512695304</v>
      </c>
      <c r="BZ42" s="485">
        <f t="shared" si="88"/>
        <v>191.34941400512685</v>
      </c>
      <c r="CA42" s="485">
        <f t="shared" si="88"/>
        <v>196.133149355255</v>
      </c>
      <c r="CB42" s="485">
        <f t="shared" si="88"/>
        <v>201.03647808913635</v>
      </c>
      <c r="CC42" s="485">
        <f t="shared" si="88"/>
        <v>206.06239004136475</v>
      </c>
      <c r="CD42" s="485">
        <f t="shared" si="88"/>
        <v>211.21394979239886</v>
      </c>
      <c r="CE42" s="485">
        <f t="shared" si="88"/>
        <v>211.21394979239886</v>
      </c>
      <c r="CF42" s="485">
        <f t="shared" si="88"/>
        <v>211.21394979239886</v>
      </c>
      <c r="CG42" s="485">
        <f t="shared" si="88"/>
        <v>211.21394979239886</v>
      </c>
      <c r="CH42" s="485">
        <f t="shared" si="88"/>
        <v>211.21394979239886</v>
      </c>
      <c r="CI42" s="485">
        <f t="shared" si="88"/>
        <v>211.21394979239886</v>
      </c>
      <c r="CJ42" s="485">
        <f t="shared" si="88"/>
        <v>211.21394979239886</v>
      </c>
      <c r="CK42" s="485">
        <f t="shared" si="88"/>
        <v>211.21394979239886</v>
      </c>
      <c r="CL42" s="485">
        <f t="shared" si="88"/>
        <v>211.21394979239886</v>
      </c>
      <c r="CM42" s="485">
        <f t="shared" si="88"/>
        <v>211.21394979239886</v>
      </c>
      <c r="CN42" s="485">
        <f t="shared" si="88"/>
        <v>211.21394979239886</v>
      </c>
      <c r="CO42" s="485">
        <f t="shared" si="88"/>
        <v>211.21394979239886</v>
      </c>
      <c r="CP42" s="485">
        <f t="shared" si="88"/>
        <v>211.21394979239886</v>
      </c>
      <c r="CQ42" s="485">
        <f t="shared" si="88"/>
        <v>211.21394979239886</v>
      </c>
      <c r="CR42" s="485">
        <f t="shared" si="88"/>
        <v>211.21394979239886</v>
      </c>
      <c r="CS42" s="485">
        <f t="shared" si="88"/>
        <v>211.21394979239886</v>
      </c>
      <c r="CT42" s="485">
        <f t="shared" si="88"/>
        <v>211.21394979239886</v>
      </c>
      <c r="CU42" s="485">
        <f t="shared" si="88"/>
        <v>211.21394979239886</v>
      </c>
      <c r="CV42" s="485">
        <f t="shared" si="88"/>
        <v>211.21394979239886</v>
      </c>
      <c r="CW42" s="485">
        <f t="shared" si="88"/>
        <v>211.21394979239886</v>
      </c>
      <c r="CX42" s="485">
        <f t="shared" si="88"/>
        <v>211.21394979239886</v>
      </c>
      <c r="CY42" s="485">
        <f t="shared" si="88"/>
        <v>211.21394979239886</v>
      </c>
    </row>
    <row r="43" spans="1:103">
      <c r="B43" s="427" t="s">
        <v>118</v>
      </c>
      <c r="C43" s="512">
        <v>2.5000000000000001E-2</v>
      </c>
      <c r="D43" s="440" t="s">
        <v>258</v>
      </c>
      <c r="E43" s="489"/>
      <c r="F43" s="499"/>
      <c r="G43" s="499"/>
      <c r="H43" s="499"/>
      <c r="J43" s="500"/>
      <c r="K43" s="500"/>
      <c r="L43" s="501"/>
      <c r="M43" s="501"/>
      <c r="N43" s="501"/>
      <c r="O43" s="500"/>
      <c r="P43" s="500"/>
      <c r="Q43" s="500"/>
      <c r="R43" s="500"/>
      <c r="S43" s="500"/>
      <c r="T43" s="500"/>
      <c r="U43" s="500"/>
      <c r="V43" s="500"/>
      <c r="W43" s="500"/>
      <c r="X43" s="500"/>
      <c r="Y43" s="500"/>
      <c r="Z43" s="500"/>
      <c r="AA43" s="500"/>
      <c r="AB43" s="500"/>
      <c r="AC43" s="500"/>
      <c r="AD43" s="500"/>
      <c r="AE43" s="500"/>
      <c r="AF43" s="500"/>
      <c r="AG43" s="500"/>
      <c r="AH43" s="500"/>
      <c r="AI43" s="500"/>
      <c r="AJ43" s="500"/>
      <c r="AK43" s="500"/>
      <c r="AL43" s="500"/>
      <c r="AM43" s="500"/>
      <c r="AN43" s="500"/>
      <c r="AO43" s="500"/>
      <c r="AP43" s="500"/>
      <c r="AQ43" s="502">
        <f>$C43</f>
        <v>2.5000000000000001E-2</v>
      </c>
      <c r="AR43" s="500"/>
      <c r="AS43" s="500"/>
      <c r="AT43" s="500"/>
      <c r="AU43" s="500"/>
      <c r="AV43" s="500"/>
      <c r="AW43" s="502"/>
      <c r="AX43" s="500"/>
      <c r="AY43" s="500"/>
      <c r="AZ43" s="502"/>
      <c r="BA43" s="500"/>
      <c r="BB43" s="500"/>
      <c r="BC43" s="502">
        <f>$C43</f>
        <v>2.5000000000000001E-2</v>
      </c>
      <c r="BD43" s="500"/>
      <c r="BE43" s="500"/>
      <c r="BF43" s="500"/>
      <c r="BG43" s="500"/>
      <c r="BH43" s="500"/>
      <c r="BI43" s="502"/>
      <c r="BJ43" s="500"/>
      <c r="BK43" s="502"/>
      <c r="BL43" s="502"/>
      <c r="BM43" s="502"/>
      <c r="BN43" s="502"/>
      <c r="BO43" s="502">
        <f>$C43</f>
        <v>2.5000000000000001E-2</v>
      </c>
      <c r="BP43" s="500"/>
      <c r="BQ43" s="500"/>
      <c r="BX43" s="502">
        <f t="shared" ref="BX43:CD43" si="89">$C43</f>
        <v>2.5000000000000001E-2</v>
      </c>
      <c r="BY43" s="502">
        <f t="shared" si="89"/>
        <v>2.5000000000000001E-2</v>
      </c>
      <c r="BZ43" s="502">
        <f t="shared" si="89"/>
        <v>2.5000000000000001E-2</v>
      </c>
      <c r="CA43" s="502">
        <f t="shared" si="89"/>
        <v>2.5000000000000001E-2</v>
      </c>
      <c r="CB43" s="502">
        <f t="shared" si="89"/>
        <v>2.5000000000000001E-2</v>
      </c>
      <c r="CC43" s="502">
        <f t="shared" si="89"/>
        <v>2.5000000000000001E-2</v>
      </c>
      <c r="CD43" s="502">
        <f t="shared" si="89"/>
        <v>2.5000000000000001E-2</v>
      </c>
      <c r="CE43" s="502"/>
      <c r="CF43" s="502"/>
      <c r="CG43" s="502"/>
      <c r="CH43" s="502"/>
      <c r="CI43" s="502"/>
      <c r="CJ43" s="502"/>
      <c r="CK43" s="502"/>
      <c r="CL43" s="502"/>
      <c r="CM43" s="502"/>
      <c r="CN43" s="502"/>
      <c r="CO43" s="502"/>
      <c r="CP43" s="502"/>
      <c r="CQ43" s="502"/>
      <c r="CR43" s="502"/>
      <c r="CS43" s="502"/>
      <c r="CT43" s="502"/>
      <c r="CU43" s="502"/>
      <c r="CV43" s="502"/>
      <c r="CW43" s="502"/>
      <c r="CX43" s="502"/>
      <c r="CY43" s="502"/>
    </row>
    <row r="44" spans="1:103">
      <c r="B44" s="427" t="s">
        <v>132</v>
      </c>
      <c r="C44" s="503">
        <v>0</v>
      </c>
      <c r="D44" s="440" t="s">
        <v>266</v>
      </c>
      <c r="E44" s="504" t="s">
        <v>295</v>
      </c>
      <c r="F44" s="440"/>
      <c r="G44" s="440"/>
      <c r="H44" s="440"/>
      <c r="J44" s="475">
        <f t="shared" ref="J44:AO44" si="90">IF(J$7&gt;=$C$14,J$9,0)</f>
        <v>0</v>
      </c>
      <c r="K44" s="475">
        <f t="shared" si="90"/>
        <v>0</v>
      </c>
      <c r="L44" s="475">
        <f t="shared" si="90"/>
        <v>0</v>
      </c>
      <c r="M44" s="475">
        <f t="shared" si="90"/>
        <v>0</v>
      </c>
      <c r="N44" s="475">
        <f t="shared" si="90"/>
        <v>0</v>
      </c>
      <c r="O44" s="475">
        <f t="shared" si="90"/>
        <v>0</v>
      </c>
      <c r="P44" s="475">
        <f t="shared" si="90"/>
        <v>0</v>
      </c>
      <c r="Q44" s="475">
        <f t="shared" si="90"/>
        <v>0</v>
      </c>
      <c r="R44" s="475">
        <f t="shared" si="90"/>
        <v>0</v>
      </c>
      <c r="S44" s="475">
        <f t="shared" si="90"/>
        <v>0</v>
      </c>
      <c r="T44" s="475">
        <f t="shared" si="90"/>
        <v>0</v>
      </c>
      <c r="U44" s="475">
        <f t="shared" si="90"/>
        <v>0</v>
      </c>
      <c r="V44" s="475">
        <f t="shared" si="90"/>
        <v>0</v>
      </c>
      <c r="W44" s="475">
        <f t="shared" si="90"/>
        <v>0</v>
      </c>
      <c r="X44" s="475">
        <f t="shared" si="90"/>
        <v>0</v>
      </c>
      <c r="Y44" s="475">
        <f t="shared" si="90"/>
        <v>0</v>
      </c>
      <c r="Z44" s="475">
        <f t="shared" si="90"/>
        <v>0</v>
      </c>
      <c r="AA44" s="475">
        <f t="shared" si="90"/>
        <v>0</v>
      </c>
      <c r="AB44" s="475">
        <f t="shared" si="90"/>
        <v>0</v>
      </c>
      <c r="AC44" s="475">
        <f t="shared" si="90"/>
        <v>0</v>
      </c>
      <c r="AD44" s="475">
        <f t="shared" si="90"/>
        <v>0</v>
      </c>
      <c r="AE44" s="475">
        <f t="shared" si="90"/>
        <v>1</v>
      </c>
      <c r="AF44" s="475">
        <f t="shared" si="90"/>
        <v>1</v>
      </c>
      <c r="AG44" s="475">
        <f t="shared" si="90"/>
        <v>1</v>
      </c>
      <c r="AH44" s="475">
        <f t="shared" si="90"/>
        <v>1</v>
      </c>
      <c r="AI44" s="475">
        <f t="shared" si="90"/>
        <v>1</v>
      </c>
      <c r="AJ44" s="475">
        <f t="shared" si="90"/>
        <v>1</v>
      </c>
      <c r="AK44" s="475">
        <f t="shared" si="90"/>
        <v>1</v>
      </c>
      <c r="AL44" s="475">
        <f t="shared" si="90"/>
        <v>1</v>
      </c>
      <c r="AM44" s="475">
        <f t="shared" si="90"/>
        <v>1</v>
      </c>
      <c r="AN44" s="475">
        <f t="shared" si="90"/>
        <v>1</v>
      </c>
      <c r="AO44" s="475">
        <f t="shared" si="90"/>
        <v>1</v>
      </c>
      <c r="AP44" s="475">
        <f t="shared" ref="AP44:BQ44" si="91">IF(AP$7&gt;=$C$14,AP$9,0)</f>
        <v>1</v>
      </c>
      <c r="AQ44" s="475">
        <f t="shared" si="91"/>
        <v>1</v>
      </c>
      <c r="AR44" s="475">
        <f t="shared" si="91"/>
        <v>1</v>
      </c>
      <c r="AS44" s="475">
        <f t="shared" si="91"/>
        <v>1</v>
      </c>
      <c r="AT44" s="475">
        <f t="shared" si="91"/>
        <v>1</v>
      </c>
      <c r="AU44" s="475">
        <f t="shared" si="91"/>
        <v>1</v>
      </c>
      <c r="AV44" s="475">
        <f t="shared" si="91"/>
        <v>1</v>
      </c>
      <c r="AW44" s="475">
        <f t="shared" si="91"/>
        <v>1</v>
      </c>
      <c r="AX44" s="475">
        <f t="shared" si="91"/>
        <v>1</v>
      </c>
      <c r="AY44" s="475">
        <f t="shared" si="91"/>
        <v>1</v>
      </c>
      <c r="AZ44" s="475">
        <f t="shared" si="91"/>
        <v>1</v>
      </c>
      <c r="BA44" s="475">
        <f t="shared" si="91"/>
        <v>1</v>
      </c>
      <c r="BB44" s="475">
        <f t="shared" si="91"/>
        <v>1</v>
      </c>
      <c r="BC44" s="475">
        <f t="shared" si="91"/>
        <v>1</v>
      </c>
      <c r="BD44" s="475">
        <f t="shared" si="91"/>
        <v>1</v>
      </c>
      <c r="BE44" s="475">
        <f t="shared" si="91"/>
        <v>1</v>
      </c>
      <c r="BF44" s="475">
        <f t="shared" si="91"/>
        <v>1</v>
      </c>
      <c r="BG44" s="475">
        <f t="shared" si="91"/>
        <v>1</v>
      </c>
      <c r="BH44" s="475">
        <f t="shared" si="91"/>
        <v>1</v>
      </c>
      <c r="BI44" s="475">
        <f t="shared" si="91"/>
        <v>1</v>
      </c>
      <c r="BJ44" s="475">
        <f t="shared" si="91"/>
        <v>1</v>
      </c>
      <c r="BK44" s="475">
        <f t="shared" si="91"/>
        <v>1</v>
      </c>
      <c r="BL44" s="475">
        <f t="shared" si="91"/>
        <v>1</v>
      </c>
      <c r="BM44" s="475">
        <f t="shared" si="91"/>
        <v>1</v>
      </c>
      <c r="BN44" s="475">
        <f t="shared" si="91"/>
        <v>1</v>
      </c>
      <c r="BO44" s="475">
        <f t="shared" si="91"/>
        <v>1</v>
      </c>
      <c r="BP44" s="475">
        <f t="shared" si="91"/>
        <v>1</v>
      </c>
      <c r="BQ44" s="475">
        <f t="shared" si="91"/>
        <v>1</v>
      </c>
      <c r="BX44" s="475">
        <f t="shared" ref="BX44:CY44" si="92">IF(BX$7&gt;=$C$14,BX$9,0)</f>
        <v>12</v>
      </c>
      <c r="BY44" s="475">
        <f t="shared" si="92"/>
        <v>12</v>
      </c>
      <c r="BZ44" s="475">
        <f t="shared" si="92"/>
        <v>12</v>
      </c>
      <c r="CA44" s="475">
        <f t="shared" si="92"/>
        <v>12</v>
      </c>
      <c r="CB44" s="475">
        <f t="shared" si="92"/>
        <v>12</v>
      </c>
      <c r="CC44" s="475">
        <f t="shared" si="92"/>
        <v>12</v>
      </c>
      <c r="CD44" s="475">
        <f t="shared" si="92"/>
        <v>12</v>
      </c>
      <c r="CE44" s="475">
        <f t="shared" si="92"/>
        <v>12</v>
      </c>
      <c r="CF44" s="475">
        <f t="shared" si="92"/>
        <v>12</v>
      </c>
      <c r="CG44" s="475">
        <f t="shared" si="92"/>
        <v>12</v>
      </c>
      <c r="CH44" s="475">
        <f t="shared" si="92"/>
        <v>12</v>
      </c>
      <c r="CI44" s="475">
        <f t="shared" si="92"/>
        <v>12</v>
      </c>
      <c r="CJ44" s="475">
        <f t="shared" si="92"/>
        <v>12</v>
      </c>
      <c r="CK44" s="475">
        <f t="shared" si="92"/>
        <v>12</v>
      </c>
      <c r="CL44" s="475">
        <f t="shared" si="92"/>
        <v>12</v>
      </c>
      <c r="CM44" s="475">
        <f t="shared" si="92"/>
        <v>12</v>
      </c>
      <c r="CN44" s="475">
        <f t="shared" si="92"/>
        <v>12</v>
      </c>
      <c r="CO44" s="475">
        <f t="shared" si="92"/>
        <v>12</v>
      </c>
      <c r="CP44" s="475">
        <f t="shared" si="92"/>
        <v>12</v>
      </c>
      <c r="CQ44" s="475">
        <f t="shared" si="92"/>
        <v>12</v>
      </c>
      <c r="CR44" s="475">
        <f t="shared" si="92"/>
        <v>12</v>
      </c>
      <c r="CS44" s="475">
        <f t="shared" si="92"/>
        <v>12</v>
      </c>
      <c r="CT44" s="475">
        <f t="shared" si="92"/>
        <v>12</v>
      </c>
      <c r="CU44" s="475">
        <f t="shared" si="92"/>
        <v>12</v>
      </c>
      <c r="CV44" s="475">
        <f t="shared" si="92"/>
        <v>12</v>
      </c>
      <c r="CW44" s="475">
        <f t="shared" si="92"/>
        <v>12</v>
      </c>
      <c r="CX44" s="475">
        <f t="shared" si="92"/>
        <v>12</v>
      </c>
      <c r="CY44" s="475">
        <f t="shared" si="92"/>
        <v>12</v>
      </c>
    </row>
    <row r="45" spans="1:103">
      <c r="B45" s="427" t="s">
        <v>140</v>
      </c>
      <c r="C45" s="487">
        <v>1</v>
      </c>
      <c r="D45" s="488"/>
      <c r="J45" s="437">
        <f t="shared" ref="J45:AO45" si="93">IF(J$7&gt;=$C$14,$C45,0)</f>
        <v>0</v>
      </c>
      <c r="K45" s="437">
        <f t="shared" si="93"/>
        <v>0</v>
      </c>
      <c r="L45" s="437">
        <f t="shared" si="93"/>
        <v>0</v>
      </c>
      <c r="M45" s="437">
        <f t="shared" si="93"/>
        <v>0</v>
      </c>
      <c r="N45" s="437">
        <f t="shared" si="93"/>
        <v>0</v>
      </c>
      <c r="O45" s="437">
        <f t="shared" si="93"/>
        <v>0</v>
      </c>
      <c r="P45" s="437">
        <f t="shared" si="93"/>
        <v>0</v>
      </c>
      <c r="Q45" s="437">
        <f t="shared" si="93"/>
        <v>0</v>
      </c>
      <c r="R45" s="437">
        <f t="shared" si="93"/>
        <v>0</v>
      </c>
      <c r="S45" s="437">
        <f t="shared" si="93"/>
        <v>0</v>
      </c>
      <c r="T45" s="437">
        <f t="shared" si="93"/>
        <v>0</v>
      </c>
      <c r="U45" s="437">
        <f t="shared" si="93"/>
        <v>0</v>
      </c>
      <c r="V45" s="437">
        <f t="shared" si="93"/>
        <v>0</v>
      </c>
      <c r="W45" s="437">
        <f t="shared" si="93"/>
        <v>0</v>
      </c>
      <c r="X45" s="437">
        <f t="shared" si="93"/>
        <v>0</v>
      </c>
      <c r="Y45" s="437">
        <f t="shared" si="93"/>
        <v>0</v>
      </c>
      <c r="Z45" s="437">
        <f t="shared" si="93"/>
        <v>0</v>
      </c>
      <c r="AA45" s="437">
        <f t="shared" si="93"/>
        <v>0</v>
      </c>
      <c r="AB45" s="437">
        <f t="shared" si="93"/>
        <v>0</v>
      </c>
      <c r="AC45" s="437">
        <f t="shared" si="93"/>
        <v>0</v>
      </c>
      <c r="AD45" s="437">
        <f t="shared" si="93"/>
        <v>0</v>
      </c>
      <c r="AE45" s="437">
        <f t="shared" si="93"/>
        <v>1</v>
      </c>
      <c r="AF45" s="437">
        <f t="shared" si="93"/>
        <v>1</v>
      </c>
      <c r="AG45" s="437">
        <f t="shared" si="93"/>
        <v>1</v>
      </c>
      <c r="AH45" s="437">
        <f t="shared" si="93"/>
        <v>1</v>
      </c>
      <c r="AI45" s="437">
        <f t="shared" si="93"/>
        <v>1</v>
      </c>
      <c r="AJ45" s="437">
        <f t="shared" si="93"/>
        <v>1</v>
      </c>
      <c r="AK45" s="437">
        <f t="shared" si="93"/>
        <v>1</v>
      </c>
      <c r="AL45" s="437">
        <f t="shared" si="93"/>
        <v>1</v>
      </c>
      <c r="AM45" s="437">
        <f t="shared" si="93"/>
        <v>1</v>
      </c>
      <c r="AN45" s="437">
        <f t="shared" si="93"/>
        <v>1</v>
      </c>
      <c r="AO45" s="437">
        <f t="shared" si="93"/>
        <v>1</v>
      </c>
      <c r="AP45" s="437">
        <f t="shared" ref="AP45:BQ45" si="94">IF(AP$7&gt;=$C$14,$C45,0)</f>
        <v>1</v>
      </c>
      <c r="AQ45" s="437">
        <f t="shared" si="94"/>
        <v>1</v>
      </c>
      <c r="AR45" s="437">
        <f t="shared" si="94"/>
        <v>1</v>
      </c>
      <c r="AS45" s="437">
        <f t="shared" si="94"/>
        <v>1</v>
      </c>
      <c r="AT45" s="437">
        <f t="shared" si="94"/>
        <v>1</v>
      </c>
      <c r="AU45" s="437">
        <f t="shared" si="94"/>
        <v>1</v>
      </c>
      <c r="AV45" s="437">
        <f t="shared" si="94"/>
        <v>1</v>
      </c>
      <c r="AW45" s="437">
        <f t="shared" si="94"/>
        <v>1</v>
      </c>
      <c r="AX45" s="437">
        <f t="shared" si="94"/>
        <v>1</v>
      </c>
      <c r="AY45" s="437">
        <f t="shared" si="94"/>
        <v>1</v>
      </c>
      <c r="AZ45" s="437">
        <f t="shared" si="94"/>
        <v>1</v>
      </c>
      <c r="BA45" s="437">
        <f t="shared" si="94"/>
        <v>1</v>
      </c>
      <c r="BB45" s="437">
        <f t="shared" si="94"/>
        <v>1</v>
      </c>
      <c r="BC45" s="437">
        <f t="shared" si="94"/>
        <v>1</v>
      </c>
      <c r="BD45" s="437">
        <f t="shared" si="94"/>
        <v>1</v>
      </c>
      <c r="BE45" s="437">
        <f t="shared" si="94"/>
        <v>1</v>
      </c>
      <c r="BF45" s="437">
        <f t="shared" si="94"/>
        <v>1</v>
      </c>
      <c r="BG45" s="437">
        <f t="shared" si="94"/>
        <v>1</v>
      </c>
      <c r="BH45" s="437">
        <f t="shared" si="94"/>
        <v>1</v>
      </c>
      <c r="BI45" s="437">
        <f t="shared" si="94"/>
        <v>1</v>
      </c>
      <c r="BJ45" s="437">
        <f t="shared" si="94"/>
        <v>1</v>
      </c>
      <c r="BK45" s="437">
        <f t="shared" si="94"/>
        <v>1</v>
      </c>
      <c r="BL45" s="437">
        <f t="shared" si="94"/>
        <v>1</v>
      </c>
      <c r="BM45" s="437">
        <f t="shared" si="94"/>
        <v>1</v>
      </c>
      <c r="BN45" s="437">
        <f t="shared" si="94"/>
        <v>1</v>
      </c>
      <c r="BO45" s="437">
        <f t="shared" si="94"/>
        <v>1</v>
      </c>
      <c r="BP45" s="437">
        <f t="shared" si="94"/>
        <v>1</v>
      </c>
      <c r="BQ45" s="437">
        <f t="shared" si="94"/>
        <v>1</v>
      </c>
      <c r="BX45" s="437">
        <f t="shared" ref="BX45:CD45" si="95">IF(BX$7&gt;=$C$14,$C45,0)</f>
        <v>1</v>
      </c>
      <c r="BY45" s="437">
        <f t="shared" si="95"/>
        <v>1</v>
      </c>
      <c r="BZ45" s="437">
        <f t="shared" si="95"/>
        <v>1</v>
      </c>
      <c r="CA45" s="437">
        <f t="shared" si="95"/>
        <v>1</v>
      </c>
      <c r="CB45" s="437">
        <f t="shared" si="95"/>
        <v>1</v>
      </c>
      <c r="CC45" s="437">
        <f t="shared" si="95"/>
        <v>1</v>
      </c>
      <c r="CD45" s="437">
        <f t="shared" si="95"/>
        <v>1</v>
      </c>
      <c r="CE45" s="505">
        <v>0.95</v>
      </c>
      <c r="CF45" s="505">
        <v>0.95</v>
      </c>
      <c r="CG45" s="505">
        <v>0.95</v>
      </c>
      <c r="CH45" s="505">
        <v>0.95</v>
      </c>
      <c r="CI45" s="505">
        <v>0.95</v>
      </c>
      <c r="CJ45" s="505">
        <v>0.95</v>
      </c>
      <c r="CK45" s="505">
        <v>0.95</v>
      </c>
      <c r="CL45" s="505">
        <v>0.95</v>
      </c>
      <c r="CM45" s="505">
        <v>0.95</v>
      </c>
      <c r="CN45" s="505">
        <v>0.95</v>
      </c>
      <c r="CO45" s="505">
        <v>0.95</v>
      </c>
      <c r="CP45" s="505">
        <v>0.95</v>
      </c>
      <c r="CQ45" s="505">
        <v>0.95</v>
      </c>
      <c r="CR45" s="505">
        <v>0.95</v>
      </c>
      <c r="CS45" s="505">
        <v>0.95</v>
      </c>
      <c r="CT45" s="505">
        <v>0.95</v>
      </c>
      <c r="CU45" s="505">
        <v>0.95</v>
      </c>
      <c r="CV45" s="505">
        <v>0.95</v>
      </c>
      <c r="CW45" s="505">
        <v>0.95</v>
      </c>
      <c r="CX45" s="505">
        <v>0.95</v>
      </c>
      <c r="CY45" s="505">
        <v>0.95</v>
      </c>
    </row>
    <row r="46" spans="1:103" s="428" customFormat="1">
      <c r="A46" s="460"/>
      <c r="B46" s="506" t="s">
        <v>198</v>
      </c>
      <c r="C46" s="507"/>
      <c r="D46" s="508"/>
      <c r="E46" s="506"/>
      <c r="F46" s="506"/>
      <c r="G46" s="507">
        <f>SUM(BS46:CY46)</f>
        <v>494779332.51473939</v>
      </c>
      <c r="H46" s="508" t="s">
        <v>136</v>
      </c>
      <c r="I46" s="506"/>
      <c r="J46" s="509">
        <f t="shared" ref="J46:AO46" si="96">(J42*J44*J45*$E41)</f>
        <v>0</v>
      </c>
      <c r="K46" s="509">
        <f t="shared" si="96"/>
        <v>0</v>
      </c>
      <c r="L46" s="509">
        <f t="shared" si="96"/>
        <v>0</v>
      </c>
      <c r="M46" s="509">
        <f t="shared" si="96"/>
        <v>0</v>
      </c>
      <c r="N46" s="509">
        <f t="shared" si="96"/>
        <v>0</v>
      </c>
      <c r="O46" s="509">
        <f t="shared" si="96"/>
        <v>0</v>
      </c>
      <c r="P46" s="509">
        <f t="shared" si="96"/>
        <v>0</v>
      </c>
      <c r="Q46" s="509">
        <f t="shared" si="96"/>
        <v>0</v>
      </c>
      <c r="R46" s="509">
        <f t="shared" si="96"/>
        <v>0</v>
      </c>
      <c r="S46" s="509">
        <f t="shared" si="96"/>
        <v>0</v>
      </c>
      <c r="T46" s="509">
        <f t="shared" si="96"/>
        <v>0</v>
      </c>
      <c r="U46" s="509">
        <f t="shared" si="96"/>
        <v>0</v>
      </c>
      <c r="V46" s="509">
        <f t="shared" si="96"/>
        <v>0</v>
      </c>
      <c r="W46" s="509">
        <f t="shared" si="96"/>
        <v>0</v>
      </c>
      <c r="X46" s="509">
        <f t="shared" si="96"/>
        <v>0</v>
      </c>
      <c r="Y46" s="509">
        <f t="shared" si="96"/>
        <v>0</v>
      </c>
      <c r="Z46" s="509">
        <f t="shared" si="96"/>
        <v>0</v>
      </c>
      <c r="AA46" s="509">
        <f t="shared" si="96"/>
        <v>0</v>
      </c>
      <c r="AB46" s="509">
        <f t="shared" si="96"/>
        <v>0</v>
      </c>
      <c r="AC46" s="509">
        <f t="shared" si="96"/>
        <v>0</v>
      </c>
      <c r="AD46" s="509">
        <f t="shared" si="96"/>
        <v>0</v>
      </c>
      <c r="AE46" s="509">
        <f t="shared" si="96"/>
        <v>1107975</v>
      </c>
      <c r="AF46" s="509">
        <f t="shared" si="96"/>
        <v>1107975</v>
      </c>
      <c r="AG46" s="509">
        <f t="shared" si="96"/>
        <v>1107975</v>
      </c>
      <c r="AH46" s="509">
        <f t="shared" si="96"/>
        <v>1107975</v>
      </c>
      <c r="AI46" s="509">
        <f t="shared" si="96"/>
        <v>1107975</v>
      </c>
      <c r="AJ46" s="509">
        <f t="shared" si="96"/>
        <v>1107975</v>
      </c>
      <c r="AK46" s="509">
        <f t="shared" si="96"/>
        <v>1107975</v>
      </c>
      <c r="AL46" s="509">
        <f t="shared" si="96"/>
        <v>1107975</v>
      </c>
      <c r="AM46" s="509">
        <f t="shared" si="96"/>
        <v>1107975</v>
      </c>
      <c r="AN46" s="509">
        <f t="shared" si="96"/>
        <v>1107975</v>
      </c>
      <c r="AO46" s="509">
        <f t="shared" si="96"/>
        <v>1107975</v>
      </c>
      <c r="AP46" s="509">
        <f t="shared" ref="AP46:BU46" si="97">(AP42*AP44*AP45*$E41)</f>
        <v>1107975</v>
      </c>
      <c r="AQ46" s="509">
        <f t="shared" si="97"/>
        <v>1135674.3749999998</v>
      </c>
      <c r="AR46" s="509">
        <f t="shared" si="97"/>
        <v>1135674.3749999998</v>
      </c>
      <c r="AS46" s="509">
        <f t="shared" si="97"/>
        <v>1135674.3749999998</v>
      </c>
      <c r="AT46" s="509">
        <f t="shared" si="97"/>
        <v>1135674.3749999998</v>
      </c>
      <c r="AU46" s="509">
        <f t="shared" si="97"/>
        <v>1135674.3749999998</v>
      </c>
      <c r="AV46" s="509">
        <f t="shared" si="97"/>
        <v>1135674.3749999998</v>
      </c>
      <c r="AW46" s="509">
        <f t="shared" si="97"/>
        <v>1135674.3749999998</v>
      </c>
      <c r="AX46" s="509">
        <f t="shared" si="97"/>
        <v>1135674.3749999998</v>
      </c>
      <c r="AY46" s="509">
        <f t="shared" si="97"/>
        <v>1135674.3749999998</v>
      </c>
      <c r="AZ46" s="509">
        <f t="shared" si="97"/>
        <v>1135674.3749999998</v>
      </c>
      <c r="BA46" s="509">
        <f t="shared" si="97"/>
        <v>1135674.3749999998</v>
      </c>
      <c r="BB46" s="509">
        <f t="shared" si="97"/>
        <v>1135674.3749999998</v>
      </c>
      <c r="BC46" s="509">
        <f t="shared" si="97"/>
        <v>1164066.2343749998</v>
      </c>
      <c r="BD46" s="509">
        <f t="shared" si="97"/>
        <v>1164066.2343749998</v>
      </c>
      <c r="BE46" s="509">
        <f t="shared" si="97"/>
        <v>1164066.2343749998</v>
      </c>
      <c r="BF46" s="509">
        <f t="shared" si="97"/>
        <v>1164066.2343749998</v>
      </c>
      <c r="BG46" s="509">
        <f t="shared" si="97"/>
        <v>1164066.2343749998</v>
      </c>
      <c r="BH46" s="509">
        <f t="shared" si="97"/>
        <v>1164066.2343749998</v>
      </c>
      <c r="BI46" s="509">
        <f t="shared" si="97"/>
        <v>1164066.2343749998</v>
      </c>
      <c r="BJ46" s="509">
        <f t="shared" si="97"/>
        <v>1164066.2343749998</v>
      </c>
      <c r="BK46" s="509">
        <f t="shared" si="97"/>
        <v>1164066.2343749998</v>
      </c>
      <c r="BL46" s="509">
        <f t="shared" si="97"/>
        <v>1164066.2343749998</v>
      </c>
      <c r="BM46" s="509">
        <f t="shared" si="97"/>
        <v>1164066.2343749998</v>
      </c>
      <c r="BN46" s="509">
        <f t="shared" si="97"/>
        <v>1164066.2343749998</v>
      </c>
      <c r="BO46" s="509">
        <f t="shared" si="97"/>
        <v>1193167.8902343747</v>
      </c>
      <c r="BP46" s="509">
        <f t="shared" si="97"/>
        <v>1193167.8902343747</v>
      </c>
      <c r="BQ46" s="509">
        <f t="shared" si="97"/>
        <v>1193167.8902343747</v>
      </c>
      <c r="BR46" s="506"/>
      <c r="BS46" s="507">
        <f>SUM(J46:U46)</f>
        <v>0</v>
      </c>
      <c r="BT46" s="507">
        <f>SUM(V46:AG46)</f>
        <v>3323925</v>
      </c>
      <c r="BU46" s="507">
        <f>SUM(AH46:AS46)</f>
        <v>13378798.125</v>
      </c>
      <c r="BV46" s="507">
        <f>SUM(AT46:BE46)</f>
        <v>13713268.078124998</v>
      </c>
      <c r="BW46" s="507">
        <f>SUM(BF46:BQ46)</f>
        <v>14056099.780078124</v>
      </c>
      <c r="BX46" s="509">
        <f t="shared" ref="BX46:CY46" si="98">(BX42*BX44*BX45*$E41)</f>
        <v>14675965.049882809</v>
      </c>
      <c r="BY46" s="509">
        <f t="shared" si="98"/>
        <v>15042864.176129874</v>
      </c>
      <c r="BZ46" s="509">
        <f t="shared" si="98"/>
        <v>15418935.780533122</v>
      </c>
      <c r="CA46" s="509">
        <f t="shared" si="98"/>
        <v>15804409.175046448</v>
      </c>
      <c r="CB46" s="509">
        <f t="shared" si="98"/>
        <v>16199519.404422607</v>
      </c>
      <c r="CC46" s="509">
        <f t="shared" si="98"/>
        <v>16604507.389533171</v>
      </c>
      <c r="CD46" s="509">
        <f t="shared" si="98"/>
        <v>17019620.074271504</v>
      </c>
      <c r="CE46" s="509">
        <f t="shared" si="98"/>
        <v>16168639.070557926</v>
      </c>
      <c r="CF46" s="509">
        <f t="shared" si="98"/>
        <v>16168639.070557926</v>
      </c>
      <c r="CG46" s="509">
        <f t="shared" si="98"/>
        <v>16168639.070557926</v>
      </c>
      <c r="CH46" s="509">
        <f t="shared" si="98"/>
        <v>16168639.070557926</v>
      </c>
      <c r="CI46" s="509">
        <f t="shared" si="98"/>
        <v>16168639.070557926</v>
      </c>
      <c r="CJ46" s="509">
        <f t="shared" si="98"/>
        <v>16168639.070557926</v>
      </c>
      <c r="CK46" s="509">
        <f t="shared" si="98"/>
        <v>16168639.070557926</v>
      </c>
      <c r="CL46" s="509">
        <f t="shared" si="98"/>
        <v>16168639.070557926</v>
      </c>
      <c r="CM46" s="509">
        <f t="shared" si="98"/>
        <v>16168639.070557926</v>
      </c>
      <c r="CN46" s="509">
        <f t="shared" si="98"/>
        <v>16168639.070557926</v>
      </c>
      <c r="CO46" s="509">
        <f t="shared" si="98"/>
        <v>16168639.070557926</v>
      </c>
      <c r="CP46" s="509">
        <f t="shared" si="98"/>
        <v>16168639.070557926</v>
      </c>
      <c r="CQ46" s="509">
        <f t="shared" si="98"/>
        <v>16168639.070557926</v>
      </c>
      <c r="CR46" s="509">
        <f t="shared" si="98"/>
        <v>16168639.070557926</v>
      </c>
      <c r="CS46" s="509">
        <f t="shared" si="98"/>
        <v>16168639.070557926</v>
      </c>
      <c r="CT46" s="509">
        <f t="shared" si="98"/>
        <v>16168639.070557926</v>
      </c>
      <c r="CU46" s="509">
        <f t="shared" si="98"/>
        <v>16168639.070557926</v>
      </c>
      <c r="CV46" s="509">
        <f t="shared" si="98"/>
        <v>16168639.070557926</v>
      </c>
      <c r="CW46" s="509">
        <f t="shared" si="98"/>
        <v>16168639.070557926</v>
      </c>
      <c r="CX46" s="509">
        <f t="shared" si="98"/>
        <v>16168639.070557926</v>
      </c>
      <c r="CY46" s="509">
        <f t="shared" si="98"/>
        <v>16168639.070557926</v>
      </c>
    </row>
    <row r="47" spans="1:103">
      <c r="C47" s="510"/>
      <c r="D47" s="510"/>
      <c r="E47" s="510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X47" s="437"/>
      <c r="BY47" s="437"/>
      <c r="BZ47" s="437"/>
      <c r="CA47" s="437"/>
      <c r="CB47" s="437"/>
      <c r="CC47" s="437"/>
      <c r="CD47" s="437"/>
      <c r="CE47" s="437"/>
      <c r="CF47" s="437"/>
      <c r="CG47" s="437"/>
      <c r="CH47" s="437"/>
      <c r="CI47" s="437"/>
      <c r="CJ47" s="437"/>
      <c r="CK47" s="437"/>
      <c r="CL47" s="437"/>
      <c r="CM47" s="437"/>
      <c r="CN47" s="437"/>
      <c r="CO47" s="437"/>
      <c r="CP47" s="437"/>
      <c r="CQ47" s="437"/>
      <c r="CR47" s="437"/>
      <c r="CS47" s="437"/>
      <c r="CT47" s="437"/>
      <c r="CU47" s="437"/>
      <c r="CV47" s="437"/>
      <c r="CW47" s="437"/>
      <c r="CX47" s="437"/>
      <c r="CY47" s="437"/>
    </row>
    <row r="48" spans="1:103">
      <c r="B48" s="492" t="s">
        <v>289</v>
      </c>
      <c r="E48" s="433"/>
      <c r="G48" s="430"/>
      <c r="BT48" s="493"/>
      <c r="BU48" s="493">
        <f t="shared" ref="BU48:CY48" si="99">BT48+1</f>
        <v>1</v>
      </c>
      <c r="BV48" s="493">
        <f t="shared" si="99"/>
        <v>2</v>
      </c>
      <c r="BW48" s="493">
        <f t="shared" si="99"/>
        <v>3</v>
      </c>
      <c r="BX48" s="493">
        <f t="shared" si="99"/>
        <v>4</v>
      </c>
      <c r="BY48" s="494">
        <f t="shared" si="99"/>
        <v>5</v>
      </c>
      <c r="BZ48" s="493">
        <f t="shared" si="99"/>
        <v>6</v>
      </c>
      <c r="CA48" s="493">
        <f t="shared" si="99"/>
        <v>7</v>
      </c>
      <c r="CB48" s="493">
        <f t="shared" si="99"/>
        <v>8</v>
      </c>
      <c r="CC48" s="493">
        <f t="shared" si="99"/>
        <v>9</v>
      </c>
      <c r="CD48" s="493">
        <f t="shared" si="99"/>
        <v>10</v>
      </c>
      <c r="CE48" s="493">
        <f t="shared" si="99"/>
        <v>11</v>
      </c>
      <c r="CF48" s="493">
        <f t="shared" si="99"/>
        <v>12</v>
      </c>
      <c r="CG48" s="493">
        <f t="shared" si="99"/>
        <v>13</v>
      </c>
      <c r="CH48" s="493">
        <f t="shared" si="99"/>
        <v>14</v>
      </c>
      <c r="CI48" s="493">
        <f t="shared" si="99"/>
        <v>15</v>
      </c>
      <c r="CJ48" s="493">
        <f t="shared" si="99"/>
        <v>16</v>
      </c>
      <c r="CK48" s="493">
        <f t="shared" si="99"/>
        <v>17</v>
      </c>
      <c r="CL48" s="493">
        <f t="shared" si="99"/>
        <v>18</v>
      </c>
      <c r="CM48" s="493">
        <f t="shared" si="99"/>
        <v>19</v>
      </c>
      <c r="CN48" s="493">
        <f t="shared" si="99"/>
        <v>20</v>
      </c>
      <c r="CO48" s="493">
        <f t="shared" si="99"/>
        <v>21</v>
      </c>
      <c r="CP48" s="493">
        <f t="shared" si="99"/>
        <v>22</v>
      </c>
      <c r="CQ48" s="493">
        <f t="shared" si="99"/>
        <v>23</v>
      </c>
      <c r="CR48" s="493">
        <f t="shared" si="99"/>
        <v>24</v>
      </c>
      <c r="CS48" s="493">
        <f t="shared" si="99"/>
        <v>25</v>
      </c>
      <c r="CT48" s="493">
        <f t="shared" si="99"/>
        <v>26</v>
      </c>
      <c r="CU48" s="493">
        <f t="shared" si="99"/>
        <v>27</v>
      </c>
      <c r="CV48" s="493">
        <f t="shared" si="99"/>
        <v>28</v>
      </c>
      <c r="CW48" s="493">
        <f t="shared" si="99"/>
        <v>29</v>
      </c>
      <c r="CX48" s="493">
        <f t="shared" si="99"/>
        <v>30</v>
      </c>
      <c r="CY48" s="493">
        <f t="shared" si="99"/>
        <v>31</v>
      </c>
    </row>
    <row r="49" spans="1:103">
      <c r="B49" s="427" t="s">
        <v>93</v>
      </c>
      <c r="C49" s="486">
        <v>0</v>
      </c>
      <c r="D49" s="440" t="s">
        <v>213</v>
      </c>
      <c r="E49" s="495">
        <v>29980</v>
      </c>
      <c r="F49" s="440" t="s">
        <v>214</v>
      </c>
      <c r="G49" s="464"/>
    </row>
    <row r="50" spans="1:103">
      <c r="B50" s="427" t="s">
        <v>75</v>
      </c>
      <c r="C50" s="496">
        <v>160</v>
      </c>
      <c r="D50" s="440" t="s">
        <v>187</v>
      </c>
      <c r="E50" s="497"/>
      <c r="F50" s="440"/>
      <c r="G50" s="464"/>
      <c r="H50" s="440"/>
      <c r="J50" s="485">
        <f t="shared" ref="J50:AO50" si="100">IF(J$7=$C$14,$C50,I50*(1+J51))</f>
        <v>0</v>
      </c>
      <c r="K50" s="485">
        <f t="shared" si="100"/>
        <v>0</v>
      </c>
      <c r="L50" s="485">
        <f t="shared" si="100"/>
        <v>0</v>
      </c>
      <c r="M50" s="485">
        <f t="shared" si="100"/>
        <v>0</v>
      </c>
      <c r="N50" s="485">
        <f t="shared" si="100"/>
        <v>0</v>
      </c>
      <c r="O50" s="485">
        <f t="shared" si="100"/>
        <v>0</v>
      </c>
      <c r="P50" s="485">
        <f t="shared" si="100"/>
        <v>0</v>
      </c>
      <c r="Q50" s="485">
        <f t="shared" si="100"/>
        <v>0</v>
      </c>
      <c r="R50" s="485">
        <f t="shared" si="100"/>
        <v>0</v>
      </c>
      <c r="S50" s="485">
        <f t="shared" si="100"/>
        <v>0</v>
      </c>
      <c r="T50" s="485">
        <f t="shared" si="100"/>
        <v>0</v>
      </c>
      <c r="U50" s="485">
        <f t="shared" si="100"/>
        <v>0</v>
      </c>
      <c r="V50" s="485">
        <f t="shared" si="100"/>
        <v>0</v>
      </c>
      <c r="W50" s="485">
        <f t="shared" si="100"/>
        <v>0</v>
      </c>
      <c r="X50" s="485">
        <f t="shared" si="100"/>
        <v>0</v>
      </c>
      <c r="Y50" s="485">
        <f t="shared" si="100"/>
        <v>0</v>
      </c>
      <c r="Z50" s="485">
        <f t="shared" si="100"/>
        <v>0</v>
      </c>
      <c r="AA50" s="485">
        <f t="shared" si="100"/>
        <v>0</v>
      </c>
      <c r="AB50" s="485">
        <f t="shared" si="100"/>
        <v>0</v>
      </c>
      <c r="AC50" s="485">
        <f t="shared" si="100"/>
        <v>0</v>
      </c>
      <c r="AD50" s="485">
        <f t="shared" si="100"/>
        <v>0</v>
      </c>
      <c r="AE50" s="485">
        <f t="shared" si="100"/>
        <v>160</v>
      </c>
      <c r="AF50" s="485">
        <f t="shared" si="100"/>
        <v>160</v>
      </c>
      <c r="AG50" s="485">
        <f t="shared" si="100"/>
        <v>160</v>
      </c>
      <c r="AH50" s="485">
        <f t="shared" si="100"/>
        <v>160</v>
      </c>
      <c r="AI50" s="485">
        <f t="shared" si="100"/>
        <v>160</v>
      </c>
      <c r="AJ50" s="485">
        <f t="shared" si="100"/>
        <v>160</v>
      </c>
      <c r="AK50" s="485">
        <f t="shared" si="100"/>
        <v>160</v>
      </c>
      <c r="AL50" s="485">
        <f t="shared" si="100"/>
        <v>160</v>
      </c>
      <c r="AM50" s="485">
        <f t="shared" si="100"/>
        <v>160</v>
      </c>
      <c r="AN50" s="485">
        <f t="shared" si="100"/>
        <v>160</v>
      </c>
      <c r="AO50" s="485">
        <f t="shared" si="100"/>
        <v>160</v>
      </c>
      <c r="AP50" s="485">
        <f t="shared" ref="AP50:BU50" si="101">IF(AP$7=$C$14,$C50,AO50*(1+AP51))</f>
        <v>160</v>
      </c>
      <c r="AQ50" s="485">
        <f t="shared" si="101"/>
        <v>160</v>
      </c>
      <c r="AR50" s="485">
        <f t="shared" si="101"/>
        <v>160</v>
      </c>
      <c r="AS50" s="485">
        <f t="shared" si="101"/>
        <v>160</v>
      </c>
      <c r="AT50" s="485">
        <f t="shared" si="101"/>
        <v>160</v>
      </c>
      <c r="AU50" s="485">
        <f t="shared" si="101"/>
        <v>160</v>
      </c>
      <c r="AV50" s="485">
        <f t="shared" si="101"/>
        <v>160</v>
      </c>
      <c r="AW50" s="485">
        <f t="shared" si="101"/>
        <v>160</v>
      </c>
      <c r="AX50" s="485">
        <f t="shared" si="101"/>
        <v>160</v>
      </c>
      <c r="AY50" s="485">
        <f t="shared" si="101"/>
        <v>160</v>
      </c>
      <c r="AZ50" s="485">
        <f t="shared" si="101"/>
        <v>160</v>
      </c>
      <c r="BA50" s="485">
        <f t="shared" si="101"/>
        <v>160</v>
      </c>
      <c r="BB50" s="485">
        <f t="shared" si="101"/>
        <v>160</v>
      </c>
      <c r="BC50" s="485">
        <f t="shared" si="101"/>
        <v>163.6</v>
      </c>
      <c r="BD50" s="485">
        <f t="shared" si="101"/>
        <v>163.6</v>
      </c>
      <c r="BE50" s="485">
        <f t="shared" si="101"/>
        <v>163.6</v>
      </c>
      <c r="BF50" s="485">
        <f t="shared" si="101"/>
        <v>163.6</v>
      </c>
      <c r="BG50" s="485">
        <f t="shared" si="101"/>
        <v>163.6</v>
      </c>
      <c r="BH50" s="485">
        <f t="shared" si="101"/>
        <v>163.6</v>
      </c>
      <c r="BI50" s="485">
        <f t="shared" si="101"/>
        <v>163.6</v>
      </c>
      <c r="BJ50" s="485">
        <f t="shared" si="101"/>
        <v>163.6</v>
      </c>
      <c r="BK50" s="485">
        <f t="shared" si="101"/>
        <v>163.6</v>
      </c>
      <c r="BL50" s="485">
        <f t="shared" si="101"/>
        <v>163.6</v>
      </c>
      <c r="BM50" s="485">
        <f t="shared" si="101"/>
        <v>163.6</v>
      </c>
      <c r="BN50" s="485">
        <f t="shared" si="101"/>
        <v>163.6</v>
      </c>
      <c r="BO50" s="485">
        <f t="shared" si="101"/>
        <v>163.6</v>
      </c>
      <c r="BP50" s="485">
        <f t="shared" si="101"/>
        <v>163.6</v>
      </c>
      <c r="BQ50" s="485">
        <f t="shared" si="101"/>
        <v>163.6</v>
      </c>
      <c r="BX50" s="485">
        <f>IF(BX$7=$C$14,$C50,BQ50*(1+BX51))</f>
        <v>167.28099999999998</v>
      </c>
      <c r="BY50" s="485">
        <f t="shared" ref="BY50:CY50" si="102">IF(BY$7=$C$14,$C50,BX50*(1+BY51))</f>
        <v>171.04482249999998</v>
      </c>
      <c r="BZ50" s="485">
        <f t="shared" si="102"/>
        <v>174.89333100624998</v>
      </c>
      <c r="CA50" s="485">
        <f t="shared" si="102"/>
        <v>178.8284309538906</v>
      </c>
      <c r="CB50" s="485">
        <f t="shared" si="102"/>
        <v>182.85207065035314</v>
      </c>
      <c r="CC50" s="485">
        <f t="shared" si="102"/>
        <v>186.96624223998609</v>
      </c>
      <c r="CD50" s="485">
        <f t="shared" si="102"/>
        <v>191.17298269038577</v>
      </c>
      <c r="CE50" s="485">
        <f t="shared" si="102"/>
        <v>191.17298269038577</v>
      </c>
      <c r="CF50" s="485">
        <f t="shared" si="102"/>
        <v>191.17298269038577</v>
      </c>
      <c r="CG50" s="485">
        <f t="shared" si="102"/>
        <v>191.17298269038577</v>
      </c>
      <c r="CH50" s="485">
        <f t="shared" si="102"/>
        <v>191.17298269038577</v>
      </c>
      <c r="CI50" s="485">
        <f t="shared" si="102"/>
        <v>191.17298269038577</v>
      </c>
      <c r="CJ50" s="485">
        <f t="shared" si="102"/>
        <v>191.17298269038577</v>
      </c>
      <c r="CK50" s="485">
        <f t="shared" si="102"/>
        <v>191.17298269038577</v>
      </c>
      <c r="CL50" s="485">
        <f t="shared" si="102"/>
        <v>191.17298269038577</v>
      </c>
      <c r="CM50" s="485">
        <f t="shared" si="102"/>
        <v>191.17298269038577</v>
      </c>
      <c r="CN50" s="485">
        <f t="shared" si="102"/>
        <v>191.17298269038577</v>
      </c>
      <c r="CO50" s="485">
        <f t="shared" si="102"/>
        <v>191.17298269038577</v>
      </c>
      <c r="CP50" s="485">
        <f t="shared" si="102"/>
        <v>191.17298269038577</v>
      </c>
      <c r="CQ50" s="485">
        <f t="shared" si="102"/>
        <v>191.17298269038577</v>
      </c>
      <c r="CR50" s="485">
        <f t="shared" si="102"/>
        <v>191.17298269038577</v>
      </c>
      <c r="CS50" s="485">
        <f t="shared" si="102"/>
        <v>191.17298269038577</v>
      </c>
      <c r="CT50" s="485">
        <f t="shared" si="102"/>
        <v>191.17298269038577</v>
      </c>
      <c r="CU50" s="485">
        <f t="shared" si="102"/>
        <v>191.17298269038577</v>
      </c>
      <c r="CV50" s="485">
        <f t="shared" si="102"/>
        <v>191.17298269038577</v>
      </c>
      <c r="CW50" s="485">
        <f t="shared" si="102"/>
        <v>191.17298269038577</v>
      </c>
      <c r="CX50" s="485">
        <f t="shared" si="102"/>
        <v>191.17298269038577</v>
      </c>
      <c r="CY50" s="485">
        <f t="shared" si="102"/>
        <v>191.17298269038577</v>
      </c>
    </row>
    <row r="51" spans="1:103">
      <c r="B51" s="427" t="s">
        <v>118</v>
      </c>
      <c r="C51" s="498">
        <v>2.2499999999999999E-2</v>
      </c>
      <c r="D51" s="440" t="s">
        <v>258</v>
      </c>
      <c r="E51" s="489"/>
      <c r="F51" s="499"/>
      <c r="G51" s="499"/>
      <c r="H51" s="499"/>
      <c r="J51" s="500"/>
      <c r="K51" s="500"/>
      <c r="L51" s="501"/>
      <c r="M51" s="501"/>
      <c r="N51" s="501"/>
      <c r="O51" s="500"/>
      <c r="P51" s="500"/>
      <c r="Q51" s="500"/>
      <c r="R51" s="500"/>
      <c r="S51" s="500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500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2"/>
      <c r="AX51" s="500"/>
      <c r="AY51" s="500"/>
      <c r="AZ51" s="502"/>
      <c r="BA51" s="500"/>
      <c r="BB51" s="500"/>
      <c r="BC51" s="502">
        <f>$C51</f>
        <v>2.2499999999999999E-2</v>
      </c>
      <c r="BD51" s="500"/>
      <c r="BE51" s="500"/>
      <c r="BF51" s="500"/>
      <c r="BG51" s="500"/>
      <c r="BH51" s="500"/>
      <c r="BI51" s="502"/>
      <c r="BJ51" s="500"/>
      <c r="BK51" s="502"/>
      <c r="BL51" s="502"/>
      <c r="BM51" s="502"/>
      <c r="BN51" s="502"/>
      <c r="BO51" s="502"/>
      <c r="BP51" s="500"/>
      <c r="BQ51" s="500"/>
      <c r="BX51" s="502">
        <f t="shared" ref="BX51:CD51" si="103">$C51</f>
        <v>2.2499999999999999E-2</v>
      </c>
      <c r="BY51" s="502">
        <f t="shared" si="103"/>
        <v>2.2499999999999999E-2</v>
      </c>
      <c r="BZ51" s="502">
        <f t="shared" si="103"/>
        <v>2.2499999999999999E-2</v>
      </c>
      <c r="CA51" s="502">
        <f t="shared" si="103"/>
        <v>2.2499999999999999E-2</v>
      </c>
      <c r="CB51" s="502">
        <f t="shared" si="103"/>
        <v>2.2499999999999999E-2</v>
      </c>
      <c r="CC51" s="502">
        <f t="shared" si="103"/>
        <v>2.2499999999999999E-2</v>
      </c>
      <c r="CD51" s="502">
        <f t="shared" si="103"/>
        <v>2.2499999999999999E-2</v>
      </c>
      <c r="CE51" s="502"/>
      <c r="CF51" s="502"/>
      <c r="CG51" s="502"/>
      <c r="CH51" s="502"/>
      <c r="CI51" s="502"/>
      <c r="CJ51" s="502"/>
      <c r="CK51" s="502"/>
      <c r="CL51" s="502"/>
      <c r="CM51" s="502"/>
      <c r="CN51" s="502"/>
      <c r="CO51" s="502"/>
      <c r="CP51" s="502"/>
      <c r="CQ51" s="502"/>
      <c r="CR51" s="502"/>
      <c r="CS51" s="502"/>
      <c r="CT51" s="502"/>
      <c r="CU51" s="502"/>
      <c r="CV51" s="502"/>
      <c r="CW51" s="502"/>
      <c r="CX51" s="502"/>
      <c r="CY51" s="502"/>
    </row>
    <row r="52" spans="1:103">
      <c r="B52" s="427" t="s">
        <v>132</v>
      </c>
      <c r="C52" s="503">
        <v>0</v>
      </c>
      <c r="D52" s="440" t="s">
        <v>266</v>
      </c>
      <c r="E52" s="504" t="s">
        <v>295</v>
      </c>
      <c r="F52" s="440"/>
      <c r="G52" s="440"/>
      <c r="H52" s="440"/>
      <c r="J52" s="475">
        <f t="shared" ref="J52:AO52" si="104">IF(J$7&gt;=$C$14,J$9,0)</f>
        <v>0</v>
      </c>
      <c r="K52" s="475">
        <f t="shared" si="104"/>
        <v>0</v>
      </c>
      <c r="L52" s="475">
        <f t="shared" si="104"/>
        <v>0</v>
      </c>
      <c r="M52" s="475">
        <f t="shared" si="104"/>
        <v>0</v>
      </c>
      <c r="N52" s="475">
        <f t="shared" si="104"/>
        <v>0</v>
      </c>
      <c r="O52" s="475">
        <f t="shared" si="104"/>
        <v>0</v>
      </c>
      <c r="P52" s="475">
        <f t="shared" si="104"/>
        <v>0</v>
      </c>
      <c r="Q52" s="475">
        <f t="shared" si="104"/>
        <v>0</v>
      </c>
      <c r="R52" s="475">
        <f t="shared" si="104"/>
        <v>0</v>
      </c>
      <c r="S52" s="475">
        <f t="shared" si="104"/>
        <v>0</v>
      </c>
      <c r="T52" s="475">
        <f t="shared" si="104"/>
        <v>0</v>
      </c>
      <c r="U52" s="475">
        <f t="shared" si="104"/>
        <v>0</v>
      </c>
      <c r="V52" s="475">
        <f t="shared" si="104"/>
        <v>0</v>
      </c>
      <c r="W52" s="475">
        <f t="shared" si="104"/>
        <v>0</v>
      </c>
      <c r="X52" s="475">
        <f t="shared" si="104"/>
        <v>0</v>
      </c>
      <c r="Y52" s="475">
        <f t="shared" si="104"/>
        <v>0</v>
      </c>
      <c r="Z52" s="475">
        <f t="shared" si="104"/>
        <v>0</v>
      </c>
      <c r="AA52" s="475">
        <f t="shared" si="104"/>
        <v>0</v>
      </c>
      <c r="AB52" s="475">
        <f t="shared" si="104"/>
        <v>0</v>
      </c>
      <c r="AC52" s="475">
        <f t="shared" si="104"/>
        <v>0</v>
      </c>
      <c r="AD52" s="475">
        <f t="shared" si="104"/>
        <v>0</v>
      </c>
      <c r="AE52" s="475">
        <f t="shared" si="104"/>
        <v>1</v>
      </c>
      <c r="AF52" s="475">
        <f t="shared" si="104"/>
        <v>1</v>
      </c>
      <c r="AG52" s="475">
        <f t="shared" si="104"/>
        <v>1</v>
      </c>
      <c r="AH52" s="475">
        <f t="shared" si="104"/>
        <v>1</v>
      </c>
      <c r="AI52" s="475">
        <f t="shared" si="104"/>
        <v>1</v>
      </c>
      <c r="AJ52" s="475">
        <f t="shared" si="104"/>
        <v>1</v>
      </c>
      <c r="AK52" s="475">
        <f t="shared" si="104"/>
        <v>1</v>
      </c>
      <c r="AL52" s="475">
        <f t="shared" si="104"/>
        <v>1</v>
      </c>
      <c r="AM52" s="475">
        <f t="shared" si="104"/>
        <v>1</v>
      </c>
      <c r="AN52" s="475">
        <f t="shared" si="104"/>
        <v>1</v>
      </c>
      <c r="AO52" s="475">
        <f t="shared" si="104"/>
        <v>1</v>
      </c>
      <c r="AP52" s="475">
        <f t="shared" ref="AP52:BQ52" si="105">IF(AP$7&gt;=$C$14,AP$9,0)</f>
        <v>1</v>
      </c>
      <c r="AQ52" s="475">
        <f t="shared" si="105"/>
        <v>1</v>
      </c>
      <c r="AR52" s="475">
        <f t="shared" si="105"/>
        <v>1</v>
      </c>
      <c r="AS52" s="475">
        <f t="shared" si="105"/>
        <v>1</v>
      </c>
      <c r="AT52" s="475">
        <f t="shared" si="105"/>
        <v>1</v>
      </c>
      <c r="AU52" s="475">
        <f t="shared" si="105"/>
        <v>1</v>
      </c>
      <c r="AV52" s="475">
        <f t="shared" si="105"/>
        <v>1</v>
      </c>
      <c r="AW52" s="475">
        <f t="shared" si="105"/>
        <v>1</v>
      </c>
      <c r="AX52" s="475">
        <f t="shared" si="105"/>
        <v>1</v>
      </c>
      <c r="AY52" s="475">
        <f t="shared" si="105"/>
        <v>1</v>
      </c>
      <c r="AZ52" s="475">
        <f t="shared" si="105"/>
        <v>1</v>
      </c>
      <c r="BA52" s="475">
        <f t="shared" si="105"/>
        <v>1</v>
      </c>
      <c r="BB52" s="475">
        <f t="shared" si="105"/>
        <v>1</v>
      </c>
      <c r="BC52" s="475">
        <f t="shared" si="105"/>
        <v>1</v>
      </c>
      <c r="BD52" s="475">
        <f t="shared" si="105"/>
        <v>1</v>
      </c>
      <c r="BE52" s="475">
        <f t="shared" si="105"/>
        <v>1</v>
      </c>
      <c r="BF52" s="475">
        <f t="shared" si="105"/>
        <v>1</v>
      </c>
      <c r="BG52" s="475">
        <f t="shared" si="105"/>
        <v>1</v>
      </c>
      <c r="BH52" s="475">
        <f t="shared" si="105"/>
        <v>1</v>
      </c>
      <c r="BI52" s="475">
        <f t="shared" si="105"/>
        <v>1</v>
      </c>
      <c r="BJ52" s="475">
        <f t="shared" si="105"/>
        <v>1</v>
      </c>
      <c r="BK52" s="475">
        <f t="shared" si="105"/>
        <v>1</v>
      </c>
      <c r="BL52" s="475">
        <f t="shared" si="105"/>
        <v>1</v>
      </c>
      <c r="BM52" s="475">
        <f t="shared" si="105"/>
        <v>1</v>
      </c>
      <c r="BN52" s="475">
        <f t="shared" si="105"/>
        <v>1</v>
      </c>
      <c r="BO52" s="475">
        <f t="shared" si="105"/>
        <v>1</v>
      </c>
      <c r="BP52" s="475">
        <f t="shared" si="105"/>
        <v>1</v>
      </c>
      <c r="BQ52" s="475">
        <f t="shared" si="105"/>
        <v>1</v>
      </c>
      <c r="BX52" s="475">
        <f t="shared" ref="BX52:CY52" si="106">IF(BX$7&gt;=$C$14,BX$9,0)</f>
        <v>12</v>
      </c>
      <c r="BY52" s="475">
        <f t="shared" si="106"/>
        <v>12</v>
      </c>
      <c r="BZ52" s="475">
        <f t="shared" si="106"/>
        <v>12</v>
      </c>
      <c r="CA52" s="475">
        <f t="shared" si="106"/>
        <v>12</v>
      </c>
      <c r="CB52" s="475">
        <f t="shared" si="106"/>
        <v>12</v>
      </c>
      <c r="CC52" s="475">
        <f t="shared" si="106"/>
        <v>12</v>
      </c>
      <c r="CD52" s="475">
        <f t="shared" si="106"/>
        <v>12</v>
      </c>
      <c r="CE52" s="475">
        <f t="shared" si="106"/>
        <v>12</v>
      </c>
      <c r="CF52" s="475">
        <f t="shared" si="106"/>
        <v>12</v>
      </c>
      <c r="CG52" s="475">
        <f t="shared" si="106"/>
        <v>12</v>
      </c>
      <c r="CH52" s="475">
        <f t="shared" si="106"/>
        <v>12</v>
      </c>
      <c r="CI52" s="475">
        <f t="shared" si="106"/>
        <v>12</v>
      </c>
      <c r="CJ52" s="475">
        <f t="shared" si="106"/>
        <v>12</v>
      </c>
      <c r="CK52" s="475">
        <f t="shared" si="106"/>
        <v>12</v>
      </c>
      <c r="CL52" s="475">
        <f t="shared" si="106"/>
        <v>12</v>
      </c>
      <c r="CM52" s="475">
        <f t="shared" si="106"/>
        <v>12</v>
      </c>
      <c r="CN52" s="475">
        <f t="shared" si="106"/>
        <v>12</v>
      </c>
      <c r="CO52" s="475">
        <f t="shared" si="106"/>
        <v>12</v>
      </c>
      <c r="CP52" s="475">
        <f t="shared" si="106"/>
        <v>12</v>
      </c>
      <c r="CQ52" s="475">
        <f t="shared" si="106"/>
        <v>12</v>
      </c>
      <c r="CR52" s="475">
        <f t="shared" si="106"/>
        <v>12</v>
      </c>
      <c r="CS52" s="475">
        <f t="shared" si="106"/>
        <v>12</v>
      </c>
      <c r="CT52" s="475">
        <f t="shared" si="106"/>
        <v>12</v>
      </c>
      <c r="CU52" s="475">
        <f t="shared" si="106"/>
        <v>12</v>
      </c>
      <c r="CV52" s="475">
        <f t="shared" si="106"/>
        <v>12</v>
      </c>
      <c r="CW52" s="475">
        <f t="shared" si="106"/>
        <v>12</v>
      </c>
      <c r="CX52" s="475">
        <f t="shared" si="106"/>
        <v>12</v>
      </c>
      <c r="CY52" s="475">
        <f t="shared" si="106"/>
        <v>12</v>
      </c>
    </row>
    <row r="53" spans="1:103">
      <c r="B53" s="427" t="s">
        <v>140</v>
      </c>
      <c r="C53" s="487">
        <v>1</v>
      </c>
      <c r="D53" s="488"/>
      <c r="J53" s="437">
        <f t="shared" ref="J53:AO53" si="107">IF(J$7&gt;=$C$14,$C53,0)</f>
        <v>0</v>
      </c>
      <c r="K53" s="437">
        <f t="shared" si="107"/>
        <v>0</v>
      </c>
      <c r="L53" s="437">
        <f t="shared" si="107"/>
        <v>0</v>
      </c>
      <c r="M53" s="437">
        <f t="shared" si="107"/>
        <v>0</v>
      </c>
      <c r="N53" s="437">
        <f t="shared" si="107"/>
        <v>0</v>
      </c>
      <c r="O53" s="437">
        <f t="shared" si="107"/>
        <v>0</v>
      </c>
      <c r="P53" s="437">
        <f t="shared" si="107"/>
        <v>0</v>
      </c>
      <c r="Q53" s="437">
        <f t="shared" si="107"/>
        <v>0</v>
      </c>
      <c r="R53" s="437">
        <f t="shared" si="107"/>
        <v>0</v>
      </c>
      <c r="S53" s="437">
        <f t="shared" si="107"/>
        <v>0</v>
      </c>
      <c r="T53" s="437">
        <f t="shared" si="107"/>
        <v>0</v>
      </c>
      <c r="U53" s="437">
        <f t="shared" si="107"/>
        <v>0</v>
      </c>
      <c r="V53" s="437">
        <f t="shared" si="107"/>
        <v>0</v>
      </c>
      <c r="W53" s="437">
        <f t="shared" si="107"/>
        <v>0</v>
      </c>
      <c r="X53" s="437">
        <f t="shared" si="107"/>
        <v>0</v>
      </c>
      <c r="Y53" s="437">
        <f t="shared" si="107"/>
        <v>0</v>
      </c>
      <c r="Z53" s="437">
        <f t="shared" si="107"/>
        <v>0</v>
      </c>
      <c r="AA53" s="437">
        <f t="shared" si="107"/>
        <v>0</v>
      </c>
      <c r="AB53" s="437">
        <f t="shared" si="107"/>
        <v>0</v>
      </c>
      <c r="AC53" s="437">
        <f t="shared" si="107"/>
        <v>0</v>
      </c>
      <c r="AD53" s="437">
        <f t="shared" si="107"/>
        <v>0</v>
      </c>
      <c r="AE53" s="437">
        <f t="shared" si="107"/>
        <v>1</v>
      </c>
      <c r="AF53" s="437">
        <f t="shared" si="107"/>
        <v>1</v>
      </c>
      <c r="AG53" s="437">
        <f t="shared" si="107"/>
        <v>1</v>
      </c>
      <c r="AH53" s="437">
        <f t="shared" si="107"/>
        <v>1</v>
      </c>
      <c r="AI53" s="437">
        <f t="shared" si="107"/>
        <v>1</v>
      </c>
      <c r="AJ53" s="437">
        <f t="shared" si="107"/>
        <v>1</v>
      </c>
      <c r="AK53" s="437">
        <f t="shared" si="107"/>
        <v>1</v>
      </c>
      <c r="AL53" s="437">
        <f t="shared" si="107"/>
        <v>1</v>
      </c>
      <c r="AM53" s="437">
        <f t="shared" si="107"/>
        <v>1</v>
      </c>
      <c r="AN53" s="437">
        <f t="shared" si="107"/>
        <v>1</v>
      </c>
      <c r="AO53" s="437">
        <f t="shared" si="107"/>
        <v>1</v>
      </c>
      <c r="AP53" s="437">
        <f t="shared" ref="AP53:BQ53" si="108">IF(AP$7&gt;=$C$14,$C53,0)</f>
        <v>1</v>
      </c>
      <c r="AQ53" s="437">
        <f t="shared" si="108"/>
        <v>1</v>
      </c>
      <c r="AR53" s="437">
        <f t="shared" si="108"/>
        <v>1</v>
      </c>
      <c r="AS53" s="437">
        <f t="shared" si="108"/>
        <v>1</v>
      </c>
      <c r="AT53" s="437">
        <f t="shared" si="108"/>
        <v>1</v>
      </c>
      <c r="AU53" s="437">
        <f t="shared" si="108"/>
        <v>1</v>
      </c>
      <c r="AV53" s="437">
        <f t="shared" si="108"/>
        <v>1</v>
      </c>
      <c r="AW53" s="437">
        <f t="shared" si="108"/>
        <v>1</v>
      </c>
      <c r="AX53" s="437">
        <f t="shared" si="108"/>
        <v>1</v>
      </c>
      <c r="AY53" s="437">
        <f t="shared" si="108"/>
        <v>1</v>
      </c>
      <c r="AZ53" s="437">
        <f t="shared" si="108"/>
        <v>1</v>
      </c>
      <c r="BA53" s="437">
        <f t="shared" si="108"/>
        <v>1</v>
      </c>
      <c r="BB53" s="437">
        <f t="shared" si="108"/>
        <v>1</v>
      </c>
      <c r="BC53" s="437">
        <f t="shared" si="108"/>
        <v>1</v>
      </c>
      <c r="BD53" s="437">
        <f t="shared" si="108"/>
        <v>1</v>
      </c>
      <c r="BE53" s="437">
        <f t="shared" si="108"/>
        <v>1</v>
      </c>
      <c r="BF53" s="437">
        <f t="shared" si="108"/>
        <v>1</v>
      </c>
      <c r="BG53" s="437">
        <f t="shared" si="108"/>
        <v>1</v>
      </c>
      <c r="BH53" s="437">
        <f t="shared" si="108"/>
        <v>1</v>
      </c>
      <c r="BI53" s="437">
        <f t="shared" si="108"/>
        <v>1</v>
      </c>
      <c r="BJ53" s="437">
        <f t="shared" si="108"/>
        <v>1</v>
      </c>
      <c r="BK53" s="437">
        <f t="shared" si="108"/>
        <v>1</v>
      </c>
      <c r="BL53" s="437">
        <f t="shared" si="108"/>
        <v>1</v>
      </c>
      <c r="BM53" s="437">
        <f t="shared" si="108"/>
        <v>1</v>
      </c>
      <c r="BN53" s="437">
        <f t="shared" si="108"/>
        <v>1</v>
      </c>
      <c r="BO53" s="437">
        <f t="shared" si="108"/>
        <v>1</v>
      </c>
      <c r="BP53" s="437">
        <f t="shared" si="108"/>
        <v>1</v>
      </c>
      <c r="BQ53" s="437">
        <f t="shared" si="108"/>
        <v>1</v>
      </c>
      <c r="BX53" s="437">
        <f>IF(BX$7&gt;=$C$14,$C53,0)</f>
        <v>1</v>
      </c>
      <c r="BY53" s="437">
        <f>IF(BY$7&gt;=$C$14,$C53,0)</f>
        <v>1</v>
      </c>
      <c r="BZ53" s="505">
        <v>0.95</v>
      </c>
      <c r="CA53" s="505">
        <v>0.95</v>
      </c>
      <c r="CB53" s="505">
        <v>0.95</v>
      </c>
      <c r="CC53" s="505">
        <v>0.95</v>
      </c>
      <c r="CD53" s="505">
        <v>0.95</v>
      </c>
      <c r="CE53" s="505">
        <v>0.95</v>
      </c>
      <c r="CF53" s="505">
        <v>0.95</v>
      </c>
      <c r="CG53" s="505">
        <v>0.95</v>
      </c>
      <c r="CH53" s="505">
        <v>0.95</v>
      </c>
      <c r="CI53" s="505">
        <v>0.95</v>
      </c>
      <c r="CJ53" s="505">
        <v>0.95</v>
      </c>
      <c r="CK53" s="505">
        <v>0.95</v>
      </c>
      <c r="CL53" s="505">
        <v>0.95</v>
      </c>
      <c r="CM53" s="505">
        <v>0.95</v>
      </c>
      <c r="CN53" s="505">
        <v>0.95</v>
      </c>
      <c r="CO53" s="505">
        <v>0.95</v>
      </c>
      <c r="CP53" s="505">
        <v>0.95</v>
      </c>
      <c r="CQ53" s="505">
        <v>0.95</v>
      </c>
      <c r="CR53" s="505">
        <v>0.95</v>
      </c>
      <c r="CS53" s="505">
        <v>0.95</v>
      </c>
      <c r="CT53" s="505">
        <v>0.95</v>
      </c>
      <c r="CU53" s="505">
        <v>0.95</v>
      </c>
      <c r="CV53" s="505">
        <v>0.95</v>
      </c>
      <c r="CW53" s="505">
        <v>0.95</v>
      </c>
      <c r="CX53" s="505">
        <v>0.95</v>
      </c>
      <c r="CY53" s="505">
        <v>0.95</v>
      </c>
    </row>
    <row r="54" spans="1:103" s="428" customFormat="1">
      <c r="A54" s="460"/>
      <c r="B54" s="506" t="s">
        <v>198</v>
      </c>
      <c r="C54" s="507"/>
      <c r="D54" s="508"/>
      <c r="E54" s="506"/>
      <c r="F54" s="506"/>
      <c r="G54" s="507">
        <f>SUM(BS54:CY54)</f>
        <v>1995122554.4456856</v>
      </c>
      <c r="H54" s="508" t="s">
        <v>136</v>
      </c>
      <c r="I54" s="506"/>
      <c r="J54" s="509">
        <f t="shared" ref="J54:AO54" si="109">(J50*J52*J53*$E49)</f>
        <v>0</v>
      </c>
      <c r="K54" s="509">
        <f t="shared" si="109"/>
        <v>0</v>
      </c>
      <c r="L54" s="509">
        <f t="shared" si="109"/>
        <v>0</v>
      </c>
      <c r="M54" s="509">
        <f t="shared" si="109"/>
        <v>0</v>
      </c>
      <c r="N54" s="509">
        <f t="shared" si="109"/>
        <v>0</v>
      </c>
      <c r="O54" s="509">
        <f t="shared" si="109"/>
        <v>0</v>
      </c>
      <c r="P54" s="509">
        <f t="shared" si="109"/>
        <v>0</v>
      </c>
      <c r="Q54" s="509">
        <f t="shared" si="109"/>
        <v>0</v>
      </c>
      <c r="R54" s="509">
        <f t="shared" si="109"/>
        <v>0</v>
      </c>
      <c r="S54" s="509">
        <f t="shared" si="109"/>
        <v>0</v>
      </c>
      <c r="T54" s="509">
        <f t="shared" si="109"/>
        <v>0</v>
      </c>
      <c r="U54" s="509">
        <f t="shared" si="109"/>
        <v>0</v>
      </c>
      <c r="V54" s="509">
        <f t="shared" si="109"/>
        <v>0</v>
      </c>
      <c r="W54" s="509">
        <f t="shared" si="109"/>
        <v>0</v>
      </c>
      <c r="X54" s="509">
        <f t="shared" si="109"/>
        <v>0</v>
      </c>
      <c r="Y54" s="509">
        <f t="shared" si="109"/>
        <v>0</v>
      </c>
      <c r="Z54" s="509">
        <f t="shared" si="109"/>
        <v>0</v>
      </c>
      <c r="AA54" s="509">
        <f t="shared" si="109"/>
        <v>0</v>
      </c>
      <c r="AB54" s="509">
        <f t="shared" si="109"/>
        <v>0</v>
      </c>
      <c r="AC54" s="509">
        <f t="shared" si="109"/>
        <v>0</v>
      </c>
      <c r="AD54" s="509">
        <f t="shared" si="109"/>
        <v>0</v>
      </c>
      <c r="AE54" s="509">
        <f t="shared" si="109"/>
        <v>4796800</v>
      </c>
      <c r="AF54" s="509">
        <f t="shared" si="109"/>
        <v>4796800</v>
      </c>
      <c r="AG54" s="509">
        <f t="shared" si="109"/>
        <v>4796800</v>
      </c>
      <c r="AH54" s="509">
        <f t="shared" si="109"/>
        <v>4796800</v>
      </c>
      <c r="AI54" s="509">
        <f t="shared" si="109"/>
        <v>4796800</v>
      </c>
      <c r="AJ54" s="509">
        <f t="shared" si="109"/>
        <v>4796800</v>
      </c>
      <c r="AK54" s="509">
        <f t="shared" si="109"/>
        <v>4796800</v>
      </c>
      <c r="AL54" s="509">
        <f t="shared" si="109"/>
        <v>4796800</v>
      </c>
      <c r="AM54" s="509">
        <f t="shared" si="109"/>
        <v>4796800</v>
      </c>
      <c r="AN54" s="509">
        <f t="shared" si="109"/>
        <v>4796800</v>
      </c>
      <c r="AO54" s="509">
        <f t="shared" si="109"/>
        <v>4796800</v>
      </c>
      <c r="AP54" s="509">
        <f t="shared" ref="AP54:BU54" si="110">(AP50*AP52*AP53*$E49)</f>
        <v>4796800</v>
      </c>
      <c r="AQ54" s="509">
        <f t="shared" si="110"/>
        <v>4796800</v>
      </c>
      <c r="AR54" s="509">
        <f t="shared" si="110"/>
        <v>4796800</v>
      </c>
      <c r="AS54" s="509">
        <f t="shared" si="110"/>
        <v>4796800</v>
      </c>
      <c r="AT54" s="509">
        <f t="shared" si="110"/>
        <v>4796800</v>
      </c>
      <c r="AU54" s="509">
        <f t="shared" si="110"/>
        <v>4796800</v>
      </c>
      <c r="AV54" s="509">
        <f t="shared" si="110"/>
        <v>4796800</v>
      </c>
      <c r="AW54" s="509">
        <f t="shared" si="110"/>
        <v>4796800</v>
      </c>
      <c r="AX54" s="509">
        <f t="shared" si="110"/>
        <v>4796800</v>
      </c>
      <c r="AY54" s="509">
        <f t="shared" si="110"/>
        <v>4796800</v>
      </c>
      <c r="AZ54" s="509">
        <f t="shared" si="110"/>
        <v>4796800</v>
      </c>
      <c r="BA54" s="509">
        <f t="shared" si="110"/>
        <v>4796800</v>
      </c>
      <c r="BB54" s="509">
        <f t="shared" si="110"/>
        <v>4796800</v>
      </c>
      <c r="BC54" s="509">
        <f t="shared" si="110"/>
        <v>4904728</v>
      </c>
      <c r="BD54" s="509">
        <f t="shared" si="110"/>
        <v>4904728</v>
      </c>
      <c r="BE54" s="509">
        <f t="shared" si="110"/>
        <v>4904728</v>
      </c>
      <c r="BF54" s="509">
        <f t="shared" si="110"/>
        <v>4904728</v>
      </c>
      <c r="BG54" s="509">
        <f t="shared" si="110"/>
        <v>4904728</v>
      </c>
      <c r="BH54" s="509">
        <f t="shared" si="110"/>
        <v>4904728</v>
      </c>
      <c r="BI54" s="509">
        <f t="shared" si="110"/>
        <v>4904728</v>
      </c>
      <c r="BJ54" s="509">
        <f t="shared" si="110"/>
        <v>4904728</v>
      </c>
      <c r="BK54" s="509">
        <f t="shared" si="110"/>
        <v>4904728</v>
      </c>
      <c r="BL54" s="509">
        <f t="shared" si="110"/>
        <v>4904728</v>
      </c>
      <c r="BM54" s="509">
        <f t="shared" si="110"/>
        <v>4904728</v>
      </c>
      <c r="BN54" s="509">
        <f t="shared" si="110"/>
        <v>4904728</v>
      </c>
      <c r="BO54" s="509">
        <f t="shared" si="110"/>
        <v>4904728</v>
      </c>
      <c r="BP54" s="509">
        <f t="shared" si="110"/>
        <v>4904728</v>
      </c>
      <c r="BQ54" s="509">
        <f t="shared" si="110"/>
        <v>4904728</v>
      </c>
      <c r="BR54" s="506"/>
      <c r="BS54" s="507">
        <f>SUM(J54:U54)</f>
        <v>0</v>
      </c>
      <c r="BT54" s="507">
        <f>SUM(V54:AG54)</f>
        <v>14390400</v>
      </c>
      <c r="BU54" s="507">
        <f>SUM(AH54:AS54)</f>
        <v>57561600</v>
      </c>
      <c r="BV54" s="507">
        <f>SUM(AT54:BE54)</f>
        <v>57885384</v>
      </c>
      <c r="BW54" s="507">
        <f>SUM(BF54:BQ54)</f>
        <v>58856736</v>
      </c>
      <c r="BX54" s="509">
        <f t="shared" ref="BX54:CY54" si="111">(BX50*BX52*BX53*$E49)</f>
        <v>60181012.559999995</v>
      </c>
      <c r="BY54" s="509">
        <f t="shared" si="111"/>
        <v>61535085.342599988</v>
      </c>
      <c r="BZ54" s="509">
        <f t="shared" si="111"/>
        <v>59773643.52466806</v>
      </c>
      <c r="CA54" s="509">
        <f t="shared" si="111"/>
        <v>61118550.503973104</v>
      </c>
      <c r="CB54" s="509">
        <f t="shared" si="111"/>
        <v>62493717.890312478</v>
      </c>
      <c r="CC54" s="509">
        <f t="shared" si="111"/>
        <v>63899826.542844526</v>
      </c>
      <c r="CD54" s="509">
        <f t="shared" si="111"/>
        <v>65337572.640058525</v>
      </c>
      <c r="CE54" s="509">
        <f t="shared" si="111"/>
        <v>65337572.640058525</v>
      </c>
      <c r="CF54" s="509">
        <f t="shared" si="111"/>
        <v>65337572.640058525</v>
      </c>
      <c r="CG54" s="509">
        <f t="shared" si="111"/>
        <v>65337572.640058525</v>
      </c>
      <c r="CH54" s="509">
        <f t="shared" si="111"/>
        <v>65337572.640058525</v>
      </c>
      <c r="CI54" s="509">
        <f t="shared" si="111"/>
        <v>65337572.640058525</v>
      </c>
      <c r="CJ54" s="509">
        <f t="shared" si="111"/>
        <v>65337572.640058525</v>
      </c>
      <c r="CK54" s="509">
        <f t="shared" si="111"/>
        <v>65337572.640058525</v>
      </c>
      <c r="CL54" s="509">
        <f t="shared" si="111"/>
        <v>65337572.640058525</v>
      </c>
      <c r="CM54" s="509">
        <f t="shared" si="111"/>
        <v>65337572.640058525</v>
      </c>
      <c r="CN54" s="509">
        <f t="shared" si="111"/>
        <v>65337572.640058525</v>
      </c>
      <c r="CO54" s="509">
        <f t="shared" si="111"/>
        <v>65337572.640058525</v>
      </c>
      <c r="CP54" s="509">
        <f t="shared" si="111"/>
        <v>65337572.640058525</v>
      </c>
      <c r="CQ54" s="509">
        <f t="shared" si="111"/>
        <v>65337572.640058525</v>
      </c>
      <c r="CR54" s="509">
        <f t="shared" si="111"/>
        <v>65337572.640058525</v>
      </c>
      <c r="CS54" s="509">
        <f t="shared" si="111"/>
        <v>65337572.640058525</v>
      </c>
      <c r="CT54" s="509">
        <f t="shared" si="111"/>
        <v>65337572.640058525</v>
      </c>
      <c r="CU54" s="509">
        <f t="shared" si="111"/>
        <v>65337572.640058525</v>
      </c>
      <c r="CV54" s="509">
        <f t="shared" si="111"/>
        <v>65337572.640058525</v>
      </c>
      <c r="CW54" s="509">
        <f t="shared" si="111"/>
        <v>65337572.640058525</v>
      </c>
      <c r="CX54" s="509">
        <f t="shared" si="111"/>
        <v>65337572.640058525</v>
      </c>
      <c r="CY54" s="509">
        <f t="shared" si="111"/>
        <v>65337572.640058525</v>
      </c>
    </row>
    <row r="55" spans="1:103">
      <c r="C55" s="510"/>
      <c r="D55" s="510"/>
      <c r="E55" s="510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37"/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437"/>
      <c r="AL55" s="437"/>
      <c r="AM55" s="437"/>
      <c r="AN55" s="437"/>
      <c r="AO55" s="437"/>
      <c r="AP55" s="437"/>
      <c r="AQ55" s="437"/>
      <c r="AR55" s="437"/>
      <c r="AS55" s="437"/>
      <c r="AT55" s="437"/>
      <c r="AU55" s="437"/>
      <c r="AV55" s="437"/>
      <c r="AW55" s="437"/>
      <c r="AX55" s="437"/>
      <c r="AY55" s="437"/>
      <c r="AZ55" s="437"/>
      <c r="BA55" s="437"/>
      <c r="BB55" s="437"/>
      <c r="BC55" s="437"/>
      <c r="BD55" s="437"/>
      <c r="BE55" s="437"/>
      <c r="BF55" s="437"/>
      <c r="BG55" s="437"/>
      <c r="BH55" s="437"/>
      <c r="BI55" s="437"/>
      <c r="BJ55" s="437"/>
      <c r="BK55" s="437"/>
      <c r="BL55" s="437"/>
      <c r="BM55" s="437"/>
      <c r="BN55" s="437"/>
      <c r="BO55" s="437"/>
      <c r="BP55" s="437"/>
      <c r="BQ55" s="437"/>
      <c r="BX55" s="437"/>
      <c r="BY55" s="437"/>
      <c r="BZ55" s="437"/>
      <c r="CA55" s="437"/>
      <c r="CB55" s="437"/>
      <c r="CC55" s="437"/>
      <c r="CD55" s="437"/>
      <c r="CE55" s="437"/>
      <c r="CF55" s="437"/>
      <c r="CG55" s="437"/>
      <c r="CH55" s="437"/>
      <c r="CI55" s="437"/>
      <c r="CJ55" s="437"/>
      <c r="CK55" s="437"/>
      <c r="CL55" s="437"/>
      <c r="CM55" s="437"/>
      <c r="CN55" s="437"/>
      <c r="CO55" s="437"/>
      <c r="CP55" s="437"/>
      <c r="CQ55" s="437"/>
      <c r="CR55" s="437"/>
      <c r="CS55" s="437"/>
      <c r="CT55" s="437"/>
      <c r="CU55" s="437"/>
      <c r="CV55" s="437"/>
      <c r="CW55" s="437"/>
      <c r="CX55" s="437"/>
      <c r="CY55" s="437"/>
    </row>
    <row r="56" spans="1:103">
      <c r="B56" s="506" t="s">
        <v>199</v>
      </c>
      <c r="C56" s="507"/>
      <c r="D56" s="508"/>
      <c r="E56" s="513"/>
      <c r="F56" s="513"/>
      <c r="G56" s="507">
        <f>SUM(BS56:CY56)</f>
        <v>5993952084.1107664</v>
      </c>
      <c r="H56" s="508" t="s">
        <v>136</v>
      </c>
      <c r="I56" s="513"/>
      <c r="J56" s="509">
        <f t="shared" ref="J56:AO56" si="112">SUM(J30,J38,J46,J54)</f>
        <v>0</v>
      </c>
      <c r="K56" s="509">
        <f t="shared" si="112"/>
        <v>0</v>
      </c>
      <c r="L56" s="509">
        <f t="shared" si="112"/>
        <v>0</v>
      </c>
      <c r="M56" s="509">
        <f t="shared" si="112"/>
        <v>0</v>
      </c>
      <c r="N56" s="509">
        <f t="shared" si="112"/>
        <v>0</v>
      </c>
      <c r="O56" s="509">
        <f t="shared" si="112"/>
        <v>0</v>
      </c>
      <c r="P56" s="509">
        <f t="shared" si="112"/>
        <v>0</v>
      </c>
      <c r="Q56" s="509">
        <f t="shared" si="112"/>
        <v>0</v>
      </c>
      <c r="R56" s="509">
        <f t="shared" si="112"/>
        <v>0</v>
      </c>
      <c r="S56" s="509">
        <f t="shared" si="112"/>
        <v>0</v>
      </c>
      <c r="T56" s="509">
        <f t="shared" si="112"/>
        <v>0</v>
      </c>
      <c r="U56" s="509">
        <f t="shared" si="112"/>
        <v>0</v>
      </c>
      <c r="V56" s="509">
        <f t="shared" si="112"/>
        <v>0</v>
      </c>
      <c r="W56" s="509">
        <f t="shared" si="112"/>
        <v>0</v>
      </c>
      <c r="X56" s="509">
        <f t="shared" si="112"/>
        <v>0</v>
      </c>
      <c r="Y56" s="509">
        <f t="shared" si="112"/>
        <v>0</v>
      </c>
      <c r="Z56" s="509">
        <f t="shared" si="112"/>
        <v>0</v>
      </c>
      <c r="AA56" s="509">
        <f t="shared" si="112"/>
        <v>0</v>
      </c>
      <c r="AB56" s="509">
        <f t="shared" si="112"/>
        <v>0</v>
      </c>
      <c r="AC56" s="509">
        <f t="shared" si="112"/>
        <v>0</v>
      </c>
      <c r="AD56" s="509">
        <f t="shared" si="112"/>
        <v>0</v>
      </c>
      <c r="AE56" s="509">
        <f t="shared" si="112"/>
        <v>13840255</v>
      </c>
      <c r="AF56" s="509">
        <f t="shared" si="112"/>
        <v>13840255</v>
      </c>
      <c r="AG56" s="509">
        <f t="shared" si="112"/>
        <v>13840255</v>
      </c>
      <c r="AH56" s="509">
        <f t="shared" si="112"/>
        <v>13840255</v>
      </c>
      <c r="AI56" s="509">
        <f t="shared" si="112"/>
        <v>13840255</v>
      </c>
      <c r="AJ56" s="509">
        <f t="shared" si="112"/>
        <v>13840255</v>
      </c>
      <c r="AK56" s="509">
        <f t="shared" si="112"/>
        <v>13840255</v>
      </c>
      <c r="AL56" s="509">
        <f t="shared" si="112"/>
        <v>13840255</v>
      </c>
      <c r="AM56" s="509">
        <f t="shared" si="112"/>
        <v>13840255</v>
      </c>
      <c r="AN56" s="509">
        <f t="shared" si="112"/>
        <v>13840255</v>
      </c>
      <c r="AO56" s="509">
        <f t="shared" si="112"/>
        <v>13840255</v>
      </c>
      <c r="AP56" s="509">
        <f t="shared" ref="AP56:BQ56" si="113">SUM(AP30,AP38,AP46,AP54)</f>
        <v>13840255</v>
      </c>
      <c r="AQ56" s="509">
        <f t="shared" si="113"/>
        <v>14055600.774999999</v>
      </c>
      <c r="AR56" s="509">
        <f t="shared" si="113"/>
        <v>14055600.774999999</v>
      </c>
      <c r="AS56" s="509">
        <f t="shared" si="113"/>
        <v>14055600.774999999</v>
      </c>
      <c r="AT56" s="509">
        <f t="shared" si="113"/>
        <v>14055600.774999999</v>
      </c>
      <c r="AU56" s="509">
        <f t="shared" si="113"/>
        <v>14055600.774999999</v>
      </c>
      <c r="AV56" s="509">
        <f t="shared" si="113"/>
        <v>14055600.774999999</v>
      </c>
      <c r="AW56" s="509">
        <f t="shared" si="113"/>
        <v>14055600.774999999</v>
      </c>
      <c r="AX56" s="509">
        <f t="shared" si="113"/>
        <v>14055600.774999999</v>
      </c>
      <c r="AY56" s="509">
        <f t="shared" si="113"/>
        <v>14055600.774999999</v>
      </c>
      <c r="AZ56" s="509">
        <f t="shared" si="113"/>
        <v>14055600.774999999</v>
      </c>
      <c r="BA56" s="509">
        <f t="shared" si="113"/>
        <v>14055600.774999999</v>
      </c>
      <c r="BB56" s="509">
        <f t="shared" si="113"/>
        <v>14055600.774999999</v>
      </c>
      <c r="BC56" s="509">
        <f t="shared" si="113"/>
        <v>14384016.530874999</v>
      </c>
      <c r="BD56" s="509">
        <f t="shared" si="113"/>
        <v>14384016.530874999</v>
      </c>
      <c r="BE56" s="509">
        <f t="shared" si="113"/>
        <v>14384016.530874999</v>
      </c>
      <c r="BF56" s="509">
        <f t="shared" si="113"/>
        <v>14384016.530874999</v>
      </c>
      <c r="BG56" s="509">
        <f t="shared" si="113"/>
        <v>14384016.530874999</v>
      </c>
      <c r="BH56" s="509">
        <f t="shared" si="113"/>
        <v>14384016.530874999</v>
      </c>
      <c r="BI56" s="509">
        <f t="shared" si="113"/>
        <v>14384016.530874999</v>
      </c>
      <c r="BJ56" s="509">
        <f t="shared" si="113"/>
        <v>14384016.530874999</v>
      </c>
      <c r="BK56" s="509">
        <f t="shared" si="113"/>
        <v>14384016.530874999</v>
      </c>
      <c r="BL56" s="509">
        <f t="shared" si="113"/>
        <v>14384016.530874999</v>
      </c>
      <c r="BM56" s="509">
        <f t="shared" si="113"/>
        <v>14384016.530874999</v>
      </c>
      <c r="BN56" s="509">
        <f t="shared" si="113"/>
        <v>14384016.530874999</v>
      </c>
      <c r="BO56" s="509">
        <f t="shared" si="113"/>
        <v>14609769.379718125</v>
      </c>
      <c r="BP56" s="509">
        <f t="shared" si="113"/>
        <v>14609769.379718125</v>
      </c>
      <c r="BQ56" s="509">
        <f t="shared" si="113"/>
        <v>14609769.379718125</v>
      </c>
      <c r="BR56" s="513"/>
      <c r="BS56" s="509">
        <f t="shared" ref="BS56:CY56" si="114">SUM(BS30,BS38,BS46,BS54)</f>
        <v>0</v>
      </c>
      <c r="BT56" s="509">
        <f t="shared" si="114"/>
        <v>41520765</v>
      </c>
      <c r="BU56" s="509">
        <f t="shared" si="114"/>
        <v>166729097.32499999</v>
      </c>
      <c r="BV56" s="509">
        <f t="shared" si="114"/>
        <v>169652456.56762499</v>
      </c>
      <c r="BW56" s="509">
        <f t="shared" si="114"/>
        <v>173285456.91702938</v>
      </c>
      <c r="BX56" s="509">
        <f t="shared" si="114"/>
        <v>179415237.22899213</v>
      </c>
      <c r="BY56" s="509">
        <f t="shared" si="114"/>
        <v>183609281.17999148</v>
      </c>
      <c r="BZ56" s="509">
        <f t="shared" si="114"/>
        <v>184755639.90958157</v>
      </c>
      <c r="CA56" s="509">
        <f t="shared" si="114"/>
        <v>189077801.2272574</v>
      </c>
      <c r="CB56" s="509">
        <f t="shared" si="114"/>
        <v>193501340.1600737</v>
      </c>
      <c r="CC56" s="509">
        <f t="shared" si="114"/>
        <v>198028640.92900842</v>
      </c>
      <c r="CD56" s="509">
        <f t="shared" si="114"/>
        <v>202662143.98062751</v>
      </c>
      <c r="CE56" s="509">
        <f t="shared" si="114"/>
        <v>195795915.41359904</v>
      </c>
      <c r="CF56" s="509">
        <f t="shared" si="114"/>
        <v>195795915.41359904</v>
      </c>
      <c r="CG56" s="509">
        <f t="shared" si="114"/>
        <v>195795915.41359904</v>
      </c>
      <c r="CH56" s="509">
        <f t="shared" si="114"/>
        <v>195795915.41359904</v>
      </c>
      <c r="CI56" s="509">
        <f t="shared" si="114"/>
        <v>195795915.41359904</v>
      </c>
      <c r="CJ56" s="509">
        <f t="shared" si="114"/>
        <v>195795915.41359904</v>
      </c>
      <c r="CK56" s="509">
        <f t="shared" si="114"/>
        <v>195795915.41359904</v>
      </c>
      <c r="CL56" s="509">
        <f t="shared" si="114"/>
        <v>195795915.41359904</v>
      </c>
      <c r="CM56" s="509">
        <f t="shared" si="114"/>
        <v>195795915.41359904</v>
      </c>
      <c r="CN56" s="509">
        <f t="shared" si="114"/>
        <v>195795915.41359904</v>
      </c>
      <c r="CO56" s="509">
        <f t="shared" si="114"/>
        <v>195795915.41359904</v>
      </c>
      <c r="CP56" s="509">
        <f t="shared" si="114"/>
        <v>195795915.41359904</v>
      </c>
      <c r="CQ56" s="509">
        <f t="shared" si="114"/>
        <v>195795915.41359904</v>
      </c>
      <c r="CR56" s="509">
        <f t="shared" si="114"/>
        <v>195795915.41359904</v>
      </c>
      <c r="CS56" s="509">
        <f t="shared" si="114"/>
        <v>195795915.41359904</v>
      </c>
      <c r="CT56" s="509">
        <f t="shared" si="114"/>
        <v>195795915.41359904</v>
      </c>
      <c r="CU56" s="509">
        <f t="shared" si="114"/>
        <v>195795915.41359904</v>
      </c>
      <c r="CV56" s="509">
        <f t="shared" si="114"/>
        <v>195795915.41359904</v>
      </c>
      <c r="CW56" s="509">
        <f t="shared" si="114"/>
        <v>195795915.41359904</v>
      </c>
      <c r="CX56" s="509">
        <f t="shared" si="114"/>
        <v>195795915.41359904</v>
      </c>
      <c r="CY56" s="509">
        <f t="shared" si="114"/>
        <v>195795915.41359904</v>
      </c>
    </row>
    <row r="57" spans="1:103">
      <c r="B57" s="484"/>
      <c r="C57" s="514"/>
      <c r="D57" s="440"/>
      <c r="E57" s="440"/>
      <c r="J57" s="515"/>
      <c r="K57" s="515"/>
      <c r="L57" s="515"/>
      <c r="M57" s="515"/>
      <c r="N57" s="515"/>
      <c r="O57" s="515"/>
      <c r="P57" s="515"/>
      <c r="Q57" s="515"/>
      <c r="R57" s="515"/>
      <c r="S57" s="515"/>
      <c r="T57" s="515"/>
      <c r="U57" s="515"/>
      <c r="V57" s="515"/>
      <c r="W57" s="515"/>
      <c r="X57" s="515"/>
      <c r="Y57" s="515"/>
      <c r="Z57" s="515"/>
      <c r="AA57" s="515"/>
      <c r="AB57" s="515"/>
      <c r="AC57" s="515"/>
      <c r="AD57" s="515"/>
      <c r="AE57" s="515"/>
      <c r="AF57" s="515"/>
      <c r="AG57" s="515"/>
      <c r="AH57" s="515"/>
      <c r="AI57" s="515"/>
      <c r="AJ57" s="515"/>
      <c r="AK57" s="515"/>
      <c r="AL57" s="515"/>
      <c r="AM57" s="515"/>
      <c r="AN57" s="515"/>
      <c r="AO57" s="515"/>
      <c r="AP57" s="515"/>
      <c r="AQ57" s="515"/>
      <c r="AR57" s="515"/>
      <c r="AS57" s="515"/>
      <c r="AT57" s="515"/>
      <c r="AU57" s="515"/>
      <c r="AV57" s="515"/>
      <c r="AW57" s="515"/>
      <c r="AX57" s="515"/>
      <c r="AY57" s="515"/>
      <c r="AZ57" s="515"/>
      <c r="BA57" s="515"/>
      <c r="BB57" s="515"/>
      <c r="BC57" s="515"/>
      <c r="BD57" s="515"/>
      <c r="BE57" s="515"/>
      <c r="BF57" s="515"/>
      <c r="BG57" s="515"/>
      <c r="BH57" s="515"/>
      <c r="BI57" s="515"/>
      <c r="BJ57" s="515"/>
      <c r="BK57" s="515"/>
      <c r="BL57" s="515"/>
      <c r="BM57" s="515"/>
      <c r="BN57" s="515"/>
      <c r="BO57" s="515"/>
      <c r="BP57" s="515"/>
      <c r="BQ57" s="515"/>
      <c r="BS57" s="514"/>
      <c r="BT57" s="514"/>
      <c r="BU57" s="514"/>
      <c r="BV57" s="514"/>
      <c r="BW57" s="514"/>
      <c r="BX57" s="514"/>
      <c r="BY57" s="515"/>
      <c r="BZ57" s="515"/>
      <c r="CA57" s="515"/>
      <c r="CB57" s="515"/>
      <c r="CC57" s="515"/>
      <c r="CD57" s="515"/>
      <c r="CE57" s="515"/>
      <c r="CF57" s="515"/>
      <c r="CG57" s="515"/>
      <c r="CH57" s="515"/>
      <c r="CI57" s="515"/>
      <c r="CJ57" s="515"/>
      <c r="CK57" s="515"/>
      <c r="CL57" s="515"/>
      <c r="CM57" s="515"/>
      <c r="CN57" s="515"/>
      <c r="CO57" s="515"/>
      <c r="CP57" s="515"/>
      <c r="CQ57" s="515"/>
      <c r="CR57" s="515"/>
      <c r="CS57" s="515"/>
      <c r="CT57" s="515"/>
      <c r="CU57" s="515"/>
      <c r="CV57" s="515"/>
      <c r="CW57" s="515"/>
      <c r="CX57" s="515"/>
      <c r="CY57" s="515"/>
    </row>
    <row r="58" spans="1:103">
      <c r="B58" s="516" t="s">
        <v>107</v>
      </c>
      <c r="C58" s="428"/>
      <c r="D58" s="428"/>
      <c r="F58" s="428"/>
      <c r="J58" s="515"/>
      <c r="K58" s="515"/>
      <c r="L58" s="515"/>
      <c r="M58" s="515"/>
      <c r="N58" s="515"/>
      <c r="O58" s="515"/>
      <c r="P58" s="515"/>
      <c r="Q58" s="515"/>
      <c r="R58" s="515"/>
      <c r="S58" s="515"/>
      <c r="T58" s="515"/>
      <c r="U58" s="515"/>
      <c r="V58" s="515"/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515"/>
      <c r="AH58" s="515"/>
      <c r="AI58" s="515"/>
      <c r="AJ58" s="515"/>
      <c r="AK58" s="515"/>
      <c r="AL58" s="515"/>
      <c r="AM58" s="515"/>
      <c r="AN58" s="515"/>
      <c r="AO58" s="515"/>
      <c r="AP58" s="515"/>
      <c r="AQ58" s="515"/>
      <c r="AR58" s="515"/>
      <c r="AS58" s="515"/>
      <c r="AT58" s="515"/>
      <c r="AU58" s="515"/>
      <c r="AV58" s="515"/>
      <c r="AW58" s="515"/>
      <c r="AX58" s="515"/>
      <c r="AY58" s="515"/>
      <c r="AZ58" s="515"/>
      <c r="BA58" s="515"/>
      <c r="BB58" s="515"/>
      <c r="BC58" s="515"/>
      <c r="BD58" s="515"/>
      <c r="BE58" s="515"/>
      <c r="BF58" s="515"/>
      <c r="BG58" s="515"/>
      <c r="BH58" s="515"/>
      <c r="BI58" s="515"/>
      <c r="BJ58" s="515"/>
      <c r="BK58" s="515"/>
      <c r="BL58" s="515"/>
      <c r="BM58" s="515"/>
      <c r="BN58" s="515"/>
      <c r="BO58" s="515"/>
      <c r="BP58" s="515"/>
      <c r="BQ58" s="515"/>
      <c r="BS58" s="515"/>
      <c r="BT58" s="515"/>
      <c r="BU58" s="515"/>
      <c r="BV58" s="515"/>
      <c r="BW58" s="515"/>
      <c r="BX58" s="515"/>
      <c r="BY58" s="515"/>
      <c r="BZ58" s="515"/>
      <c r="CA58" s="515"/>
      <c r="CB58" s="515"/>
      <c r="CC58" s="515"/>
      <c r="CD58" s="515"/>
      <c r="CE58" s="515"/>
      <c r="CF58" s="515"/>
      <c r="CG58" s="515"/>
      <c r="CH58" s="515"/>
      <c r="CI58" s="515"/>
    </row>
    <row r="59" spans="1:103">
      <c r="B59" s="517" t="s">
        <v>103</v>
      </c>
      <c r="C59" s="456"/>
      <c r="D59" s="456"/>
      <c r="E59" s="437"/>
    </row>
    <row r="60" spans="1:103">
      <c r="B60" s="428" t="s">
        <v>93</v>
      </c>
      <c r="C60" s="518">
        <f>C21</f>
        <v>144000</v>
      </c>
      <c r="D60" s="475"/>
      <c r="E60" s="475"/>
      <c r="F60" s="475"/>
      <c r="G60" s="485"/>
      <c r="BS60" s="493"/>
      <c r="BT60" s="493"/>
      <c r="BU60" s="493"/>
      <c r="BV60" s="493"/>
      <c r="BW60" s="493"/>
      <c r="BX60" s="493"/>
      <c r="BY60" s="493"/>
      <c r="BZ60" s="493"/>
      <c r="CA60" s="493"/>
      <c r="CB60" s="493"/>
      <c r="CC60" s="493"/>
      <c r="CD60" s="493"/>
      <c r="CE60" s="493"/>
      <c r="CF60" s="493"/>
      <c r="CG60" s="493"/>
      <c r="CH60" s="493"/>
      <c r="CI60" s="493"/>
      <c r="CJ60" s="493"/>
      <c r="CK60" s="493"/>
      <c r="CL60" s="493"/>
      <c r="CM60" s="493"/>
      <c r="CN60" s="493"/>
      <c r="CO60" s="493"/>
      <c r="CP60" s="493"/>
      <c r="CQ60" s="493"/>
      <c r="CR60" s="493"/>
      <c r="CS60" s="493"/>
      <c r="CT60" s="493"/>
      <c r="CU60" s="493"/>
      <c r="CV60" s="493"/>
      <c r="CW60" s="493"/>
      <c r="CX60" s="493"/>
      <c r="CY60" s="493"/>
    </row>
    <row r="61" spans="1:103">
      <c r="B61" s="427" t="s">
        <v>131</v>
      </c>
      <c r="C61" s="511">
        <f>E61/1600</f>
        <v>0</v>
      </c>
      <c r="D61" s="475"/>
      <c r="E61" s="519">
        <v>0</v>
      </c>
      <c r="F61" s="519" t="s">
        <v>234</v>
      </c>
      <c r="G61" s="485"/>
      <c r="J61" s="485"/>
      <c r="K61" s="485"/>
      <c r="L61" s="485"/>
      <c r="M61" s="485"/>
      <c r="N61" s="485"/>
      <c r="O61" s="485"/>
      <c r="P61" s="485"/>
      <c r="Q61" s="485"/>
      <c r="R61" s="485"/>
      <c r="S61" s="485"/>
      <c r="T61" s="485"/>
      <c r="U61" s="485"/>
      <c r="V61" s="485"/>
      <c r="W61" s="485"/>
      <c r="X61" s="485"/>
      <c r="Y61" s="485"/>
      <c r="Z61" s="485"/>
      <c r="AA61" s="485"/>
      <c r="AB61" s="485"/>
      <c r="AC61" s="485"/>
      <c r="AD61" s="485"/>
      <c r="AE61" s="485"/>
      <c r="AF61" s="485"/>
      <c r="AG61" s="485"/>
      <c r="AH61" s="485"/>
      <c r="AI61" s="485"/>
      <c r="AJ61" s="485"/>
      <c r="AK61" s="485"/>
      <c r="AL61" s="485"/>
      <c r="AM61" s="485"/>
      <c r="AN61" s="485"/>
      <c r="AO61" s="485"/>
      <c r="AP61" s="485"/>
      <c r="AQ61" s="485"/>
      <c r="AR61" s="485"/>
      <c r="AS61" s="485"/>
      <c r="AT61" s="485"/>
      <c r="AU61" s="485"/>
      <c r="AV61" s="485"/>
      <c r="AW61" s="485"/>
      <c r="AX61" s="485"/>
      <c r="AY61" s="485"/>
      <c r="AZ61" s="485"/>
      <c r="BA61" s="485"/>
      <c r="BB61" s="485"/>
      <c r="BC61" s="485"/>
      <c r="BD61" s="485"/>
      <c r="BE61" s="485"/>
      <c r="BF61" s="485"/>
      <c r="BG61" s="485"/>
      <c r="BH61" s="485"/>
      <c r="BI61" s="485"/>
      <c r="BJ61" s="485"/>
      <c r="BK61" s="485"/>
      <c r="BL61" s="485"/>
      <c r="BM61" s="485"/>
      <c r="BN61" s="485"/>
      <c r="BO61" s="485"/>
      <c r="BP61" s="485"/>
      <c r="BQ61" s="485"/>
      <c r="BX61" s="485"/>
      <c r="BY61" s="485"/>
      <c r="BZ61" s="485"/>
      <c r="CA61" s="485"/>
      <c r="CB61" s="485"/>
      <c r="CC61" s="485"/>
      <c r="CD61" s="485"/>
      <c r="CE61" s="485"/>
      <c r="CF61" s="485"/>
      <c r="CG61" s="485"/>
      <c r="CH61" s="485"/>
      <c r="CI61" s="485"/>
      <c r="CJ61" s="485"/>
      <c r="CK61" s="485"/>
      <c r="CL61" s="485"/>
      <c r="CM61" s="485"/>
      <c r="CN61" s="485"/>
      <c r="CO61" s="485"/>
      <c r="CP61" s="485"/>
      <c r="CQ61" s="485"/>
      <c r="CR61" s="485"/>
      <c r="CS61" s="485"/>
      <c r="CT61" s="485"/>
      <c r="CU61" s="485"/>
      <c r="CV61" s="485"/>
      <c r="CW61" s="485"/>
      <c r="CX61" s="485"/>
      <c r="CY61" s="485"/>
    </row>
    <row r="62" spans="1:103">
      <c r="B62" s="427" t="s">
        <v>130</v>
      </c>
      <c r="C62" s="512">
        <v>0</v>
      </c>
      <c r="D62" s="499">
        <f>3</f>
        <v>3</v>
      </c>
      <c r="E62" s="465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  <c r="W62" s="437"/>
      <c r="X62" s="437"/>
      <c r="Y62" s="437"/>
      <c r="Z62" s="437"/>
      <c r="AA62" s="437"/>
      <c r="AB62" s="437"/>
      <c r="AC62" s="437"/>
      <c r="AD62" s="437"/>
      <c r="AE62" s="437"/>
      <c r="AF62" s="437"/>
      <c r="AG62" s="437"/>
      <c r="AH62" s="437"/>
      <c r="AI62" s="437"/>
      <c r="AJ62" s="437"/>
      <c r="AK62" s="437"/>
      <c r="AL62" s="437"/>
      <c r="AM62" s="437"/>
      <c r="AN62" s="437"/>
      <c r="AO62" s="437"/>
      <c r="AP62" s="437"/>
      <c r="AQ62" s="437"/>
      <c r="AR62" s="437"/>
      <c r="AS62" s="437"/>
      <c r="AT62" s="437"/>
      <c r="AU62" s="437"/>
      <c r="AV62" s="437"/>
      <c r="AW62" s="437"/>
      <c r="AX62" s="437"/>
      <c r="AY62" s="437"/>
      <c r="AZ62" s="437"/>
      <c r="BA62" s="437"/>
      <c r="BB62" s="437"/>
      <c r="BC62" s="437"/>
      <c r="BD62" s="437"/>
      <c r="BE62" s="437"/>
      <c r="BF62" s="437"/>
      <c r="BG62" s="437"/>
      <c r="BH62" s="437"/>
      <c r="BI62" s="437"/>
      <c r="BJ62" s="437"/>
      <c r="BK62" s="437"/>
      <c r="BL62" s="437"/>
      <c r="BM62" s="437"/>
      <c r="BN62" s="437"/>
      <c r="BO62" s="437"/>
      <c r="BP62" s="437"/>
      <c r="BQ62" s="437"/>
      <c r="BY62" s="437"/>
      <c r="CA62" s="437"/>
      <c r="CB62" s="437"/>
      <c r="CC62" s="437"/>
      <c r="CD62" s="437"/>
      <c r="CE62" s="437"/>
      <c r="CG62" s="437"/>
      <c r="CH62" s="437"/>
      <c r="CJ62" s="437"/>
      <c r="CK62" s="437"/>
      <c r="CM62" s="437"/>
      <c r="CN62" s="437"/>
      <c r="CP62" s="437"/>
      <c r="CQ62" s="437"/>
      <c r="CR62" s="437"/>
      <c r="CS62" s="437"/>
      <c r="CT62" s="437"/>
      <c r="CV62" s="437"/>
      <c r="CW62" s="437"/>
    </row>
    <row r="63" spans="1:103">
      <c r="B63" s="427" t="s">
        <v>132</v>
      </c>
      <c r="C63" s="485">
        <f>SUM(J63:CY63)</f>
        <v>0</v>
      </c>
      <c r="D63" s="440" t="s">
        <v>132</v>
      </c>
      <c r="J63" s="475"/>
      <c r="K63" s="475"/>
      <c r="L63" s="475"/>
      <c r="M63" s="475"/>
      <c r="N63" s="475"/>
      <c r="O63" s="475"/>
      <c r="P63" s="475"/>
      <c r="Q63" s="475"/>
      <c r="R63" s="475"/>
      <c r="S63" s="475"/>
      <c r="T63" s="475"/>
      <c r="U63" s="475"/>
      <c r="V63" s="475"/>
      <c r="W63" s="475"/>
      <c r="X63" s="475"/>
      <c r="Y63" s="475"/>
      <c r="Z63" s="475"/>
      <c r="AA63" s="475"/>
      <c r="AB63" s="475"/>
      <c r="AC63" s="475"/>
      <c r="AD63" s="475"/>
      <c r="AE63" s="475"/>
      <c r="AF63" s="475"/>
      <c r="AG63" s="475"/>
      <c r="AH63" s="475"/>
      <c r="AI63" s="475"/>
      <c r="AJ63" s="475"/>
      <c r="AK63" s="475"/>
      <c r="AL63" s="475"/>
      <c r="AM63" s="475"/>
      <c r="AN63" s="475"/>
      <c r="AO63" s="475"/>
      <c r="AP63" s="475"/>
      <c r="AQ63" s="475"/>
      <c r="AR63" s="475"/>
      <c r="AS63" s="475"/>
      <c r="AT63" s="475"/>
      <c r="AU63" s="475"/>
      <c r="AV63" s="475"/>
      <c r="AW63" s="475"/>
      <c r="AX63" s="475"/>
      <c r="AY63" s="475"/>
      <c r="AZ63" s="475"/>
      <c r="BA63" s="475"/>
      <c r="BB63" s="475"/>
      <c r="BC63" s="475"/>
      <c r="BD63" s="475"/>
      <c r="BE63" s="475"/>
      <c r="BF63" s="475"/>
      <c r="BG63" s="475"/>
      <c r="BH63" s="475"/>
      <c r="BI63" s="475"/>
      <c r="BJ63" s="475"/>
      <c r="BK63" s="475"/>
      <c r="BL63" s="475"/>
      <c r="BM63" s="475"/>
      <c r="BN63" s="475"/>
      <c r="BO63" s="475"/>
      <c r="BP63" s="475"/>
      <c r="BQ63" s="475"/>
      <c r="BX63" s="475"/>
      <c r="BY63" s="475"/>
      <c r="BZ63" s="475"/>
      <c r="CA63" s="475"/>
      <c r="CB63" s="475"/>
      <c r="CC63" s="475"/>
      <c r="CD63" s="475"/>
      <c r="CE63" s="475"/>
      <c r="CF63" s="475"/>
      <c r="CG63" s="475"/>
      <c r="CH63" s="475"/>
      <c r="CI63" s="475"/>
      <c r="CJ63" s="475"/>
      <c r="CK63" s="475"/>
      <c r="CL63" s="475"/>
      <c r="CM63" s="475"/>
      <c r="CN63" s="475"/>
      <c r="CO63" s="475"/>
      <c r="CP63" s="475"/>
      <c r="CQ63" s="475"/>
      <c r="CR63" s="475"/>
      <c r="CS63" s="475"/>
      <c r="CT63" s="475"/>
      <c r="CU63" s="475"/>
      <c r="CV63" s="475"/>
      <c r="CW63" s="475"/>
      <c r="CX63" s="475"/>
      <c r="CY63" s="475"/>
    </row>
    <row r="64" spans="1:103">
      <c r="B64" s="506" t="s">
        <v>133</v>
      </c>
      <c r="C64" s="507"/>
      <c r="D64" s="508"/>
      <c r="E64" s="513"/>
      <c r="F64" s="513"/>
      <c r="G64" s="507">
        <f>SUM(BS64:CY64)</f>
        <v>0</v>
      </c>
      <c r="H64" s="508" t="s">
        <v>136</v>
      </c>
      <c r="I64" s="506"/>
      <c r="J64" s="509">
        <f t="shared" ref="J64:AO64" si="115">J61*J63*$C60</f>
        <v>0</v>
      </c>
      <c r="K64" s="509">
        <f t="shared" si="115"/>
        <v>0</v>
      </c>
      <c r="L64" s="509">
        <f t="shared" si="115"/>
        <v>0</v>
      </c>
      <c r="M64" s="509">
        <f t="shared" si="115"/>
        <v>0</v>
      </c>
      <c r="N64" s="509">
        <f t="shared" si="115"/>
        <v>0</v>
      </c>
      <c r="O64" s="509">
        <f t="shared" si="115"/>
        <v>0</v>
      </c>
      <c r="P64" s="509">
        <f t="shared" si="115"/>
        <v>0</v>
      </c>
      <c r="Q64" s="509">
        <f t="shared" si="115"/>
        <v>0</v>
      </c>
      <c r="R64" s="509">
        <f t="shared" si="115"/>
        <v>0</v>
      </c>
      <c r="S64" s="509">
        <f t="shared" si="115"/>
        <v>0</v>
      </c>
      <c r="T64" s="509">
        <f t="shared" si="115"/>
        <v>0</v>
      </c>
      <c r="U64" s="509">
        <f t="shared" si="115"/>
        <v>0</v>
      </c>
      <c r="V64" s="509">
        <f t="shared" si="115"/>
        <v>0</v>
      </c>
      <c r="W64" s="509">
        <f t="shared" si="115"/>
        <v>0</v>
      </c>
      <c r="X64" s="509">
        <f t="shared" si="115"/>
        <v>0</v>
      </c>
      <c r="Y64" s="509">
        <f t="shared" si="115"/>
        <v>0</v>
      </c>
      <c r="Z64" s="509">
        <f t="shared" si="115"/>
        <v>0</v>
      </c>
      <c r="AA64" s="509">
        <f t="shared" si="115"/>
        <v>0</v>
      </c>
      <c r="AB64" s="509">
        <f t="shared" si="115"/>
        <v>0</v>
      </c>
      <c r="AC64" s="509">
        <f t="shared" si="115"/>
        <v>0</v>
      </c>
      <c r="AD64" s="509">
        <f t="shared" si="115"/>
        <v>0</v>
      </c>
      <c r="AE64" s="509">
        <f t="shared" si="115"/>
        <v>0</v>
      </c>
      <c r="AF64" s="509">
        <f t="shared" si="115"/>
        <v>0</v>
      </c>
      <c r="AG64" s="509">
        <f t="shared" si="115"/>
        <v>0</v>
      </c>
      <c r="AH64" s="509">
        <f t="shared" si="115"/>
        <v>0</v>
      </c>
      <c r="AI64" s="509">
        <f t="shared" si="115"/>
        <v>0</v>
      </c>
      <c r="AJ64" s="509">
        <f t="shared" si="115"/>
        <v>0</v>
      </c>
      <c r="AK64" s="509">
        <f t="shared" si="115"/>
        <v>0</v>
      </c>
      <c r="AL64" s="509">
        <f t="shared" si="115"/>
        <v>0</v>
      </c>
      <c r="AM64" s="509">
        <f t="shared" si="115"/>
        <v>0</v>
      </c>
      <c r="AN64" s="509">
        <f t="shared" si="115"/>
        <v>0</v>
      </c>
      <c r="AO64" s="509">
        <f t="shared" si="115"/>
        <v>0</v>
      </c>
      <c r="AP64" s="509">
        <f t="shared" ref="AP64:BU64" si="116">AP61*AP63*$C60</f>
        <v>0</v>
      </c>
      <c r="AQ64" s="509">
        <f t="shared" si="116"/>
        <v>0</v>
      </c>
      <c r="AR64" s="509">
        <f t="shared" si="116"/>
        <v>0</v>
      </c>
      <c r="AS64" s="509">
        <f t="shared" si="116"/>
        <v>0</v>
      </c>
      <c r="AT64" s="509">
        <f t="shared" si="116"/>
        <v>0</v>
      </c>
      <c r="AU64" s="509">
        <f t="shared" si="116"/>
        <v>0</v>
      </c>
      <c r="AV64" s="509">
        <f t="shared" si="116"/>
        <v>0</v>
      </c>
      <c r="AW64" s="509">
        <f t="shared" si="116"/>
        <v>0</v>
      </c>
      <c r="AX64" s="509">
        <f t="shared" si="116"/>
        <v>0</v>
      </c>
      <c r="AY64" s="509">
        <f t="shared" si="116"/>
        <v>0</v>
      </c>
      <c r="AZ64" s="509">
        <f t="shared" si="116"/>
        <v>0</v>
      </c>
      <c r="BA64" s="509">
        <f t="shared" si="116"/>
        <v>0</v>
      </c>
      <c r="BB64" s="509">
        <f t="shared" si="116"/>
        <v>0</v>
      </c>
      <c r="BC64" s="509">
        <f t="shared" si="116"/>
        <v>0</v>
      </c>
      <c r="BD64" s="509">
        <f t="shared" si="116"/>
        <v>0</v>
      </c>
      <c r="BE64" s="509">
        <f t="shared" si="116"/>
        <v>0</v>
      </c>
      <c r="BF64" s="509">
        <f t="shared" si="116"/>
        <v>0</v>
      </c>
      <c r="BG64" s="509">
        <f t="shared" si="116"/>
        <v>0</v>
      </c>
      <c r="BH64" s="509">
        <f t="shared" si="116"/>
        <v>0</v>
      </c>
      <c r="BI64" s="509">
        <f t="shared" si="116"/>
        <v>0</v>
      </c>
      <c r="BJ64" s="509">
        <f t="shared" si="116"/>
        <v>0</v>
      </c>
      <c r="BK64" s="509">
        <f t="shared" si="116"/>
        <v>0</v>
      </c>
      <c r="BL64" s="509">
        <f t="shared" si="116"/>
        <v>0</v>
      </c>
      <c r="BM64" s="509">
        <f t="shared" si="116"/>
        <v>0</v>
      </c>
      <c r="BN64" s="509">
        <f t="shared" si="116"/>
        <v>0</v>
      </c>
      <c r="BO64" s="509">
        <f t="shared" si="116"/>
        <v>0</v>
      </c>
      <c r="BP64" s="509">
        <f t="shared" si="116"/>
        <v>0</v>
      </c>
      <c r="BQ64" s="509">
        <f t="shared" si="116"/>
        <v>0</v>
      </c>
      <c r="BR64" s="507"/>
      <c r="BS64" s="507">
        <f>SUM(J64:U64)</f>
        <v>0</v>
      </c>
      <c r="BT64" s="507">
        <f>SUM(V64:AG64)</f>
        <v>0</v>
      </c>
      <c r="BU64" s="507">
        <f>SUM(AH64:AS64)</f>
        <v>0</v>
      </c>
      <c r="BV64" s="507">
        <f>SUM(AT64:BE64)</f>
        <v>0</v>
      </c>
      <c r="BW64" s="507">
        <f>SUM(BF64:BQ64)</f>
        <v>0</v>
      </c>
      <c r="BX64" s="509">
        <f t="shared" ref="BX64:CY64" si="117">BX61*BX63*$C60</f>
        <v>0</v>
      </c>
      <c r="BY64" s="509">
        <f t="shared" si="117"/>
        <v>0</v>
      </c>
      <c r="BZ64" s="509">
        <f t="shared" si="117"/>
        <v>0</v>
      </c>
      <c r="CA64" s="509">
        <f t="shared" si="117"/>
        <v>0</v>
      </c>
      <c r="CB64" s="509">
        <f t="shared" si="117"/>
        <v>0</v>
      </c>
      <c r="CC64" s="509">
        <f t="shared" si="117"/>
        <v>0</v>
      </c>
      <c r="CD64" s="509">
        <f t="shared" si="117"/>
        <v>0</v>
      </c>
      <c r="CE64" s="509">
        <f t="shared" si="117"/>
        <v>0</v>
      </c>
      <c r="CF64" s="509">
        <f t="shared" si="117"/>
        <v>0</v>
      </c>
      <c r="CG64" s="509">
        <f t="shared" si="117"/>
        <v>0</v>
      </c>
      <c r="CH64" s="509">
        <f t="shared" si="117"/>
        <v>0</v>
      </c>
      <c r="CI64" s="509">
        <f t="shared" si="117"/>
        <v>0</v>
      </c>
      <c r="CJ64" s="509">
        <f t="shared" si="117"/>
        <v>0</v>
      </c>
      <c r="CK64" s="509">
        <f t="shared" si="117"/>
        <v>0</v>
      </c>
      <c r="CL64" s="509">
        <f t="shared" si="117"/>
        <v>0</v>
      </c>
      <c r="CM64" s="509">
        <f t="shared" si="117"/>
        <v>0</v>
      </c>
      <c r="CN64" s="509">
        <f t="shared" si="117"/>
        <v>0</v>
      </c>
      <c r="CO64" s="509">
        <f t="shared" si="117"/>
        <v>0</v>
      </c>
      <c r="CP64" s="509">
        <f t="shared" si="117"/>
        <v>0</v>
      </c>
      <c r="CQ64" s="509">
        <f t="shared" si="117"/>
        <v>0</v>
      </c>
      <c r="CR64" s="509">
        <f t="shared" si="117"/>
        <v>0</v>
      </c>
      <c r="CS64" s="509">
        <f t="shared" si="117"/>
        <v>0</v>
      </c>
      <c r="CT64" s="509">
        <f t="shared" si="117"/>
        <v>0</v>
      </c>
      <c r="CU64" s="509">
        <f t="shared" si="117"/>
        <v>0</v>
      </c>
      <c r="CV64" s="509">
        <f t="shared" si="117"/>
        <v>0</v>
      </c>
      <c r="CW64" s="509">
        <f t="shared" si="117"/>
        <v>0</v>
      </c>
      <c r="CX64" s="509">
        <f t="shared" si="117"/>
        <v>0</v>
      </c>
      <c r="CY64" s="509">
        <f t="shared" si="117"/>
        <v>0</v>
      </c>
    </row>
    <row r="66" spans="1:103">
      <c r="B66" s="517" t="s">
        <v>101</v>
      </c>
      <c r="J66" s="442"/>
      <c r="K66" s="442"/>
      <c r="L66" s="442"/>
      <c r="M66" s="442"/>
      <c r="N66" s="442"/>
      <c r="O66" s="442"/>
      <c r="P66" s="442"/>
      <c r="Q66" s="442"/>
      <c r="R66" s="442"/>
      <c r="S66" s="442"/>
      <c r="T66" s="442"/>
      <c r="U66" s="442"/>
      <c r="V66" s="442"/>
      <c r="W66" s="442"/>
      <c r="X66" s="442"/>
      <c r="Y66" s="442"/>
      <c r="Z66" s="442"/>
      <c r="AA66" s="442"/>
      <c r="AB66" s="442"/>
      <c r="AC66" s="442"/>
      <c r="AD66" s="442"/>
      <c r="AE66" s="442"/>
      <c r="AF66" s="442"/>
      <c r="AG66" s="442"/>
      <c r="AH66" s="442"/>
      <c r="AI66" s="442"/>
      <c r="AJ66" s="442"/>
      <c r="AK66" s="442"/>
      <c r="AL66" s="442"/>
      <c r="AM66" s="442"/>
      <c r="AN66" s="442"/>
      <c r="AO66" s="442"/>
      <c r="AP66" s="442"/>
      <c r="AQ66" s="442"/>
      <c r="AR66" s="442"/>
      <c r="AS66" s="442"/>
      <c r="AT66" s="442"/>
      <c r="AU66" s="442"/>
      <c r="AV66" s="442"/>
      <c r="AW66" s="442"/>
      <c r="AX66" s="442"/>
      <c r="AY66" s="442"/>
      <c r="AZ66" s="442"/>
      <c r="BA66" s="442"/>
      <c r="BB66" s="442"/>
      <c r="BC66" s="442"/>
      <c r="BD66" s="442"/>
      <c r="BE66" s="442"/>
      <c r="BF66" s="442"/>
      <c r="BG66" s="442"/>
      <c r="BH66" s="442"/>
      <c r="BI66" s="442"/>
      <c r="BJ66" s="442"/>
      <c r="BK66" s="442"/>
      <c r="BL66" s="442"/>
      <c r="BM66" s="442"/>
      <c r="BN66" s="442"/>
      <c r="BO66" s="442"/>
      <c r="BP66" s="442"/>
      <c r="BQ66" s="442"/>
      <c r="BS66" s="442"/>
      <c r="BT66" s="442"/>
      <c r="BU66" s="442"/>
      <c r="BV66" s="442"/>
      <c r="BW66" s="442"/>
      <c r="BX66" s="520"/>
      <c r="BY66" s="520"/>
      <c r="BZ66" s="520"/>
      <c r="CA66" s="520"/>
      <c r="CB66" s="520"/>
      <c r="CC66" s="520"/>
      <c r="CD66" s="520"/>
      <c r="CE66" s="520"/>
      <c r="CF66" s="520"/>
      <c r="CG66" s="520"/>
      <c r="CH66" s="520"/>
      <c r="CI66" s="520"/>
      <c r="CJ66" s="520"/>
      <c r="CK66" s="520"/>
      <c r="CL66" s="520"/>
      <c r="CM66" s="520"/>
      <c r="CN66" s="520"/>
      <c r="CO66" s="520"/>
      <c r="CP66" s="520"/>
      <c r="CQ66" s="520"/>
      <c r="CR66" s="520"/>
      <c r="CS66" s="520"/>
      <c r="CT66" s="520"/>
      <c r="CU66" s="520"/>
      <c r="CV66" s="520"/>
      <c r="CW66" s="520"/>
      <c r="CX66" s="520"/>
      <c r="CY66" s="520"/>
    </row>
    <row r="67" spans="1:103">
      <c r="B67" s="427" t="s">
        <v>122</v>
      </c>
      <c r="C67" s="521">
        <f>578000000-((1315/400)*4500000)</f>
        <v>563206250</v>
      </c>
      <c r="D67" s="427" t="s">
        <v>136</v>
      </c>
      <c r="E67" s="319">
        <f>C67/(C21/1600)</f>
        <v>6257847.222222222</v>
      </c>
      <c r="F67" s="522" t="s">
        <v>235</v>
      </c>
      <c r="J67" s="442">
        <f t="shared" ref="J67:AO67" si="118">IF(J7=$C12,$C67,0)</f>
        <v>0</v>
      </c>
      <c r="K67" s="442">
        <f t="shared" si="118"/>
        <v>0</v>
      </c>
      <c r="L67" s="442">
        <f t="shared" si="118"/>
        <v>0</v>
      </c>
      <c r="M67" s="442">
        <f t="shared" si="118"/>
        <v>0</v>
      </c>
      <c r="N67" s="442">
        <f t="shared" si="118"/>
        <v>0</v>
      </c>
      <c r="O67" s="442">
        <f t="shared" si="118"/>
        <v>0</v>
      </c>
      <c r="P67" s="442">
        <f t="shared" si="118"/>
        <v>563206250</v>
      </c>
      <c r="Q67" s="442">
        <f t="shared" si="118"/>
        <v>0</v>
      </c>
      <c r="R67" s="442">
        <f t="shared" si="118"/>
        <v>0</v>
      </c>
      <c r="S67" s="442">
        <f t="shared" si="118"/>
        <v>0</v>
      </c>
      <c r="T67" s="442">
        <f t="shared" si="118"/>
        <v>0</v>
      </c>
      <c r="U67" s="442">
        <f t="shared" si="118"/>
        <v>0</v>
      </c>
      <c r="V67" s="442">
        <f t="shared" si="118"/>
        <v>0</v>
      </c>
      <c r="W67" s="442">
        <f t="shared" si="118"/>
        <v>0</v>
      </c>
      <c r="X67" s="442">
        <f t="shared" si="118"/>
        <v>0</v>
      </c>
      <c r="Y67" s="442">
        <f t="shared" si="118"/>
        <v>0</v>
      </c>
      <c r="Z67" s="442">
        <f t="shared" si="118"/>
        <v>0</v>
      </c>
      <c r="AA67" s="442">
        <f t="shared" si="118"/>
        <v>0</v>
      </c>
      <c r="AB67" s="442">
        <f t="shared" si="118"/>
        <v>0</v>
      </c>
      <c r="AC67" s="442">
        <f t="shared" si="118"/>
        <v>0</v>
      </c>
      <c r="AD67" s="442">
        <f t="shared" si="118"/>
        <v>0</v>
      </c>
      <c r="AE67" s="442">
        <f t="shared" si="118"/>
        <v>0</v>
      </c>
      <c r="AF67" s="442">
        <f t="shared" si="118"/>
        <v>0</v>
      </c>
      <c r="AG67" s="442">
        <f t="shared" si="118"/>
        <v>0</v>
      </c>
      <c r="AH67" s="442">
        <f t="shared" si="118"/>
        <v>0</v>
      </c>
      <c r="AI67" s="442">
        <f t="shared" si="118"/>
        <v>0</v>
      </c>
      <c r="AJ67" s="442">
        <f t="shared" si="118"/>
        <v>0</v>
      </c>
      <c r="AK67" s="442">
        <f t="shared" si="118"/>
        <v>0</v>
      </c>
      <c r="AL67" s="442">
        <f t="shared" si="118"/>
        <v>0</v>
      </c>
      <c r="AM67" s="442">
        <f t="shared" si="118"/>
        <v>0</v>
      </c>
      <c r="AN67" s="442">
        <f t="shared" si="118"/>
        <v>0</v>
      </c>
      <c r="AO67" s="442">
        <f t="shared" si="118"/>
        <v>0</v>
      </c>
      <c r="AP67" s="442">
        <f t="shared" ref="AP67:BQ67" si="119">IF(AP7=$C12,$C67,0)</f>
        <v>0</v>
      </c>
      <c r="AQ67" s="442">
        <f t="shared" si="119"/>
        <v>0</v>
      </c>
      <c r="AR67" s="442">
        <f t="shared" si="119"/>
        <v>0</v>
      </c>
      <c r="AS67" s="442">
        <f t="shared" si="119"/>
        <v>0</v>
      </c>
      <c r="AT67" s="442">
        <f t="shared" si="119"/>
        <v>0</v>
      </c>
      <c r="AU67" s="442">
        <f t="shared" si="119"/>
        <v>0</v>
      </c>
      <c r="AV67" s="442">
        <f t="shared" si="119"/>
        <v>0</v>
      </c>
      <c r="AW67" s="442">
        <f t="shared" si="119"/>
        <v>0</v>
      </c>
      <c r="AX67" s="442">
        <f t="shared" si="119"/>
        <v>0</v>
      </c>
      <c r="AY67" s="442">
        <f t="shared" si="119"/>
        <v>0</v>
      </c>
      <c r="AZ67" s="442">
        <f t="shared" si="119"/>
        <v>0</v>
      </c>
      <c r="BA67" s="442">
        <f t="shared" si="119"/>
        <v>0</v>
      </c>
      <c r="BB67" s="442">
        <f t="shared" si="119"/>
        <v>0</v>
      </c>
      <c r="BC67" s="442">
        <f t="shared" si="119"/>
        <v>0</v>
      </c>
      <c r="BD67" s="442">
        <f t="shared" si="119"/>
        <v>0</v>
      </c>
      <c r="BE67" s="442">
        <f t="shared" si="119"/>
        <v>0</v>
      </c>
      <c r="BF67" s="442">
        <f t="shared" si="119"/>
        <v>0</v>
      </c>
      <c r="BG67" s="442">
        <f t="shared" si="119"/>
        <v>0</v>
      </c>
      <c r="BH67" s="442">
        <f t="shared" si="119"/>
        <v>0</v>
      </c>
      <c r="BI67" s="442">
        <f t="shared" si="119"/>
        <v>0</v>
      </c>
      <c r="BJ67" s="442">
        <f t="shared" si="119"/>
        <v>0</v>
      </c>
      <c r="BK67" s="442">
        <f t="shared" si="119"/>
        <v>0</v>
      </c>
      <c r="BL67" s="442">
        <f t="shared" si="119"/>
        <v>0</v>
      </c>
      <c r="BM67" s="442">
        <f t="shared" si="119"/>
        <v>0</v>
      </c>
      <c r="BN67" s="442">
        <f t="shared" si="119"/>
        <v>0</v>
      </c>
      <c r="BO67" s="442">
        <f t="shared" si="119"/>
        <v>0</v>
      </c>
      <c r="BP67" s="442">
        <f t="shared" si="119"/>
        <v>0</v>
      </c>
      <c r="BQ67" s="442">
        <f t="shared" si="119"/>
        <v>0</v>
      </c>
      <c r="BS67" s="442">
        <f>SUM(J67:U67)</f>
        <v>563206250</v>
      </c>
      <c r="BT67" s="442">
        <f>SUM(V67:AG67)</f>
        <v>0</v>
      </c>
      <c r="BU67" s="442">
        <f>SUM(AH67:AS67)</f>
        <v>0</v>
      </c>
      <c r="BV67" s="442">
        <f>SUM(AT67:BE67)</f>
        <v>0</v>
      </c>
      <c r="BW67" s="442">
        <f>SUM(BF67:BQ67)</f>
        <v>0</v>
      </c>
      <c r="BX67" s="442">
        <f t="shared" ref="BX67:CY67" si="120">IF(BX7=$C12,$C67,0)</f>
        <v>0</v>
      </c>
      <c r="BY67" s="442">
        <f t="shared" si="120"/>
        <v>0</v>
      </c>
      <c r="BZ67" s="442">
        <f t="shared" si="120"/>
        <v>0</v>
      </c>
      <c r="CA67" s="442">
        <f t="shared" si="120"/>
        <v>0</v>
      </c>
      <c r="CB67" s="442">
        <f t="shared" si="120"/>
        <v>0</v>
      </c>
      <c r="CC67" s="442">
        <f t="shared" si="120"/>
        <v>0</v>
      </c>
      <c r="CD67" s="442">
        <f t="shared" si="120"/>
        <v>0</v>
      </c>
      <c r="CE67" s="442">
        <f t="shared" si="120"/>
        <v>0</v>
      </c>
      <c r="CF67" s="442">
        <f t="shared" si="120"/>
        <v>0</v>
      </c>
      <c r="CG67" s="442">
        <f t="shared" si="120"/>
        <v>0</v>
      </c>
      <c r="CH67" s="442">
        <f t="shared" si="120"/>
        <v>0</v>
      </c>
      <c r="CI67" s="442">
        <f t="shared" si="120"/>
        <v>0</v>
      </c>
      <c r="CJ67" s="442">
        <f t="shared" si="120"/>
        <v>0</v>
      </c>
      <c r="CK67" s="442">
        <f t="shared" si="120"/>
        <v>0</v>
      </c>
      <c r="CL67" s="442">
        <f t="shared" si="120"/>
        <v>0</v>
      </c>
      <c r="CM67" s="442">
        <f t="shared" si="120"/>
        <v>0</v>
      </c>
      <c r="CN67" s="442">
        <f t="shared" si="120"/>
        <v>0</v>
      </c>
      <c r="CO67" s="442">
        <f t="shared" si="120"/>
        <v>0</v>
      </c>
      <c r="CP67" s="442">
        <f t="shared" si="120"/>
        <v>0</v>
      </c>
      <c r="CQ67" s="442">
        <f t="shared" si="120"/>
        <v>0</v>
      </c>
      <c r="CR67" s="442">
        <f t="shared" si="120"/>
        <v>0</v>
      </c>
      <c r="CS67" s="442">
        <f t="shared" si="120"/>
        <v>0</v>
      </c>
      <c r="CT67" s="442">
        <f t="shared" si="120"/>
        <v>0</v>
      </c>
      <c r="CU67" s="442">
        <f t="shared" si="120"/>
        <v>0</v>
      </c>
      <c r="CV67" s="442">
        <f t="shared" si="120"/>
        <v>0</v>
      </c>
      <c r="CW67" s="442">
        <f t="shared" si="120"/>
        <v>0</v>
      </c>
      <c r="CX67" s="442">
        <f t="shared" si="120"/>
        <v>0</v>
      </c>
      <c r="CY67" s="442">
        <f t="shared" si="120"/>
        <v>0</v>
      </c>
    </row>
    <row r="68" spans="1:103">
      <c r="B68" s="427" t="s">
        <v>88</v>
      </c>
      <c r="C68" s="523">
        <f>SUM(G64,C67)</f>
        <v>563206250</v>
      </c>
      <c r="E68" s="498">
        <v>0</v>
      </c>
      <c r="F68" s="427" t="s">
        <v>188</v>
      </c>
      <c r="G68" s="504" t="s">
        <v>294</v>
      </c>
      <c r="J68" s="442">
        <f t="shared" ref="J68:AO68" si="121">IF(J7=$C12,$C68*$E68,0)</f>
        <v>0</v>
      </c>
      <c r="K68" s="442">
        <f t="shared" si="121"/>
        <v>0</v>
      </c>
      <c r="L68" s="442">
        <f t="shared" si="121"/>
        <v>0</v>
      </c>
      <c r="M68" s="442">
        <f t="shared" si="121"/>
        <v>0</v>
      </c>
      <c r="N68" s="442">
        <f t="shared" si="121"/>
        <v>0</v>
      </c>
      <c r="O68" s="442">
        <f t="shared" si="121"/>
        <v>0</v>
      </c>
      <c r="P68" s="442">
        <f t="shared" si="121"/>
        <v>0</v>
      </c>
      <c r="Q68" s="442">
        <f t="shared" si="121"/>
        <v>0</v>
      </c>
      <c r="R68" s="442">
        <f t="shared" si="121"/>
        <v>0</v>
      </c>
      <c r="S68" s="442">
        <f t="shared" si="121"/>
        <v>0</v>
      </c>
      <c r="T68" s="442">
        <f t="shared" si="121"/>
        <v>0</v>
      </c>
      <c r="U68" s="442">
        <f t="shared" si="121"/>
        <v>0</v>
      </c>
      <c r="V68" s="442">
        <f t="shared" si="121"/>
        <v>0</v>
      </c>
      <c r="W68" s="442">
        <f t="shared" si="121"/>
        <v>0</v>
      </c>
      <c r="X68" s="442">
        <f t="shared" si="121"/>
        <v>0</v>
      </c>
      <c r="Y68" s="442">
        <f t="shared" si="121"/>
        <v>0</v>
      </c>
      <c r="Z68" s="442">
        <f t="shared" si="121"/>
        <v>0</v>
      </c>
      <c r="AA68" s="442">
        <f t="shared" si="121"/>
        <v>0</v>
      </c>
      <c r="AB68" s="442">
        <f t="shared" si="121"/>
        <v>0</v>
      </c>
      <c r="AC68" s="442">
        <f t="shared" si="121"/>
        <v>0</v>
      </c>
      <c r="AD68" s="442">
        <f t="shared" si="121"/>
        <v>0</v>
      </c>
      <c r="AE68" s="442">
        <f t="shared" si="121"/>
        <v>0</v>
      </c>
      <c r="AF68" s="442">
        <f t="shared" si="121"/>
        <v>0</v>
      </c>
      <c r="AG68" s="442">
        <f t="shared" si="121"/>
        <v>0</v>
      </c>
      <c r="AH68" s="442">
        <f t="shared" si="121"/>
        <v>0</v>
      </c>
      <c r="AI68" s="442">
        <f t="shared" si="121"/>
        <v>0</v>
      </c>
      <c r="AJ68" s="442">
        <f t="shared" si="121"/>
        <v>0</v>
      </c>
      <c r="AK68" s="442">
        <f t="shared" si="121"/>
        <v>0</v>
      </c>
      <c r="AL68" s="442">
        <f t="shared" si="121"/>
        <v>0</v>
      </c>
      <c r="AM68" s="442">
        <f t="shared" si="121"/>
        <v>0</v>
      </c>
      <c r="AN68" s="442">
        <f t="shared" si="121"/>
        <v>0</v>
      </c>
      <c r="AO68" s="442">
        <f t="shared" si="121"/>
        <v>0</v>
      </c>
      <c r="AP68" s="442">
        <f t="shared" ref="AP68:BQ68" si="122">IF(AP7=$C12,$C68*$E68,0)</f>
        <v>0</v>
      </c>
      <c r="AQ68" s="442">
        <f t="shared" si="122"/>
        <v>0</v>
      </c>
      <c r="AR68" s="442">
        <f t="shared" si="122"/>
        <v>0</v>
      </c>
      <c r="AS68" s="442">
        <f t="shared" si="122"/>
        <v>0</v>
      </c>
      <c r="AT68" s="442">
        <f t="shared" si="122"/>
        <v>0</v>
      </c>
      <c r="AU68" s="442">
        <f t="shared" si="122"/>
        <v>0</v>
      </c>
      <c r="AV68" s="442">
        <f t="shared" si="122"/>
        <v>0</v>
      </c>
      <c r="AW68" s="442">
        <f t="shared" si="122"/>
        <v>0</v>
      </c>
      <c r="AX68" s="442">
        <f t="shared" si="122"/>
        <v>0</v>
      </c>
      <c r="AY68" s="442">
        <f t="shared" si="122"/>
        <v>0</v>
      </c>
      <c r="AZ68" s="442">
        <f t="shared" si="122"/>
        <v>0</v>
      </c>
      <c r="BA68" s="442">
        <f t="shared" si="122"/>
        <v>0</v>
      </c>
      <c r="BB68" s="442">
        <f t="shared" si="122"/>
        <v>0</v>
      </c>
      <c r="BC68" s="442">
        <f t="shared" si="122"/>
        <v>0</v>
      </c>
      <c r="BD68" s="442">
        <f t="shared" si="122"/>
        <v>0</v>
      </c>
      <c r="BE68" s="442">
        <f t="shared" si="122"/>
        <v>0</v>
      </c>
      <c r="BF68" s="442">
        <f t="shared" si="122"/>
        <v>0</v>
      </c>
      <c r="BG68" s="442">
        <f t="shared" si="122"/>
        <v>0</v>
      </c>
      <c r="BH68" s="442">
        <f t="shared" si="122"/>
        <v>0</v>
      </c>
      <c r="BI68" s="442">
        <f t="shared" si="122"/>
        <v>0</v>
      </c>
      <c r="BJ68" s="442">
        <f t="shared" si="122"/>
        <v>0</v>
      </c>
      <c r="BK68" s="442">
        <f t="shared" si="122"/>
        <v>0</v>
      </c>
      <c r="BL68" s="442">
        <f t="shared" si="122"/>
        <v>0</v>
      </c>
      <c r="BM68" s="442">
        <f t="shared" si="122"/>
        <v>0</v>
      </c>
      <c r="BN68" s="442">
        <f t="shared" si="122"/>
        <v>0</v>
      </c>
      <c r="BO68" s="442">
        <f t="shared" si="122"/>
        <v>0</v>
      </c>
      <c r="BP68" s="442">
        <f t="shared" si="122"/>
        <v>0</v>
      </c>
      <c r="BQ68" s="442">
        <f t="shared" si="122"/>
        <v>0</v>
      </c>
      <c r="BS68" s="442">
        <f>SUM(J68:U68)</f>
        <v>0</v>
      </c>
      <c r="BT68" s="442">
        <f>SUM(V68:AG68)</f>
        <v>0</v>
      </c>
      <c r="BU68" s="442">
        <f>SUM(AH68:AS68)</f>
        <v>0</v>
      </c>
      <c r="BV68" s="442">
        <f>SUM(AT68:BE68)</f>
        <v>0</v>
      </c>
      <c r="BW68" s="442">
        <f>SUM(BF68:BQ68)</f>
        <v>0</v>
      </c>
      <c r="BX68" s="442">
        <f t="shared" ref="BX68:CY68" si="123">IF(BX7=$C12,$C68*$E68,0)</f>
        <v>0</v>
      </c>
      <c r="BY68" s="442">
        <f t="shared" si="123"/>
        <v>0</v>
      </c>
      <c r="BZ68" s="442">
        <f t="shared" si="123"/>
        <v>0</v>
      </c>
      <c r="CA68" s="442">
        <f t="shared" si="123"/>
        <v>0</v>
      </c>
      <c r="CB68" s="442">
        <f t="shared" si="123"/>
        <v>0</v>
      </c>
      <c r="CC68" s="442">
        <f t="shared" si="123"/>
        <v>0</v>
      </c>
      <c r="CD68" s="442">
        <f t="shared" si="123"/>
        <v>0</v>
      </c>
      <c r="CE68" s="442">
        <f t="shared" si="123"/>
        <v>0</v>
      </c>
      <c r="CF68" s="442">
        <f t="shared" si="123"/>
        <v>0</v>
      </c>
      <c r="CG68" s="442">
        <f t="shared" si="123"/>
        <v>0</v>
      </c>
      <c r="CH68" s="442">
        <f t="shared" si="123"/>
        <v>0</v>
      </c>
      <c r="CI68" s="442">
        <f t="shared" si="123"/>
        <v>0</v>
      </c>
      <c r="CJ68" s="442">
        <f t="shared" si="123"/>
        <v>0</v>
      </c>
      <c r="CK68" s="442">
        <f t="shared" si="123"/>
        <v>0</v>
      </c>
      <c r="CL68" s="442">
        <f t="shared" si="123"/>
        <v>0</v>
      </c>
      <c r="CM68" s="442">
        <f t="shared" si="123"/>
        <v>0</v>
      </c>
      <c r="CN68" s="442">
        <f t="shared" si="123"/>
        <v>0</v>
      </c>
      <c r="CO68" s="442">
        <f t="shared" si="123"/>
        <v>0</v>
      </c>
      <c r="CP68" s="442">
        <f t="shared" si="123"/>
        <v>0</v>
      </c>
      <c r="CQ68" s="442">
        <f t="shared" si="123"/>
        <v>0</v>
      </c>
      <c r="CR68" s="442">
        <f t="shared" si="123"/>
        <v>0</v>
      </c>
      <c r="CS68" s="442">
        <f t="shared" si="123"/>
        <v>0</v>
      </c>
      <c r="CT68" s="442">
        <f t="shared" si="123"/>
        <v>0</v>
      </c>
      <c r="CU68" s="442">
        <f t="shared" si="123"/>
        <v>0</v>
      </c>
      <c r="CV68" s="442">
        <f t="shared" si="123"/>
        <v>0</v>
      </c>
      <c r="CW68" s="442">
        <f t="shared" si="123"/>
        <v>0</v>
      </c>
      <c r="CX68" s="442">
        <f t="shared" si="123"/>
        <v>0</v>
      </c>
      <c r="CY68" s="442">
        <f t="shared" si="123"/>
        <v>0</v>
      </c>
    </row>
    <row r="69" spans="1:103" s="428" customFormat="1">
      <c r="A69" s="460"/>
      <c r="B69" s="506" t="s">
        <v>134</v>
      </c>
      <c r="C69" s="507"/>
      <c r="D69" s="506"/>
      <c r="E69" s="506"/>
      <c r="F69" s="506"/>
      <c r="G69" s="507">
        <f>SUM(BS69:CY69)</f>
        <v>563206250</v>
      </c>
      <c r="H69" s="508" t="s">
        <v>136</v>
      </c>
      <c r="I69" s="506"/>
      <c r="J69" s="507">
        <f t="shared" ref="J69:AO69" si="124">SUM(J67:J68)</f>
        <v>0</v>
      </c>
      <c r="K69" s="507">
        <f t="shared" si="124"/>
        <v>0</v>
      </c>
      <c r="L69" s="507">
        <f t="shared" si="124"/>
        <v>0</v>
      </c>
      <c r="M69" s="507">
        <f t="shared" si="124"/>
        <v>0</v>
      </c>
      <c r="N69" s="507">
        <f t="shared" si="124"/>
        <v>0</v>
      </c>
      <c r="O69" s="507">
        <f t="shared" si="124"/>
        <v>0</v>
      </c>
      <c r="P69" s="524">
        <f t="shared" si="124"/>
        <v>563206250</v>
      </c>
      <c r="Q69" s="507">
        <f t="shared" si="124"/>
        <v>0</v>
      </c>
      <c r="R69" s="507">
        <f t="shared" si="124"/>
        <v>0</v>
      </c>
      <c r="S69" s="507">
        <f t="shared" si="124"/>
        <v>0</v>
      </c>
      <c r="T69" s="507">
        <f t="shared" si="124"/>
        <v>0</v>
      </c>
      <c r="U69" s="507">
        <f t="shared" si="124"/>
        <v>0</v>
      </c>
      <c r="V69" s="507">
        <f t="shared" si="124"/>
        <v>0</v>
      </c>
      <c r="W69" s="507">
        <f t="shared" si="124"/>
        <v>0</v>
      </c>
      <c r="X69" s="507">
        <f t="shared" si="124"/>
        <v>0</v>
      </c>
      <c r="Y69" s="507">
        <f t="shared" si="124"/>
        <v>0</v>
      </c>
      <c r="Z69" s="507">
        <f t="shared" si="124"/>
        <v>0</v>
      </c>
      <c r="AA69" s="507">
        <f t="shared" si="124"/>
        <v>0</v>
      </c>
      <c r="AB69" s="507">
        <f t="shared" si="124"/>
        <v>0</v>
      </c>
      <c r="AC69" s="507">
        <f t="shared" si="124"/>
        <v>0</v>
      </c>
      <c r="AD69" s="507">
        <f t="shared" si="124"/>
        <v>0</v>
      </c>
      <c r="AE69" s="507">
        <f t="shared" si="124"/>
        <v>0</v>
      </c>
      <c r="AF69" s="507">
        <f t="shared" si="124"/>
        <v>0</v>
      </c>
      <c r="AG69" s="507">
        <f t="shared" si="124"/>
        <v>0</v>
      </c>
      <c r="AH69" s="507">
        <f t="shared" si="124"/>
        <v>0</v>
      </c>
      <c r="AI69" s="507">
        <f t="shared" si="124"/>
        <v>0</v>
      </c>
      <c r="AJ69" s="507">
        <f t="shared" si="124"/>
        <v>0</v>
      </c>
      <c r="AK69" s="507">
        <f t="shared" si="124"/>
        <v>0</v>
      </c>
      <c r="AL69" s="507">
        <f t="shared" si="124"/>
        <v>0</v>
      </c>
      <c r="AM69" s="507">
        <f t="shared" si="124"/>
        <v>0</v>
      </c>
      <c r="AN69" s="507">
        <f t="shared" si="124"/>
        <v>0</v>
      </c>
      <c r="AO69" s="507">
        <f t="shared" si="124"/>
        <v>0</v>
      </c>
      <c r="AP69" s="507">
        <f t="shared" ref="AP69:BU69" si="125">SUM(AP67:AP68)</f>
        <v>0</v>
      </c>
      <c r="AQ69" s="507">
        <f t="shared" si="125"/>
        <v>0</v>
      </c>
      <c r="AR69" s="507">
        <f t="shared" si="125"/>
        <v>0</v>
      </c>
      <c r="AS69" s="507">
        <f t="shared" si="125"/>
        <v>0</v>
      </c>
      <c r="AT69" s="507">
        <f t="shared" si="125"/>
        <v>0</v>
      </c>
      <c r="AU69" s="507">
        <f t="shared" si="125"/>
        <v>0</v>
      </c>
      <c r="AV69" s="507">
        <f t="shared" si="125"/>
        <v>0</v>
      </c>
      <c r="AW69" s="507">
        <f t="shared" si="125"/>
        <v>0</v>
      </c>
      <c r="AX69" s="507">
        <f t="shared" si="125"/>
        <v>0</v>
      </c>
      <c r="AY69" s="507">
        <f t="shared" si="125"/>
        <v>0</v>
      </c>
      <c r="AZ69" s="507">
        <f t="shared" si="125"/>
        <v>0</v>
      </c>
      <c r="BA69" s="507">
        <f t="shared" si="125"/>
        <v>0</v>
      </c>
      <c r="BB69" s="507">
        <f t="shared" si="125"/>
        <v>0</v>
      </c>
      <c r="BC69" s="507">
        <f t="shared" si="125"/>
        <v>0</v>
      </c>
      <c r="BD69" s="507">
        <f t="shared" si="125"/>
        <v>0</v>
      </c>
      <c r="BE69" s="507">
        <f t="shared" si="125"/>
        <v>0</v>
      </c>
      <c r="BF69" s="507">
        <f t="shared" si="125"/>
        <v>0</v>
      </c>
      <c r="BG69" s="507">
        <f t="shared" si="125"/>
        <v>0</v>
      </c>
      <c r="BH69" s="507">
        <f t="shared" si="125"/>
        <v>0</v>
      </c>
      <c r="BI69" s="507">
        <f t="shared" si="125"/>
        <v>0</v>
      </c>
      <c r="BJ69" s="507">
        <f t="shared" si="125"/>
        <v>0</v>
      </c>
      <c r="BK69" s="507">
        <f t="shared" si="125"/>
        <v>0</v>
      </c>
      <c r="BL69" s="507">
        <f t="shared" si="125"/>
        <v>0</v>
      </c>
      <c r="BM69" s="507">
        <f t="shared" si="125"/>
        <v>0</v>
      </c>
      <c r="BN69" s="507">
        <f t="shared" si="125"/>
        <v>0</v>
      </c>
      <c r="BO69" s="507">
        <f t="shared" si="125"/>
        <v>0</v>
      </c>
      <c r="BP69" s="507">
        <f t="shared" si="125"/>
        <v>0</v>
      </c>
      <c r="BQ69" s="507">
        <f t="shared" si="125"/>
        <v>0</v>
      </c>
      <c r="BR69" s="507"/>
      <c r="BS69" s="507">
        <f>SUM(J69:U69)</f>
        <v>563206250</v>
      </c>
      <c r="BT69" s="507">
        <f>SUM(V69:AG69)</f>
        <v>0</v>
      </c>
      <c r="BU69" s="507">
        <f>SUM(AH69:AS69)</f>
        <v>0</v>
      </c>
      <c r="BV69" s="507">
        <f>SUM(AT69:BE69)</f>
        <v>0</v>
      </c>
      <c r="BW69" s="507">
        <f>SUM(BF69:BQ69)</f>
        <v>0</v>
      </c>
      <c r="BX69" s="507">
        <f t="shared" ref="BX69:CY69" si="126">SUM(BX67:BX68)</f>
        <v>0</v>
      </c>
      <c r="BY69" s="507">
        <f t="shared" si="126"/>
        <v>0</v>
      </c>
      <c r="BZ69" s="507">
        <f t="shared" si="126"/>
        <v>0</v>
      </c>
      <c r="CA69" s="507">
        <f t="shared" si="126"/>
        <v>0</v>
      </c>
      <c r="CB69" s="507">
        <f t="shared" si="126"/>
        <v>0</v>
      </c>
      <c r="CC69" s="507">
        <f t="shared" si="126"/>
        <v>0</v>
      </c>
      <c r="CD69" s="507">
        <f t="shared" si="126"/>
        <v>0</v>
      </c>
      <c r="CE69" s="507">
        <f t="shared" si="126"/>
        <v>0</v>
      </c>
      <c r="CF69" s="507">
        <f t="shared" si="126"/>
        <v>0</v>
      </c>
      <c r="CG69" s="507">
        <f t="shared" si="126"/>
        <v>0</v>
      </c>
      <c r="CH69" s="507">
        <f t="shared" si="126"/>
        <v>0</v>
      </c>
      <c r="CI69" s="507">
        <f t="shared" si="126"/>
        <v>0</v>
      </c>
      <c r="CJ69" s="507">
        <f t="shared" si="126"/>
        <v>0</v>
      </c>
      <c r="CK69" s="507">
        <f t="shared" si="126"/>
        <v>0</v>
      </c>
      <c r="CL69" s="507">
        <f t="shared" si="126"/>
        <v>0</v>
      </c>
      <c r="CM69" s="507">
        <f t="shared" si="126"/>
        <v>0</v>
      </c>
      <c r="CN69" s="507">
        <f t="shared" si="126"/>
        <v>0</v>
      </c>
      <c r="CO69" s="507">
        <f t="shared" si="126"/>
        <v>0</v>
      </c>
      <c r="CP69" s="507">
        <f t="shared" si="126"/>
        <v>0</v>
      </c>
      <c r="CQ69" s="507">
        <f t="shared" si="126"/>
        <v>0</v>
      </c>
      <c r="CR69" s="507">
        <f t="shared" si="126"/>
        <v>0</v>
      </c>
      <c r="CS69" s="507">
        <f t="shared" si="126"/>
        <v>0</v>
      </c>
      <c r="CT69" s="507">
        <f t="shared" si="126"/>
        <v>0</v>
      </c>
      <c r="CU69" s="507">
        <f t="shared" si="126"/>
        <v>0</v>
      </c>
      <c r="CV69" s="507">
        <f t="shared" si="126"/>
        <v>0</v>
      </c>
      <c r="CW69" s="507">
        <f t="shared" si="126"/>
        <v>0</v>
      </c>
      <c r="CX69" s="507">
        <f t="shared" si="126"/>
        <v>0</v>
      </c>
      <c r="CY69" s="507">
        <f t="shared" si="126"/>
        <v>0</v>
      </c>
    </row>
    <row r="70" spans="1:103">
      <c r="B70" s="484"/>
      <c r="C70" s="464"/>
      <c r="D70" s="440"/>
      <c r="E70" s="440"/>
      <c r="L70" s="465"/>
      <c r="M70" s="442"/>
      <c r="N70" s="442"/>
      <c r="O70" s="465"/>
      <c r="P70" s="465"/>
      <c r="Q70" s="465"/>
      <c r="R70" s="465"/>
      <c r="S70" s="442"/>
      <c r="T70" s="442"/>
      <c r="U70" s="465"/>
      <c r="V70" s="465"/>
      <c r="W70" s="465"/>
      <c r="X70" s="465"/>
      <c r="Y70" s="465"/>
      <c r="Z70" s="465"/>
      <c r="AA70" s="465"/>
      <c r="AB70" s="465"/>
      <c r="AC70" s="465"/>
      <c r="AD70" s="465"/>
      <c r="AE70" s="465"/>
      <c r="AF70" s="465"/>
      <c r="AG70" s="465"/>
      <c r="AH70" s="465"/>
      <c r="AI70" s="465"/>
      <c r="AJ70" s="465"/>
      <c r="AK70" s="465"/>
      <c r="AL70" s="465"/>
      <c r="AM70" s="465"/>
      <c r="AN70" s="465"/>
      <c r="AO70" s="465"/>
      <c r="AP70" s="465"/>
      <c r="AQ70" s="465"/>
      <c r="AR70" s="465"/>
      <c r="AS70" s="465"/>
      <c r="AT70" s="465"/>
      <c r="AU70" s="465"/>
      <c r="AV70" s="465"/>
      <c r="AW70" s="465"/>
      <c r="AX70" s="465"/>
      <c r="AY70" s="465"/>
      <c r="AZ70" s="465"/>
      <c r="BA70" s="465"/>
      <c r="BB70" s="465"/>
      <c r="BC70" s="465"/>
      <c r="BD70" s="465"/>
      <c r="BE70" s="465"/>
      <c r="BF70" s="465"/>
      <c r="BG70" s="465"/>
      <c r="BH70" s="465"/>
      <c r="BI70" s="465"/>
      <c r="BJ70" s="465"/>
      <c r="BK70" s="465"/>
      <c r="BL70" s="465"/>
      <c r="BM70" s="465"/>
      <c r="BN70" s="465"/>
      <c r="BO70" s="465"/>
      <c r="BP70" s="465"/>
      <c r="BQ70" s="465"/>
      <c r="BR70" s="465"/>
      <c r="BS70" s="465"/>
      <c r="BT70" s="465"/>
      <c r="BU70" s="465"/>
      <c r="BV70" s="465"/>
      <c r="BW70" s="465"/>
      <c r="BX70" s="465"/>
      <c r="BY70" s="465"/>
      <c r="BZ70" s="465"/>
      <c r="CA70" s="465"/>
      <c r="CB70" s="465"/>
      <c r="CC70" s="465"/>
      <c r="CD70" s="465"/>
      <c r="CE70" s="465"/>
      <c r="CF70" s="465"/>
      <c r="CG70" s="465"/>
      <c r="CH70" s="465"/>
      <c r="CI70" s="440"/>
      <c r="CJ70" s="465"/>
      <c r="CK70" s="465"/>
      <c r="CL70" s="465"/>
      <c r="CM70" s="465"/>
      <c r="CN70" s="465"/>
      <c r="CO70" s="465"/>
      <c r="CP70" s="465"/>
      <c r="CQ70" s="465"/>
      <c r="CR70" s="465"/>
      <c r="CS70" s="465"/>
      <c r="CT70" s="465"/>
      <c r="CU70" s="465"/>
    </row>
    <row r="71" spans="1:103">
      <c r="B71" s="444" t="s">
        <v>137</v>
      </c>
      <c r="C71" s="442"/>
      <c r="D71" s="440"/>
      <c r="E71" s="440"/>
      <c r="L71" s="465"/>
      <c r="M71" s="442"/>
      <c r="N71" s="442"/>
      <c r="O71" s="465"/>
      <c r="P71" s="465"/>
      <c r="Q71" s="465"/>
      <c r="R71" s="442"/>
      <c r="S71" s="442"/>
      <c r="T71" s="442"/>
      <c r="U71" s="442"/>
      <c r="V71" s="442"/>
      <c r="W71" s="442"/>
      <c r="X71" s="442"/>
      <c r="Y71" s="442"/>
      <c r="Z71" s="442"/>
      <c r="AA71" s="442"/>
      <c r="AB71" s="442"/>
      <c r="AC71" s="442"/>
      <c r="AD71" s="442"/>
      <c r="AE71" s="442"/>
      <c r="AF71" s="442"/>
      <c r="AG71" s="442"/>
      <c r="AH71" s="442"/>
      <c r="AI71" s="442"/>
      <c r="AJ71" s="442"/>
      <c r="AK71" s="442"/>
      <c r="AL71" s="442"/>
      <c r="AM71" s="442"/>
      <c r="AN71" s="442"/>
      <c r="AO71" s="442"/>
      <c r="AP71" s="442"/>
      <c r="AQ71" s="442"/>
      <c r="AR71" s="442"/>
      <c r="AS71" s="442"/>
      <c r="AT71" s="442"/>
      <c r="AU71" s="442"/>
      <c r="AV71" s="442"/>
      <c r="AW71" s="442"/>
      <c r="AX71" s="442"/>
      <c r="AY71" s="442"/>
      <c r="AZ71" s="442"/>
      <c r="BA71" s="442"/>
      <c r="BB71" s="442"/>
      <c r="BC71" s="442"/>
      <c r="BD71" s="442"/>
      <c r="BE71" s="442"/>
      <c r="BF71" s="442"/>
      <c r="BG71" s="442"/>
      <c r="BH71" s="442"/>
      <c r="BI71" s="442"/>
      <c r="BJ71" s="442"/>
      <c r="BK71" s="442"/>
      <c r="BL71" s="442"/>
      <c r="BM71" s="442"/>
      <c r="BN71" s="442"/>
      <c r="BO71" s="442"/>
      <c r="BP71" s="442"/>
      <c r="BQ71" s="442"/>
      <c r="BR71" s="465"/>
      <c r="BS71" s="465"/>
      <c r="BT71" s="465"/>
      <c r="BU71" s="465"/>
      <c r="BV71" s="465"/>
      <c r="BW71" s="465"/>
      <c r="BX71" s="465"/>
      <c r="BY71" s="465"/>
      <c r="BZ71" s="465"/>
      <c r="CA71" s="465"/>
      <c r="CB71" s="465"/>
      <c r="CC71" s="465"/>
      <c r="CD71" s="465"/>
      <c r="CE71" s="465"/>
      <c r="CF71" s="465"/>
      <c r="CG71" s="465"/>
      <c r="CH71" s="465"/>
      <c r="CI71" s="465"/>
      <c r="CJ71" s="465"/>
      <c r="CK71" s="465"/>
      <c r="CL71" s="465"/>
      <c r="CM71" s="465"/>
      <c r="CN71" s="465"/>
      <c r="CO71" s="465"/>
      <c r="CP71" s="465"/>
      <c r="CQ71" s="465"/>
      <c r="CR71" s="465"/>
      <c r="CS71" s="465"/>
      <c r="CT71" s="465"/>
      <c r="CU71" s="465"/>
    </row>
    <row r="72" spans="1:103">
      <c r="B72" s="484"/>
      <c r="C72" s="464"/>
      <c r="D72" s="440"/>
      <c r="E72" s="440"/>
      <c r="L72" s="465"/>
      <c r="M72" s="442"/>
      <c r="N72" s="442"/>
      <c r="O72" s="465"/>
      <c r="P72" s="465"/>
      <c r="Q72" s="465"/>
      <c r="R72" s="442"/>
      <c r="S72" s="442"/>
      <c r="T72" s="442"/>
      <c r="U72" s="442"/>
      <c r="V72" s="442"/>
      <c r="W72" s="442"/>
      <c r="X72" s="442"/>
      <c r="Y72" s="442"/>
      <c r="Z72" s="442"/>
      <c r="AA72" s="442"/>
      <c r="AB72" s="442"/>
      <c r="AC72" s="442"/>
      <c r="AD72" s="442"/>
      <c r="AE72" s="442"/>
      <c r="AF72" s="442"/>
      <c r="AG72" s="442"/>
      <c r="AH72" s="442"/>
      <c r="AI72" s="442"/>
      <c r="AJ72" s="442"/>
      <c r="AK72" s="442"/>
      <c r="AL72" s="442"/>
      <c r="AM72" s="442"/>
      <c r="AN72" s="442"/>
      <c r="AO72" s="442"/>
      <c r="AP72" s="442"/>
      <c r="AQ72" s="442"/>
      <c r="AR72" s="442"/>
      <c r="AS72" s="442"/>
      <c r="AT72" s="442"/>
      <c r="AU72" s="442"/>
      <c r="AV72" s="442"/>
      <c r="AW72" s="442"/>
      <c r="AX72" s="442"/>
      <c r="AY72" s="442"/>
      <c r="AZ72" s="442"/>
      <c r="BA72" s="442"/>
      <c r="BB72" s="442"/>
      <c r="BC72" s="442"/>
      <c r="BD72" s="442"/>
      <c r="BE72" s="442"/>
      <c r="BF72" s="442"/>
      <c r="BG72" s="442"/>
      <c r="BH72" s="442"/>
      <c r="BI72" s="442"/>
      <c r="BJ72" s="442"/>
      <c r="BK72" s="442"/>
      <c r="BL72" s="442"/>
      <c r="BM72" s="442"/>
      <c r="BN72" s="442"/>
      <c r="BO72" s="442"/>
      <c r="BP72" s="442"/>
      <c r="BQ72" s="442"/>
      <c r="BR72" s="465"/>
      <c r="BS72" s="465"/>
      <c r="BT72" s="465"/>
      <c r="BU72" s="465"/>
      <c r="BV72" s="465"/>
      <c r="BW72" s="465"/>
      <c r="BX72" s="465"/>
      <c r="BY72" s="465"/>
      <c r="BZ72" s="465"/>
      <c r="CA72" s="465"/>
      <c r="CB72" s="465"/>
      <c r="CC72" s="465"/>
      <c r="CD72" s="465"/>
      <c r="CE72" s="465"/>
      <c r="CF72" s="465"/>
      <c r="CG72" s="465"/>
      <c r="CH72" s="465"/>
      <c r="CI72" s="465"/>
      <c r="CJ72" s="465"/>
      <c r="CK72" s="465"/>
      <c r="CL72" s="465"/>
      <c r="CM72" s="465"/>
      <c r="CN72" s="465"/>
      <c r="CO72" s="465"/>
      <c r="CP72" s="465"/>
      <c r="CQ72" s="465"/>
      <c r="CR72" s="465"/>
      <c r="CS72" s="465"/>
      <c r="CT72" s="465"/>
      <c r="CU72" s="465"/>
    </row>
    <row r="73" spans="1:103">
      <c r="A73" s="432" t="s">
        <v>66</v>
      </c>
      <c r="B73" s="448" t="s">
        <v>5</v>
      </c>
      <c r="C73" s="437"/>
      <c r="D73" s="440"/>
      <c r="E73" s="440"/>
      <c r="L73" s="465"/>
      <c r="M73" s="465"/>
      <c r="N73" s="465"/>
      <c r="O73" s="465"/>
      <c r="P73" s="465"/>
      <c r="Q73" s="465"/>
      <c r="R73" s="465"/>
      <c r="S73" s="465"/>
      <c r="T73" s="465"/>
      <c r="U73" s="465"/>
      <c r="V73" s="465"/>
      <c r="W73" s="465"/>
      <c r="X73" s="465"/>
      <c r="Y73" s="465"/>
      <c r="Z73" s="465"/>
      <c r="AA73" s="465"/>
      <c r="AB73" s="465"/>
      <c r="AC73" s="465"/>
      <c r="AD73" s="465"/>
      <c r="AE73" s="465"/>
      <c r="AF73" s="465"/>
      <c r="AG73" s="465"/>
      <c r="AH73" s="465"/>
      <c r="AI73" s="465"/>
      <c r="AJ73" s="465"/>
      <c r="AK73" s="465"/>
      <c r="AL73" s="465"/>
      <c r="AM73" s="465"/>
      <c r="AN73" s="465"/>
      <c r="AO73" s="465"/>
      <c r="AP73" s="465"/>
      <c r="AQ73" s="465"/>
      <c r="AR73" s="465"/>
      <c r="AS73" s="465"/>
      <c r="AT73" s="465"/>
      <c r="AU73" s="465"/>
      <c r="AV73" s="465"/>
      <c r="AW73" s="465"/>
      <c r="AX73" s="465"/>
      <c r="AY73" s="465"/>
      <c r="AZ73" s="465"/>
      <c r="BA73" s="465"/>
      <c r="BB73" s="465"/>
      <c r="BC73" s="465"/>
      <c r="BD73" s="465"/>
      <c r="BE73" s="465"/>
      <c r="BF73" s="465"/>
      <c r="BG73" s="465"/>
      <c r="BH73" s="465"/>
      <c r="BI73" s="465"/>
      <c r="BJ73" s="465"/>
      <c r="BK73" s="465"/>
      <c r="BL73" s="465"/>
      <c r="BM73" s="465"/>
      <c r="BN73" s="465"/>
      <c r="BO73" s="465"/>
      <c r="BP73" s="465"/>
      <c r="BQ73" s="465"/>
      <c r="BR73" s="465"/>
      <c r="BS73" s="465"/>
      <c r="BT73" s="465"/>
      <c r="BU73" s="465"/>
      <c r="BV73" s="465"/>
      <c r="BW73" s="465"/>
      <c r="BX73" s="465"/>
      <c r="BY73" s="465"/>
      <c r="BZ73" s="465"/>
      <c r="CA73" s="465"/>
      <c r="CB73" s="465"/>
      <c r="CC73" s="465"/>
      <c r="CD73" s="525"/>
      <c r="CE73" s="465"/>
      <c r="CF73" s="465"/>
      <c r="CG73" s="465"/>
      <c r="CH73" s="465"/>
      <c r="CI73" s="465"/>
      <c r="CJ73" s="465"/>
      <c r="CK73" s="465"/>
      <c r="CL73" s="465"/>
      <c r="CM73" s="465"/>
      <c r="CN73" s="525"/>
      <c r="CO73" s="465"/>
      <c r="CP73" s="465"/>
      <c r="CQ73" s="465"/>
      <c r="CR73" s="465"/>
      <c r="CS73" s="465"/>
      <c r="CT73" s="465"/>
      <c r="CU73" s="465"/>
    </row>
    <row r="74" spans="1:103" s="428" customFormat="1">
      <c r="A74" s="460"/>
      <c r="B74" s="428" t="s">
        <v>71</v>
      </c>
      <c r="C74" s="526"/>
      <c r="D74" s="527"/>
      <c r="E74" s="528"/>
      <c r="G74" s="514">
        <f>SUM(BS74:CY74)</f>
        <v>13840255</v>
      </c>
      <c r="H74" s="430" t="s">
        <v>136</v>
      </c>
      <c r="J74" s="514">
        <f t="shared" ref="J74:AO74" si="127">IFERROR(J56*J14/J14,0)</f>
        <v>0</v>
      </c>
      <c r="K74" s="514">
        <f t="shared" si="127"/>
        <v>0</v>
      </c>
      <c r="L74" s="514">
        <f t="shared" si="127"/>
        <v>0</v>
      </c>
      <c r="M74" s="514">
        <f t="shared" si="127"/>
        <v>0</v>
      </c>
      <c r="N74" s="514">
        <f t="shared" si="127"/>
        <v>0</v>
      </c>
      <c r="O74" s="514">
        <f t="shared" si="127"/>
        <v>0</v>
      </c>
      <c r="P74" s="514">
        <f t="shared" si="127"/>
        <v>0</v>
      </c>
      <c r="Q74" s="514">
        <f t="shared" si="127"/>
        <v>0</v>
      </c>
      <c r="R74" s="514">
        <f t="shared" si="127"/>
        <v>0</v>
      </c>
      <c r="S74" s="514">
        <f t="shared" si="127"/>
        <v>0</v>
      </c>
      <c r="T74" s="514">
        <f t="shared" si="127"/>
        <v>0</v>
      </c>
      <c r="U74" s="514">
        <f t="shared" si="127"/>
        <v>0</v>
      </c>
      <c r="V74" s="514">
        <f t="shared" si="127"/>
        <v>0</v>
      </c>
      <c r="W74" s="514">
        <f t="shared" si="127"/>
        <v>0</v>
      </c>
      <c r="X74" s="514">
        <f t="shared" si="127"/>
        <v>0</v>
      </c>
      <c r="Y74" s="514">
        <f t="shared" si="127"/>
        <v>0</v>
      </c>
      <c r="Z74" s="514">
        <f t="shared" si="127"/>
        <v>0</v>
      </c>
      <c r="AA74" s="514">
        <f t="shared" si="127"/>
        <v>0</v>
      </c>
      <c r="AB74" s="514">
        <f t="shared" si="127"/>
        <v>0</v>
      </c>
      <c r="AC74" s="514">
        <f t="shared" si="127"/>
        <v>0</v>
      </c>
      <c r="AD74" s="514">
        <f t="shared" si="127"/>
        <v>0</v>
      </c>
      <c r="AE74" s="514">
        <f t="shared" si="127"/>
        <v>13840255</v>
      </c>
      <c r="AF74" s="514">
        <f t="shared" si="127"/>
        <v>0</v>
      </c>
      <c r="AG74" s="514">
        <f t="shared" si="127"/>
        <v>0</v>
      </c>
      <c r="AH74" s="514">
        <f t="shared" si="127"/>
        <v>0</v>
      </c>
      <c r="AI74" s="514">
        <f t="shared" si="127"/>
        <v>0</v>
      </c>
      <c r="AJ74" s="514">
        <f t="shared" si="127"/>
        <v>0</v>
      </c>
      <c r="AK74" s="514">
        <f t="shared" si="127"/>
        <v>0</v>
      </c>
      <c r="AL74" s="514">
        <f t="shared" si="127"/>
        <v>0</v>
      </c>
      <c r="AM74" s="514">
        <f t="shared" si="127"/>
        <v>0</v>
      </c>
      <c r="AN74" s="514">
        <f t="shared" si="127"/>
        <v>0</v>
      </c>
      <c r="AO74" s="514">
        <f t="shared" si="127"/>
        <v>0</v>
      </c>
      <c r="AP74" s="514">
        <f t="shared" ref="AP74:BQ74" si="128">IFERROR(AP56*AP14/AP14,0)</f>
        <v>0</v>
      </c>
      <c r="AQ74" s="514">
        <f t="shared" si="128"/>
        <v>0</v>
      </c>
      <c r="AR74" s="514">
        <f t="shared" si="128"/>
        <v>0</v>
      </c>
      <c r="AS74" s="514">
        <f t="shared" si="128"/>
        <v>0</v>
      </c>
      <c r="AT74" s="514">
        <f t="shared" si="128"/>
        <v>0</v>
      </c>
      <c r="AU74" s="514">
        <f t="shared" si="128"/>
        <v>0</v>
      </c>
      <c r="AV74" s="514">
        <f t="shared" si="128"/>
        <v>0</v>
      </c>
      <c r="AW74" s="514">
        <f t="shared" si="128"/>
        <v>0</v>
      </c>
      <c r="AX74" s="514">
        <f t="shared" si="128"/>
        <v>0</v>
      </c>
      <c r="AY74" s="514">
        <f t="shared" si="128"/>
        <v>0</v>
      </c>
      <c r="AZ74" s="514">
        <f t="shared" si="128"/>
        <v>0</v>
      </c>
      <c r="BA74" s="514">
        <f t="shared" si="128"/>
        <v>0</v>
      </c>
      <c r="BB74" s="514">
        <f t="shared" si="128"/>
        <v>0</v>
      </c>
      <c r="BC74" s="514">
        <f t="shared" si="128"/>
        <v>0</v>
      </c>
      <c r="BD74" s="514">
        <f t="shared" si="128"/>
        <v>0</v>
      </c>
      <c r="BE74" s="514">
        <f t="shared" si="128"/>
        <v>0</v>
      </c>
      <c r="BF74" s="514">
        <f t="shared" si="128"/>
        <v>0</v>
      </c>
      <c r="BG74" s="514">
        <f t="shared" si="128"/>
        <v>0</v>
      </c>
      <c r="BH74" s="514">
        <f t="shared" si="128"/>
        <v>0</v>
      </c>
      <c r="BI74" s="514">
        <f t="shared" si="128"/>
        <v>0</v>
      </c>
      <c r="BJ74" s="514">
        <f t="shared" si="128"/>
        <v>0</v>
      </c>
      <c r="BK74" s="514">
        <f t="shared" si="128"/>
        <v>0</v>
      </c>
      <c r="BL74" s="514">
        <f t="shared" si="128"/>
        <v>0</v>
      </c>
      <c r="BM74" s="514">
        <f t="shared" si="128"/>
        <v>0</v>
      </c>
      <c r="BN74" s="514">
        <f t="shared" si="128"/>
        <v>0</v>
      </c>
      <c r="BO74" s="514">
        <f t="shared" si="128"/>
        <v>0</v>
      </c>
      <c r="BP74" s="514">
        <f t="shared" si="128"/>
        <v>0</v>
      </c>
      <c r="BQ74" s="514">
        <f t="shared" si="128"/>
        <v>0</v>
      </c>
      <c r="BR74" s="461"/>
      <c r="BS74" s="514">
        <f>SUM(J74:U74)</f>
        <v>0</v>
      </c>
      <c r="BT74" s="514">
        <f>SUM(V74:AG74)</f>
        <v>13840255</v>
      </c>
      <c r="BU74" s="514">
        <f>SUM(AH74:AS74)</f>
        <v>0</v>
      </c>
      <c r="BV74" s="514">
        <f>SUM(AT74:BE74)</f>
        <v>0</v>
      </c>
      <c r="BW74" s="514">
        <f>SUM(BF74:BQ74)</f>
        <v>0</v>
      </c>
      <c r="BX74" s="514">
        <f t="shared" ref="BX74:CY74" si="129">IFERROR(BX56*BX14/BX14,0)</f>
        <v>0</v>
      </c>
      <c r="BY74" s="514">
        <f t="shared" si="129"/>
        <v>0</v>
      </c>
      <c r="BZ74" s="514">
        <f t="shared" si="129"/>
        <v>0</v>
      </c>
      <c r="CA74" s="514">
        <f t="shared" si="129"/>
        <v>0</v>
      </c>
      <c r="CB74" s="514">
        <f t="shared" si="129"/>
        <v>0</v>
      </c>
      <c r="CC74" s="514">
        <f t="shared" si="129"/>
        <v>0</v>
      </c>
      <c r="CD74" s="514">
        <f t="shared" si="129"/>
        <v>0</v>
      </c>
      <c r="CE74" s="514">
        <f t="shared" si="129"/>
        <v>0</v>
      </c>
      <c r="CF74" s="514">
        <f t="shared" si="129"/>
        <v>0</v>
      </c>
      <c r="CG74" s="514">
        <f t="shared" si="129"/>
        <v>0</v>
      </c>
      <c r="CH74" s="514">
        <f t="shared" si="129"/>
        <v>0</v>
      </c>
      <c r="CI74" s="514">
        <f t="shared" si="129"/>
        <v>0</v>
      </c>
      <c r="CJ74" s="514">
        <f t="shared" si="129"/>
        <v>0</v>
      </c>
      <c r="CK74" s="514">
        <f t="shared" si="129"/>
        <v>0</v>
      </c>
      <c r="CL74" s="514">
        <f t="shared" si="129"/>
        <v>0</v>
      </c>
      <c r="CM74" s="514">
        <f t="shared" si="129"/>
        <v>0</v>
      </c>
      <c r="CN74" s="514">
        <f t="shared" si="129"/>
        <v>0</v>
      </c>
      <c r="CO74" s="514">
        <f t="shared" si="129"/>
        <v>0</v>
      </c>
      <c r="CP74" s="514">
        <f t="shared" si="129"/>
        <v>0</v>
      </c>
      <c r="CQ74" s="514">
        <f t="shared" si="129"/>
        <v>0</v>
      </c>
      <c r="CR74" s="514">
        <f t="shared" si="129"/>
        <v>0</v>
      </c>
      <c r="CS74" s="514">
        <f t="shared" si="129"/>
        <v>0</v>
      </c>
      <c r="CT74" s="514">
        <f t="shared" si="129"/>
        <v>0</v>
      </c>
      <c r="CU74" s="514">
        <f t="shared" si="129"/>
        <v>0</v>
      </c>
      <c r="CV74" s="514">
        <f t="shared" si="129"/>
        <v>0</v>
      </c>
      <c r="CW74" s="514">
        <f t="shared" si="129"/>
        <v>0</v>
      </c>
      <c r="CX74" s="514">
        <f t="shared" si="129"/>
        <v>0</v>
      </c>
      <c r="CY74" s="514">
        <f t="shared" si="129"/>
        <v>0</v>
      </c>
    </row>
    <row r="75" spans="1:103">
      <c r="B75" s="484"/>
      <c r="C75" s="529"/>
      <c r="D75" s="475"/>
      <c r="E75" s="465"/>
      <c r="L75" s="465"/>
      <c r="M75" s="465"/>
      <c r="N75" s="465"/>
      <c r="O75" s="465"/>
      <c r="P75" s="465"/>
      <c r="Q75" s="530"/>
      <c r="R75" s="465"/>
      <c r="S75" s="465"/>
      <c r="T75" s="465"/>
      <c r="U75" s="465"/>
      <c r="V75" s="465"/>
      <c r="W75" s="465"/>
      <c r="X75" s="465"/>
      <c r="Y75" s="465"/>
      <c r="Z75" s="465"/>
      <c r="AA75" s="465"/>
      <c r="AB75" s="465"/>
      <c r="AC75" s="465"/>
      <c r="AD75" s="465"/>
      <c r="AE75" s="465"/>
      <c r="AF75" s="465"/>
      <c r="AG75" s="465"/>
      <c r="AH75" s="465"/>
      <c r="AI75" s="465"/>
      <c r="AJ75" s="465"/>
      <c r="AK75" s="465"/>
      <c r="AL75" s="465"/>
      <c r="AM75" s="465"/>
      <c r="AN75" s="465"/>
      <c r="AO75" s="465"/>
      <c r="AP75" s="465"/>
      <c r="AQ75" s="465"/>
      <c r="AR75" s="465"/>
      <c r="AS75" s="465"/>
      <c r="AT75" s="465"/>
      <c r="AU75" s="465"/>
      <c r="AV75" s="465"/>
      <c r="AW75" s="465"/>
      <c r="AX75" s="465"/>
      <c r="AY75" s="465"/>
      <c r="AZ75" s="465"/>
      <c r="BA75" s="465"/>
      <c r="BB75" s="465"/>
      <c r="BC75" s="465"/>
      <c r="BD75" s="465"/>
      <c r="BE75" s="465"/>
      <c r="BF75" s="465"/>
      <c r="BG75" s="465"/>
      <c r="BH75" s="465"/>
      <c r="BI75" s="465"/>
      <c r="BJ75" s="465"/>
      <c r="BK75" s="465"/>
      <c r="BL75" s="465"/>
      <c r="BM75" s="465"/>
      <c r="BN75" s="465"/>
      <c r="BO75" s="465"/>
      <c r="BP75" s="465"/>
      <c r="BQ75" s="465"/>
      <c r="BR75" s="465"/>
      <c r="BS75" s="465"/>
      <c r="BT75" s="465"/>
      <c r="BU75" s="465"/>
      <c r="BV75" s="465"/>
      <c r="BW75" s="465"/>
      <c r="BX75" s="465"/>
      <c r="BY75" s="465"/>
      <c r="BZ75" s="465"/>
      <c r="CA75" s="465"/>
      <c r="CB75" s="465"/>
      <c r="CC75" s="465"/>
      <c r="CD75" s="465"/>
      <c r="CE75" s="465"/>
      <c r="CF75" s="465"/>
      <c r="CG75" s="465"/>
      <c r="CH75" s="465"/>
      <c r="CI75" s="465"/>
      <c r="CJ75" s="465"/>
      <c r="CK75" s="465"/>
      <c r="CL75" s="465"/>
      <c r="CM75" s="465"/>
      <c r="CN75" s="465"/>
      <c r="CO75" s="465"/>
      <c r="CP75" s="465"/>
      <c r="CQ75" s="465"/>
      <c r="CR75" s="465"/>
      <c r="CS75" s="465"/>
      <c r="CT75" s="465"/>
      <c r="CU75" s="465"/>
    </row>
    <row r="76" spans="1:103" s="428" customFormat="1">
      <c r="A76" s="460"/>
      <c r="B76" s="531" t="s">
        <v>90</v>
      </c>
      <c r="C76" s="532">
        <f>BV309</f>
        <v>6.4627677493327873E-2</v>
      </c>
      <c r="D76" s="488" t="s">
        <v>232</v>
      </c>
      <c r="E76" s="461"/>
      <c r="G76" s="514">
        <f>SUM(BS76:CY76)</f>
        <v>625996245.83057404</v>
      </c>
      <c r="H76" s="430" t="s">
        <v>136</v>
      </c>
      <c r="J76" s="443">
        <f t="shared" ref="J76:AO76" si="130">J77-J78</f>
        <v>0</v>
      </c>
      <c r="K76" s="443">
        <f t="shared" si="130"/>
        <v>0</v>
      </c>
      <c r="L76" s="443">
        <f t="shared" si="130"/>
        <v>0</v>
      </c>
      <c r="M76" s="443">
        <f t="shared" si="130"/>
        <v>0</v>
      </c>
      <c r="N76" s="443">
        <f t="shared" si="130"/>
        <v>0</v>
      </c>
      <c r="O76" s="443">
        <f t="shared" si="130"/>
        <v>0</v>
      </c>
      <c r="P76" s="443">
        <f t="shared" si="130"/>
        <v>0</v>
      </c>
      <c r="Q76" s="443">
        <f t="shared" si="130"/>
        <v>0</v>
      </c>
      <c r="R76" s="443">
        <f t="shared" si="130"/>
        <v>0</v>
      </c>
      <c r="S76" s="443">
        <f t="shared" si="130"/>
        <v>0</v>
      </c>
      <c r="T76" s="443">
        <f t="shared" si="130"/>
        <v>0</v>
      </c>
      <c r="U76" s="443">
        <f t="shared" si="130"/>
        <v>0</v>
      </c>
      <c r="V76" s="443">
        <f t="shared" si="130"/>
        <v>0</v>
      </c>
      <c r="W76" s="443">
        <f t="shared" si="130"/>
        <v>0</v>
      </c>
      <c r="X76" s="443">
        <f t="shared" si="130"/>
        <v>0</v>
      </c>
      <c r="Y76" s="443">
        <f t="shared" si="130"/>
        <v>0</v>
      </c>
      <c r="Z76" s="443">
        <f t="shared" si="130"/>
        <v>0</v>
      </c>
      <c r="AA76" s="443">
        <f t="shared" si="130"/>
        <v>0</v>
      </c>
      <c r="AB76" s="443">
        <f t="shared" si="130"/>
        <v>0</v>
      </c>
      <c r="AC76" s="443">
        <f t="shared" si="130"/>
        <v>0</v>
      </c>
      <c r="AD76" s="443">
        <f t="shared" si="130"/>
        <v>0</v>
      </c>
      <c r="AE76" s="443">
        <f>AE77-AE78</f>
        <v>625996245.83057404</v>
      </c>
      <c r="AF76" s="443">
        <f t="shared" si="130"/>
        <v>0</v>
      </c>
      <c r="AG76" s="443">
        <f t="shared" si="130"/>
        <v>0</v>
      </c>
      <c r="AH76" s="443">
        <f t="shared" si="130"/>
        <v>0</v>
      </c>
      <c r="AI76" s="443">
        <f t="shared" si="130"/>
        <v>0</v>
      </c>
      <c r="AJ76" s="443">
        <f t="shared" si="130"/>
        <v>0</v>
      </c>
      <c r="AK76" s="443">
        <f t="shared" si="130"/>
        <v>0</v>
      </c>
      <c r="AL76" s="443">
        <f t="shared" si="130"/>
        <v>0</v>
      </c>
      <c r="AM76" s="443">
        <f t="shared" si="130"/>
        <v>0</v>
      </c>
      <c r="AN76" s="443">
        <f t="shared" si="130"/>
        <v>0</v>
      </c>
      <c r="AO76" s="443">
        <f t="shared" si="130"/>
        <v>0</v>
      </c>
      <c r="AP76" s="443">
        <f t="shared" ref="AP76:BU76" si="131">AP77-AP78</f>
        <v>0</v>
      </c>
      <c r="AQ76" s="443">
        <f t="shared" si="131"/>
        <v>0</v>
      </c>
      <c r="AR76" s="443">
        <f t="shared" si="131"/>
        <v>0</v>
      </c>
      <c r="AS76" s="443">
        <f t="shared" si="131"/>
        <v>0</v>
      </c>
      <c r="AT76" s="443">
        <f t="shared" si="131"/>
        <v>0</v>
      </c>
      <c r="AU76" s="443">
        <f t="shared" si="131"/>
        <v>0</v>
      </c>
      <c r="AV76" s="443">
        <f t="shared" si="131"/>
        <v>0</v>
      </c>
      <c r="AW76" s="443">
        <f t="shared" si="131"/>
        <v>0</v>
      </c>
      <c r="AX76" s="443">
        <f t="shared" si="131"/>
        <v>0</v>
      </c>
      <c r="AY76" s="443">
        <f t="shared" si="131"/>
        <v>0</v>
      </c>
      <c r="AZ76" s="443">
        <f t="shared" si="131"/>
        <v>0</v>
      </c>
      <c r="BA76" s="443">
        <f t="shared" si="131"/>
        <v>0</v>
      </c>
      <c r="BB76" s="443">
        <f t="shared" si="131"/>
        <v>0</v>
      </c>
      <c r="BC76" s="443">
        <f t="shared" si="131"/>
        <v>0</v>
      </c>
      <c r="BD76" s="443">
        <f t="shared" si="131"/>
        <v>0</v>
      </c>
      <c r="BE76" s="443">
        <f t="shared" si="131"/>
        <v>0</v>
      </c>
      <c r="BF76" s="443">
        <f t="shared" si="131"/>
        <v>0</v>
      </c>
      <c r="BG76" s="443">
        <f t="shared" si="131"/>
        <v>0</v>
      </c>
      <c r="BH76" s="443">
        <f t="shared" si="131"/>
        <v>0</v>
      </c>
      <c r="BI76" s="443">
        <f t="shared" si="131"/>
        <v>0</v>
      </c>
      <c r="BJ76" s="443">
        <f t="shared" si="131"/>
        <v>0</v>
      </c>
      <c r="BK76" s="443">
        <f t="shared" si="131"/>
        <v>0</v>
      </c>
      <c r="BL76" s="443">
        <f t="shared" si="131"/>
        <v>0</v>
      </c>
      <c r="BM76" s="443">
        <f t="shared" si="131"/>
        <v>0</v>
      </c>
      <c r="BN76" s="443">
        <f t="shared" si="131"/>
        <v>0</v>
      </c>
      <c r="BO76" s="443">
        <f t="shared" si="131"/>
        <v>0</v>
      </c>
      <c r="BP76" s="443">
        <f t="shared" si="131"/>
        <v>0</v>
      </c>
      <c r="BQ76" s="443">
        <f t="shared" si="131"/>
        <v>0</v>
      </c>
      <c r="BR76" s="461"/>
      <c r="BS76" s="514">
        <f>SUM(J76:U76)</f>
        <v>0</v>
      </c>
      <c r="BT76" s="514">
        <f>SUM(V76:AG76)</f>
        <v>625996245.83057404</v>
      </c>
      <c r="BU76" s="514">
        <f>SUM(AH76:AS76)</f>
        <v>0</v>
      </c>
      <c r="BV76" s="514">
        <f>SUM(AT76:BE76)</f>
        <v>0</v>
      </c>
      <c r="BW76" s="514">
        <f>SUM(BF76:BQ76)</f>
        <v>0</v>
      </c>
      <c r="BX76" s="443">
        <f t="shared" ref="BX76:CY76" si="132">BX77-BX78</f>
        <v>0</v>
      </c>
      <c r="BY76" s="443">
        <f t="shared" si="132"/>
        <v>0</v>
      </c>
      <c r="BZ76" s="443">
        <f t="shared" si="132"/>
        <v>0</v>
      </c>
      <c r="CA76" s="443">
        <f t="shared" si="132"/>
        <v>0</v>
      </c>
      <c r="CB76" s="443">
        <f t="shared" si="132"/>
        <v>0</v>
      </c>
      <c r="CC76" s="443">
        <f t="shared" si="132"/>
        <v>0</v>
      </c>
      <c r="CD76" s="443">
        <f t="shared" si="132"/>
        <v>0</v>
      </c>
      <c r="CE76" s="443">
        <f t="shared" si="132"/>
        <v>0</v>
      </c>
      <c r="CF76" s="443">
        <f t="shared" si="132"/>
        <v>0</v>
      </c>
      <c r="CG76" s="443">
        <f t="shared" si="132"/>
        <v>0</v>
      </c>
      <c r="CH76" s="443">
        <f t="shared" si="132"/>
        <v>0</v>
      </c>
      <c r="CI76" s="443">
        <f t="shared" si="132"/>
        <v>0</v>
      </c>
      <c r="CJ76" s="443">
        <f t="shared" si="132"/>
        <v>0</v>
      </c>
      <c r="CK76" s="443">
        <f t="shared" si="132"/>
        <v>0</v>
      </c>
      <c r="CL76" s="443">
        <f t="shared" si="132"/>
        <v>0</v>
      </c>
      <c r="CM76" s="443">
        <f t="shared" si="132"/>
        <v>0</v>
      </c>
      <c r="CN76" s="443">
        <f t="shared" si="132"/>
        <v>0</v>
      </c>
      <c r="CO76" s="443">
        <f t="shared" si="132"/>
        <v>0</v>
      </c>
      <c r="CP76" s="443">
        <f t="shared" si="132"/>
        <v>0</v>
      </c>
      <c r="CQ76" s="443">
        <f t="shared" si="132"/>
        <v>0</v>
      </c>
      <c r="CR76" s="443">
        <f t="shared" si="132"/>
        <v>0</v>
      </c>
      <c r="CS76" s="443">
        <f t="shared" si="132"/>
        <v>0</v>
      </c>
      <c r="CT76" s="443">
        <f t="shared" si="132"/>
        <v>0</v>
      </c>
      <c r="CU76" s="443">
        <f t="shared" si="132"/>
        <v>0</v>
      </c>
      <c r="CV76" s="443">
        <f t="shared" si="132"/>
        <v>0</v>
      </c>
      <c r="CW76" s="443">
        <f t="shared" si="132"/>
        <v>0</v>
      </c>
      <c r="CX76" s="443">
        <f t="shared" si="132"/>
        <v>0</v>
      </c>
      <c r="CY76" s="443">
        <f t="shared" si="132"/>
        <v>0</v>
      </c>
    </row>
    <row r="77" spans="1:103" s="428" customFormat="1">
      <c r="A77" s="460"/>
      <c r="B77" s="484" t="s">
        <v>91</v>
      </c>
      <c r="C77" s="533">
        <f>F317</f>
        <v>2535048551.1905742</v>
      </c>
      <c r="D77" s="427" t="s">
        <v>87</v>
      </c>
      <c r="E77" s="534">
        <f>C77/C78-1</f>
        <v>0.38663517268656822</v>
      </c>
      <c r="G77" s="442">
        <f>SUM(BS77:CY77)</f>
        <v>2535048551.1905742</v>
      </c>
      <c r="H77" s="429" t="s">
        <v>136</v>
      </c>
      <c r="J77" s="535">
        <f t="shared" ref="J77:AO77" si="133">IF(J7=$C15,$C77,0)</f>
        <v>0</v>
      </c>
      <c r="K77" s="535">
        <f t="shared" si="133"/>
        <v>0</v>
      </c>
      <c r="L77" s="535">
        <f t="shared" si="133"/>
        <v>0</v>
      </c>
      <c r="M77" s="535">
        <f t="shared" si="133"/>
        <v>0</v>
      </c>
      <c r="N77" s="535">
        <f t="shared" si="133"/>
        <v>0</v>
      </c>
      <c r="O77" s="535">
        <f t="shared" si="133"/>
        <v>0</v>
      </c>
      <c r="P77" s="535">
        <f t="shared" si="133"/>
        <v>0</v>
      </c>
      <c r="Q77" s="535">
        <f t="shared" si="133"/>
        <v>0</v>
      </c>
      <c r="R77" s="535">
        <f t="shared" si="133"/>
        <v>0</v>
      </c>
      <c r="S77" s="535">
        <f t="shared" si="133"/>
        <v>0</v>
      </c>
      <c r="T77" s="535">
        <f t="shared" si="133"/>
        <v>0</v>
      </c>
      <c r="U77" s="535">
        <f t="shared" si="133"/>
        <v>0</v>
      </c>
      <c r="V77" s="535">
        <f t="shared" si="133"/>
        <v>0</v>
      </c>
      <c r="W77" s="535">
        <f t="shared" si="133"/>
        <v>0</v>
      </c>
      <c r="X77" s="535">
        <f t="shared" si="133"/>
        <v>0</v>
      </c>
      <c r="Y77" s="535">
        <f t="shared" si="133"/>
        <v>0</v>
      </c>
      <c r="Z77" s="535">
        <f t="shared" si="133"/>
        <v>0</v>
      </c>
      <c r="AA77" s="535">
        <f t="shared" si="133"/>
        <v>0</v>
      </c>
      <c r="AB77" s="535">
        <f t="shared" si="133"/>
        <v>0</v>
      </c>
      <c r="AC77" s="535">
        <f t="shared" si="133"/>
        <v>0</v>
      </c>
      <c r="AD77" s="535">
        <f t="shared" si="133"/>
        <v>0</v>
      </c>
      <c r="AE77" s="535">
        <f>IF(AE7=$C15,$C77,0)</f>
        <v>2535048551.1905742</v>
      </c>
      <c r="AF77" s="535">
        <f t="shared" si="133"/>
        <v>0</v>
      </c>
      <c r="AG77" s="535">
        <f t="shared" si="133"/>
        <v>0</v>
      </c>
      <c r="AH77" s="535">
        <f t="shared" si="133"/>
        <v>0</v>
      </c>
      <c r="AI77" s="535">
        <f t="shared" si="133"/>
        <v>0</v>
      </c>
      <c r="AJ77" s="535">
        <f t="shared" si="133"/>
        <v>0</v>
      </c>
      <c r="AK77" s="535">
        <f t="shared" si="133"/>
        <v>0</v>
      </c>
      <c r="AL77" s="535">
        <f t="shared" si="133"/>
        <v>0</v>
      </c>
      <c r="AM77" s="535">
        <f t="shared" si="133"/>
        <v>0</v>
      </c>
      <c r="AN77" s="535">
        <f t="shared" si="133"/>
        <v>0</v>
      </c>
      <c r="AO77" s="535">
        <f t="shared" si="133"/>
        <v>0</v>
      </c>
      <c r="AP77" s="535">
        <f t="shared" ref="AP77:BQ77" si="134">IF(AP7=$C15,$C77,0)</f>
        <v>0</v>
      </c>
      <c r="AQ77" s="535">
        <f t="shared" si="134"/>
        <v>0</v>
      </c>
      <c r="AR77" s="535">
        <f t="shared" si="134"/>
        <v>0</v>
      </c>
      <c r="AS77" s="535">
        <f t="shared" si="134"/>
        <v>0</v>
      </c>
      <c r="AT77" s="535">
        <f t="shared" si="134"/>
        <v>0</v>
      </c>
      <c r="AU77" s="535">
        <f t="shared" si="134"/>
        <v>0</v>
      </c>
      <c r="AV77" s="535">
        <f t="shared" si="134"/>
        <v>0</v>
      </c>
      <c r="AW77" s="535">
        <f t="shared" si="134"/>
        <v>0</v>
      </c>
      <c r="AX77" s="535">
        <f t="shared" si="134"/>
        <v>0</v>
      </c>
      <c r="AY77" s="535">
        <f t="shared" si="134"/>
        <v>0</v>
      </c>
      <c r="AZ77" s="535">
        <f t="shared" si="134"/>
        <v>0</v>
      </c>
      <c r="BA77" s="535">
        <f t="shared" si="134"/>
        <v>0</v>
      </c>
      <c r="BB77" s="535">
        <f t="shared" si="134"/>
        <v>0</v>
      </c>
      <c r="BC77" s="535">
        <f t="shared" si="134"/>
        <v>0</v>
      </c>
      <c r="BD77" s="535">
        <f t="shared" si="134"/>
        <v>0</v>
      </c>
      <c r="BE77" s="535">
        <f t="shared" si="134"/>
        <v>0</v>
      </c>
      <c r="BF77" s="535">
        <f t="shared" si="134"/>
        <v>0</v>
      </c>
      <c r="BG77" s="535">
        <f t="shared" si="134"/>
        <v>0</v>
      </c>
      <c r="BH77" s="535">
        <f t="shared" si="134"/>
        <v>0</v>
      </c>
      <c r="BI77" s="535">
        <f t="shared" si="134"/>
        <v>0</v>
      </c>
      <c r="BJ77" s="535">
        <f t="shared" si="134"/>
        <v>0</v>
      </c>
      <c r="BK77" s="535">
        <f t="shared" si="134"/>
        <v>0</v>
      </c>
      <c r="BL77" s="535">
        <f t="shared" si="134"/>
        <v>0</v>
      </c>
      <c r="BM77" s="535">
        <f t="shared" si="134"/>
        <v>0</v>
      </c>
      <c r="BN77" s="535">
        <f t="shared" si="134"/>
        <v>0</v>
      </c>
      <c r="BO77" s="535">
        <f t="shared" si="134"/>
        <v>0</v>
      </c>
      <c r="BP77" s="535">
        <f t="shared" si="134"/>
        <v>0</v>
      </c>
      <c r="BQ77" s="535">
        <f t="shared" si="134"/>
        <v>0</v>
      </c>
      <c r="BR77" s="461"/>
      <c r="BS77" s="442">
        <f>SUM(J77:U77)</f>
        <v>0</v>
      </c>
      <c r="BT77" s="442">
        <f>SUM(V77:AG77)</f>
        <v>2535048551.1905742</v>
      </c>
      <c r="BU77" s="442">
        <f>SUM(AH77:AS77)</f>
        <v>0</v>
      </c>
      <c r="BV77" s="442">
        <f>SUM(AT77:BE77)</f>
        <v>0</v>
      </c>
      <c r="BW77" s="442">
        <f>SUM(BF77:BQ77)</f>
        <v>0</v>
      </c>
      <c r="BX77" s="535">
        <f t="shared" ref="BX77:CY77" si="135">IF(BX7=$C15,$C77,0)</f>
        <v>0</v>
      </c>
      <c r="BY77" s="535">
        <f t="shared" si="135"/>
        <v>0</v>
      </c>
      <c r="BZ77" s="535">
        <f t="shared" si="135"/>
        <v>0</v>
      </c>
      <c r="CA77" s="535">
        <f t="shared" si="135"/>
        <v>0</v>
      </c>
      <c r="CB77" s="535">
        <f t="shared" si="135"/>
        <v>0</v>
      </c>
      <c r="CC77" s="535">
        <f t="shared" si="135"/>
        <v>0</v>
      </c>
      <c r="CD77" s="535">
        <f t="shared" si="135"/>
        <v>0</v>
      </c>
      <c r="CE77" s="535">
        <f t="shared" si="135"/>
        <v>0</v>
      </c>
      <c r="CF77" s="535">
        <f t="shared" si="135"/>
        <v>0</v>
      </c>
      <c r="CG77" s="535">
        <f t="shared" si="135"/>
        <v>0</v>
      </c>
      <c r="CH77" s="535">
        <f t="shared" si="135"/>
        <v>0</v>
      </c>
      <c r="CI77" s="535">
        <f t="shared" si="135"/>
        <v>0</v>
      </c>
      <c r="CJ77" s="535">
        <f t="shared" si="135"/>
        <v>0</v>
      </c>
      <c r="CK77" s="535">
        <f t="shared" si="135"/>
        <v>0</v>
      </c>
      <c r="CL77" s="535">
        <f t="shared" si="135"/>
        <v>0</v>
      </c>
      <c r="CM77" s="535">
        <f t="shared" si="135"/>
        <v>0</v>
      </c>
      <c r="CN77" s="535">
        <f t="shared" si="135"/>
        <v>0</v>
      </c>
      <c r="CO77" s="535">
        <f t="shared" si="135"/>
        <v>0</v>
      </c>
      <c r="CP77" s="535">
        <f t="shared" si="135"/>
        <v>0</v>
      </c>
      <c r="CQ77" s="535">
        <f t="shared" si="135"/>
        <v>0</v>
      </c>
      <c r="CR77" s="535">
        <f t="shared" si="135"/>
        <v>0</v>
      </c>
      <c r="CS77" s="535">
        <f t="shared" si="135"/>
        <v>0</v>
      </c>
      <c r="CT77" s="535">
        <f t="shared" si="135"/>
        <v>0</v>
      </c>
      <c r="CU77" s="535">
        <f t="shared" si="135"/>
        <v>0</v>
      </c>
      <c r="CV77" s="535">
        <f t="shared" si="135"/>
        <v>0</v>
      </c>
      <c r="CW77" s="535">
        <f t="shared" si="135"/>
        <v>0</v>
      </c>
      <c r="CX77" s="535">
        <f t="shared" si="135"/>
        <v>0</v>
      </c>
      <c r="CY77" s="535">
        <f t="shared" si="135"/>
        <v>0</v>
      </c>
    </row>
    <row r="78" spans="1:103" s="429" customFormat="1">
      <c r="A78" s="432"/>
      <c r="B78" s="484" t="s">
        <v>82</v>
      </c>
      <c r="C78" s="533">
        <f>SUM(G159,G176)</f>
        <v>1828201535</v>
      </c>
      <c r="D78" s="529"/>
      <c r="E78" s="536">
        <f>F315/E21</f>
        <v>29729.316545960224</v>
      </c>
      <c r="F78" s="440" t="s">
        <v>187</v>
      </c>
      <c r="G78" s="442">
        <f>SUM(BS78:CY78)</f>
        <v>1909052305.3600001</v>
      </c>
      <c r="H78" s="429" t="s">
        <v>136</v>
      </c>
      <c r="I78" s="427"/>
      <c r="J78" s="535">
        <f t="shared" ref="J78:AO78" si="136">IFERROR(J435*J15/J15,0)</f>
        <v>0</v>
      </c>
      <c r="K78" s="535">
        <f t="shared" si="136"/>
        <v>0</v>
      </c>
      <c r="L78" s="535">
        <f t="shared" si="136"/>
        <v>0</v>
      </c>
      <c r="M78" s="535">
        <f t="shared" si="136"/>
        <v>0</v>
      </c>
      <c r="N78" s="535">
        <f t="shared" si="136"/>
        <v>0</v>
      </c>
      <c r="O78" s="535">
        <f t="shared" si="136"/>
        <v>0</v>
      </c>
      <c r="P78" s="535">
        <f t="shared" si="136"/>
        <v>0</v>
      </c>
      <c r="Q78" s="535">
        <f t="shared" si="136"/>
        <v>0</v>
      </c>
      <c r="R78" s="535">
        <f t="shared" si="136"/>
        <v>0</v>
      </c>
      <c r="S78" s="535">
        <f t="shared" si="136"/>
        <v>0</v>
      </c>
      <c r="T78" s="535">
        <f t="shared" si="136"/>
        <v>0</v>
      </c>
      <c r="U78" s="535">
        <f t="shared" si="136"/>
        <v>0</v>
      </c>
      <c r="V78" s="535">
        <f t="shared" si="136"/>
        <v>0</v>
      </c>
      <c r="W78" s="535">
        <f t="shared" si="136"/>
        <v>0</v>
      </c>
      <c r="X78" s="535">
        <f t="shared" si="136"/>
        <v>0</v>
      </c>
      <c r="Y78" s="535">
        <f t="shared" si="136"/>
        <v>0</v>
      </c>
      <c r="Z78" s="535">
        <f t="shared" si="136"/>
        <v>0</v>
      </c>
      <c r="AA78" s="535">
        <f t="shared" si="136"/>
        <v>0</v>
      </c>
      <c r="AB78" s="535">
        <f t="shared" si="136"/>
        <v>0</v>
      </c>
      <c r="AC78" s="535">
        <f t="shared" si="136"/>
        <v>0</v>
      </c>
      <c r="AD78" s="535">
        <f t="shared" si="136"/>
        <v>0</v>
      </c>
      <c r="AE78" s="535">
        <f t="shared" si="136"/>
        <v>1909052305.3600001</v>
      </c>
      <c r="AF78" s="535">
        <f t="shared" si="136"/>
        <v>0</v>
      </c>
      <c r="AG78" s="535">
        <f t="shared" si="136"/>
        <v>0</v>
      </c>
      <c r="AH78" s="535">
        <f t="shared" si="136"/>
        <v>0</v>
      </c>
      <c r="AI78" s="535">
        <f t="shared" si="136"/>
        <v>0</v>
      </c>
      <c r="AJ78" s="535">
        <f t="shared" si="136"/>
        <v>0</v>
      </c>
      <c r="AK78" s="535">
        <f t="shared" si="136"/>
        <v>0</v>
      </c>
      <c r="AL78" s="535">
        <f t="shared" si="136"/>
        <v>0</v>
      </c>
      <c r="AM78" s="535">
        <f t="shared" si="136"/>
        <v>0</v>
      </c>
      <c r="AN78" s="535">
        <f t="shared" si="136"/>
        <v>0</v>
      </c>
      <c r="AO78" s="535">
        <f t="shared" si="136"/>
        <v>0</v>
      </c>
      <c r="AP78" s="535">
        <f t="shared" ref="AP78:BQ78" si="137">IFERROR(AP435*AP15/AP15,0)</f>
        <v>0</v>
      </c>
      <c r="AQ78" s="535">
        <f t="shared" si="137"/>
        <v>0</v>
      </c>
      <c r="AR78" s="535">
        <f t="shared" si="137"/>
        <v>0</v>
      </c>
      <c r="AS78" s="535">
        <f t="shared" si="137"/>
        <v>0</v>
      </c>
      <c r="AT78" s="535">
        <f t="shared" si="137"/>
        <v>0</v>
      </c>
      <c r="AU78" s="535">
        <f t="shared" si="137"/>
        <v>0</v>
      </c>
      <c r="AV78" s="535">
        <f t="shared" si="137"/>
        <v>0</v>
      </c>
      <c r="AW78" s="535">
        <f t="shared" si="137"/>
        <v>0</v>
      </c>
      <c r="AX78" s="535">
        <f t="shared" si="137"/>
        <v>0</v>
      </c>
      <c r="AY78" s="535">
        <f t="shared" si="137"/>
        <v>0</v>
      </c>
      <c r="AZ78" s="535">
        <f t="shared" si="137"/>
        <v>0</v>
      </c>
      <c r="BA78" s="535">
        <f t="shared" si="137"/>
        <v>0</v>
      </c>
      <c r="BB78" s="535">
        <f t="shared" si="137"/>
        <v>0</v>
      </c>
      <c r="BC78" s="535">
        <f t="shared" si="137"/>
        <v>0</v>
      </c>
      <c r="BD78" s="535">
        <f t="shared" si="137"/>
        <v>0</v>
      </c>
      <c r="BE78" s="535">
        <f t="shared" si="137"/>
        <v>0</v>
      </c>
      <c r="BF78" s="535">
        <f t="shared" si="137"/>
        <v>0</v>
      </c>
      <c r="BG78" s="535">
        <f t="shared" si="137"/>
        <v>0</v>
      </c>
      <c r="BH78" s="535">
        <f t="shared" si="137"/>
        <v>0</v>
      </c>
      <c r="BI78" s="535">
        <f t="shared" si="137"/>
        <v>0</v>
      </c>
      <c r="BJ78" s="535">
        <f t="shared" si="137"/>
        <v>0</v>
      </c>
      <c r="BK78" s="535">
        <f t="shared" si="137"/>
        <v>0</v>
      </c>
      <c r="BL78" s="535">
        <f t="shared" si="137"/>
        <v>0</v>
      </c>
      <c r="BM78" s="535">
        <f t="shared" si="137"/>
        <v>0</v>
      </c>
      <c r="BN78" s="535">
        <f t="shared" si="137"/>
        <v>0</v>
      </c>
      <c r="BO78" s="535">
        <f t="shared" si="137"/>
        <v>0</v>
      </c>
      <c r="BP78" s="535">
        <f t="shared" si="137"/>
        <v>0</v>
      </c>
      <c r="BQ78" s="535">
        <f t="shared" si="137"/>
        <v>0</v>
      </c>
      <c r="BR78" s="465"/>
      <c r="BS78" s="442">
        <f>SUM(J78:U78)</f>
        <v>0</v>
      </c>
      <c r="BT78" s="442">
        <f>SUM(V78:AG78)</f>
        <v>1909052305.3600001</v>
      </c>
      <c r="BU78" s="442">
        <f>SUM(AH78:AS78)</f>
        <v>0</v>
      </c>
      <c r="BV78" s="442">
        <f>SUM(AT78:BE78)</f>
        <v>0</v>
      </c>
      <c r="BW78" s="442">
        <f>SUM(BF78:BQ78)</f>
        <v>0</v>
      </c>
      <c r="BX78" s="535">
        <f t="shared" ref="BX78:CY78" si="138">IFERROR(BX435*BX15/BX15,0)</f>
        <v>0</v>
      </c>
      <c r="BY78" s="535">
        <f t="shared" si="138"/>
        <v>0</v>
      </c>
      <c r="BZ78" s="535">
        <f t="shared" si="138"/>
        <v>0</v>
      </c>
      <c r="CA78" s="535">
        <f t="shared" si="138"/>
        <v>0</v>
      </c>
      <c r="CB78" s="535">
        <f t="shared" si="138"/>
        <v>0</v>
      </c>
      <c r="CC78" s="535">
        <f t="shared" si="138"/>
        <v>0</v>
      </c>
      <c r="CD78" s="535">
        <f t="shared" si="138"/>
        <v>0</v>
      </c>
      <c r="CE78" s="535">
        <f t="shared" si="138"/>
        <v>0</v>
      </c>
      <c r="CF78" s="535">
        <f t="shared" si="138"/>
        <v>0</v>
      </c>
      <c r="CG78" s="535">
        <f t="shared" si="138"/>
        <v>0</v>
      </c>
      <c r="CH78" s="535">
        <f t="shared" si="138"/>
        <v>0</v>
      </c>
      <c r="CI78" s="535">
        <f t="shared" si="138"/>
        <v>0</v>
      </c>
      <c r="CJ78" s="535">
        <f t="shared" si="138"/>
        <v>0</v>
      </c>
      <c r="CK78" s="535">
        <f t="shared" si="138"/>
        <v>0</v>
      </c>
      <c r="CL78" s="535">
        <f t="shared" si="138"/>
        <v>0</v>
      </c>
      <c r="CM78" s="535">
        <f t="shared" si="138"/>
        <v>0</v>
      </c>
      <c r="CN78" s="535">
        <f t="shared" si="138"/>
        <v>0</v>
      </c>
      <c r="CO78" s="535">
        <f t="shared" si="138"/>
        <v>0</v>
      </c>
      <c r="CP78" s="535">
        <f t="shared" si="138"/>
        <v>0</v>
      </c>
      <c r="CQ78" s="535">
        <f t="shared" si="138"/>
        <v>0</v>
      </c>
      <c r="CR78" s="535">
        <f t="shared" si="138"/>
        <v>0</v>
      </c>
      <c r="CS78" s="535">
        <f t="shared" si="138"/>
        <v>0</v>
      </c>
      <c r="CT78" s="535">
        <f t="shared" si="138"/>
        <v>0</v>
      </c>
      <c r="CU78" s="535">
        <f t="shared" si="138"/>
        <v>0</v>
      </c>
      <c r="CV78" s="535">
        <f t="shared" si="138"/>
        <v>0</v>
      </c>
      <c r="CW78" s="535">
        <f t="shared" si="138"/>
        <v>0</v>
      </c>
      <c r="CX78" s="535">
        <f t="shared" si="138"/>
        <v>0</v>
      </c>
      <c r="CY78" s="535">
        <f t="shared" si="138"/>
        <v>0</v>
      </c>
    </row>
    <row r="79" spans="1:103" s="428" customFormat="1">
      <c r="A79" s="460"/>
      <c r="B79" s="506" t="s">
        <v>84</v>
      </c>
      <c r="C79" s="507"/>
      <c r="D79" s="537"/>
      <c r="E79" s="537"/>
      <c r="F79" s="506"/>
      <c r="G79" s="506"/>
      <c r="H79" s="506"/>
      <c r="I79" s="506"/>
      <c r="J79" s="507">
        <f t="shared" ref="J79:AO79" si="139">SUM(J74,J76)</f>
        <v>0</v>
      </c>
      <c r="K79" s="507">
        <f t="shared" si="139"/>
        <v>0</v>
      </c>
      <c r="L79" s="507">
        <f t="shared" si="139"/>
        <v>0</v>
      </c>
      <c r="M79" s="507">
        <f t="shared" si="139"/>
        <v>0</v>
      </c>
      <c r="N79" s="507">
        <f t="shared" si="139"/>
        <v>0</v>
      </c>
      <c r="O79" s="507">
        <f t="shared" si="139"/>
        <v>0</v>
      </c>
      <c r="P79" s="507">
        <f t="shared" si="139"/>
        <v>0</v>
      </c>
      <c r="Q79" s="507">
        <f t="shared" si="139"/>
        <v>0</v>
      </c>
      <c r="R79" s="507">
        <f t="shared" si="139"/>
        <v>0</v>
      </c>
      <c r="S79" s="507">
        <f t="shared" si="139"/>
        <v>0</v>
      </c>
      <c r="T79" s="507">
        <f t="shared" si="139"/>
        <v>0</v>
      </c>
      <c r="U79" s="507">
        <f t="shared" si="139"/>
        <v>0</v>
      </c>
      <c r="V79" s="507">
        <f t="shared" si="139"/>
        <v>0</v>
      </c>
      <c r="W79" s="507">
        <f t="shared" si="139"/>
        <v>0</v>
      </c>
      <c r="X79" s="507">
        <f t="shared" si="139"/>
        <v>0</v>
      </c>
      <c r="Y79" s="507">
        <f t="shared" si="139"/>
        <v>0</v>
      </c>
      <c r="Z79" s="507">
        <f t="shared" si="139"/>
        <v>0</v>
      </c>
      <c r="AA79" s="507">
        <f t="shared" si="139"/>
        <v>0</v>
      </c>
      <c r="AB79" s="507">
        <f t="shared" si="139"/>
        <v>0</v>
      </c>
      <c r="AC79" s="507">
        <f t="shared" si="139"/>
        <v>0</v>
      </c>
      <c r="AD79" s="507">
        <f t="shared" si="139"/>
        <v>0</v>
      </c>
      <c r="AE79" s="507">
        <f t="shared" si="139"/>
        <v>639836500.83057404</v>
      </c>
      <c r="AF79" s="507">
        <f t="shared" si="139"/>
        <v>0</v>
      </c>
      <c r="AG79" s="507">
        <f t="shared" si="139"/>
        <v>0</v>
      </c>
      <c r="AH79" s="507">
        <f t="shared" si="139"/>
        <v>0</v>
      </c>
      <c r="AI79" s="507">
        <f t="shared" si="139"/>
        <v>0</v>
      </c>
      <c r="AJ79" s="507">
        <f t="shared" si="139"/>
        <v>0</v>
      </c>
      <c r="AK79" s="507">
        <f t="shared" si="139"/>
        <v>0</v>
      </c>
      <c r="AL79" s="507">
        <f t="shared" si="139"/>
        <v>0</v>
      </c>
      <c r="AM79" s="507">
        <f t="shared" si="139"/>
        <v>0</v>
      </c>
      <c r="AN79" s="507">
        <f t="shared" si="139"/>
        <v>0</v>
      </c>
      <c r="AO79" s="507">
        <f t="shared" si="139"/>
        <v>0</v>
      </c>
      <c r="AP79" s="507">
        <f t="shared" ref="AP79:BQ79" si="140">SUM(AP74,AP76)</f>
        <v>0</v>
      </c>
      <c r="AQ79" s="507">
        <f t="shared" si="140"/>
        <v>0</v>
      </c>
      <c r="AR79" s="507">
        <f t="shared" si="140"/>
        <v>0</v>
      </c>
      <c r="AS79" s="507">
        <f t="shared" si="140"/>
        <v>0</v>
      </c>
      <c r="AT79" s="507">
        <f t="shared" si="140"/>
        <v>0</v>
      </c>
      <c r="AU79" s="507">
        <f t="shared" si="140"/>
        <v>0</v>
      </c>
      <c r="AV79" s="507">
        <f t="shared" si="140"/>
        <v>0</v>
      </c>
      <c r="AW79" s="507">
        <f t="shared" si="140"/>
        <v>0</v>
      </c>
      <c r="AX79" s="507">
        <f t="shared" si="140"/>
        <v>0</v>
      </c>
      <c r="AY79" s="507">
        <f t="shared" si="140"/>
        <v>0</v>
      </c>
      <c r="AZ79" s="507">
        <f t="shared" si="140"/>
        <v>0</v>
      </c>
      <c r="BA79" s="507">
        <f t="shared" si="140"/>
        <v>0</v>
      </c>
      <c r="BB79" s="507">
        <f t="shared" si="140"/>
        <v>0</v>
      </c>
      <c r="BC79" s="507">
        <f t="shared" si="140"/>
        <v>0</v>
      </c>
      <c r="BD79" s="507">
        <f t="shared" si="140"/>
        <v>0</v>
      </c>
      <c r="BE79" s="507">
        <f t="shared" si="140"/>
        <v>0</v>
      </c>
      <c r="BF79" s="507">
        <f t="shared" si="140"/>
        <v>0</v>
      </c>
      <c r="BG79" s="507">
        <f t="shared" si="140"/>
        <v>0</v>
      </c>
      <c r="BH79" s="507">
        <f t="shared" si="140"/>
        <v>0</v>
      </c>
      <c r="BI79" s="507">
        <f t="shared" si="140"/>
        <v>0</v>
      </c>
      <c r="BJ79" s="507">
        <f t="shared" si="140"/>
        <v>0</v>
      </c>
      <c r="BK79" s="507">
        <f t="shared" si="140"/>
        <v>0</v>
      </c>
      <c r="BL79" s="507">
        <f t="shared" si="140"/>
        <v>0</v>
      </c>
      <c r="BM79" s="507">
        <f t="shared" si="140"/>
        <v>0</v>
      </c>
      <c r="BN79" s="507">
        <f t="shared" si="140"/>
        <v>0</v>
      </c>
      <c r="BO79" s="507">
        <f t="shared" si="140"/>
        <v>0</v>
      </c>
      <c r="BP79" s="507">
        <f t="shared" si="140"/>
        <v>0</v>
      </c>
      <c r="BQ79" s="507">
        <f t="shared" si="140"/>
        <v>0</v>
      </c>
      <c r="BR79" s="537"/>
      <c r="BS79" s="507">
        <f t="shared" ref="BS79:CY79" si="141">SUM(BS74,BS76)</f>
        <v>0</v>
      </c>
      <c r="BT79" s="507">
        <f t="shared" si="141"/>
        <v>639836500.83057404</v>
      </c>
      <c r="BU79" s="507">
        <f t="shared" si="141"/>
        <v>0</v>
      </c>
      <c r="BV79" s="507">
        <f t="shared" si="141"/>
        <v>0</v>
      </c>
      <c r="BW79" s="507">
        <f t="shared" si="141"/>
        <v>0</v>
      </c>
      <c r="BX79" s="507">
        <f t="shared" si="141"/>
        <v>0</v>
      </c>
      <c r="BY79" s="507">
        <f t="shared" si="141"/>
        <v>0</v>
      </c>
      <c r="BZ79" s="507">
        <f t="shared" si="141"/>
        <v>0</v>
      </c>
      <c r="CA79" s="507">
        <f t="shared" si="141"/>
        <v>0</v>
      </c>
      <c r="CB79" s="507">
        <f t="shared" si="141"/>
        <v>0</v>
      </c>
      <c r="CC79" s="507">
        <f t="shared" si="141"/>
        <v>0</v>
      </c>
      <c r="CD79" s="507">
        <f t="shared" si="141"/>
        <v>0</v>
      </c>
      <c r="CE79" s="507">
        <f t="shared" si="141"/>
        <v>0</v>
      </c>
      <c r="CF79" s="507">
        <f t="shared" si="141"/>
        <v>0</v>
      </c>
      <c r="CG79" s="507">
        <f t="shared" si="141"/>
        <v>0</v>
      </c>
      <c r="CH79" s="507">
        <f t="shared" si="141"/>
        <v>0</v>
      </c>
      <c r="CI79" s="507">
        <f t="shared" si="141"/>
        <v>0</v>
      </c>
      <c r="CJ79" s="507">
        <f t="shared" si="141"/>
        <v>0</v>
      </c>
      <c r="CK79" s="507">
        <f t="shared" si="141"/>
        <v>0</v>
      </c>
      <c r="CL79" s="507">
        <f t="shared" si="141"/>
        <v>0</v>
      </c>
      <c r="CM79" s="507">
        <f t="shared" si="141"/>
        <v>0</v>
      </c>
      <c r="CN79" s="507">
        <f t="shared" si="141"/>
        <v>0</v>
      </c>
      <c r="CO79" s="507">
        <f t="shared" si="141"/>
        <v>0</v>
      </c>
      <c r="CP79" s="507">
        <f t="shared" si="141"/>
        <v>0</v>
      </c>
      <c r="CQ79" s="507">
        <f t="shared" si="141"/>
        <v>0</v>
      </c>
      <c r="CR79" s="507">
        <f t="shared" si="141"/>
        <v>0</v>
      </c>
      <c r="CS79" s="507">
        <f t="shared" si="141"/>
        <v>0</v>
      </c>
      <c r="CT79" s="507">
        <f t="shared" si="141"/>
        <v>0</v>
      </c>
      <c r="CU79" s="507">
        <f t="shared" si="141"/>
        <v>0</v>
      </c>
      <c r="CV79" s="507">
        <f t="shared" si="141"/>
        <v>0</v>
      </c>
      <c r="CW79" s="507">
        <f t="shared" si="141"/>
        <v>0</v>
      </c>
      <c r="CX79" s="507">
        <f t="shared" si="141"/>
        <v>0</v>
      </c>
      <c r="CY79" s="507">
        <f t="shared" si="141"/>
        <v>0</v>
      </c>
    </row>
    <row r="80" spans="1:103" s="428" customFormat="1">
      <c r="A80" s="460"/>
      <c r="C80" s="538"/>
      <c r="D80" s="461"/>
      <c r="E80" s="461"/>
      <c r="J80" s="514"/>
      <c r="K80" s="514"/>
      <c r="L80" s="514"/>
      <c r="M80" s="514"/>
      <c r="N80" s="514"/>
      <c r="O80" s="514"/>
      <c r="P80" s="514"/>
      <c r="Q80" s="514"/>
      <c r="R80" s="514"/>
      <c r="S80" s="514"/>
      <c r="T80" s="514"/>
      <c r="U80" s="514"/>
      <c r="V80" s="514"/>
      <c r="W80" s="514"/>
      <c r="X80" s="514"/>
      <c r="Y80" s="514"/>
      <c r="Z80" s="514"/>
      <c r="AA80" s="514"/>
      <c r="AB80" s="514"/>
      <c r="AC80" s="514"/>
      <c r="AD80" s="514"/>
      <c r="AE80" s="514"/>
      <c r="AF80" s="514"/>
      <c r="AG80" s="514"/>
      <c r="AH80" s="514"/>
      <c r="AI80" s="514"/>
      <c r="AJ80" s="514"/>
      <c r="AK80" s="514"/>
      <c r="AL80" s="514"/>
      <c r="AM80" s="514"/>
      <c r="AN80" s="514"/>
      <c r="AO80" s="514"/>
      <c r="AP80" s="514"/>
      <c r="AQ80" s="514"/>
      <c r="AR80" s="514"/>
      <c r="AS80" s="514"/>
      <c r="AT80" s="514"/>
      <c r="AU80" s="514"/>
      <c r="AV80" s="514"/>
      <c r="AW80" s="514"/>
      <c r="AX80" s="514"/>
      <c r="AY80" s="514"/>
      <c r="AZ80" s="514"/>
      <c r="BA80" s="514"/>
      <c r="BB80" s="514"/>
      <c r="BC80" s="514"/>
      <c r="BD80" s="514"/>
      <c r="BE80" s="514"/>
      <c r="BF80" s="514"/>
      <c r="BG80" s="514"/>
      <c r="BH80" s="514"/>
      <c r="BI80" s="514"/>
      <c r="BJ80" s="514"/>
      <c r="BK80" s="514"/>
      <c r="BL80" s="514"/>
      <c r="BM80" s="514"/>
      <c r="BN80" s="514"/>
      <c r="BO80" s="514"/>
      <c r="BP80" s="514"/>
      <c r="BQ80" s="514"/>
      <c r="BR80" s="461"/>
      <c r="BS80" s="461"/>
      <c r="BT80" s="461"/>
      <c r="BU80" s="461"/>
      <c r="BV80" s="461"/>
      <c r="BW80" s="461"/>
      <c r="BX80" s="461"/>
      <c r="BY80" s="461"/>
      <c r="BZ80" s="461"/>
      <c r="CA80" s="461"/>
      <c r="CB80" s="461"/>
      <c r="CC80" s="461"/>
      <c r="CD80" s="461"/>
      <c r="CE80" s="461"/>
      <c r="CF80" s="461"/>
      <c r="CG80" s="461"/>
      <c r="CH80" s="461"/>
      <c r="CI80" s="461"/>
      <c r="CJ80" s="461"/>
      <c r="CK80" s="461"/>
      <c r="CL80" s="461"/>
      <c r="CM80" s="461"/>
      <c r="CN80" s="461"/>
      <c r="CO80" s="461"/>
      <c r="CP80" s="461"/>
      <c r="CQ80" s="461"/>
      <c r="CR80" s="461"/>
      <c r="CS80" s="461"/>
      <c r="CT80" s="461"/>
      <c r="CU80" s="461"/>
    </row>
    <row r="81" spans="1:103" s="428" customFormat="1">
      <c r="A81" s="460" t="s">
        <v>66</v>
      </c>
      <c r="B81" s="516" t="s">
        <v>13</v>
      </c>
      <c r="D81" s="465"/>
      <c r="E81" s="514"/>
      <c r="F81" s="539"/>
      <c r="G81" s="539"/>
      <c r="H81" s="539"/>
      <c r="L81" s="461"/>
      <c r="M81" s="461"/>
      <c r="N81" s="461"/>
      <c r="O81" s="443"/>
      <c r="P81" s="461"/>
      <c r="Q81" s="443"/>
      <c r="R81" s="461"/>
      <c r="S81" s="461"/>
      <c r="T81" s="461"/>
      <c r="U81" s="461"/>
      <c r="V81" s="461"/>
      <c r="W81" s="461"/>
      <c r="X81" s="461"/>
      <c r="Y81" s="461"/>
      <c r="Z81" s="461"/>
      <c r="AA81" s="461"/>
      <c r="AB81" s="461"/>
      <c r="AC81" s="461"/>
      <c r="AD81" s="461"/>
      <c r="AE81" s="461"/>
      <c r="AF81" s="461"/>
      <c r="AG81" s="461"/>
      <c r="AH81" s="461"/>
      <c r="AI81" s="461"/>
      <c r="AJ81" s="461"/>
      <c r="AK81" s="461"/>
      <c r="AL81" s="461"/>
      <c r="AM81" s="461"/>
      <c r="AN81" s="461"/>
      <c r="AO81" s="461"/>
      <c r="AP81" s="461"/>
      <c r="AQ81" s="461"/>
      <c r="AR81" s="461"/>
      <c r="AS81" s="461"/>
      <c r="AT81" s="461"/>
      <c r="AU81" s="461"/>
      <c r="AV81" s="461"/>
      <c r="AW81" s="461"/>
      <c r="AX81" s="461"/>
      <c r="AY81" s="461"/>
      <c r="AZ81" s="461"/>
      <c r="BA81" s="461"/>
      <c r="BB81" s="461"/>
      <c r="BC81" s="461"/>
      <c r="BD81" s="461"/>
      <c r="BE81" s="461"/>
      <c r="BF81" s="461"/>
      <c r="BG81" s="461"/>
      <c r="BH81" s="461"/>
      <c r="BI81" s="461"/>
      <c r="BJ81" s="461"/>
      <c r="BK81" s="461"/>
      <c r="BL81" s="461"/>
      <c r="BM81" s="461"/>
      <c r="BN81" s="461"/>
      <c r="BO81" s="461"/>
      <c r="BP81" s="461"/>
      <c r="BQ81" s="461"/>
      <c r="BR81" s="461"/>
      <c r="BS81" s="461"/>
      <c r="BT81" s="461"/>
      <c r="BU81" s="461"/>
      <c r="BV81" s="461"/>
      <c r="BW81" s="461"/>
      <c r="BX81" s="461"/>
      <c r="BY81" s="461"/>
      <c r="BZ81" s="461"/>
      <c r="CA81" s="461"/>
      <c r="CB81" s="461"/>
      <c r="CC81" s="461"/>
      <c r="CD81" s="461"/>
      <c r="CE81" s="461"/>
      <c r="CF81" s="461"/>
      <c r="CG81" s="461"/>
      <c r="CH81" s="461"/>
      <c r="CI81" s="461"/>
      <c r="CJ81" s="461"/>
      <c r="CK81" s="461"/>
      <c r="CL81" s="461"/>
      <c r="CM81" s="461"/>
      <c r="CN81" s="461"/>
      <c r="CO81" s="461"/>
      <c r="CP81" s="461"/>
      <c r="CQ81" s="461"/>
      <c r="CR81" s="461"/>
      <c r="CS81" s="461"/>
      <c r="CT81" s="461"/>
      <c r="CU81" s="461"/>
    </row>
    <row r="82" spans="1:103" s="428" customFormat="1">
      <c r="A82" s="460"/>
      <c r="B82" s="428" t="s">
        <v>107</v>
      </c>
      <c r="G82" s="514">
        <f>SUM(BS82:CY82)</f>
        <v>0</v>
      </c>
      <c r="H82" s="430" t="s">
        <v>136</v>
      </c>
      <c r="I82" s="535"/>
      <c r="J82" s="514">
        <f t="shared" ref="J82:AO82" si="142">SUM(J83:J84)</f>
        <v>0</v>
      </c>
      <c r="K82" s="514">
        <f t="shared" si="142"/>
        <v>0</v>
      </c>
      <c r="L82" s="514">
        <f t="shared" si="142"/>
        <v>0</v>
      </c>
      <c r="M82" s="514">
        <f t="shared" si="142"/>
        <v>0</v>
      </c>
      <c r="N82" s="514">
        <f t="shared" si="142"/>
        <v>0</v>
      </c>
      <c r="O82" s="514">
        <f t="shared" si="142"/>
        <v>0</v>
      </c>
      <c r="P82" s="514">
        <f t="shared" si="142"/>
        <v>0</v>
      </c>
      <c r="Q82" s="514">
        <f t="shared" si="142"/>
        <v>0</v>
      </c>
      <c r="R82" s="514">
        <f t="shared" si="142"/>
        <v>0</v>
      </c>
      <c r="S82" s="514">
        <f t="shared" si="142"/>
        <v>0</v>
      </c>
      <c r="T82" s="514">
        <f t="shared" si="142"/>
        <v>0</v>
      </c>
      <c r="U82" s="514">
        <f t="shared" si="142"/>
        <v>0</v>
      </c>
      <c r="V82" s="514">
        <f t="shared" si="142"/>
        <v>0</v>
      </c>
      <c r="W82" s="514">
        <f t="shared" si="142"/>
        <v>0</v>
      </c>
      <c r="X82" s="514">
        <f t="shared" si="142"/>
        <v>0</v>
      </c>
      <c r="Y82" s="514">
        <f t="shared" si="142"/>
        <v>0</v>
      </c>
      <c r="Z82" s="514">
        <f t="shared" si="142"/>
        <v>0</v>
      </c>
      <c r="AA82" s="514">
        <f t="shared" si="142"/>
        <v>0</v>
      </c>
      <c r="AB82" s="514">
        <f t="shared" si="142"/>
        <v>0</v>
      </c>
      <c r="AC82" s="514">
        <f t="shared" si="142"/>
        <v>0</v>
      </c>
      <c r="AD82" s="514">
        <f t="shared" si="142"/>
        <v>0</v>
      </c>
      <c r="AE82" s="514">
        <f t="shared" si="142"/>
        <v>0</v>
      </c>
      <c r="AF82" s="514">
        <f t="shared" si="142"/>
        <v>0</v>
      </c>
      <c r="AG82" s="514">
        <f t="shared" si="142"/>
        <v>0</v>
      </c>
      <c r="AH82" s="514">
        <f t="shared" si="142"/>
        <v>0</v>
      </c>
      <c r="AI82" s="514">
        <f t="shared" si="142"/>
        <v>0</v>
      </c>
      <c r="AJ82" s="514">
        <f t="shared" si="142"/>
        <v>0</v>
      </c>
      <c r="AK82" s="514">
        <f t="shared" si="142"/>
        <v>0</v>
      </c>
      <c r="AL82" s="514">
        <f t="shared" si="142"/>
        <v>0</v>
      </c>
      <c r="AM82" s="514">
        <f t="shared" si="142"/>
        <v>0</v>
      </c>
      <c r="AN82" s="514">
        <f t="shared" si="142"/>
        <v>0</v>
      </c>
      <c r="AO82" s="514">
        <f t="shared" si="142"/>
        <v>0</v>
      </c>
      <c r="AP82" s="514">
        <f t="shared" ref="AP82:BU82" si="143">SUM(AP83:AP84)</f>
        <v>0</v>
      </c>
      <c r="AQ82" s="514">
        <f t="shared" si="143"/>
        <v>0</v>
      </c>
      <c r="AR82" s="514">
        <f t="shared" si="143"/>
        <v>0</v>
      </c>
      <c r="AS82" s="514">
        <f t="shared" si="143"/>
        <v>0</v>
      </c>
      <c r="AT82" s="514">
        <f t="shared" si="143"/>
        <v>0</v>
      </c>
      <c r="AU82" s="514">
        <f t="shared" si="143"/>
        <v>0</v>
      </c>
      <c r="AV82" s="514">
        <f t="shared" si="143"/>
        <v>0</v>
      </c>
      <c r="AW82" s="514">
        <f t="shared" si="143"/>
        <v>0</v>
      </c>
      <c r="AX82" s="514">
        <f t="shared" si="143"/>
        <v>0</v>
      </c>
      <c r="AY82" s="514">
        <f t="shared" si="143"/>
        <v>0</v>
      </c>
      <c r="AZ82" s="514">
        <f t="shared" si="143"/>
        <v>0</v>
      </c>
      <c r="BA82" s="514">
        <f t="shared" si="143"/>
        <v>0</v>
      </c>
      <c r="BB82" s="514">
        <f t="shared" si="143"/>
        <v>0</v>
      </c>
      <c r="BC82" s="514">
        <f t="shared" si="143"/>
        <v>0</v>
      </c>
      <c r="BD82" s="514">
        <f t="shared" si="143"/>
        <v>0</v>
      </c>
      <c r="BE82" s="514">
        <f t="shared" si="143"/>
        <v>0</v>
      </c>
      <c r="BF82" s="514">
        <f t="shared" si="143"/>
        <v>0</v>
      </c>
      <c r="BG82" s="514">
        <f t="shared" si="143"/>
        <v>0</v>
      </c>
      <c r="BH82" s="514">
        <f t="shared" si="143"/>
        <v>0</v>
      </c>
      <c r="BI82" s="514">
        <f t="shared" si="143"/>
        <v>0</v>
      </c>
      <c r="BJ82" s="514">
        <f t="shared" si="143"/>
        <v>0</v>
      </c>
      <c r="BK82" s="514">
        <f t="shared" si="143"/>
        <v>0</v>
      </c>
      <c r="BL82" s="514">
        <f t="shared" si="143"/>
        <v>0</v>
      </c>
      <c r="BM82" s="514">
        <f t="shared" si="143"/>
        <v>0</v>
      </c>
      <c r="BN82" s="514">
        <f t="shared" si="143"/>
        <v>0</v>
      </c>
      <c r="BO82" s="514">
        <f t="shared" si="143"/>
        <v>0</v>
      </c>
      <c r="BP82" s="514">
        <f t="shared" si="143"/>
        <v>0</v>
      </c>
      <c r="BQ82" s="514">
        <f t="shared" si="143"/>
        <v>0</v>
      </c>
      <c r="BS82" s="514">
        <f>SUM(J82:U82)</f>
        <v>0</v>
      </c>
      <c r="BT82" s="514">
        <f>SUM(V82:AG82)</f>
        <v>0</v>
      </c>
      <c r="BU82" s="514">
        <f>SUM(AH82:AS82)</f>
        <v>0</v>
      </c>
      <c r="BV82" s="514">
        <f>SUM(AT82:BE82)</f>
        <v>0</v>
      </c>
      <c r="BW82" s="514">
        <f>SUM(BF82:BQ82)</f>
        <v>0</v>
      </c>
      <c r="BX82" s="514">
        <f t="shared" ref="BX82:CY82" si="144">SUM(BX83:BX84)</f>
        <v>0</v>
      </c>
      <c r="BY82" s="514">
        <f t="shared" si="144"/>
        <v>0</v>
      </c>
      <c r="BZ82" s="514">
        <f t="shared" si="144"/>
        <v>0</v>
      </c>
      <c r="CA82" s="514">
        <f t="shared" si="144"/>
        <v>0</v>
      </c>
      <c r="CB82" s="514">
        <f t="shared" si="144"/>
        <v>0</v>
      </c>
      <c r="CC82" s="514">
        <f t="shared" si="144"/>
        <v>0</v>
      </c>
      <c r="CD82" s="514">
        <f t="shared" si="144"/>
        <v>0</v>
      </c>
      <c r="CE82" s="514">
        <f t="shared" si="144"/>
        <v>0</v>
      </c>
      <c r="CF82" s="514">
        <f t="shared" si="144"/>
        <v>0</v>
      </c>
      <c r="CG82" s="514">
        <f t="shared" si="144"/>
        <v>0</v>
      </c>
      <c r="CH82" s="514">
        <f t="shared" si="144"/>
        <v>0</v>
      </c>
      <c r="CI82" s="514">
        <f t="shared" si="144"/>
        <v>0</v>
      </c>
      <c r="CJ82" s="514">
        <f t="shared" si="144"/>
        <v>0</v>
      </c>
      <c r="CK82" s="514">
        <f t="shared" si="144"/>
        <v>0</v>
      </c>
      <c r="CL82" s="514">
        <f t="shared" si="144"/>
        <v>0</v>
      </c>
      <c r="CM82" s="514">
        <f t="shared" si="144"/>
        <v>0</v>
      </c>
      <c r="CN82" s="514">
        <f t="shared" si="144"/>
        <v>0</v>
      </c>
      <c r="CO82" s="514">
        <f t="shared" si="144"/>
        <v>0</v>
      </c>
      <c r="CP82" s="514">
        <f t="shared" si="144"/>
        <v>0</v>
      </c>
      <c r="CQ82" s="514">
        <f t="shared" si="144"/>
        <v>0</v>
      </c>
      <c r="CR82" s="514">
        <f t="shared" si="144"/>
        <v>0</v>
      </c>
      <c r="CS82" s="514">
        <f t="shared" si="144"/>
        <v>0</v>
      </c>
      <c r="CT82" s="514">
        <f t="shared" si="144"/>
        <v>0</v>
      </c>
      <c r="CU82" s="514">
        <f t="shared" si="144"/>
        <v>0</v>
      </c>
      <c r="CV82" s="514">
        <f t="shared" si="144"/>
        <v>0</v>
      </c>
      <c r="CW82" s="514">
        <f t="shared" si="144"/>
        <v>0</v>
      </c>
      <c r="CX82" s="514">
        <f t="shared" si="144"/>
        <v>0</v>
      </c>
      <c r="CY82" s="514">
        <f t="shared" si="144"/>
        <v>0</v>
      </c>
    </row>
    <row r="83" spans="1:103" s="428" customFormat="1">
      <c r="A83" s="460"/>
      <c r="B83" s="484" t="s">
        <v>103</v>
      </c>
      <c r="C83" s="540"/>
      <c r="D83" s="475"/>
      <c r="E83" s="475"/>
      <c r="F83" s="440"/>
      <c r="G83" s="442">
        <f>SUM(BS83:CY83)</f>
        <v>0</v>
      </c>
      <c r="H83" s="429" t="s">
        <v>136</v>
      </c>
      <c r="I83" s="427"/>
      <c r="J83" s="535">
        <f t="shared" ref="J83:AO83" si="145">IFERROR(J64*J14/J14,0)</f>
        <v>0</v>
      </c>
      <c r="K83" s="535">
        <f t="shared" si="145"/>
        <v>0</v>
      </c>
      <c r="L83" s="535">
        <f t="shared" si="145"/>
        <v>0</v>
      </c>
      <c r="M83" s="535">
        <f t="shared" si="145"/>
        <v>0</v>
      </c>
      <c r="N83" s="535">
        <f t="shared" si="145"/>
        <v>0</v>
      </c>
      <c r="O83" s="535">
        <f t="shared" si="145"/>
        <v>0</v>
      </c>
      <c r="P83" s="535">
        <f t="shared" si="145"/>
        <v>0</v>
      </c>
      <c r="Q83" s="535">
        <f t="shared" si="145"/>
        <v>0</v>
      </c>
      <c r="R83" s="535">
        <f t="shared" si="145"/>
        <v>0</v>
      </c>
      <c r="S83" s="535">
        <f t="shared" si="145"/>
        <v>0</v>
      </c>
      <c r="T83" s="535">
        <f t="shared" si="145"/>
        <v>0</v>
      </c>
      <c r="U83" s="535">
        <f t="shared" si="145"/>
        <v>0</v>
      </c>
      <c r="V83" s="535">
        <f t="shared" si="145"/>
        <v>0</v>
      </c>
      <c r="W83" s="535">
        <f t="shared" si="145"/>
        <v>0</v>
      </c>
      <c r="X83" s="535">
        <f t="shared" si="145"/>
        <v>0</v>
      </c>
      <c r="Y83" s="535">
        <f t="shared" si="145"/>
        <v>0</v>
      </c>
      <c r="Z83" s="535">
        <f t="shared" si="145"/>
        <v>0</v>
      </c>
      <c r="AA83" s="535">
        <f t="shared" si="145"/>
        <v>0</v>
      </c>
      <c r="AB83" s="535">
        <f t="shared" si="145"/>
        <v>0</v>
      </c>
      <c r="AC83" s="535">
        <f t="shared" si="145"/>
        <v>0</v>
      </c>
      <c r="AD83" s="535">
        <f t="shared" si="145"/>
        <v>0</v>
      </c>
      <c r="AE83" s="535">
        <f t="shared" si="145"/>
        <v>0</v>
      </c>
      <c r="AF83" s="535">
        <f t="shared" si="145"/>
        <v>0</v>
      </c>
      <c r="AG83" s="535">
        <f t="shared" si="145"/>
        <v>0</v>
      </c>
      <c r="AH83" s="535">
        <f t="shared" si="145"/>
        <v>0</v>
      </c>
      <c r="AI83" s="535">
        <f t="shared" si="145"/>
        <v>0</v>
      </c>
      <c r="AJ83" s="535">
        <f t="shared" si="145"/>
        <v>0</v>
      </c>
      <c r="AK83" s="535">
        <f t="shared" si="145"/>
        <v>0</v>
      </c>
      <c r="AL83" s="535">
        <f t="shared" si="145"/>
        <v>0</v>
      </c>
      <c r="AM83" s="535">
        <f t="shared" si="145"/>
        <v>0</v>
      </c>
      <c r="AN83" s="535">
        <f t="shared" si="145"/>
        <v>0</v>
      </c>
      <c r="AO83" s="535">
        <f t="shared" si="145"/>
        <v>0</v>
      </c>
      <c r="AP83" s="535">
        <f t="shared" ref="AP83:BQ83" si="146">IFERROR(AP64*AP14/AP14,0)</f>
        <v>0</v>
      </c>
      <c r="AQ83" s="535">
        <f t="shared" si="146"/>
        <v>0</v>
      </c>
      <c r="AR83" s="535">
        <f t="shared" si="146"/>
        <v>0</v>
      </c>
      <c r="AS83" s="535">
        <f t="shared" si="146"/>
        <v>0</v>
      </c>
      <c r="AT83" s="535">
        <f t="shared" si="146"/>
        <v>0</v>
      </c>
      <c r="AU83" s="535">
        <f t="shared" si="146"/>
        <v>0</v>
      </c>
      <c r="AV83" s="535">
        <f t="shared" si="146"/>
        <v>0</v>
      </c>
      <c r="AW83" s="535">
        <f t="shared" si="146"/>
        <v>0</v>
      </c>
      <c r="AX83" s="535">
        <f t="shared" si="146"/>
        <v>0</v>
      </c>
      <c r="AY83" s="535">
        <f t="shared" si="146"/>
        <v>0</v>
      </c>
      <c r="AZ83" s="535">
        <f t="shared" si="146"/>
        <v>0</v>
      </c>
      <c r="BA83" s="535">
        <f t="shared" si="146"/>
        <v>0</v>
      </c>
      <c r="BB83" s="535">
        <f t="shared" si="146"/>
        <v>0</v>
      </c>
      <c r="BC83" s="535">
        <f t="shared" si="146"/>
        <v>0</v>
      </c>
      <c r="BD83" s="535">
        <f t="shared" si="146"/>
        <v>0</v>
      </c>
      <c r="BE83" s="535">
        <f t="shared" si="146"/>
        <v>0</v>
      </c>
      <c r="BF83" s="535">
        <f t="shared" si="146"/>
        <v>0</v>
      </c>
      <c r="BG83" s="535">
        <f t="shared" si="146"/>
        <v>0</v>
      </c>
      <c r="BH83" s="535">
        <f t="shared" si="146"/>
        <v>0</v>
      </c>
      <c r="BI83" s="535">
        <f t="shared" si="146"/>
        <v>0</v>
      </c>
      <c r="BJ83" s="535">
        <f t="shared" si="146"/>
        <v>0</v>
      </c>
      <c r="BK83" s="535">
        <f t="shared" si="146"/>
        <v>0</v>
      </c>
      <c r="BL83" s="535">
        <f t="shared" si="146"/>
        <v>0</v>
      </c>
      <c r="BM83" s="535">
        <f t="shared" si="146"/>
        <v>0</v>
      </c>
      <c r="BN83" s="535">
        <f t="shared" si="146"/>
        <v>0</v>
      </c>
      <c r="BO83" s="535">
        <f t="shared" si="146"/>
        <v>0</v>
      </c>
      <c r="BP83" s="535">
        <f t="shared" si="146"/>
        <v>0</v>
      </c>
      <c r="BQ83" s="535">
        <f t="shared" si="146"/>
        <v>0</v>
      </c>
      <c r="BR83" s="465"/>
      <c r="BS83" s="442">
        <f>SUM(J83:U83)</f>
        <v>0</v>
      </c>
      <c r="BT83" s="442">
        <f>SUM(V83:AG83)</f>
        <v>0</v>
      </c>
      <c r="BU83" s="442">
        <f>SUM(AH83:AS83)</f>
        <v>0</v>
      </c>
      <c r="BV83" s="442">
        <f>SUM(AT83:BE83)</f>
        <v>0</v>
      </c>
      <c r="BW83" s="442">
        <f>SUM(BF83:BQ83)</f>
        <v>0</v>
      </c>
      <c r="BX83" s="535">
        <f t="shared" ref="BX83:CY83" si="147">IFERROR(BX64*BX14/BX14,0)</f>
        <v>0</v>
      </c>
      <c r="BY83" s="535">
        <f t="shared" si="147"/>
        <v>0</v>
      </c>
      <c r="BZ83" s="535">
        <f t="shared" si="147"/>
        <v>0</v>
      </c>
      <c r="CA83" s="535">
        <f t="shared" si="147"/>
        <v>0</v>
      </c>
      <c r="CB83" s="535">
        <f t="shared" si="147"/>
        <v>0</v>
      </c>
      <c r="CC83" s="535">
        <f t="shared" si="147"/>
        <v>0</v>
      </c>
      <c r="CD83" s="535">
        <f t="shared" si="147"/>
        <v>0</v>
      </c>
      <c r="CE83" s="535">
        <f t="shared" si="147"/>
        <v>0</v>
      </c>
      <c r="CF83" s="535">
        <f t="shared" si="147"/>
        <v>0</v>
      </c>
      <c r="CG83" s="535">
        <f t="shared" si="147"/>
        <v>0</v>
      </c>
      <c r="CH83" s="535">
        <f t="shared" si="147"/>
        <v>0</v>
      </c>
      <c r="CI83" s="535">
        <f t="shared" si="147"/>
        <v>0</v>
      </c>
      <c r="CJ83" s="535">
        <f t="shared" si="147"/>
        <v>0</v>
      </c>
      <c r="CK83" s="535">
        <f t="shared" si="147"/>
        <v>0</v>
      </c>
      <c r="CL83" s="535">
        <f t="shared" si="147"/>
        <v>0</v>
      </c>
      <c r="CM83" s="535">
        <f t="shared" si="147"/>
        <v>0</v>
      </c>
      <c r="CN83" s="535">
        <f t="shared" si="147"/>
        <v>0</v>
      </c>
      <c r="CO83" s="535">
        <f t="shared" si="147"/>
        <v>0</v>
      </c>
      <c r="CP83" s="535">
        <f t="shared" si="147"/>
        <v>0</v>
      </c>
      <c r="CQ83" s="535">
        <f t="shared" si="147"/>
        <v>0</v>
      </c>
      <c r="CR83" s="535">
        <f t="shared" si="147"/>
        <v>0</v>
      </c>
      <c r="CS83" s="535">
        <f t="shared" si="147"/>
        <v>0</v>
      </c>
      <c r="CT83" s="535">
        <f t="shared" si="147"/>
        <v>0</v>
      </c>
      <c r="CU83" s="535">
        <f t="shared" si="147"/>
        <v>0</v>
      </c>
      <c r="CV83" s="535">
        <f t="shared" si="147"/>
        <v>0</v>
      </c>
      <c r="CW83" s="535">
        <f t="shared" si="147"/>
        <v>0</v>
      </c>
      <c r="CX83" s="535">
        <f t="shared" si="147"/>
        <v>0</v>
      </c>
      <c r="CY83" s="535">
        <f t="shared" si="147"/>
        <v>0</v>
      </c>
    </row>
    <row r="84" spans="1:103" s="428" customFormat="1">
      <c r="A84" s="460"/>
      <c r="B84" s="484" t="s">
        <v>101</v>
      </c>
      <c r="C84" s="540"/>
      <c r="D84" s="475"/>
      <c r="E84" s="429"/>
      <c r="F84" s="440"/>
      <c r="G84" s="442">
        <f>SUM(BS84:CY84)</f>
        <v>0</v>
      </c>
      <c r="H84" s="429" t="s">
        <v>136</v>
      </c>
      <c r="J84" s="535">
        <f t="shared" ref="J84:AO84" si="148">J403</f>
        <v>0</v>
      </c>
      <c r="K84" s="535">
        <f t="shared" si="148"/>
        <v>0</v>
      </c>
      <c r="L84" s="535">
        <f t="shared" si="148"/>
        <v>0</v>
      </c>
      <c r="M84" s="535">
        <f t="shared" si="148"/>
        <v>0</v>
      </c>
      <c r="N84" s="535">
        <f t="shared" si="148"/>
        <v>0</v>
      </c>
      <c r="O84" s="535">
        <f t="shared" si="148"/>
        <v>0</v>
      </c>
      <c r="P84" s="535">
        <f t="shared" si="148"/>
        <v>0</v>
      </c>
      <c r="Q84" s="535">
        <f t="shared" si="148"/>
        <v>0</v>
      </c>
      <c r="R84" s="535">
        <f t="shared" si="148"/>
        <v>0</v>
      </c>
      <c r="S84" s="535">
        <f t="shared" si="148"/>
        <v>0</v>
      </c>
      <c r="T84" s="535">
        <f t="shared" si="148"/>
        <v>0</v>
      </c>
      <c r="U84" s="535">
        <f t="shared" si="148"/>
        <v>0</v>
      </c>
      <c r="V84" s="535">
        <f t="shared" si="148"/>
        <v>0</v>
      </c>
      <c r="W84" s="535">
        <f t="shared" si="148"/>
        <v>0</v>
      </c>
      <c r="X84" s="535">
        <f t="shared" si="148"/>
        <v>0</v>
      </c>
      <c r="Y84" s="535">
        <f t="shared" si="148"/>
        <v>0</v>
      </c>
      <c r="Z84" s="535">
        <f t="shared" si="148"/>
        <v>0</v>
      </c>
      <c r="AA84" s="535">
        <f t="shared" si="148"/>
        <v>0</v>
      </c>
      <c r="AB84" s="535">
        <f t="shared" si="148"/>
        <v>0</v>
      </c>
      <c r="AC84" s="535">
        <f t="shared" si="148"/>
        <v>0</v>
      </c>
      <c r="AD84" s="535">
        <f t="shared" si="148"/>
        <v>0</v>
      </c>
      <c r="AE84" s="535">
        <f t="shared" si="148"/>
        <v>0</v>
      </c>
      <c r="AF84" s="535">
        <f t="shared" si="148"/>
        <v>0</v>
      </c>
      <c r="AG84" s="535">
        <f t="shared" si="148"/>
        <v>0</v>
      </c>
      <c r="AH84" s="535">
        <f t="shared" si="148"/>
        <v>0</v>
      </c>
      <c r="AI84" s="535">
        <f t="shared" si="148"/>
        <v>0</v>
      </c>
      <c r="AJ84" s="535">
        <f t="shared" si="148"/>
        <v>0</v>
      </c>
      <c r="AK84" s="535">
        <f t="shared" si="148"/>
        <v>0</v>
      </c>
      <c r="AL84" s="535">
        <f t="shared" si="148"/>
        <v>0</v>
      </c>
      <c r="AM84" s="535">
        <f t="shared" si="148"/>
        <v>0</v>
      </c>
      <c r="AN84" s="535">
        <f t="shared" si="148"/>
        <v>0</v>
      </c>
      <c r="AO84" s="535">
        <f t="shared" si="148"/>
        <v>0</v>
      </c>
      <c r="AP84" s="535">
        <f t="shared" ref="AP84:BQ84" si="149">AP403</f>
        <v>0</v>
      </c>
      <c r="AQ84" s="535">
        <f t="shared" si="149"/>
        <v>0</v>
      </c>
      <c r="AR84" s="535">
        <f t="shared" si="149"/>
        <v>0</v>
      </c>
      <c r="AS84" s="535">
        <f t="shared" si="149"/>
        <v>0</v>
      </c>
      <c r="AT84" s="535">
        <f t="shared" si="149"/>
        <v>0</v>
      </c>
      <c r="AU84" s="535">
        <f t="shared" si="149"/>
        <v>0</v>
      </c>
      <c r="AV84" s="535">
        <f t="shared" si="149"/>
        <v>0</v>
      </c>
      <c r="AW84" s="535">
        <f t="shared" si="149"/>
        <v>0</v>
      </c>
      <c r="AX84" s="535">
        <f t="shared" si="149"/>
        <v>0</v>
      </c>
      <c r="AY84" s="535">
        <f t="shared" si="149"/>
        <v>0</v>
      </c>
      <c r="AZ84" s="535">
        <f t="shared" si="149"/>
        <v>0</v>
      </c>
      <c r="BA84" s="535">
        <f t="shared" si="149"/>
        <v>0</v>
      </c>
      <c r="BB84" s="535">
        <f t="shared" si="149"/>
        <v>0</v>
      </c>
      <c r="BC84" s="535">
        <f t="shared" si="149"/>
        <v>0</v>
      </c>
      <c r="BD84" s="535">
        <f t="shared" si="149"/>
        <v>0</v>
      </c>
      <c r="BE84" s="535">
        <f t="shared" si="149"/>
        <v>0</v>
      </c>
      <c r="BF84" s="535">
        <f t="shared" si="149"/>
        <v>0</v>
      </c>
      <c r="BG84" s="535">
        <f t="shared" si="149"/>
        <v>0</v>
      </c>
      <c r="BH84" s="535">
        <f t="shared" si="149"/>
        <v>0</v>
      </c>
      <c r="BI84" s="535">
        <f t="shared" si="149"/>
        <v>0</v>
      </c>
      <c r="BJ84" s="535">
        <f t="shared" si="149"/>
        <v>0</v>
      </c>
      <c r="BK84" s="535">
        <f t="shared" si="149"/>
        <v>0</v>
      </c>
      <c r="BL84" s="535">
        <f t="shared" si="149"/>
        <v>0</v>
      </c>
      <c r="BM84" s="535">
        <f t="shared" si="149"/>
        <v>0</v>
      </c>
      <c r="BN84" s="535">
        <f t="shared" si="149"/>
        <v>0</v>
      </c>
      <c r="BO84" s="535">
        <f t="shared" si="149"/>
        <v>0</v>
      </c>
      <c r="BP84" s="535">
        <f t="shared" si="149"/>
        <v>0</v>
      </c>
      <c r="BQ84" s="535">
        <f t="shared" si="149"/>
        <v>0</v>
      </c>
      <c r="BR84" s="461"/>
      <c r="BS84" s="442">
        <f>SUM(J84:U84)</f>
        <v>0</v>
      </c>
      <c r="BT84" s="442">
        <f>SUM(V84:AG84)</f>
        <v>0</v>
      </c>
      <c r="BU84" s="442">
        <f>SUM(AH84:AS84)</f>
        <v>0</v>
      </c>
      <c r="BV84" s="442">
        <f>SUM(AT84:BE84)</f>
        <v>0</v>
      </c>
      <c r="BW84" s="442">
        <f>SUM(BF84:BQ84)</f>
        <v>0</v>
      </c>
      <c r="BX84" s="535">
        <f t="shared" ref="BX84:CY84" si="150">BX403</f>
        <v>0</v>
      </c>
      <c r="BY84" s="535">
        <f t="shared" si="150"/>
        <v>0</v>
      </c>
      <c r="BZ84" s="535">
        <f t="shared" si="150"/>
        <v>0</v>
      </c>
      <c r="CA84" s="535">
        <f t="shared" si="150"/>
        <v>0</v>
      </c>
      <c r="CB84" s="535">
        <f t="shared" si="150"/>
        <v>0</v>
      </c>
      <c r="CC84" s="535">
        <f t="shared" si="150"/>
        <v>0</v>
      </c>
      <c r="CD84" s="535">
        <f t="shared" si="150"/>
        <v>0</v>
      </c>
      <c r="CE84" s="535">
        <f t="shared" si="150"/>
        <v>0</v>
      </c>
      <c r="CF84" s="535">
        <f t="shared" si="150"/>
        <v>0</v>
      </c>
      <c r="CG84" s="535">
        <f t="shared" si="150"/>
        <v>0</v>
      </c>
      <c r="CH84" s="535">
        <f t="shared" si="150"/>
        <v>0</v>
      </c>
      <c r="CI84" s="535">
        <f t="shared" si="150"/>
        <v>0</v>
      </c>
      <c r="CJ84" s="535">
        <f t="shared" si="150"/>
        <v>0</v>
      </c>
      <c r="CK84" s="535">
        <f t="shared" si="150"/>
        <v>0</v>
      </c>
      <c r="CL84" s="535">
        <f t="shared" si="150"/>
        <v>0</v>
      </c>
      <c r="CM84" s="535">
        <f t="shared" si="150"/>
        <v>0</v>
      </c>
      <c r="CN84" s="535">
        <f t="shared" si="150"/>
        <v>0</v>
      </c>
      <c r="CO84" s="535">
        <f t="shared" si="150"/>
        <v>0</v>
      </c>
      <c r="CP84" s="535">
        <f t="shared" si="150"/>
        <v>0</v>
      </c>
      <c r="CQ84" s="535">
        <f t="shared" si="150"/>
        <v>0</v>
      </c>
      <c r="CR84" s="535">
        <f t="shared" si="150"/>
        <v>0</v>
      </c>
      <c r="CS84" s="535">
        <f t="shared" si="150"/>
        <v>0</v>
      </c>
      <c r="CT84" s="535">
        <f t="shared" si="150"/>
        <v>0</v>
      </c>
      <c r="CU84" s="535">
        <f t="shared" si="150"/>
        <v>0</v>
      </c>
      <c r="CV84" s="535">
        <f t="shared" si="150"/>
        <v>0</v>
      </c>
      <c r="CW84" s="535">
        <f t="shared" si="150"/>
        <v>0</v>
      </c>
      <c r="CX84" s="535">
        <f t="shared" si="150"/>
        <v>0</v>
      </c>
      <c r="CY84" s="535">
        <f t="shared" si="150"/>
        <v>0</v>
      </c>
    </row>
    <row r="85" spans="1:103" s="428" customFormat="1">
      <c r="A85" s="460"/>
      <c r="B85" s="506" t="s">
        <v>14</v>
      </c>
      <c r="C85" s="507"/>
      <c r="D85" s="537"/>
      <c r="E85" s="537"/>
      <c r="F85" s="506"/>
      <c r="G85" s="507">
        <f>SUM(BS85:CY85)</f>
        <v>0</v>
      </c>
      <c r="H85" s="507" t="s">
        <v>136</v>
      </c>
      <c r="I85" s="506"/>
      <c r="J85" s="507">
        <f t="shared" ref="J85:AO85" si="151">J82</f>
        <v>0</v>
      </c>
      <c r="K85" s="507">
        <f t="shared" si="151"/>
        <v>0</v>
      </c>
      <c r="L85" s="507">
        <f t="shared" si="151"/>
        <v>0</v>
      </c>
      <c r="M85" s="507">
        <f t="shared" si="151"/>
        <v>0</v>
      </c>
      <c r="N85" s="507">
        <f t="shared" si="151"/>
        <v>0</v>
      </c>
      <c r="O85" s="507">
        <f t="shared" si="151"/>
        <v>0</v>
      </c>
      <c r="P85" s="507">
        <f t="shared" si="151"/>
        <v>0</v>
      </c>
      <c r="Q85" s="507">
        <f t="shared" si="151"/>
        <v>0</v>
      </c>
      <c r="R85" s="507">
        <f t="shared" si="151"/>
        <v>0</v>
      </c>
      <c r="S85" s="507">
        <f t="shared" si="151"/>
        <v>0</v>
      </c>
      <c r="T85" s="507">
        <f t="shared" si="151"/>
        <v>0</v>
      </c>
      <c r="U85" s="507">
        <f t="shared" si="151"/>
        <v>0</v>
      </c>
      <c r="V85" s="507">
        <f t="shared" si="151"/>
        <v>0</v>
      </c>
      <c r="W85" s="507">
        <f t="shared" si="151"/>
        <v>0</v>
      </c>
      <c r="X85" s="507">
        <f t="shared" si="151"/>
        <v>0</v>
      </c>
      <c r="Y85" s="507">
        <f t="shared" si="151"/>
        <v>0</v>
      </c>
      <c r="Z85" s="507">
        <f t="shared" si="151"/>
        <v>0</v>
      </c>
      <c r="AA85" s="507">
        <f t="shared" si="151"/>
        <v>0</v>
      </c>
      <c r="AB85" s="507">
        <f t="shared" si="151"/>
        <v>0</v>
      </c>
      <c r="AC85" s="507">
        <f t="shared" si="151"/>
        <v>0</v>
      </c>
      <c r="AD85" s="507">
        <f t="shared" si="151"/>
        <v>0</v>
      </c>
      <c r="AE85" s="507">
        <f t="shared" si="151"/>
        <v>0</v>
      </c>
      <c r="AF85" s="507">
        <f t="shared" si="151"/>
        <v>0</v>
      </c>
      <c r="AG85" s="507">
        <f t="shared" si="151"/>
        <v>0</v>
      </c>
      <c r="AH85" s="507">
        <f t="shared" si="151"/>
        <v>0</v>
      </c>
      <c r="AI85" s="507">
        <f t="shared" si="151"/>
        <v>0</v>
      </c>
      <c r="AJ85" s="507">
        <f t="shared" si="151"/>
        <v>0</v>
      </c>
      <c r="AK85" s="507">
        <f t="shared" si="151"/>
        <v>0</v>
      </c>
      <c r="AL85" s="507">
        <f t="shared" si="151"/>
        <v>0</v>
      </c>
      <c r="AM85" s="507">
        <f t="shared" si="151"/>
        <v>0</v>
      </c>
      <c r="AN85" s="507">
        <f t="shared" si="151"/>
        <v>0</v>
      </c>
      <c r="AO85" s="507">
        <f t="shared" si="151"/>
        <v>0</v>
      </c>
      <c r="AP85" s="507">
        <f t="shared" ref="AP85:BQ85" si="152">AP82</f>
        <v>0</v>
      </c>
      <c r="AQ85" s="507">
        <f t="shared" si="152"/>
        <v>0</v>
      </c>
      <c r="AR85" s="507">
        <f t="shared" si="152"/>
        <v>0</v>
      </c>
      <c r="AS85" s="507">
        <f t="shared" si="152"/>
        <v>0</v>
      </c>
      <c r="AT85" s="507">
        <f t="shared" si="152"/>
        <v>0</v>
      </c>
      <c r="AU85" s="507">
        <f t="shared" si="152"/>
        <v>0</v>
      </c>
      <c r="AV85" s="507">
        <f t="shared" si="152"/>
        <v>0</v>
      </c>
      <c r="AW85" s="507">
        <f t="shared" si="152"/>
        <v>0</v>
      </c>
      <c r="AX85" s="507">
        <f t="shared" si="152"/>
        <v>0</v>
      </c>
      <c r="AY85" s="507">
        <f t="shared" si="152"/>
        <v>0</v>
      </c>
      <c r="AZ85" s="507">
        <f t="shared" si="152"/>
        <v>0</v>
      </c>
      <c r="BA85" s="507">
        <f t="shared" si="152"/>
        <v>0</v>
      </c>
      <c r="BB85" s="507">
        <f t="shared" si="152"/>
        <v>0</v>
      </c>
      <c r="BC85" s="507">
        <f t="shared" si="152"/>
        <v>0</v>
      </c>
      <c r="BD85" s="507">
        <f t="shared" si="152"/>
        <v>0</v>
      </c>
      <c r="BE85" s="507">
        <f t="shared" si="152"/>
        <v>0</v>
      </c>
      <c r="BF85" s="507">
        <f t="shared" si="152"/>
        <v>0</v>
      </c>
      <c r="BG85" s="507">
        <f t="shared" si="152"/>
        <v>0</v>
      </c>
      <c r="BH85" s="507">
        <f t="shared" si="152"/>
        <v>0</v>
      </c>
      <c r="BI85" s="507">
        <f t="shared" si="152"/>
        <v>0</v>
      </c>
      <c r="BJ85" s="507">
        <f t="shared" si="152"/>
        <v>0</v>
      </c>
      <c r="BK85" s="507">
        <f t="shared" si="152"/>
        <v>0</v>
      </c>
      <c r="BL85" s="507">
        <f t="shared" si="152"/>
        <v>0</v>
      </c>
      <c r="BM85" s="507">
        <f t="shared" si="152"/>
        <v>0</v>
      </c>
      <c r="BN85" s="507">
        <f t="shared" si="152"/>
        <v>0</v>
      </c>
      <c r="BO85" s="507">
        <f t="shared" si="152"/>
        <v>0</v>
      </c>
      <c r="BP85" s="507">
        <f t="shared" si="152"/>
        <v>0</v>
      </c>
      <c r="BQ85" s="507">
        <f t="shared" si="152"/>
        <v>0</v>
      </c>
      <c r="BR85" s="537"/>
      <c r="BS85" s="507">
        <f t="shared" ref="BS85:CY85" si="153">BS82</f>
        <v>0</v>
      </c>
      <c r="BT85" s="507">
        <f t="shared" si="153"/>
        <v>0</v>
      </c>
      <c r="BU85" s="507">
        <f t="shared" si="153"/>
        <v>0</v>
      </c>
      <c r="BV85" s="507">
        <f t="shared" si="153"/>
        <v>0</v>
      </c>
      <c r="BW85" s="507">
        <f t="shared" si="153"/>
        <v>0</v>
      </c>
      <c r="BX85" s="507">
        <f t="shared" si="153"/>
        <v>0</v>
      </c>
      <c r="BY85" s="507">
        <f t="shared" si="153"/>
        <v>0</v>
      </c>
      <c r="BZ85" s="507">
        <f t="shared" si="153"/>
        <v>0</v>
      </c>
      <c r="CA85" s="507">
        <f t="shared" si="153"/>
        <v>0</v>
      </c>
      <c r="CB85" s="507">
        <f t="shared" si="153"/>
        <v>0</v>
      </c>
      <c r="CC85" s="507">
        <f t="shared" si="153"/>
        <v>0</v>
      </c>
      <c r="CD85" s="507">
        <f t="shared" si="153"/>
        <v>0</v>
      </c>
      <c r="CE85" s="507">
        <f t="shared" si="153"/>
        <v>0</v>
      </c>
      <c r="CF85" s="507">
        <f t="shared" si="153"/>
        <v>0</v>
      </c>
      <c r="CG85" s="507">
        <f t="shared" si="153"/>
        <v>0</v>
      </c>
      <c r="CH85" s="507">
        <f t="shared" si="153"/>
        <v>0</v>
      </c>
      <c r="CI85" s="507">
        <f t="shared" si="153"/>
        <v>0</v>
      </c>
      <c r="CJ85" s="507">
        <f t="shared" si="153"/>
        <v>0</v>
      </c>
      <c r="CK85" s="507">
        <f t="shared" si="153"/>
        <v>0</v>
      </c>
      <c r="CL85" s="507">
        <f t="shared" si="153"/>
        <v>0</v>
      </c>
      <c r="CM85" s="507">
        <f t="shared" si="153"/>
        <v>0</v>
      </c>
      <c r="CN85" s="507">
        <f t="shared" si="153"/>
        <v>0</v>
      </c>
      <c r="CO85" s="507">
        <f t="shared" si="153"/>
        <v>0</v>
      </c>
      <c r="CP85" s="507">
        <f t="shared" si="153"/>
        <v>0</v>
      </c>
      <c r="CQ85" s="507">
        <f t="shared" si="153"/>
        <v>0</v>
      </c>
      <c r="CR85" s="507">
        <f t="shared" si="153"/>
        <v>0</v>
      </c>
      <c r="CS85" s="507">
        <f t="shared" si="153"/>
        <v>0</v>
      </c>
      <c r="CT85" s="507">
        <f t="shared" si="153"/>
        <v>0</v>
      </c>
      <c r="CU85" s="507">
        <f t="shared" si="153"/>
        <v>0</v>
      </c>
      <c r="CV85" s="507">
        <f t="shared" si="153"/>
        <v>0</v>
      </c>
      <c r="CW85" s="507">
        <f t="shared" si="153"/>
        <v>0</v>
      </c>
      <c r="CX85" s="507">
        <f t="shared" si="153"/>
        <v>0</v>
      </c>
      <c r="CY85" s="507">
        <f t="shared" si="153"/>
        <v>0</v>
      </c>
    </row>
    <row r="86" spans="1:103" s="429" customFormat="1">
      <c r="A86" s="432"/>
      <c r="B86" s="484"/>
      <c r="C86" s="541"/>
      <c r="E86" s="541"/>
      <c r="F86" s="542"/>
      <c r="G86" s="542"/>
      <c r="H86" s="542"/>
      <c r="I86" s="427"/>
      <c r="J86" s="475"/>
      <c r="K86" s="475"/>
      <c r="L86" s="475"/>
      <c r="M86" s="475"/>
      <c r="N86" s="475"/>
      <c r="O86" s="475"/>
      <c r="P86" s="475"/>
      <c r="Q86" s="475"/>
      <c r="R86" s="475"/>
      <c r="S86" s="475"/>
      <c r="T86" s="475"/>
      <c r="U86" s="475"/>
      <c r="V86" s="475"/>
      <c r="W86" s="475"/>
      <c r="X86" s="475"/>
      <c r="Y86" s="475"/>
      <c r="Z86" s="475"/>
      <c r="AA86" s="475"/>
      <c r="AB86" s="475"/>
      <c r="AC86" s="475"/>
      <c r="AD86" s="475"/>
      <c r="AE86" s="475"/>
      <c r="AF86" s="475"/>
      <c r="AG86" s="475"/>
      <c r="AH86" s="475"/>
      <c r="AI86" s="475"/>
      <c r="AJ86" s="475"/>
      <c r="AK86" s="475"/>
      <c r="AL86" s="475"/>
      <c r="AM86" s="475"/>
      <c r="AN86" s="475"/>
      <c r="AO86" s="475"/>
      <c r="AP86" s="475"/>
      <c r="AQ86" s="475"/>
      <c r="AR86" s="475"/>
      <c r="AS86" s="475"/>
      <c r="AT86" s="475"/>
      <c r="AU86" s="475"/>
      <c r="AV86" s="475"/>
      <c r="AW86" s="475"/>
      <c r="AX86" s="475"/>
      <c r="AY86" s="475"/>
      <c r="AZ86" s="475"/>
      <c r="BA86" s="475"/>
      <c r="BB86" s="475"/>
      <c r="BC86" s="475"/>
      <c r="BD86" s="475"/>
      <c r="BE86" s="475"/>
      <c r="BF86" s="475"/>
      <c r="BG86" s="475"/>
      <c r="BH86" s="475"/>
      <c r="BI86" s="475"/>
      <c r="BJ86" s="475"/>
      <c r="BK86" s="475"/>
      <c r="BL86" s="475"/>
      <c r="BM86" s="475"/>
      <c r="BN86" s="475"/>
      <c r="BO86" s="475"/>
      <c r="BP86" s="475"/>
      <c r="BQ86" s="475"/>
      <c r="BR86" s="465"/>
      <c r="BS86" s="535"/>
      <c r="BT86" s="535"/>
      <c r="BU86" s="535"/>
      <c r="BV86" s="535"/>
      <c r="BW86" s="475"/>
      <c r="BX86" s="475"/>
      <c r="BY86" s="475"/>
      <c r="BZ86" s="475"/>
      <c r="CA86" s="475"/>
      <c r="CB86" s="475"/>
      <c r="CC86" s="475"/>
      <c r="CD86" s="475"/>
      <c r="CE86" s="475"/>
      <c r="CF86" s="475"/>
      <c r="CG86" s="475"/>
      <c r="CH86" s="475"/>
      <c r="CI86" s="475"/>
      <c r="CJ86" s="475"/>
      <c r="CK86" s="475"/>
      <c r="CL86" s="475"/>
      <c r="CM86" s="475"/>
      <c r="CN86" s="475"/>
      <c r="CO86" s="475"/>
      <c r="CP86" s="475"/>
      <c r="CQ86" s="475"/>
      <c r="CR86" s="475"/>
      <c r="CS86" s="475"/>
      <c r="CT86" s="475"/>
      <c r="CU86" s="475"/>
    </row>
    <row r="87" spans="1:103" s="429" customFormat="1">
      <c r="A87" s="432"/>
      <c r="B87" s="516" t="s">
        <v>190</v>
      </c>
      <c r="C87" s="541"/>
      <c r="E87" s="541"/>
      <c r="F87" s="542"/>
      <c r="G87" s="542"/>
      <c r="H87" s="542"/>
      <c r="I87" s="427"/>
      <c r="J87" s="475"/>
      <c r="K87" s="475"/>
      <c r="L87" s="475"/>
      <c r="M87" s="475"/>
      <c r="N87" s="475"/>
      <c r="O87" s="475"/>
      <c r="P87" s="475"/>
      <c r="Q87" s="475"/>
      <c r="R87" s="475"/>
      <c r="S87" s="475"/>
      <c r="T87" s="475"/>
      <c r="U87" s="475"/>
      <c r="V87" s="475"/>
      <c r="W87" s="475"/>
      <c r="X87" s="475"/>
      <c r="Y87" s="475"/>
      <c r="Z87" s="475"/>
      <c r="AA87" s="475"/>
      <c r="AB87" s="475"/>
      <c r="AC87" s="475"/>
      <c r="AD87" s="475"/>
      <c r="AE87" s="475"/>
      <c r="AF87" s="475"/>
      <c r="AG87" s="475"/>
      <c r="AH87" s="475"/>
      <c r="AI87" s="475"/>
      <c r="AJ87" s="475"/>
      <c r="AK87" s="475"/>
      <c r="AL87" s="475"/>
      <c r="AM87" s="475"/>
      <c r="AN87" s="475"/>
      <c r="AO87" s="475"/>
      <c r="AP87" s="475"/>
      <c r="AQ87" s="475"/>
      <c r="AR87" s="475"/>
      <c r="AS87" s="475"/>
      <c r="AT87" s="475"/>
      <c r="AU87" s="475"/>
      <c r="AV87" s="475"/>
      <c r="AW87" s="475"/>
      <c r="AX87" s="475"/>
      <c r="AY87" s="475"/>
      <c r="AZ87" s="475"/>
      <c r="BA87" s="475"/>
      <c r="BB87" s="475"/>
      <c r="BC87" s="475"/>
      <c r="BD87" s="475"/>
      <c r="BE87" s="475"/>
      <c r="BF87" s="475"/>
      <c r="BG87" s="475"/>
      <c r="BH87" s="475"/>
      <c r="BI87" s="475"/>
      <c r="BJ87" s="475"/>
      <c r="BK87" s="475"/>
      <c r="BL87" s="475"/>
      <c r="BM87" s="475"/>
      <c r="BN87" s="475"/>
      <c r="BO87" s="475"/>
      <c r="BP87" s="475"/>
      <c r="BQ87" s="475"/>
      <c r="BR87" s="465"/>
      <c r="BS87" s="535"/>
      <c r="BT87" s="535"/>
      <c r="BU87" s="535"/>
      <c r="BV87" s="535"/>
      <c r="BW87" s="475"/>
      <c r="BX87" s="475"/>
      <c r="BY87" s="475"/>
      <c r="BZ87" s="475"/>
      <c r="CA87" s="475"/>
      <c r="CB87" s="475"/>
      <c r="CC87" s="475"/>
      <c r="CD87" s="475"/>
      <c r="CE87" s="475"/>
      <c r="CF87" s="475"/>
      <c r="CG87" s="475"/>
      <c r="CH87" s="475"/>
      <c r="CI87" s="475"/>
      <c r="CJ87" s="475"/>
      <c r="CK87" s="475"/>
      <c r="CL87" s="475"/>
      <c r="CM87" s="475"/>
      <c r="CN87" s="475"/>
      <c r="CO87" s="475"/>
      <c r="CP87" s="475"/>
      <c r="CQ87" s="475"/>
      <c r="CR87" s="475"/>
      <c r="CS87" s="475"/>
      <c r="CT87" s="475"/>
      <c r="CU87" s="475"/>
    </row>
    <row r="88" spans="1:103" s="429" customFormat="1">
      <c r="A88" s="432"/>
      <c r="B88" s="428" t="s">
        <v>270</v>
      </c>
      <c r="C88" s="543">
        <v>2000000</v>
      </c>
      <c r="D88" s="488" t="s">
        <v>274</v>
      </c>
      <c r="E88" s="541"/>
      <c r="F88" s="542"/>
      <c r="G88" s="542"/>
      <c r="H88" s="542"/>
      <c r="I88" s="427"/>
      <c r="J88" s="514">
        <f t="shared" ref="J88:AO88" si="154">IF(J$7=$C$12,$C88,0)</f>
        <v>0</v>
      </c>
      <c r="K88" s="514">
        <f t="shared" si="154"/>
        <v>0</v>
      </c>
      <c r="L88" s="514">
        <f t="shared" si="154"/>
        <v>0</v>
      </c>
      <c r="M88" s="514">
        <f t="shared" si="154"/>
        <v>0</v>
      </c>
      <c r="N88" s="514">
        <f t="shared" si="154"/>
        <v>0</v>
      </c>
      <c r="O88" s="514">
        <f t="shared" si="154"/>
        <v>0</v>
      </c>
      <c r="P88" s="514">
        <f t="shared" si="154"/>
        <v>2000000</v>
      </c>
      <c r="Q88" s="514">
        <f t="shared" si="154"/>
        <v>0</v>
      </c>
      <c r="R88" s="514">
        <f t="shared" si="154"/>
        <v>0</v>
      </c>
      <c r="S88" s="514">
        <f t="shared" si="154"/>
        <v>0</v>
      </c>
      <c r="T88" s="514">
        <f t="shared" si="154"/>
        <v>0</v>
      </c>
      <c r="U88" s="514">
        <f t="shared" si="154"/>
        <v>0</v>
      </c>
      <c r="V88" s="514">
        <f t="shared" si="154"/>
        <v>0</v>
      </c>
      <c r="W88" s="514">
        <f t="shared" si="154"/>
        <v>0</v>
      </c>
      <c r="X88" s="514">
        <f t="shared" si="154"/>
        <v>0</v>
      </c>
      <c r="Y88" s="514">
        <f t="shared" si="154"/>
        <v>0</v>
      </c>
      <c r="Z88" s="514">
        <f t="shared" si="154"/>
        <v>0</v>
      </c>
      <c r="AA88" s="514">
        <f t="shared" si="154"/>
        <v>0</v>
      </c>
      <c r="AB88" s="514">
        <f t="shared" si="154"/>
        <v>0</v>
      </c>
      <c r="AC88" s="514">
        <f t="shared" si="154"/>
        <v>0</v>
      </c>
      <c r="AD88" s="514">
        <f t="shared" si="154"/>
        <v>0</v>
      </c>
      <c r="AE88" s="514">
        <f t="shared" si="154"/>
        <v>0</v>
      </c>
      <c r="AF88" s="514">
        <f t="shared" si="154"/>
        <v>0</v>
      </c>
      <c r="AG88" s="514">
        <f t="shared" si="154"/>
        <v>0</v>
      </c>
      <c r="AH88" s="514">
        <f t="shared" si="154"/>
        <v>0</v>
      </c>
      <c r="AI88" s="514">
        <f t="shared" si="154"/>
        <v>0</v>
      </c>
      <c r="AJ88" s="514">
        <f t="shared" si="154"/>
        <v>0</v>
      </c>
      <c r="AK88" s="514">
        <f t="shared" si="154"/>
        <v>0</v>
      </c>
      <c r="AL88" s="514">
        <f t="shared" si="154"/>
        <v>0</v>
      </c>
      <c r="AM88" s="514">
        <f t="shared" si="154"/>
        <v>0</v>
      </c>
      <c r="AN88" s="514">
        <f t="shared" si="154"/>
        <v>0</v>
      </c>
      <c r="AO88" s="514">
        <f t="shared" si="154"/>
        <v>0</v>
      </c>
      <c r="AP88" s="514">
        <f t="shared" ref="AP88:BQ88" si="155">IF(AP$7=$C$12,$C88,0)</f>
        <v>0</v>
      </c>
      <c r="AQ88" s="514">
        <f t="shared" si="155"/>
        <v>0</v>
      </c>
      <c r="AR88" s="514">
        <f t="shared" si="155"/>
        <v>0</v>
      </c>
      <c r="AS88" s="514">
        <f t="shared" si="155"/>
        <v>0</v>
      </c>
      <c r="AT88" s="514">
        <f t="shared" si="155"/>
        <v>0</v>
      </c>
      <c r="AU88" s="514">
        <f t="shared" si="155"/>
        <v>0</v>
      </c>
      <c r="AV88" s="514">
        <f t="shared" si="155"/>
        <v>0</v>
      </c>
      <c r="AW88" s="514">
        <f t="shared" si="155"/>
        <v>0</v>
      </c>
      <c r="AX88" s="514">
        <f t="shared" si="155"/>
        <v>0</v>
      </c>
      <c r="AY88" s="514">
        <f t="shared" si="155"/>
        <v>0</v>
      </c>
      <c r="AZ88" s="514">
        <f t="shared" si="155"/>
        <v>0</v>
      </c>
      <c r="BA88" s="514">
        <f t="shared" si="155"/>
        <v>0</v>
      </c>
      <c r="BB88" s="514">
        <f t="shared" si="155"/>
        <v>0</v>
      </c>
      <c r="BC88" s="514">
        <f t="shared" si="155"/>
        <v>0</v>
      </c>
      <c r="BD88" s="514">
        <f t="shared" si="155"/>
        <v>0</v>
      </c>
      <c r="BE88" s="514">
        <f t="shared" si="155"/>
        <v>0</v>
      </c>
      <c r="BF88" s="514">
        <f t="shared" si="155"/>
        <v>0</v>
      </c>
      <c r="BG88" s="514">
        <f t="shared" si="155"/>
        <v>0</v>
      </c>
      <c r="BH88" s="514">
        <f t="shared" si="155"/>
        <v>0</v>
      </c>
      <c r="BI88" s="514">
        <f t="shared" si="155"/>
        <v>0</v>
      </c>
      <c r="BJ88" s="514">
        <f t="shared" si="155"/>
        <v>0</v>
      </c>
      <c r="BK88" s="514">
        <f t="shared" si="155"/>
        <v>0</v>
      </c>
      <c r="BL88" s="514">
        <f t="shared" si="155"/>
        <v>0</v>
      </c>
      <c r="BM88" s="514">
        <f t="shared" si="155"/>
        <v>0</v>
      </c>
      <c r="BN88" s="514">
        <f t="shared" si="155"/>
        <v>0</v>
      </c>
      <c r="BO88" s="514">
        <f t="shared" si="155"/>
        <v>0</v>
      </c>
      <c r="BP88" s="514">
        <f t="shared" si="155"/>
        <v>0</v>
      </c>
      <c r="BQ88" s="514">
        <f t="shared" si="155"/>
        <v>0</v>
      </c>
      <c r="BR88" s="465"/>
      <c r="BS88" s="514">
        <f>SUM(J88:U88)</f>
        <v>2000000</v>
      </c>
      <c r="BT88" s="514">
        <f>SUM(V88:AG88)</f>
        <v>0</v>
      </c>
      <c r="BU88" s="514">
        <f>SUM(AH88:AS88)</f>
        <v>0</v>
      </c>
      <c r="BV88" s="514">
        <f>SUM(AT88:BE88)</f>
        <v>0</v>
      </c>
      <c r="BW88" s="514">
        <f>SUM(BF88:BQ88)</f>
        <v>0</v>
      </c>
      <c r="BX88" s="514">
        <f t="shared" ref="BX88:CY88" si="156">IF(BX$7=$C$12,$C88,0)</f>
        <v>0</v>
      </c>
      <c r="BY88" s="514">
        <f t="shared" si="156"/>
        <v>0</v>
      </c>
      <c r="BZ88" s="514">
        <f t="shared" si="156"/>
        <v>0</v>
      </c>
      <c r="CA88" s="514">
        <f t="shared" si="156"/>
        <v>0</v>
      </c>
      <c r="CB88" s="514">
        <f t="shared" si="156"/>
        <v>0</v>
      </c>
      <c r="CC88" s="514">
        <f t="shared" si="156"/>
        <v>0</v>
      </c>
      <c r="CD88" s="514">
        <f t="shared" si="156"/>
        <v>0</v>
      </c>
      <c r="CE88" s="514">
        <f t="shared" si="156"/>
        <v>0</v>
      </c>
      <c r="CF88" s="514">
        <f t="shared" si="156"/>
        <v>0</v>
      </c>
      <c r="CG88" s="514">
        <f t="shared" si="156"/>
        <v>0</v>
      </c>
      <c r="CH88" s="514">
        <f t="shared" si="156"/>
        <v>0</v>
      </c>
      <c r="CI88" s="514">
        <f t="shared" si="156"/>
        <v>0</v>
      </c>
      <c r="CJ88" s="514">
        <f t="shared" si="156"/>
        <v>0</v>
      </c>
      <c r="CK88" s="514">
        <f t="shared" si="156"/>
        <v>0</v>
      </c>
      <c r="CL88" s="514">
        <f t="shared" si="156"/>
        <v>0</v>
      </c>
      <c r="CM88" s="514">
        <f t="shared" si="156"/>
        <v>0</v>
      </c>
      <c r="CN88" s="514">
        <f t="shared" si="156"/>
        <v>0</v>
      </c>
      <c r="CO88" s="514">
        <f t="shared" si="156"/>
        <v>0</v>
      </c>
      <c r="CP88" s="514">
        <f t="shared" si="156"/>
        <v>0</v>
      </c>
      <c r="CQ88" s="514">
        <f t="shared" si="156"/>
        <v>0</v>
      </c>
      <c r="CR88" s="514">
        <f t="shared" si="156"/>
        <v>0</v>
      </c>
      <c r="CS88" s="514">
        <f t="shared" si="156"/>
        <v>0</v>
      </c>
      <c r="CT88" s="514">
        <f t="shared" si="156"/>
        <v>0</v>
      </c>
      <c r="CU88" s="514">
        <f t="shared" si="156"/>
        <v>0</v>
      </c>
      <c r="CV88" s="514">
        <f t="shared" si="156"/>
        <v>0</v>
      </c>
      <c r="CW88" s="514">
        <f t="shared" si="156"/>
        <v>0</v>
      </c>
      <c r="CX88" s="514">
        <f t="shared" si="156"/>
        <v>0</v>
      </c>
      <c r="CY88" s="514">
        <f t="shared" si="156"/>
        <v>0</v>
      </c>
    </row>
    <row r="89" spans="1:103" s="429" customFormat="1">
      <c r="A89" s="432"/>
      <c r="B89" s="456"/>
      <c r="C89" s="541"/>
      <c r="E89" s="541"/>
      <c r="F89" s="542"/>
      <c r="G89" s="542"/>
      <c r="H89" s="542"/>
      <c r="I89" s="427"/>
      <c r="J89" s="475"/>
      <c r="K89" s="475"/>
      <c r="L89" s="475"/>
      <c r="M89" s="475"/>
      <c r="N89" s="475"/>
      <c r="O89" s="475"/>
      <c r="P89" s="475"/>
      <c r="Q89" s="475"/>
      <c r="R89" s="475"/>
      <c r="S89" s="475"/>
      <c r="T89" s="475"/>
      <c r="U89" s="475"/>
      <c r="V89" s="475"/>
      <c r="W89" s="475"/>
      <c r="X89" s="475"/>
      <c r="Y89" s="475"/>
      <c r="Z89" s="475"/>
      <c r="AA89" s="475"/>
      <c r="AB89" s="475"/>
      <c r="AC89" s="475"/>
      <c r="AD89" s="475"/>
      <c r="AE89" s="475"/>
      <c r="AF89" s="475"/>
      <c r="AG89" s="475"/>
      <c r="AH89" s="475"/>
      <c r="AI89" s="475"/>
      <c r="AJ89" s="475"/>
      <c r="AK89" s="475"/>
      <c r="AL89" s="475"/>
      <c r="AM89" s="475"/>
      <c r="AN89" s="475"/>
      <c r="AO89" s="475"/>
      <c r="AP89" s="475"/>
      <c r="AQ89" s="475"/>
      <c r="AR89" s="475"/>
      <c r="AS89" s="475"/>
      <c r="AT89" s="475"/>
      <c r="AU89" s="475"/>
      <c r="AV89" s="475"/>
      <c r="AW89" s="475"/>
      <c r="AX89" s="475"/>
      <c r="AY89" s="475"/>
      <c r="AZ89" s="475"/>
      <c r="BA89" s="475"/>
      <c r="BB89" s="475"/>
      <c r="BC89" s="475"/>
      <c r="BD89" s="475"/>
      <c r="BE89" s="475"/>
      <c r="BF89" s="475"/>
      <c r="BG89" s="475"/>
      <c r="BH89" s="475"/>
      <c r="BI89" s="475"/>
      <c r="BJ89" s="475"/>
      <c r="BK89" s="475"/>
      <c r="BL89" s="475"/>
      <c r="BM89" s="475"/>
      <c r="BN89" s="475"/>
      <c r="BO89" s="475"/>
      <c r="BP89" s="475"/>
      <c r="BQ89" s="475"/>
      <c r="BR89" s="465"/>
      <c r="BS89" s="535"/>
      <c r="BT89" s="535"/>
      <c r="BU89" s="535"/>
      <c r="BV89" s="535"/>
      <c r="BW89" s="475"/>
      <c r="BX89" s="475"/>
      <c r="BY89" s="475"/>
      <c r="BZ89" s="475"/>
      <c r="CA89" s="475"/>
      <c r="CB89" s="475"/>
      <c r="CC89" s="475"/>
      <c r="CD89" s="475"/>
      <c r="CE89" s="475"/>
      <c r="CF89" s="475"/>
      <c r="CG89" s="475"/>
      <c r="CH89" s="475"/>
      <c r="CI89" s="475"/>
      <c r="CJ89" s="475"/>
      <c r="CK89" s="475"/>
      <c r="CL89" s="475"/>
      <c r="CM89" s="475"/>
      <c r="CN89" s="475"/>
      <c r="CO89" s="475"/>
      <c r="CP89" s="475"/>
      <c r="CQ89" s="475"/>
      <c r="CR89" s="475"/>
      <c r="CS89" s="475"/>
      <c r="CT89" s="475"/>
      <c r="CU89" s="475"/>
    </row>
    <row r="90" spans="1:103" s="430" customFormat="1">
      <c r="A90" s="460"/>
      <c r="B90" s="428" t="s">
        <v>269</v>
      </c>
      <c r="C90" s="544"/>
      <c r="E90" s="544"/>
      <c r="F90" s="545"/>
      <c r="G90" s="514">
        <f>SUM(BS90:CY90)</f>
        <v>9881326.3200000003</v>
      </c>
      <c r="H90" s="430" t="s">
        <v>136</v>
      </c>
      <c r="I90" s="428"/>
      <c r="J90" s="514">
        <f t="shared" ref="J90:AO90" si="157">SUM(J91,J96,J101,J106)</f>
        <v>0</v>
      </c>
      <c r="K90" s="514">
        <f t="shared" si="157"/>
        <v>0</v>
      </c>
      <c r="L90" s="514">
        <f t="shared" si="157"/>
        <v>0</v>
      </c>
      <c r="M90" s="514">
        <f t="shared" si="157"/>
        <v>0</v>
      </c>
      <c r="N90" s="514">
        <f t="shared" si="157"/>
        <v>0</v>
      </c>
      <c r="O90" s="514">
        <f t="shared" si="157"/>
        <v>0</v>
      </c>
      <c r="P90" s="514">
        <f t="shared" si="157"/>
        <v>202092.27000000002</v>
      </c>
      <c r="Q90" s="514">
        <f t="shared" si="157"/>
        <v>202092.27000000002</v>
      </c>
      <c r="R90" s="514">
        <f t="shared" si="157"/>
        <v>202092.27000000002</v>
      </c>
      <c r="S90" s="514">
        <f t="shared" si="157"/>
        <v>202092.27000000002</v>
      </c>
      <c r="T90" s="514">
        <f t="shared" si="157"/>
        <v>202092.27000000002</v>
      </c>
      <c r="U90" s="514">
        <f t="shared" si="157"/>
        <v>202092.27000000002</v>
      </c>
      <c r="V90" s="514">
        <f t="shared" si="157"/>
        <v>202092.27000000002</v>
      </c>
      <c r="W90" s="514">
        <f t="shared" si="157"/>
        <v>202092.27000000002</v>
      </c>
      <c r="X90" s="514">
        <f t="shared" si="157"/>
        <v>202092.27000000002</v>
      </c>
      <c r="Y90" s="514">
        <f t="shared" si="157"/>
        <v>202092.27000000002</v>
      </c>
      <c r="Z90" s="514">
        <f t="shared" si="157"/>
        <v>202092.27000000002</v>
      </c>
      <c r="AA90" s="514">
        <f t="shared" si="157"/>
        <v>202092.27000000002</v>
      </c>
      <c r="AB90" s="514">
        <f t="shared" si="157"/>
        <v>202092.27000000002</v>
      </c>
      <c r="AC90" s="514">
        <f t="shared" si="157"/>
        <v>202092.27000000002</v>
      </c>
      <c r="AD90" s="514">
        <f t="shared" si="157"/>
        <v>202092.27000000002</v>
      </c>
      <c r="AE90" s="514">
        <f t="shared" si="157"/>
        <v>6849942.2699999996</v>
      </c>
      <c r="AF90" s="514">
        <f t="shared" si="157"/>
        <v>0</v>
      </c>
      <c r="AG90" s="514">
        <f t="shared" si="157"/>
        <v>0</v>
      </c>
      <c r="AH90" s="514">
        <f t="shared" si="157"/>
        <v>0</v>
      </c>
      <c r="AI90" s="514">
        <f t="shared" si="157"/>
        <v>0</v>
      </c>
      <c r="AJ90" s="514">
        <f t="shared" si="157"/>
        <v>0</v>
      </c>
      <c r="AK90" s="514">
        <f t="shared" si="157"/>
        <v>0</v>
      </c>
      <c r="AL90" s="514">
        <f t="shared" si="157"/>
        <v>0</v>
      </c>
      <c r="AM90" s="514">
        <f t="shared" si="157"/>
        <v>0</v>
      </c>
      <c r="AN90" s="514">
        <f t="shared" si="157"/>
        <v>0</v>
      </c>
      <c r="AO90" s="514">
        <f t="shared" si="157"/>
        <v>0</v>
      </c>
      <c r="AP90" s="514">
        <f t="shared" ref="AP90:BU90" si="158">SUM(AP91,AP96,AP101,AP106)</f>
        <v>0</v>
      </c>
      <c r="AQ90" s="514">
        <f t="shared" si="158"/>
        <v>0</v>
      </c>
      <c r="AR90" s="514">
        <f t="shared" si="158"/>
        <v>0</v>
      </c>
      <c r="AS90" s="514">
        <f t="shared" si="158"/>
        <v>0</v>
      </c>
      <c r="AT90" s="514">
        <f t="shared" si="158"/>
        <v>0</v>
      </c>
      <c r="AU90" s="514">
        <f t="shared" si="158"/>
        <v>0</v>
      </c>
      <c r="AV90" s="514">
        <f t="shared" si="158"/>
        <v>0</v>
      </c>
      <c r="AW90" s="514">
        <f t="shared" si="158"/>
        <v>0</v>
      </c>
      <c r="AX90" s="514">
        <f t="shared" si="158"/>
        <v>0</v>
      </c>
      <c r="AY90" s="514">
        <f t="shared" si="158"/>
        <v>0</v>
      </c>
      <c r="AZ90" s="514">
        <f t="shared" si="158"/>
        <v>0</v>
      </c>
      <c r="BA90" s="514">
        <f t="shared" si="158"/>
        <v>0</v>
      </c>
      <c r="BB90" s="514">
        <f t="shared" si="158"/>
        <v>0</v>
      </c>
      <c r="BC90" s="514">
        <f t="shared" si="158"/>
        <v>0</v>
      </c>
      <c r="BD90" s="514">
        <f t="shared" si="158"/>
        <v>0</v>
      </c>
      <c r="BE90" s="514">
        <f t="shared" si="158"/>
        <v>0</v>
      </c>
      <c r="BF90" s="514">
        <f t="shared" si="158"/>
        <v>0</v>
      </c>
      <c r="BG90" s="514">
        <f t="shared" si="158"/>
        <v>0</v>
      </c>
      <c r="BH90" s="514">
        <f t="shared" si="158"/>
        <v>0</v>
      </c>
      <c r="BI90" s="514">
        <f t="shared" si="158"/>
        <v>0</v>
      </c>
      <c r="BJ90" s="514">
        <f t="shared" si="158"/>
        <v>0</v>
      </c>
      <c r="BK90" s="514">
        <f t="shared" si="158"/>
        <v>0</v>
      </c>
      <c r="BL90" s="514">
        <f t="shared" si="158"/>
        <v>0</v>
      </c>
      <c r="BM90" s="514">
        <f t="shared" si="158"/>
        <v>0</v>
      </c>
      <c r="BN90" s="514">
        <f t="shared" si="158"/>
        <v>0</v>
      </c>
      <c r="BO90" s="514">
        <f t="shared" si="158"/>
        <v>0</v>
      </c>
      <c r="BP90" s="514">
        <f t="shared" si="158"/>
        <v>0</v>
      </c>
      <c r="BQ90" s="514">
        <f t="shared" si="158"/>
        <v>0</v>
      </c>
      <c r="BR90" s="461"/>
      <c r="BS90" s="514">
        <f t="shared" ref="BS90:CY90" si="159">SUM(BS91,BS96,BS101,BS106)</f>
        <v>1212553.6200000001</v>
      </c>
      <c r="BT90" s="514">
        <f t="shared" si="159"/>
        <v>8668772.6999999993</v>
      </c>
      <c r="BU90" s="514">
        <f t="shared" si="159"/>
        <v>0</v>
      </c>
      <c r="BV90" s="514">
        <f t="shared" si="159"/>
        <v>0</v>
      </c>
      <c r="BW90" s="514">
        <f t="shared" si="159"/>
        <v>0</v>
      </c>
      <c r="BX90" s="514">
        <f t="shared" si="159"/>
        <v>0</v>
      </c>
      <c r="BY90" s="514">
        <f t="shared" si="159"/>
        <v>0</v>
      </c>
      <c r="BZ90" s="514">
        <f t="shared" si="159"/>
        <v>0</v>
      </c>
      <c r="CA90" s="514">
        <f t="shared" si="159"/>
        <v>0</v>
      </c>
      <c r="CB90" s="514">
        <f t="shared" si="159"/>
        <v>0</v>
      </c>
      <c r="CC90" s="514">
        <f t="shared" si="159"/>
        <v>0</v>
      </c>
      <c r="CD90" s="514">
        <f t="shared" si="159"/>
        <v>0</v>
      </c>
      <c r="CE90" s="514">
        <f t="shared" si="159"/>
        <v>0</v>
      </c>
      <c r="CF90" s="514">
        <f t="shared" si="159"/>
        <v>0</v>
      </c>
      <c r="CG90" s="514">
        <f t="shared" si="159"/>
        <v>0</v>
      </c>
      <c r="CH90" s="514">
        <f t="shared" si="159"/>
        <v>0</v>
      </c>
      <c r="CI90" s="514">
        <f t="shared" si="159"/>
        <v>0</v>
      </c>
      <c r="CJ90" s="514">
        <f t="shared" si="159"/>
        <v>0</v>
      </c>
      <c r="CK90" s="514">
        <f t="shared" si="159"/>
        <v>0</v>
      </c>
      <c r="CL90" s="514">
        <f t="shared" si="159"/>
        <v>0</v>
      </c>
      <c r="CM90" s="514">
        <f t="shared" si="159"/>
        <v>0</v>
      </c>
      <c r="CN90" s="514">
        <f t="shared" si="159"/>
        <v>0</v>
      </c>
      <c r="CO90" s="514">
        <f t="shared" si="159"/>
        <v>0</v>
      </c>
      <c r="CP90" s="514">
        <f t="shared" si="159"/>
        <v>0</v>
      </c>
      <c r="CQ90" s="514">
        <f t="shared" si="159"/>
        <v>0</v>
      </c>
      <c r="CR90" s="514">
        <f t="shared" si="159"/>
        <v>0</v>
      </c>
      <c r="CS90" s="514">
        <f t="shared" si="159"/>
        <v>0</v>
      </c>
      <c r="CT90" s="514">
        <f t="shared" si="159"/>
        <v>0</v>
      </c>
      <c r="CU90" s="514">
        <f t="shared" si="159"/>
        <v>0</v>
      </c>
      <c r="CV90" s="514">
        <f t="shared" si="159"/>
        <v>0</v>
      </c>
      <c r="CW90" s="514">
        <f t="shared" si="159"/>
        <v>0</v>
      </c>
      <c r="CX90" s="514">
        <f t="shared" si="159"/>
        <v>0</v>
      </c>
      <c r="CY90" s="514">
        <f t="shared" si="159"/>
        <v>0</v>
      </c>
    </row>
    <row r="91" spans="1:103" s="430" customFormat="1">
      <c r="A91" s="460"/>
      <c r="B91" s="492" t="str">
        <f>B24</f>
        <v>W1: Built to suit</v>
      </c>
      <c r="C91" s="544"/>
      <c r="E91" s="544"/>
      <c r="F91" s="545"/>
      <c r="G91" s="514">
        <f>SUM(BS91:CY91)</f>
        <v>1005638.4</v>
      </c>
      <c r="H91" s="430" t="s">
        <v>136</v>
      </c>
      <c r="I91" s="428"/>
      <c r="J91" s="514">
        <f t="shared" ref="J91:AO91" si="160">SUM(J92:J94)</f>
        <v>0</v>
      </c>
      <c r="K91" s="514">
        <f t="shared" si="160"/>
        <v>0</v>
      </c>
      <c r="L91" s="514">
        <f t="shared" si="160"/>
        <v>0</v>
      </c>
      <c r="M91" s="514">
        <f t="shared" si="160"/>
        <v>0</v>
      </c>
      <c r="N91" s="514">
        <f t="shared" si="160"/>
        <v>0</v>
      </c>
      <c r="O91" s="514">
        <f t="shared" si="160"/>
        <v>0</v>
      </c>
      <c r="P91" s="514">
        <f t="shared" si="160"/>
        <v>62852.4</v>
      </c>
      <c r="Q91" s="514">
        <f t="shared" si="160"/>
        <v>62852.4</v>
      </c>
      <c r="R91" s="514">
        <f t="shared" si="160"/>
        <v>62852.4</v>
      </c>
      <c r="S91" s="514">
        <f t="shared" si="160"/>
        <v>62852.4</v>
      </c>
      <c r="T91" s="514">
        <f t="shared" si="160"/>
        <v>62852.4</v>
      </c>
      <c r="U91" s="514">
        <f t="shared" si="160"/>
        <v>62852.4</v>
      </c>
      <c r="V91" s="514">
        <f t="shared" si="160"/>
        <v>62852.4</v>
      </c>
      <c r="W91" s="514">
        <f t="shared" si="160"/>
        <v>62852.4</v>
      </c>
      <c r="X91" s="514">
        <f t="shared" si="160"/>
        <v>62852.4</v>
      </c>
      <c r="Y91" s="514">
        <f t="shared" si="160"/>
        <v>62852.4</v>
      </c>
      <c r="Z91" s="514">
        <f t="shared" si="160"/>
        <v>62852.4</v>
      </c>
      <c r="AA91" s="514">
        <f t="shared" si="160"/>
        <v>62852.4</v>
      </c>
      <c r="AB91" s="514">
        <f t="shared" si="160"/>
        <v>62852.4</v>
      </c>
      <c r="AC91" s="514">
        <f t="shared" si="160"/>
        <v>62852.4</v>
      </c>
      <c r="AD91" s="514">
        <f t="shared" si="160"/>
        <v>62852.4</v>
      </c>
      <c r="AE91" s="514">
        <f t="shared" si="160"/>
        <v>62852.4</v>
      </c>
      <c r="AF91" s="514">
        <f t="shared" si="160"/>
        <v>0</v>
      </c>
      <c r="AG91" s="514">
        <f t="shared" si="160"/>
        <v>0</v>
      </c>
      <c r="AH91" s="514">
        <f t="shared" si="160"/>
        <v>0</v>
      </c>
      <c r="AI91" s="514">
        <f t="shared" si="160"/>
        <v>0</v>
      </c>
      <c r="AJ91" s="514">
        <f t="shared" si="160"/>
        <v>0</v>
      </c>
      <c r="AK91" s="514">
        <f t="shared" si="160"/>
        <v>0</v>
      </c>
      <c r="AL91" s="514">
        <f t="shared" si="160"/>
        <v>0</v>
      </c>
      <c r="AM91" s="514">
        <f t="shared" si="160"/>
        <v>0</v>
      </c>
      <c r="AN91" s="514">
        <f t="shared" si="160"/>
        <v>0</v>
      </c>
      <c r="AO91" s="514">
        <f t="shared" si="160"/>
        <v>0</v>
      </c>
      <c r="AP91" s="514">
        <f t="shared" ref="AP91:BU91" si="161">SUM(AP92:AP94)</f>
        <v>0</v>
      </c>
      <c r="AQ91" s="514">
        <f t="shared" si="161"/>
        <v>0</v>
      </c>
      <c r="AR91" s="514">
        <f t="shared" si="161"/>
        <v>0</v>
      </c>
      <c r="AS91" s="514">
        <f t="shared" si="161"/>
        <v>0</v>
      </c>
      <c r="AT91" s="514">
        <f t="shared" si="161"/>
        <v>0</v>
      </c>
      <c r="AU91" s="514">
        <f t="shared" si="161"/>
        <v>0</v>
      </c>
      <c r="AV91" s="514">
        <f t="shared" si="161"/>
        <v>0</v>
      </c>
      <c r="AW91" s="514">
        <f t="shared" si="161"/>
        <v>0</v>
      </c>
      <c r="AX91" s="514">
        <f t="shared" si="161"/>
        <v>0</v>
      </c>
      <c r="AY91" s="514">
        <f t="shared" si="161"/>
        <v>0</v>
      </c>
      <c r="AZ91" s="514">
        <f t="shared" si="161"/>
        <v>0</v>
      </c>
      <c r="BA91" s="514">
        <f t="shared" si="161"/>
        <v>0</v>
      </c>
      <c r="BB91" s="514">
        <f t="shared" si="161"/>
        <v>0</v>
      </c>
      <c r="BC91" s="514">
        <f t="shared" si="161"/>
        <v>0</v>
      </c>
      <c r="BD91" s="514">
        <f t="shared" si="161"/>
        <v>0</v>
      </c>
      <c r="BE91" s="514">
        <f t="shared" si="161"/>
        <v>0</v>
      </c>
      <c r="BF91" s="514">
        <f t="shared" si="161"/>
        <v>0</v>
      </c>
      <c r="BG91" s="514">
        <f t="shared" si="161"/>
        <v>0</v>
      </c>
      <c r="BH91" s="514">
        <f t="shared" si="161"/>
        <v>0</v>
      </c>
      <c r="BI91" s="514">
        <f t="shared" si="161"/>
        <v>0</v>
      </c>
      <c r="BJ91" s="514">
        <f t="shared" si="161"/>
        <v>0</v>
      </c>
      <c r="BK91" s="514">
        <f t="shared" si="161"/>
        <v>0</v>
      </c>
      <c r="BL91" s="514">
        <f t="shared" si="161"/>
        <v>0</v>
      </c>
      <c r="BM91" s="514">
        <f t="shared" si="161"/>
        <v>0</v>
      </c>
      <c r="BN91" s="514">
        <f t="shared" si="161"/>
        <v>0</v>
      </c>
      <c r="BO91" s="514">
        <f t="shared" si="161"/>
        <v>0</v>
      </c>
      <c r="BP91" s="514">
        <f t="shared" si="161"/>
        <v>0</v>
      </c>
      <c r="BQ91" s="514">
        <f t="shared" si="161"/>
        <v>0</v>
      </c>
      <c r="BR91" s="514"/>
      <c r="BS91" s="514">
        <f t="shared" ref="BS91:CY91" si="162">SUM(BS92:BS94)</f>
        <v>377114.4</v>
      </c>
      <c r="BT91" s="514">
        <f t="shared" si="162"/>
        <v>628524</v>
      </c>
      <c r="BU91" s="514">
        <f t="shared" si="162"/>
        <v>0</v>
      </c>
      <c r="BV91" s="514">
        <f t="shared" si="162"/>
        <v>0</v>
      </c>
      <c r="BW91" s="514">
        <f t="shared" si="162"/>
        <v>0</v>
      </c>
      <c r="BX91" s="514">
        <f t="shared" si="162"/>
        <v>0</v>
      </c>
      <c r="BY91" s="514">
        <f t="shared" si="162"/>
        <v>0</v>
      </c>
      <c r="BZ91" s="514">
        <f t="shared" si="162"/>
        <v>0</v>
      </c>
      <c r="CA91" s="514">
        <f t="shared" si="162"/>
        <v>0</v>
      </c>
      <c r="CB91" s="514">
        <f t="shared" si="162"/>
        <v>0</v>
      </c>
      <c r="CC91" s="514">
        <f t="shared" si="162"/>
        <v>0</v>
      </c>
      <c r="CD91" s="514">
        <f t="shared" si="162"/>
        <v>0</v>
      </c>
      <c r="CE91" s="514">
        <f t="shared" si="162"/>
        <v>0</v>
      </c>
      <c r="CF91" s="514">
        <f t="shared" si="162"/>
        <v>0</v>
      </c>
      <c r="CG91" s="514">
        <f t="shared" si="162"/>
        <v>0</v>
      </c>
      <c r="CH91" s="514">
        <f t="shared" si="162"/>
        <v>0</v>
      </c>
      <c r="CI91" s="514">
        <f t="shared" si="162"/>
        <v>0</v>
      </c>
      <c r="CJ91" s="514">
        <f t="shared" si="162"/>
        <v>0</v>
      </c>
      <c r="CK91" s="514">
        <f t="shared" si="162"/>
        <v>0</v>
      </c>
      <c r="CL91" s="514">
        <f t="shared" si="162"/>
        <v>0</v>
      </c>
      <c r="CM91" s="514">
        <f t="shared" si="162"/>
        <v>0</v>
      </c>
      <c r="CN91" s="514">
        <f t="shared" si="162"/>
        <v>0</v>
      </c>
      <c r="CO91" s="514">
        <f t="shared" si="162"/>
        <v>0</v>
      </c>
      <c r="CP91" s="514">
        <f t="shared" si="162"/>
        <v>0</v>
      </c>
      <c r="CQ91" s="514">
        <f t="shared" si="162"/>
        <v>0</v>
      </c>
      <c r="CR91" s="514">
        <f t="shared" si="162"/>
        <v>0</v>
      </c>
      <c r="CS91" s="514">
        <f t="shared" si="162"/>
        <v>0</v>
      </c>
      <c r="CT91" s="514">
        <f t="shared" si="162"/>
        <v>0</v>
      </c>
      <c r="CU91" s="514">
        <f t="shared" si="162"/>
        <v>0</v>
      </c>
      <c r="CV91" s="514">
        <f t="shared" si="162"/>
        <v>0</v>
      </c>
      <c r="CW91" s="514">
        <f t="shared" si="162"/>
        <v>0</v>
      </c>
      <c r="CX91" s="514">
        <f t="shared" si="162"/>
        <v>0</v>
      </c>
      <c r="CY91" s="514">
        <f t="shared" si="162"/>
        <v>0</v>
      </c>
    </row>
    <row r="92" spans="1:103">
      <c r="B92" s="427" t="s">
        <v>218</v>
      </c>
      <c r="C92" s="546">
        <f>E25</f>
        <v>26520</v>
      </c>
      <c r="D92" s="488" t="s">
        <v>186</v>
      </c>
      <c r="E92" s="503">
        <v>1.1200000000000001</v>
      </c>
      <c r="F92" s="488" t="s">
        <v>254</v>
      </c>
      <c r="G92" s="442">
        <f>SUM(BS92:CY92)</f>
        <v>475238.40000000002</v>
      </c>
      <c r="H92" s="440" t="s">
        <v>136</v>
      </c>
      <c r="J92" s="442">
        <f t="shared" ref="J92:S93" si="163">IF(AND(J$7&gt;=$C$12,J$7&lt;=$C$15),$C92*$E92*J$9,0)</f>
        <v>0</v>
      </c>
      <c r="K92" s="442">
        <f t="shared" si="163"/>
        <v>0</v>
      </c>
      <c r="L92" s="442">
        <f t="shared" si="163"/>
        <v>0</v>
      </c>
      <c r="M92" s="442">
        <f t="shared" si="163"/>
        <v>0</v>
      </c>
      <c r="N92" s="442">
        <f t="shared" si="163"/>
        <v>0</v>
      </c>
      <c r="O92" s="442">
        <f t="shared" si="163"/>
        <v>0</v>
      </c>
      <c r="P92" s="442">
        <f t="shared" si="163"/>
        <v>29702.400000000001</v>
      </c>
      <c r="Q92" s="442">
        <f t="shared" si="163"/>
        <v>29702.400000000001</v>
      </c>
      <c r="R92" s="442">
        <f t="shared" si="163"/>
        <v>29702.400000000001</v>
      </c>
      <c r="S92" s="442">
        <f t="shared" si="163"/>
        <v>29702.400000000001</v>
      </c>
      <c r="T92" s="442">
        <f t="shared" ref="T92:AC93" si="164">IF(AND(T$7&gt;=$C$12,T$7&lt;=$C$15),$C92*$E92*T$9,0)</f>
        <v>29702.400000000001</v>
      </c>
      <c r="U92" s="442">
        <f t="shared" si="164"/>
        <v>29702.400000000001</v>
      </c>
      <c r="V92" s="442">
        <f t="shared" si="164"/>
        <v>29702.400000000001</v>
      </c>
      <c r="W92" s="442">
        <f t="shared" si="164"/>
        <v>29702.400000000001</v>
      </c>
      <c r="X92" s="442">
        <f t="shared" si="164"/>
        <v>29702.400000000001</v>
      </c>
      <c r="Y92" s="442">
        <f t="shared" si="164"/>
        <v>29702.400000000001</v>
      </c>
      <c r="Z92" s="442">
        <f t="shared" si="164"/>
        <v>29702.400000000001</v>
      </c>
      <c r="AA92" s="442">
        <f t="shared" si="164"/>
        <v>29702.400000000001</v>
      </c>
      <c r="AB92" s="442">
        <f t="shared" si="164"/>
        <v>29702.400000000001</v>
      </c>
      <c r="AC92" s="442">
        <f t="shared" si="164"/>
        <v>29702.400000000001</v>
      </c>
      <c r="AD92" s="442">
        <f t="shared" ref="AD92:AM93" si="165">IF(AND(AD$7&gt;=$C$12,AD$7&lt;=$C$15),$C92*$E92*AD$9,0)</f>
        <v>29702.400000000001</v>
      </c>
      <c r="AE92" s="442">
        <f t="shared" si="165"/>
        <v>29702.400000000001</v>
      </c>
      <c r="AF92" s="442">
        <f t="shared" si="165"/>
        <v>0</v>
      </c>
      <c r="AG92" s="442">
        <f t="shared" si="165"/>
        <v>0</v>
      </c>
      <c r="AH92" s="442">
        <f t="shared" si="165"/>
        <v>0</v>
      </c>
      <c r="AI92" s="442">
        <f t="shared" si="165"/>
        <v>0</v>
      </c>
      <c r="AJ92" s="442">
        <f t="shared" si="165"/>
        <v>0</v>
      </c>
      <c r="AK92" s="442">
        <f t="shared" si="165"/>
        <v>0</v>
      </c>
      <c r="AL92" s="442">
        <f t="shared" si="165"/>
        <v>0</v>
      </c>
      <c r="AM92" s="442">
        <f t="shared" si="165"/>
        <v>0</v>
      </c>
      <c r="AN92" s="442">
        <f t="shared" ref="AN92:AW93" si="166">IF(AND(AN$7&gt;=$C$12,AN$7&lt;=$C$15),$C92*$E92*AN$9,0)</f>
        <v>0</v>
      </c>
      <c r="AO92" s="442">
        <f t="shared" si="166"/>
        <v>0</v>
      </c>
      <c r="AP92" s="442">
        <f t="shared" si="166"/>
        <v>0</v>
      </c>
      <c r="AQ92" s="442">
        <f t="shared" si="166"/>
        <v>0</v>
      </c>
      <c r="AR92" s="442">
        <f t="shared" si="166"/>
        <v>0</v>
      </c>
      <c r="AS92" s="442">
        <f t="shared" si="166"/>
        <v>0</v>
      </c>
      <c r="AT92" s="442">
        <f t="shared" si="166"/>
        <v>0</v>
      </c>
      <c r="AU92" s="442">
        <f t="shared" si="166"/>
        <v>0</v>
      </c>
      <c r="AV92" s="442">
        <f t="shared" si="166"/>
        <v>0</v>
      </c>
      <c r="AW92" s="442">
        <f t="shared" si="166"/>
        <v>0</v>
      </c>
      <c r="AX92" s="442">
        <f t="shared" ref="AX92:BG93" si="167">IF(AND(AX$7&gt;=$C$12,AX$7&lt;=$C$15),$C92*$E92*AX$9,0)</f>
        <v>0</v>
      </c>
      <c r="AY92" s="442">
        <f t="shared" si="167"/>
        <v>0</v>
      </c>
      <c r="AZ92" s="442">
        <f t="shared" si="167"/>
        <v>0</v>
      </c>
      <c r="BA92" s="442">
        <f t="shared" si="167"/>
        <v>0</v>
      </c>
      <c r="BB92" s="442">
        <f t="shared" si="167"/>
        <v>0</v>
      </c>
      <c r="BC92" s="442">
        <f t="shared" si="167"/>
        <v>0</v>
      </c>
      <c r="BD92" s="442">
        <f t="shared" si="167"/>
        <v>0</v>
      </c>
      <c r="BE92" s="442">
        <f t="shared" si="167"/>
        <v>0</v>
      </c>
      <c r="BF92" s="442">
        <f t="shared" si="167"/>
        <v>0</v>
      </c>
      <c r="BG92" s="442">
        <f t="shared" si="167"/>
        <v>0</v>
      </c>
      <c r="BH92" s="442">
        <f t="shared" ref="BH92:BQ93" si="168">IF(AND(BH$7&gt;=$C$12,BH$7&lt;=$C$15),$C92*$E92*BH$9,0)</f>
        <v>0</v>
      </c>
      <c r="BI92" s="442">
        <f t="shared" si="168"/>
        <v>0</v>
      </c>
      <c r="BJ92" s="442">
        <f t="shared" si="168"/>
        <v>0</v>
      </c>
      <c r="BK92" s="442">
        <f t="shared" si="168"/>
        <v>0</v>
      </c>
      <c r="BL92" s="442">
        <f t="shared" si="168"/>
        <v>0</v>
      </c>
      <c r="BM92" s="442">
        <f t="shared" si="168"/>
        <v>0</v>
      </c>
      <c r="BN92" s="442">
        <f t="shared" si="168"/>
        <v>0</v>
      </c>
      <c r="BO92" s="442">
        <f t="shared" si="168"/>
        <v>0</v>
      </c>
      <c r="BP92" s="442">
        <f t="shared" si="168"/>
        <v>0</v>
      </c>
      <c r="BQ92" s="442">
        <f t="shared" si="168"/>
        <v>0</v>
      </c>
      <c r="BS92" s="442">
        <f>SUM(J92:U92)</f>
        <v>178214.39999999999</v>
      </c>
      <c r="BT92" s="442">
        <f>SUM(V92:AG92)</f>
        <v>297024</v>
      </c>
      <c r="BU92" s="442">
        <f>SUM(AH92:AS92)</f>
        <v>0</v>
      </c>
      <c r="BV92" s="442">
        <f>SUM(AT92:BE92)</f>
        <v>0</v>
      </c>
      <c r="BW92" s="442">
        <f>SUM(BF92:BQ92)</f>
        <v>0</v>
      </c>
      <c r="BX92" s="442">
        <f t="shared" ref="BX92:CG93" si="169">IF(AND(BX$7&gt;=$C$12,BX$7&lt;=$C$15),$C92*$E92*BX$9,0)</f>
        <v>0</v>
      </c>
      <c r="BY92" s="442">
        <f t="shared" si="169"/>
        <v>0</v>
      </c>
      <c r="BZ92" s="442">
        <f t="shared" si="169"/>
        <v>0</v>
      </c>
      <c r="CA92" s="442">
        <f t="shared" si="169"/>
        <v>0</v>
      </c>
      <c r="CB92" s="442">
        <f t="shared" si="169"/>
        <v>0</v>
      </c>
      <c r="CC92" s="442">
        <f t="shared" si="169"/>
        <v>0</v>
      </c>
      <c r="CD92" s="442">
        <f t="shared" si="169"/>
        <v>0</v>
      </c>
      <c r="CE92" s="442">
        <f t="shared" si="169"/>
        <v>0</v>
      </c>
      <c r="CF92" s="442">
        <f t="shared" si="169"/>
        <v>0</v>
      </c>
      <c r="CG92" s="442">
        <f t="shared" si="169"/>
        <v>0</v>
      </c>
      <c r="CH92" s="442">
        <f t="shared" ref="CH92:CQ93" si="170">IF(AND(CH$7&gt;=$C$12,CH$7&lt;=$C$15),$C92*$E92*CH$9,0)</f>
        <v>0</v>
      </c>
      <c r="CI92" s="442">
        <f t="shared" si="170"/>
        <v>0</v>
      </c>
      <c r="CJ92" s="442">
        <f t="shared" si="170"/>
        <v>0</v>
      </c>
      <c r="CK92" s="442">
        <f t="shared" si="170"/>
        <v>0</v>
      </c>
      <c r="CL92" s="442">
        <f t="shared" si="170"/>
        <v>0</v>
      </c>
      <c r="CM92" s="442">
        <f t="shared" si="170"/>
        <v>0</v>
      </c>
      <c r="CN92" s="442">
        <f t="shared" si="170"/>
        <v>0</v>
      </c>
      <c r="CO92" s="442">
        <f t="shared" si="170"/>
        <v>0</v>
      </c>
      <c r="CP92" s="442">
        <f t="shared" si="170"/>
        <v>0</v>
      </c>
      <c r="CQ92" s="442">
        <f t="shared" si="170"/>
        <v>0</v>
      </c>
      <c r="CR92" s="442">
        <f t="shared" ref="CR92:CY93" si="171">IF(AND(CR$7&gt;=$C$12,CR$7&lt;=$C$15),$C92*$E92*CR$9,0)</f>
        <v>0</v>
      </c>
      <c r="CS92" s="442">
        <f t="shared" si="171"/>
        <v>0</v>
      </c>
      <c r="CT92" s="442">
        <f t="shared" si="171"/>
        <v>0</v>
      </c>
      <c r="CU92" s="442">
        <f t="shared" si="171"/>
        <v>0</v>
      </c>
      <c r="CV92" s="442">
        <f t="shared" si="171"/>
        <v>0</v>
      </c>
      <c r="CW92" s="442">
        <f t="shared" si="171"/>
        <v>0</v>
      </c>
      <c r="CX92" s="442">
        <f t="shared" si="171"/>
        <v>0</v>
      </c>
      <c r="CY92" s="442">
        <f t="shared" si="171"/>
        <v>0</v>
      </c>
    </row>
    <row r="93" spans="1:103">
      <c r="B93" s="427" t="s">
        <v>215</v>
      </c>
      <c r="C93" s="546">
        <f>E25</f>
        <v>26520</v>
      </c>
      <c r="D93" s="488" t="s">
        <v>186</v>
      </c>
      <c r="E93" s="503">
        <v>1.25</v>
      </c>
      <c r="F93" s="488" t="s">
        <v>254</v>
      </c>
      <c r="G93" s="442">
        <f>SUM(BS93:CY93)</f>
        <v>530400</v>
      </c>
      <c r="H93" s="440" t="s">
        <v>136</v>
      </c>
      <c r="J93" s="442">
        <f t="shared" si="163"/>
        <v>0</v>
      </c>
      <c r="K93" s="442">
        <f t="shared" si="163"/>
        <v>0</v>
      </c>
      <c r="L93" s="442">
        <f t="shared" si="163"/>
        <v>0</v>
      </c>
      <c r="M93" s="442">
        <f t="shared" si="163"/>
        <v>0</v>
      </c>
      <c r="N93" s="442">
        <f t="shared" si="163"/>
        <v>0</v>
      </c>
      <c r="O93" s="442">
        <f t="shared" si="163"/>
        <v>0</v>
      </c>
      <c r="P93" s="442">
        <f t="shared" si="163"/>
        <v>33150</v>
      </c>
      <c r="Q93" s="442">
        <f t="shared" si="163"/>
        <v>33150</v>
      </c>
      <c r="R93" s="442">
        <f t="shared" si="163"/>
        <v>33150</v>
      </c>
      <c r="S93" s="442">
        <f t="shared" si="163"/>
        <v>33150</v>
      </c>
      <c r="T93" s="442">
        <f t="shared" si="164"/>
        <v>33150</v>
      </c>
      <c r="U93" s="442">
        <f t="shared" si="164"/>
        <v>33150</v>
      </c>
      <c r="V93" s="442">
        <f t="shared" si="164"/>
        <v>33150</v>
      </c>
      <c r="W93" s="442">
        <f t="shared" si="164"/>
        <v>33150</v>
      </c>
      <c r="X93" s="442">
        <f t="shared" si="164"/>
        <v>33150</v>
      </c>
      <c r="Y93" s="442">
        <f t="shared" si="164"/>
        <v>33150</v>
      </c>
      <c r="Z93" s="442">
        <f t="shared" si="164"/>
        <v>33150</v>
      </c>
      <c r="AA93" s="442">
        <f t="shared" si="164"/>
        <v>33150</v>
      </c>
      <c r="AB93" s="442">
        <f t="shared" si="164"/>
        <v>33150</v>
      </c>
      <c r="AC93" s="442">
        <f t="shared" si="164"/>
        <v>33150</v>
      </c>
      <c r="AD93" s="442">
        <f t="shared" si="165"/>
        <v>33150</v>
      </c>
      <c r="AE93" s="442">
        <f t="shared" si="165"/>
        <v>33150</v>
      </c>
      <c r="AF93" s="442">
        <f t="shared" si="165"/>
        <v>0</v>
      </c>
      <c r="AG93" s="442">
        <f t="shared" si="165"/>
        <v>0</v>
      </c>
      <c r="AH93" s="442">
        <f t="shared" si="165"/>
        <v>0</v>
      </c>
      <c r="AI93" s="442">
        <f t="shared" si="165"/>
        <v>0</v>
      </c>
      <c r="AJ93" s="442">
        <f t="shared" si="165"/>
        <v>0</v>
      </c>
      <c r="AK93" s="442">
        <f t="shared" si="165"/>
        <v>0</v>
      </c>
      <c r="AL93" s="442">
        <f t="shared" si="165"/>
        <v>0</v>
      </c>
      <c r="AM93" s="442">
        <f t="shared" si="165"/>
        <v>0</v>
      </c>
      <c r="AN93" s="442">
        <f t="shared" si="166"/>
        <v>0</v>
      </c>
      <c r="AO93" s="442">
        <f t="shared" si="166"/>
        <v>0</v>
      </c>
      <c r="AP93" s="442">
        <f t="shared" si="166"/>
        <v>0</v>
      </c>
      <c r="AQ93" s="442">
        <f t="shared" si="166"/>
        <v>0</v>
      </c>
      <c r="AR93" s="442">
        <f t="shared" si="166"/>
        <v>0</v>
      </c>
      <c r="AS93" s="442">
        <f t="shared" si="166"/>
        <v>0</v>
      </c>
      <c r="AT93" s="442">
        <f t="shared" si="166"/>
        <v>0</v>
      </c>
      <c r="AU93" s="442">
        <f t="shared" si="166"/>
        <v>0</v>
      </c>
      <c r="AV93" s="442">
        <f t="shared" si="166"/>
        <v>0</v>
      </c>
      <c r="AW93" s="442">
        <f t="shared" si="166"/>
        <v>0</v>
      </c>
      <c r="AX93" s="442">
        <f t="shared" si="167"/>
        <v>0</v>
      </c>
      <c r="AY93" s="442">
        <f t="shared" si="167"/>
        <v>0</v>
      </c>
      <c r="AZ93" s="442">
        <f t="shared" si="167"/>
        <v>0</v>
      </c>
      <c r="BA93" s="442">
        <f t="shared" si="167"/>
        <v>0</v>
      </c>
      <c r="BB93" s="442">
        <f t="shared" si="167"/>
        <v>0</v>
      </c>
      <c r="BC93" s="442">
        <f t="shared" si="167"/>
        <v>0</v>
      </c>
      <c r="BD93" s="442">
        <f t="shared" si="167"/>
        <v>0</v>
      </c>
      <c r="BE93" s="442">
        <f t="shared" si="167"/>
        <v>0</v>
      </c>
      <c r="BF93" s="442">
        <f t="shared" si="167"/>
        <v>0</v>
      </c>
      <c r="BG93" s="442">
        <f t="shared" si="167"/>
        <v>0</v>
      </c>
      <c r="BH93" s="442">
        <f t="shared" si="168"/>
        <v>0</v>
      </c>
      <c r="BI93" s="442">
        <f t="shared" si="168"/>
        <v>0</v>
      </c>
      <c r="BJ93" s="442">
        <f t="shared" si="168"/>
        <v>0</v>
      </c>
      <c r="BK93" s="442">
        <f t="shared" si="168"/>
        <v>0</v>
      </c>
      <c r="BL93" s="442">
        <f t="shared" si="168"/>
        <v>0</v>
      </c>
      <c r="BM93" s="442">
        <f t="shared" si="168"/>
        <v>0</v>
      </c>
      <c r="BN93" s="442">
        <f t="shared" si="168"/>
        <v>0</v>
      </c>
      <c r="BO93" s="442">
        <f t="shared" si="168"/>
        <v>0</v>
      </c>
      <c r="BP93" s="442">
        <f t="shared" si="168"/>
        <v>0</v>
      </c>
      <c r="BQ93" s="442">
        <f t="shared" si="168"/>
        <v>0</v>
      </c>
      <c r="BS93" s="442">
        <f>SUM(J93:U93)</f>
        <v>198900</v>
      </c>
      <c r="BT93" s="442">
        <f>SUM(V93:AG93)</f>
        <v>331500</v>
      </c>
      <c r="BU93" s="442">
        <f>SUM(AH93:AS93)</f>
        <v>0</v>
      </c>
      <c r="BV93" s="442">
        <f>SUM(AT93:BE93)</f>
        <v>0</v>
      </c>
      <c r="BW93" s="442">
        <f>SUM(BF93:BQ93)</f>
        <v>0</v>
      </c>
      <c r="BX93" s="442">
        <f t="shared" si="169"/>
        <v>0</v>
      </c>
      <c r="BY93" s="442">
        <f t="shared" si="169"/>
        <v>0</v>
      </c>
      <c r="BZ93" s="442">
        <f t="shared" si="169"/>
        <v>0</v>
      </c>
      <c r="CA93" s="442">
        <f t="shared" si="169"/>
        <v>0</v>
      </c>
      <c r="CB93" s="442">
        <f t="shared" si="169"/>
        <v>0</v>
      </c>
      <c r="CC93" s="442">
        <f t="shared" si="169"/>
        <v>0</v>
      </c>
      <c r="CD93" s="442">
        <f t="shared" si="169"/>
        <v>0</v>
      </c>
      <c r="CE93" s="442">
        <f t="shared" si="169"/>
        <v>0</v>
      </c>
      <c r="CF93" s="442">
        <f t="shared" si="169"/>
        <v>0</v>
      </c>
      <c r="CG93" s="442">
        <f t="shared" si="169"/>
        <v>0</v>
      </c>
      <c r="CH93" s="442">
        <f t="shared" si="170"/>
        <v>0</v>
      </c>
      <c r="CI93" s="442">
        <f t="shared" si="170"/>
        <v>0</v>
      </c>
      <c r="CJ93" s="442">
        <f t="shared" si="170"/>
        <v>0</v>
      </c>
      <c r="CK93" s="442">
        <f t="shared" si="170"/>
        <v>0</v>
      </c>
      <c r="CL93" s="442">
        <f t="shared" si="170"/>
        <v>0</v>
      </c>
      <c r="CM93" s="442">
        <f t="shared" si="170"/>
        <v>0</v>
      </c>
      <c r="CN93" s="442">
        <f t="shared" si="170"/>
        <v>0</v>
      </c>
      <c r="CO93" s="442">
        <f t="shared" si="170"/>
        <v>0</v>
      </c>
      <c r="CP93" s="442">
        <f t="shared" si="170"/>
        <v>0</v>
      </c>
      <c r="CQ93" s="442">
        <f t="shared" si="170"/>
        <v>0</v>
      </c>
      <c r="CR93" s="442">
        <f t="shared" si="171"/>
        <v>0</v>
      </c>
      <c r="CS93" s="442">
        <f t="shared" si="171"/>
        <v>0</v>
      </c>
      <c r="CT93" s="442">
        <f t="shared" si="171"/>
        <v>0</v>
      </c>
      <c r="CU93" s="442">
        <f t="shared" si="171"/>
        <v>0</v>
      </c>
      <c r="CV93" s="442">
        <f t="shared" si="171"/>
        <v>0</v>
      </c>
      <c r="CW93" s="442">
        <f t="shared" si="171"/>
        <v>0</v>
      </c>
      <c r="CX93" s="442">
        <f t="shared" si="171"/>
        <v>0</v>
      </c>
      <c r="CY93" s="442">
        <f t="shared" si="171"/>
        <v>0</v>
      </c>
    </row>
    <row r="94" spans="1:103">
      <c r="B94" s="427" t="s">
        <v>264</v>
      </c>
      <c r="C94" s="546">
        <f>E25*C26</f>
        <v>4296240</v>
      </c>
      <c r="D94" s="488" t="s">
        <v>267</v>
      </c>
      <c r="E94" s="547">
        <f>13*0</f>
        <v>0</v>
      </c>
      <c r="F94" s="488" t="s">
        <v>132</v>
      </c>
      <c r="G94" s="442">
        <f>SUM(BS94:CY94)</f>
        <v>0</v>
      </c>
      <c r="H94" s="440" t="s">
        <v>136</v>
      </c>
      <c r="J94" s="442">
        <f t="shared" ref="J94:AO94" si="172">IF(J$7=$C$15,$C94*$E94,0)</f>
        <v>0</v>
      </c>
      <c r="K94" s="442">
        <f t="shared" si="172"/>
        <v>0</v>
      </c>
      <c r="L94" s="442">
        <f t="shared" si="172"/>
        <v>0</v>
      </c>
      <c r="M94" s="442">
        <f t="shared" si="172"/>
        <v>0</v>
      </c>
      <c r="N94" s="442">
        <f t="shared" si="172"/>
        <v>0</v>
      </c>
      <c r="O94" s="442">
        <f t="shared" si="172"/>
        <v>0</v>
      </c>
      <c r="P94" s="442">
        <f t="shared" si="172"/>
        <v>0</v>
      </c>
      <c r="Q94" s="442">
        <f t="shared" si="172"/>
        <v>0</v>
      </c>
      <c r="R94" s="442">
        <f t="shared" si="172"/>
        <v>0</v>
      </c>
      <c r="S94" s="442">
        <f t="shared" si="172"/>
        <v>0</v>
      </c>
      <c r="T94" s="442">
        <f t="shared" si="172"/>
        <v>0</v>
      </c>
      <c r="U94" s="442">
        <f t="shared" si="172"/>
        <v>0</v>
      </c>
      <c r="V94" s="442">
        <f t="shared" si="172"/>
        <v>0</v>
      </c>
      <c r="W94" s="442">
        <f t="shared" si="172"/>
        <v>0</v>
      </c>
      <c r="X94" s="442">
        <f t="shared" si="172"/>
        <v>0</v>
      </c>
      <c r="Y94" s="442">
        <f t="shared" si="172"/>
        <v>0</v>
      </c>
      <c r="Z94" s="442">
        <f t="shared" si="172"/>
        <v>0</v>
      </c>
      <c r="AA94" s="442">
        <f t="shared" si="172"/>
        <v>0</v>
      </c>
      <c r="AB94" s="442">
        <f t="shared" si="172"/>
        <v>0</v>
      </c>
      <c r="AC94" s="442">
        <f t="shared" si="172"/>
        <v>0</v>
      </c>
      <c r="AD94" s="442">
        <f t="shared" si="172"/>
        <v>0</v>
      </c>
      <c r="AE94" s="442">
        <f t="shared" si="172"/>
        <v>0</v>
      </c>
      <c r="AF94" s="442">
        <f t="shared" si="172"/>
        <v>0</v>
      </c>
      <c r="AG94" s="442">
        <f t="shared" si="172"/>
        <v>0</v>
      </c>
      <c r="AH94" s="442">
        <f t="shared" si="172"/>
        <v>0</v>
      </c>
      <c r="AI94" s="442">
        <f t="shared" si="172"/>
        <v>0</v>
      </c>
      <c r="AJ94" s="442">
        <f t="shared" si="172"/>
        <v>0</v>
      </c>
      <c r="AK94" s="442">
        <f t="shared" si="172"/>
        <v>0</v>
      </c>
      <c r="AL94" s="442">
        <f t="shared" si="172"/>
        <v>0</v>
      </c>
      <c r="AM94" s="442">
        <f t="shared" si="172"/>
        <v>0</v>
      </c>
      <c r="AN94" s="442">
        <f t="shared" si="172"/>
        <v>0</v>
      </c>
      <c r="AO94" s="442">
        <f t="shared" si="172"/>
        <v>0</v>
      </c>
      <c r="AP94" s="442">
        <f t="shared" ref="AP94:BQ94" si="173">IF(AP$7=$C$15,$C94*$E94,0)</f>
        <v>0</v>
      </c>
      <c r="AQ94" s="442">
        <f t="shared" si="173"/>
        <v>0</v>
      </c>
      <c r="AR94" s="442">
        <f t="shared" si="173"/>
        <v>0</v>
      </c>
      <c r="AS94" s="442">
        <f t="shared" si="173"/>
        <v>0</v>
      </c>
      <c r="AT94" s="442">
        <f t="shared" si="173"/>
        <v>0</v>
      </c>
      <c r="AU94" s="442">
        <f t="shared" si="173"/>
        <v>0</v>
      </c>
      <c r="AV94" s="442">
        <f t="shared" si="173"/>
        <v>0</v>
      </c>
      <c r="AW94" s="442">
        <f t="shared" si="173"/>
        <v>0</v>
      </c>
      <c r="AX94" s="442">
        <f t="shared" si="173"/>
        <v>0</v>
      </c>
      <c r="AY94" s="442">
        <f t="shared" si="173"/>
        <v>0</v>
      </c>
      <c r="AZ94" s="442">
        <f t="shared" si="173"/>
        <v>0</v>
      </c>
      <c r="BA94" s="442">
        <f t="shared" si="173"/>
        <v>0</v>
      </c>
      <c r="BB94" s="442">
        <f t="shared" si="173"/>
        <v>0</v>
      </c>
      <c r="BC94" s="442">
        <f t="shared" si="173"/>
        <v>0</v>
      </c>
      <c r="BD94" s="442">
        <f t="shared" si="173"/>
        <v>0</v>
      </c>
      <c r="BE94" s="442">
        <f t="shared" si="173"/>
        <v>0</v>
      </c>
      <c r="BF94" s="442">
        <f t="shared" si="173"/>
        <v>0</v>
      </c>
      <c r="BG94" s="442">
        <f t="shared" si="173"/>
        <v>0</v>
      </c>
      <c r="BH94" s="442">
        <f t="shared" si="173"/>
        <v>0</v>
      </c>
      <c r="BI94" s="442">
        <f t="shared" si="173"/>
        <v>0</v>
      </c>
      <c r="BJ94" s="442">
        <f t="shared" si="173"/>
        <v>0</v>
      </c>
      <c r="BK94" s="442">
        <f t="shared" si="173"/>
        <v>0</v>
      </c>
      <c r="BL94" s="442">
        <f t="shared" si="173"/>
        <v>0</v>
      </c>
      <c r="BM94" s="442">
        <f t="shared" si="173"/>
        <v>0</v>
      </c>
      <c r="BN94" s="442">
        <f t="shared" si="173"/>
        <v>0</v>
      </c>
      <c r="BO94" s="442">
        <f t="shared" si="173"/>
        <v>0</v>
      </c>
      <c r="BP94" s="442">
        <f t="shared" si="173"/>
        <v>0</v>
      </c>
      <c r="BQ94" s="442">
        <f t="shared" si="173"/>
        <v>0</v>
      </c>
      <c r="BS94" s="442">
        <f>SUM(J94:U94)</f>
        <v>0</v>
      </c>
      <c r="BT94" s="442">
        <f>SUM(V94:AG94)</f>
        <v>0</v>
      </c>
      <c r="BU94" s="442">
        <f>SUM(AH94:AS94)</f>
        <v>0</v>
      </c>
      <c r="BV94" s="442">
        <f>SUM(AT94:BE94)</f>
        <v>0</v>
      </c>
      <c r="BW94" s="442">
        <f>SUM(BF94:BQ94)</f>
        <v>0</v>
      </c>
      <c r="BX94" s="442">
        <f t="shared" ref="BX94:CY94" si="174">IF(BX$7=$C$15,$C94*$E94,0)</f>
        <v>0</v>
      </c>
      <c r="BY94" s="442">
        <f t="shared" si="174"/>
        <v>0</v>
      </c>
      <c r="BZ94" s="442">
        <f t="shared" si="174"/>
        <v>0</v>
      </c>
      <c r="CA94" s="442">
        <f t="shared" si="174"/>
        <v>0</v>
      </c>
      <c r="CB94" s="442">
        <f t="shared" si="174"/>
        <v>0</v>
      </c>
      <c r="CC94" s="442">
        <f t="shared" si="174"/>
        <v>0</v>
      </c>
      <c r="CD94" s="442">
        <f t="shared" si="174"/>
        <v>0</v>
      </c>
      <c r="CE94" s="442">
        <f t="shared" si="174"/>
        <v>0</v>
      </c>
      <c r="CF94" s="442">
        <f t="shared" si="174"/>
        <v>0</v>
      </c>
      <c r="CG94" s="442">
        <f t="shared" si="174"/>
        <v>0</v>
      </c>
      <c r="CH94" s="442">
        <f t="shared" si="174"/>
        <v>0</v>
      </c>
      <c r="CI94" s="442">
        <f t="shared" si="174"/>
        <v>0</v>
      </c>
      <c r="CJ94" s="442">
        <f t="shared" si="174"/>
        <v>0</v>
      </c>
      <c r="CK94" s="442">
        <f t="shared" si="174"/>
        <v>0</v>
      </c>
      <c r="CL94" s="442">
        <f t="shared" si="174"/>
        <v>0</v>
      </c>
      <c r="CM94" s="442">
        <f t="shared" si="174"/>
        <v>0</v>
      </c>
      <c r="CN94" s="442">
        <f t="shared" si="174"/>
        <v>0</v>
      </c>
      <c r="CO94" s="442">
        <f t="shared" si="174"/>
        <v>0</v>
      </c>
      <c r="CP94" s="442">
        <f t="shared" si="174"/>
        <v>0</v>
      </c>
      <c r="CQ94" s="442">
        <f t="shared" si="174"/>
        <v>0</v>
      </c>
      <c r="CR94" s="442">
        <f t="shared" si="174"/>
        <v>0</v>
      </c>
      <c r="CS94" s="442">
        <f t="shared" si="174"/>
        <v>0</v>
      </c>
      <c r="CT94" s="442">
        <f t="shared" si="174"/>
        <v>0</v>
      </c>
      <c r="CU94" s="442">
        <f t="shared" si="174"/>
        <v>0</v>
      </c>
      <c r="CV94" s="442">
        <f t="shared" si="174"/>
        <v>0</v>
      </c>
      <c r="CW94" s="442">
        <f t="shared" si="174"/>
        <v>0</v>
      </c>
      <c r="CX94" s="442">
        <f t="shared" si="174"/>
        <v>0</v>
      </c>
      <c r="CY94" s="442">
        <f t="shared" si="174"/>
        <v>0</v>
      </c>
    </row>
    <row r="95" spans="1:103" s="429" customFormat="1">
      <c r="A95" s="432"/>
      <c r="B95" s="456"/>
      <c r="C95" s="541"/>
      <c r="E95" s="541"/>
      <c r="F95" s="542"/>
      <c r="G95" s="542"/>
      <c r="H95" s="542"/>
      <c r="I95" s="427"/>
      <c r="J95" s="475"/>
      <c r="K95" s="475"/>
      <c r="L95" s="475"/>
      <c r="M95" s="475"/>
      <c r="N95" s="475"/>
      <c r="O95" s="475"/>
      <c r="P95" s="475"/>
      <c r="Q95" s="475"/>
      <c r="R95" s="475"/>
      <c r="S95" s="475"/>
      <c r="T95" s="475"/>
      <c r="U95" s="475"/>
      <c r="V95" s="475"/>
      <c r="W95" s="475"/>
      <c r="X95" s="475"/>
      <c r="Y95" s="475"/>
      <c r="Z95" s="475"/>
      <c r="AA95" s="475"/>
      <c r="AB95" s="475"/>
      <c r="AC95" s="475"/>
      <c r="AD95" s="475"/>
      <c r="AE95" s="475"/>
      <c r="AF95" s="475"/>
      <c r="AG95" s="475"/>
      <c r="AH95" s="475"/>
      <c r="AI95" s="475"/>
      <c r="AJ95" s="475"/>
      <c r="AK95" s="475"/>
      <c r="AL95" s="475"/>
      <c r="AM95" s="475"/>
      <c r="AN95" s="475"/>
      <c r="AO95" s="475"/>
      <c r="AP95" s="475"/>
      <c r="AQ95" s="475"/>
      <c r="AR95" s="475"/>
      <c r="AS95" s="475"/>
      <c r="AT95" s="475"/>
      <c r="AU95" s="475"/>
      <c r="AV95" s="475"/>
      <c r="AW95" s="475"/>
      <c r="AX95" s="475"/>
      <c r="AY95" s="475"/>
      <c r="AZ95" s="475"/>
      <c r="BA95" s="475"/>
      <c r="BB95" s="475"/>
      <c r="BC95" s="475"/>
      <c r="BD95" s="475"/>
      <c r="BE95" s="475"/>
      <c r="BF95" s="475"/>
      <c r="BG95" s="475"/>
      <c r="BH95" s="475"/>
      <c r="BI95" s="475"/>
      <c r="BJ95" s="475"/>
      <c r="BK95" s="475"/>
      <c r="BL95" s="475"/>
      <c r="BM95" s="475"/>
      <c r="BN95" s="475"/>
      <c r="BO95" s="475"/>
      <c r="BP95" s="475"/>
      <c r="BQ95" s="475"/>
      <c r="BR95" s="465"/>
      <c r="BS95" s="535"/>
      <c r="BT95" s="535"/>
      <c r="BU95" s="535"/>
      <c r="BV95" s="535"/>
      <c r="BW95" s="475"/>
      <c r="BX95" s="475"/>
      <c r="BY95" s="475"/>
      <c r="BZ95" s="475"/>
      <c r="CA95" s="475"/>
      <c r="CB95" s="475"/>
      <c r="CC95" s="475"/>
      <c r="CD95" s="475"/>
      <c r="CE95" s="475"/>
      <c r="CF95" s="475"/>
      <c r="CG95" s="475"/>
      <c r="CH95" s="475"/>
      <c r="CI95" s="475"/>
      <c r="CJ95" s="475"/>
      <c r="CK95" s="475"/>
      <c r="CL95" s="475"/>
      <c r="CM95" s="475"/>
      <c r="CN95" s="475"/>
      <c r="CO95" s="475"/>
      <c r="CP95" s="475"/>
      <c r="CQ95" s="475"/>
      <c r="CR95" s="475"/>
      <c r="CS95" s="475"/>
      <c r="CT95" s="475"/>
      <c r="CU95" s="475"/>
    </row>
    <row r="96" spans="1:103" s="430" customFormat="1">
      <c r="A96" s="460"/>
      <c r="B96" s="492" t="str">
        <f>B32</f>
        <v>W2: Built to suit</v>
      </c>
      <c r="C96" s="544"/>
      <c r="E96" s="544"/>
      <c r="F96" s="545"/>
      <c r="G96" s="514">
        <f>SUM(BS96:CY96)</f>
        <v>836363.52</v>
      </c>
      <c r="H96" s="430" t="s">
        <v>136</v>
      </c>
      <c r="I96" s="428"/>
      <c r="J96" s="514">
        <f t="shared" ref="J96:AO96" si="175">SUM(J97:J99)</f>
        <v>0</v>
      </c>
      <c r="K96" s="514">
        <f t="shared" si="175"/>
        <v>0</v>
      </c>
      <c r="L96" s="514">
        <f t="shared" si="175"/>
        <v>0</v>
      </c>
      <c r="M96" s="514">
        <f t="shared" si="175"/>
        <v>0</v>
      </c>
      <c r="N96" s="514">
        <f t="shared" si="175"/>
        <v>0</v>
      </c>
      <c r="O96" s="514">
        <f t="shared" si="175"/>
        <v>0</v>
      </c>
      <c r="P96" s="514">
        <f t="shared" si="175"/>
        <v>52272.72</v>
      </c>
      <c r="Q96" s="514">
        <f t="shared" si="175"/>
        <v>52272.72</v>
      </c>
      <c r="R96" s="514">
        <f t="shared" si="175"/>
        <v>52272.72</v>
      </c>
      <c r="S96" s="514">
        <f t="shared" si="175"/>
        <v>52272.72</v>
      </c>
      <c r="T96" s="514">
        <f t="shared" si="175"/>
        <v>52272.72</v>
      </c>
      <c r="U96" s="514">
        <f t="shared" si="175"/>
        <v>52272.72</v>
      </c>
      <c r="V96" s="514">
        <f t="shared" si="175"/>
        <v>52272.72</v>
      </c>
      <c r="W96" s="514">
        <f t="shared" si="175"/>
        <v>52272.72</v>
      </c>
      <c r="X96" s="514">
        <f t="shared" si="175"/>
        <v>52272.72</v>
      </c>
      <c r="Y96" s="514">
        <f t="shared" si="175"/>
        <v>52272.72</v>
      </c>
      <c r="Z96" s="514">
        <f t="shared" si="175"/>
        <v>52272.72</v>
      </c>
      <c r="AA96" s="514">
        <f t="shared" si="175"/>
        <v>52272.72</v>
      </c>
      <c r="AB96" s="514">
        <f t="shared" si="175"/>
        <v>52272.72</v>
      </c>
      <c r="AC96" s="514">
        <f t="shared" si="175"/>
        <v>52272.72</v>
      </c>
      <c r="AD96" s="514">
        <f t="shared" si="175"/>
        <v>52272.72</v>
      </c>
      <c r="AE96" s="514">
        <f t="shared" si="175"/>
        <v>52272.72</v>
      </c>
      <c r="AF96" s="514">
        <f t="shared" si="175"/>
        <v>0</v>
      </c>
      <c r="AG96" s="514">
        <f t="shared" si="175"/>
        <v>0</v>
      </c>
      <c r="AH96" s="514">
        <f t="shared" si="175"/>
        <v>0</v>
      </c>
      <c r="AI96" s="514">
        <f t="shared" si="175"/>
        <v>0</v>
      </c>
      <c r="AJ96" s="514">
        <f t="shared" si="175"/>
        <v>0</v>
      </c>
      <c r="AK96" s="514">
        <f t="shared" si="175"/>
        <v>0</v>
      </c>
      <c r="AL96" s="514">
        <f t="shared" si="175"/>
        <v>0</v>
      </c>
      <c r="AM96" s="514">
        <f t="shared" si="175"/>
        <v>0</v>
      </c>
      <c r="AN96" s="514">
        <f t="shared" si="175"/>
        <v>0</v>
      </c>
      <c r="AO96" s="514">
        <f t="shared" si="175"/>
        <v>0</v>
      </c>
      <c r="AP96" s="514">
        <f t="shared" ref="AP96:BU96" si="176">SUM(AP97:AP99)</f>
        <v>0</v>
      </c>
      <c r="AQ96" s="514">
        <f t="shared" si="176"/>
        <v>0</v>
      </c>
      <c r="AR96" s="514">
        <f t="shared" si="176"/>
        <v>0</v>
      </c>
      <c r="AS96" s="514">
        <f t="shared" si="176"/>
        <v>0</v>
      </c>
      <c r="AT96" s="514">
        <f t="shared" si="176"/>
        <v>0</v>
      </c>
      <c r="AU96" s="514">
        <f t="shared" si="176"/>
        <v>0</v>
      </c>
      <c r="AV96" s="514">
        <f t="shared" si="176"/>
        <v>0</v>
      </c>
      <c r="AW96" s="514">
        <f t="shared" si="176"/>
        <v>0</v>
      </c>
      <c r="AX96" s="514">
        <f t="shared" si="176"/>
        <v>0</v>
      </c>
      <c r="AY96" s="514">
        <f t="shared" si="176"/>
        <v>0</v>
      </c>
      <c r="AZ96" s="514">
        <f t="shared" si="176"/>
        <v>0</v>
      </c>
      <c r="BA96" s="514">
        <f t="shared" si="176"/>
        <v>0</v>
      </c>
      <c r="BB96" s="514">
        <f t="shared" si="176"/>
        <v>0</v>
      </c>
      <c r="BC96" s="514">
        <f t="shared" si="176"/>
        <v>0</v>
      </c>
      <c r="BD96" s="514">
        <f t="shared" si="176"/>
        <v>0</v>
      </c>
      <c r="BE96" s="514">
        <f t="shared" si="176"/>
        <v>0</v>
      </c>
      <c r="BF96" s="514">
        <f t="shared" si="176"/>
        <v>0</v>
      </c>
      <c r="BG96" s="514">
        <f t="shared" si="176"/>
        <v>0</v>
      </c>
      <c r="BH96" s="514">
        <f t="shared" si="176"/>
        <v>0</v>
      </c>
      <c r="BI96" s="514">
        <f t="shared" si="176"/>
        <v>0</v>
      </c>
      <c r="BJ96" s="514">
        <f t="shared" si="176"/>
        <v>0</v>
      </c>
      <c r="BK96" s="514">
        <f t="shared" si="176"/>
        <v>0</v>
      </c>
      <c r="BL96" s="514">
        <f t="shared" si="176"/>
        <v>0</v>
      </c>
      <c r="BM96" s="514">
        <f t="shared" si="176"/>
        <v>0</v>
      </c>
      <c r="BN96" s="514">
        <f t="shared" si="176"/>
        <v>0</v>
      </c>
      <c r="BO96" s="514">
        <f t="shared" si="176"/>
        <v>0</v>
      </c>
      <c r="BP96" s="514">
        <f t="shared" si="176"/>
        <v>0</v>
      </c>
      <c r="BQ96" s="514">
        <f t="shared" si="176"/>
        <v>0</v>
      </c>
      <c r="BR96" s="514"/>
      <c r="BS96" s="514">
        <f t="shared" ref="BS96:CY96" si="177">SUM(BS97:BS99)</f>
        <v>313636.32</v>
      </c>
      <c r="BT96" s="514">
        <f t="shared" si="177"/>
        <v>522727.2</v>
      </c>
      <c r="BU96" s="514">
        <f t="shared" si="177"/>
        <v>0</v>
      </c>
      <c r="BV96" s="514">
        <f t="shared" si="177"/>
        <v>0</v>
      </c>
      <c r="BW96" s="514">
        <f t="shared" si="177"/>
        <v>0</v>
      </c>
      <c r="BX96" s="514">
        <f t="shared" si="177"/>
        <v>0</v>
      </c>
      <c r="BY96" s="514">
        <f t="shared" si="177"/>
        <v>0</v>
      </c>
      <c r="BZ96" s="514">
        <f t="shared" si="177"/>
        <v>0</v>
      </c>
      <c r="CA96" s="514">
        <f t="shared" si="177"/>
        <v>0</v>
      </c>
      <c r="CB96" s="514">
        <f t="shared" si="177"/>
        <v>0</v>
      </c>
      <c r="CC96" s="514">
        <f t="shared" si="177"/>
        <v>0</v>
      </c>
      <c r="CD96" s="514">
        <f t="shared" si="177"/>
        <v>0</v>
      </c>
      <c r="CE96" s="514">
        <f t="shared" si="177"/>
        <v>0</v>
      </c>
      <c r="CF96" s="514">
        <f t="shared" si="177"/>
        <v>0</v>
      </c>
      <c r="CG96" s="514">
        <f t="shared" si="177"/>
        <v>0</v>
      </c>
      <c r="CH96" s="514">
        <f t="shared" si="177"/>
        <v>0</v>
      </c>
      <c r="CI96" s="514">
        <f t="shared" si="177"/>
        <v>0</v>
      </c>
      <c r="CJ96" s="514">
        <f t="shared" si="177"/>
        <v>0</v>
      </c>
      <c r="CK96" s="514">
        <f t="shared" si="177"/>
        <v>0</v>
      </c>
      <c r="CL96" s="514">
        <f t="shared" si="177"/>
        <v>0</v>
      </c>
      <c r="CM96" s="514">
        <f t="shared" si="177"/>
        <v>0</v>
      </c>
      <c r="CN96" s="514">
        <f t="shared" si="177"/>
        <v>0</v>
      </c>
      <c r="CO96" s="514">
        <f t="shared" si="177"/>
        <v>0</v>
      </c>
      <c r="CP96" s="514">
        <f t="shared" si="177"/>
        <v>0</v>
      </c>
      <c r="CQ96" s="514">
        <f t="shared" si="177"/>
        <v>0</v>
      </c>
      <c r="CR96" s="514">
        <f t="shared" si="177"/>
        <v>0</v>
      </c>
      <c r="CS96" s="514">
        <f t="shared" si="177"/>
        <v>0</v>
      </c>
      <c r="CT96" s="514">
        <f t="shared" si="177"/>
        <v>0</v>
      </c>
      <c r="CU96" s="514">
        <f t="shared" si="177"/>
        <v>0</v>
      </c>
      <c r="CV96" s="514">
        <f t="shared" si="177"/>
        <v>0</v>
      </c>
      <c r="CW96" s="514">
        <f t="shared" si="177"/>
        <v>0</v>
      </c>
      <c r="CX96" s="514">
        <f t="shared" si="177"/>
        <v>0</v>
      </c>
      <c r="CY96" s="514">
        <f t="shared" si="177"/>
        <v>0</v>
      </c>
    </row>
    <row r="97" spans="1:103">
      <c r="B97" s="427" t="s">
        <v>218</v>
      </c>
      <c r="C97" s="546">
        <f>E33</f>
        <v>22056</v>
      </c>
      <c r="D97" s="488" t="s">
        <v>186</v>
      </c>
      <c r="E97" s="503">
        <v>1.1200000000000001</v>
      </c>
      <c r="F97" s="488" t="s">
        <v>254</v>
      </c>
      <c r="G97" s="442">
        <f>SUM(BS97:CY97)</f>
        <v>395243.52000000002</v>
      </c>
      <c r="H97" s="440" t="s">
        <v>136</v>
      </c>
      <c r="J97" s="442">
        <f t="shared" ref="J97:S98" si="178">IF(AND(J$7&gt;=$C$12,J$7&lt;=$C$15),$C97*$E97*J$9,0)</f>
        <v>0</v>
      </c>
      <c r="K97" s="442">
        <f t="shared" si="178"/>
        <v>0</v>
      </c>
      <c r="L97" s="442">
        <f t="shared" si="178"/>
        <v>0</v>
      </c>
      <c r="M97" s="442">
        <f t="shared" si="178"/>
        <v>0</v>
      </c>
      <c r="N97" s="442">
        <f t="shared" si="178"/>
        <v>0</v>
      </c>
      <c r="O97" s="442">
        <f t="shared" si="178"/>
        <v>0</v>
      </c>
      <c r="P97" s="442">
        <f t="shared" si="178"/>
        <v>24702.720000000001</v>
      </c>
      <c r="Q97" s="442">
        <f t="shared" si="178"/>
        <v>24702.720000000001</v>
      </c>
      <c r="R97" s="442">
        <f t="shared" si="178"/>
        <v>24702.720000000001</v>
      </c>
      <c r="S97" s="442">
        <f t="shared" si="178"/>
        <v>24702.720000000001</v>
      </c>
      <c r="T97" s="442">
        <f t="shared" ref="T97:AC98" si="179">IF(AND(T$7&gt;=$C$12,T$7&lt;=$C$15),$C97*$E97*T$9,0)</f>
        <v>24702.720000000001</v>
      </c>
      <c r="U97" s="442">
        <f t="shared" si="179"/>
        <v>24702.720000000001</v>
      </c>
      <c r="V97" s="442">
        <f t="shared" si="179"/>
        <v>24702.720000000001</v>
      </c>
      <c r="W97" s="442">
        <f t="shared" si="179"/>
        <v>24702.720000000001</v>
      </c>
      <c r="X97" s="442">
        <f t="shared" si="179"/>
        <v>24702.720000000001</v>
      </c>
      <c r="Y97" s="442">
        <f t="shared" si="179"/>
        <v>24702.720000000001</v>
      </c>
      <c r="Z97" s="442">
        <f t="shared" si="179"/>
        <v>24702.720000000001</v>
      </c>
      <c r="AA97" s="442">
        <f t="shared" si="179"/>
        <v>24702.720000000001</v>
      </c>
      <c r="AB97" s="442">
        <f t="shared" si="179"/>
        <v>24702.720000000001</v>
      </c>
      <c r="AC97" s="442">
        <f t="shared" si="179"/>
        <v>24702.720000000001</v>
      </c>
      <c r="AD97" s="442">
        <f t="shared" ref="AD97:AM98" si="180">IF(AND(AD$7&gt;=$C$12,AD$7&lt;=$C$15),$C97*$E97*AD$9,0)</f>
        <v>24702.720000000001</v>
      </c>
      <c r="AE97" s="442">
        <f t="shared" si="180"/>
        <v>24702.720000000001</v>
      </c>
      <c r="AF97" s="442">
        <f t="shared" si="180"/>
        <v>0</v>
      </c>
      <c r="AG97" s="442">
        <f t="shared" si="180"/>
        <v>0</v>
      </c>
      <c r="AH97" s="442">
        <f t="shared" si="180"/>
        <v>0</v>
      </c>
      <c r="AI97" s="442">
        <f t="shared" si="180"/>
        <v>0</v>
      </c>
      <c r="AJ97" s="442">
        <f t="shared" si="180"/>
        <v>0</v>
      </c>
      <c r="AK97" s="442">
        <f t="shared" si="180"/>
        <v>0</v>
      </c>
      <c r="AL97" s="442">
        <f t="shared" si="180"/>
        <v>0</v>
      </c>
      <c r="AM97" s="442">
        <f t="shared" si="180"/>
        <v>0</v>
      </c>
      <c r="AN97" s="442">
        <f t="shared" ref="AN97:AW98" si="181">IF(AND(AN$7&gt;=$C$12,AN$7&lt;=$C$15),$C97*$E97*AN$9,0)</f>
        <v>0</v>
      </c>
      <c r="AO97" s="442">
        <f t="shared" si="181"/>
        <v>0</v>
      </c>
      <c r="AP97" s="442">
        <f t="shared" si="181"/>
        <v>0</v>
      </c>
      <c r="AQ97" s="442">
        <f t="shared" si="181"/>
        <v>0</v>
      </c>
      <c r="AR97" s="442">
        <f t="shared" si="181"/>
        <v>0</v>
      </c>
      <c r="AS97" s="442">
        <f t="shared" si="181"/>
        <v>0</v>
      </c>
      <c r="AT97" s="442">
        <f t="shared" si="181"/>
        <v>0</v>
      </c>
      <c r="AU97" s="442">
        <f t="shared" si="181"/>
        <v>0</v>
      </c>
      <c r="AV97" s="442">
        <f t="shared" si="181"/>
        <v>0</v>
      </c>
      <c r="AW97" s="442">
        <f t="shared" si="181"/>
        <v>0</v>
      </c>
      <c r="AX97" s="442">
        <f t="shared" ref="AX97:BG98" si="182">IF(AND(AX$7&gt;=$C$12,AX$7&lt;=$C$15),$C97*$E97*AX$9,0)</f>
        <v>0</v>
      </c>
      <c r="AY97" s="442">
        <f t="shared" si="182"/>
        <v>0</v>
      </c>
      <c r="AZ97" s="442">
        <f t="shared" si="182"/>
        <v>0</v>
      </c>
      <c r="BA97" s="442">
        <f t="shared" si="182"/>
        <v>0</v>
      </c>
      <c r="BB97" s="442">
        <f t="shared" si="182"/>
        <v>0</v>
      </c>
      <c r="BC97" s="442">
        <f t="shared" si="182"/>
        <v>0</v>
      </c>
      <c r="BD97" s="442">
        <f t="shared" si="182"/>
        <v>0</v>
      </c>
      <c r="BE97" s="442">
        <f t="shared" si="182"/>
        <v>0</v>
      </c>
      <c r="BF97" s="442">
        <f t="shared" si="182"/>
        <v>0</v>
      </c>
      <c r="BG97" s="442">
        <f t="shared" si="182"/>
        <v>0</v>
      </c>
      <c r="BH97" s="442">
        <f t="shared" ref="BH97:BQ98" si="183">IF(AND(BH$7&gt;=$C$12,BH$7&lt;=$C$15),$C97*$E97*BH$9,0)</f>
        <v>0</v>
      </c>
      <c r="BI97" s="442">
        <f t="shared" si="183"/>
        <v>0</v>
      </c>
      <c r="BJ97" s="442">
        <f t="shared" si="183"/>
        <v>0</v>
      </c>
      <c r="BK97" s="442">
        <f t="shared" si="183"/>
        <v>0</v>
      </c>
      <c r="BL97" s="442">
        <f t="shared" si="183"/>
        <v>0</v>
      </c>
      <c r="BM97" s="442">
        <f t="shared" si="183"/>
        <v>0</v>
      </c>
      <c r="BN97" s="442">
        <f t="shared" si="183"/>
        <v>0</v>
      </c>
      <c r="BO97" s="442">
        <f t="shared" si="183"/>
        <v>0</v>
      </c>
      <c r="BP97" s="442">
        <f t="shared" si="183"/>
        <v>0</v>
      </c>
      <c r="BQ97" s="442">
        <f t="shared" si="183"/>
        <v>0</v>
      </c>
      <c r="BS97" s="442">
        <f>SUM(J97:U97)</f>
        <v>148216.32000000001</v>
      </c>
      <c r="BT97" s="442">
        <f>SUM(V97:AG97)</f>
        <v>247027.20000000001</v>
      </c>
      <c r="BU97" s="442">
        <f>SUM(AH97:AS97)</f>
        <v>0</v>
      </c>
      <c r="BV97" s="442">
        <f>SUM(AT97:BE97)</f>
        <v>0</v>
      </c>
      <c r="BW97" s="442">
        <f>SUM(BF97:BQ97)</f>
        <v>0</v>
      </c>
      <c r="BX97" s="442">
        <f t="shared" ref="BX97:CG98" si="184">IF(AND(BX$7&gt;=$C$12,BX$7&lt;=$C$15),$C97*$E97*BX$9,0)</f>
        <v>0</v>
      </c>
      <c r="BY97" s="442">
        <f t="shared" si="184"/>
        <v>0</v>
      </c>
      <c r="BZ97" s="442">
        <f t="shared" si="184"/>
        <v>0</v>
      </c>
      <c r="CA97" s="442">
        <f t="shared" si="184"/>
        <v>0</v>
      </c>
      <c r="CB97" s="442">
        <f t="shared" si="184"/>
        <v>0</v>
      </c>
      <c r="CC97" s="442">
        <f t="shared" si="184"/>
        <v>0</v>
      </c>
      <c r="CD97" s="442">
        <f t="shared" si="184"/>
        <v>0</v>
      </c>
      <c r="CE97" s="442">
        <f t="shared" si="184"/>
        <v>0</v>
      </c>
      <c r="CF97" s="442">
        <f t="shared" si="184"/>
        <v>0</v>
      </c>
      <c r="CG97" s="442">
        <f t="shared" si="184"/>
        <v>0</v>
      </c>
      <c r="CH97" s="442">
        <f t="shared" ref="CH97:CQ98" si="185">IF(AND(CH$7&gt;=$C$12,CH$7&lt;=$C$15),$C97*$E97*CH$9,0)</f>
        <v>0</v>
      </c>
      <c r="CI97" s="442">
        <f t="shared" si="185"/>
        <v>0</v>
      </c>
      <c r="CJ97" s="442">
        <f t="shared" si="185"/>
        <v>0</v>
      </c>
      <c r="CK97" s="442">
        <f t="shared" si="185"/>
        <v>0</v>
      </c>
      <c r="CL97" s="442">
        <f t="shared" si="185"/>
        <v>0</v>
      </c>
      <c r="CM97" s="442">
        <f t="shared" si="185"/>
        <v>0</v>
      </c>
      <c r="CN97" s="442">
        <f t="shared" si="185"/>
        <v>0</v>
      </c>
      <c r="CO97" s="442">
        <f t="shared" si="185"/>
        <v>0</v>
      </c>
      <c r="CP97" s="442">
        <f t="shared" si="185"/>
        <v>0</v>
      </c>
      <c r="CQ97" s="442">
        <f t="shared" si="185"/>
        <v>0</v>
      </c>
      <c r="CR97" s="442">
        <f t="shared" ref="CR97:CY98" si="186">IF(AND(CR$7&gt;=$C$12,CR$7&lt;=$C$15),$C97*$E97*CR$9,0)</f>
        <v>0</v>
      </c>
      <c r="CS97" s="442">
        <f t="shared" si="186"/>
        <v>0</v>
      </c>
      <c r="CT97" s="442">
        <f t="shared" si="186"/>
        <v>0</v>
      </c>
      <c r="CU97" s="442">
        <f t="shared" si="186"/>
        <v>0</v>
      </c>
      <c r="CV97" s="442">
        <f t="shared" si="186"/>
        <v>0</v>
      </c>
      <c r="CW97" s="442">
        <f t="shared" si="186"/>
        <v>0</v>
      </c>
      <c r="CX97" s="442">
        <f t="shared" si="186"/>
        <v>0</v>
      </c>
      <c r="CY97" s="442">
        <f t="shared" si="186"/>
        <v>0</v>
      </c>
    </row>
    <row r="98" spans="1:103">
      <c r="B98" s="427" t="s">
        <v>215</v>
      </c>
      <c r="C98" s="546">
        <f>E33</f>
        <v>22056</v>
      </c>
      <c r="D98" s="488" t="s">
        <v>186</v>
      </c>
      <c r="E98" s="503">
        <v>1.25</v>
      </c>
      <c r="F98" s="488" t="s">
        <v>254</v>
      </c>
      <c r="G98" s="442">
        <f>SUM(BS98:CY98)</f>
        <v>441120</v>
      </c>
      <c r="H98" s="440" t="s">
        <v>136</v>
      </c>
      <c r="J98" s="442">
        <f t="shared" si="178"/>
        <v>0</v>
      </c>
      <c r="K98" s="442">
        <f t="shared" si="178"/>
        <v>0</v>
      </c>
      <c r="L98" s="442">
        <f t="shared" si="178"/>
        <v>0</v>
      </c>
      <c r="M98" s="442">
        <f t="shared" si="178"/>
        <v>0</v>
      </c>
      <c r="N98" s="442">
        <f t="shared" si="178"/>
        <v>0</v>
      </c>
      <c r="O98" s="442">
        <f t="shared" si="178"/>
        <v>0</v>
      </c>
      <c r="P98" s="442">
        <f t="shared" si="178"/>
        <v>27570</v>
      </c>
      <c r="Q98" s="442">
        <f t="shared" si="178"/>
        <v>27570</v>
      </c>
      <c r="R98" s="442">
        <f t="shared" si="178"/>
        <v>27570</v>
      </c>
      <c r="S98" s="442">
        <f t="shared" si="178"/>
        <v>27570</v>
      </c>
      <c r="T98" s="442">
        <f t="shared" si="179"/>
        <v>27570</v>
      </c>
      <c r="U98" s="442">
        <f t="shared" si="179"/>
        <v>27570</v>
      </c>
      <c r="V98" s="442">
        <f t="shared" si="179"/>
        <v>27570</v>
      </c>
      <c r="W98" s="442">
        <f t="shared" si="179"/>
        <v>27570</v>
      </c>
      <c r="X98" s="442">
        <f t="shared" si="179"/>
        <v>27570</v>
      </c>
      <c r="Y98" s="442">
        <f t="shared" si="179"/>
        <v>27570</v>
      </c>
      <c r="Z98" s="442">
        <f t="shared" si="179"/>
        <v>27570</v>
      </c>
      <c r="AA98" s="442">
        <f t="shared" si="179"/>
        <v>27570</v>
      </c>
      <c r="AB98" s="442">
        <f t="shared" si="179"/>
        <v>27570</v>
      </c>
      <c r="AC98" s="442">
        <f t="shared" si="179"/>
        <v>27570</v>
      </c>
      <c r="AD98" s="442">
        <f t="shared" si="180"/>
        <v>27570</v>
      </c>
      <c r="AE98" s="442">
        <f t="shared" si="180"/>
        <v>27570</v>
      </c>
      <c r="AF98" s="442">
        <f t="shared" si="180"/>
        <v>0</v>
      </c>
      <c r="AG98" s="442">
        <f t="shared" si="180"/>
        <v>0</v>
      </c>
      <c r="AH98" s="442">
        <f t="shared" si="180"/>
        <v>0</v>
      </c>
      <c r="AI98" s="442">
        <f t="shared" si="180"/>
        <v>0</v>
      </c>
      <c r="AJ98" s="442">
        <f t="shared" si="180"/>
        <v>0</v>
      </c>
      <c r="AK98" s="442">
        <f t="shared" si="180"/>
        <v>0</v>
      </c>
      <c r="AL98" s="442">
        <f t="shared" si="180"/>
        <v>0</v>
      </c>
      <c r="AM98" s="442">
        <f t="shared" si="180"/>
        <v>0</v>
      </c>
      <c r="AN98" s="442">
        <f t="shared" si="181"/>
        <v>0</v>
      </c>
      <c r="AO98" s="442">
        <f t="shared" si="181"/>
        <v>0</v>
      </c>
      <c r="AP98" s="442">
        <f t="shared" si="181"/>
        <v>0</v>
      </c>
      <c r="AQ98" s="442">
        <f t="shared" si="181"/>
        <v>0</v>
      </c>
      <c r="AR98" s="442">
        <f t="shared" si="181"/>
        <v>0</v>
      </c>
      <c r="AS98" s="442">
        <f t="shared" si="181"/>
        <v>0</v>
      </c>
      <c r="AT98" s="442">
        <f t="shared" si="181"/>
        <v>0</v>
      </c>
      <c r="AU98" s="442">
        <f t="shared" si="181"/>
        <v>0</v>
      </c>
      <c r="AV98" s="442">
        <f t="shared" si="181"/>
        <v>0</v>
      </c>
      <c r="AW98" s="442">
        <f t="shared" si="181"/>
        <v>0</v>
      </c>
      <c r="AX98" s="442">
        <f t="shared" si="182"/>
        <v>0</v>
      </c>
      <c r="AY98" s="442">
        <f t="shared" si="182"/>
        <v>0</v>
      </c>
      <c r="AZ98" s="442">
        <f t="shared" si="182"/>
        <v>0</v>
      </c>
      <c r="BA98" s="442">
        <f t="shared" si="182"/>
        <v>0</v>
      </c>
      <c r="BB98" s="442">
        <f t="shared" si="182"/>
        <v>0</v>
      </c>
      <c r="BC98" s="442">
        <f t="shared" si="182"/>
        <v>0</v>
      </c>
      <c r="BD98" s="442">
        <f t="shared" si="182"/>
        <v>0</v>
      </c>
      <c r="BE98" s="442">
        <f t="shared" si="182"/>
        <v>0</v>
      </c>
      <c r="BF98" s="442">
        <f t="shared" si="182"/>
        <v>0</v>
      </c>
      <c r="BG98" s="442">
        <f t="shared" si="182"/>
        <v>0</v>
      </c>
      <c r="BH98" s="442">
        <f t="shared" si="183"/>
        <v>0</v>
      </c>
      <c r="BI98" s="442">
        <f t="shared" si="183"/>
        <v>0</v>
      </c>
      <c r="BJ98" s="442">
        <f t="shared" si="183"/>
        <v>0</v>
      </c>
      <c r="BK98" s="442">
        <f t="shared" si="183"/>
        <v>0</v>
      </c>
      <c r="BL98" s="442">
        <f t="shared" si="183"/>
        <v>0</v>
      </c>
      <c r="BM98" s="442">
        <f t="shared" si="183"/>
        <v>0</v>
      </c>
      <c r="BN98" s="442">
        <f t="shared" si="183"/>
        <v>0</v>
      </c>
      <c r="BO98" s="442">
        <f t="shared" si="183"/>
        <v>0</v>
      </c>
      <c r="BP98" s="442">
        <f t="shared" si="183"/>
        <v>0</v>
      </c>
      <c r="BQ98" s="442">
        <f t="shared" si="183"/>
        <v>0</v>
      </c>
      <c r="BS98" s="442">
        <f>SUM(J98:U98)</f>
        <v>165420</v>
      </c>
      <c r="BT98" s="442">
        <f>SUM(V98:AG98)</f>
        <v>275700</v>
      </c>
      <c r="BU98" s="442">
        <f>SUM(AH98:AS98)</f>
        <v>0</v>
      </c>
      <c r="BV98" s="442">
        <f>SUM(AT98:BE98)</f>
        <v>0</v>
      </c>
      <c r="BW98" s="442">
        <f>SUM(BF98:BQ98)</f>
        <v>0</v>
      </c>
      <c r="BX98" s="442">
        <f t="shared" si="184"/>
        <v>0</v>
      </c>
      <c r="BY98" s="442">
        <f t="shared" si="184"/>
        <v>0</v>
      </c>
      <c r="BZ98" s="442">
        <f t="shared" si="184"/>
        <v>0</v>
      </c>
      <c r="CA98" s="442">
        <f t="shared" si="184"/>
        <v>0</v>
      </c>
      <c r="CB98" s="442">
        <f t="shared" si="184"/>
        <v>0</v>
      </c>
      <c r="CC98" s="442">
        <f t="shared" si="184"/>
        <v>0</v>
      </c>
      <c r="CD98" s="442">
        <f t="shared" si="184"/>
        <v>0</v>
      </c>
      <c r="CE98" s="442">
        <f t="shared" si="184"/>
        <v>0</v>
      </c>
      <c r="CF98" s="442">
        <f t="shared" si="184"/>
        <v>0</v>
      </c>
      <c r="CG98" s="442">
        <f t="shared" si="184"/>
        <v>0</v>
      </c>
      <c r="CH98" s="442">
        <f t="shared" si="185"/>
        <v>0</v>
      </c>
      <c r="CI98" s="442">
        <f t="shared" si="185"/>
        <v>0</v>
      </c>
      <c r="CJ98" s="442">
        <f t="shared" si="185"/>
        <v>0</v>
      </c>
      <c r="CK98" s="442">
        <f t="shared" si="185"/>
        <v>0</v>
      </c>
      <c r="CL98" s="442">
        <f t="shared" si="185"/>
        <v>0</v>
      </c>
      <c r="CM98" s="442">
        <f t="shared" si="185"/>
        <v>0</v>
      </c>
      <c r="CN98" s="442">
        <f t="shared" si="185"/>
        <v>0</v>
      </c>
      <c r="CO98" s="442">
        <f t="shared" si="185"/>
        <v>0</v>
      </c>
      <c r="CP98" s="442">
        <f t="shared" si="185"/>
        <v>0</v>
      </c>
      <c r="CQ98" s="442">
        <f t="shared" si="185"/>
        <v>0</v>
      </c>
      <c r="CR98" s="442">
        <f t="shared" si="186"/>
        <v>0</v>
      </c>
      <c r="CS98" s="442">
        <f t="shared" si="186"/>
        <v>0</v>
      </c>
      <c r="CT98" s="442">
        <f t="shared" si="186"/>
        <v>0</v>
      </c>
      <c r="CU98" s="442">
        <f t="shared" si="186"/>
        <v>0</v>
      </c>
      <c r="CV98" s="442">
        <f t="shared" si="186"/>
        <v>0</v>
      </c>
      <c r="CW98" s="442">
        <f t="shared" si="186"/>
        <v>0</v>
      </c>
      <c r="CX98" s="442">
        <f t="shared" si="186"/>
        <v>0</v>
      </c>
      <c r="CY98" s="442">
        <f t="shared" si="186"/>
        <v>0</v>
      </c>
    </row>
    <row r="99" spans="1:103">
      <c r="B99" s="427" t="s">
        <v>264</v>
      </c>
      <c r="C99" s="546">
        <f>E33*C34</f>
        <v>3639240</v>
      </c>
      <c r="D99" s="488" t="s">
        <v>267</v>
      </c>
      <c r="E99" s="547">
        <f>13*0</f>
        <v>0</v>
      </c>
      <c r="F99" s="488" t="s">
        <v>132</v>
      </c>
      <c r="G99" s="442">
        <f>SUM(BS99:CY99)</f>
        <v>0</v>
      </c>
      <c r="H99" s="440" t="s">
        <v>136</v>
      </c>
      <c r="J99" s="442">
        <f t="shared" ref="J99:AO99" si="187">IF(J$7=$C$15,$C99*$E99,0)</f>
        <v>0</v>
      </c>
      <c r="K99" s="442">
        <f t="shared" si="187"/>
        <v>0</v>
      </c>
      <c r="L99" s="442">
        <f t="shared" si="187"/>
        <v>0</v>
      </c>
      <c r="M99" s="442">
        <f t="shared" si="187"/>
        <v>0</v>
      </c>
      <c r="N99" s="442">
        <f t="shared" si="187"/>
        <v>0</v>
      </c>
      <c r="O99" s="442">
        <f t="shared" si="187"/>
        <v>0</v>
      </c>
      <c r="P99" s="442">
        <f t="shared" si="187"/>
        <v>0</v>
      </c>
      <c r="Q99" s="442">
        <f t="shared" si="187"/>
        <v>0</v>
      </c>
      <c r="R99" s="442">
        <f t="shared" si="187"/>
        <v>0</v>
      </c>
      <c r="S99" s="442">
        <f t="shared" si="187"/>
        <v>0</v>
      </c>
      <c r="T99" s="442">
        <f t="shared" si="187"/>
        <v>0</v>
      </c>
      <c r="U99" s="442">
        <f t="shared" si="187"/>
        <v>0</v>
      </c>
      <c r="V99" s="442">
        <f t="shared" si="187"/>
        <v>0</v>
      </c>
      <c r="W99" s="442">
        <f t="shared" si="187"/>
        <v>0</v>
      </c>
      <c r="X99" s="442">
        <f t="shared" si="187"/>
        <v>0</v>
      </c>
      <c r="Y99" s="442">
        <f t="shared" si="187"/>
        <v>0</v>
      </c>
      <c r="Z99" s="442">
        <f t="shared" si="187"/>
        <v>0</v>
      </c>
      <c r="AA99" s="442">
        <f t="shared" si="187"/>
        <v>0</v>
      </c>
      <c r="AB99" s="442">
        <f t="shared" si="187"/>
        <v>0</v>
      </c>
      <c r="AC99" s="442">
        <f t="shared" si="187"/>
        <v>0</v>
      </c>
      <c r="AD99" s="442">
        <f t="shared" si="187"/>
        <v>0</v>
      </c>
      <c r="AE99" s="442">
        <f t="shared" si="187"/>
        <v>0</v>
      </c>
      <c r="AF99" s="442">
        <f t="shared" si="187"/>
        <v>0</v>
      </c>
      <c r="AG99" s="442">
        <f t="shared" si="187"/>
        <v>0</v>
      </c>
      <c r="AH99" s="442">
        <f t="shared" si="187"/>
        <v>0</v>
      </c>
      <c r="AI99" s="442">
        <f t="shared" si="187"/>
        <v>0</v>
      </c>
      <c r="AJ99" s="442">
        <f t="shared" si="187"/>
        <v>0</v>
      </c>
      <c r="AK99" s="442">
        <f t="shared" si="187"/>
        <v>0</v>
      </c>
      <c r="AL99" s="442">
        <f t="shared" si="187"/>
        <v>0</v>
      </c>
      <c r="AM99" s="442">
        <f t="shared" si="187"/>
        <v>0</v>
      </c>
      <c r="AN99" s="442">
        <f t="shared" si="187"/>
        <v>0</v>
      </c>
      <c r="AO99" s="442">
        <f t="shared" si="187"/>
        <v>0</v>
      </c>
      <c r="AP99" s="442">
        <f t="shared" ref="AP99:BQ99" si="188">IF(AP$7=$C$15,$C99*$E99,0)</f>
        <v>0</v>
      </c>
      <c r="AQ99" s="442">
        <f t="shared" si="188"/>
        <v>0</v>
      </c>
      <c r="AR99" s="442">
        <f t="shared" si="188"/>
        <v>0</v>
      </c>
      <c r="AS99" s="442">
        <f t="shared" si="188"/>
        <v>0</v>
      </c>
      <c r="AT99" s="442">
        <f t="shared" si="188"/>
        <v>0</v>
      </c>
      <c r="AU99" s="442">
        <f t="shared" si="188"/>
        <v>0</v>
      </c>
      <c r="AV99" s="442">
        <f t="shared" si="188"/>
        <v>0</v>
      </c>
      <c r="AW99" s="442">
        <f t="shared" si="188"/>
        <v>0</v>
      </c>
      <c r="AX99" s="442">
        <f t="shared" si="188"/>
        <v>0</v>
      </c>
      <c r="AY99" s="442">
        <f t="shared" si="188"/>
        <v>0</v>
      </c>
      <c r="AZ99" s="442">
        <f t="shared" si="188"/>
        <v>0</v>
      </c>
      <c r="BA99" s="442">
        <f t="shared" si="188"/>
        <v>0</v>
      </c>
      <c r="BB99" s="442">
        <f t="shared" si="188"/>
        <v>0</v>
      </c>
      <c r="BC99" s="442">
        <f t="shared" si="188"/>
        <v>0</v>
      </c>
      <c r="BD99" s="442">
        <f t="shared" si="188"/>
        <v>0</v>
      </c>
      <c r="BE99" s="442">
        <f t="shared" si="188"/>
        <v>0</v>
      </c>
      <c r="BF99" s="442">
        <f t="shared" si="188"/>
        <v>0</v>
      </c>
      <c r="BG99" s="442">
        <f t="shared" si="188"/>
        <v>0</v>
      </c>
      <c r="BH99" s="442">
        <f t="shared" si="188"/>
        <v>0</v>
      </c>
      <c r="BI99" s="442">
        <f t="shared" si="188"/>
        <v>0</v>
      </c>
      <c r="BJ99" s="442">
        <f t="shared" si="188"/>
        <v>0</v>
      </c>
      <c r="BK99" s="442">
        <f t="shared" si="188"/>
        <v>0</v>
      </c>
      <c r="BL99" s="442">
        <f t="shared" si="188"/>
        <v>0</v>
      </c>
      <c r="BM99" s="442">
        <f t="shared" si="188"/>
        <v>0</v>
      </c>
      <c r="BN99" s="442">
        <f t="shared" si="188"/>
        <v>0</v>
      </c>
      <c r="BO99" s="442">
        <f t="shared" si="188"/>
        <v>0</v>
      </c>
      <c r="BP99" s="442">
        <f t="shared" si="188"/>
        <v>0</v>
      </c>
      <c r="BQ99" s="442">
        <f t="shared" si="188"/>
        <v>0</v>
      </c>
      <c r="BS99" s="442">
        <f>SUM(J99:U99)</f>
        <v>0</v>
      </c>
      <c r="BT99" s="442">
        <f>SUM(V99:AG99)</f>
        <v>0</v>
      </c>
      <c r="BU99" s="442">
        <f>SUM(AH99:AS99)</f>
        <v>0</v>
      </c>
      <c r="BV99" s="442">
        <f>SUM(AT99:BE99)</f>
        <v>0</v>
      </c>
      <c r="BW99" s="442">
        <f>SUM(BF99:BQ99)</f>
        <v>0</v>
      </c>
      <c r="BX99" s="442">
        <f t="shared" ref="BX99:CY99" si="189">IF(BX$7=$C$15,$C99*$E99,0)</f>
        <v>0</v>
      </c>
      <c r="BY99" s="442">
        <f t="shared" si="189"/>
        <v>0</v>
      </c>
      <c r="BZ99" s="442">
        <f t="shared" si="189"/>
        <v>0</v>
      </c>
      <c r="CA99" s="442">
        <f t="shared" si="189"/>
        <v>0</v>
      </c>
      <c r="CB99" s="442">
        <f t="shared" si="189"/>
        <v>0</v>
      </c>
      <c r="CC99" s="442">
        <f t="shared" si="189"/>
        <v>0</v>
      </c>
      <c r="CD99" s="442">
        <f t="shared" si="189"/>
        <v>0</v>
      </c>
      <c r="CE99" s="442">
        <f t="shared" si="189"/>
        <v>0</v>
      </c>
      <c r="CF99" s="442">
        <f t="shared" si="189"/>
        <v>0</v>
      </c>
      <c r="CG99" s="442">
        <f t="shared" si="189"/>
        <v>0</v>
      </c>
      <c r="CH99" s="442">
        <f t="shared" si="189"/>
        <v>0</v>
      </c>
      <c r="CI99" s="442">
        <f t="shared" si="189"/>
        <v>0</v>
      </c>
      <c r="CJ99" s="442">
        <f t="shared" si="189"/>
        <v>0</v>
      </c>
      <c r="CK99" s="442">
        <f t="shared" si="189"/>
        <v>0</v>
      </c>
      <c r="CL99" s="442">
        <f t="shared" si="189"/>
        <v>0</v>
      </c>
      <c r="CM99" s="442">
        <f t="shared" si="189"/>
        <v>0</v>
      </c>
      <c r="CN99" s="442">
        <f t="shared" si="189"/>
        <v>0</v>
      </c>
      <c r="CO99" s="442">
        <f t="shared" si="189"/>
        <v>0</v>
      </c>
      <c r="CP99" s="442">
        <f t="shared" si="189"/>
        <v>0</v>
      </c>
      <c r="CQ99" s="442">
        <f t="shared" si="189"/>
        <v>0</v>
      </c>
      <c r="CR99" s="442">
        <f t="shared" si="189"/>
        <v>0</v>
      </c>
      <c r="CS99" s="442">
        <f t="shared" si="189"/>
        <v>0</v>
      </c>
      <c r="CT99" s="442">
        <f t="shared" si="189"/>
        <v>0</v>
      </c>
      <c r="CU99" s="442">
        <f t="shared" si="189"/>
        <v>0</v>
      </c>
      <c r="CV99" s="442">
        <f t="shared" si="189"/>
        <v>0</v>
      </c>
      <c r="CW99" s="442">
        <f t="shared" si="189"/>
        <v>0</v>
      </c>
      <c r="CX99" s="442">
        <f t="shared" si="189"/>
        <v>0</v>
      </c>
      <c r="CY99" s="442">
        <f t="shared" si="189"/>
        <v>0</v>
      </c>
    </row>
    <row r="100" spans="1:103" s="429" customFormat="1">
      <c r="A100" s="432"/>
      <c r="B100" s="456"/>
      <c r="C100" s="541"/>
      <c r="E100" s="541"/>
      <c r="F100" s="542"/>
      <c r="G100" s="542"/>
      <c r="H100" s="542"/>
      <c r="I100" s="427"/>
      <c r="J100" s="475"/>
      <c r="K100" s="475"/>
      <c r="L100" s="475"/>
      <c r="M100" s="475"/>
      <c r="N100" s="475"/>
      <c r="O100" s="475"/>
      <c r="P100" s="475"/>
      <c r="Q100" s="475"/>
      <c r="R100" s="475"/>
      <c r="S100" s="475"/>
      <c r="T100" s="475"/>
      <c r="U100" s="475"/>
      <c r="V100" s="475"/>
      <c r="W100" s="475"/>
      <c r="X100" s="475"/>
      <c r="Y100" s="475"/>
      <c r="Z100" s="475"/>
      <c r="AA100" s="475"/>
      <c r="AB100" s="475"/>
      <c r="AC100" s="475"/>
      <c r="AD100" s="475"/>
      <c r="AE100" s="475"/>
      <c r="AF100" s="475"/>
      <c r="AG100" s="475"/>
      <c r="AH100" s="475"/>
      <c r="AI100" s="475"/>
      <c r="AJ100" s="475"/>
      <c r="AK100" s="475"/>
      <c r="AL100" s="475"/>
      <c r="AM100" s="475"/>
      <c r="AN100" s="475"/>
      <c r="AO100" s="475"/>
      <c r="AP100" s="475"/>
      <c r="AQ100" s="475"/>
      <c r="AR100" s="475"/>
      <c r="AS100" s="475"/>
      <c r="AT100" s="475"/>
      <c r="AU100" s="475"/>
      <c r="AV100" s="475"/>
      <c r="AW100" s="475"/>
      <c r="AX100" s="475"/>
      <c r="AY100" s="475"/>
      <c r="AZ100" s="475"/>
      <c r="BA100" s="475"/>
      <c r="BB100" s="475"/>
      <c r="BC100" s="475"/>
      <c r="BD100" s="475"/>
      <c r="BE100" s="475"/>
      <c r="BF100" s="475"/>
      <c r="BG100" s="475"/>
      <c r="BH100" s="475"/>
      <c r="BI100" s="475"/>
      <c r="BJ100" s="475"/>
      <c r="BK100" s="475"/>
      <c r="BL100" s="475"/>
      <c r="BM100" s="475"/>
      <c r="BN100" s="475"/>
      <c r="BO100" s="475"/>
      <c r="BP100" s="475"/>
      <c r="BQ100" s="475"/>
      <c r="BR100" s="465"/>
      <c r="BS100" s="535"/>
      <c r="BT100" s="535"/>
      <c r="BU100" s="535"/>
      <c r="BV100" s="535"/>
      <c r="BW100" s="475"/>
      <c r="BX100" s="475"/>
      <c r="BY100" s="475"/>
      <c r="BZ100" s="475"/>
      <c r="CA100" s="475"/>
      <c r="CB100" s="475"/>
      <c r="CC100" s="475"/>
      <c r="CD100" s="475"/>
      <c r="CE100" s="475"/>
      <c r="CF100" s="475"/>
      <c r="CG100" s="475"/>
      <c r="CH100" s="475"/>
      <c r="CI100" s="475"/>
      <c r="CJ100" s="475"/>
      <c r="CK100" s="475"/>
      <c r="CL100" s="475"/>
      <c r="CM100" s="475"/>
      <c r="CN100" s="475"/>
      <c r="CO100" s="475"/>
      <c r="CP100" s="475"/>
      <c r="CQ100" s="475"/>
      <c r="CR100" s="475"/>
      <c r="CS100" s="475"/>
      <c r="CT100" s="475"/>
      <c r="CU100" s="475"/>
    </row>
    <row r="101" spans="1:103" s="430" customFormat="1">
      <c r="A101" s="460"/>
      <c r="B101" s="492" t="str">
        <f>B40</f>
        <v>W3: Built to suit</v>
      </c>
      <c r="C101" s="544"/>
      <c r="E101" s="544"/>
      <c r="F101" s="545"/>
      <c r="G101" s="514">
        <f>SUM(BS101:CY101)</f>
        <v>6902482.7999999998</v>
      </c>
      <c r="H101" s="430" t="s">
        <v>136</v>
      </c>
      <c r="I101" s="428"/>
      <c r="J101" s="514">
        <f t="shared" ref="J101:AO101" si="190">SUM(J102:J104)</f>
        <v>0</v>
      </c>
      <c r="K101" s="514">
        <f t="shared" si="190"/>
        <v>0</v>
      </c>
      <c r="L101" s="514">
        <f t="shared" si="190"/>
        <v>0</v>
      </c>
      <c r="M101" s="514">
        <f t="shared" si="190"/>
        <v>0</v>
      </c>
      <c r="N101" s="514">
        <f t="shared" si="190"/>
        <v>0</v>
      </c>
      <c r="O101" s="514">
        <f t="shared" si="190"/>
        <v>0</v>
      </c>
      <c r="P101" s="514">
        <f t="shared" si="190"/>
        <v>15914.550000000001</v>
      </c>
      <c r="Q101" s="514">
        <f t="shared" si="190"/>
        <v>15914.550000000001</v>
      </c>
      <c r="R101" s="514">
        <f t="shared" si="190"/>
        <v>15914.550000000001</v>
      </c>
      <c r="S101" s="514">
        <f t="shared" si="190"/>
        <v>15914.550000000001</v>
      </c>
      <c r="T101" s="514">
        <f t="shared" si="190"/>
        <v>15914.550000000001</v>
      </c>
      <c r="U101" s="514">
        <f t="shared" si="190"/>
        <v>15914.550000000001</v>
      </c>
      <c r="V101" s="514">
        <f t="shared" si="190"/>
        <v>15914.550000000001</v>
      </c>
      <c r="W101" s="514">
        <f t="shared" si="190"/>
        <v>15914.550000000001</v>
      </c>
      <c r="X101" s="514">
        <f t="shared" si="190"/>
        <v>15914.550000000001</v>
      </c>
      <c r="Y101" s="514">
        <f t="shared" si="190"/>
        <v>15914.550000000001</v>
      </c>
      <c r="Z101" s="514">
        <f t="shared" si="190"/>
        <v>15914.550000000001</v>
      </c>
      <c r="AA101" s="514">
        <f t="shared" si="190"/>
        <v>15914.550000000001</v>
      </c>
      <c r="AB101" s="514">
        <f t="shared" si="190"/>
        <v>15914.550000000001</v>
      </c>
      <c r="AC101" s="514">
        <f t="shared" si="190"/>
        <v>15914.550000000001</v>
      </c>
      <c r="AD101" s="514">
        <f t="shared" si="190"/>
        <v>15914.550000000001</v>
      </c>
      <c r="AE101" s="514">
        <f t="shared" si="190"/>
        <v>6663764.5499999998</v>
      </c>
      <c r="AF101" s="514">
        <f t="shared" si="190"/>
        <v>0</v>
      </c>
      <c r="AG101" s="514">
        <f t="shared" si="190"/>
        <v>0</v>
      </c>
      <c r="AH101" s="514">
        <f t="shared" si="190"/>
        <v>0</v>
      </c>
      <c r="AI101" s="514">
        <f t="shared" si="190"/>
        <v>0</v>
      </c>
      <c r="AJ101" s="514">
        <f t="shared" si="190"/>
        <v>0</v>
      </c>
      <c r="AK101" s="514">
        <f t="shared" si="190"/>
        <v>0</v>
      </c>
      <c r="AL101" s="514">
        <f t="shared" si="190"/>
        <v>0</v>
      </c>
      <c r="AM101" s="514">
        <f t="shared" si="190"/>
        <v>0</v>
      </c>
      <c r="AN101" s="514">
        <f t="shared" si="190"/>
        <v>0</v>
      </c>
      <c r="AO101" s="514">
        <f t="shared" si="190"/>
        <v>0</v>
      </c>
      <c r="AP101" s="514">
        <f t="shared" ref="AP101:BU101" si="191">SUM(AP102:AP104)</f>
        <v>0</v>
      </c>
      <c r="AQ101" s="514">
        <f t="shared" si="191"/>
        <v>0</v>
      </c>
      <c r="AR101" s="514">
        <f t="shared" si="191"/>
        <v>0</v>
      </c>
      <c r="AS101" s="514">
        <f t="shared" si="191"/>
        <v>0</v>
      </c>
      <c r="AT101" s="514">
        <f t="shared" si="191"/>
        <v>0</v>
      </c>
      <c r="AU101" s="514">
        <f t="shared" si="191"/>
        <v>0</v>
      </c>
      <c r="AV101" s="514">
        <f t="shared" si="191"/>
        <v>0</v>
      </c>
      <c r="AW101" s="514">
        <f t="shared" si="191"/>
        <v>0</v>
      </c>
      <c r="AX101" s="514">
        <f t="shared" si="191"/>
        <v>0</v>
      </c>
      <c r="AY101" s="514">
        <f t="shared" si="191"/>
        <v>0</v>
      </c>
      <c r="AZ101" s="514">
        <f t="shared" si="191"/>
        <v>0</v>
      </c>
      <c r="BA101" s="514">
        <f t="shared" si="191"/>
        <v>0</v>
      </c>
      <c r="BB101" s="514">
        <f t="shared" si="191"/>
        <v>0</v>
      </c>
      <c r="BC101" s="514">
        <f t="shared" si="191"/>
        <v>0</v>
      </c>
      <c r="BD101" s="514">
        <f t="shared" si="191"/>
        <v>0</v>
      </c>
      <c r="BE101" s="514">
        <f t="shared" si="191"/>
        <v>0</v>
      </c>
      <c r="BF101" s="514">
        <f t="shared" si="191"/>
        <v>0</v>
      </c>
      <c r="BG101" s="514">
        <f t="shared" si="191"/>
        <v>0</v>
      </c>
      <c r="BH101" s="514">
        <f t="shared" si="191"/>
        <v>0</v>
      </c>
      <c r="BI101" s="514">
        <f t="shared" si="191"/>
        <v>0</v>
      </c>
      <c r="BJ101" s="514">
        <f t="shared" si="191"/>
        <v>0</v>
      </c>
      <c r="BK101" s="514">
        <f t="shared" si="191"/>
        <v>0</v>
      </c>
      <c r="BL101" s="514">
        <f t="shared" si="191"/>
        <v>0</v>
      </c>
      <c r="BM101" s="514">
        <f t="shared" si="191"/>
        <v>0</v>
      </c>
      <c r="BN101" s="514">
        <f t="shared" si="191"/>
        <v>0</v>
      </c>
      <c r="BO101" s="514">
        <f t="shared" si="191"/>
        <v>0</v>
      </c>
      <c r="BP101" s="514">
        <f t="shared" si="191"/>
        <v>0</v>
      </c>
      <c r="BQ101" s="514">
        <f t="shared" si="191"/>
        <v>0</v>
      </c>
      <c r="BR101" s="514"/>
      <c r="BS101" s="514">
        <f t="shared" ref="BS101:CY101" si="192">SUM(BS102:BS104)</f>
        <v>95487.300000000017</v>
      </c>
      <c r="BT101" s="514">
        <f t="shared" si="192"/>
        <v>6806995.5</v>
      </c>
      <c r="BU101" s="514">
        <f t="shared" si="192"/>
        <v>0</v>
      </c>
      <c r="BV101" s="514">
        <f t="shared" si="192"/>
        <v>0</v>
      </c>
      <c r="BW101" s="514">
        <f t="shared" si="192"/>
        <v>0</v>
      </c>
      <c r="BX101" s="514">
        <f t="shared" si="192"/>
        <v>0</v>
      </c>
      <c r="BY101" s="514">
        <f t="shared" si="192"/>
        <v>0</v>
      </c>
      <c r="BZ101" s="514">
        <f t="shared" si="192"/>
        <v>0</v>
      </c>
      <c r="CA101" s="514">
        <f t="shared" si="192"/>
        <v>0</v>
      </c>
      <c r="CB101" s="514">
        <f t="shared" si="192"/>
        <v>0</v>
      </c>
      <c r="CC101" s="514">
        <f t="shared" si="192"/>
        <v>0</v>
      </c>
      <c r="CD101" s="514">
        <f t="shared" si="192"/>
        <v>0</v>
      </c>
      <c r="CE101" s="514">
        <f t="shared" si="192"/>
        <v>0</v>
      </c>
      <c r="CF101" s="514">
        <f t="shared" si="192"/>
        <v>0</v>
      </c>
      <c r="CG101" s="514">
        <f t="shared" si="192"/>
        <v>0</v>
      </c>
      <c r="CH101" s="514">
        <f t="shared" si="192"/>
        <v>0</v>
      </c>
      <c r="CI101" s="514">
        <f t="shared" si="192"/>
        <v>0</v>
      </c>
      <c r="CJ101" s="514">
        <f t="shared" si="192"/>
        <v>0</v>
      </c>
      <c r="CK101" s="514">
        <f t="shared" si="192"/>
        <v>0</v>
      </c>
      <c r="CL101" s="514">
        <f t="shared" si="192"/>
        <v>0</v>
      </c>
      <c r="CM101" s="514">
        <f t="shared" si="192"/>
        <v>0</v>
      </c>
      <c r="CN101" s="514">
        <f t="shared" si="192"/>
        <v>0</v>
      </c>
      <c r="CO101" s="514">
        <f t="shared" si="192"/>
        <v>0</v>
      </c>
      <c r="CP101" s="514">
        <f t="shared" si="192"/>
        <v>0</v>
      </c>
      <c r="CQ101" s="514">
        <f t="shared" si="192"/>
        <v>0</v>
      </c>
      <c r="CR101" s="514">
        <f t="shared" si="192"/>
        <v>0</v>
      </c>
      <c r="CS101" s="514">
        <f t="shared" si="192"/>
        <v>0</v>
      </c>
      <c r="CT101" s="514">
        <f t="shared" si="192"/>
        <v>0</v>
      </c>
      <c r="CU101" s="514">
        <f t="shared" si="192"/>
        <v>0</v>
      </c>
      <c r="CV101" s="514">
        <f t="shared" si="192"/>
        <v>0</v>
      </c>
      <c r="CW101" s="514">
        <f t="shared" si="192"/>
        <v>0</v>
      </c>
      <c r="CX101" s="514">
        <f t="shared" si="192"/>
        <v>0</v>
      </c>
      <c r="CY101" s="514">
        <f t="shared" si="192"/>
        <v>0</v>
      </c>
    </row>
    <row r="102" spans="1:103">
      <c r="B102" s="427" t="s">
        <v>218</v>
      </c>
      <c r="C102" s="546">
        <f>E41</f>
        <v>6715</v>
      </c>
      <c r="D102" s="488" t="s">
        <v>186</v>
      </c>
      <c r="E102" s="503">
        <v>1.1200000000000001</v>
      </c>
      <c r="F102" s="488" t="s">
        <v>254</v>
      </c>
      <c r="G102" s="442">
        <f>SUM(BS102:CY102)</f>
        <v>120332.80000000002</v>
      </c>
      <c r="H102" s="440" t="s">
        <v>136</v>
      </c>
      <c r="J102" s="442">
        <f t="shared" ref="J102:S103" si="193">IF(AND(J$7&gt;=$C$12,J$7&lt;=$C$15),$C102*$E102*J$9,0)</f>
        <v>0</v>
      </c>
      <c r="K102" s="442">
        <f t="shared" si="193"/>
        <v>0</v>
      </c>
      <c r="L102" s="442">
        <f t="shared" si="193"/>
        <v>0</v>
      </c>
      <c r="M102" s="442">
        <f t="shared" si="193"/>
        <v>0</v>
      </c>
      <c r="N102" s="442">
        <f t="shared" si="193"/>
        <v>0</v>
      </c>
      <c r="O102" s="442">
        <f t="shared" si="193"/>
        <v>0</v>
      </c>
      <c r="P102" s="442">
        <f t="shared" si="193"/>
        <v>7520.8000000000011</v>
      </c>
      <c r="Q102" s="442">
        <f t="shared" si="193"/>
        <v>7520.8000000000011</v>
      </c>
      <c r="R102" s="442">
        <f t="shared" si="193"/>
        <v>7520.8000000000011</v>
      </c>
      <c r="S102" s="442">
        <f t="shared" si="193"/>
        <v>7520.8000000000011</v>
      </c>
      <c r="T102" s="442">
        <f t="shared" ref="T102:AC103" si="194">IF(AND(T$7&gt;=$C$12,T$7&lt;=$C$15),$C102*$E102*T$9,0)</f>
        <v>7520.8000000000011</v>
      </c>
      <c r="U102" s="442">
        <f t="shared" si="194"/>
        <v>7520.8000000000011</v>
      </c>
      <c r="V102" s="442">
        <f t="shared" si="194"/>
        <v>7520.8000000000011</v>
      </c>
      <c r="W102" s="442">
        <f t="shared" si="194"/>
        <v>7520.8000000000011</v>
      </c>
      <c r="X102" s="442">
        <f t="shared" si="194"/>
        <v>7520.8000000000011</v>
      </c>
      <c r="Y102" s="442">
        <f t="shared" si="194"/>
        <v>7520.8000000000011</v>
      </c>
      <c r="Z102" s="442">
        <f t="shared" si="194"/>
        <v>7520.8000000000011</v>
      </c>
      <c r="AA102" s="442">
        <f t="shared" si="194"/>
        <v>7520.8000000000011</v>
      </c>
      <c r="AB102" s="442">
        <f t="shared" si="194"/>
        <v>7520.8000000000011</v>
      </c>
      <c r="AC102" s="442">
        <f t="shared" si="194"/>
        <v>7520.8000000000011</v>
      </c>
      <c r="AD102" s="442">
        <f t="shared" ref="AD102:AM103" si="195">IF(AND(AD$7&gt;=$C$12,AD$7&lt;=$C$15),$C102*$E102*AD$9,0)</f>
        <v>7520.8000000000011</v>
      </c>
      <c r="AE102" s="442">
        <f t="shared" si="195"/>
        <v>7520.8000000000011</v>
      </c>
      <c r="AF102" s="442">
        <f t="shared" si="195"/>
        <v>0</v>
      </c>
      <c r="AG102" s="442">
        <f t="shared" si="195"/>
        <v>0</v>
      </c>
      <c r="AH102" s="442">
        <f t="shared" si="195"/>
        <v>0</v>
      </c>
      <c r="AI102" s="442">
        <f t="shared" si="195"/>
        <v>0</v>
      </c>
      <c r="AJ102" s="442">
        <f t="shared" si="195"/>
        <v>0</v>
      </c>
      <c r="AK102" s="442">
        <f t="shared" si="195"/>
        <v>0</v>
      </c>
      <c r="AL102" s="442">
        <f t="shared" si="195"/>
        <v>0</v>
      </c>
      <c r="AM102" s="442">
        <f t="shared" si="195"/>
        <v>0</v>
      </c>
      <c r="AN102" s="442">
        <f t="shared" ref="AN102:AW103" si="196">IF(AND(AN$7&gt;=$C$12,AN$7&lt;=$C$15),$C102*$E102*AN$9,0)</f>
        <v>0</v>
      </c>
      <c r="AO102" s="442">
        <f t="shared" si="196"/>
        <v>0</v>
      </c>
      <c r="AP102" s="442">
        <f t="shared" si="196"/>
        <v>0</v>
      </c>
      <c r="AQ102" s="442">
        <f t="shared" si="196"/>
        <v>0</v>
      </c>
      <c r="AR102" s="442">
        <f t="shared" si="196"/>
        <v>0</v>
      </c>
      <c r="AS102" s="442">
        <f t="shared" si="196"/>
        <v>0</v>
      </c>
      <c r="AT102" s="442">
        <f t="shared" si="196"/>
        <v>0</v>
      </c>
      <c r="AU102" s="442">
        <f t="shared" si="196"/>
        <v>0</v>
      </c>
      <c r="AV102" s="442">
        <f t="shared" si="196"/>
        <v>0</v>
      </c>
      <c r="AW102" s="442">
        <f t="shared" si="196"/>
        <v>0</v>
      </c>
      <c r="AX102" s="442">
        <f t="shared" ref="AX102:BG103" si="197">IF(AND(AX$7&gt;=$C$12,AX$7&lt;=$C$15),$C102*$E102*AX$9,0)</f>
        <v>0</v>
      </c>
      <c r="AY102" s="442">
        <f t="shared" si="197"/>
        <v>0</v>
      </c>
      <c r="AZ102" s="442">
        <f t="shared" si="197"/>
        <v>0</v>
      </c>
      <c r="BA102" s="442">
        <f t="shared" si="197"/>
        <v>0</v>
      </c>
      <c r="BB102" s="442">
        <f t="shared" si="197"/>
        <v>0</v>
      </c>
      <c r="BC102" s="442">
        <f t="shared" si="197"/>
        <v>0</v>
      </c>
      <c r="BD102" s="442">
        <f t="shared" si="197"/>
        <v>0</v>
      </c>
      <c r="BE102" s="442">
        <f t="shared" si="197"/>
        <v>0</v>
      </c>
      <c r="BF102" s="442">
        <f t="shared" si="197"/>
        <v>0</v>
      </c>
      <c r="BG102" s="442">
        <f t="shared" si="197"/>
        <v>0</v>
      </c>
      <c r="BH102" s="442">
        <f t="shared" ref="BH102:BQ103" si="198">IF(AND(BH$7&gt;=$C$12,BH$7&lt;=$C$15),$C102*$E102*BH$9,0)</f>
        <v>0</v>
      </c>
      <c r="BI102" s="442">
        <f t="shared" si="198"/>
        <v>0</v>
      </c>
      <c r="BJ102" s="442">
        <f t="shared" si="198"/>
        <v>0</v>
      </c>
      <c r="BK102" s="442">
        <f t="shared" si="198"/>
        <v>0</v>
      </c>
      <c r="BL102" s="442">
        <f t="shared" si="198"/>
        <v>0</v>
      </c>
      <c r="BM102" s="442">
        <f t="shared" si="198"/>
        <v>0</v>
      </c>
      <c r="BN102" s="442">
        <f t="shared" si="198"/>
        <v>0</v>
      </c>
      <c r="BO102" s="442">
        <f t="shared" si="198"/>
        <v>0</v>
      </c>
      <c r="BP102" s="442">
        <f t="shared" si="198"/>
        <v>0</v>
      </c>
      <c r="BQ102" s="442">
        <f t="shared" si="198"/>
        <v>0</v>
      </c>
      <c r="BS102" s="442">
        <f>SUM(J102:U102)</f>
        <v>45124.80000000001</v>
      </c>
      <c r="BT102" s="442">
        <f>SUM(V102:AG102)</f>
        <v>75208.000000000015</v>
      </c>
      <c r="BU102" s="442">
        <f>SUM(AH102:AS102)</f>
        <v>0</v>
      </c>
      <c r="BV102" s="442">
        <f>SUM(AT102:BE102)</f>
        <v>0</v>
      </c>
      <c r="BW102" s="442">
        <f>SUM(BF102:BQ102)</f>
        <v>0</v>
      </c>
      <c r="BX102" s="442">
        <f t="shared" ref="BX102:CG103" si="199">IF(AND(BX$7&gt;=$C$12,BX$7&lt;=$C$15),$C102*$E102*BX$9,0)</f>
        <v>0</v>
      </c>
      <c r="BY102" s="442">
        <f t="shared" si="199"/>
        <v>0</v>
      </c>
      <c r="BZ102" s="442">
        <f t="shared" si="199"/>
        <v>0</v>
      </c>
      <c r="CA102" s="442">
        <f t="shared" si="199"/>
        <v>0</v>
      </c>
      <c r="CB102" s="442">
        <f t="shared" si="199"/>
        <v>0</v>
      </c>
      <c r="CC102" s="442">
        <f t="shared" si="199"/>
        <v>0</v>
      </c>
      <c r="CD102" s="442">
        <f t="shared" si="199"/>
        <v>0</v>
      </c>
      <c r="CE102" s="442">
        <f t="shared" si="199"/>
        <v>0</v>
      </c>
      <c r="CF102" s="442">
        <f t="shared" si="199"/>
        <v>0</v>
      </c>
      <c r="CG102" s="442">
        <f t="shared" si="199"/>
        <v>0</v>
      </c>
      <c r="CH102" s="442">
        <f t="shared" ref="CH102:CQ103" si="200">IF(AND(CH$7&gt;=$C$12,CH$7&lt;=$C$15),$C102*$E102*CH$9,0)</f>
        <v>0</v>
      </c>
      <c r="CI102" s="442">
        <f t="shared" si="200"/>
        <v>0</v>
      </c>
      <c r="CJ102" s="442">
        <f t="shared" si="200"/>
        <v>0</v>
      </c>
      <c r="CK102" s="442">
        <f t="shared" si="200"/>
        <v>0</v>
      </c>
      <c r="CL102" s="442">
        <f t="shared" si="200"/>
        <v>0</v>
      </c>
      <c r="CM102" s="442">
        <f t="shared" si="200"/>
        <v>0</v>
      </c>
      <c r="CN102" s="442">
        <f t="shared" si="200"/>
        <v>0</v>
      </c>
      <c r="CO102" s="442">
        <f t="shared" si="200"/>
        <v>0</v>
      </c>
      <c r="CP102" s="442">
        <f t="shared" si="200"/>
        <v>0</v>
      </c>
      <c r="CQ102" s="442">
        <f t="shared" si="200"/>
        <v>0</v>
      </c>
      <c r="CR102" s="442">
        <f t="shared" ref="CR102:CY103" si="201">IF(AND(CR$7&gt;=$C$12,CR$7&lt;=$C$15),$C102*$E102*CR$9,0)</f>
        <v>0</v>
      </c>
      <c r="CS102" s="442">
        <f t="shared" si="201"/>
        <v>0</v>
      </c>
      <c r="CT102" s="442">
        <f t="shared" si="201"/>
        <v>0</v>
      </c>
      <c r="CU102" s="442">
        <f t="shared" si="201"/>
        <v>0</v>
      </c>
      <c r="CV102" s="442">
        <f t="shared" si="201"/>
        <v>0</v>
      </c>
      <c r="CW102" s="442">
        <f t="shared" si="201"/>
        <v>0</v>
      </c>
      <c r="CX102" s="442">
        <f t="shared" si="201"/>
        <v>0</v>
      </c>
      <c r="CY102" s="442">
        <f t="shared" si="201"/>
        <v>0</v>
      </c>
    </row>
    <row r="103" spans="1:103">
      <c r="B103" s="427" t="s">
        <v>215</v>
      </c>
      <c r="C103" s="546">
        <f>E41</f>
        <v>6715</v>
      </c>
      <c r="D103" s="488" t="s">
        <v>186</v>
      </c>
      <c r="E103" s="503">
        <v>1.25</v>
      </c>
      <c r="F103" s="488" t="s">
        <v>254</v>
      </c>
      <c r="G103" s="442">
        <f>SUM(BS103:CY103)</f>
        <v>134300</v>
      </c>
      <c r="H103" s="440" t="s">
        <v>136</v>
      </c>
      <c r="J103" s="442">
        <f t="shared" si="193"/>
        <v>0</v>
      </c>
      <c r="K103" s="442">
        <f t="shared" si="193"/>
        <v>0</v>
      </c>
      <c r="L103" s="442">
        <f t="shared" si="193"/>
        <v>0</v>
      </c>
      <c r="M103" s="442">
        <f t="shared" si="193"/>
        <v>0</v>
      </c>
      <c r="N103" s="442">
        <f t="shared" si="193"/>
        <v>0</v>
      </c>
      <c r="O103" s="442">
        <f t="shared" si="193"/>
        <v>0</v>
      </c>
      <c r="P103" s="442">
        <f t="shared" si="193"/>
        <v>8393.75</v>
      </c>
      <c r="Q103" s="442">
        <f t="shared" si="193"/>
        <v>8393.75</v>
      </c>
      <c r="R103" s="442">
        <f t="shared" si="193"/>
        <v>8393.75</v>
      </c>
      <c r="S103" s="442">
        <f t="shared" si="193"/>
        <v>8393.75</v>
      </c>
      <c r="T103" s="442">
        <f t="shared" si="194"/>
        <v>8393.75</v>
      </c>
      <c r="U103" s="442">
        <f t="shared" si="194"/>
        <v>8393.75</v>
      </c>
      <c r="V103" s="442">
        <f t="shared" si="194"/>
        <v>8393.75</v>
      </c>
      <c r="W103" s="442">
        <f t="shared" si="194"/>
        <v>8393.75</v>
      </c>
      <c r="X103" s="442">
        <f t="shared" si="194"/>
        <v>8393.75</v>
      </c>
      <c r="Y103" s="442">
        <f t="shared" si="194"/>
        <v>8393.75</v>
      </c>
      <c r="Z103" s="442">
        <f t="shared" si="194"/>
        <v>8393.75</v>
      </c>
      <c r="AA103" s="442">
        <f t="shared" si="194"/>
        <v>8393.75</v>
      </c>
      <c r="AB103" s="442">
        <f t="shared" si="194"/>
        <v>8393.75</v>
      </c>
      <c r="AC103" s="442">
        <f t="shared" si="194"/>
        <v>8393.75</v>
      </c>
      <c r="AD103" s="442">
        <f t="shared" si="195"/>
        <v>8393.75</v>
      </c>
      <c r="AE103" s="442">
        <f t="shared" si="195"/>
        <v>8393.75</v>
      </c>
      <c r="AF103" s="442">
        <f t="shared" si="195"/>
        <v>0</v>
      </c>
      <c r="AG103" s="442">
        <f t="shared" si="195"/>
        <v>0</v>
      </c>
      <c r="AH103" s="442">
        <f t="shared" si="195"/>
        <v>0</v>
      </c>
      <c r="AI103" s="442">
        <f t="shared" si="195"/>
        <v>0</v>
      </c>
      <c r="AJ103" s="442">
        <f t="shared" si="195"/>
        <v>0</v>
      </c>
      <c r="AK103" s="442">
        <f t="shared" si="195"/>
        <v>0</v>
      </c>
      <c r="AL103" s="442">
        <f t="shared" si="195"/>
        <v>0</v>
      </c>
      <c r="AM103" s="442">
        <f t="shared" si="195"/>
        <v>0</v>
      </c>
      <c r="AN103" s="442">
        <f t="shared" si="196"/>
        <v>0</v>
      </c>
      <c r="AO103" s="442">
        <f t="shared" si="196"/>
        <v>0</v>
      </c>
      <c r="AP103" s="442">
        <f t="shared" si="196"/>
        <v>0</v>
      </c>
      <c r="AQ103" s="442">
        <f t="shared" si="196"/>
        <v>0</v>
      </c>
      <c r="AR103" s="442">
        <f t="shared" si="196"/>
        <v>0</v>
      </c>
      <c r="AS103" s="442">
        <f t="shared" si="196"/>
        <v>0</v>
      </c>
      <c r="AT103" s="442">
        <f t="shared" si="196"/>
        <v>0</v>
      </c>
      <c r="AU103" s="442">
        <f t="shared" si="196"/>
        <v>0</v>
      </c>
      <c r="AV103" s="442">
        <f t="shared" si="196"/>
        <v>0</v>
      </c>
      <c r="AW103" s="442">
        <f t="shared" si="196"/>
        <v>0</v>
      </c>
      <c r="AX103" s="442">
        <f t="shared" si="197"/>
        <v>0</v>
      </c>
      <c r="AY103" s="442">
        <f t="shared" si="197"/>
        <v>0</v>
      </c>
      <c r="AZ103" s="442">
        <f t="shared" si="197"/>
        <v>0</v>
      </c>
      <c r="BA103" s="442">
        <f t="shared" si="197"/>
        <v>0</v>
      </c>
      <c r="BB103" s="442">
        <f t="shared" si="197"/>
        <v>0</v>
      </c>
      <c r="BC103" s="442">
        <f t="shared" si="197"/>
        <v>0</v>
      </c>
      <c r="BD103" s="442">
        <f t="shared" si="197"/>
        <v>0</v>
      </c>
      <c r="BE103" s="442">
        <f t="shared" si="197"/>
        <v>0</v>
      </c>
      <c r="BF103" s="442">
        <f t="shared" si="197"/>
        <v>0</v>
      </c>
      <c r="BG103" s="442">
        <f t="shared" si="197"/>
        <v>0</v>
      </c>
      <c r="BH103" s="442">
        <f t="shared" si="198"/>
        <v>0</v>
      </c>
      <c r="BI103" s="442">
        <f t="shared" si="198"/>
        <v>0</v>
      </c>
      <c r="BJ103" s="442">
        <f t="shared" si="198"/>
        <v>0</v>
      </c>
      <c r="BK103" s="442">
        <f t="shared" si="198"/>
        <v>0</v>
      </c>
      <c r="BL103" s="442">
        <f t="shared" si="198"/>
        <v>0</v>
      </c>
      <c r="BM103" s="442">
        <f t="shared" si="198"/>
        <v>0</v>
      </c>
      <c r="BN103" s="442">
        <f t="shared" si="198"/>
        <v>0</v>
      </c>
      <c r="BO103" s="442">
        <f t="shared" si="198"/>
        <v>0</v>
      </c>
      <c r="BP103" s="442">
        <f t="shared" si="198"/>
        <v>0</v>
      </c>
      <c r="BQ103" s="442">
        <f t="shared" si="198"/>
        <v>0</v>
      </c>
      <c r="BS103" s="442">
        <f>SUM(J103:U103)</f>
        <v>50362.5</v>
      </c>
      <c r="BT103" s="442">
        <f>SUM(V103:AG103)</f>
        <v>83937.5</v>
      </c>
      <c r="BU103" s="442">
        <f>SUM(AH103:AS103)</f>
        <v>0</v>
      </c>
      <c r="BV103" s="442">
        <f>SUM(AT103:BE103)</f>
        <v>0</v>
      </c>
      <c r="BW103" s="442">
        <f>SUM(BF103:BQ103)</f>
        <v>0</v>
      </c>
      <c r="BX103" s="442">
        <f t="shared" si="199"/>
        <v>0</v>
      </c>
      <c r="BY103" s="442">
        <f t="shared" si="199"/>
        <v>0</v>
      </c>
      <c r="BZ103" s="442">
        <f t="shared" si="199"/>
        <v>0</v>
      </c>
      <c r="CA103" s="442">
        <f t="shared" si="199"/>
        <v>0</v>
      </c>
      <c r="CB103" s="442">
        <f t="shared" si="199"/>
        <v>0</v>
      </c>
      <c r="CC103" s="442">
        <f t="shared" si="199"/>
        <v>0</v>
      </c>
      <c r="CD103" s="442">
        <f t="shared" si="199"/>
        <v>0</v>
      </c>
      <c r="CE103" s="442">
        <f t="shared" si="199"/>
        <v>0</v>
      </c>
      <c r="CF103" s="442">
        <f t="shared" si="199"/>
        <v>0</v>
      </c>
      <c r="CG103" s="442">
        <f t="shared" si="199"/>
        <v>0</v>
      </c>
      <c r="CH103" s="442">
        <f t="shared" si="200"/>
        <v>0</v>
      </c>
      <c r="CI103" s="442">
        <f t="shared" si="200"/>
        <v>0</v>
      </c>
      <c r="CJ103" s="442">
        <f t="shared" si="200"/>
        <v>0</v>
      </c>
      <c r="CK103" s="442">
        <f t="shared" si="200"/>
        <v>0</v>
      </c>
      <c r="CL103" s="442">
        <f t="shared" si="200"/>
        <v>0</v>
      </c>
      <c r="CM103" s="442">
        <f t="shared" si="200"/>
        <v>0</v>
      </c>
      <c r="CN103" s="442">
        <f t="shared" si="200"/>
        <v>0</v>
      </c>
      <c r="CO103" s="442">
        <f t="shared" si="200"/>
        <v>0</v>
      </c>
      <c r="CP103" s="442">
        <f t="shared" si="200"/>
        <v>0</v>
      </c>
      <c r="CQ103" s="442">
        <f t="shared" si="200"/>
        <v>0</v>
      </c>
      <c r="CR103" s="442">
        <f t="shared" si="201"/>
        <v>0</v>
      </c>
      <c r="CS103" s="442">
        <f t="shared" si="201"/>
        <v>0</v>
      </c>
      <c r="CT103" s="442">
        <f t="shared" si="201"/>
        <v>0</v>
      </c>
      <c r="CU103" s="442">
        <f t="shared" si="201"/>
        <v>0</v>
      </c>
      <c r="CV103" s="442">
        <f t="shared" si="201"/>
        <v>0</v>
      </c>
      <c r="CW103" s="442">
        <f t="shared" si="201"/>
        <v>0</v>
      </c>
      <c r="CX103" s="442">
        <f t="shared" si="201"/>
        <v>0</v>
      </c>
      <c r="CY103" s="442">
        <f t="shared" si="201"/>
        <v>0</v>
      </c>
    </row>
    <row r="104" spans="1:103">
      <c r="B104" s="427" t="s">
        <v>264</v>
      </c>
      <c r="C104" s="546">
        <f>E41*C42</f>
        <v>1107975</v>
      </c>
      <c r="D104" s="488" t="s">
        <v>267</v>
      </c>
      <c r="E104" s="547">
        <f>13*0+6</f>
        <v>6</v>
      </c>
      <c r="F104" s="488" t="s">
        <v>132</v>
      </c>
      <c r="G104" s="442">
        <f>SUM(BS104:CY104)</f>
        <v>6647850</v>
      </c>
      <c r="H104" s="440" t="s">
        <v>136</v>
      </c>
      <c r="J104" s="442">
        <f t="shared" ref="J104:AO104" si="202">IF(J$7=$C$15,$C104*$E104,0)</f>
        <v>0</v>
      </c>
      <c r="K104" s="442">
        <f t="shared" si="202"/>
        <v>0</v>
      </c>
      <c r="L104" s="442">
        <f t="shared" si="202"/>
        <v>0</v>
      </c>
      <c r="M104" s="442">
        <f t="shared" si="202"/>
        <v>0</v>
      </c>
      <c r="N104" s="442">
        <f t="shared" si="202"/>
        <v>0</v>
      </c>
      <c r="O104" s="442">
        <f t="shared" si="202"/>
        <v>0</v>
      </c>
      <c r="P104" s="442">
        <f t="shared" si="202"/>
        <v>0</v>
      </c>
      <c r="Q104" s="442">
        <f t="shared" si="202"/>
        <v>0</v>
      </c>
      <c r="R104" s="442">
        <f t="shared" si="202"/>
        <v>0</v>
      </c>
      <c r="S104" s="442">
        <f t="shared" si="202"/>
        <v>0</v>
      </c>
      <c r="T104" s="442">
        <f t="shared" si="202"/>
        <v>0</v>
      </c>
      <c r="U104" s="442">
        <f t="shared" si="202"/>
        <v>0</v>
      </c>
      <c r="V104" s="442">
        <f t="shared" si="202"/>
        <v>0</v>
      </c>
      <c r="W104" s="442">
        <f t="shared" si="202"/>
        <v>0</v>
      </c>
      <c r="X104" s="442">
        <f t="shared" si="202"/>
        <v>0</v>
      </c>
      <c r="Y104" s="442">
        <f t="shared" si="202"/>
        <v>0</v>
      </c>
      <c r="Z104" s="442">
        <f t="shared" si="202"/>
        <v>0</v>
      </c>
      <c r="AA104" s="442">
        <f t="shared" si="202"/>
        <v>0</v>
      </c>
      <c r="AB104" s="442">
        <f t="shared" si="202"/>
        <v>0</v>
      </c>
      <c r="AC104" s="442">
        <f t="shared" si="202"/>
        <v>0</v>
      </c>
      <c r="AD104" s="442">
        <f t="shared" si="202"/>
        <v>0</v>
      </c>
      <c r="AE104" s="442">
        <f t="shared" si="202"/>
        <v>6647850</v>
      </c>
      <c r="AF104" s="442">
        <f t="shared" si="202"/>
        <v>0</v>
      </c>
      <c r="AG104" s="442">
        <f t="shared" si="202"/>
        <v>0</v>
      </c>
      <c r="AH104" s="442">
        <f t="shared" si="202"/>
        <v>0</v>
      </c>
      <c r="AI104" s="442">
        <f t="shared" si="202"/>
        <v>0</v>
      </c>
      <c r="AJ104" s="442">
        <f t="shared" si="202"/>
        <v>0</v>
      </c>
      <c r="AK104" s="442">
        <f t="shared" si="202"/>
        <v>0</v>
      </c>
      <c r="AL104" s="442">
        <f t="shared" si="202"/>
        <v>0</v>
      </c>
      <c r="AM104" s="442">
        <f t="shared" si="202"/>
        <v>0</v>
      </c>
      <c r="AN104" s="442">
        <f t="shared" si="202"/>
        <v>0</v>
      </c>
      <c r="AO104" s="442">
        <f t="shared" si="202"/>
        <v>0</v>
      </c>
      <c r="AP104" s="442">
        <f t="shared" ref="AP104:BQ104" si="203">IF(AP$7=$C$15,$C104*$E104,0)</f>
        <v>0</v>
      </c>
      <c r="AQ104" s="442">
        <f t="shared" si="203"/>
        <v>0</v>
      </c>
      <c r="AR104" s="442">
        <f t="shared" si="203"/>
        <v>0</v>
      </c>
      <c r="AS104" s="442">
        <f t="shared" si="203"/>
        <v>0</v>
      </c>
      <c r="AT104" s="442">
        <f t="shared" si="203"/>
        <v>0</v>
      </c>
      <c r="AU104" s="442">
        <f t="shared" si="203"/>
        <v>0</v>
      </c>
      <c r="AV104" s="442">
        <f t="shared" si="203"/>
        <v>0</v>
      </c>
      <c r="AW104" s="442">
        <f t="shared" si="203"/>
        <v>0</v>
      </c>
      <c r="AX104" s="442">
        <f t="shared" si="203"/>
        <v>0</v>
      </c>
      <c r="AY104" s="442">
        <f t="shared" si="203"/>
        <v>0</v>
      </c>
      <c r="AZ104" s="442">
        <f t="shared" si="203"/>
        <v>0</v>
      </c>
      <c r="BA104" s="442">
        <f t="shared" si="203"/>
        <v>0</v>
      </c>
      <c r="BB104" s="442">
        <f t="shared" si="203"/>
        <v>0</v>
      </c>
      <c r="BC104" s="442">
        <f t="shared" si="203"/>
        <v>0</v>
      </c>
      <c r="BD104" s="442">
        <f t="shared" si="203"/>
        <v>0</v>
      </c>
      <c r="BE104" s="442">
        <f t="shared" si="203"/>
        <v>0</v>
      </c>
      <c r="BF104" s="442">
        <f t="shared" si="203"/>
        <v>0</v>
      </c>
      <c r="BG104" s="442">
        <f t="shared" si="203"/>
        <v>0</v>
      </c>
      <c r="BH104" s="442">
        <f t="shared" si="203"/>
        <v>0</v>
      </c>
      <c r="BI104" s="442">
        <f t="shared" si="203"/>
        <v>0</v>
      </c>
      <c r="BJ104" s="442">
        <f t="shared" si="203"/>
        <v>0</v>
      </c>
      <c r="BK104" s="442">
        <f t="shared" si="203"/>
        <v>0</v>
      </c>
      <c r="BL104" s="442">
        <f t="shared" si="203"/>
        <v>0</v>
      </c>
      <c r="BM104" s="442">
        <f t="shared" si="203"/>
        <v>0</v>
      </c>
      <c r="BN104" s="442">
        <f t="shared" si="203"/>
        <v>0</v>
      </c>
      <c r="BO104" s="442">
        <f t="shared" si="203"/>
        <v>0</v>
      </c>
      <c r="BP104" s="442">
        <f t="shared" si="203"/>
        <v>0</v>
      </c>
      <c r="BQ104" s="442">
        <f t="shared" si="203"/>
        <v>0</v>
      </c>
      <c r="BS104" s="442">
        <f>SUM(J104:U104)</f>
        <v>0</v>
      </c>
      <c r="BT104" s="442">
        <f>SUM(V104:AG104)</f>
        <v>6647850</v>
      </c>
      <c r="BU104" s="442">
        <f>SUM(AH104:AS104)</f>
        <v>0</v>
      </c>
      <c r="BV104" s="442">
        <f>SUM(AT104:BE104)</f>
        <v>0</v>
      </c>
      <c r="BW104" s="442">
        <f>SUM(BF104:BQ104)</f>
        <v>0</v>
      </c>
      <c r="BX104" s="442">
        <f t="shared" ref="BX104:CY104" si="204">IF(BX$7=$C$15,$C104*$E104,0)</f>
        <v>0</v>
      </c>
      <c r="BY104" s="442">
        <f t="shared" si="204"/>
        <v>0</v>
      </c>
      <c r="BZ104" s="442">
        <f t="shared" si="204"/>
        <v>0</v>
      </c>
      <c r="CA104" s="442">
        <f t="shared" si="204"/>
        <v>0</v>
      </c>
      <c r="CB104" s="442">
        <f t="shared" si="204"/>
        <v>0</v>
      </c>
      <c r="CC104" s="442">
        <f t="shared" si="204"/>
        <v>0</v>
      </c>
      <c r="CD104" s="442">
        <f t="shared" si="204"/>
        <v>0</v>
      </c>
      <c r="CE104" s="442">
        <f t="shared" si="204"/>
        <v>0</v>
      </c>
      <c r="CF104" s="442">
        <f t="shared" si="204"/>
        <v>0</v>
      </c>
      <c r="CG104" s="442">
        <f t="shared" si="204"/>
        <v>0</v>
      </c>
      <c r="CH104" s="442">
        <f t="shared" si="204"/>
        <v>0</v>
      </c>
      <c r="CI104" s="442">
        <f t="shared" si="204"/>
        <v>0</v>
      </c>
      <c r="CJ104" s="442">
        <f t="shared" si="204"/>
        <v>0</v>
      </c>
      <c r="CK104" s="442">
        <f t="shared" si="204"/>
        <v>0</v>
      </c>
      <c r="CL104" s="442">
        <f t="shared" si="204"/>
        <v>0</v>
      </c>
      <c r="CM104" s="442">
        <f t="shared" si="204"/>
        <v>0</v>
      </c>
      <c r="CN104" s="442">
        <f t="shared" si="204"/>
        <v>0</v>
      </c>
      <c r="CO104" s="442">
        <f t="shared" si="204"/>
        <v>0</v>
      </c>
      <c r="CP104" s="442">
        <f t="shared" si="204"/>
        <v>0</v>
      </c>
      <c r="CQ104" s="442">
        <f t="shared" si="204"/>
        <v>0</v>
      </c>
      <c r="CR104" s="442">
        <f t="shared" si="204"/>
        <v>0</v>
      </c>
      <c r="CS104" s="442">
        <f t="shared" si="204"/>
        <v>0</v>
      </c>
      <c r="CT104" s="442">
        <f t="shared" si="204"/>
        <v>0</v>
      </c>
      <c r="CU104" s="442">
        <f t="shared" si="204"/>
        <v>0</v>
      </c>
      <c r="CV104" s="442">
        <f t="shared" si="204"/>
        <v>0</v>
      </c>
      <c r="CW104" s="442">
        <f t="shared" si="204"/>
        <v>0</v>
      </c>
      <c r="CX104" s="442">
        <f t="shared" si="204"/>
        <v>0</v>
      </c>
      <c r="CY104" s="442">
        <f t="shared" si="204"/>
        <v>0</v>
      </c>
    </row>
    <row r="105" spans="1:103" s="429" customFormat="1">
      <c r="A105" s="432"/>
      <c r="B105" s="456"/>
      <c r="C105" s="541"/>
      <c r="E105" s="541"/>
      <c r="F105" s="542"/>
      <c r="G105" s="542"/>
      <c r="H105" s="542"/>
      <c r="I105" s="427"/>
      <c r="J105" s="475"/>
      <c r="K105" s="475"/>
      <c r="L105" s="475"/>
      <c r="M105" s="475"/>
      <c r="N105" s="475"/>
      <c r="O105" s="475"/>
      <c r="P105" s="475"/>
      <c r="Q105" s="475"/>
      <c r="R105" s="475"/>
      <c r="S105" s="475"/>
      <c r="T105" s="475"/>
      <c r="U105" s="475"/>
      <c r="V105" s="475"/>
      <c r="W105" s="475"/>
      <c r="X105" s="475"/>
      <c r="Y105" s="475"/>
      <c r="Z105" s="475"/>
      <c r="AA105" s="475"/>
      <c r="AB105" s="475"/>
      <c r="AC105" s="475"/>
      <c r="AD105" s="475"/>
      <c r="AE105" s="475"/>
      <c r="AF105" s="475"/>
      <c r="AG105" s="475"/>
      <c r="AH105" s="475"/>
      <c r="AI105" s="475"/>
      <c r="AJ105" s="475"/>
      <c r="AK105" s="475"/>
      <c r="AL105" s="475"/>
      <c r="AM105" s="475"/>
      <c r="AN105" s="475"/>
      <c r="AO105" s="475"/>
      <c r="AP105" s="475"/>
      <c r="AQ105" s="475"/>
      <c r="AR105" s="475"/>
      <c r="AS105" s="475"/>
      <c r="AT105" s="475"/>
      <c r="AU105" s="475"/>
      <c r="AV105" s="475"/>
      <c r="AW105" s="475"/>
      <c r="AX105" s="475"/>
      <c r="AY105" s="475"/>
      <c r="AZ105" s="475"/>
      <c r="BA105" s="475"/>
      <c r="BB105" s="475"/>
      <c r="BC105" s="475"/>
      <c r="BD105" s="475"/>
      <c r="BE105" s="475"/>
      <c r="BF105" s="475"/>
      <c r="BG105" s="475"/>
      <c r="BH105" s="475"/>
      <c r="BI105" s="475"/>
      <c r="BJ105" s="475"/>
      <c r="BK105" s="475"/>
      <c r="BL105" s="475"/>
      <c r="BM105" s="475"/>
      <c r="BN105" s="475"/>
      <c r="BO105" s="475"/>
      <c r="BP105" s="475"/>
      <c r="BQ105" s="475"/>
      <c r="BR105" s="465"/>
      <c r="BS105" s="535"/>
      <c r="BT105" s="535"/>
      <c r="BU105" s="535"/>
      <c r="BV105" s="535"/>
      <c r="BW105" s="475"/>
      <c r="BX105" s="475"/>
      <c r="BY105" s="475"/>
      <c r="BZ105" s="475"/>
      <c r="CA105" s="475"/>
      <c r="CB105" s="475"/>
      <c r="CC105" s="475"/>
      <c r="CD105" s="475"/>
      <c r="CE105" s="475"/>
      <c r="CF105" s="475"/>
      <c r="CG105" s="475"/>
      <c r="CH105" s="475"/>
      <c r="CI105" s="475"/>
      <c r="CJ105" s="475"/>
      <c r="CK105" s="475"/>
      <c r="CL105" s="475"/>
      <c r="CM105" s="475"/>
      <c r="CN105" s="475"/>
      <c r="CO105" s="475"/>
      <c r="CP105" s="475"/>
      <c r="CQ105" s="475"/>
      <c r="CR105" s="475"/>
      <c r="CS105" s="475"/>
      <c r="CT105" s="475"/>
      <c r="CU105" s="475"/>
    </row>
    <row r="106" spans="1:103" s="430" customFormat="1">
      <c r="A106" s="460"/>
      <c r="B106" s="492" t="str">
        <f>B48</f>
        <v>W4: Ready Built</v>
      </c>
      <c r="C106" s="544"/>
      <c r="E106" s="544"/>
      <c r="F106" s="545"/>
      <c r="G106" s="514">
        <f>SUM(BS106:CY106)</f>
        <v>1136841.6000000001</v>
      </c>
      <c r="H106" s="430" t="s">
        <v>136</v>
      </c>
      <c r="I106" s="428"/>
      <c r="J106" s="514">
        <f t="shared" ref="J106:AO106" si="205">SUM(J107:J109)</f>
        <v>0</v>
      </c>
      <c r="K106" s="514">
        <f t="shared" si="205"/>
        <v>0</v>
      </c>
      <c r="L106" s="514">
        <f t="shared" si="205"/>
        <v>0</v>
      </c>
      <c r="M106" s="514">
        <f t="shared" si="205"/>
        <v>0</v>
      </c>
      <c r="N106" s="514">
        <f t="shared" si="205"/>
        <v>0</v>
      </c>
      <c r="O106" s="514">
        <f t="shared" si="205"/>
        <v>0</v>
      </c>
      <c r="P106" s="514">
        <f t="shared" si="205"/>
        <v>71052.600000000006</v>
      </c>
      <c r="Q106" s="514">
        <f t="shared" si="205"/>
        <v>71052.600000000006</v>
      </c>
      <c r="R106" s="514">
        <f t="shared" si="205"/>
        <v>71052.600000000006</v>
      </c>
      <c r="S106" s="514">
        <f t="shared" si="205"/>
        <v>71052.600000000006</v>
      </c>
      <c r="T106" s="514">
        <f t="shared" si="205"/>
        <v>71052.600000000006</v>
      </c>
      <c r="U106" s="514">
        <f t="shared" si="205"/>
        <v>71052.600000000006</v>
      </c>
      <c r="V106" s="514">
        <f t="shared" si="205"/>
        <v>71052.600000000006</v>
      </c>
      <c r="W106" s="514">
        <f t="shared" si="205"/>
        <v>71052.600000000006</v>
      </c>
      <c r="X106" s="514">
        <f t="shared" si="205"/>
        <v>71052.600000000006</v>
      </c>
      <c r="Y106" s="514">
        <f t="shared" si="205"/>
        <v>71052.600000000006</v>
      </c>
      <c r="Z106" s="514">
        <f t="shared" si="205"/>
        <v>71052.600000000006</v>
      </c>
      <c r="AA106" s="514">
        <f t="shared" si="205"/>
        <v>71052.600000000006</v>
      </c>
      <c r="AB106" s="514">
        <f t="shared" si="205"/>
        <v>71052.600000000006</v>
      </c>
      <c r="AC106" s="514">
        <f t="shared" si="205"/>
        <v>71052.600000000006</v>
      </c>
      <c r="AD106" s="514">
        <f t="shared" si="205"/>
        <v>71052.600000000006</v>
      </c>
      <c r="AE106" s="514">
        <f t="shared" si="205"/>
        <v>71052.600000000006</v>
      </c>
      <c r="AF106" s="514">
        <f t="shared" si="205"/>
        <v>0</v>
      </c>
      <c r="AG106" s="514">
        <f t="shared" si="205"/>
        <v>0</v>
      </c>
      <c r="AH106" s="514">
        <f t="shared" si="205"/>
        <v>0</v>
      </c>
      <c r="AI106" s="514">
        <f t="shared" si="205"/>
        <v>0</v>
      </c>
      <c r="AJ106" s="514">
        <f t="shared" si="205"/>
        <v>0</v>
      </c>
      <c r="AK106" s="514">
        <f t="shared" si="205"/>
        <v>0</v>
      </c>
      <c r="AL106" s="514">
        <f t="shared" si="205"/>
        <v>0</v>
      </c>
      <c r="AM106" s="514">
        <f t="shared" si="205"/>
        <v>0</v>
      </c>
      <c r="AN106" s="514">
        <f t="shared" si="205"/>
        <v>0</v>
      </c>
      <c r="AO106" s="514">
        <f t="shared" si="205"/>
        <v>0</v>
      </c>
      <c r="AP106" s="514">
        <f t="shared" ref="AP106:BU106" si="206">SUM(AP107:AP109)</f>
        <v>0</v>
      </c>
      <c r="AQ106" s="514">
        <f t="shared" si="206"/>
        <v>0</v>
      </c>
      <c r="AR106" s="514">
        <f t="shared" si="206"/>
        <v>0</v>
      </c>
      <c r="AS106" s="514">
        <f t="shared" si="206"/>
        <v>0</v>
      </c>
      <c r="AT106" s="514">
        <f t="shared" si="206"/>
        <v>0</v>
      </c>
      <c r="AU106" s="514">
        <f t="shared" si="206"/>
        <v>0</v>
      </c>
      <c r="AV106" s="514">
        <f t="shared" si="206"/>
        <v>0</v>
      </c>
      <c r="AW106" s="514">
        <f t="shared" si="206"/>
        <v>0</v>
      </c>
      <c r="AX106" s="514">
        <f t="shared" si="206"/>
        <v>0</v>
      </c>
      <c r="AY106" s="514">
        <f t="shared" si="206"/>
        <v>0</v>
      </c>
      <c r="AZ106" s="514">
        <f t="shared" si="206"/>
        <v>0</v>
      </c>
      <c r="BA106" s="514">
        <f t="shared" si="206"/>
        <v>0</v>
      </c>
      <c r="BB106" s="514">
        <f t="shared" si="206"/>
        <v>0</v>
      </c>
      <c r="BC106" s="514">
        <f t="shared" si="206"/>
        <v>0</v>
      </c>
      <c r="BD106" s="514">
        <f t="shared" si="206"/>
        <v>0</v>
      </c>
      <c r="BE106" s="514">
        <f t="shared" si="206"/>
        <v>0</v>
      </c>
      <c r="BF106" s="514">
        <f t="shared" si="206"/>
        <v>0</v>
      </c>
      <c r="BG106" s="514">
        <f t="shared" si="206"/>
        <v>0</v>
      </c>
      <c r="BH106" s="514">
        <f t="shared" si="206"/>
        <v>0</v>
      </c>
      <c r="BI106" s="514">
        <f t="shared" si="206"/>
        <v>0</v>
      </c>
      <c r="BJ106" s="514">
        <f t="shared" si="206"/>
        <v>0</v>
      </c>
      <c r="BK106" s="514">
        <f t="shared" si="206"/>
        <v>0</v>
      </c>
      <c r="BL106" s="514">
        <f t="shared" si="206"/>
        <v>0</v>
      </c>
      <c r="BM106" s="514">
        <f t="shared" si="206"/>
        <v>0</v>
      </c>
      <c r="BN106" s="514">
        <f t="shared" si="206"/>
        <v>0</v>
      </c>
      <c r="BO106" s="514">
        <f t="shared" si="206"/>
        <v>0</v>
      </c>
      <c r="BP106" s="514">
        <f t="shared" si="206"/>
        <v>0</v>
      </c>
      <c r="BQ106" s="514">
        <f t="shared" si="206"/>
        <v>0</v>
      </c>
      <c r="BR106" s="514"/>
      <c r="BS106" s="514">
        <f t="shared" ref="BS106:CY106" si="207">SUM(BS107:BS109)</f>
        <v>426315.60000000003</v>
      </c>
      <c r="BT106" s="514">
        <f t="shared" si="207"/>
        <v>710526</v>
      </c>
      <c r="BU106" s="514">
        <f t="shared" si="207"/>
        <v>0</v>
      </c>
      <c r="BV106" s="514">
        <f t="shared" si="207"/>
        <v>0</v>
      </c>
      <c r="BW106" s="514">
        <f t="shared" si="207"/>
        <v>0</v>
      </c>
      <c r="BX106" s="514">
        <f t="shared" si="207"/>
        <v>0</v>
      </c>
      <c r="BY106" s="514">
        <f t="shared" si="207"/>
        <v>0</v>
      </c>
      <c r="BZ106" s="514">
        <f t="shared" si="207"/>
        <v>0</v>
      </c>
      <c r="CA106" s="514">
        <f t="shared" si="207"/>
        <v>0</v>
      </c>
      <c r="CB106" s="514">
        <f t="shared" si="207"/>
        <v>0</v>
      </c>
      <c r="CC106" s="514">
        <f t="shared" si="207"/>
        <v>0</v>
      </c>
      <c r="CD106" s="514">
        <f t="shared" si="207"/>
        <v>0</v>
      </c>
      <c r="CE106" s="514">
        <f t="shared" si="207"/>
        <v>0</v>
      </c>
      <c r="CF106" s="514">
        <f t="shared" si="207"/>
        <v>0</v>
      </c>
      <c r="CG106" s="514">
        <f t="shared" si="207"/>
        <v>0</v>
      </c>
      <c r="CH106" s="514">
        <f t="shared" si="207"/>
        <v>0</v>
      </c>
      <c r="CI106" s="514">
        <f t="shared" si="207"/>
        <v>0</v>
      </c>
      <c r="CJ106" s="514">
        <f t="shared" si="207"/>
        <v>0</v>
      </c>
      <c r="CK106" s="514">
        <f t="shared" si="207"/>
        <v>0</v>
      </c>
      <c r="CL106" s="514">
        <f t="shared" si="207"/>
        <v>0</v>
      </c>
      <c r="CM106" s="514">
        <f t="shared" si="207"/>
        <v>0</v>
      </c>
      <c r="CN106" s="514">
        <f t="shared" si="207"/>
        <v>0</v>
      </c>
      <c r="CO106" s="514">
        <f t="shared" si="207"/>
        <v>0</v>
      </c>
      <c r="CP106" s="514">
        <f t="shared" si="207"/>
        <v>0</v>
      </c>
      <c r="CQ106" s="514">
        <f t="shared" si="207"/>
        <v>0</v>
      </c>
      <c r="CR106" s="514">
        <f t="shared" si="207"/>
        <v>0</v>
      </c>
      <c r="CS106" s="514">
        <f t="shared" si="207"/>
        <v>0</v>
      </c>
      <c r="CT106" s="514">
        <f t="shared" si="207"/>
        <v>0</v>
      </c>
      <c r="CU106" s="514">
        <f t="shared" si="207"/>
        <v>0</v>
      </c>
      <c r="CV106" s="514">
        <f t="shared" si="207"/>
        <v>0</v>
      </c>
      <c r="CW106" s="514">
        <f t="shared" si="207"/>
        <v>0</v>
      </c>
      <c r="CX106" s="514">
        <f t="shared" si="207"/>
        <v>0</v>
      </c>
      <c r="CY106" s="514">
        <f t="shared" si="207"/>
        <v>0</v>
      </c>
    </row>
    <row r="107" spans="1:103">
      <c r="B107" s="427" t="s">
        <v>218</v>
      </c>
      <c r="C107" s="546">
        <f>E49</f>
        <v>29980</v>
      </c>
      <c r="D107" s="488" t="s">
        <v>186</v>
      </c>
      <c r="E107" s="503">
        <v>1.1200000000000001</v>
      </c>
      <c r="F107" s="488" t="s">
        <v>254</v>
      </c>
      <c r="G107" s="442">
        <f>SUM(BS107:CY107)</f>
        <v>537241.60000000009</v>
      </c>
      <c r="H107" s="440" t="s">
        <v>136</v>
      </c>
      <c r="J107" s="442">
        <f t="shared" ref="J107:S108" si="208">IF(AND(J$7&gt;=$C$12,J$7&lt;=$C$15),$C107*$E107*J$9,0)</f>
        <v>0</v>
      </c>
      <c r="K107" s="442">
        <f t="shared" si="208"/>
        <v>0</v>
      </c>
      <c r="L107" s="442">
        <f t="shared" si="208"/>
        <v>0</v>
      </c>
      <c r="M107" s="442">
        <f t="shared" si="208"/>
        <v>0</v>
      </c>
      <c r="N107" s="442">
        <f t="shared" si="208"/>
        <v>0</v>
      </c>
      <c r="O107" s="442">
        <f t="shared" si="208"/>
        <v>0</v>
      </c>
      <c r="P107" s="442">
        <f t="shared" si="208"/>
        <v>33577.600000000006</v>
      </c>
      <c r="Q107" s="442">
        <f t="shared" si="208"/>
        <v>33577.600000000006</v>
      </c>
      <c r="R107" s="442">
        <f t="shared" si="208"/>
        <v>33577.600000000006</v>
      </c>
      <c r="S107" s="442">
        <f t="shared" si="208"/>
        <v>33577.600000000006</v>
      </c>
      <c r="T107" s="442">
        <f t="shared" ref="T107:AC108" si="209">IF(AND(T$7&gt;=$C$12,T$7&lt;=$C$15),$C107*$E107*T$9,0)</f>
        <v>33577.600000000006</v>
      </c>
      <c r="U107" s="442">
        <f t="shared" si="209"/>
        <v>33577.600000000006</v>
      </c>
      <c r="V107" s="442">
        <f t="shared" si="209"/>
        <v>33577.600000000006</v>
      </c>
      <c r="W107" s="442">
        <f t="shared" si="209"/>
        <v>33577.600000000006</v>
      </c>
      <c r="X107" s="442">
        <f t="shared" si="209"/>
        <v>33577.600000000006</v>
      </c>
      <c r="Y107" s="442">
        <f t="shared" si="209"/>
        <v>33577.600000000006</v>
      </c>
      <c r="Z107" s="442">
        <f t="shared" si="209"/>
        <v>33577.600000000006</v>
      </c>
      <c r="AA107" s="442">
        <f t="shared" si="209"/>
        <v>33577.600000000006</v>
      </c>
      <c r="AB107" s="442">
        <f t="shared" si="209"/>
        <v>33577.600000000006</v>
      </c>
      <c r="AC107" s="442">
        <f t="shared" si="209"/>
        <v>33577.600000000006</v>
      </c>
      <c r="AD107" s="442">
        <f t="shared" ref="AD107:AM108" si="210">IF(AND(AD$7&gt;=$C$12,AD$7&lt;=$C$15),$C107*$E107*AD$9,0)</f>
        <v>33577.600000000006</v>
      </c>
      <c r="AE107" s="442">
        <f t="shared" si="210"/>
        <v>33577.600000000006</v>
      </c>
      <c r="AF107" s="442">
        <f t="shared" si="210"/>
        <v>0</v>
      </c>
      <c r="AG107" s="442">
        <f t="shared" si="210"/>
        <v>0</v>
      </c>
      <c r="AH107" s="442">
        <f t="shared" si="210"/>
        <v>0</v>
      </c>
      <c r="AI107" s="442">
        <f t="shared" si="210"/>
        <v>0</v>
      </c>
      <c r="AJ107" s="442">
        <f t="shared" si="210"/>
        <v>0</v>
      </c>
      <c r="AK107" s="442">
        <f t="shared" si="210"/>
        <v>0</v>
      </c>
      <c r="AL107" s="442">
        <f t="shared" si="210"/>
        <v>0</v>
      </c>
      <c r="AM107" s="442">
        <f t="shared" si="210"/>
        <v>0</v>
      </c>
      <c r="AN107" s="442">
        <f t="shared" ref="AN107:AW108" si="211">IF(AND(AN$7&gt;=$C$12,AN$7&lt;=$C$15),$C107*$E107*AN$9,0)</f>
        <v>0</v>
      </c>
      <c r="AO107" s="442">
        <f t="shared" si="211"/>
        <v>0</v>
      </c>
      <c r="AP107" s="442">
        <f t="shared" si="211"/>
        <v>0</v>
      </c>
      <c r="AQ107" s="442">
        <f t="shared" si="211"/>
        <v>0</v>
      </c>
      <c r="AR107" s="442">
        <f t="shared" si="211"/>
        <v>0</v>
      </c>
      <c r="AS107" s="442">
        <f t="shared" si="211"/>
        <v>0</v>
      </c>
      <c r="AT107" s="442">
        <f t="shared" si="211"/>
        <v>0</v>
      </c>
      <c r="AU107" s="442">
        <f t="shared" si="211"/>
        <v>0</v>
      </c>
      <c r="AV107" s="442">
        <f t="shared" si="211"/>
        <v>0</v>
      </c>
      <c r="AW107" s="442">
        <f t="shared" si="211"/>
        <v>0</v>
      </c>
      <c r="AX107" s="442">
        <f t="shared" ref="AX107:BG108" si="212">IF(AND(AX$7&gt;=$C$12,AX$7&lt;=$C$15),$C107*$E107*AX$9,0)</f>
        <v>0</v>
      </c>
      <c r="AY107" s="442">
        <f t="shared" si="212"/>
        <v>0</v>
      </c>
      <c r="AZ107" s="442">
        <f t="shared" si="212"/>
        <v>0</v>
      </c>
      <c r="BA107" s="442">
        <f t="shared" si="212"/>
        <v>0</v>
      </c>
      <c r="BB107" s="442">
        <f t="shared" si="212"/>
        <v>0</v>
      </c>
      <c r="BC107" s="442">
        <f t="shared" si="212"/>
        <v>0</v>
      </c>
      <c r="BD107" s="442">
        <f t="shared" si="212"/>
        <v>0</v>
      </c>
      <c r="BE107" s="442">
        <f t="shared" si="212"/>
        <v>0</v>
      </c>
      <c r="BF107" s="442">
        <f t="shared" si="212"/>
        <v>0</v>
      </c>
      <c r="BG107" s="442">
        <f t="shared" si="212"/>
        <v>0</v>
      </c>
      <c r="BH107" s="442">
        <f t="shared" ref="BH107:BQ108" si="213">IF(AND(BH$7&gt;=$C$12,BH$7&lt;=$C$15),$C107*$E107*BH$9,0)</f>
        <v>0</v>
      </c>
      <c r="BI107" s="442">
        <f t="shared" si="213"/>
        <v>0</v>
      </c>
      <c r="BJ107" s="442">
        <f t="shared" si="213"/>
        <v>0</v>
      </c>
      <c r="BK107" s="442">
        <f t="shared" si="213"/>
        <v>0</v>
      </c>
      <c r="BL107" s="442">
        <f t="shared" si="213"/>
        <v>0</v>
      </c>
      <c r="BM107" s="442">
        <f t="shared" si="213"/>
        <v>0</v>
      </c>
      <c r="BN107" s="442">
        <f t="shared" si="213"/>
        <v>0</v>
      </c>
      <c r="BO107" s="442">
        <f t="shared" si="213"/>
        <v>0</v>
      </c>
      <c r="BP107" s="442">
        <f t="shared" si="213"/>
        <v>0</v>
      </c>
      <c r="BQ107" s="442">
        <f t="shared" si="213"/>
        <v>0</v>
      </c>
      <c r="BS107" s="442">
        <f>SUM(J107:U107)</f>
        <v>201465.60000000003</v>
      </c>
      <c r="BT107" s="442">
        <f>SUM(V107:AG107)</f>
        <v>335776</v>
      </c>
      <c r="BU107" s="442">
        <f>SUM(AH107:AS107)</f>
        <v>0</v>
      </c>
      <c r="BV107" s="442">
        <f>SUM(AT107:BE107)</f>
        <v>0</v>
      </c>
      <c r="BW107" s="442">
        <f>SUM(BF107:BQ107)</f>
        <v>0</v>
      </c>
      <c r="BX107" s="442">
        <f t="shared" ref="BX107:CG108" si="214">IF(AND(BX$7&gt;=$C$12,BX$7&lt;=$C$15),$C107*$E107*BX$9,0)</f>
        <v>0</v>
      </c>
      <c r="BY107" s="442">
        <f t="shared" si="214"/>
        <v>0</v>
      </c>
      <c r="BZ107" s="442">
        <f t="shared" si="214"/>
        <v>0</v>
      </c>
      <c r="CA107" s="442">
        <f t="shared" si="214"/>
        <v>0</v>
      </c>
      <c r="CB107" s="442">
        <f t="shared" si="214"/>
        <v>0</v>
      </c>
      <c r="CC107" s="442">
        <f t="shared" si="214"/>
        <v>0</v>
      </c>
      <c r="CD107" s="442">
        <f t="shared" si="214"/>
        <v>0</v>
      </c>
      <c r="CE107" s="442">
        <f t="shared" si="214"/>
        <v>0</v>
      </c>
      <c r="CF107" s="442">
        <f t="shared" si="214"/>
        <v>0</v>
      </c>
      <c r="CG107" s="442">
        <f t="shared" si="214"/>
        <v>0</v>
      </c>
      <c r="CH107" s="442">
        <f t="shared" ref="CH107:CQ108" si="215">IF(AND(CH$7&gt;=$C$12,CH$7&lt;=$C$15),$C107*$E107*CH$9,0)</f>
        <v>0</v>
      </c>
      <c r="CI107" s="442">
        <f t="shared" si="215"/>
        <v>0</v>
      </c>
      <c r="CJ107" s="442">
        <f t="shared" si="215"/>
        <v>0</v>
      </c>
      <c r="CK107" s="442">
        <f t="shared" si="215"/>
        <v>0</v>
      </c>
      <c r="CL107" s="442">
        <f t="shared" si="215"/>
        <v>0</v>
      </c>
      <c r="CM107" s="442">
        <f t="shared" si="215"/>
        <v>0</v>
      </c>
      <c r="CN107" s="442">
        <f t="shared" si="215"/>
        <v>0</v>
      </c>
      <c r="CO107" s="442">
        <f t="shared" si="215"/>
        <v>0</v>
      </c>
      <c r="CP107" s="442">
        <f t="shared" si="215"/>
        <v>0</v>
      </c>
      <c r="CQ107" s="442">
        <f t="shared" si="215"/>
        <v>0</v>
      </c>
      <c r="CR107" s="442">
        <f t="shared" ref="CR107:CY108" si="216">IF(AND(CR$7&gt;=$C$12,CR$7&lt;=$C$15),$C107*$E107*CR$9,0)</f>
        <v>0</v>
      </c>
      <c r="CS107" s="442">
        <f t="shared" si="216"/>
        <v>0</v>
      </c>
      <c r="CT107" s="442">
        <f t="shared" si="216"/>
        <v>0</v>
      </c>
      <c r="CU107" s="442">
        <f t="shared" si="216"/>
        <v>0</v>
      </c>
      <c r="CV107" s="442">
        <f t="shared" si="216"/>
        <v>0</v>
      </c>
      <c r="CW107" s="442">
        <f t="shared" si="216"/>
        <v>0</v>
      </c>
      <c r="CX107" s="442">
        <f t="shared" si="216"/>
        <v>0</v>
      </c>
      <c r="CY107" s="442">
        <f t="shared" si="216"/>
        <v>0</v>
      </c>
    </row>
    <row r="108" spans="1:103">
      <c r="B108" s="427" t="s">
        <v>215</v>
      </c>
      <c r="C108" s="546">
        <f>E49</f>
        <v>29980</v>
      </c>
      <c r="D108" s="488" t="s">
        <v>186</v>
      </c>
      <c r="E108" s="503">
        <v>1.25</v>
      </c>
      <c r="F108" s="488" t="s">
        <v>254</v>
      </c>
      <c r="G108" s="442">
        <f>SUM(BS108:CY108)</f>
        <v>599600</v>
      </c>
      <c r="H108" s="440" t="s">
        <v>136</v>
      </c>
      <c r="J108" s="442">
        <f t="shared" si="208"/>
        <v>0</v>
      </c>
      <c r="K108" s="442">
        <f t="shared" si="208"/>
        <v>0</v>
      </c>
      <c r="L108" s="442">
        <f t="shared" si="208"/>
        <v>0</v>
      </c>
      <c r="M108" s="442">
        <f t="shared" si="208"/>
        <v>0</v>
      </c>
      <c r="N108" s="442">
        <f t="shared" si="208"/>
        <v>0</v>
      </c>
      <c r="O108" s="442">
        <f t="shared" si="208"/>
        <v>0</v>
      </c>
      <c r="P108" s="442">
        <f t="shared" si="208"/>
        <v>37475</v>
      </c>
      <c r="Q108" s="442">
        <f t="shared" si="208"/>
        <v>37475</v>
      </c>
      <c r="R108" s="442">
        <f t="shared" si="208"/>
        <v>37475</v>
      </c>
      <c r="S108" s="442">
        <f t="shared" si="208"/>
        <v>37475</v>
      </c>
      <c r="T108" s="442">
        <f t="shared" si="209"/>
        <v>37475</v>
      </c>
      <c r="U108" s="442">
        <f t="shared" si="209"/>
        <v>37475</v>
      </c>
      <c r="V108" s="442">
        <f t="shared" si="209"/>
        <v>37475</v>
      </c>
      <c r="W108" s="442">
        <f t="shared" si="209"/>
        <v>37475</v>
      </c>
      <c r="X108" s="442">
        <f t="shared" si="209"/>
        <v>37475</v>
      </c>
      <c r="Y108" s="442">
        <f t="shared" si="209"/>
        <v>37475</v>
      </c>
      <c r="Z108" s="442">
        <f t="shared" si="209"/>
        <v>37475</v>
      </c>
      <c r="AA108" s="442">
        <f t="shared" si="209"/>
        <v>37475</v>
      </c>
      <c r="AB108" s="442">
        <f t="shared" si="209"/>
        <v>37475</v>
      </c>
      <c r="AC108" s="442">
        <f t="shared" si="209"/>
        <v>37475</v>
      </c>
      <c r="AD108" s="442">
        <f t="shared" si="210"/>
        <v>37475</v>
      </c>
      <c r="AE108" s="442">
        <f t="shared" si="210"/>
        <v>37475</v>
      </c>
      <c r="AF108" s="442">
        <f t="shared" si="210"/>
        <v>0</v>
      </c>
      <c r="AG108" s="442">
        <f t="shared" si="210"/>
        <v>0</v>
      </c>
      <c r="AH108" s="442">
        <f t="shared" si="210"/>
        <v>0</v>
      </c>
      <c r="AI108" s="442">
        <f t="shared" si="210"/>
        <v>0</v>
      </c>
      <c r="AJ108" s="442">
        <f t="shared" si="210"/>
        <v>0</v>
      </c>
      <c r="AK108" s="442">
        <f t="shared" si="210"/>
        <v>0</v>
      </c>
      <c r="AL108" s="442">
        <f t="shared" si="210"/>
        <v>0</v>
      </c>
      <c r="AM108" s="442">
        <f t="shared" si="210"/>
        <v>0</v>
      </c>
      <c r="AN108" s="442">
        <f t="shared" si="211"/>
        <v>0</v>
      </c>
      <c r="AO108" s="442">
        <f t="shared" si="211"/>
        <v>0</v>
      </c>
      <c r="AP108" s="442">
        <f t="shared" si="211"/>
        <v>0</v>
      </c>
      <c r="AQ108" s="442">
        <f t="shared" si="211"/>
        <v>0</v>
      </c>
      <c r="AR108" s="442">
        <f t="shared" si="211"/>
        <v>0</v>
      </c>
      <c r="AS108" s="442">
        <f t="shared" si="211"/>
        <v>0</v>
      </c>
      <c r="AT108" s="442">
        <f t="shared" si="211"/>
        <v>0</v>
      </c>
      <c r="AU108" s="442">
        <f t="shared" si="211"/>
        <v>0</v>
      </c>
      <c r="AV108" s="442">
        <f t="shared" si="211"/>
        <v>0</v>
      </c>
      <c r="AW108" s="442">
        <f t="shared" si="211"/>
        <v>0</v>
      </c>
      <c r="AX108" s="442">
        <f t="shared" si="212"/>
        <v>0</v>
      </c>
      <c r="AY108" s="442">
        <f t="shared" si="212"/>
        <v>0</v>
      </c>
      <c r="AZ108" s="442">
        <f t="shared" si="212"/>
        <v>0</v>
      </c>
      <c r="BA108" s="442">
        <f t="shared" si="212"/>
        <v>0</v>
      </c>
      <c r="BB108" s="442">
        <f t="shared" si="212"/>
        <v>0</v>
      </c>
      <c r="BC108" s="442">
        <f t="shared" si="212"/>
        <v>0</v>
      </c>
      <c r="BD108" s="442">
        <f t="shared" si="212"/>
        <v>0</v>
      </c>
      <c r="BE108" s="442">
        <f t="shared" si="212"/>
        <v>0</v>
      </c>
      <c r="BF108" s="442">
        <f t="shared" si="212"/>
        <v>0</v>
      </c>
      <c r="BG108" s="442">
        <f t="shared" si="212"/>
        <v>0</v>
      </c>
      <c r="BH108" s="442">
        <f t="shared" si="213"/>
        <v>0</v>
      </c>
      <c r="BI108" s="442">
        <f t="shared" si="213"/>
        <v>0</v>
      </c>
      <c r="BJ108" s="442">
        <f t="shared" si="213"/>
        <v>0</v>
      </c>
      <c r="BK108" s="442">
        <f t="shared" si="213"/>
        <v>0</v>
      </c>
      <c r="BL108" s="442">
        <f t="shared" si="213"/>
        <v>0</v>
      </c>
      <c r="BM108" s="442">
        <f t="shared" si="213"/>
        <v>0</v>
      </c>
      <c r="BN108" s="442">
        <f t="shared" si="213"/>
        <v>0</v>
      </c>
      <c r="BO108" s="442">
        <f t="shared" si="213"/>
        <v>0</v>
      </c>
      <c r="BP108" s="442">
        <f t="shared" si="213"/>
        <v>0</v>
      </c>
      <c r="BQ108" s="442">
        <f t="shared" si="213"/>
        <v>0</v>
      </c>
      <c r="BS108" s="442">
        <f>SUM(J108:U108)</f>
        <v>224850</v>
      </c>
      <c r="BT108" s="442">
        <f>SUM(V108:AG108)</f>
        <v>374750</v>
      </c>
      <c r="BU108" s="442">
        <f>SUM(AH108:AS108)</f>
        <v>0</v>
      </c>
      <c r="BV108" s="442">
        <f>SUM(AT108:BE108)</f>
        <v>0</v>
      </c>
      <c r="BW108" s="442">
        <f>SUM(BF108:BQ108)</f>
        <v>0</v>
      </c>
      <c r="BX108" s="442">
        <f t="shared" si="214"/>
        <v>0</v>
      </c>
      <c r="BY108" s="442">
        <f t="shared" si="214"/>
        <v>0</v>
      </c>
      <c r="BZ108" s="442">
        <f t="shared" si="214"/>
        <v>0</v>
      </c>
      <c r="CA108" s="442">
        <f t="shared" si="214"/>
        <v>0</v>
      </c>
      <c r="CB108" s="442">
        <f t="shared" si="214"/>
        <v>0</v>
      </c>
      <c r="CC108" s="442">
        <f t="shared" si="214"/>
        <v>0</v>
      </c>
      <c r="CD108" s="442">
        <f t="shared" si="214"/>
        <v>0</v>
      </c>
      <c r="CE108" s="442">
        <f t="shared" si="214"/>
        <v>0</v>
      </c>
      <c r="CF108" s="442">
        <f t="shared" si="214"/>
        <v>0</v>
      </c>
      <c r="CG108" s="442">
        <f t="shared" si="214"/>
        <v>0</v>
      </c>
      <c r="CH108" s="442">
        <f t="shared" si="215"/>
        <v>0</v>
      </c>
      <c r="CI108" s="442">
        <f t="shared" si="215"/>
        <v>0</v>
      </c>
      <c r="CJ108" s="442">
        <f t="shared" si="215"/>
        <v>0</v>
      </c>
      <c r="CK108" s="442">
        <f t="shared" si="215"/>
        <v>0</v>
      </c>
      <c r="CL108" s="442">
        <f t="shared" si="215"/>
        <v>0</v>
      </c>
      <c r="CM108" s="442">
        <f t="shared" si="215"/>
        <v>0</v>
      </c>
      <c r="CN108" s="442">
        <f t="shared" si="215"/>
        <v>0</v>
      </c>
      <c r="CO108" s="442">
        <f t="shared" si="215"/>
        <v>0</v>
      </c>
      <c r="CP108" s="442">
        <f t="shared" si="215"/>
        <v>0</v>
      </c>
      <c r="CQ108" s="442">
        <f t="shared" si="215"/>
        <v>0</v>
      </c>
      <c r="CR108" s="442">
        <f t="shared" si="216"/>
        <v>0</v>
      </c>
      <c r="CS108" s="442">
        <f t="shared" si="216"/>
        <v>0</v>
      </c>
      <c r="CT108" s="442">
        <f t="shared" si="216"/>
        <v>0</v>
      </c>
      <c r="CU108" s="442">
        <f t="shared" si="216"/>
        <v>0</v>
      </c>
      <c r="CV108" s="442">
        <f t="shared" si="216"/>
        <v>0</v>
      </c>
      <c r="CW108" s="442">
        <f t="shared" si="216"/>
        <v>0</v>
      </c>
      <c r="CX108" s="442">
        <f t="shared" si="216"/>
        <v>0</v>
      </c>
      <c r="CY108" s="442">
        <f t="shared" si="216"/>
        <v>0</v>
      </c>
    </row>
    <row r="109" spans="1:103">
      <c r="B109" s="427" t="s">
        <v>264</v>
      </c>
      <c r="C109" s="546">
        <f>E49*C50</f>
        <v>4796800</v>
      </c>
      <c r="D109" s="488" t="s">
        <v>267</v>
      </c>
      <c r="E109" s="547">
        <f>13*0</f>
        <v>0</v>
      </c>
      <c r="F109" s="488" t="s">
        <v>132</v>
      </c>
      <c r="G109" s="442">
        <f>SUM(BS109:CY109)</f>
        <v>0</v>
      </c>
      <c r="H109" s="440" t="s">
        <v>136</v>
      </c>
      <c r="J109" s="442">
        <f t="shared" ref="J109:AO109" si="217">IF(J$7=$C$15,$C109*$E109,0)</f>
        <v>0</v>
      </c>
      <c r="K109" s="442">
        <f t="shared" si="217"/>
        <v>0</v>
      </c>
      <c r="L109" s="442">
        <f t="shared" si="217"/>
        <v>0</v>
      </c>
      <c r="M109" s="442">
        <f t="shared" si="217"/>
        <v>0</v>
      </c>
      <c r="N109" s="442">
        <f t="shared" si="217"/>
        <v>0</v>
      </c>
      <c r="O109" s="442">
        <f t="shared" si="217"/>
        <v>0</v>
      </c>
      <c r="P109" s="442">
        <f t="shared" si="217"/>
        <v>0</v>
      </c>
      <c r="Q109" s="442">
        <f t="shared" si="217"/>
        <v>0</v>
      </c>
      <c r="R109" s="442">
        <f t="shared" si="217"/>
        <v>0</v>
      </c>
      <c r="S109" s="442">
        <f t="shared" si="217"/>
        <v>0</v>
      </c>
      <c r="T109" s="442">
        <f t="shared" si="217"/>
        <v>0</v>
      </c>
      <c r="U109" s="442">
        <f t="shared" si="217"/>
        <v>0</v>
      </c>
      <c r="V109" s="442">
        <f t="shared" si="217"/>
        <v>0</v>
      </c>
      <c r="W109" s="442">
        <f t="shared" si="217"/>
        <v>0</v>
      </c>
      <c r="X109" s="442">
        <f t="shared" si="217"/>
        <v>0</v>
      </c>
      <c r="Y109" s="442">
        <f t="shared" si="217"/>
        <v>0</v>
      </c>
      <c r="Z109" s="442">
        <f t="shared" si="217"/>
        <v>0</v>
      </c>
      <c r="AA109" s="442">
        <f t="shared" si="217"/>
        <v>0</v>
      </c>
      <c r="AB109" s="442">
        <f t="shared" si="217"/>
        <v>0</v>
      </c>
      <c r="AC109" s="442">
        <f t="shared" si="217"/>
        <v>0</v>
      </c>
      <c r="AD109" s="442">
        <f t="shared" si="217"/>
        <v>0</v>
      </c>
      <c r="AE109" s="442">
        <f t="shared" si="217"/>
        <v>0</v>
      </c>
      <c r="AF109" s="442">
        <f t="shared" si="217"/>
        <v>0</v>
      </c>
      <c r="AG109" s="442">
        <f t="shared" si="217"/>
        <v>0</v>
      </c>
      <c r="AH109" s="442">
        <f t="shared" si="217"/>
        <v>0</v>
      </c>
      <c r="AI109" s="442">
        <f t="shared" si="217"/>
        <v>0</v>
      </c>
      <c r="AJ109" s="442">
        <f t="shared" si="217"/>
        <v>0</v>
      </c>
      <c r="AK109" s="442">
        <f t="shared" si="217"/>
        <v>0</v>
      </c>
      <c r="AL109" s="442">
        <f t="shared" si="217"/>
        <v>0</v>
      </c>
      <c r="AM109" s="442">
        <f t="shared" si="217"/>
        <v>0</v>
      </c>
      <c r="AN109" s="442">
        <f t="shared" si="217"/>
        <v>0</v>
      </c>
      <c r="AO109" s="442">
        <f t="shared" si="217"/>
        <v>0</v>
      </c>
      <c r="AP109" s="442">
        <f t="shared" ref="AP109:BQ109" si="218">IF(AP$7=$C$15,$C109*$E109,0)</f>
        <v>0</v>
      </c>
      <c r="AQ109" s="442">
        <f t="shared" si="218"/>
        <v>0</v>
      </c>
      <c r="AR109" s="442">
        <f t="shared" si="218"/>
        <v>0</v>
      </c>
      <c r="AS109" s="442">
        <f t="shared" si="218"/>
        <v>0</v>
      </c>
      <c r="AT109" s="442">
        <f t="shared" si="218"/>
        <v>0</v>
      </c>
      <c r="AU109" s="442">
        <f t="shared" si="218"/>
        <v>0</v>
      </c>
      <c r="AV109" s="442">
        <f t="shared" si="218"/>
        <v>0</v>
      </c>
      <c r="AW109" s="442">
        <f t="shared" si="218"/>
        <v>0</v>
      </c>
      <c r="AX109" s="442">
        <f t="shared" si="218"/>
        <v>0</v>
      </c>
      <c r="AY109" s="442">
        <f t="shared" si="218"/>
        <v>0</v>
      </c>
      <c r="AZ109" s="442">
        <f t="shared" si="218"/>
        <v>0</v>
      </c>
      <c r="BA109" s="442">
        <f t="shared" si="218"/>
        <v>0</v>
      </c>
      <c r="BB109" s="442">
        <f t="shared" si="218"/>
        <v>0</v>
      </c>
      <c r="BC109" s="442">
        <f t="shared" si="218"/>
        <v>0</v>
      </c>
      <c r="BD109" s="442">
        <f t="shared" si="218"/>
        <v>0</v>
      </c>
      <c r="BE109" s="442">
        <f t="shared" si="218"/>
        <v>0</v>
      </c>
      <c r="BF109" s="442">
        <f t="shared" si="218"/>
        <v>0</v>
      </c>
      <c r="BG109" s="442">
        <f t="shared" si="218"/>
        <v>0</v>
      </c>
      <c r="BH109" s="442">
        <f t="shared" si="218"/>
        <v>0</v>
      </c>
      <c r="BI109" s="442">
        <f t="shared" si="218"/>
        <v>0</v>
      </c>
      <c r="BJ109" s="442">
        <f t="shared" si="218"/>
        <v>0</v>
      </c>
      <c r="BK109" s="442">
        <f t="shared" si="218"/>
        <v>0</v>
      </c>
      <c r="BL109" s="442">
        <f t="shared" si="218"/>
        <v>0</v>
      </c>
      <c r="BM109" s="442">
        <f t="shared" si="218"/>
        <v>0</v>
      </c>
      <c r="BN109" s="442">
        <f t="shared" si="218"/>
        <v>0</v>
      </c>
      <c r="BO109" s="442">
        <f t="shared" si="218"/>
        <v>0</v>
      </c>
      <c r="BP109" s="442">
        <f t="shared" si="218"/>
        <v>0</v>
      </c>
      <c r="BQ109" s="442">
        <f t="shared" si="218"/>
        <v>0</v>
      </c>
      <c r="BS109" s="442">
        <f>SUM(J109:U109)</f>
        <v>0</v>
      </c>
      <c r="BT109" s="442">
        <f>SUM(V109:AG109)</f>
        <v>0</v>
      </c>
      <c r="BU109" s="442">
        <f>SUM(AH109:AS109)</f>
        <v>0</v>
      </c>
      <c r="BV109" s="442">
        <f>SUM(AT109:BE109)</f>
        <v>0</v>
      </c>
      <c r="BW109" s="442">
        <f>SUM(BF109:BQ109)</f>
        <v>0</v>
      </c>
      <c r="BX109" s="442">
        <f t="shared" ref="BX109:CY109" si="219">IF(BX$7=$C$15,$C109*$E109,0)</f>
        <v>0</v>
      </c>
      <c r="BY109" s="442">
        <f t="shared" si="219"/>
        <v>0</v>
      </c>
      <c r="BZ109" s="442">
        <f t="shared" si="219"/>
        <v>0</v>
      </c>
      <c r="CA109" s="442">
        <f t="shared" si="219"/>
        <v>0</v>
      </c>
      <c r="CB109" s="442">
        <f t="shared" si="219"/>
        <v>0</v>
      </c>
      <c r="CC109" s="442">
        <f t="shared" si="219"/>
        <v>0</v>
      </c>
      <c r="CD109" s="442">
        <f t="shared" si="219"/>
        <v>0</v>
      </c>
      <c r="CE109" s="442">
        <f t="shared" si="219"/>
        <v>0</v>
      </c>
      <c r="CF109" s="442">
        <f t="shared" si="219"/>
        <v>0</v>
      </c>
      <c r="CG109" s="442">
        <f t="shared" si="219"/>
        <v>0</v>
      </c>
      <c r="CH109" s="442">
        <f t="shared" si="219"/>
        <v>0</v>
      </c>
      <c r="CI109" s="442">
        <f t="shared" si="219"/>
        <v>0</v>
      </c>
      <c r="CJ109" s="442">
        <f t="shared" si="219"/>
        <v>0</v>
      </c>
      <c r="CK109" s="442">
        <f t="shared" si="219"/>
        <v>0</v>
      </c>
      <c r="CL109" s="442">
        <f t="shared" si="219"/>
        <v>0</v>
      </c>
      <c r="CM109" s="442">
        <f t="shared" si="219"/>
        <v>0</v>
      </c>
      <c r="CN109" s="442">
        <f t="shared" si="219"/>
        <v>0</v>
      </c>
      <c r="CO109" s="442">
        <f t="shared" si="219"/>
        <v>0</v>
      </c>
      <c r="CP109" s="442">
        <f t="shared" si="219"/>
        <v>0</v>
      </c>
      <c r="CQ109" s="442">
        <f t="shared" si="219"/>
        <v>0</v>
      </c>
      <c r="CR109" s="442">
        <f t="shared" si="219"/>
        <v>0</v>
      </c>
      <c r="CS109" s="442">
        <f t="shared" si="219"/>
        <v>0</v>
      </c>
      <c r="CT109" s="442">
        <f t="shared" si="219"/>
        <v>0</v>
      </c>
      <c r="CU109" s="442">
        <f t="shared" si="219"/>
        <v>0</v>
      </c>
      <c r="CV109" s="442">
        <f t="shared" si="219"/>
        <v>0</v>
      </c>
      <c r="CW109" s="442">
        <f t="shared" si="219"/>
        <v>0</v>
      </c>
      <c r="CX109" s="442">
        <f t="shared" si="219"/>
        <v>0</v>
      </c>
      <c r="CY109" s="442">
        <f t="shared" si="219"/>
        <v>0</v>
      </c>
    </row>
    <row r="110" spans="1:103" s="429" customFormat="1">
      <c r="A110" s="432"/>
      <c r="B110" s="456"/>
      <c r="C110" s="541"/>
      <c r="E110" s="541"/>
      <c r="F110" s="542"/>
      <c r="G110" s="542"/>
      <c r="H110" s="542"/>
      <c r="I110" s="427"/>
      <c r="J110" s="475"/>
      <c r="K110" s="475"/>
      <c r="L110" s="475"/>
      <c r="M110" s="475"/>
      <c r="N110" s="475"/>
      <c r="O110" s="475"/>
      <c r="P110" s="475"/>
      <c r="Q110" s="475"/>
      <c r="R110" s="475"/>
      <c r="S110" s="475"/>
      <c r="T110" s="475"/>
      <c r="U110" s="475"/>
      <c r="V110" s="475"/>
      <c r="W110" s="475"/>
      <c r="X110" s="475"/>
      <c r="Y110" s="475"/>
      <c r="Z110" s="475"/>
      <c r="AA110" s="475"/>
      <c r="AB110" s="475"/>
      <c r="AC110" s="475"/>
      <c r="AD110" s="475"/>
      <c r="AE110" s="475"/>
      <c r="AF110" s="475"/>
      <c r="AG110" s="475"/>
      <c r="AH110" s="475"/>
      <c r="AI110" s="475"/>
      <c r="AJ110" s="475"/>
      <c r="AK110" s="475"/>
      <c r="AL110" s="475"/>
      <c r="AM110" s="475"/>
      <c r="AN110" s="475"/>
      <c r="AO110" s="475"/>
      <c r="AP110" s="475"/>
      <c r="AQ110" s="475"/>
      <c r="AR110" s="475"/>
      <c r="AS110" s="475"/>
      <c r="AT110" s="475"/>
      <c r="AU110" s="475"/>
      <c r="AV110" s="475"/>
      <c r="AW110" s="475"/>
      <c r="AX110" s="475"/>
      <c r="AY110" s="475"/>
      <c r="AZ110" s="475"/>
      <c r="BA110" s="475"/>
      <c r="BB110" s="475"/>
      <c r="BC110" s="475"/>
      <c r="BD110" s="475"/>
      <c r="BE110" s="475"/>
      <c r="BF110" s="475"/>
      <c r="BG110" s="475"/>
      <c r="BH110" s="475"/>
      <c r="BI110" s="475"/>
      <c r="BJ110" s="475"/>
      <c r="BK110" s="475"/>
      <c r="BL110" s="475"/>
      <c r="BM110" s="475"/>
      <c r="BN110" s="475"/>
      <c r="BO110" s="475"/>
      <c r="BP110" s="475"/>
      <c r="BQ110" s="475"/>
      <c r="BR110" s="465"/>
      <c r="BS110" s="535"/>
      <c r="BT110" s="535"/>
      <c r="BU110" s="535"/>
      <c r="BV110" s="535"/>
      <c r="BW110" s="475"/>
      <c r="BX110" s="475"/>
      <c r="BY110" s="475"/>
      <c r="BZ110" s="475"/>
      <c r="CA110" s="475"/>
      <c r="CB110" s="475"/>
      <c r="CC110" s="475"/>
      <c r="CD110" s="475"/>
      <c r="CE110" s="475"/>
      <c r="CF110" s="475"/>
      <c r="CG110" s="475"/>
      <c r="CH110" s="475"/>
      <c r="CI110" s="475"/>
      <c r="CJ110" s="475"/>
      <c r="CK110" s="475"/>
      <c r="CL110" s="475"/>
      <c r="CM110" s="475"/>
      <c r="CN110" s="475"/>
      <c r="CO110" s="475"/>
      <c r="CP110" s="475"/>
      <c r="CQ110" s="475"/>
      <c r="CR110" s="475"/>
      <c r="CS110" s="475"/>
      <c r="CT110" s="475"/>
      <c r="CU110" s="475"/>
    </row>
    <row r="111" spans="1:103" s="430" customFormat="1">
      <c r="A111" s="460"/>
      <c r="B111" s="428" t="s">
        <v>271</v>
      </c>
      <c r="C111" s="544"/>
      <c r="E111" s="544"/>
      <c r="F111" s="545"/>
      <c r="G111" s="514">
        <f>SUM(BS111:CY111)</f>
        <v>10485981.308411213</v>
      </c>
      <c r="H111" s="430" t="s">
        <v>136</v>
      </c>
      <c r="I111" s="428"/>
      <c r="J111" s="443">
        <f t="shared" ref="J111:AO111" si="220">SUM(J112:J112)</f>
        <v>0</v>
      </c>
      <c r="K111" s="443">
        <f t="shared" si="220"/>
        <v>0</v>
      </c>
      <c r="L111" s="443">
        <f t="shared" si="220"/>
        <v>0</v>
      </c>
      <c r="M111" s="443">
        <f t="shared" si="220"/>
        <v>0</v>
      </c>
      <c r="N111" s="443">
        <f t="shared" si="220"/>
        <v>0</v>
      </c>
      <c r="O111" s="443">
        <f t="shared" si="220"/>
        <v>0</v>
      </c>
      <c r="P111" s="443">
        <f t="shared" si="220"/>
        <v>8579439.2523364481</v>
      </c>
      <c r="Q111" s="443">
        <f t="shared" si="220"/>
        <v>136181.57543391187</v>
      </c>
      <c r="R111" s="443">
        <f t="shared" si="220"/>
        <v>136181.57543391187</v>
      </c>
      <c r="S111" s="443">
        <f t="shared" si="220"/>
        <v>136181.57543391187</v>
      </c>
      <c r="T111" s="443">
        <f t="shared" si="220"/>
        <v>136181.57543391187</v>
      </c>
      <c r="U111" s="443">
        <f t="shared" si="220"/>
        <v>136181.57543391187</v>
      </c>
      <c r="V111" s="443">
        <f t="shared" si="220"/>
        <v>136181.57543391187</v>
      </c>
      <c r="W111" s="443">
        <f t="shared" si="220"/>
        <v>136181.57543391187</v>
      </c>
      <c r="X111" s="443">
        <f t="shared" si="220"/>
        <v>136181.57543391187</v>
      </c>
      <c r="Y111" s="443">
        <f t="shared" si="220"/>
        <v>136181.57543391187</v>
      </c>
      <c r="Z111" s="443">
        <f t="shared" si="220"/>
        <v>136181.57543391187</v>
      </c>
      <c r="AA111" s="443">
        <f t="shared" si="220"/>
        <v>136181.57543391187</v>
      </c>
      <c r="AB111" s="443">
        <f t="shared" si="220"/>
        <v>136181.57543391187</v>
      </c>
      <c r="AC111" s="443">
        <f t="shared" si="220"/>
        <v>136181.57543391187</v>
      </c>
      <c r="AD111" s="443">
        <f t="shared" si="220"/>
        <v>136181.57543391059</v>
      </c>
      <c r="AE111" s="443">
        <f t="shared" si="220"/>
        <v>0</v>
      </c>
      <c r="AF111" s="443">
        <f t="shared" si="220"/>
        <v>0</v>
      </c>
      <c r="AG111" s="443">
        <f t="shared" si="220"/>
        <v>0</v>
      </c>
      <c r="AH111" s="443">
        <f t="shared" si="220"/>
        <v>0</v>
      </c>
      <c r="AI111" s="443">
        <f t="shared" si="220"/>
        <v>0</v>
      </c>
      <c r="AJ111" s="443">
        <f t="shared" si="220"/>
        <v>0</v>
      </c>
      <c r="AK111" s="443">
        <f t="shared" si="220"/>
        <v>0</v>
      </c>
      <c r="AL111" s="443">
        <f t="shared" si="220"/>
        <v>0</v>
      </c>
      <c r="AM111" s="443">
        <f t="shared" si="220"/>
        <v>0</v>
      </c>
      <c r="AN111" s="443">
        <f t="shared" si="220"/>
        <v>0</v>
      </c>
      <c r="AO111" s="443">
        <f t="shared" si="220"/>
        <v>0</v>
      </c>
      <c r="AP111" s="443">
        <f t="shared" ref="AP111:BU111" si="221">SUM(AP112:AP112)</f>
        <v>0</v>
      </c>
      <c r="AQ111" s="443">
        <f t="shared" si="221"/>
        <v>0</v>
      </c>
      <c r="AR111" s="443">
        <f t="shared" si="221"/>
        <v>0</v>
      </c>
      <c r="AS111" s="443">
        <f t="shared" si="221"/>
        <v>0</v>
      </c>
      <c r="AT111" s="443">
        <f t="shared" si="221"/>
        <v>0</v>
      </c>
      <c r="AU111" s="443">
        <f t="shared" si="221"/>
        <v>0</v>
      </c>
      <c r="AV111" s="443">
        <f t="shared" si="221"/>
        <v>0</v>
      </c>
      <c r="AW111" s="443">
        <f t="shared" si="221"/>
        <v>0</v>
      </c>
      <c r="AX111" s="443">
        <f t="shared" si="221"/>
        <v>0</v>
      </c>
      <c r="AY111" s="443">
        <f t="shared" si="221"/>
        <v>0</v>
      </c>
      <c r="AZ111" s="443">
        <f t="shared" si="221"/>
        <v>0</v>
      </c>
      <c r="BA111" s="443">
        <f t="shared" si="221"/>
        <v>0</v>
      </c>
      <c r="BB111" s="443">
        <f t="shared" si="221"/>
        <v>0</v>
      </c>
      <c r="BC111" s="443">
        <f t="shared" si="221"/>
        <v>0</v>
      </c>
      <c r="BD111" s="443">
        <f t="shared" si="221"/>
        <v>0</v>
      </c>
      <c r="BE111" s="443">
        <f t="shared" si="221"/>
        <v>0</v>
      </c>
      <c r="BF111" s="443">
        <f t="shared" si="221"/>
        <v>0</v>
      </c>
      <c r="BG111" s="443">
        <f t="shared" si="221"/>
        <v>0</v>
      </c>
      <c r="BH111" s="443">
        <f t="shared" si="221"/>
        <v>0</v>
      </c>
      <c r="BI111" s="443">
        <f t="shared" si="221"/>
        <v>0</v>
      </c>
      <c r="BJ111" s="443">
        <f t="shared" si="221"/>
        <v>0</v>
      </c>
      <c r="BK111" s="443">
        <f t="shared" si="221"/>
        <v>0</v>
      </c>
      <c r="BL111" s="443">
        <f t="shared" si="221"/>
        <v>0</v>
      </c>
      <c r="BM111" s="443">
        <f t="shared" si="221"/>
        <v>0</v>
      </c>
      <c r="BN111" s="443">
        <f t="shared" si="221"/>
        <v>0</v>
      </c>
      <c r="BO111" s="443">
        <f t="shared" si="221"/>
        <v>0</v>
      </c>
      <c r="BP111" s="443">
        <f t="shared" si="221"/>
        <v>0</v>
      </c>
      <c r="BQ111" s="443">
        <f t="shared" si="221"/>
        <v>0</v>
      </c>
      <c r="BR111" s="461"/>
      <c r="BS111" s="443">
        <f t="shared" ref="BS111:CY111" si="222">SUM(BS112:BS112)</f>
        <v>9260347.1295060068</v>
      </c>
      <c r="BT111" s="443">
        <f t="shared" si="222"/>
        <v>1225634.1789052056</v>
      </c>
      <c r="BU111" s="443">
        <f t="shared" si="222"/>
        <v>0</v>
      </c>
      <c r="BV111" s="443">
        <f t="shared" si="222"/>
        <v>0</v>
      </c>
      <c r="BW111" s="443">
        <f t="shared" si="222"/>
        <v>0</v>
      </c>
      <c r="BX111" s="443">
        <f t="shared" si="222"/>
        <v>0</v>
      </c>
      <c r="BY111" s="443">
        <f t="shared" si="222"/>
        <v>0</v>
      </c>
      <c r="BZ111" s="443">
        <f t="shared" si="222"/>
        <v>0</v>
      </c>
      <c r="CA111" s="443">
        <f t="shared" si="222"/>
        <v>0</v>
      </c>
      <c r="CB111" s="443">
        <f t="shared" si="222"/>
        <v>0</v>
      </c>
      <c r="CC111" s="443">
        <f t="shared" si="222"/>
        <v>0</v>
      </c>
      <c r="CD111" s="443">
        <f t="shared" si="222"/>
        <v>0</v>
      </c>
      <c r="CE111" s="443">
        <f t="shared" si="222"/>
        <v>0</v>
      </c>
      <c r="CF111" s="443">
        <f t="shared" si="222"/>
        <v>0</v>
      </c>
      <c r="CG111" s="443">
        <f t="shared" si="222"/>
        <v>0</v>
      </c>
      <c r="CH111" s="443">
        <f t="shared" si="222"/>
        <v>0</v>
      </c>
      <c r="CI111" s="443">
        <f t="shared" si="222"/>
        <v>0</v>
      </c>
      <c r="CJ111" s="443">
        <f t="shared" si="222"/>
        <v>0</v>
      </c>
      <c r="CK111" s="443">
        <f t="shared" si="222"/>
        <v>0</v>
      </c>
      <c r="CL111" s="443">
        <f t="shared" si="222"/>
        <v>0</v>
      </c>
      <c r="CM111" s="443">
        <f t="shared" si="222"/>
        <v>0</v>
      </c>
      <c r="CN111" s="443">
        <f t="shared" si="222"/>
        <v>0</v>
      </c>
      <c r="CO111" s="443">
        <f t="shared" si="222"/>
        <v>0</v>
      </c>
      <c r="CP111" s="443">
        <f t="shared" si="222"/>
        <v>0</v>
      </c>
      <c r="CQ111" s="443">
        <f t="shared" si="222"/>
        <v>0</v>
      </c>
      <c r="CR111" s="443">
        <f t="shared" si="222"/>
        <v>0</v>
      </c>
      <c r="CS111" s="443">
        <f t="shared" si="222"/>
        <v>0</v>
      </c>
      <c r="CT111" s="443">
        <f t="shared" si="222"/>
        <v>0</v>
      </c>
      <c r="CU111" s="443">
        <f t="shared" si="222"/>
        <v>0</v>
      </c>
      <c r="CV111" s="443">
        <f t="shared" si="222"/>
        <v>0</v>
      </c>
      <c r="CW111" s="443">
        <f t="shared" si="222"/>
        <v>0</v>
      </c>
      <c r="CX111" s="443">
        <f t="shared" si="222"/>
        <v>0</v>
      </c>
      <c r="CY111" s="443">
        <f t="shared" si="222"/>
        <v>0</v>
      </c>
    </row>
    <row r="112" spans="1:103" s="429" customFormat="1">
      <c r="A112" s="432"/>
      <c r="B112" s="427" t="s">
        <v>192</v>
      </c>
      <c r="C112" s="475" t="s">
        <v>203</v>
      </c>
      <c r="E112" s="548"/>
      <c r="F112" s="549"/>
      <c r="G112" s="442">
        <f>SUM(BS112:CY112)</f>
        <v>10485981.308411213</v>
      </c>
      <c r="H112" s="429" t="s">
        <v>136</v>
      </c>
      <c r="I112" s="427"/>
      <c r="J112" s="535">
        <f t="shared" ref="J112:AO112" si="223">J189/1.07</f>
        <v>0</v>
      </c>
      <c r="K112" s="535">
        <f t="shared" si="223"/>
        <v>0</v>
      </c>
      <c r="L112" s="535">
        <f t="shared" si="223"/>
        <v>0</v>
      </c>
      <c r="M112" s="535">
        <f t="shared" si="223"/>
        <v>0</v>
      </c>
      <c r="N112" s="535">
        <f t="shared" si="223"/>
        <v>0</v>
      </c>
      <c r="O112" s="535">
        <f t="shared" si="223"/>
        <v>0</v>
      </c>
      <c r="P112" s="535">
        <f t="shared" si="223"/>
        <v>8579439.2523364481</v>
      </c>
      <c r="Q112" s="535">
        <f t="shared" si="223"/>
        <v>136181.57543391187</v>
      </c>
      <c r="R112" s="535">
        <f t="shared" si="223"/>
        <v>136181.57543391187</v>
      </c>
      <c r="S112" s="535">
        <f t="shared" si="223"/>
        <v>136181.57543391187</v>
      </c>
      <c r="T112" s="535">
        <f t="shared" si="223"/>
        <v>136181.57543391187</v>
      </c>
      <c r="U112" s="535">
        <f t="shared" si="223"/>
        <v>136181.57543391187</v>
      </c>
      <c r="V112" s="535">
        <f t="shared" si="223"/>
        <v>136181.57543391187</v>
      </c>
      <c r="W112" s="535">
        <f t="shared" si="223"/>
        <v>136181.57543391187</v>
      </c>
      <c r="X112" s="535">
        <f t="shared" si="223"/>
        <v>136181.57543391187</v>
      </c>
      <c r="Y112" s="535">
        <f t="shared" si="223"/>
        <v>136181.57543391187</v>
      </c>
      <c r="Z112" s="535">
        <f t="shared" si="223"/>
        <v>136181.57543391187</v>
      </c>
      <c r="AA112" s="535">
        <f t="shared" si="223"/>
        <v>136181.57543391187</v>
      </c>
      <c r="AB112" s="535">
        <f t="shared" si="223"/>
        <v>136181.57543391187</v>
      </c>
      <c r="AC112" s="535">
        <f t="shared" si="223"/>
        <v>136181.57543391187</v>
      </c>
      <c r="AD112" s="535">
        <f t="shared" si="223"/>
        <v>136181.57543391059</v>
      </c>
      <c r="AE112" s="535">
        <f t="shared" si="223"/>
        <v>0</v>
      </c>
      <c r="AF112" s="535">
        <f t="shared" si="223"/>
        <v>0</v>
      </c>
      <c r="AG112" s="535">
        <f t="shared" si="223"/>
        <v>0</v>
      </c>
      <c r="AH112" s="535">
        <f t="shared" si="223"/>
        <v>0</v>
      </c>
      <c r="AI112" s="535">
        <f t="shared" si="223"/>
        <v>0</v>
      </c>
      <c r="AJ112" s="535">
        <f t="shared" si="223"/>
        <v>0</v>
      </c>
      <c r="AK112" s="535">
        <f t="shared" si="223"/>
        <v>0</v>
      </c>
      <c r="AL112" s="535">
        <f t="shared" si="223"/>
        <v>0</v>
      </c>
      <c r="AM112" s="535">
        <f t="shared" si="223"/>
        <v>0</v>
      </c>
      <c r="AN112" s="535">
        <f t="shared" si="223"/>
        <v>0</v>
      </c>
      <c r="AO112" s="535">
        <f t="shared" si="223"/>
        <v>0</v>
      </c>
      <c r="AP112" s="535">
        <f t="shared" ref="AP112:BQ112" si="224">AP189/1.07</f>
        <v>0</v>
      </c>
      <c r="AQ112" s="535">
        <f t="shared" si="224"/>
        <v>0</v>
      </c>
      <c r="AR112" s="535">
        <f t="shared" si="224"/>
        <v>0</v>
      </c>
      <c r="AS112" s="535">
        <f t="shared" si="224"/>
        <v>0</v>
      </c>
      <c r="AT112" s="535">
        <f t="shared" si="224"/>
        <v>0</v>
      </c>
      <c r="AU112" s="535">
        <f t="shared" si="224"/>
        <v>0</v>
      </c>
      <c r="AV112" s="535">
        <f t="shared" si="224"/>
        <v>0</v>
      </c>
      <c r="AW112" s="535">
        <f t="shared" si="224"/>
        <v>0</v>
      </c>
      <c r="AX112" s="535">
        <f t="shared" si="224"/>
        <v>0</v>
      </c>
      <c r="AY112" s="535">
        <f t="shared" si="224"/>
        <v>0</v>
      </c>
      <c r="AZ112" s="535">
        <f t="shared" si="224"/>
        <v>0</v>
      </c>
      <c r="BA112" s="535">
        <f t="shared" si="224"/>
        <v>0</v>
      </c>
      <c r="BB112" s="535">
        <f t="shared" si="224"/>
        <v>0</v>
      </c>
      <c r="BC112" s="535">
        <f t="shared" si="224"/>
        <v>0</v>
      </c>
      <c r="BD112" s="535">
        <f t="shared" si="224"/>
        <v>0</v>
      </c>
      <c r="BE112" s="535">
        <f t="shared" si="224"/>
        <v>0</v>
      </c>
      <c r="BF112" s="535">
        <f t="shared" si="224"/>
        <v>0</v>
      </c>
      <c r="BG112" s="535">
        <f t="shared" si="224"/>
        <v>0</v>
      </c>
      <c r="BH112" s="535">
        <f t="shared" si="224"/>
        <v>0</v>
      </c>
      <c r="BI112" s="535">
        <f t="shared" si="224"/>
        <v>0</v>
      </c>
      <c r="BJ112" s="535">
        <f t="shared" si="224"/>
        <v>0</v>
      </c>
      <c r="BK112" s="535">
        <f t="shared" si="224"/>
        <v>0</v>
      </c>
      <c r="BL112" s="535">
        <f t="shared" si="224"/>
        <v>0</v>
      </c>
      <c r="BM112" s="535">
        <f t="shared" si="224"/>
        <v>0</v>
      </c>
      <c r="BN112" s="535">
        <f t="shared" si="224"/>
        <v>0</v>
      </c>
      <c r="BO112" s="535">
        <f t="shared" si="224"/>
        <v>0</v>
      </c>
      <c r="BP112" s="535">
        <f t="shared" si="224"/>
        <v>0</v>
      </c>
      <c r="BQ112" s="535">
        <f t="shared" si="224"/>
        <v>0</v>
      </c>
      <c r="BR112" s="465"/>
      <c r="BS112" s="442">
        <f>SUM(J112:U112)</f>
        <v>9260347.1295060068</v>
      </c>
      <c r="BT112" s="442">
        <f>SUM(V112:AG112)</f>
        <v>1225634.1789052056</v>
      </c>
      <c r="BU112" s="442">
        <f>SUM(AH112:AS112)</f>
        <v>0</v>
      </c>
      <c r="BV112" s="442">
        <f>SUM(AT112:BE112)</f>
        <v>0</v>
      </c>
      <c r="BW112" s="442">
        <f>SUM(BF112:BQ112)</f>
        <v>0</v>
      </c>
      <c r="BX112" s="535">
        <f t="shared" ref="BX112:CY112" si="225">BX189/1.07</f>
        <v>0</v>
      </c>
      <c r="BY112" s="535">
        <f t="shared" si="225"/>
        <v>0</v>
      </c>
      <c r="BZ112" s="535">
        <f t="shared" si="225"/>
        <v>0</v>
      </c>
      <c r="CA112" s="535">
        <f t="shared" si="225"/>
        <v>0</v>
      </c>
      <c r="CB112" s="535">
        <f t="shared" si="225"/>
        <v>0</v>
      </c>
      <c r="CC112" s="535">
        <f t="shared" si="225"/>
        <v>0</v>
      </c>
      <c r="CD112" s="535">
        <f t="shared" si="225"/>
        <v>0</v>
      </c>
      <c r="CE112" s="535">
        <f t="shared" si="225"/>
        <v>0</v>
      </c>
      <c r="CF112" s="535">
        <f t="shared" si="225"/>
        <v>0</v>
      </c>
      <c r="CG112" s="535">
        <f t="shared" si="225"/>
        <v>0</v>
      </c>
      <c r="CH112" s="535">
        <f t="shared" si="225"/>
        <v>0</v>
      </c>
      <c r="CI112" s="535">
        <f t="shared" si="225"/>
        <v>0</v>
      </c>
      <c r="CJ112" s="535">
        <f t="shared" si="225"/>
        <v>0</v>
      </c>
      <c r="CK112" s="535">
        <f t="shared" si="225"/>
        <v>0</v>
      </c>
      <c r="CL112" s="535">
        <f t="shared" si="225"/>
        <v>0</v>
      </c>
      <c r="CM112" s="535">
        <f t="shared" si="225"/>
        <v>0</v>
      </c>
      <c r="CN112" s="535">
        <f t="shared" si="225"/>
        <v>0</v>
      </c>
      <c r="CO112" s="535">
        <f t="shared" si="225"/>
        <v>0</v>
      </c>
      <c r="CP112" s="535">
        <f t="shared" si="225"/>
        <v>0</v>
      </c>
      <c r="CQ112" s="535">
        <f t="shared" si="225"/>
        <v>0</v>
      </c>
      <c r="CR112" s="535">
        <f t="shared" si="225"/>
        <v>0</v>
      </c>
      <c r="CS112" s="535">
        <f t="shared" si="225"/>
        <v>0</v>
      </c>
      <c r="CT112" s="535">
        <f t="shared" si="225"/>
        <v>0</v>
      </c>
      <c r="CU112" s="535">
        <f t="shared" si="225"/>
        <v>0</v>
      </c>
      <c r="CV112" s="535">
        <f t="shared" si="225"/>
        <v>0</v>
      </c>
      <c r="CW112" s="535">
        <f t="shared" si="225"/>
        <v>0</v>
      </c>
      <c r="CX112" s="535">
        <f t="shared" si="225"/>
        <v>0</v>
      </c>
      <c r="CY112" s="535">
        <f t="shared" si="225"/>
        <v>0</v>
      </c>
    </row>
    <row r="113" spans="1:103" s="429" customFormat="1">
      <c r="A113" s="432"/>
      <c r="B113" s="428"/>
      <c r="C113" s="510"/>
      <c r="D113" s="475"/>
      <c r="E113" s="549"/>
      <c r="F113" s="549"/>
      <c r="G113" s="442"/>
      <c r="I113" s="427"/>
      <c r="J113" s="535"/>
      <c r="K113" s="535"/>
      <c r="L113" s="535"/>
      <c r="M113" s="535"/>
      <c r="N113" s="535"/>
      <c r="O113" s="535"/>
      <c r="P113" s="535"/>
      <c r="Q113" s="535"/>
      <c r="R113" s="535"/>
      <c r="S113" s="535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5"/>
      <c r="AH113" s="535"/>
      <c r="AI113" s="535"/>
      <c r="AJ113" s="535"/>
      <c r="AK113" s="535"/>
      <c r="AL113" s="535"/>
      <c r="AM113" s="535"/>
      <c r="AN113" s="535"/>
      <c r="AO113" s="535"/>
      <c r="AP113" s="535"/>
      <c r="AQ113" s="535"/>
      <c r="AR113" s="535"/>
      <c r="AS113" s="535"/>
      <c r="AT113" s="535"/>
      <c r="AU113" s="535"/>
      <c r="AV113" s="535"/>
      <c r="AW113" s="535"/>
      <c r="AX113" s="535"/>
      <c r="AY113" s="535"/>
      <c r="AZ113" s="535"/>
      <c r="BA113" s="535"/>
      <c r="BB113" s="535"/>
      <c r="BC113" s="535"/>
      <c r="BD113" s="535"/>
      <c r="BE113" s="535"/>
      <c r="BF113" s="535"/>
      <c r="BG113" s="535"/>
      <c r="BH113" s="535"/>
      <c r="BI113" s="535"/>
      <c r="BJ113" s="535"/>
      <c r="BK113" s="535"/>
      <c r="BL113" s="535"/>
      <c r="BM113" s="535"/>
      <c r="BN113" s="535"/>
      <c r="BO113" s="535"/>
      <c r="BP113" s="535"/>
      <c r="BQ113" s="535"/>
      <c r="BR113" s="465"/>
      <c r="BS113" s="442"/>
      <c r="BT113" s="442"/>
      <c r="BU113" s="442"/>
      <c r="BV113" s="442"/>
      <c r="BW113" s="442"/>
      <c r="BX113" s="535"/>
      <c r="BY113" s="535"/>
      <c r="BZ113" s="535"/>
      <c r="CA113" s="535"/>
      <c r="CB113" s="535"/>
      <c r="CC113" s="535"/>
      <c r="CD113" s="535"/>
      <c r="CE113" s="535"/>
      <c r="CF113" s="535"/>
      <c r="CG113" s="535"/>
      <c r="CH113" s="535"/>
      <c r="CI113" s="535"/>
      <c r="CJ113" s="535"/>
      <c r="CK113" s="535"/>
      <c r="CL113" s="535"/>
      <c r="CM113" s="535"/>
      <c r="CN113" s="535"/>
      <c r="CO113" s="535"/>
      <c r="CP113" s="535"/>
      <c r="CQ113" s="535"/>
      <c r="CR113" s="535"/>
      <c r="CS113" s="535"/>
      <c r="CT113" s="535"/>
      <c r="CU113" s="535"/>
      <c r="CV113" s="535"/>
      <c r="CW113" s="535"/>
      <c r="CX113" s="535"/>
      <c r="CY113" s="535"/>
    </row>
    <row r="114" spans="1:103" s="429" customFormat="1">
      <c r="A114" s="432"/>
      <c r="B114" s="428" t="s">
        <v>272</v>
      </c>
      <c r="C114" s="550">
        <v>0.02</v>
      </c>
      <c r="D114" s="475"/>
      <c r="E114" s="551">
        <f>C77</f>
        <v>2535048551.1905742</v>
      </c>
      <c r="F114" s="427" t="s">
        <v>105</v>
      </c>
      <c r="G114" s="514">
        <f>SUM(BS114:CY114)</f>
        <v>50700971.023811482</v>
      </c>
      <c r="H114" s="430" t="s">
        <v>136</v>
      </c>
      <c r="I114" s="427"/>
      <c r="J114" s="443">
        <f t="shared" ref="J114:AO114" si="226">IF(J7=$C15,$C114*$E114,0)</f>
        <v>0</v>
      </c>
      <c r="K114" s="443">
        <f t="shared" si="226"/>
        <v>0</v>
      </c>
      <c r="L114" s="443">
        <f t="shared" si="226"/>
        <v>0</v>
      </c>
      <c r="M114" s="443">
        <f t="shared" si="226"/>
        <v>0</v>
      </c>
      <c r="N114" s="443">
        <f t="shared" si="226"/>
        <v>0</v>
      </c>
      <c r="O114" s="443">
        <f t="shared" si="226"/>
        <v>0</v>
      </c>
      <c r="P114" s="443">
        <f t="shared" si="226"/>
        <v>0</v>
      </c>
      <c r="Q114" s="443">
        <f t="shared" si="226"/>
        <v>0</v>
      </c>
      <c r="R114" s="443">
        <f t="shared" si="226"/>
        <v>0</v>
      </c>
      <c r="S114" s="443">
        <f t="shared" si="226"/>
        <v>0</v>
      </c>
      <c r="T114" s="443">
        <f t="shared" si="226"/>
        <v>0</v>
      </c>
      <c r="U114" s="443">
        <f t="shared" si="226"/>
        <v>0</v>
      </c>
      <c r="V114" s="443">
        <f t="shared" si="226"/>
        <v>0</v>
      </c>
      <c r="W114" s="443">
        <f t="shared" si="226"/>
        <v>0</v>
      </c>
      <c r="X114" s="443">
        <f t="shared" si="226"/>
        <v>0</v>
      </c>
      <c r="Y114" s="443">
        <f t="shared" si="226"/>
        <v>0</v>
      </c>
      <c r="Z114" s="443">
        <f t="shared" si="226"/>
        <v>0</v>
      </c>
      <c r="AA114" s="443">
        <f t="shared" si="226"/>
        <v>0</v>
      </c>
      <c r="AB114" s="443">
        <f t="shared" si="226"/>
        <v>0</v>
      </c>
      <c r="AC114" s="443">
        <f t="shared" si="226"/>
        <v>0</v>
      </c>
      <c r="AD114" s="443">
        <f t="shared" si="226"/>
        <v>0</v>
      </c>
      <c r="AE114" s="443">
        <f t="shared" si="226"/>
        <v>50700971.023811482</v>
      </c>
      <c r="AF114" s="443">
        <f t="shared" si="226"/>
        <v>0</v>
      </c>
      <c r="AG114" s="443">
        <f t="shared" si="226"/>
        <v>0</v>
      </c>
      <c r="AH114" s="443">
        <f t="shared" si="226"/>
        <v>0</v>
      </c>
      <c r="AI114" s="443">
        <f t="shared" si="226"/>
        <v>0</v>
      </c>
      <c r="AJ114" s="443">
        <f t="shared" si="226"/>
        <v>0</v>
      </c>
      <c r="AK114" s="443">
        <f t="shared" si="226"/>
        <v>0</v>
      </c>
      <c r="AL114" s="443">
        <f t="shared" si="226"/>
        <v>0</v>
      </c>
      <c r="AM114" s="443">
        <f t="shared" si="226"/>
        <v>0</v>
      </c>
      <c r="AN114" s="443">
        <f t="shared" si="226"/>
        <v>0</v>
      </c>
      <c r="AO114" s="443">
        <f t="shared" si="226"/>
        <v>0</v>
      </c>
      <c r="AP114" s="443">
        <f t="shared" ref="AP114:BQ114" si="227">IF(AP7=$C15,$C114*$E114,0)</f>
        <v>0</v>
      </c>
      <c r="AQ114" s="443">
        <f t="shared" si="227"/>
        <v>0</v>
      </c>
      <c r="AR114" s="443">
        <f t="shared" si="227"/>
        <v>0</v>
      </c>
      <c r="AS114" s="443">
        <f t="shared" si="227"/>
        <v>0</v>
      </c>
      <c r="AT114" s="443">
        <f t="shared" si="227"/>
        <v>0</v>
      </c>
      <c r="AU114" s="443">
        <f t="shared" si="227"/>
        <v>0</v>
      </c>
      <c r="AV114" s="443">
        <f t="shared" si="227"/>
        <v>0</v>
      </c>
      <c r="AW114" s="443">
        <f t="shared" si="227"/>
        <v>0</v>
      </c>
      <c r="AX114" s="443">
        <f t="shared" si="227"/>
        <v>0</v>
      </c>
      <c r="AY114" s="443">
        <f t="shared" si="227"/>
        <v>0</v>
      </c>
      <c r="AZ114" s="443">
        <f t="shared" si="227"/>
        <v>0</v>
      </c>
      <c r="BA114" s="443">
        <f t="shared" si="227"/>
        <v>0</v>
      </c>
      <c r="BB114" s="443">
        <f t="shared" si="227"/>
        <v>0</v>
      </c>
      <c r="BC114" s="443">
        <f t="shared" si="227"/>
        <v>0</v>
      </c>
      <c r="BD114" s="443">
        <f t="shared" si="227"/>
        <v>0</v>
      </c>
      <c r="BE114" s="443">
        <f t="shared" si="227"/>
        <v>0</v>
      </c>
      <c r="BF114" s="443">
        <f t="shared" si="227"/>
        <v>0</v>
      </c>
      <c r="BG114" s="443">
        <f t="shared" si="227"/>
        <v>0</v>
      </c>
      <c r="BH114" s="443">
        <f t="shared" si="227"/>
        <v>0</v>
      </c>
      <c r="BI114" s="443">
        <f t="shared" si="227"/>
        <v>0</v>
      </c>
      <c r="BJ114" s="443">
        <f t="shared" si="227"/>
        <v>0</v>
      </c>
      <c r="BK114" s="443">
        <f t="shared" si="227"/>
        <v>0</v>
      </c>
      <c r="BL114" s="443">
        <f t="shared" si="227"/>
        <v>0</v>
      </c>
      <c r="BM114" s="443">
        <f t="shared" si="227"/>
        <v>0</v>
      </c>
      <c r="BN114" s="443">
        <f t="shared" si="227"/>
        <v>0</v>
      </c>
      <c r="BO114" s="443">
        <f t="shared" si="227"/>
        <v>0</v>
      </c>
      <c r="BP114" s="443">
        <f t="shared" si="227"/>
        <v>0</v>
      </c>
      <c r="BQ114" s="443">
        <f t="shared" si="227"/>
        <v>0</v>
      </c>
      <c r="BR114" s="461"/>
      <c r="BS114" s="514">
        <f>SUM(J114:U114)</f>
        <v>0</v>
      </c>
      <c r="BT114" s="514">
        <f>SUM(V114:AG114)</f>
        <v>50700971.023811482</v>
      </c>
      <c r="BU114" s="514">
        <f>SUM(AH114:AS114)</f>
        <v>0</v>
      </c>
      <c r="BV114" s="514">
        <f>SUM(AT114:BE114)</f>
        <v>0</v>
      </c>
      <c r="BW114" s="514">
        <f>SUM(BF114:BQ114)</f>
        <v>0</v>
      </c>
      <c r="BX114" s="443">
        <f t="shared" ref="BX114:CY114" si="228">IF(BX7=$C15,$C114*$E114,0)</f>
        <v>0</v>
      </c>
      <c r="BY114" s="443">
        <f t="shared" si="228"/>
        <v>0</v>
      </c>
      <c r="BZ114" s="443">
        <f t="shared" si="228"/>
        <v>0</v>
      </c>
      <c r="CA114" s="443">
        <f t="shared" si="228"/>
        <v>0</v>
      </c>
      <c r="CB114" s="443">
        <f t="shared" si="228"/>
        <v>0</v>
      </c>
      <c r="CC114" s="443">
        <f t="shared" si="228"/>
        <v>0</v>
      </c>
      <c r="CD114" s="443">
        <f t="shared" si="228"/>
        <v>0</v>
      </c>
      <c r="CE114" s="443">
        <f t="shared" si="228"/>
        <v>0</v>
      </c>
      <c r="CF114" s="443">
        <f t="shared" si="228"/>
        <v>0</v>
      </c>
      <c r="CG114" s="443">
        <f t="shared" si="228"/>
        <v>0</v>
      </c>
      <c r="CH114" s="443">
        <f t="shared" si="228"/>
        <v>0</v>
      </c>
      <c r="CI114" s="443">
        <f t="shared" si="228"/>
        <v>0</v>
      </c>
      <c r="CJ114" s="443">
        <f t="shared" si="228"/>
        <v>0</v>
      </c>
      <c r="CK114" s="443">
        <f t="shared" si="228"/>
        <v>0</v>
      </c>
      <c r="CL114" s="443">
        <f t="shared" si="228"/>
        <v>0</v>
      </c>
      <c r="CM114" s="443">
        <f t="shared" si="228"/>
        <v>0</v>
      </c>
      <c r="CN114" s="443">
        <f t="shared" si="228"/>
        <v>0</v>
      </c>
      <c r="CO114" s="443">
        <f t="shared" si="228"/>
        <v>0</v>
      </c>
      <c r="CP114" s="443">
        <f t="shared" si="228"/>
        <v>0</v>
      </c>
      <c r="CQ114" s="443">
        <f t="shared" si="228"/>
        <v>0</v>
      </c>
      <c r="CR114" s="443">
        <f t="shared" si="228"/>
        <v>0</v>
      </c>
      <c r="CS114" s="443">
        <f t="shared" si="228"/>
        <v>0</v>
      </c>
      <c r="CT114" s="443">
        <f t="shared" si="228"/>
        <v>0</v>
      </c>
      <c r="CU114" s="443">
        <f t="shared" si="228"/>
        <v>0</v>
      </c>
      <c r="CV114" s="443">
        <f t="shared" si="228"/>
        <v>0</v>
      </c>
      <c r="CW114" s="443">
        <f t="shared" si="228"/>
        <v>0</v>
      </c>
      <c r="CX114" s="443">
        <f t="shared" si="228"/>
        <v>0</v>
      </c>
      <c r="CY114" s="443">
        <f t="shared" si="228"/>
        <v>0</v>
      </c>
    </row>
    <row r="115" spans="1:103" s="429" customFormat="1">
      <c r="A115" s="432"/>
      <c r="B115" s="427"/>
      <c r="C115" s="510"/>
      <c r="D115" s="475"/>
      <c r="E115" s="548"/>
      <c r="F115" s="549"/>
      <c r="G115" s="442"/>
      <c r="I115" s="427"/>
      <c r="J115" s="535"/>
      <c r="K115" s="535"/>
      <c r="L115" s="535"/>
      <c r="M115" s="535"/>
      <c r="N115" s="535"/>
      <c r="O115" s="535"/>
      <c r="P115" s="535"/>
      <c r="Q115" s="535"/>
      <c r="R115" s="535"/>
      <c r="S115" s="535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5"/>
      <c r="AH115" s="535"/>
      <c r="AI115" s="535"/>
      <c r="AJ115" s="535"/>
      <c r="AK115" s="535"/>
      <c r="AL115" s="535"/>
      <c r="AM115" s="535"/>
      <c r="AN115" s="535"/>
      <c r="AO115" s="535"/>
      <c r="AP115" s="535"/>
      <c r="AQ115" s="535"/>
      <c r="AR115" s="535"/>
      <c r="AS115" s="535"/>
      <c r="AT115" s="535"/>
      <c r="AU115" s="535"/>
      <c r="AV115" s="535"/>
      <c r="AW115" s="535"/>
      <c r="AX115" s="535"/>
      <c r="AY115" s="535"/>
      <c r="AZ115" s="535"/>
      <c r="BA115" s="535"/>
      <c r="BB115" s="535"/>
      <c r="BC115" s="535"/>
      <c r="BD115" s="535"/>
      <c r="BE115" s="535"/>
      <c r="BF115" s="535"/>
      <c r="BG115" s="535"/>
      <c r="BH115" s="535"/>
      <c r="BI115" s="535"/>
      <c r="BJ115" s="535"/>
      <c r="BK115" s="535"/>
      <c r="BL115" s="535"/>
      <c r="BM115" s="535"/>
      <c r="BN115" s="535"/>
      <c r="BO115" s="535"/>
      <c r="BP115" s="535"/>
      <c r="BQ115" s="535"/>
      <c r="BR115" s="465"/>
      <c r="BS115" s="535"/>
      <c r="BT115" s="535"/>
      <c r="BU115" s="535"/>
      <c r="BV115" s="535"/>
      <c r="BW115" s="535"/>
      <c r="BX115" s="535"/>
      <c r="BY115" s="535"/>
      <c r="BZ115" s="535"/>
      <c r="CA115" s="535"/>
      <c r="CB115" s="535"/>
      <c r="CC115" s="535"/>
      <c r="CD115" s="535"/>
      <c r="CE115" s="535"/>
      <c r="CF115" s="535"/>
      <c r="CG115" s="535"/>
      <c r="CH115" s="535"/>
      <c r="CI115" s="535"/>
      <c r="CJ115" s="535"/>
      <c r="CK115" s="535"/>
      <c r="CL115" s="535"/>
      <c r="CM115" s="535"/>
      <c r="CN115" s="535"/>
      <c r="CO115" s="535"/>
      <c r="CP115" s="535"/>
      <c r="CQ115" s="535"/>
      <c r="CR115" s="535"/>
      <c r="CS115" s="535"/>
      <c r="CT115" s="535"/>
      <c r="CU115" s="535"/>
      <c r="CV115" s="535"/>
      <c r="CW115" s="535"/>
      <c r="CX115" s="535"/>
      <c r="CY115" s="535"/>
    </row>
    <row r="116" spans="1:103" s="429" customFormat="1">
      <c r="A116" s="432"/>
      <c r="B116" s="428" t="s">
        <v>273</v>
      </c>
      <c r="C116" s="464"/>
      <c r="D116" s="529"/>
      <c r="E116" s="549"/>
      <c r="F116" s="549"/>
      <c r="G116" s="514">
        <f>SUM(BS116:CY116)</f>
        <v>111542136.25238527</v>
      </c>
      <c r="H116" s="429" t="s">
        <v>136</v>
      </c>
      <c r="I116" s="427"/>
      <c r="J116" s="443">
        <f t="shared" ref="J116:AO116" si="229">SUM(J117:J119)</f>
        <v>0</v>
      </c>
      <c r="K116" s="443">
        <f t="shared" si="229"/>
        <v>0</v>
      </c>
      <c r="L116" s="443">
        <f t="shared" si="229"/>
        <v>0</v>
      </c>
      <c r="M116" s="443">
        <f t="shared" si="229"/>
        <v>0</v>
      </c>
      <c r="N116" s="443">
        <f t="shared" si="229"/>
        <v>0</v>
      </c>
      <c r="O116" s="443">
        <f t="shared" si="229"/>
        <v>0</v>
      </c>
      <c r="P116" s="443">
        <f t="shared" si="229"/>
        <v>0</v>
      </c>
      <c r="Q116" s="443">
        <f t="shared" si="229"/>
        <v>0</v>
      </c>
      <c r="R116" s="443">
        <f t="shared" si="229"/>
        <v>0</v>
      </c>
      <c r="S116" s="443">
        <f t="shared" si="229"/>
        <v>0</v>
      </c>
      <c r="T116" s="443">
        <f t="shared" si="229"/>
        <v>0</v>
      </c>
      <c r="U116" s="443">
        <f t="shared" si="229"/>
        <v>0</v>
      </c>
      <c r="V116" s="443">
        <f t="shared" si="229"/>
        <v>0</v>
      </c>
      <c r="W116" s="443">
        <f t="shared" si="229"/>
        <v>0</v>
      </c>
      <c r="X116" s="443">
        <f t="shared" si="229"/>
        <v>0</v>
      </c>
      <c r="Y116" s="443">
        <f t="shared" si="229"/>
        <v>0</v>
      </c>
      <c r="Z116" s="443">
        <f t="shared" si="229"/>
        <v>0</v>
      </c>
      <c r="AA116" s="443">
        <f t="shared" si="229"/>
        <v>0</v>
      </c>
      <c r="AB116" s="443">
        <f t="shared" si="229"/>
        <v>0</v>
      </c>
      <c r="AC116" s="443">
        <f t="shared" si="229"/>
        <v>0</v>
      </c>
      <c r="AD116" s="443">
        <f t="shared" si="229"/>
        <v>0</v>
      </c>
      <c r="AE116" s="443">
        <f t="shared" si="229"/>
        <v>111542136.25238527</v>
      </c>
      <c r="AF116" s="443">
        <f t="shared" si="229"/>
        <v>0</v>
      </c>
      <c r="AG116" s="443">
        <f t="shared" si="229"/>
        <v>0</v>
      </c>
      <c r="AH116" s="443">
        <f t="shared" si="229"/>
        <v>0</v>
      </c>
      <c r="AI116" s="443">
        <f t="shared" si="229"/>
        <v>0</v>
      </c>
      <c r="AJ116" s="443">
        <f t="shared" si="229"/>
        <v>0</v>
      </c>
      <c r="AK116" s="443">
        <f t="shared" si="229"/>
        <v>0</v>
      </c>
      <c r="AL116" s="443">
        <f t="shared" si="229"/>
        <v>0</v>
      </c>
      <c r="AM116" s="443">
        <f t="shared" si="229"/>
        <v>0</v>
      </c>
      <c r="AN116" s="443">
        <f t="shared" si="229"/>
        <v>0</v>
      </c>
      <c r="AO116" s="443">
        <f t="shared" si="229"/>
        <v>0</v>
      </c>
      <c r="AP116" s="443">
        <f t="shared" ref="AP116:BU116" si="230">SUM(AP117:AP119)</f>
        <v>0</v>
      </c>
      <c r="AQ116" s="443">
        <f t="shared" si="230"/>
        <v>0</v>
      </c>
      <c r="AR116" s="443">
        <f t="shared" si="230"/>
        <v>0</v>
      </c>
      <c r="AS116" s="443">
        <f t="shared" si="230"/>
        <v>0</v>
      </c>
      <c r="AT116" s="443">
        <f t="shared" si="230"/>
        <v>0</v>
      </c>
      <c r="AU116" s="443">
        <f t="shared" si="230"/>
        <v>0</v>
      </c>
      <c r="AV116" s="443">
        <f t="shared" si="230"/>
        <v>0</v>
      </c>
      <c r="AW116" s="443">
        <f t="shared" si="230"/>
        <v>0</v>
      </c>
      <c r="AX116" s="443">
        <f t="shared" si="230"/>
        <v>0</v>
      </c>
      <c r="AY116" s="443">
        <f t="shared" si="230"/>
        <v>0</v>
      </c>
      <c r="AZ116" s="443">
        <f t="shared" si="230"/>
        <v>0</v>
      </c>
      <c r="BA116" s="443">
        <f t="shared" si="230"/>
        <v>0</v>
      </c>
      <c r="BB116" s="443">
        <f t="shared" si="230"/>
        <v>0</v>
      </c>
      <c r="BC116" s="443">
        <f t="shared" si="230"/>
        <v>0</v>
      </c>
      <c r="BD116" s="443">
        <f t="shared" si="230"/>
        <v>0</v>
      </c>
      <c r="BE116" s="443">
        <f t="shared" si="230"/>
        <v>0</v>
      </c>
      <c r="BF116" s="443">
        <f t="shared" si="230"/>
        <v>0</v>
      </c>
      <c r="BG116" s="443">
        <f t="shared" si="230"/>
        <v>0</v>
      </c>
      <c r="BH116" s="443">
        <f t="shared" si="230"/>
        <v>0</v>
      </c>
      <c r="BI116" s="443">
        <f t="shared" si="230"/>
        <v>0</v>
      </c>
      <c r="BJ116" s="443">
        <f t="shared" si="230"/>
        <v>0</v>
      </c>
      <c r="BK116" s="443">
        <f t="shared" si="230"/>
        <v>0</v>
      </c>
      <c r="BL116" s="443">
        <f t="shared" si="230"/>
        <v>0</v>
      </c>
      <c r="BM116" s="443">
        <f t="shared" si="230"/>
        <v>0</v>
      </c>
      <c r="BN116" s="443">
        <f t="shared" si="230"/>
        <v>0</v>
      </c>
      <c r="BO116" s="443">
        <f t="shared" si="230"/>
        <v>0</v>
      </c>
      <c r="BP116" s="443">
        <f t="shared" si="230"/>
        <v>0</v>
      </c>
      <c r="BQ116" s="443">
        <f t="shared" si="230"/>
        <v>0</v>
      </c>
      <c r="BR116" s="465"/>
      <c r="BS116" s="443">
        <f t="shared" ref="BS116:CY116" si="231">SUM(BS117:BS119)</f>
        <v>0</v>
      </c>
      <c r="BT116" s="443">
        <f t="shared" si="231"/>
        <v>111542136.25238527</v>
      </c>
      <c r="BU116" s="443">
        <f t="shared" si="231"/>
        <v>0</v>
      </c>
      <c r="BV116" s="443">
        <f t="shared" si="231"/>
        <v>0</v>
      </c>
      <c r="BW116" s="443">
        <f t="shared" si="231"/>
        <v>0</v>
      </c>
      <c r="BX116" s="443">
        <f t="shared" si="231"/>
        <v>0</v>
      </c>
      <c r="BY116" s="443">
        <f t="shared" si="231"/>
        <v>0</v>
      </c>
      <c r="BZ116" s="443">
        <f t="shared" si="231"/>
        <v>0</v>
      </c>
      <c r="CA116" s="443">
        <f t="shared" si="231"/>
        <v>0</v>
      </c>
      <c r="CB116" s="443">
        <f t="shared" si="231"/>
        <v>0</v>
      </c>
      <c r="CC116" s="443">
        <f t="shared" si="231"/>
        <v>0</v>
      </c>
      <c r="CD116" s="443">
        <f t="shared" si="231"/>
        <v>0</v>
      </c>
      <c r="CE116" s="443">
        <f t="shared" si="231"/>
        <v>0</v>
      </c>
      <c r="CF116" s="443">
        <f t="shared" si="231"/>
        <v>0</v>
      </c>
      <c r="CG116" s="443">
        <f t="shared" si="231"/>
        <v>0</v>
      </c>
      <c r="CH116" s="443">
        <f t="shared" si="231"/>
        <v>0</v>
      </c>
      <c r="CI116" s="443">
        <f t="shared" si="231"/>
        <v>0</v>
      </c>
      <c r="CJ116" s="443">
        <f t="shared" si="231"/>
        <v>0</v>
      </c>
      <c r="CK116" s="443">
        <f t="shared" si="231"/>
        <v>0</v>
      </c>
      <c r="CL116" s="443">
        <f t="shared" si="231"/>
        <v>0</v>
      </c>
      <c r="CM116" s="443">
        <f t="shared" si="231"/>
        <v>0</v>
      </c>
      <c r="CN116" s="443">
        <f t="shared" si="231"/>
        <v>0</v>
      </c>
      <c r="CO116" s="443">
        <f t="shared" si="231"/>
        <v>0</v>
      </c>
      <c r="CP116" s="443">
        <f t="shared" si="231"/>
        <v>0</v>
      </c>
      <c r="CQ116" s="443">
        <f t="shared" si="231"/>
        <v>0</v>
      </c>
      <c r="CR116" s="443">
        <f t="shared" si="231"/>
        <v>0</v>
      </c>
      <c r="CS116" s="443">
        <f t="shared" si="231"/>
        <v>0</v>
      </c>
      <c r="CT116" s="443">
        <f t="shared" si="231"/>
        <v>0</v>
      </c>
      <c r="CU116" s="443">
        <f t="shared" si="231"/>
        <v>0</v>
      </c>
      <c r="CV116" s="443">
        <f t="shared" si="231"/>
        <v>0</v>
      </c>
      <c r="CW116" s="443">
        <f t="shared" si="231"/>
        <v>0</v>
      </c>
      <c r="CX116" s="443">
        <f t="shared" si="231"/>
        <v>0</v>
      </c>
      <c r="CY116" s="443">
        <f t="shared" si="231"/>
        <v>0</v>
      </c>
    </row>
    <row r="117" spans="1:103" s="429" customFormat="1">
      <c r="A117" s="432"/>
      <c r="B117" s="484" t="s">
        <v>88</v>
      </c>
      <c r="C117" s="552">
        <f>C77</f>
        <v>2535048551.1905742</v>
      </c>
      <c r="D117" s="429" t="s">
        <v>205</v>
      </c>
      <c r="E117" s="553">
        <v>1.0999999999999999E-2</v>
      </c>
      <c r="F117" s="554" t="s">
        <v>206</v>
      </c>
      <c r="G117" s="442">
        <f>SUM(BS117:CY117)</f>
        <v>27885534.063096315</v>
      </c>
      <c r="H117" s="464" t="s">
        <v>136</v>
      </c>
      <c r="I117" s="427"/>
      <c r="J117" s="535">
        <f t="shared" ref="J117:AO117" si="232">IF(J7=$C15,$C117*$E117,0)</f>
        <v>0</v>
      </c>
      <c r="K117" s="535">
        <f t="shared" si="232"/>
        <v>0</v>
      </c>
      <c r="L117" s="535">
        <f t="shared" si="232"/>
        <v>0</v>
      </c>
      <c r="M117" s="535">
        <f t="shared" si="232"/>
        <v>0</v>
      </c>
      <c r="N117" s="535">
        <f t="shared" si="232"/>
        <v>0</v>
      </c>
      <c r="O117" s="535">
        <f t="shared" si="232"/>
        <v>0</v>
      </c>
      <c r="P117" s="535">
        <f t="shared" si="232"/>
        <v>0</v>
      </c>
      <c r="Q117" s="535">
        <f t="shared" si="232"/>
        <v>0</v>
      </c>
      <c r="R117" s="535">
        <f t="shared" si="232"/>
        <v>0</v>
      </c>
      <c r="S117" s="535">
        <f t="shared" si="232"/>
        <v>0</v>
      </c>
      <c r="T117" s="535">
        <f t="shared" si="232"/>
        <v>0</v>
      </c>
      <c r="U117" s="535">
        <f t="shared" si="232"/>
        <v>0</v>
      </c>
      <c r="V117" s="535">
        <f t="shared" si="232"/>
        <v>0</v>
      </c>
      <c r="W117" s="535">
        <f t="shared" si="232"/>
        <v>0</v>
      </c>
      <c r="X117" s="535">
        <f t="shared" si="232"/>
        <v>0</v>
      </c>
      <c r="Y117" s="535">
        <f t="shared" si="232"/>
        <v>0</v>
      </c>
      <c r="Z117" s="535">
        <f t="shared" si="232"/>
        <v>0</v>
      </c>
      <c r="AA117" s="535">
        <f t="shared" si="232"/>
        <v>0</v>
      </c>
      <c r="AB117" s="535">
        <f t="shared" si="232"/>
        <v>0</v>
      </c>
      <c r="AC117" s="535">
        <f t="shared" si="232"/>
        <v>0</v>
      </c>
      <c r="AD117" s="535">
        <f t="shared" si="232"/>
        <v>0</v>
      </c>
      <c r="AE117" s="535">
        <f t="shared" si="232"/>
        <v>27885534.063096315</v>
      </c>
      <c r="AF117" s="535">
        <f t="shared" si="232"/>
        <v>0</v>
      </c>
      <c r="AG117" s="535">
        <f t="shared" si="232"/>
        <v>0</v>
      </c>
      <c r="AH117" s="535">
        <f t="shared" si="232"/>
        <v>0</v>
      </c>
      <c r="AI117" s="535">
        <f t="shared" si="232"/>
        <v>0</v>
      </c>
      <c r="AJ117" s="535">
        <f t="shared" si="232"/>
        <v>0</v>
      </c>
      <c r="AK117" s="535">
        <f t="shared" si="232"/>
        <v>0</v>
      </c>
      <c r="AL117" s="535">
        <f t="shared" si="232"/>
        <v>0</v>
      </c>
      <c r="AM117" s="535">
        <f t="shared" si="232"/>
        <v>0</v>
      </c>
      <c r="AN117" s="535">
        <f t="shared" si="232"/>
        <v>0</v>
      </c>
      <c r="AO117" s="535">
        <f t="shared" si="232"/>
        <v>0</v>
      </c>
      <c r="AP117" s="535">
        <f t="shared" ref="AP117:BQ117" si="233">IF(AP7=$C15,$C117*$E117,0)</f>
        <v>0</v>
      </c>
      <c r="AQ117" s="535">
        <f t="shared" si="233"/>
        <v>0</v>
      </c>
      <c r="AR117" s="535">
        <f t="shared" si="233"/>
        <v>0</v>
      </c>
      <c r="AS117" s="535">
        <f t="shared" si="233"/>
        <v>0</v>
      </c>
      <c r="AT117" s="535">
        <f t="shared" si="233"/>
        <v>0</v>
      </c>
      <c r="AU117" s="535">
        <f t="shared" si="233"/>
        <v>0</v>
      </c>
      <c r="AV117" s="535">
        <f t="shared" si="233"/>
        <v>0</v>
      </c>
      <c r="AW117" s="535">
        <f t="shared" si="233"/>
        <v>0</v>
      </c>
      <c r="AX117" s="535">
        <f t="shared" si="233"/>
        <v>0</v>
      </c>
      <c r="AY117" s="535">
        <f t="shared" si="233"/>
        <v>0</v>
      </c>
      <c r="AZ117" s="535">
        <f t="shared" si="233"/>
        <v>0</v>
      </c>
      <c r="BA117" s="535">
        <f t="shared" si="233"/>
        <v>0</v>
      </c>
      <c r="BB117" s="535">
        <f t="shared" si="233"/>
        <v>0</v>
      </c>
      <c r="BC117" s="535">
        <f t="shared" si="233"/>
        <v>0</v>
      </c>
      <c r="BD117" s="535">
        <f t="shared" si="233"/>
        <v>0</v>
      </c>
      <c r="BE117" s="535">
        <f t="shared" si="233"/>
        <v>0</v>
      </c>
      <c r="BF117" s="535">
        <f t="shared" si="233"/>
        <v>0</v>
      </c>
      <c r="BG117" s="535">
        <f t="shared" si="233"/>
        <v>0</v>
      </c>
      <c r="BH117" s="535">
        <f t="shared" si="233"/>
        <v>0</v>
      </c>
      <c r="BI117" s="535">
        <f t="shared" si="233"/>
        <v>0</v>
      </c>
      <c r="BJ117" s="535">
        <f t="shared" si="233"/>
        <v>0</v>
      </c>
      <c r="BK117" s="535">
        <f t="shared" si="233"/>
        <v>0</v>
      </c>
      <c r="BL117" s="535">
        <f t="shared" si="233"/>
        <v>0</v>
      </c>
      <c r="BM117" s="535">
        <f t="shared" si="233"/>
        <v>0</v>
      </c>
      <c r="BN117" s="535">
        <f t="shared" si="233"/>
        <v>0</v>
      </c>
      <c r="BO117" s="535">
        <f t="shared" si="233"/>
        <v>0</v>
      </c>
      <c r="BP117" s="535">
        <f t="shared" si="233"/>
        <v>0</v>
      </c>
      <c r="BQ117" s="535">
        <f t="shared" si="233"/>
        <v>0</v>
      </c>
      <c r="BR117" s="465"/>
      <c r="BS117" s="442">
        <f>SUM(J117:U117)</f>
        <v>0</v>
      </c>
      <c r="BT117" s="442">
        <f>SUM(V117:AG117)</f>
        <v>27885534.063096315</v>
      </c>
      <c r="BU117" s="442">
        <f>SUM(AH117:AS117)</f>
        <v>0</v>
      </c>
      <c r="BV117" s="442">
        <f>SUM(AT117:BE117)</f>
        <v>0</v>
      </c>
      <c r="BW117" s="442">
        <f>SUM(BF117:BQ117)</f>
        <v>0</v>
      </c>
      <c r="BX117" s="535">
        <f t="shared" ref="BX117:CY117" si="234">IF(BX7=$C15,$C117*$E117,0)</f>
        <v>0</v>
      </c>
      <c r="BY117" s="535">
        <f t="shared" si="234"/>
        <v>0</v>
      </c>
      <c r="BZ117" s="535">
        <f t="shared" si="234"/>
        <v>0</v>
      </c>
      <c r="CA117" s="535">
        <f t="shared" si="234"/>
        <v>0</v>
      </c>
      <c r="CB117" s="535">
        <f t="shared" si="234"/>
        <v>0</v>
      </c>
      <c r="CC117" s="535">
        <f t="shared" si="234"/>
        <v>0</v>
      </c>
      <c r="CD117" s="535">
        <f t="shared" si="234"/>
        <v>0</v>
      </c>
      <c r="CE117" s="535">
        <f t="shared" si="234"/>
        <v>0</v>
      </c>
      <c r="CF117" s="535">
        <f t="shared" si="234"/>
        <v>0</v>
      </c>
      <c r="CG117" s="535">
        <f t="shared" si="234"/>
        <v>0</v>
      </c>
      <c r="CH117" s="535">
        <f t="shared" si="234"/>
        <v>0</v>
      </c>
      <c r="CI117" s="535">
        <f t="shared" si="234"/>
        <v>0</v>
      </c>
      <c r="CJ117" s="535">
        <f t="shared" si="234"/>
        <v>0</v>
      </c>
      <c r="CK117" s="535">
        <f t="shared" si="234"/>
        <v>0</v>
      </c>
      <c r="CL117" s="535">
        <f t="shared" si="234"/>
        <v>0</v>
      </c>
      <c r="CM117" s="535">
        <f t="shared" si="234"/>
        <v>0</v>
      </c>
      <c r="CN117" s="535">
        <f t="shared" si="234"/>
        <v>0</v>
      </c>
      <c r="CO117" s="535">
        <f t="shared" si="234"/>
        <v>0</v>
      </c>
      <c r="CP117" s="535">
        <f t="shared" si="234"/>
        <v>0</v>
      </c>
      <c r="CQ117" s="535">
        <f t="shared" si="234"/>
        <v>0</v>
      </c>
      <c r="CR117" s="535">
        <f t="shared" si="234"/>
        <v>0</v>
      </c>
      <c r="CS117" s="535">
        <f t="shared" si="234"/>
        <v>0</v>
      </c>
      <c r="CT117" s="535">
        <f t="shared" si="234"/>
        <v>0</v>
      </c>
      <c r="CU117" s="535">
        <f t="shared" si="234"/>
        <v>0</v>
      </c>
      <c r="CV117" s="535">
        <f t="shared" si="234"/>
        <v>0</v>
      </c>
      <c r="CW117" s="535">
        <f t="shared" si="234"/>
        <v>0</v>
      </c>
      <c r="CX117" s="535">
        <f t="shared" si="234"/>
        <v>0</v>
      </c>
      <c r="CY117" s="535">
        <f t="shared" si="234"/>
        <v>0</v>
      </c>
    </row>
    <row r="118" spans="1:103" s="429" customFormat="1">
      <c r="A118" s="432"/>
      <c r="B118" s="484" t="s">
        <v>89</v>
      </c>
      <c r="C118" s="552">
        <f>C77</f>
        <v>2535048551.1905742</v>
      </c>
      <c r="D118" s="429" t="s">
        <v>205</v>
      </c>
      <c r="E118" s="553">
        <f>3.3%</f>
        <v>3.3000000000000002E-2</v>
      </c>
      <c r="F118" s="554" t="s">
        <v>206</v>
      </c>
      <c r="G118" s="442">
        <f>SUM(BS118:CY118)</f>
        <v>83656602.189288959</v>
      </c>
      <c r="H118" s="464" t="s">
        <v>136</v>
      </c>
      <c r="I118" s="427"/>
      <c r="J118" s="535">
        <f t="shared" ref="J118:AO118" si="235">IF(J7=$C15,$C118*$E118,0)</f>
        <v>0</v>
      </c>
      <c r="K118" s="535">
        <f t="shared" si="235"/>
        <v>0</v>
      </c>
      <c r="L118" s="535">
        <f t="shared" si="235"/>
        <v>0</v>
      </c>
      <c r="M118" s="535">
        <f t="shared" si="235"/>
        <v>0</v>
      </c>
      <c r="N118" s="535">
        <f t="shared" si="235"/>
        <v>0</v>
      </c>
      <c r="O118" s="535">
        <f t="shared" si="235"/>
        <v>0</v>
      </c>
      <c r="P118" s="535">
        <f t="shared" si="235"/>
        <v>0</v>
      </c>
      <c r="Q118" s="535">
        <f t="shared" si="235"/>
        <v>0</v>
      </c>
      <c r="R118" s="535">
        <f t="shared" si="235"/>
        <v>0</v>
      </c>
      <c r="S118" s="535">
        <f t="shared" si="235"/>
        <v>0</v>
      </c>
      <c r="T118" s="535">
        <f t="shared" si="235"/>
        <v>0</v>
      </c>
      <c r="U118" s="535">
        <f t="shared" si="235"/>
        <v>0</v>
      </c>
      <c r="V118" s="535">
        <f t="shared" si="235"/>
        <v>0</v>
      </c>
      <c r="W118" s="535">
        <f t="shared" si="235"/>
        <v>0</v>
      </c>
      <c r="X118" s="535">
        <f t="shared" si="235"/>
        <v>0</v>
      </c>
      <c r="Y118" s="535">
        <f t="shared" si="235"/>
        <v>0</v>
      </c>
      <c r="Z118" s="535">
        <f t="shared" si="235"/>
        <v>0</v>
      </c>
      <c r="AA118" s="535">
        <f t="shared" si="235"/>
        <v>0</v>
      </c>
      <c r="AB118" s="535">
        <f t="shared" si="235"/>
        <v>0</v>
      </c>
      <c r="AC118" s="535">
        <f t="shared" si="235"/>
        <v>0</v>
      </c>
      <c r="AD118" s="535">
        <f t="shared" si="235"/>
        <v>0</v>
      </c>
      <c r="AE118" s="535">
        <f t="shared" si="235"/>
        <v>83656602.189288959</v>
      </c>
      <c r="AF118" s="535">
        <f t="shared" si="235"/>
        <v>0</v>
      </c>
      <c r="AG118" s="535">
        <f t="shared" si="235"/>
        <v>0</v>
      </c>
      <c r="AH118" s="535">
        <f t="shared" si="235"/>
        <v>0</v>
      </c>
      <c r="AI118" s="535">
        <f t="shared" si="235"/>
        <v>0</v>
      </c>
      <c r="AJ118" s="535">
        <f t="shared" si="235"/>
        <v>0</v>
      </c>
      <c r="AK118" s="535">
        <f t="shared" si="235"/>
        <v>0</v>
      </c>
      <c r="AL118" s="535">
        <f t="shared" si="235"/>
        <v>0</v>
      </c>
      <c r="AM118" s="535">
        <f t="shared" si="235"/>
        <v>0</v>
      </c>
      <c r="AN118" s="535">
        <f t="shared" si="235"/>
        <v>0</v>
      </c>
      <c r="AO118" s="535">
        <f t="shared" si="235"/>
        <v>0</v>
      </c>
      <c r="AP118" s="535">
        <f t="shared" ref="AP118:BQ118" si="236">IF(AP7=$C15,$C118*$E118,0)</f>
        <v>0</v>
      </c>
      <c r="AQ118" s="535">
        <f t="shared" si="236"/>
        <v>0</v>
      </c>
      <c r="AR118" s="535">
        <f t="shared" si="236"/>
        <v>0</v>
      </c>
      <c r="AS118" s="535">
        <f t="shared" si="236"/>
        <v>0</v>
      </c>
      <c r="AT118" s="535">
        <f t="shared" si="236"/>
        <v>0</v>
      </c>
      <c r="AU118" s="535">
        <f t="shared" si="236"/>
        <v>0</v>
      </c>
      <c r="AV118" s="535">
        <f t="shared" si="236"/>
        <v>0</v>
      </c>
      <c r="AW118" s="535">
        <f t="shared" si="236"/>
        <v>0</v>
      </c>
      <c r="AX118" s="535">
        <f t="shared" si="236"/>
        <v>0</v>
      </c>
      <c r="AY118" s="535">
        <f t="shared" si="236"/>
        <v>0</v>
      </c>
      <c r="AZ118" s="535">
        <f t="shared" si="236"/>
        <v>0</v>
      </c>
      <c r="BA118" s="535">
        <f t="shared" si="236"/>
        <v>0</v>
      </c>
      <c r="BB118" s="535">
        <f t="shared" si="236"/>
        <v>0</v>
      </c>
      <c r="BC118" s="535">
        <f t="shared" si="236"/>
        <v>0</v>
      </c>
      <c r="BD118" s="535">
        <f t="shared" si="236"/>
        <v>0</v>
      </c>
      <c r="BE118" s="535">
        <f t="shared" si="236"/>
        <v>0</v>
      </c>
      <c r="BF118" s="535">
        <f t="shared" si="236"/>
        <v>0</v>
      </c>
      <c r="BG118" s="535">
        <f t="shared" si="236"/>
        <v>0</v>
      </c>
      <c r="BH118" s="535">
        <f t="shared" si="236"/>
        <v>0</v>
      </c>
      <c r="BI118" s="535">
        <f t="shared" si="236"/>
        <v>0</v>
      </c>
      <c r="BJ118" s="535">
        <f t="shared" si="236"/>
        <v>0</v>
      </c>
      <c r="BK118" s="535">
        <f t="shared" si="236"/>
        <v>0</v>
      </c>
      <c r="BL118" s="535">
        <f t="shared" si="236"/>
        <v>0</v>
      </c>
      <c r="BM118" s="535">
        <f t="shared" si="236"/>
        <v>0</v>
      </c>
      <c r="BN118" s="535">
        <f t="shared" si="236"/>
        <v>0</v>
      </c>
      <c r="BO118" s="535">
        <f t="shared" si="236"/>
        <v>0</v>
      </c>
      <c r="BP118" s="535">
        <f t="shared" si="236"/>
        <v>0</v>
      </c>
      <c r="BQ118" s="535">
        <f t="shared" si="236"/>
        <v>0</v>
      </c>
      <c r="BR118" s="465"/>
      <c r="BS118" s="442">
        <f>SUM(J118:U118)</f>
        <v>0</v>
      </c>
      <c r="BT118" s="442">
        <f>SUM(V118:AG118)</f>
        <v>83656602.189288959</v>
      </c>
      <c r="BU118" s="442">
        <f>SUM(AH118:AS118)</f>
        <v>0</v>
      </c>
      <c r="BV118" s="442">
        <f>SUM(AT118:BE118)</f>
        <v>0</v>
      </c>
      <c r="BW118" s="442">
        <f>SUM(BF118:BQ118)</f>
        <v>0</v>
      </c>
      <c r="BX118" s="535">
        <f t="shared" ref="BX118:CY118" si="237">IF(BX7=$C15,$C118*$E118,0)</f>
        <v>0</v>
      </c>
      <c r="BY118" s="535">
        <f t="shared" si="237"/>
        <v>0</v>
      </c>
      <c r="BZ118" s="535">
        <f t="shared" si="237"/>
        <v>0</v>
      </c>
      <c r="CA118" s="535">
        <f t="shared" si="237"/>
        <v>0</v>
      </c>
      <c r="CB118" s="535">
        <f t="shared" si="237"/>
        <v>0</v>
      </c>
      <c r="CC118" s="535">
        <f t="shared" si="237"/>
        <v>0</v>
      </c>
      <c r="CD118" s="535">
        <f t="shared" si="237"/>
        <v>0</v>
      </c>
      <c r="CE118" s="535">
        <f t="shared" si="237"/>
        <v>0</v>
      </c>
      <c r="CF118" s="535">
        <f t="shared" si="237"/>
        <v>0</v>
      </c>
      <c r="CG118" s="535">
        <f t="shared" si="237"/>
        <v>0</v>
      </c>
      <c r="CH118" s="535">
        <f t="shared" si="237"/>
        <v>0</v>
      </c>
      <c r="CI118" s="535">
        <f t="shared" si="237"/>
        <v>0</v>
      </c>
      <c r="CJ118" s="535">
        <f t="shared" si="237"/>
        <v>0</v>
      </c>
      <c r="CK118" s="535">
        <f t="shared" si="237"/>
        <v>0</v>
      </c>
      <c r="CL118" s="535">
        <f t="shared" si="237"/>
        <v>0</v>
      </c>
      <c r="CM118" s="535">
        <f t="shared" si="237"/>
        <v>0</v>
      </c>
      <c r="CN118" s="535">
        <f t="shared" si="237"/>
        <v>0</v>
      </c>
      <c r="CO118" s="535">
        <f t="shared" si="237"/>
        <v>0</v>
      </c>
      <c r="CP118" s="535">
        <f t="shared" si="237"/>
        <v>0</v>
      </c>
      <c r="CQ118" s="535">
        <f t="shared" si="237"/>
        <v>0</v>
      </c>
      <c r="CR118" s="535">
        <f t="shared" si="237"/>
        <v>0</v>
      </c>
      <c r="CS118" s="535">
        <f t="shared" si="237"/>
        <v>0</v>
      </c>
      <c r="CT118" s="535">
        <f t="shared" si="237"/>
        <v>0</v>
      </c>
      <c r="CU118" s="535">
        <f t="shared" si="237"/>
        <v>0</v>
      </c>
      <c r="CV118" s="535">
        <f t="shared" si="237"/>
        <v>0</v>
      </c>
      <c r="CW118" s="535">
        <f t="shared" si="237"/>
        <v>0</v>
      </c>
      <c r="CX118" s="535">
        <f t="shared" si="237"/>
        <v>0</v>
      </c>
      <c r="CY118" s="535">
        <f t="shared" si="237"/>
        <v>0</v>
      </c>
    </row>
    <row r="119" spans="1:103" s="429" customFormat="1">
      <c r="A119" s="432"/>
      <c r="B119" s="484" t="s">
        <v>113</v>
      </c>
      <c r="C119" s="552">
        <f>SUM(C125,C126)</f>
        <v>0</v>
      </c>
      <c r="D119" s="429" t="s">
        <v>104</v>
      </c>
      <c r="E119" s="553">
        <f>0.55%*0</f>
        <v>0</v>
      </c>
      <c r="F119" s="554" t="s">
        <v>105</v>
      </c>
      <c r="G119" s="442">
        <f>SUM(BS119:CY119)</f>
        <v>0</v>
      </c>
      <c r="H119" s="464" t="s">
        <v>136</v>
      </c>
      <c r="I119" s="427"/>
      <c r="J119" s="535">
        <f t="shared" ref="J119:AO119" si="238">IF(J7=$C15,$C119*$E119,0)</f>
        <v>0</v>
      </c>
      <c r="K119" s="535">
        <f t="shared" si="238"/>
        <v>0</v>
      </c>
      <c r="L119" s="535">
        <f t="shared" si="238"/>
        <v>0</v>
      </c>
      <c r="M119" s="535">
        <f t="shared" si="238"/>
        <v>0</v>
      </c>
      <c r="N119" s="535">
        <f t="shared" si="238"/>
        <v>0</v>
      </c>
      <c r="O119" s="535">
        <f t="shared" si="238"/>
        <v>0</v>
      </c>
      <c r="P119" s="535">
        <f t="shared" si="238"/>
        <v>0</v>
      </c>
      <c r="Q119" s="535">
        <f t="shared" si="238"/>
        <v>0</v>
      </c>
      <c r="R119" s="535">
        <f t="shared" si="238"/>
        <v>0</v>
      </c>
      <c r="S119" s="535">
        <f t="shared" si="238"/>
        <v>0</v>
      </c>
      <c r="T119" s="535">
        <f t="shared" si="238"/>
        <v>0</v>
      </c>
      <c r="U119" s="535">
        <f t="shared" si="238"/>
        <v>0</v>
      </c>
      <c r="V119" s="535">
        <f t="shared" si="238"/>
        <v>0</v>
      </c>
      <c r="W119" s="535">
        <f t="shared" si="238"/>
        <v>0</v>
      </c>
      <c r="X119" s="535">
        <f t="shared" si="238"/>
        <v>0</v>
      </c>
      <c r="Y119" s="535">
        <f t="shared" si="238"/>
        <v>0</v>
      </c>
      <c r="Z119" s="535">
        <f t="shared" si="238"/>
        <v>0</v>
      </c>
      <c r="AA119" s="535">
        <f t="shared" si="238"/>
        <v>0</v>
      </c>
      <c r="AB119" s="535">
        <f t="shared" si="238"/>
        <v>0</v>
      </c>
      <c r="AC119" s="535">
        <f t="shared" si="238"/>
        <v>0</v>
      </c>
      <c r="AD119" s="535">
        <f t="shared" si="238"/>
        <v>0</v>
      </c>
      <c r="AE119" s="535">
        <f t="shared" si="238"/>
        <v>0</v>
      </c>
      <c r="AF119" s="535">
        <f t="shared" si="238"/>
        <v>0</v>
      </c>
      <c r="AG119" s="535">
        <f t="shared" si="238"/>
        <v>0</v>
      </c>
      <c r="AH119" s="535">
        <f t="shared" si="238"/>
        <v>0</v>
      </c>
      <c r="AI119" s="535">
        <f t="shared" si="238"/>
        <v>0</v>
      </c>
      <c r="AJ119" s="535">
        <f t="shared" si="238"/>
        <v>0</v>
      </c>
      <c r="AK119" s="535">
        <f t="shared" si="238"/>
        <v>0</v>
      </c>
      <c r="AL119" s="535">
        <f t="shared" si="238"/>
        <v>0</v>
      </c>
      <c r="AM119" s="535">
        <f t="shared" si="238"/>
        <v>0</v>
      </c>
      <c r="AN119" s="535">
        <f t="shared" si="238"/>
        <v>0</v>
      </c>
      <c r="AO119" s="535">
        <f t="shared" si="238"/>
        <v>0</v>
      </c>
      <c r="AP119" s="535">
        <f t="shared" ref="AP119:BQ119" si="239">IF(AP7=$C15,$C119*$E119,0)</f>
        <v>0</v>
      </c>
      <c r="AQ119" s="535">
        <f t="shared" si="239"/>
        <v>0</v>
      </c>
      <c r="AR119" s="535">
        <f t="shared" si="239"/>
        <v>0</v>
      </c>
      <c r="AS119" s="535">
        <f t="shared" si="239"/>
        <v>0</v>
      </c>
      <c r="AT119" s="535">
        <f t="shared" si="239"/>
        <v>0</v>
      </c>
      <c r="AU119" s="535">
        <f t="shared" si="239"/>
        <v>0</v>
      </c>
      <c r="AV119" s="535">
        <f t="shared" si="239"/>
        <v>0</v>
      </c>
      <c r="AW119" s="535">
        <f t="shared" si="239"/>
        <v>0</v>
      </c>
      <c r="AX119" s="535">
        <f t="shared" si="239"/>
        <v>0</v>
      </c>
      <c r="AY119" s="535">
        <f t="shared" si="239"/>
        <v>0</v>
      </c>
      <c r="AZ119" s="535">
        <f t="shared" si="239"/>
        <v>0</v>
      </c>
      <c r="BA119" s="535">
        <f t="shared" si="239"/>
        <v>0</v>
      </c>
      <c r="BB119" s="535">
        <f t="shared" si="239"/>
        <v>0</v>
      </c>
      <c r="BC119" s="535">
        <f t="shared" si="239"/>
        <v>0</v>
      </c>
      <c r="BD119" s="535">
        <f t="shared" si="239"/>
        <v>0</v>
      </c>
      <c r="BE119" s="535">
        <f t="shared" si="239"/>
        <v>0</v>
      </c>
      <c r="BF119" s="535">
        <f t="shared" si="239"/>
        <v>0</v>
      </c>
      <c r="BG119" s="535">
        <f t="shared" si="239"/>
        <v>0</v>
      </c>
      <c r="BH119" s="535">
        <f t="shared" si="239"/>
        <v>0</v>
      </c>
      <c r="BI119" s="535">
        <f t="shared" si="239"/>
        <v>0</v>
      </c>
      <c r="BJ119" s="535">
        <f t="shared" si="239"/>
        <v>0</v>
      </c>
      <c r="BK119" s="535">
        <f t="shared" si="239"/>
        <v>0</v>
      </c>
      <c r="BL119" s="535">
        <f t="shared" si="239"/>
        <v>0</v>
      </c>
      <c r="BM119" s="535">
        <f t="shared" si="239"/>
        <v>0</v>
      </c>
      <c r="BN119" s="535">
        <f t="shared" si="239"/>
        <v>0</v>
      </c>
      <c r="BO119" s="535">
        <f t="shared" si="239"/>
        <v>0</v>
      </c>
      <c r="BP119" s="535">
        <f t="shared" si="239"/>
        <v>0</v>
      </c>
      <c r="BQ119" s="535">
        <f t="shared" si="239"/>
        <v>0</v>
      </c>
      <c r="BR119" s="465"/>
      <c r="BS119" s="442">
        <f>SUM(J119:U119)</f>
        <v>0</v>
      </c>
      <c r="BT119" s="442">
        <f>SUM(V119:AG119)</f>
        <v>0</v>
      </c>
      <c r="BU119" s="442">
        <f>SUM(AH119:AS119)</f>
        <v>0</v>
      </c>
      <c r="BV119" s="442">
        <f>SUM(AT119:BE119)</f>
        <v>0</v>
      </c>
      <c r="BW119" s="442">
        <f>SUM(BF119:BQ119)</f>
        <v>0</v>
      </c>
      <c r="BX119" s="535">
        <f t="shared" ref="BX119:CY119" si="240">IF(BX7=$C15,$C119*$E119,0)</f>
        <v>0</v>
      </c>
      <c r="BY119" s="535">
        <f t="shared" si="240"/>
        <v>0</v>
      </c>
      <c r="BZ119" s="535">
        <f t="shared" si="240"/>
        <v>0</v>
      </c>
      <c r="CA119" s="535">
        <f t="shared" si="240"/>
        <v>0</v>
      </c>
      <c r="CB119" s="535">
        <f t="shared" si="240"/>
        <v>0</v>
      </c>
      <c r="CC119" s="535">
        <f t="shared" si="240"/>
        <v>0</v>
      </c>
      <c r="CD119" s="535">
        <f t="shared" si="240"/>
        <v>0</v>
      </c>
      <c r="CE119" s="535">
        <f t="shared" si="240"/>
        <v>0</v>
      </c>
      <c r="CF119" s="535">
        <f t="shared" si="240"/>
        <v>0</v>
      </c>
      <c r="CG119" s="535">
        <f t="shared" si="240"/>
        <v>0</v>
      </c>
      <c r="CH119" s="535">
        <f t="shared" si="240"/>
        <v>0</v>
      </c>
      <c r="CI119" s="535">
        <f t="shared" si="240"/>
        <v>0</v>
      </c>
      <c r="CJ119" s="535">
        <f t="shared" si="240"/>
        <v>0</v>
      </c>
      <c r="CK119" s="535">
        <f t="shared" si="240"/>
        <v>0</v>
      </c>
      <c r="CL119" s="535">
        <f t="shared" si="240"/>
        <v>0</v>
      </c>
      <c r="CM119" s="535">
        <f t="shared" si="240"/>
        <v>0</v>
      </c>
      <c r="CN119" s="535">
        <f t="shared" si="240"/>
        <v>0</v>
      </c>
      <c r="CO119" s="535">
        <f t="shared" si="240"/>
        <v>0</v>
      </c>
      <c r="CP119" s="535">
        <f t="shared" si="240"/>
        <v>0</v>
      </c>
      <c r="CQ119" s="535">
        <f t="shared" si="240"/>
        <v>0</v>
      </c>
      <c r="CR119" s="535">
        <f t="shared" si="240"/>
        <v>0</v>
      </c>
      <c r="CS119" s="535">
        <f t="shared" si="240"/>
        <v>0</v>
      </c>
      <c r="CT119" s="535">
        <f t="shared" si="240"/>
        <v>0</v>
      </c>
      <c r="CU119" s="535">
        <f t="shared" si="240"/>
        <v>0</v>
      </c>
      <c r="CV119" s="535">
        <f t="shared" si="240"/>
        <v>0</v>
      </c>
      <c r="CW119" s="535">
        <f t="shared" si="240"/>
        <v>0</v>
      </c>
      <c r="CX119" s="535">
        <f t="shared" si="240"/>
        <v>0</v>
      </c>
      <c r="CY119" s="535">
        <f t="shared" si="240"/>
        <v>0</v>
      </c>
    </row>
    <row r="120" spans="1:103" s="429" customFormat="1">
      <c r="A120" s="432"/>
      <c r="B120" s="484"/>
      <c r="C120" s="535"/>
      <c r="E120" s="540"/>
      <c r="F120" s="554"/>
      <c r="G120" s="442"/>
      <c r="H120" s="464"/>
      <c r="I120" s="427"/>
      <c r="J120" s="535"/>
      <c r="K120" s="535"/>
      <c r="L120" s="535"/>
      <c r="M120" s="535"/>
      <c r="N120" s="535"/>
      <c r="O120" s="535"/>
      <c r="P120" s="535"/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5"/>
      <c r="AH120" s="535"/>
      <c r="AI120" s="535"/>
      <c r="AJ120" s="535"/>
      <c r="AK120" s="535"/>
      <c r="AL120" s="535"/>
      <c r="AM120" s="535"/>
      <c r="AN120" s="535"/>
      <c r="AO120" s="535"/>
      <c r="AP120" s="535"/>
      <c r="AQ120" s="535"/>
      <c r="AR120" s="535"/>
      <c r="AS120" s="535"/>
      <c r="AT120" s="535"/>
      <c r="AU120" s="535"/>
      <c r="AV120" s="535"/>
      <c r="AW120" s="535"/>
      <c r="AX120" s="535"/>
      <c r="AY120" s="535"/>
      <c r="AZ120" s="535"/>
      <c r="BA120" s="535"/>
      <c r="BB120" s="535"/>
      <c r="BC120" s="535"/>
      <c r="BD120" s="535"/>
      <c r="BE120" s="535"/>
      <c r="BF120" s="535"/>
      <c r="BG120" s="535"/>
      <c r="BH120" s="535"/>
      <c r="BI120" s="535"/>
      <c r="BJ120" s="535"/>
      <c r="BK120" s="535"/>
      <c r="BL120" s="535"/>
      <c r="BM120" s="535"/>
      <c r="BN120" s="535"/>
      <c r="BO120" s="535"/>
      <c r="BP120" s="535"/>
      <c r="BQ120" s="535"/>
      <c r="BR120" s="465"/>
      <c r="BS120" s="442"/>
      <c r="BT120" s="442"/>
      <c r="BU120" s="442"/>
      <c r="BV120" s="442"/>
      <c r="BW120" s="442"/>
      <c r="BX120" s="535"/>
      <c r="BY120" s="535"/>
      <c r="BZ120" s="535"/>
      <c r="CA120" s="535"/>
      <c r="CB120" s="535"/>
      <c r="CC120" s="535"/>
      <c r="CD120" s="535"/>
      <c r="CE120" s="535"/>
      <c r="CF120" s="535"/>
      <c r="CG120" s="535"/>
      <c r="CH120" s="535"/>
      <c r="CI120" s="535"/>
      <c r="CJ120" s="535"/>
      <c r="CK120" s="535"/>
      <c r="CL120" s="535"/>
      <c r="CM120" s="535"/>
      <c r="CN120" s="535"/>
      <c r="CO120" s="535"/>
      <c r="CP120" s="535"/>
      <c r="CQ120" s="535"/>
      <c r="CR120" s="535"/>
      <c r="CS120" s="535"/>
      <c r="CT120" s="535"/>
      <c r="CU120" s="535"/>
      <c r="CV120" s="535"/>
      <c r="CW120" s="535"/>
      <c r="CX120" s="535"/>
      <c r="CY120" s="535"/>
    </row>
    <row r="121" spans="1:103" s="430" customFormat="1">
      <c r="A121" s="460"/>
      <c r="B121" s="428" t="s">
        <v>291</v>
      </c>
      <c r="C121" s="555">
        <v>0.02</v>
      </c>
      <c r="E121" s="556"/>
      <c r="F121" s="557"/>
      <c r="G121" s="514">
        <f>SUM(BS121:CY121)</f>
        <v>19676712.328767121</v>
      </c>
      <c r="H121" s="538" t="s">
        <v>136</v>
      </c>
      <c r="I121" s="428"/>
      <c r="J121" s="443">
        <f t="shared" ref="J121:O121" si="241">J212*1%/365*30</f>
        <v>0</v>
      </c>
      <c r="K121" s="443">
        <f t="shared" si="241"/>
        <v>0</v>
      </c>
      <c r="L121" s="443">
        <f t="shared" si="241"/>
        <v>0</v>
      </c>
      <c r="M121" s="443">
        <f t="shared" si="241"/>
        <v>0</v>
      </c>
      <c r="N121" s="443">
        <f t="shared" si="241"/>
        <v>0</v>
      </c>
      <c r="O121" s="443">
        <f t="shared" si="241"/>
        <v>0</v>
      </c>
      <c r="P121" s="443">
        <f t="shared" ref="P121:AF121" si="242">P212*2%/365*30</f>
        <v>690410.95890410966</v>
      </c>
      <c r="Q121" s="443">
        <f t="shared" si="242"/>
        <v>779178.08219178079</v>
      </c>
      <c r="R121" s="443">
        <f t="shared" si="242"/>
        <v>867945.20547945204</v>
      </c>
      <c r="S121" s="443">
        <f t="shared" si="242"/>
        <v>956712.32876712328</v>
      </c>
      <c r="T121" s="443">
        <f t="shared" si="242"/>
        <v>1045479.4520547946</v>
      </c>
      <c r="U121" s="443">
        <f t="shared" si="242"/>
        <v>1134246.5753424657</v>
      </c>
      <c r="V121" s="443">
        <f t="shared" si="242"/>
        <v>1223013.6986301369</v>
      </c>
      <c r="W121" s="443">
        <f t="shared" si="242"/>
        <v>1311780.8219178081</v>
      </c>
      <c r="X121" s="443">
        <f t="shared" si="242"/>
        <v>1400547.9452054794</v>
      </c>
      <c r="Y121" s="443">
        <f t="shared" si="242"/>
        <v>1489315.0684931506</v>
      </c>
      <c r="Z121" s="443">
        <f t="shared" si="242"/>
        <v>1578082.1917808219</v>
      </c>
      <c r="AA121" s="443">
        <f t="shared" si="242"/>
        <v>1666849.3150684931</v>
      </c>
      <c r="AB121" s="443">
        <f t="shared" si="242"/>
        <v>1755616.4383561644</v>
      </c>
      <c r="AC121" s="443">
        <f t="shared" si="242"/>
        <v>1844383.5616438356</v>
      </c>
      <c r="AD121" s="443">
        <f t="shared" si="242"/>
        <v>1933150.6849315069</v>
      </c>
      <c r="AE121" s="443">
        <f t="shared" si="242"/>
        <v>0</v>
      </c>
      <c r="AF121" s="443">
        <f t="shared" si="242"/>
        <v>0</v>
      </c>
      <c r="AG121" s="443">
        <f t="shared" ref="AG121:BQ121" si="243">AG212*1%/365*30</f>
        <v>0</v>
      </c>
      <c r="AH121" s="443">
        <f t="shared" si="243"/>
        <v>0</v>
      </c>
      <c r="AI121" s="443">
        <f t="shared" si="243"/>
        <v>0</v>
      </c>
      <c r="AJ121" s="443">
        <f t="shared" si="243"/>
        <v>0</v>
      </c>
      <c r="AK121" s="443">
        <f t="shared" si="243"/>
        <v>0</v>
      </c>
      <c r="AL121" s="443">
        <f t="shared" si="243"/>
        <v>0</v>
      </c>
      <c r="AM121" s="443">
        <f t="shared" si="243"/>
        <v>0</v>
      </c>
      <c r="AN121" s="443">
        <f t="shared" si="243"/>
        <v>0</v>
      </c>
      <c r="AO121" s="443">
        <f t="shared" si="243"/>
        <v>0</v>
      </c>
      <c r="AP121" s="443">
        <f t="shared" si="243"/>
        <v>0</v>
      </c>
      <c r="AQ121" s="443">
        <f t="shared" si="243"/>
        <v>0</v>
      </c>
      <c r="AR121" s="443">
        <f t="shared" si="243"/>
        <v>0</v>
      </c>
      <c r="AS121" s="443">
        <f t="shared" si="243"/>
        <v>0</v>
      </c>
      <c r="AT121" s="443">
        <f t="shared" si="243"/>
        <v>0</v>
      </c>
      <c r="AU121" s="443">
        <f t="shared" si="243"/>
        <v>0</v>
      </c>
      <c r="AV121" s="443">
        <f t="shared" si="243"/>
        <v>0</v>
      </c>
      <c r="AW121" s="443">
        <f t="shared" si="243"/>
        <v>0</v>
      </c>
      <c r="AX121" s="443">
        <f t="shared" si="243"/>
        <v>0</v>
      </c>
      <c r="AY121" s="443">
        <f t="shared" si="243"/>
        <v>0</v>
      </c>
      <c r="AZ121" s="443">
        <f t="shared" si="243"/>
        <v>0</v>
      </c>
      <c r="BA121" s="443">
        <f t="shared" si="243"/>
        <v>0</v>
      </c>
      <c r="BB121" s="443">
        <f t="shared" si="243"/>
        <v>0</v>
      </c>
      <c r="BC121" s="443">
        <f t="shared" si="243"/>
        <v>0</v>
      </c>
      <c r="BD121" s="443">
        <f t="shared" si="243"/>
        <v>0</v>
      </c>
      <c r="BE121" s="443">
        <f t="shared" si="243"/>
        <v>0</v>
      </c>
      <c r="BF121" s="443">
        <f t="shared" si="243"/>
        <v>0</v>
      </c>
      <c r="BG121" s="443">
        <f t="shared" si="243"/>
        <v>0</v>
      </c>
      <c r="BH121" s="443">
        <f t="shared" si="243"/>
        <v>0</v>
      </c>
      <c r="BI121" s="443">
        <f t="shared" si="243"/>
        <v>0</v>
      </c>
      <c r="BJ121" s="443">
        <f t="shared" si="243"/>
        <v>0</v>
      </c>
      <c r="BK121" s="443">
        <f t="shared" si="243"/>
        <v>0</v>
      </c>
      <c r="BL121" s="443">
        <f t="shared" si="243"/>
        <v>0</v>
      </c>
      <c r="BM121" s="443">
        <f t="shared" si="243"/>
        <v>0</v>
      </c>
      <c r="BN121" s="443">
        <f t="shared" si="243"/>
        <v>0</v>
      </c>
      <c r="BO121" s="443">
        <f t="shared" si="243"/>
        <v>0</v>
      </c>
      <c r="BP121" s="443">
        <f t="shared" si="243"/>
        <v>0</v>
      </c>
      <c r="BQ121" s="443">
        <f t="shared" si="243"/>
        <v>0</v>
      </c>
      <c r="BR121" s="461"/>
      <c r="BS121" s="514">
        <f>SUM(J121:U121)</f>
        <v>5473972.6027397253</v>
      </c>
      <c r="BT121" s="514">
        <f>SUM(V121:AG121)</f>
        <v>14202739.726027397</v>
      </c>
      <c r="BU121" s="514">
        <f>SUM(AH121:AS121)</f>
        <v>0</v>
      </c>
      <c r="BV121" s="514">
        <f>SUM(AT121:BE121)</f>
        <v>0</v>
      </c>
      <c r="BW121" s="514">
        <f>SUM(BF121:BQ121)</f>
        <v>0</v>
      </c>
      <c r="BX121" s="443">
        <f t="shared" ref="BX121:CY121" si="244">IF(BX14=$C22,$C121*$E121,0)</f>
        <v>0</v>
      </c>
      <c r="BY121" s="443">
        <f t="shared" si="244"/>
        <v>0</v>
      </c>
      <c r="BZ121" s="443">
        <f t="shared" si="244"/>
        <v>0</v>
      </c>
      <c r="CA121" s="443">
        <f t="shared" si="244"/>
        <v>0</v>
      </c>
      <c r="CB121" s="443">
        <f t="shared" si="244"/>
        <v>0</v>
      </c>
      <c r="CC121" s="443">
        <f t="shared" si="244"/>
        <v>0</v>
      </c>
      <c r="CD121" s="443">
        <f t="shared" si="244"/>
        <v>0</v>
      </c>
      <c r="CE121" s="443">
        <f t="shared" si="244"/>
        <v>0</v>
      </c>
      <c r="CF121" s="443">
        <f t="shared" si="244"/>
        <v>0</v>
      </c>
      <c r="CG121" s="443">
        <f t="shared" si="244"/>
        <v>0</v>
      </c>
      <c r="CH121" s="443">
        <f t="shared" si="244"/>
        <v>0</v>
      </c>
      <c r="CI121" s="443">
        <f t="shared" si="244"/>
        <v>0</v>
      </c>
      <c r="CJ121" s="443">
        <f t="shared" si="244"/>
        <v>0</v>
      </c>
      <c r="CK121" s="443">
        <f t="shared" si="244"/>
        <v>0</v>
      </c>
      <c r="CL121" s="443">
        <f t="shared" si="244"/>
        <v>0</v>
      </c>
      <c r="CM121" s="443">
        <f t="shared" si="244"/>
        <v>0</v>
      </c>
      <c r="CN121" s="443">
        <f t="shared" si="244"/>
        <v>0</v>
      </c>
      <c r="CO121" s="443">
        <f t="shared" si="244"/>
        <v>0</v>
      </c>
      <c r="CP121" s="443">
        <f t="shared" si="244"/>
        <v>0</v>
      </c>
      <c r="CQ121" s="443">
        <f t="shared" si="244"/>
        <v>0</v>
      </c>
      <c r="CR121" s="443">
        <f t="shared" si="244"/>
        <v>0</v>
      </c>
      <c r="CS121" s="443">
        <f t="shared" si="244"/>
        <v>0</v>
      </c>
      <c r="CT121" s="443">
        <f t="shared" si="244"/>
        <v>0</v>
      </c>
      <c r="CU121" s="443">
        <f t="shared" si="244"/>
        <v>0</v>
      </c>
      <c r="CV121" s="443">
        <f t="shared" si="244"/>
        <v>0</v>
      </c>
      <c r="CW121" s="443">
        <f t="shared" si="244"/>
        <v>0</v>
      </c>
      <c r="CX121" s="443">
        <f t="shared" si="244"/>
        <v>0</v>
      </c>
      <c r="CY121" s="443">
        <f t="shared" si="244"/>
        <v>0</v>
      </c>
    </row>
    <row r="122" spans="1:103" s="430" customFormat="1">
      <c r="A122" s="460"/>
      <c r="B122" s="506" t="s">
        <v>194</v>
      </c>
      <c r="C122" s="558"/>
      <c r="D122" s="537"/>
      <c r="E122" s="537"/>
      <c r="F122" s="506"/>
      <c r="G122" s="507">
        <f>SUM(BS122:CY122)</f>
        <v>204287127.23337507</v>
      </c>
      <c r="H122" s="507" t="s">
        <v>136</v>
      </c>
      <c r="I122" s="506"/>
      <c r="J122" s="507">
        <f t="shared" ref="J122:AO122" si="245">SUM(J111,J116,J90,J114,J88,J121)</f>
        <v>0</v>
      </c>
      <c r="K122" s="507">
        <f t="shared" si="245"/>
        <v>0</v>
      </c>
      <c r="L122" s="507">
        <f t="shared" si="245"/>
        <v>0</v>
      </c>
      <c r="M122" s="507">
        <f t="shared" si="245"/>
        <v>0</v>
      </c>
      <c r="N122" s="507">
        <f t="shared" si="245"/>
        <v>0</v>
      </c>
      <c r="O122" s="507">
        <f t="shared" si="245"/>
        <v>0</v>
      </c>
      <c r="P122" s="507">
        <f t="shared" si="245"/>
        <v>11471942.481240558</v>
      </c>
      <c r="Q122" s="507">
        <f t="shared" si="245"/>
        <v>1117451.9276256927</v>
      </c>
      <c r="R122" s="507">
        <f t="shared" si="245"/>
        <v>1206219.0509133639</v>
      </c>
      <c r="S122" s="507">
        <f t="shared" si="245"/>
        <v>1294986.1742010352</v>
      </c>
      <c r="T122" s="507">
        <f t="shared" si="245"/>
        <v>1383753.2974887067</v>
      </c>
      <c r="U122" s="507">
        <f t="shared" si="245"/>
        <v>1472520.4207763774</v>
      </c>
      <c r="V122" s="507">
        <f t="shared" si="245"/>
        <v>1561287.5440640487</v>
      </c>
      <c r="W122" s="507">
        <f t="shared" si="245"/>
        <v>1650054.6673517199</v>
      </c>
      <c r="X122" s="507">
        <f t="shared" si="245"/>
        <v>1738821.7906393912</v>
      </c>
      <c r="Y122" s="507">
        <f t="shared" si="245"/>
        <v>1827588.9139270624</v>
      </c>
      <c r="Z122" s="507">
        <f t="shared" si="245"/>
        <v>1916356.0372147337</v>
      </c>
      <c r="AA122" s="507">
        <f t="shared" si="245"/>
        <v>2005123.1605024049</v>
      </c>
      <c r="AB122" s="507">
        <f t="shared" si="245"/>
        <v>2093890.2837900762</v>
      </c>
      <c r="AC122" s="507">
        <f t="shared" si="245"/>
        <v>2182657.4070777474</v>
      </c>
      <c r="AD122" s="507">
        <f t="shared" si="245"/>
        <v>2271424.5303654177</v>
      </c>
      <c r="AE122" s="507">
        <f t="shared" si="245"/>
        <v>169093049.54619676</v>
      </c>
      <c r="AF122" s="507">
        <f t="shared" si="245"/>
        <v>0</v>
      </c>
      <c r="AG122" s="507">
        <f t="shared" si="245"/>
        <v>0</v>
      </c>
      <c r="AH122" s="507">
        <f t="shared" si="245"/>
        <v>0</v>
      </c>
      <c r="AI122" s="507">
        <f t="shared" si="245"/>
        <v>0</v>
      </c>
      <c r="AJ122" s="507">
        <f t="shared" si="245"/>
        <v>0</v>
      </c>
      <c r="AK122" s="507">
        <f t="shared" si="245"/>
        <v>0</v>
      </c>
      <c r="AL122" s="507">
        <f t="shared" si="245"/>
        <v>0</v>
      </c>
      <c r="AM122" s="507">
        <f t="shared" si="245"/>
        <v>0</v>
      </c>
      <c r="AN122" s="507">
        <f t="shared" si="245"/>
        <v>0</v>
      </c>
      <c r="AO122" s="507">
        <f t="shared" si="245"/>
        <v>0</v>
      </c>
      <c r="AP122" s="507">
        <f t="shared" ref="AP122:BU122" si="246">SUM(AP111,AP116,AP90,AP114,AP88,AP121)</f>
        <v>0</v>
      </c>
      <c r="AQ122" s="507">
        <f t="shared" si="246"/>
        <v>0</v>
      </c>
      <c r="AR122" s="507">
        <f t="shared" si="246"/>
        <v>0</v>
      </c>
      <c r="AS122" s="507">
        <f t="shared" si="246"/>
        <v>0</v>
      </c>
      <c r="AT122" s="507">
        <f t="shared" si="246"/>
        <v>0</v>
      </c>
      <c r="AU122" s="507">
        <f t="shared" si="246"/>
        <v>0</v>
      </c>
      <c r="AV122" s="507">
        <f t="shared" si="246"/>
        <v>0</v>
      </c>
      <c r="AW122" s="507">
        <f t="shared" si="246"/>
        <v>0</v>
      </c>
      <c r="AX122" s="507">
        <f t="shared" si="246"/>
        <v>0</v>
      </c>
      <c r="AY122" s="507">
        <f t="shared" si="246"/>
        <v>0</v>
      </c>
      <c r="AZ122" s="507">
        <f t="shared" si="246"/>
        <v>0</v>
      </c>
      <c r="BA122" s="507">
        <f t="shared" si="246"/>
        <v>0</v>
      </c>
      <c r="BB122" s="507">
        <f t="shared" si="246"/>
        <v>0</v>
      </c>
      <c r="BC122" s="507">
        <f t="shared" si="246"/>
        <v>0</v>
      </c>
      <c r="BD122" s="507">
        <f t="shared" si="246"/>
        <v>0</v>
      </c>
      <c r="BE122" s="507">
        <f t="shared" si="246"/>
        <v>0</v>
      </c>
      <c r="BF122" s="507">
        <f t="shared" si="246"/>
        <v>0</v>
      </c>
      <c r="BG122" s="507">
        <f t="shared" si="246"/>
        <v>0</v>
      </c>
      <c r="BH122" s="507">
        <f t="shared" si="246"/>
        <v>0</v>
      </c>
      <c r="BI122" s="507">
        <f t="shared" si="246"/>
        <v>0</v>
      </c>
      <c r="BJ122" s="507">
        <f t="shared" si="246"/>
        <v>0</v>
      </c>
      <c r="BK122" s="507">
        <f t="shared" si="246"/>
        <v>0</v>
      </c>
      <c r="BL122" s="507">
        <f t="shared" si="246"/>
        <v>0</v>
      </c>
      <c r="BM122" s="507">
        <f t="shared" si="246"/>
        <v>0</v>
      </c>
      <c r="BN122" s="507">
        <f t="shared" si="246"/>
        <v>0</v>
      </c>
      <c r="BO122" s="507">
        <f t="shared" si="246"/>
        <v>0</v>
      </c>
      <c r="BP122" s="507">
        <f t="shared" si="246"/>
        <v>0</v>
      </c>
      <c r="BQ122" s="507">
        <f t="shared" si="246"/>
        <v>0</v>
      </c>
      <c r="BR122" s="537"/>
      <c r="BS122" s="507">
        <f t="shared" ref="BS122:CY122" si="247">SUM(BS111,BS116,BS90,BS114,BS88,BS121)</f>
        <v>17946873.352245733</v>
      </c>
      <c r="BT122" s="507">
        <f t="shared" si="247"/>
        <v>186340253.88112935</v>
      </c>
      <c r="BU122" s="507">
        <f t="shared" si="247"/>
        <v>0</v>
      </c>
      <c r="BV122" s="507">
        <f t="shared" si="247"/>
        <v>0</v>
      </c>
      <c r="BW122" s="507">
        <f t="shared" si="247"/>
        <v>0</v>
      </c>
      <c r="BX122" s="507">
        <f t="shared" si="247"/>
        <v>0</v>
      </c>
      <c r="BY122" s="507">
        <f t="shared" si="247"/>
        <v>0</v>
      </c>
      <c r="BZ122" s="507">
        <f t="shared" si="247"/>
        <v>0</v>
      </c>
      <c r="CA122" s="507">
        <f t="shared" si="247"/>
        <v>0</v>
      </c>
      <c r="CB122" s="507">
        <f t="shared" si="247"/>
        <v>0</v>
      </c>
      <c r="CC122" s="507">
        <f t="shared" si="247"/>
        <v>0</v>
      </c>
      <c r="CD122" s="507">
        <f t="shared" si="247"/>
        <v>0</v>
      </c>
      <c r="CE122" s="507">
        <f t="shared" si="247"/>
        <v>0</v>
      </c>
      <c r="CF122" s="507">
        <f t="shared" si="247"/>
        <v>0</v>
      </c>
      <c r="CG122" s="507">
        <f t="shared" si="247"/>
        <v>0</v>
      </c>
      <c r="CH122" s="507">
        <f t="shared" si="247"/>
        <v>0</v>
      </c>
      <c r="CI122" s="507">
        <f t="shared" si="247"/>
        <v>0</v>
      </c>
      <c r="CJ122" s="507">
        <f t="shared" si="247"/>
        <v>0</v>
      </c>
      <c r="CK122" s="507">
        <f t="shared" si="247"/>
        <v>0</v>
      </c>
      <c r="CL122" s="507">
        <f t="shared" si="247"/>
        <v>0</v>
      </c>
      <c r="CM122" s="507">
        <f t="shared" si="247"/>
        <v>0</v>
      </c>
      <c r="CN122" s="507">
        <f t="shared" si="247"/>
        <v>0</v>
      </c>
      <c r="CO122" s="507">
        <f t="shared" si="247"/>
        <v>0</v>
      </c>
      <c r="CP122" s="507">
        <f t="shared" si="247"/>
        <v>0</v>
      </c>
      <c r="CQ122" s="507">
        <f t="shared" si="247"/>
        <v>0</v>
      </c>
      <c r="CR122" s="507">
        <f t="shared" si="247"/>
        <v>0</v>
      </c>
      <c r="CS122" s="507">
        <f t="shared" si="247"/>
        <v>0</v>
      </c>
      <c r="CT122" s="507">
        <f t="shared" si="247"/>
        <v>0</v>
      </c>
      <c r="CU122" s="507">
        <f t="shared" si="247"/>
        <v>0</v>
      </c>
      <c r="CV122" s="507">
        <f t="shared" si="247"/>
        <v>0</v>
      </c>
      <c r="CW122" s="507">
        <f t="shared" si="247"/>
        <v>0</v>
      </c>
      <c r="CX122" s="507">
        <f t="shared" si="247"/>
        <v>0</v>
      </c>
      <c r="CY122" s="507">
        <f t="shared" si="247"/>
        <v>0</v>
      </c>
    </row>
    <row r="123" spans="1:103" s="430" customFormat="1">
      <c r="A123" s="460"/>
      <c r="B123" s="428"/>
      <c r="C123" s="535"/>
      <c r="D123" s="461"/>
      <c r="E123" s="461"/>
      <c r="F123" s="428"/>
      <c r="G123" s="428"/>
      <c r="H123" s="428"/>
      <c r="I123" s="428"/>
      <c r="J123" s="514"/>
      <c r="K123" s="514"/>
      <c r="L123" s="514"/>
      <c r="M123" s="514"/>
      <c r="N123" s="514"/>
      <c r="O123" s="514"/>
      <c r="P123" s="514"/>
      <c r="Q123" s="514"/>
      <c r="R123" s="514"/>
      <c r="S123" s="514"/>
      <c r="T123" s="514"/>
      <c r="U123" s="514"/>
      <c r="V123" s="514"/>
      <c r="W123" s="514"/>
      <c r="X123" s="514"/>
      <c r="Y123" s="514"/>
      <c r="Z123" s="514"/>
      <c r="AA123" s="514"/>
      <c r="AB123" s="514"/>
      <c r="AC123" s="514"/>
      <c r="AD123" s="514"/>
      <c r="AE123" s="514"/>
      <c r="AF123" s="514"/>
      <c r="AG123" s="514"/>
      <c r="AH123" s="514"/>
      <c r="AI123" s="514"/>
      <c r="AJ123" s="514"/>
      <c r="AK123" s="514"/>
      <c r="AL123" s="514"/>
      <c r="AM123" s="514"/>
      <c r="AN123" s="514"/>
      <c r="AO123" s="514"/>
      <c r="AP123" s="514"/>
      <c r="AQ123" s="514"/>
      <c r="AR123" s="514"/>
      <c r="AS123" s="514"/>
      <c r="AT123" s="514"/>
      <c r="AU123" s="514"/>
      <c r="AV123" s="514"/>
      <c r="AW123" s="514"/>
      <c r="AX123" s="514"/>
      <c r="AY123" s="514"/>
      <c r="AZ123" s="514"/>
      <c r="BA123" s="514"/>
      <c r="BB123" s="514"/>
      <c r="BC123" s="514"/>
      <c r="BD123" s="514"/>
      <c r="BE123" s="514"/>
      <c r="BF123" s="514"/>
      <c r="BG123" s="514"/>
      <c r="BH123" s="514"/>
      <c r="BI123" s="514"/>
      <c r="BJ123" s="514"/>
      <c r="BK123" s="514"/>
      <c r="BL123" s="514"/>
      <c r="BM123" s="514"/>
      <c r="BN123" s="514"/>
      <c r="BO123" s="514"/>
      <c r="BP123" s="514"/>
      <c r="BQ123" s="514"/>
      <c r="BR123" s="461"/>
      <c r="BS123" s="514"/>
      <c r="BT123" s="514"/>
      <c r="BU123" s="514"/>
      <c r="BV123" s="514"/>
      <c r="BW123" s="514"/>
      <c r="BX123" s="514"/>
      <c r="BY123" s="514"/>
      <c r="BZ123" s="514"/>
      <c r="CA123" s="514"/>
      <c r="CB123" s="514"/>
      <c r="CC123" s="514"/>
      <c r="CD123" s="514"/>
      <c r="CE123" s="514"/>
      <c r="CF123" s="514"/>
      <c r="CG123" s="514"/>
      <c r="CH123" s="514"/>
      <c r="CI123" s="514"/>
      <c r="CJ123" s="514"/>
      <c r="CK123" s="514"/>
      <c r="CL123" s="514"/>
      <c r="CM123" s="514"/>
      <c r="CN123" s="514"/>
      <c r="CO123" s="514"/>
      <c r="CP123" s="514"/>
      <c r="CQ123" s="514"/>
      <c r="CR123" s="514"/>
      <c r="CS123" s="514"/>
      <c r="CT123" s="514"/>
      <c r="CU123" s="514"/>
    </row>
    <row r="124" spans="1:103" s="430" customFormat="1">
      <c r="A124" s="460"/>
      <c r="B124" s="466" t="s">
        <v>106</v>
      </c>
      <c r="C124" s="559"/>
      <c r="D124" s="560"/>
      <c r="E124" s="560"/>
      <c r="F124" s="561"/>
      <c r="G124" s="561"/>
      <c r="H124" s="561"/>
      <c r="I124" s="561"/>
      <c r="J124" s="562"/>
      <c r="K124" s="562"/>
      <c r="L124" s="562"/>
      <c r="M124" s="562"/>
      <c r="N124" s="562"/>
      <c r="O124" s="562"/>
      <c r="P124" s="562"/>
      <c r="Q124" s="562"/>
      <c r="R124" s="562"/>
      <c r="S124" s="562"/>
      <c r="T124" s="562"/>
      <c r="U124" s="562"/>
      <c r="V124" s="562"/>
      <c r="W124" s="562"/>
      <c r="X124" s="562"/>
      <c r="Y124" s="562"/>
      <c r="Z124" s="562"/>
      <c r="AA124" s="562"/>
      <c r="AB124" s="562"/>
      <c r="AC124" s="562"/>
      <c r="AD124" s="562"/>
      <c r="AE124" s="562"/>
      <c r="AF124" s="562"/>
      <c r="AG124" s="562"/>
      <c r="AH124" s="562"/>
      <c r="AI124" s="562"/>
      <c r="AJ124" s="562"/>
      <c r="AK124" s="562"/>
      <c r="AL124" s="562"/>
      <c r="AM124" s="562"/>
      <c r="AN124" s="562"/>
      <c r="AO124" s="562"/>
      <c r="AP124" s="562"/>
      <c r="AQ124" s="562"/>
      <c r="AR124" s="562"/>
      <c r="AS124" s="562"/>
      <c r="AT124" s="562"/>
      <c r="AU124" s="562"/>
      <c r="AV124" s="562"/>
      <c r="AW124" s="562"/>
      <c r="AX124" s="562"/>
      <c r="AY124" s="562"/>
      <c r="AZ124" s="562"/>
      <c r="BA124" s="562"/>
      <c r="BB124" s="562"/>
      <c r="BC124" s="562"/>
      <c r="BD124" s="562"/>
      <c r="BE124" s="562"/>
      <c r="BF124" s="562"/>
      <c r="BG124" s="562"/>
      <c r="BH124" s="562"/>
      <c r="BI124" s="562"/>
      <c r="BJ124" s="562"/>
      <c r="BK124" s="562"/>
      <c r="BL124" s="562"/>
      <c r="BM124" s="562"/>
      <c r="BN124" s="562"/>
      <c r="BO124" s="562"/>
      <c r="BP124" s="562"/>
      <c r="BQ124" s="562"/>
      <c r="BR124" s="560"/>
      <c r="BS124" s="562"/>
      <c r="BT124" s="562"/>
      <c r="BU124" s="562"/>
      <c r="BV124" s="562"/>
      <c r="BW124" s="562"/>
      <c r="BX124" s="562"/>
      <c r="BY124" s="562"/>
      <c r="BZ124" s="562"/>
      <c r="CA124" s="562"/>
      <c r="CB124" s="562"/>
      <c r="CC124" s="562"/>
      <c r="CD124" s="562"/>
      <c r="CE124" s="562"/>
      <c r="CF124" s="562"/>
      <c r="CG124" s="562"/>
      <c r="CH124" s="562"/>
      <c r="CI124" s="562"/>
      <c r="CJ124" s="562"/>
      <c r="CK124" s="562"/>
      <c r="CL124" s="562"/>
      <c r="CM124" s="562"/>
      <c r="CN124" s="562"/>
      <c r="CO124" s="562"/>
      <c r="CP124" s="562"/>
      <c r="CQ124" s="562"/>
      <c r="CR124" s="562"/>
      <c r="CS124" s="562"/>
      <c r="CT124" s="562"/>
      <c r="CU124" s="562"/>
      <c r="CV124" s="563"/>
      <c r="CW124" s="563"/>
      <c r="CX124" s="563"/>
      <c r="CY124" s="564"/>
    </row>
    <row r="125" spans="1:103" s="429" customFormat="1">
      <c r="A125" s="432"/>
      <c r="B125" s="565" t="s">
        <v>103</v>
      </c>
      <c r="C125" s="552">
        <f>SUM(BS125:CY125)</f>
        <v>0</v>
      </c>
      <c r="D125" s="440" t="s">
        <v>138</v>
      </c>
      <c r="F125" s="440"/>
      <c r="G125" s="440"/>
      <c r="H125" s="440"/>
      <c r="I125" s="427"/>
      <c r="J125" s="442">
        <f t="shared" ref="J125:AO125" si="248">IF(J7&gt;=$C16,J64,0)</f>
        <v>0</v>
      </c>
      <c r="K125" s="442">
        <f t="shared" si="248"/>
        <v>0</v>
      </c>
      <c r="L125" s="442">
        <f t="shared" si="248"/>
        <v>0</v>
      </c>
      <c r="M125" s="442">
        <f t="shared" si="248"/>
        <v>0</v>
      </c>
      <c r="N125" s="442">
        <f t="shared" si="248"/>
        <v>0</v>
      </c>
      <c r="O125" s="442">
        <f t="shared" si="248"/>
        <v>0</v>
      </c>
      <c r="P125" s="442">
        <f t="shared" si="248"/>
        <v>0</v>
      </c>
      <c r="Q125" s="442">
        <f t="shared" si="248"/>
        <v>0</v>
      </c>
      <c r="R125" s="442">
        <f t="shared" si="248"/>
        <v>0</v>
      </c>
      <c r="S125" s="442">
        <f t="shared" si="248"/>
        <v>0</v>
      </c>
      <c r="T125" s="442">
        <f t="shared" si="248"/>
        <v>0</v>
      </c>
      <c r="U125" s="442">
        <f t="shared" si="248"/>
        <v>0</v>
      </c>
      <c r="V125" s="442">
        <f t="shared" si="248"/>
        <v>0</v>
      </c>
      <c r="W125" s="442">
        <f t="shared" si="248"/>
        <v>0</v>
      </c>
      <c r="X125" s="442">
        <f t="shared" si="248"/>
        <v>0</v>
      </c>
      <c r="Y125" s="442">
        <f t="shared" si="248"/>
        <v>0</v>
      </c>
      <c r="Z125" s="442">
        <f t="shared" si="248"/>
        <v>0</v>
      </c>
      <c r="AA125" s="442">
        <f t="shared" si="248"/>
        <v>0</v>
      </c>
      <c r="AB125" s="442">
        <f t="shared" si="248"/>
        <v>0</v>
      </c>
      <c r="AC125" s="442">
        <f t="shared" si="248"/>
        <v>0</v>
      </c>
      <c r="AD125" s="442">
        <f t="shared" si="248"/>
        <v>0</v>
      </c>
      <c r="AE125" s="442">
        <f t="shared" si="248"/>
        <v>0</v>
      </c>
      <c r="AF125" s="442">
        <f t="shared" si="248"/>
        <v>0</v>
      </c>
      <c r="AG125" s="442">
        <f t="shared" si="248"/>
        <v>0</v>
      </c>
      <c r="AH125" s="442">
        <f t="shared" si="248"/>
        <v>0</v>
      </c>
      <c r="AI125" s="442">
        <f t="shared" si="248"/>
        <v>0</v>
      </c>
      <c r="AJ125" s="442">
        <f t="shared" si="248"/>
        <v>0</v>
      </c>
      <c r="AK125" s="442">
        <f t="shared" si="248"/>
        <v>0</v>
      </c>
      <c r="AL125" s="442">
        <f t="shared" si="248"/>
        <v>0</v>
      </c>
      <c r="AM125" s="442">
        <f t="shared" si="248"/>
        <v>0</v>
      </c>
      <c r="AN125" s="442">
        <f t="shared" si="248"/>
        <v>0</v>
      </c>
      <c r="AO125" s="442">
        <f t="shared" si="248"/>
        <v>0</v>
      </c>
      <c r="AP125" s="442">
        <f t="shared" ref="AP125:BQ125" si="249">IF(AP7&gt;=$C16,AP64,0)</f>
        <v>0</v>
      </c>
      <c r="AQ125" s="442">
        <f t="shared" si="249"/>
        <v>0</v>
      </c>
      <c r="AR125" s="442">
        <f t="shared" si="249"/>
        <v>0</v>
      </c>
      <c r="AS125" s="442">
        <f t="shared" si="249"/>
        <v>0</v>
      </c>
      <c r="AT125" s="442">
        <f t="shared" si="249"/>
        <v>0</v>
      </c>
      <c r="AU125" s="442">
        <f t="shared" si="249"/>
        <v>0</v>
      </c>
      <c r="AV125" s="442">
        <f t="shared" si="249"/>
        <v>0</v>
      </c>
      <c r="AW125" s="442">
        <f t="shared" si="249"/>
        <v>0</v>
      </c>
      <c r="AX125" s="442">
        <f t="shared" si="249"/>
        <v>0</v>
      </c>
      <c r="AY125" s="442">
        <f t="shared" si="249"/>
        <v>0</v>
      </c>
      <c r="AZ125" s="442">
        <f t="shared" si="249"/>
        <v>0</v>
      </c>
      <c r="BA125" s="442">
        <f t="shared" si="249"/>
        <v>0</v>
      </c>
      <c r="BB125" s="442">
        <f t="shared" si="249"/>
        <v>0</v>
      </c>
      <c r="BC125" s="442">
        <f t="shared" si="249"/>
        <v>0</v>
      </c>
      <c r="BD125" s="442">
        <f t="shared" si="249"/>
        <v>0</v>
      </c>
      <c r="BE125" s="442">
        <f t="shared" si="249"/>
        <v>0</v>
      </c>
      <c r="BF125" s="442">
        <f t="shared" si="249"/>
        <v>0</v>
      </c>
      <c r="BG125" s="442">
        <f t="shared" si="249"/>
        <v>0</v>
      </c>
      <c r="BH125" s="442">
        <f t="shared" si="249"/>
        <v>0</v>
      </c>
      <c r="BI125" s="442">
        <f t="shared" si="249"/>
        <v>0</v>
      </c>
      <c r="BJ125" s="442">
        <f t="shared" si="249"/>
        <v>0</v>
      </c>
      <c r="BK125" s="442">
        <f t="shared" si="249"/>
        <v>0</v>
      </c>
      <c r="BL125" s="442">
        <f t="shared" si="249"/>
        <v>0</v>
      </c>
      <c r="BM125" s="442">
        <f t="shared" si="249"/>
        <v>0</v>
      </c>
      <c r="BN125" s="442">
        <f t="shared" si="249"/>
        <v>0</v>
      </c>
      <c r="BO125" s="442">
        <f t="shared" si="249"/>
        <v>0</v>
      </c>
      <c r="BP125" s="442">
        <f t="shared" si="249"/>
        <v>0</v>
      </c>
      <c r="BQ125" s="442">
        <f t="shared" si="249"/>
        <v>0</v>
      </c>
      <c r="BR125" s="465"/>
      <c r="BS125" s="442">
        <f>SUM(J125:U125)</f>
        <v>0</v>
      </c>
      <c r="BT125" s="442">
        <f>SUM(V125:AG125)</f>
        <v>0</v>
      </c>
      <c r="BU125" s="442">
        <f>SUM(AH125:AS125)</f>
        <v>0</v>
      </c>
      <c r="BV125" s="442">
        <f>SUM(AT125:BE125)</f>
        <v>0</v>
      </c>
      <c r="BW125" s="442">
        <f>SUM(BF125:BQ125)</f>
        <v>0</v>
      </c>
      <c r="BX125" s="442">
        <f t="shared" ref="BX125:CY125" si="250">IF(BX7&gt;=$C16,BX64,0)</f>
        <v>0</v>
      </c>
      <c r="BY125" s="442">
        <f t="shared" si="250"/>
        <v>0</v>
      </c>
      <c r="BZ125" s="442">
        <f t="shared" si="250"/>
        <v>0</v>
      </c>
      <c r="CA125" s="442">
        <f t="shared" si="250"/>
        <v>0</v>
      </c>
      <c r="CB125" s="442">
        <f t="shared" si="250"/>
        <v>0</v>
      </c>
      <c r="CC125" s="442">
        <f t="shared" si="250"/>
        <v>0</v>
      </c>
      <c r="CD125" s="442">
        <f t="shared" si="250"/>
        <v>0</v>
      </c>
      <c r="CE125" s="442">
        <f t="shared" si="250"/>
        <v>0</v>
      </c>
      <c r="CF125" s="442">
        <f t="shared" si="250"/>
        <v>0</v>
      </c>
      <c r="CG125" s="442">
        <f t="shared" si="250"/>
        <v>0</v>
      </c>
      <c r="CH125" s="442">
        <f t="shared" si="250"/>
        <v>0</v>
      </c>
      <c r="CI125" s="442">
        <f t="shared" si="250"/>
        <v>0</v>
      </c>
      <c r="CJ125" s="442">
        <f t="shared" si="250"/>
        <v>0</v>
      </c>
      <c r="CK125" s="442">
        <f t="shared" si="250"/>
        <v>0</v>
      </c>
      <c r="CL125" s="442">
        <f t="shared" si="250"/>
        <v>0</v>
      </c>
      <c r="CM125" s="442">
        <f t="shared" si="250"/>
        <v>0</v>
      </c>
      <c r="CN125" s="442">
        <f t="shared" si="250"/>
        <v>0</v>
      </c>
      <c r="CO125" s="442">
        <f t="shared" si="250"/>
        <v>0</v>
      </c>
      <c r="CP125" s="442">
        <f t="shared" si="250"/>
        <v>0</v>
      </c>
      <c r="CQ125" s="442">
        <f t="shared" si="250"/>
        <v>0</v>
      </c>
      <c r="CR125" s="442">
        <f t="shared" si="250"/>
        <v>0</v>
      </c>
      <c r="CS125" s="442">
        <f t="shared" si="250"/>
        <v>0</v>
      </c>
      <c r="CT125" s="442">
        <f t="shared" si="250"/>
        <v>0</v>
      </c>
      <c r="CU125" s="442">
        <f t="shared" si="250"/>
        <v>0</v>
      </c>
      <c r="CV125" s="442">
        <f t="shared" si="250"/>
        <v>0</v>
      </c>
      <c r="CW125" s="442">
        <f t="shared" si="250"/>
        <v>0</v>
      </c>
      <c r="CX125" s="442">
        <f t="shared" si="250"/>
        <v>0</v>
      </c>
      <c r="CY125" s="566">
        <f t="shared" si="250"/>
        <v>0</v>
      </c>
    </row>
    <row r="126" spans="1:103" s="429" customFormat="1">
      <c r="A126" s="432"/>
      <c r="B126" s="567" t="s">
        <v>101</v>
      </c>
      <c r="C126" s="552">
        <f>SUM(BS126:CY126)</f>
        <v>0</v>
      </c>
      <c r="D126" s="568" t="s">
        <v>138</v>
      </c>
      <c r="E126" s="569"/>
      <c r="F126" s="479"/>
      <c r="G126" s="479"/>
      <c r="H126" s="479"/>
      <c r="I126" s="480"/>
      <c r="J126" s="570">
        <f t="shared" ref="J126:AO126" si="251">IF(J7&gt;=$C16,J69,0)</f>
        <v>0</v>
      </c>
      <c r="K126" s="570">
        <f t="shared" si="251"/>
        <v>0</v>
      </c>
      <c r="L126" s="570">
        <f t="shared" si="251"/>
        <v>0</v>
      </c>
      <c r="M126" s="570">
        <f t="shared" si="251"/>
        <v>0</v>
      </c>
      <c r="N126" s="570">
        <f t="shared" si="251"/>
        <v>0</v>
      </c>
      <c r="O126" s="570">
        <f t="shared" si="251"/>
        <v>0</v>
      </c>
      <c r="P126" s="570">
        <f t="shared" si="251"/>
        <v>0</v>
      </c>
      <c r="Q126" s="570">
        <f t="shared" si="251"/>
        <v>0</v>
      </c>
      <c r="R126" s="570">
        <f t="shared" si="251"/>
        <v>0</v>
      </c>
      <c r="S126" s="570">
        <f t="shared" si="251"/>
        <v>0</v>
      </c>
      <c r="T126" s="570">
        <f t="shared" si="251"/>
        <v>0</v>
      </c>
      <c r="U126" s="570">
        <f t="shared" si="251"/>
        <v>0</v>
      </c>
      <c r="V126" s="570">
        <f t="shared" si="251"/>
        <v>0</v>
      </c>
      <c r="W126" s="570">
        <f t="shared" si="251"/>
        <v>0</v>
      </c>
      <c r="X126" s="570">
        <f t="shared" si="251"/>
        <v>0</v>
      </c>
      <c r="Y126" s="570">
        <f t="shared" si="251"/>
        <v>0</v>
      </c>
      <c r="Z126" s="570">
        <f t="shared" si="251"/>
        <v>0</v>
      </c>
      <c r="AA126" s="570">
        <f t="shared" si="251"/>
        <v>0</v>
      </c>
      <c r="AB126" s="570">
        <f t="shared" si="251"/>
        <v>0</v>
      </c>
      <c r="AC126" s="570">
        <f t="shared" si="251"/>
        <v>0</v>
      </c>
      <c r="AD126" s="570">
        <f t="shared" si="251"/>
        <v>0</v>
      </c>
      <c r="AE126" s="570">
        <f t="shared" si="251"/>
        <v>0</v>
      </c>
      <c r="AF126" s="570">
        <f t="shared" si="251"/>
        <v>0</v>
      </c>
      <c r="AG126" s="570">
        <f t="shared" si="251"/>
        <v>0</v>
      </c>
      <c r="AH126" s="570">
        <f t="shared" si="251"/>
        <v>0</v>
      </c>
      <c r="AI126" s="570">
        <f t="shared" si="251"/>
        <v>0</v>
      </c>
      <c r="AJ126" s="570">
        <f t="shared" si="251"/>
        <v>0</v>
      </c>
      <c r="AK126" s="570">
        <f t="shared" si="251"/>
        <v>0</v>
      </c>
      <c r="AL126" s="570">
        <f t="shared" si="251"/>
        <v>0</v>
      </c>
      <c r="AM126" s="570">
        <f t="shared" si="251"/>
        <v>0</v>
      </c>
      <c r="AN126" s="570">
        <f t="shared" si="251"/>
        <v>0</v>
      </c>
      <c r="AO126" s="570">
        <f t="shared" si="251"/>
        <v>0</v>
      </c>
      <c r="AP126" s="570">
        <f t="shared" ref="AP126:BQ126" si="252">IF(AP7&gt;=$C16,AP69,0)</f>
        <v>0</v>
      </c>
      <c r="AQ126" s="570">
        <f t="shared" si="252"/>
        <v>0</v>
      </c>
      <c r="AR126" s="570">
        <f t="shared" si="252"/>
        <v>0</v>
      </c>
      <c r="AS126" s="570">
        <f t="shared" si="252"/>
        <v>0</v>
      </c>
      <c r="AT126" s="570">
        <f t="shared" si="252"/>
        <v>0</v>
      </c>
      <c r="AU126" s="570">
        <f t="shared" si="252"/>
        <v>0</v>
      </c>
      <c r="AV126" s="570">
        <f t="shared" si="252"/>
        <v>0</v>
      </c>
      <c r="AW126" s="570">
        <f t="shared" si="252"/>
        <v>0</v>
      </c>
      <c r="AX126" s="570">
        <f t="shared" si="252"/>
        <v>0</v>
      </c>
      <c r="AY126" s="570">
        <f t="shared" si="252"/>
        <v>0</v>
      </c>
      <c r="AZ126" s="570">
        <f t="shared" si="252"/>
        <v>0</v>
      </c>
      <c r="BA126" s="570">
        <f t="shared" si="252"/>
        <v>0</v>
      </c>
      <c r="BB126" s="570">
        <f t="shared" si="252"/>
        <v>0</v>
      </c>
      <c r="BC126" s="570">
        <f t="shared" si="252"/>
        <v>0</v>
      </c>
      <c r="BD126" s="570">
        <f t="shared" si="252"/>
        <v>0</v>
      </c>
      <c r="BE126" s="570">
        <f t="shared" si="252"/>
        <v>0</v>
      </c>
      <c r="BF126" s="570">
        <f t="shared" si="252"/>
        <v>0</v>
      </c>
      <c r="BG126" s="570">
        <f t="shared" si="252"/>
        <v>0</v>
      </c>
      <c r="BH126" s="570">
        <f t="shared" si="252"/>
        <v>0</v>
      </c>
      <c r="BI126" s="570">
        <f t="shared" si="252"/>
        <v>0</v>
      </c>
      <c r="BJ126" s="570">
        <f t="shared" si="252"/>
        <v>0</v>
      </c>
      <c r="BK126" s="570">
        <f t="shared" si="252"/>
        <v>0</v>
      </c>
      <c r="BL126" s="570">
        <f t="shared" si="252"/>
        <v>0</v>
      </c>
      <c r="BM126" s="570">
        <f t="shared" si="252"/>
        <v>0</v>
      </c>
      <c r="BN126" s="570">
        <f t="shared" si="252"/>
        <v>0</v>
      </c>
      <c r="BO126" s="570">
        <f t="shared" si="252"/>
        <v>0</v>
      </c>
      <c r="BP126" s="570">
        <f t="shared" si="252"/>
        <v>0</v>
      </c>
      <c r="BQ126" s="570">
        <f t="shared" si="252"/>
        <v>0</v>
      </c>
      <c r="BR126" s="482"/>
      <c r="BS126" s="570">
        <f>SUM(J126:U126)</f>
        <v>0</v>
      </c>
      <c r="BT126" s="570">
        <f>SUM(V126:AG126)</f>
        <v>0</v>
      </c>
      <c r="BU126" s="570">
        <f>SUM(AH126:AS126)</f>
        <v>0</v>
      </c>
      <c r="BV126" s="570">
        <f>SUM(AT126:BE126)</f>
        <v>0</v>
      </c>
      <c r="BW126" s="570">
        <f>SUM(BF126:BQ126)</f>
        <v>0</v>
      </c>
      <c r="BX126" s="570">
        <f t="shared" ref="BX126:CY126" si="253">IF(BX7&gt;=$C16,BX69,0)</f>
        <v>0</v>
      </c>
      <c r="BY126" s="570">
        <f t="shared" si="253"/>
        <v>0</v>
      </c>
      <c r="BZ126" s="570">
        <f t="shared" si="253"/>
        <v>0</v>
      </c>
      <c r="CA126" s="570">
        <f t="shared" si="253"/>
        <v>0</v>
      </c>
      <c r="CB126" s="570">
        <f t="shared" si="253"/>
        <v>0</v>
      </c>
      <c r="CC126" s="570">
        <f t="shared" si="253"/>
        <v>0</v>
      </c>
      <c r="CD126" s="570">
        <f t="shared" si="253"/>
        <v>0</v>
      </c>
      <c r="CE126" s="570">
        <f t="shared" si="253"/>
        <v>0</v>
      </c>
      <c r="CF126" s="570">
        <f t="shared" si="253"/>
        <v>0</v>
      </c>
      <c r="CG126" s="570">
        <f t="shared" si="253"/>
        <v>0</v>
      </c>
      <c r="CH126" s="570">
        <f t="shared" si="253"/>
        <v>0</v>
      </c>
      <c r="CI126" s="570">
        <f t="shared" si="253"/>
        <v>0</v>
      </c>
      <c r="CJ126" s="570">
        <f t="shared" si="253"/>
        <v>0</v>
      </c>
      <c r="CK126" s="570">
        <f t="shared" si="253"/>
        <v>0</v>
      </c>
      <c r="CL126" s="570">
        <f t="shared" si="253"/>
        <v>0</v>
      </c>
      <c r="CM126" s="570">
        <f t="shared" si="253"/>
        <v>0</v>
      </c>
      <c r="CN126" s="570">
        <f t="shared" si="253"/>
        <v>0</v>
      </c>
      <c r="CO126" s="570">
        <f t="shared" si="253"/>
        <v>0</v>
      </c>
      <c r="CP126" s="570">
        <f t="shared" si="253"/>
        <v>0</v>
      </c>
      <c r="CQ126" s="570">
        <f t="shared" si="253"/>
        <v>0</v>
      </c>
      <c r="CR126" s="570">
        <f t="shared" si="253"/>
        <v>0</v>
      </c>
      <c r="CS126" s="570">
        <f t="shared" si="253"/>
        <v>0</v>
      </c>
      <c r="CT126" s="570">
        <f t="shared" si="253"/>
        <v>0</v>
      </c>
      <c r="CU126" s="570">
        <f t="shared" si="253"/>
        <v>0</v>
      </c>
      <c r="CV126" s="570">
        <f t="shared" si="253"/>
        <v>0</v>
      </c>
      <c r="CW126" s="570">
        <f t="shared" si="253"/>
        <v>0</v>
      </c>
      <c r="CX126" s="570">
        <f t="shared" si="253"/>
        <v>0</v>
      </c>
      <c r="CY126" s="571">
        <f t="shared" si="253"/>
        <v>0</v>
      </c>
    </row>
    <row r="127" spans="1:103">
      <c r="B127" s="456"/>
      <c r="C127" s="572"/>
      <c r="D127" s="573"/>
      <c r="E127" s="573"/>
      <c r="L127" s="475"/>
      <c r="M127" s="475"/>
      <c r="N127" s="475"/>
      <c r="O127" s="475"/>
      <c r="P127" s="475"/>
      <c r="Q127" s="475"/>
      <c r="R127" s="475"/>
      <c r="S127" s="475"/>
      <c r="T127" s="475"/>
      <c r="U127" s="475"/>
      <c r="V127" s="475"/>
      <c r="W127" s="475"/>
      <c r="X127" s="475"/>
      <c r="Y127" s="475"/>
      <c r="Z127" s="475"/>
      <c r="AA127" s="475"/>
      <c r="AB127" s="475"/>
      <c r="AC127" s="475"/>
      <c r="AD127" s="475"/>
      <c r="AE127" s="475"/>
      <c r="AF127" s="475"/>
      <c r="AG127" s="475"/>
      <c r="AH127" s="475"/>
      <c r="AI127" s="475"/>
      <c r="AJ127" s="475"/>
      <c r="AK127" s="475"/>
      <c r="AL127" s="475"/>
      <c r="AM127" s="475"/>
      <c r="AN127" s="475"/>
      <c r="AO127" s="475"/>
      <c r="AP127" s="475"/>
      <c r="AQ127" s="475"/>
      <c r="AR127" s="475"/>
      <c r="AS127" s="475"/>
      <c r="AT127" s="475"/>
      <c r="AU127" s="475"/>
      <c r="AV127" s="475"/>
      <c r="AW127" s="475"/>
      <c r="AX127" s="475"/>
      <c r="AY127" s="475"/>
      <c r="AZ127" s="475"/>
      <c r="BA127" s="475"/>
      <c r="BB127" s="475"/>
      <c r="BC127" s="475"/>
      <c r="BD127" s="475"/>
      <c r="BE127" s="475"/>
      <c r="BF127" s="475"/>
      <c r="BG127" s="475"/>
      <c r="BH127" s="475"/>
      <c r="BI127" s="475"/>
      <c r="BJ127" s="475"/>
      <c r="BK127" s="475"/>
      <c r="BL127" s="475"/>
      <c r="BM127" s="475"/>
      <c r="BN127" s="475"/>
      <c r="BO127" s="475"/>
      <c r="BP127" s="475"/>
      <c r="BQ127" s="475"/>
      <c r="BR127" s="475"/>
      <c r="BS127" s="475"/>
      <c r="BT127" s="475"/>
      <c r="BU127" s="475"/>
      <c r="BV127" s="475"/>
      <c r="BW127" s="475"/>
      <c r="BX127" s="475"/>
      <c r="BY127" s="475"/>
      <c r="BZ127" s="475"/>
      <c r="CA127" s="475"/>
      <c r="CB127" s="475"/>
      <c r="CC127" s="475"/>
      <c r="CD127" s="475"/>
      <c r="CE127" s="475"/>
      <c r="CF127" s="475"/>
      <c r="CG127" s="475"/>
      <c r="CH127" s="475"/>
      <c r="CI127" s="475"/>
      <c r="CJ127" s="475"/>
      <c r="CK127" s="475"/>
      <c r="CL127" s="475"/>
      <c r="CM127" s="475"/>
      <c r="CN127" s="475"/>
      <c r="CO127" s="475"/>
      <c r="CP127" s="475"/>
      <c r="CQ127" s="475"/>
      <c r="CR127" s="475"/>
      <c r="CS127" s="475"/>
      <c r="CT127" s="475"/>
      <c r="CU127" s="475"/>
    </row>
    <row r="128" spans="1:103">
      <c r="A128" s="432" t="s">
        <v>66</v>
      </c>
      <c r="B128" s="448" t="s">
        <v>21</v>
      </c>
      <c r="P128" s="442"/>
      <c r="R128" s="540"/>
    </row>
    <row r="129" spans="1:103">
      <c r="B129" s="427" t="s">
        <v>71</v>
      </c>
      <c r="C129" s="464"/>
      <c r="F129" s="442"/>
      <c r="G129" s="442">
        <f t="shared" ref="G129:G141" si="254">SUM(BS129:CY129)</f>
        <v>13840255</v>
      </c>
      <c r="H129" s="442" t="s">
        <v>136</v>
      </c>
      <c r="J129" s="442">
        <f t="shared" ref="J129:AO129" si="255">J74</f>
        <v>0</v>
      </c>
      <c r="K129" s="442">
        <f t="shared" si="255"/>
        <v>0</v>
      </c>
      <c r="L129" s="442">
        <f t="shared" si="255"/>
        <v>0</v>
      </c>
      <c r="M129" s="442">
        <f t="shared" si="255"/>
        <v>0</v>
      </c>
      <c r="N129" s="442">
        <f t="shared" si="255"/>
        <v>0</v>
      </c>
      <c r="O129" s="442">
        <f t="shared" si="255"/>
        <v>0</v>
      </c>
      <c r="P129" s="442">
        <f t="shared" si="255"/>
        <v>0</v>
      </c>
      <c r="Q129" s="442">
        <f t="shared" si="255"/>
        <v>0</v>
      </c>
      <c r="R129" s="442">
        <f t="shared" si="255"/>
        <v>0</v>
      </c>
      <c r="S129" s="442">
        <f t="shared" si="255"/>
        <v>0</v>
      </c>
      <c r="T129" s="442">
        <f t="shared" si="255"/>
        <v>0</v>
      </c>
      <c r="U129" s="442">
        <f t="shared" si="255"/>
        <v>0</v>
      </c>
      <c r="V129" s="442">
        <f t="shared" si="255"/>
        <v>0</v>
      </c>
      <c r="W129" s="442">
        <f t="shared" si="255"/>
        <v>0</v>
      </c>
      <c r="X129" s="442">
        <f t="shared" si="255"/>
        <v>0</v>
      </c>
      <c r="Y129" s="442">
        <f t="shared" si="255"/>
        <v>0</v>
      </c>
      <c r="Z129" s="442">
        <f t="shared" si="255"/>
        <v>0</v>
      </c>
      <c r="AA129" s="442">
        <f t="shared" si="255"/>
        <v>0</v>
      </c>
      <c r="AB129" s="442">
        <f t="shared" si="255"/>
        <v>0</v>
      </c>
      <c r="AC129" s="442">
        <f t="shared" si="255"/>
        <v>0</v>
      </c>
      <c r="AD129" s="442">
        <f t="shared" si="255"/>
        <v>0</v>
      </c>
      <c r="AE129" s="442">
        <f t="shared" si="255"/>
        <v>13840255</v>
      </c>
      <c r="AF129" s="442">
        <f t="shared" si="255"/>
        <v>0</v>
      </c>
      <c r="AG129" s="442">
        <f t="shared" si="255"/>
        <v>0</v>
      </c>
      <c r="AH129" s="442">
        <f t="shared" si="255"/>
        <v>0</v>
      </c>
      <c r="AI129" s="442">
        <f t="shared" si="255"/>
        <v>0</v>
      </c>
      <c r="AJ129" s="442">
        <f t="shared" si="255"/>
        <v>0</v>
      </c>
      <c r="AK129" s="442">
        <f t="shared" si="255"/>
        <v>0</v>
      </c>
      <c r="AL129" s="442">
        <f t="shared" si="255"/>
        <v>0</v>
      </c>
      <c r="AM129" s="442">
        <f t="shared" si="255"/>
        <v>0</v>
      </c>
      <c r="AN129" s="442">
        <f t="shared" si="255"/>
        <v>0</v>
      </c>
      <c r="AO129" s="442">
        <f t="shared" si="255"/>
        <v>0</v>
      </c>
      <c r="AP129" s="442">
        <f t="shared" ref="AP129:BQ129" si="256">AP74</f>
        <v>0</v>
      </c>
      <c r="AQ129" s="442">
        <f t="shared" si="256"/>
        <v>0</v>
      </c>
      <c r="AR129" s="442">
        <f t="shared" si="256"/>
        <v>0</v>
      </c>
      <c r="AS129" s="442">
        <f t="shared" si="256"/>
        <v>0</v>
      </c>
      <c r="AT129" s="442">
        <f t="shared" si="256"/>
        <v>0</v>
      </c>
      <c r="AU129" s="442">
        <f t="shared" si="256"/>
        <v>0</v>
      </c>
      <c r="AV129" s="442">
        <f t="shared" si="256"/>
        <v>0</v>
      </c>
      <c r="AW129" s="442">
        <f t="shared" si="256"/>
        <v>0</v>
      </c>
      <c r="AX129" s="442">
        <f t="shared" si="256"/>
        <v>0</v>
      </c>
      <c r="AY129" s="442">
        <f t="shared" si="256"/>
        <v>0</v>
      </c>
      <c r="AZ129" s="442">
        <f t="shared" si="256"/>
        <v>0</v>
      </c>
      <c r="BA129" s="442">
        <f t="shared" si="256"/>
        <v>0</v>
      </c>
      <c r="BB129" s="442">
        <f t="shared" si="256"/>
        <v>0</v>
      </c>
      <c r="BC129" s="442">
        <f t="shared" si="256"/>
        <v>0</v>
      </c>
      <c r="BD129" s="442">
        <f t="shared" si="256"/>
        <v>0</v>
      </c>
      <c r="BE129" s="442">
        <f t="shared" si="256"/>
        <v>0</v>
      </c>
      <c r="BF129" s="442">
        <f t="shared" si="256"/>
        <v>0</v>
      </c>
      <c r="BG129" s="442">
        <f t="shared" si="256"/>
        <v>0</v>
      </c>
      <c r="BH129" s="442">
        <f t="shared" si="256"/>
        <v>0</v>
      </c>
      <c r="BI129" s="442">
        <f t="shared" si="256"/>
        <v>0</v>
      </c>
      <c r="BJ129" s="442">
        <f t="shared" si="256"/>
        <v>0</v>
      </c>
      <c r="BK129" s="442">
        <f t="shared" si="256"/>
        <v>0</v>
      </c>
      <c r="BL129" s="442">
        <f t="shared" si="256"/>
        <v>0</v>
      </c>
      <c r="BM129" s="442">
        <f t="shared" si="256"/>
        <v>0</v>
      </c>
      <c r="BN129" s="442">
        <f t="shared" si="256"/>
        <v>0</v>
      </c>
      <c r="BO129" s="442">
        <f t="shared" si="256"/>
        <v>0</v>
      </c>
      <c r="BP129" s="442">
        <f t="shared" si="256"/>
        <v>0</v>
      </c>
      <c r="BQ129" s="442">
        <f t="shared" si="256"/>
        <v>0</v>
      </c>
      <c r="BR129" s="442"/>
      <c r="BS129" s="442">
        <f t="shared" ref="BS129:CY129" si="257">BS74</f>
        <v>0</v>
      </c>
      <c r="BT129" s="442">
        <f t="shared" si="257"/>
        <v>13840255</v>
      </c>
      <c r="BU129" s="442">
        <f t="shared" si="257"/>
        <v>0</v>
      </c>
      <c r="BV129" s="442">
        <f t="shared" si="257"/>
        <v>0</v>
      </c>
      <c r="BW129" s="442">
        <f t="shared" si="257"/>
        <v>0</v>
      </c>
      <c r="BX129" s="442">
        <f t="shared" si="257"/>
        <v>0</v>
      </c>
      <c r="BY129" s="442">
        <f t="shared" si="257"/>
        <v>0</v>
      </c>
      <c r="BZ129" s="442">
        <f t="shared" si="257"/>
        <v>0</v>
      </c>
      <c r="CA129" s="442">
        <f t="shared" si="257"/>
        <v>0</v>
      </c>
      <c r="CB129" s="442">
        <f t="shared" si="257"/>
        <v>0</v>
      </c>
      <c r="CC129" s="442">
        <f t="shared" si="257"/>
        <v>0</v>
      </c>
      <c r="CD129" s="442">
        <f t="shared" si="257"/>
        <v>0</v>
      </c>
      <c r="CE129" s="442">
        <f t="shared" si="257"/>
        <v>0</v>
      </c>
      <c r="CF129" s="442">
        <f t="shared" si="257"/>
        <v>0</v>
      </c>
      <c r="CG129" s="442">
        <f t="shared" si="257"/>
        <v>0</v>
      </c>
      <c r="CH129" s="442">
        <f t="shared" si="257"/>
        <v>0</v>
      </c>
      <c r="CI129" s="442">
        <f t="shared" si="257"/>
        <v>0</v>
      </c>
      <c r="CJ129" s="442">
        <f t="shared" si="257"/>
        <v>0</v>
      </c>
      <c r="CK129" s="442">
        <f t="shared" si="257"/>
        <v>0</v>
      </c>
      <c r="CL129" s="442">
        <f t="shared" si="257"/>
        <v>0</v>
      </c>
      <c r="CM129" s="442">
        <f t="shared" si="257"/>
        <v>0</v>
      </c>
      <c r="CN129" s="442">
        <f t="shared" si="257"/>
        <v>0</v>
      </c>
      <c r="CO129" s="442">
        <f t="shared" si="257"/>
        <v>0</v>
      </c>
      <c r="CP129" s="442">
        <f t="shared" si="257"/>
        <v>0</v>
      </c>
      <c r="CQ129" s="442">
        <f t="shared" si="257"/>
        <v>0</v>
      </c>
      <c r="CR129" s="442">
        <f t="shared" si="257"/>
        <v>0</v>
      </c>
      <c r="CS129" s="442">
        <f t="shared" si="257"/>
        <v>0</v>
      </c>
      <c r="CT129" s="442">
        <f t="shared" si="257"/>
        <v>0</v>
      </c>
      <c r="CU129" s="442">
        <f t="shared" si="257"/>
        <v>0</v>
      </c>
      <c r="CV129" s="442">
        <f t="shared" si="257"/>
        <v>0</v>
      </c>
      <c r="CW129" s="442">
        <f t="shared" si="257"/>
        <v>0</v>
      </c>
      <c r="CX129" s="442">
        <f t="shared" si="257"/>
        <v>0</v>
      </c>
      <c r="CY129" s="442">
        <f t="shared" si="257"/>
        <v>0</v>
      </c>
    </row>
    <row r="130" spans="1:103">
      <c r="B130" s="427" t="str">
        <f>B76</f>
        <v>Gain from Sale Assets</v>
      </c>
      <c r="F130" s="442"/>
      <c r="G130" s="442">
        <f t="shared" si="254"/>
        <v>625996245.83057404</v>
      </c>
      <c r="H130" s="442" t="s">
        <v>136</v>
      </c>
      <c r="J130" s="442">
        <f t="shared" ref="J130:AO130" si="258">J76</f>
        <v>0</v>
      </c>
      <c r="K130" s="442">
        <f t="shared" si="258"/>
        <v>0</v>
      </c>
      <c r="L130" s="442">
        <f t="shared" si="258"/>
        <v>0</v>
      </c>
      <c r="M130" s="442">
        <f t="shared" si="258"/>
        <v>0</v>
      </c>
      <c r="N130" s="442">
        <f t="shared" si="258"/>
        <v>0</v>
      </c>
      <c r="O130" s="442">
        <f t="shared" si="258"/>
        <v>0</v>
      </c>
      <c r="P130" s="442">
        <f t="shared" si="258"/>
        <v>0</v>
      </c>
      <c r="Q130" s="442">
        <f t="shared" si="258"/>
        <v>0</v>
      </c>
      <c r="R130" s="442">
        <f t="shared" si="258"/>
        <v>0</v>
      </c>
      <c r="S130" s="442">
        <f t="shared" si="258"/>
        <v>0</v>
      </c>
      <c r="T130" s="442">
        <f t="shared" si="258"/>
        <v>0</v>
      </c>
      <c r="U130" s="442">
        <f t="shared" si="258"/>
        <v>0</v>
      </c>
      <c r="V130" s="442">
        <f t="shared" si="258"/>
        <v>0</v>
      </c>
      <c r="W130" s="442">
        <f t="shared" si="258"/>
        <v>0</v>
      </c>
      <c r="X130" s="442">
        <f t="shared" si="258"/>
        <v>0</v>
      </c>
      <c r="Y130" s="442">
        <f t="shared" si="258"/>
        <v>0</v>
      </c>
      <c r="Z130" s="442">
        <f t="shared" si="258"/>
        <v>0</v>
      </c>
      <c r="AA130" s="442">
        <f t="shared" si="258"/>
        <v>0</v>
      </c>
      <c r="AB130" s="442">
        <f t="shared" si="258"/>
        <v>0</v>
      </c>
      <c r="AC130" s="442">
        <f t="shared" si="258"/>
        <v>0</v>
      </c>
      <c r="AD130" s="442">
        <f t="shared" si="258"/>
        <v>0</v>
      </c>
      <c r="AE130" s="442">
        <f t="shared" si="258"/>
        <v>625996245.83057404</v>
      </c>
      <c r="AF130" s="442">
        <f t="shared" si="258"/>
        <v>0</v>
      </c>
      <c r="AG130" s="442">
        <f t="shared" si="258"/>
        <v>0</v>
      </c>
      <c r="AH130" s="442">
        <f t="shared" si="258"/>
        <v>0</v>
      </c>
      <c r="AI130" s="442">
        <f t="shared" si="258"/>
        <v>0</v>
      </c>
      <c r="AJ130" s="442">
        <f t="shared" si="258"/>
        <v>0</v>
      </c>
      <c r="AK130" s="442">
        <f t="shared" si="258"/>
        <v>0</v>
      </c>
      <c r="AL130" s="442">
        <f t="shared" si="258"/>
        <v>0</v>
      </c>
      <c r="AM130" s="442">
        <f t="shared" si="258"/>
        <v>0</v>
      </c>
      <c r="AN130" s="442">
        <f t="shared" si="258"/>
        <v>0</v>
      </c>
      <c r="AO130" s="442">
        <f t="shared" si="258"/>
        <v>0</v>
      </c>
      <c r="AP130" s="442">
        <f t="shared" ref="AP130:BQ130" si="259">AP76</f>
        <v>0</v>
      </c>
      <c r="AQ130" s="442">
        <f t="shared" si="259"/>
        <v>0</v>
      </c>
      <c r="AR130" s="442">
        <f t="shared" si="259"/>
        <v>0</v>
      </c>
      <c r="AS130" s="442">
        <f t="shared" si="259"/>
        <v>0</v>
      </c>
      <c r="AT130" s="442">
        <f t="shared" si="259"/>
        <v>0</v>
      </c>
      <c r="AU130" s="442">
        <f t="shared" si="259"/>
        <v>0</v>
      </c>
      <c r="AV130" s="442">
        <f t="shared" si="259"/>
        <v>0</v>
      </c>
      <c r="AW130" s="442">
        <f t="shared" si="259"/>
        <v>0</v>
      </c>
      <c r="AX130" s="442">
        <f t="shared" si="259"/>
        <v>0</v>
      </c>
      <c r="AY130" s="442">
        <f t="shared" si="259"/>
        <v>0</v>
      </c>
      <c r="AZ130" s="442">
        <f t="shared" si="259"/>
        <v>0</v>
      </c>
      <c r="BA130" s="442">
        <f t="shared" si="259"/>
        <v>0</v>
      </c>
      <c r="BB130" s="442">
        <f t="shared" si="259"/>
        <v>0</v>
      </c>
      <c r="BC130" s="442">
        <f t="shared" si="259"/>
        <v>0</v>
      </c>
      <c r="BD130" s="442">
        <f t="shared" si="259"/>
        <v>0</v>
      </c>
      <c r="BE130" s="442">
        <f t="shared" si="259"/>
        <v>0</v>
      </c>
      <c r="BF130" s="442">
        <f t="shared" si="259"/>
        <v>0</v>
      </c>
      <c r="BG130" s="442">
        <f t="shared" si="259"/>
        <v>0</v>
      </c>
      <c r="BH130" s="442">
        <f t="shared" si="259"/>
        <v>0</v>
      </c>
      <c r="BI130" s="442">
        <f t="shared" si="259"/>
        <v>0</v>
      </c>
      <c r="BJ130" s="442">
        <f t="shared" si="259"/>
        <v>0</v>
      </c>
      <c r="BK130" s="442">
        <f t="shared" si="259"/>
        <v>0</v>
      </c>
      <c r="BL130" s="442">
        <f t="shared" si="259"/>
        <v>0</v>
      </c>
      <c r="BM130" s="442">
        <f t="shared" si="259"/>
        <v>0</v>
      </c>
      <c r="BN130" s="442">
        <f t="shared" si="259"/>
        <v>0</v>
      </c>
      <c r="BO130" s="442">
        <f t="shared" si="259"/>
        <v>0</v>
      </c>
      <c r="BP130" s="442">
        <f t="shared" si="259"/>
        <v>0</v>
      </c>
      <c r="BQ130" s="442">
        <f t="shared" si="259"/>
        <v>0</v>
      </c>
      <c r="BR130" s="442"/>
      <c r="BS130" s="442">
        <f t="shared" ref="BS130:CY130" si="260">BS76</f>
        <v>0</v>
      </c>
      <c r="BT130" s="442">
        <f t="shared" si="260"/>
        <v>625996245.83057404</v>
      </c>
      <c r="BU130" s="442">
        <f t="shared" si="260"/>
        <v>0</v>
      </c>
      <c r="BV130" s="442">
        <f t="shared" si="260"/>
        <v>0</v>
      </c>
      <c r="BW130" s="442">
        <f t="shared" si="260"/>
        <v>0</v>
      </c>
      <c r="BX130" s="442">
        <f t="shared" si="260"/>
        <v>0</v>
      </c>
      <c r="BY130" s="442">
        <f t="shared" si="260"/>
        <v>0</v>
      </c>
      <c r="BZ130" s="442">
        <f t="shared" si="260"/>
        <v>0</v>
      </c>
      <c r="CA130" s="442">
        <f t="shared" si="260"/>
        <v>0</v>
      </c>
      <c r="CB130" s="442">
        <f t="shared" si="260"/>
        <v>0</v>
      </c>
      <c r="CC130" s="442">
        <f t="shared" si="260"/>
        <v>0</v>
      </c>
      <c r="CD130" s="442">
        <f t="shared" si="260"/>
        <v>0</v>
      </c>
      <c r="CE130" s="442">
        <f t="shared" si="260"/>
        <v>0</v>
      </c>
      <c r="CF130" s="442">
        <f t="shared" si="260"/>
        <v>0</v>
      </c>
      <c r="CG130" s="442">
        <f t="shared" si="260"/>
        <v>0</v>
      </c>
      <c r="CH130" s="442">
        <f t="shared" si="260"/>
        <v>0</v>
      </c>
      <c r="CI130" s="442">
        <f t="shared" si="260"/>
        <v>0</v>
      </c>
      <c r="CJ130" s="442">
        <f t="shared" si="260"/>
        <v>0</v>
      </c>
      <c r="CK130" s="442">
        <f t="shared" si="260"/>
        <v>0</v>
      </c>
      <c r="CL130" s="442">
        <f t="shared" si="260"/>
        <v>0</v>
      </c>
      <c r="CM130" s="442">
        <f t="shared" si="260"/>
        <v>0</v>
      </c>
      <c r="CN130" s="442">
        <f t="shared" si="260"/>
        <v>0</v>
      </c>
      <c r="CO130" s="442">
        <f t="shared" si="260"/>
        <v>0</v>
      </c>
      <c r="CP130" s="442">
        <f t="shared" si="260"/>
        <v>0</v>
      </c>
      <c r="CQ130" s="442">
        <f t="shared" si="260"/>
        <v>0</v>
      </c>
      <c r="CR130" s="442">
        <f t="shared" si="260"/>
        <v>0</v>
      </c>
      <c r="CS130" s="442">
        <f t="shared" si="260"/>
        <v>0</v>
      </c>
      <c r="CT130" s="442">
        <f t="shared" si="260"/>
        <v>0</v>
      </c>
      <c r="CU130" s="442">
        <f t="shared" si="260"/>
        <v>0</v>
      </c>
      <c r="CV130" s="442">
        <f t="shared" si="260"/>
        <v>0</v>
      </c>
      <c r="CW130" s="442">
        <f t="shared" si="260"/>
        <v>0</v>
      </c>
      <c r="CX130" s="442">
        <f t="shared" si="260"/>
        <v>0</v>
      </c>
      <c r="CY130" s="442">
        <f t="shared" si="260"/>
        <v>0</v>
      </c>
    </row>
    <row r="131" spans="1:103" s="428" customFormat="1">
      <c r="A131" s="460"/>
      <c r="B131" s="506" t="s">
        <v>84</v>
      </c>
      <c r="C131" s="506"/>
      <c r="D131" s="506"/>
      <c r="E131" s="506"/>
      <c r="F131" s="507"/>
      <c r="G131" s="507">
        <f t="shared" si="254"/>
        <v>639836500.83057404</v>
      </c>
      <c r="H131" s="507" t="s">
        <v>136</v>
      </c>
      <c r="I131" s="506"/>
      <c r="J131" s="507">
        <f t="shared" ref="J131:AO131" si="261">SUM(J129:J130)</f>
        <v>0</v>
      </c>
      <c r="K131" s="507">
        <f t="shared" si="261"/>
        <v>0</v>
      </c>
      <c r="L131" s="507">
        <f t="shared" si="261"/>
        <v>0</v>
      </c>
      <c r="M131" s="507">
        <f t="shared" si="261"/>
        <v>0</v>
      </c>
      <c r="N131" s="507">
        <f t="shared" si="261"/>
        <v>0</v>
      </c>
      <c r="O131" s="507">
        <f t="shared" si="261"/>
        <v>0</v>
      </c>
      <c r="P131" s="507">
        <f t="shared" si="261"/>
        <v>0</v>
      </c>
      <c r="Q131" s="507">
        <f t="shared" si="261"/>
        <v>0</v>
      </c>
      <c r="R131" s="507">
        <f t="shared" si="261"/>
        <v>0</v>
      </c>
      <c r="S131" s="507">
        <f t="shared" si="261"/>
        <v>0</v>
      </c>
      <c r="T131" s="507">
        <f t="shared" si="261"/>
        <v>0</v>
      </c>
      <c r="U131" s="507">
        <f t="shared" si="261"/>
        <v>0</v>
      </c>
      <c r="V131" s="507">
        <f t="shared" si="261"/>
        <v>0</v>
      </c>
      <c r="W131" s="507">
        <f t="shared" si="261"/>
        <v>0</v>
      </c>
      <c r="X131" s="507">
        <f t="shared" si="261"/>
        <v>0</v>
      </c>
      <c r="Y131" s="507">
        <f t="shared" si="261"/>
        <v>0</v>
      </c>
      <c r="Z131" s="507">
        <f t="shared" si="261"/>
        <v>0</v>
      </c>
      <c r="AA131" s="507">
        <f t="shared" si="261"/>
        <v>0</v>
      </c>
      <c r="AB131" s="507">
        <f t="shared" si="261"/>
        <v>0</v>
      </c>
      <c r="AC131" s="507">
        <f t="shared" si="261"/>
        <v>0</v>
      </c>
      <c r="AD131" s="507">
        <f t="shared" si="261"/>
        <v>0</v>
      </c>
      <c r="AE131" s="507">
        <f t="shared" si="261"/>
        <v>639836500.83057404</v>
      </c>
      <c r="AF131" s="507">
        <f t="shared" si="261"/>
        <v>0</v>
      </c>
      <c r="AG131" s="507">
        <f t="shared" si="261"/>
        <v>0</v>
      </c>
      <c r="AH131" s="507">
        <f t="shared" si="261"/>
        <v>0</v>
      </c>
      <c r="AI131" s="507">
        <f t="shared" si="261"/>
        <v>0</v>
      </c>
      <c r="AJ131" s="507">
        <f t="shared" si="261"/>
        <v>0</v>
      </c>
      <c r="AK131" s="507">
        <f t="shared" si="261"/>
        <v>0</v>
      </c>
      <c r="AL131" s="507">
        <f t="shared" si="261"/>
        <v>0</v>
      </c>
      <c r="AM131" s="507">
        <f t="shared" si="261"/>
        <v>0</v>
      </c>
      <c r="AN131" s="507">
        <f t="shared" si="261"/>
        <v>0</v>
      </c>
      <c r="AO131" s="507">
        <f t="shared" si="261"/>
        <v>0</v>
      </c>
      <c r="AP131" s="507">
        <f t="shared" ref="AP131:BU131" si="262">SUM(AP129:AP130)</f>
        <v>0</v>
      </c>
      <c r="AQ131" s="507">
        <f t="shared" si="262"/>
        <v>0</v>
      </c>
      <c r="AR131" s="507">
        <f t="shared" si="262"/>
        <v>0</v>
      </c>
      <c r="AS131" s="507">
        <f t="shared" si="262"/>
        <v>0</v>
      </c>
      <c r="AT131" s="507">
        <f t="shared" si="262"/>
        <v>0</v>
      </c>
      <c r="AU131" s="507">
        <f t="shared" si="262"/>
        <v>0</v>
      </c>
      <c r="AV131" s="507">
        <f t="shared" si="262"/>
        <v>0</v>
      </c>
      <c r="AW131" s="507">
        <f t="shared" si="262"/>
        <v>0</v>
      </c>
      <c r="AX131" s="507">
        <f t="shared" si="262"/>
        <v>0</v>
      </c>
      <c r="AY131" s="507">
        <f t="shared" si="262"/>
        <v>0</v>
      </c>
      <c r="AZ131" s="507">
        <f t="shared" si="262"/>
        <v>0</v>
      </c>
      <c r="BA131" s="507">
        <f t="shared" si="262"/>
        <v>0</v>
      </c>
      <c r="BB131" s="507">
        <f t="shared" si="262"/>
        <v>0</v>
      </c>
      <c r="BC131" s="507">
        <f t="shared" si="262"/>
        <v>0</v>
      </c>
      <c r="BD131" s="507">
        <f t="shared" si="262"/>
        <v>0</v>
      </c>
      <c r="BE131" s="507">
        <f t="shared" si="262"/>
        <v>0</v>
      </c>
      <c r="BF131" s="507">
        <f t="shared" si="262"/>
        <v>0</v>
      </c>
      <c r="BG131" s="507">
        <f t="shared" si="262"/>
        <v>0</v>
      </c>
      <c r="BH131" s="507">
        <f t="shared" si="262"/>
        <v>0</v>
      </c>
      <c r="BI131" s="507">
        <f t="shared" si="262"/>
        <v>0</v>
      </c>
      <c r="BJ131" s="507">
        <f t="shared" si="262"/>
        <v>0</v>
      </c>
      <c r="BK131" s="507">
        <f t="shared" si="262"/>
        <v>0</v>
      </c>
      <c r="BL131" s="507">
        <f t="shared" si="262"/>
        <v>0</v>
      </c>
      <c r="BM131" s="507">
        <f t="shared" si="262"/>
        <v>0</v>
      </c>
      <c r="BN131" s="507">
        <f t="shared" si="262"/>
        <v>0</v>
      </c>
      <c r="BO131" s="507">
        <f t="shared" si="262"/>
        <v>0</v>
      </c>
      <c r="BP131" s="507">
        <f t="shared" si="262"/>
        <v>0</v>
      </c>
      <c r="BQ131" s="507">
        <f t="shared" si="262"/>
        <v>0</v>
      </c>
      <c r="BR131" s="507"/>
      <c r="BS131" s="507">
        <f t="shared" ref="BS131:CY131" si="263">SUM(BS129:BS130)</f>
        <v>0</v>
      </c>
      <c r="BT131" s="507">
        <f t="shared" si="263"/>
        <v>639836500.83057404</v>
      </c>
      <c r="BU131" s="507">
        <f t="shared" si="263"/>
        <v>0</v>
      </c>
      <c r="BV131" s="507">
        <f t="shared" si="263"/>
        <v>0</v>
      </c>
      <c r="BW131" s="507">
        <f t="shared" si="263"/>
        <v>0</v>
      </c>
      <c r="BX131" s="507">
        <f t="shared" si="263"/>
        <v>0</v>
      </c>
      <c r="BY131" s="507">
        <f t="shared" si="263"/>
        <v>0</v>
      </c>
      <c r="BZ131" s="507">
        <f t="shared" si="263"/>
        <v>0</v>
      </c>
      <c r="CA131" s="507">
        <f t="shared" si="263"/>
        <v>0</v>
      </c>
      <c r="CB131" s="507">
        <f t="shared" si="263"/>
        <v>0</v>
      </c>
      <c r="CC131" s="507">
        <f t="shared" si="263"/>
        <v>0</v>
      </c>
      <c r="CD131" s="507">
        <f t="shared" si="263"/>
        <v>0</v>
      </c>
      <c r="CE131" s="507">
        <f t="shared" si="263"/>
        <v>0</v>
      </c>
      <c r="CF131" s="507">
        <f t="shared" si="263"/>
        <v>0</v>
      </c>
      <c r="CG131" s="507">
        <f t="shared" si="263"/>
        <v>0</v>
      </c>
      <c r="CH131" s="507">
        <f t="shared" si="263"/>
        <v>0</v>
      </c>
      <c r="CI131" s="507">
        <f t="shared" si="263"/>
        <v>0</v>
      </c>
      <c r="CJ131" s="507">
        <f t="shared" si="263"/>
        <v>0</v>
      </c>
      <c r="CK131" s="507">
        <f t="shared" si="263"/>
        <v>0</v>
      </c>
      <c r="CL131" s="507">
        <f t="shared" si="263"/>
        <v>0</v>
      </c>
      <c r="CM131" s="507">
        <f t="shared" si="263"/>
        <v>0</v>
      </c>
      <c r="CN131" s="507">
        <f t="shared" si="263"/>
        <v>0</v>
      </c>
      <c r="CO131" s="507">
        <f t="shared" si="263"/>
        <v>0</v>
      </c>
      <c r="CP131" s="507">
        <f t="shared" si="263"/>
        <v>0</v>
      </c>
      <c r="CQ131" s="507">
        <f t="shared" si="263"/>
        <v>0</v>
      </c>
      <c r="CR131" s="507">
        <f t="shared" si="263"/>
        <v>0</v>
      </c>
      <c r="CS131" s="507">
        <f t="shared" si="263"/>
        <v>0</v>
      </c>
      <c r="CT131" s="507">
        <f t="shared" si="263"/>
        <v>0</v>
      </c>
      <c r="CU131" s="507">
        <f t="shared" si="263"/>
        <v>0</v>
      </c>
      <c r="CV131" s="507">
        <f t="shared" si="263"/>
        <v>0</v>
      </c>
      <c r="CW131" s="507">
        <f t="shared" si="263"/>
        <v>0</v>
      </c>
      <c r="CX131" s="507">
        <f t="shared" si="263"/>
        <v>0</v>
      </c>
      <c r="CY131" s="507">
        <f t="shared" si="263"/>
        <v>0</v>
      </c>
    </row>
    <row r="132" spans="1:103">
      <c r="B132" s="427" t="s">
        <v>13</v>
      </c>
      <c r="F132" s="520"/>
      <c r="G132" s="520">
        <f t="shared" si="254"/>
        <v>0</v>
      </c>
      <c r="H132" s="520" t="s">
        <v>136</v>
      </c>
      <c r="I132" s="442"/>
      <c r="J132" s="520">
        <f t="shared" ref="J132:AO132" si="264">-J85</f>
        <v>0</v>
      </c>
      <c r="K132" s="520">
        <f t="shared" si="264"/>
        <v>0</v>
      </c>
      <c r="L132" s="520">
        <f t="shared" si="264"/>
        <v>0</v>
      </c>
      <c r="M132" s="520">
        <f t="shared" si="264"/>
        <v>0</v>
      </c>
      <c r="N132" s="520">
        <f t="shared" si="264"/>
        <v>0</v>
      </c>
      <c r="O132" s="520">
        <f t="shared" si="264"/>
        <v>0</v>
      </c>
      <c r="P132" s="520">
        <f t="shared" si="264"/>
        <v>0</v>
      </c>
      <c r="Q132" s="520">
        <f t="shared" si="264"/>
        <v>0</v>
      </c>
      <c r="R132" s="520">
        <f t="shared" si="264"/>
        <v>0</v>
      </c>
      <c r="S132" s="520">
        <f t="shared" si="264"/>
        <v>0</v>
      </c>
      <c r="T132" s="520">
        <f t="shared" si="264"/>
        <v>0</v>
      </c>
      <c r="U132" s="520">
        <f t="shared" si="264"/>
        <v>0</v>
      </c>
      <c r="V132" s="520">
        <f t="shared" si="264"/>
        <v>0</v>
      </c>
      <c r="W132" s="520">
        <f t="shared" si="264"/>
        <v>0</v>
      </c>
      <c r="X132" s="520">
        <f t="shared" si="264"/>
        <v>0</v>
      </c>
      <c r="Y132" s="520">
        <f t="shared" si="264"/>
        <v>0</v>
      </c>
      <c r="Z132" s="520">
        <f t="shared" si="264"/>
        <v>0</v>
      </c>
      <c r="AA132" s="520">
        <f t="shared" si="264"/>
        <v>0</v>
      </c>
      <c r="AB132" s="520">
        <f t="shared" si="264"/>
        <v>0</v>
      </c>
      <c r="AC132" s="520">
        <f t="shared" si="264"/>
        <v>0</v>
      </c>
      <c r="AD132" s="520">
        <f t="shared" si="264"/>
        <v>0</v>
      </c>
      <c r="AE132" s="520">
        <f t="shared" si="264"/>
        <v>0</v>
      </c>
      <c r="AF132" s="520">
        <f t="shared" si="264"/>
        <v>0</v>
      </c>
      <c r="AG132" s="520">
        <f t="shared" si="264"/>
        <v>0</v>
      </c>
      <c r="AH132" s="520">
        <f t="shared" si="264"/>
        <v>0</v>
      </c>
      <c r="AI132" s="520">
        <f t="shared" si="264"/>
        <v>0</v>
      </c>
      <c r="AJ132" s="520">
        <f t="shared" si="264"/>
        <v>0</v>
      </c>
      <c r="AK132" s="520">
        <f t="shared" si="264"/>
        <v>0</v>
      </c>
      <c r="AL132" s="520">
        <f t="shared" si="264"/>
        <v>0</v>
      </c>
      <c r="AM132" s="520">
        <f t="shared" si="264"/>
        <v>0</v>
      </c>
      <c r="AN132" s="520">
        <f t="shared" si="264"/>
        <v>0</v>
      </c>
      <c r="AO132" s="520">
        <f t="shared" si="264"/>
        <v>0</v>
      </c>
      <c r="AP132" s="520">
        <f t="shared" ref="AP132:BQ132" si="265">-AP85</f>
        <v>0</v>
      </c>
      <c r="AQ132" s="520">
        <f t="shared" si="265"/>
        <v>0</v>
      </c>
      <c r="AR132" s="520">
        <f t="shared" si="265"/>
        <v>0</v>
      </c>
      <c r="AS132" s="520">
        <f t="shared" si="265"/>
        <v>0</v>
      </c>
      <c r="AT132" s="520">
        <f t="shared" si="265"/>
        <v>0</v>
      </c>
      <c r="AU132" s="520">
        <f t="shared" si="265"/>
        <v>0</v>
      </c>
      <c r="AV132" s="520">
        <f t="shared" si="265"/>
        <v>0</v>
      </c>
      <c r="AW132" s="520">
        <f t="shared" si="265"/>
        <v>0</v>
      </c>
      <c r="AX132" s="520">
        <f t="shared" si="265"/>
        <v>0</v>
      </c>
      <c r="AY132" s="520">
        <f t="shared" si="265"/>
        <v>0</v>
      </c>
      <c r="AZ132" s="520">
        <f t="shared" si="265"/>
        <v>0</v>
      </c>
      <c r="BA132" s="520">
        <f t="shared" si="265"/>
        <v>0</v>
      </c>
      <c r="BB132" s="520">
        <f t="shared" si="265"/>
        <v>0</v>
      </c>
      <c r="BC132" s="520">
        <f t="shared" si="265"/>
        <v>0</v>
      </c>
      <c r="BD132" s="520">
        <f t="shared" si="265"/>
        <v>0</v>
      </c>
      <c r="BE132" s="520">
        <f t="shared" si="265"/>
        <v>0</v>
      </c>
      <c r="BF132" s="520">
        <f t="shared" si="265"/>
        <v>0</v>
      </c>
      <c r="BG132" s="520">
        <f t="shared" si="265"/>
        <v>0</v>
      </c>
      <c r="BH132" s="520">
        <f t="shared" si="265"/>
        <v>0</v>
      </c>
      <c r="BI132" s="520">
        <f t="shared" si="265"/>
        <v>0</v>
      </c>
      <c r="BJ132" s="520">
        <f t="shared" si="265"/>
        <v>0</v>
      </c>
      <c r="BK132" s="520">
        <f t="shared" si="265"/>
        <v>0</v>
      </c>
      <c r="BL132" s="520">
        <f t="shared" si="265"/>
        <v>0</v>
      </c>
      <c r="BM132" s="520">
        <f t="shared" si="265"/>
        <v>0</v>
      </c>
      <c r="BN132" s="520">
        <f t="shared" si="265"/>
        <v>0</v>
      </c>
      <c r="BO132" s="520">
        <f t="shared" si="265"/>
        <v>0</v>
      </c>
      <c r="BP132" s="520">
        <f t="shared" si="265"/>
        <v>0</v>
      </c>
      <c r="BQ132" s="520">
        <f t="shared" si="265"/>
        <v>0</v>
      </c>
      <c r="BR132" s="520"/>
      <c r="BS132" s="520">
        <f t="shared" ref="BS132:CY132" si="266">-BS85</f>
        <v>0</v>
      </c>
      <c r="BT132" s="520">
        <f t="shared" si="266"/>
        <v>0</v>
      </c>
      <c r="BU132" s="520">
        <f t="shared" si="266"/>
        <v>0</v>
      </c>
      <c r="BV132" s="520">
        <f t="shared" si="266"/>
        <v>0</v>
      </c>
      <c r="BW132" s="520">
        <f t="shared" si="266"/>
        <v>0</v>
      </c>
      <c r="BX132" s="520">
        <f t="shared" si="266"/>
        <v>0</v>
      </c>
      <c r="BY132" s="520">
        <f t="shared" si="266"/>
        <v>0</v>
      </c>
      <c r="BZ132" s="520">
        <f t="shared" si="266"/>
        <v>0</v>
      </c>
      <c r="CA132" s="520">
        <f t="shared" si="266"/>
        <v>0</v>
      </c>
      <c r="CB132" s="520">
        <f t="shared" si="266"/>
        <v>0</v>
      </c>
      <c r="CC132" s="520">
        <f t="shared" si="266"/>
        <v>0</v>
      </c>
      <c r="CD132" s="520">
        <f t="shared" si="266"/>
        <v>0</v>
      </c>
      <c r="CE132" s="520">
        <f t="shared" si="266"/>
        <v>0</v>
      </c>
      <c r="CF132" s="520">
        <f t="shared" si="266"/>
        <v>0</v>
      </c>
      <c r="CG132" s="520">
        <f t="shared" si="266"/>
        <v>0</v>
      </c>
      <c r="CH132" s="520">
        <f t="shared" si="266"/>
        <v>0</v>
      </c>
      <c r="CI132" s="520">
        <f t="shared" si="266"/>
        <v>0</v>
      </c>
      <c r="CJ132" s="520">
        <f t="shared" si="266"/>
        <v>0</v>
      </c>
      <c r="CK132" s="520">
        <f t="shared" si="266"/>
        <v>0</v>
      </c>
      <c r="CL132" s="520">
        <f t="shared" si="266"/>
        <v>0</v>
      </c>
      <c r="CM132" s="520">
        <f t="shared" si="266"/>
        <v>0</v>
      </c>
      <c r="CN132" s="520">
        <f t="shared" si="266"/>
        <v>0</v>
      </c>
      <c r="CO132" s="520">
        <f t="shared" si="266"/>
        <v>0</v>
      </c>
      <c r="CP132" s="520">
        <f t="shared" si="266"/>
        <v>0</v>
      </c>
      <c r="CQ132" s="520">
        <f t="shared" si="266"/>
        <v>0</v>
      </c>
      <c r="CR132" s="520">
        <f t="shared" si="266"/>
        <v>0</v>
      </c>
      <c r="CS132" s="520">
        <f t="shared" si="266"/>
        <v>0</v>
      </c>
      <c r="CT132" s="520">
        <f t="shared" si="266"/>
        <v>0</v>
      </c>
      <c r="CU132" s="520">
        <f t="shared" si="266"/>
        <v>0</v>
      </c>
      <c r="CV132" s="520">
        <f t="shared" si="266"/>
        <v>0</v>
      </c>
      <c r="CW132" s="520">
        <f t="shared" si="266"/>
        <v>0</v>
      </c>
      <c r="CX132" s="520">
        <f t="shared" si="266"/>
        <v>0</v>
      </c>
      <c r="CY132" s="520">
        <f t="shared" si="266"/>
        <v>0</v>
      </c>
    </row>
    <row r="133" spans="1:103" s="428" customFormat="1">
      <c r="A133" s="460"/>
      <c r="B133" s="506" t="s">
        <v>22</v>
      </c>
      <c r="C133" s="506"/>
      <c r="D133" s="506"/>
      <c r="E133" s="574"/>
      <c r="F133" s="507"/>
      <c r="G133" s="507">
        <f t="shared" si="254"/>
        <v>639836500.83057404</v>
      </c>
      <c r="H133" s="507" t="s">
        <v>136</v>
      </c>
      <c r="I133" s="507"/>
      <c r="J133" s="507">
        <f t="shared" ref="J133:AO133" si="267">SUM(J131:J132)</f>
        <v>0</v>
      </c>
      <c r="K133" s="507">
        <f t="shared" si="267"/>
        <v>0</v>
      </c>
      <c r="L133" s="507">
        <f t="shared" si="267"/>
        <v>0</v>
      </c>
      <c r="M133" s="507">
        <f t="shared" si="267"/>
        <v>0</v>
      </c>
      <c r="N133" s="507">
        <f t="shared" si="267"/>
        <v>0</v>
      </c>
      <c r="O133" s="507">
        <f t="shared" si="267"/>
        <v>0</v>
      </c>
      <c r="P133" s="507">
        <f t="shared" si="267"/>
        <v>0</v>
      </c>
      <c r="Q133" s="507">
        <f t="shared" si="267"/>
        <v>0</v>
      </c>
      <c r="R133" s="507">
        <f t="shared" si="267"/>
        <v>0</v>
      </c>
      <c r="S133" s="507">
        <f t="shared" si="267"/>
        <v>0</v>
      </c>
      <c r="T133" s="507">
        <f t="shared" si="267"/>
        <v>0</v>
      </c>
      <c r="U133" s="507">
        <f t="shared" si="267"/>
        <v>0</v>
      </c>
      <c r="V133" s="507">
        <f t="shared" si="267"/>
        <v>0</v>
      </c>
      <c r="W133" s="507">
        <f t="shared" si="267"/>
        <v>0</v>
      </c>
      <c r="X133" s="507">
        <f t="shared" si="267"/>
        <v>0</v>
      </c>
      <c r="Y133" s="507">
        <f t="shared" si="267"/>
        <v>0</v>
      </c>
      <c r="Z133" s="507">
        <f t="shared" si="267"/>
        <v>0</v>
      </c>
      <c r="AA133" s="507">
        <f t="shared" si="267"/>
        <v>0</v>
      </c>
      <c r="AB133" s="507">
        <f t="shared" si="267"/>
        <v>0</v>
      </c>
      <c r="AC133" s="507">
        <f t="shared" si="267"/>
        <v>0</v>
      </c>
      <c r="AD133" s="507">
        <f t="shared" si="267"/>
        <v>0</v>
      </c>
      <c r="AE133" s="507">
        <f t="shared" si="267"/>
        <v>639836500.83057404</v>
      </c>
      <c r="AF133" s="507">
        <f t="shared" si="267"/>
        <v>0</v>
      </c>
      <c r="AG133" s="507">
        <f t="shared" si="267"/>
        <v>0</v>
      </c>
      <c r="AH133" s="507">
        <f t="shared" si="267"/>
        <v>0</v>
      </c>
      <c r="AI133" s="507">
        <f t="shared" si="267"/>
        <v>0</v>
      </c>
      <c r="AJ133" s="507">
        <f t="shared" si="267"/>
        <v>0</v>
      </c>
      <c r="AK133" s="507">
        <f t="shared" si="267"/>
        <v>0</v>
      </c>
      <c r="AL133" s="507">
        <f t="shared" si="267"/>
        <v>0</v>
      </c>
      <c r="AM133" s="507">
        <f t="shared" si="267"/>
        <v>0</v>
      </c>
      <c r="AN133" s="507">
        <f t="shared" si="267"/>
        <v>0</v>
      </c>
      <c r="AO133" s="507">
        <f t="shared" si="267"/>
        <v>0</v>
      </c>
      <c r="AP133" s="507">
        <f t="shared" ref="AP133:BU133" si="268">SUM(AP131:AP132)</f>
        <v>0</v>
      </c>
      <c r="AQ133" s="507">
        <f t="shared" si="268"/>
        <v>0</v>
      </c>
      <c r="AR133" s="507">
        <f t="shared" si="268"/>
        <v>0</v>
      </c>
      <c r="AS133" s="507">
        <f t="shared" si="268"/>
        <v>0</v>
      </c>
      <c r="AT133" s="507">
        <f t="shared" si="268"/>
        <v>0</v>
      </c>
      <c r="AU133" s="507">
        <f t="shared" si="268"/>
        <v>0</v>
      </c>
      <c r="AV133" s="507">
        <f t="shared" si="268"/>
        <v>0</v>
      </c>
      <c r="AW133" s="507">
        <f t="shared" si="268"/>
        <v>0</v>
      </c>
      <c r="AX133" s="507">
        <f t="shared" si="268"/>
        <v>0</v>
      </c>
      <c r="AY133" s="507">
        <f t="shared" si="268"/>
        <v>0</v>
      </c>
      <c r="AZ133" s="507">
        <f t="shared" si="268"/>
        <v>0</v>
      </c>
      <c r="BA133" s="507">
        <f t="shared" si="268"/>
        <v>0</v>
      </c>
      <c r="BB133" s="507">
        <f t="shared" si="268"/>
        <v>0</v>
      </c>
      <c r="BC133" s="507">
        <f t="shared" si="268"/>
        <v>0</v>
      </c>
      <c r="BD133" s="507">
        <f t="shared" si="268"/>
        <v>0</v>
      </c>
      <c r="BE133" s="507">
        <f t="shared" si="268"/>
        <v>0</v>
      </c>
      <c r="BF133" s="507">
        <f t="shared" si="268"/>
        <v>0</v>
      </c>
      <c r="BG133" s="507">
        <f t="shared" si="268"/>
        <v>0</v>
      </c>
      <c r="BH133" s="507">
        <f t="shared" si="268"/>
        <v>0</v>
      </c>
      <c r="BI133" s="507">
        <f t="shared" si="268"/>
        <v>0</v>
      </c>
      <c r="BJ133" s="507">
        <f t="shared" si="268"/>
        <v>0</v>
      </c>
      <c r="BK133" s="507">
        <f t="shared" si="268"/>
        <v>0</v>
      </c>
      <c r="BL133" s="507">
        <f t="shared" si="268"/>
        <v>0</v>
      </c>
      <c r="BM133" s="507">
        <f t="shared" si="268"/>
        <v>0</v>
      </c>
      <c r="BN133" s="507">
        <f t="shared" si="268"/>
        <v>0</v>
      </c>
      <c r="BO133" s="507">
        <f t="shared" si="268"/>
        <v>0</v>
      </c>
      <c r="BP133" s="507">
        <f t="shared" si="268"/>
        <v>0</v>
      </c>
      <c r="BQ133" s="507">
        <f t="shared" si="268"/>
        <v>0</v>
      </c>
      <c r="BR133" s="507"/>
      <c r="BS133" s="507">
        <f t="shared" ref="BS133:CY133" si="269">SUM(BS131:BS132)</f>
        <v>0</v>
      </c>
      <c r="BT133" s="507">
        <f t="shared" si="269"/>
        <v>639836500.83057404</v>
      </c>
      <c r="BU133" s="507">
        <f t="shared" si="269"/>
        <v>0</v>
      </c>
      <c r="BV133" s="507">
        <f t="shared" si="269"/>
        <v>0</v>
      </c>
      <c r="BW133" s="507">
        <f t="shared" si="269"/>
        <v>0</v>
      </c>
      <c r="BX133" s="507">
        <f t="shared" si="269"/>
        <v>0</v>
      </c>
      <c r="BY133" s="507">
        <f t="shared" si="269"/>
        <v>0</v>
      </c>
      <c r="BZ133" s="507">
        <f t="shared" si="269"/>
        <v>0</v>
      </c>
      <c r="CA133" s="507">
        <f t="shared" si="269"/>
        <v>0</v>
      </c>
      <c r="CB133" s="507">
        <f t="shared" si="269"/>
        <v>0</v>
      </c>
      <c r="CC133" s="507">
        <f t="shared" si="269"/>
        <v>0</v>
      </c>
      <c r="CD133" s="507">
        <f t="shared" si="269"/>
        <v>0</v>
      </c>
      <c r="CE133" s="507">
        <f t="shared" si="269"/>
        <v>0</v>
      </c>
      <c r="CF133" s="507">
        <f t="shared" si="269"/>
        <v>0</v>
      </c>
      <c r="CG133" s="507">
        <f t="shared" si="269"/>
        <v>0</v>
      </c>
      <c r="CH133" s="507">
        <f t="shared" si="269"/>
        <v>0</v>
      </c>
      <c r="CI133" s="507">
        <f t="shared" si="269"/>
        <v>0</v>
      </c>
      <c r="CJ133" s="507">
        <f t="shared" si="269"/>
        <v>0</v>
      </c>
      <c r="CK133" s="507">
        <f t="shared" si="269"/>
        <v>0</v>
      </c>
      <c r="CL133" s="507">
        <f t="shared" si="269"/>
        <v>0</v>
      </c>
      <c r="CM133" s="507">
        <f t="shared" si="269"/>
        <v>0</v>
      </c>
      <c r="CN133" s="507">
        <f t="shared" si="269"/>
        <v>0</v>
      </c>
      <c r="CO133" s="507">
        <f t="shared" si="269"/>
        <v>0</v>
      </c>
      <c r="CP133" s="507">
        <f t="shared" si="269"/>
        <v>0</v>
      </c>
      <c r="CQ133" s="507">
        <f t="shared" si="269"/>
        <v>0</v>
      </c>
      <c r="CR133" s="507">
        <f t="shared" si="269"/>
        <v>0</v>
      </c>
      <c r="CS133" s="507">
        <f t="shared" si="269"/>
        <v>0</v>
      </c>
      <c r="CT133" s="507">
        <f t="shared" si="269"/>
        <v>0</v>
      </c>
      <c r="CU133" s="507">
        <f t="shared" si="269"/>
        <v>0</v>
      </c>
      <c r="CV133" s="507">
        <f t="shared" si="269"/>
        <v>0</v>
      </c>
      <c r="CW133" s="507">
        <f t="shared" si="269"/>
        <v>0</v>
      </c>
      <c r="CX133" s="507">
        <f t="shared" si="269"/>
        <v>0</v>
      </c>
      <c r="CY133" s="507">
        <f t="shared" si="269"/>
        <v>0</v>
      </c>
    </row>
    <row r="134" spans="1:103">
      <c r="B134" s="427" t="s">
        <v>190</v>
      </c>
      <c r="C134" s="437"/>
      <c r="E134" s="575"/>
      <c r="F134" s="442"/>
      <c r="G134" s="442">
        <f t="shared" si="254"/>
        <v>-204287127.23337507</v>
      </c>
      <c r="H134" s="442" t="s">
        <v>136</v>
      </c>
      <c r="I134" s="442"/>
      <c r="J134" s="442">
        <f t="shared" ref="J134:AO134" si="270">-J122</f>
        <v>0</v>
      </c>
      <c r="K134" s="442">
        <f t="shared" si="270"/>
        <v>0</v>
      </c>
      <c r="L134" s="442">
        <f t="shared" si="270"/>
        <v>0</v>
      </c>
      <c r="M134" s="442">
        <f t="shared" si="270"/>
        <v>0</v>
      </c>
      <c r="N134" s="442">
        <f t="shared" si="270"/>
        <v>0</v>
      </c>
      <c r="O134" s="442">
        <f t="shared" si="270"/>
        <v>0</v>
      </c>
      <c r="P134" s="442">
        <f t="shared" si="270"/>
        <v>-11471942.481240558</v>
      </c>
      <c r="Q134" s="442">
        <f t="shared" si="270"/>
        <v>-1117451.9276256927</v>
      </c>
      <c r="R134" s="442">
        <f t="shared" si="270"/>
        <v>-1206219.0509133639</v>
      </c>
      <c r="S134" s="442">
        <f t="shared" si="270"/>
        <v>-1294986.1742010352</v>
      </c>
      <c r="T134" s="442">
        <f t="shared" si="270"/>
        <v>-1383753.2974887067</v>
      </c>
      <c r="U134" s="442">
        <f t="shared" si="270"/>
        <v>-1472520.4207763774</v>
      </c>
      <c r="V134" s="442">
        <f t="shared" si="270"/>
        <v>-1561287.5440640487</v>
      </c>
      <c r="W134" s="442">
        <f t="shared" si="270"/>
        <v>-1650054.6673517199</v>
      </c>
      <c r="X134" s="442">
        <f t="shared" si="270"/>
        <v>-1738821.7906393912</v>
      </c>
      <c r="Y134" s="442">
        <f t="shared" si="270"/>
        <v>-1827588.9139270624</v>
      </c>
      <c r="Z134" s="442">
        <f t="shared" si="270"/>
        <v>-1916356.0372147337</v>
      </c>
      <c r="AA134" s="442">
        <f t="shared" si="270"/>
        <v>-2005123.1605024049</v>
      </c>
      <c r="AB134" s="442">
        <f t="shared" si="270"/>
        <v>-2093890.2837900762</v>
      </c>
      <c r="AC134" s="442">
        <f t="shared" si="270"/>
        <v>-2182657.4070777474</v>
      </c>
      <c r="AD134" s="442">
        <f t="shared" si="270"/>
        <v>-2271424.5303654177</v>
      </c>
      <c r="AE134" s="442">
        <f t="shared" si="270"/>
        <v>-169093049.54619676</v>
      </c>
      <c r="AF134" s="442">
        <f t="shared" si="270"/>
        <v>0</v>
      </c>
      <c r="AG134" s="442">
        <f t="shared" si="270"/>
        <v>0</v>
      </c>
      <c r="AH134" s="442">
        <f t="shared" si="270"/>
        <v>0</v>
      </c>
      <c r="AI134" s="442">
        <f t="shared" si="270"/>
        <v>0</v>
      </c>
      <c r="AJ134" s="442">
        <f t="shared" si="270"/>
        <v>0</v>
      </c>
      <c r="AK134" s="442">
        <f t="shared" si="270"/>
        <v>0</v>
      </c>
      <c r="AL134" s="442">
        <f t="shared" si="270"/>
        <v>0</v>
      </c>
      <c r="AM134" s="442">
        <f t="shared" si="270"/>
        <v>0</v>
      </c>
      <c r="AN134" s="442">
        <f t="shared" si="270"/>
        <v>0</v>
      </c>
      <c r="AO134" s="442">
        <f t="shared" si="270"/>
        <v>0</v>
      </c>
      <c r="AP134" s="442">
        <f t="shared" ref="AP134:BQ134" si="271">-AP122</f>
        <v>0</v>
      </c>
      <c r="AQ134" s="442">
        <f t="shared" si="271"/>
        <v>0</v>
      </c>
      <c r="AR134" s="442">
        <f t="shared" si="271"/>
        <v>0</v>
      </c>
      <c r="AS134" s="442">
        <f t="shared" si="271"/>
        <v>0</v>
      </c>
      <c r="AT134" s="442">
        <f t="shared" si="271"/>
        <v>0</v>
      </c>
      <c r="AU134" s="442">
        <f t="shared" si="271"/>
        <v>0</v>
      </c>
      <c r="AV134" s="442">
        <f t="shared" si="271"/>
        <v>0</v>
      </c>
      <c r="AW134" s="442">
        <f t="shared" si="271"/>
        <v>0</v>
      </c>
      <c r="AX134" s="442">
        <f t="shared" si="271"/>
        <v>0</v>
      </c>
      <c r="AY134" s="442">
        <f t="shared" si="271"/>
        <v>0</v>
      </c>
      <c r="AZ134" s="442">
        <f t="shared" si="271"/>
        <v>0</v>
      </c>
      <c r="BA134" s="442">
        <f t="shared" si="271"/>
        <v>0</v>
      </c>
      <c r="BB134" s="442">
        <f t="shared" si="271"/>
        <v>0</v>
      </c>
      <c r="BC134" s="442">
        <f t="shared" si="271"/>
        <v>0</v>
      </c>
      <c r="BD134" s="442">
        <f t="shared" si="271"/>
        <v>0</v>
      </c>
      <c r="BE134" s="442">
        <f t="shared" si="271"/>
        <v>0</v>
      </c>
      <c r="BF134" s="442">
        <f t="shared" si="271"/>
        <v>0</v>
      </c>
      <c r="BG134" s="442">
        <f t="shared" si="271"/>
        <v>0</v>
      </c>
      <c r="BH134" s="442">
        <f t="shared" si="271"/>
        <v>0</v>
      </c>
      <c r="BI134" s="442">
        <f t="shared" si="271"/>
        <v>0</v>
      </c>
      <c r="BJ134" s="442">
        <f t="shared" si="271"/>
        <v>0</v>
      </c>
      <c r="BK134" s="442">
        <f t="shared" si="271"/>
        <v>0</v>
      </c>
      <c r="BL134" s="442">
        <f t="shared" si="271"/>
        <v>0</v>
      </c>
      <c r="BM134" s="442">
        <f t="shared" si="271"/>
        <v>0</v>
      </c>
      <c r="BN134" s="442">
        <f t="shared" si="271"/>
        <v>0</v>
      </c>
      <c r="BO134" s="442">
        <f t="shared" si="271"/>
        <v>0</v>
      </c>
      <c r="BP134" s="442">
        <f t="shared" si="271"/>
        <v>0</v>
      </c>
      <c r="BQ134" s="442">
        <f t="shared" si="271"/>
        <v>0</v>
      </c>
      <c r="BR134" s="442"/>
      <c r="BS134" s="442">
        <f t="shared" ref="BS134:CY134" si="272">-BS122</f>
        <v>-17946873.352245733</v>
      </c>
      <c r="BT134" s="442">
        <f t="shared" si="272"/>
        <v>-186340253.88112935</v>
      </c>
      <c r="BU134" s="442">
        <f t="shared" si="272"/>
        <v>0</v>
      </c>
      <c r="BV134" s="442">
        <f t="shared" si="272"/>
        <v>0</v>
      </c>
      <c r="BW134" s="442">
        <f t="shared" si="272"/>
        <v>0</v>
      </c>
      <c r="BX134" s="442">
        <f t="shared" si="272"/>
        <v>0</v>
      </c>
      <c r="BY134" s="442">
        <f t="shared" si="272"/>
        <v>0</v>
      </c>
      <c r="BZ134" s="442">
        <f t="shared" si="272"/>
        <v>0</v>
      </c>
      <c r="CA134" s="442">
        <f t="shared" si="272"/>
        <v>0</v>
      </c>
      <c r="CB134" s="442">
        <f t="shared" si="272"/>
        <v>0</v>
      </c>
      <c r="CC134" s="442">
        <f t="shared" si="272"/>
        <v>0</v>
      </c>
      <c r="CD134" s="442">
        <f t="shared" si="272"/>
        <v>0</v>
      </c>
      <c r="CE134" s="442">
        <f t="shared" si="272"/>
        <v>0</v>
      </c>
      <c r="CF134" s="442">
        <f t="shared" si="272"/>
        <v>0</v>
      </c>
      <c r="CG134" s="442">
        <f t="shared" si="272"/>
        <v>0</v>
      </c>
      <c r="CH134" s="442">
        <f t="shared" si="272"/>
        <v>0</v>
      </c>
      <c r="CI134" s="442">
        <f t="shared" si="272"/>
        <v>0</v>
      </c>
      <c r="CJ134" s="442">
        <f t="shared" si="272"/>
        <v>0</v>
      </c>
      <c r="CK134" s="442">
        <f t="shared" si="272"/>
        <v>0</v>
      </c>
      <c r="CL134" s="442">
        <f t="shared" si="272"/>
        <v>0</v>
      </c>
      <c r="CM134" s="442">
        <f t="shared" si="272"/>
        <v>0</v>
      </c>
      <c r="CN134" s="442">
        <f t="shared" si="272"/>
        <v>0</v>
      </c>
      <c r="CO134" s="442">
        <f t="shared" si="272"/>
        <v>0</v>
      </c>
      <c r="CP134" s="442">
        <f t="shared" si="272"/>
        <v>0</v>
      </c>
      <c r="CQ134" s="442">
        <f t="shared" si="272"/>
        <v>0</v>
      </c>
      <c r="CR134" s="442">
        <f t="shared" si="272"/>
        <v>0</v>
      </c>
      <c r="CS134" s="442">
        <f t="shared" si="272"/>
        <v>0</v>
      </c>
      <c r="CT134" s="442">
        <f t="shared" si="272"/>
        <v>0</v>
      </c>
      <c r="CU134" s="442">
        <f t="shared" si="272"/>
        <v>0</v>
      </c>
      <c r="CV134" s="442">
        <f t="shared" si="272"/>
        <v>0</v>
      </c>
      <c r="CW134" s="442">
        <f t="shared" si="272"/>
        <v>0</v>
      </c>
      <c r="CX134" s="442">
        <f t="shared" si="272"/>
        <v>0</v>
      </c>
      <c r="CY134" s="442">
        <f t="shared" si="272"/>
        <v>0</v>
      </c>
    </row>
    <row r="135" spans="1:103" s="428" customFormat="1">
      <c r="A135" s="460"/>
      <c r="B135" s="506" t="s">
        <v>6</v>
      </c>
      <c r="C135" s="506"/>
      <c r="D135" s="506"/>
      <c r="E135" s="574"/>
      <c r="F135" s="507"/>
      <c r="G135" s="507">
        <f t="shared" si="254"/>
        <v>435549373.5971989</v>
      </c>
      <c r="H135" s="507" t="s">
        <v>136</v>
      </c>
      <c r="I135" s="507"/>
      <c r="J135" s="507">
        <f t="shared" ref="J135:AO135" si="273">SUM(J133:J134)</f>
        <v>0</v>
      </c>
      <c r="K135" s="507">
        <f t="shared" si="273"/>
        <v>0</v>
      </c>
      <c r="L135" s="507">
        <f t="shared" si="273"/>
        <v>0</v>
      </c>
      <c r="M135" s="507">
        <f t="shared" si="273"/>
        <v>0</v>
      </c>
      <c r="N135" s="507">
        <f t="shared" si="273"/>
        <v>0</v>
      </c>
      <c r="O135" s="507">
        <f t="shared" si="273"/>
        <v>0</v>
      </c>
      <c r="P135" s="507">
        <f t="shared" si="273"/>
        <v>-11471942.481240558</v>
      </c>
      <c r="Q135" s="507">
        <f t="shared" si="273"/>
        <v>-1117451.9276256927</v>
      </c>
      <c r="R135" s="507">
        <f t="shared" si="273"/>
        <v>-1206219.0509133639</v>
      </c>
      <c r="S135" s="507">
        <f t="shared" si="273"/>
        <v>-1294986.1742010352</v>
      </c>
      <c r="T135" s="507">
        <f t="shared" si="273"/>
        <v>-1383753.2974887067</v>
      </c>
      <c r="U135" s="507">
        <f t="shared" si="273"/>
        <v>-1472520.4207763774</v>
      </c>
      <c r="V135" s="507">
        <f t="shared" si="273"/>
        <v>-1561287.5440640487</v>
      </c>
      <c r="W135" s="507">
        <f t="shared" si="273"/>
        <v>-1650054.6673517199</v>
      </c>
      <c r="X135" s="507">
        <f t="shared" si="273"/>
        <v>-1738821.7906393912</v>
      </c>
      <c r="Y135" s="507">
        <f t="shared" si="273"/>
        <v>-1827588.9139270624</v>
      </c>
      <c r="Z135" s="507">
        <f t="shared" si="273"/>
        <v>-1916356.0372147337</v>
      </c>
      <c r="AA135" s="507">
        <f t="shared" si="273"/>
        <v>-2005123.1605024049</v>
      </c>
      <c r="AB135" s="507">
        <f t="shared" si="273"/>
        <v>-2093890.2837900762</v>
      </c>
      <c r="AC135" s="507">
        <f t="shared" si="273"/>
        <v>-2182657.4070777474</v>
      </c>
      <c r="AD135" s="507">
        <f t="shared" si="273"/>
        <v>-2271424.5303654177</v>
      </c>
      <c r="AE135" s="507">
        <f t="shared" si="273"/>
        <v>470743451.28437728</v>
      </c>
      <c r="AF135" s="507">
        <f t="shared" si="273"/>
        <v>0</v>
      </c>
      <c r="AG135" s="507">
        <f t="shared" si="273"/>
        <v>0</v>
      </c>
      <c r="AH135" s="507">
        <f t="shared" si="273"/>
        <v>0</v>
      </c>
      <c r="AI135" s="507">
        <f t="shared" si="273"/>
        <v>0</v>
      </c>
      <c r="AJ135" s="507">
        <f t="shared" si="273"/>
        <v>0</v>
      </c>
      <c r="AK135" s="507">
        <f t="shared" si="273"/>
        <v>0</v>
      </c>
      <c r="AL135" s="507">
        <f t="shared" si="273"/>
        <v>0</v>
      </c>
      <c r="AM135" s="507">
        <f t="shared" si="273"/>
        <v>0</v>
      </c>
      <c r="AN135" s="507">
        <f t="shared" si="273"/>
        <v>0</v>
      </c>
      <c r="AO135" s="507">
        <f t="shared" si="273"/>
        <v>0</v>
      </c>
      <c r="AP135" s="507">
        <f t="shared" ref="AP135:BU135" si="274">SUM(AP133:AP134)</f>
        <v>0</v>
      </c>
      <c r="AQ135" s="507">
        <f t="shared" si="274"/>
        <v>0</v>
      </c>
      <c r="AR135" s="507">
        <f t="shared" si="274"/>
        <v>0</v>
      </c>
      <c r="AS135" s="507">
        <f t="shared" si="274"/>
        <v>0</v>
      </c>
      <c r="AT135" s="507">
        <f t="shared" si="274"/>
        <v>0</v>
      </c>
      <c r="AU135" s="507">
        <f t="shared" si="274"/>
        <v>0</v>
      </c>
      <c r="AV135" s="507">
        <f t="shared" si="274"/>
        <v>0</v>
      </c>
      <c r="AW135" s="507">
        <f t="shared" si="274"/>
        <v>0</v>
      </c>
      <c r="AX135" s="507">
        <f t="shared" si="274"/>
        <v>0</v>
      </c>
      <c r="AY135" s="507">
        <f t="shared" si="274"/>
        <v>0</v>
      </c>
      <c r="AZ135" s="507">
        <f t="shared" si="274"/>
        <v>0</v>
      </c>
      <c r="BA135" s="507">
        <f t="shared" si="274"/>
        <v>0</v>
      </c>
      <c r="BB135" s="507">
        <f t="shared" si="274"/>
        <v>0</v>
      </c>
      <c r="BC135" s="507">
        <f t="shared" si="274"/>
        <v>0</v>
      </c>
      <c r="BD135" s="507">
        <f t="shared" si="274"/>
        <v>0</v>
      </c>
      <c r="BE135" s="507">
        <f t="shared" si="274"/>
        <v>0</v>
      </c>
      <c r="BF135" s="507">
        <f t="shared" si="274"/>
        <v>0</v>
      </c>
      <c r="BG135" s="507">
        <f t="shared" si="274"/>
        <v>0</v>
      </c>
      <c r="BH135" s="507">
        <f t="shared" si="274"/>
        <v>0</v>
      </c>
      <c r="BI135" s="507">
        <f t="shared" si="274"/>
        <v>0</v>
      </c>
      <c r="BJ135" s="507">
        <f t="shared" si="274"/>
        <v>0</v>
      </c>
      <c r="BK135" s="507">
        <f t="shared" si="274"/>
        <v>0</v>
      </c>
      <c r="BL135" s="507">
        <f t="shared" si="274"/>
        <v>0</v>
      </c>
      <c r="BM135" s="507">
        <f t="shared" si="274"/>
        <v>0</v>
      </c>
      <c r="BN135" s="507">
        <f t="shared" si="274"/>
        <v>0</v>
      </c>
      <c r="BO135" s="507">
        <f t="shared" si="274"/>
        <v>0</v>
      </c>
      <c r="BP135" s="507">
        <f t="shared" si="274"/>
        <v>0</v>
      </c>
      <c r="BQ135" s="507">
        <f t="shared" si="274"/>
        <v>0</v>
      </c>
      <c r="BR135" s="507"/>
      <c r="BS135" s="507">
        <f t="shared" ref="BS135:CY135" si="275">SUM(BS133:BS134)</f>
        <v>-17946873.352245733</v>
      </c>
      <c r="BT135" s="507">
        <f t="shared" si="275"/>
        <v>453496246.94944465</v>
      </c>
      <c r="BU135" s="507">
        <f t="shared" si="275"/>
        <v>0</v>
      </c>
      <c r="BV135" s="507">
        <f t="shared" si="275"/>
        <v>0</v>
      </c>
      <c r="BW135" s="507">
        <f t="shared" si="275"/>
        <v>0</v>
      </c>
      <c r="BX135" s="507">
        <f t="shared" si="275"/>
        <v>0</v>
      </c>
      <c r="BY135" s="507">
        <f t="shared" si="275"/>
        <v>0</v>
      </c>
      <c r="BZ135" s="507">
        <f t="shared" si="275"/>
        <v>0</v>
      </c>
      <c r="CA135" s="507">
        <f t="shared" si="275"/>
        <v>0</v>
      </c>
      <c r="CB135" s="507">
        <f t="shared" si="275"/>
        <v>0</v>
      </c>
      <c r="CC135" s="507">
        <f t="shared" si="275"/>
        <v>0</v>
      </c>
      <c r="CD135" s="507">
        <f t="shared" si="275"/>
        <v>0</v>
      </c>
      <c r="CE135" s="507">
        <f t="shared" si="275"/>
        <v>0</v>
      </c>
      <c r="CF135" s="507">
        <f t="shared" si="275"/>
        <v>0</v>
      </c>
      <c r="CG135" s="507">
        <f t="shared" si="275"/>
        <v>0</v>
      </c>
      <c r="CH135" s="507">
        <f t="shared" si="275"/>
        <v>0</v>
      </c>
      <c r="CI135" s="507">
        <f t="shared" si="275"/>
        <v>0</v>
      </c>
      <c r="CJ135" s="507">
        <f t="shared" si="275"/>
        <v>0</v>
      </c>
      <c r="CK135" s="507">
        <f t="shared" si="275"/>
        <v>0</v>
      </c>
      <c r="CL135" s="507">
        <f t="shared" si="275"/>
        <v>0</v>
      </c>
      <c r="CM135" s="507">
        <f t="shared" si="275"/>
        <v>0</v>
      </c>
      <c r="CN135" s="507">
        <f t="shared" si="275"/>
        <v>0</v>
      </c>
      <c r="CO135" s="507">
        <f t="shared" si="275"/>
        <v>0</v>
      </c>
      <c r="CP135" s="507">
        <f t="shared" si="275"/>
        <v>0</v>
      </c>
      <c r="CQ135" s="507">
        <f t="shared" si="275"/>
        <v>0</v>
      </c>
      <c r="CR135" s="507">
        <f t="shared" si="275"/>
        <v>0</v>
      </c>
      <c r="CS135" s="507">
        <f t="shared" si="275"/>
        <v>0</v>
      </c>
      <c r="CT135" s="507">
        <f t="shared" si="275"/>
        <v>0</v>
      </c>
      <c r="CU135" s="507">
        <f t="shared" si="275"/>
        <v>0</v>
      </c>
      <c r="CV135" s="507">
        <f t="shared" si="275"/>
        <v>0</v>
      </c>
      <c r="CW135" s="507">
        <f t="shared" si="275"/>
        <v>0</v>
      </c>
      <c r="CX135" s="507">
        <f t="shared" si="275"/>
        <v>0</v>
      </c>
      <c r="CY135" s="507">
        <f t="shared" si="275"/>
        <v>0</v>
      </c>
    </row>
    <row r="136" spans="1:103">
      <c r="B136" s="427" t="s">
        <v>15</v>
      </c>
      <c r="E136" s="575"/>
      <c r="F136" s="442"/>
      <c r="G136" s="442">
        <f t="shared" si="254"/>
        <v>-5510706.6792757669</v>
      </c>
      <c r="H136" s="442" t="s">
        <v>136</v>
      </c>
      <c r="I136" s="442"/>
      <c r="J136" s="442">
        <f t="shared" ref="J136:AO136" si="276">-J437</f>
        <v>0</v>
      </c>
      <c r="K136" s="442">
        <f t="shared" si="276"/>
        <v>0</v>
      </c>
      <c r="L136" s="442">
        <f t="shared" si="276"/>
        <v>0</v>
      </c>
      <c r="M136" s="442">
        <f t="shared" si="276"/>
        <v>0</v>
      </c>
      <c r="N136" s="442">
        <f t="shared" si="276"/>
        <v>0</v>
      </c>
      <c r="O136" s="442">
        <f t="shared" si="276"/>
        <v>0</v>
      </c>
      <c r="P136" s="442">
        <f t="shared" si="276"/>
        <v>0</v>
      </c>
      <c r="Q136" s="442">
        <f t="shared" si="276"/>
        <v>0</v>
      </c>
      <c r="R136" s="442">
        <f t="shared" si="276"/>
        <v>0</v>
      </c>
      <c r="S136" s="442">
        <f t="shared" si="276"/>
        <v>0</v>
      </c>
      <c r="T136" s="442">
        <f t="shared" si="276"/>
        <v>0</v>
      </c>
      <c r="U136" s="442">
        <f t="shared" si="276"/>
        <v>0</v>
      </c>
      <c r="V136" s="442">
        <f t="shared" si="276"/>
        <v>0</v>
      </c>
      <c r="W136" s="442">
        <f t="shared" si="276"/>
        <v>0</v>
      </c>
      <c r="X136" s="442">
        <f t="shared" si="276"/>
        <v>0</v>
      </c>
      <c r="Y136" s="442">
        <f t="shared" si="276"/>
        <v>0</v>
      </c>
      <c r="Z136" s="442">
        <f t="shared" si="276"/>
        <v>0</v>
      </c>
      <c r="AA136" s="442">
        <f t="shared" si="276"/>
        <v>0</v>
      </c>
      <c r="AB136" s="442">
        <f t="shared" si="276"/>
        <v>0</v>
      </c>
      <c r="AC136" s="442">
        <f t="shared" si="276"/>
        <v>0</v>
      </c>
      <c r="AD136" s="442">
        <f t="shared" si="276"/>
        <v>0</v>
      </c>
      <c r="AE136" s="442">
        <f t="shared" si="276"/>
        <v>-5510706.6792757669</v>
      </c>
      <c r="AF136" s="442">
        <f t="shared" si="276"/>
        <v>0</v>
      </c>
      <c r="AG136" s="442">
        <f t="shared" si="276"/>
        <v>0</v>
      </c>
      <c r="AH136" s="442">
        <f t="shared" si="276"/>
        <v>0</v>
      </c>
      <c r="AI136" s="442">
        <f t="shared" si="276"/>
        <v>0</v>
      </c>
      <c r="AJ136" s="442">
        <f t="shared" si="276"/>
        <v>0</v>
      </c>
      <c r="AK136" s="442">
        <f t="shared" si="276"/>
        <v>0</v>
      </c>
      <c r="AL136" s="442">
        <f t="shared" si="276"/>
        <v>0</v>
      </c>
      <c r="AM136" s="442">
        <f t="shared" si="276"/>
        <v>0</v>
      </c>
      <c r="AN136" s="442">
        <f t="shared" si="276"/>
        <v>0</v>
      </c>
      <c r="AO136" s="442">
        <f t="shared" si="276"/>
        <v>0</v>
      </c>
      <c r="AP136" s="442">
        <f t="shared" ref="AP136:BQ136" si="277">-AP437</f>
        <v>0</v>
      </c>
      <c r="AQ136" s="442">
        <f t="shared" si="277"/>
        <v>0</v>
      </c>
      <c r="AR136" s="442">
        <f t="shared" si="277"/>
        <v>0</v>
      </c>
      <c r="AS136" s="442">
        <f t="shared" si="277"/>
        <v>0</v>
      </c>
      <c r="AT136" s="442">
        <f t="shared" si="277"/>
        <v>0</v>
      </c>
      <c r="AU136" s="442">
        <f t="shared" si="277"/>
        <v>0</v>
      </c>
      <c r="AV136" s="442">
        <f t="shared" si="277"/>
        <v>0</v>
      </c>
      <c r="AW136" s="442">
        <f t="shared" si="277"/>
        <v>0</v>
      </c>
      <c r="AX136" s="442">
        <f t="shared" si="277"/>
        <v>0</v>
      </c>
      <c r="AY136" s="442">
        <f t="shared" si="277"/>
        <v>0</v>
      </c>
      <c r="AZ136" s="442">
        <f t="shared" si="277"/>
        <v>0</v>
      </c>
      <c r="BA136" s="442">
        <f t="shared" si="277"/>
        <v>0</v>
      </c>
      <c r="BB136" s="442">
        <f t="shared" si="277"/>
        <v>0</v>
      </c>
      <c r="BC136" s="442">
        <f t="shared" si="277"/>
        <v>0</v>
      </c>
      <c r="BD136" s="442">
        <f t="shared" si="277"/>
        <v>0</v>
      </c>
      <c r="BE136" s="442">
        <f t="shared" si="277"/>
        <v>0</v>
      </c>
      <c r="BF136" s="442">
        <f t="shared" si="277"/>
        <v>0</v>
      </c>
      <c r="BG136" s="442">
        <f t="shared" si="277"/>
        <v>0</v>
      </c>
      <c r="BH136" s="442">
        <f t="shared" si="277"/>
        <v>0</v>
      </c>
      <c r="BI136" s="442">
        <f t="shared" si="277"/>
        <v>0</v>
      </c>
      <c r="BJ136" s="442">
        <f t="shared" si="277"/>
        <v>0</v>
      </c>
      <c r="BK136" s="442">
        <f t="shared" si="277"/>
        <v>0</v>
      </c>
      <c r="BL136" s="442">
        <f t="shared" si="277"/>
        <v>0</v>
      </c>
      <c r="BM136" s="442">
        <f t="shared" si="277"/>
        <v>0</v>
      </c>
      <c r="BN136" s="442">
        <f t="shared" si="277"/>
        <v>0</v>
      </c>
      <c r="BO136" s="442">
        <f t="shared" si="277"/>
        <v>0</v>
      </c>
      <c r="BP136" s="442">
        <f t="shared" si="277"/>
        <v>0</v>
      </c>
      <c r="BQ136" s="442">
        <f t="shared" si="277"/>
        <v>0</v>
      </c>
      <c r="BR136" s="442"/>
      <c r="BS136" s="442">
        <f>SUM(J136:U136)</f>
        <v>0</v>
      </c>
      <c r="BT136" s="442">
        <f>SUM(V136:AG136)</f>
        <v>-5510706.6792757669</v>
      </c>
      <c r="BU136" s="442">
        <f>SUM(AH136:AS136)</f>
        <v>0</v>
      </c>
      <c r="BV136" s="442">
        <f>SUM(AT136:BE136)</f>
        <v>0</v>
      </c>
      <c r="BW136" s="442">
        <f>SUM(BF136:BQ136)</f>
        <v>0</v>
      </c>
      <c r="BX136" s="442">
        <f t="shared" ref="BX136:CY136" si="278">-BX437</f>
        <v>0</v>
      </c>
      <c r="BY136" s="442">
        <f t="shared" si="278"/>
        <v>0</v>
      </c>
      <c r="BZ136" s="442">
        <f t="shared" si="278"/>
        <v>0</v>
      </c>
      <c r="CA136" s="442">
        <f t="shared" si="278"/>
        <v>0</v>
      </c>
      <c r="CB136" s="442">
        <f t="shared" si="278"/>
        <v>0</v>
      </c>
      <c r="CC136" s="442">
        <f t="shared" si="278"/>
        <v>0</v>
      </c>
      <c r="CD136" s="442">
        <f t="shared" si="278"/>
        <v>0</v>
      </c>
      <c r="CE136" s="442">
        <f t="shared" si="278"/>
        <v>0</v>
      </c>
      <c r="CF136" s="442">
        <f t="shared" si="278"/>
        <v>0</v>
      </c>
      <c r="CG136" s="442">
        <f t="shared" si="278"/>
        <v>0</v>
      </c>
      <c r="CH136" s="442">
        <f t="shared" si="278"/>
        <v>0</v>
      </c>
      <c r="CI136" s="442">
        <f t="shared" si="278"/>
        <v>0</v>
      </c>
      <c r="CJ136" s="442">
        <f t="shared" si="278"/>
        <v>0</v>
      </c>
      <c r="CK136" s="442">
        <f t="shared" si="278"/>
        <v>0</v>
      </c>
      <c r="CL136" s="442">
        <f t="shared" si="278"/>
        <v>0</v>
      </c>
      <c r="CM136" s="442">
        <f t="shared" si="278"/>
        <v>0</v>
      </c>
      <c r="CN136" s="442">
        <f t="shared" si="278"/>
        <v>0</v>
      </c>
      <c r="CO136" s="442">
        <f t="shared" si="278"/>
        <v>0</v>
      </c>
      <c r="CP136" s="442">
        <f t="shared" si="278"/>
        <v>0</v>
      </c>
      <c r="CQ136" s="442">
        <f t="shared" si="278"/>
        <v>0</v>
      </c>
      <c r="CR136" s="442">
        <f t="shared" si="278"/>
        <v>0</v>
      </c>
      <c r="CS136" s="442">
        <f t="shared" si="278"/>
        <v>0</v>
      </c>
      <c r="CT136" s="442">
        <f t="shared" si="278"/>
        <v>0</v>
      </c>
      <c r="CU136" s="442">
        <f t="shared" si="278"/>
        <v>0</v>
      </c>
      <c r="CV136" s="442">
        <f t="shared" si="278"/>
        <v>0</v>
      </c>
      <c r="CW136" s="442">
        <f t="shared" si="278"/>
        <v>0</v>
      </c>
      <c r="CX136" s="442">
        <f t="shared" si="278"/>
        <v>0</v>
      </c>
      <c r="CY136" s="442">
        <f t="shared" si="278"/>
        <v>0</v>
      </c>
    </row>
    <row r="137" spans="1:103" s="428" customFormat="1">
      <c r="A137" s="460"/>
      <c r="B137" s="506" t="s">
        <v>7</v>
      </c>
      <c r="C137" s="506"/>
      <c r="D137" s="506"/>
      <c r="E137" s="574"/>
      <c r="F137" s="507"/>
      <c r="G137" s="507">
        <f t="shared" si="254"/>
        <v>430038666.91792315</v>
      </c>
      <c r="H137" s="507" t="s">
        <v>136</v>
      </c>
      <c r="I137" s="507"/>
      <c r="J137" s="507">
        <f t="shared" ref="J137:AO137" si="279">SUM(J135:J136)</f>
        <v>0</v>
      </c>
      <c r="K137" s="507">
        <f t="shared" si="279"/>
        <v>0</v>
      </c>
      <c r="L137" s="507">
        <f t="shared" si="279"/>
        <v>0</v>
      </c>
      <c r="M137" s="507">
        <f t="shared" si="279"/>
        <v>0</v>
      </c>
      <c r="N137" s="507">
        <f t="shared" si="279"/>
        <v>0</v>
      </c>
      <c r="O137" s="507">
        <f t="shared" si="279"/>
        <v>0</v>
      </c>
      <c r="P137" s="507">
        <f t="shared" si="279"/>
        <v>-11471942.481240558</v>
      </c>
      <c r="Q137" s="507">
        <f t="shared" si="279"/>
        <v>-1117451.9276256927</v>
      </c>
      <c r="R137" s="507">
        <f t="shared" si="279"/>
        <v>-1206219.0509133639</v>
      </c>
      <c r="S137" s="507">
        <f t="shared" si="279"/>
        <v>-1294986.1742010352</v>
      </c>
      <c r="T137" s="507">
        <f t="shared" si="279"/>
        <v>-1383753.2974887067</v>
      </c>
      <c r="U137" s="507">
        <f t="shared" si="279"/>
        <v>-1472520.4207763774</v>
      </c>
      <c r="V137" s="507">
        <f t="shared" si="279"/>
        <v>-1561287.5440640487</v>
      </c>
      <c r="W137" s="507">
        <f t="shared" si="279"/>
        <v>-1650054.6673517199</v>
      </c>
      <c r="X137" s="507">
        <f t="shared" si="279"/>
        <v>-1738821.7906393912</v>
      </c>
      <c r="Y137" s="507">
        <f t="shared" si="279"/>
        <v>-1827588.9139270624</v>
      </c>
      <c r="Z137" s="507">
        <f t="shared" si="279"/>
        <v>-1916356.0372147337</v>
      </c>
      <c r="AA137" s="507">
        <f t="shared" si="279"/>
        <v>-2005123.1605024049</v>
      </c>
      <c r="AB137" s="507">
        <f t="shared" si="279"/>
        <v>-2093890.2837900762</v>
      </c>
      <c r="AC137" s="507">
        <f t="shared" si="279"/>
        <v>-2182657.4070777474</v>
      </c>
      <c r="AD137" s="507">
        <f t="shared" si="279"/>
        <v>-2271424.5303654177</v>
      </c>
      <c r="AE137" s="507">
        <f t="shared" si="279"/>
        <v>465232744.60510153</v>
      </c>
      <c r="AF137" s="507">
        <f t="shared" si="279"/>
        <v>0</v>
      </c>
      <c r="AG137" s="507">
        <f t="shared" si="279"/>
        <v>0</v>
      </c>
      <c r="AH137" s="507">
        <f t="shared" si="279"/>
        <v>0</v>
      </c>
      <c r="AI137" s="507">
        <f t="shared" si="279"/>
        <v>0</v>
      </c>
      <c r="AJ137" s="507">
        <f t="shared" si="279"/>
        <v>0</v>
      </c>
      <c r="AK137" s="507">
        <f t="shared" si="279"/>
        <v>0</v>
      </c>
      <c r="AL137" s="507">
        <f t="shared" si="279"/>
        <v>0</v>
      </c>
      <c r="AM137" s="507">
        <f t="shared" si="279"/>
        <v>0</v>
      </c>
      <c r="AN137" s="507">
        <f t="shared" si="279"/>
        <v>0</v>
      </c>
      <c r="AO137" s="507">
        <f t="shared" si="279"/>
        <v>0</v>
      </c>
      <c r="AP137" s="507">
        <f t="shared" ref="AP137:BU137" si="280">SUM(AP135:AP136)</f>
        <v>0</v>
      </c>
      <c r="AQ137" s="507">
        <f t="shared" si="280"/>
        <v>0</v>
      </c>
      <c r="AR137" s="507">
        <f t="shared" si="280"/>
        <v>0</v>
      </c>
      <c r="AS137" s="507">
        <f t="shared" si="280"/>
        <v>0</v>
      </c>
      <c r="AT137" s="507">
        <f t="shared" si="280"/>
        <v>0</v>
      </c>
      <c r="AU137" s="507">
        <f t="shared" si="280"/>
        <v>0</v>
      </c>
      <c r="AV137" s="507">
        <f t="shared" si="280"/>
        <v>0</v>
      </c>
      <c r="AW137" s="507">
        <f t="shared" si="280"/>
        <v>0</v>
      </c>
      <c r="AX137" s="507">
        <f t="shared" si="280"/>
        <v>0</v>
      </c>
      <c r="AY137" s="507">
        <f t="shared" si="280"/>
        <v>0</v>
      </c>
      <c r="AZ137" s="507">
        <f t="shared" si="280"/>
        <v>0</v>
      </c>
      <c r="BA137" s="507">
        <f t="shared" si="280"/>
        <v>0</v>
      </c>
      <c r="BB137" s="507">
        <f t="shared" si="280"/>
        <v>0</v>
      </c>
      <c r="BC137" s="507">
        <f t="shared" si="280"/>
        <v>0</v>
      </c>
      <c r="BD137" s="507">
        <f t="shared" si="280"/>
        <v>0</v>
      </c>
      <c r="BE137" s="507">
        <f t="shared" si="280"/>
        <v>0</v>
      </c>
      <c r="BF137" s="507">
        <f t="shared" si="280"/>
        <v>0</v>
      </c>
      <c r="BG137" s="507">
        <f t="shared" si="280"/>
        <v>0</v>
      </c>
      <c r="BH137" s="507">
        <f t="shared" si="280"/>
        <v>0</v>
      </c>
      <c r="BI137" s="507">
        <f t="shared" si="280"/>
        <v>0</v>
      </c>
      <c r="BJ137" s="507">
        <f t="shared" si="280"/>
        <v>0</v>
      </c>
      <c r="BK137" s="507">
        <f t="shared" si="280"/>
        <v>0</v>
      </c>
      <c r="BL137" s="507">
        <f t="shared" si="280"/>
        <v>0</v>
      </c>
      <c r="BM137" s="507">
        <f t="shared" si="280"/>
        <v>0</v>
      </c>
      <c r="BN137" s="507">
        <f t="shared" si="280"/>
        <v>0</v>
      </c>
      <c r="BO137" s="507">
        <f t="shared" si="280"/>
        <v>0</v>
      </c>
      <c r="BP137" s="507">
        <f t="shared" si="280"/>
        <v>0</v>
      </c>
      <c r="BQ137" s="507">
        <f t="shared" si="280"/>
        <v>0</v>
      </c>
      <c r="BR137" s="507"/>
      <c r="BS137" s="507">
        <f t="shared" ref="BS137:CY137" si="281">SUM(BS135:BS136)</f>
        <v>-17946873.352245733</v>
      </c>
      <c r="BT137" s="507">
        <f t="shared" si="281"/>
        <v>447985540.2701689</v>
      </c>
      <c r="BU137" s="507">
        <f t="shared" si="281"/>
        <v>0</v>
      </c>
      <c r="BV137" s="507">
        <f t="shared" si="281"/>
        <v>0</v>
      </c>
      <c r="BW137" s="507">
        <f t="shared" si="281"/>
        <v>0</v>
      </c>
      <c r="BX137" s="507">
        <f t="shared" si="281"/>
        <v>0</v>
      </c>
      <c r="BY137" s="507">
        <f t="shared" si="281"/>
        <v>0</v>
      </c>
      <c r="BZ137" s="507">
        <f t="shared" si="281"/>
        <v>0</v>
      </c>
      <c r="CA137" s="507">
        <f t="shared" si="281"/>
        <v>0</v>
      </c>
      <c r="CB137" s="507">
        <f t="shared" si="281"/>
        <v>0</v>
      </c>
      <c r="CC137" s="507">
        <f t="shared" si="281"/>
        <v>0</v>
      </c>
      <c r="CD137" s="507">
        <f t="shared" si="281"/>
        <v>0</v>
      </c>
      <c r="CE137" s="507">
        <f t="shared" si="281"/>
        <v>0</v>
      </c>
      <c r="CF137" s="507">
        <f t="shared" si="281"/>
        <v>0</v>
      </c>
      <c r="CG137" s="507">
        <f t="shared" si="281"/>
        <v>0</v>
      </c>
      <c r="CH137" s="507">
        <f t="shared" si="281"/>
        <v>0</v>
      </c>
      <c r="CI137" s="507">
        <f t="shared" si="281"/>
        <v>0</v>
      </c>
      <c r="CJ137" s="507">
        <f t="shared" si="281"/>
        <v>0</v>
      </c>
      <c r="CK137" s="507">
        <f t="shared" si="281"/>
        <v>0</v>
      </c>
      <c r="CL137" s="507">
        <f t="shared" si="281"/>
        <v>0</v>
      </c>
      <c r="CM137" s="507">
        <f t="shared" si="281"/>
        <v>0</v>
      </c>
      <c r="CN137" s="507">
        <f t="shared" si="281"/>
        <v>0</v>
      </c>
      <c r="CO137" s="507">
        <f t="shared" si="281"/>
        <v>0</v>
      </c>
      <c r="CP137" s="507">
        <f t="shared" si="281"/>
        <v>0</v>
      </c>
      <c r="CQ137" s="507">
        <f t="shared" si="281"/>
        <v>0</v>
      </c>
      <c r="CR137" s="507">
        <f t="shared" si="281"/>
        <v>0</v>
      </c>
      <c r="CS137" s="507">
        <f t="shared" si="281"/>
        <v>0</v>
      </c>
      <c r="CT137" s="507">
        <f t="shared" si="281"/>
        <v>0</v>
      </c>
      <c r="CU137" s="507">
        <f t="shared" si="281"/>
        <v>0</v>
      </c>
      <c r="CV137" s="507">
        <f t="shared" si="281"/>
        <v>0</v>
      </c>
      <c r="CW137" s="507">
        <f t="shared" si="281"/>
        <v>0</v>
      </c>
      <c r="CX137" s="507">
        <f t="shared" si="281"/>
        <v>0</v>
      </c>
      <c r="CY137" s="507">
        <f t="shared" si="281"/>
        <v>0</v>
      </c>
    </row>
    <row r="138" spans="1:103">
      <c r="B138" s="427" t="s">
        <v>24</v>
      </c>
      <c r="E138" s="575"/>
      <c r="F138" s="442"/>
      <c r="G138" s="442">
        <f t="shared" si="254"/>
        <v>0</v>
      </c>
      <c r="H138" s="442" t="s">
        <v>136</v>
      </c>
      <c r="I138" s="442"/>
      <c r="J138" s="442">
        <f t="shared" ref="J138:AO138" si="282">-J216</f>
        <v>0</v>
      </c>
      <c r="K138" s="442">
        <f t="shared" si="282"/>
        <v>0</v>
      </c>
      <c r="L138" s="442">
        <f t="shared" si="282"/>
        <v>0</v>
      </c>
      <c r="M138" s="442">
        <f t="shared" si="282"/>
        <v>0</v>
      </c>
      <c r="N138" s="442">
        <f t="shared" si="282"/>
        <v>0</v>
      </c>
      <c r="O138" s="442">
        <f t="shared" si="282"/>
        <v>0</v>
      </c>
      <c r="P138" s="442">
        <f t="shared" si="282"/>
        <v>0</v>
      </c>
      <c r="Q138" s="442">
        <f t="shared" si="282"/>
        <v>0</v>
      </c>
      <c r="R138" s="442">
        <f t="shared" si="282"/>
        <v>0</v>
      </c>
      <c r="S138" s="442">
        <f t="shared" si="282"/>
        <v>0</v>
      </c>
      <c r="T138" s="442">
        <f t="shared" si="282"/>
        <v>0</v>
      </c>
      <c r="U138" s="442">
        <f t="shared" si="282"/>
        <v>0</v>
      </c>
      <c r="V138" s="442">
        <f t="shared" si="282"/>
        <v>0</v>
      </c>
      <c r="W138" s="442">
        <f t="shared" si="282"/>
        <v>0</v>
      </c>
      <c r="X138" s="442">
        <f t="shared" si="282"/>
        <v>0</v>
      </c>
      <c r="Y138" s="442">
        <f t="shared" si="282"/>
        <v>0</v>
      </c>
      <c r="Z138" s="442">
        <f t="shared" si="282"/>
        <v>0</v>
      </c>
      <c r="AA138" s="442">
        <f t="shared" si="282"/>
        <v>0</v>
      </c>
      <c r="AB138" s="442">
        <f t="shared" si="282"/>
        <v>0</v>
      </c>
      <c r="AC138" s="442">
        <f t="shared" si="282"/>
        <v>0</v>
      </c>
      <c r="AD138" s="442">
        <f t="shared" si="282"/>
        <v>0</v>
      </c>
      <c r="AE138" s="442">
        <f t="shared" si="282"/>
        <v>0</v>
      </c>
      <c r="AF138" s="442">
        <f t="shared" si="282"/>
        <v>0</v>
      </c>
      <c r="AG138" s="442">
        <f t="shared" si="282"/>
        <v>0</v>
      </c>
      <c r="AH138" s="442">
        <f t="shared" si="282"/>
        <v>0</v>
      </c>
      <c r="AI138" s="442">
        <f t="shared" si="282"/>
        <v>0</v>
      </c>
      <c r="AJ138" s="442">
        <f t="shared" si="282"/>
        <v>0</v>
      </c>
      <c r="AK138" s="442">
        <f t="shared" si="282"/>
        <v>0</v>
      </c>
      <c r="AL138" s="442">
        <f t="shared" si="282"/>
        <v>0</v>
      </c>
      <c r="AM138" s="442">
        <f t="shared" si="282"/>
        <v>0</v>
      </c>
      <c r="AN138" s="442">
        <f t="shared" si="282"/>
        <v>0</v>
      </c>
      <c r="AO138" s="442">
        <f t="shared" si="282"/>
        <v>0</v>
      </c>
      <c r="AP138" s="442">
        <f t="shared" ref="AP138:BQ138" si="283">-AP216</f>
        <v>0</v>
      </c>
      <c r="AQ138" s="442">
        <f t="shared" si="283"/>
        <v>0</v>
      </c>
      <c r="AR138" s="442">
        <f t="shared" si="283"/>
        <v>0</v>
      </c>
      <c r="AS138" s="442">
        <f t="shared" si="283"/>
        <v>0</v>
      </c>
      <c r="AT138" s="442">
        <f t="shared" si="283"/>
        <v>0</v>
      </c>
      <c r="AU138" s="442">
        <f t="shared" si="283"/>
        <v>0</v>
      </c>
      <c r="AV138" s="442">
        <f t="shared" si="283"/>
        <v>0</v>
      </c>
      <c r="AW138" s="442">
        <f t="shared" si="283"/>
        <v>0</v>
      </c>
      <c r="AX138" s="442">
        <f t="shared" si="283"/>
        <v>0</v>
      </c>
      <c r="AY138" s="442">
        <f t="shared" si="283"/>
        <v>0</v>
      </c>
      <c r="AZ138" s="442">
        <f t="shared" si="283"/>
        <v>0</v>
      </c>
      <c r="BA138" s="442">
        <f t="shared" si="283"/>
        <v>0</v>
      </c>
      <c r="BB138" s="442">
        <f t="shared" si="283"/>
        <v>0</v>
      </c>
      <c r="BC138" s="442">
        <f t="shared" si="283"/>
        <v>0</v>
      </c>
      <c r="BD138" s="442">
        <f t="shared" si="283"/>
        <v>0</v>
      </c>
      <c r="BE138" s="442">
        <f t="shared" si="283"/>
        <v>0</v>
      </c>
      <c r="BF138" s="442">
        <f t="shared" si="283"/>
        <v>0</v>
      </c>
      <c r="BG138" s="442">
        <f t="shared" si="283"/>
        <v>0</v>
      </c>
      <c r="BH138" s="442">
        <f t="shared" si="283"/>
        <v>0</v>
      </c>
      <c r="BI138" s="442">
        <f t="shared" si="283"/>
        <v>0</v>
      </c>
      <c r="BJ138" s="442">
        <f t="shared" si="283"/>
        <v>0</v>
      </c>
      <c r="BK138" s="442">
        <f t="shared" si="283"/>
        <v>0</v>
      </c>
      <c r="BL138" s="442">
        <f t="shared" si="283"/>
        <v>0</v>
      </c>
      <c r="BM138" s="442">
        <f t="shared" si="283"/>
        <v>0</v>
      </c>
      <c r="BN138" s="442">
        <f t="shared" si="283"/>
        <v>0</v>
      </c>
      <c r="BO138" s="442">
        <f t="shared" si="283"/>
        <v>0</v>
      </c>
      <c r="BP138" s="442">
        <f t="shared" si="283"/>
        <v>0</v>
      </c>
      <c r="BQ138" s="442">
        <f t="shared" si="283"/>
        <v>0</v>
      </c>
      <c r="BR138" s="442"/>
      <c r="BS138" s="442">
        <f t="shared" ref="BS138:CY138" si="284">-BS216</f>
        <v>0</v>
      </c>
      <c r="BT138" s="442">
        <f t="shared" si="284"/>
        <v>0</v>
      </c>
      <c r="BU138" s="442">
        <f t="shared" si="284"/>
        <v>0</v>
      </c>
      <c r="BV138" s="442">
        <f t="shared" si="284"/>
        <v>0</v>
      </c>
      <c r="BW138" s="442">
        <f t="shared" si="284"/>
        <v>0</v>
      </c>
      <c r="BX138" s="442">
        <f t="shared" si="284"/>
        <v>0</v>
      </c>
      <c r="BY138" s="442">
        <f t="shared" si="284"/>
        <v>0</v>
      </c>
      <c r="BZ138" s="442">
        <f t="shared" si="284"/>
        <v>0</v>
      </c>
      <c r="CA138" s="442">
        <f t="shared" si="284"/>
        <v>0</v>
      </c>
      <c r="CB138" s="442">
        <f t="shared" si="284"/>
        <v>0</v>
      </c>
      <c r="CC138" s="442">
        <f t="shared" si="284"/>
        <v>0</v>
      </c>
      <c r="CD138" s="442">
        <f t="shared" si="284"/>
        <v>0</v>
      </c>
      <c r="CE138" s="442">
        <f t="shared" si="284"/>
        <v>0</v>
      </c>
      <c r="CF138" s="442">
        <f t="shared" si="284"/>
        <v>0</v>
      </c>
      <c r="CG138" s="442">
        <f t="shared" si="284"/>
        <v>0</v>
      </c>
      <c r="CH138" s="442">
        <f t="shared" si="284"/>
        <v>0</v>
      </c>
      <c r="CI138" s="442">
        <f t="shared" si="284"/>
        <v>0</v>
      </c>
      <c r="CJ138" s="442">
        <f t="shared" si="284"/>
        <v>0</v>
      </c>
      <c r="CK138" s="442">
        <f t="shared" si="284"/>
        <v>0</v>
      </c>
      <c r="CL138" s="442">
        <f t="shared" si="284"/>
        <v>0</v>
      </c>
      <c r="CM138" s="442">
        <f t="shared" si="284"/>
        <v>0</v>
      </c>
      <c r="CN138" s="442">
        <f t="shared" si="284"/>
        <v>0</v>
      </c>
      <c r="CO138" s="442">
        <f t="shared" si="284"/>
        <v>0</v>
      </c>
      <c r="CP138" s="442">
        <f t="shared" si="284"/>
        <v>0</v>
      </c>
      <c r="CQ138" s="442">
        <f t="shared" si="284"/>
        <v>0</v>
      </c>
      <c r="CR138" s="442">
        <f t="shared" si="284"/>
        <v>0</v>
      </c>
      <c r="CS138" s="442">
        <f t="shared" si="284"/>
        <v>0</v>
      </c>
      <c r="CT138" s="442">
        <f t="shared" si="284"/>
        <v>0</v>
      </c>
      <c r="CU138" s="442">
        <f t="shared" si="284"/>
        <v>0</v>
      </c>
      <c r="CV138" s="442">
        <f t="shared" si="284"/>
        <v>0</v>
      </c>
      <c r="CW138" s="442">
        <f t="shared" si="284"/>
        <v>0</v>
      </c>
      <c r="CX138" s="442">
        <f t="shared" si="284"/>
        <v>0</v>
      </c>
      <c r="CY138" s="442">
        <f t="shared" si="284"/>
        <v>0</v>
      </c>
    </row>
    <row r="139" spans="1:103" s="428" customFormat="1">
      <c r="A139" s="460"/>
      <c r="B139" s="506" t="s">
        <v>25</v>
      </c>
      <c r="C139" s="506"/>
      <c r="D139" s="506"/>
      <c r="E139" s="574"/>
      <c r="F139" s="507"/>
      <c r="G139" s="507">
        <f t="shared" si="254"/>
        <v>430038666.91792315</v>
      </c>
      <c r="H139" s="507" t="s">
        <v>136</v>
      </c>
      <c r="I139" s="507"/>
      <c r="J139" s="507">
        <f t="shared" ref="J139:AO139" si="285">SUM(J137:J138)</f>
        <v>0</v>
      </c>
      <c r="K139" s="507">
        <f t="shared" si="285"/>
        <v>0</v>
      </c>
      <c r="L139" s="507">
        <f t="shared" si="285"/>
        <v>0</v>
      </c>
      <c r="M139" s="507">
        <f t="shared" si="285"/>
        <v>0</v>
      </c>
      <c r="N139" s="507">
        <f t="shared" si="285"/>
        <v>0</v>
      </c>
      <c r="O139" s="507">
        <f t="shared" si="285"/>
        <v>0</v>
      </c>
      <c r="P139" s="507">
        <f t="shared" si="285"/>
        <v>-11471942.481240558</v>
      </c>
      <c r="Q139" s="507">
        <f t="shared" si="285"/>
        <v>-1117451.9276256927</v>
      </c>
      <c r="R139" s="507">
        <f t="shared" si="285"/>
        <v>-1206219.0509133639</v>
      </c>
      <c r="S139" s="507">
        <f t="shared" si="285"/>
        <v>-1294986.1742010352</v>
      </c>
      <c r="T139" s="507">
        <f t="shared" si="285"/>
        <v>-1383753.2974887067</v>
      </c>
      <c r="U139" s="507">
        <f t="shared" si="285"/>
        <v>-1472520.4207763774</v>
      </c>
      <c r="V139" s="507">
        <f t="shared" si="285"/>
        <v>-1561287.5440640487</v>
      </c>
      <c r="W139" s="507">
        <f t="shared" si="285"/>
        <v>-1650054.6673517199</v>
      </c>
      <c r="X139" s="507">
        <f t="shared" si="285"/>
        <v>-1738821.7906393912</v>
      </c>
      <c r="Y139" s="507">
        <f t="shared" si="285"/>
        <v>-1827588.9139270624</v>
      </c>
      <c r="Z139" s="507">
        <f t="shared" si="285"/>
        <v>-1916356.0372147337</v>
      </c>
      <c r="AA139" s="507">
        <f t="shared" si="285"/>
        <v>-2005123.1605024049</v>
      </c>
      <c r="AB139" s="507">
        <f t="shared" si="285"/>
        <v>-2093890.2837900762</v>
      </c>
      <c r="AC139" s="507">
        <f t="shared" si="285"/>
        <v>-2182657.4070777474</v>
      </c>
      <c r="AD139" s="507">
        <f t="shared" si="285"/>
        <v>-2271424.5303654177</v>
      </c>
      <c r="AE139" s="507">
        <f t="shared" si="285"/>
        <v>465232744.60510153</v>
      </c>
      <c r="AF139" s="507">
        <f t="shared" si="285"/>
        <v>0</v>
      </c>
      <c r="AG139" s="507">
        <f t="shared" si="285"/>
        <v>0</v>
      </c>
      <c r="AH139" s="507">
        <f t="shared" si="285"/>
        <v>0</v>
      </c>
      <c r="AI139" s="507">
        <f t="shared" si="285"/>
        <v>0</v>
      </c>
      <c r="AJ139" s="507">
        <f t="shared" si="285"/>
        <v>0</v>
      </c>
      <c r="AK139" s="507">
        <f t="shared" si="285"/>
        <v>0</v>
      </c>
      <c r="AL139" s="507">
        <f t="shared" si="285"/>
        <v>0</v>
      </c>
      <c r="AM139" s="507">
        <f t="shared" si="285"/>
        <v>0</v>
      </c>
      <c r="AN139" s="507">
        <f t="shared" si="285"/>
        <v>0</v>
      </c>
      <c r="AO139" s="507">
        <f t="shared" si="285"/>
        <v>0</v>
      </c>
      <c r="AP139" s="507">
        <f t="shared" ref="AP139:BU139" si="286">SUM(AP137:AP138)</f>
        <v>0</v>
      </c>
      <c r="AQ139" s="507">
        <f t="shared" si="286"/>
        <v>0</v>
      </c>
      <c r="AR139" s="507">
        <f t="shared" si="286"/>
        <v>0</v>
      </c>
      <c r="AS139" s="507">
        <f t="shared" si="286"/>
        <v>0</v>
      </c>
      <c r="AT139" s="507">
        <f t="shared" si="286"/>
        <v>0</v>
      </c>
      <c r="AU139" s="507">
        <f t="shared" si="286"/>
        <v>0</v>
      </c>
      <c r="AV139" s="507">
        <f t="shared" si="286"/>
        <v>0</v>
      </c>
      <c r="AW139" s="507">
        <f t="shared" si="286"/>
        <v>0</v>
      </c>
      <c r="AX139" s="507">
        <f t="shared" si="286"/>
        <v>0</v>
      </c>
      <c r="AY139" s="507">
        <f t="shared" si="286"/>
        <v>0</v>
      </c>
      <c r="AZ139" s="507">
        <f t="shared" si="286"/>
        <v>0</v>
      </c>
      <c r="BA139" s="507">
        <f t="shared" si="286"/>
        <v>0</v>
      </c>
      <c r="BB139" s="507">
        <f t="shared" si="286"/>
        <v>0</v>
      </c>
      <c r="BC139" s="507">
        <f t="shared" si="286"/>
        <v>0</v>
      </c>
      <c r="BD139" s="507">
        <f t="shared" si="286"/>
        <v>0</v>
      </c>
      <c r="BE139" s="507">
        <f t="shared" si="286"/>
        <v>0</v>
      </c>
      <c r="BF139" s="507">
        <f t="shared" si="286"/>
        <v>0</v>
      </c>
      <c r="BG139" s="507">
        <f t="shared" si="286"/>
        <v>0</v>
      </c>
      <c r="BH139" s="507">
        <f t="shared" si="286"/>
        <v>0</v>
      </c>
      <c r="BI139" s="507">
        <f t="shared" si="286"/>
        <v>0</v>
      </c>
      <c r="BJ139" s="507">
        <f t="shared" si="286"/>
        <v>0</v>
      </c>
      <c r="BK139" s="507">
        <f t="shared" si="286"/>
        <v>0</v>
      </c>
      <c r="BL139" s="507">
        <f t="shared" si="286"/>
        <v>0</v>
      </c>
      <c r="BM139" s="507">
        <f t="shared" si="286"/>
        <v>0</v>
      </c>
      <c r="BN139" s="507">
        <f t="shared" si="286"/>
        <v>0</v>
      </c>
      <c r="BO139" s="507">
        <f t="shared" si="286"/>
        <v>0</v>
      </c>
      <c r="BP139" s="507">
        <f t="shared" si="286"/>
        <v>0</v>
      </c>
      <c r="BQ139" s="507">
        <f t="shared" si="286"/>
        <v>0</v>
      </c>
      <c r="BR139" s="507"/>
      <c r="BS139" s="507">
        <f t="shared" ref="BS139:CY139" si="287">SUM(BS137:BS138)</f>
        <v>-17946873.352245733</v>
      </c>
      <c r="BT139" s="507">
        <f t="shared" si="287"/>
        <v>447985540.2701689</v>
      </c>
      <c r="BU139" s="507">
        <f t="shared" si="287"/>
        <v>0</v>
      </c>
      <c r="BV139" s="507">
        <f t="shared" si="287"/>
        <v>0</v>
      </c>
      <c r="BW139" s="507">
        <f t="shared" si="287"/>
        <v>0</v>
      </c>
      <c r="BX139" s="507">
        <f t="shared" si="287"/>
        <v>0</v>
      </c>
      <c r="BY139" s="507">
        <f t="shared" si="287"/>
        <v>0</v>
      </c>
      <c r="BZ139" s="507">
        <f t="shared" si="287"/>
        <v>0</v>
      </c>
      <c r="CA139" s="507">
        <f t="shared" si="287"/>
        <v>0</v>
      </c>
      <c r="CB139" s="507">
        <f t="shared" si="287"/>
        <v>0</v>
      </c>
      <c r="CC139" s="507">
        <f t="shared" si="287"/>
        <v>0</v>
      </c>
      <c r="CD139" s="507">
        <f t="shared" si="287"/>
        <v>0</v>
      </c>
      <c r="CE139" s="507">
        <f t="shared" si="287"/>
        <v>0</v>
      </c>
      <c r="CF139" s="507">
        <f t="shared" si="287"/>
        <v>0</v>
      </c>
      <c r="CG139" s="507">
        <f t="shared" si="287"/>
        <v>0</v>
      </c>
      <c r="CH139" s="507">
        <f t="shared" si="287"/>
        <v>0</v>
      </c>
      <c r="CI139" s="507">
        <f t="shared" si="287"/>
        <v>0</v>
      </c>
      <c r="CJ139" s="507">
        <f t="shared" si="287"/>
        <v>0</v>
      </c>
      <c r="CK139" s="507">
        <f t="shared" si="287"/>
        <v>0</v>
      </c>
      <c r="CL139" s="507">
        <f t="shared" si="287"/>
        <v>0</v>
      </c>
      <c r="CM139" s="507">
        <f t="shared" si="287"/>
        <v>0</v>
      </c>
      <c r="CN139" s="507">
        <f t="shared" si="287"/>
        <v>0</v>
      </c>
      <c r="CO139" s="507">
        <f t="shared" si="287"/>
        <v>0</v>
      </c>
      <c r="CP139" s="507">
        <f t="shared" si="287"/>
        <v>0</v>
      </c>
      <c r="CQ139" s="507">
        <f t="shared" si="287"/>
        <v>0</v>
      </c>
      <c r="CR139" s="507">
        <f t="shared" si="287"/>
        <v>0</v>
      </c>
      <c r="CS139" s="507">
        <f t="shared" si="287"/>
        <v>0</v>
      </c>
      <c r="CT139" s="507">
        <f t="shared" si="287"/>
        <v>0</v>
      </c>
      <c r="CU139" s="507">
        <f t="shared" si="287"/>
        <v>0</v>
      </c>
      <c r="CV139" s="507">
        <f t="shared" si="287"/>
        <v>0</v>
      </c>
      <c r="CW139" s="507">
        <f t="shared" si="287"/>
        <v>0</v>
      </c>
      <c r="CX139" s="507">
        <f t="shared" si="287"/>
        <v>0</v>
      </c>
      <c r="CY139" s="507">
        <f t="shared" si="287"/>
        <v>0</v>
      </c>
    </row>
    <row r="140" spans="1:103">
      <c r="B140" s="427" t="s">
        <v>26</v>
      </c>
      <c r="E140" s="576"/>
      <c r="F140" s="520"/>
      <c r="G140" s="520">
        <f t="shared" si="254"/>
        <v>-93046548.921020314</v>
      </c>
      <c r="H140" s="520" t="s">
        <v>136</v>
      </c>
      <c r="I140" s="520"/>
      <c r="J140" s="520">
        <f t="shared" ref="J140:AO140" si="288">IF(J139&gt;0,J139*-0.2,0)</f>
        <v>0</v>
      </c>
      <c r="K140" s="520">
        <f t="shared" si="288"/>
        <v>0</v>
      </c>
      <c r="L140" s="520">
        <f t="shared" si="288"/>
        <v>0</v>
      </c>
      <c r="M140" s="520">
        <f t="shared" si="288"/>
        <v>0</v>
      </c>
      <c r="N140" s="520">
        <f t="shared" si="288"/>
        <v>0</v>
      </c>
      <c r="O140" s="520">
        <f t="shared" si="288"/>
        <v>0</v>
      </c>
      <c r="P140" s="520">
        <f t="shared" si="288"/>
        <v>0</v>
      </c>
      <c r="Q140" s="520">
        <f t="shared" si="288"/>
        <v>0</v>
      </c>
      <c r="R140" s="520">
        <f t="shared" si="288"/>
        <v>0</v>
      </c>
      <c r="S140" s="520">
        <f t="shared" si="288"/>
        <v>0</v>
      </c>
      <c r="T140" s="520">
        <f t="shared" si="288"/>
        <v>0</v>
      </c>
      <c r="U140" s="520">
        <f t="shared" si="288"/>
        <v>0</v>
      </c>
      <c r="V140" s="520">
        <f t="shared" si="288"/>
        <v>0</v>
      </c>
      <c r="W140" s="520">
        <f t="shared" si="288"/>
        <v>0</v>
      </c>
      <c r="X140" s="520">
        <f t="shared" si="288"/>
        <v>0</v>
      </c>
      <c r="Y140" s="520">
        <f t="shared" si="288"/>
        <v>0</v>
      </c>
      <c r="Z140" s="520">
        <f t="shared" si="288"/>
        <v>0</v>
      </c>
      <c r="AA140" s="520">
        <f t="shared" si="288"/>
        <v>0</v>
      </c>
      <c r="AB140" s="520">
        <f t="shared" si="288"/>
        <v>0</v>
      </c>
      <c r="AC140" s="520">
        <f t="shared" si="288"/>
        <v>0</v>
      </c>
      <c r="AD140" s="520">
        <f t="shared" si="288"/>
        <v>0</v>
      </c>
      <c r="AE140" s="520">
        <f t="shared" si="288"/>
        <v>-93046548.921020314</v>
      </c>
      <c r="AF140" s="520">
        <f t="shared" si="288"/>
        <v>0</v>
      </c>
      <c r="AG140" s="520">
        <f t="shared" si="288"/>
        <v>0</v>
      </c>
      <c r="AH140" s="520">
        <f t="shared" si="288"/>
        <v>0</v>
      </c>
      <c r="AI140" s="520">
        <f t="shared" si="288"/>
        <v>0</v>
      </c>
      <c r="AJ140" s="520">
        <f t="shared" si="288"/>
        <v>0</v>
      </c>
      <c r="AK140" s="520">
        <f t="shared" si="288"/>
        <v>0</v>
      </c>
      <c r="AL140" s="520">
        <f t="shared" si="288"/>
        <v>0</v>
      </c>
      <c r="AM140" s="520">
        <f t="shared" si="288"/>
        <v>0</v>
      </c>
      <c r="AN140" s="520">
        <f t="shared" si="288"/>
        <v>0</v>
      </c>
      <c r="AO140" s="520">
        <f t="shared" si="288"/>
        <v>0</v>
      </c>
      <c r="AP140" s="520">
        <f t="shared" ref="AP140:BU140" si="289">IF(AP139&gt;0,AP139*-0.2,0)</f>
        <v>0</v>
      </c>
      <c r="AQ140" s="520">
        <f t="shared" si="289"/>
        <v>0</v>
      </c>
      <c r="AR140" s="520">
        <f t="shared" si="289"/>
        <v>0</v>
      </c>
      <c r="AS140" s="520">
        <f t="shared" si="289"/>
        <v>0</v>
      </c>
      <c r="AT140" s="520">
        <f t="shared" si="289"/>
        <v>0</v>
      </c>
      <c r="AU140" s="520">
        <f t="shared" si="289"/>
        <v>0</v>
      </c>
      <c r="AV140" s="520">
        <f t="shared" si="289"/>
        <v>0</v>
      </c>
      <c r="AW140" s="520">
        <f t="shared" si="289"/>
        <v>0</v>
      </c>
      <c r="AX140" s="520">
        <f t="shared" si="289"/>
        <v>0</v>
      </c>
      <c r="AY140" s="520">
        <f t="shared" si="289"/>
        <v>0</v>
      </c>
      <c r="AZ140" s="520">
        <f t="shared" si="289"/>
        <v>0</v>
      </c>
      <c r="BA140" s="520">
        <f t="shared" si="289"/>
        <v>0</v>
      </c>
      <c r="BB140" s="520">
        <f t="shared" si="289"/>
        <v>0</v>
      </c>
      <c r="BC140" s="520">
        <f t="shared" si="289"/>
        <v>0</v>
      </c>
      <c r="BD140" s="520">
        <f t="shared" si="289"/>
        <v>0</v>
      </c>
      <c r="BE140" s="520">
        <f t="shared" si="289"/>
        <v>0</v>
      </c>
      <c r="BF140" s="520">
        <f t="shared" si="289"/>
        <v>0</v>
      </c>
      <c r="BG140" s="520">
        <f t="shared" si="289"/>
        <v>0</v>
      </c>
      <c r="BH140" s="520">
        <f t="shared" si="289"/>
        <v>0</v>
      </c>
      <c r="BI140" s="520">
        <f t="shared" si="289"/>
        <v>0</v>
      </c>
      <c r="BJ140" s="520">
        <f t="shared" si="289"/>
        <v>0</v>
      </c>
      <c r="BK140" s="520">
        <f t="shared" si="289"/>
        <v>0</v>
      </c>
      <c r="BL140" s="520">
        <f t="shared" si="289"/>
        <v>0</v>
      </c>
      <c r="BM140" s="520">
        <f t="shared" si="289"/>
        <v>0</v>
      </c>
      <c r="BN140" s="520">
        <f t="shared" si="289"/>
        <v>0</v>
      </c>
      <c r="BO140" s="520">
        <f t="shared" si="289"/>
        <v>0</v>
      </c>
      <c r="BP140" s="520">
        <f t="shared" si="289"/>
        <v>0</v>
      </c>
      <c r="BQ140" s="520">
        <f t="shared" si="289"/>
        <v>0</v>
      </c>
      <c r="BR140" s="520"/>
      <c r="BS140" s="442">
        <f>SUM(J140:U140)</f>
        <v>0</v>
      </c>
      <c r="BT140" s="442">
        <f>SUM(V140:AG140)</f>
        <v>-93046548.921020314</v>
      </c>
      <c r="BU140" s="442">
        <f>SUM(AH140:AS140)</f>
        <v>0</v>
      </c>
      <c r="BV140" s="442">
        <f>SUM(AT140:BE140)</f>
        <v>0</v>
      </c>
      <c r="BW140" s="442">
        <f>SUM(BF140:BQ140)</f>
        <v>0</v>
      </c>
      <c r="BX140" s="520">
        <f t="shared" ref="BX140:CY140" si="290">IF(BX139&gt;0,BX139*-0.2,0)</f>
        <v>0</v>
      </c>
      <c r="BY140" s="520">
        <f t="shared" si="290"/>
        <v>0</v>
      </c>
      <c r="BZ140" s="520">
        <f t="shared" si="290"/>
        <v>0</v>
      </c>
      <c r="CA140" s="520">
        <f t="shared" si="290"/>
        <v>0</v>
      </c>
      <c r="CB140" s="520">
        <f t="shared" si="290"/>
        <v>0</v>
      </c>
      <c r="CC140" s="520">
        <f t="shared" si="290"/>
        <v>0</v>
      </c>
      <c r="CD140" s="520">
        <f t="shared" si="290"/>
        <v>0</v>
      </c>
      <c r="CE140" s="520">
        <f t="shared" si="290"/>
        <v>0</v>
      </c>
      <c r="CF140" s="520">
        <f t="shared" si="290"/>
        <v>0</v>
      </c>
      <c r="CG140" s="520">
        <f t="shared" si="290"/>
        <v>0</v>
      </c>
      <c r="CH140" s="520">
        <f t="shared" si="290"/>
        <v>0</v>
      </c>
      <c r="CI140" s="520">
        <f t="shared" si="290"/>
        <v>0</v>
      </c>
      <c r="CJ140" s="520">
        <f t="shared" si="290"/>
        <v>0</v>
      </c>
      <c r="CK140" s="520">
        <f t="shared" si="290"/>
        <v>0</v>
      </c>
      <c r="CL140" s="520">
        <f t="shared" si="290"/>
        <v>0</v>
      </c>
      <c r="CM140" s="520">
        <f t="shared" si="290"/>
        <v>0</v>
      </c>
      <c r="CN140" s="520">
        <f t="shared" si="290"/>
        <v>0</v>
      </c>
      <c r="CO140" s="520">
        <f t="shared" si="290"/>
        <v>0</v>
      </c>
      <c r="CP140" s="520">
        <f t="shared" si="290"/>
        <v>0</v>
      </c>
      <c r="CQ140" s="520">
        <f t="shared" si="290"/>
        <v>0</v>
      </c>
      <c r="CR140" s="520">
        <f t="shared" si="290"/>
        <v>0</v>
      </c>
      <c r="CS140" s="520">
        <f t="shared" si="290"/>
        <v>0</v>
      </c>
      <c r="CT140" s="520">
        <f t="shared" si="290"/>
        <v>0</v>
      </c>
      <c r="CU140" s="520">
        <f t="shared" si="290"/>
        <v>0</v>
      </c>
      <c r="CV140" s="520">
        <f t="shared" si="290"/>
        <v>0</v>
      </c>
      <c r="CW140" s="520">
        <f t="shared" si="290"/>
        <v>0</v>
      </c>
      <c r="CX140" s="520">
        <f t="shared" si="290"/>
        <v>0</v>
      </c>
      <c r="CY140" s="520">
        <f t="shared" si="290"/>
        <v>0</v>
      </c>
    </row>
    <row r="141" spans="1:103" s="428" customFormat="1">
      <c r="A141" s="460"/>
      <c r="B141" s="506" t="s">
        <v>8</v>
      </c>
      <c r="C141" s="507"/>
      <c r="D141" s="506"/>
      <c r="E141" s="574"/>
      <c r="F141" s="507"/>
      <c r="G141" s="507">
        <f t="shared" si="254"/>
        <v>336992117.99690282</v>
      </c>
      <c r="H141" s="507" t="s">
        <v>136</v>
      </c>
      <c r="I141" s="507"/>
      <c r="J141" s="507">
        <f t="shared" ref="J141:AO141" si="291">SUM(J139:J140)</f>
        <v>0</v>
      </c>
      <c r="K141" s="507">
        <f t="shared" si="291"/>
        <v>0</v>
      </c>
      <c r="L141" s="507">
        <f t="shared" si="291"/>
        <v>0</v>
      </c>
      <c r="M141" s="507">
        <f t="shared" si="291"/>
        <v>0</v>
      </c>
      <c r="N141" s="507">
        <f t="shared" si="291"/>
        <v>0</v>
      </c>
      <c r="O141" s="507">
        <f t="shared" si="291"/>
        <v>0</v>
      </c>
      <c r="P141" s="507">
        <f t="shared" si="291"/>
        <v>-11471942.481240558</v>
      </c>
      <c r="Q141" s="507">
        <f t="shared" si="291"/>
        <v>-1117451.9276256927</v>
      </c>
      <c r="R141" s="507">
        <f t="shared" si="291"/>
        <v>-1206219.0509133639</v>
      </c>
      <c r="S141" s="507">
        <f t="shared" si="291"/>
        <v>-1294986.1742010352</v>
      </c>
      <c r="T141" s="507">
        <f t="shared" si="291"/>
        <v>-1383753.2974887067</v>
      </c>
      <c r="U141" s="507">
        <f t="shared" si="291"/>
        <v>-1472520.4207763774</v>
      </c>
      <c r="V141" s="507">
        <f t="shared" si="291"/>
        <v>-1561287.5440640487</v>
      </c>
      <c r="W141" s="507">
        <f t="shared" si="291"/>
        <v>-1650054.6673517199</v>
      </c>
      <c r="X141" s="507">
        <f t="shared" si="291"/>
        <v>-1738821.7906393912</v>
      </c>
      <c r="Y141" s="507">
        <f t="shared" si="291"/>
        <v>-1827588.9139270624</v>
      </c>
      <c r="Z141" s="507">
        <f t="shared" si="291"/>
        <v>-1916356.0372147337</v>
      </c>
      <c r="AA141" s="507">
        <f t="shared" si="291"/>
        <v>-2005123.1605024049</v>
      </c>
      <c r="AB141" s="507">
        <f t="shared" si="291"/>
        <v>-2093890.2837900762</v>
      </c>
      <c r="AC141" s="507">
        <f t="shared" si="291"/>
        <v>-2182657.4070777474</v>
      </c>
      <c r="AD141" s="507">
        <f t="shared" si="291"/>
        <v>-2271424.5303654177</v>
      </c>
      <c r="AE141" s="507">
        <f t="shared" si="291"/>
        <v>372186195.6840812</v>
      </c>
      <c r="AF141" s="507">
        <f t="shared" si="291"/>
        <v>0</v>
      </c>
      <c r="AG141" s="507">
        <f t="shared" si="291"/>
        <v>0</v>
      </c>
      <c r="AH141" s="507">
        <f t="shared" si="291"/>
        <v>0</v>
      </c>
      <c r="AI141" s="507">
        <f t="shared" si="291"/>
        <v>0</v>
      </c>
      <c r="AJ141" s="507">
        <f t="shared" si="291"/>
        <v>0</v>
      </c>
      <c r="AK141" s="507">
        <f t="shared" si="291"/>
        <v>0</v>
      </c>
      <c r="AL141" s="507">
        <f t="shared" si="291"/>
        <v>0</v>
      </c>
      <c r="AM141" s="507">
        <f t="shared" si="291"/>
        <v>0</v>
      </c>
      <c r="AN141" s="507">
        <f t="shared" si="291"/>
        <v>0</v>
      </c>
      <c r="AO141" s="507">
        <f t="shared" si="291"/>
        <v>0</v>
      </c>
      <c r="AP141" s="507">
        <f t="shared" ref="AP141:BU141" si="292">SUM(AP139:AP140)</f>
        <v>0</v>
      </c>
      <c r="AQ141" s="507">
        <f t="shared" si="292"/>
        <v>0</v>
      </c>
      <c r="AR141" s="507">
        <f t="shared" si="292"/>
        <v>0</v>
      </c>
      <c r="AS141" s="507">
        <f t="shared" si="292"/>
        <v>0</v>
      </c>
      <c r="AT141" s="507">
        <f t="shared" si="292"/>
        <v>0</v>
      </c>
      <c r="AU141" s="507">
        <f t="shared" si="292"/>
        <v>0</v>
      </c>
      <c r="AV141" s="507">
        <f t="shared" si="292"/>
        <v>0</v>
      </c>
      <c r="AW141" s="507">
        <f t="shared" si="292"/>
        <v>0</v>
      </c>
      <c r="AX141" s="507">
        <f t="shared" si="292"/>
        <v>0</v>
      </c>
      <c r="AY141" s="507">
        <f t="shared" si="292"/>
        <v>0</v>
      </c>
      <c r="AZ141" s="507">
        <f t="shared" si="292"/>
        <v>0</v>
      </c>
      <c r="BA141" s="507">
        <f t="shared" si="292"/>
        <v>0</v>
      </c>
      <c r="BB141" s="507">
        <f t="shared" si="292"/>
        <v>0</v>
      </c>
      <c r="BC141" s="507">
        <f t="shared" si="292"/>
        <v>0</v>
      </c>
      <c r="BD141" s="507">
        <f t="shared" si="292"/>
        <v>0</v>
      </c>
      <c r="BE141" s="507">
        <f t="shared" si="292"/>
        <v>0</v>
      </c>
      <c r="BF141" s="507">
        <f t="shared" si="292"/>
        <v>0</v>
      </c>
      <c r="BG141" s="507">
        <f t="shared" si="292"/>
        <v>0</v>
      </c>
      <c r="BH141" s="507">
        <f t="shared" si="292"/>
        <v>0</v>
      </c>
      <c r="BI141" s="507">
        <f t="shared" si="292"/>
        <v>0</v>
      </c>
      <c r="BJ141" s="507">
        <f t="shared" si="292"/>
        <v>0</v>
      </c>
      <c r="BK141" s="507">
        <f t="shared" si="292"/>
        <v>0</v>
      </c>
      <c r="BL141" s="507">
        <f t="shared" si="292"/>
        <v>0</v>
      </c>
      <c r="BM141" s="507">
        <f t="shared" si="292"/>
        <v>0</v>
      </c>
      <c r="BN141" s="507">
        <f t="shared" si="292"/>
        <v>0</v>
      </c>
      <c r="BO141" s="507">
        <f t="shared" si="292"/>
        <v>0</v>
      </c>
      <c r="BP141" s="507">
        <f t="shared" si="292"/>
        <v>0</v>
      </c>
      <c r="BQ141" s="507">
        <f t="shared" si="292"/>
        <v>0</v>
      </c>
      <c r="BR141" s="507"/>
      <c r="BS141" s="507">
        <f t="shared" ref="BS141:CY141" si="293">SUM(BS139:BS140)</f>
        <v>-17946873.352245733</v>
      </c>
      <c r="BT141" s="507">
        <f t="shared" si="293"/>
        <v>354938991.34914857</v>
      </c>
      <c r="BU141" s="507">
        <f t="shared" si="293"/>
        <v>0</v>
      </c>
      <c r="BV141" s="507">
        <f t="shared" si="293"/>
        <v>0</v>
      </c>
      <c r="BW141" s="507">
        <f t="shared" si="293"/>
        <v>0</v>
      </c>
      <c r="BX141" s="507">
        <f t="shared" si="293"/>
        <v>0</v>
      </c>
      <c r="BY141" s="507">
        <f t="shared" si="293"/>
        <v>0</v>
      </c>
      <c r="BZ141" s="507">
        <f t="shared" si="293"/>
        <v>0</v>
      </c>
      <c r="CA141" s="507">
        <f t="shared" si="293"/>
        <v>0</v>
      </c>
      <c r="CB141" s="507">
        <f t="shared" si="293"/>
        <v>0</v>
      </c>
      <c r="CC141" s="507">
        <f t="shared" si="293"/>
        <v>0</v>
      </c>
      <c r="CD141" s="507">
        <f t="shared" si="293"/>
        <v>0</v>
      </c>
      <c r="CE141" s="507">
        <f t="shared" si="293"/>
        <v>0</v>
      </c>
      <c r="CF141" s="507">
        <f t="shared" si="293"/>
        <v>0</v>
      </c>
      <c r="CG141" s="507">
        <f t="shared" si="293"/>
        <v>0</v>
      </c>
      <c r="CH141" s="507">
        <f t="shared" si="293"/>
        <v>0</v>
      </c>
      <c r="CI141" s="507">
        <f t="shared" si="293"/>
        <v>0</v>
      </c>
      <c r="CJ141" s="507">
        <f t="shared" si="293"/>
        <v>0</v>
      </c>
      <c r="CK141" s="507">
        <f t="shared" si="293"/>
        <v>0</v>
      </c>
      <c r="CL141" s="507">
        <f t="shared" si="293"/>
        <v>0</v>
      </c>
      <c r="CM141" s="507">
        <f t="shared" si="293"/>
        <v>0</v>
      </c>
      <c r="CN141" s="507">
        <f t="shared" si="293"/>
        <v>0</v>
      </c>
      <c r="CO141" s="507">
        <f t="shared" si="293"/>
        <v>0</v>
      </c>
      <c r="CP141" s="507">
        <f t="shared" si="293"/>
        <v>0</v>
      </c>
      <c r="CQ141" s="507">
        <f t="shared" si="293"/>
        <v>0</v>
      </c>
      <c r="CR141" s="507">
        <f t="shared" si="293"/>
        <v>0</v>
      </c>
      <c r="CS141" s="507">
        <f t="shared" si="293"/>
        <v>0</v>
      </c>
      <c r="CT141" s="507">
        <f t="shared" si="293"/>
        <v>0</v>
      </c>
      <c r="CU141" s="507">
        <f t="shared" si="293"/>
        <v>0</v>
      </c>
      <c r="CV141" s="507">
        <f t="shared" si="293"/>
        <v>0</v>
      </c>
      <c r="CW141" s="507">
        <f t="shared" si="293"/>
        <v>0</v>
      </c>
      <c r="CX141" s="507">
        <f t="shared" si="293"/>
        <v>0</v>
      </c>
      <c r="CY141" s="507">
        <f t="shared" si="293"/>
        <v>0</v>
      </c>
    </row>
    <row r="142" spans="1:103">
      <c r="B142" s="456"/>
      <c r="C142" s="572"/>
      <c r="D142" s="573"/>
      <c r="E142" s="573"/>
      <c r="L142" s="475"/>
      <c r="N142" s="475"/>
      <c r="O142" s="475"/>
      <c r="P142" s="475"/>
      <c r="Q142" s="475"/>
      <c r="R142" s="475"/>
      <c r="S142" s="475"/>
      <c r="T142" s="475"/>
      <c r="U142" s="475"/>
      <c r="V142" s="520"/>
      <c r="W142" s="475"/>
      <c r="X142" s="475"/>
      <c r="Y142" s="475"/>
      <c r="Z142" s="475"/>
      <c r="AA142" s="475"/>
      <c r="AB142" s="475"/>
      <c r="AC142" s="475"/>
      <c r="AD142" s="475"/>
      <c r="AE142" s="475"/>
      <c r="AF142" s="475"/>
      <c r="AG142" s="475"/>
      <c r="AH142" s="475"/>
      <c r="AI142" s="475"/>
      <c r="AJ142" s="475"/>
      <c r="AK142" s="475"/>
      <c r="AL142" s="475"/>
      <c r="AM142" s="475"/>
      <c r="AN142" s="475"/>
      <c r="AO142" s="475"/>
      <c r="AP142" s="475"/>
      <c r="AQ142" s="475"/>
      <c r="AR142" s="475"/>
      <c r="AS142" s="475"/>
      <c r="AT142" s="475"/>
      <c r="AU142" s="475"/>
      <c r="AV142" s="475"/>
      <c r="AW142" s="475"/>
      <c r="AX142" s="475"/>
      <c r="AY142" s="475"/>
      <c r="AZ142" s="475"/>
      <c r="BA142" s="475"/>
      <c r="BB142" s="475"/>
      <c r="BC142" s="475"/>
      <c r="BD142" s="475"/>
      <c r="BE142" s="475"/>
      <c r="BF142" s="475"/>
      <c r="BG142" s="475"/>
      <c r="BH142" s="475"/>
      <c r="BI142" s="475"/>
      <c r="BJ142" s="475"/>
      <c r="BK142" s="475"/>
      <c r="BL142" s="475"/>
      <c r="BM142" s="475"/>
      <c r="BN142" s="475"/>
      <c r="BO142" s="475"/>
      <c r="BP142" s="475"/>
      <c r="BQ142" s="475"/>
      <c r="BR142" s="475"/>
      <c r="BS142" s="520"/>
      <c r="BT142" s="520"/>
      <c r="BU142" s="520"/>
      <c r="BV142" s="520"/>
      <c r="BW142" s="520"/>
      <c r="BX142" s="520"/>
      <c r="BY142" s="520"/>
      <c r="BZ142" s="520"/>
      <c r="CA142" s="520"/>
      <c r="CB142" s="520"/>
      <c r="CC142" s="520"/>
      <c r="CD142" s="520"/>
      <c r="CE142" s="520"/>
      <c r="CF142" s="520"/>
      <c r="CG142" s="520"/>
      <c r="CH142" s="520"/>
      <c r="CI142" s="520"/>
      <c r="CJ142" s="520"/>
      <c r="CK142" s="520"/>
      <c r="CL142" s="520"/>
      <c r="CM142" s="520"/>
      <c r="CN142" s="520"/>
      <c r="CO142" s="520"/>
      <c r="CP142" s="520"/>
      <c r="CQ142" s="520"/>
      <c r="CR142" s="520"/>
      <c r="CS142" s="520"/>
      <c r="CT142" s="520"/>
      <c r="CU142" s="520"/>
      <c r="CV142" s="520"/>
    </row>
    <row r="143" spans="1:103">
      <c r="A143" s="432" t="s">
        <v>66</v>
      </c>
      <c r="B143" s="448" t="s">
        <v>67</v>
      </c>
      <c r="BS143" s="520"/>
      <c r="BT143" s="485"/>
      <c r="BU143" s="485"/>
      <c r="BV143" s="485"/>
      <c r="BW143" s="485"/>
      <c r="BX143" s="485"/>
      <c r="BY143" s="485"/>
      <c r="BZ143" s="485"/>
      <c r="CA143" s="485"/>
      <c r="CB143" s="485"/>
      <c r="CC143" s="485"/>
      <c r="CD143" s="485"/>
      <c r="CE143" s="485"/>
      <c r="CF143" s="485"/>
      <c r="CG143" s="485"/>
      <c r="CH143" s="485"/>
      <c r="CI143" s="485"/>
      <c r="CJ143" s="485"/>
      <c r="CK143" s="485"/>
      <c r="CL143" s="485"/>
      <c r="CM143" s="485"/>
      <c r="CN143" s="485"/>
      <c r="CO143" s="485"/>
      <c r="CP143" s="485"/>
      <c r="CQ143" s="485"/>
      <c r="CR143" s="485"/>
      <c r="CS143" s="485"/>
      <c r="CT143" s="485"/>
      <c r="CU143" s="485"/>
      <c r="CV143" s="485"/>
    </row>
    <row r="144" spans="1:103">
      <c r="B144" s="427" t="str">
        <f>B129</f>
        <v>Revenue from Rental</v>
      </c>
      <c r="F144" s="437"/>
      <c r="G144" s="437">
        <f t="shared" ref="G144:G156" si="294">IFERROR(G129/G$131,0)</f>
        <v>2.1630924434654659E-2</v>
      </c>
      <c r="H144" s="437"/>
      <c r="J144" s="437">
        <f t="shared" ref="J144:AO144" si="295">IFERROR(J129/J$131,0)</f>
        <v>0</v>
      </c>
      <c r="K144" s="437">
        <f t="shared" si="295"/>
        <v>0</v>
      </c>
      <c r="L144" s="437">
        <f t="shared" si="295"/>
        <v>0</v>
      </c>
      <c r="M144" s="437">
        <f t="shared" si="295"/>
        <v>0</v>
      </c>
      <c r="N144" s="437">
        <f t="shared" si="295"/>
        <v>0</v>
      </c>
      <c r="O144" s="437">
        <f t="shared" si="295"/>
        <v>0</v>
      </c>
      <c r="P144" s="437">
        <f t="shared" si="295"/>
        <v>0</v>
      </c>
      <c r="Q144" s="437">
        <f t="shared" si="295"/>
        <v>0</v>
      </c>
      <c r="R144" s="437">
        <f t="shared" si="295"/>
        <v>0</v>
      </c>
      <c r="S144" s="437">
        <f t="shared" si="295"/>
        <v>0</v>
      </c>
      <c r="T144" s="437">
        <f t="shared" si="295"/>
        <v>0</v>
      </c>
      <c r="U144" s="437">
        <f t="shared" si="295"/>
        <v>0</v>
      </c>
      <c r="V144" s="437">
        <f t="shared" si="295"/>
        <v>0</v>
      </c>
      <c r="W144" s="437">
        <f t="shared" si="295"/>
        <v>0</v>
      </c>
      <c r="X144" s="437">
        <f t="shared" si="295"/>
        <v>0</v>
      </c>
      <c r="Y144" s="437">
        <f t="shared" si="295"/>
        <v>0</v>
      </c>
      <c r="Z144" s="437">
        <f t="shared" si="295"/>
        <v>0</v>
      </c>
      <c r="AA144" s="437">
        <f t="shared" si="295"/>
        <v>0</v>
      </c>
      <c r="AB144" s="437">
        <f t="shared" si="295"/>
        <v>0</v>
      </c>
      <c r="AC144" s="437">
        <f t="shared" si="295"/>
        <v>0</v>
      </c>
      <c r="AD144" s="437">
        <f t="shared" si="295"/>
        <v>0</v>
      </c>
      <c r="AE144" s="437">
        <f t="shared" si="295"/>
        <v>2.1630924434654659E-2</v>
      </c>
      <c r="AF144" s="437">
        <f t="shared" si="295"/>
        <v>0</v>
      </c>
      <c r="AG144" s="437">
        <f t="shared" si="295"/>
        <v>0</v>
      </c>
      <c r="AH144" s="437">
        <f t="shared" si="295"/>
        <v>0</v>
      </c>
      <c r="AI144" s="437">
        <f t="shared" si="295"/>
        <v>0</v>
      </c>
      <c r="AJ144" s="437">
        <f t="shared" si="295"/>
        <v>0</v>
      </c>
      <c r="AK144" s="437">
        <f t="shared" si="295"/>
        <v>0</v>
      </c>
      <c r="AL144" s="437">
        <f t="shared" si="295"/>
        <v>0</v>
      </c>
      <c r="AM144" s="437">
        <f t="shared" si="295"/>
        <v>0</v>
      </c>
      <c r="AN144" s="437">
        <f t="shared" si="295"/>
        <v>0</v>
      </c>
      <c r="AO144" s="437">
        <f t="shared" si="295"/>
        <v>0</v>
      </c>
      <c r="AP144" s="437">
        <f t="shared" ref="AP144:BQ144" si="296">IFERROR(AP129/AP$131,0)</f>
        <v>0</v>
      </c>
      <c r="AQ144" s="437">
        <f t="shared" si="296"/>
        <v>0</v>
      </c>
      <c r="AR144" s="437">
        <f t="shared" si="296"/>
        <v>0</v>
      </c>
      <c r="AS144" s="437">
        <f t="shared" si="296"/>
        <v>0</v>
      </c>
      <c r="AT144" s="437">
        <f t="shared" si="296"/>
        <v>0</v>
      </c>
      <c r="AU144" s="437">
        <f t="shared" si="296"/>
        <v>0</v>
      </c>
      <c r="AV144" s="437">
        <f t="shared" si="296"/>
        <v>0</v>
      </c>
      <c r="AW144" s="437">
        <f t="shared" si="296"/>
        <v>0</v>
      </c>
      <c r="AX144" s="437">
        <f t="shared" si="296"/>
        <v>0</v>
      </c>
      <c r="AY144" s="437">
        <f t="shared" si="296"/>
        <v>0</v>
      </c>
      <c r="AZ144" s="437">
        <f t="shared" si="296"/>
        <v>0</v>
      </c>
      <c r="BA144" s="437">
        <f t="shared" si="296"/>
        <v>0</v>
      </c>
      <c r="BB144" s="437">
        <f t="shared" si="296"/>
        <v>0</v>
      </c>
      <c r="BC144" s="437">
        <f t="shared" si="296"/>
        <v>0</v>
      </c>
      <c r="BD144" s="437">
        <f t="shared" si="296"/>
        <v>0</v>
      </c>
      <c r="BE144" s="437">
        <f t="shared" si="296"/>
        <v>0</v>
      </c>
      <c r="BF144" s="437">
        <f t="shared" si="296"/>
        <v>0</v>
      </c>
      <c r="BG144" s="437">
        <f t="shared" si="296"/>
        <v>0</v>
      </c>
      <c r="BH144" s="437">
        <f t="shared" si="296"/>
        <v>0</v>
      </c>
      <c r="BI144" s="437">
        <f t="shared" si="296"/>
        <v>0</v>
      </c>
      <c r="BJ144" s="437">
        <f t="shared" si="296"/>
        <v>0</v>
      </c>
      <c r="BK144" s="437">
        <f t="shared" si="296"/>
        <v>0</v>
      </c>
      <c r="BL144" s="437">
        <f t="shared" si="296"/>
        <v>0</v>
      </c>
      <c r="BM144" s="437">
        <f t="shared" si="296"/>
        <v>0</v>
      </c>
      <c r="BN144" s="437">
        <f t="shared" si="296"/>
        <v>0</v>
      </c>
      <c r="BO144" s="437">
        <f t="shared" si="296"/>
        <v>0</v>
      </c>
      <c r="BP144" s="437">
        <f t="shared" si="296"/>
        <v>0</v>
      </c>
      <c r="BQ144" s="437">
        <f t="shared" si="296"/>
        <v>0</v>
      </c>
      <c r="BR144" s="437"/>
      <c r="BS144" s="437">
        <f t="shared" ref="BS144:CY144" si="297">IFERROR(BS129/BS$131,0)</f>
        <v>0</v>
      </c>
      <c r="BT144" s="437">
        <f t="shared" si="297"/>
        <v>2.1630924434654659E-2</v>
      </c>
      <c r="BU144" s="437">
        <f t="shared" si="297"/>
        <v>0</v>
      </c>
      <c r="BV144" s="437">
        <f t="shared" si="297"/>
        <v>0</v>
      </c>
      <c r="BW144" s="437">
        <f t="shared" si="297"/>
        <v>0</v>
      </c>
      <c r="BX144" s="437">
        <f t="shared" si="297"/>
        <v>0</v>
      </c>
      <c r="BY144" s="437">
        <f t="shared" si="297"/>
        <v>0</v>
      </c>
      <c r="BZ144" s="437">
        <f t="shared" si="297"/>
        <v>0</v>
      </c>
      <c r="CA144" s="437">
        <f t="shared" si="297"/>
        <v>0</v>
      </c>
      <c r="CB144" s="437">
        <f t="shared" si="297"/>
        <v>0</v>
      </c>
      <c r="CC144" s="437">
        <f t="shared" si="297"/>
        <v>0</v>
      </c>
      <c r="CD144" s="437">
        <f t="shared" si="297"/>
        <v>0</v>
      </c>
      <c r="CE144" s="437">
        <f t="shared" si="297"/>
        <v>0</v>
      </c>
      <c r="CF144" s="437">
        <f t="shared" si="297"/>
        <v>0</v>
      </c>
      <c r="CG144" s="437">
        <f t="shared" si="297"/>
        <v>0</v>
      </c>
      <c r="CH144" s="437">
        <f t="shared" si="297"/>
        <v>0</v>
      </c>
      <c r="CI144" s="437">
        <f t="shared" si="297"/>
        <v>0</v>
      </c>
      <c r="CJ144" s="437">
        <f t="shared" si="297"/>
        <v>0</v>
      </c>
      <c r="CK144" s="437">
        <f t="shared" si="297"/>
        <v>0</v>
      </c>
      <c r="CL144" s="437">
        <f t="shared" si="297"/>
        <v>0</v>
      </c>
      <c r="CM144" s="437">
        <f t="shared" si="297"/>
        <v>0</v>
      </c>
      <c r="CN144" s="437">
        <f t="shared" si="297"/>
        <v>0</v>
      </c>
      <c r="CO144" s="437">
        <f t="shared" si="297"/>
        <v>0</v>
      </c>
      <c r="CP144" s="437">
        <f t="shared" si="297"/>
        <v>0</v>
      </c>
      <c r="CQ144" s="437">
        <f t="shared" si="297"/>
        <v>0</v>
      </c>
      <c r="CR144" s="437">
        <f t="shared" si="297"/>
        <v>0</v>
      </c>
      <c r="CS144" s="437">
        <f t="shared" si="297"/>
        <v>0</v>
      </c>
      <c r="CT144" s="437">
        <f t="shared" si="297"/>
        <v>0</v>
      </c>
      <c r="CU144" s="437">
        <f t="shared" si="297"/>
        <v>0</v>
      </c>
      <c r="CV144" s="437">
        <f t="shared" si="297"/>
        <v>0</v>
      </c>
      <c r="CW144" s="437">
        <f t="shared" si="297"/>
        <v>0</v>
      </c>
      <c r="CX144" s="437">
        <f t="shared" si="297"/>
        <v>0</v>
      </c>
      <c r="CY144" s="437">
        <f t="shared" si="297"/>
        <v>0</v>
      </c>
    </row>
    <row r="145" spans="1:103">
      <c r="B145" s="427" t="str">
        <f>B130</f>
        <v>Gain from Sale Assets</v>
      </c>
      <c r="F145" s="437"/>
      <c r="G145" s="437">
        <f t="shared" si="294"/>
        <v>0.97836907556534536</v>
      </c>
      <c r="H145" s="437"/>
      <c r="J145" s="437">
        <f t="shared" ref="J145:AO145" si="298">IFERROR(J130/J$131,0)</f>
        <v>0</v>
      </c>
      <c r="K145" s="437">
        <f t="shared" si="298"/>
        <v>0</v>
      </c>
      <c r="L145" s="437">
        <f t="shared" si="298"/>
        <v>0</v>
      </c>
      <c r="M145" s="437">
        <f t="shared" si="298"/>
        <v>0</v>
      </c>
      <c r="N145" s="437">
        <f t="shared" si="298"/>
        <v>0</v>
      </c>
      <c r="O145" s="437">
        <f t="shared" si="298"/>
        <v>0</v>
      </c>
      <c r="P145" s="437">
        <f t="shared" si="298"/>
        <v>0</v>
      </c>
      <c r="Q145" s="437">
        <f t="shared" si="298"/>
        <v>0</v>
      </c>
      <c r="R145" s="437">
        <f t="shared" si="298"/>
        <v>0</v>
      </c>
      <c r="S145" s="437">
        <f t="shared" si="298"/>
        <v>0</v>
      </c>
      <c r="T145" s="437">
        <f t="shared" si="298"/>
        <v>0</v>
      </c>
      <c r="U145" s="437">
        <f t="shared" si="298"/>
        <v>0</v>
      </c>
      <c r="V145" s="437">
        <f t="shared" si="298"/>
        <v>0</v>
      </c>
      <c r="W145" s="437">
        <f t="shared" si="298"/>
        <v>0</v>
      </c>
      <c r="X145" s="437">
        <f t="shared" si="298"/>
        <v>0</v>
      </c>
      <c r="Y145" s="437">
        <f t="shared" si="298"/>
        <v>0</v>
      </c>
      <c r="Z145" s="437">
        <f t="shared" si="298"/>
        <v>0</v>
      </c>
      <c r="AA145" s="437">
        <f t="shared" si="298"/>
        <v>0</v>
      </c>
      <c r="AB145" s="437">
        <f t="shared" si="298"/>
        <v>0</v>
      </c>
      <c r="AC145" s="437">
        <f t="shared" si="298"/>
        <v>0</v>
      </c>
      <c r="AD145" s="437">
        <f t="shared" si="298"/>
        <v>0</v>
      </c>
      <c r="AE145" s="437">
        <f t="shared" si="298"/>
        <v>0.97836907556534536</v>
      </c>
      <c r="AF145" s="437">
        <f t="shared" si="298"/>
        <v>0</v>
      </c>
      <c r="AG145" s="437">
        <f t="shared" si="298"/>
        <v>0</v>
      </c>
      <c r="AH145" s="437">
        <f t="shared" si="298"/>
        <v>0</v>
      </c>
      <c r="AI145" s="437">
        <f t="shared" si="298"/>
        <v>0</v>
      </c>
      <c r="AJ145" s="437">
        <f t="shared" si="298"/>
        <v>0</v>
      </c>
      <c r="AK145" s="437">
        <f t="shared" si="298"/>
        <v>0</v>
      </c>
      <c r="AL145" s="437">
        <f t="shared" si="298"/>
        <v>0</v>
      </c>
      <c r="AM145" s="437">
        <f t="shared" si="298"/>
        <v>0</v>
      </c>
      <c r="AN145" s="437">
        <f t="shared" si="298"/>
        <v>0</v>
      </c>
      <c r="AO145" s="437">
        <f t="shared" si="298"/>
        <v>0</v>
      </c>
      <c r="AP145" s="437">
        <f t="shared" ref="AP145:BQ145" si="299">IFERROR(AP130/AP$131,0)</f>
        <v>0</v>
      </c>
      <c r="AQ145" s="437">
        <f t="shared" si="299"/>
        <v>0</v>
      </c>
      <c r="AR145" s="437">
        <f t="shared" si="299"/>
        <v>0</v>
      </c>
      <c r="AS145" s="437">
        <f t="shared" si="299"/>
        <v>0</v>
      </c>
      <c r="AT145" s="437">
        <f t="shared" si="299"/>
        <v>0</v>
      </c>
      <c r="AU145" s="437">
        <f t="shared" si="299"/>
        <v>0</v>
      </c>
      <c r="AV145" s="437">
        <f t="shared" si="299"/>
        <v>0</v>
      </c>
      <c r="AW145" s="437">
        <f t="shared" si="299"/>
        <v>0</v>
      </c>
      <c r="AX145" s="437">
        <f t="shared" si="299"/>
        <v>0</v>
      </c>
      <c r="AY145" s="437">
        <f t="shared" si="299"/>
        <v>0</v>
      </c>
      <c r="AZ145" s="437">
        <f t="shared" si="299"/>
        <v>0</v>
      </c>
      <c r="BA145" s="437">
        <f t="shared" si="299"/>
        <v>0</v>
      </c>
      <c r="BB145" s="437">
        <f t="shared" si="299"/>
        <v>0</v>
      </c>
      <c r="BC145" s="437">
        <f t="shared" si="299"/>
        <v>0</v>
      </c>
      <c r="BD145" s="437">
        <f t="shared" si="299"/>
        <v>0</v>
      </c>
      <c r="BE145" s="437">
        <f t="shared" si="299"/>
        <v>0</v>
      </c>
      <c r="BF145" s="437">
        <f t="shared" si="299"/>
        <v>0</v>
      </c>
      <c r="BG145" s="437">
        <f t="shared" si="299"/>
        <v>0</v>
      </c>
      <c r="BH145" s="437">
        <f t="shared" si="299"/>
        <v>0</v>
      </c>
      <c r="BI145" s="437">
        <f t="shared" si="299"/>
        <v>0</v>
      </c>
      <c r="BJ145" s="437">
        <f t="shared" si="299"/>
        <v>0</v>
      </c>
      <c r="BK145" s="437">
        <f t="shared" si="299"/>
        <v>0</v>
      </c>
      <c r="BL145" s="437">
        <f t="shared" si="299"/>
        <v>0</v>
      </c>
      <c r="BM145" s="437">
        <f t="shared" si="299"/>
        <v>0</v>
      </c>
      <c r="BN145" s="437">
        <f t="shared" si="299"/>
        <v>0</v>
      </c>
      <c r="BO145" s="437">
        <f t="shared" si="299"/>
        <v>0</v>
      </c>
      <c r="BP145" s="437">
        <f t="shared" si="299"/>
        <v>0</v>
      </c>
      <c r="BQ145" s="437">
        <f t="shared" si="299"/>
        <v>0</v>
      </c>
      <c r="BR145" s="437"/>
      <c r="BS145" s="437">
        <f t="shared" ref="BS145:CY145" si="300">IFERROR(BS130/BS$131,0)</f>
        <v>0</v>
      </c>
      <c r="BT145" s="437">
        <f t="shared" si="300"/>
        <v>0.97836907556534536</v>
      </c>
      <c r="BU145" s="437">
        <f t="shared" si="300"/>
        <v>0</v>
      </c>
      <c r="BV145" s="437">
        <f t="shared" si="300"/>
        <v>0</v>
      </c>
      <c r="BW145" s="437">
        <f t="shared" si="300"/>
        <v>0</v>
      </c>
      <c r="BX145" s="437">
        <f t="shared" si="300"/>
        <v>0</v>
      </c>
      <c r="BY145" s="437">
        <f t="shared" si="300"/>
        <v>0</v>
      </c>
      <c r="BZ145" s="437">
        <f t="shared" si="300"/>
        <v>0</v>
      </c>
      <c r="CA145" s="437">
        <f t="shared" si="300"/>
        <v>0</v>
      </c>
      <c r="CB145" s="437">
        <f t="shared" si="300"/>
        <v>0</v>
      </c>
      <c r="CC145" s="437">
        <f t="shared" si="300"/>
        <v>0</v>
      </c>
      <c r="CD145" s="437">
        <f t="shared" si="300"/>
        <v>0</v>
      </c>
      <c r="CE145" s="437">
        <f t="shared" si="300"/>
        <v>0</v>
      </c>
      <c r="CF145" s="437">
        <f t="shared" si="300"/>
        <v>0</v>
      </c>
      <c r="CG145" s="437">
        <f t="shared" si="300"/>
        <v>0</v>
      </c>
      <c r="CH145" s="437">
        <f t="shared" si="300"/>
        <v>0</v>
      </c>
      <c r="CI145" s="437">
        <f t="shared" si="300"/>
        <v>0</v>
      </c>
      <c r="CJ145" s="437">
        <f t="shared" si="300"/>
        <v>0</v>
      </c>
      <c r="CK145" s="437">
        <f t="shared" si="300"/>
        <v>0</v>
      </c>
      <c r="CL145" s="437">
        <f t="shared" si="300"/>
        <v>0</v>
      </c>
      <c r="CM145" s="437">
        <f t="shared" si="300"/>
        <v>0</v>
      </c>
      <c r="CN145" s="437">
        <f t="shared" si="300"/>
        <v>0</v>
      </c>
      <c r="CO145" s="437">
        <f t="shared" si="300"/>
        <v>0</v>
      </c>
      <c r="CP145" s="437">
        <f t="shared" si="300"/>
        <v>0</v>
      </c>
      <c r="CQ145" s="437">
        <f t="shared" si="300"/>
        <v>0</v>
      </c>
      <c r="CR145" s="437">
        <f t="shared" si="300"/>
        <v>0</v>
      </c>
      <c r="CS145" s="437">
        <f t="shared" si="300"/>
        <v>0</v>
      </c>
      <c r="CT145" s="437">
        <f t="shared" si="300"/>
        <v>0</v>
      </c>
      <c r="CU145" s="437">
        <f t="shared" si="300"/>
        <v>0</v>
      </c>
      <c r="CV145" s="437">
        <f t="shared" si="300"/>
        <v>0</v>
      </c>
      <c r="CW145" s="437">
        <f t="shared" si="300"/>
        <v>0</v>
      </c>
      <c r="CX145" s="437">
        <f t="shared" si="300"/>
        <v>0</v>
      </c>
      <c r="CY145" s="437">
        <f t="shared" si="300"/>
        <v>0</v>
      </c>
    </row>
    <row r="146" spans="1:103">
      <c r="B146" s="506" t="s">
        <v>84</v>
      </c>
      <c r="C146" s="506"/>
      <c r="D146" s="506"/>
      <c r="E146" s="506"/>
      <c r="F146" s="577"/>
      <c r="G146" s="577">
        <f t="shared" si="294"/>
        <v>1</v>
      </c>
      <c r="H146" s="577"/>
      <c r="I146" s="507"/>
      <c r="J146" s="577">
        <f t="shared" ref="J146:AO146" si="301">IFERROR(J131/J$131,0)</f>
        <v>0</v>
      </c>
      <c r="K146" s="577">
        <f t="shared" si="301"/>
        <v>0</v>
      </c>
      <c r="L146" s="577">
        <f t="shared" si="301"/>
        <v>0</v>
      </c>
      <c r="M146" s="577">
        <f t="shared" si="301"/>
        <v>0</v>
      </c>
      <c r="N146" s="577">
        <f t="shared" si="301"/>
        <v>0</v>
      </c>
      <c r="O146" s="577">
        <f t="shared" si="301"/>
        <v>0</v>
      </c>
      <c r="P146" s="577">
        <f t="shared" si="301"/>
        <v>0</v>
      </c>
      <c r="Q146" s="577">
        <f t="shared" si="301"/>
        <v>0</v>
      </c>
      <c r="R146" s="577">
        <f t="shared" si="301"/>
        <v>0</v>
      </c>
      <c r="S146" s="577">
        <f t="shared" si="301"/>
        <v>0</v>
      </c>
      <c r="T146" s="577">
        <f t="shared" si="301"/>
        <v>0</v>
      </c>
      <c r="U146" s="577">
        <f t="shared" si="301"/>
        <v>0</v>
      </c>
      <c r="V146" s="577">
        <f t="shared" si="301"/>
        <v>0</v>
      </c>
      <c r="W146" s="577">
        <f t="shared" si="301"/>
        <v>0</v>
      </c>
      <c r="X146" s="577">
        <f t="shared" si="301"/>
        <v>0</v>
      </c>
      <c r="Y146" s="577">
        <f t="shared" si="301"/>
        <v>0</v>
      </c>
      <c r="Z146" s="577">
        <f t="shared" si="301"/>
        <v>0</v>
      </c>
      <c r="AA146" s="577">
        <f t="shared" si="301"/>
        <v>0</v>
      </c>
      <c r="AB146" s="577">
        <f t="shared" si="301"/>
        <v>0</v>
      </c>
      <c r="AC146" s="577">
        <f t="shared" si="301"/>
        <v>0</v>
      </c>
      <c r="AD146" s="577">
        <f t="shared" si="301"/>
        <v>0</v>
      </c>
      <c r="AE146" s="577">
        <f t="shared" si="301"/>
        <v>1</v>
      </c>
      <c r="AF146" s="577">
        <f t="shared" si="301"/>
        <v>0</v>
      </c>
      <c r="AG146" s="577">
        <f t="shared" si="301"/>
        <v>0</v>
      </c>
      <c r="AH146" s="577">
        <f t="shared" si="301"/>
        <v>0</v>
      </c>
      <c r="AI146" s="577">
        <f t="shared" si="301"/>
        <v>0</v>
      </c>
      <c r="AJ146" s="577">
        <f t="shared" si="301"/>
        <v>0</v>
      </c>
      <c r="AK146" s="577">
        <f t="shared" si="301"/>
        <v>0</v>
      </c>
      <c r="AL146" s="577">
        <f t="shared" si="301"/>
        <v>0</v>
      </c>
      <c r="AM146" s="577">
        <f t="shared" si="301"/>
        <v>0</v>
      </c>
      <c r="AN146" s="577">
        <f t="shared" si="301"/>
        <v>0</v>
      </c>
      <c r="AO146" s="577">
        <f t="shared" si="301"/>
        <v>0</v>
      </c>
      <c r="AP146" s="577">
        <f t="shared" ref="AP146:BQ146" si="302">IFERROR(AP131/AP$131,0)</f>
        <v>0</v>
      </c>
      <c r="AQ146" s="577">
        <f t="shared" si="302"/>
        <v>0</v>
      </c>
      <c r="AR146" s="577">
        <f t="shared" si="302"/>
        <v>0</v>
      </c>
      <c r="AS146" s="577">
        <f t="shared" si="302"/>
        <v>0</v>
      </c>
      <c r="AT146" s="577">
        <f t="shared" si="302"/>
        <v>0</v>
      </c>
      <c r="AU146" s="577">
        <f t="shared" si="302"/>
        <v>0</v>
      </c>
      <c r="AV146" s="577">
        <f t="shared" si="302"/>
        <v>0</v>
      </c>
      <c r="AW146" s="577">
        <f t="shared" si="302"/>
        <v>0</v>
      </c>
      <c r="AX146" s="577">
        <f t="shared" si="302"/>
        <v>0</v>
      </c>
      <c r="AY146" s="577">
        <f t="shared" si="302"/>
        <v>0</v>
      </c>
      <c r="AZ146" s="577">
        <f t="shared" si="302"/>
        <v>0</v>
      </c>
      <c r="BA146" s="577">
        <f t="shared" si="302"/>
        <v>0</v>
      </c>
      <c r="BB146" s="577">
        <f t="shared" si="302"/>
        <v>0</v>
      </c>
      <c r="BC146" s="577">
        <f t="shared" si="302"/>
        <v>0</v>
      </c>
      <c r="BD146" s="577">
        <f t="shared" si="302"/>
        <v>0</v>
      </c>
      <c r="BE146" s="577">
        <f t="shared" si="302"/>
        <v>0</v>
      </c>
      <c r="BF146" s="577">
        <f t="shared" si="302"/>
        <v>0</v>
      </c>
      <c r="BG146" s="577">
        <f t="shared" si="302"/>
        <v>0</v>
      </c>
      <c r="BH146" s="577">
        <f t="shared" si="302"/>
        <v>0</v>
      </c>
      <c r="BI146" s="577">
        <f t="shared" si="302"/>
        <v>0</v>
      </c>
      <c r="BJ146" s="577">
        <f t="shared" si="302"/>
        <v>0</v>
      </c>
      <c r="BK146" s="577">
        <f t="shared" si="302"/>
        <v>0</v>
      </c>
      <c r="BL146" s="577">
        <f t="shared" si="302"/>
        <v>0</v>
      </c>
      <c r="BM146" s="577">
        <f t="shared" si="302"/>
        <v>0</v>
      </c>
      <c r="BN146" s="577">
        <f t="shared" si="302"/>
        <v>0</v>
      </c>
      <c r="BO146" s="577">
        <f t="shared" si="302"/>
        <v>0</v>
      </c>
      <c r="BP146" s="577">
        <f t="shared" si="302"/>
        <v>0</v>
      </c>
      <c r="BQ146" s="577">
        <f t="shared" si="302"/>
        <v>0</v>
      </c>
      <c r="BR146" s="578"/>
      <c r="BS146" s="577">
        <f t="shared" ref="BS146:CY146" si="303">IFERROR(BS131/BS$131,0)</f>
        <v>0</v>
      </c>
      <c r="BT146" s="577">
        <f t="shared" si="303"/>
        <v>1</v>
      </c>
      <c r="BU146" s="577">
        <f t="shared" si="303"/>
        <v>0</v>
      </c>
      <c r="BV146" s="577">
        <f t="shared" si="303"/>
        <v>0</v>
      </c>
      <c r="BW146" s="577">
        <f t="shared" si="303"/>
        <v>0</v>
      </c>
      <c r="BX146" s="577">
        <f t="shared" si="303"/>
        <v>0</v>
      </c>
      <c r="BY146" s="577">
        <f t="shared" si="303"/>
        <v>0</v>
      </c>
      <c r="BZ146" s="577">
        <f t="shared" si="303"/>
        <v>0</v>
      </c>
      <c r="CA146" s="577">
        <f t="shared" si="303"/>
        <v>0</v>
      </c>
      <c r="CB146" s="577">
        <f t="shared" si="303"/>
        <v>0</v>
      </c>
      <c r="CC146" s="577">
        <f t="shared" si="303"/>
        <v>0</v>
      </c>
      <c r="CD146" s="577">
        <f t="shared" si="303"/>
        <v>0</v>
      </c>
      <c r="CE146" s="577">
        <f t="shared" si="303"/>
        <v>0</v>
      </c>
      <c r="CF146" s="577">
        <f t="shared" si="303"/>
        <v>0</v>
      </c>
      <c r="CG146" s="577">
        <f t="shared" si="303"/>
        <v>0</v>
      </c>
      <c r="CH146" s="577">
        <f t="shared" si="303"/>
        <v>0</v>
      </c>
      <c r="CI146" s="577">
        <f t="shared" si="303"/>
        <v>0</v>
      </c>
      <c r="CJ146" s="577">
        <f t="shared" si="303"/>
        <v>0</v>
      </c>
      <c r="CK146" s="577">
        <f t="shared" si="303"/>
        <v>0</v>
      </c>
      <c r="CL146" s="577">
        <f t="shared" si="303"/>
        <v>0</v>
      </c>
      <c r="CM146" s="577">
        <f t="shared" si="303"/>
        <v>0</v>
      </c>
      <c r="CN146" s="577">
        <f t="shared" si="303"/>
        <v>0</v>
      </c>
      <c r="CO146" s="577">
        <f t="shared" si="303"/>
        <v>0</v>
      </c>
      <c r="CP146" s="577">
        <f t="shared" si="303"/>
        <v>0</v>
      </c>
      <c r="CQ146" s="577">
        <f t="shared" si="303"/>
        <v>0</v>
      </c>
      <c r="CR146" s="577">
        <f t="shared" si="303"/>
        <v>0</v>
      </c>
      <c r="CS146" s="577">
        <f t="shared" si="303"/>
        <v>0</v>
      </c>
      <c r="CT146" s="577">
        <f t="shared" si="303"/>
        <v>0</v>
      </c>
      <c r="CU146" s="577">
        <f t="shared" si="303"/>
        <v>0</v>
      </c>
      <c r="CV146" s="577">
        <f t="shared" si="303"/>
        <v>0</v>
      </c>
      <c r="CW146" s="577">
        <f t="shared" si="303"/>
        <v>0</v>
      </c>
      <c r="CX146" s="577">
        <f t="shared" si="303"/>
        <v>0</v>
      </c>
      <c r="CY146" s="577">
        <f t="shared" si="303"/>
        <v>0</v>
      </c>
    </row>
    <row r="147" spans="1:103" s="428" customFormat="1">
      <c r="A147" s="460"/>
      <c r="B147" s="427" t="s">
        <v>13</v>
      </c>
      <c r="E147" s="579"/>
      <c r="F147" s="437"/>
      <c r="G147" s="437">
        <f t="shared" si="294"/>
        <v>0</v>
      </c>
      <c r="H147" s="437"/>
      <c r="I147" s="514"/>
      <c r="J147" s="437">
        <f t="shared" ref="J147:AO147" si="304">IFERROR(J132/J$131,0)</f>
        <v>0</v>
      </c>
      <c r="K147" s="437">
        <f t="shared" si="304"/>
        <v>0</v>
      </c>
      <c r="L147" s="437">
        <f t="shared" si="304"/>
        <v>0</v>
      </c>
      <c r="M147" s="437">
        <f t="shared" si="304"/>
        <v>0</v>
      </c>
      <c r="N147" s="437">
        <f t="shared" si="304"/>
        <v>0</v>
      </c>
      <c r="O147" s="437">
        <f t="shared" si="304"/>
        <v>0</v>
      </c>
      <c r="P147" s="437">
        <f t="shared" si="304"/>
        <v>0</v>
      </c>
      <c r="Q147" s="437">
        <f t="shared" si="304"/>
        <v>0</v>
      </c>
      <c r="R147" s="437">
        <f t="shared" si="304"/>
        <v>0</v>
      </c>
      <c r="S147" s="437">
        <f t="shared" si="304"/>
        <v>0</v>
      </c>
      <c r="T147" s="437">
        <f t="shared" si="304"/>
        <v>0</v>
      </c>
      <c r="U147" s="437">
        <f t="shared" si="304"/>
        <v>0</v>
      </c>
      <c r="V147" s="437">
        <f t="shared" si="304"/>
        <v>0</v>
      </c>
      <c r="W147" s="437">
        <f t="shared" si="304"/>
        <v>0</v>
      </c>
      <c r="X147" s="437">
        <f t="shared" si="304"/>
        <v>0</v>
      </c>
      <c r="Y147" s="437">
        <f t="shared" si="304"/>
        <v>0</v>
      </c>
      <c r="Z147" s="437">
        <f t="shared" si="304"/>
        <v>0</v>
      </c>
      <c r="AA147" s="437">
        <f t="shared" si="304"/>
        <v>0</v>
      </c>
      <c r="AB147" s="437">
        <f t="shared" si="304"/>
        <v>0</v>
      </c>
      <c r="AC147" s="437">
        <f t="shared" si="304"/>
        <v>0</v>
      </c>
      <c r="AD147" s="437">
        <f t="shared" si="304"/>
        <v>0</v>
      </c>
      <c r="AE147" s="437">
        <f t="shared" si="304"/>
        <v>0</v>
      </c>
      <c r="AF147" s="437">
        <f t="shared" si="304"/>
        <v>0</v>
      </c>
      <c r="AG147" s="437">
        <f t="shared" si="304"/>
        <v>0</v>
      </c>
      <c r="AH147" s="437">
        <f t="shared" si="304"/>
        <v>0</v>
      </c>
      <c r="AI147" s="437">
        <f t="shared" si="304"/>
        <v>0</v>
      </c>
      <c r="AJ147" s="437">
        <f t="shared" si="304"/>
        <v>0</v>
      </c>
      <c r="AK147" s="437">
        <f t="shared" si="304"/>
        <v>0</v>
      </c>
      <c r="AL147" s="437">
        <f t="shared" si="304"/>
        <v>0</v>
      </c>
      <c r="AM147" s="437">
        <f t="shared" si="304"/>
        <v>0</v>
      </c>
      <c r="AN147" s="437">
        <f t="shared" si="304"/>
        <v>0</v>
      </c>
      <c r="AO147" s="437">
        <f t="shared" si="304"/>
        <v>0</v>
      </c>
      <c r="AP147" s="437">
        <f t="shared" ref="AP147:BQ147" si="305">IFERROR(AP132/AP$131,0)</f>
        <v>0</v>
      </c>
      <c r="AQ147" s="437">
        <f t="shared" si="305"/>
        <v>0</v>
      </c>
      <c r="AR147" s="437">
        <f t="shared" si="305"/>
        <v>0</v>
      </c>
      <c r="AS147" s="437">
        <f t="shared" si="305"/>
        <v>0</v>
      </c>
      <c r="AT147" s="437">
        <f t="shared" si="305"/>
        <v>0</v>
      </c>
      <c r="AU147" s="437">
        <f t="shared" si="305"/>
        <v>0</v>
      </c>
      <c r="AV147" s="437">
        <f t="shared" si="305"/>
        <v>0</v>
      </c>
      <c r="AW147" s="437">
        <f t="shared" si="305"/>
        <v>0</v>
      </c>
      <c r="AX147" s="437">
        <f t="shared" si="305"/>
        <v>0</v>
      </c>
      <c r="AY147" s="437">
        <f t="shared" si="305"/>
        <v>0</v>
      </c>
      <c r="AZ147" s="437">
        <f t="shared" si="305"/>
        <v>0</v>
      </c>
      <c r="BA147" s="437">
        <f t="shared" si="305"/>
        <v>0</v>
      </c>
      <c r="BB147" s="437">
        <f t="shared" si="305"/>
        <v>0</v>
      </c>
      <c r="BC147" s="437">
        <f t="shared" si="305"/>
        <v>0</v>
      </c>
      <c r="BD147" s="437">
        <f t="shared" si="305"/>
        <v>0</v>
      </c>
      <c r="BE147" s="437">
        <f t="shared" si="305"/>
        <v>0</v>
      </c>
      <c r="BF147" s="437">
        <f t="shared" si="305"/>
        <v>0</v>
      </c>
      <c r="BG147" s="437">
        <f t="shared" si="305"/>
        <v>0</v>
      </c>
      <c r="BH147" s="437">
        <f t="shared" si="305"/>
        <v>0</v>
      </c>
      <c r="BI147" s="437">
        <f t="shared" si="305"/>
        <v>0</v>
      </c>
      <c r="BJ147" s="437">
        <f t="shared" si="305"/>
        <v>0</v>
      </c>
      <c r="BK147" s="437">
        <f t="shared" si="305"/>
        <v>0</v>
      </c>
      <c r="BL147" s="437">
        <f t="shared" si="305"/>
        <v>0</v>
      </c>
      <c r="BM147" s="437">
        <f t="shared" si="305"/>
        <v>0</v>
      </c>
      <c r="BN147" s="437">
        <f t="shared" si="305"/>
        <v>0</v>
      </c>
      <c r="BO147" s="437">
        <f t="shared" si="305"/>
        <v>0</v>
      </c>
      <c r="BP147" s="437">
        <f t="shared" si="305"/>
        <v>0</v>
      </c>
      <c r="BQ147" s="437">
        <f t="shared" si="305"/>
        <v>0</v>
      </c>
      <c r="BR147" s="526"/>
      <c r="BS147" s="437">
        <f t="shared" ref="BS147:CY147" si="306">IFERROR(BS132/BS$131,0)</f>
        <v>0</v>
      </c>
      <c r="BT147" s="437">
        <f t="shared" si="306"/>
        <v>0</v>
      </c>
      <c r="BU147" s="437">
        <f t="shared" si="306"/>
        <v>0</v>
      </c>
      <c r="BV147" s="437">
        <f t="shared" si="306"/>
        <v>0</v>
      </c>
      <c r="BW147" s="437">
        <f t="shared" si="306"/>
        <v>0</v>
      </c>
      <c r="BX147" s="437">
        <f t="shared" si="306"/>
        <v>0</v>
      </c>
      <c r="BY147" s="437">
        <f t="shared" si="306"/>
        <v>0</v>
      </c>
      <c r="BZ147" s="437">
        <f t="shared" si="306"/>
        <v>0</v>
      </c>
      <c r="CA147" s="437">
        <f t="shared" si="306"/>
        <v>0</v>
      </c>
      <c r="CB147" s="437">
        <f t="shared" si="306"/>
        <v>0</v>
      </c>
      <c r="CC147" s="437">
        <f t="shared" si="306"/>
        <v>0</v>
      </c>
      <c r="CD147" s="437">
        <f t="shared" si="306"/>
        <v>0</v>
      </c>
      <c r="CE147" s="437">
        <f t="shared" si="306"/>
        <v>0</v>
      </c>
      <c r="CF147" s="437">
        <f t="shared" si="306"/>
        <v>0</v>
      </c>
      <c r="CG147" s="437">
        <f t="shared" si="306"/>
        <v>0</v>
      </c>
      <c r="CH147" s="437">
        <f t="shared" si="306"/>
        <v>0</v>
      </c>
      <c r="CI147" s="437">
        <f t="shared" si="306"/>
        <v>0</v>
      </c>
      <c r="CJ147" s="437">
        <f t="shared" si="306"/>
        <v>0</v>
      </c>
      <c r="CK147" s="437">
        <f t="shared" si="306"/>
        <v>0</v>
      </c>
      <c r="CL147" s="437">
        <f t="shared" si="306"/>
        <v>0</v>
      </c>
      <c r="CM147" s="437">
        <f t="shared" si="306"/>
        <v>0</v>
      </c>
      <c r="CN147" s="437">
        <f t="shared" si="306"/>
        <v>0</v>
      </c>
      <c r="CO147" s="437">
        <f t="shared" si="306"/>
        <v>0</v>
      </c>
      <c r="CP147" s="437">
        <f t="shared" si="306"/>
        <v>0</v>
      </c>
      <c r="CQ147" s="437">
        <f t="shared" si="306"/>
        <v>0</v>
      </c>
      <c r="CR147" s="437">
        <f t="shared" si="306"/>
        <v>0</v>
      </c>
      <c r="CS147" s="437">
        <f t="shared" si="306"/>
        <v>0</v>
      </c>
      <c r="CT147" s="437">
        <f t="shared" si="306"/>
        <v>0</v>
      </c>
      <c r="CU147" s="437">
        <f t="shared" si="306"/>
        <v>0</v>
      </c>
      <c r="CV147" s="437">
        <f t="shared" si="306"/>
        <v>0</v>
      </c>
      <c r="CW147" s="437">
        <f t="shared" si="306"/>
        <v>0</v>
      </c>
      <c r="CX147" s="437">
        <f t="shared" si="306"/>
        <v>0</v>
      </c>
      <c r="CY147" s="437">
        <f t="shared" si="306"/>
        <v>0</v>
      </c>
    </row>
    <row r="148" spans="1:103">
      <c r="B148" s="506" t="s">
        <v>22</v>
      </c>
      <c r="C148" s="506"/>
      <c r="D148" s="506"/>
      <c r="E148" s="574"/>
      <c r="F148" s="577"/>
      <c r="G148" s="577">
        <f t="shared" si="294"/>
        <v>1</v>
      </c>
      <c r="H148" s="577"/>
      <c r="I148" s="507"/>
      <c r="J148" s="577">
        <f t="shared" ref="J148:AO148" si="307">IFERROR(J133/J$131,0)</f>
        <v>0</v>
      </c>
      <c r="K148" s="577">
        <f t="shared" si="307"/>
        <v>0</v>
      </c>
      <c r="L148" s="577">
        <f t="shared" si="307"/>
        <v>0</v>
      </c>
      <c r="M148" s="577">
        <f t="shared" si="307"/>
        <v>0</v>
      </c>
      <c r="N148" s="577">
        <f t="shared" si="307"/>
        <v>0</v>
      </c>
      <c r="O148" s="577">
        <f t="shared" si="307"/>
        <v>0</v>
      </c>
      <c r="P148" s="577">
        <f t="shared" si="307"/>
        <v>0</v>
      </c>
      <c r="Q148" s="577">
        <f t="shared" si="307"/>
        <v>0</v>
      </c>
      <c r="R148" s="577">
        <f t="shared" si="307"/>
        <v>0</v>
      </c>
      <c r="S148" s="577">
        <f t="shared" si="307"/>
        <v>0</v>
      </c>
      <c r="T148" s="577">
        <f t="shared" si="307"/>
        <v>0</v>
      </c>
      <c r="U148" s="577">
        <f t="shared" si="307"/>
        <v>0</v>
      </c>
      <c r="V148" s="577">
        <f t="shared" si="307"/>
        <v>0</v>
      </c>
      <c r="W148" s="577">
        <f t="shared" si="307"/>
        <v>0</v>
      </c>
      <c r="X148" s="577">
        <f t="shared" si="307"/>
        <v>0</v>
      </c>
      <c r="Y148" s="577">
        <f t="shared" si="307"/>
        <v>0</v>
      </c>
      <c r="Z148" s="577">
        <f t="shared" si="307"/>
        <v>0</v>
      </c>
      <c r="AA148" s="577">
        <f t="shared" si="307"/>
        <v>0</v>
      </c>
      <c r="AB148" s="577">
        <f t="shared" si="307"/>
        <v>0</v>
      </c>
      <c r="AC148" s="577">
        <f t="shared" si="307"/>
        <v>0</v>
      </c>
      <c r="AD148" s="577">
        <f t="shared" si="307"/>
        <v>0</v>
      </c>
      <c r="AE148" s="577">
        <f t="shared" si="307"/>
        <v>1</v>
      </c>
      <c r="AF148" s="577">
        <f t="shared" si="307"/>
        <v>0</v>
      </c>
      <c r="AG148" s="577">
        <f t="shared" si="307"/>
        <v>0</v>
      </c>
      <c r="AH148" s="577">
        <f t="shared" si="307"/>
        <v>0</v>
      </c>
      <c r="AI148" s="577">
        <f t="shared" si="307"/>
        <v>0</v>
      </c>
      <c r="AJ148" s="577">
        <f t="shared" si="307"/>
        <v>0</v>
      </c>
      <c r="AK148" s="577">
        <f t="shared" si="307"/>
        <v>0</v>
      </c>
      <c r="AL148" s="577">
        <f t="shared" si="307"/>
        <v>0</v>
      </c>
      <c r="AM148" s="577">
        <f t="shared" si="307"/>
        <v>0</v>
      </c>
      <c r="AN148" s="577">
        <f t="shared" si="307"/>
        <v>0</v>
      </c>
      <c r="AO148" s="577">
        <f t="shared" si="307"/>
        <v>0</v>
      </c>
      <c r="AP148" s="577">
        <f t="shared" ref="AP148:BQ148" si="308">IFERROR(AP133/AP$131,0)</f>
        <v>0</v>
      </c>
      <c r="AQ148" s="577">
        <f t="shared" si="308"/>
        <v>0</v>
      </c>
      <c r="AR148" s="577">
        <f t="shared" si="308"/>
        <v>0</v>
      </c>
      <c r="AS148" s="577">
        <f t="shared" si="308"/>
        <v>0</v>
      </c>
      <c r="AT148" s="577">
        <f t="shared" si="308"/>
        <v>0</v>
      </c>
      <c r="AU148" s="577">
        <f t="shared" si="308"/>
        <v>0</v>
      </c>
      <c r="AV148" s="577">
        <f t="shared" si="308"/>
        <v>0</v>
      </c>
      <c r="AW148" s="577">
        <f t="shared" si="308"/>
        <v>0</v>
      </c>
      <c r="AX148" s="577">
        <f t="shared" si="308"/>
        <v>0</v>
      </c>
      <c r="AY148" s="577">
        <f t="shared" si="308"/>
        <v>0</v>
      </c>
      <c r="AZ148" s="577">
        <f t="shared" si="308"/>
        <v>0</v>
      </c>
      <c r="BA148" s="577">
        <f t="shared" si="308"/>
        <v>0</v>
      </c>
      <c r="BB148" s="577">
        <f t="shared" si="308"/>
        <v>0</v>
      </c>
      <c r="BC148" s="577">
        <f t="shared" si="308"/>
        <v>0</v>
      </c>
      <c r="BD148" s="577">
        <f t="shared" si="308"/>
        <v>0</v>
      </c>
      <c r="BE148" s="577">
        <f t="shared" si="308"/>
        <v>0</v>
      </c>
      <c r="BF148" s="577">
        <f t="shared" si="308"/>
        <v>0</v>
      </c>
      <c r="BG148" s="577">
        <f t="shared" si="308"/>
        <v>0</v>
      </c>
      <c r="BH148" s="577">
        <f t="shared" si="308"/>
        <v>0</v>
      </c>
      <c r="BI148" s="577">
        <f t="shared" si="308"/>
        <v>0</v>
      </c>
      <c r="BJ148" s="577">
        <f t="shared" si="308"/>
        <v>0</v>
      </c>
      <c r="BK148" s="577">
        <f t="shared" si="308"/>
        <v>0</v>
      </c>
      <c r="BL148" s="577">
        <f t="shared" si="308"/>
        <v>0</v>
      </c>
      <c r="BM148" s="577">
        <f t="shared" si="308"/>
        <v>0</v>
      </c>
      <c r="BN148" s="577">
        <f t="shared" si="308"/>
        <v>0</v>
      </c>
      <c r="BO148" s="577">
        <f t="shared" si="308"/>
        <v>0</v>
      </c>
      <c r="BP148" s="577">
        <f t="shared" si="308"/>
        <v>0</v>
      </c>
      <c r="BQ148" s="577">
        <f t="shared" si="308"/>
        <v>0</v>
      </c>
      <c r="BR148" s="578"/>
      <c r="BS148" s="577">
        <f t="shared" ref="BS148:CY148" si="309">IFERROR(BS133/BS$131,0)</f>
        <v>0</v>
      </c>
      <c r="BT148" s="577">
        <f t="shared" si="309"/>
        <v>1</v>
      </c>
      <c r="BU148" s="577">
        <f t="shared" si="309"/>
        <v>0</v>
      </c>
      <c r="BV148" s="577">
        <f t="shared" si="309"/>
        <v>0</v>
      </c>
      <c r="BW148" s="577">
        <f t="shared" si="309"/>
        <v>0</v>
      </c>
      <c r="BX148" s="577">
        <f t="shared" si="309"/>
        <v>0</v>
      </c>
      <c r="BY148" s="577">
        <f t="shared" si="309"/>
        <v>0</v>
      </c>
      <c r="BZ148" s="577">
        <f t="shared" si="309"/>
        <v>0</v>
      </c>
      <c r="CA148" s="577">
        <f t="shared" si="309"/>
        <v>0</v>
      </c>
      <c r="CB148" s="577">
        <f t="shared" si="309"/>
        <v>0</v>
      </c>
      <c r="CC148" s="577">
        <f t="shared" si="309"/>
        <v>0</v>
      </c>
      <c r="CD148" s="577">
        <f t="shared" si="309"/>
        <v>0</v>
      </c>
      <c r="CE148" s="577">
        <f t="shared" si="309"/>
        <v>0</v>
      </c>
      <c r="CF148" s="577">
        <f t="shared" si="309"/>
        <v>0</v>
      </c>
      <c r="CG148" s="577">
        <f t="shared" si="309"/>
        <v>0</v>
      </c>
      <c r="CH148" s="577">
        <f t="shared" si="309"/>
        <v>0</v>
      </c>
      <c r="CI148" s="577">
        <f t="shared" si="309"/>
        <v>0</v>
      </c>
      <c r="CJ148" s="577">
        <f t="shared" si="309"/>
        <v>0</v>
      </c>
      <c r="CK148" s="577">
        <f t="shared" si="309"/>
        <v>0</v>
      </c>
      <c r="CL148" s="577">
        <f t="shared" si="309"/>
        <v>0</v>
      </c>
      <c r="CM148" s="577">
        <f t="shared" si="309"/>
        <v>0</v>
      </c>
      <c r="CN148" s="577">
        <f t="shared" si="309"/>
        <v>0</v>
      </c>
      <c r="CO148" s="577">
        <f t="shared" si="309"/>
        <v>0</v>
      </c>
      <c r="CP148" s="577">
        <f t="shared" si="309"/>
        <v>0</v>
      </c>
      <c r="CQ148" s="577">
        <f t="shared" si="309"/>
        <v>0</v>
      </c>
      <c r="CR148" s="577">
        <f t="shared" si="309"/>
        <v>0</v>
      </c>
      <c r="CS148" s="577">
        <f t="shared" si="309"/>
        <v>0</v>
      </c>
      <c r="CT148" s="577">
        <f t="shared" si="309"/>
        <v>0</v>
      </c>
      <c r="CU148" s="577">
        <f t="shared" si="309"/>
        <v>0</v>
      </c>
      <c r="CV148" s="577">
        <f t="shared" si="309"/>
        <v>0</v>
      </c>
      <c r="CW148" s="577">
        <f t="shared" si="309"/>
        <v>0</v>
      </c>
      <c r="CX148" s="577">
        <f t="shared" si="309"/>
        <v>0</v>
      </c>
      <c r="CY148" s="577">
        <f t="shared" si="309"/>
        <v>0</v>
      </c>
    </row>
    <row r="149" spans="1:103" s="428" customFormat="1">
      <c r="A149" s="460"/>
      <c r="B149" s="427" t="s">
        <v>23</v>
      </c>
      <c r="E149" s="579"/>
      <c r="F149" s="437"/>
      <c r="G149" s="437">
        <f t="shared" si="294"/>
        <v>-0.31928020200190083</v>
      </c>
      <c r="H149" s="437"/>
      <c r="I149" s="514"/>
      <c r="J149" s="437">
        <f t="shared" ref="J149:AO149" si="310">IFERROR(J134/J$131,0)</f>
        <v>0</v>
      </c>
      <c r="K149" s="437">
        <f t="shared" si="310"/>
        <v>0</v>
      </c>
      <c r="L149" s="437">
        <f t="shared" si="310"/>
        <v>0</v>
      </c>
      <c r="M149" s="437">
        <f t="shared" si="310"/>
        <v>0</v>
      </c>
      <c r="N149" s="437">
        <f t="shared" si="310"/>
        <v>0</v>
      </c>
      <c r="O149" s="437">
        <f t="shared" si="310"/>
        <v>0</v>
      </c>
      <c r="P149" s="437">
        <f t="shared" si="310"/>
        <v>0</v>
      </c>
      <c r="Q149" s="437">
        <f t="shared" si="310"/>
        <v>0</v>
      </c>
      <c r="R149" s="437">
        <f t="shared" si="310"/>
        <v>0</v>
      </c>
      <c r="S149" s="437">
        <f t="shared" si="310"/>
        <v>0</v>
      </c>
      <c r="T149" s="437">
        <f t="shared" si="310"/>
        <v>0</v>
      </c>
      <c r="U149" s="437">
        <f t="shared" si="310"/>
        <v>0</v>
      </c>
      <c r="V149" s="437">
        <f t="shared" si="310"/>
        <v>0</v>
      </c>
      <c r="W149" s="437">
        <f t="shared" si="310"/>
        <v>0</v>
      </c>
      <c r="X149" s="437">
        <f t="shared" si="310"/>
        <v>0</v>
      </c>
      <c r="Y149" s="437">
        <f t="shared" si="310"/>
        <v>0</v>
      </c>
      <c r="Z149" s="437">
        <f t="shared" si="310"/>
        <v>0</v>
      </c>
      <c r="AA149" s="437">
        <f t="shared" si="310"/>
        <v>0</v>
      </c>
      <c r="AB149" s="437">
        <f t="shared" si="310"/>
        <v>0</v>
      </c>
      <c r="AC149" s="437">
        <f t="shared" si="310"/>
        <v>0</v>
      </c>
      <c r="AD149" s="437">
        <f t="shared" si="310"/>
        <v>0</v>
      </c>
      <c r="AE149" s="437">
        <f t="shared" si="310"/>
        <v>-0.26427540367999713</v>
      </c>
      <c r="AF149" s="437">
        <f t="shared" si="310"/>
        <v>0</v>
      </c>
      <c r="AG149" s="437">
        <f t="shared" si="310"/>
        <v>0</v>
      </c>
      <c r="AH149" s="437">
        <f t="shared" si="310"/>
        <v>0</v>
      </c>
      <c r="AI149" s="437">
        <f t="shared" si="310"/>
        <v>0</v>
      </c>
      <c r="AJ149" s="437">
        <f t="shared" si="310"/>
        <v>0</v>
      </c>
      <c r="AK149" s="437">
        <f t="shared" si="310"/>
        <v>0</v>
      </c>
      <c r="AL149" s="437">
        <f t="shared" si="310"/>
        <v>0</v>
      </c>
      <c r="AM149" s="437">
        <f t="shared" si="310"/>
        <v>0</v>
      </c>
      <c r="AN149" s="437">
        <f t="shared" si="310"/>
        <v>0</v>
      </c>
      <c r="AO149" s="437">
        <f t="shared" si="310"/>
        <v>0</v>
      </c>
      <c r="AP149" s="437">
        <f t="shared" ref="AP149:BQ149" si="311">IFERROR(AP134/AP$131,0)</f>
        <v>0</v>
      </c>
      <c r="AQ149" s="437">
        <f t="shared" si="311"/>
        <v>0</v>
      </c>
      <c r="AR149" s="437">
        <f t="shared" si="311"/>
        <v>0</v>
      </c>
      <c r="AS149" s="437">
        <f t="shared" si="311"/>
        <v>0</v>
      </c>
      <c r="AT149" s="437">
        <f t="shared" si="311"/>
        <v>0</v>
      </c>
      <c r="AU149" s="437">
        <f t="shared" si="311"/>
        <v>0</v>
      </c>
      <c r="AV149" s="437">
        <f t="shared" si="311"/>
        <v>0</v>
      </c>
      <c r="AW149" s="437">
        <f t="shared" si="311"/>
        <v>0</v>
      </c>
      <c r="AX149" s="437">
        <f t="shared" si="311"/>
        <v>0</v>
      </c>
      <c r="AY149" s="437">
        <f t="shared" si="311"/>
        <v>0</v>
      </c>
      <c r="AZ149" s="437">
        <f t="shared" si="311"/>
        <v>0</v>
      </c>
      <c r="BA149" s="437">
        <f t="shared" si="311"/>
        <v>0</v>
      </c>
      <c r="BB149" s="437">
        <f t="shared" si="311"/>
        <v>0</v>
      </c>
      <c r="BC149" s="437">
        <f t="shared" si="311"/>
        <v>0</v>
      </c>
      <c r="BD149" s="437">
        <f t="shared" si="311"/>
        <v>0</v>
      </c>
      <c r="BE149" s="437">
        <f t="shared" si="311"/>
        <v>0</v>
      </c>
      <c r="BF149" s="437">
        <f t="shared" si="311"/>
        <v>0</v>
      </c>
      <c r="BG149" s="437">
        <f t="shared" si="311"/>
        <v>0</v>
      </c>
      <c r="BH149" s="437">
        <f t="shared" si="311"/>
        <v>0</v>
      </c>
      <c r="BI149" s="437">
        <f t="shared" si="311"/>
        <v>0</v>
      </c>
      <c r="BJ149" s="437">
        <f t="shared" si="311"/>
        <v>0</v>
      </c>
      <c r="BK149" s="437">
        <f t="shared" si="311"/>
        <v>0</v>
      </c>
      <c r="BL149" s="437">
        <f t="shared" si="311"/>
        <v>0</v>
      </c>
      <c r="BM149" s="437">
        <f t="shared" si="311"/>
        <v>0</v>
      </c>
      <c r="BN149" s="437">
        <f t="shared" si="311"/>
        <v>0</v>
      </c>
      <c r="BO149" s="437">
        <f t="shared" si="311"/>
        <v>0</v>
      </c>
      <c r="BP149" s="437">
        <f t="shared" si="311"/>
        <v>0</v>
      </c>
      <c r="BQ149" s="437">
        <f t="shared" si="311"/>
        <v>0</v>
      </c>
      <c r="BR149" s="526"/>
      <c r="BS149" s="437">
        <f t="shared" ref="BS149:CY149" si="312">IFERROR(BS134/BS$131,0)</f>
        <v>0</v>
      </c>
      <c r="BT149" s="437">
        <f t="shared" si="312"/>
        <v>-0.29123104674278572</v>
      </c>
      <c r="BU149" s="437">
        <f t="shared" si="312"/>
        <v>0</v>
      </c>
      <c r="BV149" s="437">
        <f t="shared" si="312"/>
        <v>0</v>
      </c>
      <c r="BW149" s="437">
        <f t="shared" si="312"/>
        <v>0</v>
      </c>
      <c r="BX149" s="437">
        <f t="shared" si="312"/>
        <v>0</v>
      </c>
      <c r="BY149" s="437">
        <f t="shared" si="312"/>
        <v>0</v>
      </c>
      <c r="BZ149" s="437">
        <f t="shared" si="312"/>
        <v>0</v>
      </c>
      <c r="CA149" s="437">
        <f t="shared" si="312"/>
        <v>0</v>
      </c>
      <c r="CB149" s="437">
        <f t="shared" si="312"/>
        <v>0</v>
      </c>
      <c r="CC149" s="437">
        <f t="shared" si="312"/>
        <v>0</v>
      </c>
      <c r="CD149" s="437">
        <f t="shared" si="312"/>
        <v>0</v>
      </c>
      <c r="CE149" s="437">
        <f t="shared" si="312"/>
        <v>0</v>
      </c>
      <c r="CF149" s="437">
        <f t="shared" si="312"/>
        <v>0</v>
      </c>
      <c r="CG149" s="437">
        <f t="shared" si="312"/>
        <v>0</v>
      </c>
      <c r="CH149" s="437">
        <f t="shared" si="312"/>
        <v>0</v>
      </c>
      <c r="CI149" s="437">
        <f t="shared" si="312"/>
        <v>0</v>
      </c>
      <c r="CJ149" s="437">
        <f t="shared" si="312"/>
        <v>0</v>
      </c>
      <c r="CK149" s="437">
        <f t="shared" si="312"/>
        <v>0</v>
      </c>
      <c r="CL149" s="437">
        <f t="shared" si="312"/>
        <v>0</v>
      </c>
      <c r="CM149" s="437">
        <f t="shared" si="312"/>
        <v>0</v>
      </c>
      <c r="CN149" s="437">
        <f t="shared" si="312"/>
        <v>0</v>
      </c>
      <c r="CO149" s="437">
        <f t="shared" si="312"/>
        <v>0</v>
      </c>
      <c r="CP149" s="437">
        <f t="shared" si="312"/>
        <v>0</v>
      </c>
      <c r="CQ149" s="437">
        <f t="shared" si="312"/>
        <v>0</v>
      </c>
      <c r="CR149" s="437">
        <f t="shared" si="312"/>
        <v>0</v>
      </c>
      <c r="CS149" s="437">
        <f t="shared" si="312"/>
        <v>0</v>
      </c>
      <c r="CT149" s="437">
        <f t="shared" si="312"/>
        <v>0</v>
      </c>
      <c r="CU149" s="437">
        <f t="shared" si="312"/>
        <v>0</v>
      </c>
      <c r="CV149" s="437">
        <f t="shared" si="312"/>
        <v>0</v>
      </c>
      <c r="CW149" s="437">
        <f t="shared" si="312"/>
        <v>0</v>
      </c>
      <c r="CX149" s="437">
        <f t="shared" si="312"/>
        <v>0</v>
      </c>
      <c r="CY149" s="437">
        <f t="shared" si="312"/>
        <v>0</v>
      </c>
    </row>
    <row r="150" spans="1:103">
      <c r="B150" s="506" t="s">
        <v>6</v>
      </c>
      <c r="C150" s="506"/>
      <c r="D150" s="506"/>
      <c r="E150" s="574"/>
      <c r="F150" s="577"/>
      <c r="G150" s="577">
        <f t="shared" si="294"/>
        <v>0.68071979799809912</v>
      </c>
      <c r="H150" s="577"/>
      <c r="I150" s="507"/>
      <c r="J150" s="577">
        <f t="shared" ref="J150:AO150" si="313">IFERROR(J135/J$131,0)</f>
        <v>0</v>
      </c>
      <c r="K150" s="577">
        <f t="shared" si="313"/>
        <v>0</v>
      </c>
      <c r="L150" s="577">
        <f t="shared" si="313"/>
        <v>0</v>
      </c>
      <c r="M150" s="577">
        <f t="shared" si="313"/>
        <v>0</v>
      </c>
      <c r="N150" s="577">
        <f t="shared" si="313"/>
        <v>0</v>
      </c>
      <c r="O150" s="577">
        <f t="shared" si="313"/>
        <v>0</v>
      </c>
      <c r="P150" s="577">
        <f t="shared" si="313"/>
        <v>0</v>
      </c>
      <c r="Q150" s="577">
        <f t="shared" si="313"/>
        <v>0</v>
      </c>
      <c r="R150" s="577">
        <f t="shared" si="313"/>
        <v>0</v>
      </c>
      <c r="S150" s="577">
        <f t="shared" si="313"/>
        <v>0</v>
      </c>
      <c r="T150" s="577">
        <f t="shared" si="313"/>
        <v>0</v>
      </c>
      <c r="U150" s="577">
        <f t="shared" si="313"/>
        <v>0</v>
      </c>
      <c r="V150" s="577">
        <f t="shared" si="313"/>
        <v>0</v>
      </c>
      <c r="W150" s="577">
        <f t="shared" si="313"/>
        <v>0</v>
      </c>
      <c r="X150" s="577">
        <f t="shared" si="313"/>
        <v>0</v>
      </c>
      <c r="Y150" s="577">
        <f t="shared" si="313"/>
        <v>0</v>
      </c>
      <c r="Z150" s="577">
        <f t="shared" si="313"/>
        <v>0</v>
      </c>
      <c r="AA150" s="577">
        <f t="shared" si="313"/>
        <v>0</v>
      </c>
      <c r="AB150" s="577">
        <f t="shared" si="313"/>
        <v>0</v>
      </c>
      <c r="AC150" s="577">
        <f t="shared" si="313"/>
        <v>0</v>
      </c>
      <c r="AD150" s="577">
        <f t="shared" si="313"/>
        <v>0</v>
      </c>
      <c r="AE150" s="577">
        <f t="shared" si="313"/>
        <v>0.73572459632000287</v>
      </c>
      <c r="AF150" s="577">
        <f t="shared" si="313"/>
        <v>0</v>
      </c>
      <c r="AG150" s="577">
        <f t="shared" si="313"/>
        <v>0</v>
      </c>
      <c r="AH150" s="577">
        <f t="shared" si="313"/>
        <v>0</v>
      </c>
      <c r="AI150" s="577">
        <f t="shared" si="313"/>
        <v>0</v>
      </c>
      <c r="AJ150" s="577">
        <f t="shared" si="313"/>
        <v>0</v>
      </c>
      <c r="AK150" s="577">
        <f t="shared" si="313"/>
        <v>0</v>
      </c>
      <c r="AL150" s="577">
        <f t="shared" si="313"/>
        <v>0</v>
      </c>
      <c r="AM150" s="577">
        <f t="shared" si="313"/>
        <v>0</v>
      </c>
      <c r="AN150" s="577">
        <f t="shared" si="313"/>
        <v>0</v>
      </c>
      <c r="AO150" s="577">
        <f t="shared" si="313"/>
        <v>0</v>
      </c>
      <c r="AP150" s="577">
        <f t="shared" ref="AP150:BQ150" si="314">IFERROR(AP135/AP$131,0)</f>
        <v>0</v>
      </c>
      <c r="AQ150" s="577">
        <f t="shared" si="314"/>
        <v>0</v>
      </c>
      <c r="AR150" s="577">
        <f t="shared" si="314"/>
        <v>0</v>
      </c>
      <c r="AS150" s="577">
        <f t="shared" si="314"/>
        <v>0</v>
      </c>
      <c r="AT150" s="577">
        <f t="shared" si="314"/>
        <v>0</v>
      </c>
      <c r="AU150" s="577">
        <f t="shared" si="314"/>
        <v>0</v>
      </c>
      <c r="AV150" s="577">
        <f t="shared" si="314"/>
        <v>0</v>
      </c>
      <c r="AW150" s="577">
        <f t="shared" si="314"/>
        <v>0</v>
      </c>
      <c r="AX150" s="577">
        <f t="shared" si="314"/>
        <v>0</v>
      </c>
      <c r="AY150" s="577">
        <f t="shared" si="314"/>
        <v>0</v>
      </c>
      <c r="AZ150" s="577">
        <f t="shared" si="314"/>
        <v>0</v>
      </c>
      <c r="BA150" s="577">
        <f t="shared" si="314"/>
        <v>0</v>
      </c>
      <c r="BB150" s="577">
        <f t="shared" si="314"/>
        <v>0</v>
      </c>
      <c r="BC150" s="577">
        <f t="shared" si="314"/>
        <v>0</v>
      </c>
      <c r="BD150" s="577">
        <f t="shared" si="314"/>
        <v>0</v>
      </c>
      <c r="BE150" s="577">
        <f t="shared" si="314"/>
        <v>0</v>
      </c>
      <c r="BF150" s="577">
        <f t="shared" si="314"/>
        <v>0</v>
      </c>
      <c r="BG150" s="577">
        <f t="shared" si="314"/>
        <v>0</v>
      </c>
      <c r="BH150" s="577">
        <f t="shared" si="314"/>
        <v>0</v>
      </c>
      <c r="BI150" s="577">
        <f t="shared" si="314"/>
        <v>0</v>
      </c>
      <c r="BJ150" s="577">
        <f t="shared" si="314"/>
        <v>0</v>
      </c>
      <c r="BK150" s="577">
        <f t="shared" si="314"/>
        <v>0</v>
      </c>
      <c r="BL150" s="577">
        <f t="shared" si="314"/>
        <v>0</v>
      </c>
      <c r="BM150" s="577">
        <f t="shared" si="314"/>
        <v>0</v>
      </c>
      <c r="BN150" s="577">
        <f t="shared" si="314"/>
        <v>0</v>
      </c>
      <c r="BO150" s="577">
        <f t="shared" si="314"/>
        <v>0</v>
      </c>
      <c r="BP150" s="577">
        <f t="shared" si="314"/>
        <v>0</v>
      </c>
      <c r="BQ150" s="577">
        <f t="shared" si="314"/>
        <v>0</v>
      </c>
      <c r="BR150" s="578"/>
      <c r="BS150" s="577">
        <f t="shared" ref="BS150:CY150" si="315">IFERROR(BS135/BS$131,0)</f>
        <v>0</v>
      </c>
      <c r="BT150" s="577">
        <f t="shared" si="315"/>
        <v>0.70876895325721423</v>
      </c>
      <c r="BU150" s="577">
        <f t="shared" si="315"/>
        <v>0</v>
      </c>
      <c r="BV150" s="577">
        <f t="shared" si="315"/>
        <v>0</v>
      </c>
      <c r="BW150" s="577">
        <f t="shared" si="315"/>
        <v>0</v>
      </c>
      <c r="BX150" s="577">
        <f t="shared" si="315"/>
        <v>0</v>
      </c>
      <c r="BY150" s="577">
        <f t="shared" si="315"/>
        <v>0</v>
      </c>
      <c r="BZ150" s="577">
        <f t="shared" si="315"/>
        <v>0</v>
      </c>
      <c r="CA150" s="577">
        <f t="shared" si="315"/>
        <v>0</v>
      </c>
      <c r="CB150" s="577">
        <f t="shared" si="315"/>
        <v>0</v>
      </c>
      <c r="CC150" s="577">
        <f t="shared" si="315"/>
        <v>0</v>
      </c>
      <c r="CD150" s="577">
        <f t="shared" si="315"/>
        <v>0</v>
      </c>
      <c r="CE150" s="577">
        <f t="shared" si="315"/>
        <v>0</v>
      </c>
      <c r="CF150" s="577">
        <f t="shared" si="315"/>
        <v>0</v>
      </c>
      <c r="CG150" s="577">
        <f t="shared" si="315"/>
        <v>0</v>
      </c>
      <c r="CH150" s="577">
        <f t="shared" si="315"/>
        <v>0</v>
      </c>
      <c r="CI150" s="577">
        <f t="shared" si="315"/>
        <v>0</v>
      </c>
      <c r="CJ150" s="577">
        <f t="shared" si="315"/>
        <v>0</v>
      </c>
      <c r="CK150" s="577">
        <f t="shared" si="315"/>
        <v>0</v>
      </c>
      <c r="CL150" s="577">
        <f t="shared" si="315"/>
        <v>0</v>
      </c>
      <c r="CM150" s="577">
        <f t="shared" si="315"/>
        <v>0</v>
      </c>
      <c r="CN150" s="577">
        <f t="shared" si="315"/>
        <v>0</v>
      </c>
      <c r="CO150" s="577">
        <f t="shared" si="315"/>
        <v>0</v>
      </c>
      <c r="CP150" s="577">
        <f t="shared" si="315"/>
        <v>0</v>
      </c>
      <c r="CQ150" s="577">
        <f t="shared" si="315"/>
        <v>0</v>
      </c>
      <c r="CR150" s="577">
        <f t="shared" si="315"/>
        <v>0</v>
      </c>
      <c r="CS150" s="577">
        <f t="shared" si="315"/>
        <v>0</v>
      </c>
      <c r="CT150" s="577">
        <f t="shared" si="315"/>
        <v>0</v>
      </c>
      <c r="CU150" s="577">
        <f t="shared" si="315"/>
        <v>0</v>
      </c>
      <c r="CV150" s="577">
        <f t="shared" si="315"/>
        <v>0</v>
      </c>
      <c r="CW150" s="577">
        <f t="shared" si="315"/>
        <v>0</v>
      </c>
      <c r="CX150" s="577">
        <f t="shared" si="315"/>
        <v>0</v>
      </c>
      <c r="CY150" s="577">
        <f t="shared" si="315"/>
        <v>0</v>
      </c>
    </row>
    <row r="151" spans="1:103" s="428" customFormat="1">
      <c r="A151" s="460"/>
      <c r="B151" s="427" t="s">
        <v>15</v>
      </c>
      <c r="E151" s="579"/>
      <c r="F151" s="437"/>
      <c r="G151" s="437">
        <f t="shared" si="294"/>
        <v>-8.6126794456432218E-3</v>
      </c>
      <c r="H151" s="437"/>
      <c r="I151" s="514"/>
      <c r="J151" s="437">
        <f t="shared" ref="J151:AO151" si="316">IFERROR(J136/J$131,0)</f>
        <v>0</v>
      </c>
      <c r="K151" s="437">
        <f t="shared" si="316"/>
        <v>0</v>
      </c>
      <c r="L151" s="437">
        <f t="shared" si="316"/>
        <v>0</v>
      </c>
      <c r="M151" s="437">
        <f t="shared" si="316"/>
        <v>0</v>
      </c>
      <c r="N151" s="437">
        <f t="shared" si="316"/>
        <v>0</v>
      </c>
      <c r="O151" s="437">
        <f t="shared" si="316"/>
        <v>0</v>
      </c>
      <c r="P151" s="437">
        <f t="shared" si="316"/>
        <v>0</v>
      </c>
      <c r="Q151" s="437">
        <f t="shared" si="316"/>
        <v>0</v>
      </c>
      <c r="R151" s="437">
        <f t="shared" si="316"/>
        <v>0</v>
      </c>
      <c r="S151" s="437">
        <f t="shared" si="316"/>
        <v>0</v>
      </c>
      <c r="T151" s="437">
        <f t="shared" si="316"/>
        <v>0</v>
      </c>
      <c r="U151" s="437">
        <f t="shared" si="316"/>
        <v>0</v>
      </c>
      <c r="V151" s="437">
        <f t="shared" si="316"/>
        <v>0</v>
      </c>
      <c r="W151" s="437">
        <f t="shared" si="316"/>
        <v>0</v>
      </c>
      <c r="X151" s="437">
        <f t="shared" si="316"/>
        <v>0</v>
      </c>
      <c r="Y151" s="437">
        <f t="shared" si="316"/>
        <v>0</v>
      </c>
      <c r="Z151" s="437">
        <f t="shared" si="316"/>
        <v>0</v>
      </c>
      <c r="AA151" s="437">
        <f t="shared" si="316"/>
        <v>0</v>
      </c>
      <c r="AB151" s="437">
        <f t="shared" si="316"/>
        <v>0</v>
      </c>
      <c r="AC151" s="437">
        <f t="shared" si="316"/>
        <v>0</v>
      </c>
      <c r="AD151" s="437">
        <f t="shared" si="316"/>
        <v>0</v>
      </c>
      <c r="AE151" s="437">
        <f t="shared" si="316"/>
        <v>-8.6126794456432218E-3</v>
      </c>
      <c r="AF151" s="437">
        <f t="shared" si="316"/>
        <v>0</v>
      </c>
      <c r="AG151" s="437">
        <f t="shared" si="316"/>
        <v>0</v>
      </c>
      <c r="AH151" s="437">
        <f t="shared" si="316"/>
        <v>0</v>
      </c>
      <c r="AI151" s="437">
        <f t="shared" si="316"/>
        <v>0</v>
      </c>
      <c r="AJ151" s="437">
        <f t="shared" si="316"/>
        <v>0</v>
      </c>
      <c r="AK151" s="437">
        <f t="shared" si="316"/>
        <v>0</v>
      </c>
      <c r="AL151" s="437">
        <f t="shared" si="316"/>
        <v>0</v>
      </c>
      <c r="AM151" s="437">
        <f t="shared" si="316"/>
        <v>0</v>
      </c>
      <c r="AN151" s="437">
        <f t="shared" si="316"/>
        <v>0</v>
      </c>
      <c r="AO151" s="437">
        <f t="shared" si="316"/>
        <v>0</v>
      </c>
      <c r="AP151" s="437">
        <f t="shared" ref="AP151:BQ151" si="317">IFERROR(AP136/AP$131,0)</f>
        <v>0</v>
      </c>
      <c r="AQ151" s="437">
        <f t="shared" si="317"/>
        <v>0</v>
      </c>
      <c r="AR151" s="437">
        <f t="shared" si="317"/>
        <v>0</v>
      </c>
      <c r="AS151" s="437">
        <f t="shared" si="317"/>
        <v>0</v>
      </c>
      <c r="AT151" s="437">
        <f t="shared" si="317"/>
        <v>0</v>
      </c>
      <c r="AU151" s="437">
        <f t="shared" si="317"/>
        <v>0</v>
      </c>
      <c r="AV151" s="437">
        <f t="shared" si="317"/>
        <v>0</v>
      </c>
      <c r="AW151" s="437">
        <f t="shared" si="317"/>
        <v>0</v>
      </c>
      <c r="AX151" s="437">
        <f t="shared" si="317"/>
        <v>0</v>
      </c>
      <c r="AY151" s="437">
        <f t="shared" si="317"/>
        <v>0</v>
      </c>
      <c r="AZ151" s="437">
        <f t="shared" si="317"/>
        <v>0</v>
      </c>
      <c r="BA151" s="437">
        <f t="shared" si="317"/>
        <v>0</v>
      </c>
      <c r="BB151" s="437">
        <f t="shared" si="317"/>
        <v>0</v>
      </c>
      <c r="BC151" s="437">
        <f t="shared" si="317"/>
        <v>0</v>
      </c>
      <c r="BD151" s="437">
        <f t="shared" si="317"/>
        <v>0</v>
      </c>
      <c r="BE151" s="437">
        <f t="shared" si="317"/>
        <v>0</v>
      </c>
      <c r="BF151" s="437">
        <f t="shared" si="317"/>
        <v>0</v>
      </c>
      <c r="BG151" s="437">
        <f t="shared" si="317"/>
        <v>0</v>
      </c>
      <c r="BH151" s="437">
        <f t="shared" si="317"/>
        <v>0</v>
      </c>
      <c r="BI151" s="437">
        <f t="shared" si="317"/>
        <v>0</v>
      </c>
      <c r="BJ151" s="437">
        <f t="shared" si="317"/>
        <v>0</v>
      </c>
      <c r="BK151" s="437">
        <f t="shared" si="317"/>
        <v>0</v>
      </c>
      <c r="BL151" s="437">
        <f t="shared" si="317"/>
        <v>0</v>
      </c>
      <c r="BM151" s="437">
        <f t="shared" si="317"/>
        <v>0</v>
      </c>
      <c r="BN151" s="437">
        <f t="shared" si="317"/>
        <v>0</v>
      </c>
      <c r="BO151" s="437">
        <f t="shared" si="317"/>
        <v>0</v>
      </c>
      <c r="BP151" s="437">
        <f t="shared" si="317"/>
        <v>0</v>
      </c>
      <c r="BQ151" s="437">
        <f t="shared" si="317"/>
        <v>0</v>
      </c>
      <c r="BR151" s="526"/>
      <c r="BS151" s="437">
        <f t="shared" ref="BS151:CY151" si="318">IFERROR(BS136/BS$131,0)</f>
        <v>0</v>
      </c>
      <c r="BT151" s="437">
        <f t="shared" si="318"/>
        <v>-8.6126794456432218E-3</v>
      </c>
      <c r="BU151" s="437">
        <f t="shared" si="318"/>
        <v>0</v>
      </c>
      <c r="BV151" s="437">
        <f t="shared" si="318"/>
        <v>0</v>
      </c>
      <c r="BW151" s="437">
        <f t="shared" si="318"/>
        <v>0</v>
      </c>
      <c r="BX151" s="437">
        <f t="shared" si="318"/>
        <v>0</v>
      </c>
      <c r="BY151" s="437">
        <f t="shared" si="318"/>
        <v>0</v>
      </c>
      <c r="BZ151" s="437">
        <f t="shared" si="318"/>
        <v>0</v>
      </c>
      <c r="CA151" s="437">
        <f t="shared" si="318"/>
        <v>0</v>
      </c>
      <c r="CB151" s="437">
        <f t="shared" si="318"/>
        <v>0</v>
      </c>
      <c r="CC151" s="437">
        <f t="shared" si="318"/>
        <v>0</v>
      </c>
      <c r="CD151" s="437">
        <f t="shared" si="318"/>
        <v>0</v>
      </c>
      <c r="CE151" s="437">
        <f t="shared" si="318"/>
        <v>0</v>
      </c>
      <c r="CF151" s="437">
        <f t="shared" si="318"/>
        <v>0</v>
      </c>
      <c r="CG151" s="437">
        <f t="shared" si="318"/>
        <v>0</v>
      </c>
      <c r="CH151" s="437">
        <f t="shared" si="318"/>
        <v>0</v>
      </c>
      <c r="CI151" s="437">
        <f t="shared" si="318"/>
        <v>0</v>
      </c>
      <c r="CJ151" s="437">
        <f t="shared" si="318"/>
        <v>0</v>
      </c>
      <c r="CK151" s="437">
        <f t="shared" si="318"/>
        <v>0</v>
      </c>
      <c r="CL151" s="437">
        <f t="shared" si="318"/>
        <v>0</v>
      </c>
      <c r="CM151" s="437">
        <f t="shared" si="318"/>
        <v>0</v>
      </c>
      <c r="CN151" s="437">
        <f t="shared" si="318"/>
        <v>0</v>
      </c>
      <c r="CO151" s="437">
        <f t="shared" si="318"/>
        <v>0</v>
      </c>
      <c r="CP151" s="437">
        <f t="shared" si="318"/>
        <v>0</v>
      </c>
      <c r="CQ151" s="437">
        <f t="shared" si="318"/>
        <v>0</v>
      </c>
      <c r="CR151" s="437">
        <f t="shared" si="318"/>
        <v>0</v>
      </c>
      <c r="CS151" s="437">
        <f t="shared" si="318"/>
        <v>0</v>
      </c>
      <c r="CT151" s="437">
        <f t="shared" si="318"/>
        <v>0</v>
      </c>
      <c r="CU151" s="437">
        <f t="shared" si="318"/>
        <v>0</v>
      </c>
      <c r="CV151" s="437">
        <f t="shared" si="318"/>
        <v>0</v>
      </c>
      <c r="CW151" s="437">
        <f t="shared" si="318"/>
        <v>0</v>
      </c>
      <c r="CX151" s="437">
        <f t="shared" si="318"/>
        <v>0</v>
      </c>
      <c r="CY151" s="437">
        <f t="shared" si="318"/>
        <v>0</v>
      </c>
    </row>
    <row r="152" spans="1:103">
      <c r="B152" s="506" t="s">
        <v>7</v>
      </c>
      <c r="C152" s="506"/>
      <c r="D152" s="506"/>
      <c r="E152" s="574"/>
      <c r="F152" s="577"/>
      <c r="G152" s="577">
        <f t="shared" si="294"/>
        <v>0.67210711855245586</v>
      </c>
      <c r="H152" s="577"/>
      <c r="I152" s="507"/>
      <c r="J152" s="577">
        <f t="shared" ref="J152:AO152" si="319">IFERROR(J137/J$131,0)</f>
        <v>0</v>
      </c>
      <c r="K152" s="577">
        <f t="shared" si="319"/>
        <v>0</v>
      </c>
      <c r="L152" s="577">
        <f t="shared" si="319"/>
        <v>0</v>
      </c>
      <c r="M152" s="577">
        <f t="shared" si="319"/>
        <v>0</v>
      </c>
      <c r="N152" s="577">
        <f t="shared" si="319"/>
        <v>0</v>
      </c>
      <c r="O152" s="577">
        <f t="shared" si="319"/>
        <v>0</v>
      </c>
      <c r="P152" s="577">
        <f t="shared" si="319"/>
        <v>0</v>
      </c>
      <c r="Q152" s="577">
        <f t="shared" si="319"/>
        <v>0</v>
      </c>
      <c r="R152" s="577">
        <f t="shared" si="319"/>
        <v>0</v>
      </c>
      <c r="S152" s="577">
        <f t="shared" si="319"/>
        <v>0</v>
      </c>
      <c r="T152" s="577">
        <f t="shared" si="319"/>
        <v>0</v>
      </c>
      <c r="U152" s="577">
        <f t="shared" si="319"/>
        <v>0</v>
      </c>
      <c r="V152" s="577">
        <f t="shared" si="319"/>
        <v>0</v>
      </c>
      <c r="W152" s="577">
        <f t="shared" si="319"/>
        <v>0</v>
      </c>
      <c r="X152" s="577">
        <f t="shared" si="319"/>
        <v>0</v>
      </c>
      <c r="Y152" s="577">
        <f t="shared" si="319"/>
        <v>0</v>
      </c>
      <c r="Z152" s="577">
        <f t="shared" si="319"/>
        <v>0</v>
      </c>
      <c r="AA152" s="577">
        <f t="shared" si="319"/>
        <v>0</v>
      </c>
      <c r="AB152" s="577">
        <f t="shared" si="319"/>
        <v>0</v>
      </c>
      <c r="AC152" s="577">
        <f t="shared" si="319"/>
        <v>0</v>
      </c>
      <c r="AD152" s="577">
        <f t="shared" si="319"/>
        <v>0</v>
      </c>
      <c r="AE152" s="577">
        <f t="shared" si="319"/>
        <v>0.72711191687435972</v>
      </c>
      <c r="AF152" s="577">
        <f t="shared" si="319"/>
        <v>0</v>
      </c>
      <c r="AG152" s="577">
        <f t="shared" si="319"/>
        <v>0</v>
      </c>
      <c r="AH152" s="577">
        <f t="shared" si="319"/>
        <v>0</v>
      </c>
      <c r="AI152" s="577">
        <f t="shared" si="319"/>
        <v>0</v>
      </c>
      <c r="AJ152" s="577">
        <f t="shared" si="319"/>
        <v>0</v>
      </c>
      <c r="AK152" s="577">
        <f t="shared" si="319"/>
        <v>0</v>
      </c>
      <c r="AL152" s="577">
        <f t="shared" si="319"/>
        <v>0</v>
      </c>
      <c r="AM152" s="577">
        <f t="shared" si="319"/>
        <v>0</v>
      </c>
      <c r="AN152" s="577">
        <f t="shared" si="319"/>
        <v>0</v>
      </c>
      <c r="AO152" s="577">
        <f t="shared" si="319"/>
        <v>0</v>
      </c>
      <c r="AP152" s="577">
        <f t="shared" ref="AP152:BQ152" si="320">IFERROR(AP137/AP$131,0)</f>
        <v>0</v>
      </c>
      <c r="AQ152" s="577">
        <f t="shared" si="320"/>
        <v>0</v>
      </c>
      <c r="AR152" s="577">
        <f t="shared" si="320"/>
        <v>0</v>
      </c>
      <c r="AS152" s="577">
        <f t="shared" si="320"/>
        <v>0</v>
      </c>
      <c r="AT152" s="577">
        <f t="shared" si="320"/>
        <v>0</v>
      </c>
      <c r="AU152" s="577">
        <f t="shared" si="320"/>
        <v>0</v>
      </c>
      <c r="AV152" s="577">
        <f t="shared" si="320"/>
        <v>0</v>
      </c>
      <c r="AW152" s="577">
        <f t="shared" si="320"/>
        <v>0</v>
      </c>
      <c r="AX152" s="577">
        <f t="shared" si="320"/>
        <v>0</v>
      </c>
      <c r="AY152" s="577">
        <f t="shared" si="320"/>
        <v>0</v>
      </c>
      <c r="AZ152" s="577">
        <f t="shared" si="320"/>
        <v>0</v>
      </c>
      <c r="BA152" s="577">
        <f t="shared" si="320"/>
        <v>0</v>
      </c>
      <c r="BB152" s="577">
        <f t="shared" si="320"/>
        <v>0</v>
      </c>
      <c r="BC152" s="577">
        <f t="shared" si="320"/>
        <v>0</v>
      </c>
      <c r="BD152" s="577">
        <f t="shared" si="320"/>
        <v>0</v>
      </c>
      <c r="BE152" s="577">
        <f t="shared" si="320"/>
        <v>0</v>
      </c>
      <c r="BF152" s="577">
        <f t="shared" si="320"/>
        <v>0</v>
      </c>
      <c r="BG152" s="577">
        <f t="shared" si="320"/>
        <v>0</v>
      </c>
      <c r="BH152" s="577">
        <f t="shared" si="320"/>
        <v>0</v>
      </c>
      <c r="BI152" s="577">
        <f t="shared" si="320"/>
        <v>0</v>
      </c>
      <c r="BJ152" s="577">
        <f t="shared" si="320"/>
        <v>0</v>
      </c>
      <c r="BK152" s="577">
        <f t="shared" si="320"/>
        <v>0</v>
      </c>
      <c r="BL152" s="577">
        <f t="shared" si="320"/>
        <v>0</v>
      </c>
      <c r="BM152" s="577">
        <f t="shared" si="320"/>
        <v>0</v>
      </c>
      <c r="BN152" s="577">
        <f t="shared" si="320"/>
        <v>0</v>
      </c>
      <c r="BO152" s="577">
        <f t="shared" si="320"/>
        <v>0</v>
      </c>
      <c r="BP152" s="577">
        <f t="shared" si="320"/>
        <v>0</v>
      </c>
      <c r="BQ152" s="577">
        <f t="shared" si="320"/>
        <v>0</v>
      </c>
      <c r="BR152" s="578"/>
      <c r="BS152" s="577">
        <f t="shared" ref="BS152:CY152" si="321">IFERROR(BS137/BS$131,0)</f>
        <v>0</v>
      </c>
      <c r="BT152" s="577">
        <f t="shared" si="321"/>
        <v>0.70015627381157108</v>
      </c>
      <c r="BU152" s="577">
        <f t="shared" si="321"/>
        <v>0</v>
      </c>
      <c r="BV152" s="577">
        <f t="shared" si="321"/>
        <v>0</v>
      </c>
      <c r="BW152" s="577">
        <f t="shared" si="321"/>
        <v>0</v>
      </c>
      <c r="BX152" s="577">
        <f t="shared" si="321"/>
        <v>0</v>
      </c>
      <c r="BY152" s="577">
        <f t="shared" si="321"/>
        <v>0</v>
      </c>
      <c r="BZ152" s="577">
        <f t="shared" si="321"/>
        <v>0</v>
      </c>
      <c r="CA152" s="577">
        <f t="shared" si="321"/>
        <v>0</v>
      </c>
      <c r="CB152" s="577">
        <f t="shared" si="321"/>
        <v>0</v>
      </c>
      <c r="CC152" s="577">
        <f t="shared" si="321"/>
        <v>0</v>
      </c>
      <c r="CD152" s="577">
        <f t="shared" si="321"/>
        <v>0</v>
      </c>
      <c r="CE152" s="577">
        <f t="shared" si="321"/>
        <v>0</v>
      </c>
      <c r="CF152" s="577">
        <f t="shared" si="321"/>
        <v>0</v>
      </c>
      <c r="CG152" s="577">
        <f t="shared" si="321"/>
        <v>0</v>
      </c>
      <c r="CH152" s="577">
        <f t="shared" si="321"/>
        <v>0</v>
      </c>
      <c r="CI152" s="577">
        <f t="shared" si="321"/>
        <v>0</v>
      </c>
      <c r="CJ152" s="577">
        <f t="shared" si="321"/>
        <v>0</v>
      </c>
      <c r="CK152" s="577">
        <f t="shared" si="321"/>
        <v>0</v>
      </c>
      <c r="CL152" s="577">
        <f t="shared" si="321"/>
        <v>0</v>
      </c>
      <c r="CM152" s="577">
        <f t="shared" si="321"/>
        <v>0</v>
      </c>
      <c r="CN152" s="577">
        <f t="shared" si="321"/>
        <v>0</v>
      </c>
      <c r="CO152" s="577">
        <f t="shared" si="321"/>
        <v>0</v>
      </c>
      <c r="CP152" s="577">
        <f t="shared" si="321"/>
        <v>0</v>
      </c>
      <c r="CQ152" s="577">
        <f t="shared" si="321"/>
        <v>0</v>
      </c>
      <c r="CR152" s="577">
        <f t="shared" si="321"/>
        <v>0</v>
      </c>
      <c r="CS152" s="577">
        <f t="shared" si="321"/>
        <v>0</v>
      </c>
      <c r="CT152" s="577">
        <f t="shared" si="321"/>
        <v>0</v>
      </c>
      <c r="CU152" s="577">
        <f t="shared" si="321"/>
        <v>0</v>
      </c>
      <c r="CV152" s="577">
        <f t="shared" si="321"/>
        <v>0</v>
      </c>
      <c r="CW152" s="577">
        <f t="shared" si="321"/>
        <v>0</v>
      </c>
      <c r="CX152" s="577">
        <f t="shared" si="321"/>
        <v>0</v>
      </c>
      <c r="CY152" s="577">
        <f t="shared" si="321"/>
        <v>0</v>
      </c>
    </row>
    <row r="153" spans="1:103" s="428" customFormat="1">
      <c r="A153" s="460"/>
      <c r="B153" s="427" t="s">
        <v>24</v>
      </c>
      <c r="E153" s="579"/>
      <c r="F153" s="437"/>
      <c r="G153" s="437">
        <f t="shared" si="294"/>
        <v>0</v>
      </c>
      <c r="H153" s="437"/>
      <c r="I153" s="514"/>
      <c r="J153" s="437">
        <f t="shared" ref="J153:AO153" si="322">IFERROR(J138/J$131,0)</f>
        <v>0</v>
      </c>
      <c r="K153" s="437">
        <f t="shared" si="322"/>
        <v>0</v>
      </c>
      <c r="L153" s="437">
        <f t="shared" si="322"/>
        <v>0</v>
      </c>
      <c r="M153" s="437">
        <f t="shared" si="322"/>
        <v>0</v>
      </c>
      <c r="N153" s="437">
        <f t="shared" si="322"/>
        <v>0</v>
      </c>
      <c r="O153" s="437">
        <f t="shared" si="322"/>
        <v>0</v>
      </c>
      <c r="P153" s="437">
        <f t="shared" si="322"/>
        <v>0</v>
      </c>
      <c r="Q153" s="437">
        <f t="shared" si="322"/>
        <v>0</v>
      </c>
      <c r="R153" s="437">
        <f t="shared" si="322"/>
        <v>0</v>
      </c>
      <c r="S153" s="437">
        <f t="shared" si="322"/>
        <v>0</v>
      </c>
      <c r="T153" s="437">
        <f t="shared" si="322"/>
        <v>0</v>
      </c>
      <c r="U153" s="437">
        <f t="shared" si="322"/>
        <v>0</v>
      </c>
      <c r="V153" s="437">
        <f t="shared" si="322"/>
        <v>0</v>
      </c>
      <c r="W153" s="437">
        <f t="shared" si="322"/>
        <v>0</v>
      </c>
      <c r="X153" s="437">
        <f t="shared" si="322"/>
        <v>0</v>
      </c>
      <c r="Y153" s="437">
        <f t="shared" si="322"/>
        <v>0</v>
      </c>
      <c r="Z153" s="437">
        <f t="shared" si="322"/>
        <v>0</v>
      </c>
      <c r="AA153" s="437">
        <f t="shared" si="322"/>
        <v>0</v>
      </c>
      <c r="AB153" s="437">
        <f t="shared" si="322"/>
        <v>0</v>
      </c>
      <c r="AC153" s="437">
        <f t="shared" si="322"/>
        <v>0</v>
      </c>
      <c r="AD153" s="437">
        <f t="shared" si="322"/>
        <v>0</v>
      </c>
      <c r="AE153" s="437">
        <f t="shared" si="322"/>
        <v>0</v>
      </c>
      <c r="AF153" s="437">
        <f t="shared" si="322"/>
        <v>0</v>
      </c>
      <c r="AG153" s="437">
        <f t="shared" si="322"/>
        <v>0</v>
      </c>
      <c r="AH153" s="437">
        <f t="shared" si="322"/>
        <v>0</v>
      </c>
      <c r="AI153" s="437">
        <f t="shared" si="322"/>
        <v>0</v>
      </c>
      <c r="AJ153" s="437">
        <f t="shared" si="322"/>
        <v>0</v>
      </c>
      <c r="AK153" s="437">
        <f t="shared" si="322"/>
        <v>0</v>
      </c>
      <c r="AL153" s="437">
        <f t="shared" si="322"/>
        <v>0</v>
      </c>
      <c r="AM153" s="437">
        <f t="shared" si="322"/>
        <v>0</v>
      </c>
      <c r="AN153" s="437">
        <f t="shared" si="322"/>
        <v>0</v>
      </c>
      <c r="AO153" s="437">
        <f t="shared" si="322"/>
        <v>0</v>
      </c>
      <c r="AP153" s="437">
        <f t="shared" ref="AP153:BQ153" si="323">IFERROR(AP138/AP$131,0)</f>
        <v>0</v>
      </c>
      <c r="AQ153" s="437">
        <f t="shared" si="323"/>
        <v>0</v>
      </c>
      <c r="AR153" s="437">
        <f t="shared" si="323"/>
        <v>0</v>
      </c>
      <c r="AS153" s="437">
        <f t="shared" si="323"/>
        <v>0</v>
      </c>
      <c r="AT153" s="437">
        <f t="shared" si="323"/>
        <v>0</v>
      </c>
      <c r="AU153" s="437">
        <f t="shared" si="323"/>
        <v>0</v>
      </c>
      <c r="AV153" s="437">
        <f t="shared" si="323"/>
        <v>0</v>
      </c>
      <c r="AW153" s="437">
        <f t="shared" si="323"/>
        <v>0</v>
      </c>
      <c r="AX153" s="437">
        <f t="shared" si="323"/>
        <v>0</v>
      </c>
      <c r="AY153" s="437">
        <f t="shared" si="323"/>
        <v>0</v>
      </c>
      <c r="AZ153" s="437">
        <f t="shared" si="323"/>
        <v>0</v>
      </c>
      <c r="BA153" s="437">
        <f t="shared" si="323"/>
        <v>0</v>
      </c>
      <c r="BB153" s="437">
        <f t="shared" si="323"/>
        <v>0</v>
      </c>
      <c r="BC153" s="437">
        <f t="shared" si="323"/>
        <v>0</v>
      </c>
      <c r="BD153" s="437">
        <f t="shared" si="323"/>
        <v>0</v>
      </c>
      <c r="BE153" s="437">
        <f t="shared" si="323"/>
        <v>0</v>
      </c>
      <c r="BF153" s="437">
        <f t="shared" si="323"/>
        <v>0</v>
      </c>
      <c r="BG153" s="437">
        <f t="shared" si="323"/>
        <v>0</v>
      </c>
      <c r="BH153" s="437">
        <f t="shared" si="323"/>
        <v>0</v>
      </c>
      <c r="BI153" s="437">
        <f t="shared" si="323"/>
        <v>0</v>
      </c>
      <c r="BJ153" s="437">
        <f t="shared" si="323"/>
        <v>0</v>
      </c>
      <c r="BK153" s="437">
        <f t="shared" si="323"/>
        <v>0</v>
      </c>
      <c r="BL153" s="437">
        <f t="shared" si="323"/>
        <v>0</v>
      </c>
      <c r="BM153" s="437">
        <f t="shared" si="323"/>
        <v>0</v>
      </c>
      <c r="BN153" s="437">
        <f t="shared" si="323"/>
        <v>0</v>
      </c>
      <c r="BO153" s="437">
        <f t="shared" si="323"/>
        <v>0</v>
      </c>
      <c r="BP153" s="437">
        <f t="shared" si="323"/>
        <v>0</v>
      </c>
      <c r="BQ153" s="437">
        <f t="shared" si="323"/>
        <v>0</v>
      </c>
      <c r="BR153" s="526"/>
      <c r="BS153" s="437">
        <f t="shared" ref="BS153:CY153" si="324">IFERROR(BS138/BS$131,0)</f>
        <v>0</v>
      </c>
      <c r="BT153" s="437">
        <f t="shared" si="324"/>
        <v>0</v>
      </c>
      <c r="BU153" s="437">
        <f t="shared" si="324"/>
        <v>0</v>
      </c>
      <c r="BV153" s="437">
        <f t="shared" si="324"/>
        <v>0</v>
      </c>
      <c r="BW153" s="437">
        <f t="shared" si="324"/>
        <v>0</v>
      </c>
      <c r="BX153" s="437">
        <f t="shared" si="324"/>
        <v>0</v>
      </c>
      <c r="BY153" s="437">
        <f t="shared" si="324"/>
        <v>0</v>
      </c>
      <c r="BZ153" s="437">
        <f t="shared" si="324"/>
        <v>0</v>
      </c>
      <c r="CA153" s="437">
        <f t="shared" si="324"/>
        <v>0</v>
      </c>
      <c r="CB153" s="437">
        <f t="shared" si="324"/>
        <v>0</v>
      </c>
      <c r="CC153" s="437">
        <f t="shared" si="324"/>
        <v>0</v>
      </c>
      <c r="CD153" s="437">
        <f t="shared" si="324"/>
        <v>0</v>
      </c>
      <c r="CE153" s="437">
        <f t="shared" si="324"/>
        <v>0</v>
      </c>
      <c r="CF153" s="437">
        <f t="shared" si="324"/>
        <v>0</v>
      </c>
      <c r="CG153" s="437">
        <f t="shared" si="324"/>
        <v>0</v>
      </c>
      <c r="CH153" s="437">
        <f t="shared" si="324"/>
        <v>0</v>
      </c>
      <c r="CI153" s="437">
        <f t="shared" si="324"/>
        <v>0</v>
      </c>
      <c r="CJ153" s="437">
        <f t="shared" si="324"/>
        <v>0</v>
      </c>
      <c r="CK153" s="437">
        <f t="shared" si="324"/>
        <v>0</v>
      </c>
      <c r="CL153" s="437">
        <f t="shared" si="324"/>
        <v>0</v>
      </c>
      <c r="CM153" s="437">
        <f t="shared" si="324"/>
        <v>0</v>
      </c>
      <c r="CN153" s="437">
        <f t="shared" si="324"/>
        <v>0</v>
      </c>
      <c r="CO153" s="437">
        <f t="shared" si="324"/>
        <v>0</v>
      </c>
      <c r="CP153" s="437">
        <f t="shared" si="324"/>
        <v>0</v>
      </c>
      <c r="CQ153" s="437">
        <f t="shared" si="324"/>
        <v>0</v>
      </c>
      <c r="CR153" s="437">
        <f t="shared" si="324"/>
        <v>0</v>
      </c>
      <c r="CS153" s="437">
        <f t="shared" si="324"/>
        <v>0</v>
      </c>
      <c r="CT153" s="437">
        <f t="shared" si="324"/>
        <v>0</v>
      </c>
      <c r="CU153" s="437">
        <f t="shared" si="324"/>
        <v>0</v>
      </c>
      <c r="CV153" s="437">
        <f t="shared" si="324"/>
        <v>0</v>
      </c>
      <c r="CW153" s="437">
        <f t="shared" si="324"/>
        <v>0</v>
      </c>
      <c r="CX153" s="437">
        <f t="shared" si="324"/>
        <v>0</v>
      </c>
      <c r="CY153" s="437">
        <f t="shared" si="324"/>
        <v>0</v>
      </c>
    </row>
    <row r="154" spans="1:103">
      <c r="B154" s="506" t="s">
        <v>25</v>
      </c>
      <c r="C154" s="506"/>
      <c r="D154" s="506"/>
      <c r="E154" s="580"/>
      <c r="F154" s="577"/>
      <c r="G154" s="577">
        <f t="shared" si="294"/>
        <v>0.67210711855245586</v>
      </c>
      <c r="H154" s="577"/>
      <c r="I154" s="509"/>
      <c r="J154" s="577">
        <f t="shared" ref="J154:AO154" si="325">IFERROR(J139/J$131,0)</f>
        <v>0</v>
      </c>
      <c r="K154" s="577">
        <f t="shared" si="325"/>
        <v>0</v>
      </c>
      <c r="L154" s="577">
        <f t="shared" si="325"/>
        <v>0</v>
      </c>
      <c r="M154" s="577">
        <f t="shared" si="325"/>
        <v>0</v>
      </c>
      <c r="N154" s="577">
        <f t="shared" si="325"/>
        <v>0</v>
      </c>
      <c r="O154" s="577">
        <f t="shared" si="325"/>
        <v>0</v>
      </c>
      <c r="P154" s="577">
        <f t="shared" si="325"/>
        <v>0</v>
      </c>
      <c r="Q154" s="577">
        <f t="shared" si="325"/>
        <v>0</v>
      </c>
      <c r="R154" s="577">
        <f t="shared" si="325"/>
        <v>0</v>
      </c>
      <c r="S154" s="577">
        <f t="shared" si="325"/>
        <v>0</v>
      </c>
      <c r="T154" s="577">
        <f t="shared" si="325"/>
        <v>0</v>
      </c>
      <c r="U154" s="577">
        <f t="shared" si="325"/>
        <v>0</v>
      </c>
      <c r="V154" s="577">
        <f t="shared" si="325"/>
        <v>0</v>
      </c>
      <c r="W154" s="577">
        <f t="shared" si="325"/>
        <v>0</v>
      </c>
      <c r="X154" s="577">
        <f t="shared" si="325"/>
        <v>0</v>
      </c>
      <c r="Y154" s="577">
        <f t="shared" si="325"/>
        <v>0</v>
      </c>
      <c r="Z154" s="577">
        <f t="shared" si="325"/>
        <v>0</v>
      </c>
      <c r="AA154" s="577">
        <f t="shared" si="325"/>
        <v>0</v>
      </c>
      <c r="AB154" s="577">
        <f t="shared" si="325"/>
        <v>0</v>
      </c>
      <c r="AC154" s="577">
        <f t="shared" si="325"/>
        <v>0</v>
      </c>
      <c r="AD154" s="577">
        <f t="shared" si="325"/>
        <v>0</v>
      </c>
      <c r="AE154" s="577">
        <f t="shared" si="325"/>
        <v>0.72711191687435972</v>
      </c>
      <c r="AF154" s="577">
        <f t="shared" si="325"/>
        <v>0</v>
      </c>
      <c r="AG154" s="577">
        <f t="shared" si="325"/>
        <v>0</v>
      </c>
      <c r="AH154" s="577">
        <f t="shared" si="325"/>
        <v>0</v>
      </c>
      <c r="AI154" s="577">
        <f t="shared" si="325"/>
        <v>0</v>
      </c>
      <c r="AJ154" s="577">
        <f t="shared" si="325"/>
        <v>0</v>
      </c>
      <c r="AK154" s="577">
        <f t="shared" si="325"/>
        <v>0</v>
      </c>
      <c r="AL154" s="577">
        <f t="shared" si="325"/>
        <v>0</v>
      </c>
      <c r="AM154" s="577">
        <f t="shared" si="325"/>
        <v>0</v>
      </c>
      <c r="AN154" s="577">
        <f t="shared" si="325"/>
        <v>0</v>
      </c>
      <c r="AO154" s="577">
        <f t="shared" si="325"/>
        <v>0</v>
      </c>
      <c r="AP154" s="577">
        <f t="shared" ref="AP154:BQ154" si="326">IFERROR(AP139/AP$131,0)</f>
        <v>0</v>
      </c>
      <c r="AQ154" s="577">
        <f t="shared" si="326"/>
        <v>0</v>
      </c>
      <c r="AR154" s="577">
        <f t="shared" si="326"/>
        <v>0</v>
      </c>
      <c r="AS154" s="577">
        <f t="shared" si="326"/>
        <v>0</v>
      </c>
      <c r="AT154" s="577">
        <f t="shared" si="326"/>
        <v>0</v>
      </c>
      <c r="AU154" s="577">
        <f t="shared" si="326"/>
        <v>0</v>
      </c>
      <c r="AV154" s="577">
        <f t="shared" si="326"/>
        <v>0</v>
      </c>
      <c r="AW154" s="577">
        <f t="shared" si="326"/>
        <v>0</v>
      </c>
      <c r="AX154" s="577">
        <f t="shared" si="326"/>
        <v>0</v>
      </c>
      <c r="AY154" s="577">
        <f t="shared" si="326"/>
        <v>0</v>
      </c>
      <c r="AZ154" s="577">
        <f t="shared" si="326"/>
        <v>0</v>
      </c>
      <c r="BA154" s="577">
        <f t="shared" si="326"/>
        <v>0</v>
      </c>
      <c r="BB154" s="577">
        <f t="shared" si="326"/>
        <v>0</v>
      </c>
      <c r="BC154" s="577">
        <f t="shared" si="326"/>
        <v>0</v>
      </c>
      <c r="BD154" s="577">
        <f t="shared" si="326"/>
        <v>0</v>
      </c>
      <c r="BE154" s="577">
        <f t="shared" si="326"/>
        <v>0</v>
      </c>
      <c r="BF154" s="577">
        <f t="shared" si="326"/>
        <v>0</v>
      </c>
      <c r="BG154" s="577">
        <f t="shared" si="326"/>
        <v>0</v>
      </c>
      <c r="BH154" s="577">
        <f t="shared" si="326"/>
        <v>0</v>
      </c>
      <c r="BI154" s="577">
        <f t="shared" si="326"/>
        <v>0</v>
      </c>
      <c r="BJ154" s="577">
        <f t="shared" si="326"/>
        <v>0</v>
      </c>
      <c r="BK154" s="577">
        <f t="shared" si="326"/>
        <v>0</v>
      </c>
      <c r="BL154" s="577">
        <f t="shared" si="326"/>
        <v>0</v>
      </c>
      <c r="BM154" s="577">
        <f t="shared" si="326"/>
        <v>0</v>
      </c>
      <c r="BN154" s="577">
        <f t="shared" si="326"/>
        <v>0</v>
      </c>
      <c r="BO154" s="577">
        <f t="shared" si="326"/>
        <v>0</v>
      </c>
      <c r="BP154" s="577">
        <f t="shared" si="326"/>
        <v>0</v>
      </c>
      <c r="BQ154" s="577">
        <f t="shared" si="326"/>
        <v>0</v>
      </c>
      <c r="BR154" s="578"/>
      <c r="BS154" s="577">
        <f t="shared" ref="BS154:CY154" si="327">IFERROR(BS139/BS$131,0)</f>
        <v>0</v>
      </c>
      <c r="BT154" s="577">
        <f t="shared" si="327"/>
        <v>0.70015627381157108</v>
      </c>
      <c r="BU154" s="577">
        <f t="shared" si="327"/>
        <v>0</v>
      </c>
      <c r="BV154" s="577">
        <f t="shared" si="327"/>
        <v>0</v>
      </c>
      <c r="BW154" s="577">
        <f t="shared" si="327"/>
        <v>0</v>
      </c>
      <c r="BX154" s="577">
        <f t="shared" si="327"/>
        <v>0</v>
      </c>
      <c r="BY154" s="577">
        <f t="shared" si="327"/>
        <v>0</v>
      </c>
      <c r="BZ154" s="577">
        <f t="shared" si="327"/>
        <v>0</v>
      </c>
      <c r="CA154" s="577">
        <f t="shared" si="327"/>
        <v>0</v>
      </c>
      <c r="CB154" s="577">
        <f t="shared" si="327"/>
        <v>0</v>
      </c>
      <c r="CC154" s="577">
        <f t="shared" si="327"/>
        <v>0</v>
      </c>
      <c r="CD154" s="577">
        <f t="shared" si="327"/>
        <v>0</v>
      </c>
      <c r="CE154" s="577">
        <f t="shared" si="327"/>
        <v>0</v>
      </c>
      <c r="CF154" s="577">
        <f t="shared" si="327"/>
        <v>0</v>
      </c>
      <c r="CG154" s="577">
        <f t="shared" si="327"/>
        <v>0</v>
      </c>
      <c r="CH154" s="577">
        <f t="shared" si="327"/>
        <v>0</v>
      </c>
      <c r="CI154" s="577">
        <f t="shared" si="327"/>
        <v>0</v>
      </c>
      <c r="CJ154" s="577">
        <f t="shared" si="327"/>
        <v>0</v>
      </c>
      <c r="CK154" s="577">
        <f t="shared" si="327"/>
        <v>0</v>
      </c>
      <c r="CL154" s="577">
        <f t="shared" si="327"/>
        <v>0</v>
      </c>
      <c r="CM154" s="577">
        <f t="shared" si="327"/>
        <v>0</v>
      </c>
      <c r="CN154" s="577">
        <f t="shared" si="327"/>
        <v>0</v>
      </c>
      <c r="CO154" s="577">
        <f t="shared" si="327"/>
        <v>0</v>
      </c>
      <c r="CP154" s="577">
        <f t="shared" si="327"/>
        <v>0</v>
      </c>
      <c r="CQ154" s="577">
        <f t="shared" si="327"/>
        <v>0</v>
      </c>
      <c r="CR154" s="577">
        <f t="shared" si="327"/>
        <v>0</v>
      </c>
      <c r="CS154" s="577">
        <f t="shared" si="327"/>
        <v>0</v>
      </c>
      <c r="CT154" s="577">
        <f t="shared" si="327"/>
        <v>0</v>
      </c>
      <c r="CU154" s="577">
        <f t="shared" si="327"/>
        <v>0</v>
      </c>
      <c r="CV154" s="577">
        <f t="shared" si="327"/>
        <v>0</v>
      </c>
      <c r="CW154" s="577">
        <f t="shared" si="327"/>
        <v>0</v>
      </c>
      <c r="CX154" s="577">
        <f t="shared" si="327"/>
        <v>0</v>
      </c>
      <c r="CY154" s="577">
        <f t="shared" si="327"/>
        <v>0</v>
      </c>
    </row>
    <row r="155" spans="1:103" s="428" customFormat="1">
      <c r="A155" s="460"/>
      <c r="B155" s="427" t="s">
        <v>26</v>
      </c>
      <c r="E155" s="579"/>
      <c r="F155" s="437"/>
      <c r="G155" s="437">
        <f t="shared" si="294"/>
        <v>-0.14542238337487196</v>
      </c>
      <c r="H155" s="437"/>
      <c r="I155" s="514"/>
      <c r="J155" s="437">
        <f t="shared" ref="J155:AO155" si="328">IFERROR(J140/J$131,0)</f>
        <v>0</v>
      </c>
      <c r="K155" s="437">
        <f t="shared" si="328"/>
        <v>0</v>
      </c>
      <c r="L155" s="437">
        <f t="shared" si="328"/>
        <v>0</v>
      </c>
      <c r="M155" s="437">
        <f t="shared" si="328"/>
        <v>0</v>
      </c>
      <c r="N155" s="437">
        <f t="shared" si="328"/>
        <v>0</v>
      </c>
      <c r="O155" s="437">
        <f t="shared" si="328"/>
        <v>0</v>
      </c>
      <c r="P155" s="437">
        <f t="shared" si="328"/>
        <v>0</v>
      </c>
      <c r="Q155" s="437">
        <f t="shared" si="328"/>
        <v>0</v>
      </c>
      <c r="R155" s="437">
        <f t="shared" si="328"/>
        <v>0</v>
      </c>
      <c r="S155" s="437">
        <f t="shared" si="328"/>
        <v>0</v>
      </c>
      <c r="T155" s="437">
        <f t="shared" si="328"/>
        <v>0</v>
      </c>
      <c r="U155" s="437">
        <f t="shared" si="328"/>
        <v>0</v>
      </c>
      <c r="V155" s="437">
        <f t="shared" si="328"/>
        <v>0</v>
      </c>
      <c r="W155" s="437">
        <f t="shared" si="328"/>
        <v>0</v>
      </c>
      <c r="X155" s="437">
        <f t="shared" si="328"/>
        <v>0</v>
      </c>
      <c r="Y155" s="437">
        <f t="shared" si="328"/>
        <v>0</v>
      </c>
      <c r="Z155" s="437">
        <f t="shared" si="328"/>
        <v>0</v>
      </c>
      <c r="AA155" s="437">
        <f t="shared" si="328"/>
        <v>0</v>
      </c>
      <c r="AB155" s="437">
        <f t="shared" si="328"/>
        <v>0</v>
      </c>
      <c r="AC155" s="437">
        <f t="shared" si="328"/>
        <v>0</v>
      </c>
      <c r="AD155" s="437">
        <f t="shared" si="328"/>
        <v>0</v>
      </c>
      <c r="AE155" s="437">
        <f t="shared" si="328"/>
        <v>-0.14542238337487196</v>
      </c>
      <c r="AF155" s="437">
        <f t="shared" si="328"/>
        <v>0</v>
      </c>
      <c r="AG155" s="437">
        <f t="shared" si="328"/>
        <v>0</v>
      </c>
      <c r="AH155" s="437">
        <f t="shared" si="328"/>
        <v>0</v>
      </c>
      <c r="AI155" s="437">
        <f t="shared" si="328"/>
        <v>0</v>
      </c>
      <c r="AJ155" s="437">
        <f t="shared" si="328"/>
        <v>0</v>
      </c>
      <c r="AK155" s="437">
        <f t="shared" si="328"/>
        <v>0</v>
      </c>
      <c r="AL155" s="437">
        <f t="shared" si="328"/>
        <v>0</v>
      </c>
      <c r="AM155" s="437">
        <f t="shared" si="328"/>
        <v>0</v>
      </c>
      <c r="AN155" s="437">
        <f t="shared" si="328"/>
        <v>0</v>
      </c>
      <c r="AO155" s="437">
        <f t="shared" si="328"/>
        <v>0</v>
      </c>
      <c r="AP155" s="437">
        <f t="shared" ref="AP155:BQ155" si="329">IFERROR(AP140/AP$131,0)</f>
        <v>0</v>
      </c>
      <c r="AQ155" s="437">
        <f t="shared" si="329"/>
        <v>0</v>
      </c>
      <c r="AR155" s="437">
        <f t="shared" si="329"/>
        <v>0</v>
      </c>
      <c r="AS155" s="437">
        <f t="shared" si="329"/>
        <v>0</v>
      </c>
      <c r="AT155" s="437">
        <f t="shared" si="329"/>
        <v>0</v>
      </c>
      <c r="AU155" s="437">
        <f t="shared" si="329"/>
        <v>0</v>
      </c>
      <c r="AV155" s="437">
        <f t="shared" si="329"/>
        <v>0</v>
      </c>
      <c r="AW155" s="437">
        <f t="shared" si="329"/>
        <v>0</v>
      </c>
      <c r="AX155" s="437">
        <f t="shared" si="329"/>
        <v>0</v>
      </c>
      <c r="AY155" s="437">
        <f t="shared" si="329"/>
        <v>0</v>
      </c>
      <c r="AZ155" s="437">
        <f t="shared" si="329"/>
        <v>0</v>
      </c>
      <c r="BA155" s="437">
        <f t="shared" si="329"/>
        <v>0</v>
      </c>
      <c r="BB155" s="437">
        <f t="shared" si="329"/>
        <v>0</v>
      </c>
      <c r="BC155" s="437">
        <f t="shared" si="329"/>
        <v>0</v>
      </c>
      <c r="BD155" s="437">
        <f t="shared" si="329"/>
        <v>0</v>
      </c>
      <c r="BE155" s="437">
        <f t="shared" si="329"/>
        <v>0</v>
      </c>
      <c r="BF155" s="437">
        <f t="shared" si="329"/>
        <v>0</v>
      </c>
      <c r="BG155" s="437">
        <f t="shared" si="329"/>
        <v>0</v>
      </c>
      <c r="BH155" s="437">
        <f t="shared" si="329"/>
        <v>0</v>
      </c>
      <c r="BI155" s="437">
        <f t="shared" si="329"/>
        <v>0</v>
      </c>
      <c r="BJ155" s="437">
        <f t="shared" si="329"/>
        <v>0</v>
      </c>
      <c r="BK155" s="437">
        <f t="shared" si="329"/>
        <v>0</v>
      </c>
      <c r="BL155" s="437">
        <f t="shared" si="329"/>
        <v>0</v>
      </c>
      <c r="BM155" s="437">
        <f t="shared" si="329"/>
        <v>0</v>
      </c>
      <c r="BN155" s="437">
        <f t="shared" si="329"/>
        <v>0</v>
      </c>
      <c r="BO155" s="437">
        <f t="shared" si="329"/>
        <v>0</v>
      </c>
      <c r="BP155" s="437">
        <f t="shared" si="329"/>
        <v>0</v>
      </c>
      <c r="BQ155" s="437">
        <f t="shared" si="329"/>
        <v>0</v>
      </c>
      <c r="BR155" s="526"/>
      <c r="BS155" s="437">
        <f t="shared" ref="BS155:CY155" si="330">IFERROR(BS140/BS$131,0)</f>
        <v>0</v>
      </c>
      <c r="BT155" s="437">
        <f t="shared" si="330"/>
        <v>-0.14542238337487196</v>
      </c>
      <c r="BU155" s="437">
        <f t="shared" si="330"/>
        <v>0</v>
      </c>
      <c r="BV155" s="437">
        <f t="shared" si="330"/>
        <v>0</v>
      </c>
      <c r="BW155" s="437">
        <f t="shared" si="330"/>
        <v>0</v>
      </c>
      <c r="BX155" s="437">
        <f t="shared" si="330"/>
        <v>0</v>
      </c>
      <c r="BY155" s="437">
        <f t="shared" si="330"/>
        <v>0</v>
      </c>
      <c r="BZ155" s="437">
        <f t="shared" si="330"/>
        <v>0</v>
      </c>
      <c r="CA155" s="437">
        <f t="shared" si="330"/>
        <v>0</v>
      </c>
      <c r="CB155" s="437">
        <f t="shared" si="330"/>
        <v>0</v>
      </c>
      <c r="CC155" s="437">
        <f t="shared" si="330"/>
        <v>0</v>
      </c>
      <c r="CD155" s="437">
        <f t="shared" si="330"/>
        <v>0</v>
      </c>
      <c r="CE155" s="437">
        <f t="shared" si="330"/>
        <v>0</v>
      </c>
      <c r="CF155" s="437">
        <f t="shared" si="330"/>
        <v>0</v>
      </c>
      <c r="CG155" s="437">
        <f t="shared" si="330"/>
        <v>0</v>
      </c>
      <c r="CH155" s="437">
        <f t="shared" si="330"/>
        <v>0</v>
      </c>
      <c r="CI155" s="437">
        <f t="shared" si="330"/>
        <v>0</v>
      </c>
      <c r="CJ155" s="437">
        <f t="shared" si="330"/>
        <v>0</v>
      </c>
      <c r="CK155" s="437">
        <f t="shared" si="330"/>
        <v>0</v>
      </c>
      <c r="CL155" s="437">
        <f t="shared" si="330"/>
        <v>0</v>
      </c>
      <c r="CM155" s="437">
        <f t="shared" si="330"/>
        <v>0</v>
      </c>
      <c r="CN155" s="437">
        <f t="shared" si="330"/>
        <v>0</v>
      </c>
      <c r="CO155" s="437">
        <f t="shared" si="330"/>
        <v>0</v>
      </c>
      <c r="CP155" s="437">
        <f t="shared" si="330"/>
        <v>0</v>
      </c>
      <c r="CQ155" s="437">
        <f t="shared" si="330"/>
        <v>0</v>
      </c>
      <c r="CR155" s="437">
        <f t="shared" si="330"/>
        <v>0</v>
      </c>
      <c r="CS155" s="437">
        <f t="shared" si="330"/>
        <v>0</v>
      </c>
      <c r="CT155" s="437">
        <f t="shared" si="330"/>
        <v>0</v>
      </c>
      <c r="CU155" s="437">
        <f t="shared" si="330"/>
        <v>0</v>
      </c>
      <c r="CV155" s="437">
        <f t="shared" si="330"/>
        <v>0</v>
      </c>
      <c r="CW155" s="437">
        <f t="shared" si="330"/>
        <v>0</v>
      </c>
      <c r="CX155" s="437">
        <f t="shared" si="330"/>
        <v>0</v>
      </c>
      <c r="CY155" s="437">
        <f t="shared" si="330"/>
        <v>0</v>
      </c>
    </row>
    <row r="156" spans="1:103" s="428" customFormat="1">
      <c r="A156" s="460"/>
      <c r="B156" s="506" t="s">
        <v>8</v>
      </c>
      <c r="C156" s="506"/>
      <c r="D156" s="506"/>
      <c r="E156" s="574"/>
      <c r="F156" s="577"/>
      <c r="G156" s="577">
        <f t="shared" si="294"/>
        <v>0.52668473517758385</v>
      </c>
      <c r="H156" s="577"/>
      <c r="I156" s="507"/>
      <c r="J156" s="577">
        <f t="shared" ref="J156:AO156" si="331">IFERROR(J141/J$131,0)</f>
        <v>0</v>
      </c>
      <c r="K156" s="577">
        <f t="shared" si="331"/>
        <v>0</v>
      </c>
      <c r="L156" s="577">
        <f t="shared" si="331"/>
        <v>0</v>
      </c>
      <c r="M156" s="577">
        <f t="shared" si="331"/>
        <v>0</v>
      </c>
      <c r="N156" s="577">
        <f t="shared" si="331"/>
        <v>0</v>
      </c>
      <c r="O156" s="577">
        <f t="shared" si="331"/>
        <v>0</v>
      </c>
      <c r="P156" s="577">
        <f t="shared" si="331"/>
        <v>0</v>
      </c>
      <c r="Q156" s="577">
        <f t="shared" si="331"/>
        <v>0</v>
      </c>
      <c r="R156" s="577">
        <f t="shared" si="331"/>
        <v>0</v>
      </c>
      <c r="S156" s="577">
        <f t="shared" si="331"/>
        <v>0</v>
      </c>
      <c r="T156" s="577">
        <f t="shared" si="331"/>
        <v>0</v>
      </c>
      <c r="U156" s="577">
        <f t="shared" si="331"/>
        <v>0</v>
      </c>
      <c r="V156" s="577">
        <f t="shared" si="331"/>
        <v>0</v>
      </c>
      <c r="W156" s="577">
        <f t="shared" si="331"/>
        <v>0</v>
      </c>
      <c r="X156" s="577">
        <f t="shared" si="331"/>
        <v>0</v>
      </c>
      <c r="Y156" s="577">
        <f t="shared" si="331"/>
        <v>0</v>
      </c>
      <c r="Z156" s="577">
        <f t="shared" si="331"/>
        <v>0</v>
      </c>
      <c r="AA156" s="577">
        <f t="shared" si="331"/>
        <v>0</v>
      </c>
      <c r="AB156" s="577">
        <f t="shared" si="331"/>
        <v>0</v>
      </c>
      <c r="AC156" s="577">
        <f t="shared" si="331"/>
        <v>0</v>
      </c>
      <c r="AD156" s="577">
        <f t="shared" si="331"/>
        <v>0</v>
      </c>
      <c r="AE156" s="577">
        <f t="shared" si="331"/>
        <v>0.58168953349948771</v>
      </c>
      <c r="AF156" s="577">
        <f t="shared" si="331"/>
        <v>0</v>
      </c>
      <c r="AG156" s="577">
        <f t="shared" si="331"/>
        <v>0</v>
      </c>
      <c r="AH156" s="577">
        <f t="shared" si="331"/>
        <v>0</v>
      </c>
      <c r="AI156" s="577">
        <f t="shared" si="331"/>
        <v>0</v>
      </c>
      <c r="AJ156" s="577">
        <f t="shared" si="331"/>
        <v>0</v>
      </c>
      <c r="AK156" s="577">
        <f t="shared" si="331"/>
        <v>0</v>
      </c>
      <c r="AL156" s="577">
        <f t="shared" si="331"/>
        <v>0</v>
      </c>
      <c r="AM156" s="577">
        <f t="shared" si="331"/>
        <v>0</v>
      </c>
      <c r="AN156" s="577">
        <f t="shared" si="331"/>
        <v>0</v>
      </c>
      <c r="AO156" s="577">
        <f t="shared" si="331"/>
        <v>0</v>
      </c>
      <c r="AP156" s="577">
        <f t="shared" ref="AP156:BQ156" si="332">IFERROR(AP141/AP$131,0)</f>
        <v>0</v>
      </c>
      <c r="AQ156" s="577">
        <f t="shared" si="332"/>
        <v>0</v>
      </c>
      <c r="AR156" s="577">
        <f t="shared" si="332"/>
        <v>0</v>
      </c>
      <c r="AS156" s="577">
        <f t="shared" si="332"/>
        <v>0</v>
      </c>
      <c r="AT156" s="577">
        <f t="shared" si="332"/>
        <v>0</v>
      </c>
      <c r="AU156" s="577">
        <f t="shared" si="332"/>
        <v>0</v>
      </c>
      <c r="AV156" s="577">
        <f t="shared" si="332"/>
        <v>0</v>
      </c>
      <c r="AW156" s="577">
        <f t="shared" si="332"/>
        <v>0</v>
      </c>
      <c r="AX156" s="577">
        <f t="shared" si="332"/>
        <v>0</v>
      </c>
      <c r="AY156" s="577">
        <f t="shared" si="332"/>
        <v>0</v>
      </c>
      <c r="AZ156" s="577">
        <f t="shared" si="332"/>
        <v>0</v>
      </c>
      <c r="BA156" s="577">
        <f t="shared" si="332"/>
        <v>0</v>
      </c>
      <c r="BB156" s="577">
        <f t="shared" si="332"/>
        <v>0</v>
      </c>
      <c r="BC156" s="577">
        <f t="shared" si="332"/>
        <v>0</v>
      </c>
      <c r="BD156" s="577">
        <f t="shared" si="332"/>
        <v>0</v>
      </c>
      <c r="BE156" s="577">
        <f t="shared" si="332"/>
        <v>0</v>
      </c>
      <c r="BF156" s="577">
        <f t="shared" si="332"/>
        <v>0</v>
      </c>
      <c r="BG156" s="577">
        <f t="shared" si="332"/>
        <v>0</v>
      </c>
      <c r="BH156" s="577">
        <f t="shared" si="332"/>
        <v>0</v>
      </c>
      <c r="BI156" s="577">
        <f t="shared" si="332"/>
        <v>0</v>
      </c>
      <c r="BJ156" s="577">
        <f t="shared" si="332"/>
        <v>0</v>
      </c>
      <c r="BK156" s="577">
        <f t="shared" si="332"/>
        <v>0</v>
      </c>
      <c r="BL156" s="577">
        <f t="shared" si="332"/>
        <v>0</v>
      </c>
      <c r="BM156" s="577">
        <f t="shared" si="332"/>
        <v>0</v>
      </c>
      <c r="BN156" s="577">
        <f t="shared" si="332"/>
        <v>0</v>
      </c>
      <c r="BO156" s="577">
        <f t="shared" si="332"/>
        <v>0</v>
      </c>
      <c r="BP156" s="577">
        <f t="shared" si="332"/>
        <v>0</v>
      </c>
      <c r="BQ156" s="577">
        <f t="shared" si="332"/>
        <v>0</v>
      </c>
      <c r="BR156" s="577"/>
      <c r="BS156" s="577">
        <f t="shared" ref="BS156:CY156" si="333">IFERROR(BS141/BS$131,0)</f>
        <v>0</v>
      </c>
      <c r="BT156" s="577">
        <f t="shared" si="333"/>
        <v>0.55473389043669907</v>
      </c>
      <c r="BU156" s="577">
        <f t="shared" si="333"/>
        <v>0</v>
      </c>
      <c r="BV156" s="577">
        <f t="shared" si="333"/>
        <v>0</v>
      </c>
      <c r="BW156" s="577">
        <f t="shared" si="333"/>
        <v>0</v>
      </c>
      <c r="BX156" s="577">
        <f t="shared" si="333"/>
        <v>0</v>
      </c>
      <c r="BY156" s="577">
        <f t="shared" si="333"/>
        <v>0</v>
      </c>
      <c r="BZ156" s="577">
        <f t="shared" si="333"/>
        <v>0</v>
      </c>
      <c r="CA156" s="577">
        <f t="shared" si="333"/>
        <v>0</v>
      </c>
      <c r="CB156" s="577">
        <f t="shared" si="333"/>
        <v>0</v>
      </c>
      <c r="CC156" s="577">
        <f t="shared" si="333"/>
        <v>0</v>
      </c>
      <c r="CD156" s="577">
        <f t="shared" si="333"/>
        <v>0</v>
      </c>
      <c r="CE156" s="577">
        <f t="shared" si="333"/>
        <v>0</v>
      </c>
      <c r="CF156" s="577">
        <f t="shared" si="333"/>
        <v>0</v>
      </c>
      <c r="CG156" s="577">
        <f t="shared" si="333"/>
        <v>0</v>
      </c>
      <c r="CH156" s="577">
        <f t="shared" si="333"/>
        <v>0</v>
      </c>
      <c r="CI156" s="577">
        <f t="shared" si="333"/>
        <v>0</v>
      </c>
      <c r="CJ156" s="577">
        <f t="shared" si="333"/>
        <v>0</v>
      </c>
      <c r="CK156" s="577">
        <f t="shared" si="333"/>
        <v>0</v>
      </c>
      <c r="CL156" s="577">
        <f t="shared" si="333"/>
        <v>0</v>
      </c>
      <c r="CM156" s="577">
        <f t="shared" si="333"/>
        <v>0</v>
      </c>
      <c r="CN156" s="577">
        <f t="shared" si="333"/>
        <v>0</v>
      </c>
      <c r="CO156" s="577">
        <f t="shared" si="333"/>
        <v>0</v>
      </c>
      <c r="CP156" s="577">
        <f t="shared" si="333"/>
        <v>0</v>
      </c>
      <c r="CQ156" s="577">
        <f t="shared" si="333"/>
        <v>0</v>
      </c>
      <c r="CR156" s="577">
        <f t="shared" si="333"/>
        <v>0</v>
      </c>
      <c r="CS156" s="577">
        <f t="shared" si="333"/>
        <v>0</v>
      </c>
      <c r="CT156" s="577">
        <f t="shared" si="333"/>
        <v>0</v>
      </c>
      <c r="CU156" s="577">
        <f t="shared" si="333"/>
        <v>0</v>
      </c>
      <c r="CV156" s="577">
        <f t="shared" si="333"/>
        <v>0</v>
      </c>
      <c r="CW156" s="577">
        <f t="shared" si="333"/>
        <v>0</v>
      </c>
      <c r="CX156" s="577">
        <f t="shared" si="333"/>
        <v>0</v>
      </c>
      <c r="CY156" s="577">
        <f t="shared" si="333"/>
        <v>0</v>
      </c>
    </row>
    <row r="157" spans="1:103">
      <c r="B157" s="456"/>
      <c r="C157" s="572"/>
      <c r="D157" s="573"/>
      <c r="E157" s="573"/>
      <c r="L157" s="475"/>
      <c r="M157" s="475"/>
      <c r="N157" s="475"/>
      <c r="O157" s="475"/>
      <c r="P157" s="475"/>
      <c r="Q157" s="475"/>
      <c r="R157" s="475"/>
      <c r="S157" s="475"/>
      <c r="T157" s="475"/>
      <c r="U157" s="475"/>
      <c r="V157" s="475"/>
      <c r="W157" s="475"/>
      <c r="X157" s="475"/>
      <c r="Y157" s="475"/>
      <c r="Z157" s="475"/>
      <c r="AA157" s="475"/>
      <c r="AB157" s="475"/>
      <c r="AC157" s="475"/>
      <c r="AD157" s="475"/>
      <c r="AE157" s="475"/>
      <c r="AF157" s="475"/>
      <c r="AG157" s="475"/>
      <c r="AH157" s="475"/>
      <c r="AI157" s="475"/>
      <c r="AJ157" s="475"/>
      <c r="AK157" s="475"/>
      <c r="AL157" s="475"/>
      <c r="AM157" s="475"/>
      <c r="AN157" s="475"/>
      <c r="AO157" s="475"/>
      <c r="AP157" s="475"/>
      <c r="AQ157" s="475"/>
      <c r="AR157" s="475"/>
      <c r="AS157" s="475"/>
      <c r="AT157" s="475"/>
      <c r="AU157" s="475"/>
      <c r="AV157" s="475"/>
      <c r="AW157" s="475"/>
      <c r="AX157" s="475"/>
      <c r="AY157" s="475"/>
      <c r="AZ157" s="475"/>
      <c r="BA157" s="475"/>
      <c r="BB157" s="475"/>
      <c r="BC157" s="475"/>
      <c r="BD157" s="475"/>
      <c r="BE157" s="475"/>
      <c r="BF157" s="475"/>
      <c r="BG157" s="475"/>
      <c r="BH157" s="475"/>
      <c r="BI157" s="475"/>
      <c r="BJ157" s="475"/>
      <c r="BK157" s="475"/>
      <c r="BL157" s="475"/>
      <c r="BM157" s="475"/>
      <c r="BN157" s="475"/>
      <c r="BO157" s="475"/>
      <c r="BP157" s="475"/>
      <c r="BQ157" s="475"/>
      <c r="BR157" s="475"/>
      <c r="BS157" s="475"/>
      <c r="BT157" s="475"/>
      <c r="BU157" s="475"/>
      <c r="BV157" s="475"/>
      <c r="BW157" s="475"/>
      <c r="BX157" s="475"/>
      <c r="BY157" s="475"/>
      <c r="BZ157" s="475"/>
      <c r="CA157" s="475"/>
      <c r="CB157" s="475"/>
      <c r="CC157" s="475"/>
      <c r="CD157" s="475"/>
      <c r="CE157" s="475"/>
      <c r="CF157" s="475"/>
      <c r="CG157" s="475"/>
      <c r="CH157" s="475"/>
      <c r="CI157" s="475"/>
      <c r="CJ157" s="475"/>
      <c r="CK157" s="475"/>
      <c r="CL157" s="475"/>
      <c r="CM157" s="475"/>
      <c r="CN157" s="475"/>
      <c r="CO157" s="475"/>
      <c r="CP157" s="475"/>
      <c r="CQ157" s="475"/>
      <c r="CR157" s="475"/>
      <c r="CS157" s="475"/>
      <c r="CT157" s="475"/>
      <c r="CU157" s="475"/>
    </row>
    <row r="158" spans="1:103">
      <c r="A158" s="432" t="s">
        <v>66</v>
      </c>
      <c r="B158" s="581" t="s">
        <v>16</v>
      </c>
      <c r="C158" s="443"/>
      <c r="D158" s="485"/>
      <c r="E158" s="443"/>
      <c r="F158" s="442"/>
      <c r="G158" s="485"/>
    </row>
    <row r="159" spans="1:103" s="428" customFormat="1">
      <c r="A159" s="460"/>
      <c r="B159" s="531" t="s">
        <v>72</v>
      </c>
      <c r="C159" s="582"/>
      <c r="E159" s="443"/>
      <c r="F159" s="514"/>
      <c r="G159" s="514">
        <f>SUM(BS159:CY159)</f>
        <v>1264995285</v>
      </c>
      <c r="H159" s="514" t="s">
        <v>136</v>
      </c>
      <c r="I159" s="515"/>
      <c r="J159" s="443">
        <f t="shared" ref="J159:AO159" si="334">SUM(J162,J166,J170,J174)</f>
        <v>0</v>
      </c>
      <c r="K159" s="443">
        <f t="shared" si="334"/>
        <v>0</v>
      </c>
      <c r="L159" s="443">
        <f t="shared" si="334"/>
        <v>0</v>
      </c>
      <c r="M159" s="443">
        <f t="shared" si="334"/>
        <v>0</v>
      </c>
      <c r="N159" s="443">
        <f t="shared" si="334"/>
        <v>0</v>
      </c>
      <c r="O159" s="443">
        <f t="shared" si="334"/>
        <v>0</v>
      </c>
      <c r="P159" s="583">
        <f t="shared" si="334"/>
        <v>84333019</v>
      </c>
      <c r="Q159" s="443">
        <f t="shared" si="334"/>
        <v>84333019</v>
      </c>
      <c r="R159" s="443">
        <f t="shared" si="334"/>
        <v>84333019</v>
      </c>
      <c r="S159" s="443">
        <f t="shared" si="334"/>
        <v>84333019</v>
      </c>
      <c r="T159" s="443">
        <f t="shared" si="334"/>
        <v>84333019</v>
      </c>
      <c r="U159" s="443">
        <f t="shared" si="334"/>
        <v>84333019</v>
      </c>
      <c r="V159" s="443">
        <f t="shared" si="334"/>
        <v>84333019</v>
      </c>
      <c r="W159" s="443">
        <f t="shared" si="334"/>
        <v>84333019</v>
      </c>
      <c r="X159" s="443">
        <f t="shared" si="334"/>
        <v>84333019</v>
      </c>
      <c r="Y159" s="443">
        <f t="shared" si="334"/>
        <v>84333019</v>
      </c>
      <c r="Z159" s="443">
        <f t="shared" si="334"/>
        <v>84333019</v>
      </c>
      <c r="AA159" s="443">
        <f t="shared" si="334"/>
        <v>84333019</v>
      </c>
      <c r="AB159" s="443">
        <f t="shared" si="334"/>
        <v>84333019</v>
      </c>
      <c r="AC159" s="443">
        <f t="shared" si="334"/>
        <v>84333019</v>
      </c>
      <c r="AD159" s="443">
        <f t="shared" si="334"/>
        <v>84333019</v>
      </c>
      <c r="AE159" s="443">
        <f t="shared" si="334"/>
        <v>0</v>
      </c>
      <c r="AF159" s="443">
        <f t="shared" si="334"/>
        <v>0</v>
      </c>
      <c r="AG159" s="443">
        <f t="shared" si="334"/>
        <v>0</v>
      </c>
      <c r="AH159" s="443">
        <f t="shared" si="334"/>
        <v>0</v>
      </c>
      <c r="AI159" s="443">
        <f t="shared" si="334"/>
        <v>0</v>
      </c>
      <c r="AJ159" s="443">
        <f t="shared" si="334"/>
        <v>0</v>
      </c>
      <c r="AK159" s="443">
        <f t="shared" si="334"/>
        <v>0</v>
      </c>
      <c r="AL159" s="443">
        <f t="shared" si="334"/>
        <v>0</v>
      </c>
      <c r="AM159" s="443">
        <f t="shared" si="334"/>
        <v>0</v>
      </c>
      <c r="AN159" s="443">
        <f t="shared" si="334"/>
        <v>0</v>
      </c>
      <c r="AO159" s="443">
        <f t="shared" si="334"/>
        <v>0</v>
      </c>
      <c r="AP159" s="443">
        <f t="shared" ref="AP159:BQ159" si="335">SUM(AP162,AP166,AP170,AP174)</f>
        <v>0</v>
      </c>
      <c r="AQ159" s="443">
        <f t="shared" si="335"/>
        <v>0</v>
      </c>
      <c r="AR159" s="443">
        <f t="shared" si="335"/>
        <v>0</v>
      </c>
      <c r="AS159" s="443">
        <f t="shared" si="335"/>
        <v>0</v>
      </c>
      <c r="AT159" s="443">
        <f t="shared" si="335"/>
        <v>0</v>
      </c>
      <c r="AU159" s="443">
        <f t="shared" si="335"/>
        <v>0</v>
      </c>
      <c r="AV159" s="443">
        <f t="shared" si="335"/>
        <v>0</v>
      </c>
      <c r="AW159" s="443">
        <f t="shared" si="335"/>
        <v>0</v>
      </c>
      <c r="AX159" s="443">
        <f t="shared" si="335"/>
        <v>0</v>
      </c>
      <c r="AY159" s="443">
        <f t="shared" si="335"/>
        <v>0</v>
      </c>
      <c r="AZ159" s="443">
        <f t="shared" si="335"/>
        <v>0</v>
      </c>
      <c r="BA159" s="443">
        <f t="shared" si="335"/>
        <v>0</v>
      </c>
      <c r="BB159" s="443">
        <f t="shared" si="335"/>
        <v>0</v>
      </c>
      <c r="BC159" s="443">
        <f t="shared" si="335"/>
        <v>0</v>
      </c>
      <c r="BD159" s="443">
        <f t="shared" si="335"/>
        <v>0</v>
      </c>
      <c r="BE159" s="443">
        <f t="shared" si="335"/>
        <v>0</v>
      </c>
      <c r="BF159" s="443">
        <f t="shared" si="335"/>
        <v>0</v>
      </c>
      <c r="BG159" s="443">
        <f t="shared" si="335"/>
        <v>0</v>
      </c>
      <c r="BH159" s="443">
        <f t="shared" si="335"/>
        <v>0</v>
      </c>
      <c r="BI159" s="443">
        <f t="shared" si="335"/>
        <v>0</v>
      </c>
      <c r="BJ159" s="443">
        <f t="shared" si="335"/>
        <v>0</v>
      </c>
      <c r="BK159" s="443">
        <f t="shared" si="335"/>
        <v>0</v>
      </c>
      <c r="BL159" s="443">
        <f t="shared" si="335"/>
        <v>0</v>
      </c>
      <c r="BM159" s="443">
        <f t="shared" si="335"/>
        <v>0</v>
      </c>
      <c r="BN159" s="443">
        <f t="shared" si="335"/>
        <v>0</v>
      </c>
      <c r="BO159" s="443">
        <f t="shared" si="335"/>
        <v>0</v>
      </c>
      <c r="BP159" s="443">
        <f t="shared" si="335"/>
        <v>0</v>
      </c>
      <c r="BQ159" s="443">
        <f t="shared" si="335"/>
        <v>0</v>
      </c>
      <c r="BR159" s="461"/>
      <c r="BS159" s="443">
        <f t="shared" ref="BS159:CY159" si="336">SUM(BS162,BS166,BS170,BS174)</f>
        <v>505998114</v>
      </c>
      <c r="BT159" s="443">
        <f t="shared" si="336"/>
        <v>758997171</v>
      </c>
      <c r="BU159" s="443">
        <f t="shared" si="336"/>
        <v>0</v>
      </c>
      <c r="BV159" s="443">
        <f t="shared" si="336"/>
        <v>0</v>
      </c>
      <c r="BW159" s="443">
        <f t="shared" si="336"/>
        <v>0</v>
      </c>
      <c r="BX159" s="443">
        <f t="shared" si="336"/>
        <v>0</v>
      </c>
      <c r="BY159" s="443">
        <f t="shared" si="336"/>
        <v>0</v>
      </c>
      <c r="BZ159" s="443">
        <f t="shared" si="336"/>
        <v>0</v>
      </c>
      <c r="CA159" s="443">
        <f t="shared" si="336"/>
        <v>0</v>
      </c>
      <c r="CB159" s="443">
        <f t="shared" si="336"/>
        <v>0</v>
      </c>
      <c r="CC159" s="443">
        <f t="shared" si="336"/>
        <v>0</v>
      </c>
      <c r="CD159" s="443">
        <f t="shared" si="336"/>
        <v>0</v>
      </c>
      <c r="CE159" s="443">
        <f t="shared" si="336"/>
        <v>0</v>
      </c>
      <c r="CF159" s="443">
        <f t="shared" si="336"/>
        <v>0</v>
      </c>
      <c r="CG159" s="443">
        <f t="shared" si="336"/>
        <v>0</v>
      </c>
      <c r="CH159" s="443">
        <f t="shared" si="336"/>
        <v>0</v>
      </c>
      <c r="CI159" s="443">
        <f t="shared" si="336"/>
        <v>0</v>
      </c>
      <c r="CJ159" s="443">
        <f t="shared" si="336"/>
        <v>0</v>
      </c>
      <c r="CK159" s="443">
        <f t="shared" si="336"/>
        <v>0</v>
      </c>
      <c r="CL159" s="443">
        <f t="shared" si="336"/>
        <v>0</v>
      </c>
      <c r="CM159" s="443">
        <f t="shared" si="336"/>
        <v>0</v>
      </c>
      <c r="CN159" s="443">
        <f t="shared" si="336"/>
        <v>0</v>
      </c>
      <c r="CO159" s="443">
        <f t="shared" si="336"/>
        <v>0</v>
      </c>
      <c r="CP159" s="443">
        <f t="shared" si="336"/>
        <v>0</v>
      </c>
      <c r="CQ159" s="443">
        <f t="shared" si="336"/>
        <v>0</v>
      </c>
      <c r="CR159" s="443">
        <f t="shared" si="336"/>
        <v>0</v>
      </c>
      <c r="CS159" s="443">
        <f t="shared" si="336"/>
        <v>0</v>
      </c>
      <c r="CT159" s="443">
        <f t="shared" si="336"/>
        <v>0</v>
      </c>
      <c r="CU159" s="443">
        <f t="shared" si="336"/>
        <v>0</v>
      </c>
      <c r="CV159" s="443">
        <f t="shared" si="336"/>
        <v>0</v>
      </c>
      <c r="CW159" s="443">
        <f t="shared" si="336"/>
        <v>0</v>
      </c>
      <c r="CX159" s="443">
        <f t="shared" si="336"/>
        <v>0</v>
      </c>
      <c r="CY159" s="443">
        <f t="shared" si="336"/>
        <v>0</v>
      </c>
    </row>
    <row r="160" spans="1:103" s="428" customFormat="1">
      <c r="A160" s="460"/>
      <c r="B160" s="584" t="str">
        <f>B24</f>
        <v>W1: Built to suit</v>
      </c>
      <c r="C160" s="582"/>
      <c r="E160" s="463"/>
      <c r="G160" s="514"/>
      <c r="H160" s="514"/>
      <c r="I160" s="515"/>
      <c r="J160" s="443"/>
      <c r="K160" s="443"/>
      <c r="L160" s="443"/>
      <c r="M160" s="443"/>
      <c r="N160" s="443"/>
      <c r="O160" s="443"/>
      <c r="P160" s="443"/>
      <c r="Q160" s="443"/>
      <c r="R160" s="443"/>
      <c r="S160" s="443"/>
      <c r="T160" s="443"/>
      <c r="U160" s="443"/>
      <c r="V160" s="443"/>
      <c r="W160" s="443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443"/>
      <c r="AH160" s="443"/>
      <c r="AI160" s="443"/>
      <c r="AJ160" s="443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443"/>
      <c r="AU160" s="443"/>
      <c r="AV160" s="443"/>
      <c r="AW160" s="443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443"/>
      <c r="BH160" s="443"/>
      <c r="BI160" s="443"/>
      <c r="BJ160" s="443"/>
      <c r="BK160" s="443"/>
      <c r="BL160" s="443"/>
      <c r="BM160" s="443"/>
      <c r="BN160" s="443"/>
      <c r="BO160" s="443"/>
      <c r="BP160" s="443"/>
      <c r="BQ160" s="443"/>
      <c r="BR160" s="461"/>
      <c r="BS160" s="514"/>
      <c r="BT160" s="514"/>
      <c r="BU160" s="514"/>
      <c r="BV160" s="514"/>
      <c r="BW160" s="514"/>
      <c r="BX160" s="443"/>
      <c r="BY160" s="443"/>
      <c r="BZ160" s="443"/>
      <c r="CA160" s="443"/>
      <c r="CB160" s="443"/>
      <c r="CC160" s="443"/>
      <c r="CD160" s="443"/>
      <c r="CE160" s="443"/>
      <c r="CF160" s="443"/>
      <c r="CG160" s="443"/>
      <c r="CH160" s="443"/>
      <c r="CI160" s="443"/>
      <c r="CJ160" s="443"/>
      <c r="CK160" s="443"/>
      <c r="CL160" s="443"/>
      <c r="CM160" s="443"/>
      <c r="CN160" s="443"/>
      <c r="CO160" s="443"/>
      <c r="CP160" s="443"/>
      <c r="CQ160" s="443"/>
      <c r="CR160" s="443"/>
      <c r="CS160" s="443"/>
      <c r="CT160" s="443"/>
      <c r="CU160" s="443"/>
      <c r="CV160" s="443"/>
      <c r="CW160" s="443"/>
      <c r="CX160" s="443"/>
      <c r="CY160" s="443"/>
    </row>
    <row r="161" spans="1:103">
      <c r="B161" s="484" t="s">
        <v>72</v>
      </c>
      <c r="C161" s="585">
        <f>(14000*1.03)+200+215</f>
        <v>14835</v>
      </c>
      <c r="D161" s="440" t="s">
        <v>187</v>
      </c>
      <c r="E161" s="586">
        <f>100%/(D12-C12+1)</f>
        <v>6.6666666666666666E-2</v>
      </c>
      <c r="G161" s="489">
        <f>SUM(J161:BQ161)</f>
        <v>0.99999999999999989</v>
      </c>
      <c r="H161" s="587"/>
      <c r="I161" s="520"/>
      <c r="J161" s="437">
        <f t="shared" ref="J161:AO161" si="337">IF(AND(J$7&gt;=$C$12,J$7&lt;=$D$12),$E161,0)</f>
        <v>0</v>
      </c>
      <c r="K161" s="437">
        <f t="shared" si="337"/>
        <v>0</v>
      </c>
      <c r="L161" s="437">
        <f t="shared" si="337"/>
        <v>0</v>
      </c>
      <c r="M161" s="437">
        <f t="shared" si="337"/>
        <v>0</v>
      </c>
      <c r="N161" s="437">
        <f t="shared" si="337"/>
        <v>0</v>
      </c>
      <c r="O161" s="437">
        <f t="shared" si="337"/>
        <v>0</v>
      </c>
      <c r="P161" s="437">
        <f t="shared" si="337"/>
        <v>6.6666666666666666E-2</v>
      </c>
      <c r="Q161" s="437">
        <f t="shared" si="337"/>
        <v>6.6666666666666666E-2</v>
      </c>
      <c r="R161" s="437">
        <f t="shared" si="337"/>
        <v>6.6666666666666666E-2</v>
      </c>
      <c r="S161" s="437">
        <f t="shared" si="337"/>
        <v>6.6666666666666666E-2</v>
      </c>
      <c r="T161" s="437">
        <f t="shared" si="337"/>
        <v>6.6666666666666666E-2</v>
      </c>
      <c r="U161" s="437">
        <f t="shared" si="337"/>
        <v>6.6666666666666666E-2</v>
      </c>
      <c r="V161" s="437">
        <f t="shared" si="337"/>
        <v>6.6666666666666666E-2</v>
      </c>
      <c r="W161" s="437">
        <f t="shared" si="337"/>
        <v>6.6666666666666666E-2</v>
      </c>
      <c r="X161" s="437">
        <f t="shared" si="337"/>
        <v>6.6666666666666666E-2</v>
      </c>
      <c r="Y161" s="437">
        <f t="shared" si="337"/>
        <v>6.6666666666666666E-2</v>
      </c>
      <c r="Z161" s="437">
        <f t="shared" si="337"/>
        <v>6.6666666666666666E-2</v>
      </c>
      <c r="AA161" s="437">
        <f t="shared" si="337"/>
        <v>6.6666666666666666E-2</v>
      </c>
      <c r="AB161" s="437">
        <f t="shared" si="337"/>
        <v>6.6666666666666666E-2</v>
      </c>
      <c r="AC161" s="437">
        <f t="shared" si="337"/>
        <v>6.6666666666666666E-2</v>
      </c>
      <c r="AD161" s="437">
        <f t="shared" si="337"/>
        <v>6.6666666666666666E-2</v>
      </c>
      <c r="AE161" s="437">
        <f t="shared" si="337"/>
        <v>0</v>
      </c>
      <c r="AF161" s="437">
        <f t="shared" si="337"/>
        <v>0</v>
      </c>
      <c r="AG161" s="437">
        <f t="shared" si="337"/>
        <v>0</v>
      </c>
      <c r="AH161" s="437">
        <f t="shared" si="337"/>
        <v>0</v>
      </c>
      <c r="AI161" s="437">
        <f t="shared" si="337"/>
        <v>0</v>
      </c>
      <c r="AJ161" s="437">
        <f t="shared" si="337"/>
        <v>0</v>
      </c>
      <c r="AK161" s="437">
        <f t="shared" si="337"/>
        <v>0</v>
      </c>
      <c r="AL161" s="437">
        <f t="shared" si="337"/>
        <v>0</v>
      </c>
      <c r="AM161" s="437">
        <f t="shared" si="337"/>
        <v>0</v>
      </c>
      <c r="AN161" s="437">
        <f t="shared" si="337"/>
        <v>0</v>
      </c>
      <c r="AO161" s="437">
        <f t="shared" si="337"/>
        <v>0</v>
      </c>
      <c r="AP161" s="437">
        <f t="shared" ref="AP161:BQ161" si="338">IF(AND(AP$7&gt;=$C$12,AP$7&lt;=$D$12),$E161,0)</f>
        <v>0</v>
      </c>
      <c r="AQ161" s="437">
        <f t="shared" si="338"/>
        <v>0</v>
      </c>
      <c r="AR161" s="437">
        <f t="shared" si="338"/>
        <v>0</v>
      </c>
      <c r="AS161" s="437">
        <f t="shared" si="338"/>
        <v>0</v>
      </c>
      <c r="AT161" s="437">
        <f t="shared" si="338"/>
        <v>0</v>
      </c>
      <c r="AU161" s="437">
        <f t="shared" si="338"/>
        <v>0</v>
      </c>
      <c r="AV161" s="437">
        <f t="shared" si="338"/>
        <v>0</v>
      </c>
      <c r="AW161" s="437">
        <f t="shared" si="338"/>
        <v>0</v>
      </c>
      <c r="AX161" s="437">
        <f t="shared" si="338"/>
        <v>0</v>
      </c>
      <c r="AY161" s="437">
        <f t="shared" si="338"/>
        <v>0</v>
      </c>
      <c r="AZ161" s="437">
        <f t="shared" si="338"/>
        <v>0</v>
      </c>
      <c r="BA161" s="437">
        <f t="shared" si="338"/>
        <v>0</v>
      </c>
      <c r="BB161" s="437">
        <f t="shared" si="338"/>
        <v>0</v>
      </c>
      <c r="BC161" s="437">
        <f t="shared" si="338"/>
        <v>0</v>
      </c>
      <c r="BD161" s="437">
        <f t="shared" si="338"/>
        <v>0</v>
      </c>
      <c r="BE161" s="437">
        <f t="shared" si="338"/>
        <v>0</v>
      </c>
      <c r="BF161" s="437">
        <f t="shared" si="338"/>
        <v>0</v>
      </c>
      <c r="BG161" s="437">
        <f t="shared" si="338"/>
        <v>0</v>
      </c>
      <c r="BH161" s="437">
        <f t="shared" si="338"/>
        <v>0</v>
      </c>
      <c r="BI161" s="437">
        <f t="shared" si="338"/>
        <v>0</v>
      </c>
      <c r="BJ161" s="437">
        <f t="shared" si="338"/>
        <v>0</v>
      </c>
      <c r="BK161" s="437">
        <f t="shared" si="338"/>
        <v>0</v>
      </c>
      <c r="BL161" s="437">
        <f t="shared" si="338"/>
        <v>0</v>
      </c>
      <c r="BM161" s="437">
        <f t="shared" si="338"/>
        <v>0</v>
      </c>
      <c r="BN161" s="437">
        <f t="shared" si="338"/>
        <v>0</v>
      </c>
      <c r="BO161" s="437">
        <f t="shared" si="338"/>
        <v>0</v>
      </c>
      <c r="BP161" s="437">
        <f t="shared" si="338"/>
        <v>0</v>
      </c>
      <c r="BQ161" s="437">
        <f t="shared" si="338"/>
        <v>0</v>
      </c>
      <c r="BR161" s="465"/>
      <c r="BS161" s="465"/>
      <c r="BT161" s="465"/>
      <c r="BU161" s="465"/>
      <c r="BV161" s="465"/>
      <c r="BW161" s="437"/>
      <c r="BX161" s="437">
        <f t="shared" ref="BX161:CY161" si="339">IF(AND(BX$7&gt;=$C$12,BX$7&lt;=$D$12),$E161,0)</f>
        <v>0</v>
      </c>
      <c r="BY161" s="437">
        <f t="shared" si="339"/>
        <v>0</v>
      </c>
      <c r="BZ161" s="437">
        <f t="shared" si="339"/>
        <v>0</v>
      </c>
      <c r="CA161" s="437">
        <f t="shared" si="339"/>
        <v>0</v>
      </c>
      <c r="CB161" s="437">
        <f t="shared" si="339"/>
        <v>0</v>
      </c>
      <c r="CC161" s="437">
        <f t="shared" si="339"/>
        <v>0</v>
      </c>
      <c r="CD161" s="437">
        <f t="shared" si="339"/>
        <v>0</v>
      </c>
      <c r="CE161" s="437">
        <f t="shared" si="339"/>
        <v>0</v>
      </c>
      <c r="CF161" s="437">
        <f t="shared" si="339"/>
        <v>0</v>
      </c>
      <c r="CG161" s="437">
        <f t="shared" si="339"/>
        <v>0</v>
      </c>
      <c r="CH161" s="437">
        <f t="shared" si="339"/>
        <v>0</v>
      </c>
      <c r="CI161" s="437">
        <f t="shared" si="339"/>
        <v>0</v>
      </c>
      <c r="CJ161" s="437">
        <f t="shared" si="339"/>
        <v>0</v>
      </c>
      <c r="CK161" s="437">
        <f t="shared" si="339"/>
        <v>0</v>
      </c>
      <c r="CL161" s="437">
        <f t="shared" si="339"/>
        <v>0</v>
      </c>
      <c r="CM161" s="437">
        <f t="shared" si="339"/>
        <v>0</v>
      </c>
      <c r="CN161" s="437">
        <f t="shared" si="339"/>
        <v>0</v>
      </c>
      <c r="CO161" s="437">
        <f t="shared" si="339"/>
        <v>0</v>
      </c>
      <c r="CP161" s="437">
        <f t="shared" si="339"/>
        <v>0</v>
      </c>
      <c r="CQ161" s="437">
        <f t="shared" si="339"/>
        <v>0</v>
      </c>
      <c r="CR161" s="437">
        <f t="shared" si="339"/>
        <v>0</v>
      </c>
      <c r="CS161" s="437">
        <f t="shared" si="339"/>
        <v>0</v>
      </c>
      <c r="CT161" s="437">
        <f t="shared" si="339"/>
        <v>0</v>
      </c>
      <c r="CU161" s="437">
        <f t="shared" si="339"/>
        <v>0</v>
      </c>
      <c r="CV161" s="437">
        <f t="shared" si="339"/>
        <v>0</v>
      </c>
      <c r="CW161" s="437">
        <f t="shared" si="339"/>
        <v>0</v>
      </c>
      <c r="CX161" s="437">
        <f t="shared" si="339"/>
        <v>0</v>
      </c>
      <c r="CY161" s="437">
        <f t="shared" si="339"/>
        <v>0</v>
      </c>
    </row>
    <row r="162" spans="1:103">
      <c r="B162" s="484" t="s">
        <v>73</v>
      </c>
      <c r="C162" s="588">
        <f>E25</f>
        <v>26520</v>
      </c>
      <c r="D162" s="440" t="s">
        <v>186</v>
      </c>
      <c r="G162" s="442">
        <f>SUM(BS162:CY162)</f>
        <v>393424200</v>
      </c>
      <c r="H162" s="442" t="s">
        <v>136</v>
      </c>
      <c r="I162" s="520"/>
      <c r="J162" s="535">
        <f t="shared" ref="J162:AO162" si="340">$C161*$C162*J161</f>
        <v>0</v>
      </c>
      <c r="K162" s="535">
        <f t="shared" si="340"/>
        <v>0</v>
      </c>
      <c r="L162" s="535">
        <f t="shared" si="340"/>
        <v>0</v>
      </c>
      <c r="M162" s="535">
        <f t="shared" si="340"/>
        <v>0</v>
      </c>
      <c r="N162" s="535">
        <f t="shared" si="340"/>
        <v>0</v>
      </c>
      <c r="O162" s="535">
        <f t="shared" si="340"/>
        <v>0</v>
      </c>
      <c r="P162" s="535">
        <f t="shared" si="340"/>
        <v>26228280</v>
      </c>
      <c r="Q162" s="535">
        <f t="shared" si="340"/>
        <v>26228280</v>
      </c>
      <c r="R162" s="535">
        <f t="shared" si="340"/>
        <v>26228280</v>
      </c>
      <c r="S162" s="535">
        <f t="shared" si="340"/>
        <v>26228280</v>
      </c>
      <c r="T162" s="535">
        <f t="shared" si="340"/>
        <v>26228280</v>
      </c>
      <c r="U162" s="535">
        <f t="shared" si="340"/>
        <v>26228280</v>
      </c>
      <c r="V162" s="535">
        <f t="shared" si="340"/>
        <v>26228280</v>
      </c>
      <c r="W162" s="535">
        <f t="shared" si="340"/>
        <v>26228280</v>
      </c>
      <c r="X162" s="535">
        <f t="shared" si="340"/>
        <v>26228280</v>
      </c>
      <c r="Y162" s="535">
        <f t="shared" si="340"/>
        <v>26228280</v>
      </c>
      <c r="Z162" s="535">
        <f t="shared" si="340"/>
        <v>26228280</v>
      </c>
      <c r="AA162" s="535">
        <f t="shared" si="340"/>
        <v>26228280</v>
      </c>
      <c r="AB162" s="535">
        <f t="shared" si="340"/>
        <v>26228280</v>
      </c>
      <c r="AC162" s="535">
        <f t="shared" si="340"/>
        <v>26228280</v>
      </c>
      <c r="AD162" s="535">
        <f t="shared" si="340"/>
        <v>26228280</v>
      </c>
      <c r="AE162" s="535">
        <f t="shared" si="340"/>
        <v>0</v>
      </c>
      <c r="AF162" s="535">
        <f t="shared" si="340"/>
        <v>0</v>
      </c>
      <c r="AG162" s="535">
        <f t="shared" si="340"/>
        <v>0</v>
      </c>
      <c r="AH162" s="535">
        <f t="shared" si="340"/>
        <v>0</v>
      </c>
      <c r="AI162" s="535">
        <f t="shared" si="340"/>
        <v>0</v>
      </c>
      <c r="AJ162" s="535">
        <f t="shared" si="340"/>
        <v>0</v>
      </c>
      <c r="AK162" s="535">
        <f t="shared" si="340"/>
        <v>0</v>
      </c>
      <c r="AL162" s="535">
        <f t="shared" si="340"/>
        <v>0</v>
      </c>
      <c r="AM162" s="535">
        <f t="shared" si="340"/>
        <v>0</v>
      </c>
      <c r="AN162" s="535">
        <f t="shared" si="340"/>
        <v>0</v>
      </c>
      <c r="AO162" s="535">
        <f t="shared" si="340"/>
        <v>0</v>
      </c>
      <c r="AP162" s="535">
        <f t="shared" ref="AP162:BU162" si="341">$C161*$C162*AP161</f>
        <v>0</v>
      </c>
      <c r="AQ162" s="535">
        <f t="shared" si="341"/>
        <v>0</v>
      </c>
      <c r="AR162" s="535">
        <f t="shared" si="341"/>
        <v>0</v>
      </c>
      <c r="AS162" s="535">
        <f t="shared" si="341"/>
        <v>0</v>
      </c>
      <c r="AT162" s="535">
        <f t="shared" si="341"/>
        <v>0</v>
      </c>
      <c r="AU162" s="535">
        <f t="shared" si="341"/>
        <v>0</v>
      </c>
      <c r="AV162" s="535">
        <f t="shared" si="341"/>
        <v>0</v>
      </c>
      <c r="AW162" s="535">
        <f t="shared" si="341"/>
        <v>0</v>
      </c>
      <c r="AX162" s="535">
        <f t="shared" si="341"/>
        <v>0</v>
      </c>
      <c r="AY162" s="535">
        <f t="shared" si="341"/>
        <v>0</v>
      </c>
      <c r="AZ162" s="535">
        <f t="shared" si="341"/>
        <v>0</v>
      </c>
      <c r="BA162" s="535">
        <f t="shared" si="341"/>
        <v>0</v>
      </c>
      <c r="BB162" s="535">
        <f t="shared" si="341"/>
        <v>0</v>
      </c>
      <c r="BC162" s="535">
        <f t="shared" si="341"/>
        <v>0</v>
      </c>
      <c r="BD162" s="535">
        <f t="shared" si="341"/>
        <v>0</v>
      </c>
      <c r="BE162" s="535">
        <f t="shared" si="341"/>
        <v>0</v>
      </c>
      <c r="BF162" s="535">
        <f t="shared" si="341"/>
        <v>0</v>
      </c>
      <c r="BG162" s="535">
        <f t="shared" si="341"/>
        <v>0</v>
      </c>
      <c r="BH162" s="535">
        <f t="shared" si="341"/>
        <v>0</v>
      </c>
      <c r="BI162" s="535">
        <f t="shared" si="341"/>
        <v>0</v>
      </c>
      <c r="BJ162" s="535">
        <f t="shared" si="341"/>
        <v>0</v>
      </c>
      <c r="BK162" s="535">
        <f t="shared" si="341"/>
        <v>0</v>
      </c>
      <c r="BL162" s="535">
        <f t="shared" si="341"/>
        <v>0</v>
      </c>
      <c r="BM162" s="535">
        <f t="shared" si="341"/>
        <v>0</v>
      </c>
      <c r="BN162" s="535">
        <f t="shared" si="341"/>
        <v>0</v>
      </c>
      <c r="BO162" s="535">
        <f t="shared" si="341"/>
        <v>0</v>
      </c>
      <c r="BP162" s="535">
        <f t="shared" si="341"/>
        <v>0</v>
      </c>
      <c r="BQ162" s="535">
        <f t="shared" si="341"/>
        <v>0</v>
      </c>
      <c r="BR162" s="465"/>
      <c r="BS162" s="442">
        <f>SUM(J162:U162)</f>
        <v>157369680</v>
      </c>
      <c r="BT162" s="442">
        <f>SUM(V162:AG162)</f>
        <v>236054520</v>
      </c>
      <c r="BU162" s="442">
        <f>SUM(AH162:AS162)</f>
        <v>0</v>
      </c>
      <c r="BV162" s="442">
        <f>SUM(AT162:BE162)</f>
        <v>0</v>
      </c>
      <c r="BW162" s="442">
        <f>SUM(BF162:BQ162)</f>
        <v>0</v>
      </c>
      <c r="BX162" s="535">
        <f t="shared" ref="BX162:CY162" si="342">$C161*$C162*BX161</f>
        <v>0</v>
      </c>
      <c r="BY162" s="535">
        <f t="shared" si="342"/>
        <v>0</v>
      </c>
      <c r="BZ162" s="535">
        <f t="shared" si="342"/>
        <v>0</v>
      </c>
      <c r="CA162" s="535">
        <f t="shared" si="342"/>
        <v>0</v>
      </c>
      <c r="CB162" s="535">
        <f t="shared" si="342"/>
        <v>0</v>
      </c>
      <c r="CC162" s="535">
        <f t="shared" si="342"/>
        <v>0</v>
      </c>
      <c r="CD162" s="535">
        <f t="shared" si="342"/>
        <v>0</v>
      </c>
      <c r="CE162" s="535">
        <f t="shared" si="342"/>
        <v>0</v>
      </c>
      <c r="CF162" s="535">
        <f t="shared" si="342"/>
        <v>0</v>
      </c>
      <c r="CG162" s="535">
        <f t="shared" si="342"/>
        <v>0</v>
      </c>
      <c r="CH162" s="535">
        <f t="shared" si="342"/>
        <v>0</v>
      </c>
      <c r="CI162" s="535">
        <f t="shared" si="342"/>
        <v>0</v>
      </c>
      <c r="CJ162" s="535">
        <f t="shared" si="342"/>
        <v>0</v>
      </c>
      <c r="CK162" s="535">
        <f t="shared" si="342"/>
        <v>0</v>
      </c>
      <c r="CL162" s="535">
        <f t="shared" si="342"/>
        <v>0</v>
      </c>
      <c r="CM162" s="535">
        <f t="shared" si="342"/>
        <v>0</v>
      </c>
      <c r="CN162" s="535">
        <f t="shared" si="342"/>
        <v>0</v>
      </c>
      <c r="CO162" s="535">
        <f t="shared" si="342"/>
        <v>0</v>
      </c>
      <c r="CP162" s="535">
        <f t="shared" si="342"/>
        <v>0</v>
      </c>
      <c r="CQ162" s="535">
        <f t="shared" si="342"/>
        <v>0</v>
      </c>
      <c r="CR162" s="535">
        <f t="shared" si="342"/>
        <v>0</v>
      </c>
      <c r="CS162" s="535">
        <f t="shared" si="342"/>
        <v>0</v>
      </c>
      <c r="CT162" s="535">
        <f t="shared" si="342"/>
        <v>0</v>
      </c>
      <c r="CU162" s="535">
        <f t="shared" si="342"/>
        <v>0</v>
      </c>
      <c r="CV162" s="535">
        <f t="shared" si="342"/>
        <v>0</v>
      </c>
      <c r="CW162" s="535">
        <f t="shared" si="342"/>
        <v>0</v>
      </c>
      <c r="CX162" s="535">
        <f t="shared" si="342"/>
        <v>0</v>
      </c>
      <c r="CY162" s="535">
        <f t="shared" si="342"/>
        <v>0</v>
      </c>
    </row>
    <row r="163" spans="1:103" s="428" customFormat="1">
      <c r="A163" s="460"/>
      <c r="B163" s="484"/>
      <c r="C163" s="582"/>
      <c r="E163" s="463"/>
      <c r="G163" s="514"/>
      <c r="H163" s="514"/>
      <c r="I163" s="515"/>
      <c r="J163" s="443"/>
      <c r="K163" s="443"/>
      <c r="L163" s="443"/>
      <c r="M163" s="443"/>
      <c r="N163" s="443"/>
      <c r="O163" s="443"/>
      <c r="P163" s="443"/>
      <c r="Q163" s="443"/>
      <c r="R163" s="443"/>
      <c r="S163" s="443"/>
      <c r="T163" s="443"/>
      <c r="U163" s="443"/>
      <c r="V163" s="443"/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61"/>
      <c r="BS163" s="514"/>
      <c r="BT163" s="514"/>
      <c r="BU163" s="514"/>
      <c r="BV163" s="514"/>
      <c r="BW163" s="514"/>
      <c r="BX163" s="443"/>
      <c r="BY163" s="443"/>
      <c r="BZ163" s="443"/>
      <c r="CA163" s="443"/>
      <c r="CB163" s="443"/>
      <c r="CC163" s="443"/>
      <c r="CD163" s="443"/>
      <c r="CE163" s="443"/>
      <c r="CF163" s="443"/>
      <c r="CG163" s="443"/>
      <c r="CH163" s="443"/>
      <c r="CI163" s="443"/>
      <c r="CJ163" s="443"/>
      <c r="CK163" s="443"/>
      <c r="CL163" s="443"/>
      <c r="CM163" s="443"/>
      <c r="CN163" s="443"/>
      <c r="CO163" s="443"/>
      <c r="CP163" s="443"/>
      <c r="CQ163" s="443"/>
      <c r="CR163" s="443"/>
      <c r="CS163" s="443"/>
      <c r="CT163" s="443"/>
      <c r="CU163" s="443"/>
      <c r="CV163" s="443"/>
      <c r="CW163" s="443"/>
      <c r="CX163" s="443"/>
      <c r="CY163" s="443"/>
    </row>
    <row r="164" spans="1:103" s="428" customFormat="1">
      <c r="A164" s="460"/>
      <c r="B164" s="584" t="str">
        <f>B32</f>
        <v>W2: Built to suit</v>
      </c>
      <c r="C164" s="582"/>
      <c r="E164" s="463"/>
      <c r="G164" s="514"/>
      <c r="H164" s="514"/>
      <c r="I164" s="515"/>
      <c r="J164" s="443"/>
      <c r="K164" s="443"/>
      <c r="L164" s="443"/>
      <c r="M164" s="443"/>
      <c r="N164" s="443"/>
      <c r="O164" s="443"/>
      <c r="P164" s="443"/>
      <c r="Q164" s="443"/>
      <c r="R164" s="443"/>
      <c r="S164" s="443"/>
      <c r="T164" s="443"/>
      <c r="U164" s="443"/>
      <c r="V164" s="443"/>
      <c r="W164" s="443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443"/>
      <c r="AH164" s="443"/>
      <c r="AI164" s="443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443"/>
      <c r="AU164" s="443"/>
      <c r="AV164" s="443"/>
      <c r="AW164" s="443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443"/>
      <c r="BH164" s="443"/>
      <c r="BI164" s="443"/>
      <c r="BJ164" s="443"/>
      <c r="BK164" s="443"/>
      <c r="BL164" s="443"/>
      <c r="BM164" s="443"/>
      <c r="BN164" s="443"/>
      <c r="BO164" s="443"/>
      <c r="BP164" s="443"/>
      <c r="BQ164" s="443"/>
      <c r="BR164" s="461"/>
      <c r="BS164" s="514"/>
      <c r="BT164" s="514"/>
      <c r="BU164" s="514"/>
      <c r="BV164" s="514"/>
      <c r="BW164" s="514"/>
      <c r="BX164" s="443"/>
      <c r="BY164" s="443"/>
      <c r="BZ164" s="443"/>
      <c r="CA164" s="443"/>
      <c r="CB164" s="443"/>
      <c r="CC164" s="443"/>
      <c r="CD164" s="443"/>
      <c r="CE164" s="443"/>
      <c r="CF164" s="443"/>
      <c r="CG164" s="443"/>
      <c r="CH164" s="443"/>
      <c r="CI164" s="443"/>
      <c r="CJ164" s="443"/>
      <c r="CK164" s="443"/>
      <c r="CL164" s="443"/>
      <c r="CM164" s="443"/>
      <c r="CN164" s="443"/>
      <c r="CO164" s="443"/>
      <c r="CP164" s="443"/>
      <c r="CQ164" s="443"/>
      <c r="CR164" s="443"/>
      <c r="CS164" s="443"/>
      <c r="CT164" s="443"/>
      <c r="CU164" s="443"/>
      <c r="CV164" s="443"/>
      <c r="CW164" s="443"/>
      <c r="CX164" s="443"/>
      <c r="CY164" s="443"/>
    </row>
    <row r="165" spans="1:103">
      <c r="B165" s="484" t="s">
        <v>72</v>
      </c>
      <c r="C165" s="585">
        <f>C161</f>
        <v>14835</v>
      </c>
      <c r="D165" s="440" t="s">
        <v>187</v>
      </c>
      <c r="E165" s="586">
        <f>100%/(D12-C12+1)</f>
        <v>6.6666666666666666E-2</v>
      </c>
      <c r="G165" s="489">
        <f>SUM(J165:BQ165)</f>
        <v>0.99999999999999989</v>
      </c>
      <c r="H165" s="587"/>
      <c r="I165" s="520"/>
      <c r="J165" s="437">
        <f t="shared" ref="J165:AO165" si="343">IF(AND(J$7&gt;=$C$12,J$7&lt;=$D$12),$E165,0)</f>
        <v>0</v>
      </c>
      <c r="K165" s="437">
        <f t="shared" si="343"/>
        <v>0</v>
      </c>
      <c r="L165" s="437">
        <f t="shared" si="343"/>
        <v>0</v>
      </c>
      <c r="M165" s="437">
        <f t="shared" si="343"/>
        <v>0</v>
      </c>
      <c r="N165" s="437">
        <f t="shared" si="343"/>
        <v>0</v>
      </c>
      <c r="O165" s="437">
        <f t="shared" si="343"/>
        <v>0</v>
      </c>
      <c r="P165" s="437">
        <f t="shared" si="343"/>
        <v>6.6666666666666666E-2</v>
      </c>
      <c r="Q165" s="437">
        <f t="shared" si="343"/>
        <v>6.6666666666666666E-2</v>
      </c>
      <c r="R165" s="437">
        <f t="shared" si="343"/>
        <v>6.6666666666666666E-2</v>
      </c>
      <c r="S165" s="437">
        <f t="shared" si="343"/>
        <v>6.6666666666666666E-2</v>
      </c>
      <c r="T165" s="437">
        <f t="shared" si="343"/>
        <v>6.6666666666666666E-2</v>
      </c>
      <c r="U165" s="437">
        <f t="shared" si="343"/>
        <v>6.6666666666666666E-2</v>
      </c>
      <c r="V165" s="437">
        <f t="shared" si="343"/>
        <v>6.6666666666666666E-2</v>
      </c>
      <c r="W165" s="437">
        <f t="shared" si="343"/>
        <v>6.6666666666666666E-2</v>
      </c>
      <c r="X165" s="437">
        <f t="shared" si="343"/>
        <v>6.6666666666666666E-2</v>
      </c>
      <c r="Y165" s="437">
        <f t="shared" si="343"/>
        <v>6.6666666666666666E-2</v>
      </c>
      <c r="Z165" s="437">
        <f t="shared" si="343"/>
        <v>6.6666666666666666E-2</v>
      </c>
      <c r="AA165" s="437">
        <f t="shared" si="343"/>
        <v>6.6666666666666666E-2</v>
      </c>
      <c r="AB165" s="437">
        <f t="shared" si="343"/>
        <v>6.6666666666666666E-2</v>
      </c>
      <c r="AC165" s="437">
        <f t="shared" si="343"/>
        <v>6.6666666666666666E-2</v>
      </c>
      <c r="AD165" s="437">
        <f t="shared" si="343"/>
        <v>6.6666666666666666E-2</v>
      </c>
      <c r="AE165" s="437">
        <f t="shared" si="343"/>
        <v>0</v>
      </c>
      <c r="AF165" s="437">
        <f t="shared" si="343"/>
        <v>0</v>
      </c>
      <c r="AG165" s="437">
        <f t="shared" si="343"/>
        <v>0</v>
      </c>
      <c r="AH165" s="437">
        <f t="shared" si="343"/>
        <v>0</v>
      </c>
      <c r="AI165" s="437">
        <f t="shared" si="343"/>
        <v>0</v>
      </c>
      <c r="AJ165" s="437">
        <f t="shared" si="343"/>
        <v>0</v>
      </c>
      <c r="AK165" s="437">
        <f t="shared" si="343"/>
        <v>0</v>
      </c>
      <c r="AL165" s="437">
        <f t="shared" si="343"/>
        <v>0</v>
      </c>
      <c r="AM165" s="437">
        <f t="shared" si="343"/>
        <v>0</v>
      </c>
      <c r="AN165" s="437">
        <f t="shared" si="343"/>
        <v>0</v>
      </c>
      <c r="AO165" s="437">
        <f t="shared" si="343"/>
        <v>0</v>
      </c>
      <c r="AP165" s="437">
        <f t="shared" ref="AP165:BQ165" si="344">IF(AND(AP$7&gt;=$C$12,AP$7&lt;=$D$12),$E165,0)</f>
        <v>0</v>
      </c>
      <c r="AQ165" s="437">
        <f t="shared" si="344"/>
        <v>0</v>
      </c>
      <c r="AR165" s="437">
        <f t="shared" si="344"/>
        <v>0</v>
      </c>
      <c r="AS165" s="437">
        <f t="shared" si="344"/>
        <v>0</v>
      </c>
      <c r="AT165" s="437">
        <f t="shared" si="344"/>
        <v>0</v>
      </c>
      <c r="AU165" s="437">
        <f t="shared" si="344"/>
        <v>0</v>
      </c>
      <c r="AV165" s="437">
        <f t="shared" si="344"/>
        <v>0</v>
      </c>
      <c r="AW165" s="437">
        <f t="shared" si="344"/>
        <v>0</v>
      </c>
      <c r="AX165" s="437">
        <f t="shared" si="344"/>
        <v>0</v>
      </c>
      <c r="AY165" s="437">
        <f t="shared" si="344"/>
        <v>0</v>
      </c>
      <c r="AZ165" s="437">
        <f t="shared" si="344"/>
        <v>0</v>
      </c>
      <c r="BA165" s="437">
        <f t="shared" si="344"/>
        <v>0</v>
      </c>
      <c r="BB165" s="437">
        <f t="shared" si="344"/>
        <v>0</v>
      </c>
      <c r="BC165" s="437">
        <f t="shared" si="344"/>
        <v>0</v>
      </c>
      <c r="BD165" s="437">
        <f t="shared" si="344"/>
        <v>0</v>
      </c>
      <c r="BE165" s="437">
        <f t="shared" si="344"/>
        <v>0</v>
      </c>
      <c r="BF165" s="437">
        <f t="shared" si="344"/>
        <v>0</v>
      </c>
      <c r="BG165" s="437">
        <f t="shared" si="344"/>
        <v>0</v>
      </c>
      <c r="BH165" s="437">
        <f t="shared" si="344"/>
        <v>0</v>
      </c>
      <c r="BI165" s="437">
        <f t="shared" si="344"/>
        <v>0</v>
      </c>
      <c r="BJ165" s="437">
        <f t="shared" si="344"/>
        <v>0</v>
      </c>
      <c r="BK165" s="437">
        <f t="shared" si="344"/>
        <v>0</v>
      </c>
      <c r="BL165" s="437">
        <f t="shared" si="344"/>
        <v>0</v>
      </c>
      <c r="BM165" s="437">
        <f t="shared" si="344"/>
        <v>0</v>
      </c>
      <c r="BN165" s="437">
        <f t="shared" si="344"/>
        <v>0</v>
      </c>
      <c r="BO165" s="437">
        <f t="shared" si="344"/>
        <v>0</v>
      </c>
      <c r="BP165" s="437">
        <f t="shared" si="344"/>
        <v>0</v>
      </c>
      <c r="BQ165" s="437">
        <f t="shared" si="344"/>
        <v>0</v>
      </c>
      <c r="BR165" s="465"/>
      <c r="BS165" s="465"/>
      <c r="BT165" s="465"/>
      <c r="BU165" s="465"/>
      <c r="BV165" s="465"/>
      <c r="BW165" s="437"/>
      <c r="BX165" s="437">
        <f t="shared" ref="BX165:CY165" si="345">IF(AND(BX$7&gt;=$C$12,BX$7&lt;=$D$12),$E165,0)</f>
        <v>0</v>
      </c>
      <c r="BY165" s="437">
        <f t="shared" si="345"/>
        <v>0</v>
      </c>
      <c r="BZ165" s="437">
        <f t="shared" si="345"/>
        <v>0</v>
      </c>
      <c r="CA165" s="437">
        <f t="shared" si="345"/>
        <v>0</v>
      </c>
      <c r="CB165" s="437">
        <f t="shared" si="345"/>
        <v>0</v>
      </c>
      <c r="CC165" s="437">
        <f t="shared" si="345"/>
        <v>0</v>
      </c>
      <c r="CD165" s="437">
        <f t="shared" si="345"/>
        <v>0</v>
      </c>
      <c r="CE165" s="437">
        <f t="shared" si="345"/>
        <v>0</v>
      </c>
      <c r="CF165" s="437">
        <f t="shared" si="345"/>
        <v>0</v>
      </c>
      <c r="CG165" s="437">
        <f t="shared" si="345"/>
        <v>0</v>
      </c>
      <c r="CH165" s="437">
        <f t="shared" si="345"/>
        <v>0</v>
      </c>
      <c r="CI165" s="437">
        <f t="shared" si="345"/>
        <v>0</v>
      </c>
      <c r="CJ165" s="437">
        <f t="shared" si="345"/>
        <v>0</v>
      </c>
      <c r="CK165" s="437">
        <f t="shared" si="345"/>
        <v>0</v>
      </c>
      <c r="CL165" s="437">
        <f t="shared" si="345"/>
        <v>0</v>
      </c>
      <c r="CM165" s="437">
        <f t="shared" si="345"/>
        <v>0</v>
      </c>
      <c r="CN165" s="437">
        <f t="shared" si="345"/>
        <v>0</v>
      </c>
      <c r="CO165" s="437">
        <f t="shared" si="345"/>
        <v>0</v>
      </c>
      <c r="CP165" s="437">
        <f t="shared" si="345"/>
        <v>0</v>
      </c>
      <c r="CQ165" s="437">
        <f t="shared" si="345"/>
        <v>0</v>
      </c>
      <c r="CR165" s="437">
        <f t="shared" si="345"/>
        <v>0</v>
      </c>
      <c r="CS165" s="437">
        <f t="shared" si="345"/>
        <v>0</v>
      </c>
      <c r="CT165" s="437">
        <f t="shared" si="345"/>
        <v>0</v>
      </c>
      <c r="CU165" s="437">
        <f t="shared" si="345"/>
        <v>0</v>
      </c>
      <c r="CV165" s="437">
        <f t="shared" si="345"/>
        <v>0</v>
      </c>
      <c r="CW165" s="437">
        <f t="shared" si="345"/>
        <v>0</v>
      </c>
      <c r="CX165" s="437">
        <f t="shared" si="345"/>
        <v>0</v>
      </c>
      <c r="CY165" s="437">
        <f t="shared" si="345"/>
        <v>0</v>
      </c>
    </row>
    <row r="166" spans="1:103">
      <c r="B166" s="484" t="s">
        <v>73</v>
      </c>
      <c r="C166" s="588">
        <f>E33</f>
        <v>22056</v>
      </c>
      <c r="D166" s="440" t="s">
        <v>186</v>
      </c>
      <c r="G166" s="442">
        <f>SUM(BS166:CY166)</f>
        <v>327200760</v>
      </c>
      <c r="H166" s="442" t="s">
        <v>136</v>
      </c>
      <c r="I166" s="520"/>
      <c r="J166" s="535">
        <f t="shared" ref="J166:AO166" si="346">$C165*$C166*J165</f>
        <v>0</v>
      </c>
      <c r="K166" s="535">
        <f t="shared" si="346"/>
        <v>0</v>
      </c>
      <c r="L166" s="535">
        <f t="shared" si="346"/>
        <v>0</v>
      </c>
      <c r="M166" s="535">
        <f t="shared" si="346"/>
        <v>0</v>
      </c>
      <c r="N166" s="535">
        <f t="shared" si="346"/>
        <v>0</v>
      </c>
      <c r="O166" s="535">
        <f t="shared" si="346"/>
        <v>0</v>
      </c>
      <c r="P166" s="535">
        <f t="shared" si="346"/>
        <v>21813384</v>
      </c>
      <c r="Q166" s="535">
        <f t="shared" si="346"/>
        <v>21813384</v>
      </c>
      <c r="R166" s="535">
        <f t="shared" si="346"/>
        <v>21813384</v>
      </c>
      <c r="S166" s="535">
        <f t="shared" si="346"/>
        <v>21813384</v>
      </c>
      <c r="T166" s="535">
        <f t="shared" si="346"/>
        <v>21813384</v>
      </c>
      <c r="U166" s="535">
        <f t="shared" si="346"/>
        <v>21813384</v>
      </c>
      <c r="V166" s="535">
        <f t="shared" si="346"/>
        <v>21813384</v>
      </c>
      <c r="W166" s="535">
        <f t="shared" si="346"/>
        <v>21813384</v>
      </c>
      <c r="X166" s="535">
        <f t="shared" si="346"/>
        <v>21813384</v>
      </c>
      <c r="Y166" s="535">
        <f t="shared" si="346"/>
        <v>21813384</v>
      </c>
      <c r="Z166" s="535">
        <f t="shared" si="346"/>
        <v>21813384</v>
      </c>
      <c r="AA166" s="535">
        <f t="shared" si="346"/>
        <v>21813384</v>
      </c>
      <c r="AB166" s="535">
        <f t="shared" si="346"/>
        <v>21813384</v>
      </c>
      <c r="AC166" s="535">
        <f t="shared" si="346"/>
        <v>21813384</v>
      </c>
      <c r="AD166" s="535">
        <f t="shared" si="346"/>
        <v>21813384</v>
      </c>
      <c r="AE166" s="535">
        <f t="shared" si="346"/>
        <v>0</v>
      </c>
      <c r="AF166" s="535">
        <f t="shared" si="346"/>
        <v>0</v>
      </c>
      <c r="AG166" s="535">
        <f t="shared" si="346"/>
        <v>0</v>
      </c>
      <c r="AH166" s="535">
        <f t="shared" si="346"/>
        <v>0</v>
      </c>
      <c r="AI166" s="535">
        <f t="shared" si="346"/>
        <v>0</v>
      </c>
      <c r="AJ166" s="535">
        <f t="shared" si="346"/>
        <v>0</v>
      </c>
      <c r="AK166" s="535">
        <f t="shared" si="346"/>
        <v>0</v>
      </c>
      <c r="AL166" s="535">
        <f t="shared" si="346"/>
        <v>0</v>
      </c>
      <c r="AM166" s="535">
        <f t="shared" si="346"/>
        <v>0</v>
      </c>
      <c r="AN166" s="535">
        <f t="shared" si="346"/>
        <v>0</v>
      </c>
      <c r="AO166" s="535">
        <f t="shared" si="346"/>
        <v>0</v>
      </c>
      <c r="AP166" s="535">
        <f t="shared" ref="AP166:BU166" si="347">$C165*$C166*AP165</f>
        <v>0</v>
      </c>
      <c r="AQ166" s="535">
        <f t="shared" si="347"/>
        <v>0</v>
      </c>
      <c r="AR166" s="535">
        <f t="shared" si="347"/>
        <v>0</v>
      </c>
      <c r="AS166" s="535">
        <f t="shared" si="347"/>
        <v>0</v>
      </c>
      <c r="AT166" s="535">
        <f t="shared" si="347"/>
        <v>0</v>
      </c>
      <c r="AU166" s="535">
        <f t="shared" si="347"/>
        <v>0</v>
      </c>
      <c r="AV166" s="535">
        <f t="shared" si="347"/>
        <v>0</v>
      </c>
      <c r="AW166" s="535">
        <f t="shared" si="347"/>
        <v>0</v>
      </c>
      <c r="AX166" s="535">
        <f t="shared" si="347"/>
        <v>0</v>
      </c>
      <c r="AY166" s="535">
        <f t="shared" si="347"/>
        <v>0</v>
      </c>
      <c r="AZ166" s="535">
        <f t="shared" si="347"/>
        <v>0</v>
      </c>
      <c r="BA166" s="535">
        <f t="shared" si="347"/>
        <v>0</v>
      </c>
      <c r="BB166" s="535">
        <f t="shared" si="347"/>
        <v>0</v>
      </c>
      <c r="BC166" s="535">
        <f t="shared" si="347"/>
        <v>0</v>
      </c>
      <c r="BD166" s="535">
        <f t="shared" si="347"/>
        <v>0</v>
      </c>
      <c r="BE166" s="535">
        <f t="shared" si="347"/>
        <v>0</v>
      </c>
      <c r="BF166" s="535">
        <f t="shared" si="347"/>
        <v>0</v>
      </c>
      <c r="BG166" s="535">
        <f t="shared" si="347"/>
        <v>0</v>
      </c>
      <c r="BH166" s="535">
        <f t="shared" si="347"/>
        <v>0</v>
      </c>
      <c r="BI166" s="535">
        <f t="shared" si="347"/>
        <v>0</v>
      </c>
      <c r="BJ166" s="535">
        <f t="shared" si="347"/>
        <v>0</v>
      </c>
      <c r="BK166" s="535">
        <f t="shared" si="347"/>
        <v>0</v>
      </c>
      <c r="BL166" s="535">
        <f t="shared" si="347"/>
        <v>0</v>
      </c>
      <c r="BM166" s="535">
        <f t="shared" si="347"/>
        <v>0</v>
      </c>
      <c r="BN166" s="535">
        <f t="shared" si="347"/>
        <v>0</v>
      </c>
      <c r="BO166" s="535">
        <f t="shared" si="347"/>
        <v>0</v>
      </c>
      <c r="BP166" s="535">
        <f t="shared" si="347"/>
        <v>0</v>
      </c>
      <c r="BQ166" s="535">
        <f t="shared" si="347"/>
        <v>0</v>
      </c>
      <c r="BR166" s="465"/>
      <c r="BS166" s="442">
        <f>SUM(J166:U166)</f>
        <v>130880304</v>
      </c>
      <c r="BT166" s="442">
        <f>SUM(V166:AG166)</f>
        <v>196320456</v>
      </c>
      <c r="BU166" s="442">
        <f>SUM(AH166:AS166)</f>
        <v>0</v>
      </c>
      <c r="BV166" s="442">
        <f>SUM(AT166:BE166)</f>
        <v>0</v>
      </c>
      <c r="BW166" s="442">
        <f>SUM(BF166:BQ166)</f>
        <v>0</v>
      </c>
      <c r="BX166" s="535">
        <f t="shared" ref="BX166:CY166" si="348">$C165*$C166*BX165</f>
        <v>0</v>
      </c>
      <c r="BY166" s="535">
        <f t="shared" si="348"/>
        <v>0</v>
      </c>
      <c r="BZ166" s="535">
        <f t="shared" si="348"/>
        <v>0</v>
      </c>
      <c r="CA166" s="535">
        <f t="shared" si="348"/>
        <v>0</v>
      </c>
      <c r="CB166" s="535">
        <f t="shared" si="348"/>
        <v>0</v>
      </c>
      <c r="CC166" s="535">
        <f t="shared" si="348"/>
        <v>0</v>
      </c>
      <c r="CD166" s="535">
        <f t="shared" si="348"/>
        <v>0</v>
      </c>
      <c r="CE166" s="535">
        <f t="shared" si="348"/>
        <v>0</v>
      </c>
      <c r="CF166" s="535">
        <f t="shared" si="348"/>
        <v>0</v>
      </c>
      <c r="CG166" s="535">
        <f t="shared" si="348"/>
        <v>0</v>
      </c>
      <c r="CH166" s="535">
        <f t="shared" si="348"/>
        <v>0</v>
      </c>
      <c r="CI166" s="535">
        <f t="shared" si="348"/>
        <v>0</v>
      </c>
      <c r="CJ166" s="535">
        <f t="shared" si="348"/>
        <v>0</v>
      </c>
      <c r="CK166" s="535">
        <f t="shared" si="348"/>
        <v>0</v>
      </c>
      <c r="CL166" s="535">
        <f t="shared" si="348"/>
        <v>0</v>
      </c>
      <c r="CM166" s="535">
        <f t="shared" si="348"/>
        <v>0</v>
      </c>
      <c r="CN166" s="535">
        <f t="shared" si="348"/>
        <v>0</v>
      </c>
      <c r="CO166" s="535">
        <f t="shared" si="348"/>
        <v>0</v>
      </c>
      <c r="CP166" s="535">
        <f t="shared" si="348"/>
        <v>0</v>
      </c>
      <c r="CQ166" s="535">
        <f t="shared" si="348"/>
        <v>0</v>
      </c>
      <c r="CR166" s="535">
        <f t="shared" si="348"/>
        <v>0</v>
      </c>
      <c r="CS166" s="535">
        <f t="shared" si="348"/>
        <v>0</v>
      </c>
      <c r="CT166" s="535">
        <f t="shared" si="348"/>
        <v>0</v>
      </c>
      <c r="CU166" s="535">
        <f t="shared" si="348"/>
        <v>0</v>
      </c>
      <c r="CV166" s="535">
        <f t="shared" si="348"/>
        <v>0</v>
      </c>
      <c r="CW166" s="535">
        <f t="shared" si="348"/>
        <v>0</v>
      </c>
      <c r="CX166" s="535">
        <f t="shared" si="348"/>
        <v>0</v>
      </c>
      <c r="CY166" s="535">
        <f t="shared" si="348"/>
        <v>0</v>
      </c>
    </row>
    <row r="167" spans="1:103" s="428" customFormat="1">
      <c r="A167" s="460"/>
      <c r="B167" s="484"/>
      <c r="C167" s="582"/>
      <c r="E167" s="463"/>
      <c r="G167" s="514"/>
      <c r="H167" s="514"/>
      <c r="I167" s="515"/>
      <c r="J167" s="443"/>
      <c r="K167" s="443"/>
      <c r="L167" s="443"/>
      <c r="M167" s="443"/>
      <c r="N167" s="443"/>
      <c r="O167" s="443"/>
      <c r="P167" s="443"/>
      <c r="Q167" s="443"/>
      <c r="R167" s="443"/>
      <c r="S167" s="443"/>
      <c r="T167" s="443"/>
      <c r="U167" s="443"/>
      <c r="V167" s="443"/>
      <c r="W167" s="443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443"/>
      <c r="AH167" s="443"/>
      <c r="AI167" s="443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443"/>
      <c r="AU167" s="443"/>
      <c r="AV167" s="443"/>
      <c r="AW167" s="443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443"/>
      <c r="BH167" s="443"/>
      <c r="BI167" s="443"/>
      <c r="BJ167" s="443"/>
      <c r="BK167" s="443"/>
      <c r="BL167" s="443"/>
      <c r="BM167" s="443"/>
      <c r="BN167" s="443"/>
      <c r="BO167" s="443"/>
      <c r="BP167" s="443"/>
      <c r="BQ167" s="443"/>
      <c r="BR167" s="461"/>
      <c r="BS167" s="514"/>
      <c r="BT167" s="514"/>
      <c r="BU167" s="514"/>
      <c r="BV167" s="514"/>
      <c r="BW167" s="514"/>
      <c r="BX167" s="443"/>
      <c r="BY167" s="443"/>
      <c r="BZ167" s="443"/>
      <c r="CA167" s="443"/>
      <c r="CB167" s="443"/>
      <c r="CC167" s="443"/>
      <c r="CD167" s="443"/>
      <c r="CE167" s="443"/>
      <c r="CF167" s="443"/>
      <c r="CG167" s="443"/>
      <c r="CH167" s="443"/>
      <c r="CI167" s="443"/>
      <c r="CJ167" s="443"/>
      <c r="CK167" s="443"/>
      <c r="CL167" s="443"/>
      <c r="CM167" s="443"/>
      <c r="CN167" s="443"/>
      <c r="CO167" s="443"/>
      <c r="CP167" s="443"/>
      <c r="CQ167" s="443"/>
      <c r="CR167" s="443"/>
      <c r="CS167" s="443"/>
      <c r="CT167" s="443"/>
      <c r="CU167" s="443"/>
      <c r="CV167" s="443"/>
      <c r="CW167" s="443"/>
      <c r="CX167" s="443"/>
      <c r="CY167" s="443"/>
    </row>
    <row r="168" spans="1:103" s="428" customFormat="1">
      <c r="A168" s="460"/>
      <c r="B168" s="584" t="str">
        <f>B40</f>
        <v>W3: Built to suit</v>
      </c>
      <c r="C168" s="582"/>
      <c r="E168" s="463"/>
      <c r="G168" s="514"/>
      <c r="H168" s="514"/>
      <c r="I168" s="515"/>
      <c r="J168" s="443"/>
      <c r="K168" s="443"/>
      <c r="L168" s="443"/>
      <c r="M168" s="443"/>
      <c r="N168" s="443"/>
      <c r="O168" s="443"/>
      <c r="P168" s="443"/>
      <c r="Q168" s="443"/>
      <c r="R168" s="443"/>
      <c r="S168" s="443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61"/>
      <c r="BS168" s="514"/>
      <c r="BT168" s="514"/>
      <c r="BU168" s="514"/>
      <c r="BV168" s="514"/>
      <c r="BW168" s="514"/>
      <c r="BX168" s="443"/>
      <c r="BY168" s="443"/>
      <c r="BZ168" s="443"/>
      <c r="CA168" s="443"/>
      <c r="CB168" s="443"/>
      <c r="CC168" s="443"/>
      <c r="CD168" s="443"/>
      <c r="CE168" s="443"/>
      <c r="CF168" s="443"/>
      <c r="CG168" s="443"/>
      <c r="CH168" s="443"/>
      <c r="CI168" s="443"/>
      <c r="CJ168" s="443"/>
      <c r="CK168" s="443"/>
      <c r="CL168" s="443"/>
      <c r="CM168" s="443"/>
      <c r="CN168" s="443"/>
      <c r="CO168" s="443"/>
      <c r="CP168" s="443"/>
      <c r="CQ168" s="443"/>
      <c r="CR168" s="443"/>
      <c r="CS168" s="443"/>
      <c r="CT168" s="443"/>
      <c r="CU168" s="443"/>
      <c r="CV168" s="443"/>
      <c r="CW168" s="443"/>
      <c r="CX168" s="443"/>
      <c r="CY168" s="443"/>
    </row>
    <row r="169" spans="1:103">
      <c r="B169" s="484" t="s">
        <v>72</v>
      </c>
      <c r="C169" s="585">
        <f>C165</f>
        <v>14835</v>
      </c>
      <c r="D169" s="440" t="s">
        <v>187</v>
      </c>
      <c r="E169" s="586">
        <f>100%/(D12-C12+1)</f>
        <v>6.6666666666666666E-2</v>
      </c>
      <c r="G169" s="489">
        <f>SUM(J169:BQ169)</f>
        <v>0.99999999999999989</v>
      </c>
      <c r="H169" s="587"/>
      <c r="I169" s="520"/>
      <c r="J169" s="437">
        <f t="shared" ref="J169:AO169" si="349">IF(AND(J$7&gt;=$C$12,J$7&lt;=$D$12),$E169,0)</f>
        <v>0</v>
      </c>
      <c r="K169" s="437">
        <f t="shared" si="349"/>
        <v>0</v>
      </c>
      <c r="L169" s="437">
        <f t="shared" si="349"/>
        <v>0</v>
      </c>
      <c r="M169" s="437">
        <f t="shared" si="349"/>
        <v>0</v>
      </c>
      <c r="N169" s="437">
        <f t="shared" si="349"/>
        <v>0</v>
      </c>
      <c r="O169" s="437">
        <f t="shared" si="349"/>
        <v>0</v>
      </c>
      <c r="P169" s="437">
        <f t="shared" si="349"/>
        <v>6.6666666666666666E-2</v>
      </c>
      <c r="Q169" s="437">
        <f t="shared" si="349"/>
        <v>6.6666666666666666E-2</v>
      </c>
      <c r="R169" s="437">
        <f t="shared" si="349"/>
        <v>6.6666666666666666E-2</v>
      </c>
      <c r="S169" s="437">
        <f t="shared" si="349"/>
        <v>6.6666666666666666E-2</v>
      </c>
      <c r="T169" s="437">
        <f t="shared" si="349"/>
        <v>6.6666666666666666E-2</v>
      </c>
      <c r="U169" s="437">
        <f t="shared" si="349"/>
        <v>6.6666666666666666E-2</v>
      </c>
      <c r="V169" s="437">
        <f t="shared" si="349"/>
        <v>6.6666666666666666E-2</v>
      </c>
      <c r="W169" s="437">
        <f t="shared" si="349"/>
        <v>6.6666666666666666E-2</v>
      </c>
      <c r="X169" s="437">
        <f t="shared" si="349"/>
        <v>6.6666666666666666E-2</v>
      </c>
      <c r="Y169" s="437">
        <f t="shared" si="349"/>
        <v>6.6666666666666666E-2</v>
      </c>
      <c r="Z169" s="437">
        <f t="shared" si="349"/>
        <v>6.6666666666666666E-2</v>
      </c>
      <c r="AA169" s="437">
        <f t="shared" si="349"/>
        <v>6.6666666666666666E-2</v>
      </c>
      <c r="AB169" s="437">
        <f t="shared" si="349"/>
        <v>6.6666666666666666E-2</v>
      </c>
      <c r="AC169" s="437">
        <f t="shared" si="349"/>
        <v>6.6666666666666666E-2</v>
      </c>
      <c r="AD169" s="437">
        <f t="shared" si="349"/>
        <v>6.6666666666666666E-2</v>
      </c>
      <c r="AE169" s="437">
        <f t="shared" si="349"/>
        <v>0</v>
      </c>
      <c r="AF169" s="437">
        <f t="shared" si="349"/>
        <v>0</v>
      </c>
      <c r="AG169" s="437">
        <f t="shared" si="349"/>
        <v>0</v>
      </c>
      <c r="AH169" s="437">
        <f t="shared" si="349"/>
        <v>0</v>
      </c>
      <c r="AI169" s="437">
        <f t="shared" si="349"/>
        <v>0</v>
      </c>
      <c r="AJ169" s="437">
        <f t="shared" si="349"/>
        <v>0</v>
      </c>
      <c r="AK169" s="437">
        <f t="shared" si="349"/>
        <v>0</v>
      </c>
      <c r="AL169" s="437">
        <f t="shared" si="349"/>
        <v>0</v>
      </c>
      <c r="AM169" s="437">
        <f t="shared" si="349"/>
        <v>0</v>
      </c>
      <c r="AN169" s="437">
        <f t="shared" si="349"/>
        <v>0</v>
      </c>
      <c r="AO169" s="437">
        <f t="shared" si="349"/>
        <v>0</v>
      </c>
      <c r="AP169" s="437">
        <f t="shared" ref="AP169:BQ169" si="350">IF(AND(AP$7&gt;=$C$12,AP$7&lt;=$D$12),$E169,0)</f>
        <v>0</v>
      </c>
      <c r="AQ169" s="437">
        <f t="shared" si="350"/>
        <v>0</v>
      </c>
      <c r="AR169" s="437">
        <f t="shared" si="350"/>
        <v>0</v>
      </c>
      <c r="AS169" s="437">
        <f t="shared" si="350"/>
        <v>0</v>
      </c>
      <c r="AT169" s="437">
        <f t="shared" si="350"/>
        <v>0</v>
      </c>
      <c r="AU169" s="437">
        <f t="shared" si="350"/>
        <v>0</v>
      </c>
      <c r="AV169" s="437">
        <f t="shared" si="350"/>
        <v>0</v>
      </c>
      <c r="AW169" s="437">
        <f t="shared" si="350"/>
        <v>0</v>
      </c>
      <c r="AX169" s="437">
        <f t="shared" si="350"/>
        <v>0</v>
      </c>
      <c r="AY169" s="437">
        <f t="shared" si="350"/>
        <v>0</v>
      </c>
      <c r="AZ169" s="437">
        <f t="shared" si="350"/>
        <v>0</v>
      </c>
      <c r="BA169" s="437">
        <f t="shared" si="350"/>
        <v>0</v>
      </c>
      <c r="BB169" s="437">
        <f t="shared" si="350"/>
        <v>0</v>
      </c>
      <c r="BC169" s="437">
        <f t="shared" si="350"/>
        <v>0</v>
      </c>
      <c r="BD169" s="437">
        <f t="shared" si="350"/>
        <v>0</v>
      </c>
      <c r="BE169" s="437">
        <f t="shared" si="350"/>
        <v>0</v>
      </c>
      <c r="BF169" s="437">
        <f t="shared" si="350"/>
        <v>0</v>
      </c>
      <c r="BG169" s="437">
        <f t="shared" si="350"/>
        <v>0</v>
      </c>
      <c r="BH169" s="437">
        <f t="shared" si="350"/>
        <v>0</v>
      </c>
      <c r="BI169" s="437">
        <f t="shared" si="350"/>
        <v>0</v>
      </c>
      <c r="BJ169" s="437">
        <f t="shared" si="350"/>
        <v>0</v>
      </c>
      <c r="BK169" s="437">
        <f t="shared" si="350"/>
        <v>0</v>
      </c>
      <c r="BL169" s="437">
        <f t="shared" si="350"/>
        <v>0</v>
      </c>
      <c r="BM169" s="437">
        <f t="shared" si="350"/>
        <v>0</v>
      </c>
      <c r="BN169" s="437">
        <f t="shared" si="350"/>
        <v>0</v>
      </c>
      <c r="BO169" s="437">
        <f t="shared" si="350"/>
        <v>0</v>
      </c>
      <c r="BP169" s="437">
        <f t="shared" si="350"/>
        <v>0</v>
      </c>
      <c r="BQ169" s="437">
        <f t="shared" si="350"/>
        <v>0</v>
      </c>
      <c r="BR169" s="465"/>
      <c r="BS169" s="465"/>
      <c r="BT169" s="465"/>
      <c r="BU169" s="465"/>
      <c r="BV169" s="465"/>
      <c r="BW169" s="437"/>
      <c r="BX169" s="437">
        <f t="shared" ref="BX169:CY169" si="351">IF(AND(BX$7&gt;=$C$12,BX$7&lt;=$D$12),$E169,0)</f>
        <v>0</v>
      </c>
      <c r="BY169" s="437">
        <f t="shared" si="351"/>
        <v>0</v>
      </c>
      <c r="BZ169" s="437">
        <f t="shared" si="351"/>
        <v>0</v>
      </c>
      <c r="CA169" s="437">
        <f t="shared" si="351"/>
        <v>0</v>
      </c>
      <c r="CB169" s="437">
        <f t="shared" si="351"/>
        <v>0</v>
      </c>
      <c r="CC169" s="437">
        <f t="shared" si="351"/>
        <v>0</v>
      </c>
      <c r="CD169" s="437">
        <f t="shared" si="351"/>
        <v>0</v>
      </c>
      <c r="CE169" s="437">
        <f t="shared" si="351"/>
        <v>0</v>
      </c>
      <c r="CF169" s="437">
        <f t="shared" si="351"/>
        <v>0</v>
      </c>
      <c r="CG169" s="437">
        <f t="shared" si="351"/>
        <v>0</v>
      </c>
      <c r="CH169" s="437">
        <f t="shared" si="351"/>
        <v>0</v>
      </c>
      <c r="CI169" s="437">
        <f t="shared" si="351"/>
        <v>0</v>
      </c>
      <c r="CJ169" s="437">
        <f t="shared" si="351"/>
        <v>0</v>
      </c>
      <c r="CK169" s="437">
        <f t="shared" si="351"/>
        <v>0</v>
      </c>
      <c r="CL169" s="437">
        <f t="shared" si="351"/>
        <v>0</v>
      </c>
      <c r="CM169" s="437">
        <f t="shared" si="351"/>
        <v>0</v>
      </c>
      <c r="CN169" s="437">
        <f t="shared" si="351"/>
        <v>0</v>
      </c>
      <c r="CO169" s="437">
        <f t="shared" si="351"/>
        <v>0</v>
      </c>
      <c r="CP169" s="437">
        <f t="shared" si="351"/>
        <v>0</v>
      </c>
      <c r="CQ169" s="437">
        <f t="shared" si="351"/>
        <v>0</v>
      </c>
      <c r="CR169" s="437">
        <f t="shared" si="351"/>
        <v>0</v>
      </c>
      <c r="CS169" s="437">
        <f t="shared" si="351"/>
        <v>0</v>
      </c>
      <c r="CT169" s="437">
        <f t="shared" si="351"/>
        <v>0</v>
      </c>
      <c r="CU169" s="437">
        <f t="shared" si="351"/>
        <v>0</v>
      </c>
      <c r="CV169" s="437">
        <f t="shared" si="351"/>
        <v>0</v>
      </c>
      <c r="CW169" s="437">
        <f t="shared" si="351"/>
        <v>0</v>
      </c>
      <c r="CX169" s="437">
        <f t="shared" si="351"/>
        <v>0</v>
      </c>
      <c r="CY169" s="437">
        <f t="shared" si="351"/>
        <v>0</v>
      </c>
    </row>
    <row r="170" spans="1:103">
      <c r="B170" s="484" t="s">
        <v>73</v>
      </c>
      <c r="C170" s="588">
        <f>E41</f>
        <v>6715</v>
      </c>
      <c r="D170" s="440" t="s">
        <v>186</v>
      </c>
      <c r="G170" s="442">
        <f>SUM(BS170:CY170)</f>
        <v>99617025</v>
      </c>
      <c r="H170" s="442" t="s">
        <v>136</v>
      </c>
      <c r="I170" s="520"/>
      <c r="J170" s="535">
        <f t="shared" ref="J170:AO170" si="352">$C169*$C170*J169</f>
        <v>0</v>
      </c>
      <c r="K170" s="535">
        <f t="shared" si="352"/>
        <v>0</v>
      </c>
      <c r="L170" s="535">
        <f t="shared" si="352"/>
        <v>0</v>
      </c>
      <c r="M170" s="535">
        <f t="shared" si="352"/>
        <v>0</v>
      </c>
      <c r="N170" s="535">
        <f t="shared" si="352"/>
        <v>0</v>
      </c>
      <c r="O170" s="535">
        <f t="shared" si="352"/>
        <v>0</v>
      </c>
      <c r="P170" s="535">
        <f t="shared" si="352"/>
        <v>6641135</v>
      </c>
      <c r="Q170" s="535">
        <f t="shared" si="352"/>
        <v>6641135</v>
      </c>
      <c r="R170" s="535">
        <f t="shared" si="352"/>
        <v>6641135</v>
      </c>
      <c r="S170" s="535">
        <f t="shared" si="352"/>
        <v>6641135</v>
      </c>
      <c r="T170" s="535">
        <f t="shared" si="352"/>
        <v>6641135</v>
      </c>
      <c r="U170" s="535">
        <f t="shared" si="352"/>
        <v>6641135</v>
      </c>
      <c r="V170" s="535">
        <f t="shared" si="352"/>
        <v>6641135</v>
      </c>
      <c r="W170" s="535">
        <f t="shared" si="352"/>
        <v>6641135</v>
      </c>
      <c r="X170" s="535">
        <f t="shared" si="352"/>
        <v>6641135</v>
      </c>
      <c r="Y170" s="535">
        <f t="shared" si="352"/>
        <v>6641135</v>
      </c>
      <c r="Z170" s="535">
        <f t="shared" si="352"/>
        <v>6641135</v>
      </c>
      <c r="AA170" s="535">
        <f t="shared" si="352"/>
        <v>6641135</v>
      </c>
      <c r="AB170" s="535">
        <f t="shared" si="352"/>
        <v>6641135</v>
      </c>
      <c r="AC170" s="535">
        <f t="shared" si="352"/>
        <v>6641135</v>
      </c>
      <c r="AD170" s="535">
        <f t="shared" si="352"/>
        <v>6641135</v>
      </c>
      <c r="AE170" s="535">
        <f t="shared" si="352"/>
        <v>0</v>
      </c>
      <c r="AF170" s="535">
        <f t="shared" si="352"/>
        <v>0</v>
      </c>
      <c r="AG170" s="535">
        <f t="shared" si="352"/>
        <v>0</v>
      </c>
      <c r="AH170" s="535">
        <f t="shared" si="352"/>
        <v>0</v>
      </c>
      <c r="AI170" s="535">
        <f t="shared" si="352"/>
        <v>0</v>
      </c>
      <c r="AJ170" s="535">
        <f t="shared" si="352"/>
        <v>0</v>
      </c>
      <c r="AK170" s="535">
        <f t="shared" si="352"/>
        <v>0</v>
      </c>
      <c r="AL170" s="535">
        <f t="shared" si="352"/>
        <v>0</v>
      </c>
      <c r="AM170" s="535">
        <f t="shared" si="352"/>
        <v>0</v>
      </c>
      <c r="AN170" s="535">
        <f t="shared" si="352"/>
        <v>0</v>
      </c>
      <c r="AO170" s="535">
        <f t="shared" si="352"/>
        <v>0</v>
      </c>
      <c r="AP170" s="535">
        <f t="shared" ref="AP170:BU170" si="353">$C169*$C170*AP169</f>
        <v>0</v>
      </c>
      <c r="AQ170" s="535">
        <f t="shared" si="353"/>
        <v>0</v>
      </c>
      <c r="AR170" s="535">
        <f t="shared" si="353"/>
        <v>0</v>
      </c>
      <c r="AS170" s="535">
        <f t="shared" si="353"/>
        <v>0</v>
      </c>
      <c r="AT170" s="535">
        <f t="shared" si="353"/>
        <v>0</v>
      </c>
      <c r="AU170" s="535">
        <f t="shared" si="353"/>
        <v>0</v>
      </c>
      <c r="AV170" s="535">
        <f t="shared" si="353"/>
        <v>0</v>
      </c>
      <c r="AW170" s="535">
        <f t="shared" si="353"/>
        <v>0</v>
      </c>
      <c r="AX170" s="535">
        <f t="shared" si="353"/>
        <v>0</v>
      </c>
      <c r="AY170" s="535">
        <f t="shared" si="353"/>
        <v>0</v>
      </c>
      <c r="AZ170" s="535">
        <f t="shared" si="353"/>
        <v>0</v>
      </c>
      <c r="BA170" s="535">
        <f t="shared" si="353"/>
        <v>0</v>
      </c>
      <c r="BB170" s="535">
        <f t="shared" si="353"/>
        <v>0</v>
      </c>
      <c r="BC170" s="535">
        <f t="shared" si="353"/>
        <v>0</v>
      </c>
      <c r="BD170" s="535">
        <f t="shared" si="353"/>
        <v>0</v>
      </c>
      <c r="BE170" s="535">
        <f t="shared" si="353"/>
        <v>0</v>
      </c>
      <c r="BF170" s="535">
        <f t="shared" si="353"/>
        <v>0</v>
      </c>
      <c r="BG170" s="535">
        <f t="shared" si="353"/>
        <v>0</v>
      </c>
      <c r="BH170" s="535">
        <f t="shared" si="353"/>
        <v>0</v>
      </c>
      <c r="BI170" s="535">
        <f t="shared" si="353"/>
        <v>0</v>
      </c>
      <c r="BJ170" s="535">
        <f t="shared" si="353"/>
        <v>0</v>
      </c>
      <c r="BK170" s="535">
        <f t="shared" si="353"/>
        <v>0</v>
      </c>
      <c r="BL170" s="535">
        <f t="shared" si="353"/>
        <v>0</v>
      </c>
      <c r="BM170" s="535">
        <f t="shared" si="353"/>
        <v>0</v>
      </c>
      <c r="BN170" s="535">
        <f t="shared" si="353"/>
        <v>0</v>
      </c>
      <c r="BO170" s="535">
        <f t="shared" si="353"/>
        <v>0</v>
      </c>
      <c r="BP170" s="535">
        <f t="shared" si="353"/>
        <v>0</v>
      </c>
      <c r="BQ170" s="535">
        <f t="shared" si="353"/>
        <v>0</v>
      </c>
      <c r="BR170" s="465"/>
      <c r="BS170" s="442">
        <f>SUM(J170:U170)</f>
        <v>39846810</v>
      </c>
      <c r="BT170" s="442">
        <f>SUM(V170:AG170)</f>
        <v>59770215</v>
      </c>
      <c r="BU170" s="442">
        <f>SUM(AH170:AS170)</f>
        <v>0</v>
      </c>
      <c r="BV170" s="442">
        <f>SUM(AT170:BE170)</f>
        <v>0</v>
      </c>
      <c r="BW170" s="442">
        <f>SUM(BF170:BQ170)</f>
        <v>0</v>
      </c>
      <c r="BX170" s="535">
        <f t="shared" ref="BX170:CY170" si="354">$C169*$C170*BX169</f>
        <v>0</v>
      </c>
      <c r="BY170" s="535">
        <f t="shared" si="354"/>
        <v>0</v>
      </c>
      <c r="BZ170" s="535">
        <f t="shared" si="354"/>
        <v>0</v>
      </c>
      <c r="CA170" s="535">
        <f t="shared" si="354"/>
        <v>0</v>
      </c>
      <c r="CB170" s="535">
        <f t="shared" si="354"/>
        <v>0</v>
      </c>
      <c r="CC170" s="535">
        <f t="shared" si="354"/>
        <v>0</v>
      </c>
      <c r="CD170" s="535">
        <f t="shared" si="354"/>
        <v>0</v>
      </c>
      <c r="CE170" s="535">
        <f t="shared" si="354"/>
        <v>0</v>
      </c>
      <c r="CF170" s="535">
        <f t="shared" si="354"/>
        <v>0</v>
      </c>
      <c r="CG170" s="535">
        <f t="shared" si="354"/>
        <v>0</v>
      </c>
      <c r="CH170" s="535">
        <f t="shared" si="354"/>
        <v>0</v>
      </c>
      <c r="CI170" s="535">
        <f t="shared" si="354"/>
        <v>0</v>
      </c>
      <c r="CJ170" s="535">
        <f t="shared" si="354"/>
        <v>0</v>
      </c>
      <c r="CK170" s="535">
        <f t="shared" si="354"/>
        <v>0</v>
      </c>
      <c r="CL170" s="535">
        <f t="shared" si="354"/>
        <v>0</v>
      </c>
      <c r="CM170" s="535">
        <f t="shared" si="354"/>
        <v>0</v>
      </c>
      <c r="CN170" s="535">
        <f t="shared" si="354"/>
        <v>0</v>
      </c>
      <c r="CO170" s="535">
        <f t="shared" si="354"/>
        <v>0</v>
      </c>
      <c r="CP170" s="535">
        <f t="shared" si="354"/>
        <v>0</v>
      </c>
      <c r="CQ170" s="535">
        <f t="shared" si="354"/>
        <v>0</v>
      </c>
      <c r="CR170" s="535">
        <f t="shared" si="354"/>
        <v>0</v>
      </c>
      <c r="CS170" s="535">
        <f t="shared" si="354"/>
        <v>0</v>
      </c>
      <c r="CT170" s="535">
        <f t="shared" si="354"/>
        <v>0</v>
      </c>
      <c r="CU170" s="535">
        <f t="shared" si="354"/>
        <v>0</v>
      </c>
      <c r="CV170" s="535">
        <f t="shared" si="354"/>
        <v>0</v>
      </c>
      <c r="CW170" s="535">
        <f t="shared" si="354"/>
        <v>0</v>
      </c>
      <c r="CX170" s="535">
        <f t="shared" si="354"/>
        <v>0</v>
      </c>
      <c r="CY170" s="535">
        <f t="shared" si="354"/>
        <v>0</v>
      </c>
    </row>
    <row r="171" spans="1:103" s="428" customFormat="1">
      <c r="A171" s="460"/>
      <c r="B171" s="484"/>
      <c r="C171" s="582"/>
      <c r="E171" s="463"/>
      <c r="G171" s="514"/>
      <c r="H171" s="514"/>
      <c r="I171" s="515"/>
      <c r="J171" s="443"/>
      <c r="K171" s="443"/>
      <c r="L171" s="443"/>
      <c r="M171" s="443"/>
      <c r="N171" s="443"/>
      <c r="O171" s="443"/>
      <c r="P171" s="443"/>
      <c r="Q171" s="443"/>
      <c r="R171" s="443"/>
      <c r="S171" s="443"/>
      <c r="T171" s="443"/>
      <c r="U171" s="443"/>
      <c r="V171" s="443"/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443"/>
      <c r="AU171" s="443"/>
      <c r="AV171" s="443"/>
      <c r="AW171" s="443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443"/>
      <c r="BH171" s="443"/>
      <c r="BI171" s="443"/>
      <c r="BJ171" s="443"/>
      <c r="BK171" s="443"/>
      <c r="BL171" s="443"/>
      <c r="BM171" s="443"/>
      <c r="BN171" s="443"/>
      <c r="BO171" s="443"/>
      <c r="BP171" s="443"/>
      <c r="BQ171" s="443"/>
      <c r="BR171" s="461"/>
      <c r="BS171" s="514"/>
      <c r="BT171" s="514"/>
      <c r="BU171" s="514"/>
      <c r="BV171" s="514"/>
      <c r="BW171" s="514"/>
      <c r="BX171" s="443"/>
      <c r="BY171" s="443"/>
      <c r="BZ171" s="443"/>
      <c r="CA171" s="443"/>
      <c r="CB171" s="443"/>
      <c r="CC171" s="443"/>
      <c r="CD171" s="443"/>
      <c r="CE171" s="443"/>
      <c r="CF171" s="443"/>
      <c r="CG171" s="443"/>
      <c r="CH171" s="443"/>
      <c r="CI171" s="443"/>
      <c r="CJ171" s="443"/>
      <c r="CK171" s="443"/>
      <c r="CL171" s="443"/>
      <c r="CM171" s="443"/>
      <c r="CN171" s="443"/>
      <c r="CO171" s="443"/>
      <c r="CP171" s="443"/>
      <c r="CQ171" s="443"/>
      <c r="CR171" s="443"/>
      <c r="CS171" s="443"/>
      <c r="CT171" s="443"/>
      <c r="CU171" s="443"/>
      <c r="CV171" s="443"/>
      <c r="CW171" s="443"/>
      <c r="CX171" s="443"/>
      <c r="CY171" s="443"/>
    </row>
    <row r="172" spans="1:103" s="428" customFormat="1">
      <c r="A172" s="460"/>
      <c r="B172" s="584" t="str">
        <f>B48</f>
        <v>W4: Ready Built</v>
      </c>
      <c r="C172" s="582"/>
      <c r="E172" s="463"/>
      <c r="G172" s="514"/>
      <c r="H172" s="514"/>
      <c r="I172" s="515"/>
      <c r="J172" s="443"/>
      <c r="K172" s="443"/>
      <c r="L172" s="443"/>
      <c r="M172" s="443"/>
      <c r="N172" s="443"/>
      <c r="O172" s="443"/>
      <c r="P172" s="443"/>
      <c r="Q172" s="443"/>
      <c r="R172" s="443"/>
      <c r="S172" s="443"/>
      <c r="T172" s="443"/>
      <c r="U172" s="443"/>
      <c r="V172" s="443"/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443"/>
      <c r="AU172" s="443"/>
      <c r="AV172" s="443"/>
      <c r="AW172" s="443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443"/>
      <c r="BH172" s="443"/>
      <c r="BI172" s="443"/>
      <c r="BJ172" s="443"/>
      <c r="BK172" s="443"/>
      <c r="BL172" s="443"/>
      <c r="BM172" s="443"/>
      <c r="BN172" s="443"/>
      <c r="BO172" s="443"/>
      <c r="BP172" s="443"/>
      <c r="BQ172" s="443"/>
      <c r="BR172" s="461"/>
      <c r="BS172" s="514"/>
      <c r="BT172" s="514"/>
      <c r="BU172" s="514"/>
      <c r="BV172" s="514"/>
      <c r="BW172" s="514"/>
      <c r="BX172" s="443"/>
      <c r="BY172" s="443"/>
      <c r="BZ172" s="443"/>
      <c r="CA172" s="443"/>
      <c r="CB172" s="443"/>
      <c r="CC172" s="443"/>
      <c r="CD172" s="443"/>
      <c r="CE172" s="443"/>
      <c r="CF172" s="443"/>
      <c r="CG172" s="443"/>
      <c r="CH172" s="443"/>
      <c r="CI172" s="443"/>
      <c r="CJ172" s="443"/>
      <c r="CK172" s="443"/>
      <c r="CL172" s="443"/>
      <c r="CM172" s="443"/>
      <c r="CN172" s="443"/>
      <c r="CO172" s="443"/>
      <c r="CP172" s="443"/>
      <c r="CQ172" s="443"/>
      <c r="CR172" s="443"/>
      <c r="CS172" s="443"/>
      <c r="CT172" s="443"/>
      <c r="CU172" s="443"/>
      <c r="CV172" s="443"/>
      <c r="CW172" s="443"/>
      <c r="CX172" s="443"/>
      <c r="CY172" s="443"/>
    </row>
    <row r="173" spans="1:103">
      <c r="B173" s="484" t="s">
        <v>72</v>
      </c>
      <c r="C173" s="585">
        <f>C169</f>
        <v>14835</v>
      </c>
      <c r="D173" s="440" t="s">
        <v>187</v>
      </c>
      <c r="E173" s="586">
        <f>100%/(D12-C12+1)</f>
        <v>6.6666666666666666E-2</v>
      </c>
      <c r="G173" s="489">
        <f>SUM(J173:BQ173)</f>
        <v>0.99999999999999989</v>
      </c>
      <c r="H173" s="587"/>
      <c r="I173" s="520"/>
      <c r="J173" s="437">
        <f t="shared" ref="J173:AO173" si="355">IF(AND(J$7&gt;=$C$12,J$7&lt;=$D$12),$E173,0)</f>
        <v>0</v>
      </c>
      <c r="K173" s="437">
        <f t="shared" si="355"/>
        <v>0</v>
      </c>
      <c r="L173" s="437">
        <f t="shared" si="355"/>
        <v>0</v>
      </c>
      <c r="M173" s="437">
        <f t="shared" si="355"/>
        <v>0</v>
      </c>
      <c r="N173" s="437">
        <f t="shared" si="355"/>
        <v>0</v>
      </c>
      <c r="O173" s="437">
        <f t="shared" si="355"/>
        <v>0</v>
      </c>
      <c r="P173" s="437">
        <f t="shared" si="355"/>
        <v>6.6666666666666666E-2</v>
      </c>
      <c r="Q173" s="437">
        <f t="shared" si="355"/>
        <v>6.6666666666666666E-2</v>
      </c>
      <c r="R173" s="437">
        <f t="shared" si="355"/>
        <v>6.6666666666666666E-2</v>
      </c>
      <c r="S173" s="437">
        <f t="shared" si="355"/>
        <v>6.6666666666666666E-2</v>
      </c>
      <c r="T173" s="437">
        <f t="shared" si="355"/>
        <v>6.6666666666666666E-2</v>
      </c>
      <c r="U173" s="437">
        <f t="shared" si="355"/>
        <v>6.6666666666666666E-2</v>
      </c>
      <c r="V173" s="437">
        <f t="shared" si="355"/>
        <v>6.6666666666666666E-2</v>
      </c>
      <c r="W173" s="437">
        <f t="shared" si="355"/>
        <v>6.6666666666666666E-2</v>
      </c>
      <c r="X173" s="437">
        <f t="shared" si="355"/>
        <v>6.6666666666666666E-2</v>
      </c>
      <c r="Y173" s="437">
        <f t="shared" si="355"/>
        <v>6.6666666666666666E-2</v>
      </c>
      <c r="Z173" s="437">
        <f t="shared" si="355"/>
        <v>6.6666666666666666E-2</v>
      </c>
      <c r="AA173" s="437">
        <f t="shared" si="355"/>
        <v>6.6666666666666666E-2</v>
      </c>
      <c r="AB173" s="437">
        <f t="shared" si="355"/>
        <v>6.6666666666666666E-2</v>
      </c>
      <c r="AC173" s="437">
        <f t="shared" si="355"/>
        <v>6.6666666666666666E-2</v>
      </c>
      <c r="AD173" s="437">
        <f t="shared" si="355"/>
        <v>6.6666666666666666E-2</v>
      </c>
      <c r="AE173" s="437">
        <f t="shared" si="355"/>
        <v>0</v>
      </c>
      <c r="AF173" s="437">
        <f t="shared" si="355"/>
        <v>0</v>
      </c>
      <c r="AG173" s="437">
        <f t="shared" si="355"/>
        <v>0</v>
      </c>
      <c r="AH173" s="437">
        <f t="shared" si="355"/>
        <v>0</v>
      </c>
      <c r="AI173" s="437">
        <f t="shared" si="355"/>
        <v>0</v>
      </c>
      <c r="AJ173" s="437">
        <f t="shared" si="355"/>
        <v>0</v>
      </c>
      <c r="AK173" s="437">
        <f t="shared" si="355"/>
        <v>0</v>
      </c>
      <c r="AL173" s="437">
        <f t="shared" si="355"/>
        <v>0</v>
      </c>
      <c r="AM173" s="437">
        <f t="shared" si="355"/>
        <v>0</v>
      </c>
      <c r="AN173" s="437">
        <f t="shared" si="355"/>
        <v>0</v>
      </c>
      <c r="AO173" s="437">
        <f t="shared" si="355"/>
        <v>0</v>
      </c>
      <c r="AP173" s="437">
        <f t="shared" ref="AP173:BQ173" si="356">IF(AND(AP$7&gt;=$C$12,AP$7&lt;=$D$12),$E173,0)</f>
        <v>0</v>
      </c>
      <c r="AQ173" s="437">
        <f t="shared" si="356"/>
        <v>0</v>
      </c>
      <c r="AR173" s="437">
        <f t="shared" si="356"/>
        <v>0</v>
      </c>
      <c r="AS173" s="437">
        <f t="shared" si="356"/>
        <v>0</v>
      </c>
      <c r="AT173" s="437">
        <f t="shared" si="356"/>
        <v>0</v>
      </c>
      <c r="AU173" s="437">
        <f t="shared" si="356"/>
        <v>0</v>
      </c>
      <c r="AV173" s="437">
        <f t="shared" si="356"/>
        <v>0</v>
      </c>
      <c r="AW173" s="437">
        <f t="shared" si="356"/>
        <v>0</v>
      </c>
      <c r="AX173" s="437">
        <f t="shared" si="356"/>
        <v>0</v>
      </c>
      <c r="AY173" s="437">
        <f t="shared" si="356"/>
        <v>0</v>
      </c>
      <c r="AZ173" s="437">
        <f t="shared" si="356"/>
        <v>0</v>
      </c>
      <c r="BA173" s="437">
        <f t="shared" si="356"/>
        <v>0</v>
      </c>
      <c r="BB173" s="437">
        <f t="shared" si="356"/>
        <v>0</v>
      </c>
      <c r="BC173" s="437">
        <f t="shared" si="356"/>
        <v>0</v>
      </c>
      <c r="BD173" s="437">
        <f t="shared" si="356"/>
        <v>0</v>
      </c>
      <c r="BE173" s="437">
        <f t="shared" si="356"/>
        <v>0</v>
      </c>
      <c r="BF173" s="437">
        <f t="shared" si="356"/>
        <v>0</v>
      </c>
      <c r="BG173" s="437">
        <f t="shared" si="356"/>
        <v>0</v>
      </c>
      <c r="BH173" s="437">
        <f t="shared" si="356"/>
        <v>0</v>
      </c>
      <c r="BI173" s="437">
        <f t="shared" si="356"/>
        <v>0</v>
      </c>
      <c r="BJ173" s="437">
        <f t="shared" si="356"/>
        <v>0</v>
      </c>
      <c r="BK173" s="437">
        <f t="shared" si="356"/>
        <v>0</v>
      </c>
      <c r="BL173" s="437">
        <f t="shared" si="356"/>
        <v>0</v>
      </c>
      <c r="BM173" s="437">
        <f t="shared" si="356"/>
        <v>0</v>
      </c>
      <c r="BN173" s="437">
        <f t="shared" si="356"/>
        <v>0</v>
      </c>
      <c r="BO173" s="437">
        <f t="shared" si="356"/>
        <v>0</v>
      </c>
      <c r="BP173" s="437">
        <f t="shared" si="356"/>
        <v>0</v>
      </c>
      <c r="BQ173" s="437">
        <f t="shared" si="356"/>
        <v>0</v>
      </c>
      <c r="BR173" s="465"/>
      <c r="BS173" s="465"/>
      <c r="BT173" s="465"/>
      <c r="BU173" s="465"/>
      <c r="BV173" s="465"/>
      <c r="BW173" s="437"/>
      <c r="BX173" s="437">
        <f t="shared" ref="BX173:CY173" si="357">IF(AND(BX$7&gt;=$C$12,BX$7&lt;=$D$12),$E173,0)</f>
        <v>0</v>
      </c>
      <c r="BY173" s="437">
        <f t="shared" si="357"/>
        <v>0</v>
      </c>
      <c r="BZ173" s="437">
        <f t="shared" si="357"/>
        <v>0</v>
      </c>
      <c r="CA173" s="437">
        <f t="shared" si="357"/>
        <v>0</v>
      </c>
      <c r="CB173" s="437">
        <f t="shared" si="357"/>
        <v>0</v>
      </c>
      <c r="CC173" s="437">
        <f t="shared" si="357"/>
        <v>0</v>
      </c>
      <c r="CD173" s="437">
        <f t="shared" si="357"/>
        <v>0</v>
      </c>
      <c r="CE173" s="437">
        <f t="shared" si="357"/>
        <v>0</v>
      </c>
      <c r="CF173" s="437">
        <f t="shared" si="357"/>
        <v>0</v>
      </c>
      <c r="CG173" s="437">
        <f t="shared" si="357"/>
        <v>0</v>
      </c>
      <c r="CH173" s="437">
        <f t="shared" si="357"/>
        <v>0</v>
      </c>
      <c r="CI173" s="437">
        <f t="shared" si="357"/>
        <v>0</v>
      </c>
      <c r="CJ173" s="437">
        <f t="shared" si="357"/>
        <v>0</v>
      </c>
      <c r="CK173" s="437">
        <f t="shared" si="357"/>
        <v>0</v>
      </c>
      <c r="CL173" s="437">
        <f t="shared" si="357"/>
        <v>0</v>
      </c>
      <c r="CM173" s="437">
        <f t="shared" si="357"/>
        <v>0</v>
      </c>
      <c r="CN173" s="437">
        <f t="shared" si="357"/>
        <v>0</v>
      </c>
      <c r="CO173" s="437">
        <f t="shared" si="357"/>
        <v>0</v>
      </c>
      <c r="CP173" s="437">
        <f t="shared" si="357"/>
        <v>0</v>
      </c>
      <c r="CQ173" s="437">
        <f t="shared" si="357"/>
        <v>0</v>
      </c>
      <c r="CR173" s="437">
        <f t="shared" si="357"/>
        <v>0</v>
      </c>
      <c r="CS173" s="437">
        <f t="shared" si="357"/>
        <v>0</v>
      </c>
      <c r="CT173" s="437">
        <f t="shared" si="357"/>
        <v>0</v>
      </c>
      <c r="CU173" s="437">
        <f t="shared" si="357"/>
        <v>0</v>
      </c>
      <c r="CV173" s="437">
        <f t="shared" si="357"/>
        <v>0</v>
      </c>
      <c r="CW173" s="437">
        <f t="shared" si="357"/>
        <v>0</v>
      </c>
      <c r="CX173" s="437">
        <f t="shared" si="357"/>
        <v>0</v>
      </c>
      <c r="CY173" s="437">
        <f t="shared" si="357"/>
        <v>0</v>
      </c>
    </row>
    <row r="174" spans="1:103">
      <c r="B174" s="484" t="s">
        <v>73</v>
      </c>
      <c r="C174" s="588">
        <f>E49</f>
        <v>29980</v>
      </c>
      <c r="D174" s="440" t="s">
        <v>186</v>
      </c>
      <c r="G174" s="442">
        <f>SUM(BS174:CY174)</f>
        <v>444753300</v>
      </c>
      <c r="H174" s="442" t="s">
        <v>136</v>
      </c>
      <c r="I174" s="520"/>
      <c r="J174" s="535">
        <f t="shared" ref="J174:AO174" si="358">$C173*$C174*J173</f>
        <v>0</v>
      </c>
      <c r="K174" s="535">
        <f t="shared" si="358"/>
        <v>0</v>
      </c>
      <c r="L174" s="535">
        <f t="shared" si="358"/>
        <v>0</v>
      </c>
      <c r="M174" s="535">
        <f t="shared" si="358"/>
        <v>0</v>
      </c>
      <c r="N174" s="535">
        <f t="shared" si="358"/>
        <v>0</v>
      </c>
      <c r="O174" s="535">
        <f t="shared" si="358"/>
        <v>0</v>
      </c>
      <c r="P174" s="535">
        <f t="shared" si="358"/>
        <v>29650220</v>
      </c>
      <c r="Q174" s="535">
        <f t="shared" si="358"/>
        <v>29650220</v>
      </c>
      <c r="R174" s="535">
        <f t="shared" si="358"/>
        <v>29650220</v>
      </c>
      <c r="S174" s="535">
        <f t="shared" si="358"/>
        <v>29650220</v>
      </c>
      <c r="T174" s="535">
        <f t="shared" si="358"/>
        <v>29650220</v>
      </c>
      <c r="U174" s="535">
        <f t="shared" si="358"/>
        <v>29650220</v>
      </c>
      <c r="V174" s="535">
        <f t="shared" si="358"/>
        <v>29650220</v>
      </c>
      <c r="W174" s="535">
        <f t="shared" si="358"/>
        <v>29650220</v>
      </c>
      <c r="X174" s="535">
        <f t="shared" si="358"/>
        <v>29650220</v>
      </c>
      <c r="Y174" s="535">
        <f t="shared" si="358"/>
        <v>29650220</v>
      </c>
      <c r="Z174" s="535">
        <f t="shared" si="358"/>
        <v>29650220</v>
      </c>
      <c r="AA174" s="535">
        <f t="shared" si="358"/>
        <v>29650220</v>
      </c>
      <c r="AB174" s="535">
        <f t="shared" si="358"/>
        <v>29650220</v>
      </c>
      <c r="AC174" s="535">
        <f t="shared" si="358"/>
        <v>29650220</v>
      </c>
      <c r="AD174" s="535">
        <f t="shared" si="358"/>
        <v>29650220</v>
      </c>
      <c r="AE174" s="535">
        <f t="shared" si="358"/>
        <v>0</v>
      </c>
      <c r="AF174" s="535">
        <f t="shared" si="358"/>
        <v>0</v>
      </c>
      <c r="AG174" s="535">
        <f t="shared" si="358"/>
        <v>0</v>
      </c>
      <c r="AH174" s="535">
        <f t="shared" si="358"/>
        <v>0</v>
      </c>
      <c r="AI174" s="535">
        <f t="shared" si="358"/>
        <v>0</v>
      </c>
      <c r="AJ174" s="535">
        <f t="shared" si="358"/>
        <v>0</v>
      </c>
      <c r="AK174" s="535">
        <f t="shared" si="358"/>
        <v>0</v>
      </c>
      <c r="AL174" s="535">
        <f t="shared" si="358"/>
        <v>0</v>
      </c>
      <c r="AM174" s="535">
        <f t="shared" si="358"/>
        <v>0</v>
      </c>
      <c r="AN174" s="535">
        <f t="shared" si="358"/>
        <v>0</v>
      </c>
      <c r="AO174" s="535">
        <f t="shared" si="358"/>
        <v>0</v>
      </c>
      <c r="AP174" s="535">
        <f t="shared" ref="AP174:BU174" si="359">$C173*$C174*AP173</f>
        <v>0</v>
      </c>
      <c r="AQ174" s="535">
        <f t="shared" si="359"/>
        <v>0</v>
      </c>
      <c r="AR174" s="535">
        <f t="shared" si="359"/>
        <v>0</v>
      </c>
      <c r="AS174" s="535">
        <f t="shared" si="359"/>
        <v>0</v>
      </c>
      <c r="AT174" s="535">
        <f t="shared" si="359"/>
        <v>0</v>
      </c>
      <c r="AU174" s="535">
        <f t="shared" si="359"/>
        <v>0</v>
      </c>
      <c r="AV174" s="535">
        <f t="shared" si="359"/>
        <v>0</v>
      </c>
      <c r="AW174" s="535">
        <f t="shared" si="359"/>
        <v>0</v>
      </c>
      <c r="AX174" s="535">
        <f t="shared" si="359"/>
        <v>0</v>
      </c>
      <c r="AY174" s="535">
        <f t="shared" si="359"/>
        <v>0</v>
      </c>
      <c r="AZ174" s="535">
        <f t="shared" si="359"/>
        <v>0</v>
      </c>
      <c r="BA174" s="535">
        <f t="shared" si="359"/>
        <v>0</v>
      </c>
      <c r="BB174" s="535">
        <f t="shared" si="359"/>
        <v>0</v>
      </c>
      <c r="BC174" s="535">
        <f t="shared" si="359"/>
        <v>0</v>
      </c>
      <c r="BD174" s="535">
        <f t="shared" si="359"/>
        <v>0</v>
      </c>
      <c r="BE174" s="535">
        <f t="shared" si="359"/>
        <v>0</v>
      </c>
      <c r="BF174" s="535">
        <f t="shared" si="359"/>
        <v>0</v>
      </c>
      <c r="BG174" s="535">
        <f t="shared" si="359"/>
        <v>0</v>
      </c>
      <c r="BH174" s="535">
        <f t="shared" si="359"/>
        <v>0</v>
      </c>
      <c r="BI174" s="535">
        <f t="shared" si="359"/>
        <v>0</v>
      </c>
      <c r="BJ174" s="535">
        <f t="shared" si="359"/>
        <v>0</v>
      </c>
      <c r="BK174" s="535">
        <f t="shared" si="359"/>
        <v>0</v>
      </c>
      <c r="BL174" s="535">
        <f t="shared" si="359"/>
        <v>0</v>
      </c>
      <c r="BM174" s="535">
        <f t="shared" si="359"/>
        <v>0</v>
      </c>
      <c r="BN174" s="535">
        <f t="shared" si="359"/>
        <v>0</v>
      </c>
      <c r="BO174" s="535">
        <f t="shared" si="359"/>
        <v>0</v>
      </c>
      <c r="BP174" s="535">
        <f t="shared" si="359"/>
        <v>0</v>
      </c>
      <c r="BQ174" s="535">
        <f t="shared" si="359"/>
        <v>0</v>
      </c>
      <c r="BR174" s="465"/>
      <c r="BS174" s="442">
        <f>SUM(J174:U174)</f>
        <v>177901320</v>
      </c>
      <c r="BT174" s="442">
        <f>SUM(V174:AG174)</f>
        <v>266851980</v>
      </c>
      <c r="BU174" s="442">
        <f>SUM(AH174:AS174)</f>
        <v>0</v>
      </c>
      <c r="BV174" s="442">
        <f>SUM(AT174:BE174)</f>
        <v>0</v>
      </c>
      <c r="BW174" s="442">
        <f>SUM(BF174:BQ174)</f>
        <v>0</v>
      </c>
      <c r="BX174" s="535">
        <f t="shared" ref="BX174:CY174" si="360">$C173*$C174*BX173</f>
        <v>0</v>
      </c>
      <c r="BY174" s="535">
        <f t="shared" si="360"/>
        <v>0</v>
      </c>
      <c r="BZ174" s="535">
        <f t="shared" si="360"/>
        <v>0</v>
      </c>
      <c r="CA174" s="535">
        <f t="shared" si="360"/>
        <v>0</v>
      </c>
      <c r="CB174" s="535">
        <f t="shared" si="360"/>
        <v>0</v>
      </c>
      <c r="CC174" s="535">
        <f t="shared" si="360"/>
        <v>0</v>
      </c>
      <c r="CD174" s="535">
        <f t="shared" si="360"/>
        <v>0</v>
      </c>
      <c r="CE174" s="535">
        <f t="shared" si="360"/>
        <v>0</v>
      </c>
      <c r="CF174" s="535">
        <f t="shared" si="360"/>
        <v>0</v>
      </c>
      <c r="CG174" s="535">
        <f t="shared" si="360"/>
        <v>0</v>
      </c>
      <c r="CH174" s="535">
        <f t="shared" si="360"/>
        <v>0</v>
      </c>
      <c r="CI174" s="535">
        <f t="shared" si="360"/>
        <v>0</v>
      </c>
      <c r="CJ174" s="535">
        <f t="shared" si="360"/>
        <v>0</v>
      </c>
      <c r="CK174" s="535">
        <f t="shared" si="360"/>
        <v>0</v>
      </c>
      <c r="CL174" s="535">
        <f t="shared" si="360"/>
        <v>0</v>
      </c>
      <c r="CM174" s="535">
        <f t="shared" si="360"/>
        <v>0</v>
      </c>
      <c r="CN174" s="535">
        <f t="shared" si="360"/>
        <v>0</v>
      </c>
      <c r="CO174" s="535">
        <f t="shared" si="360"/>
        <v>0</v>
      </c>
      <c r="CP174" s="535">
        <f t="shared" si="360"/>
        <v>0</v>
      </c>
      <c r="CQ174" s="535">
        <f t="shared" si="360"/>
        <v>0</v>
      </c>
      <c r="CR174" s="535">
        <f t="shared" si="360"/>
        <v>0</v>
      </c>
      <c r="CS174" s="535">
        <f t="shared" si="360"/>
        <v>0</v>
      </c>
      <c r="CT174" s="535">
        <f t="shared" si="360"/>
        <v>0</v>
      </c>
      <c r="CU174" s="535">
        <f t="shared" si="360"/>
        <v>0</v>
      </c>
      <c r="CV174" s="535">
        <f t="shared" si="360"/>
        <v>0</v>
      </c>
      <c r="CW174" s="535">
        <f t="shared" si="360"/>
        <v>0</v>
      </c>
      <c r="CX174" s="535">
        <f t="shared" si="360"/>
        <v>0</v>
      </c>
      <c r="CY174" s="535">
        <f t="shared" si="360"/>
        <v>0</v>
      </c>
    </row>
    <row r="175" spans="1:103" s="428" customFormat="1">
      <c r="A175" s="460"/>
      <c r="B175" s="484"/>
      <c r="C175" s="582"/>
      <c r="E175" s="463"/>
      <c r="G175" s="514"/>
      <c r="H175" s="514"/>
      <c r="I175" s="515"/>
      <c r="J175" s="443"/>
      <c r="K175" s="443"/>
      <c r="L175" s="443"/>
      <c r="M175" s="443"/>
      <c r="N175" s="443"/>
      <c r="O175" s="443"/>
      <c r="P175" s="443"/>
      <c r="Q175" s="443"/>
      <c r="R175" s="443"/>
      <c r="S175" s="443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443"/>
      <c r="BH175" s="443"/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61"/>
      <c r="BS175" s="514"/>
      <c r="BT175" s="514"/>
      <c r="BU175" s="514"/>
      <c r="BV175" s="514"/>
      <c r="BW175" s="514"/>
      <c r="BX175" s="443"/>
      <c r="BY175" s="443"/>
      <c r="BZ175" s="443"/>
      <c r="CA175" s="443"/>
      <c r="CB175" s="443"/>
      <c r="CC175" s="443"/>
      <c r="CD175" s="443"/>
      <c r="CE175" s="443"/>
      <c r="CF175" s="443"/>
      <c r="CG175" s="443"/>
      <c r="CH175" s="443"/>
      <c r="CI175" s="443"/>
      <c r="CJ175" s="443"/>
      <c r="CK175" s="443"/>
      <c r="CL175" s="443"/>
      <c r="CM175" s="443"/>
      <c r="CN175" s="443"/>
      <c r="CO175" s="443"/>
      <c r="CP175" s="443"/>
      <c r="CQ175" s="443"/>
      <c r="CR175" s="443"/>
      <c r="CS175" s="443"/>
      <c r="CT175" s="443"/>
      <c r="CU175" s="443"/>
      <c r="CV175" s="443"/>
      <c r="CW175" s="443"/>
      <c r="CX175" s="443"/>
      <c r="CY175" s="443"/>
    </row>
    <row r="176" spans="1:103" s="428" customFormat="1">
      <c r="A176" s="460"/>
      <c r="B176" s="531" t="s">
        <v>107</v>
      </c>
      <c r="C176" s="582">
        <f>SUM(BS176:CY176)</f>
        <v>563206250</v>
      </c>
      <c r="E176" s="589"/>
      <c r="G176" s="514">
        <f>SUM(BS176:CY176)</f>
        <v>563206250</v>
      </c>
      <c r="H176" s="442" t="s">
        <v>136</v>
      </c>
      <c r="I176" s="515"/>
      <c r="J176" s="443">
        <f t="shared" ref="J176:AG176" si="361">SUM(J177:J178)</f>
        <v>0</v>
      </c>
      <c r="K176" s="443">
        <f t="shared" si="361"/>
        <v>0</v>
      </c>
      <c r="L176" s="443">
        <f t="shared" si="361"/>
        <v>0</v>
      </c>
      <c r="M176" s="443">
        <f t="shared" si="361"/>
        <v>0</v>
      </c>
      <c r="N176" s="443">
        <f t="shared" si="361"/>
        <v>0</v>
      </c>
      <c r="O176" s="443">
        <f t="shared" si="361"/>
        <v>0</v>
      </c>
      <c r="P176" s="583">
        <f t="shared" si="361"/>
        <v>563206250</v>
      </c>
      <c r="Q176" s="443">
        <f t="shared" si="361"/>
        <v>0</v>
      </c>
      <c r="R176" s="443">
        <f t="shared" si="361"/>
        <v>0</v>
      </c>
      <c r="S176" s="443">
        <f t="shared" si="361"/>
        <v>0</v>
      </c>
      <c r="T176" s="443">
        <f t="shared" si="361"/>
        <v>0</v>
      </c>
      <c r="U176" s="443">
        <f t="shared" si="361"/>
        <v>0</v>
      </c>
      <c r="V176" s="443">
        <f t="shared" si="361"/>
        <v>0</v>
      </c>
      <c r="W176" s="443">
        <f t="shared" si="361"/>
        <v>0</v>
      </c>
      <c r="X176" s="443">
        <f t="shared" si="361"/>
        <v>0</v>
      </c>
      <c r="Y176" s="443">
        <f t="shared" si="361"/>
        <v>0</v>
      </c>
      <c r="Z176" s="443">
        <f t="shared" si="361"/>
        <v>0</v>
      </c>
      <c r="AA176" s="443">
        <f t="shared" si="361"/>
        <v>0</v>
      </c>
      <c r="AB176" s="443">
        <f t="shared" si="361"/>
        <v>0</v>
      </c>
      <c r="AC176" s="443">
        <f t="shared" si="361"/>
        <v>0</v>
      </c>
      <c r="AD176" s="443">
        <f t="shared" si="361"/>
        <v>0</v>
      </c>
      <c r="AE176" s="443">
        <f t="shared" si="361"/>
        <v>0</v>
      </c>
      <c r="AF176" s="443">
        <f t="shared" si="361"/>
        <v>0</v>
      </c>
      <c r="AG176" s="443">
        <f t="shared" si="361"/>
        <v>0</v>
      </c>
      <c r="AH176" s="443"/>
      <c r="AI176" s="443"/>
      <c r="AJ176" s="443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443"/>
      <c r="AU176" s="443"/>
      <c r="AV176" s="443"/>
      <c r="AW176" s="443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443"/>
      <c r="BH176" s="443"/>
      <c r="BI176" s="443"/>
      <c r="BJ176" s="443"/>
      <c r="BK176" s="443"/>
      <c r="BL176" s="443"/>
      <c r="BM176" s="443"/>
      <c r="BN176" s="443"/>
      <c r="BO176" s="443"/>
      <c r="BP176" s="443"/>
      <c r="BQ176" s="443"/>
      <c r="BR176" s="461"/>
      <c r="BS176" s="443">
        <f t="shared" ref="BS176:CY176" si="362">SUM(BS177:BS178)</f>
        <v>563206250</v>
      </c>
      <c r="BT176" s="443">
        <f t="shared" si="362"/>
        <v>0</v>
      </c>
      <c r="BU176" s="443">
        <f t="shared" si="362"/>
        <v>0</v>
      </c>
      <c r="BV176" s="443">
        <f t="shared" si="362"/>
        <v>0</v>
      </c>
      <c r="BW176" s="443">
        <f t="shared" si="362"/>
        <v>0</v>
      </c>
      <c r="BX176" s="443">
        <f t="shared" si="362"/>
        <v>0</v>
      </c>
      <c r="BY176" s="443">
        <f t="shared" si="362"/>
        <v>0</v>
      </c>
      <c r="BZ176" s="443">
        <f t="shared" si="362"/>
        <v>0</v>
      </c>
      <c r="CA176" s="443">
        <f t="shared" si="362"/>
        <v>0</v>
      </c>
      <c r="CB176" s="443">
        <f t="shared" si="362"/>
        <v>0</v>
      </c>
      <c r="CC176" s="443">
        <f t="shared" si="362"/>
        <v>0</v>
      </c>
      <c r="CD176" s="443">
        <f t="shared" si="362"/>
        <v>0</v>
      </c>
      <c r="CE176" s="443">
        <f t="shared" si="362"/>
        <v>0</v>
      </c>
      <c r="CF176" s="443">
        <f t="shared" si="362"/>
        <v>0</v>
      </c>
      <c r="CG176" s="443">
        <f t="shared" si="362"/>
        <v>0</v>
      </c>
      <c r="CH176" s="443">
        <f t="shared" si="362"/>
        <v>0</v>
      </c>
      <c r="CI176" s="443">
        <f t="shared" si="362"/>
        <v>0</v>
      </c>
      <c r="CJ176" s="443">
        <f t="shared" si="362"/>
        <v>0</v>
      </c>
      <c r="CK176" s="443">
        <f t="shared" si="362"/>
        <v>0</v>
      </c>
      <c r="CL176" s="443">
        <f t="shared" si="362"/>
        <v>0</v>
      </c>
      <c r="CM176" s="443">
        <f t="shared" si="362"/>
        <v>0</v>
      </c>
      <c r="CN176" s="443">
        <f t="shared" si="362"/>
        <v>0</v>
      </c>
      <c r="CO176" s="443">
        <f t="shared" si="362"/>
        <v>0</v>
      </c>
      <c r="CP176" s="443">
        <f t="shared" si="362"/>
        <v>0</v>
      </c>
      <c r="CQ176" s="443">
        <f t="shared" si="362"/>
        <v>0</v>
      </c>
      <c r="CR176" s="443">
        <f t="shared" si="362"/>
        <v>0</v>
      </c>
      <c r="CS176" s="443">
        <f t="shared" si="362"/>
        <v>0</v>
      </c>
      <c r="CT176" s="443">
        <f t="shared" si="362"/>
        <v>0</v>
      </c>
      <c r="CU176" s="443">
        <f t="shared" si="362"/>
        <v>0</v>
      </c>
      <c r="CV176" s="443">
        <f t="shared" si="362"/>
        <v>0</v>
      </c>
      <c r="CW176" s="443">
        <f t="shared" si="362"/>
        <v>0</v>
      </c>
      <c r="CX176" s="443">
        <f t="shared" si="362"/>
        <v>0</v>
      </c>
      <c r="CY176" s="443">
        <f t="shared" si="362"/>
        <v>0</v>
      </c>
    </row>
    <row r="177" spans="1:103">
      <c r="B177" s="484" t="s">
        <v>74</v>
      </c>
      <c r="C177" s="475"/>
      <c r="D177" s="440"/>
      <c r="E177" s="475"/>
      <c r="G177" s="442">
        <f>SUM(BS177:CY177)</f>
        <v>0</v>
      </c>
      <c r="H177" s="442" t="s">
        <v>136</v>
      </c>
      <c r="J177" s="535">
        <f t="shared" ref="J177:AO177" si="363">IFERROR(J64*J12/J12,0)</f>
        <v>0</v>
      </c>
      <c r="K177" s="535">
        <f t="shared" si="363"/>
        <v>0</v>
      </c>
      <c r="L177" s="535">
        <f t="shared" si="363"/>
        <v>0</v>
      </c>
      <c r="M177" s="535">
        <f t="shared" si="363"/>
        <v>0</v>
      </c>
      <c r="N177" s="535">
        <f t="shared" si="363"/>
        <v>0</v>
      </c>
      <c r="O177" s="535">
        <f t="shared" si="363"/>
        <v>0</v>
      </c>
      <c r="P177" s="535">
        <f t="shared" si="363"/>
        <v>0</v>
      </c>
      <c r="Q177" s="535">
        <f t="shared" si="363"/>
        <v>0</v>
      </c>
      <c r="R177" s="535">
        <f t="shared" si="363"/>
        <v>0</v>
      </c>
      <c r="S177" s="535">
        <f t="shared" si="363"/>
        <v>0</v>
      </c>
      <c r="T177" s="535">
        <f t="shared" si="363"/>
        <v>0</v>
      </c>
      <c r="U177" s="535">
        <f t="shared" si="363"/>
        <v>0</v>
      </c>
      <c r="V177" s="535">
        <f t="shared" si="363"/>
        <v>0</v>
      </c>
      <c r="W177" s="535">
        <f t="shared" si="363"/>
        <v>0</v>
      </c>
      <c r="X177" s="535">
        <f t="shared" si="363"/>
        <v>0</v>
      </c>
      <c r="Y177" s="535">
        <f t="shared" si="363"/>
        <v>0</v>
      </c>
      <c r="Z177" s="535">
        <f t="shared" si="363"/>
        <v>0</v>
      </c>
      <c r="AA177" s="535">
        <f t="shared" si="363"/>
        <v>0</v>
      </c>
      <c r="AB177" s="535">
        <f t="shared" si="363"/>
        <v>0</v>
      </c>
      <c r="AC177" s="535">
        <f t="shared" si="363"/>
        <v>0</v>
      </c>
      <c r="AD177" s="535">
        <f t="shared" si="363"/>
        <v>0</v>
      </c>
      <c r="AE177" s="535">
        <f t="shared" si="363"/>
        <v>0</v>
      </c>
      <c r="AF177" s="535">
        <f t="shared" si="363"/>
        <v>0</v>
      </c>
      <c r="AG177" s="535">
        <f t="shared" si="363"/>
        <v>0</v>
      </c>
      <c r="AH177" s="535">
        <f t="shared" si="363"/>
        <v>0</v>
      </c>
      <c r="AI177" s="535">
        <f t="shared" si="363"/>
        <v>0</v>
      </c>
      <c r="AJ177" s="535">
        <f t="shared" si="363"/>
        <v>0</v>
      </c>
      <c r="AK177" s="535">
        <f t="shared" si="363"/>
        <v>0</v>
      </c>
      <c r="AL177" s="535">
        <f t="shared" si="363"/>
        <v>0</v>
      </c>
      <c r="AM177" s="535">
        <f t="shared" si="363"/>
        <v>0</v>
      </c>
      <c r="AN177" s="535">
        <f t="shared" si="363"/>
        <v>0</v>
      </c>
      <c r="AO177" s="535">
        <f t="shared" si="363"/>
        <v>0</v>
      </c>
      <c r="AP177" s="535">
        <f t="shared" ref="AP177:BQ177" si="364">IFERROR(AP64*AP12/AP12,0)</f>
        <v>0</v>
      </c>
      <c r="AQ177" s="535">
        <f t="shared" si="364"/>
        <v>0</v>
      </c>
      <c r="AR177" s="535">
        <f t="shared" si="364"/>
        <v>0</v>
      </c>
      <c r="AS177" s="535">
        <f t="shared" si="364"/>
        <v>0</v>
      </c>
      <c r="AT177" s="535">
        <f t="shared" si="364"/>
        <v>0</v>
      </c>
      <c r="AU177" s="535">
        <f t="shared" si="364"/>
        <v>0</v>
      </c>
      <c r="AV177" s="535">
        <f t="shared" si="364"/>
        <v>0</v>
      </c>
      <c r="AW177" s="535">
        <f t="shared" si="364"/>
        <v>0</v>
      </c>
      <c r="AX177" s="535">
        <f t="shared" si="364"/>
        <v>0</v>
      </c>
      <c r="AY177" s="535">
        <f t="shared" si="364"/>
        <v>0</v>
      </c>
      <c r="AZ177" s="535">
        <f t="shared" si="364"/>
        <v>0</v>
      </c>
      <c r="BA177" s="535">
        <f t="shared" si="364"/>
        <v>0</v>
      </c>
      <c r="BB177" s="535">
        <f t="shared" si="364"/>
        <v>0</v>
      </c>
      <c r="BC177" s="535">
        <f t="shared" si="364"/>
        <v>0</v>
      </c>
      <c r="BD177" s="535">
        <f t="shared" si="364"/>
        <v>0</v>
      </c>
      <c r="BE177" s="535">
        <f t="shared" si="364"/>
        <v>0</v>
      </c>
      <c r="BF177" s="535">
        <f t="shared" si="364"/>
        <v>0</v>
      </c>
      <c r="BG177" s="535">
        <f t="shared" si="364"/>
        <v>0</v>
      </c>
      <c r="BH177" s="535">
        <f t="shared" si="364"/>
        <v>0</v>
      </c>
      <c r="BI177" s="535">
        <f t="shared" si="364"/>
        <v>0</v>
      </c>
      <c r="BJ177" s="535">
        <f t="shared" si="364"/>
        <v>0</v>
      </c>
      <c r="BK177" s="535">
        <f t="shared" si="364"/>
        <v>0</v>
      </c>
      <c r="BL177" s="535">
        <f t="shared" si="364"/>
        <v>0</v>
      </c>
      <c r="BM177" s="535">
        <f t="shared" si="364"/>
        <v>0</v>
      </c>
      <c r="BN177" s="535">
        <f t="shared" si="364"/>
        <v>0</v>
      </c>
      <c r="BO177" s="535">
        <f t="shared" si="364"/>
        <v>0</v>
      </c>
      <c r="BP177" s="535">
        <f t="shared" si="364"/>
        <v>0</v>
      </c>
      <c r="BQ177" s="535">
        <f t="shared" si="364"/>
        <v>0</v>
      </c>
      <c r="BR177" s="465"/>
      <c r="BS177" s="442">
        <f>SUM(J177:U177)</f>
        <v>0</v>
      </c>
      <c r="BT177" s="442">
        <f>SUM(V177:AG177)</f>
        <v>0</v>
      </c>
      <c r="BU177" s="442">
        <f>SUM(AH177:AS177)</f>
        <v>0</v>
      </c>
      <c r="BV177" s="442">
        <f>SUM(AT177:BE177)</f>
        <v>0</v>
      </c>
      <c r="BW177" s="442">
        <f>SUM(BF177:BQ177)</f>
        <v>0</v>
      </c>
      <c r="BX177" s="535">
        <f t="shared" ref="BX177:CY177" si="365">IFERROR(BX64*BX12/BX12,0)</f>
        <v>0</v>
      </c>
      <c r="BY177" s="535">
        <f t="shared" si="365"/>
        <v>0</v>
      </c>
      <c r="BZ177" s="535">
        <f t="shared" si="365"/>
        <v>0</v>
      </c>
      <c r="CA177" s="535">
        <f t="shared" si="365"/>
        <v>0</v>
      </c>
      <c r="CB177" s="535">
        <f t="shared" si="365"/>
        <v>0</v>
      </c>
      <c r="CC177" s="535">
        <f t="shared" si="365"/>
        <v>0</v>
      </c>
      <c r="CD177" s="535">
        <f t="shared" si="365"/>
        <v>0</v>
      </c>
      <c r="CE177" s="535">
        <f t="shared" si="365"/>
        <v>0</v>
      </c>
      <c r="CF177" s="535">
        <f t="shared" si="365"/>
        <v>0</v>
      </c>
      <c r="CG177" s="535">
        <f t="shared" si="365"/>
        <v>0</v>
      </c>
      <c r="CH177" s="535">
        <f t="shared" si="365"/>
        <v>0</v>
      </c>
      <c r="CI177" s="535">
        <f t="shared" si="365"/>
        <v>0</v>
      </c>
      <c r="CJ177" s="535">
        <f t="shared" si="365"/>
        <v>0</v>
      </c>
      <c r="CK177" s="535">
        <f t="shared" si="365"/>
        <v>0</v>
      </c>
      <c r="CL177" s="535">
        <f t="shared" si="365"/>
        <v>0</v>
      </c>
      <c r="CM177" s="535">
        <f t="shared" si="365"/>
        <v>0</v>
      </c>
      <c r="CN177" s="535">
        <f t="shared" si="365"/>
        <v>0</v>
      </c>
      <c r="CO177" s="535">
        <f t="shared" si="365"/>
        <v>0</v>
      </c>
      <c r="CP177" s="535">
        <f t="shared" si="365"/>
        <v>0</v>
      </c>
      <c r="CQ177" s="535">
        <f t="shared" si="365"/>
        <v>0</v>
      </c>
      <c r="CR177" s="535">
        <f t="shared" si="365"/>
        <v>0</v>
      </c>
      <c r="CS177" s="535">
        <f t="shared" si="365"/>
        <v>0</v>
      </c>
      <c r="CT177" s="535">
        <f t="shared" si="365"/>
        <v>0</v>
      </c>
      <c r="CU177" s="535">
        <f t="shared" si="365"/>
        <v>0</v>
      </c>
      <c r="CV177" s="535">
        <f t="shared" si="365"/>
        <v>0</v>
      </c>
      <c r="CW177" s="535">
        <f t="shared" si="365"/>
        <v>0</v>
      </c>
      <c r="CX177" s="535">
        <f t="shared" si="365"/>
        <v>0</v>
      </c>
      <c r="CY177" s="535">
        <f t="shared" si="365"/>
        <v>0</v>
      </c>
    </row>
    <row r="178" spans="1:103">
      <c r="B178" s="484" t="s">
        <v>101</v>
      </c>
      <c r="C178" s="552">
        <f>SUM(BS178:CY178)</f>
        <v>563206250</v>
      </c>
      <c r="D178" s="440" t="s">
        <v>136</v>
      </c>
      <c r="E178" s="464"/>
      <c r="G178" s="442">
        <f>SUM(BS178:CY178)</f>
        <v>563206250</v>
      </c>
      <c r="H178" s="442" t="s">
        <v>136</v>
      </c>
      <c r="I178" s="535">
        <v>0</v>
      </c>
      <c r="J178" s="535">
        <f t="shared" ref="J178:AO178" si="366">J69</f>
        <v>0</v>
      </c>
      <c r="K178" s="535">
        <f t="shared" si="366"/>
        <v>0</v>
      </c>
      <c r="L178" s="535">
        <f t="shared" si="366"/>
        <v>0</v>
      </c>
      <c r="M178" s="535">
        <f t="shared" si="366"/>
        <v>0</v>
      </c>
      <c r="N178" s="535">
        <f t="shared" si="366"/>
        <v>0</v>
      </c>
      <c r="O178" s="535">
        <f t="shared" si="366"/>
        <v>0</v>
      </c>
      <c r="P178" s="535">
        <f t="shared" si="366"/>
        <v>563206250</v>
      </c>
      <c r="Q178" s="535">
        <f t="shared" si="366"/>
        <v>0</v>
      </c>
      <c r="R178" s="535">
        <f t="shared" si="366"/>
        <v>0</v>
      </c>
      <c r="S178" s="535">
        <f t="shared" si="366"/>
        <v>0</v>
      </c>
      <c r="T178" s="535">
        <f t="shared" si="366"/>
        <v>0</v>
      </c>
      <c r="U178" s="535">
        <f t="shared" si="366"/>
        <v>0</v>
      </c>
      <c r="V178" s="535">
        <f t="shared" si="366"/>
        <v>0</v>
      </c>
      <c r="W178" s="535">
        <f t="shared" si="366"/>
        <v>0</v>
      </c>
      <c r="X178" s="535">
        <f t="shared" si="366"/>
        <v>0</v>
      </c>
      <c r="Y178" s="535">
        <f t="shared" si="366"/>
        <v>0</v>
      </c>
      <c r="Z178" s="535">
        <f t="shared" si="366"/>
        <v>0</v>
      </c>
      <c r="AA178" s="535">
        <f t="shared" si="366"/>
        <v>0</v>
      </c>
      <c r="AB178" s="535">
        <f t="shared" si="366"/>
        <v>0</v>
      </c>
      <c r="AC178" s="535">
        <f t="shared" si="366"/>
        <v>0</v>
      </c>
      <c r="AD178" s="535">
        <f t="shared" si="366"/>
        <v>0</v>
      </c>
      <c r="AE178" s="535">
        <f t="shared" si="366"/>
        <v>0</v>
      </c>
      <c r="AF178" s="535">
        <f t="shared" si="366"/>
        <v>0</v>
      </c>
      <c r="AG178" s="535">
        <f t="shared" si="366"/>
        <v>0</v>
      </c>
      <c r="AH178" s="535">
        <f t="shared" si="366"/>
        <v>0</v>
      </c>
      <c r="AI178" s="535">
        <f t="shared" si="366"/>
        <v>0</v>
      </c>
      <c r="AJ178" s="535">
        <f t="shared" si="366"/>
        <v>0</v>
      </c>
      <c r="AK178" s="535">
        <f t="shared" si="366"/>
        <v>0</v>
      </c>
      <c r="AL178" s="535">
        <f t="shared" si="366"/>
        <v>0</v>
      </c>
      <c r="AM178" s="535">
        <f t="shared" si="366"/>
        <v>0</v>
      </c>
      <c r="AN178" s="535">
        <f t="shared" si="366"/>
        <v>0</v>
      </c>
      <c r="AO178" s="535">
        <f t="shared" si="366"/>
        <v>0</v>
      </c>
      <c r="AP178" s="535">
        <f t="shared" ref="AP178:BQ178" si="367">AP69</f>
        <v>0</v>
      </c>
      <c r="AQ178" s="535">
        <f t="shared" si="367"/>
        <v>0</v>
      </c>
      <c r="AR178" s="535">
        <f t="shared" si="367"/>
        <v>0</v>
      </c>
      <c r="AS178" s="535">
        <f t="shared" si="367"/>
        <v>0</v>
      </c>
      <c r="AT178" s="535">
        <f t="shared" si="367"/>
        <v>0</v>
      </c>
      <c r="AU178" s="535">
        <f t="shared" si="367"/>
        <v>0</v>
      </c>
      <c r="AV178" s="535">
        <f t="shared" si="367"/>
        <v>0</v>
      </c>
      <c r="AW178" s="535">
        <f t="shared" si="367"/>
        <v>0</v>
      </c>
      <c r="AX178" s="535">
        <f t="shared" si="367"/>
        <v>0</v>
      </c>
      <c r="AY178" s="535">
        <f t="shared" si="367"/>
        <v>0</v>
      </c>
      <c r="AZ178" s="535">
        <f t="shared" si="367"/>
        <v>0</v>
      </c>
      <c r="BA178" s="535">
        <f t="shared" si="367"/>
        <v>0</v>
      </c>
      <c r="BB178" s="535">
        <f t="shared" si="367"/>
        <v>0</v>
      </c>
      <c r="BC178" s="535">
        <f t="shared" si="367"/>
        <v>0</v>
      </c>
      <c r="BD178" s="535">
        <f t="shared" si="367"/>
        <v>0</v>
      </c>
      <c r="BE178" s="535">
        <f t="shared" si="367"/>
        <v>0</v>
      </c>
      <c r="BF178" s="535">
        <f t="shared" si="367"/>
        <v>0</v>
      </c>
      <c r="BG178" s="535">
        <f t="shared" si="367"/>
        <v>0</v>
      </c>
      <c r="BH178" s="535">
        <f t="shared" si="367"/>
        <v>0</v>
      </c>
      <c r="BI178" s="535">
        <f t="shared" si="367"/>
        <v>0</v>
      </c>
      <c r="BJ178" s="535">
        <f t="shared" si="367"/>
        <v>0</v>
      </c>
      <c r="BK178" s="535">
        <f t="shared" si="367"/>
        <v>0</v>
      </c>
      <c r="BL178" s="535">
        <f t="shared" si="367"/>
        <v>0</v>
      </c>
      <c r="BM178" s="535">
        <f t="shared" si="367"/>
        <v>0</v>
      </c>
      <c r="BN178" s="535">
        <f t="shared" si="367"/>
        <v>0</v>
      </c>
      <c r="BO178" s="535">
        <f t="shared" si="367"/>
        <v>0</v>
      </c>
      <c r="BP178" s="535">
        <f t="shared" si="367"/>
        <v>0</v>
      </c>
      <c r="BQ178" s="535">
        <f t="shared" si="367"/>
        <v>0</v>
      </c>
      <c r="BR178" s="465"/>
      <c r="BS178" s="442">
        <f>SUM(J178:U178)</f>
        <v>563206250</v>
      </c>
      <c r="BT178" s="442">
        <f>SUM(V178:AG178)</f>
        <v>0</v>
      </c>
      <c r="BU178" s="442">
        <f>SUM(AH178:AS178)</f>
        <v>0</v>
      </c>
      <c r="BV178" s="442">
        <f>SUM(AT178:BE178)</f>
        <v>0</v>
      </c>
      <c r="BW178" s="442">
        <f>SUM(BF178:BQ178)</f>
        <v>0</v>
      </c>
      <c r="BX178" s="535">
        <f t="shared" ref="BX178:CY178" si="368">BX69</f>
        <v>0</v>
      </c>
      <c r="BY178" s="535">
        <f t="shared" si="368"/>
        <v>0</v>
      </c>
      <c r="BZ178" s="535">
        <f t="shared" si="368"/>
        <v>0</v>
      </c>
      <c r="CA178" s="535">
        <f t="shared" si="368"/>
        <v>0</v>
      </c>
      <c r="CB178" s="535">
        <f t="shared" si="368"/>
        <v>0</v>
      </c>
      <c r="CC178" s="535">
        <f t="shared" si="368"/>
        <v>0</v>
      </c>
      <c r="CD178" s="535">
        <f t="shared" si="368"/>
        <v>0</v>
      </c>
      <c r="CE178" s="535">
        <f t="shared" si="368"/>
        <v>0</v>
      </c>
      <c r="CF178" s="535">
        <f t="shared" si="368"/>
        <v>0</v>
      </c>
      <c r="CG178" s="535">
        <f t="shared" si="368"/>
        <v>0</v>
      </c>
      <c r="CH178" s="535">
        <f t="shared" si="368"/>
        <v>0</v>
      </c>
      <c r="CI178" s="535">
        <f t="shared" si="368"/>
        <v>0</v>
      </c>
      <c r="CJ178" s="535">
        <f t="shared" si="368"/>
        <v>0</v>
      </c>
      <c r="CK178" s="535">
        <f t="shared" si="368"/>
        <v>0</v>
      </c>
      <c r="CL178" s="535">
        <f t="shared" si="368"/>
        <v>0</v>
      </c>
      <c r="CM178" s="535">
        <f t="shared" si="368"/>
        <v>0</v>
      </c>
      <c r="CN178" s="535">
        <f t="shared" si="368"/>
        <v>0</v>
      </c>
      <c r="CO178" s="535">
        <f t="shared" si="368"/>
        <v>0</v>
      </c>
      <c r="CP178" s="535">
        <f t="shared" si="368"/>
        <v>0</v>
      </c>
      <c r="CQ178" s="535">
        <f t="shared" si="368"/>
        <v>0</v>
      </c>
      <c r="CR178" s="535">
        <f t="shared" si="368"/>
        <v>0</v>
      </c>
      <c r="CS178" s="535">
        <f t="shared" si="368"/>
        <v>0</v>
      </c>
      <c r="CT178" s="535">
        <f t="shared" si="368"/>
        <v>0</v>
      </c>
      <c r="CU178" s="535">
        <f t="shared" si="368"/>
        <v>0</v>
      </c>
      <c r="CV178" s="535">
        <f t="shared" si="368"/>
        <v>0</v>
      </c>
      <c r="CW178" s="535">
        <f t="shared" si="368"/>
        <v>0</v>
      </c>
      <c r="CX178" s="535">
        <f t="shared" si="368"/>
        <v>0</v>
      </c>
      <c r="CY178" s="535">
        <f t="shared" si="368"/>
        <v>0</v>
      </c>
    </row>
    <row r="179" spans="1:103">
      <c r="E179" s="535"/>
    </row>
    <row r="180" spans="1:103" s="428" customFormat="1">
      <c r="A180" s="460"/>
      <c r="B180" s="428" t="s">
        <v>191</v>
      </c>
      <c r="C180" s="582">
        <f>SUM(BS180:CY180)</f>
        <v>86361477.039276019</v>
      </c>
      <c r="E180" s="443"/>
      <c r="G180" s="514">
        <f>SUM(BS180:CY180)</f>
        <v>86361477.039276019</v>
      </c>
      <c r="H180" s="514" t="s">
        <v>136</v>
      </c>
      <c r="J180" s="514">
        <f t="shared" ref="J180:AO180" si="369">SUM(J181:J183)</f>
        <v>0</v>
      </c>
      <c r="K180" s="514">
        <f t="shared" si="369"/>
        <v>0</v>
      </c>
      <c r="L180" s="514">
        <f t="shared" si="369"/>
        <v>0</v>
      </c>
      <c r="M180" s="514">
        <f t="shared" si="369"/>
        <v>0</v>
      </c>
      <c r="N180" s="514">
        <f t="shared" si="369"/>
        <v>0</v>
      </c>
      <c r="O180" s="514">
        <f t="shared" si="369"/>
        <v>0</v>
      </c>
      <c r="P180" s="590">
        <f t="shared" si="369"/>
        <v>22277500</v>
      </c>
      <c r="Q180" s="514">
        <f t="shared" si="369"/>
        <v>3136678.5714285714</v>
      </c>
      <c r="R180" s="514">
        <f t="shared" si="369"/>
        <v>3357178.5714285714</v>
      </c>
      <c r="S180" s="514">
        <f t="shared" si="369"/>
        <v>3577678.5714285714</v>
      </c>
      <c r="T180" s="514">
        <f t="shared" si="369"/>
        <v>3798178.5714285714</v>
      </c>
      <c r="U180" s="514">
        <f t="shared" si="369"/>
        <v>4018678.5714285714</v>
      </c>
      <c r="V180" s="514">
        <f t="shared" si="369"/>
        <v>4239178.5714285709</v>
      </c>
      <c r="W180" s="514">
        <f t="shared" si="369"/>
        <v>4459678.5714285709</v>
      </c>
      <c r="X180" s="514">
        <f t="shared" si="369"/>
        <v>4680178.5714285709</v>
      </c>
      <c r="Y180" s="514">
        <f t="shared" si="369"/>
        <v>4900678.5714285709</v>
      </c>
      <c r="Z180" s="514">
        <f t="shared" si="369"/>
        <v>5121178.5714285709</v>
      </c>
      <c r="AA180" s="514">
        <f t="shared" si="369"/>
        <v>5341678.5714285709</v>
      </c>
      <c r="AB180" s="514">
        <f t="shared" si="369"/>
        <v>5562178.5714285709</v>
      </c>
      <c r="AC180" s="514">
        <f t="shared" si="369"/>
        <v>5782678.5714285709</v>
      </c>
      <c r="AD180" s="514">
        <f t="shared" si="369"/>
        <v>6003178.5714285588</v>
      </c>
      <c r="AE180" s="514">
        <f t="shared" si="369"/>
        <v>104977.03927604167</v>
      </c>
      <c r="AF180" s="514">
        <f t="shared" si="369"/>
        <v>0</v>
      </c>
      <c r="AG180" s="514">
        <f t="shared" si="369"/>
        <v>0</v>
      </c>
      <c r="AH180" s="514">
        <f t="shared" si="369"/>
        <v>0</v>
      </c>
      <c r="AI180" s="514">
        <f t="shared" si="369"/>
        <v>0</v>
      </c>
      <c r="AJ180" s="514">
        <f t="shared" si="369"/>
        <v>0</v>
      </c>
      <c r="AK180" s="514">
        <f t="shared" si="369"/>
        <v>0</v>
      </c>
      <c r="AL180" s="514">
        <f t="shared" si="369"/>
        <v>0</v>
      </c>
      <c r="AM180" s="514">
        <f t="shared" si="369"/>
        <v>0</v>
      </c>
      <c r="AN180" s="514">
        <f t="shared" si="369"/>
        <v>0</v>
      </c>
      <c r="AO180" s="514">
        <f t="shared" si="369"/>
        <v>0</v>
      </c>
      <c r="AP180" s="514">
        <f t="shared" ref="AP180:BU180" si="370">SUM(AP181:AP183)</f>
        <v>0</v>
      </c>
      <c r="AQ180" s="514">
        <f t="shared" si="370"/>
        <v>0</v>
      </c>
      <c r="AR180" s="514">
        <f t="shared" si="370"/>
        <v>0</v>
      </c>
      <c r="AS180" s="514">
        <f t="shared" si="370"/>
        <v>0</v>
      </c>
      <c r="AT180" s="514">
        <f t="shared" si="370"/>
        <v>0</v>
      </c>
      <c r="AU180" s="514">
        <f t="shared" si="370"/>
        <v>0</v>
      </c>
      <c r="AV180" s="514">
        <f t="shared" si="370"/>
        <v>0</v>
      </c>
      <c r="AW180" s="514">
        <f t="shared" si="370"/>
        <v>0</v>
      </c>
      <c r="AX180" s="514">
        <f t="shared" si="370"/>
        <v>0</v>
      </c>
      <c r="AY180" s="514">
        <f t="shared" si="370"/>
        <v>0</v>
      </c>
      <c r="AZ180" s="514">
        <f t="shared" si="370"/>
        <v>0</v>
      </c>
      <c r="BA180" s="514">
        <f t="shared" si="370"/>
        <v>0</v>
      </c>
      <c r="BB180" s="514">
        <f t="shared" si="370"/>
        <v>0</v>
      </c>
      <c r="BC180" s="514">
        <f t="shared" si="370"/>
        <v>0</v>
      </c>
      <c r="BD180" s="514">
        <f t="shared" si="370"/>
        <v>0</v>
      </c>
      <c r="BE180" s="514">
        <f t="shared" si="370"/>
        <v>0</v>
      </c>
      <c r="BF180" s="514">
        <f t="shared" si="370"/>
        <v>0</v>
      </c>
      <c r="BG180" s="514">
        <f t="shared" si="370"/>
        <v>0</v>
      </c>
      <c r="BH180" s="514">
        <f t="shared" si="370"/>
        <v>0</v>
      </c>
      <c r="BI180" s="514">
        <f t="shared" si="370"/>
        <v>0</v>
      </c>
      <c r="BJ180" s="514">
        <f t="shared" si="370"/>
        <v>0</v>
      </c>
      <c r="BK180" s="514">
        <f t="shared" si="370"/>
        <v>0</v>
      </c>
      <c r="BL180" s="514">
        <f t="shared" si="370"/>
        <v>0</v>
      </c>
      <c r="BM180" s="514">
        <f t="shared" si="370"/>
        <v>0</v>
      </c>
      <c r="BN180" s="514">
        <f t="shared" si="370"/>
        <v>0</v>
      </c>
      <c r="BO180" s="514">
        <f t="shared" si="370"/>
        <v>0</v>
      </c>
      <c r="BP180" s="514">
        <f t="shared" si="370"/>
        <v>0</v>
      </c>
      <c r="BQ180" s="514">
        <f t="shared" si="370"/>
        <v>0</v>
      </c>
      <c r="BS180" s="514">
        <f t="shared" ref="BS180:CY180" si="371">SUM(BS181:BS183)</f>
        <v>40165892.857142851</v>
      </c>
      <c r="BT180" s="514">
        <f t="shared" si="371"/>
        <v>46195584.182133168</v>
      </c>
      <c r="BU180" s="514">
        <f t="shared" si="371"/>
        <v>0</v>
      </c>
      <c r="BV180" s="514">
        <f t="shared" si="371"/>
        <v>0</v>
      </c>
      <c r="BW180" s="514">
        <f t="shared" si="371"/>
        <v>0</v>
      </c>
      <c r="BX180" s="514">
        <f t="shared" si="371"/>
        <v>0</v>
      </c>
      <c r="BY180" s="514">
        <f t="shared" si="371"/>
        <v>0</v>
      </c>
      <c r="BZ180" s="514">
        <f t="shared" si="371"/>
        <v>0</v>
      </c>
      <c r="CA180" s="514">
        <f t="shared" si="371"/>
        <v>0</v>
      </c>
      <c r="CB180" s="514">
        <f t="shared" si="371"/>
        <v>0</v>
      </c>
      <c r="CC180" s="514">
        <f t="shared" si="371"/>
        <v>0</v>
      </c>
      <c r="CD180" s="514">
        <f t="shared" si="371"/>
        <v>0</v>
      </c>
      <c r="CE180" s="514">
        <f t="shared" si="371"/>
        <v>0</v>
      </c>
      <c r="CF180" s="514">
        <f t="shared" si="371"/>
        <v>0</v>
      </c>
      <c r="CG180" s="514">
        <f t="shared" si="371"/>
        <v>0</v>
      </c>
      <c r="CH180" s="514">
        <f t="shared" si="371"/>
        <v>0</v>
      </c>
      <c r="CI180" s="514">
        <f t="shared" si="371"/>
        <v>0</v>
      </c>
      <c r="CJ180" s="514">
        <f t="shared" si="371"/>
        <v>0</v>
      </c>
      <c r="CK180" s="514">
        <f t="shared" si="371"/>
        <v>0</v>
      </c>
      <c r="CL180" s="514">
        <f t="shared" si="371"/>
        <v>0</v>
      </c>
      <c r="CM180" s="514">
        <f t="shared" si="371"/>
        <v>0</v>
      </c>
      <c r="CN180" s="514">
        <f t="shared" si="371"/>
        <v>0</v>
      </c>
      <c r="CO180" s="514">
        <f t="shared" si="371"/>
        <v>0</v>
      </c>
      <c r="CP180" s="514">
        <f t="shared" si="371"/>
        <v>0</v>
      </c>
      <c r="CQ180" s="514">
        <f t="shared" si="371"/>
        <v>0</v>
      </c>
      <c r="CR180" s="514">
        <f t="shared" si="371"/>
        <v>0</v>
      </c>
      <c r="CS180" s="514">
        <f t="shared" si="371"/>
        <v>0</v>
      </c>
      <c r="CT180" s="514">
        <f t="shared" si="371"/>
        <v>0</v>
      </c>
      <c r="CU180" s="514">
        <f t="shared" si="371"/>
        <v>0</v>
      </c>
      <c r="CV180" s="514">
        <f t="shared" si="371"/>
        <v>0</v>
      </c>
      <c r="CW180" s="514">
        <f t="shared" si="371"/>
        <v>0</v>
      </c>
      <c r="CX180" s="514">
        <f t="shared" si="371"/>
        <v>0</v>
      </c>
      <c r="CY180" s="514">
        <f t="shared" si="371"/>
        <v>0</v>
      </c>
    </row>
    <row r="181" spans="1:103" s="429" customFormat="1">
      <c r="A181" s="432"/>
      <c r="B181" s="488" t="s">
        <v>86</v>
      </c>
      <c r="C181" s="553">
        <v>1E-3</v>
      </c>
      <c r="D181" s="440" t="s">
        <v>119</v>
      </c>
      <c r="E181" s="549"/>
      <c r="G181" s="442">
        <f>SUM(BS181:CY181)</f>
        <v>104977.03927604167</v>
      </c>
      <c r="H181" s="442" t="s">
        <v>136</v>
      </c>
      <c r="I181" s="427"/>
      <c r="J181" s="442">
        <f t="shared" ref="J181:AO181" si="372">IFERROR(J392*$C181*J14/J14*J9/12,0)</f>
        <v>0</v>
      </c>
      <c r="K181" s="442">
        <f t="shared" si="372"/>
        <v>0</v>
      </c>
      <c r="L181" s="442">
        <f t="shared" si="372"/>
        <v>0</v>
      </c>
      <c r="M181" s="442">
        <f t="shared" si="372"/>
        <v>0</v>
      </c>
      <c r="N181" s="442">
        <f t="shared" si="372"/>
        <v>0</v>
      </c>
      <c r="O181" s="442">
        <f t="shared" si="372"/>
        <v>0</v>
      </c>
      <c r="P181" s="442">
        <f t="shared" si="372"/>
        <v>0</v>
      </c>
      <c r="Q181" s="442">
        <f t="shared" si="372"/>
        <v>0</v>
      </c>
      <c r="R181" s="442">
        <f t="shared" si="372"/>
        <v>0</v>
      </c>
      <c r="S181" s="442">
        <f t="shared" si="372"/>
        <v>0</v>
      </c>
      <c r="T181" s="442">
        <f t="shared" si="372"/>
        <v>0</v>
      </c>
      <c r="U181" s="442">
        <f t="shared" si="372"/>
        <v>0</v>
      </c>
      <c r="V181" s="442">
        <f t="shared" si="372"/>
        <v>0</v>
      </c>
      <c r="W181" s="442">
        <f t="shared" si="372"/>
        <v>0</v>
      </c>
      <c r="X181" s="442">
        <f t="shared" si="372"/>
        <v>0</v>
      </c>
      <c r="Y181" s="442">
        <f t="shared" si="372"/>
        <v>0</v>
      </c>
      <c r="Z181" s="442">
        <f t="shared" si="372"/>
        <v>0</v>
      </c>
      <c r="AA181" s="442">
        <f t="shared" si="372"/>
        <v>0</v>
      </c>
      <c r="AB181" s="442">
        <f t="shared" si="372"/>
        <v>0</v>
      </c>
      <c r="AC181" s="442">
        <f t="shared" si="372"/>
        <v>0</v>
      </c>
      <c r="AD181" s="442">
        <f t="shared" si="372"/>
        <v>0</v>
      </c>
      <c r="AE181" s="442">
        <f t="shared" si="372"/>
        <v>104977.03927604167</v>
      </c>
      <c r="AF181" s="442">
        <f t="shared" si="372"/>
        <v>0</v>
      </c>
      <c r="AG181" s="442">
        <f t="shared" si="372"/>
        <v>0</v>
      </c>
      <c r="AH181" s="442">
        <f t="shared" si="372"/>
        <v>0</v>
      </c>
      <c r="AI181" s="442">
        <f t="shared" si="372"/>
        <v>0</v>
      </c>
      <c r="AJ181" s="442">
        <f t="shared" si="372"/>
        <v>0</v>
      </c>
      <c r="AK181" s="442">
        <f t="shared" si="372"/>
        <v>0</v>
      </c>
      <c r="AL181" s="442">
        <f t="shared" si="372"/>
        <v>0</v>
      </c>
      <c r="AM181" s="442">
        <f t="shared" si="372"/>
        <v>0</v>
      </c>
      <c r="AN181" s="442">
        <f t="shared" si="372"/>
        <v>0</v>
      </c>
      <c r="AO181" s="442">
        <f t="shared" si="372"/>
        <v>0</v>
      </c>
      <c r="AP181" s="442">
        <f t="shared" ref="AP181:BQ181" si="373">IFERROR(AP392*$C181*AP14/AP14*AP9/12,0)</f>
        <v>0</v>
      </c>
      <c r="AQ181" s="442">
        <f t="shared" si="373"/>
        <v>0</v>
      </c>
      <c r="AR181" s="442">
        <f t="shared" si="373"/>
        <v>0</v>
      </c>
      <c r="AS181" s="442">
        <f t="shared" si="373"/>
        <v>0</v>
      </c>
      <c r="AT181" s="442">
        <f t="shared" si="373"/>
        <v>0</v>
      </c>
      <c r="AU181" s="442">
        <f t="shared" si="373"/>
        <v>0</v>
      </c>
      <c r="AV181" s="442">
        <f t="shared" si="373"/>
        <v>0</v>
      </c>
      <c r="AW181" s="442">
        <f t="shared" si="373"/>
        <v>0</v>
      </c>
      <c r="AX181" s="442">
        <f t="shared" si="373"/>
        <v>0</v>
      </c>
      <c r="AY181" s="442">
        <f t="shared" si="373"/>
        <v>0</v>
      </c>
      <c r="AZ181" s="442">
        <f t="shared" si="373"/>
        <v>0</v>
      </c>
      <c r="BA181" s="442">
        <f t="shared" si="373"/>
        <v>0</v>
      </c>
      <c r="BB181" s="442">
        <f t="shared" si="373"/>
        <v>0</v>
      </c>
      <c r="BC181" s="442">
        <f t="shared" si="373"/>
        <v>0</v>
      </c>
      <c r="BD181" s="442">
        <f t="shared" si="373"/>
        <v>0</v>
      </c>
      <c r="BE181" s="442">
        <f t="shared" si="373"/>
        <v>0</v>
      </c>
      <c r="BF181" s="442">
        <f t="shared" si="373"/>
        <v>0</v>
      </c>
      <c r="BG181" s="442">
        <f t="shared" si="373"/>
        <v>0</v>
      </c>
      <c r="BH181" s="442">
        <f t="shared" si="373"/>
        <v>0</v>
      </c>
      <c r="BI181" s="442">
        <f t="shared" si="373"/>
        <v>0</v>
      </c>
      <c r="BJ181" s="442">
        <f t="shared" si="373"/>
        <v>0</v>
      </c>
      <c r="BK181" s="442">
        <f t="shared" si="373"/>
        <v>0</v>
      </c>
      <c r="BL181" s="442">
        <f t="shared" si="373"/>
        <v>0</v>
      </c>
      <c r="BM181" s="442">
        <f t="shared" si="373"/>
        <v>0</v>
      </c>
      <c r="BN181" s="442">
        <f t="shared" si="373"/>
        <v>0</v>
      </c>
      <c r="BO181" s="442">
        <f t="shared" si="373"/>
        <v>0</v>
      </c>
      <c r="BP181" s="442">
        <f t="shared" si="373"/>
        <v>0</v>
      </c>
      <c r="BQ181" s="442">
        <f t="shared" si="373"/>
        <v>0</v>
      </c>
      <c r="BR181" s="465"/>
      <c r="BS181" s="442">
        <f>SUM(J181:U181)</f>
        <v>0</v>
      </c>
      <c r="BT181" s="442">
        <f>SUM(V181:AG181)</f>
        <v>104977.03927604167</v>
      </c>
      <c r="BU181" s="442">
        <f>SUM(AH181:AS181)</f>
        <v>0</v>
      </c>
      <c r="BV181" s="442">
        <f>SUM(AT181:BE181)</f>
        <v>0</v>
      </c>
      <c r="BW181" s="442">
        <f>SUM(BF181:BQ181)</f>
        <v>0</v>
      </c>
      <c r="BX181" s="442">
        <f t="shared" ref="BX181:CY181" si="374">IFERROR(BX392*$C181*BX14/BX14*BX9/12,0)</f>
        <v>0</v>
      </c>
      <c r="BY181" s="442">
        <f t="shared" si="374"/>
        <v>0</v>
      </c>
      <c r="BZ181" s="442">
        <f t="shared" si="374"/>
        <v>0</v>
      </c>
      <c r="CA181" s="442">
        <f t="shared" si="374"/>
        <v>0</v>
      </c>
      <c r="CB181" s="442">
        <f t="shared" si="374"/>
        <v>0</v>
      </c>
      <c r="CC181" s="442">
        <f t="shared" si="374"/>
        <v>0</v>
      </c>
      <c r="CD181" s="442">
        <f t="shared" si="374"/>
        <v>0</v>
      </c>
      <c r="CE181" s="442">
        <f t="shared" si="374"/>
        <v>0</v>
      </c>
      <c r="CF181" s="442">
        <f t="shared" si="374"/>
        <v>0</v>
      </c>
      <c r="CG181" s="442">
        <f t="shared" si="374"/>
        <v>0</v>
      </c>
      <c r="CH181" s="442">
        <f t="shared" si="374"/>
        <v>0</v>
      </c>
      <c r="CI181" s="442">
        <f t="shared" si="374"/>
        <v>0</v>
      </c>
      <c r="CJ181" s="442">
        <f t="shared" si="374"/>
        <v>0</v>
      </c>
      <c r="CK181" s="442">
        <f t="shared" si="374"/>
        <v>0</v>
      </c>
      <c r="CL181" s="442">
        <f t="shared" si="374"/>
        <v>0</v>
      </c>
      <c r="CM181" s="442">
        <f t="shared" si="374"/>
        <v>0</v>
      </c>
      <c r="CN181" s="442">
        <f t="shared" si="374"/>
        <v>0</v>
      </c>
      <c r="CO181" s="442">
        <f t="shared" si="374"/>
        <v>0</v>
      </c>
      <c r="CP181" s="442">
        <f t="shared" si="374"/>
        <v>0</v>
      </c>
      <c r="CQ181" s="442">
        <f t="shared" si="374"/>
        <v>0</v>
      </c>
      <c r="CR181" s="442">
        <f t="shared" si="374"/>
        <v>0</v>
      </c>
      <c r="CS181" s="442">
        <f t="shared" si="374"/>
        <v>0</v>
      </c>
      <c r="CT181" s="442">
        <f t="shared" si="374"/>
        <v>0</v>
      </c>
      <c r="CU181" s="442">
        <f t="shared" si="374"/>
        <v>0</v>
      </c>
      <c r="CV181" s="442">
        <f t="shared" si="374"/>
        <v>0</v>
      </c>
      <c r="CW181" s="442">
        <f t="shared" si="374"/>
        <v>0</v>
      </c>
      <c r="CX181" s="442">
        <f t="shared" si="374"/>
        <v>0</v>
      </c>
      <c r="CY181" s="442">
        <f t="shared" si="374"/>
        <v>0</v>
      </c>
    </row>
    <row r="182" spans="1:103" s="429" customFormat="1">
      <c r="A182" s="432"/>
      <c r="B182" s="591" t="s">
        <v>141</v>
      </c>
      <c r="C182" s="535"/>
      <c r="D182" s="541"/>
      <c r="E182" s="541"/>
      <c r="G182" s="442">
        <f>SUM(BS182:CY182)</f>
        <v>39779999.999999985</v>
      </c>
      <c r="H182" s="442" t="s">
        <v>136</v>
      </c>
      <c r="I182" s="427"/>
      <c r="J182" s="442">
        <f t="shared" ref="J182:AO182" si="375">J188</f>
        <v>0</v>
      </c>
      <c r="K182" s="442">
        <f t="shared" si="375"/>
        <v>0</v>
      </c>
      <c r="L182" s="442">
        <f t="shared" si="375"/>
        <v>0</v>
      </c>
      <c r="M182" s="442">
        <f t="shared" si="375"/>
        <v>0</v>
      </c>
      <c r="N182" s="442">
        <f t="shared" si="375"/>
        <v>0</v>
      </c>
      <c r="O182" s="442">
        <f t="shared" si="375"/>
        <v>0</v>
      </c>
      <c r="P182" s="442">
        <f t="shared" si="375"/>
        <v>21420000</v>
      </c>
      <c r="Q182" s="442">
        <f t="shared" si="375"/>
        <v>1311428.5714285714</v>
      </c>
      <c r="R182" s="442">
        <f t="shared" si="375"/>
        <v>1311428.5714285714</v>
      </c>
      <c r="S182" s="442">
        <f t="shared" si="375"/>
        <v>1311428.5714285714</v>
      </c>
      <c r="T182" s="442">
        <f t="shared" si="375"/>
        <v>1311428.5714285714</v>
      </c>
      <c r="U182" s="442">
        <f t="shared" si="375"/>
        <v>1311428.5714285714</v>
      </c>
      <c r="V182" s="442">
        <f t="shared" si="375"/>
        <v>1311428.5714285714</v>
      </c>
      <c r="W182" s="442">
        <f t="shared" si="375"/>
        <v>1311428.5714285714</v>
      </c>
      <c r="X182" s="442">
        <f t="shared" si="375"/>
        <v>1311428.5714285714</v>
      </c>
      <c r="Y182" s="442">
        <f t="shared" si="375"/>
        <v>1311428.5714285714</v>
      </c>
      <c r="Z182" s="442">
        <f t="shared" si="375"/>
        <v>1311428.5714285714</v>
      </c>
      <c r="AA182" s="442">
        <f t="shared" si="375"/>
        <v>1311428.5714285714</v>
      </c>
      <c r="AB182" s="442">
        <f t="shared" si="375"/>
        <v>1311428.5714285714</v>
      </c>
      <c r="AC182" s="442">
        <f t="shared" si="375"/>
        <v>1311428.5714285714</v>
      </c>
      <c r="AD182" s="442">
        <f t="shared" si="375"/>
        <v>1311428.571428559</v>
      </c>
      <c r="AE182" s="442">
        <f t="shared" si="375"/>
        <v>0</v>
      </c>
      <c r="AF182" s="442">
        <f t="shared" si="375"/>
        <v>0</v>
      </c>
      <c r="AG182" s="442">
        <f t="shared" si="375"/>
        <v>0</v>
      </c>
      <c r="AH182" s="442">
        <f t="shared" si="375"/>
        <v>0</v>
      </c>
      <c r="AI182" s="442">
        <f t="shared" si="375"/>
        <v>0</v>
      </c>
      <c r="AJ182" s="442">
        <f t="shared" si="375"/>
        <v>0</v>
      </c>
      <c r="AK182" s="442">
        <f t="shared" si="375"/>
        <v>0</v>
      </c>
      <c r="AL182" s="442">
        <f t="shared" si="375"/>
        <v>0</v>
      </c>
      <c r="AM182" s="442">
        <f t="shared" si="375"/>
        <v>0</v>
      </c>
      <c r="AN182" s="442">
        <f t="shared" si="375"/>
        <v>0</v>
      </c>
      <c r="AO182" s="442">
        <f t="shared" si="375"/>
        <v>0</v>
      </c>
      <c r="AP182" s="442">
        <f t="shared" ref="AP182:BQ182" si="376">AP188</f>
        <v>0</v>
      </c>
      <c r="AQ182" s="442">
        <f t="shared" si="376"/>
        <v>0</v>
      </c>
      <c r="AR182" s="442">
        <f t="shared" si="376"/>
        <v>0</v>
      </c>
      <c r="AS182" s="442">
        <f t="shared" si="376"/>
        <v>0</v>
      </c>
      <c r="AT182" s="442">
        <f t="shared" si="376"/>
        <v>0</v>
      </c>
      <c r="AU182" s="442">
        <f t="shared" si="376"/>
        <v>0</v>
      </c>
      <c r="AV182" s="442">
        <f t="shared" si="376"/>
        <v>0</v>
      </c>
      <c r="AW182" s="442">
        <f t="shared" si="376"/>
        <v>0</v>
      </c>
      <c r="AX182" s="442">
        <f t="shared" si="376"/>
        <v>0</v>
      </c>
      <c r="AY182" s="442">
        <f t="shared" si="376"/>
        <v>0</v>
      </c>
      <c r="AZ182" s="442">
        <f t="shared" si="376"/>
        <v>0</v>
      </c>
      <c r="BA182" s="442">
        <f t="shared" si="376"/>
        <v>0</v>
      </c>
      <c r="BB182" s="442">
        <f t="shared" si="376"/>
        <v>0</v>
      </c>
      <c r="BC182" s="442">
        <f t="shared" si="376"/>
        <v>0</v>
      </c>
      <c r="BD182" s="442">
        <f t="shared" si="376"/>
        <v>0</v>
      </c>
      <c r="BE182" s="442">
        <f t="shared" si="376"/>
        <v>0</v>
      </c>
      <c r="BF182" s="442">
        <f t="shared" si="376"/>
        <v>0</v>
      </c>
      <c r="BG182" s="442">
        <f t="shared" si="376"/>
        <v>0</v>
      </c>
      <c r="BH182" s="442">
        <f t="shared" si="376"/>
        <v>0</v>
      </c>
      <c r="BI182" s="442">
        <f t="shared" si="376"/>
        <v>0</v>
      </c>
      <c r="BJ182" s="442">
        <f t="shared" si="376"/>
        <v>0</v>
      </c>
      <c r="BK182" s="442">
        <f t="shared" si="376"/>
        <v>0</v>
      </c>
      <c r="BL182" s="442">
        <f t="shared" si="376"/>
        <v>0</v>
      </c>
      <c r="BM182" s="442">
        <f t="shared" si="376"/>
        <v>0</v>
      </c>
      <c r="BN182" s="442">
        <f t="shared" si="376"/>
        <v>0</v>
      </c>
      <c r="BO182" s="442">
        <f t="shared" si="376"/>
        <v>0</v>
      </c>
      <c r="BP182" s="442">
        <f t="shared" si="376"/>
        <v>0</v>
      </c>
      <c r="BQ182" s="442">
        <f t="shared" si="376"/>
        <v>0</v>
      </c>
      <c r="BR182" s="465"/>
      <c r="BS182" s="442">
        <f>SUM(J182:U182)</f>
        <v>27977142.857142854</v>
      </c>
      <c r="BT182" s="442">
        <f>SUM(V182:AG182)</f>
        <v>11802857.142857129</v>
      </c>
      <c r="BU182" s="442">
        <f>SUM(AH182:AS182)</f>
        <v>0</v>
      </c>
      <c r="BV182" s="442">
        <f>SUM(AT182:BE182)</f>
        <v>0</v>
      </c>
      <c r="BW182" s="442">
        <f>SUM(BF182:BQ182)</f>
        <v>0</v>
      </c>
      <c r="BX182" s="442">
        <f t="shared" ref="BX182:CY182" si="377">BX188</f>
        <v>0</v>
      </c>
      <c r="BY182" s="442">
        <f t="shared" si="377"/>
        <v>0</v>
      </c>
      <c r="BZ182" s="442">
        <f t="shared" si="377"/>
        <v>0</v>
      </c>
      <c r="CA182" s="442">
        <f t="shared" si="377"/>
        <v>0</v>
      </c>
      <c r="CB182" s="442">
        <f t="shared" si="377"/>
        <v>0</v>
      </c>
      <c r="CC182" s="442">
        <f t="shared" si="377"/>
        <v>0</v>
      </c>
      <c r="CD182" s="442">
        <f t="shared" si="377"/>
        <v>0</v>
      </c>
      <c r="CE182" s="442">
        <f t="shared" si="377"/>
        <v>0</v>
      </c>
      <c r="CF182" s="442">
        <f t="shared" si="377"/>
        <v>0</v>
      </c>
      <c r="CG182" s="442">
        <f t="shared" si="377"/>
        <v>0</v>
      </c>
      <c r="CH182" s="442">
        <f t="shared" si="377"/>
        <v>0</v>
      </c>
      <c r="CI182" s="442">
        <f t="shared" si="377"/>
        <v>0</v>
      </c>
      <c r="CJ182" s="442">
        <f t="shared" si="377"/>
        <v>0</v>
      </c>
      <c r="CK182" s="442">
        <f t="shared" si="377"/>
        <v>0</v>
      </c>
      <c r="CL182" s="442">
        <f t="shared" si="377"/>
        <v>0</v>
      </c>
      <c r="CM182" s="442">
        <f t="shared" si="377"/>
        <v>0</v>
      </c>
      <c r="CN182" s="442">
        <f t="shared" si="377"/>
        <v>0</v>
      </c>
      <c r="CO182" s="442">
        <f t="shared" si="377"/>
        <v>0</v>
      </c>
      <c r="CP182" s="442">
        <f t="shared" si="377"/>
        <v>0</v>
      </c>
      <c r="CQ182" s="442">
        <f t="shared" si="377"/>
        <v>0</v>
      </c>
      <c r="CR182" s="442">
        <f t="shared" si="377"/>
        <v>0</v>
      </c>
      <c r="CS182" s="442">
        <f t="shared" si="377"/>
        <v>0</v>
      </c>
      <c r="CT182" s="442">
        <f t="shared" si="377"/>
        <v>0</v>
      </c>
      <c r="CU182" s="442">
        <f t="shared" si="377"/>
        <v>0</v>
      </c>
      <c r="CV182" s="442">
        <f t="shared" si="377"/>
        <v>0</v>
      </c>
      <c r="CW182" s="442">
        <f t="shared" si="377"/>
        <v>0</v>
      </c>
      <c r="CX182" s="442">
        <f t="shared" si="377"/>
        <v>0</v>
      </c>
      <c r="CY182" s="442">
        <f t="shared" si="377"/>
        <v>0</v>
      </c>
    </row>
    <row r="183" spans="1:103" s="429" customFormat="1">
      <c r="A183" s="432"/>
      <c r="B183" s="591" t="s">
        <v>189</v>
      </c>
      <c r="C183" s="535"/>
      <c r="D183" s="541"/>
      <c r="E183" s="541"/>
      <c r="G183" s="442">
        <f>SUM(BS183:CY183)</f>
        <v>46476500</v>
      </c>
      <c r="H183" s="442" t="s">
        <v>136</v>
      </c>
      <c r="I183" s="427"/>
      <c r="J183" s="442">
        <f t="shared" ref="J183:AO183" si="378">IFERROR(J213*J12/J12,0)</f>
        <v>0</v>
      </c>
      <c r="K183" s="442">
        <f t="shared" si="378"/>
        <v>0</v>
      </c>
      <c r="L183" s="442">
        <f t="shared" si="378"/>
        <v>0</v>
      </c>
      <c r="M183" s="442">
        <f t="shared" si="378"/>
        <v>0</v>
      </c>
      <c r="N183" s="442">
        <f t="shared" si="378"/>
        <v>0</v>
      </c>
      <c r="O183" s="442">
        <f t="shared" si="378"/>
        <v>0</v>
      </c>
      <c r="P183" s="442">
        <f t="shared" si="378"/>
        <v>857500</v>
      </c>
      <c r="Q183" s="442">
        <f t="shared" si="378"/>
        <v>1825250</v>
      </c>
      <c r="R183" s="442">
        <f t="shared" si="378"/>
        <v>2045750</v>
      </c>
      <c r="S183" s="442">
        <f t="shared" si="378"/>
        <v>2266250</v>
      </c>
      <c r="T183" s="442">
        <f t="shared" si="378"/>
        <v>2486750</v>
      </c>
      <c r="U183" s="442">
        <f t="shared" si="378"/>
        <v>2707250</v>
      </c>
      <c r="V183" s="442">
        <f t="shared" si="378"/>
        <v>2927750</v>
      </c>
      <c r="W183" s="442">
        <f t="shared" si="378"/>
        <v>3148250</v>
      </c>
      <c r="X183" s="442">
        <f t="shared" si="378"/>
        <v>3368750</v>
      </c>
      <c r="Y183" s="442">
        <f t="shared" si="378"/>
        <v>3589250</v>
      </c>
      <c r="Z183" s="442">
        <f t="shared" si="378"/>
        <v>3809750</v>
      </c>
      <c r="AA183" s="442">
        <f t="shared" si="378"/>
        <v>4030250</v>
      </c>
      <c r="AB183" s="442">
        <f t="shared" si="378"/>
        <v>4250750</v>
      </c>
      <c r="AC183" s="442">
        <f t="shared" si="378"/>
        <v>4471250</v>
      </c>
      <c r="AD183" s="442">
        <f t="shared" si="378"/>
        <v>4691750</v>
      </c>
      <c r="AE183" s="442">
        <f t="shared" si="378"/>
        <v>0</v>
      </c>
      <c r="AF183" s="442">
        <f t="shared" si="378"/>
        <v>0</v>
      </c>
      <c r="AG183" s="442">
        <f t="shared" si="378"/>
        <v>0</v>
      </c>
      <c r="AH183" s="442">
        <f t="shared" si="378"/>
        <v>0</v>
      </c>
      <c r="AI183" s="442">
        <f t="shared" si="378"/>
        <v>0</v>
      </c>
      <c r="AJ183" s="442">
        <f t="shared" si="378"/>
        <v>0</v>
      </c>
      <c r="AK183" s="442">
        <f t="shared" si="378"/>
        <v>0</v>
      </c>
      <c r="AL183" s="442">
        <f t="shared" si="378"/>
        <v>0</v>
      </c>
      <c r="AM183" s="442">
        <f t="shared" si="378"/>
        <v>0</v>
      </c>
      <c r="AN183" s="442">
        <f t="shared" si="378"/>
        <v>0</v>
      </c>
      <c r="AO183" s="442">
        <f t="shared" si="378"/>
        <v>0</v>
      </c>
      <c r="AP183" s="442">
        <f t="shared" ref="AP183:BQ183" si="379">IFERROR(AP213*AP12/AP12,0)</f>
        <v>0</v>
      </c>
      <c r="AQ183" s="442">
        <f t="shared" si="379"/>
        <v>0</v>
      </c>
      <c r="AR183" s="442">
        <f t="shared" si="379"/>
        <v>0</v>
      </c>
      <c r="AS183" s="442">
        <f t="shared" si="379"/>
        <v>0</v>
      </c>
      <c r="AT183" s="442">
        <f t="shared" si="379"/>
        <v>0</v>
      </c>
      <c r="AU183" s="442">
        <f t="shared" si="379"/>
        <v>0</v>
      </c>
      <c r="AV183" s="442">
        <f t="shared" si="379"/>
        <v>0</v>
      </c>
      <c r="AW183" s="442">
        <f t="shared" si="379"/>
        <v>0</v>
      </c>
      <c r="AX183" s="442">
        <f t="shared" si="379"/>
        <v>0</v>
      </c>
      <c r="AY183" s="442">
        <f t="shared" si="379"/>
        <v>0</v>
      </c>
      <c r="AZ183" s="442">
        <f t="shared" si="379"/>
        <v>0</v>
      </c>
      <c r="BA183" s="442">
        <f t="shared" si="379"/>
        <v>0</v>
      </c>
      <c r="BB183" s="442">
        <f t="shared" si="379"/>
        <v>0</v>
      </c>
      <c r="BC183" s="442">
        <f t="shared" si="379"/>
        <v>0</v>
      </c>
      <c r="BD183" s="442">
        <f t="shared" si="379"/>
        <v>0</v>
      </c>
      <c r="BE183" s="442">
        <f t="shared" si="379"/>
        <v>0</v>
      </c>
      <c r="BF183" s="442">
        <f t="shared" si="379"/>
        <v>0</v>
      </c>
      <c r="BG183" s="442">
        <f t="shared" si="379"/>
        <v>0</v>
      </c>
      <c r="BH183" s="442">
        <f t="shared" si="379"/>
        <v>0</v>
      </c>
      <c r="BI183" s="442">
        <f t="shared" si="379"/>
        <v>0</v>
      </c>
      <c r="BJ183" s="442">
        <f t="shared" si="379"/>
        <v>0</v>
      </c>
      <c r="BK183" s="442">
        <f t="shared" si="379"/>
        <v>0</v>
      </c>
      <c r="BL183" s="442">
        <f t="shared" si="379"/>
        <v>0</v>
      </c>
      <c r="BM183" s="442">
        <f t="shared" si="379"/>
        <v>0</v>
      </c>
      <c r="BN183" s="442">
        <f t="shared" si="379"/>
        <v>0</v>
      </c>
      <c r="BO183" s="442">
        <f t="shared" si="379"/>
        <v>0</v>
      </c>
      <c r="BP183" s="442">
        <f t="shared" si="379"/>
        <v>0</v>
      </c>
      <c r="BQ183" s="442">
        <f t="shared" si="379"/>
        <v>0</v>
      </c>
      <c r="BR183" s="465"/>
      <c r="BS183" s="442">
        <f>SUM(J183:U183)</f>
        <v>12188750</v>
      </c>
      <c r="BT183" s="442">
        <f>SUM(V183:AG183)</f>
        <v>34287750</v>
      </c>
      <c r="BU183" s="442">
        <f>SUM(AH183:AS183)</f>
        <v>0</v>
      </c>
      <c r="BV183" s="442">
        <f>SUM(AT183:BE183)</f>
        <v>0</v>
      </c>
      <c r="BW183" s="442">
        <f>SUM(BF183:BQ183)</f>
        <v>0</v>
      </c>
      <c r="BX183" s="442">
        <f t="shared" ref="BX183:CY183" si="380">IFERROR(BX213*BX12/BX12,0)</f>
        <v>0</v>
      </c>
      <c r="BY183" s="442">
        <f t="shared" si="380"/>
        <v>0</v>
      </c>
      <c r="BZ183" s="442">
        <f t="shared" si="380"/>
        <v>0</v>
      </c>
      <c r="CA183" s="442">
        <f t="shared" si="380"/>
        <v>0</v>
      </c>
      <c r="CB183" s="442">
        <f t="shared" si="380"/>
        <v>0</v>
      </c>
      <c r="CC183" s="442">
        <f t="shared" si="380"/>
        <v>0</v>
      </c>
      <c r="CD183" s="442">
        <f t="shared" si="380"/>
        <v>0</v>
      </c>
      <c r="CE183" s="442">
        <f t="shared" si="380"/>
        <v>0</v>
      </c>
      <c r="CF183" s="442">
        <f t="shared" si="380"/>
        <v>0</v>
      </c>
      <c r="CG183" s="442">
        <f t="shared" si="380"/>
        <v>0</v>
      </c>
      <c r="CH183" s="442">
        <f t="shared" si="380"/>
        <v>0</v>
      </c>
      <c r="CI183" s="442">
        <f t="shared" si="380"/>
        <v>0</v>
      </c>
      <c r="CJ183" s="442">
        <f t="shared" si="380"/>
        <v>0</v>
      </c>
      <c r="CK183" s="442">
        <f t="shared" si="380"/>
        <v>0</v>
      </c>
      <c r="CL183" s="442">
        <f t="shared" si="380"/>
        <v>0</v>
      </c>
      <c r="CM183" s="442">
        <f t="shared" si="380"/>
        <v>0</v>
      </c>
      <c r="CN183" s="442">
        <f t="shared" si="380"/>
        <v>0</v>
      </c>
      <c r="CO183" s="442">
        <f t="shared" si="380"/>
        <v>0</v>
      </c>
      <c r="CP183" s="442">
        <f t="shared" si="380"/>
        <v>0</v>
      </c>
      <c r="CQ183" s="442">
        <f t="shared" si="380"/>
        <v>0</v>
      </c>
      <c r="CR183" s="442">
        <f t="shared" si="380"/>
        <v>0</v>
      </c>
      <c r="CS183" s="442">
        <f t="shared" si="380"/>
        <v>0</v>
      </c>
      <c r="CT183" s="442">
        <f t="shared" si="380"/>
        <v>0</v>
      </c>
      <c r="CU183" s="442">
        <f t="shared" si="380"/>
        <v>0</v>
      </c>
      <c r="CV183" s="442">
        <f t="shared" si="380"/>
        <v>0</v>
      </c>
      <c r="CW183" s="442">
        <f t="shared" si="380"/>
        <v>0</v>
      </c>
      <c r="CX183" s="442">
        <f t="shared" si="380"/>
        <v>0</v>
      </c>
      <c r="CY183" s="442">
        <f t="shared" si="380"/>
        <v>0</v>
      </c>
    </row>
    <row r="184" spans="1:103" s="428" customFormat="1">
      <c r="A184" s="460"/>
      <c r="B184" s="506" t="s">
        <v>0</v>
      </c>
      <c r="C184" s="507"/>
      <c r="D184" s="506"/>
      <c r="E184" s="507"/>
      <c r="F184" s="506"/>
      <c r="G184" s="507">
        <f>SUM(BS184:CY184)</f>
        <v>1914563012.0392761</v>
      </c>
      <c r="H184" s="507" t="s">
        <v>136</v>
      </c>
      <c r="I184" s="509"/>
      <c r="J184" s="592">
        <f t="shared" ref="J184:AO184" si="381">SUM(J159,J176,J180)</f>
        <v>0</v>
      </c>
      <c r="K184" s="592">
        <f t="shared" si="381"/>
        <v>0</v>
      </c>
      <c r="L184" s="592">
        <f t="shared" si="381"/>
        <v>0</v>
      </c>
      <c r="M184" s="592">
        <f t="shared" si="381"/>
        <v>0</v>
      </c>
      <c r="N184" s="592">
        <f t="shared" si="381"/>
        <v>0</v>
      </c>
      <c r="O184" s="592">
        <f t="shared" si="381"/>
        <v>0</v>
      </c>
      <c r="P184" s="592">
        <f t="shared" si="381"/>
        <v>669816769</v>
      </c>
      <c r="Q184" s="592">
        <f t="shared" si="381"/>
        <v>87469697.571428567</v>
      </c>
      <c r="R184" s="592">
        <f t="shared" si="381"/>
        <v>87690197.571428567</v>
      </c>
      <c r="S184" s="592">
        <f t="shared" si="381"/>
        <v>87910697.571428567</v>
      </c>
      <c r="T184" s="592">
        <f t="shared" si="381"/>
        <v>88131197.571428567</v>
      </c>
      <c r="U184" s="592">
        <f t="shared" si="381"/>
        <v>88351697.571428567</v>
      </c>
      <c r="V184" s="592">
        <f t="shared" si="381"/>
        <v>88572197.571428567</v>
      </c>
      <c r="W184" s="592">
        <f t="shared" si="381"/>
        <v>88792697.571428567</v>
      </c>
      <c r="X184" s="592">
        <f t="shared" si="381"/>
        <v>89013197.571428567</v>
      </c>
      <c r="Y184" s="592">
        <f t="shared" si="381"/>
        <v>89233697.571428567</v>
      </c>
      <c r="Z184" s="592">
        <f t="shared" si="381"/>
        <v>89454197.571428567</v>
      </c>
      <c r="AA184" s="592">
        <f t="shared" si="381"/>
        <v>89674697.571428567</v>
      </c>
      <c r="AB184" s="592">
        <f t="shared" si="381"/>
        <v>89895197.571428567</v>
      </c>
      <c r="AC184" s="592">
        <f t="shared" si="381"/>
        <v>90115697.571428567</v>
      </c>
      <c r="AD184" s="592">
        <f t="shared" si="381"/>
        <v>90336197.571428552</v>
      </c>
      <c r="AE184" s="592">
        <f t="shared" si="381"/>
        <v>104977.03927604167</v>
      </c>
      <c r="AF184" s="592">
        <f t="shared" si="381"/>
        <v>0</v>
      </c>
      <c r="AG184" s="592">
        <f t="shared" si="381"/>
        <v>0</v>
      </c>
      <c r="AH184" s="592">
        <f t="shared" si="381"/>
        <v>0</v>
      </c>
      <c r="AI184" s="592">
        <f t="shared" si="381"/>
        <v>0</v>
      </c>
      <c r="AJ184" s="592">
        <f t="shared" si="381"/>
        <v>0</v>
      </c>
      <c r="AK184" s="592">
        <f t="shared" si="381"/>
        <v>0</v>
      </c>
      <c r="AL184" s="592">
        <f t="shared" si="381"/>
        <v>0</v>
      </c>
      <c r="AM184" s="592">
        <f t="shared" si="381"/>
        <v>0</v>
      </c>
      <c r="AN184" s="592">
        <f t="shared" si="381"/>
        <v>0</v>
      </c>
      <c r="AO184" s="592">
        <f t="shared" si="381"/>
        <v>0</v>
      </c>
      <c r="AP184" s="592">
        <f t="shared" ref="AP184:BQ184" si="382">SUM(AP159,AP176,AP180)</f>
        <v>0</v>
      </c>
      <c r="AQ184" s="592">
        <f t="shared" si="382"/>
        <v>0</v>
      </c>
      <c r="AR184" s="592">
        <f t="shared" si="382"/>
        <v>0</v>
      </c>
      <c r="AS184" s="592">
        <f t="shared" si="382"/>
        <v>0</v>
      </c>
      <c r="AT184" s="592">
        <f t="shared" si="382"/>
        <v>0</v>
      </c>
      <c r="AU184" s="592">
        <f t="shared" si="382"/>
        <v>0</v>
      </c>
      <c r="AV184" s="592">
        <f t="shared" si="382"/>
        <v>0</v>
      </c>
      <c r="AW184" s="592">
        <f t="shared" si="382"/>
        <v>0</v>
      </c>
      <c r="AX184" s="592">
        <f t="shared" si="382"/>
        <v>0</v>
      </c>
      <c r="AY184" s="592">
        <f t="shared" si="382"/>
        <v>0</v>
      </c>
      <c r="AZ184" s="592">
        <f t="shared" si="382"/>
        <v>0</v>
      </c>
      <c r="BA184" s="592">
        <f t="shared" si="382"/>
        <v>0</v>
      </c>
      <c r="BB184" s="592">
        <f t="shared" si="382"/>
        <v>0</v>
      </c>
      <c r="BC184" s="592">
        <f t="shared" si="382"/>
        <v>0</v>
      </c>
      <c r="BD184" s="592">
        <f t="shared" si="382"/>
        <v>0</v>
      </c>
      <c r="BE184" s="592">
        <f t="shared" si="382"/>
        <v>0</v>
      </c>
      <c r="BF184" s="592">
        <f t="shared" si="382"/>
        <v>0</v>
      </c>
      <c r="BG184" s="592">
        <f t="shared" si="382"/>
        <v>0</v>
      </c>
      <c r="BH184" s="592">
        <f t="shared" si="382"/>
        <v>0</v>
      </c>
      <c r="BI184" s="592">
        <f t="shared" si="382"/>
        <v>0</v>
      </c>
      <c r="BJ184" s="592">
        <f t="shared" si="382"/>
        <v>0</v>
      </c>
      <c r="BK184" s="592">
        <f t="shared" si="382"/>
        <v>0</v>
      </c>
      <c r="BL184" s="592">
        <f t="shared" si="382"/>
        <v>0</v>
      </c>
      <c r="BM184" s="592">
        <f t="shared" si="382"/>
        <v>0</v>
      </c>
      <c r="BN184" s="592">
        <f t="shared" si="382"/>
        <v>0</v>
      </c>
      <c r="BO184" s="592">
        <f t="shared" si="382"/>
        <v>0</v>
      </c>
      <c r="BP184" s="592">
        <f t="shared" si="382"/>
        <v>0</v>
      </c>
      <c r="BQ184" s="592">
        <f t="shared" si="382"/>
        <v>0</v>
      </c>
      <c r="BR184" s="537"/>
      <c r="BS184" s="592">
        <f t="shared" ref="BS184:CY184" si="383">SUM(BS159,BS176,BS180)</f>
        <v>1109370256.8571429</v>
      </c>
      <c r="BT184" s="592">
        <f t="shared" si="383"/>
        <v>805192755.1821332</v>
      </c>
      <c r="BU184" s="592">
        <f t="shared" si="383"/>
        <v>0</v>
      </c>
      <c r="BV184" s="592">
        <f t="shared" si="383"/>
        <v>0</v>
      </c>
      <c r="BW184" s="592">
        <f t="shared" si="383"/>
        <v>0</v>
      </c>
      <c r="BX184" s="592">
        <f t="shared" si="383"/>
        <v>0</v>
      </c>
      <c r="BY184" s="592">
        <f t="shared" si="383"/>
        <v>0</v>
      </c>
      <c r="BZ184" s="592">
        <f t="shared" si="383"/>
        <v>0</v>
      </c>
      <c r="CA184" s="592">
        <f t="shared" si="383"/>
        <v>0</v>
      </c>
      <c r="CB184" s="592">
        <f t="shared" si="383"/>
        <v>0</v>
      </c>
      <c r="CC184" s="592">
        <f t="shared" si="383"/>
        <v>0</v>
      </c>
      <c r="CD184" s="592">
        <f t="shared" si="383"/>
        <v>0</v>
      </c>
      <c r="CE184" s="592">
        <f t="shared" si="383"/>
        <v>0</v>
      </c>
      <c r="CF184" s="592">
        <f t="shared" si="383"/>
        <v>0</v>
      </c>
      <c r="CG184" s="592">
        <f t="shared" si="383"/>
        <v>0</v>
      </c>
      <c r="CH184" s="592">
        <f t="shared" si="383"/>
        <v>0</v>
      </c>
      <c r="CI184" s="592">
        <f t="shared" si="383"/>
        <v>0</v>
      </c>
      <c r="CJ184" s="592">
        <f t="shared" si="383"/>
        <v>0</v>
      </c>
      <c r="CK184" s="592">
        <f t="shared" si="383"/>
        <v>0</v>
      </c>
      <c r="CL184" s="592">
        <f t="shared" si="383"/>
        <v>0</v>
      </c>
      <c r="CM184" s="592">
        <f t="shared" si="383"/>
        <v>0</v>
      </c>
      <c r="CN184" s="592">
        <f t="shared" si="383"/>
        <v>0</v>
      </c>
      <c r="CO184" s="592">
        <f t="shared" si="383"/>
        <v>0</v>
      </c>
      <c r="CP184" s="592">
        <f t="shared" si="383"/>
        <v>0</v>
      </c>
      <c r="CQ184" s="592">
        <f t="shared" si="383"/>
        <v>0</v>
      </c>
      <c r="CR184" s="592">
        <f t="shared" si="383"/>
        <v>0</v>
      </c>
      <c r="CS184" s="592">
        <f t="shared" si="383"/>
        <v>0</v>
      </c>
      <c r="CT184" s="592">
        <f t="shared" si="383"/>
        <v>0</v>
      </c>
      <c r="CU184" s="592">
        <f t="shared" si="383"/>
        <v>0</v>
      </c>
      <c r="CV184" s="592">
        <f t="shared" si="383"/>
        <v>0</v>
      </c>
      <c r="CW184" s="592">
        <f t="shared" si="383"/>
        <v>0</v>
      </c>
      <c r="CX184" s="592">
        <f t="shared" si="383"/>
        <v>0</v>
      </c>
      <c r="CY184" s="592">
        <f t="shared" si="383"/>
        <v>0</v>
      </c>
    </row>
    <row r="185" spans="1:103">
      <c r="B185" s="456"/>
      <c r="C185" s="572"/>
      <c r="D185" s="573"/>
      <c r="E185" s="527"/>
      <c r="L185" s="437"/>
      <c r="M185" s="475"/>
      <c r="N185" s="475"/>
      <c r="O185" s="475"/>
      <c r="P185" s="475"/>
      <c r="Q185" s="475"/>
      <c r="R185" s="475"/>
      <c r="S185" s="475"/>
      <c r="T185" s="475"/>
      <c r="U185" s="475"/>
      <c r="V185" s="475"/>
      <c r="W185" s="475"/>
      <c r="X185" s="475"/>
      <c r="Y185" s="475"/>
      <c r="Z185" s="475"/>
      <c r="AA185" s="475"/>
      <c r="AB185" s="475"/>
      <c r="AC185" s="475"/>
      <c r="AD185" s="475"/>
      <c r="AE185" s="475"/>
      <c r="AF185" s="475"/>
      <c r="AG185" s="475"/>
      <c r="AH185" s="475"/>
      <c r="AI185" s="475"/>
      <c r="AJ185" s="475"/>
      <c r="AK185" s="475"/>
      <c r="AL185" s="475"/>
      <c r="AM185" s="475"/>
      <c r="AN185" s="475"/>
      <c r="AO185" s="475"/>
      <c r="AP185" s="475"/>
      <c r="AQ185" s="475"/>
      <c r="AR185" s="475"/>
      <c r="AS185" s="475"/>
      <c r="AT185" s="475"/>
      <c r="AU185" s="475"/>
      <c r="AV185" s="475"/>
      <c r="AW185" s="475"/>
      <c r="AX185" s="475"/>
      <c r="AY185" s="475"/>
      <c r="AZ185" s="475"/>
      <c r="BA185" s="475"/>
      <c r="BB185" s="475"/>
      <c r="BC185" s="475"/>
      <c r="BD185" s="475"/>
      <c r="BE185" s="475"/>
      <c r="BF185" s="475"/>
      <c r="BG185" s="475"/>
      <c r="BH185" s="475"/>
      <c r="BI185" s="475"/>
      <c r="BJ185" s="475"/>
      <c r="BK185" s="475"/>
      <c r="BL185" s="475"/>
      <c r="BM185" s="475"/>
      <c r="BN185" s="475"/>
      <c r="BO185" s="475"/>
      <c r="BP185" s="475"/>
      <c r="BQ185" s="475"/>
      <c r="BR185" s="475"/>
      <c r="BS185" s="475"/>
      <c r="BT185" s="475"/>
      <c r="BU185" s="475"/>
      <c r="BV185" s="475"/>
      <c r="BW185" s="475"/>
      <c r="BX185" s="475"/>
      <c r="BY185" s="475"/>
      <c r="BZ185" s="475"/>
      <c r="CA185" s="475"/>
      <c r="CB185" s="475"/>
      <c r="CC185" s="475"/>
      <c r="CD185" s="475"/>
      <c r="CE185" s="475"/>
      <c r="CF185" s="475"/>
      <c r="CG185" s="475"/>
      <c r="CH185" s="475"/>
      <c r="CI185" s="475"/>
      <c r="CJ185" s="475"/>
      <c r="CK185" s="475"/>
      <c r="CL185" s="475"/>
      <c r="CM185" s="475"/>
      <c r="CN185" s="475"/>
      <c r="CO185" s="475"/>
      <c r="CP185" s="475"/>
      <c r="CQ185" s="475"/>
      <c r="CR185" s="475"/>
      <c r="CS185" s="475"/>
      <c r="CT185" s="475"/>
      <c r="CU185" s="475"/>
    </row>
    <row r="186" spans="1:103">
      <c r="B186" s="593" t="s">
        <v>141</v>
      </c>
      <c r="C186" s="572"/>
      <c r="D186" s="573"/>
      <c r="E186" s="527"/>
      <c r="L186" s="475"/>
      <c r="M186" s="475"/>
      <c r="N186" s="437"/>
      <c r="O186" s="475"/>
      <c r="P186" s="475"/>
      <c r="Q186" s="475"/>
      <c r="R186" s="475"/>
      <c r="S186" s="475"/>
      <c r="T186" s="475"/>
      <c r="U186" s="475"/>
      <c r="V186" s="475"/>
      <c r="W186" s="475"/>
      <c r="X186" s="475"/>
      <c r="Y186" s="475"/>
      <c r="Z186" s="475"/>
      <c r="AA186" s="475"/>
      <c r="AB186" s="475"/>
      <c r="AC186" s="475"/>
      <c r="AD186" s="475"/>
      <c r="AE186" s="475"/>
      <c r="AF186" s="475"/>
      <c r="AG186" s="475"/>
      <c r="AH186" s="475"/>
      <c r="AI186" s="475"/>
      <c r="AJ186" s="475"/>
      <c r="AK186" s="475"/>
      <c r="AL186" s="475"/>
      <c r="AM186" s="475"/>
      <c r="AN186" s="475"/>
      <c r="AO186" s="475"/>
      <c r="AP186" s="475"/>
      <c r="AQ186" s="475"/>
      <c r="AR186" s="475"/>
      <c r="AS186" s="475"/>
      <c r="AT186" s="475"/>
      <c r="AU186" s="475"/>
      <c r="AV186" s="475"/>
      <c r="AW186" s="475"/>
      <c r="AX186" s="475"/>
      <c r="AY186" s="475"/>
      <c r="AZ186" s="475"/>
      <c r="BA186" s="475"/>
      <c r="BB186" s="475"/>
      <c r="BC186" s="475"/>
      <c r="BD186" s="475"/>
      <c r="BE186" s="475"/>
      <c r="BF186" s="475"/>
      <c r="BG186" s="475"/>
      <c r="BH186" s="475"/>
      <c r="BI186" s="475"/>
      <c r="BJ186" s="475"/>
      <c r="BK186" s="475"/>
      <c r="BL186" s="475"/>
      <c r="BM186" s="475"/>
      <c r="BN186" s="475"/>
      <c r="BO186" s="475"/>
      <c r="BP186" s="475"/>
      <c r="BQ186" s="475"/>
      <c r="BR186" s="475"/>
      <c r="BS186" s="475"/>
      <c r="BT186" s="475"/>
      <c r="BU186" s="475"/>
      <c r="BV186" s="475"/>
      <c r="BW186" s="475"/>
      <c r="BX186" s="475"/>
      <c r="BY186" s="475"/>
      <c r="BZ186" s="475"/>
      <c r="CA186" s="475"/>
      <c r="CB186" s="475"/>
      <c r="CC186" s="475"/>
      <c r="CD186" s="475"/>
      <c r="CE186" s="475"/>
      <c r="CF186" s="475"/>
      <c r="CG186" s="475"/>
      <c r="CH186" s="475"/>
      <c r="CI186" s="475"/>
      <c r="CJ186" s="475"/>
      <c r="CK186" s="475"/>
      <c r="CL186" s="475"/>
      <c r="CM186" s="475"/>
      <c r="CN186" s="475"/>
      <c r="CO186" s="475"/>
      <c r="CP186" s="475"/>
      <c r="CQ186" s="475"/>
      <c r="CR186" s="475"/>
      <c r="CS186" s="475"/>
      <c r="CT186" s="475"/>
      <c r="CU186" s="475"/>
    </row>
    <row r="187" spans="1:103">
      <c r="B187" s="427" t="str">
        <f>B182</f>
        <v>Management Fee</v>
      </c>
      <c r="C187" s="594">
        <f>ROUNDUP(4%*G159,-6)</f>
        <v>51000000</v>
      </c>
      <c r="D187" s="440" t="s">
        <v>136</v>
      </c>
      <c r="E187" s="440"/>
      <c r="G187" s="442">
        <f>SUM(BS187:CY187)</f>
        <v>50999999.999999985</v>
      </c>
      <c r="H187" s="427" t="s">
        <v>136</v>
      </c>
      <c r="O187" s="442"/>
      <c r="P187" s="442">
        <f>IF(P7=$C13,$C187*60%,MIN($C187*40%/($D12-$C12),$C187-SUM($I187:O187)))</f>
        <v>30600000</v>
      </c>
      <c r="Q187" s="442">
        <f>IF(Q7=$C13,$C187*60%,MIN($C187*40%/($D12-$C12),$C187-SUM($I187:P187)))</f>
        <v>1457142.857142857</v>
      </c>
      <c r="R187" s="442">
        <f>IF(R7=$C13,$C187*60%,MIN($C187*40%/($D12-$C12),$C187-SUM($I187:Q187)))</f>
        <v>1457142.857142857</v>
      </c>
      <c r="S187" s="442">
        <f>IF(S7=$C13,$C187*60%,MIN($C187*40%/($D12-$C12),$C187-SUM($I187:R187)))</f>
        <v>1457142.857142857</v>
      </c>
      <c r="T187" s="442">
        <f>IF(T7=$C13,$C187*60%,MIN($C187*40%/($D12-$C12),$C187-SUM($I187:S187)))</f>
        <v>1457142.857142857</v>
      </c>
      <c r="U187" s="442">
        <f>IF(U7=$C13,$C187*60%,MIN($C187*40%/($D12-$C12),$C187-SUM($I187:T187)))</f>
        <v>1457142.857142857</v>
      </c>
      <c r="V187" s="442">
        <f>IF(V7=$C13,$C187*60%,MIN($C187*40%/($D12-$C12),$C187-SUM($I187:U187)))</f>
        <v>1457142.857142857</v>
      </c>
      <c r="W187" s="442">
        <f>IF(W7=$C13,$C187*60%,MIN($C187*40%/($D12-$C12),$C187-SUM($I187:V187)))</f>
        <v>1457142.857142857</v>
      </c>
      <c r="X187" s="442">
        <f>IF(X7=$C13,$C187*60%,MIN($C187*40%/($D12-$C12),$C187-SUM($I187:W187)))</f>
        <v>1457142.857142857</v>
      </c>
      <c r="Y187" s="442">
        <f>IF(Y7=$C13,$C187*60%,MIN($C187*40%/($D12-$C12),$C187-SUM($I187:X187)))</f>
        <v>1457142.857142857</v>
      </c>
      <c r="Z187" s="442">
        <f>IF(Z7=$C13,$C187*60%,MIN($C187*40%/($D12-$C12),$C187-SUM($I187:Y187)))</f>
        <v>1457142.857142857</v>
      </c>
      <c r="AA187" s="442">
        <f>IF(AA7=$C13,$C187*60%,MIN($C187*40%/($D12-$C12),$C187-SUM($I187:Z187)))</f>
        <v>1457142.857142857</v>
      </c>
      <c r="AB187" s="442">
        <f>IF(AB7=$C13,$C187*60%,MIN($C187*40%/($D12-$C12),$C187-SUM($I187:AA187)))</f>
        <v>1457142.857142857</v>
      </c>
      <c r="AC187" s="442">
        <f>IF(AC7=$C13,$C187*60%,MIN($C187*40%/($D12-$C12),$C187-SUM($I187:AB187)))</f>
        <v>1457142.857142857</v>
      </c>
      <c r="AD187" s="442">
        <f>IF(AD7=$C13,$C187*60%,MIN($C187*40%/($D12-$C12),$C187-SUM($I187:AC187)))</f>
        <v>1457142.8571428433</v>
      </c>
      <c r="AE187" s="442">
        <f>IF(AE7=$C13,$C187*60%,MIN($C187*40%/($D12-$C12),$C187-SUM($I187:AD187)))</f>
        <v>0</v>
      </c>
      <c r="AF187" s="442">
        <f>IF(AF7=$C13,$C187*60%,MIN($C187*40%/($D12-$C12),$C187-SUM($I187:AE187)))</f>
        <v>0</v>
      </c>
      <c r="AG187" s="442">
        <f>IF(AG7=$C13,$C187*60%,MIN($C187*40%/($D12-$C12),$C187-SUM($I187:AF187)))</f>
        <v>0</v>
      </c>
      <c r="AH187" s="442">
        <f>IF(AH7=$C13,$C187*60%,MIN($C187*40%/($D12-$C12),$C187-SUM($I187:AG187)))</f>
        <v>0</v>
      </c>
      <c r="AI187" s="442">
        <f>IF(AI7=$C13,$C187*60%,MIN($C187*40%/($D12-$C12),$C187-SUM($I187:AH187)))</f>
        <v>0</v>
      </c>
      <c r="AJ187" s="442">
        <f>IF(AJ7=$C13,$C187*60%,MIN($C187*40%/($D12-$C12),$C187-SUM($I187:AI187)))</f>
        <v>0</v>
      </c>
      <c r="AK187" s="442">
        <f>IF(AK7=$C13,$C187*60%,MIN($C187*40%/($D12-$C12),$C187-SUM($I187:AJ187)))</f>
        <v>0</v>
      </c>
      <c r="AL187" s="442">
        <f>IF(AL7=$C13,$C187*60%,MIN($C187*40%/($D12-$C12),$C187-SUM($I187:AK187)))</f>
        <v>0</v>
      </c>
      <c r="AM187" s="442">
        <f>IF(AM7=$C13,$C187*60%,MIN($C187*40%/($D12-$C12),$C187-SUM($I187:AL187)))</f>
        <v>0</v>
      </c>
      <c r="AN187" s="429">
        <f>IF(AN7=$C13,$C187*60%,MIN($C187*40%/($D12-$C12),$C187-SUM($I187:AM187)))</f>
        <v>0</v>
      </c>
      <c r="AO187" s="442">
        <f>IF(AO7=$C13,$C187*60%,MIN($C187*40%/($D12-$C12),$C187-SUM($I187:AN187)))</f>
        <v>0</v>
      </c>
      <c r="AP187" s="442">
        <f>IF(AP7=$C13,$C187*60%,MIN($C187*40%/($D12-$C12),$C187-SUM($I187:AO187)))</f>
        <v>0</v>
      </c>
      <c r="AQ187" s="442">
        <f>IF(AQ7=$C13,$C187*60%,MIN($C187*40%/($D12-$C12),$C187-SUM($I187:AP187)))</f>
        <v>0</v>
      </c>
      <c r="AR187" s="442">
        <f>IF(AR7=$C13,$C187*60%,MIN($C187*40%/($D12-$C12),$C187-SUM($I187:AQ187)))</f>
        <v>0</v>
      </c>
      <c r="AS187" s="442">
        <f>IF(AS7=$C13,$C187*60%,MIN($C187*40%/($D12-$C12),$C187-SUM($I187:AR187)))</f>
        <v>0</v>
      </c>
      <c r="AT187" s="442">
        <f>IF(AT7=$C13,$C187*60%,MIN($C187*40%/($D12-$C12),$C187-SUM($I187:AS187)))</f>
        <v>0</v>
      </c>
      <c r="AU187" s="442">
        <f>IF(AU7=$C13,$C187*60%,MIN($C187*40%/($D12-$C12),$C187-SUM($I187:AT187)))</f>
        <v>0</v>
      </c>
      <c r="AV187" s="442">
        <f>IF(AV7=$C13,$C187*60%,MIN($C187*40%/($D12-$C12),$C187-SUM($I187:AU187)))</f>
        <v>0</v>
      </c>
      <c r="AW187" s="442">
        <f>IF(AW7=$C13,$C187*60%,MIN($C187*40%/($D12-$C12),$C187-SUM($I187:AV187)))</f>
        <v>0</v>
      </c>
      <c r="AX187" s="442">
        <f>IF(AX7=$C13,$C187*60%,MIN($C187*40%/($D12-$C12),$C187-SUM($I187:AW187)))</f>
        <v>0</v>
      </c>
      <c r="AY187" s="442">
        <f>IF(AY7=$C13,$C187*60%,MIN($C187*40%/($D12-$C12),$C187-SUM($I187:AX187)))</f>
        <v>0</v>
      </c>
      <c r="AZ187" s="442">
        <f>IF(AZ7=$C13,$C187*60%,MIN($C187*40%/($D12-$C12),$C187-SUM($I187:AY187)))</f>
        <v>0</v>
      </c>
      <c r="BA187" s="442">
        <f>IF(BA7=$C13,$C187*60%,MIN($C187*40%/($D12-$C12),$C187-SUM($I187:AZ187)))</f>
        <v>0</v>
      </c>
      <c r="BB187" s="442">
        <f>IF(BB7=$C13,$C187*60%,MIN($C187*40%/($D12-$C12),$C187-SUM($I187:BA187)))</f>
        <v>0</v>
      </c>
      <c r="BC187" s="442">
        <f>IF(BC7=$C13,$C187*60%,MIN($C187*40%/($D12-$C12),$C187-SUM($I187:BB187)))</f>
        <v>0</v>
      </c>
      <c r="BD187" s="442">
        <f>IF(BD7=$C13,$C187*60%,MIN($C187*40%/($D12-$C12),$C187-SUM($I187:BC187)))</f>
        <v>0</v>
      </c>
      <c r="BE187" s="442">
        <f>IF(BE7=$C13,$C187*60%,MIN($C187*40%/($D12-$C12),$C187-SUM($I187:BD187)))</f>
        <v>0</v>
      </c>
      <c r="BF187" s="442">
        <f>IF(BF7=$C13,$C187*60%,MIN($C187*40%/($D12-$C12),$C187-SUM($I187:BE187)))</f>
        <v>0</v>
      </c>
      <c r="BG187" s="442">
        <f>IF(BG7=$C13,$C187*60%,MIN($C187*40%/($D12-$C12),$C187-SUM($I187:BF187)))</f>
        <v>0</v>
      </c>
      <c r="BH187" s="442">
        <f>IF(BH7=$C13,$C187*60%,MIN($C187*40%/($D12-$C12),$C187-SUM($I187:BG187)))</f>
        <v>0</v>
      </c>
      <c r="BI187" s="442">
        <f>IF(BI7=$C13,$C187*60%,MIN($C187*40%/($D12-$C12),$C187-SUM($I187:BH187)))</f>
        <v>0</v>
      </c>
      <c r="BJ187" s="442">
        <f>IF(BJ7=$C13,$C187*60%,MIN($C187*40%/($D12-$C12),$C187-SUM($I187:BI187)))</f>
        <v>0</v>
      </c>
      <c r="BK187" s="442">
        <f>IF(BK7=$C13,$C187*60%,MIN($C187*40%/($D12-$C12),$C187-SUM($I187:BJ187)))</f>
        <v>0</v>
      </c>
      <c r="BL187" s="442">
        <f>IF(BL7=$C13,$C187*60%,MIN($C187*40%/($D12-$C12),$C187-SUM($I187:BK187)))</f>
        <v>0</v>
      </c>
      <c r="BM187" s="442">
        <f>IF(BM7=$C13,$C187*60%,MIN($C187*40%/($D12-$C12),$C187-SUM($I187:BL187)))</f>
        <v>0</v>
      </c>
      <c r="BN187" s="442">
        <f>IF(BN7=$C13,$C187*60%,MIN($C187*40%/($D12-$C12),$C187-SUM($I187:BM187)))</f>
        <v>0</v>
      </c>
      <c r="BO187" s="442">
        <f>IF(BO7=$C13,$C187*60%,MIN($C187*40%/($D12-$C12),$C187-SUM($I187:BN187)))</f>
        <v>0</v>
      </c>
      <c r="BP187" s="442">
        <f>IF(BP7=$C13,$C187*60%,MIN($C187*40%/($D12-$C12),$C187-SUM($I187:BO187)))</f>
        <v>0</v>
      </c>
      <c r="BQ187" s="442">
        <f>IF(BQ7=$C13,$C187*60%,MIN($C187*40%/($D12-$C12),$C187-SUM($I187:BP187)))</f>
        <v>0</v>
      </c>
      <c r="BR187" s="475"/>
      <c r="BS187" s="442">
        <f>SUM(J187:U187)</f>
        <v>37885714.285714291</v>
      </c>
      <c r="BT187" s="442">
        <f>SUM(V187:AG187)</f>
        <v>13114285.714285698</v>
      </c>
      <c r="BU187" s="442">
        <f>SUM(AH187:AS187)</f>
        <v>0</v>
      </c>
      <c r="BV187" s="442">
        <f>SUM(AT187:BE187)</f>
        <v>0</v>
      </c>
      <c r="BW187" s="442">
        <f>SUM(BF187:BQ187)</f>
        <v>0</v>
      </c>
      <c r="BX187" s="442"/>
      <c r="BY187" s="442"/>
      <c r="BZ187" s="442"/>
      <c r="CA187" s="442"/>
      <c r="CB187" s="442"/>
      <c r="CC187" s="442"/>
      <c r="CD187" s="442"/>
      <c r="CE187" s="442"/>
      <c r="CF187" s="442"/>
      <c r="CG187" s="442"/>
      <c r="CH187" s="442"/>
      <c r="CI187" s="442"/>
      <c r="CJ187" s="442"/>
      <c r="CK187" s="442"/>
      <c r="CL187" s="442"/>
      <c r="CM187" s="442"/>
      <c r="CN187" s="442"/>
      <c r="CO187" s="442"/>
      <c r="CP187" s="442"/>
      <c r="CQ187" s="442"/>
      <c r="CR187" s="442"/>
      <c r="CS187" s="442"/>
      <c r="CT187" s="442"/>
      <c r="CU187" s="442"/>
      <c r="CV187" s="442"/>
      <c r="CW187" s="442"/>
      <c r="CX187" s="442"/>
      <c r="CY187" s="442"/>
    </row>
    <row r="188" spans="1:103">
      <c r="B188" s="427" t="s">
        <v>28</v>
      </c>
      <c r="C188" s="553">
        <v>0.7</v>
      </c>
      <c r="D188" s="553">
        <v>0.9</v>
      </c>
      <c r="E188" s="440" t="s">
        <v>207</v>
      </c>
      <c r="G188" s="442">
        <f>SUM(BS188:CY188)</f>
        <v>39779999.999999985</v>
      </c>
      <c r="H188" s="427" t="s">
        <v>136</v>
      </c>
      <c r="J188" s="442">
        <f t="shared" ref="J188:S189" si="384">IF(J$7=$C$13,J$187*$C188,J$187*$D188)</f>
        <v>0</v>
      </c>
      <c r="K188" s="442">
        <f t="shared" si="384"/>
        <v>0</v>
      </c>
      <c r="L188" s="442">
        <f t="shared" si="384"/>
        <v>0</v>
      </c>
      <c r="M188" s="442">
        <f t="shared" si="384"/>
        <v>0</v>
      </c>
      <c r="N188" s="442">
        <f t="shared" si="384"/>
        <v>0</v>
      </c>
      <c r="O188" s="442">
        <f t="shared" si="384"/>
        <v>0</v>
      </c>
      <c r="P188" s="442">
        <f t="shared" si="384"/>
        <v>21420000</v>
      </c>
      <c r="Q188" s="442">
        <f t="shared" si="384"/>
        <v>1311428.5714285714</v>
      </c>
      <c r="R188" s="442">
        <f t="shared" si="384"/>
        <v>1311428.5714285714</v>
      </c>
      <c r="S188" s="442">
        <f t="shared" si="384"/>
        <v>1311428.5714285714</v>
      </c>
      <c r="T188" s="442">
        <f t="shared" ref="T188:AC189" si="385">IF(T$7=$C$13,T$187*$C188,T$187*$D188)</f>
        <v>1311428.5714285714</v>
      </c>
      <c r="U188" s="442">
        <f t="shared" si="385"/>
        <v>1311428.5714285714</v>
      </c>
      <c r="V188" s="442">
        <f t="shared" si="385"/>
        <v>1311428.5714285714</v>
      </c>
      <c r="W188" s="442">
        <f t="shared" si="385"/>
        <v>1311428.5714285714</v>
      </c>
      <c r="X188" s="442">
        <f t="shared" si="385"/>
        <v>1311428.5714285714</v>
      </c>
      <c r="Y188" s="442">
        <f t="shared" si="385"/>
        <v>1311428.5714285714</v>
      </c>
      <c r="Z188" s="442">
        <f t="shared" si="385"/>
        <v>1311428.5714285714</v>
      </c>
      <c r="AA188" s="442">
        <f t="shared" si="385"/>
        <v>1311428.5714285714</v>
      </c>
      <c r="AB188" s="442">
        <f t="shared" si="385"/>
        <v>1311428.5714285714</v>
      </c>
      <c r="AC188" s="442">
        <f t="shared" si="385"/>
        <v>1311428.5714285714</v>
      </c>
      <c r="AD188" s="442">
        <f t="shared" ref="AD188:AM189" si="386">IF(AD$7=$C$13,AD$187*$C188,AD$187*$D188)</f>
        <v>1311428.571428559</v>
      </c>
      <c r="AE188" s="442">
        <f t="shared" si="386"/>
        <v>0</v>
      </c>
      <c r="AF188" s="442">
        <f t="shared" si="386"/>
        <v>0</v>
      </c>
      <c r="AG188" s="442">
        <f t="shared" si="386"/>
        <v>0</v>
      </c>
      <c r="AH188" s="442">
        <f t="shared" si="386"/>
        <v>0</v>
      </c>
      <c r="AI188" s="442">
        <f t="shared" si="386"/>
        <v>0</v>
      </c>
      <c r="AJ188" s="442">
        <f t="shared" si="386"/>
        <v>0</v>
      </c>
      <c r="AK188" s="442">
        <f t="shared" si="386"/>
        <v>0</v>
      </c>
      <c r="AL188" s="442">
        <f t="shared" si="386"/>
        <v>0</v>
      </c>
      <c r="AM188" s="442">
        <f t="shared" si="386"/>
        <v>0</v>
      </c>
      <c r="AN188" s="442">
        <f t="shared" ref="AN188:AW189" si="387">IF(AN$7=$C$13,AN$187*$C188,AN$187*$D188)</f>
        <v>0</v>
      </c>
      <c r="AO188" s="442">
        <f t="shared" si="387"/>
        <v>0</v>
      </c>
      <c r="AP188" s="442">
        <f t="shared" si="387"/>
        <v>0</v>
      </c>
      <c r="AQ188" s="442">
        <f t="shared" si="387"/>
        <v>0</v>
      </c>
      <c r="AR188" s="442">
        <f t="shared" si="387"/>
        <v>0</v>
      </c>
      <c r="AS188" s="442">
        <f t="shared" si="387"/>
        <v>0</v>
      </c>
      <c r="AT188" s="442">
        <f t="shared" si="387"/>
        <v>0</v>
      </c>
      <c r="AU188" s="442">
        <f t="shared" si="387"/>
        <v>0</v>
      </c>
      <c r="AV188" s="442">
        <f t="shared" si="387"/>
        <v>0</v>
      </c>
      <c r="AW188" s="442">
        <f t="shared" si="387"/>
        <v>0</v>
      </c>
      <c r="AX188" s="442">
        <f t="shared" ref="AX188:BG189" si="388">IF(AX$7=$C$13,AX$187*$C188,AX$187*$D188)</f>
        <v>0</v>
      </c>
      <c r="AY188" s="442">
        <f t="shared" si="388"/>
        <v>0</v>
      </c>
      <c r="AZ188" s="442">
        <f t="shared" si="388"/>
        <v>0</v>
      </c>
      <c r="BA188" s="442">
        <f t="shared" si="388"/>
        <v>0</v>
      </c>
      <c r="BB188" s="442">
        <f t="shared" si="388"/>
        <v>0</v>
      </c>
      <c r="BC188" s="442">
        <f t="shared" si="388"/>
        <v>0</v>
      </c>
      <c r="BD188" s="442">
        <f t="shared" si="388"/>
        <v>0</v>
      </c>
      <c r="BE188" s="442">
        <f t="shared" si="388"/>
        <v>0</v>
      </c>
      <c r="BF188" s="442">
        <f t="shared" si="388"/>
        <v>0</v>
      </c>
      <c r="BG188" s="442">
        <f t="shared" si="388"/>
        <v>0</v>
      </c>
      <c r="BH188" s="442">
        <f t="shared" ref="BH188:BQ189" si="389">IF(BH$7=$C$13,BH$187*$C188,BH$187*$D188)</f>
        <v>0</v>
      </c>
      <c r="BI188" s="442">
        <f t="shared" si="389"/>
        <v>0</v>
      </c>
      <c r="BJ188" s="442">
        <f t="shared" si="389"/>
        <v>0</v>
      </c>
      <c r="BK188" s="442">
        <f t="shared" si="389"/>
        <v>0</v>
      </c>
      <c r="BL188" s="442">
        <f t="shared" si="389"/>
        <v>0</v>
      </c>
      <c r="BM188" s="442">
        <f t="shared" si="389"/>
        <v>0</v>
      </c>
      <c r="BN188" s="442">
        <f t="shared" si="389"/>
        <v>0</v>
      </c>
      <c r="BO188" s="442">
        <f t="shared" si="389"/>
        <v>0</v>
      </c>
      <c r="BP188" s="442">
        <f t="shared" si="389"/>
        <v>0</v>
      </c>
      <c r="BQ188" s="442">
        <f t="shared" si="389"/>
        <v>0</v>
      </c>
      <c r="BR188" s="475"/>
      <c r="BS188" s="442">
        <f>SUM(J188:U188)</f>
        <v>27977142.857142854</v>
      </c>
      <c r="BT188" s="442">
        <f>SUM(V188:AG188)</f>
        <v>11802857.142857129</v>
      </c>
      <c r="BU188" s="442">
        <f>SUM(AH188:AS188)</f>
        <v>0</v>
      </c>
      <c r="BV188" s="442">
        <f>SUM(AT188:BE188)</f>
        <v>0</v>
      </c>
      <c r="BW188" s="442">
        <f>SUM(BF188:BQ188)</f>
        <v>0</v>
      </c>
      <c r="BX188" s="442">
        <f t="shared" ref="BX188:CG189" si="390">IF(BX$7=$C$13,BX$187*$C188,BX$187*$D188)</f>
        <v>0</v>
      </c>
      <c r="BY188" s="442">
        <f t="shared" si="390"/>
        <v>0</v>
      </c>
      <c r="BZ188" s="442">
        <f t="shared" si="390"/>
        <v>0</v>
      </c>
      <c r="CA188" s="442">
        <f t="shared" si="390"/>
        <v>0</v>
      </c>
      <c r="CB188" s="442">
        <f t="shared" si="390"/>
        <v>0</v>
      </c>
      <c r="CC188" s="442">
        <f t="shared" si="390"/>
        <v>0</v>
      </c>
      <c r="CD188" s="442">
        <f t="shared" si="390"/>
        <v>0</v>
      </c>
      <c r="CE188" s="442">
        <f t="shared" si="390"/>
        <v>0</v>
      </c>
      <c r="CF188" s="442">
        <f t="shared" si="390"/>
        <v>0</v>
      </c>
      <c r="CG188" s="442">
        <f t="shared" si="390"/>
        <v>0</v>
      </c>
      <c r="CH188" s="442">
        <f t="shared" ref="CH188:CQ189" si="391">IF(CH$7=$C$13,CH$187*$C188,CH$187*$D188)</f>
        <v>0</v>
      </c>
      <c r="CI188" s="442">
        <f t="shared" si="391"/>
        <v>0</v>
      </c>
      <c r="CJ188" s="442">
        <f t="shared" si="391"/>
        <v>0</v>
      </c>
      <c r="CK188" s="442">
        <f t="shared" si="391"/>
        <v>0</v>
      </c>
      <c r="CL188" s="442">
        <f t="shared" si="391"/>
        <v>0</v>
      </c>
      <c r="CM188" s="442">
        <f t="shared" si="391"/>
        <v>0</v>
      </c>
      <c r="CN188" s="442">
        <f t="shared" si="391"/>
        <v>0</v>
      </c>
      <c r="CO188" s="442">
        <f t="shared" si="391"/>
        <v>0</v>
      </c>
      <c r="CP188" s="442">
        <f t="shared" si="391"/>
        <v>0</v>
      </c>
      <c r="CQ188" s="442">
        <f t="shared" si="391"/>
        <v>0</v>
      </c>
      <c r="CR188" s="442">
        <f t="shared" ref="CR188:CY189" si="392">IF(CR$7=$C$13,CR$187*$C188,CR$187*$D188)</f>
        <v>0</v>
      </c>
      <c r="CS188" s="442">
        <f t="shared" si="392"/>
        <v>0</v>
      </c>
      <c r="CT188" s="442">
        <f t="shared" si="392"/>
        <v>0</v>
      </c>
      <c r="CU188" s="442">
        <f t="shared" si="392"/>
        <v>0</v>
      </c>
      <c r="CV188" s="442">
        <f t="shared" si="392"/>
        <v>0</v>
      </c>
      <c r="CW188" s="442">
        <f t="shared" si="392"/>
        <v>0</v>
      </c>
      <c r="CX188" s="442">
        <f t="shared" si="392"/>
        <v>0</v>
      </c>
      <c r="CY188" s="442">
        <f t="shared" si="392"/>
        <v>0</v>
      </c>
    </row>
    <row r="189" spans="1:103">
      <c r="B189" s="427" t="s">
        <v>190</v>
      </c>
      <c r="C189" s="553">
        <v>0.3</v>
      </c>
      <c r="D189" s="553">
        <v>0.1</v>
      </c>
      <c r="E189" s="440" t="s">
        <v>207</v>
      </c>
      <c r="G189" s="442">
        <f>SUM(BS189:CY189)</f>
        <v>11219999.999999996</v>
      </c>
      <c r="H189" s="427" t="s">
        <v>136</v>
      </c>
      <c r="J189" s="442">
        <f t="shared" si="384"/>
        <v>0</v>
      </c>
      <c r="K189" s="442">
        <f t="shared" si="384"/>
        <v>0</v>
      </c>
      <c r="L189" s="442">
        <f t="shared" si="384"/>
        <v>0</v>
      </c>
      <c r="M189" s="442">
        <f t="shared" si="384"/>
        <v>0</v>
      </c>
      <c r="N189" s="442">
        <f t="shared" si="384"/>
        <v>0</v>
      </c>
      <c r="O189" s="442">
        <f t="shared" si="384"/>
        <v>0</v>
      </c>
      <c r="P189" s="442">
        <f t="shared" si="384"/>
        <v>9180000</v>
      </c>
      <c r="Q189" s="442">
        <f t="shared" si="384"/>
        <v>145714.28571428571</v>
      </c>
      <c r="R189" s="442">
        <f t="shared" si="384"/>
        <v>145714.28571428571</v>
      </c>
      <c r="S189" s="442">
        <f t="shared" si="384"/>
        <v>145714.28571428571</v>
      </c>
      <c r="T189" s="442">
        <f t="shared" si="385"/>
        <v>145714.28571428571</v>
      </c>
      <c r="U189" s="442">
        <f t="shared" si="385"/>
        <v>145714.28571428571</v>
      </c>
      <c r="V189" s="442">
        <f t="shared" si="385"/>
        <v>145714.28571428571</v>
      </c>
      <c r="W189" s="442">
        <f t="shared" si="385"/>
        <v>145714.28571428571</v>
      </c>
      <c r="X189" s="442">
        <f t="shared" si="385"/>
        <v>145714.28571428571</v>
      </c>
      <c r="Y189" s="442">
        <f t="shared" si="385"/>
        <v>145714.28571428571</v>
      </c>
      <c r="Z189" s="442">
        <f t="shared" si="385"/>
        <v>145714.28571428571</v>
      </c>
      <c r="AA189" s="442">
        <f t="shared" si="385"/>
        <v>145714.28571428571</v>
      </c>
      <c r="AB189" s="442">
        <f t="shared" si="385"/>
        <v>145714.28571428571</v>
      </c>
      <c r="AC189" s="442">
        <f t="shared" si="385"/>
        <v>145714.28571428571</v>
      </c>
      <c r="AD189" s="442">
        <f t="shared" si="386"/>
        <v>145714.28571428434</v>
      </c>
      <c r="AE189" s="442">
        <f t="shared" si="386"/>
        <v>0</v>
      </c>
      <c r="AF189" s="442">
        <f t="shared" si="386"/>
        <v>0</v>
      </c>
      <c r="AG189" s="442">
        <f t="shared" si="386"/>
        <v>0</v>
      </c>
      <c r="AH189" s="442">
        <f t="shared" si="386"/>
        <v>0</v>
      </c>
      <c r="AI189" s="442">
        <f t="shared" si="386"/>
        <v>0</v>
      </c>
      <c r="AJ189" s="442">
        <f t="shared" si="386"/>
        <v>0</v>
      </c>
      <c r="AK189" s="442">
        <f t="shared" si="386"/>
        <v>0</v>
      </c>
      <c r="AL189" s="442">
        <f t="shared" si="386"/>
        <v>0</v>
      </c>
      <c r="AM189" s="442">
        <f t="shared" si="386"/>
        <v>0</v>
      </c>
      <c r="AN189" s="442">
        <f t="shared" si="387"/>
        <v>0</v>
      </c>
      <c r="AO189" s="442">
        <f t="shared" si="387"/>
        <v>0</v>
      </c>
      <c r="AP189" s="442">
        <f t="shared" si="387"/>
        <v>0</v>
      </c>
      <c r="AQ189" s="442">
        <f t="shared" si="387"/>
        <v>0</v>
      </c>
      <c r="AR189" s="442">
        <f t="shared" si="387"/>
        <v>0</v>
      </c>
      <c r="AS189" s="442">
        <f t="shared" si="387"/>
        <v>0</v>
      </c>
      <c r="AT189" s="442">
        <f t="shared" si="387"/>
        <v>0</v>
      </c>
      <c r="AU189" s="442">
        <f t="shared" si="387"/>
        <v>0</v>
      </c>
      <c r="AV189" s="442">
        <f t="shared" si="387"/>
        <v>0</v>
      </c>
      <c r="AW189" s="442">
        <f t="shared" si="387"/>
        <v>0</v>
      </c>
      <c r="AX189" s="442">
        <f t="shared" si="388"/>
        <v>0</v>
      </c>
      <c r="AY189" s="442">
        <f t="shared" si="388"/>
        <v>0</v>
      </c>
      <c r="AZ189" s="442">
        <f t="shared" si="388"/>
        <v>0</v>
      </c>
      <c r="BA189" s="442">
        <f t="shared" si="388"/>
        <v>0</v>
      </c>
      <c r="BB189" s="442">
        <f t="shared" si="388"/>
        <v>0</v>
      </c>
      <c r="BC189" s="442">
        <f t="shared" si="388"/>
        <v>0</v>
      </c>
      <c r="BD189" s="442">
        <f t="shared" si="388"/>
        <v>0</v>
      </c>
      <c r="BE189" s="442">
        <f t="shared" si="388"/>
        <v>0</v>
      </c>
      <c r="BF189" s="442">
        <f t="shared" si="388"/>
        <v>0</v>
      </c>
      <c r="BG189" s="442">
        <f t="shared" si="388"/>
        <v>0</v>
      </c>
      <c r="BH189" s="442">
        <f t="shared" si="389"/>
        <v>0</v>
      </c>
      <c r="BI189" s="442">
        <f t="shared" si="389"/>
        <v>0</v>
      </c>
      <c r="BJ189" s="442">
        <f t="shared" si="389"/>
        <v>0</v>
      </c>
      <c r="BK189" s="442">
        <f t="shared" si="389"/>
        <v>0</v>
      </c>
      <c r="BL189" s="442">
        <f t="shared" si="389"/>
        <v>0</v>
      </c>
      <c r="BM189" s="442">
        <f t="shared" si="389"/>
        <v>0</v>
      </c>
      <c r="BN189" s="442">
        <f t="shared" si="389"/>
        <v>0</v>
      </c>
      <c r="BO189" s="442">
        <f t="shared" si="389"/>
        <v>0</v>
      </c>
      <c r="BP189" s="442">
        <f t="shared" si="389"/>
        <v>0</v>
      </c>
      <c r="BQ189" s="442">
        <f t="shared" si="389"/>
        <v>0</v>
      </c>
      <c r="BR189" s="475"/>
      <c r="BS189" s="442">
        <f>SUM(J189:U189)</f>
        <v>9908571.4285714272</v>
      </c>
      <c r="BT189" s="442">
        <f>SUM(V189:AG189)</f>
        <v>1311428.57142857</v>
      </c>
      <c r="BU189" s="442">
        <f>SUM(AH189:AS189)</f>
        <v>0</v>
      </c>
      <c r="BV189" s="442">
        <f>SUM(AT189:BE189)</f>
        <v>0</v>
      </c>
      <c r="BW189" s="442">
        <f>SUM(BF189:BQ189)</f>
        <v>0</v>
      </c>
      <c r="BX189" s="442">
        <f t="shared" si="390"/>
        <v>0</v>
      </c>
      <c r="BY189" s="442">
        <f t="shared" si="390"/>
        <v>0</v>
      </c>
      <c r="BZ189" s="442">
        <f t="shared" si="390"/>
        <v>0</v>
      </c>
      <c r="CA189" s="442">
        <f t="shared" si="390"/>
        <v>0</v>
      </c>
      <c r="CB189" s="442">
        <f t="shared" si="390"/>
        <v>0</v>
      </c>
      <c r="CC189" s="442">
        <f t="shared" si="390"/>
        <v>0</v>
      </c>
      <c r="CD189" s="442">
        <f t="shared" si="390"/>
        <v>0</v>
      </c>
      <c r="CE189" s="442">
        <f t="shared" si="390"/>
        <v>0</v>
      </c>
      <c r="CF189" s="442">
        <f t="shared" si="390"/>
        <v>0</v>
      </c>
      <c r="CG189" s="442">
        <f t="shared" si="390"/>
        <v>0</v>
      </c>
      <c r="CH189" s="442">
        <f t="shared" si="391"/>
        <v>0</v>
      </c>
      <c r="CI189" s="442">
        <f t="shared" si="391"/>
        <v>0</v>
      </c>
      <c r="CJ189" s="442">
        <f t="shared" si="391"/>
        <v>0</v>
      </c>
      <c r="CK189" s="442">
        <f t="shared" si="391"/>
        <v>0</v>
      </c>
      <c r="CL189" s="442">
        <f t="shared" si="391"/>
        <v>0</v>
      </c>
      <c r="CM189" s="442">
        <f t="shared" si="391"/>
        <v>0</v>
      </c>
      <c r="CN189" s="442">
        <f t="shared" si="391"/>
        <v>0</v>
      </c>
      <c r="CO189" s="442">
        <f t="shared" si="391"/>
        <v>0</v>
      </c>
      <c r="CP189" s="442">
        <f t="shared" si="391"/>
        <v>0</v>
      </c>
      <c r="CQ189" s="442">
        <f t="shared" si="391"/>
        <v>0</v>
      </c>
      <c r="CR189" s="442">
        <f t="shared" si="392"/>
        <v>0</v>
      </c>
      <c r="CS189" s="442">
        <f t="shared" si="392"/>
        <v>0</v>
      </c>
      <c r="CT189" s="442">
        <f t="shared" si="392"/>
        <v>0</v>
      </c>
      <c r="CU189" s="442">
        <f t="shared" si="392"/>
        <v>0</v>
      </c>
      <c r="CV189" s="442">
        <f t="shared" si="392"/>
        <v>0</v>
      </c>
      <c r="CW189" s="442">
        <f t="shared" si="392"/>
        <v>0</v>
      </c>
      <c r="CX189" s="442">
        <f t="shared" si="392"/>
        <v>0</v>
      </c>
      <c r="CY189" s="442">
        <f t="shared" si="392"/>
        <v>0</v>
      </c>
    </row>
    <row r="190" spans="1:103" s="428" customFormat="1">
      <c r="A190" s="460"/>
      <c r="B190" s="506" t="s">
        <v>0</v>
      </c>
      <c r="C190" s="507"/>
      <c r="D190" s="506"/>
      <c r="E190" s="507"/>
      <c r="F190" s="506"/>
      <c r="G190" s="507">
        <f>SUM(BS190:CY190)</f>
        <v>50999999.999999985</v>
      </c>
      <c r="H190" s="506" t="s">
        <v>136</v>
      </c>
      <c r="I190" s="509"/>
      <c r="J190" s="592">
        <f t="shared" ref="J190:AO190" si="393">SUM(J188:J189)</f>
        <v>0</v>
      </c>
      <c r="K190" s="592">
        <f t="shared" si="393"/>
        <v>0</v>
      </c>
      <c r="L190" s="592">
        <f t="shared" si="393"/>
        <v>0</v>
      </c>
      <c r="M190" s="592">
        <f t="shared" si="393"/>
        <v>0</v>
      </c>
      <c r="N190" s="592">
        <f t="shared" si="393"/>
        <v>0</v>
      </c>
      <c r="O190" s="592">
        <f t="shared" si="393"/>
        <v>0</v>
      </c>
      <c r="P190" s="592">
        <f t="shared" si="393"/>
        <v>30600000</v>
      </c>
      <c r="Q190" s="592">
        <f t="shared" si="393"/>
        <v>1457142.857142857</v>
      </c>
      <c r="R190" s="592">
        <f t="shared" si="393"/>
        <v>1457142.857142857</v>
      </c>
      <c r="S190" s="592">
        <f t="shared" si="393"/>
        <v>1457142.857142857</v>
      </c>
      <c r="T190" s="592">
        <f t="shared" si="393"/>
        <v>1457142.857142857</v>
      </c>
      <c r="U190" s="592">
        <f t="shared" si="393"/>
        <v>1457142.857142857</v>
      </c>
      <c r="V190" s="592">
        <f t="shared" si="393"/>
        <v>1457142.857142857</v>
      </c>
      <c r="W190" s="592">
        <f t="shared" si="393"/>
        <v>1457142.857142857</v>
      </c>
      <c r="X190" s="592">
        <f t="shared" si="393"/>
        <v>1457142.857142857</v>
      </c>
      <c r="Y190" s="592">
        <f t="shared" si="393"/>
        <v>1457142.857142857</v>
      </c>
      <c r="Z190" s="592">
        <f t="shared" si="393"/>
        <v>1457142.857142857</v>
      </c>
      <c r="AA190" s="592">
        <f t="shared" si="393"/>
        <v>1457142.857142857</v>
      </c>
      <c r="AB190" s="592">
        <f t="shared" si="393"/>
        <v>1457142.857142857</v>
      </c>
      <c r="AC190" s="592">
        <f t="shared" si="393"/>
        <v>1457142.857142857</v>
      </c>
      <c r="AD190" s="592">
        <f t="shared" si="393"/>
        <v>1457142.8571428433</v>
      </c>
      <c r="AE190" s="592">
        <f t="shared" si="393"/>
        <v>0</v>
      </c>
      <c r="AF190" s="592">
        <f t="shared" si="393"/>
        <v>0</v>
      </c>
      <c r="AG190" s="592">
        <f t="shared" si="393"/>
        <v>0</v>
      </c>
      <c r="AH190" s="592">
        <f t="shared" si="393"/>
        <v>0</v>
      </c>
      <c r="AI190" s="592">
        <f t="shared" si="393"/>
        <v>0</v>
      </c>
      <c r="AJ190" s="592">
        <f t="shared" si="393"/>
        <v>0</v>
      </c>
      <c r="AK190" s="592">
        <f t="shared" si="393"/>
        <v>0</v>
      </c>
      <c r="AL190" s="592">
        <f t="shared" si="393"/>
        <v>0</v>
      </c>
      <c r="AM190" s="592">
        <f t="shared" si="393"/>
        <v>0</v>
      </c>
      <c r="AN190" s="592">
        <f t="shared" si="393"/>
        <v>0</v>
      </c>
      <c r="AO190" s="592">
        <f t="shared" si="393"/>
        <v>0</v>
      </c>
      <c r="AP190" s="592">
        <f t="shared" ref="AP190:BU190" si="394">SUM(AP188:AP189)</f>
        <v>0</v>
      </c>
      <c r="AQ190" s="592">
        <f t="shared" si="394"/>
        <v>0</v>
      </c>
      <c r="AR190" s="592">
        <f t="shared" si="394"/>
        <v>0</v>
      </c>
      <c r="AS190" s="592">
        <f t="shared" si="394"/>
        <v>0</v>
      </c>
      <c r="AT190" s="592">
        <f t="shared" si="394"/>
        <v>0</v>
      </c>
      <c r="AU190" s="592">
        <f t="shared" si="394"/>
        <v>0</v>
      </c>
      <c r="AV190" s="592">
        <f t="shared" si="394"/>
        <v>0</v>
      </c>
      <c r="AW190" s="592">
        <f t="shared" si="394"/>
        <v>0</v>
      </c>
      <c r="AX190" s="592">
        <f t="shared" si="394"/>
        <v>0</v>
      </c>
      <c r="AY190" s="592">
        <f t="shared" si="394"/>
        <v>0</v>
      </c>
      <c r="AZ190" s="592">
        <f t="shared" si="394"/>
        <v>0</v>
      </c>
      <c r="BA190" s="592">
        <f t="shared" si="394"/>
        <v>0</v>
      </c>
      <c r="BB190" s="592">
        <f t="shared" si="394"/>
        <v>0</v>
      </c>
      <c r="BC190" s="592">
        <f t="shared" si="394"/>
        <v>0</v>
      </c>
      <c r="BD190" s="592">
        <f t="shared" si="394"/>
        <v>0</v>
      </c>
      <c r="BE190" s="592">
        <f t="shared" si="394"/>
        <v>0</v>
      </c>
      <c r="BF190" s="592">
        <f t="shared" si="394"/>
        <v>0</v>
      </c>
      <c r="BG190" s="592">
        <f t="shared" si="394"/>
        <v>0</v>
      </c>
      <c r="BH190" s="592">
        <f t="shared" si="394"/>
        <v>0</v>
      </c>
      <c r="BI190" s="592">
        <f t="shared" si="394"/>
        <v>0</v>
      </c>
      <c r="BJ190" s="592">
        <f t="shared" si="394"/>
        <v>0</v>
      </c>
      <c r="BK190" s="592">
        <f t="shared" si="394"/>
        <v>0</v>
      </c>
      <c r="BL190" s="592">
        <f t="shared" si="394"/>
        <v>0</v>
      </c>
      <c r="BM190" s="592">
        <f t="shared" si="394"/>
        <v>0</v>
      </c>
      <c r="BN190" s="592">
        <f t="shared" si="394"/>
        <v>0</v>
      </c>
      <c r="BO190" s="592">
        <f t="shared" si="394"/>
        <v>0</v>
      </c>
      <c r="BP190" s="592">
        <f t="shared" si="394"/>
        <v>0</v>
      </c>
      <c r="BQ190" s="592">
        <f t="shared" si="394"/>
        <v>0</v>
      </c>
      <c r="BR190" s="537"/>
      <c r="BS190" s="592">
        <f t="shared" ref="BS190:CY190" si="395">SUM(BS188:BS189)</f>
        <v>37885714.285714284</v>
      </c>
      <c r="BT190" s="592">
        <f t="shared" si="395"/>
        <v>13114285.714285698</v>
      </c>
      <c r="BU190" s="592">
        <f t="shared" si="395"/>
        <v>0</v>
      </c>
      <c r="BV190" s="592">
        <f t="shared" si="395"/>
        <v>0</v>
      </c>
      <c r="BW190" s="592">
        <f t="shared" si="395"/>
        <v>0</v>
      </c>
      <c r="BX190" s="592">
        <f t="shared" si="395"/>
        <v>0</v>
      </c>
      <c r="BY190" s="592">
        <f t="shared" si="395"/>
        <v>0</v>
      </c>
      <c r="BZ190" s="592">
        <f t="shared" si="395"/>
        <v>0</v>
      </c>
      <c r="CA190" s="592">
        <f t="shared" si="395"/>
        <v>0</v>
      </c>
      <c r="CB190" s="592">
        <f t="shared" si="395"/>
        <v>0</v>
      </c>
      <c r="CC190" s="592">
        <f t="shared" si="395"/>
        <v>0</v>
      </c>
      <c r="CD190" s="592">
        <f t="shared" si="395"/>
        <v>0</v>
      </c>
      <c r="CE190" s="592">
        <f t="shared" si="395"/>
        <v>0</v>
      </c>
      <c r="CF190" s="592">
        <f t="shared" si="395"/>
        <v>0</v>
      </c>
      <c r="CG190" s="592">
        <f t="shared" si="395"/>
        <v>0</v>
      </c>
      <c r="CH190" s="592">
        <f t="shared" si="395"/>
        <v>0</v>
      </c>
      <c r="CI190" s="592">
        <f t="shared" si="395"/>
        <v>0</v>
      </c>
      <c r="CJ190" s="592">
        <f t="shared" si="395"/>
        <v>0</v>
      </c>
      <c r="CK190" s="592">
        <f t="shared" si="395"/>
        <v>0</v>
      </c>
      <c r="CL190" s="592">
        <f t="shared" si="395"/>
        <v>0</v>
      </c>
      <c r="CM190" s="592">
        <f t="shared" si="395"/>
        <v>0</v>
      </c>
      <c r="CN190" s="592">
        <f t="shared" si="395"/>
        <v>0</v>
      </c>
      <c r="CO190" s="592">
        <f t="shared" si="395"/>
        <v>0</v>
      </c>
      <c r="CP190" s="592">
        <f t="shared" si="395"/>
        <v>0</v>
      </c>
      <c r="CQ190" s="592">
        <f t="shared" si="395"/>
        <v>0</v>
      </c>
      <c r="CR190" s="592">
        <f t="shared" si="395"/>
        <v>0</v>
      </c>
      <c r="CS190" s="592">
        <f t="shared" si="395"/>
        <v>0</v>
      </c>
      <c r="CT190" s="592">
        <f t="shared" si="395"/>
        <v>0</v>
      </c>
      <c r="CU190" s="592">
        <f t="shared" si="395"/>
        <v>0</v>
      </c>
      <c r="CV190" s="592">
        <f t="shared" si="395"/>
        <v>0</v>
      </c>
      <c r="CW190" s="592">
        <f t="shared" si="395"/>
        <v>0</v>
      </c>
      <c r="CX190" s="592">
        <f t="shared" si="395"/>
        <v>0</v>
      </c>
      <c r="CY190" s="592">
        <f t="shared" si="395"/>
        <v>0</v>
      </c>
    </row>
    <row r="191" spans="1:103">
      <c r="C191" s="464"/>
      <c r="D191" s="440"/>
      <c r="E191" s="440"/>
      <c r="L191" s="475"/>
      <c r="M191" s="475"/>
      <c r="N191" s="475"/>
      <c r="O191" s="475"/>
      <c r="P191" s="475"/>
      <c r="Q191" s="475"/>
      <c r="R191" s="475"/>
      <c r="S191" s="475"/>
      <c r="T191" s="475"/>
      <c r="U191" s="475"/>
      <c r="V191" s="475"/>
      <c r="W191" s="475"/>
      <c r="X191" s="475"/>
      <c r="Y191" s="475"/>
      <c r="Z191" s="475"/>
      <c r="AA191" s="475"/>
      <c r="AB191" s="475"/>
      <c r="AC191" s="475"/>
      <c r="AD191" s="475"/>
      <c r="AE191" s="475"/>
      <c r="AF191" s="475"/>
      <c r="AG191" s="475"/>
      <c r="AH191" s="475"/>
      <c r="AI191" s="475"/>
      <c r="AJ191" s="475"/>
      <c r="AK191" s="475"/>
      <c r="AL191" s="475"/>
      <c r="AM191" s="475"/>
      <c r="AN191" s="475"/>
      <c r="AO191" s="475"/>
      <c r="AP191" s="475"/>
      <c r="AQ191" s="475"/>
      <c r="AR191" s="475"/>
      <c r="AS191" s="475"/>
      <c r="AT191" s="475"/>
      <c r="AU191" s="475"/>
      <c r="AV191" s="475"/>
      <c r="AW191" s="475"/>
      <c r="AX191" s="475"/>
      <c r="AY191" s="475"/>
      <c r="AZ191" s="475"/>
      <c r="BA191" s="475"/>
      <c r="BB191" s="475"/>
      <c r="BC191" s="475"/>
      <c r="BD191" s="475"/>
      <c r="BE191" s="475"/>
      <c r="BF191" s="475"/>
      <c r="BG191" s="475"/>
      <c r="BH191" s="475"/>
      <c r="BI191" s="475"/>
      <c r="BJ191" s="475"/>
      <c r="BK191" s="475"/>
      <c r="BL191" s="475"/>
      <c r="BM191" s="475"/>
      <c r="BN191" s="475"/>
      <c r="BO191" s="475"/>
      <c r="BP191" s="475"/>
      <c r="BQ191" s="475"/>
      <c r="BR191" s="475"/>
      <c r="BS191" s="475"/>
      <c r="BT191" s="475"/>
      <c r="BU191" s="475"/>
      <c r="BV191" s="475"/>
      <c r="BW191" s="475"/>
      <c r="BX191" s="475"/>
      <c r="BY191" s="475"/>
      <c r="BZ191" s="475"/>
      <c r="CA191" s="475"/>
      <c r="CB191" s="475"/>
      <c r="CC191" s="475"/>
      <c r="CD191" s="475"/>
      <c r="CE191" s="475"/>
      <c r="CF191" s="475"/>
      <c r="CG191" s="475"/>
      <c r="CH191" s="475"/>
      <c r="CI191" s="475"/>
      <c r="CJ191" s="475"/>
      <c r="CK191" s="475"/>
      <c r="CL191" s="475"/>
      <c r="CM191" s="475"/>
      <c r="CN191" s="475"/>
      <c r="CO191" s="475"/>
      <c r="CP191" s="475"/>
      <c r="CQ191" s="475"/>
      <c r="CR191" s="475"/>
      <c r="CS191" s="475"/>
      <c r="CT191" s="475"/>
      <c r="CU191" s="475"/>
    </row>
    <row r="192" spans="1:103">
      <c r="A192" s="432" t="s">
        <v>66</v>
      </c>
      <c r="B192" s="448" t="s">
        <v>17</v>
      </c>
    </row>
    <row r="193" spans="1:103" s="428" customFormat="1">
      <c r="A193" s="460"/>
      <c r="B193" s="595" t="s">
        <v>77</v>
      </c>
      <c r="G193" s="514">
        <f>SUM(BS193:CY193)</f>
        <v>1176000000</v>
      </c>
      <c r="H193" s="514" t="s">
        <v>136</v>
      </c>
      <c r="J193" s="514">
        <f t="shared" ref="J193:AO193" si="396">SUM(J194:J194)</f>
        <v>0</v>
      </c>
      <c r="K193" s="514">
        <f t="shared" si="396"/>
        <v>0</v>
      </c>
      <c r="L193" s="514">
        <f t="shared" si="396"/>
        <v>0</v>
      </c>
      <c r="M193" s="514">
        <f t="shared" si="396"/>
        <v>0</v>
      </c>
      <c r="N193" s="514">
        <f t="shared" si="396"/>
        <v>0</v>
      </c>
      <c r="O193" s="514">
        <f t="shared" si="396"/>
        <v>0</v>
      </c>
      <c r="P193" s="514">
        <f t="shared" si="396"/>
        <v>420000000</v>
      </c>
      <c r="Q193" s="514">
        <f t="shared" si="396"/>
        <v>54000000</v>
      </c>
      <c r="R193" s="514">
        <f t="shared" si="396"/>
        <v>54000000</v>
      </c>
      <c r="S193" s="514">
        <f t="shared" si="396"/>
        <v>54000000</v>
      </c>
      <c r="T193" s="514">
        <f t="shared" si="396"/>
        <v>54000000</v>
      </c>
      <c r="U193" s="514">
        <f t="shared" si="396"/>
        <v>54000000</v>
      </c>
      <c r="V193" s="514">
        <f t="shared" si="396"/>
        <v>54000000</v>
      </c>
      <c r="W193" s="514">
        <f t="shared" si="396"/>
        <v>54000000</v>
      </c>
      <c r="X193" s="514">
        <f t="shared" si="396"/>
        <v>54000000</v>
      </c>
      <c r="Y193" s="514">
        <f t="shared" si="396"/>
        <v>54000000</v>
      </c>
      <c r="Z193" s="514">
        <f t="shared" si="396"/>
        <v>54000000</v>
      </c>
      <c r="AA193" s="514">
        <f t="shared" si="396"/>
        <v>54000000</v>
      </c>
      <c r="AB193" s="514">
        <f t="shared" si="396"/>
        <v>54000000</v>
      </c>
      <c r="AC193" s="514">
        <f t="shared" si="396"/>
        <v>54000000</v>
      </c>
      <c r="AD193" s="514">
        <f t="shared" si="396"/>
        <v>54000000</v>
      </c>
      <c r="AE193" s="514">
        <f t="shared" si="396"/>
        <v>0</v>
      </c>
      <c r="AF193" s="514">
        <f t="shared" si="396"/>
        <v>0</v>
      </c>
      <c r="AG193" s="514">
        <f t="shared" si="396"/>
        <v>0</v>
      </c>
      <c r="AH193" s="514">
        <f t="shared" si="396"/>
        <v>0</v>
      </c>
      <c r="AI193" s="514">
        <f t="shared" si="396"/>
        <v>0</v>
      </c>
      <c r="AJ193" s="514">
        <f t="shared" si="396"/>
        <v>0</v>
      </c>
      <c r="AK193" s="514">
        <f t="shared" si="396"/>
        <v>0</v>
      </c>
      <c r="AL193" s="514">
        <f t="shared" si="396"/>
        <v>0</v>
      </c>
      <c r="AM193" s="514">
        <f t="shared" si="396"/>
        <v>0</v>
      </c>
      <c r="AN193" s="514">
        <f t="shared" si="396"/>
        <v>0</v>
      </c>
      <c r="AO193" s="514">
        <f t="shared" si="396"/>
        <v>0</v>
      </c>
      <c r="AP193" s="514">
        <f t="shared" ref="AP193:BU193" si="397">SUM(AP194:AP194)</f>
        <v>0</v>
      </c>
      <c r="AQ193" s="514">
        <f t="shared" si="397"/>
        <v>0</v>
      </c>
      <c r="AR193" s="514">
        <f t="shared" si="397"/>
        <v>0</v>
      </c>
      <c r="AS193" s="514">
        <f t="shared" si="397"/>
        <v>0</v>
      </c>
      <c r="AT193" s="514">
        <f t="shared" si="397"/>
        <v>0</v>
      </c>
      <c r="AU193" s="514">
        <f t="shared" si="397"/>
        <v>0</v>
      </c>
      <c r="AV193" s="514">
        <f t="shared" si="397"/>
        <v>0</v>
      </c>
      <c r="AW193" s="514">
        <f t="shared" si="397"/>
        <v>0</v>
      </c>
      <c r="AX193" s="514">
        <f t="shared" si="397"/>
        <v>0</v>
      </c>
      <c r="AY193" s="514">
        <f t="shared" si="397"/>
        <v>0</v>
      </c>
      <c r="AZ193" s="514">
        <f t="shared" si="397"/>
        <v>0</v>
      </c>
      <c r="BA193" s="514">
        <f t="shared" si="397"/>
        <v>0</v>
      </c>
      <c r="BB193" s="514">
        <f t="shared" si="397"/>
        <v>0</v>
      </c>
      <c r="BC193" s="514">
        <f t="shared" si="397"/>
        <v>0</v>
      </c>
      <c r="BD193" s="514">
        <f t="shared" si="397"/>
        <v>0</v>
      </c>
      <c r="BE193" s="514">
        <f t="shared" si="397"/>
        <v>0</v>
      </c>
      <c r="BF193" s="514">
        <f t="shared" si="397"/>
        <v>0</v>
      </c>
      <c r="BG193" s="514">
        <f t="shared" si="397"/>
        <v>0</v>
      </c>
      <c r="BH193" s="514">
        <f t="shared" si="397"/>
        <v>0</v>
      </c>
      <c r="BI193" s="514">
        <f t="shared" si="397"/>
        <v>0</v>
      </c>
      <c r="BJ193" s="514">
        <f t="shared" si="397"/>
        <v>0</v>
      </c>
      <c r="BK193" s="514">
        <f t="shared" si="397"/>
        <v>0</v>
      </c>
      <c r="BL193" s="514">
        <f t="shared" si="397"/>
        <v>0</v>
      </c>
      <c r="BM193" s="514">
        <f t="shared" si="397"/>
        <v>0</v>
      </c>
      <c r="BN193" s="514">
        <f t="shared" si="397"/>
        <v>0</v>
      </c>
      <c r="BO193" s="514">
        <f t="shared" si="397"/>
        <v>0</v>
      </c>
      <c r="BP193" s="514">
        <f t="shared" si="397"/>
        <v>0</v>
      </c>
      <c r="BQ193" s="514">
        <f t="shared" si="397"/>
        <v>0</v>
      </c>
      <c r="BS193" s="514">
        <f t="shared" ref="BS193:CY193" si="398">SUM(BS194:BS194)</f>
        <v>690000000</v>
      </c>
      <c r="BT193" s="514">
        <f t="shared" si="398"/>
        <v>486000000</v>
      </c>
      <c r="BU193" s="514">
        <f t="shared" si="398"/>
        <v>0</v>
      </c>
      <c r="BV193" s="514">
        <f t="shared" si="398"/>
        <v>0</v>
      </c>
      <c r="BW193" s="514">
        <f t="shared" si="398"/>
        <v>0</v>
      </c>
      <c r="BX193" s="514">
        <f t="shared" si="398"/>
        <v>0</v>
      </c>
      <c r="BY193" s="514">
        <f t="shared" si="398"/>
        <v>0</v>
      </c>
      <c r="BZ193" s="514">
        <f t="shared" si="398"/>
        <v>0</v>
      </c>
      <c r="CA193" s="514">
        <f t="shared" si="398"/>
        <v>0</v>
      </c>
      <c r="CB193" s="514">
        <f t="shared" si="398"/>
        <v>0</v>
      </c>
      <c r="CC193" s="514">
        <f t="shared" si="398"/>
        <v>0</v>
      </c>
      <c r="CD193" s="514">
        <f t="shared" si="398"/>
        <v>0</v>
      </c>
      <c r="CE193" s="514">
        <f t="shared" si="398"/>
        <v>0</v>
      </c>
      <c r="CF193" s="514">
        <f t="shared" si="398"/>
        <v>0</v>
      </c>
      <c r="CG193" s="514">
        <f t="shared" si="398"/>
        <v>0</v>
      </c>
      <c r="CH193" s="514">
        <f t="shared" si="398"/>
        <v>0</v>
      </c>
      <c r="CI193" s="514">
        <f t="shared" si="398"/>
        <v>0</v>
      </c>
      <c r="CJ193" s="514">
        <f t="shared" si="398"/>
        <v>0</v>
      </c>
      <c r="CK193" s="514">
        <f t="shared" si="398"/>
        <v>0</v>
      </c>
      <c r="CL193" s="514">
        <f t="shared" si="398"/>
        <v>0</v>
      </c>
      <c r="CM193" s="514">
        <f t="shared" si="398"/>
        <v>0</v>
      </c>
      <c r="CN193" s="514">
        <f t="shared" si="398"/>
        <v>0</v>
      </c>
      <c r="CO193" s="514">
        <f t="shared" si="398"/>
        <v>0</v>
      </c>
      <c r="CP193" s="514">
        <f t="shared" si="398"/>
        <v>0</v>
      </c>
      <c r="CQ193" s="514">
        <f t="shared" si="398"/>
        <v>0</v>
      </c>
      <c r="CR193" s="514">
        <f t="shared" si="398"/>
        <v>0</v>
      </c>
      <c r="CS193" s="514">
        <f t="shared" si="398"/>
        <v>0</v>
      </c>
      <c r="CT193" s="514">
        <f t="shared" si="398"/>
        <v>0</v>
      </c>
      <c r="CU193" s="514">
        <f t="shared" si="398"/>
        <v>0</v>
      </c>
      <c r="CV193" s="514">
        <f t="shared" si="398"/>
        <v>0</v>
      </c>
      <c r="CW193" s="514">
        <f t="shared" si="398"/>
        <v>0</v>
      </c>
      <c r="CX193" s="514">
        <f t="shared" si="398"/>
        <v>0</v>
      </c>
      <c r="CY193" s="514">
        <f t="shared" si="398"/>
        <v>0</v>
      </c>
    </row>
    <row r="194" spans="1:103">
      <c r="B194" s="488" t="s">
        <v>142</v>
      </c>
      <c r="C194" s="596">
        <v>0.65</v>
      </c>
      <c r="D194" s="597"/>
      <c r="E194" s="598">
        <f>G194/G$200</f>
        <v>0.61699895068205668</v>
      </c>
      <c r="F194" s="442"/>
      <c r="G194" s="442">
        <f>SUM(BS194:CY194)</f>
        <v>1176000000</v>
      </c>
      <c r="H194" s="442" t="s">
        <v>136</v>
      </c>
      <c r="I194" s="520"/>
      <c r="J194" s="520">
        <f t="shared" ref="J194:AO194" si="399">ROUNDDOWN(SUM(J159,J176)*$C194,-6)</f>
        <v>0</v>
      </c>
      <c r="K194" s="520">
        <f t="shared" si="399"/>
        <v>0</v>
      </c>
      <c r="L194" s="520">
        <f t="shared" si="399"/>
        <v>0</v>
      </c>
      <c r="M194" s="520">
        <f t="shared" si="399"/>
        <v>0</v>
      </c>
      <c r="N194" s="520">
        <f t="shared" si="399"/>
        <v>0</v>
      </c>
      <c r="O194" s="520">
        <f t="shared" si="399"/>
        <v>0</v>
      </c>
      <c r="P194" s="520">
        <f t="shared" si="399"/>
        <v>420000000</v>
      </c>
      <c r="Q194" s="520">
        <f t="shared" si="399"/>
        <v>54000000</v>
      </c>
      <c r="R194" s="520">
        <f t="shared" si="399"/>
        <v>54000000</v>
      </c>
      <c r="S194" s="520">
        <f t="shared" si="399"/>
        <v>54000000</v>
      </c>
      <c r="T194" s="520">
        <f t="shared" si="399"/>
        <v>54000000</v>
      </c>
      <c r="U194" s="520">
        <f t="shared" si="399"/>
        <v>54000000</v>
      </c>
      <c r="V194" s="520">
        <f t="shared" si="399"/>
        <v>54000000</v>
      </c>
      <c r="W194" s="520">
        <f t="shared" si="399"/>
        <v>54000000</v>
      </c>
      <c r="X194" s="520">
        <f t="shared" si="399"/>
        <v>54000000</v>
      </c>
      <c r="Y194" s="520">
        <f t="shared" si="399"/>
        <v>54000000</v>
      </c>
      <c r="Z194" s="520">
        <f t="shared" si="399"/>
        <v>54000000</v>
      </c>
      <c r="AA194" s="520">
        <f t="shared" si="399"/>
        <v>54000000</v>
      </c>
      <c r="AB194" s="520">
        <f t="shared" si="399"/>
        <v>54000000</v>
      </c>
      <c r="AC194" s="520">
        <f t="shared" si="399"/>
        <v>54000000</v>
      </c>
      <c r="AD194" s="520">
        <f t="shared" si="399"/>
        <v>54000000</v>
      </c>
      <c r="AE194" s="520">
        <f t="shared" si="399"/>
        <v>0</v>
      </c>
      <c r="AF194" s="520">
        <f t="shared" si="399"/>
        <v>0</v>
      </c>
      <c r="AG194" s="520">
        <f t="shared" si="399"/>
        <v>0</v>
      </c>
      <c r="AH194" s="520">
        <f t="shared" si="399"/>
        <v>0</v>
      </c>
      <c r="AI194" s="520">
        <f t="shared" si="399"/>
        <v>0</v>
      </c>
      <c r="AJ194" s="520">
        <f t="shared" si="399"/>
        <v>0</v>
      </c>
      <c r="AK194" s="520">
        <f t="shared" si="399"/>
        <v>0</v>
      </c>
      <c r="AL194" s="520">
        <f t="shared" si="399"/>
        <v>0</v>
      </c>
      <c r="AM194" s="520">
        <f t="shared" si="399"/>
        <v>0</v>
      </c>
      <c r="AN194" s="520">
        <f t="shared" si="399"/>
        <v>0</v>
      </c>
      <c r="AO194" s="520">
        <f t="shared" si="399"/>
        <v>0</v>
      </c>
      <c r="AP194" s="520">
        <f t="shared" ref="AP194:BQ194" si="400">ROUNDDOWN(SUM(AP159,AP176)*$C194,-6)</f>
        <v>0</v>
      </c>
      <c r="AQ194" s="520">
        <f t="shared" si="400"/>
        <v>0</v>
      </c>
      <c r="AR194" s="520">
        <f t="shared" si="400"/>
        <v>0</v>
      </c>
      <c r="AS194" s="520">
        <f t="shared" si="400"/>
        <v>0</v>
      </c>
      <c r="AT194" s="520">
        <f t="shared" si="400"/>
        <v>0</v>
      </c>
      <c r="AU194" s="520">
        <f t="shared" si="400"/>
        <v>0</v>
      </c>
      <c r="AV194" s="520">
        <f t="shared" si="400"/>
        <v>0</v>
      </c>
      <c r="AW194" s="520">
        <f t="shared" si="400"/>
        <v>0</v>
      </c>
      <c r="AX194" s="520">
        <f t="shared" si="400"/>
        <v>0</v>
      </c>
      <c r="AY194" s="520">
        <f t="shared" si="400"/>
        <v>0</v>
      </c>
      <c r="AZ194" s="520">
        <f t="shared" si="400"/>
        <v>0</v>
      </c>
      <c r="BA194" s="520">
        <f t="shared" si="400"/>
        <v>0</v>
      </c>
      <c r="BB194" s="520">
        <f t="shared" si="400"/>
        <v>0</v>
      </c>
      <c r="BC194" s="520">
        <f t="shared" si="400"/>
        <v>0</v>
      </c>
      <c r="BD194" s="520">
        <f t="shared" si="400"/>
        <v>0</v>
      </c>
      <c r="BE194" s="520">
        <f t="shared" si="400"/>
        <v>0</v>
      </c>
      <c r="BF194" s="520">
        <f t="shared" si="400"/>
        <v>0</v>
      </c>
      <c r="BG194" s="520">
        <f t="shared" si="400"/>
        <v>0</v>
      </c>
      <c r="BH194" s="520">
        <f t="shared" si="400"/>
        <v>0</v>
      </c>
      <c r="BI194" s="520">
        <f t="shared" si="400"/>
        <v>0</v>
      </c>
      <c r="BJ194" s="520">
        <f t="shared" si="400"/>
        <v>0</v>
      </c>
      <c r="BK194" s="520">
        <f t="shared" si="400"/>
        <v>0</v>
      </c>
      <c r="BL194" s="520">
        <f t="shared" si="400"/>
        <v>0</v>
      </c>
      <c r="BM194" s="520">
        <f t="shared" si="400"/>
        <v>0</v>
      </c>
      <c r="BN194" s="520">
        <f t="shared" si="400"/>
        <v>0</v>
      </c>
      <c r="BO194" s="520">
        <f t="shared" si="400"/>
        <v>0</v>
      </c>
      <c r="BP194" s="520">
        <f t="shared" si="400"/>
        <v>0</v>
      </c>
      <c r="BQ194" s="520">
        <f t="shared" si="400"/>
        <v>0</v>
      </c>
      <c r="BR194" s="520"/>
      <c r="BS194" s="442">
        <f>SUM(J194:U194)</f>
        <v>690000000</v>
      </c>
      <c r="BT194" s="442">
        <f>SUM(V194:AG194)</f>
        <v>486000000</v>
      </c>
      <c r="BU194" s="442">
        <f>SUM(AH194:AS194)</f>
        <v>0</v>
      </c>
      <c r="BV194" s="442">
        <f>SUM(AT194:BE194)</f>
        <v>0</v>
      </c>
      <c r="BW194" s="442">
        <f>SUM(BF194:BQ194)</f>
        <v>0</v>
      </c>
      <c r="BX194" s="520">
        <f t="shared" ref="BX194:CY194" si="401">ROUNDDOWN(SUM(BX159,BX176)*$C194,-6)</f>
        <v>0</v>
      </c>
      <c r="BY194" s="520">
        <f t="shared" si="401"/>
        <v>0</v>
      </c>
      <c r="BZ194" s="520">
        <f t="shared" si="401"/>
        <v>0</v>
      </c>
      <c r="CA194" s="520">
        <f t="shared" si="401"/>
        <v>0</v>
      </c>
      <c r="CB194" s="520">
        <f t="shared" si="401"/>
        <v>0</v>
      </c>
      <c r="CC194" s="520">
        <f t="shared" si="401"/>
        <v>0</v>
      </c>
      <c r="CD194" s="520">
        <f t="shared" si="401"/>
        <v>0</v>
      </c>
      <c r="CE194" s="520">
        <f t="shared" si="401"/>
        <v>0</v>
      </c>
      <c r="CF194" s="520">
        <f t="shared" si="401"/>
        <v>0</v>
      </c>
      <c r="CG194" s="520">
        <f t="shared" si="401"/>
        <v>0</v>
      </c>
      <c r="CH194" s="520">
        <f t="shared" si="401"/>
        <v>0</v>
      </c>
      <c r="CI194" s="520">
        <f t="shared" si="401"/>
        <v>0</v>
      </c>
      <c r="CJ194" s="520">
        <f t="shared" si="401"/>
        <v>0</v>
      </c>
      <c r="CK194" s="520">
        <f t="shared" si="401"/>
        <v>0</v>
      </c>
      <c r="CL194" s="520">
        <f t="shared" si="401"/>
        <v>0</v>
      </c>
      <c r="CM194" s="520">
        <f t="shared" si="401"/>
        <v>0</v>
      </c>
      <c r="CN194" s="520">
        <f t="shared" si="401"/>
        <v>0</v>
      </c>
      <c r="CO194" s="520">
        <f t="shared" si="401"/>
        <v>0</v>
      </c>
      <c r="CP194" s="520">
        <f t="shared" si="401"/>
        <v>0</v>
      </c>
      <c r="CQ194" s="520">
        <f t="shared" si="401"/>
        <v>0</v>
      </c>
      <c r="CR194" s="520">
        <f t="shared" si="401"/>
        <v>0</v>
      </c>
      <c r="CS194" s="520">
        <f t="shared" si="401"/>
        <v>0</v>
      </c>
      <c r="CT194" s="520">
        <f t="shared" si="401"/>
        <v>0</v>
      </c>
      <c r="CU194" s="520">
        <f t="shared" si="401"/>
        <v>0</v>
      </c>
      <c r="CV194" s="520">
        <f t="shared" si="401"/>
        <v>0</v>
      </c>
      <c r="CW194" s="520">
        <f t="shared" si="401"/>
        <v>0</v>
      </c>
      <c r="CX194" s="520">
        <f t="shared" si="401"/>
        <v>0</v>
      </c>
      <c r="CY194" s="520">
        <f t="shared" si="401"/>
        <v>0</v>
      </c>
    </row>
    <row r="195" spans="1:103">
      <c r="C195" s="437"/>
      <c r="D195" s="597"/>
      <c r="E195" s="437"/>
      <c r="F195" s="442"/>
      <c r="G195" s="442"/>
      <c r="H195" s="442"/>
      <c r="I195" s="520"/>
      <c r="J195" s="520"/>
      <c r="K195" s="520"/>
      <c r="L195" s="520"/>
      <c r="M195" s="520"/>
      <c r="N195" s="520"/>
      <c r="O195" s="520"/>
      <c r="P195" s="520"/>
      <c r="Q195" s="520"/>
      <c r="R195" s="520"/>
      <c r="S195" s="520"/>
      <c r="T195" s="520"/>
      <c r="U195" s="520"/>
      <c r="V195" s="520"/>
      <c r="W195" s="520"/>
      <c r="X195" s="520"/>
      <c r="Y195" s="520"/>
      <c r="Z195" s="520"/>
      <c r="AA195" s="520"/>
      <c r="AB195" s="520"/>
      <c r="AC195" s="520"/>
      <c r="AD195" s="520"/>
      <c r="AE195" s="520"/>
      <c r="AF195" s="520"/>
      <c r="AG195" s="520"/>
      <c r="AH195" s="520"/>
      <c r="AI195" s="520"/>
      <c r="AJ195" s="520"/>
      <c r="AK195" s="520"/>
      <c r="AL195" s="520"/>
      <c r="AM195" s="520"/>
      <c r="AN195" s="520"/>
      <c r="AO195" s="520"/>
      <c r="AP195" s="520"/>
      <c r="AQ195" s="520"/>
      <c r="AR195" s="520"/>
      <c r="AS195" s="520"/>
      <c r="AT195" s="520"/>
      <c r="AU195" s="520"/>
      <c r="AV195" s="520"/>
      <c r="AW195" s="520"/>
      <c r="AX195" s="520"/>
      <c r="AY195" s="520"/>
      <c r="AZ195" s="520"/>
      <c r="BA195" s="520"/>
      <c r="BB195" s="520"/>
      <c r="BC195" s="520"/>
      <c r="BD195" s="520"/>
      <c r="BE195" s="520"/>
      <c r="BF195" s="520"/>
      <c r="BG195" s="520"/>
      <c r="BH195" s="520"/>
      <c r="BI195" s="520"/>
      <c r="BJ195" s="520"/>
      <c r="BK195" s="520"/>
      <c r="BL195" s="520"/>
      <c r="BM195" s="520"/>
      <c r="BN195" s="520"/>
      <c r="BO195" s="520"/>
      <c r="BP195" s="520"/>
      <c r="BQ195" s="520"/>
      <c r="BR195" s="520"/>
      <c r="BS195" s="442"/>
      <c r="BT195" s="442"/>
      <c r="BU195" s="442"/>
      <c r="BV195" s="442"/>
      <c r="BW195" s="442"/>
      <c r="BX195" s="520"/>
      <c r="BY195" s="520"/>
      <c r="BZ195" s="520"/>
      <c r="CA195" s="520"/>
      <c r="CB195" s="520"/>
      <c r="CC195" s="520"/>
      <c r="CD195" s="520"/>
      <c r="CE195" s="520"/>
      <c r="CF195" s="520"/>
      <c r="CG195" s="520"/>
      <c r="CH195" s="520"/>
      <c r="CI195" s="520"/>
      <c r="CJ195" s="520"/>
      <c r="CK195" s="520"/>
      <c r="CL195" s="520"/>
      <c r="CM195" s="520"/>
      <c r="CN195" s="520"/>
      <c r="CO195" s="520"/>
      <c r="CP195" s="520"/>
      <c r="CQ195" s="520"/>
      <c r="CR195" s="520"/>
      <c r="CS195" s="520"/>
      <c r="CT195" s="520"/>
      <c r="CU195" s="520"/>
      <c r="CV195" s="520"/>
      <c r="CW195" s="520"/>
      <c r="CX195" s="520"/>
      <c r="CY195" s="520"/>
    </row>
    <row r="196" spans="1:103" s="428" customFormat="1">
      <c r="A196" s="460"/>
      <c r="B196" s="595" t="s">
        <v>143</v>
      </c>
      <c r="C196" s="526"/>
      <c r="D196" s="599"/>
      <c r="E196" s="526"/>
      <c r="F196" s="514"/>
      <c r="G196" s="514">
        <f>SUM(BS196:CY196)</f>
        <v>730000000</v>
      </c>
      <c r="H196" s="514" t="s">
        <v>136</v>
      </c>
      <c r="I196" s="515"/>
      <c r="J196" s="514">
        <f t="shared" ref="J196:AO196" si="402">$C197*J197</f>
        <v>0</v>
      </c>
      <c r="K196" s="514">
        <f t="shared" si="402"/>
        <v>0</v>
      </c>
      <c r="L196" s="514">
        <f t="shared" si="402"/>
        <v>0</v>
      </c>
      <c r="M196" s="514">
        <f t="shared" si="402"/>
        <v>0</v>
      </c>
      <c r="N196" s="514">
        <f t="shared" si="402"/>
        <v>0</v>
      </c>
      <c r="O196" s="514">
        <f t="shared" si="402"/>
        <v>0</v>
      </c>
      <c r="P196" s="514">
        <f t="shared" si="402"/>
        <v>292000000</v>
      </c>
      <c r="Q196" s="514">
        <f t="shared" si="402"/>
        <v>36500000</v>
      </c>
      <c r="R196" s="514">
        <f t="shared" si="402"/>
        <v>36500000</v>
      </c>
      <c r="S196" s="514">
        <f t="shared" si="402"/>
        <v>36500000</v>
      </c>
      <c r="T196" s="514">
        <f t="shared" si="402"/>
        <v>36500000</v>
      </c>
      <c r="U196" s="514">
        <f t="shared" si="402"/>
        <v>36500000</v>
      </c>
      <c r="V196" s="514">
        <f t="shared" si="402"/>
        <v>36500000</v>
      </c>
      <c r="W196" s="514">
        <f t="shared" si="402"/>
        <v>36500000</v>
      </c>
      <c r="X196" s="514">
        <f t="shared" si="402"/>
        <v>36500000</v>
      </c>
      <c r="Y196" s="514">
        <f t="shared" si="402"/>
        <v>36500000</v>
      </c>
      <c r="Z196" s="514">
        <f t="shared" si="402"/>
        <v>36500000</v>
      </c>
      <c r="AA196" s="514">
        <f t="shared" si="402"/>
        <v>36500000</v>
      </c>
      <c r="AB196" s="514">
        <f t="shared" si="402"/>
        <v>36500000</v>
      </c>
      <c r="AC196" s="514">
        <f t="shared" si="402"/>
        <v>0</v>
      </c>
      <c r="AD196" s="514">
        <f t="shared" si="402"/>
        <v>0</v>
      </c>
      <c r="AE196" s="514">
        <f t="shared" si="402"/>
        <v>0</v>
      </c>
      <c r="AF196" s="514">
        <f t="shared" si="402"/>
        <v>0</v>
      </c>
      <c r="AG196" s="514">
        <f t="shared" si="402"/>
        <v>0</v>
      </c>
      <c r="AH196" s="514">
        <f t="shared" si="402"/>
        <v>0</v>
      </c>
      <c r="AI196" s="514">
        <f t="shared" si="402"/>
        <v>0</v>
      </c>
      <c r="AJ196" s="514">
        <f t="shared" si="402"/>
        <v>0</v>
      </c>
      <c r="AK196" s="514">
        <f t="shared" si="402"/>
        <v>0</v>
      </c>
      <c r="AL196" s="514">
        <f t="shared" si="402"/>
        <v>0</v>
      </c>
      <c r="AM196" s="514">
        <f t="shared" si="402"/>
        <v>0</v>
      </c>
      <c r="AN196" s="514">
        <f t="shared" si="402"/>
        <v>0</v>
      </c>
      <c r="AO196" s="514">
        <f t="shared" si="402"/>
        <v>0</v>
      </c>
      <c r="AP196" s="514">
        <f t="shared" ref="AP196:BU196" si="403">$C197*AP197</f>
        <v>0</v>
      </c>
      <c r="AQ196" s="514">
        <f t="shared" si="403"/>
        <v>0</v>
      </c>
      <c r="AR196" s="514">
        <f t="shared" si="403"/>
        <v>0</v>
      </c>
      <c r="AS196" s="514">
        <f t="shared" si="403"/>
        <v>0</v>
      </c>
      <c r="AT196" s="514">
        <f t="shared" si="403"/>
        <v>0</v>
      </c>
      <c r="AU196" s="514">
        <f t="shared" si="403"/>
        <v>0</v>
      </c>
      <c r="AV196" s="514">
        <f t="shared" si="403"/>
        <v>0</v>
      </c>
      <c r="AW196" s="514">
        <f t="shared" si="403"/>
        <v>0</v>
      </c>
      <c r="AX196" s="514">
        <f t="shared" si="403"/>
        <v>0</v>
      </c>
      <c r="AY196" s="514">
        <f t="shared" si="403"/>
        <v>0</v>
      </c>
      <c r="AZ196" s="514">
        <f t="shared" si="403"/>
        <v>0</v>
      </c>
      <c r="BA196" s="514">
        <f t="shared" si="403"/>
        <v>0</v>
      </c>
      <c r="BB196" s="514">
        <f t="shared" si="403"/>
        <v>0</v>
      </c>
      <c r="BC196" s="514">
        <f t="shared" si="403"/>
        <v>0</v>
      </c>
      <c r="BD196" s="514">
        <f t="shared" si="403"/>
        <v>0</v>
      </c>
      <c r="BE196" s="514">
        <f t="shared" si="403"/>
        <v>0</v>
      </c>
      <c r="BF196" s="514">
        <f t="shared" si="403"/>
        <v>0</v>
      </c>
      <c r="BG196" s="514">
        <f t="shared" si="403"/>
        <v>0</v>
      </c>
      <c r="BH196" s="514">
        <f t="shared" si="403"/>
        <v>0</v>
      </c>
      <c r="BI196" s="514">
        <f t="shared" si="403"/>
        <v>0</v>
      </c>
      <c r="BJ196" s="514">
        <f t="shared" si="403"/>
        <v>0</v>
      </c>
      <c r="BK196" s="514">
        <f t="shared" si="403"/>
        <v>0</v>
      </c>
      <c r="BL196" s="514">
        <f t="shared" si="403"/>
        <v>0</v>
      </c>
      <c r="BM196" s="514">
        <f t="shared" si="403"/>
        <v>0</v>
      </c>
      <c r="BN196" s="514">
        <f t="shared" si="403"/>
        <v>0</v>
      </c>
      <c r="BO196" s="514">
        <f t="shared" si="403"/>
        <v>0</v>
      </c>
      <c r="BP196" s="514">
        <f t="shared" si="403"/>
        <v>0</v>
      </c>
      <c r="BQ196" s="514">
        <f t="shared" si="403"/>
        <v>0</v>
      </c>
      <c r="BR196" s="515"/>
      <c r="BS196" s="514">
        <f>SUM(J196:U196)</f>
        <v>474500000</v>
      </c>
      <c r="BT196" s="514">
        <f>SUM(V196:AG196)</f>
        <v>255500000</v>
      </c>
      <c r="BU196" s="514">
        <f>SUM(AH196:AS196)</f>
        <v>0</v>
      </c>
      <c r="BV196" s="514">
        <f>SUM(AT196:BE196)</f>
        <v>0</v>
      </c>
      <c r="BW196" s="514">
        <f>SUM(BF196:BQ196)</f>
        <v>0</v>
      </c>
      <c r="BX196" s="514">
        <f t="shared" ref="BX196:CY196" si="404">$C197*BX197</f>
        <v>0</v>
      </c>
      <c r="BY196" s="514">
        <f t="shared" si="404"/>
        <v>0</v>
      </c>
      <c r="BZ196" s="514">
        <f t="shared" si="404"/>
        <v>0</v>
      </c>
      <c r="CA196" s="514">
        <f t="shared" si="404"/>
        <v>0</v>
      </c>
      <c r="CB196" s="514">
        <f t="shared" si="404"/>
        <v>0</v>
      </c>
      <c r="CC196" s="514">
        <f t="shared" si="404"/>
        <v>0</v>
      </c>
      <c r="CD196" s="514">
        <f t="shared" si="404"/>
        <v>0</v>
      </c>
      <c r="CE196" s="514">
        <f t="shared" si="404"/>
        <v>0</v>
      </c>
      <c r="CF196" s="514">
        <f t="shared" si="404"/>
        <v>0</v>
      </c>
      <c r="CG196" s="514">
        <f t="shared" si="404"/>
        <v>0</v>
      </c>
      <c r="CH196" s="514">
        <f t="shared" si="404"/>
        <v>0</v>
      </c>
      <c r="CI196" s="514">
        <f t="shared" si="404"/>
        <v>0</v>
      </c>
      <c r="CJ196" s="514">
        <f t="shared" si="404"/>
        <v>0</v>
      </c>
      <c r="CK196" s="514">
        <f t="shared" si="404"/>
        <v>0</v>
      </c>
      <c r="CL196" s="514">
        <f t="shared" si="404"/>
        <v>0</v>
      </c>
      <c r="CM196" s="514">
        <f t="shared" si="404"/>
        <v>0</v>
      </c>
      <c r="CN196" s="514">
        <f t="shared" si="404"/>
        <v>0</v>
      </c>
      <c r="CO196" s="514">
        <f t="shared" si="404"/>
        <v>0</v>
      </c>
      <c r="CP196" s="514">
        <f t="shared" si="404"/>
        <v>0</v>
      </c>
      <c r="CQ196" s="514">
        <f t="shared" si="404"/>
        <v>0</v>
      </c>
      <c r="CR196" s="514">
        <f t="shared" si="404"/>
        <v>0</v>
      </c>
      <c r="CS196" s="514">
        <f t="shared" si="404"/>
        <v>0</v>
      </c>
      <c r="CT196" s="514">
        <f t="shared" si="404"/>
        <v>0</v>
      </c>
      <c r="CU196" s="514">
        <f t="shared" si="404"/>
        <v>0</v>
      </c>
      <c r="CV196" s="514">
        <f t="shared" si="404"/>
        <v>0</v>
      </c>
      <c r="CW196" s="514">
        <f t="shared" si="404"/>
        <v>0</v>
      </c>
      <c r="CX196" s="514">
        <f t="shared" si="404"/>
        <v>0</v>
      </c>
      <c r="CY196" s="514">
        <f t="shared" si="404"/>
        <v>0</v>
      </c>
    </row>
    <row r="197" spans="1:103">
      <c r="B197" s="600" t="s">
        <v>252</v>
      </c>
      <c r="C197" s="601">
        <v>730000000</v>
      </c>
      <c r="D197" s="427" t="s">
        <v>136</v>
      </c>
      <c r="E197" s="437"/>
      <c r="F197" s="442"/>
      <c r="G197" s="437">
        <f>SUM(J197:BQ197)</f>
        <v>1.0000000000000004</v>
      </c>
      <c r="H197" s="442"/>
      <c r="I197" s="520"/>
      <c r="J197" s="442"/>
      <c r="K197" s="442"/>
      <c r="L197" s="442"/>
      <c r="M197" s="442"/>
      <c r="N197" s="442"/>
      <c r="O197" s="442"/>
      <c r="P197" s="505">
        <v>0.4</v>
      </c>
      <c r="Q197" s="505">
        <v>0.05</v>
      </c>
      <c r="R197" s="505">
        <v>0.05</v>
      </c>
      <c r="S197" s="505">
        <v>0.05</v>
      </c>
      <c r="T197" s="505">
        <v>0.05</v>
      </c>
      <c r="U197" s="505">
        <v>0.05</v>
      </c>
      <c r="V197" s="505">
        <v>0.05</v>
      </c>
      <c r="W197" s="505">
        <v>0.05</v>
      </c>
      <c r="X197" s="505">
        <v>0.05</v>
      </c>
      <c r="Y197" s="505">
        <v>0.05</v>
      </c>
      <c r="Z197" s="505">
        <v>0.05</v>
      </c>
      <c r="AA197" s="505">
        <v>0.05</v>
      </c>
      <c r="AB197" s="505">
        <v>0.05</v>
      </c>
      <c r="AC197" s="437"/>
      <c r="AD197" s="437"/>
      <c r="AE197" s="437"/>
      <c r="AF197" s="437"/>
      <c r="AG197" s="437"/>
      <c r="AH197" s="437"/>
      <c r="AI197" s="437"/>
      <c r="AJ197" s="437"/>
      <c r="AK197" s="437"/>
      <c r="AL197" s="437"/>
      <c r="AM197" s="437"/>
      <c r="AN197" s="442"/>
      <c r="AO197" s="442"/>
      <c r="AP197" s="442"/>
      <c r="AQ197" s="442"/>
      <c r="AR197" s="442"/>
      <c r="AS197" s="442"/>
      <c r="AT197" s="442"/>
      <c r="AU197" s="442"/>
      <c r="AV197" s="442"/>
      <c r="AW197" s="442"/>
      <c r="AX197" s="442"/>
      <c r="AY197" s="442"/>
      <c r="AZ197" s="442"/>
      <c r="BA197" s="442"/>
      <c r="BB197" s="442"/>
      <c r="BC197" s="442"/>
      <c r="BD197" s="442"/>
      <c r="BE197" s="442"/>
      <c r="BF197" s="442"/>
      <c r="BG197" s="442"/>
      <c r="BH197" s="442"/>
      <c r="BI197" s="442"/>
      <c r="BJ197" s="442"/>
      <c r="BK197" s="442"/>
      <c r="BL197" s="442"/>
      <c r="BM197" s="442"/>
      <c r="BN197" s="442"/>
      <c r="BO197" s="442"/>
      <c r="BP197" s="442"/>
      <c r="BQ197" s="442"/>
      <c r="BR197" s="520"/>
      <c r="BS197" s="442"/>
      <c r="BT197" s="442"/>
      <c r="BU197" s="442"/>
      <c r="BV197" s="442"/>
      <c r="BW197" s="442"/>
      <c r="BX197" s="442"/>
      <c r="BY197" s="442"/>
      <c r="BZ197" s="442"/>
      <c r="CA197" s="442"/>
      <c r="CB197" s="442"/>
      <c r="CC197" s="442"/>
      <c r="CD197" s="442"/>
      <c r="CE197" s="442"/>
      <c r="CF197" s="442"/>
      <c r="CG197" s="442"/>
      <c r="CH197" s="442"/>
      <c r="CI197" s="442"/>
      <c r="CJ197" s="442"/>
      <c r="CK197" s="442"/>
      <c r="CL197" s="442"/>
      <c r="CM197" s="442"/>
      <c r="CN197" s="442"/>
      <c r="CO197" s="442"/>
      <c r="CP197" s="442"/>
      <c r="CQ197" s="442"/>
      <c r="CR197" s="442"/>
      <c r="CS197" s="442"/>
      <c r="CT197" s="442"/>
      <c r="CU197" s="442"/>
      <c r="CV197" s="442"/>
      <c r="CW197" s="442"/>
      <c r="CX197" s="442"/>
      <c r="CY197" s="442"/>
    </row>
    <row r="198" spans="1:103">
      <c r="B198" s="488" t="s">
        <v>210</v>
      </c>
      <c r="C198" s="598">
        <f>(100%-C199)</f>
        <v>0.5</v>
      </c>
      <c r="D198" s="464"/>
      <c r="E198" s="598">
        <f>G198/G$200</f>
        <v>0.19150052465897166</v>
      </c>
      <c r="F198" s="442"/>
      <c r="G198" s="442">
        <f>SUM(BS198:CY198)</f>
        <v>365000000</v>
      </c>
      <c r="H198" s="442" t="s">
        <v>136</v>
      </c>
      <c r="I198" s="520"/>
      <c r="J198" s="520">
        <f t="shared" ref="J198:AO198" si="405">J196*$C198</f>
        <v>0</v>
      </c>
      <c r="K198" s="520">
        <f t="shared" si="405"/>
        <v>0</v>
      </c>
      <c r="L198" s="520">
        <f t="shared" si="405"/>
        <v>0</v>
      </c>
      <c r="M198" s="520">
        <f t="shared" si="405"/>
        <v>0</v>
      </c>
      <c r="N198" s="520">
        <f t="shared" si="405"/>
        <v>0</v>
      </c>
      <c r="O198" s="520">
        <f t="shared" si="405"/>
        <v>0</v>
      </c>
      <c r="P198" s="520">
        <f t="shared" si="405"/>
        <v>146000000</v>
      </c>
      <c r="Q198" s="520">
        <f t="shared" si="405"/>
        <v>18250000</v>
      </c>
      <c r="R198" s="520">
        <f t="shared" si="405"/>
        <v>18250000</v>
      </c>
      <c r="S198" s="520">
        <f t="shared" si="405"/>
        <v>18250000</v>
      </c>
      <c r="T198" s="520">
        <f t="shared" si="405"/>
        <v>18250000</v>
      </c>
      <c r="U198" s="520">
        <f t="shared" si="405"/>
        <v>18250000</v>
      </c>
      <c r="V198" s="520">
        <f t="shared" si="405"/>
        <v>18250000</v>
      </c>
      <c r="W198" s="520">
        <f t="shared" si="405"/>
        <v>18250000</v>
      </c>
      <c r="X198" s="520">
        <f t="shared" si="405"/>
        <v>18250000</v>
      </c>
      <c r="Y198" s="520">
        <f t="shared" si="405"/>
        <v>18250000</v>
      </c>
      <c r="Z198" s="520">
        <f t="shared" si="405"/>
        <v>18250000</v>
      </c>
      <c r="AA198" s="520">
        <f t="shared" si="405"/>
        <v>18250000</v>
      </c>
      <c r="AB198" s="520">
        <f t="shared" si="405"/>
        <v>18250000</v>
      </c>
      <c r="AC198" s="520">
        <f t="shared" si="405"/>
        <v>0</v>
      </c>
      <c r="AD198" s="520">
        <f t="shared" si="405"/>
        <v>0</v>
      </c>
      <c r="AE198" s="520">
        <f t="shared" si="405"/>
        <v>0</v>
      </c>
      <c r="AF198" s="520">
        <f t="shared" si="405"/>
        <v>0</v>
      </c>
      <c r="AG198" s="520">
        <f t="shared" si="405"/>
        <v>0</v>
      </c>
      <c r="AH198" s="520">
        <f t="shared" si="405"/>
        <v>0</v>
      </c>
      <c r="AI198" s="520">
        <f t="shared" si="405"/>
        <v>0</v>
      </c>
      <c r="AJ198" s="520">
        <f t="shared" si="405"/>
        <v>0</v>
      </c>
      <c r="AK198" s="520">
        <f t="shared" si="405"/>
        <v>0</v>
      </c>
      <c r="AL198" s="520">
        <f t="shared" si="405"/>
        <v>0</v>
      </c>
      <c r="AM198" s="520">
        <f t="shared" si="405"/>
        <v>0</v>
      </c>
      <c r="AN198" s="520">
        <f t="shared" si="405"/>
        <v>0</v>
      </c>
      <c r="AO198" s="520">
        <f t="shared" si="405"/>
        <v>0</v>
      </c>
      <c r="AP198" s="520">
        <f t="shared" ref="AP198:BQ198" si="406">AP196*$C198</f>
        <v>0</v>
      </c>
      <c r="AQ198" s="520">
        <f t="shared" si="406"/>
        <v>0</v>
      </c>
      <c r="AR198" s="520">
        <f t="shared" si="406"/>
        <v>0</v>
      </c>
      <c r="AS198" s="520">
        <f t="shared" si="406"/>
        <v>0</v>
      </c>
      <c r="AT198" s="520">
        <f t="shared" si="406"/>
        <v>0</v>
      </c>
      <c r="AU198" s="520">
        <f t="shared" si="406"/>
        <v>0</v>
      </c>
      <c r="AV198" s="520">
        <f t="shared" si="406"/>
        <v>0</v>
      </c>
      <c r="AW198" s="520">
        <f t="shared" si="406"/>
        <v>0</v>
      </c>
      <c r="AX198" s="520">
        <f t="shared" si="406"/>
        <v>0</v>
      </c>
      <c r="AY198" s="520">
        <f t="shared" si="406"/>
        <v>0</v>
      </c>
      <c r="AZ198" s="520">
        <f t="shared" si="406"/>
        <v>0</v>
      </c>
      <c r="BA198" s="520">
        <f t="shared" si="406"/>
        <v>0</v>
      </c>
      <c r="BB198" s="520">
        <f t="shared" si="406"/>
        <v>0</v>
      </c>
      <c r="BC198" s="520">
        <f t="shared" si="406"/>
        <v>0</v>
      </c>
      <c r="BD198" s="520">
        <f t="shared" si="406"/>
        <v>0</v>
      </c>
      <c r="BE198" s="520">
        <f t="shared" si="406"/>
        <v>0</v>
      </c>
      <c r="BF198" s="520">
        <f t="shared" si="406"/>
        <v>0</v>
      </c>
      <c r="BG198" s="520">
        <f t="shared" si="406"/>
        <v>0</v>
      </c>
      <c r="BH198" s="520">
        <f t="shared" si="406"/>
        <v>0</v>
      </c>
      <c r="BI198" s="520">
        <f t="shared" si="406"/>
        <v>0</v>
      </c>
      <c r="BJ198" s="520">
        <f t="shared" si="406"/>
        <v>0</v>
      </c>
      <c r="BK198" s="520">
        <f t="shared" si="406"/>
        <v>0</v>
      </c>
      <c r="BL198" s="520">
        <f t="shared" si="406"/>
        <v>0</v>
      </c>
      <c r="BM198" s="520">
        <f t="shared" si="406"/>
        <v>0</v>
      </c>
      <c r="BN198" s="520">
        <f t="shared" si="406"/>
        <v>0</v>
      </c>
      <c r="BO198" s="520">
        <f t="shared" si="406"/>
        <v>0</v>
      </c>
      <c r="BP198" s="520">
        <f t="shared" si="406"/>
        <v>0</v>
      </c>
      <c r="BQ198" s="520">
        <f t="shared" si="406"/>
        <v>0</v>
      </c>
      <c r="BR198" s="520"/>
      <c r="BS198" s="442">
        <f>SUM(J198:U198)</f>
        <v>237250000</v>
      </c>
      <c r="BT198" s="442">
        <f>SUM(V198:AG198)</f>
        <v>127750000</v>
      </c>
      <c r="BU198" s="442">
        <f>SUM(AH198:AS198)</f>
        <v>0</v>
      </c>
      <c r="BV198" s="442">
        <f>SUM(AT198:BE198)</f>
        <v>0</v>
      </c>
      <c r="BW198" s="442">
        <f>SUM(BF198:BQ198)</f>
        <v>0</v>
      </c>
      <c r="BX198" s="520">
        <f t="shared" ref="BX198:CY198" si="407">BX196*$C198</f>
        <v>0</v>
      </c>
      <c r="BY198" s="520">
        <f t="shared" si="407"/>
        <v>0</v>
      </c>
      <c r="BZ198" s="520">
        <f t="shared" si="407"/>
        <v>0</v>
      </c>
      <c r="CA198" s="520">
        <f t="shared" si="407"/>
        <v>0</v>
      </c>
      <c r="CB198" s="520">
        <f t="shared" si="407"/>
        <v>0</v>
      </c>
      <c r="CC198" s="520">
        <f t="shared" si="407"/>
        <v>0</v>
      </c>
      <c r="CD198" s="520">
        <f t="shared" si="407"/>
        <v>0</v>
      </c>
      <c r="CE198" s="520">
        <f t="shared" si="407"/>
        <v>0</v>
      </c>
      <c r="CF198" s="520">
        <f t="shared" si="407"/>
        <v>0</v>
      </c>
      <c r="CG198" s="520">
        <f t="shared" si="407"/>
        <v>0</v>
      </c>
      <c r="CH198" s="520">
        <f t="shared" si="407"/>
        <v>0</v>
      </c>
      <c r="CI198" s="520">
        <f t="shared" si="407"/>
        <v>0</v>
      </c>
      <c r="CJ198" s="520">
        <f t="shared" si="407"/>
        <v>0</v>
      </c>
      <c r="CK198" s="520">
        <f t="shared" si="407"/>
        <v>0</v>
      </c>
      <c r="CL198" s="520">
        <f t="shared" si="407"/>
        <v>0</v>
      </c>
      <c r="CM198" s="520">
        <f t="shared" si="407"/>
        <v>0</v>
      </c>
      <c r="CN198" s="520">
        <f t="shared" si="407"/>
        <v>0</v>
      </c>
      <c r="CO198" s="520">
        <f t="shared" si="407"/>
        <v>0</v>
      </c>
      <c r="CP198" s="520">
        <f t="shared" si="407"/>
        <v>0</v>
      </c>
      <c r="CQ198" s="520">
        <f t="shared" si="407"/>
        <v>0</v>
      </c>
      <c r="CR198" s="520">
        <f t="shared" si="407"/>
        <v>0</v>
      </c>
      <c r="CS198" s="520">
        <f t="shared" si="407"/>
        <v>0</v>
      </c>
      <c r="CT198" s="520">
        <f t="shared" si="407"/>
        <v>0</v>
      </c>
      <c r="CU198" s="520">
        <f t="shared" si="407"/>
        <v>0</v>
      </c>
      <c r="CV198" s="520">
        <f t="shared" si="407"/>
        <v>0</v>
      </c>
      <c r="CW198" s="520">
        <f t="shared" si="407"/>
        <v>0</v>
      </c>
      <c r="CX198" s="520">
        <f t="shared" si="407"/>
        <v>0</v>
      </c>
      <c r="CY198" s="520">
        <f t="shared" si="407"/>
        <v>0</v>
      </c>
    </row>
    <row r="199" spans="1:103">
      <c r="B199" s="488" t="s">
        <v>202</v>
      </c>
      <c r="C199" s="602">
        <v>0.5</v>
      </c>
      <c r="D199" s="464"/>
      <c r="E199" s="598">
        <f>G199/G$200</f>
        <v>0.19150052465897166</v>
      </c>
      <c r="F199" s="442"/>
      <c r="G199" s="442">
        <f>SUM(BS199:CY199)</f>
        <v>365000000</v>
      </c>
      <c r="H199" s="442" t="s">
        <v>136</v>
      </c>
      <c r="I199" s="520"/>
      <c r="J199" s="520">
        <f t="shared" ref="J199:AO199" si="408">J196*$C199</f>
        <v>0</v>
      </c>
      <c r="K199" s="520">
        <f t="shared" si="408"/>
        <v>0</v>
      </c>
      <c r="L199" s="520">
        <f t="shared" si="408"/>
        <v>0</v>
      </c>
      <c r="M199" s="520">
        <f t="shared" si="408"/>
        <v>0</v>
      </c>
      <c r="N199" s="520">
        <f t="shared" si="408"/>
        <v>0</v>
      </c>
      <c r="O199" s="520">
        <f t="shared" si="408"/>
        <v>0</v>
      </c>
      <c r="P199" s="520">
        <f t="shared" si="408"/>
        <v>146000000</v>
      </c>
      <c r="Q199" s="520">
        <f t="shared" si="408"/>
        <v>18250000</v>
      </c>
      <c r="R199" s="520">
        <f t="shared" si="408"/>
        <v>18250000</v>
      </c>
      <c r="S199" s="520">
        <f t="shared" si="408"/>
        <v>18250000</v>
      </c>
      <c r="T199" s="520">
        <f t="shared" si="408"/>
        <v>18250000</v>
      </c>
      <c r="U199" s="520">
        <f t="shared" si="408"/>
        <v>18250000</v>
      </c>
      <c r="V199" s="520">
        <f t="shared" si="408"/>
        <v>18250000</v>
      </c>
      <c r="W199" s="520">
        <f t="shared" si="408"/>
        <v>18250000</v>
      </c>
      <c r="X199" s="520">
        <f t="shared" si="408"/>
        <v>18250000</v>
      </c>
      <c r="Y199" s="520">
        <f t="shared" si="408"/>
        <v>18250000</v>
      </c>
      <c r="Z199" s="520">
        <f t="shared" si="408"/>
        <v>18250000</v>
      </c>
      <c r="AA199" s="520">
        <f t="shared" si="408"/>
        <v>18250000</v>
      </c>
      <c r="AB199" s="520">
        <f t="shared" si="408"/>
        <v>18250000</v>
      </c>
      <c r="AC199" s="520">
        <f t="shared" si="408"/>
        <v>0</v>
      </c>
      <c r="AD199" s="520">
        <f t="shared" si="408"/>
        <v>0</v>
      </c>
      <c r="AE199" s="520">
        <f t="shared" si="408"/>
        <v>0</v>
      </c>
      <c r="AF199" s="520">
        <f t="shared" si="408"/>
        <v>0</v>
      </c>
      <c r="AG199" s="520">
        <f t="shared" si="408"/>
        <v>0</v>
      </c>
      <c r="AH199" s="520">
        <f t="shared" si="408"/>
        <v>0</v>
      </c>
      <c r="AI199" s="520">
        <f t="shared" si="408"/>
        <v>0</v>
      </c>
      <c r="AJ199" s="520">
        <f t="shared" si="408"/>
        <v>0</v>
      </c>
      <c r="AK199" s="520">
        <f t="shared" si="408"/>
        <v>0</v>
      </c>
      <c r="AL199" s="520">
        <f t="shared" si="408"/>
        <v>0</v>
      </c>
      <c r="AM199" s="520">
        <f t="shared" si="408"/>
        <v>0</v>
      </c>
      <c r="AN199" s="520">
        <f t="shared" si="408"/>
        <v>0</v>
      </c>
      <c r="AO199" s="520">
        <f t="shared" si="408"/>
        <v>0</v>
      </c>
      <c r="AP199" s="520">
        <f t="shared" ref="AP199:BQ199" si="409">AP196*$C199</f>
        <v>0</v>
      </c>
      <c r="AQ199" s="520">
        <f t="shared" si="409"/>
        <v>0</v>
      </c>
      <c r="AR199" s="520">
        <f t="shared" si="409"/>
        <v>0</v>
      </c>
      <c r="AS199" s="520">
        <f t="shared" si="409"/>
        <v>0</v>
      </c>
      <c r="AT199" s="520">
        <f t="shared" si="409"/>
        <v>0</v>
      </c>
      <c r="AU199" s="520">
        <f t="shared" si="409"/>
        <v>0</v>
      </c>
      <c r="AV199" s="520">
        <f t="shared" si="409"/>
        <v>0</v>
      </c>
      <c r="AW199" s="520">
        <f t="shared" si="409"/>
        <v>0</v>
      </c>
      <c r="AX199" s="520">
        <f t="shared" si="409"/>
        <v>0</v>
      </c>
      <c r="AY199" s="520">
        <f t="shared" si="409"/>
        <v>0</v>
      </c>
      <c r="AZ199" s="520">
        <f t="shared" si="409"/>
        <v>0</v>
      </c>
      <c r="BA199" s="520">
        <f t="shared" si="409"/>
        <v>0</v>
      </c>
      <c r="BB199" s="520">
        <f t="shared" si="409"/>
        <v>0</v>
      </c>
      <c r="BC199" s="520">
        <f t="shared" si="409"/>
        <v>0</v>
      </c>
      <c r="BD199" s="520">
        <f t="shared" si="409"/>
        <v>0</v>
      </c>
      <c r="BE199" s="520">
        <f t="shared" si="409"/>
        <v>0</v>
      </c>
      <c r="BF199" s="520">
        <f t="shared" si="409"/>
        <v>0</v>
      </c>
      <c r="BG199" s="520">
        <f t="shared" si="409"/>
        <v>0</v>
      </c>
      <c r="BH199" s="520">
        <f t="shared" si="409"/>
        <v>0</v>
      </c>
      <c r="BI199" s="520">
        <f t="shared" si="409"/>
        <v>0</v>
      </c>
      <c r="BJ199" s="520">
        <f t="shared" si="409"/>
        <v>0</v>
      </c>
      <c r="BK199" s="520">
        <f t="shared" si="409"/>
        <v>0</v>
      </c>
      <c r="BL199" s="520">
        <f t="shared" si="409"/>
        <v>0</v>
      </c>
      <c r="BM199" s="520">
        <f t="shared" si="409"/>
        <v>0</v>
      </c>
      <c r="BN199" s="520">
        <f t="shared" si="409"/>
        <v>0</v>
      </c>
      <c r="BO199" s="520">
        <f t="shared" si="409"/>
        <v>0</v>
      </c>
      <c r="BP199" s="520">
        <f t="shared" si="409"/>
        <v>0</v>
      </c>
      <c r="BQ199" s="520">
        <f t="shared" si="409"/>
        <v>0</v>
      </c>
      <c r="BR199" s="520"/>
      <c r="BS199" s="442">
        <f>SUM(J199:U199)</f>
        <v>237250000</v>
      </c>
      <c r="BT199" s="442">
        <f>SUM(V199:AG199)</f>
        <v>127750000</v>
      </c>
      <c r="BU199" s="442">
        <f>SUM(AH199:AS199)</f>
        <v>0</v>
      </c>
      <c r="BV199" s="442">
        <f>SUM(AT199:BE199)</f>
        <v>0</v>
      </c>
      <c r="BW199" s="442">
        <f>SUM(BF199:BQ199)</f>
        <v>0</v>
      </c>
      <c r="BX199" s="520">
        <f t="shared" ref="BX199:CY199" si="410">BX196*$C199</f>
        <v>0</v>
      </c>
      <c r="BY199" s="520">
        <f t="shared" si="410"/>
        <v>0</v>
      </c>
      <c r="BZ199" s="520">
        <f t="shared" si="410"/>
        <v>0</v>
      </c>
      <c r="CA199" s="520">
        <f t="shared" si="410"/>
        <v>0</v>
      </c>
      <c r="CB199" s="520">
        <f t="shared" si="410"/>
        <v>0</v>
      </c>
      <c r="CC199" s="520">
        <f t="shared" si="410"/>
        <v>0</v>
      </c>
      <c r="CD199" s="520">
        <f t="shared" si="410"/>
        <v>0</v>
      </c>
      <c r="CE199" s="520">
        <f t="shared" si="410"/>
        <v>0</v>
      </c>
      <c r="CF199" s="520">
        <f t="shared" si="410"/>
        <v>0</v>
      </c>
      <c r="CG199" s="520">
        <f t="shared" si="410"/>
        <v>0</v>
      </c>
      <c r="CH199" s="520">
        <f t="shared" si="410"/>
        <v>0</v>
      </c>
      <c r="CI199" s="520">
        <f t="shared" si="410"/>
        <v>0</v>
      </c>
      <c r="CJ199" s="520">
        <f t="shared" si="410"/>
        <v>0</v>
      </c>
      <c r="CK199" s="520">
        <f t="shared" si="410"/>
        <v>0</v>
      </c>
      <c r="CL199" s="520">
        <f t="shared" si="410"/>
        <v>0</v>
      </c>
      <c r="CM199" s="520">
        <f t="shared" si="410"/>
        <v>0</v>
      </c>
      <c r="CN199" s="520">
        <f t="shared" si="410"/>
        <v>0</v>
      </c>
      <c r="CO199" s="520">
        <f t="shared" si="410"/>
        <v>0</v>
      </c>
      <c r="CP199" s="520">
        <f t="shared" si="410"/>
        <v>0</v>
      </c>
      <c r="CQ199" s="520">
        <f t="shared" si="410"/>
        <v>0</v>
      </c>
      <c r="CR199" s="520">
        <f t="shared" si="410"/>
        <v>0</v>
      </c>
      <c r="CS199" s="520">
        <f t="shared" si="410"/>
        <v>0</v>
      </c>
      <c r="CT199" s="520">
        <f t="shared" si="410"/>
        <v>0</v>
      </c>
      <c r="CU199" s="520">
        <f t="shared" si="410"/>
        <v>0</v>
      </c>
      <c r="CV199" s="520">
        <f t="shared" si="410"/>
        <v>0</v>
      </c>
      <c r="CW199" s="520">
        <f t="shared" si="410"/>
        <v>0</v>
      </c>
      <c r="CX199" s="520">
        <f t="shared" si="410"/>
        <v>0</v>
      </c>
      <c r="CY199" s="520">
        <f t="shared" si="410"/>
        <v>0</v>
      </c>
    </row>
    <row r="200" spans="1:103">
      <c r="B200" s="506" t="s">
        <v>18</v>
      </c>
      <c r="C200" s="603"/>
      <c r="D200" s="506"/>
      <c r="E200" s="603">
        <f>SUM(E194:E199)</f>
        <v>1</v>
      </c>
      <c r="F200" s="507"/>
      <c r="G200" s="507">
        <f>SUM(BS200:CY200)</f>
        <v>1906000000</v>
      </c>
      <c r="H200" s="507" t="s">
        <v>136</v>
      </c>
      <c r="I200" s="509"/>
      <c r="J200" s="509">
        <f t="shared" ref="J200:AO200" si="411">SUM(J193,J196)</f>
        <v>0</v>
      </c>
      <c r="K200" s="509">
        <f t="shared" si="411"/>
        <v>0</v>
      </c>
      <c r="L200" s="509">
        <f t="shared" si="411"/>
        <v>0</v>
      </c>
      <c r="M200" s="509">
        <f t="shared" si="411"/>
        <v>0</v>
      </c>
      <c r="N200" s="509">
        <f t="shared" si="411"/>
        <v>0</v>
      </c>
      <c r="O200" s="509">
        <f t="shared" si="411"/>
        <v>0</v>
      </c>
      <c r="P200" s="509">
        <f t="shared" si="411"/>
        <v>712000000</v>
      </c>
      <c r="Q200" s="509">
        <f t="shared" si="411"/>
        <v>90500000</v>
      </c>
      <c r="R200" s="509">
        <f t="shared" si="411"/>
        <v>90500000</v>
      </c>
      <c r="S200" s="509">
        <f t="shared" si="411"/>
        <v>90500000</v>
      </c>
      <c r="T200" s="509">
        <f t="shared" si="411"/>
        <v>90500000</v>
      </c>
      <c r="U200" s="509">
        <f t="shared" si="411"/>
        <v>90500000</v>
      </c>
      <c r="V200" s="509">
        <f t="shared" si="411"/>
        <v>90500000</v>
      </c>
      <c r="W200" s="509">
        <f t="shared" si="411"/>
        <v>90500000</v>
      </c>
      <c r="X200" s="509">
        <f t="shared" si="411"/>
        <v>90500000</v>
      </c>
      <c r="Y200" s="509">
        <f t="shared" si="411"/>
        <v>90500000</v>
      </c>
      <c r="Z200" s="509">
        <f t="shared" si="411"/>
        <v>90500000</v>
      </c>
      <c r="AA200" s="509">
        <f t="shared" si="411"/>
        <v>90500000</v>
      </c>
      <c r="AB200" s="509">
        <f t="shared" si="411"/>
        <v>90500000</v>
      </c>
      <c r="AC200" s="509">
        <f t="shared" si="411"/>
        <v>54000000</v>
      </c>
      <c r="AD200" s="509">
        <f t="shared" si="411"/>
        <v>54000000</v>
      </c>
      <c r="AE200" s="509">
        <f t="shared" si="411"/>
        <v>0</v>
      </c>
      <c r="AF200" s="509">
        <f t="shared" si="411"/>
        <v>0</v>
      </c>
      <c r="AG200" s="509">
        <f t="shared" si="411"/>
        <v>0</v>
      </c>
      <c r="AH200" s="509">
        <f t="shared" si="411"/>
        <v>0</v>
      </c>
      <c r="AI200" s="509">
        <f t="shared" si="411"/>
        <v>0</v>
      </c>
      <c r="AJ200" s="509">
        <f t="shared" si="411"/>
        <v>0</v>
      </c>
      <c r="AK200" s="509">
        <f t="shared" si="411"/>
        <v>0</v>
      </c>
      <c r="AL200" s="509">
        <f t="shared" si="411"/>
        <v>0</v>
      </c>
      <c r="AM200" s="509">
        <f t="shared" si="411"/>
        <v>0</v>
      </c>
      <c r="AN200" s="509">
        <f t="shared" si="411"/>
        <v>0</v>
      </c>
      <c r="AO200" s="509">
        <f t="shared" si="411"/>
        <v>0</v>
      </c>
      <c r="AP200" s="509">
        <f t="shared" ref="AP200:BQ200" si="412">SUM(AP193,AP196)</f>
        <v>0</v>
      </c>
      <c r="AQ200" s="509">
        <f t="shared" si="412"/>
        <v>0</v>
      </c>
      <c r="AR200" s="509">
        <f t="shared" si="412"/>
        <v>0</v>
      </c>
      <c r="AS200" s="509">
        <f t="shared" si="412"/>
        <v>0</v>
      </c>
      <c r="AT200" s="509">
        <f t="shared" si="412"/>
        <v>0</v>
      </c>
      <c r="AU200" s="509">
        <f t="shared" si="412"/>
        <v>0</v>
      </c>
      <c r="AV200" s="509">
        <f t="shared" si="412"/>
        <v>0</v>
      </c>
      <c r="AW200" s="509">
        <f t="shared" si="412"/>
        <v>0</v>
      </c>
      <c r="AX200" s="509">
        <f t="shared" si="412"/>
        <v>0</v>
      </c>
      <c r="AY200" s="509">
        <f t="shared" si="412"/>
        <v>0</v>
      </c>
      <c r="AZ200" s="509">
        <f t="shared" si="412"/>
        <v>0</v>
      </c>
      <c r="BA200" s="509">
        <f t="shared" si="412"/>
        <v>0</v>
      </c>
      <c r="BB200" s="509">
        <f t="shared" si="412"/>
        <v>0</v>
      </c>
      <c r="BC200" s="509">
        <f t="shared" si="412"/>
        <v>0</v>
      </c>
      <c r="BD200" s="509">
        <f t="shared" si="412"/>
        <v>0</v>
      </c>
      <c r="BE200" s="509">
        <f t="shared" si="412"/>
        <v>0</v>
      </c>
      <c r="BF200" s="509">
        <f t="shared" si="412"/>
        <v>0</v>
      </c>
      <c r="BG200" s="509">
        <f t="shared" si="412"/>
        <v>0</v>
      </c>
      <c r="BH200" s="509">
        <f t="shared" si="412"/>
        <v>0</v>
      </c>
      <c r="BI200" s="509">
        <f t="shared" si="412"/>
        <v>0</v>
      </c>
      <c r="BJ200" s="509">
        <f t="shared" si="412"/>
        <v>0</v>
      </c>
      <c r="BK200" s="509">
        <f t="shared" si="412"/>
        <v>0</v>
      </c>
      <c r="BL200" s="509">
        <f t="shared" si="412"/>
        <v>0</v>
      </c>
      <c r="BM200" s="509">
        <f t="shared" si="412"/>
        <v>0</v>
      </c>
      <c r="BN200" s="509">
        <f t="shared" si="412"/>
        <v>0</v>
      </c>
      <c r="BO200" s="509">
        <f t="shared" si="412"/>
        <v>0</v>
      </c>
      <c r="BP200" s="509">
        <f t="shared" si="412"/>
        <v>0</v>
      </c>
      <c r="BQ200" s="509">
        <f t="shared" si="412"/>
        <v>0</v>
      </c>
      <c r="BR200" s="509"/>
      <c r="BS200" s="509">
        <f>SUM(BS193,BS196)</f>
        <v>1164500000</v>
      </c>
      <c r="BT200" s="509">
        <f>SUM(BT193,BT196)</f>
        <v>741500000</v>
      </c>
      <c r="BU200" s="509">
        <f>SUM(BU193,BU196)</f>
        <v>0</v>
      </c>
      <c r="BV200" s="509">
        <f>SUM(BV193,BV196)</f>
        <v>0</v>
      </c>
      <c r="BW200" s="509">
        <f>SUM(BW193,BW196)</f>
        <v>0</v>
      </c>
      <c r="BX200" s="509">
        <f t="shared" ref="BX200:CY200" si="413">SUM(BX194:BX194,BX198:BX199)</f>
        <v>0</v>
      </c>
      <c r="BY200" s="509">
        <f t="shared" si="413"/>
        <v>0</v>
      </c>
      <c r="BZ200" s="509">
        <f t="shared" si="413"/>
        <v>0</v>
      </c>
      <c r="CA200" s="509">
        <f t="shared" si="413"/>
        <v>0</v>
      </c>
      <c r="CB200" s="509">
        <f t="shared" si="413"/>
        <v>0</v>
      </c>
      <c r="CC200" s="509">
        <f t="shared" si="413"/>
        <v>0</v>
      </c>
      <c r="CD200" s="509">
        <f t="shared" si="413"/>
        <v>0</v>
      </c>
      <c r="CE200" s="509">
        <f t="shared" si="413"/>
        <v>0</v>
      </c>
      <c r="CF200" s="509">
        <f t="shared" si="413"/>
        <v>0</v>
      </c>
      <c r="CG200" s="509">
        <f t="shared" si="413"/>
        <v>0</v>
      </c>
      <c r="CH200" s="509">
        <f t="shared" si="413"/>
        <v>0</v>
      </c>
      <c r="CI200" s="509">
        <f t="shared" si="413"/>
        <v>0</v>
      </c>
      <c r="CJ200" s="509">
        <f t="shared" si="413"/>
        <v>0</v>
      </c>
      <c r="CK200" s="509">
        <f t="shared" si="413"/>
        <v>0</v>
      </c>
      <c r="CL200" s="509">
        <f t="shared" si="413"/>
        <v>0</v>
      </c>
      <c r="CM200" s="509">
        <f t="shared" si="413"/>
        <v>0</v>
      </c>
      <c r="CN200" s="509">
        <f t="shared" si="413"/>
        <v>0</v>
      </c>
      <c r="CO200" s="509">
        <f t="shared" si="413"/>
        <v>0</v>
      </c>
      <c r="CP200" s="509">
        <f t="shared" si="413"/>
        <v>0</v>
      </c>
      <c r="CQ200" s="509">
        <f t="shared" si="413"/>
        <v>0</v>
      </c>
      <c r="CR200" s="509">
        <f t="shared" si="413"/>
        <v>0</v>
      </c>
      <c r="CS200" s="509">
        <f t="shared" si="413"/>
        <v>0</v>
      </c>
      <c r="CT200" s="509">
        <f t="shared" si="413"/>
        <v>0</v>
      </c>
      <c r="CU200" s="509">
        <f t="shared" si="413"/>
        <v>0</v>
      </c>
      <c r="CV200" s="509">
        <f t="shared" si="413"/>
        <v>0</v>
      </c>
      <c r="CW200" s="509">
        <f t="shared" si="413"/>
        <v>0</v>
      </c>
      <c r="CX200" s="509">
        <f t="shared" si="413"/>
        <v>0</v>
      </c>
      <c r="CY200" s="509">
        <f t="shared" si="413"/>
        <v>0</v>
      </c>
    </row>
    <row r="201" spans="1:103">
      <c r="B201" s="427" t="s">
        <v>197</v>
      </c>
      <c r="G201" s="442"/>
      <c r="J201" s="442">
        <f t="shared" ref="J201:AO201" si="414">J236</f>
        <v>0</v>
      </c>
      <c r="K201" s="442">
        <f t="shared" si="414"/>
        <v>0</v>
      </c>
      <c r="L201" s="442">
        <f t="shared" si="414"/>
        <v>0</v>
      </c>
      <c r="M201" s="442">
        <f t="shared" si="414"/>
        <v>0</v>
      </c>
      <c r="N201" s="442">
        <f t="shared" si="414"/>
        <v>0</v>
      </c>
      <c r="O201" s="442">
        <f t="shared" si="414"/>
        <v>0</v>
      </c>
      <c r="P201" s="442">
        <f t="shared" si="414"/>
        <v>30711288.518759489</v>
      </c>
      <c r="Q201" s="442">
        <f t="shared" si="414"/>
        <v>32624139.019705236</v>
      </c>
      <c r="R201" s="442">
        <f t="shared" si="414"/>
        <v>34227722.397363305</v>
      </c>
      <c r="S201" s="442">
        <f t="shared" si="414"/>
        <v>35522038.651733696</v>
      </c>
      <c r="T201" s="442">
        <f t="shared" si="414"/>
        <v>36507087.782816425</v>
      </c>
      <c r="U201" s="442">
        <f t="shared" si="414"/>
        <v>37182869.790611476</v>
      </c>
      <c r="V201" s="442">
        <f t="shared" si="414"/>
        <v>37549384.675118864</v>
      </c>
      <c r="W201" s="442">
        <f t="shared" si="414"/>
        <v>37606632.436338574</v>
      </c>
      <c r="X201" s="442">
        <f t="shared" si="414"/>
        <v>37354613.074270621</v>
      </c>
      <c r="Y201" s="442">
        <f t="shared" si="414"/>
        <v>36793326.58891499</v>
      </c>
      <c r="Z201" s="442">
        <f t="shared" si="414"/>
        <v>35922772.980271697</v>
      </c>
      <c r="AA201" s="442">
        <f t="shared" si="414"/>
        <v>34742952.248340726</v>
      </c>
      <c r="AB201" s="442">
        <f t="shared" si="414"/>
        <v>33253864.393122077</v>
      </c>
      <c r="AC201" s="442">
        <f t="shared" si="414"/>
        <v>-5044490.5853842348</v>
      </c>
      <c r="AD201" s="442">
        <f t="shared" si="414"/>
        <v>-43652112.687178209</v>
      </c>
      <c r="AE201" s="442">
        <f t="shared" si="414"/>
        <v>1066992117.9969028</v>
      </c>
      <c r="AF201" s="442">
        <f t="shared" si="414"/>
        <v>1066992117.9969028</v>
      </c>
      <c r="AG201" s="442">
        <f t="shared" si="414"/>
        <v>1066992117.9969028</v>
      </c>
      <c r="AH201" s="442">
        <f t="shared" si="414"/>
        <v>1066992117.9969028</v>
      </c>
      <c r="AI201" s="442">
        <f t="shared" si="414"/>
        <v>1066992117.9969028</v>
      </c>
      <c r="AJ201" s="442">
        <f t="shared" si="414"/>
        <v>1066992117.9969028</v>
      </c>
      <c r="AK201" s="442">
        <f t="shared" si="414"/>
        <v>1066992117.9969028</v>
      </c>
      <c r="AL201" s="442">
        <f t="shared" si="414"/>
        <v>1066992117.9969028</v>
      </c>
      <c r="AM201" s="442">
        <f t="shared" si="414"/>
        <v>1066992117.9969028</v>
      </c>
      <c r="AN201" s="442">
        <f t="shared" si="414"/>
        <v>1066992117.9969028</v>
      </c>
      <c r="AO201" s="442">
        <f t="shared" si="414"/>
        <v>1066992117.9969028</v>
      </c>
      <c r="AP201" s="442">
        <f t="shared" ref="AP201:BQ201" si="415">AP236</f>
        <v>1066992117.9969028</v>
      </c>
      <c r="AQ201" s="442">
        <f t="shared" si="415"/>
        <v>1066992117.9969028</v>
      </c>
      <c r="AR201" s="442">
        <f t="shared" si="415"/>
        <v>1066992117.9969028</v>
      </c>
      <c r="AS201" s="442">
        <f t="shared" si="415"/>
        <v>1066992117.9969028</v>
      </c>
      <c r="AT201" s="442">
        <f t="shared" si="415"/>
        <v>1066992117.9969028</v>
      </c>
      <c r="AU201" s="442">
        <f t="shared" si="415"/>
        <v>1066992117.9969028</v>
      </c>
      <c r="AV201" s="442">
        <f t="shared" si="415"/>
        <v>1066992117.9969028</v>
      </c>
      <c r="AW201" s="442">
        <f t="shared" si="415"/>
        <v>1066992117.9969028</v>
      </c>
      <c r="AX201" s="442">
        <f t="shared" si="415"/>
        <v>1066992117.9969028</v>
      </c>
      <c r="AY201" s="442">
        <f t="shared" si="415"/>
        <v>1066992117.9969028</v>
      </c>
      <c r="AZ201" s="442">
        <f t="shared" si="415"/>
        <v>1066992117.9969028</v>
      </c>
      <c r="BA201" s="442">
        <f t="shared" si="415"/>
        <v>1066992117.9969028</v>
      </c>
      <c r="BB201" s="442">
        <f t="shared" si="415"/>
        <v>1066992117.9969028</v>
      </c>
      <c r="BC201" s="442">
        <f t="shared" si="415"/>
        <v>1066992117.9969028</v>
      </c>
      <c r="BD201" s="442">
        <f t="shared" si="415"/>
        <v>1066992117.9969028</v>
      </c>
      <c r="BE201" s="442">
        <f t="shared" si="415"/>
        <v>1066992117.9969028</v>
      </c>
      <c r="BF201" s="442">
        <f t="shared" si="415"/>
        <v>1066992117.9969028</v>
      </c>
      <c r="BG201" s="442">
        <f t="shared" si="415"/>
        <v>1066992117.9969028</v>
      </c>
      <c r="BH201" s="442">
        <f t="shared" si="415"/>
        <v>1066992117.9969028</v>
      </c>
      <c r="BI201" s="442">
        <f t="shared" si="415"/>
        <v>1066992117.9969028</v>
      </c>
      <c r="BJ201" s="442">
        <f t="shared" si="415"/>
        <v>1066992117.9969028</v>
      </c>
      <c r="BK201" s="442">
        <f t="shared" si="415"/>
        <v>1066992117.9969028</v>
      </c>
      <c r="BL201" s="442">
        <f t="shared" si="415"/>
        <v>1066992117.9969028</v>
      </c>
      <c r="BM201" s="442">
        <f t="shared" si="415"/>
        <v>1066992117.9969028</v>
      </c>
      <c r="BN201" s="442">
        <f t="shared" si="415"/>
        <v>1066992117.9969028</v>
      </c>
      <c r="BO201" s="442">
        <f t="shared" si="415"/>
        <v>1066992117.9969028</v>
      </c>
      <c r="BP201" s="442">
        <f t="shared" si="415"/>
        <v>1066992117.9969028</v>
      </c>
      <c r="BQ201" s="442">
        <f t="shared" si="415"/>
        <v>1066992117.9969028</v>
      </c>
      <c r="BS201" s="442">
        <f t="shared" ref="BS201:CY201" si="416">BS236</f>
        <v>37182869.790611506</v>
      </c>
      <c r="BT201" s="442">
        <f t="shared" si="416"/>
        <v>1066992117.9969029</v>
      </c>
      <c r="BU201" s="442">
        <f t="shared" si="416"/>
        <v>1066992117.9969029</v>
      </c>
      <c r="BV201" s="442">
        <f t="shared" si="416"/>
        <v>1066992117.9969029</v>
      </c>
      <c r="BW201" s="442">
        <f t="shared" si="416"/>
        <v>1066992117.9969029</v>
      </c>
      <c r="BX201" s="442">
        <f t="shared" si="416"/>
        <v>1066992117.9969029</v>
      </c>
      <c r="BY201" s="442">
        <f t="shared" si="416"/>
        <v>1066992117.9969029</v>
      </c>
      <c r="BZ201" s="442">
        <f t="shared" si="416"/>
        <v>1066992117.9969029</v>
      </c>
      <c r="CA201" s="442">
        <f t="shared" si="416"/>
        <v>1066992117.9969029</v>
      </c>
      <c r="CB201" s="442">
        <f t="shared" si="416"/>
        <v>1066992117.9969029</v>
      </c>
      <c r="CC201" s="442">
        <f t="shared" si="416"/>
        <v>1066992117.9969029</v>
      </c>
      <c r="CD201" s="442">
        <f t="shared" si="416"/>
        <v>1066992117.9969029</v>
      </c>
      <c r="CE201" s="442">
        <f t="shared" si="416"/>
        <v>1066992117.9969029</v>
      </c>
      <c r="CF201" s="442">
        <f t="shared" si="416"/>
        <v>1066992117.9969029</v>
      </c>
      <c r="CG201" s="442">
        <f t="shared" si="416"/>
        <v>1066992117.9969029</v>
      </c>
      <c r="CH201" s="442">
        <f t="shared" si="416"/>
        <v>1066992117.9969029</v>
      </c>
      <c r="CI201" s="442">
        <f t="shared" si="416"/>
        <v>1066992117.9969029</v>
      </c>
      <c r="CJ201" s="442">
        <f t="shared" si="416"/>
        <v>1066992117.9969029</v>
      </c>
      <c r="CK201" s="442">
        <f t="shared" si="416"/>
        <v>1066992117.9969029</v>
      </c>
      <c r="CL201" s="442">
        <f t="shared" si="416"/>
        <v>1066992117.9969029</v>
      </c>
      <c r="CM201" s="442">
        <f t="shared" si="416"/>
        <v>1066992117.9969029</v>
      </c>
      <c r="CN201" s="442">
        <f t="shared" si="416"/>
        <v>1066992117.9969029</v>
      </c>
      <c r="CO201" s="442">
        <f t="shared" si="416"/>
        <v>1066992117.9969029</v>
      </c>
      <c r="CP201" s="442">
        <f t="shared" si="416"/>
        <v>1066992117.9969029</v>
      </c>
      <c r="CQ201" s="442">
        <f t="shared" si="416"/>
        <v>1066992117.9969029</v>
      </c>
      <c r="CR201" s="442">
        <f t="shared" si="416"/>
        <v>1066992117.9969029</v>
      </c>
      <c r="CS201" s="442">
        <f t="shared" si="416"/>
        <v>1066992117.9969029</v>
      </c>
      <c r="CT201" s="442">
        <f t="shared" si="416"/>
        <v>1066992117.9969029</v>
      </c>
      <c r="CU201" s="442">
        <f t="shared" si="416"/>
        <v>1066992117.9969029</v>
      </c>
      <c r="CV201" s="442">
        <f t="shared" si="416"/>
        <v>1066992117.9969029</v>
      </c>
      <c r="CW201" s="442">
        <f t="shared" si="416"/>
        <v>1066992117.9969029</v>
      </c>
      <c r="CX201" s="442">
        <f t="shared" si="416"/>
        <v>1066992117.9969029</v>
      </c>
      <c r="CY201" s="442">
        <f t="shared" si="416"/>
        <v>1066992117.9969029</v>
      </c>
    </row>
    <row r="202" spans="1:103">
      <c r="F202" s="442"/>
      <c r="G202" s="442"/>
      <c r="H202" s="442"/>
      <c r="J202" s="442"/>
      <c r="N202" s="442"/>
    </row>
    <row r="203" spans="1:103">
      <c r="A203" s="432" t="s">
        <v>66</v>
      </c>
      <c r="B203" s="448" t="s">
        <v>49</v>
      </c>
      <c r="J203" s="442"/>
      <c r="K203" s="442"/>
      <c r="L203" s="442"/>
      <c r="M203" s="442"/>
      <c r="N203" s="604"/>
      <c r="O203" s="442"/>
      <c r="P203" s="429"/>
      <c r="Q203" s="442"/>
      <c r="R203" s="442"/>
      <c r="S203" s="442"/>
      <c r="T203" s="442"/>
      <c r="U203" s="442"/>
      <c r="V203" s="442"/>
    </row>
    <row r="204" spans="1:103">
      <c r="B204" s="428" t="s">
        <v>77</v>
      </c>
      <c r="C204" s="523">
        <f>SUM(BS209:CY209)</f>
        <v>1176000000</v>
      </c>
      <c r="D204" s="427" t="s">
        <v>136</v>
      </c>
    </row>
    <row r="205" spans="1:103">
      <c r="B205" s="428" t="s">
        <v>4</v>
      </c>
      <c r="C205" s="553">
        <v>4.9000000000000002E-2</v>
      </c>
    </row>
    <row r="206" spans="1:103">
      <c r="B206" s="428" t="s">
        <v>78</v>
      </c>
      <c r="C206" s="605">
        <v>10</v>
      </c>
      <c r="D206" s="427" t="s">
        <v>208</v>
      </c>
    </row>
    <row r="207" spans="1:103">
      <c r="B207" s="428" t="s">
        <v>3</v>
      </c>
      <c r="C207" s="523">
        <f>C204/C206</f>
        <v>117600000</v>
      </c>
      <c r="D207" s="692" t="s">
        <v>209</v>
      </c>
    </row>
    <row r="208" spans="1:103">
      <c r="B208" s="427" t="s">
        <v>19</v>
      </c>
      <c r="C208" s="514"/>
      <c r="J208" s="442">
        <f t="shared" ref="J208:AO208" si="417">I212</f>
        <v>0</v>
      </c>
      <c r="K208" s="442">
        <f t="shared" si="417"/>
        <v>0</v>
      </c>
      <c r="L208" s="442">
        <f t="shared" si="417"/>
        <v>0</v>
      </c>
      <c r="M208" s="442">
        <f t="shared" si="417"/>
        <v>0</v>
      </c>
      <c r="N208" s="442">
        <f t="shared" si="417"/>
        <v>0</v>
      </c>
      <c r="O208" s="442">
        <f t="shared" si="417"/>
        <v>0</v>
      </c>
      <c r="P208" s="442">
        <f t="shared" si="417"/>
        <v>0</v>
      </c>
      <c r="Q208" s="442">
        <f t="shared" si="417"/>
        <v>420000000</v>
      </c>
      <c r="R208" s="442">
        <f t="shared" si="417"/>
        <v>474000000</v>
      </c>
      <c r="S208" s="442">
        <f t="shared" si="417"/>
        <v>528000000</v>
      </c>
      <c r="T208" s="442">
        <f t="shared" si="417"/>
        <v>582000000</v>
      </c>
      <c r="U208" s="442">
        <f t="shared" si="417"/>
        <v>636000000</v>
      </c>
      <c r="V208" s="442">
        <f t="shared" si="417"/>
        <v>690000000</v>
      </c>
      <c r="W208" s="442">
        <f t="shared" si="417"/>
        <v>744000000</v>
      </c>
      <c r="X208" s="442">
        <f t="shared" si="417"/>
        <v>798000000</v>
      </c>
      <c r="Y208" s="442">
        <f t="shared" si="417"/>
        <v>852000000</v>
      </c>
      <c r="Z208" s="442">
        <f t="shared" si="417"/>
        <v>906000000</v>
      </c>
      <c r="AA208" s="442">
        <f t="shared" si="417"/>
        <v>960000000</v>
      </c>
      <c r="AB208" s="442">
        <f t="shared" si="417"/>
        <v>1014000000</v>
      </c>
      <c r="AC208" s="442">
        <f t="shared" si="417"/>
        <v>1068000000</v>
      </c>
      <c r="AD208" s="442">
        <f t="shared" si="417"/>
        <v>1122000000</v>
      </c>
      <c r="AE208" s="442">
        <f t="shared" si="417"/>
        <v>1176000000</v>
      </c>
      <c r="AF208" s="442">
        <f t="shared" si="417"/>
        <v>0</v>
      </c>
      <c r="AG208" s="442">
        <f t="shared" si="417"/>
        <v>0</v>
      </c>
      <c r="AH208" s="442">
        <f t="shared" si="417"/>
        <v>0</v>
      </c>
      <c r="AI208" s="442">
        <f t="shared" si="417"/>
        <v>0</v>
      </c>
      <c r="AJ208" s="442">
        <f t="shared" si="417"/>
        <v>0</v>
      </c>
      <c r="AK208" s="442">
        <f t="shared" si="417"/>
        <v>0</v>
      </c>
      <c r="AL208" s="442">
        <f t="shared" si="417"/>
        <v>0</v>
      </c>
      <c r="AM208" s="442">
        <f t="shared" si="417"/>
        <v>0</v>
      </c>
      <c r="AN208" s="442">
        <f t="shared" si="417"/>
        <v>0</v>
      </c>
      <c r="AO208" s="442">
        <f t="shared" si="417"/>
        <v>0</v>
      </c>
      <c r="AP208" s="442">
        <f t="shared" ref="AP208:BQ208" si="418">AO212</f>
        <v>0</v>
      </c>
      <c r="AQ208" s="442">
        <f t="shared" si="418"/>
        <v>0</v>
      </c>
      <c r="AR208" s="442">
        <f t="shared" si="418"/>
        <v>0</v>
      </c>
      <c r="AS208" s="442">
        <f t="shared" si="418"/>
        <v>0</v>
      </c>
      <c r="AT208" s="442">
        <f t="shared" si="418"/>
        <v>0</v>
      </c>
      <c r="AU208" s="442">
        <f t="shared" si="418"/>
        <v>0</v>
      </c>
      <c r="AV208" s="442">
        <f t="shared" si="418"/>
        <v>0</v>
      </c>
      <c r="AW208" s="442">
        <f t="shared" si="418"/>
        <v>0</v>
      </c>
      <c r="AX208" s="442">
        <f t="shared" si="418"/>
        <v>0</v>
      </c>
      <c r="AY208" s="442">
        <f t="shared" si="418"/>
        <v>0</v>
      </c>
      <c r="AZ208" s="442">
        <f t="shared" si="418"/>
        <v>0</v>
      </c>
      <c r="BA208" s="442">
        <f t="shared" si="418"/>
        <v>0</v>
      </c>
      <c r="BB208" s="442">
        <f t="shared" si="418"/>
        <v>0</v>
      </c>
      <c r="BC208" s="442">
        <f t="shared" si="418"/>
        <v>0</v>
      </c>
      <c r="BD208" s="442">
        <f t="shared" si="418"/>
        <v>0</v>
      </c>
      <c r="BE208" s="442">
        <f t="shared" si="418"/>
        <v>0</v>
      </c>
      <c r="BF208" s="442">
        <f t="shared" si="418"/>
        <v>0</v>
      </c>
      <c r="BG208" s="442">
        <f t="shared" si="418"/>
        <v>0</v>
      </c>
      <c r="BH208" s="442">
        <f t="shared" si="418"/>
        <v>0</v>
      </c>
      <c r="BI208" s="442">
        <f t="shared" si="418"/>
        <v>0</v>
      </c>
      <c r="BJ208" s="442">
        <f t="shared" si="418"/>
        <v>0</v>
      </c>
      <c r="BK208" s="442">
        <f t="shared" si="418"/>
        <v>0</v>
      </c>
      <c r="BL208" s="442">
        <f t="shared" si="418"/>
        <v>0</v>
      </c>
      <c r="BM208" s="442">
        <f t="shared" si="418"/>
        <v>0</v>
      </c>
      <c r="BN208" s="442">
        <f t="shared" si="418"/>
        <v>0</v>
      </c>
      <c r="BO208" s="442">
        <f t="shared" si="418"/>
        <v>0</v>
      </c>
      <c r="BP208" s="442">
        <f t="shared" si="418"/>
        <v>0</v>
      </c>
      <c r="BQ208" s="442">
        <f t="shared" si="418"/>
        <v>0</v>
      </c>
      <c r="BS208" s="442">
        <f t="shared" ref="BS208:CY208" si="419">BR212</f>
        <v>0</v>
      </c>
      <c r="BT208" s="442">
        <f t="shared" si="419"/>
        <v>690000000</v>
      </c>
      <c r="BU208" s="442">
        <f t="shared" si="419"/>
        <v>0</v>
      </c>
      <c r="BV208" s="442">
        <f t="shared" si="419"/>
        <v>0</v>
      </c>
      <c r="BW208" s="442">
        <f t="shared" si="419"/>
        <v>0</v>
      </c>
      <c r="BX208" s="442">
        <f t="shared" si="419"/>
        <v>0</v>
      </c>
      <c r="BY208" s="442">
        <f t="shared" si="419"/>
        <v>0</v>
      </c>
      <c r="BZ208" s="442">
        <f t="shared" si="419"/>
        <v>0</v>
      </c>
      <c r="CA208" s="442">
        <f t="shared" si="419"/>
        <v>0</v>
      </c>
      <c r="CB208" s="442">
        <f t="shared" si="419"/>
        <v>0</v>
      </c>
      <c r="CC208" s="442">
        <f t="shared" si="419"/>
        <v>0</v>
      </c>
      <c r="CD208" s="442">
        <f t="shared" si="419"/>
        <v>0</v>
      </c>
      <c r="CE208" s="442">
        <f t="shared" si="419"/>
        <v>0</v>
      </c>
      <c r="CF208" s="442">
        <f t="shared" si="419"/>
        <v>0</v>
      </c>
      <c r="CG208" s="442">
        <f t="shared" si="419"/>
        <v>0</v>
      </c>
      <c r="CH208" s="442">
        <f t="shared" si="419"/>
        <v>0</v>
      </c>
      <c r="CI208" s="442">
        <f t="shared" si="419"/>
        <v>0</v>
      </c>
      <c r="CJ208" s="442">
        <f t="shared" si="419"/>
        <v>0</v>
      </c>
      <c r="CK208" s="442">
        <f t="shared" si="419"/>
        <v>0</v>
      </c>
      <c r="CL208" s="442">
        <f t="shared" si="419"/>
        <v>0</v>
      </c>
      <c r="CM208" s="442">
        <f t="shared" si="419"/>
        <v>0</v>
      </c>
      <c r="CN208" s="442">
        <f t="shared" si="419"/>
        <v>0</v>
      </c>
      <c r="CO208" s="442">
        <f t="shared" si="419"/>
        <v>0</v>
      </c>
      <c r="CP208" s="442">
        <f t="shared" si="419"/>
        <v>0</v>
      </c>
      <c r="CQ208" s="442">
        <f t="shared" si="419"/>
        <v>0</v>
      </c>
      <c r="CR208" s="442">
        <f t="shared" si="419"/>
        <v>0</v>
      </c>
      <c r="CS208" s="442">
        <f t="shared" si="419"/>
        <v>0</v>
      </c>
      <c r="CT208" s="442">
        <f t="shared" si="419"/>
        <v>0</v>
      </c>
      <c r="CU208" s="442">
        <f t="shared" si="419"/>
        <v>0</v>
      </c>
      <c r="CV208" s="442">
        <f t="shared" si="419"/>
        <v>0</v>
      </c>
      <c r="CW208" s="442">
        <f t="shared" si="419"/>
        <v>0</v>
      </c>
      <c r="CX208" s="442">
        <f t="shared" si="419"/>
        <v>0</v>
      </c>
      <c r="CY208" s="442">
        <f t="shared" si="419"/>
        <v>0</v>
      </c>
    </row>
    <row r="209" spans="1:103">
      <c r="B209" s="427" t="s">
        <v>2</v>
      </c>
      <c r="C209" s="442"/>
      <c r="G209" s="442">
        <f>SUM(BS209:CY209)</f>
        <v>1176000000</v>
      </c>
      <c r="H209" s="442" t="s">
        <v>136</v>
      </c>
      <c r="J209" s="442">
        <f t="shared" ref="J209:AO209" si="420">J194</f>
        <v>0</v>
      </c>
      <c r="K209" s="442">
        <f t="shared" si="420"/>
        <v>0</v>
      </c>
      <c r="L209" s="442">
        <f t="shared" si="420"/>
        <v>0</v>
      </c>
      <c r="M209" s="442">
        <f t="shared" si="420"/>
        <v>0</v>
      </c>
      <c r="N209" s="442">
        <f t="shared" si="420"/>
        <v>0</v>
      </c>
      <c r="O209" s="442">
        <f t="shared" si="420"/>
        <v>0</v>
      </c>
      <c r="P209" s="442">
        <f t="shared" si="420"/>
        <v>420000000</v>
      </c>
      <c r="Q209" s="442">
        <f t="shared" si="420"/>
        <v>54000000</v>
      </c>
      <c r="R209" s="442">
        <f t="shared" si="420"/>
        <v>54000000</v>
      </c>
      <c r="S209" s="442">
        <f t="shared" si="420"/>
        <v>54000000</v>
      </c>
      <c r="T209" s="442">
        <f t="shared" si="420"/>
        <v>54000000</v>
      </c>
      <c r="U209" s="442">
        <f t="shared" si="420"/>
        <v>54000000</v>
      </c>
      <c r="V209" s="442">
        <f t="shared" si="420"/>
        <v>54000000</v>
      </c>
      <c r="W209" s="442">
        <f t="shared" si="420"/>
        <v>54000000</v>
      </c>
      <c r="X209" s="442">
        <f t="shared" si="420"/>
        <v>54000000</v>
      </c>
      <c r="Y209" s="442">
        <f t="shared" si="420"/>
        <v>54000000</v>
      </c>
      <c r="Z209" s="442">
        <f t="shared" si="420"/>
        <v>54000000</v>
      </c>
      <c r="AA209" s="442">
        <f t="shared" si="420"/>
        <v>54000000</v>
      </c>
      <c r="AB209" s="442">
        <f t="shared" si="420"/>
        <v>54000000</v>
      </c>
      <c r="AC209" s="442">
        <f t="shared" si="420"/>
        <v>54000000</v>
      </c>
      <c r="AD209" s="442">
        <f t="shared" si="420"/>
        <v>54000000</v>
      </c>
      <c r="AE209" s="442">
        <f t="shared" si="420"/>
        <v>0</v>
      </c>
      <c r="AF209" s="442">
        <f t="shared" si="420"/>
        <v>0</v>
      </c>
      <c r="AG209" s="442">
        <f t="shared" si="420"/>
        <v>0</v>
      </c>
      <c r="AH209" s="442">
        <f t="shared" si="420"/>
        <v>0</v>
      </c>
      <c r="AI209" s="442">
        <f t="shared" si="420"/>
        <v>0</v>
      </c>
      <c r="AJ209" s="442">
        <f t="shared" si="420"/>
        <v>0</v>
      </c>
      <c r="AK209" s="442">
        <f t="shared" si="420"/>
        <v>0</v>
      </c>
      <c r="AL209" s="442">
        <f t="shared" si="420"/>
        <v>0</v>
      </c>
      <c r="AM209" s="442">
        <f t="shared" si="420"/>
        <v>0</v>
      </c>
      <c r="AN209" s="442">
        <f t="shared" si="420"/>
        <v>0</v>
      </c>
      <c r="AO209" s="442">
        <f t="shared" si="420"/>
        <v>0</v>
      </c>
      <c r="AP209" s="442">
        <f t="shared" ref="AP209:BQ209" si="421">AP194</f>
        <v>0</v>
      </c>
      <c r="AQ209" s="442">
        <f t="shared" si="421"/>
        <v>0</v>
      </c>
      <c r="AR209" s="442">
        <f t="shared" si="421"/>
        <v>0</v>
      </c>
      <c r="AS209" s="442">
        <f t="shared" si="421"/>
        <v>0</v>
      </c>
      <c r="AT209" s="442">
        <f t="shared" si="421"/>
        <v>0</v>
      </c>
      <c r="AU209" s="442">
        <f t="shared" si="421"/>
        <v>0</v>
      </c>
      <c r="AV209" s="442">
        <f t="shared" si="421"/>
        <v>0</v>
      </c>
      <c r="AW209" s="442">
        <f t="shared" si="421"/>
        <v>0</v>
      </c>
      <c r="AX209" s="442">
        <f t="shared" si="421"/>
        <v>0</v>
      </c>
      <c r="AY209" s="442">
        <f t="shared" si="421"/>
        <v>0</v>
      </c>
      <c r="AZ209" s="442">
        <f t="shared" si="421"/>
        <v>0</v>
      </c>
      <c r="BA209" s="442">
        <f t="shared" si="421"/>
        <v>0</v>
      </c>
      <c r="BB209" s="442">
        <f t="shared" si="421"/>
        <v>0</v>
      </c>
      <c r="BC209" s="442">
        <f t="shared" si="421"/>
        <v>0</v>
      </c>
      <c r="BD209" s="442">
        <f t="shared" si="421"/>
        <v>0</v>
      </c>
      <c r="BE209" s="442">
        <f t="shared" si="421"/>
        <v>0</v>
      </c>
      <c r="BF209" s="442">
        <f t="shared" si="421"/>
        <v>0</v>
      </c>
      <c r="BG209" s="442">
        <f t="shared" si="421"/>
        <v>0</v>
      </c>
      <c r="BH209" s="442">
        <f t="shared" si="421"/>
        <v>0</v>
      </c>
      <c r="BI209" s="442">
        <f t="shared" si="421"/>
        <v>0</v>
      </c>
      <c r="BJ209" s="442">
        <f t="shared" si="421"/>
        <v>0</v>
      </c>
      <c r="BK209" s="442">
        <f t="shared" si="421"/>
        <v>0</v>
      </c>
      <c r="BL209" s="442">
        <f t="shared" si="421"/>
        <v>0</v>
      </c>
      <c r="BM209" s="442">
        <f t="shared" si="421"/>
        <v>0</v>
      </c>
      <c r="BN209" s="442">
        <f t="shared" si="421"/>
        <v>0</v>
      </c>
      <c r="BO209" s="442">
        <f t="shared" si="421"/>
        <v>0</v>
      </c>
      <c r="BP209" s="442">
        <f t="shared" si="421"/>
        <v>0</v>
      </c>
      <c r="BQ209" s="442">
        <f t="shared" si="421"/>
        <v>0</v>
      </c>
      <c r="BS209" s="442">
        <f>SUM(J209:U209)</f>
        <v>690000000</v>
      </c>
      <c r="BT209" s="442">
        <f>SUM(V209:AG209)</f>
        <v>486000000</v>
      </c>
      <c r="BU209" s="442">
        <f>SUM(AH209:AS209)</f>
        <v>0</v>
      </c>
      <c r="BV209" s="442">
        <f>SUM(AT209:BE209)</f>
        <v>0</v>
      </c>
      <c r="BW209" s="442">
        <f>SUM(BF209:BQ209)</f>
        <v>0</v>
      </c>
      <c r="BX209" s="442">
        <f t="shared" ref="BX209:CY209" si="422">BX194</f>
        <v>0</v>
      </c>
      <c r="BY209" s="442">
        <f t="shared" si="422"/>
        <v>0</v>
      </c>
      <c r="BZ209" s="442">
        <f t="shared" si="422"/>
        <v>0</v>
      </c>
      <c r="CA209" s="442">
        <f t="shared" si="422"/>
        <v>0</v>
      </c>
      <c r="CB209" s="442">
        <f t="shared" si="422"/>
        <v>0</v>
      </c>
      <c r="CC209" s="442">
        <f t="shared" si="422"/>
        <v>0</v>
      </c>
      <c r="CD209" s="442">
        <f t="shared" si="422"/>
        <v>0</v>
      </c>
      <c r="CE209" s="442">
        <f t="shared" si="422"/>
        <v>0</v>
      </c>
      <c r="CF209" s="442">
        <f t="shared" si="422"/>
        <v>0</v>
      </c>
      <c r="CG209" s="442">
        <f t="shared" si="422"/>
        <v>0</v>
      </c>
      <c r="CH209" s="442">
        <f t="shared" si="422"/>
        <v>0</v>
      </c>
      <c r="CI209" s="442">
        <f t="shared" si="422"/>
        <v>0</v>
      </c>
      <c r="CJ209" s="442">
        <f t="shared" si="422"/>
        <v>0</v>
      </c>
      <c r="CK209" s="442">
        <f t="shared" si="422"/>
        <v>0</v>
      </c>
      <c r="CL209" s="442">
        <f t="shared" si="422"/>
        <v>0</v>
      </c>
      <c r="CM209" s="442">
        <f t="shared" si="422"/>
        <v>0</v>
      </c>
      <c r="CN209" s="442">
        <f t="shared" si="422"/>
        <v>0</v>
      </c>
      <c r="CO209" s="442">
        <f t="shared" si="422"/>
        <v>0</v>
      </c>
      <c r="CP209" s="442">
        <f t="shared" si="422"/>
        <v>0</v>
      </c>
      <c r="CQ209" s="442">
        <f t="shared" si="422"/>
        <v>0</v>
      </c>
      <c r="CR209" s="442">
        <f t="shared" si="422"/>
        <v>0</v>
      </c>
      <c r="CS209" s="442">
        <f t="shared" si="422"/>
        <v>0</v>
      </c>
      <c r="CT209" s="442">
        <f t="shared" si="422"/>
        <v>0</v>
      </c>
      <c r="CU209" s="442">
        <f t="shared" si="422"/>
        <v>0</v>
      </c>
      <c r="CV209" s="442">
        <f t="shared" si="422"/>
        <v>0</v>
      </c>
      <c r="CW209" s="442">
        <f t="shared" si="422"/>
        <v>0</v>
      </c>
      <c r="CX209" s="442">
        <f t="shared" si="422"/>
        <v>0</v>
      </c>
      <c r="CY209" s="442">
        <f t="shared" si="422"/>
        <v>0</v>
      </c>
    </row>
    <row r="210" spans="1:103">
      <c r="B210" s="427" t="s">
        <v>3</v>
      </c>
      <c r="C210" s="514"/>
      <c r="G210" s="442">
        <f>SUM(BS210:CY210)</f>
        <v>0</v>
      </c>
      <c r="H210" s="442" t="s">
        <v>136</v>
      </c>
      <c r="J210" s="442">
        <f t="shared" ref="J210:AO210" si="423">MIN(IF(J7&gt;$C14+6,$C207*J9/12,0),I212)</f>
        <v>0</v>
      </c>
      <c r="K210" s="442">
        <f t="shared" si="423"/>
        <v>0</v>
      </c>
      <c r="L210" s="442">
        <f t="shared" si="423"/>
        <v>0</v>
      </c>
      <c r="M210" s="442">
        <f t="shared" si="423"/>
        <v>0</v>
      </c>
      <c r="N210" s="442">
        <f t="shared" si="423"/>
        <v>0</v>
      </c>
      <c r="O210" s="442">
        <f t="shared" si="423"/>
        <v>0</v>
      </c>
      <c r="P210" s="442">
        <f t="shared" si="423"/>
        <v>0</v>
      </c>
      <c r="Q210" s="442">
        <f t="shared" si="423"/>
        <v>0</v>
      </c>
      <c r="R210" s="442">
        <f t="shared" si="423"/>
        <v>0</v>
      </c>
      <c r="S210" s="442">
        <f t="shared" si="423"/>
        <v>0</v>
      </c>
      <c r="T210" s="442">
        <f t="shared" si="423"/>
        <v>0</v>
      </c>
      <c r="U210" s="442">
        <f t="shared" si="423"/>
        <v>0</v>
      </c>
      <c r="V210" s="442">
        <f t="shared" si="423"/>
        <v>0</v>
      </c>
      <c r="W210" s="442">
        <f t="shared" si="423"/>
        <v>0</v>
      </c>
      <c r="X210" s="442">
        <f t="shared" si="423"/>
        <v>0</v>
      </c>
      <c r="Y210" s="442">
        <f t="shared" si="423"/>
        <v>0</v>
      </c>
      <c r="Z210" s="442">
        <f t="shared" si="423"/>
        <v>0</v>
      </c>
      <c r="AA210" s="442">
        <f t="shared" si="423"/>
        <v>0</v>
      </c>
      <c r="AB210" s="442">
        <f t="shared" si="423"/>
        <v>0</v>
      </c>
      <c r="AC210" s="442">
        <f t="shared" si="423"/>
        <v>0</v>
      </c>
      <c r="AD210" s="442">
        <f t="shared" si="423"/>
        <v>0</v>
      </c>
      <c r="AE210" s="442">
        <f t="shared" si="423"/>
        <v>0</v>
      </c>
      <c r="AF210" s="442">
        <f t="shared" si="423"/>
        <v>0</v>
      </c>
      <c r="AG210" s="442">
        <f t="shared" si="423"/>
        <v>0</v>
      </c>
      <c r="AH210" s="442">
        <f t="shared" si="423"/>
        <v>0</v>
      </c>
      <c r="AI210" s="442">
        <f t="shared" si="423"/>
        <v>0</v>
      </c>
      <c r="AJ210" s="442">
        <f t="shared" si="423"/>
        <v>0</v>
      </c>
      <c r="AK210" s="442">
        <f t="shared" si="423"/>
        <v>0</v>
      </c>
      <c r="AL210" s="442">
        <f t="shared" si="423"/>
        <v>0</v>
      </c>
      <c r="AM210" s="442">
        <f t="shared" si="423"/>
        <v>0</v>
      </c>
      <c r="AN210" s="442">
        <f t="shared" si="423"/>
        <v>0</v>
      </c>
      <c r="AO210" s="442">
        <f t="shared" si="423"/>
        <v>0</v>
      </c>
      <c r="AP210" s="442">
        <f t="shared" ref="AP210:BQ210" si="424">MIN(IF(AP7&gt;$C14+6,$C207*AP9/12,0),AO212)</f>
        <v>0</v>
      </c>
      <c r="AQ210" s="442">
        <f t="shared" si="424"/>
        <v>0</v>
      </c>
      <c r="AR210" s="442">
        <f t="shared" si="424"/>
        <v>0</v>
      </c>
      <c r="AS210" s="442">
        <f t="shared" si="424"/>
        <v>0</v>
      </c>
      <c r="AT210" s="442">
        <f t="shared" si="424"/>
        <v>0</v>
      </c>
      <c r="AU210" s="442">
        <f t="shared" si="424"/>
        <v>0</v>
      </c>
      <c r="AV210" s="442">
        <f t="shared" si="424"/>
        <v>0</v>
      </c>
      <c r="AW210" s="442">
        <f t="shared" si="424"/>
        <v>0</v>
      </c>
      <c r="AX210" s="442">
        <f t="shared" si="424"/>
        <v>0</v>
      </c>
      <c r="AY210" s="442">
        <f t="shared" si="424"/>
        <v>0</v>
      </c>
      <c r="AZ210" s="442">
        <f t="shared" si="424"/>
        <v>0</v>
      </c>
      <c r="BA210" s="442">
        <f t="shared" si="424"/>
        <v>0</v>
      </c>
      <c r="BB210" s="442">
        <f t="shared" si="424"/>
        <v>0</v>
      </c>
      <c r="BC210" s="442">
        <f t="shared" si="424"/>
        <v>0</v>
      </c>
      <c r="BD210" s="442">
        <f t="shared" si="424"/>
        <v>0</v>
      </c>
      <c r="BE210" s="442">
        <f t="shared" si="424"/>
        <v>0</v>
      </c>
      <c r="BF210" s="442">
        <f t="shared" si="424"/>
        <v>0</v>
      </c>
      <c r="BG210" s="442">
        <f t="shared" si="424"/>
        <v>0</v>
      </c>
      <c r="BH210" s="442">
        <f t="shared" si="424"/>
        <v>0</v>
      </c>
      <c r="BI210" s="442">
        <f t="shared" si="424"/>
        <v>0</v>
      </c>
      <c r="BJ210" s="442">
        <f t="shared" si="424"/>
        <v>0</v>
      </c>
      <c r="BK210" s="442">
        <f t="shared" si="424"/>
        <v>0</v>
      </c>
      <c r="BL210" s="442">
        <f t="shared" si="424"/>
        <v>0</v>
      </c>
      <c r="BM210" s="442">
        <f t="shared" si="424"/>
        <v>0</v>
      </c>
      <c r="BN210" s="442">
        <f t="shared" si="424"/>
        <v>0</v>
      </c>
      <c r="BO210" s="442">
        <f t="shared" si="424"/>
        <v>0</v>
      </c>
      <c r="BP210" s="442">
        <f t="shared" si="424"/>
        <v>0</v>
      </c>
      <c r="BQ210" s="442">
        <f t="shared" si="424"/>
        <v>0</v>
      </c>
      <c r="BS210" s="442">
        <f>SUM(J210:U210)</f>
        <v>0</v>
      </c>
      <c r="BT210" s="442">
        <f>SUM(V210:AG210)</f>
        <v>0</v>
      </c>
      <c r="BU210" s="442">
        <f>SUM(AH210:AS210)</f>
        <v>0</v>
      </c>
      <c r="BV210" s="442">
        <f>SUM(AT210:BE210)</f>
        <v>0</v>
      </c>
      <c r="BW210" s="442">
        <f>SUM(BF210:BQ210)</f>
        <v>0</v>
      </c>
      <c r="BX210" s="442">
        <f t="shared" ref="BX210:CY210" si="425">MIN(IF(BX7&gt;$C14+6,$C207*BX9/12,0),BW212)</f>
        <v>0</v>
      </c>
      <c r="BY210" s="442">
        <f t="shared" si="425"/>
        <v>0</v>
      </c>
      <c r="BZ210" s="442">
        <f t="shared" si="425"/>
        <v>0</v>
      </c>
      <c r="CA210" s="442">
        <f t="shared" si="425"/>
        <v>0</v>
      </c>
      <c r="CB210" s="442">
        <f t="shared" si="425"/>
        <v>0</v>
      </c>
      <c r="CC210" s="442">
        <f t="shared" si="425"/>
        <v>0</v>
      </c>
      <c r="CD210" s="442">
        <f t="shared" si="425"/>
        <v>0</v>
      </c>
      <c r="CE210" s="442">
        <f t="shared" si="425"/>
        <v>0</v>
      </c>
      <c r="CF210" s="442">
        <f t="shared" si="425"/>
        <v>0</v>
      </c>
      <c r="CG210" s="442">
        <f t="shared" si="425"/>
        <v>0</v>
      </c>
      <c r="CH210" s="442">
        <f t="shared" si="425"/>
        <v>0</v>
      </c>
      <c r="CI210" s="442">
        <f t="shared" si="425"/>
        <v>0</v>
      </c>
      <c r="CJ210" s="442">
        <f t="shared" si="425"/>
        <v>0</v>
      </c>
      <c r="CK210" s="442">
        <f t="shared" si="425"/>
        <v>0</v>
      </c>
      <c r="CL210" s="442">
        <f t="shared" si="425"/>
        <v>0</v>
      </c>
      <c r="CM210" s="442">
        <f t="shared" si="425"/>
        <v>0</v>
      </c>
      <c r="CN210" s="442">
        <f t="shared" si="425"/>
        <v>0</v>
      </c>
      <c r="CO210" s="442">
        <f t="shared" si="425"/>
        <v>0</v>
      </c>
      <c r="CP210" s="442">
        <f t="shared" si="425"/>
        <v>0</v>
      </c>
      <c r="CQ210" s="442">
        <f t="shared" si="425"/>
        <v>0</v>
      </c>
      <c r="CR210" s="442">
        <f t="shared" si="425"/>
        <v>0</v>
      </c>
      <c r="CS210" s="442">
        <f t="shared" si="425"/>
        <v>0</v>
      </c>
      <c r="CT210" s="442">
        <f t="shared" si="425"/>
        <v>0</v>
      </c>
      <c r="CU210" s="442">
        <f t="shared" si="425"/>
        <v>0</v>
      </c>
      <c r="CV210" s="442">
        <f t="shared" si="425"/>
        <v>0</v>
      </c>
      <c r="CW210" s="442">
        <f t="shared" si="425"/>
        <v>0</v>
      </c>
      <c r="CX210" s="442">
        <f t="shared" si="425"/>
        <v>0</v>
      </c>
      <c r="CY210" s="442">
        <f t="shared" si="425"/>
        <v>0</v>
      </c>
    </row>
    <row r="211" spans="1:103">
      <c r="B211" s="427" t="s">
        <v>92</v>
      </c>
      <c r="C211" s="514"/>
      <c r="G211" s="442">
        <f>SUM(BS211:CY211)</f>
        <v>1176000000</v>
      </c>
      <c r="H211" s="442" t="s">
        <v>136</v>
      </c>
      <c r="J211" s="442">
        <f t="shared" ref="J211:AO211" si="426">IF(J7=$C15,I212-J210,0)</f>
        <v>0</v>
      </c>
      <c r="K211" s="442">
        <f t="shared" si="426"/>
        <v>0</v>
      </c>
      <c r="L211" s="442">
        <f t="shared" si="426"/>
        <v>0</v>
      </c>
      <c r="M211" s="442">
        <f t="shared" si="426"/>
        <v>0</v>
      </c>
      <c r="N211" s="442">
        <f t="shared" si="426"/>
        <v>0</v>
      </c>
      <c r="O211" s="442">
        <f t="shared" si="426"/>
        <v>0</v>
      </c>
      <c r="P211" s="442">
        <f t="shared" si="426"/>
        <v>0</v>
      </c>
      <c r="Q211" s="442">
        <f t="shared" si="426"/>
        <v>0</v>
      </c>
      <c r="R211" s="442">
        <f t="shared" si="426"/>
        <v>0</v>
      </c>
      <c r="S211" s="442">
        <f t="shared" si="426"/>
        <v>0</v>
      </c>
      <c r="T211" s="442">
        <f t="shared" si="426"/>
        <v>0</v>
      </c>
      <c r="U211" s="442">
        <f t="shared" si="426"/>
        <v>0</v>
      </c>
      <c r="V211" s="442">
        <f t="shared" si="426"/>
        <v>0</v>
      </c>
      <c r="W211" s="442">
        <f t="shared" si="426"/>
        <v>0</v>
      </c>
      <c r="X211" s="442">
        <f t="shared" si="426"/>
        <v>0</v>
      </c>
      <c r="Y211" s="442">
        <f t="shared" si="426"/>
        <v>0</v>
      </c>
      <c r="Z211" s="442">
        <f t="shared" si="426"/>
        <v>0</v>
      </c>
      <c r="AA211" s="442">
        <f t="shared" si="426"/>
        <v>0</v>
      </c>
      <c r="AB211" s="442">
        <f t="shared" si="426"/>
        <v>0</v>
      </c>
      <c r="AC211" s="442">
        <f t="shared" si="426"/>
        <v>0</v>
      </c>
      <c r="AD211" s="442">
        <f t="shared" si="426"/>
        <v>0</v>
      </c>
      <c r="AE211" s="442">
        <f t="shared" si="426"/>
        <v>1176000000</v>
      </c>
      <c r="AF211" s="442">
        <f t="shared" si="426"/>
        <v>0</v>
      </c>
      <c r="AG211" s="442">
        <f t="shared" si="426"/>
        <v>0</v>
      </c>
      <c r="AH211" s="442">
        <f t="shared" si="426"/>
        <v>0</v>
      </c>
      <c r="AI211" s="442">
        <f t="shared" si="426"/>
        <v>0</v>
      </c>
      <c r="AJ211" s="442">
        <f t="shared" si="426"/>
        <v>0</v>
      </c>
      <c r="AK211" s="442">
        <f t="shared" si="426"/>
        <v>0</v>
      </c>
      <c r="AL211" s="442">
        <f t="shared" si="426"/>
        <v>0</v>
      </c>
      <c r="AM211" s="442">
        <f t="shared" si="426"/>
        <v>0</v>
      </c>
      <c r="AN211" s="442">
        <f t="shared" si="426"/>
        <v>0</v>
      </c>
      <c r="AO211" s="442">
        <f t="shared" si="426"/>
        <v>0</v>
      </c>
      <c r="AP211" s="442">
        <f t="shared" ref="AP211:BU211" si="427">IF(AP7=$C15,AO212-AP210,0)</f>
        <v>0</v>
      </c>
      <c r="AQ211" s="442">
        <f t="shared" si="427"/>
        <v>0</v>
      </c>
      <c r="AR211" s="442">
        <f t="shared" si="427"/>
        <v>0</v>
      </c>
      <c r="AS211" s="442">
        <f t="shared" si="427"/>
        <v>0</v>
      </c>
      <c r="AT211" s="442">
        <f t="shared" si="427"/>
        <v>0</v>
      </c>
      <c r="AU211" s="442">
        <f t="shared" si="427"/>
        <v>0</v>
      </c>
      <c r="AV211" s="442">
        <f t="shared" si="427"/>
        <v>0</v>
      </c>
      <c r="AW211" s="442">
        <f t="shared" si="427"/>
        <v>0</v>
      </c>
      <c r="AX211" s="442">
        <f t="shared" si="427"/>
        <v>0</v>
      </c>
      <c r="AY211" s="442">
        <f t="shared" si="427"/>
        <v>0</v>
      </c>
      <c r="AZ211" s="442">
        <f t="shared" si="427"/>
        <v>0</v>
      </c>
      <c r="BA211" s="442">
        <f t="shared" si="427"/>
        <v>0</v>
      </c>
      <c r="BB211" s="442">
        <f t="shared" si="427"/>
        <v>0</v>
      </c>
      <c r="BC211" s="442">
        <f t="shared" si="427"/>
        <v>0</v>
      </c>
      <c r="BD211" s="442">
        <f t="shared" si="427"/>
        <v>0</v>
      </c>
      <c r="BE211" s="442">
        <f t="shared" si="427"/>
        <v>0</v>
      </c>
      <c r="BF211" s="442">
        <f t="shared" si="427"/>
        <v>0</v>
      </c>
      <c r="BG211" s="442">
        <f t="shared" si="427"/>
        <v>0</v>
      </c>
      <c r="BH211" s="442">
        <f t="shared" si="427"/>
        <v>0</v>
      </c>
      <c r="BI211" s="442">
        <f t="shared" si="427"/>
        <v>0</v>
      </c>
      <c r="BJ211" s="442">
        <f t="shared" si="427"/>
        <v>0</v>
      </c>
      <c r="BK211" s="442">
        <f t="shared" si="427"/>
        <v>0</v>
      </c>
      <c r="BL211" s="442">
        <f t="shared" si="427"/>
        <v>0</v>
      </c>
      <c r="BM211" s="442">
        <f t="shared" si="427"/>
        <v>0</v>
      </c>
      <c r="BN211" s="442">
        <f t="shared" si="427"/>
        <v>0</v>
      </c>
      <c r="BO211" s="442">
        <f t="shared" si="427"/>
        <v>0</v>
      </c>
      <c r="BP211" s="442">
        <f t="shared" si="427"/>
        <v>0</v>
      </c>
      <c r="BQ211" s="442">
        <f t="shared" si="427"/>
        <v>0</v>
      </c>
      <c r="BS211" s="442">
        <f>SUM(J211:U211)</f>
        <v>0</v>
      </c>
      <c r="BT211" s="442">
        <f>SUM(V211:AG211)</f>
        <v>1176000000</v>
      </c>
      <c r="BU211" s="442">
        <f>SUM(AH211:AS211)</f>
        <v>0</v>
      </c>
      <c r="BV211" s="442">
        <f>SUM(AT211:BE211)</f>
        <v>0</v>
      </c>
      <c r="BW211" s="442">
        <f>SUM(BF211:BQ211)</f>
        <v>0</v>
      </c>
      <c r="BX211" s="442">
        <f t="shared" ref="BX211:CY211" si="428">IF(BX7=$C15,BW212-BX210,0)</f>
        <v>0</v>
      </c>
      <c r="BY211" s="442">
        <f t="shared" si="428"/>
        <v>0</v>
      </c>
      <c r="BZ211" s="442">
        <f t="shared" si="428"/>
        <v>0</v>
      </c>
      <c r="CA211" s="442">
        <f t="shared" si="428"/>
        <v>0</v>
      </c>
      <c r="CB211" s="442">
        <f t="shared" si="428"/>
        <v>0</v>
      </c>
      <c r="CC211" s="442">
        <f t="shared" si="428"/>
        <v>0</v>
      </c>
      <c r="CD211" s="442">
        <f t="shared" si="428"/>
        <v>0</v>
      </c>
      <c r="CE211" s="442">
        <f t="shared" si="428"/>
        <v>0</v>
      </c>
      <c r="CF211" s="442">
        <f t="shared" si="428"/>
        <v>0</v>
      </c>
      <c r="CG211" s="442">
        <f t="shared" si="428"/>
        <v>0</v>
      </c>
      <c r="CH211" s="442">
        <f t="shared" si="428"/>
        <v>0</v>
      </c>
      <c r="CI211" s="442">
        <f t="shared" si="428"/>
        <v>0</v>
      </c>
      <c r="CJ211" s="442">
        <f t="shared" si="428"/>
        <v>0</v>
      </c>
      <c r="CK211" s="442">
        <f t="shared" si="428"/>
        <v>0</v>
      </c>
      <c r="CL211" s="442">
        <f t="shared" si="428"/>
        <v>0</v>
      </c>
      <c r="CM211" s="442">
        <f t="shared" si="428"/>
        <v>0</v>
      </c>
      <c r="CN211" s="442">
        <f t="shared" si="428"/>
        <v>0</v>
      </c>
      <c r="CO211" s="442">
        <f t="shared" si="428"/>
        <v>0</v>
      </c>
      <c r="CP211" s="442">
        <f t="shared" si="428"/>
        <v>0</v>
      </c>
      <c r="CQ211" s="442">
        <f t="shared" si="428"/>
        <v>0</v>
      </c>
      <c r="CR211" s="442">
        <f t="shared" si="428"/>
        <v>0</v>
      </c>
      <c r="CS211" s="442">
        <f t="shared" si="428"/>
        <v>0</v>
      </c>
      <c r="CT211" s="442">
        <f t="shared" si="428"/>
        <v>0</v>
      </c>
      <c r="CU211" s="442">
        <f t="shared" si="428"/>
        <v>0</v>
      </c>
      <c r="CV211" s="442">
        <f t="shared" si="428"/>
        <v>0</v>
      </c>
      <c r="CW211" s="442">
        <f t="shared" si="428"/>
        <v>0</v>
      </c>
      <c r="CX211" s="442">
        <f t="shared" si="428"/>
        <v>0</v>
      </c>
      <c r="CY211" s="442">
        <f t="shared" si="428"/>
        <v>0</v>
      </c>
    </row>
    <row r="212" spans="1:103">
      <c r="B212" s="506" t="s">
        <v>20</v>
      </c>
      <c r="C212" s="507"/>
      <c r="D212" s="513"/>
      <c r="E212" s="513"/>
      <c r="F212" s="513"/>
      <c r="G212" s="513"/>
      <c r="H212" s="513"/>
      <c r="I212" s="513"/>
      <c r="J212" s="509">
        <f t="shared" ref="J212:AO212" si="429">J208+J209-J210-J211</f>
        <v>0</v>
      </c>
      <c r="K212" s="509">
        <f t="shared" si="429"/>
        <v>0</v>
      </c>
      <c r="L212" s="509">
        <f t="shared" si="429"/>
        <v>0</v>
      </c>
      <c r="M212" s="509">
        <f t="shared" si="429"/>
        <v>0</v>
      </c>
      <c r="N212" s="509">
        <f t="shared" si="429"/>
        <v>0</v>
      </c>
      <c r="O212" s="509">
        <f t="shared" si="429"/>
        <v>0</v>
      </c>
      <c r="P212" s="509">
        <f t="shared" si="429"/>
        <v>420000000</v>
      </c>
      <c r="Q212" s="509">
        <f t="shared" si="429"/>
        <v>474000000</v>
      </c>
      <c r="R212" s="509">
        <f t="shared" si="429"/>
        <v>528000000</v>
      </c>
      <c r="S212" s="509">
        <f t="shared" si="429"/>
        <v>582000000</v>
      </c>
      <c r="T212" s="509">
        <f t="shared" si="429"/>
        <v>636000000</v>
      </c>
      <c r="U212" s="509">
        <f t="shared" si="429"/>
        <v>690000000</v>
      </c>
      <c r="V212" s="509">
        <f t="shared" si="429"/>
        <v>744000000</v>
      </c>
      <c r="W212" s="509">
        <f t="shared" si="429"/>
        <v>798000000</v>
      </c>
      <c r="X212" s="509">
        <f t="shared" si="429"/>
        <v>852000000</v>
      </c>
      <c r="Y212" s="509">
        <f t="shared" si="429"/>
        <v>906000000</v>
      </c>
      <c r="Z212" s="509">
        <f t="shared" si="429"/>
        <v>960000000</v>
      </c>
      <c r="AA212" s="509">
        <f t="shared" si="429"/>
        <v>1014000000</v>
      </c>
      <c r="AB212" s="509">
        <f t="shared" si="429"/>
        <v>1068000000</v>
      </c>
      <c r="AC212" s="509">
        <f t="shared" si="429"/>
        <v>1122000000</v>
      </c>
      <c r="AD212" s="509">
        <f t="shared" si="429"/>
        <v>1176000000</v>
      </c>
      <c r="AE212" s="509">
        <f t="shared" si="429"/>
        <v>0</v>
      </c>
      <c r="AF212" s="509">
        <f t="shared" si="429"/>
        <v>0</v>
      </c>
      <c r="AG212" s="509">
        <f t="shared" si="429"/>
        <v>0</v>
      </c>
      <c r="AH212" s="509">
        <f t="shared" si="429"/>
        <v>0</v>
      </c>
      <c r="AI212" s="509">
        <f t="shared" si="429"/>
        <v>0</v>
      </c>
      <c r="AJ212" s="509">
        <f t="shared" si="429"/>
        <v>0</v>
      </c>
      <c r="AK212" s="509">
        <f t="shared" si="429"/>
        <v>0</v>
      </c>
      <c r="AL212" s="509">
        <f t="shared" si="429"/>
        <v>0</v>
      </c>
      <c r="AM212" s="509">
        <f t="shared" si="429"/>
        <v>0</v>
      </c>
      <c r="AN212" s="509">
        <f t="shared" si="429"/>
        <v>0</v>
      </c>
      <c r="AO212" s="509">
        <f t="shared" si="429"/>
        <v>0</v>
      </c>
      <c r="AP212" s="509">
        <f t="shared" ref="AP212:BU212" si="430">AP208+AP209-AP210-AP211</f>
        <v>0</v>
      </c>
      <c r="AQ212" s="509">
        <f t="shared" si="430"/>
        <v>0</v>
      </c>
      <c r="AR212" s="509">
        <f t="shared" si="430"/>
        <v>0</v>
      </c>
      <c r="AS212" s="509">
        <f t="shared" si="430"/>
        <v>0</v>
      </c>
      <c r="AT212" s="509">
        <f t="shared" si="430"/>
        <v>0</v>
      </c>
      <c r="AU212" s="509">
        <f t="shared" si="430"/>
        <v>0</v>
      </c>
      <c r="AV212" s="509">
        <f t="shared" si="430"/>
        <v>0</v>
      </c>
      <c r="AW212" s="509">
        <f t="shared" si="430"/>
        <v>0</v>
      </c>
      <c r="AX212" s="509">
        <f t="shared" si="430"/>
        <v>0</v>
      </c>
      <c r="AY212" s="509">
        <f t="shared" si="430"/>
        <v>0</v>
      </c>
      <c r="AZ212" s="509">
        <f t="shared" si="430"/>
        <v>0</v>
      </c>
      <c r="BA212" s="509">
        <f t="shared" si="430"/>
        <v>0</v>
      </c>
      <c r="BB212" s="509">
        <f t="shared" si="430"/>
        <v>0</v>
      </c>
      <c r="BC212" s="509">
        <f t="shared" si="430"/>
        <v>0</v>
      </c>
      <c r="BD212" s="509">
        <f t="shared" si="430"/>
        <v>0</v>
      </c>
      <c r="BE212" s="509">
        <f t="shared" si="430"/>
        <v>0</v>
      </c>
      <c r="BF212" s="509">
        <f t="shared" si="430"/>
        <v>0</v>
      </c>
      <c r="BG212" s="509">
        <f t="shared" si="430"/>
        <v>0</v>
      </c>
      <c r="BH212" s="509">
        <f t="shared" si="430"/>
        <v>0</v>
      </c>
      <c r="BI212" s="509">
        <f t="shared" si="430"/>
        <v>0</v>
      </c>
      <c r="BJ212" s="509">
        <f t="shared" si="430"/>
        <v>0</v>
      </c>
      <c r="BK212" s="509">
        <f t="shared" si="430"/>
        <v>0</v>
      </c>
      <c r="BL212" s="509">
        <f t="shared" si="430"/>
        <v>0</v>
      </c>
      <c r="BM212" s="509">
        <f t="shared" si="430"/>
        <v>0</v>
      </c>
      <c r="BN212" s="509">
        <f t="shared" si="430"/>
        <v>0</v>
      </c>
      <c r="BO212" s="509">
        <f t="shared" si="430"/>
        <v>0</v>
      </c>
      <c r="BP212" s="509">
        <f t="shared" si="430"/>
        <v>0</v>
      </c>
      <c r="BQ212" s="509">
        <f t="shared" si="430"/>
        <v>0</v>
      </c>
      <c r="BR212" s="513"/>
      <c r="BS212" s="509">
        <f t="shared" ref="BS212:CY212" si="431">BS208+BS209-BS210-BS211</f>
        <v>690000000</v>
      </c>
      <c r="BT212" s="509">
        <f t="shared" si="431"/>
        <v>0</v>
      </c>
      <c r="BU212" s="509">
        <f t="shared" si="431"/>
        <v>0</v>
      </c>
      <c r="BV212" s="509">
        <f t="shared" si="431"/>
        <v>0</v>
      </c>
      <c r="BW212" s="509">
        <f t="shared" si="431"/>
        <v>0</v>
      </c>
      <c r="BX212" s="509">
        <f t="shared" si="431"/>
        <v>0</v>
      </c>
      <c r="BY212" s="509">
        <f t="shared" si="431"/>
        <v>0</v>
      </c>
      <c r="BZ212" s="509">
        <f t="shared" si="431"/>
        <v>0</v>
      </c>
      <c r="CA212" s="509">
        <f t="shared" si="431"/>
        <v>0</v>
      </c>
      <c r="CB212" s="509">
        <f t="shared" si="431"/>
        <v>0</v>
      </c>
      <c r="CC212" s="509">
        <f t="shared" si="431"/>
        <v>0</v>
      </c>
      <c r="CD212" s="509">
        <f t="shared" si="431"/>
        <v>0</v>
      </c>
      <c r="CE212" s="509">
        <f t="shared" si="431"/>
        <v>0</v>
      </c>
      <c r="CF212" s="509">
        <f t="shared" si="431"/>
        <v>0</v>
      </c>
      <c r="CG212" s="509">
        <f t="shared" si="431"/>
        <v>0</v>
      </c>
      <c r="CH212" s="509">
        <f t="shared" si="431"/>
        <v>0</v>
      </c>
      <c r="CI212" s="509">
        <f t="shared" si="431"/>
        <v>0</v>
      </c>
      <c r="CJ212" s="509">
        <f t="shared" si="431"/>
        <v>0</v>
      </c>
      <c r="CK212" s="509">
        <f t="shared" si="431"/>
        <v>0</v>
      </c>
      <c r="CL212" s="509">
        <f t="shared" si="431"/>
        <v>0</v>
      </c>
      <c r="CM212" s="509">
        <f t="shared" si="431"/>
        <v>0</v>
      </c>
      <c r="CN212" s="509">
        <f t="shared" si="431"/>
        <v>0</v>
      </c>
      <c r="CO212" s="509">
        <f t="shared" si="431"/>
        <v>0</v>
      </c>
      <c r="CP212" s="509">
        <f t="shared" si="431"/>
        <v>0</v>
      </c>
      <c r="CQ212" s="509">
        <f t="shared" si="431"/>
        <v>0</v>
      </c>
      <c r="CR212" s="509">
        <f t="shared" si="431"/>
        <v>0</v>
      </c>
      <c r="CS212" s="509">
        <f t="shared" si="431"/>
        <v>0</v>
      </c>
      <c r="CT212" s="509">
        <f t="shared" si="431"/>
        <v>0</v>
      </c>
      <c r="CU212" s="509">
        <f t="shared" si="431"/>
        <v>0</v>
      </c>
      <c r="CV212" s="509">
        <f t="shared" si="431"/>
        <v>0</v>
      </c>
      <c r="CW212" s="509">
        <f t="shared" si="431"/>
        <v>0</v>
      </c>
      <c r="CX212" s="509">
        <f t="shared" si="431"/>
        <v>0</v>
      </c>
      <c r="CY212" s="509">
        <f t="shared" si="431"/>
        <v>0</v>
      </c>
    </row>
    <row r="213" spans="1:103">
      <c r="B213" s="427" t="s">
        <v>4</v>
      </c>
      <c r="C213" s="514"/>
      <c r="G213" s="442">
        <f>SUM(BS213:CY213)</f>
        <v>48877500</v>
      </c>
      <c r="H213" s="442" t="s">
        <v>136</v>
      </c>
      <c r="J213" s="520">
        <f t="shared" ref="J213:AO213" si="432">AVERAGE(J208,J212)*$C205*J9/12</f>
        <v>0</v>
      </c>
      <c r="K213" s="520">
        <f t="shared" si="432"/>
        <v>0</v>
      </c>
      <c r="L213" s="520">
        <f t="shared" si="432"/>
        <v>0</v>
      </c>
      <c r="M213" s="520">
        <f t="shared" si="432"/>
        <v>0</v>
      </c>
      <c r="N213" s="520">
        <f t="shared" si="432"/>
        <v>0</v>
      </c>
      <c r="O213" s="520">
        <f t="shared" si="432"/>
        <v>0</v>
      </c>
      <c r="P213" s="520">
        <f t="shared" si="432"/>
        <v>857500</v>
      </c>
      <c r="Q213" s="520">
        <f t="shared" si="432"/>
        <v>1825250</v>
      </c>
      <c r="R213" s="520">
        <f t="shared" si="432"/>
        <v>2045750</v>
      </c>
      <c r="S213" s="520">
        <f t="shared" si="432"/>
        <v>2266250</v>
      </c>
      <c r="T213" s="520">
        <f t="shared" si="432"/>
        <v>2486750</v>
      </c>
      <c r="U213" s="520">
        <f t="shared" si="432"/>
        <v>2707250</v>
      </c>
      <c r="V213" s="520">
        <f t="shared" si="432"/>
        <v>2927750</v>
      </c>
      <c r="W213" s="520">
        <f t="shared" si="432"/>
        <v>3148250</v>
      </c>
      <c r="X213" s="520">
        <f t="shared" si="432"/>
        <v>3368750</v>
      </c>
      <c r="Y213" s="520">
        <f t="shared" si="432"/>
        <v>3589250</v>
      </c>
      <c r="Z213" s="520">
        <f t="shared" si="432"/>
        <v>3809750</v>
      </c>
      <c r="AA213" s="520">
        <f t="shared" si="432"/>
        <v>4030250</v>
      </c>
      <c r="AB213" s="520">
        <f t="shared" si="432"/>
        <v>4250750</v>
      </c>
      <c r="AC213" s="520">
        <f t="shared" si="432"/>
        <v>4471250</v>
      </c>
      <c r="AD213" s="520">
        <f t="shared" si="432"/>
        <v>4691750</v>
      </c>
      <c r="AE213" s="520">
        <f t="shared" si="432"/>
        <v>2401000</v>
      </c>
      <c r="AF213" s="520">
        <f t="shared" si="432"/>
        <v>0</v>
      </c>
      <c r="AG213" s="520">
        <f t="shared" si="432"/>
        <v>0</v>
      </c>
      <c r="AH213" s="520">
        <f t="shared" si="432"/>
        <v>0</v>
      </c>
      <c r="AI213" s="520">
        <f t="shared" si="432"/>
        <v>0</v>
      </c>
      <c r="AJ213" s="520">
        <f t="shared" si="432"/>
        <v>0</v>
      </c>
      <c r="AK213" s="520">
        <f t="shared" si="432"/>
        <v>0</v>
      </c>
      <c r="AL213" s="520">
        <f t="shared" si="432"/>
        <v>0</v>
      </c>
      <c r="AM213" s="520">
        <f t="shared" si="432"/>
        <v>0</v>
      </c>
      <c r="AN213" s="520">
        <f t="shared" si="432"/>
        <v>0</v>
      </c>
      <c r="AO213" s="520">
        <f t="shared" si="432"/>
        <v>0</v>
      </c>
      <c r="AP213" s="520">
        <f t="shared" ref="AP213:BU213" si="433">AVERAGE(AP208,AP212)*$C205*AP9/12</f>
        <v>0</v>
      </c>
      <c r="AQ213" s="520">
        <f t="shared" si="433"/>
        <v>0</v>
      </c>
      <c r="AR213" s="520">
        <f t="shared" si="433"/>
        <v>0</v>
      </c>
      <c r="AS213" s="520">
        <f t="shared" si="433"/>
        <v>0</v>
      </c>
      <c r="AT213" s="520">
        <f t="shared" si="433"/>
        <v>0</v>
      </c>
      <c r="AU213" s="520">
        <f t="shared" si="433"/>
        <v>0</v>
      </c>
      <c r="AV213" s="520">
        <f t="shared" si="433"/>
        <v>0</v>
      </c>
      <c r="AW213" s="520">
        <f t="shared" si="433"/>
        <v>0</v>
      </c>
      <c r="AX213" s="520">
        <f t="shared" si="433"/>
        <v>0</v>
      </c>
      <c r="AY213" s="520">
        <f t="shared" si="433"/>
        <v>0</v>
      </c>
      <c r="AZ213" s="520">
        <f t="shared" si="433"/>
        <v>0</v>
      </c>
      <c r="BA213" s="520">
        <f t="shared" si="433"/>
        <v>0</v>
      </c>
      <c r="BB213" s="520">
        <f t="shared" si="433"/>
        <v>0</v>
      </c>
      <c r="BC213" s="520">
        <f t="shared" si="433"/>
        <v>0</v>
      </c>
      <c r="BD213" s="520">
        <f t="shared" si="433"/>
        <v>0</v>
      </c>
      <c r="BE213" s="520">
        <f t="shared" si="433"/>
        <v>0</v>
      </c>
      <c r="BF213" s="520">
        <f t="shared" si="433"/>
        <v>0</v>
      </c>
      <c r="BG213" s="520">
        <f t="shared" si="433"/>
        <v>0</v>
      </c>
      <c r="BH213" s="520">
        <f t="shared" si="433"/>
        <v>0</v>
      </c>
      <c r="BI213" s="520">
        <f t="shared" si="433"/>
        <v>0</v>
      </c>
      <c r="BJ213" s="520">
        <f t="shared" si="433"/>
        <v>0</v>
      </c>
      <c r="BK213" s="520">
        <f t="shared" si="433"/>
        <v>0</v>
      </c>
      <c r="BL213" s="520">
        <f t="shared" si="433"/>
        <v>0</v>
      </c>
      <c r="BM213" s="520">
        <f t="shared" si="433"/>
        <v>0</v>
      </c>
      <c r="BN213" s="520">
        <f t="shared" si="433"/>
        <v>0</v>
      </c>
      <c r="BO213" s="520">
        <f t="shared" si="433"/>
        <v>0</v>
      </c>
      <c r="BP213" s="520">
        <f t="shared" si="433"/>
        <v>0</v>
      </c>
      <c r="BQ213" s="520">
        <f t="shared" si="433"/>
        <v>0</v>
      </c>
      <c r="BS213" s="442">
        <f>SUM(J213:U213)</f>
        <v>12188750</v>
      </c>
      <c r="BT213" s="442">
        <f>SUM(V213:AG213)</f>
        <v>36688750</v>
      </c>
      <c r="BU213" s="442">
        <f>SUM(AH213:AS213)</f>
        <v>0</v>
      </c>
      <c r="BV213" s="442">
        <f>SUM(AT213:BE213)</f>
        <v>0</v>
      </c>
      <c r="BW213" s="442">
        <f>SUM(BF213:BQ213)</f>
        <v>0</v>
      </c>
      <c r="BX213" s="520">
        <f t="shared" ref="BX213:CY213" si="434">AVERAGE(BX208,BX212)*$C205*BX9/12</f>
        <v>0</v>
      </c>
      <c r="BY213" s="520">
        <f t="shared" si="434"/>
        <v>0</v>
      </c>
      <c r="BZ213" s="520">
        <f t="shared" si="434"/>
        <v>0</v>
      </c>
      <c r="CA213" s="520">
        <f t="shared" si="434"/>
        <v>0</v>
      </c>
      <c r="CB213" s="520">
        <f t="shared" si="434"/>
        <v>0</v>
      </c>
      <c r="CC213" s="520">
        <f t="shared" si="434"/>
        <v>0</v>
      </c>
      <c r="CD213" s="520">
        <f t="shared" si="434"/>
        <v>0</v>
      </c>
      <c r="CE213" s="520">
        <f t="shared" si="434"/>
        <v>0</v>
      </c>
      <c r="CF213" s="520">
        <f t="shared" si="434"/>
        <v>0</v>
      </c>
      <c r="CG213" s="520">
        <f t="shared" si="434"/>
        <v>0</v>
      </c>
      <c r="CH213" s="520">
        <f t="shared" si="434"/>
        <v>0</v>
      </c>
      <c r="CI213" s="520">
        <f t="shared" si="434"/>
        <v>0</v>
      </c>
      <c r="CJ213" s="520">
        <f t="shared" si="434"/>
        <v>0</v>
      </c>
      <c r="CK213" s="520">
        <f t="shared" si="434"/>
        <v>0</v>
      </c>
      <c r="CL213" s="520">
        <f t="shared" si="434"/>
        <v>0</v>
      </c>
      <c r="CM213" s="520">
        <f t="shared" si="434"/>
        <v>0</v>
      </c>
      <c r="CN213" s="520">
        <f t="shared" si="434"/>
        <v>0</v>
      </c>
      <c r="CO213" s="520">
        <f t="shared" si="434"/>
        <v>0</v>
      </c>
      <c r="CP213" s="520">
        <f t="shared" si="434"/>
        <v>0</v>
      </c>
      <c r="CQ213" s="520">
        <f t="shared" si="434"/>
        <v>0</v>
      </c>
      <c r="CR213" s="520">
        <f t="shared" si="434"/>
        <v>0</v>
      </c>
      <c r="CS213" s="520">
        <f t="shared" si="434"/>
        <v>0</v>
      </c>
      <c r="CT213" s="520">
        <f t="shared" si="434"/>
        <v>0</v>
      </c>
      <c r="CU213" s="520">
        <f t="shared" si="434"/>
        <v>0</v>
      </c>
      <c r="CV213" s="520">
        <f t="shared" si="434"/>
        <v>0</v>
      </c>
      <c r="CW213" s="520">
        <f t="shared" si="434"/>
        <v>0</v>
      </c>
      <c r="CX213" s="520">
        <f t="shared" si="434"/>
        <v>0</v>
      </c>
      <c r="CY213" s="520">
        <f t="shared" si="434"/>
        <v>0</v>
      </c>
    </row>
    <row r="215" spans="1:103">
      <c r="B215" s="606" t="s">
        <v>79</v>
      </c>
      <c r="C215" s="607"/>
      <c r="D215" s="608"/>
      <c r="E215" s="608"/>
      <c r="F215" s="469"/>
      <c r="G215" s="609">
        <f>SUM(BS215:CY215)</f>
        <v>0</v>
      </c>
      <c r="H215" s="609" t="s">
        <v>136</v>
      </c>
      <c r="I215" s="469"/>
      <c r="J215" s="610">
        <f>IFERROR(SUM(J213,#REF!,#REF!,#REF!)*J12/J12,0)</f>
        <v>0</v>
      </c>
      <c r="K215" s="610">
        <f>IFERROR(SUM(K213,#REF!,#REF!,#REF!)*K12/K12,0)</f>
        <v>0</v>
      </c>
      <c r="L215" s="610">
        <f>IFERROR(SUM(L213,#REF!,#REF!,#REF!)*L12/L12,0)</f>
        <v>0</v>
      </c>
      <c r="M215" s="610">
        <f>IFERROR(SUM(M213,#REF!,#REF!,#REF!)*M12/M12,0)</f>
        <v>0</v>
      </c>
      <c r="N215" s="610">
        <f>IFERROR(SUM(N213,#REF!,#REF!,#REF!)*N12/N12,0)</f>
        <v>0</v>
      </c>
      <c r="O215" s="610">
        <f>IFERROR(SUM(O213,#REF!,#REF!,#REF!)*O12/O12,0)</f>
        <v>0</v>
      </c>
      <c r="P215" s="610">
        <f>IFERROR(SUM(P213,#REF!,#REF!,#REF!)*P12/P12,0)</f>
        <v>0</v>
      </c>
      <c r="Q215" s="610">
        <f>IFERROR(SUM(Q213,#REF!,#REF!,#REF!)*Q12/Q12,0)</f>
        <v>0</v>
      </c>
      <c r="R215" s="610">
        <f>IFERROR(SUM(R213,#REF!,#REF!,#REF!)*R12/R12,0)</f>
        <v>0</v>
      </c>
      <c r="S215" s="610">
        <f>IFERROR(SUM(S213,#REF!,#REF!,#REF!)*S12/S12,0)</f>
        <v>0</v>
      </c>
      <c r="T215" s="610">
        <f>IFERROR(SUM(T213,#REF!,#REF!,#REF!)*T12/T12,0)</f>
        <v>0</v>
      </c>
      <c r="U215" s="610">
        <f>IFERROR(SUM(U213,#REF!,#REF!,#REF!)*U12/U12,0)</f>
        <v>0</v>
      </c>
      <c r="V215" s="610">
        <f>IFERROR(SUM(V213,#REF!,#REF!,#REF!)*V12/V12,0)</f>
        <v>0</v>
      </c>
      <c r="W215" s="610">
        <f>IFERROR(SUM(W213,#REF!,#REF!,#REF!)*W12/W12,0)</f>
        <v>0</v>
      </c>
      <c r="X215" s="610">
        <f>IFERROR(SUM(X213,#REF!,#REF!,#REF!)*X12/X12,0)</f>
        <v>0</v>
      </c>
      <c r="Y215" s="610">
        <f>IFERROR(SUM(Y213,#REF!,#REF!,#REF!)*Y12/Y12,0)</f>
        <v>0</v>
      </c>
      <c r="Z215" s="610">
        <f>IFERROR(SUM(Z213,#REF!,#REF!,#REF!)*Z12/Z12,0)</f>
        <v>0</v>
      </c>
      <c r="AA215" s="610">
        <f>IFERROR(SUM(AA213,#REF!,#REF!,#REF!)*AA12/AA12,0)</f>
        <v>0</v>
      </c>
      <c r="AB215" s="610">
        <f>IFERROR(SUM(AB213,#REF!,#REF!,#REF!)*AB12/AB12,0)</f>
        <v>0</v>
      </c>
      <c r="AC215" s="610">
        <f>IFERROR(SUM(AC213,#REF!,#REF!,#REF!)*AC12/AC12,0)</f>
        <v>0</v>
      </c>
      <c r="AD215" s="610">
        <f>IFERROR(SUM(AD213,#REF!,#REF!,#REF!)*AD12/AD12,0)</f>
        <v>0</v>
      </c>
      <c r="AE215" s="610">
        <f>IFERROR(SUM(AE213,#REF!,#REF!,#REF!)*AE12/AE12,0)</f>
        <v>0</v>
      </c>
      <c r="AF215" s="610">
        <f>IFERROR(SUM(AF213,#REF!,#REF!,#REF!)*AF12/AF12,0)</f>
        <v>0</v>
      </c>
      <c r="AG215" s="610">
        <f>IFERROR(SUM(AG213,#REF!,#REF!,#REF!)*AG12/AG12,0)</f>
        <v>0</v>
      </c>
      <c r="AH215" s="610">
        <f>IFERROR(SUM(AH213,#REF!,#REF!,#REF!)*AH12/AH12,0)</f>
        <v>0</v>
      </c>
      <c r="AI215" s="610">
        <f>IFERROR(SUM(AI213,#REF!,#REF!,#REF!)*AI12/AI12,0)</f>
        <v>0</v>
      </c>
      <c r="AJ215" s="610">
        <f>IFERROR(SUM(AJ213,#REF!,#REF!,#REF!)*AJ12/AJ12,0)</f>
        <v>0</v>
      </c>
      <c r="AK215" s="610">
        <f>IFERROR(SUM(AK213,#REF!,#REF!,#REF!)*AK12/AK12,0)</f>
        <v>0</v>
      </c>
      <c r="AL215" s="610">
        <f>IFERROR(SUM(AL213,#REF!,#REF!,#REF!)*AL12/AL12,0)</f>
        <v>0</v>
      </c>
      <c r="AM215" s="610">
        <f>IFERROR(SUM(AM213,#REF!,#REF!,#REF!)*AM12/AM12,0)</f>
        <v>0</v>
      </c>
      <c r="AN215" s="610">
        <f>IFERROR(SUM(AN213,#REF!,#REF!,#REF!)*AN12/AN12,0)</f>
        <v>0</v>
      </c>
      <c r="AO215" s="610">
        <f>IFERROR(SUM(AO213,#REF!,#REF!,#REF!)*AO12/AO12,0)</f>
        <v>0</v>
      </c>
      <c r="AP215" s="610">
        <f>IFERROR(SUM(AP213,#REF!,#REF!,#REF!)*AP12/AP12,0)</f>
        <v>0</v>
      </c>
      <c r="AQ215" s="610">
        <f>IFERROR(SUM(AQ213,#REF!,#REF!,#REF!)*AQ12/AQ12,0)</f>
        <v>0</v>
      </c>
      <c r="AR215" s="610">
        <f>IFERROR(SUM(AR213,#REF!,#REF!,#REF!)*AR12/AR12,0)</f>
        <v>0</v>
      </c>
      <c r="AS215" s="610">
        <f>IFERROR(SUM(AS213,#REF!,#REF!,#REF!)*AS12/AS12,0)</f>
        <v>0</v>
      </c>
      <c r="AT215" s="610">
        <f>IFERROR(SUM(AT213,#REF!,#REF!,#REF!)*AT12/AT12,0)</f>
        <v>0</v>
      </c>
      <c r="AU215" s="610">
        <f>IFERROR(SUM(AU213,#REF!,#REF!,#REF!)*AU12/AU12,0)</f>
        <v>0</v>
      </c>
      <c r="AV215" s="610">
        <f>IFERROR(SUM(AV213,#REF!,#REF!,#REF!)*AV12/AV12,0)</f>
        <v>0</v>
      </c>
      <c r="AW215" s="610">
        <f>IFERROR(SUM(AW213,#REF!,#REF!,#REF!)*AW12/AW12,0)</f>
        <v>0</v>
      </c>
      <c r="AX215" s="610">
        <f>IFERROR(SUM(AX213,#REF!,#REF!,#REF!)*AX12/AX12,0)</f>
        <v>0</v>
      </c>
      <c r="AY215" s="610">
        <f>IFERROR(SUM(AY213,#REF!,#REF!,#REF!)*AY12/AY12,0)</f>
        <v>0</v>
      </c>
      <c r="AZ215" s="610">
        <f>IFERROR(SUM(AZ213,#REF!,#REF!,#REF!)*AZ12/AZ12,0)</f>
        <v>0</v>
      </c>
      <c r="BA215" s="610">
        <f>IFERROR(SUM(BA213,#REF!,#REF!,#REF!)*BA12/BA12,0)</f>
        <v>0</v>
      </c>
      <c r="BB215" s="610">
        <f>IFERROR(SUM(BB213,#REF!,#REF!,#REF!)*BB12/BB12,0)</f>
        <v>0</v>
      </c>
      <c r="BC215" s="610">
        <f>IFERROR(SUM(BC213,#REF!,#REF!,#REF!)*BC12/BC12,0)</f>
        <v>0</v>
      </c>
      <c r="BD215" s="610">
        <f>IFERROR(SUM(BD213,#REF!,#REF!,#REF!)*BD12/BD12,0)</f>
        <v>0</v>
      </c>
      <c r="BE215" s="610">
        <f>IFERROR(SUM(BE213,#REF!,#REF!,#REF!)*BE12/BE12,0)</f>
        <v>0</v>
      </c>
      <c r="BF215" s="610">
        <f>IFERROR(SUM(BF213,#REF!,#REF!,#REF!)*BF12/BF12,0)</f>
        <v>0</v>
      </c>
      <c r="BG215" s="610">
        <f>IFERROR(SUM(BG213,#REF!,#REF!,#REF!)*BG12/BG12,0)</f>
        <v>0</v>
      </c>
      <c r="BH215" s="610">
        <f>IFERROR(SUM(BH213,#REF!,#REF!,#REF!)*BH12/BH12,0)</f>
        <v>0</v>
      </c>
      <c r="BI215" s="610">
        <f>IFERROR(SUM(BI213,#REF!,#REF!,#REF!)*BI12/BI12,0)</f>
        <v>0</v>
      </c>
      <c r="BJ215" s="610">
        <f>IFERROR(SUM(BJ213,#REF!,#REF!,#REF!)*BJ12/BJ12,0)</f>
        <v>0</v>
      </c>
      <c r="BK215" s="610">
        <f>IFERROR(SUM(BK213,#REF!,#REF!,#REF!)*BK12/BK12,0)</f>
        <v>0</v>
      </c>
      <c r="BL215" s="610">
        <f>IFERROR(SUM(BL213,#REF!,#REF!,#REF!)*BL12/BL12,0)</f>
        <v>0</v>
      </c>
      <c r="BM215" s="610">
        <f>IFERROR(SUM(BM213,#REF!,#REF!,#REF!)*BM12/BM12,0)</f>
        <v>0</v>
      </c>
      <c r="BN215" s="610">
        <f>IFERROR(SUM(BN213,#REF!,#REF!,#REF!)*BN12/BN12,0)</f>
        <v>0</v>
      </c>
      <c r="BO215" s="610">
        <f>IFERROR(SUM(BO213,#REF!,#REF!,#REF!)*BO12/BO12,0)</f>
        <v>0</v>
      </c>
      <c r="BP215" s="610">
        <f>IFERROR(SUM(BP213,#REF!,#REF!,#REF!)*BP12/BP12,0)</f>
        <v>0</v>
      </c>
      <c r="BQ215" s="610">
        <f>IFERROR(SUM(BQ213,#REF!,#REF!,#REF!)*BQ12/BQ12,0)</f>
        <v>0</v>
      </c>
      <c r="BR215" s="469"/>
      <c r="BS215" s="609">
        <f>SUM(J215:U215)</f>
        <v>0</v>
      </c>
      <c r="BT215" s="609">
        <f>SUM(V215:AG215)</f>
        <v>0</v>
      </c>
      <c r="BU215" s="609">
        <f>SUM(AH215:AS215)</f>
        <v>0</v>
      </c>
      <c r="BV215" s="609">
        <f>SUM(AT215:BE215)</f>
        <v>0</v>
      </c>
      <c r="BW215" s="609">
        <f>SUM(BF215:BQ215)</f>
        <v>0</v>
      </c>
      <c r="BX215" s="610">
        <f>IFERROR(SUM(BX213,#REF!,#REF!,#REF!)*BX12/BX12,0)</f>
        <v>0</v>
      </c>
      <c r="BY215" s="610">
        <f>IFERROR(SUM(BY213,#REF!,#REF!,#REF!)*BY12/BY12,0)</f>
        <v>0</v>
      </c>
      <c r="BZ215" s="610">
        <f>IFERROR(SUM(BZ213,#REF!,#REF!,#REF!)*BZ12/BZ12,0)</f>
        <v>0</v>
      </c>
      <c r="CA215" s="610">
        <f>IFERROR(SUM(CA213,#REF!,#REF!,#REF!)*CA12/CA12,0)</f>
        <v>0</v>
      </c>
      <c r="CB215" s="610">
        <f>IFERROR(SUM(CB213,#REF!,#REF!,#REF!)*CB12/CB12,0)</f>
        <v>0</v>
      </c>
      <c r="CC215" s="610">
        <f>IFERROR(SUM(CC213,#REF!,#REF!,#REF!)*CC12/CC12,0)</f>
        <v>0</v>
      </c>
      <c r="CD215" s="610">
        <f>IFERROR(SUM(CD213,#REF!,#REF!,#REF!)*CD12/CD12,0)</f>
        <v>0</v>
      </c>
      <c r="CE215" s="610">
        <f>IFERROR(SUM(CE213,#REF!,#REF!,#REF!)*CE12/CE12,0)</f>
        <v>0</v>
      </c>
      <c r="CF215" s="610">
        <f>IFERROR(SUM(CF213,#REF!,#REF!,#REF!)*CF12/CF12,0)</f>
        <v>0</v>
      </c>
      <c r="CG215" s="610">
        <f>IFERROR(SUM(CG213,#REF!,#REF!,#REF!)*CG12/CG12,0)</f>
        <v>0</v>
      </c>
      <c r="CH215" s="610">
        <f>IFERROR(SUM(CH213,#REF!,#REF!,#REF!)*CH12/CH12,0)</f>
        <v>0</v>
      </c>
      <c r="CI215" s="610">
        <f>IFERROR(SUM(CI213,#REF!,#REF!,#REF!)*CI12/CI12,0)</f>
        <v>0</v>
      </c>
      <c r="CJ215" s="610">
        <f>IFERROR(SUM(CJ213,#REF!,#REF!,#REF!)*CJ12/CJ12,0)</f>
        <v>0</v>
      </c>
      <c r="CK215" s="610">
        <f>IFERROR(SUM(CK213,#REF!,#REF!,#REF!)*CK12/CK12,0)</f>
        <v>0</v>
      </c>
      <c r="CL215" s="610">
        <f>IFERROR(SUM(CL213,#REF!,#REF!,#REF!)*CL12/CL12,0)</f>
        <v>0</v>
      </c>
      <c r="CM215" s="610">
        <f>IFERROR(SUM(CM213,#REF!,#REF!,#REF!)*CM12/CM12,0)</f>
        <v>0</v>
      </c>
      <c r="CN215" s="610">
        <f>IFERROR(SUM(CN213,#REF!,#REF!,#REF!)*CN12/CN12,0)</f>
        <v>0</v>
      </c>
      <c r="CO215" s="610">
        <f>IFERROR(SUM(CO213,#REF!,#REF!,#REF!)*CO12/CO12,0)</f>
        <v>0</v>
      </c>
      <c r="CP215" s="610">
        <f>IFERROR(SUM(CP213,#REF!,#REF!,#REF!)*CP12/CP12,0)</f>
        <v>0</v>
      </c>
      <c r="CQ215" s="610">
        <f>IFERROR(SUM(CQ213,#REF!,#REF!,#REF!)*CQ12/CQ12,0)</f>
        <v>0</v>
      </c>
      <c r="CR215" s="610">
        <f>IFERROR(SUM(CR213,#REF!,#REF!,#REF!)*CR12/CR12,0)</f>
        <v>0</v>
      </c>
      <c r="CS215" s="610">
        <f>IFERROR(SUM(CS213,#REF!,#REF!,#REF!)*CS12/CS12,0)</f>
        <v>0</v>
      </c>
      <c r="CT215" s="610">
        <f>IFERROR(SUM(CT213,#REF!,#REF!,#REF!)*CT12/CT12,0)</f>
        <v>0</v>
      </c>
      <c r="CU215" s="610">
        <f>IFERROR(SUM(CU213,#REF!,#REF!,#REF!)*CU12/CU12,0)</f>
        <v>0</v>
      </c>
      <c r="CV215" s="610">
        <f>IFERROR(SUM(CV213,#REF!,#REF!,#REF!)*CV12/CV12,0)</f>
        <v>0</v>
      </c>
      <c r="CW215" s="610">
        <f>IFERROR(SUM(CW213,#REF!,#REF!,#REF!)*CW12/CW12,0)</f>
        <v>0</v>
      </c>
      <c r="CX215" s="610">
        <f>IFERROR(SUM(CX213,#REF!,#REF!,#REF!)*CX12/CX12,0)</f>
        <v>0</v>
      </c>
      <c r="CY215" s="611">
        <f>IFERROR(SUM(CY213,#REF!,#REF!,#REF!)*CY12/CY12,0)</f>
        <v>0</v>
      </c>
    </row>
    <row r="216" spans="1:103">
      <c r="B216" s="567" t="s">
        <v>80</v>
      </c>
      <c r="C216" s="612"/>
      <c r="D216" s="613"/>
      <c r="E216" s="613"/>
      <c r="F216" s="480"/>
      <c r="G216" s="570">
        <f>SUM(BS216:CY216)</f>
        <v>0</v>
      </c>
      <c r="H216" s="570" t="s">
        <v>136</v>
      </c>
      <c r="I216" s="480"/>
      <c r="J216" s="614">
        <f>IFERROR(SUM(J213,#REF!,#REF!)*SUM(J14,J15)/SUM(J14,J15),0)</f>
        <v>0</v>
      </c>
      <c r="K216" s="614">
        <f>IFERROR(SUM(K213,#REF!,#REF!)*SUM(K14,K15)/SUM(K14,K15),0)</f>
        <v>0</v>
      </c>
      <c r="L216" s="614">
        <f>IFERROR(SUM(L213,#REF!,#REF!)*SUM(L14,L15)/SUM(L14,L15),0)</f>
        <v>0</v>
      </c>
      <c r="M216" s="614">
        <f>IFERROR(SUM(M213,#REF!,#REF!)*SUM(M14,M15)/SUM(M14,M15),0)</f>
        <v>0</v>
      </c>
      <c r="N216" s="614">
        <f>IFERROR(SUM(N213,#REF!,#REF!)*SUM(N14,N15)/SUM(N14,N15),0)</f>
        <v>0</v>
      </c>
      <c r="O216" s="614">
        <f>IFERROR(SUM(O213,#REF!,#REF!)*SUM(O14,O15)/SUM(O14,O15),0)</f>
        <v>0</v>
      </c>
      <c r="P216" s="614">
        <f>IFERROR(SUM(P213,#REF!,#REF!)*SUM(P14,P15)/SUM(P14,P15),0)</f>
        <v>0</v>
      </c>
      <c r="Q216" s="614">
        <f>IFERROR(SUM(Q213,#REF!,#REF!)*SUM(Q14,Q15)/SUM(Q14,Q15),0)</f>
        <v>0</v>
      </c>
      <c r="R216" s="614">
        <f>IFERROR(SUM(R213,#REF!,#REF!)*SUM(R14,R15)/SUM(R14,R15),0)</f>
        <v>0</v>
      </c>
      <c r="S216" s="614">
        <f>IFERROR(SUM(S213,#REF!,#REF!)*SUM(S14,S15)/SUM(S14,S15),0)</f>
        <v>0</v>
      </c>
      <c r="T216" s="614">
        <f>IFERROR(SUM(T213,#REF!,#REF!)*SUM(T14,T15)/SUM(T14,T15),0)</f>
        <v>0</v>
      </c>
      <c r="U216" s="614">
        <f>IFERROR(SUM(U213,#REF!,#REF!)*SUM(U14,U15)/SUM(U14,U15),0)</f>
        <v>0</v>
      </c>
      <c r="V216" s="614">
        <f>IFERROR(SUM(V213,#REF!,#REF!)*SUM(V14,V15)/SUM(V14,V15),0)</f>
        <v>0</v>
      </c>
      <c r="W216" s="614">
        <f>IFERROR(SUM(W213,#REF!,#REF!)*SUM(W14,W15)/SUM(W14,W15),0)</f>
        <v>0</v>
      </c>
      <c r="X216" s="614">
        <f>IFERROR(SUM(X213,#REF!,#REF!)*SUM(X14,X15)/SUM(X14,X15),0)</f>
        <v>0</v>
      </c>
      <c r="Y216" s="614">
        <f>IFERROR(SUM(Y213,#REF!,#REF!)*SUM(Y14,Y15)/SUM(Y14,Y15),0)</f>
        <v>0</v>
      </c>
      <c r="Z216" s="614">
        <f>IFERROR(SUM(Z213,#REF!,#REF!)*SUM(Z14,Z15)/SUM(Z14,Z15),0)</f>
        <v>0</v>
      </c>
      <c r="AA216" s="614">
        <f>IFERROR(SUM(AA213,#REF!,#REF!)*SUM(AA14,AA15)/SUM(AA14,AA15),0)</f>
        <v>0</v>
      </c>
      <c r="AB216" s="614">
        <f>IFERROR(SUM(AB213,#REF!,#REF!)*SUM(AB14,AB15)/SUM(AB14,AB15),0)</f>
        <v>0</v>
      </c>
      <c r="AC216" s="614">
        <f>IFERROR(SUM(AC213,#REF!,#REF!)*SUM(AC14,AC15)/SUM(AC14,AC15),0)</f>
        <v>0</v>
      </c>
      <c r="AD216" s="614">
        <f>IFERROR(SUM(AD213,#REF!,#REF!)*SUM(AD14,AD15)/SUM(AD14,AD15),0)</f>
        <v>0</v>
      </c>
      <c r="AE216" s="614">
        <f>IFERROR(SUM(AE213,#REF!,#REF!)*SUM(AE14,AE15)/SUM(AE14,AE15),0)</f>
        <v>0</v>
      </c>
      <c r="AF216" s="614">
        <f>IFERROR(SUM(AF213,#REF!,#REF!)*SUM(AF14,AF15)/SUM(AF14,AF15),0)</f>
        <v>0</v>
      </c>
      <c r="AG216" s="614">
        <f>IFERROR(SUM(AG213,#REF!,#REF!)*SUM(AG14,AG15)/SUM(AG14,AG15),0)</f>
        <v>0</v>
      </c>
      <c r="AH216" s="614">
        <f>IFERROR(SUM(AH213,#REF!,#REF!)*SUM(AH14,AH15)/SUM(AH14,AH15),0)</f>
        <v>0</v>
      </c>
      <c r="AI216" s="614">
        <f>IFERROR(SUM(AI213,#REF!,#REF!)*SUM(AI14,AI15)/SUM(AI14,AI15),0)</f>
        <v>0</v>
      </c>
      <c r="AJ216" s="614">
        <f>IFERROR(SUM(AJ213,#REF!,#REF!)*SUM(AJ14,AJ15)/SUM(AJ14,AJ15),0)</f>
        <v>0</v>
      </c>
      <c r="AK216" s="614">
        <f>IFERROR(SUM(AK213,#REF!,#REF!)*SUM(AK14,AK15)/SUM(AK14,AK15),0)</f>
        <v>0</v>
      </c>
      <c r="AL216" s="614">
        <f>IFERROR(SUM(AL213,#REF!,#REF!)*SUM(AL14,AL15)/SUM(AL14,AL15),0)</f>
        <v>0</v>
      </c>
      <c r="AM216" s="614">
        <f>IFERROR(SUM(AM213,#REF!,#REF!)*SUM(AM14,AM15)/SUM(AM14,AM15),0)</f>
        <v>0</v>
      </c>
      <c r="AN216" s="614">
        <f>IFERROR(SUM(AN213,#REF!,#REF!)*SUM(AN14,AN15)/SUM(AN14,AN15),0)</f>
        <v>0</v>
      </c>
      <c r="AO216" s="614">
        <f>IFERROR(SUM(AO213,#REF!,#REF!)*SUM(AO14,AO15)/SUM(AO14,AO15),0)</f>
        <v>0</v>
      </c>
      <c r="AP216" s="614">
        <f>IFERROR(SUM(AP213,#REF!,#REF!)*SUM(AP14,AP15)/SUM(AP14,AP15),0)</f>
        <v>0</v>
      </c>
      <c r="AQ216" s="614">
        <f>IFERROR(SUM(AQ213,#REF!,#REF!)*SUM(AQ14,AQ15)/SUM(AQ14,AQ15),0)</f>
        <v>0</v>
      </c>
      <c r="AR216" s="614">
        <f>IFERROR(SUM(AR213,#REF!,#REF!)*SUM(AR14,AR15)/SUM(AR14,AR15),0)</f>
        <v>0</v>
      </c>
      <c r="AS216" s="614">
        <f>IFERROR(SUM(AS213,#REF!,#REF!)*SUM(AS14,AS15)/SUM(AS14,AS15),0)</f>
        <v>0</v>
      </c>
      <c r="AT216" s="614">
        <f>IFERROR(SUM(AT213,#REF!,#REF!)*SUM(AT14,AT15)/SUM(AT14,AT15),0)</f>
        <v>0</v>
      </c>
      <c r="AU216" s="614">
        <f>IFERROR(SUM(AU213,#REF!,#REF!)*SUM(AU14,AU15)/SUM(AU14,AU15),0)</f>
        <v>0</v>
      </c>
      <c r="AV216" s="614">
        <f>IFERROR(SUM(AV213,#REF!,#REF!)*SUM(AV14,AV15)/SUM(AV14,AV15),0)</f>
        <v>0</v>
      </c>
      <c r="AW216" s="614">
        <f>IFERROR(SUM(AW213,#REF!,#REF!)*SUM(AW14,AW15)/SUM(AW14,AW15),0)</f>
        <v>0</v>
      </c>
      <c r="AX216" s="614">
        <f>IFERROR(SUM(AX213,#REF!,#REF!)*SUM(AX14,AX15)/SUM(AX14,AX15),0)</f>
        <v>0</v>
      </c>
      <c r="AY216" s="614">
        <f>IFERROR(SUM(AY213,#REF!,#REF!)*SUM(AY14,AY15)/SUM(AY14,AY15),0)</f>
        <v>0</v>
      </c>
      <c r="AZ216" s="614">
        <f>IFERROR(SUM(AZ213,#REF!,#REF!)*SUM(AZ14,AZ15)/SUM(AZ14,AZ15),0)</f>
        <v>0</v>
      </c>
      <c r="BA216" s="614">
        <f>IFERROR(SUM(BA213,#REF!,#REF!)*SUM(BA14,BA15)/SUM(BA14,BA15),0)</f>
        <v>0</v>
      </c>
      <c r="BB216" s="614">
        <f>IFERROR(SUM(BB213,#REF!,#REF!)*SUM(BB14,BB15)/SUM(BB14,BB15),0)</f>
        <v>0</v>
      </c>
      <c r="BC216" s="614">
        <f>IFERROR(SUM(BC213,#REF!,#REF!)*SUM(BC14,BC15)/SUM(BC14,BC15),0)</f>
        <v>0</v>
      </c>
      <c r="BD216" s="614">
        <f>IFERROR(SUM(BD213,#REF!,#REF!)*SUM(BD14,BD15)/SUM(BD14,BD15),0)</f>
        <v>0</v>
      </c>
      <c r="BE216" s="614">
        <f>IFERROR(SUM(BE213,#REF!,#REF!)*SUM(BE14,BE15)/SUM(BE14,BE15),0)</f>
        <v>0</v>
      </c>
      <c r="BF216" s="614">
        <f>IFERROR(SUM(BF213,#REF!,#REF!)*SUM(BF14,BF15)/SUM(BF14,BF15),0)</f>
        <v>0</v>
      </c>
      <c r="BG216" s="614">
        <f>IFERROR(SUM(BG213,#REF!,#REF!)*SUM(BG14,BG15)/SUM(BG14,BG15),0)</f>
        <v>0</v>
      </c>
      <c r="BH216" s="614">
        <f>IFERROR(SUM(BH213,#REF!,#REF!)*SUM(BH14,BH15)/SUM(BH14,BH15),0)</f>
        <v>0</v>
      </c>
      <c r="BI216" s="614">
        <f>IFERROR(SUM(BI213,#REF!,#REF!)*SUM(BI14,BI15)/SUM(BI14,BI15),0)</f>
        <v>0</v>
      </c>
      <c r="BJ216" s="614">
        <f>IFERROR(SUM(BJ213,#REF!,#REF!)*SUM(BJ14,BJ15)/SUM(BJ14,BJ15),0)</f>
        <v>0</v>
      </c>
      <c r="BK216" s="614">
        <f>IFERROR(SUM(BK213,#REF!,#REF!)*SUM(BK14,BK15)/SUM(BK14,BK15),0)</f>
        <v>0</v>
      </c>
      <c r="BL216" s="614">
        <f>IFERROR(SUM(BL213,#REF!,#REF!)*SUM(BL14,BL15)/SUM(BL14,BL15),0)</f>
        <v>0</v>
      </c>
      <c r="BM216" s="614">
        <f>IFERROR(SUM(BM213,#REF!,#REF!)*SUM(BM14,BM15)/SUM(BM14,BM15),0)</f>
        <v>0</v>
      </c>
      <c r="BN216" s="614">
        <f>IFERROR(SUM(BN213,#REF!,#REF!)*SUM(BN14,BN15)/SUM(BN14,BN15),0)</f>
        <v>0</v>
      </c>
      <c r="BO216" s="614">
        <f>IFERROR(SUM(BO213,#REF!,#REF!)*SUM(BO14,BO15)/SUM(BO14,BO15),0)</f>
        <v>0</v>
      </c>
      <c r="BP216" s="614">
        <f>IFERROR(SUM(BP213,#REF!,#REF!)*SUM(BP14,BP15)/SUM(BP14,BP15),0)</f>
        <v>0</v>
      </c>
      <c r="BQ216" s="614">
        <f>IFERROR(SUM(BQ213,#REF!,#REF!)*SUM(BQ14,BQ15)/SUM(BQ14,BQ15),0)</f>
        <v>0</v>
      </c>
      <c r="BR216" s="480"/>
      <c r="BS216" s="570">
        <f>SUM(J216:U216)</f>
        <v>0</v>
      </c>
      <c r="BT216" s="570">
        <f>SUM(V216:AG216)</f>
        <v>0</v>
      </c>
      <c r="BU216" s="570">
        <f>SUM(AH216:AS216)</f>
        <v>0</v>
      </c>
      <c r="BV216" s="570">
        <f>SUM(AT216:BE216)</f>
        <v>0</v>
      </c>
      <c r="BW216" s="570">
        <f>SUM(BF216:BQ216)</f>
        <v>0</v>
      </c>
      <c r="BX216" s="614">
        <f>IFERROR(SUM(BX213,#REF!,#REF!)*SUM(BX14,BX15)/SUM(BX14,BX15),0)</f>
        <v>0</v>
      </c>
      <c r="BY216" s="614">
        <f>IFERROR(SUM(BY213,#REF!,#REF!)*SUM(BY14,BY15)/SUM(BY14,BY15),0)</f>
        <v>0</v>
      </c>
      <c r="BZ216" s="614">
        <f>IFERROR(SUM(BZ213,#REF!,#REF!)*SUM(BZ14,BZ15)/SUM(BZ14,BZ15),0)</f>
        <v>0</v>
      </c>
      <c r="CA216" s="614">
        <f>IFERROR(SUM(CA213,#REF!,#REF!)*SUM(CA14,CA15)/SUM(CA14,CA15),0)</f>
        <v>0</v>
      </c>
      <c r="CB216" s="614">
        <f>IFERROR(SUM(CB213,#REF!,#REF!)*SUM(CB14,CB15)/SUM(CB14,CB15),0)</f>
        <v>0</v>
      </c>
      <c r="CC216" s="614">
        <f>IFERROR(SUM(CC213,#REF!,#REF!)*SUM(CC14,CC15)/SUM(CC14,CC15),0)</f>
        <v>0</v>
      </c>
      <c r="CD216" s="614">
        <f>IFERROR(SUM(CD213,#REF!,#REF!)*SUM(CD14,CD15)/SUM(CD14,CD15),0)</f>
        <v>0</v>
      </c>
      <c r="CE216" s="614">
        <f>IFERROR(SUM(CE213,#REF!,#REF!)*SUM(CE14,CE15)/SUM(CE14,CE15),0)</f>
        <v>0</v>
      </c>
      <c r="CF216" s="614">
        <f>IFERROR(SUM(CF213,#REF!,#REF!)*SUM(CF14,CF15)/SUM(CF14,CF15),0)</f>
        <v>0</v>
      </c>
      <c r="CG216" s="614">
        <f>IFERROR(SUM(CG213,#REF!,#REF!)*SUM(CG14,CG15)/SUM(CG14,CG15),0)</f>
        <v>0</v>
      </c>
      <c r="CH216" s="614">
        <f>IFERROR(SUM(CH213,#REF!,#REF!)*SUM(CH14,CH15)/SUM(CH14,CH15),0)</f>
        <v>0</v>
      </c>
      <c r="CI216" s="614">
        <f>IFERROR(SUM(CI213,#REF!,#REF!)*SUM(CI14,CI15)/SUM(CI14,CI15),0)</f>
        <v>0</v>
      </c>
      <c r="CJ216" s="614">
        <f>IFERROR(SUM(CJ213,#REF!,#REF!)*SUM(CJ14,CJ15)/SUM(CJ14,CJ15),0)</f>
        <v>0</v>
      </c>
      <c r="CK216" s="614">
        <f>IFERROR(SUM(CK213,#REF!,#REF!)*SUM(CK14,CK15)/SUM(CK14,CK15),0)</f>
        <v>0</v>
      </c>
      <c r="CL216" s="614">
        <f>IFERROR(SUM(CL213,#REF!,#REF!)*SUM(CL14,CL15)/SUM(CL14,CL15),0)</f>
        <v>0</v>
      </c>
      <c r="CM216" s="614">
        <f>IFERROR(SUM(CM213,#REF!,#REF!)*SUM(CM14,CM15)/SUM(CM14,CM15),0)</f>
        <v>0</v>
      </c>
      <c r="CN216" s="614">
        <f>IFERROR(SUM(CN213,#REF!,#REF!)*SUM(CN14,CN15)/SUM(CN14,CN15),0)</f>
        <v>0</v>
      </c>
      <c r="CO216" s="614">
        <f>IFERROR(SUM(CO213,#REF!,#REF!)*SUM(CO14,CO15)/SUM(CO14,CO15),0)</f>
        <v>0</v>
      </c>
      <c r="CP216" s="614">
        <f>IFERROR(SUM(CP213,#REF!,#REF!)*SUM(CP14,CP15)/SUM(CP14,CP15),0)</f>
        <v>0</v>
      </c>
      <c r="CQ216" s="614">
        <f>IFERROR(SUM(CQ213,#REF!,#REF!)*SUM(CQ14,CQ15)/SUM(CQ14,CQ15),0)</f>
        <v>0</v>
      </c>
      <c r="CR216" s="614">
        <f>IFERROR(SUM(CR213,#REF!,#REF!)*SUM(CR14,CR15)/SUM(CR14,CR15),0)</f>
        <v>0</v>
      </c>
      <c r="CS216" s="614">
        <f>IFERROR(SUM(CS213,#REF!,#REF!)*SUM(CS14,CS15)/SUM(CS14,CS15),0)</f>
        <v>0</v>
      </c>
      <c r="CT216" s="614">
        <f>IFERROR(SUM(CT213,#REF!,#REF!)*SUM(CT14,CT15)/SUM(CT14,CT15),0)</f>
        <v>0</v>
      </c>
      <c r="CU216" s="614">
        <f>IFERROR(SUM(CU213,#REF!,#REF!)*SUM(CU14,CU15)/SUM(CU14,CU15),0)</f>
        <v>0</v>
      </c>
      <c r="CV216" s="614">
        <f>IFERROR(SUM(CV213,#REF!,#REF!)*SUM(CV14,CV15)/SUM(CV14,CV15),0)</f>
        <v>0</v>
      </c>
      <c r="CW216" s="614">
        <f>IFERROR(SUM(CW213,#REF!,#REF!)*SUM(CW14,CW15)/SUM(CW14,CW15),0)</f>
        <v>0</v>
      </c>
      <c r="CX216" s="614">
        <f>IFERROR(SUM(CX213,#REF!,#REF!)*SUM(CX14,CX15)/SUM(CX14,CX15),0)</f>
        <v>0</v>
      </c>
      <c r="CY216" s="615">
        <f>IFERROR(SUM(CY213,#REF!,#REF!)*SUM(CY14,CY15)/SUM(CY14,CY15),0)</f>
        <v>0</v>
      </c>
    </row>
    <row r="218" spans="1:103">
      <c r="A218" s="432" t="s">
        <v>66</v>
      </c>
      <c r="B218" s="581" t="s">
        <v>27</v>
      </c>
      <c r="L218" s="575"/>
      <c r="M218" s="575"/>
      <c r="N218" s="575"/>
      <c r="O218" s="575"/>
      <c r="P218" s="575"/>
      <c r="Q218" s="575"/>
      <c r="R218" s="575"/>
      <c r="S218" s="575"/>
    </row>
    <row r="219" spans="1:103">
      <c r="B219" s="428" t="s">
        <v>123</v>
      </c>
      <c r="C219" s="616">
        <v>0</v>
      </c>
      <c r="L219" s="575"/>
      <c r="M219" s="575"/>
      <c r="N219" s="575"/>
      <c r="O219" s="575"/>
      <c r="P219" s="575"/>
      <c r="Q219" s="575"/>
      <c r="R219" s="575"/>
      <c r="S219" s="575"/>
    </row>
    <row r="220" spans="1:103">
      <c r="B220" s="427" t="s">
        <v>8</v>
      </c>
      <c r="C220" s="616"/>
      <c r="E220" s="442"/>
      <c r="F220" s="442"/>
      <c r="G220" s="442">
        <f>SUM(BS220:CY220)</f>
        <v>336992117.99690282</v>
      </c>
      <c r="H220" s="442" t="s">
        <v>136</v>
      </c>
      <c r="I220" s="442"/>
      <c r="J220" s="442">
        <f t="shared" ref="J220:AO220" si="435">J141</f>
        <v>0</v>
      </c>
      <c r="K220" s="442">
        <f t="shared" si="435"/>
        <v>0</v>
      </c>
      <c r="L220" s="442">
        <f t="shared" si="435"/>
        <v>0</v>
      </c>
      <c r="M220" s="442">
        <f t="shared" si="435"/>
        <v>0</v>
      </c>
      <c r="N220" s="442">
        <f t="shared" si="435"/>
        <v>0</v>
      </c>
      <c r="O220" s="442">
        <f t="shared" si="435"/>
        <v>0</v>
      </c>
      <c r="P220" s="442">
        <f t="shared" si="435"/>
        <v>-11471942.481240558</v>
      </c>
      <c r="Q220" s="442">
        <f t="shared" si="435"/>
        <v>-1117451.9276256927</v>
      </c>
      <c r="R220" s="442">
        <f t="shared" si="435"/>
        <v>-1206219.0509133639</v>
      </c>
      <c r="S220" s="442">
        <f t="shared" si="435"/>
        <v>-1294986.1742010352</v>
      </c>
      <c r="T220" s="442">
        <f t="shared" si="435"/>
        <v>-1383753.2974887067</v>
      </c>
      <c r="U220" s="442">
        <f t="shared" si="435"/>
        <v>-1472520.4207763774</v>
      </c>
      <c r="V220" s="442">
        <f t="shared" si="435"/>
        <v>-1561287.5440640487</v>
      </c>
      <c r="W220" s="442">
        <f t="shared" si="435"/>
        <v>-1650054.6673517199</v>
      </c>
      <c r="X220" s="442">
        <f t="shared" si="435"/>
        <v>-1738821.7906393912</v>
      </c>
      <c r="Y220" s="442">
        <f t="shared" si="435"/>
        <v>-1827588.9139270624</v>
      </c>
      <c r="Z220" s="442">
        <f t="shared" si="435"/>
        <v>-1916356.0372147337</v>
      </c>
      <c r="AA220" s="442">
        <f t="shared" si="435"/>
        <v>-2005123.1605024049</v>
      </c>
      <c r="AB220" s="442">
        <f t="shared" si="435"/>
        <v>-2093890.2837900762</v>
      </c>
      <c r="AC220" s="442">
        <f t="shared" si="435"/>
        <v>-2182657.4070777474</v>
      </c>
      <c r="AD220" s="442">
        <f t="shared" si="435"/>
        <v>-2271424.5303654177</v>
      </c>
      <c r="AE220" s="442">
        <f t="shared" si="435"/>
        <v>372186195.6840812</v>
      </c>
      <c r="AF220" s="442">
        <f t="shared" si="435"/>
        <v>0</v>
      </c>
      <c r="AG220" s="442">
        <f t="shared" si="435"/>
        <v>0</v>
      </c>
      <c r="AH220" s="442">
        <f t="shared" si="435"/>
        <v>0</v>
      </c>
      <c r="AI220" s="442">
        <f t="shared" si="435"/>
        <v>0</v>
      </c>
      <c r="AJ220" s="442">
        <f t="shared" si="435"/>
        <v>0</v>
      </c>
      <c r="AK220" s="442">
        <f t="shared" si="435"/>
        <v>0</v>
      </c>
      <c r="AL220" s="442">
        <f t="shared" si="435"/>
        <v>0</v>
      </c>
      <c r="AM220" s="442">
        <f t="shared" si="435"/>
        <v>0</v>
      </c>
      <c r="AN220" s="442">
        <f t="shared" si="435"/>
        <v>0</v>
      </c>
      <c r="AO220" s="442">
        <f t="shared" si="435"/>
        <v>0</v>
      </c>
      <c r="AP220" s="442">
        <f t="shared" ref="AP220:BQ220" si="436">AP141</f>
        <v>0</v>
      </c>
      <c r="AQ220" s="442">
        <f t="shared" si="436"/>
        <v>0</v>
      </c>
      <c r="AR220" s="442">
        <f t="shared" si="436"/>
        <v>0</v>
      </c>
      <c r="AS220" s="442">
        <f t="shared" si="436"/>
        <v>0</v>
      </c>
      <c r="AT220" s="442">
        <f t="shared" si="436"/>
        <v>0</v>
      </c>
      <c r="AU220" s="442">
        <f t="shared" si="436"/>
        <v>0</v>
      </c>
      <c r="AV220" s="442">
        <f t="shared" si="436"/>
        <v>0</v>
      </c>
      <c r="AW220" s="442">
        <f t="shared" si="436"/>
        <v>0</v>
      </c>
      <c r="AX220" s="442">
        <f t="shared" si="436"/>
        <v>0</v>
      </c>
      <c r="AY220" s="442">
        <f t="shared" si="436"/>
        <v>0</v>
      </c>
      <c r="AZ220" s="442">
        <f t="shared" si="436"/>
        <v>0</v>
      </c>
      <c r="BA220" s="442">
        <f t="shared" si="436"/>
        <v>0</v>
      </c>
      <c r="BB220" s="442">
        <f t="shared" si="436"/>
        <v>0</v>
      </c>
      <c r="BC220" s="442">
        <f t="shared" si="436"/>
        <v>0</v>
      </c>
      <c r="BD220" s="442">
        <f t="shared" si="436"/>
        <v>0</v>
      </c>
      <c r="BE220" s="442">
        <f t="shared" si="436"/>
        <v>0</v>
      </c>
      <c r="BF220" s="442">
        <f t="shared" si="436"/>
        <v>0</v>
      </c>
      <c r="BG220" s="442">
        <f t="shared" si="436"/>
        <v>0</v>
      </c>
      <c r="BH220" s="442">
        <f t="shared" si="436"/>
        <v>0</v>
      </c>
      <c r="BI220" s="442">
        <f t="shared" si="436"/>
        <v>0</v>
      </c>
      <c r="BJ220" s="442">
        <f t="shared" si="436"/>
        <v>0</v>
      </c>
      <c r="BK220" s="442">
        <f t="shared" si="436"/>
        <v>0</v>
      </c>
      <c r="BL220" s="442">
        <f t="shared" si="436"/>
        <v>0</v>
      </c>
      <c r="BM220" s="442">
        <f t="shared" si="436"/>
        <v>0</v>
      </c>
      <c r="BN220" s="442">
        <f t="shared" si="436"/>
        <v>0</v>
      </c>
      <c r="BO220" s="442">
        <f t="shared" si="436"/>
        <v>0</v>
      </c>
      <c r="BP220" s="442">
        <f t="shared" si="436"/>
        <v>0</v>
      </c>
      <c r="BQ220" s="442">
        <f t="shared" si="436"/>
        <v>0</v>
      </c>
      <c r="BR220" s="442"/>
      <c r="BS220" s="442">
        <f>SUM(J220:U220)</f>
        <v>-17946873.352245733</v>
      </c>
      <c r="BT220" s="442">
        <f>SUM(V220:AG220)</f>
        <v>354938991.34914857</v>
      </c>
      <c r="BU220" s="442">
        <f>SUM(AH220:AS220)</f>
        <v>0</v>
      </c>
      <c r="BV220" s="442">
        <f>SUM(AT220:BE220)</f>
        <v>0</v>
      </c>
      <c r="BW220" s="442">
        <f>SUM(BF220:BQ220)</f>
        <v>0</v>
      </c>
      <c r="BX220" s="442">
        <f t="shared" ref="BX220:CY220" si="437">BX141</f>
        <v>0</v>
      </c>
      <c r="BY220" s="442">
        <f t="shared" si="437"/>
        <v>0</v>
      </c>
      <c r="BZ220" s="442">
        <f t="shared" si="437"/>
        <v>0</v>
      </c>
      <c r="CA220" s="442">
        <f t="shared" si="437"/>
        <v>0</v>
      </c>
      <c r="CB220" s="442">
        <f t="shared" si="437"/>
        <v>0</v>
      </c>
      <c r="CC220" s="442">
        <f t="shared" si="437"/>
        <v>0</v>
      </c>
      <c r="CD220" s="442">
        <f t="shared" si="437"/>
        <v>0</v>
      </c>
      <c r="CE220" s="442">
        <f t="shared" si="437"/>
        <v>0</v>
      </c>
      <c r="CF220" s="442">
        <f t="shared" si="437"/>
        <v>0</v>
      </c>
      <c r="CG220" s="442">
        <f t="shared" si="437"/>
        <v>0</v>
      </c>
      <c r="CH220" s="442">
        <f t="shared" si="437"/>
        <v>0</v>
      </c>
      <c r="CI220" s="442">
        <f t="shared" si="437"/>
        <v>0</v>
      </c>
      <c r="CJ220" s="442">
        <f t="shared" si="437"/>
        <v>0</v>
      </c>
      <c r="CK220" s="442">
        <f t="shared" si="437"/>
        <v>0</v>
      </c>
      <c r="CL220" s="442">
        <f t="shared" si="437"/>
        <v>0</v>
      </c>
      <c r="CM220" s="442">
        <f t="shared" si="437"/>
        <v>0</v>
      </c>
      <c r="CN220" s="442">
        <f t="shared" si="437"/>
        <v>0</v>
      </c>
      <c r="CO220" s="442">
        <f t="shared" si="437"/>
        <v>0</v>
      </c>
      <c r="CP220" s="442">
        <f t="shared" si="437"/>
        <v>0</v>
      </c>
      <c r="CQ220" s="442">
        <f t="shared" si="437"/>
        <v>0</v>
      </c>
      <c r="CR220" s="442">
        <f t="shared" si="437"/>
        <v>0</v>
      </c>
      <c r="CS220" s="442">
        <f t="shared" si="437"/>
        <v>0</v>
      </c>
      <c r="CT220" s="442">
        <f t="shared" si="437"/>
        <v>0</v>
      </c>
      <c r="CU220" s="442">
        <f t="shared" si="437"/>
        <v>0</v>
      </c>
      <c r="CV220" s="442">
        <f t="shared" si="437"/>
        <v>0</v>
      </c>
      <c r="CW220" s="442">
        <f t="shared" si="437"/>
        <v>0</v>
      </c>
      <c r="CX220" s="442">
        <f t="shared" si="437"/>
        <v>0</v>
      </c>
      <c r="CY220" s="442">
        <f t="shared" si="437"/>
        <v>0</v>
      </c>
    </row>
    <row r="221" spans="1:103">
      <c r="B221" s="427" t="s">
        <v>15</v>
      </c>
      <c r="C221" s="616"/>
      <c r="E221" s="442"/>
      <c r="F221" s="442"/>
      <c r="G221" s="442">
        <f>SUM(BS221:CY221)</f>
        <v>5510706.6792757669</v>
      </c>
      <c r="H221" s="442" t="s">
        <v>136</v>
      </c>
      <c r="I221" s="442"/>
      <c r="J221" s="442">
        <f t="shared" ref="J221:AO221" si="438">-J136</f>
        <v>0</v>
      </c>
      <c r="K221" s="442">
        <f t="shared" si="438"/>
        <v>0</v>
      </c>
      <c r="L221" s="442">
        <f t="shared" si="438"/>
        <v>0</v>
      </c>
      <c r="M221" s="442">
        <f t="shared" si="438"/>
        <v>0</v>
      </c>
      <c r="N221" s="442">
        <f t="shared" si="438"/>
        <v>0</v>
      </c>
      <c r="O221" s="442">
        <f t="shared" si="438"/>
        <v>0</v>
      </c>
      <c r="P221" s="442">
        <f t="shared" si="438"/>
        <v>0</v>
      </c>
      <c r="Q221" s="442">
        <f t="shared" si="438"/>
        <v>0</v>
      </c>
      <c r="R221" s="442">
        <f t="shared" si="438"/>
        <v>0</v>
      </c>
      <c r="S221" s="442">
        <f t="shared" si="438"/>
        <v>0</v>
      </c>
      <c r="T221" s="442">
        <f t="shared" si="438"/>
        <v>0</v>
      </c>
      <c r="U221" s="442">
        <f t="shared" si="438"/>
        <v>0</v>
      </c>
      <c r="V221" s="442">
        <f t="shared" si="438"/>
        <v>0</v>
      </c>
      <c r="W221" s="442">
        <f t="shared" si="438"/>
        <v>0</v>
      </c>
      <c r="X221" s="442">
        <f t="shared" si="438"/>
        <v>0</v>
      </c>
      <c r="Y221" s="442">
        <f t="shared" si="438"/>
        <v>0</v>
      </c>
      <c r="Z221" s="442">
        <f t="shared" si="438"/>
        <v>0</v>
      </c>
      <c r="AA221" s="442">
        <f t="shared" si="438"/>
        <v>0</v>
      </c>
      <c r="AB221" s="442">
        <f t="shared" si="438"/>
        <v>0</v>
      </c>
      <c r="AC221" s="442">
        <f t="shared" si="438"/>
        <v>0</v>
      </c>
      <c r="AD221" s="442">
        <f t="shared" si="438"/>
        <v>0</v>
      </c>
      <c r="AE221" s="442">
        <f t="shared" si="438"/>
        <v>5510706.6792757669</v>
      </c>
      <c r="AF221" s="442">
        <f t="shared" si="438"/>
        <v>0</v>
      </c>
      <c r="AG221" s="442">
        <f t="shared" si="438"/>
        <v>0</v>
      </c>
      <c r="AH221" s="442">
        <f t="shared" si="438"/>
        <v>0</v>
      </c>
      <c r="AI221" s="442">
        <f t="shared" si="438"/>
        <v>0</v>
      </c>
      <c r="AJ221" s="442">
        <f t="shared" si="438"/>
        <v>0</v>
      </c>
      <c r="AK221" s="442">
        <f t="shared" si="438"/>
        <v>0</v>
      </c>
      <c r="AL221" s="442">
        <f t="shared" si="438"/>
        <v>0</v>
      </c>
      <c r="AM221" s="442">
        <f t="shared" si="438"/>
        <v>0</v>
      </c>
      <c r="AN221" s="442">
        <f t="shared" si="438"/>
        <v>0</v>
      </c>
      <c r="AO221" s="442">
        <f t="shared" si="438"/>
        <v>0</v>
      </c>
      <c r="AP221" s="442">
        <f t="shared" ref="AP221:BQ221" si="439">-AP136</f>
        <v>0</v>
      </c>
      <c r="AQ221" s="442">
        <f t="shared" si="439"/>
        <v>0</v>
      </c>
      <c r="AR221" s="442">
        <f t="shared" si="439"/>
        <v>0</v>
      </c>
      <c r="AS221" s="442">
        <f t="shared" si="439"/>
        <v>0</v>
      </c>
      <c r="AT221" s="442">
        <f t="shared" si="439"/>
        <v>0</v>
      </c>
      <c r="AU221" s="442">
        <f t="shared" si="439"/>
        <v>0</v>
      </c>
      <c r="AV221" s="442">
        <f t="shared" si="439"/>
        <v>0</v>
      </c>
      <c r="AW221" s="442">
        <f t="shared" si="439"/>
        <v>0</v>
      </c>
      <c r="AX221" s="442">
        <f t="shared" si="439"/>
        <v>0</v>
      </c>
      <c r="AY221" s="442">
        <f t="shared" si="439"/>
        <v>0</v>
      </c>
      <c r="AZ221" s="442">
        <f t="shared" si="439"/>
        <v>0</v>
      </c>
      <c r="BA221" s="442">
        <f t="shared" si="439"/>
        <v>0</v>
      </c>
      <c r="BB221" s="442">
        <f t="shared" si="439"/>
        <v>0</v>
      </c>
      <c r="BC221" s="442">
        <f t="shared" si="439"/>
        <v>0</v>
      </c>
      <c r="BD221" s="442">
        <f t="shared" si="439"/>
        <v>0</v>
      </c>
      <c r="BE221" s="442">
        <f t="shared" si="439"/>
        <v>0</v>
      </c>
      <c r="BF221" s="442">
        <f t="shared" si="439"/>
        <v>0</v>
      </c>
      <c r="BG221" s="442">
        <f t="shared" si="439"/>
        <v>0</v>
      </c>
      <c r="BH221" s="442">
        <f t="shared" si="439"/>
        <v>0</v>
      </c>
      <c r="BI221" s="442">
        <f t="shared" si="439"/>
        <v>0</v>
      </c>
      <c r="BJ221" s="442">
        <f t="shared" si="439"/>
        <v>0</v>
      </c>
      <c r="BK221" s="442">
        <f t="shared" si="439"/>
        <v>0</v>
      </c>
      <c r="BL221" s="442">
        <f t="shared" si="439"/>
        <v>0</v>
      </c>
      <c r="BM221" s="442">
        <f t="shared" si="439"/>
        <v>0</v>
      </c>
      <c r="BN221" s="442">
        <f t="shared" si="439"/>
        <v>0</v>
      </c>
      <c r="BO221" s="442">
        <f t="shared" si="439"/>
        <v>0</v>
      </c>
      <c r="BP221" s="442">
        <f t="shared" si="439"/>
        <v>0</v>
      </c>
      <c r="BQ221" s="442">
        <f t="shared" si="439"/>
        <v>0</v>
      </c>
      <c r="BR221" s="442"/>
      <c r="BS221" s="442">
        <f>SUM(J221:U221)</f>
        <v>0</v>
      </c>
      <c r="BT221" s="442">
        <f>SUM(V221:AG221)</f>
        <v>5510706.6792757669</v>
      </c>
      <c r="BU221" s="442">
        <f>SUM(AH221:AS221)</f>
        <v>0</v>
      </c>
      <c r="BV221" s="442">
        <f>SUM(AT221:BE221)</f>
        <v>0</v>
      </c>
      <c r="BW221" s="442">
        <f>SUM(BF221:BQ221)</f>
        <v>0</v>
      </c>
      <c r="BX221" s="442">
        <f t="shared" ref="BX221:CY221" si="440">-BX136</f>
        <v>0</v>
      </c>
      <c r="BY221" s="442">
        <f t="shared" si="440"/>
        <v>0</v>
      </c>
      <c r="BZ221" s="442">
        <f t="shared" si="440"/>
        <v>0</v>
      </c>
      <c r="CA221" s="442">
        <f t="shared" si="440"/>
        <v>0</v>
      </c>
      <c r="CB221" s="442">
        <f t="shared" si="440"/>
        <v>0</v>
      </c>
      <c r="CC221" s="442">
        <f t="shared" si="440"/>
        <v>0</v>
      </c>
      <c r="CD221" s="442">
        <f t="shared" si="440"/>
        <v>0</v>
      </c>
      <c r="CE221" s="442">
        <f t="shared" si="440"/>
        <v>0</v>
      </c>
      <c r="CF221" s="442">
        <f t="shared" si="440"/>
        <v>0</v>
      </c>
      <c r="CG221" s="442">
        <f t="shared" si="440"/>
        <v>0</v>
      </c>
      <c r="CH221" s="442">
        <f t="shared" si="440"/>
        <v>0</v>
      </c>
      <c r="CI221" s="442">
        <f t="shared" si="440"/>
        <v>0</v>
      </c>
      <c r="CJ221" s="442">
        <f t="shared" si="440"/>
        <v>0</v>
      </c>
      <c r="CK221" s="442">
        <f t="shared" si="440"/>
        <v>0</v>
      </c>
      <c r="CL221" s="442">
        <f t="shared" si="440"/>
        <v>0</v>
      </c>
      <c r="CM221" s="442">
        <f t="shared" si="440"/>
        <v>0</v>
      </c>
      <c r="CN221" s="442">
        <f t="shared" si="440"/>
        <v>0</v>
      </c>
      <c r="CO221" s="442">
        <f t="shared" si="440"/>
        <v>0</v>
      </c>
      <c r="CP221" s="442">
        <f t="shared" si="440"/>
        <v>0</v>
      </c>
      <c r="CQ221" s="442">
        <f t="shared" si="440"/>
        <v>0</v>
      </c>
      <c r="CR221" s="442">
        <f t="shared" si="440"/>
        <v>0</v>
      </c>
      <c r="CS221" s="442">
        <f t="shared" si="440"/>
        <v>0</v>
      </c>
      <c r="CT221" s="442">
        <f t="shared" si="440"/>
        <v>0</v>
      </c>
      <c r="CU221" s="442">
        <f t="shared" si="440"/>
        <v>0</v>
      </c>
      <c r="CV221" s="442">
        <f t="shared" si="440"/>
        <v>0</v>
      </c>
      <c r="CW221" s="442">
        <f t="shared" si="440"/>
        <v>0</v>
      </c>
      <c r="CX221" s="442">
        <f t="shared" si="440"/>
        <v>0</v>
      </c>
      <c r="CY221" s="442">
        <f t="shared" si="440"/>
        <v>0</v>
      </c>
    </row>
    <row r="222" spans="1:103">
      <c r="B222" s="427" t="s">
        <v>139</v>
      </c>
      <c r="C222" s="616"/>
      <c r="E222" s="442"/>
      <c r="F222" s="442"/>
      <c r="G222" s="442">
        <f>SUM(BS222:CY222)</f>
        <v>1909052305.3600001</v>
      </c>
      <c r="H222" s="442" t="s">
        <v>136</v>
      </c>
      <c r="I222" s="442"/>
      <c r="J222" s="442">
        <f t="shared" ref="J222:AO222" si="441">J78</f>
        <v>0</v>
      </c>
      <c r="K222" s="442">
        <f t="shared" si="441"/>
        <v>0</v>
      </c>
      <c r="L222" s="442">
        <f t="shared" si="441"/>
        <v>0</v>
      </c>
      <c r="M222" s="442">
        <f t="shared" si="441"/>
        <v>0</v>
      </c>
      <c r="N222" s="442">
        <f t="shared" si="441"/>
        <v>0</v>
      </c>
      <c r="O222" s="442">
        <f t="shared" si="441"/>
        <v>0</v>
      </c>
      <c r="P222" s="442">
        <f>P78</f>
        <v>0</v>
      </c>
      <c r="Q222" s="442">
        <f t="shared" si="441"/>
        <v>0</v>
      </c>
      <c r="R222" s="442">
        <f t="shared" si="441"/>
        <v>0</v>
      </c>
      <c r="S222" s="442">
        <f t="shared" si="441"/>
        <v>0</v>
      </c>
      <c r="T222" s="442">
        <f t="shared" si="441"/>
        <v>0</v>
      </c>
      <c r="U222" s="442">
        <f t="shared" si="441"/>
        <v>0</v>
      </c>
      <c r="V222" s="442">
        <f t="shared" si="441"/>
        <v>0</v>
      </c>
      <c r="W222" s="442">
        <f t="shared" si="441"/>
        <v>0</v>
      </c>
      <c r="X222" s="442">
        <f t="shared" si="441"/>
        <v>0</v>
      </c>
      <c r="Y222" s="442">
        <f t="shared" si="441"/>
        <v>0</v>
      </c>
      <c r="Z222" s="442">
        <f t="shared" si="441"/>
        <v>0</v>
      </c>
      <c r="AA222" s="442">
        <f t="shared" si="441"/>
        <v>0</v>
      </c>
      <c r="AB222" s="442">
        <f t="shared" si="441"/>
        <v>0</v>
      </c>
      <c r="AC222" s="442">
        <f t="shared" si="441"/>
        <v>0</v>
      </c>
      <c r="AD222" s="442">
        <f t="shared" si="441"/>
        <v>0</v>
      </c>
      <c r="AE222" s="442">
        <f t="shared" si="441"/>
        <v>1909052305.3600001</v>
      </c>
      <c r="AF222" s="442">
        <f t="shared" si="441"/>
        <v>0</v>
      </c>
      <c r="AG222" s="442">
        <f t="shared" si="441"/>
        <v>0</v>
      </c>
      <c r="AH222" s="442">
        <f t="shared" si="441"/>
        <v>0</v>
      </c>
      <c r="AI222" s="442">
        <f t="shared" si="441"/>
        <v>0</v>
      </c>
      <c r="AJ222" s="442">
        <f t="shared" si="441"/>
        <v>0</v>
      </c>
      <c r="AK222" s="442">
        <f t="shared" si="441"/>
        <v>0</v>
      </c>
      <c r="AL222" s="442">
        <f t="shared" si="441"/>
        <v>0</v>
      </c>
      <c r="AM222" s="442">
        <f t="shared" si="441"/>
        <v>0</v>
      </c>
      <c r="AN222" s="442">
        <f t="shared" si="441"/>
        <v>0</v>
      </c>
      <c r="AO222" s="442">
        <f t="shared" si="441"/>
        <v>0</v>
      </c>
      <c r="AP222" s="442">
        <f t="shared" ref="AP222:BQ222" si="442">AP78</f>
        <v>0</v>
      </c>
      <c r="AQ222" s="442">
        <f t="shared" si="442"/>
        <v>0</v>
      </c>
      <c r="AR222" s="442">
        <f t="shared" si="442"/>
        <v>0</v>
      </c>
      <c r="AS222" s="442">
        <f t="shared" si="442"/>
        <v>0</v>
      </c>
      <c r="AT222" s="442">
        <f t="shared" si="442"/>
        <v>0</v>
      </c>
      <c r="AU222" s="442">
        <f t="shared" si="442"/>
        <v>0</v>
      </c>
      <c r="AV222" s="442">
        <f t="shared" si="442"/>
        <v>0</v>
      </c>
      <c r="AW222" s="442">
        <f t="shared" si="442"/>
        <v>0</v>
      </c>
      <c r="AX222" s="442">
        <f t="shared" si="442"/>
        <v>0</v>
      </c>
      <c r="AY222" s="442">
        <f t="shared" si="442"/>
        <v>0</v>
      </c>
      <c r="AZ222" s="442">
        <f t="shared" si="442"/>
        <v>0</v>
      </c>
      <c r="BA222" s="442">
        <f t="shared" si="442"/>
        <v>0</v>
      </c>
      <c r="BB222" s="442">
        <f t="shared" si="442"/>
        <v>0</v>
      </c>
      <c r="BC222" s="442">
        <f t="shared" si="442"/>
        <v>0</v>
      </c>
      <c r="BD222" s="442">
        <f t="shared" si="442"/>
        <v>0</v>
      </c>
      <c r="BE222" s="442">
        <f t="shared" si="442"/>
        <v>0</v>
      </c>
      <c r="BF222" s="442">
        <f t="shared" si="442"/>
        <v>0</v>
      </c>
      <c r="BG222" s="442">
        <f t="shared" si="442"/>
        <v>0</v>
      </c>
      <c r="BH222" s="442">
        <f t="shared" si="442"/>
        <v>0</v>
      </c>
      <c r="BI222" s="442">
        <f t="shared" si="442"/>
        <v>0</v>
      </c>
      <c r="BJ222" s="442">
        <f t="shared" si="442"/>
        <v>0</v>
      </c>
      <c r="BK222" s="442">
        <f t="shared" si="442"/>
        <v>0</v>
      </c>
      <c r="BL222" s="442">
        <f t="shared" si="442"/>
        <v>0</v>
      </c>
      <c r="BM222" s="442">
        <f t="shared" si="442"/>
        <v>0</v>
      </c>
      <c r="BN222" s="442">
        <f t="shared" si="442"/>
        <v>0</v>
      </c>
      <c r="BO222" s="442">
        <f t="shared" si="442"/>
        <v>0</v>
      </c>
      <c r="BP222" s="442">
        <f t="shared" si="442"/>
        <v>0</v>
      </c>
      <c r="BQ222" s="442">
        <f t="shared" si="442"/>
        <v>0</v>
      </c>
      <c r="BR222" s="442"/>
      <c r="BS222" s="442">
        <f>SUM(J222:U222)</f>
        <v>0</v>
      </c>
      <c r="BT222" s="442">
        <f>SUM(V222:AG222)</f>
        <v>1909052305.3600001</v>
      </c>
      <c r="BU222" s="442">
        <f>SUM(AH222:AS222)</f>
        <v>0</v>
      </c>
      <c r="BV222" s="442">
        <f>SUM(AT222:BE222)</f>
        <v>0</v>
      </c>
      <c r="BW222" s="442">
        <f>SUM(BF222:BQ222)</f>
        <v>0</v>
      </c>
      <c r="BX222" s="442">
        <f t="shared" ref="BX222:CY222" si="443">BX78</f>
        <v>0</v>
      </c>
      <c r="BY222" s="442">
        <f t="shared" si="443"/>
        <v>0</v>
      </c>
      <c r="BZ222" s="442">
        <f t="shared" si="443"/>
        <v>0</v>
      </c>
      <c r="CA222" s="442">
        <f t="shared" si="443"/>
        <v>0</v>
      </c>
      <c r="CB222" s="442">
        <f t="shared" si="443"/>
        <v>0</v>
      </c>
      <c r="CC222" s="442">
        <f t="shared" si="443"/>
        <v>0</v>
      </c>
      <c r="CD222" s="442">
        <f t="shared" si="443"/>
        <v>0</v>
      </c>
      <c r="CE222" s="442">
        <f t="shared" si="443"/>
        <v>0</v>
      </c>
      <c r="CF222" s="442">
        <f t="shared" si="443"/>
        <v>0</v>
      </c>
      <c r="CG222" s="442">
        <f t="shared" si="443"/>
        <v>0</v>
      </c>
      <c r="CH222" s="442">
        <f t="shared" si="443"/>
        <v>0</v>
      </c>
      <c r="CI222" s="442">
        <f t="shared" si="443"/>
        <v>0</v>
      </c>
      <c r="CJ222" s="442">
        <f t="shared" si="443"/>
        <v>0</v>
      </c>
      <c r="CK222" s="442">
        <f t="shared" si="443"/>
        <v>0</v>
      </c>
      <c r="CL222" s="442">
        <f t="shared" si="443"/>
        <v>0</v>
      </c>
      <c r="CM222" s="442">
        <f t="shared" si="443"/>
        <v>0</v>
      </c>
      <c r="CN222" s="442">
        <f t="shared" si="443"/>
        <v>0</v>
      </c>
      <c r="CO222" s="442">
        <f t="shared" si="443"/>
        <v>0</v>
      </c>
      <c r="CP222" s="442">
        <f t="shared" si="443"/>
        <v>0</v>
      </c>
      <c r="CQ222" s="442">
        <f t="shared" si="443"/>
        <v>0</v>
      </c>
      <c r="CR222" s="442">
        <f t="shared" si="443"/>
        <v>0</v>
      </c>
      <c r="CS222" s="442">
        <f t="shared" si="443"/>
        <v>0</v>
      </c>
      <c r="CT222" s="442">
        <f t="shared" si="443"/>
        <v>0</v>
      </c>
      <c r="CU222" s="442">
        <f t="shared" si="443"/>
        <v>0</v>
      </c>
      <c r="CV222" s="442">
        <f t="shared" si="443"/>
        <v>0</v>
      </c>
      <c r="CW222" s="442">
        <f t="shared" si="443"/>
        <v>0</v>
      </c>
      <c r="CX222" s="442">
        <f t="shared" si="443"/>
        <v>0</v>
      </c>
      <c r="CY222" s="442">
        <f t="shared" si="443"/>
        <v>0</v>
      </c>
    </row>
    <row r="223" spans="1:103" s="428" customFormat="1">
      <c r="A223" s="460"/>
      <c r="B223" s="506" t="s">
        <v>124</v>
      </c>
      <c r="C223" s="617"/>
      <c r="D223" s="506"/>
      <c r="E223" s="507"/>
      <c r="F223" s="507"/>
      <c r="G223" s="507">
        <f>SUM(BS223:CY223)</f>
        <v>2251555130.0361786</v>
      </c>
      <c r="H223" s="507" t="s">
        <v>136</v>
      </c>
      <c r="I223" s="507"/>
      <c r="J223" s="507">
        <f t="shared" ref="J223:AO223" si="444">SUM(J220:J222)</f>
        <v>0</v>
      </c>
      <c r="K223" s="507">
        <f t="shared" si="444"/>
        <v>0</v>
      </c>
      <c r="L223" s="507">
        <f t="shared" si="444"/>
        <v>0</v>
      </c>
      <c r="M223" s="507">
        <f t="shared" si="444"/>
        <v>0</v>
      </c>
      <c r="N223" s="507">
        <f t="shared" si="444"/>
        <v>0</v>
      </c>
      <c r="O223" s="507">
        <f t="shared" si="444"/>
        <v>0</v>
      </c>
      <c r="P223" s="507">
        <f t="shared" si="444"/>
        <v>-11471942.481240558</v>
      </c>
      <c r="Q223" s="507">
        <f t="shared" si="444"/>
        <v>-1117451.9276256927</v>
      </c>
      <c r="R223" s="507">
        <f t="shared" si="444"/>
        <v>-1206219.0509133639</v>
      </c>
      <c r="S223" s="507">
        <f t="shared" si="444"/>
        <v>-1294986.1742010352</v>
      </c>
      <c r="T223" s="507">
        <f t="shared" si="444"/>
        <v>-1383753.2974887067</v>
      </c>
      <c r="U223" s="507">
        <f t="shared" si="444"/>
        <v>-1472520.4207763774</v>
      </c>
      <c r="V223" s="507">
        <f t="shared" si="444"/>
        <v>-1561287.5440640487</v>
      </c>
      <c r="W223" s="507">
        <f t="shared" si="444"/>
        <v>-1650054.6673517199</v>
      </c>
      <c r="X223" s="507">
        <f t="shared" si="444"/>
        <v>-1738821.7906393912</v>
      </c>
      <c r="Y223" s="507">
        <f t="shared" si="444"/>
        <v>-1827588.9139270624</v>
      </c>
      <c r="Z223" s="507">
        <f t="shared" si="444"/>
        <v>-1916356.0372147337</v>
      </c>
      <c r="AA223" s="507">
        <f t="shared" si="444"/>
        <v>-2005123.1605024049</v>
      </c>
      <c r="AB223" s="507">
        <f t="shared" si="444"/>
        <v>-2093890.2837900762</v>
      </c>
      <c r="AC223" s="507">
        <f t="shared" si="444"/>
        <v>-2182657.4070777474</v>
      </c>
      <c r="AD223" s="507">
        <f t="shared" si="444"/>
        <v>-2271424.5303654177</v>
      </c>
      <c r="AE223" s="507">
        <f t="shared" si="444"/>
        <v>2286749207.7233572</v>
      </c>
      <c r="AF223" s="507">
        <f t="shared" si="444"/>
        <v>0</v>
      </c>
      <c r="AG223" s="507">
        <f t="shared" si="444"/>
        <v>0</v>
      </c>
      <c r="AH223" s="507">
        <f t="shared" si="444"/>
        <v>0</v>
      </c>
      <c r="AI223" s="507">
        <f t="shared" si="444"/>
        <v>0</v>
      </c>
      <c r="AJ223" s="507">
        <f t="shared" si="444"/>
        <v>0</v>
      </c>
      <c r="AK223" s="507">
        <f t="shared" si="444"/>
        <v>0</v>
      </c>
      <c r="AL223" s="507">
        <f t="shared" si="444"/>
        <v>0</v>
      </c>
      <c r="AM223" s="507">
        <f t="shared" si="444"/>
        <v>0</v>
      </c>
      <c r="AN223" s="507">
        <f t="shared" si="444"/>
        <v>0</v>
      </c>
      <c r="AO223" s="507">
        <f t="shared" si="444"/>
        <v>0</v>
      </c>
      <c r="AP223" s="507">
        <f t="shared" ref="AP223:BU223" si="445">SUM(AP220:AP222)</f>
        <v>0</v>
      </c>
      <c r="AQ223" s="507">
        <f t="shared" si="445"/>
        <v>0</v>
      </c>
      <c r="AR223" s="507">
        <f t="shared" si="445"/>
        <v>0</v>
      </c>
      <c r="AS223" s="507">
        <f t="shared" si="445"/>
        <v>0</v>
      </c>
      <c r="AT223" s="507">
        <f t="shared" si="445"/>
        <v>0</v>
      </c>
      <c r="AU223" s="507">
        <f t="shared" si="445"/>
        <v>0</v>
      </c>
      <c r="AV223" s="507">
        <f t="shared" si="445"/>
        <v>0</v>
      </c>
      <c r="AW223" s="507">
        <f t="shared" si="445"/>
        <v>0</v>
      </c>
      <c r="AX223" s="507">
        <f t="shared" si="445"/>
        <v>0</v>
      </c>
      <c r="AY223" s="507">
        <f t="shared" si="445"/>
        <v>0</v>
      </c>
      <c r="AZ223" s="507">
        <f t="shared" si="445"/>
        <v>0</v>
      </c>
      <c r="BA223" s="507">
        <f t="shared" si="445"/>
        <v>0</v>
      </c>
      <c r="BB223" s="507">
        <f t="shared" si="445"/>
        <v>0</v>
      </c>
      <c r="BC223" s="507">
        <f t="shared" si="445"/>
        <v>0</v>
      </c>
      <c r="BD223" s="507">
        <f t="shared" si="445"/>
        <v>0</v>
      </c>
      <c r="BE223" s="507">
        <f t="shared" si="445"/>
        <v>0</v>
      </c>
      <c r="BF223" s="507">
        <f t="shared" si="445"/>
        <v>0</v>
      </c>
      <c r="BG223" s="507">
        <f t="shared" si="445"/>
        <v>0</v>
      </c>
      <c r="BH223" s="507">
        <f t="shared" si="445"/>
        <v>0</v>
      </c>
      <c r="BI223" s="507">
        <f t="shared" si="445"/>
        <v>0</v>
      </c>
      <c r="BJ223" s="507">
        <f t="shared" si="445"/>
        <v>0</v>
      </c>
      <c r="BK223" s="507">
        <f t="shared" si="445"/>
        <v>0</v>
      </c>
      <c r="BL223" s="507">
        <f t="shared" si="445"/>
        <v>0</v>
      </c>
      <c r="BM223" s="507">
        <f t="shared" si="445"/>
        <v>0</v>
      </c>
      <c r="BN223" s="507">
        <f t="shared" si="445"/>
        <v>0</v>
      </c>
      <c r="BO223" s="507">
        <f t="shared" si="445"/>
        <v>0</v>
      </c>
      <c r="BP223" s="507">
        <f t="shared" si="445"/>
        <v>0</v>
      </c>
      <c r="BQ223" s="507">
        <f t="shared" si="445"/>
        <v>0</v>
      </c>
      <c r="BR223" s="507"/>
      <c r="BS223" s="507">
        <f t="shared" ref="BS223:CY223" si="446">SUM(BS220:BS222)</f>
        <v>-17946873.352245733</v>
      </c>
      <c r="BT223" s="507">
        <f t="shared" si="446"/>
        <v>2269502003.3884244</v>
      </c>
      <c r="BU223" s="507">
        <f t="shared" si="446"/>
        <v>0</v>
      </c>
      <c r="BV223" s="507">
        <f t="shared" si="446"/>
        <v>0</v>
      </c>
      <c r="BW223" s="507">
        <f t="shared" si="446"/>
        <v>0</v>
      </c>
      <c r="BX223" s="507">
        <f t="shared" si="446"/>
        <v>0</v>
      </c>
      <c r="BY223" s="507">
        <f t="shared" si="446"/>
        <v>0</v>
      </c>
      <c r="BZ223" s="507">
        <f t="shared" si="446"/>
        <v>0</v>
      </c>
      <c r="CA223" s="507">
        <f t="shared" si="446"/>
        <v>0</v>
      </c>
      <c r="CB223" s="507">
        <f t="shared" si="446"/>
        <v>0</v>
      </c>
      <c r="CC223" s="507">
        <f t="shared" si="446"/>
        <v>0</v>
      </c>
      <c r="CD223" s="507">
        <f t="shared" si="446"/>
        <v>0</v>
      </c>
      <c r="CE223" s="507">
        <f t="shared" si="446"/>
        <v>0</v>
      </c>
      <c r="CF223" s="507">
        <f t="shared" si="446"/>
        <v>0</v>
      </c>
      <c r="CG223" s="507">
        <f t="shared" si="446"/>
        <v>0</v>
      </c>
      <c r="CH223" s="507">
        <f t="shared" si="446"/>
        <v>0</v>
      </c>
      <c r="CI223" s="507">
        <f t="shared" si="446"/>
        <v>0</v>
      </c>
      <c r="CJ223" s="507">
        <f t="shared" si="446"/>
        <v>0</v>
      </c>
      <c r="CK223" s="507">
        <f t="shared" si="446"/>
        <v>0</v>
      </c>
      <c r="CL223" s="507">
        <f t="shared" si="446"/>
        <v>0</v>
      </c>
      <c r="CM223" s="507">
        <f t="shared" si="446"/>
        <v>0</v>
      </c>
      <c r="CN223" s="507">
        <f t="shared" si="446"/>
        <v>0</v>
      </c>
      <c r="CO223" s="507">
        <f t="shared" si="446"/>
        <v>0</v>
      </c>
      <c r="CP223" s="507">
        <f t="shared" si="446"/>
        <v>0</v>
      </c>
      <c r="CQ223" s="507">
        <f t="shared" si="446"/>
        <v>0</v>
      </c>
      <c r="CR223" s="507">
        <f t="shared" si="446"/>
        <v>0</v>
      </c>
      <c r="CS223" s="507">
        <f t="shared" si="446"/>
        <v>0</v>
      </c>
      <c r="CT223" s="507">
        <f t="shared" si="446"/>
        <v>0</v>
      </c>
      <c r="CU223" s="507">
        <f t="shared" si="446"/>
        <v>0</v>
      </c>
      <c r="CV223" s="507">
        <f t="shared" si="446"/>
        <v>0</v>
      </c>
      <c r="CW223" s="507">
        <f t="shared" si="446"/>
        <v>0</v>
      </c>
      <c r="CX223" s="507">
        <f t="shared" si="446"/>
        <v>0</v>
      </c>
      <c r="CY223" s="507">
        <f t="shared" si="446"/>
        <v>0</v>
      </c>
    </row>
    <row r="224" spans="1:103">
      <c r="C224" s="616"/>
      <c r="E224" s="442"/>
      <c r="F224" s="442"/>
      <c r="G224" s="442"/>
      <c r="H224" s="442"/>
      <c r="L224" s="442"/>
      <c r="M224" s="442"/>
      <c r="N224" s="442"/>
      <c r="O224" s="442"/>
      <c r="P224" s="442"/>
      <c r="Q224" s="442"/>
      <c r="R224" s="442"/>
      <c r="S224" s="442"/>
    </row>
    <row r="225" spans="1:103">
      <c r="B225" s="428" t="s">
        <v>125</v>
      </c>
      <c r="C225" s="616"/>
      <c r="E225" s="442"/>
      <c r="F225" s="442"/>
      <c r="G225" s="442"/>
      <c r="H225" s="442"/>
      <c r="L225" s="442"/>
      <c r="M225" s="442"/>
      <c r="N225" s="442"/>
      <c r="O225" s="442"/>
      <c r="P225" s="442"/>
      <c r="Q225" s="442"/>
      <c r="R225" s="442"/>
      <c r="S225" s="442"/>
    </row>
    <row r="226" spans="1:103">
      <c r="B226" s="427" t="s">
        <v>28</v>
      </c>
      <c r="C226" s="616"/>
      <c r="E226" s="442"/>
      <c r="F226" s="442"/>
      <c r="G226" s="442">
        <f>SUM(BS226:CY226)</f>
        <v>-1914563012.0392756</v>
      </c>
      <c r="H226" s="442" t="s">
        <v>136</v>
      </c>
      <c r="I226" s="442"/>
      <c r="J226" s="442">
        <f t="shared" ref="J226:AO226" si="447">-J184</f>
        <v>0</v>
      </c>
      <c r="K226" s="442">
        <f t="shared" si="447"/>
        <v>0</v>
      </c>
      <c r="L226" s="442">
        <f t="shared" si="447"/>
        <v>0</v>
      </c>
      <c r="M226" s="442">
        <f t="shared" si="447"/>
        <v>0</v>
      </c>
      <c r="N226" s="442">
        <f t="shared" si="447"/>
        <v>0</v>
      </c>
      <c r="O226" s="442">
        <f t="shared" si="447"/>
        <v>0</v>
      </c>
      <c r="P226" s="442">
        <f t="shared" si="447"/>
        <v>-669816769</v>
      </c>
      <c r="Q226" s="442">
        <f t="shared" si="447"/>
        <v>-87469697.571428567</v>
      </c>
      <c r="R226" s="442">
        <f t="shared" si="447"/>
        <v>-87690197.571428567</v>
      </c>
      <c r="S226" s="442">
        <f t="shared" si="447"/>
        <v>-87910697.571428567</v>
      </c>
      <c r="T226" s="442">
        <f t="shared" si="447"/>
        <v>-88131197.571428567</v>
      </c>
      <c r="U226" s="442">
        <f t="shared" si="447"/>
        <v>-88351697.571428567</v>
      </c>
      <c r="V226" s="442">
        <f t="shared" si="447"/>
        <v>-88572197.571428567</v>
      </c>
      <c r="W226" s="442">
        <f t="shared" si="447"/>
        <v>-88792697.571428567</v>
      </c>
      <c r="X226" s="442">
        <f t="shared" si="447"/>
        <v>-89013197.571428567</v>
      </c>
      <c r="Y226" s="442">
        <f t="shared" si="447"/>
        <v>-89233697.571428567</v>
      </c>
      <c r="Z226" s="442">
        <f t="shared" si="447"/>
        <v>-89454197.571428567</v>
      </c>
      <c r="AA226" s="442">
        <f t="shared" si="447"/>
        <v>-89674697.571428567</v>
      </c>
      <c r="AB226" s="442">
        <f t="shared" si="447"/>
        <v>-89895197.571428567</v>
      </c>
      <c r="AC226" s="442">
        <f t="shared" si="447"/>
        <v>-90115697.571428567</v>
      </c>
      <c r="AD226" s="442">
        <f t="shared" si="447"/>
        <v>-90336197.571428552</v>
      </c>
      <c r="AE226" s="442">
        <f t="shared" si="447"/>
        <v>-104977.03927604167</v>
      </c>
      <c r="AF226" s="442">
        <f t="shared" si="447"/>
        <v>0</v>
      </c>
      <c r="AG226" s="442">
        <f t="shared" si="447"/>
        <v>0</v>
      </c>
      <c r="AH226" s="442">
        <f t="shared" si="447"/>
        <v>0</v>
      </c>
      <c r="AI226" s="442">
        <f t="shared" si="447"/>
        <v>0</v>
      </c>
      <c r="AJ226" s="442">
        <f t="shared" si="447"/>
        <v>0</v>
      </c>
      <c r="AK226" s="442">
        <f t="shared" si="447"/>
        <v>0</v>
      </c>
      <c r="AL226" s="442">
        <f t="shared" si="447"/>
        <v>0</v>
      </c>
      <c r="AM226" s="442">
        <f t="shared" si="447"/>
        <v>0</v>
      </c>
      <c r="AN226" s="442">
        <f t="shared" si="447"/>
        <v>0</v>
      </c>
      <c r="AO226" s="442">
        <f t="shared" si="447"/>
        <v>0</v>
      </c>
      <c r="AP226" s="442">
        <f t="shared" ref="AP226:BQ226" si="448">-AP184</f>
        <v>0</v>
      </c>
      <c r="AQ226" s="442">
        <f t="shared" si="448"/>
        <v>0</v>
      </c>
      <c r="AR226" s="442">
        <f t="shared" si="448"/>
        <v>0</v>
      </c>
      <c r="AS226" s="442">
        <f t="shared" si="448"/>
        <v>0</v>
      </c>
      <c r="AT226" s="442">
        <f t="shared" si="448"/>
        <v>0</v>
      </c>
      <c r="AU226" s="442">
        <f t="shared" si="448"/>
        <v>0</v>
      </c>
      <c r="AV226" s="442">
        <f t="shared" si="448"/>
        <v>0</v>
      </c>
      <c r="AW226" s="442">
        <f t="shared" si="448"/>
        <v>0</v>
      </c>
      <c r="AX226" s="442">
        <f t="shared" si="448"/>
        <v>0</v>
      </c>
      <c r="AY226" s="442">
        <f t="shared" si="448"/>
        <v>0</v>
      </c>
      <c r="AZ226" s="442">
        <f t="shared" si="448"/>
        <v>0</v>
      </c>
      <c r="BA226" s="442">
        <f t="shared" si="448"/>
        <v>0</v>
      </c>
      <c r="BB226" s="442">
        <f t="shared" si="448"/>
        <v>0</v>
      </c>
      <c r="BC226" s="442">
        <f t="shared" si="448"/>
        <v>0</v>
      </c>
      <c r="BD226" s="442">
        <f t="shared" si="448"/>
        <v>0</v>
      </c>
      <c r="BE226" s="442">
        <f t="shared" si="448"/>
        <v>0</v>
      </c>
      <c r="BF226" s="442">
        <f t="shared" si="448"/>
        <v>0</v>
      </c>
      <c r="BG226" s="442">
        <f t="shared" si="448"/>
        <v>0</v>
      </c>
      <c r="BH226" s="442">
        <f t="shared" si="448"/>
        <v>0</v>
      </c>
      <c r="BI226" s="442">
        <f t="shared" si="448"/>
        <v>0</v>
      </c>
      <c r="BJ226" s="442">
        <f t="shared" si="448"/>
        <v>0</v>
      </c>
      <c r="BK226" s="442">
        <f t="shared" si="448"/>
        <v>0</v>
      </c>
      <c r="BL226" s="442">
        <f t="shared" si="448"/>
        <v>0</v>
      </c>
      <c r="BM226" s="442">
        <f t="shared" si="448"/>
        <v>0</v>
      </c>
      <c r="BN226" s="442">
        <f t="shared" si="448"/>
        <v>0</v>
      </c>
      <c r="BO226" s="442">
        <f t="shared" si="448"/>
        <v>0</v>
      </c>
      <c r="BP226" s="442">
        <f t="shared" si="448"/>
        <v>0</v>
      </c>
      <c r="BQ226" s="442">
        <f t="shared" si="448"/>
        <v>0</v>
      </c>
      <c r="BR226" s="442"/>
      <c r="BS226" s="442">
        <f>SUM(J226:U226)</f>
        <v>-1109370256.8571427</v>
      </c>
      <c r="BT226" s="442">
        <f>SUM(V226:AG226)</f>
        <v>-805192755.18213296</v>
      </c>
      <c r="BU226" s="442">
        <f>SUM(AH226:AS226)</f>
        <v>0</v>
      </c>
      <c r="BV226" s="442">
        <f>SUM(AT226:BE226)</f>
        <v>0</v>
      </c>
      <c r="BW226" s="442">
        <f>SUM(BF226:BQ226)</f>
        <v>0</v>
      </c>
      <c r="BX226" s="442">
        <f t="shared" ref="BX226:CY226" si="449">-BX184</f>
        <v>0</v>
      </c>
      <c r="BY226" s="442">
        <f t="shared" si="449"/>
        <v>0</v>
      </c>
      <c r="BZ226" s="442">
        <f t="shared" si="449"/>
        <v>0</v>
      </c>
      <c r="CA226" s="442">
        <f t="shared" si="449"/>
        <v>0</v>
      </c>
      <c r="CB226" s="442">
        <f t="shared" si="449"/>
        <v>0</v>
      </c>
      <c r="CC226" s="442">
        <f t="shared" si="449"/>
        <v>0</v>
      </c>
      <c r="CD226" s="442">
        <f t="shared" si="449"/>
        <v>0</v>
      </c>
      <c r="CE226" s="442">
        <f t="shared" si="449"/>
        <v>0</v>
      </c>
      <c r="CF226" s="442">
        <f t="shared" si="449"/>
        <v>0</v>
      </c>
      <c r="CG226" s="442">
        <f t="shared" si="449"/>
        <v>0</v>
      </c>
      <c r="CH226" s="442">
        <f t="shared" si="449"/>
        <v>0</v>
      </c>
      <c r="CI226" s="442">
        <f t="shared" si="449"/>
        <v>0</v>
      </c>
      <c r="CJ226" s="442">
        <f t="shared" si="449"/>
        <v>0</v>
      </c>
      <c r="CK226" s="442">
        <f t="shared" si="449"/>
        <v>0</v>
      </c>
      <c r="CL226" s="442">
        <f t="shared" si="449"/>
        <v>0</v>
      </c>
      <c r="CM226" s="442">
        <f t="shared" si="449"/>
        <v>0</v>
      </c>
      <c r="CN226" s="442">
        <f t="shared" si="449"/>
        <v>0</v>
      </c>
      <c r="CO226" s="442">
        <f t="shared" si="449"/>
        <v>0</v>
      </c>
      <c r="CP226" s="442">
        <f t="shared" si="449"/>
        <v>0</v>
      </c>
      <c r="CQ226" s="442">
        <f t="shared" si="449"/>
        <v>0</v>
      </c>
      <c r="CR226" s="442">
        <f t="shared" si="449"/>
        <v>0</v>
      </c>
      <c r="CS226" s="442">
        <f t="shared" si="449"/>
        <v>0</v>
      </c>
      <c r="CT226" s="442">
        <f t="shared" si="449"/>
        <v>0</v>
      </c>
      <c r="CU226" s="442">
        <f t="shared" si="449"/>
        <v>0</v>
      </c>
      <c r="CV226" s="442">
        <f t="shared" si="449"/>
        <v>0</v>
      </c>
      <c r="CW226" s="442">
        <f t="shared" si="449"/>
        <v>0</v>
      </c>
      <c r="CX226" s="442">
        <f t="shared" si="449"/>
        <v>0</v>
      </c>
      <c r="CY226" s="442">
        <f t="shared" si="449"/>
        <v>0</v>
      </c>
    </row>
    <row r="227" spans="1:103" s="428" customFormat="1">
      <c r="A227" s="460"/>
      <c r="B227" s="506" t="s">
        <v>126</v>
      </c>
      <c r="C227" s="617"/>
      <c r="D227" s="506"/>
      <c r="E227" s="507"/>
      <c r="F227" s="507"/>
      <c r="G227" s="507">
        <f>SUM(BS227:CY227)</f>
        <v>-1914563012.0392756</v>
      </c>
      <c r="H227" s="507" t="s">
        <v>136</v>
      </c>
      <c r="I227" s="507"/>
      <c r="J227" s="507">
        <f t="shared" ref="J227:AO227" si="450">SUM(J226:J226)</f>
        <v>0</v>
      </c>
      <c r="K227" s="507">
        <f t="shared" si="450"/>
        <v>0</v>
      </c>
      <c r="L227" s="507">
        <f t="shared" si="450"/>
        <v>0</v>
      </c>
      <c r="M227" s="507">
        <f t="shared" si="450"/>
        <v>0</v>
      </c>
      <c r="N227" s="507">
        <f t="shared" si="450"/>
        <v>0</v>
      </c>
      <c r="O227" s="507">
        <f t="shared" si="450"/>
        <v>0</v>
      </c>
      <c r="P227" s="507">
        <f t="shared" si="450"/>
        <v>-669816769</v>
      </c>
      <c r="Q227" s="507">
        <f t="shared" si="450"/>
        <v>-87469697.571428567</v>
      </c>
      <c r="R227" s="507">
        <f t="shared" si="450"/>
        <v>-87690197.571428567</v>
      </c>
      <c r="S227" s="507">
        <f t="shared" si="450"/>
        <v>-87910697.571428567</v>
      </c>
      <c r="T227" s="507">
        <f t="shared" si="450"/>
        <v>-88131197.571428567</v>
      </c>
      <c r="U227" s="507">
        <f t="shared" si="450"/>
        <v>-88351697.571428567</v>
      </c>
      <c r="V227" s="507">
        <f t="shared" si="450"/>
        <v>-88572197.571428567</v>
      </c>
      <c r="W227" s="507">
        <f t="shared" si="450"/>
        <v>-88792697.571428567</v>
      </c>
      <c r="X227" s="507">
        <f t="shared" si="450"/>
        <v>-89013197.571428567</v>
      </c>
      <c r="Y227" s="507">
        <f t="shared" si="450"/>
        <v>-89233697.571428567</v>
      </c>
      <c r="Z227" s="507">
        <f t="shared" si="450"/>
        <v>-89454197.571428567</v>
      </c>
      <c r="AA227" s="507">
        <f t="shared" si="450"/>
        <v>-89674697.571428567</v>
      </c>
      <c r="AB227" s="507">
        <f t="shared" si="450"/>
        <v>-89895197.571428567</v>
      </c>
      <c r="AC227" s="507">
        <f t="shared" si="450"/>
        <v>-90115697.571428567</v>
      </c>
      <c r="AD227" s="507">
        <f t="shared" si="450"/>
        <v>-90336197.571428552</v>
      </c>
      <c r="AE227" s="507">
        <f t="shared" si="450"/>
        <v>-104977.03927604167</v>
      </c>
      <c r="AF227" s="507">
        <f t="shared" si="450"/>
        <v>0</v>
      </c>
      <c r="AG227" s="507">
        <f t="shared" si="450"/>
        <v>0</v>
      </c>
      <c r="AH227" s="507">
        <f t="shared" si="450"/>
        <v>0</v>
      </c>
      <c r="AI227" s="507">
        <f t="shared" si="450"/>
        <v>0</v>
      </c>
      <c r="AJ227" s="507">
        <f t="shared" si="450"/>
        <v>0</v>
      </c>
      <c r="AK227" s="507">
        <f t="shared" si="450"/>
        <v>0</v>
      </c>
      <c r="AL227" s="507">
        <f t="shared" si="450"/>
        <v>0</v>
      </c>
      <c r="AM227" s="507">
        <f t="shared" si="450"/>
        <v>0</v>
      </c>
      <c r="AN227" s="507">
        <f t="shared" si="450"/>
        <v>0</v>
      </c>
      <c r="AO227" s="507">
        <f t="shared" si="450"/>
        <v>0</v>
      </c>
      <c r="AP227" s="507">
        <f t="shared" ref="AP227:BU227" si="451">SUM(AP226:AP226)</f>
        <v>0</v>
      </c>
      <c r="AQ227" s="507">
        <f t="shared" si="451"/>
        <v>0</v>
      </c>
      <c r="AR227" s="507">
        <f t="shared" si="451"/>
        <v>0</v>
      </c>
      <c r="AS227" s="507">
        <f t="shared" si="451"/>
        <v>0</v>
      </c>
      <c r="AT227" s="507">
        <f t="shared" si="451"/>
        <v>0</v>
      </c>
      <c r="AU227" s="507">
        <f t="shared" si="451"/>
        <v>0</v>
      </c>
      <c r="AV227" s="507">
        <f t="shared" si="451"/>
        <v>0</v>
      </c>
      <c r="AW227" s="507">
        <f t="shared" si="451"/>
        <v>0</v>
      </c>
      <c r="AX227" s="507">
        <f t="shared" si="451"/>
        <v>0</v>
      </c>
      <c r="AY227" s="507">
        <f t="shared" si="451"/>
        <v>0</v>
      </c>
      <c r="AZ227" s="507">
        <f t="shared" si="451"/>
        <v>0</v>
      </c>
      <c r="BA227" s="507">
        <f t="shared" si="451"/>
        <v>0</v>
      </c>
      <c r="BB227" s="507">
        <f t="shared" si="451"/>
        <v>0</v>
      </c>
      <c r="BC227" s="507">
        <f t="shared" si="451"/>
        <v>0</v>
      </c>
      <c r="BD227" s="507">
        <f t="shared" si="451"/>
        <v>0</v>
      </c>
      <c r="BE227" s="507">
        <f t="shared" si="451"/>
        <v>0</v>
      </c>
      <c r="BF227" s="507">
        <f t="shared" si="451"/>
        <v>0</v>
      </c>
      <c r="BG227" s="507">
        <f t="shared" si="451"/>
        <v>0</v>
      </c>
      <c r="BH227" s="507">
        <f t="shared" si="451"/>
        <v>0</v>
      </c>
      <c r="BI227" s="507">
        <f t="shared" si="451"/>
        <v>0</v>
      </c>
      <c r="BJ227" s="507">
        <f t="shared" si="451"/>
        <v>0</v>
      </c>
      <c r="BK227" s="507">
        <f t="shared" si="451"/>
        <v>0</v>
      </c>
      <c r="BL227" s="507">
        <f t="shared" si="451"/>
        <v>0</v>
      </c>
      <c r="BM227" s="507">
        <f t="shared" si="451"/>
        <v>0</v>
      </c>
      <c r="BN227" s="507">
        <f t="shared" si="451"/>
        <v>0</v>
      </c>
      <c r="BO227" s="507">
        <f t="shared" si="451"/>
        <v>0</v>
      </c>
      <c r="BP227" s="507">
        <f t="shared" si="451"/>
        <v>0</v>
      </c>
      <c r="BQ227" s="507">
        <f t="shared" si="451"/>
        <v>0</v>
      </c>
      <c r="BR227" s="507"/>
      <c r="BS227" s="507">
        <f t="shared" ref="BS227:CY227" si="452">SUM(BS226:BS226)</f>
        <v>-1109370256.8571427</v>
      </c>
      <c r="BT227" s="507">
        <f t="shared" si="452"/>
        <v>-805192755.18213296</v>
      </c>
      <c r="BU227" s="507">
        <f t="shared" si="452"/>
        <v>0</v>
      </c>
      <c r="BV227" s="507">
        <f t="shared" si="452"/>
        <v>0</v>
      </c>
      <c r="BW227" s="507">
        <f t="shared" si="452"/>
        <v>0</v>
      </c>
      <c r="BX227" s="507">
        <f t="shared" si="452"/>
        <v>0</v>
      </c>
      <c r="BY227" s="507">
        <f t="shared" si="452"/>
        <v>0</v>
      </c>
      <c r="BZ227" s="507">
        <f t="shared" si="452"/>
        <v>0</v>
      </c>
      <c r="CA227" s="507">
        <f t="shared" si="452"/>
        <v>0</v>
      </c>
      <c r="CB227" s="507">
        <f t="shared" si="452"/>
        <v>0</v>
      </c>
      <c r="CC227" s="507">
        <f t="shared" si="452"/>
        <v>0</v>
      </c>
      <c r="CD227" s="507">
        <f t="shared" si="452"/>
        <v>0</v>
      </c>
      <c r="CE227" s="507">
        <f t="shared" si="452"/>
        <v>0</v>
      </c>
      <c r="CF227" s="507">
        <f t="shared" si="452"/>
        <v>0</v>
      </c>
      <c r="CG227" s="507">
        <f t="shared" si="452"/>
        <v>0</v>
      </c>
      <c r="CH227" s="507">
        <f t="shared" si="452"/>
        <v>0</v>
      </c>
      <c r="CI227" s="507">
        <f t="shared" si="452"/>
        <v>0</v>
      </c>
      <c r="CJ227" s="507">
        <f t="shared" si="452"/>
        <v>0</v>
      </c>
      <c r="CK227" s="507">
        <f t="shared" si="452"/>
        <v>0</v>
      </c>
      <c r="CL227" s="507">
        <f t="shared" si="452"/>
        <v>0</v>
      </c>
      <c r="CM227" s="507">
        <f t="shared" si="452"/>
        <v>0</v>
      </c>
      <c r="CN227" s="507">
        <f t="shared" si="452"/>
        <v>0</v>
      </c>
      <c r="CO227" s="507">
        <f t="shared" si="452"/>
        <v>0</v>
      </c>
      <c r="CP227" s="507">
        <f t="shared" si="452"/>
        <v>0</v>
      </c>
      <c r="CQ227" s="507">
        <f t="shared" si="452"/>
        <v>0</v>
      </c>
      <c r="CR227" s="507">
        <f t="shared" si="452"/>
        <v>0</v>
      </c>
      <c r="CS227" s="507">
        <f t="shared" si="452"/>
        <v>0</v>
      </c>
      <c r="CT227" s="507">
        <f t="shared" si="452"/>
        <v>0</v>
      </c>
      <c r="CU227" s="507">
        <f t="shared" si="452"/>
        <v>0</v>
      </c>
      <c r="CV227" s="507">
        <f t="shared" si="452"/>
        <v>0</v>
      </c>
      <c r="CW227" s="507">
        <f t="shared" si="452"/>
        <v>0</v>
      </c>
      <c r="CX227" s="507">
        <f t="shared" si="452"/>
        <v>0</v>
      </c>
      <c r="CY227" s="507">
        <f t="shared" si="452"/>
        <v>0</v>
      </c>
    </row>
    <row r="228" spans="1:103">
      <c r="C228" s="616"/>
      <c r="E228" s="442"/>
      <c r="F228" s="442"/>
      <c r="G228" s="442"/>
      <c r="H228" s="442"/>
      <c r="L228" s="442"/>
      <c r="M228" s="442"/>
      <c r="N228" s="442"/>
      <c r="O228" s="442"/>
      <c r="P228" s="442"/>
      <c r="Q228" s="442"/>
      <c r="R228" s="442"/>
      <c r="S228" s="442"/>
    </row>
    <row r="229" spans="1:103">
      <c r="B229" s="428" t="s">
        <v>127</v>
      </c>
      <c r="C229" s="616"/>
      <c r="E229" s="442"/>
      <c r="F229" s="442"/>
      <c r="G229" s="442"/>
      <c r="H229" s="442"/>
      <c r="L229" s="442"/>
      <c r="M229" s="442"/>
      <c r="N229" s="442"/>
      <c r="O229" s="442"/>
      <c r="P229" s="442"/>
      <c r="Q229" s="442"/>
      <c r="R229" s="442"/>
      <c r="S229" s="442"/>
    </row>
    <row r="230" spans="1:103">
      <c r="B230" s="427" t="s">
        <v>200</v>
      </c>
      <c r="C230" s="616"/>
      <c r="E230" s="442"/>
      <c r="F230" s="442"/>
      <c r="G230" s="442">
        <f t="shared" ref="G230:G236" si="453">SUM(BS230:CY230)</f>
        <v>0</v>
      </c>
      <c r="H230" s="442" t="s">
        <v>136</v>
      </c>
      <c r="J230" s="442">
        <f t="shared" ref="J230:AO230" si="454">SUM(J252-I252)</f>
        <v>0</v>
      </c>
      <c r="K230" s="442">
        <f t="shared" si="454"/>
        <v>0</v>
      </c>
      <c r="L230" s="442">
        <f t="shared" si="454"/>
        <v>0</v>
      </c>
      <c r="M230" s="442">
        <f t="shared" si="454"/>
        <v>0</v>
      </c>
      <c r="N230" s="442">
        <f t="shared" si="454"/>
        <v>0</v>
      </c>
      <c r="O230" s="442">
        <f t="shared" si="454"/>
        <v>0</v>
      </c>
      <c r="P230" s="442">
        <f t="shared" si="454"/>
        <v>420000000</v>
      </c>
      <c r="Q230" s="442">
        <f t="shared" si="454"/>
        <v>54000000</v>
      </c>
      <c r="R230" s="442">
        <f t="shared" si="454"/>
        <v>54000000</v>
      </c>
      <c r="S230" s="442">
        <f t="shared" si="454"/>
        <v>54000000</v>
      </c>
      <c r="T230" s="442">
        <f t="shared" si="454"/>
        <v>54000000</v>
      </c>
      <c r="U230" s="442">
        <f t="shared" si="454"/>
        <v>54000000</v>
      </c>
      <c r="V230" s="442">
        <f t="shared" si="454"/>
        <v>54000000</v>
      </c>
      <c r="W230" s="442">
        <f t="shared" si="454"/>
        <v>54000000</v>
      </c>
      <c r="X230" s="442">
        <f t="shared" si="454"/>
        <v>54000000</v>
      </c>
      <c r="Y230" s="442">
        <f t="shared" si="454"/>
        <v>54000000</v>
      </c>
      <c r="Z230" s="442">
        <f t="shared" si="454"/>
        <v>54000000</v>
      </c>
      <c r="AA230" s="442">
        <f t="shared" si="454"/>
        <v>54000000</v>
      </c>
      <c r="AB230" s="442">
        <f t="shared" si="454"/>
        <v>54000000</v>
      </c>
      <c r="AC230" s="442">
        <f t="shared" si="454"/>
        <v>54000000</v>
      </c>
      <c r="AD230" s="442">
        <f t="shared" si="454"/>
        <v>54000000</v>
      </c>
      <c r="AE230" s="442">
        <f t="shared" si="454"/>
        <v>-1176000000</v>
      </c>
      <c r="AF230" s="442">
        <f t="shared" si="454"/>
        <v>0</v>
      </c>
      <c r="AG230" s="442">
        <f t="shared" si="454"/>
        <v>0</v>
      </c>
      <c r="AH230" s="442">
        <f t="shared" si="454"/>
        <v>0</v>
      </c>
      <c r="AI230" s="442">
        <f t="shared" si="454"/>
        <v>0</v>
      </c>
      <c r="AJ230" s="442">
        <f t="shared" si="454"/>
        <v>0</v>
      </c>
      <c r="AK230" s="442">
        <f t="shared" si="454"/>
        <v>0</v>
      </c>
      <c r="AL230" s="442">
        <f t="shared" si="454"/>
        <v>0</v>
      </c>
      <c r="AM230" s="442">
        <f t="shared" si="454"/>
        <v>0</v>
      </c>
      <c r="AN230" s="442">
        <f t="shared" si="454"/>
        <v>0</v>
      </c>
      <c r="AO230" s="442">
        <f t="shared" si="454"/>
        <v>0</v>
      </c>
      <c r="AP230" s="442">
        <f t="shared" ref="AP230:BQ230" si="455">SUM(AP252-AO252)</f>
        <v>0</v>
      </c>
      <c r="AQ230" s="442">
        <f t="shared" si="455"/>
        <v>0</v>
      </c>
      <c r="AR230" s="442">
        <f t="shared" si="455"/>
        <v>0</v>
      </c>
      <c r="AS230" s="442">
        <f t="shared" si="455"/>
        <v>0</v>
      </c>
      <c r="AT230" s="442">
        <f t="shared" si="455"/>
        <v>0</v>
      </c>
      <c r="AU230" s="442">
        <f t="shared" si="455"/>
        <v>0</v>
      </c>
      <c r="AV230" s="442">
        <f t="shared" si="455"/>
        <v>0</v>
      </c>
      <c r="AW230" s="442">
        <f t="shared" si="455"/>
        <v>0</v>
      </c>
      <c r="AX230" s="442">
        <f t="shared" si="455"/>
        <v>0</v>
      </c>
      <c r="AY230" s="442">
        <f t="shared" si="455"/>
        <v>0</v>
      </c>
      <c r="AZ230" s="442">
        <f t="shared" si="455"/>
        <v>0</v>
      </c>
      <c r="BA230" s="442">
        <f t="shared" si="455"/>
        <v>0</v>
      </c>
      <c r="BB230" s="442">
        <f t="shared" si="455"/>
        <v>0</v>
      </c>
      <c r="BC230" s="442">
        <f t="shared" si="455"/>
        <v>0</v>
      </c>
      <c r="BD230" s="442">
        <f t="shared" si="455"/>
        <v>0</v>
      </c>
      <c r="BE230" s="442">
        <f t="shared" si="455"/>
        <v>0</v>
      </c>
      <c r="BF230" s="442">
        <f t="shared" si="455"/>
        <v>0</v>
      </c>
      <c r="BG230" s="442">
        <f t="shared" si="455"/>
        <v>0</v>
      </c>
      <c r="BH230" s="442">
        <f t="shared" si="455"/>
        <v>0</v>
      </c>
      <c r="BI230" s="442">
        <f t="shared" si="455"/>
        <v>0</v>
      </c>
      <c r="BJ230" s="442">
        <f t="shared" si="455"/>
        <v>0</v>
      </c>
      <c r="BK230" s="442">
        <f t="shared" si="455"/>
        <v>0</v>
      </c>
      <c r="BL230" s="442">
        <f t="shared" si="455"/>
        <v>0</v>
      </c>
      <c r="BM230" s="442">
        <f t="shared" si="455"/>
        <v>0</v>
      </c>
      <c r="BN230" s="442">
        <f t="shared" si="455"/>
        <v>0</v>
      </c>
      <c r="BO230" s="442">
        <f t="shared" si="455"/>
        <v>0</v>
      </c>
      <c r="BP230" s="442">
        <f t="shared" si="455"/>
        <v>0</v>
      </c>
      <c r="BQ230" s="442">
        <f t="shared" si="455"/>
        <v>0</v>
      </c>
      <c r="BS230" s="442">
        <f t="shared" ref="BS230:CY230" si="456">SUM(BS252-BR252)</f>
        <v>690000000</v>
      </c>
      <c r="BT230" s="442">
        <f t="shared" si="456"/>
        <v>-690000000</v>
      </c>
      <c r="BU230" s="442">
        <f t="shared" si="456"/>
        <v>0</v>
      </c>
      <c r="BV230" s="442">
        <f t="shared" si="456"/>
        <v>0</v>
      </c>
      <c r="BW230" s="442">
        <f t="shared" si="456"/>
        <v>0</v>
      </c>
      <c r="BX230" s="442">
        <f t="shared" si="456"/>
        <v>0</v>
      </c>
      <c r="BY230" s="442">
        <f t="shared" si="456"/>
        <v>0</v>
      </c>
      <c r="BZ230" s="442">
        <f t="shared" si="456"/>
        <v>0</v>
      </c>
      <c r="CA230" s="442">
        <f t="shared" si="456"/>
        <v>0</v>
      </c>
      <c r="CB230" s="442">
        <f t="shared" si="456"/>
        <v>0</v>
      </c>
      <c r="CC230" s="442">
        <f t="shared" si="456"/>
        <v>0</v>
      </c>
      <c r="CD230" s="442">
        <f t="shared" si="456"/>
        <v>0</v>
      </c>
      <c r="CE230" s="442">
        <f t="shared" si="456"/>
        <v>0</v>
      </c>
      <c r="CF230" s="442">
        <f t="shared" si="456"/>
        <v>0</v>
      </c>
      <c r="CG230" s="442">
        <f t="shared" si="456"/>
        <v>0</v>
      </c>
      <c r="CH230" s="442">
        <f t="shared" si="456"/>
        <v>0</v>
      </c>
      <c r="CI230" s="442">
        <f t="shared" si="456"/>
        <v>0</v>
      </c>
      <c r="CJ230" s="442">
        <f t="shared" si="456"/>
        <v>0</v>
      </c>
      <c r="CK230" s="442">
        <f t="shared" si="456"/>
        <v>0</v>
      </c>
      <c r="CL230" s="442">
        <f t="shared" si="456"/>
        <v>0</v>
      </c>
      <c r="CM230" s="442">
        <f t="shared" si="456"/>
        <v>0</v>
      </c>
      <c r="CN230" s="442">
        <f t="shared" si="456"/>
        <v>0</v>
      </c>
      <c r="CO230" s="442">
        <f t="shared" si="456"/>
        <v>0</v>
      </c>
      <c r="CP230" s="442">
        <f t="shared" si="456"/>
        <v>0</v>
      </c>
      <c r="CQ230" s="442">
        <f t="shared" si="456"/>
        <v>0</v>
      </c>
      <c r="CR230" s="442">
        <f t="shared" si="456"/>
        <v>0</v>
      </c>
      <c r="CS230" s="442">
        <f t="shared" si="456"/>
        <v>0</v>
      </c>
      <c r="CT230" s="442">
        <f t="shared" si="456"/>
        <v>0</v>
      </c>
      <c r="CU230" s="442">
        <f t="shared" si="456"/>
        <v>0</v>
      </c>
      <c r="CV230" s="442">
        <f t="shared" si="456"/>
        <v>0</v>
      </c>
      <c r="CW230" s="442">
        <f t="shared" si="456"/>
        <v>0</v>
      </c>
      <c r="CX230" s="442">
        <f t="shared" si="456"/>
        <v>0</v>
      </c>
      <c r="CY230" s="442">
        <f t="shared" si="456"/>
        <v>0</v>
      </c>
    </row>
    <row r="231" spans="1:103">
      <c r="B231" s="427" t="s">
        <v>211</v>
      </c>
      <c r="E231" s="442"/>
      <c r="F231" s="442"/>
      <c r="G231" s="442">
        <f t="shared" si="453"/>
        <v>365000000</v>
      </c>
      <c r="H231" s="442" t="s">
        <v>136</v>
      </c>
      <c r="I231" s="442"/>
      <c r="J231" s="442">
        <f t="shared" ref="J231:AO231" si="457">J258-I258</f>
        <v>0</v>
      </c>
      <c r="K231" s="442">
        <f t="shared" si="457"/>
        <v>0</v>
      </c>
      <c r="L231" s="442">
        <f t="shared" si="457"/>
        <v>0</v>
      </c>
      <c r="M231" s="442">
        <f t="shared" si="457"/>
        <v>0</v>
      </c>
      <c r="N231" s="442">
        <f t="shared" si="457"/>
        <v>0</v>
      </c>
      <c r="O231" s="442">
        <f t="shared" si="457"/>
        <v>0</v>
      </c>
      <c r="P231" s="442">
        <f t="shared" si="457"/>
        <v>146000000</v>
      </c>
      <c r="Q231" s="442">
        <f t="shared" si="457"/>
        <v>18250000</v>
      </c>
      <c r="R231" s="442">
        <f t="shared" si="457"/>
        <v>18250000</v>
      </c>
      <c r="S231" s="442">
        <f t="shared" si="457"/>
        <v>18250000</v>
      </c>
      <c r="T231" s="442">
        <f t="shared" si="457"/>
        <v>18250000</v>
      </c>
      <c r="U231" s="442">
        <f t="shared" si="457"/>
        <v>18250000</v>
      </c>
      <c r="V231" s="442">
        <f t="shared" si="457"/>
        <v>18250000</v>
      </c>
      <c r="W231" s="442">
        <f t="shared" si="457"/>
        <v>18250000</v>
      </c>
      <c r="X231" s="442">
        <f t="shared" si="457"/>
        <v>18250000</v>
      </c>
      <c r="Y231" s="442">
        <f t="shared" si="457"/>
        <v>18250000</v>
      </c>
      <c r="Z231" s="442">
        <f t="shared" si="457"/>
        <v>18250000</v>
      </c>
      <c r="AA231" s="442">
        <f t="shared" si="457"/>
        <v>18250000</v>
      </c>
      <c r="AB231" s="442">
        <f t="shared" si="457"/>
        <v>18250000</v>
      </c>
      <c r="AC231" s="442">
        <f t="shared" si="457"/>
        <v>0</v>
      </c>
      <c r="AD231" s="442">
        <f t="shared" si="457"/>
        <v>0</v>
      </c>
      <c r="AE231" s="442">
        <f t="shared" si="457"/>
        <v>0</v>
      </c>
      <c r="AF231" s="442">
        <f t="shared" si="457"/>
        <v>0</v>
      </c>
      <c r="AG231" s="442">
        <f t="shared" si="457"/>
        <v>0</v>
      </c>
      <c r="AH231" s="442">
        <f t="shared" si="457"/>
        <v>0</v>
      </c>
      <c r="AI231" s="442">
        <f t="shared" si="457"/>
        <v>0</v>
      </c>
      <c r="AJ231" s="442">
        <f t="shared" si="457"/>
        <v>0</v>
      </c>
      <c r="AK231" s="442">
        <f t="shared" si="457"/>
        <v>0</v>
      </c>
      <c r="AL231" s="442">
        <f t="shared" si="457"/>
        <v>0</v>
      </c>
      <c r="AM231" s="442">
        <f t="shared" si="457"/>
        <v>0</v>
      </c>
      <c r="AN231" s="442">
        <f t="shared" si="457"/>
        <v>0</v>
      </c>
      <c r="AO231" s="442">
        <f t="shared" si="457"/>
        <v>0</v>
      </c>
      <c r="AP231" s="442">
        <f t="shared" ref="AP231:BQ231" si="458">AP258-AO258</f>
        <v>0</v>
      </c>
      <c r="AQ231" s="442">
        <f t="shared" si="458"/>
        <v>0</v>
      </c>
      <c r="AR231" s="442">
        <f t="shared" si="458"/>
        <v>0</v>
      </c>
      <c r="AS231" s="442">
        <f t="shared" si="458"/>
        <v>0</v>
      </c>
      <c r="AT231" s="442">
        <f t="shared" si="458"/>
        <v>0</v>
      </c>
      <c r="AU231" s="442">
        <f t="shared" si="458"/>
        <v>0</v>
      </c>
      <c r="AV231" s="442">
        <f t="shared" si="458"/>
        <v>0</v>
      </c>
      <c r="AW231" s="442">
        <f t="shared" si="458"/>
        <v>0</v>
      </c>
      <c r="AX231" s="442">
        <f t="shared" si="458"/>
        <v>0</v>
      </c>
      <c r="AY231" s="442">
        <f t="shared" si="458"/>
        <v>0</v>
      </c>
      <c r="AZ231" s="442">
        <f t="shared" si="458"/>
        <v>0</v>
      </c>
      <c r="BA231" s="442">
        <f t="shared" si="458"/>
        <v>0</v>
      </c>
      <c r="BB231" s="442">
        <f t="shared" si="458"/>
        <v>0</v>
      </c>
      <c r="BC231" s="442">
        <f t="shared" si="458"/>
        <v>0</v>
      </c>
      <c r="BD231" s="442">
        <f t="shared" si="458"/>
        <v>0</v>
      </c>
      <c r="BE231" s="442">
        <f t="shared" si="458"/>
        <v>0</v>
      </c>
      <c r="BF231" s="442">
        <f t="shared" si="458"/>
        <v>0</v>
      </c>
      <c r="BG231" s="442">
        <f t="shared" si="458"/>
        <v>0</v>
      </c>
      <c r="BH231" s="442">
        <f t="shared" si="458"/>
        <v>0</v>
      </c>
      <c r="BI231" s="442">
        <f t="shared" si="458"/>
        <v>0</v>
      </c>
      <c r="BJ231" s="442">
        <f t="shared" si="458"/>
        <v>0</v>
      </c>
      <c r="BK231" s="442">
        <f t="shared" si="458"/>
        <v>0</v>
      </c>
      <c r="BL231" s="442">
        <f t="shared" si="458"/>
        <v>0</v>
      </c>
      <c r="BM231" s="442">
        <f t="shared" si="458"/>
        <v>0</v>
      </c>
      <c r="BN231" s="442">
        <f t="shared" si="458"/>
        <v>0</v>
      </c>
      <c r="BO231" s="442">
        <f t="shared" si="458"/>
        <v>0</v>
      </c>
      <c r="BP231" s="442">
        <f t="shared" si="458"/>
        <v>0</v>
      </c>
      <c r="BQ231" s="442">
        <f t="shared" si="458"/>
        <v>0</v>
      </c>
      <c r="BR231" s="442"/>
      <c r="BS231" s="442">
        <f>SUM(J231:U231)</f>
        <v>237250000</v>
      </c>
      <c r="BT231" s="442">
        <f>SUM(V231:AG231)</f>
        <v>127750000</v>
      </c>
      <c r="BU231" s="442">
        <f>SUM(AH231:AS231)</f>
        <v>0</v>
      </c>
      <c r="BV231" s="442">
        <f>SUM(AT231:BE231)</f>
        <v>0</v>
      </c>
      <c r="BW231" s="442">
        <f>SUM(BF231:BQ231)</f>
        <v>0</v>
      </c>
      <c r="BX231" s="442">
        <f t="shared" ref="BX231:CY231" si="459">BX258-BW258</f>
        <v>0</v>
      </c>
      <c r="BY231" s="442">
        <f t="shared" si="459"/>
        <v>0</v>
      </c>
      <c r="BZ231" s="442">
        <f t="shared" si="459"/>
        <v>0</v>
      </c>
      <c r="CA231" s="442">
        <f t="shared" si="459"/>
        <v>0</v>
      </c>
      <c r="CB231" s="442">
        <f t="shared" si="459"/>
        <v>0</v>
      </c>
      <c r="CC231" s="442">
        <f t="shared" si="459"/>
        <v>0</v>
      </c>
      <c r="CD231" s="442">
        <f t="shared" si="459"/>
        <v>0</v>
      </c>
      <c r="CE231" s="442">
        <f t="shared" si="459"/>
        <v>0</v>
      </c>
      <c r="CF231" s="442">
        <f t="shared" si="459"/>
        <v>0</v>
      </c>
      <c r="CG231" s="442">
        <f t="shared" si="459"/>
        <v>0</v>
      </c>
      <c r="CH231" s="442">
        <f t="shared" si="459"/>
        <v>0</v>
      </c>
      <c r="CI231" s="442">
        <f t="shared" si="459"/>
        <v>0</v>
      </c>
      <c r="CJ231" s="442">
        <f t="shared" si="459"/>
        <v>0</v>
      </c>
      <c r="CK231" s="442">
        <f t="shared" si="459"/>
        <v>0</v>
      </c>
      <c r="CL231" s="442">
        <f t="shared" si="459"/>
        <v>0</v>
      </c>
      <c r="CM231" s="442">
        <f t="shared" si="459"/>
        <v>0</v>
      </c>
      <c r="CN231" s="442">
        <f t="shared" si="459"/>
        <v>0</v>
      </c>
      <c r="CO231" s="442">
        <f t="shared" si="459"/>
        <v>0</v>
      </c>
      <c r="CP231" s="442">
        <f t="shared" si="459"/>
        <v>0</v>
      </c>
      <c r="CQ231" s="442">
        <f t="shared" si="459"/>
        <v>0</v>
      </c>
      <c r="CR231" s="442">
        <f t="shared" si="459"/>
        <v>0</v>
      </c>
      <c r="CS231" s="442">
        <f t="shared" si="459"/>
        <v>0</v>
      </c>
      <c r="CT231" s="442">
        <f t="shared" si="459"/>
        <v>0</v>
      </c>
      <c r="CU231" s="442">
        <f t="shared" si="459"/>
        <v>0</v>
      </c>
      <c r="CV231" s="442">
        <f t="shared" si="459"/>
        <v>0</v>
      </c>
      <c r="CW231" s="442">
        <f t="shared" si="459"/>
        <v>0</v>
      </c>
      <c r="CX231" s="442">
        <f t="shared" si="459"/>
        <v>0</v>
      </c>
      <c r="CY231" s="442">
        <f t="shared" si="459"/>
        <v>0</v>
      </c>
    </row>
    <row r="232" spans="1:103">
      <c r="B232" s="427" t="s">
        <v>201</v>
      </c>
      <c r="E232" s="442"/>
      <c r="F232" s="442"/>
      <c r="G232" s="442">
        <f t="shared" si="453"/>
        <v>365000000</v>
      </c>
      <c r="H232" s="442" t="s">
        <v>136</v>
      </c>
      <c r="I232" s="442"/>
      <c r="J232" s="442">
        <f t="shared" ref="J232:AO232" si="460">J259-I259</f>
        <v>0</v>
      </c>
      <c r="K232" s="442">
        <f t="shared" si="460"/>
        <v>0</v>
      </c>
      <c r="L232" s="442">
        <f t="shared" si="460"/>
        <v>0</v>
      </c>
      <c r="M232" s="442">
        <f t="shared" si="460"/>
        <v>0</v>
      </c>
      <c r="N232" s="442">
        <f t="shared" si="460"/>
        <v>0</v>
      </c>
      <c r="O232" s="442">
        <f t="shared" si="460"/>
        <v>0</v>
      </c>
      <c r="P232" s="442">
        <f t="shared" si="460"/>
        <v>146000000</v>
      </c>
      <c r="Q232" s="442">
        <f t="shared" si="460"/>
        <v>18250000</v>
      </c>
      <c r="R232" s="442">
        <f t="shared" si="460"/>
        <v>18250000</v>
      </c>
      <c r="S232" s="442">
        <f t="shared" si="460"/>
        <v>18250000</v>
      </c>
      <c r="T232" s="442">
        <f t="shared" si="460"/>
        <v>18250000</v>
      </c>
      <c r="U232" s="442">
        <f t="shared" si="460"/>
        <v>18250000</v>
      </c>
      <c r="V232" s="442">
        <f t="shared" si="460"/>
        <v>18250000</v>
      </c>
      <c r="W232" s="442">
        <f t="shared" si="460"/>
        <v>18250000</v>
      </c>
      <c r="X232" s="442">
        <f t="shared" si="460"/>
        <v>18250000</v>
      </c>
      <c r="Y232" s="442">
        <f t="shared" si="460"/>
        <v>18250000</v>
      </c>
      <c r="Z232" s="442">
        <f t="shared" si="460"/>
        <v>18250000</v>
      </c>
      <c r="AA232" s="442">
        <f t="shared" si="460"/>
        <v>18250000</v>
      </c>
      <c r="AB232" s="442">
        <f t="shared" si="460"/>
        <v>18250000</v>
      </c>
      <c r="AC232" s="442">
        <f t="shared" si="460"/>
        <v>0</v>
      </c>
      <c r="AD232" s="442">
        <f t="shared" si="460"/>
        <v>0</v>
      </c>
      <c r="AE232" s="442">
        <f t="shared" si="460"/>
        <v>0</v>
      </c>
      <c r="AF232" s="442">
        <f t="shared" si="460"/>
        <v>0</v>
      </c>
      <c r="AG232" s="442">
        <f t="shared" si="460"/>
        <v>0</v>
      </c>
      <c r="AH232" s="442">
        <f t="shared" si="460"/>
        <v>0</v>
      </c>
      <c r="AI232" s="442">
        <f t="shared" si="460"/>
        <v>0</v>
      </c>
      <c r="AJ232" s="442">
        <f t="shared" si="460"/>
        <v>0</v>
      </c>
      <c r="AK232" s="442">
        <f t="shared" si="460"/>
        <v>0</v>
      </c>
      <c r="AL232" s="442">
        <f t="shared" si="460"/>
        <v>0</v>
      </c>
      <c r="AM232" s="442">
        <f t="shared" si="460"/>
        <v>0</v>
      </c>
      <c r="AN232" s="442">
        <f t="shared" si="460"/>
        <v>0</v>
      </c>
      <c r="AO232" s="442">
        <f t="shared" si="460"/>
        <v>0</v>
      </c>
      <c r="AP232" s="442">
        <f t="shared" ref="AP232:BQ232" si="461">AP259-AO259</f>
        <v>0</v>
      </c>
      <c r="AQ232" s="442">
        <f t="shared" si="461"/>
        <v>0</v>
      </c>
      <c r="AR232" s="442">
        <f t="shared" si="461"/>
        <v>0</v>
      </c>
      <c r="AS232" s="442">
        <f t="shared" si="461"/>
        <v>0</v>
      </c>
      <c r="AT232" s="442">
        <f t="shared" si="461"/>
        <v>0</v>
      </c>
      <c r="AU232" s="442">
        <f t="shared" si="461"/>
        <v>0</v>
      </c>
      <c r="AV232" s="442">
        <f t="shared" si="461"/>
        <v>0</v>
      </c>
      <c r="AW232" s="442">
        <f t="shared" si="461"/>
        <v>0</v>
      </c>
      <c r="AX232" s="442">
        <f t="shared" si="461"/>
        <v>0</v>
      </c>
      <c r="AY232" s="442">
        <f t="shared" si="461"/>
        <v>0</v>
      </c>
      <c r="AZ232" s="442">
        <f t="shared" si="461"/>
        <v>0</v>
      </c>
      <c r="BA232" s="442">
        <f t="shared" si="461"/>
        <v>0</v>
      </c>
      <c r="BB232" s="442">
        <f t="shared" si="461"/>
        <v>0</v>
      </c>
      <c r="BC232" s="442">
        <f t="shared" si="461"/>
        <v>0</v>
      </c>
      <c r="BD232" s="442">
        <f t="shared" si="461"/>
        <v>0</v>
      </c>
      <c r="BE232" s="442">
        <f t="shared" si="461"/>
        <v>0</v>
      </c>
      <c r="BF232" s="442">
        <f t="shared" si="461"/>
        <v>0</v>
      </c>
      <c r="BG232" s="442">
        <f t="shared" si="461"/>
        <v>0</v>
      </c>
      <c r="BH232" s="442">
        <f t="shared" si="461"/>
        <v>0</v>
      </c>
      <c r="BI232" s="442">
        <f t="shared" si="461"/>
        <v>0</v>
      </c>
      <c r="BJ232" s="442">
        <f t="shared" si="461"/>
        <v>0</v>
      </c>
      <c r="BK232" s="442">
        <f t="shared" si="461"/>
        <v>0</v>
      </c>
      <c r="BL232" s="442">
        <f t="shared" si="461"/>
        <v>0</v>
      </c>
      <c r="BM232" s="442">
        <f t="shared" si="461"/>
        <v>0</v>
      </c>
      <c r="BN232" s="442">
        <f t="shared" si="461"/>
        <v>0</v>
      </c>
      <c r="BO232" s="442">
        <f t="shared" si="461"/>
        <v>0</v>
      </c>
      <c r="BP232" s="442">
        <f t="shared" si="461"/>
        <v>0</v>
      </c>
      <c r="BQ232" s="442">
        <f t="shared" si="461"/>
        <v>0</v>
      </c>
      <c r="BR232" s="442"/>
      <c r="BS232" s="442">
        <f>SUM(J232:U232)</f>
        <v>237250000</v>
      </c>
      <c r="BT232" s="442">
        <f>SUM(V232:AG232)</f>
        <v>127750000</v>
      </c>
      <c r="BU232" s="442">
        <f>SUM(AH232:AS232)</f>
        <v>0</v>
      </c>
      <c r="BV232" s="442">
        <f>SUM(AT232:BE232)</f>
        <v>0</v>
      </c>
      <c r="BW232" s="442">
        <f>SUM(BF232:BQ232)</f>
        <v>0</v>
      </c>
      <c r="BX232" s="442">
        <f t="shared" ref="BX232:CY232" si="462">BX259-BW259</f>
        <v>0</v>
      </c>
      <c r="BY232" s="442">
        <f t="shared" si="462"/>
        <v>0</v>
      </c>
      <c r="BZ232" s="442">
        <f t="shared" si="462"/>
        <v>0</v>
      </c>
      <c r="CA232" s="442">
        <f t="shared" si="462"/>
        <v>0</v>
      </c>
      <c r="CB232" s="442">
        <f t="shared" si="462"/>
        <v>0</v>
      </c>
      <c r="CC232" s="442">
        <f t="shared" si="462"/>
        <v>0</v>
      </c>
      <c r="CD232" s="442">
        <f t="shared" si="462"/>
        <v>0</v>
      </c>
      <c r="CE232" s="442">
        <f t="shared" si="462"/>
        <v>0</v>
      </c>
      <c r="CF232" s="442">
        <f t="shared" si="462"/>
        <v>0</v>
      </c>
      <c r="CG232" s="442">
        <f t="shared" si="462"/>
        <v>0</v>
      </c>
      <c r="CH232" s="442">
        <f t="shared" si="462"/>
        <v>0</v>
      </c>
      <c r="CI232" s="442">
        <f t="shared" si="462"/>
        <v>0</v>
      </c>
      <c r="CJ232" s="442">
        <f t="shared" si="462"/>
        <v>0</v>
      </c>
      <c r="CK232" s="442">
        <f t="shared" si="462"/>
        <v>0</v>
      </c>
      <c r="CL232" s="442">
        <f t="shared" si="462"/>
        <v>0</v>
      </c>
      <c r="CM232" s="442">
        <f t="shared" si="462"/>
        <v>0</v>
      </c>
      <c r="CN232" s="442">
        <f t="shared" si="462"/>
        <v>0</v>
      </c>
      <c r="CO232" s="442">
        <f t="shared" si="462"/>
        <v>0</v>
      </c>
      <c r="CP232" s="442">
        <f t="shared" si="462"/>
        <v>0</v>
      </c>
      <c r="CQ232" s="442">
        <f t="shared" si="462"/>
        <v>0</v>
      </c>
      <c r="CR232" s="442">
        <f t="shared" si="462"/>
        <v>0</v>
      </c>
      <c r="CS232" s="442">
        <f t="shared" si="462"/>
        <v>0</v>
      </c>
      <c r="CT232" s="442">
        <f t="shared" si="462"/>
        <v>0</v>
      </c>
      <c r="CU232" s="442">
        <f t="shared" si="462"/>
        <v>0</v>
      </c>
      <c r="CV232" s="442">
        <f t="shared" si="462"/>
        <v>0</v>
      </c>
      <c r="CW232" s="442">
        <f t="shared" si="462"/>
        <v>0</v>
      </c>
      <c r="CX232" s="442">
        <f t="shared" si="462"/>
        <v>0</v>
      </c>
      <c r="CY232" s="442">
        <f t="shared" si="462"/>
        <v>0</v>
      </c>
    </row>
    <row r="233" spans="1:103" s="428" customFormat="1">
      <c r="A233" s="460"/>
      <c r="B233" s="506" t="s">
        <v>128</v>
      </c>
      <c r="C233" s="617"/>
      <c r="D233" s="506"/>
      <c r="E233" s="507"/>
      <c r="F233" s="507"/>
      <c r="G233" s="507">
        <f t="shared" si="453"/>
        <v>730000000</v>
      </c>
      <c r="H233" s="507" t="s">
        <v>136</v>
      </c>
      <c r="I233" s="507"/>
      <c r="J233" s="507">
        <f t="shared" ref="J233:AO233" si="463">SUM(J230:J232)</f>
        <v>0</v>
      </c>
      <c r="K233" s="507">
        <f t="shared" si="463"/>
        <v>0</v>
      </c>
      <c r="L233" s="507">
        <f t="shared" si="463"/>
        <v>0</v>
      </c>
      <c r="M233" s="507">
        <f t="shared" si="463"/>
        <v>0</v>
      </c>
      <c r="N233" s="507">
        <f t="shared" si="463"/>
        <v>0</v>
      </c>
      <c r="O233" s="507">
        <f t="shared" si="463"/>
        <v>0</v>
      </c>
      <c r="P233" s="507">
        <f t="shared" si="463"/>
        <v>712000000</v>
      </c>
      <c r="Q233" s="507">
        <f t="shared" si="463"/>
        <v>90500000</v>
      </c>
      <c r="R233" s="507">
        <f t="shared" si="463"/>
        <v>90500000</v>
      </c>
      <c r="S233" s="507">
        <f t="shared" si="463"/>
        <v>90500000</v>
      </c>
      <c r="T233" s="507">
        <f t="shared" si="463"/>
        <v>90500000</v>
      </c>
      <c r="U233" s="507">
        <f t="shared" si="463"/>
        <v>90500000</v>
      </c>
      <c r="V233" s="507">
        <f t="shared" si="463"/>
        <v>90500000</v>
      </c>
      <c r="W233" s="507">
        <f t="shared" si="463"/>
        <v>90500000</v>
      </c>
      <c r="X233" s="507">
        <f t="shared" si="463"/>
        <v>90500000</v>
      </c>
      <c r="Y233" s="507">
        <f t="shared" si="463"/>
        <v>90500000</v>
      </c>
      <c r="Z233" s="507">
        <f t="shared" si="463"/>
        <v>90500000</v>
      </c>
      <c r="AA233" s="507">
        <f t="shared" si="463"/>
        <v>90500000</v>
      </c>
      <c r="AB233" s="507">
        <f t="shared" si="463"/>
        <v>90500000</v>
      </c>
      <c r="AC233" s="507">
        <f t="shared" si="463"/>
        <v>54000000</v>
      </c>
      <c r="AD233" s="507">
        <f t="shared" si="463"/>
        <v>54000000</v>
      </c>
      <c r="AE233" s="507">
        <f t="shared" si="463"/>
        <v>-1176000000</v>
      </c>
      <c r="AF233" s="507">
        <f t="shared" si="463"/>
        <v>0</v>
      </c>
      <c r="AG233" s="507">
        <f t="shared" si="463"/>
        <v>0</v>
      </c>
      <c r="AH233" s="507">
        <f t="shared" si="463"/>
        <v>0</v>
      </c>
      <c r="AI233" s="507">
        <f t="shared" si="463"/>
        <v>0</v>
      </c>
      <c r="AJ233" s="507">
        <f t="shared" si="463"/>
        <v>0</v>
      </c>
      <c r="AK233" s="507">
        <f t="shared" si="463"/>
        <v>0</v>
      </c>
      <c r="AL233" s="507">
        <f t="shared" si="463"/>
        <v>0</v>
      </c>
      <c r="AM233" s="507">
        <f t="shared" si="463"/>
        <v>0</v>
      </c>
      <c r="AN233" s="507">
        <f t="shared" si="463"/>
        <v>0</v>
      </c>
      <c r="AO233" s="507">
        <f t="shared" si="463"/>
        <v>0</v>
      </c>
      <c r="AP233" s="507">
        <f t="shared" ref="AP233:BU233" si="464">SUM(AP230:AP232)</f>
        <v>0</v>
      </c>
      <c r="AQ233" s="507">
        <f t="shared" si="464"/>
        <v>0</v>
      </c>
      <c r="AR233" s="507">
        <f t="shared" si="464"/>
        <v>0</v>
      </c>
      <c r="AS233" s="507">
        <f t="shared" si="464"/>
        <v>0</v>
      </c>
      <c r="AT233" s="507">
        <f t="shared" si="464"/>
        <v>0</v>
      </c>
      <c r="AU233" s="507">
        <f t="shared" si="464"/>
        <v>0</v>
      </c>
      <c r="AV233" s="507">
        <f t="shared" si="464"/>
        <v>0</v>
      </c>
      <c r="AW233" s="507">
        <f t="shared" si="464"/>
        <v>0</v>
      </c>
      <c r="AX233" s="507">
        <f t="shared" si="464"/>
        <v>0</v>
      </c>
      <c r="AY233" s="507">
        <f t="shared" si="464"/>
        <v>0</v>
      </c>
      <c r="AZ233" s="507">
        <f t="shared" si="464"/>
        <v>0</v>
      </c>
      <c r="BA233" s="507">
        <f t="shared" si="464"/>
        <v>0</v>
      </c>
      <c r="BB233" s="507">
        <f t="shared" si="464"/>
        <v>0</v>
      </c>
      <c r="BC233" s="507">
        <f t="shared" si="464"/>
        <v>0</v>
      </c>
      <c r="BD233" s="507">
        <f t="shared" si="464"/>
        <v>0</v>
      </c>
      <c r="BE233" s="507">
        <f t="shared" si="464"/>
        <v>0</v>
      </c>
      <c r="BF233" s="507">
        <f t="shared" si="464"/>
        <v>0</v>
      </c>
      <c r="BG233" s="507">
        <f t="shared" si="464"/>
        <v>0</v>
      </c>
      <c r="BH233" s="507">
        <f t="shared" si="464"/>
        <v>0</v>
      </c>
      <c r="BI233" s="507">
        <f t="shared" si="464"/>
        <v>0</v>
      </c>
      <c r="BJ233" s="507">
        <f t="shared" si="464"/>
        <v>0</v>
      </c>
      <c r="BK233" s="507">
        <f t="shared" si="464"/>
        <v>0</v>
      </c>
      <c r="BL233" s="507">
        <f t="shared" si="464"/>
        <v>0</v>
      </c>
      <c r="BM233" s="507">
        <f t="shared" si="464"/>
        <v>0</v>
      </c>
      <c r="BN233" s="507">
        <f t="shared" si="464"/>
        <v>0</v>
      </c>
      <c r="BO233" s="507">
        <f t="shared" si="464"/>
        <v>0</v>
      </c>
      <c r="BP233" s="507">
        <f t="shared" si="464"/>
        <v>0</v>
      </c>
      <c r="BQ233" s="507">
        <f t="shared" si="464"/>
        <v>0</v>
      </c>
      <c r="BR233" s="507"/>
      <c r="BS233" s="507">
        <f t="shared" ref="BS233:CY233" si="465">SUM(BS230:BS232)</f>
        <v>1164500000</v>
      </c>
      <c r="BT233" s="507">
        <f t="shared" si="465"/>
        <v>-434500000</v>
      </c>
      <c r="BU233" s="507">
        <f t="shared" si="465"/>
        <v>0</v>
      </c>
      <c r="BV233" s="507">
        <f t="shared" si="465"/>
        <v>0</v>
      </c>
      <c r="BW233" s="507">
        <f t="shared" si="465"/>
        <v>0</v>
      </c>
      <c r="BX233" s="507">
        <f t="shared" si="465"/>
        <v>0</v>
      </c>
      <c r="BY233" s="507">
        <f t="shared" si="465"/>
        <v>0</v>
      </c>
      <c r="BZ233" s="507">
        <f t="shared" si="465"/>
        <v>0</v>
      </c>
      <c r="CA233" s="507">
        <f t="shared" si="465"/>
        <v>0</v>
      </c>
      <c r="CB233" s="507">
        <f t="shared" si="465"/>
        <v>0</v>
      </c>
      <c r="CC233" s="507">
        <f t="shared" si="465"/>
        <v>0</v>
      </c>
      <c r="CD233" s="507">
        <f t="shared" si="465"/>
        <v>0</v>
      </c>
      <c r="CE233" s="507">
        <f t="shared" si="465"/>
        <v>0</v>
      </c>
      <c r="CF233" s="507">
        <f t="shared" si="465"/>
        <v>0</v>
      </c>
      <c r="CG233" s="507">
        <f t="shared" si="465"/>
        <v>0</v>
      </c>
      <c r="CH233" s="507">
        <f t="shared" si="465"/>
        <v>0</v>
      </c>
      <c r="CI233" s="507">
        <f t="shared" si="465"/>
        <v>0</v>
      </c>
      <c r="CJ233" s="507">
        <f t="shared" si="465"/>
        <v>0</v>
      </c>
      <c r="CK233" s="507">
        <f t="shared" si="465"/>
        <v>0</v>
      </c>
      <c r="CL233" s="507">
        <f t="shared" si="465"/>
        <v>0</v>
      </c>
      <c r="CM233" s="507">
        <f t="shared" si="465"/>
        <v>0</v>
      </c>
      <c r="CN233" s="507">
        <f t="shared" si="465"/>
        <v>0</v>
      </c>
      <c r="CO233" s="507">
        <f t="shared" si="465"/>
        <v>0</v>
      </c>
      <c r="CP233" s="507">
        <f t="shared" si="465"/>
        <v>0</v>
      </c>
      <c r="CQ233" s="507">
        <f t="shared" si="465"/>
        <v>0</v>
      </c>
      <c r="CR233" s="507">
        <f t="shared" si="465"/>
        <v>0</v>
      </c>
      <c r="CS233" s="507">
        <f t="shared" si="465"/>
        <v>0</v>
      </c>
      <c r="CT233" s="507">
        <f t="shared" si="465"/>
        <v>0</v>
      </c>
      <c r="CU233" s="507">
        <f t="shared" si="465"/>
        <v>0</v>
      </c>
      <c r="CV233" s="507">
        <f t="shared" si="465"/>
        <v>0</v>
      </c>
      <c r="CW233" s="507">
        <f t="shared" si="465"/>
        <v>0</v>
      </c>
      <c r="CX233" s="507">
        <f t="shared" si="465"/>
        <v>0</v>
      </c>
      <c r="CY233" s="507">
        <f t="shared" si="465"/>
        <v>0</v>
      </c>
    </row>
    <row r="234" spans="1:103" s="428" customFormat="1">
      <c r="A234" s="460"/>
      <c r="B234" s="506" t="s">
        <v>30</v>
      </c>
      <c r="C234" s="617"/>
      <c r="D234" s="506"/>
      <c r="E234" s="507"/>
      <c r="F234" s="507"/>
      <c r="G234" s="507">
        <f t="shared" si="453"/>
        <v>1066992117.9969029</v>
      </c>
      <c r="H234" s="507" t="s">
        <v>136</v>
      </c>
      <c r="I234" s="507"/>
      <c r="J234" s="507">
        <f t="shared" ref="J234:AO234" si="466">SUM(J223,J227,J233)</f>
        <v>0</v>
      </c>
      <c r="K234" s="507">
        <f t="shared" si="466"/>
        <v>0</v>
      </c>
      <c r="L234" s="507">
        <f t="shared" si="466"/>
        <v>0</v>
      </c>
      <c r="M234" s="507">
        <f t="shared" si="466"/>
        <v>0</v>
      </c>
      <c r="N234" s="507">
        <f t="shared" si="466"/>
        <v>0</v>
      </c>
      <c r="O234" s="507">
        <f t="shared" si="466"/>
        <v>0</v>
      </c>
      <c r="P234" s="507">
        <f t="shared" si="466"/>
        <v>30711288.518759489</v>
      </c>
      <c r="Q234" s="507">
        <f t="shared" si="466"/>
        <v>1912850.5009457469</v>
      </c>
      <c r="R234" s="507">
        <f t="shared" si="466"/>
        <v>1603583.3776580691</v>
      </c>
      <c r="S234" s="507">
        <f t="shared" si="466"/>
        <v>1294316.2543703914</v>
      </c>
      <c r="T234" s="507">
        <f t="shared" si="466"/>
        <v>985049.13108272851</v>
      </c>
      <c r="U234" s="507">
        <f t="shared" si="466"/>
        <v>675782.00779505074</v>
      </c>
      <c r="V234" s="507">
        <f t="shared" si="466"/>
        <v>366514.88450738788</v>
      </c>
      <c r="W234" s="507">
        <f t="shared" si="466"/>
        <v>57247.761219710112</v>
      </c>
      <c r="X234" s="507">
        <f t="shared" si="466"/>
        <v>-252019.36206795275</v>
      </c>
      <c r="Y234" s="507">
        <f t="shared" si="466"/>
        <v>-561286.48535563052</v>
      </c>
      <c r="Z234" s="507">
        <f t="shared" si="466"/>
        <v>-870553.60864329338</v>
      </c>
      <c r="AA234" s="507">
        <f t="shared" si="466"/>
        <v>-1179820.7319309711</v>
      </c>
      <c r="AB234" s="507">
        <f t="shared" si="466"/>
        <v>-1489087.8552186489</v>
      </c>
      <c r="AC234" s="507">
        <f t="shared" si="466"/>
        <v>-38298354.978506312</v>
      </c>
      <c r="AD234" s="507">
        <f t="shared" si="466"/>
        <v>-38607622.101793975</v>
      </c>
      <c r="AE234" s="507">
        <f t="shared" si="466"/>
        <v>1110644230.6840811</v>
      </c>
      <c r="AF234" s="507">
        <f t="shared" si="466"/>
        <v>0</v>
      </c>
      <c r="AG234" s="507">
        <f t="shared" si="466"/>
        <v>0</v>
      </c>
      <c r="AH234" s="507">
        <f t="shared" si="466"/>
        <v>0</v>
      </c>
      <c r="AI234" s="507">
        <f t="shared" si="466"/>
        <v>0</v>
      </c>
      <c r="AJ234" s="507">
        <f t="shared" si="466"/>
        <v>0</v>
      </c>
      <c r="AK234" s="507">
        <f t="shared" si="466"/>
        <v>0</v>
      </c>
      <c r="AL234" s="507">
        <f t="shared" si="466"/>
        <v>0</v>
      </c>
      <c r="AM234" s="507">
        <f t="shared" si="466"/>
        <v>0</v>
      </c>
      <c r="AN234" s="507">
        <f t="shared" si="466"/>
        <v>0</v>
      </c>
      <c r="AO234" s="507">
        <f t="shared" si="466"/>
        <v>0</v>
      </c>
      <c r="AP234" s="507">
        <f t="shared" ref="AP234:BU234" si="467">SUM(AP223,AP227,AP233)</f>
        <v>0</v>
      </c>
      <c r="AQ234" s="507">
        <f t="shared" si="467"/>
        <v>0</v>
      </c>
      <c r="AR234" s="507">
        <f t="shared" si="467"/>
        <v>0</v>
      </c>
      <c r="AS234" s="507">
        <f t="shared" si="467"/>
        <v>0</v>
      </c>
      <c r="AT234" s="507">
        <f t="shared" si="467"/>
        <v>0</v>
      </c>
      <c r="AU234" s="507">
        <f t="shared" si="467"/>
        <v>0</v>
      </c>
      <c r="AV234" s="507">
        <f t="shared" si="467"/>
        <v>0</v>
      </c>
      <c r="AW234" s="507">
        <f t="shared" si="467"/>
        <v>0</v>
      </c>
      <c r="AX234" s="507">
        <f t="shared" si="467"/>
        <v>0</v>
      </c>
      <c r="AY234" s="507">
        <f t="shared" si="467"/>
        <v>0</v>
      </c>
      <c r="AZ234" s="507">
        <f t="shared" si="467"/>
        <v>0</v>
      </c>
      <c r="BA234" s="507">
        <f t="shared" si="467"/>
        <v>0</v>
      </c>
      <c r="BB234" s="507">
        <f t="shared" si="467"/>
        <v>0</v>
      </c>
      <c r="BC234" s="507">
        <f t="shared" si="467"/>
        <v>0</v>
      </c>
      <c r="BD234" s="507">
        <f t="shared" si="467"/>
        <v>0</v>
      </c>
      <c r="BE234" s="507">
        <f t="shared" si="467"/>
        <v>0</v>
      </c>
      <c r="BF234" s="507">
        <f t="shared" si="467"/>
        <v>0</v>
      </c>
      <c r="BG234" s="507">
        <f t="shared" si="467"/>
        <v>0</v>
      </c>
      <c r="BH234" s="507">
        <f t="shared" si="467"/>
        <v>0</v>
      </c>
      <c r="BI234" s="507">
        <f t="shared" si="467"/>
        <v>0</v>
      </c>
      <c r="BJ234" s="507">
        <f t="shared" si="467"/>
        <v>0</v>
      </c>
      <c r="BK234" s="507">
        <f t="shared" si="467"/>
        <v>0</v>
      </c>
      <c r="BL234" s="507">
        <f t="shared" si="467"/>
        <v>0</v>
      </c>
      <c r="BM234" s="507">
        <f t="shared" si="467"/>
        <v>0</v>
      </c>
      <c r="BN234" s="507">
        <f t="shared" si="467"/>
        <v>0</v>
      </c>
      <c r="BO234" s="507">
        <f t="shared" si="467"/>
        <v>0</v>
      </c>
      <c r="BP234" s="507">
        <f t="shared" si="467"/>
        <v>0</v>
      </c>
      <c r="BQ234" s="507">
        <f t="shared" si="467"/>
        <v>0</v>
      </c>
      <c r="BR234" s="507"/>
      <c r="BS234" s="507">
        <f t="shared" ref="BS234:CY234" si="468">SUM(BS223,BS227,BS233)</f>
        <v>37182869.790611506</v>
      </c>
      <c r="BT234" s="507">
        <f t="shared" si="468"/>
        <v>1029809248.2062914</v>
      </c>
      <c r="BU234" s="507">
        <f t="shared" si="468"/>
        <v>0</v>
      </c>
      <c r="BV234" s="507">
        <f t="shared" si="468"/>
        <v>0</v>
      </c>
      <c r="BW234" s="507">
        <f t="shared" si="468"/>
        <v>0</v>
      </c>
      <c r="BX234" s="507">
        <f t="shared" si="468"/>
        <v>0</v>
      </c>
      <c r="BY234" s="507">
        <f t="shared" si="468"/>
        <v>0</v>
      </c>
      <c r="BZ234" s="507">
        <f t="shared" si="468"/>
        <v>0</v>
      </c>
      <c r="CA234" s="507">
        <f t="shared" si="468"/>
        <v>0</v>
      </c>
      <c r="CB234" s="507">
        <f t="shared" si="468"/>
        <v>0</v>
      </c>
      <c r="CC234" s="507">
        <f t="shared" si="468"/>
        <v>0</v>
      </c>
      <c r="CD234" s="507">
        <f t="shared" si="468"/>
        <v>0</v>
      </c>
      <c r="CE234" s="507">
        <f t="shared" si="468"/>
        <v>0</v>
      </c>
      <c r="CF234" s="507">
        <f t="shared" si="468"/>
        <v>0</v>
      </c>
      <c r="CG234" s="507">
        <f t="shared" si="468"/>
        <v>0</v>
      </c>
      <c r="CH234" s="507">
        <f t="shared" si="468"/>
        <v>0</v>
      </c>
      <c r="CI234" s="507">
        <f t="shared" si="468"/>
        <v>0</v>
      </c>
      <c r="CJ234" s="507">
        <f t="shared" si="468"/>
        <v>0</v>
      </c>
      <c r="CK234" s="507">
        <f t="shared" si="468"/>
        <v>0</v>
      </c>
      <c r="CL234" s="507">
        <f t="shared" si="468"/>
        <v>0</v>
      </c>
      <c r="CM234" s="507">
        <f t="shared" si="468"/>
        <v>0</v>
      </c>
      <c r="CN234" s="507">
        <f t="shared" si="468"/>
        <v>0</v>
      </c>
      <c r="CO234" s="507">
        <f t="shared" si="468"/>
        <v>0</v>
      </c>
      <c r="CP234" s="507">
        <f t="shared" si="468"/>
        <v>0</v>
      </c>
      <c r="CQ234" s="507">
        <f t="shared" si="468"/>
        <v>0</v>
      </c>
      <c r="CR234" s="507">
        <f t="shared" si="468"/>
        <v>0</v>
      </c>
      <c r="CS234" s="507">
        <f t="shared" si="468"/>
        <v>0</v>
      </c>
      <c r="CT234" s="507">
        <f t="shared" si="468"/>
        <v>0</v>
      </c>
      <c r="CU234" s="507">
        <f t="shared" si="468"/>
        <v>0</v>
      </c>
      <c r="CV234" s="507">
        <f t="shared" si="468"/>
        <v>0</v>
      </c>
      <c r="CW234" s="507">
        <f t="shared" si="468"/>
        <v>0</v>
      </c>
      <c r="CX234" s="507">
        <f t="shared" si="468"/>
        <v>0</v>
      </c>
      <c r="CY234" s="507">
        <f t="shared" si="468"/>
        <v>0</v>
      </c>
    </row>
    <row r="235" spans="1:103">
      <c r="B235" s="427" t="s">
        <v>31</v>
      </c>
      <c r="C235" s="616"/>
      <c r="E235" s="442"/>
      <c r="F235" s="442"/>
      <c r="G235" s="442">
        <f t="shared" si="453"/>
        <v>33113938527.694592</v>
      </c>
      <c r="H235" s="442" t="s">
        <v>136</v>
      </c>
      <c r="I235" s="442"/>
      <c r="J235" s="442">
        <f t="shared" ref="J235:AO235" si="469">I236</f>
        <v>0</v>
      </c>
      <c r="K235" s="442">
        <f t="shared" si="469"/>
        <v>0</v>
      </c>
      <c r="L235" s="442">
        <f t="shared" si="469"/>
        <v>0</v>
      </c>
      <c r="M235" s="442">
        <f t="shared" si="469"/>
        <v>0</v>
      </c>
      <c r="N235" s="442">
        <f t="shared" si="469"/>
        <v>0</v>
      </c>
      <c r="O235" s="442">
        <f t="shared" si="469"/>
        <v>0</v>
      </c>
      <c r="P235" s="442">
        <f t="shared" si="469"/>
        <v>0</v>
      </c>
      <c r="Q235" s="442">
        <f t="shared" si="469"/>
        <v>30711288.518759489</v>
      </c>
      <c r="R235" s="442">
        <f t="shared" si="469"/>
        <v>32624139.019705236</v>
      </c>
      <c r="S235" s="442">
        <f t="shared" si="469"/>
        <v>34227722.397363305</v>
      </c>
      <c r="T235" s="442">
        <f t="shared" si="469"/>
        <v>35522038.651733696</v>
      </c>
      <c r="U235" s="442">
        <f t="shared" si="469"/>
        <v>36507087.782816425</v>
      </c>
      <c r="V235" s="442">
        <f t="shared" si="469"/>
        <v>37182869.790611476</v>
      </c>
      <c r="W235" s="442">
        <f t="shared" si="469"/>
        <v>37549384.675118864</v>
      </c>
      <c r="X235" s="442">
        <f t="shared" si="469"/>
        <v>37606632.436338574</v>
      </c>
      <c r="Y235" s="442">
        <f t="shared" si="469"/>
        <v>37354613.074270621</v>
      </c>
      <c r="Z235" s="442">
        <f t="shared" si="469"/>
        <v>36793326.58891499</v>
      </c>
      <c r="AA235" s="442">
        <f t="shared" si="469"/>
        <v>35922772.980271697</v>
      </c>
      <c r="AB235" s="442">
        <f t="shared" si="469"/>
        <v>34742952.248340726</v>
      </c>
      <c r="AC235" s="442">
        <f t="shared" si="469"/>
        <v>33253864.393122077</v>
      </c>
      <c r="AD235" s="442">
        <f t="shared" si="469"/>
        <v>-5044490.5853842348</v>
      </c>
      <c r="AE235" s="442">
        <f t="shared" si="469"/>
        <v>-43652112.687178209</v>
      </c>
      <c r="AF235" s="442">
        <f t="shared" si="469"/>
        <v>1066992117.9969028</v>
      </c>
      <c r="AG235" s="442">
        <f t="shared" si="469"/>
        <v>1066992117.9969028</v>
      </c>
      <c r="AH235" s="442">
        <f t="shared" si="469"/>
        <v>1066992117.9969028</v>
      </c>
      <c r="AI235" s="442">
        <f t="shared" si="469"/>
        <v>1066992117.9969028</v>
      </c>
      <c r="AJ235" s="442">
        <f t="shared" si="469"/>
        <v>1066992117.9969028</v>
      </c>
      <c r="AK235" s="442">
        <f t="shared" si="469"/>
        <v>1066992117.9969028</v>
      </c>
      <c r="AL235" s="442">
        <f t="shared" si="469"/>
        <v>1066992117.9969028</v>
      </c>
      <c r="AM235" s="442">
        <f t="shared" si="469"/>
        <v>1066992117.9969028</v>
      </c>
      <c r="AN235" s="442">
        <f t="shared" si="469"/>
        <v>1066992117.9969028</v>
      </c>
      <c r="AO235" s="442">
        <f t="shared" si="469"/>
        <v>1066992117.9969028</v>
      </c>
      <c r="AP235" s="442">
        <f t="shared" ref="AP235:BQ235" si="470">AO236</f>
        <v>1066992117.9969028</v>
      </c>
      <c r="AQ235" s="442">
        <f t="shared" si="470"/>
        <v>1066992117.9969028</v>
      </c>
      <c r="AR235" s="442">
        <f t="shared" si="470"/>
        <v>1066992117.9969028</v>
      </c>
      <c r="AS235" s="442">
        <f t="shared" si="470"/>
        <v>1066992117.9969028</v>
      </c>
      <c r="AT235" s="442">
        <f t="shared" si="470"/>
        <v>1066992117.9969028</v>
      </c>
      <c r="AU235" s="442">
        <f t="shared" si="470"/>
        <v>1066992117.9969028</v>
      </c>
      <c r="AV235" s="442">
        <f t="shared" si="470"/>
        <v>1066992117.9969028</v>
      </c>
      <c r="AW235" s="442">
        <f t="shared" si="470"/>
        <v>1066992117.9969028</v>
      </c>
      <c r="AX235" s="442">
        <f t="shared" si="470"/>
        <v>1066992117.9969028</v>
      </c>
      <c r="AY235" s="442">
        <f t="shared" si="470"/>
        <v>1066992117.9969028</v>
      </c>
      <c r="AZ235" s="442">
        <f t="shared" si="470"/>
        <v>1066992117.9969028</v>
      </c>
      <c r="BA235" s="442">
        <f t="shared" si="470"/>
        <v>1066992117.9969028</v>
      </c>
      <c r="BB235" s="442">
        <f t="shared" si="470"/>
        <v>1066992117.9969028</v>
      </c>
      <c r="BC235" s="442">
        <f t="shared" si="470"/>
        <v>1066992117.9969028</v>
      </c>
      <c r="BD235" s="442">
        <f t="shared" si="470"/>
        <v>1066992117.9969028</v>
      </c>
      <c r="BE235" s="442">
        <f t="shared" si="470"/>
        <v>1066992117.9969028</v>
      </c>
      <c r="BF235" s="442">
        <f t="shared" si="470"/>
        <v>1066992117.9969028</v>
      </c>
      <c r="BG235" s="442">
        <f t="shared" si="470"/>
        <v>1066992117.9969028</v>
      </c>
      <c r="BH235" s="442">
        <f t="shared" si="470"/>
        <v>1066992117.9969028</v>
      </c>
      <c r="BI235" s="442">
        <f t="shared" si="470"/>
        <v>1066992117.9969028</v>
      </c>
      <c r="BJ235" s="442">
        <f t="shared" si="470"/>
        <v>1066992117.9969028</v>
      </c>
      <c r="BK235" s="442">
        <f t="shared" si="470"/>
        <v>1066992117.9969028</v>
      </c>
      <c r="BL235" s="442">
        <f t="shared" si="470"/>
        <v>1066992117.9969028</v>
      </c>
      <c r="BM235" s="442">
        <f t="shared" si="470"/>
        <v>1066992117.9969028</v>
      </c>
      <c r="BN235" s="442">
        <f t="shared" si="470"/>
        <v>1066992117.9969028</v>
      </c>
      <c r="BO235" s="442">
        <f t="shared" si="470"/>
        <v>1066992117.9969028</v>
      </c>
      <c r="BP235" s="442">
        <f t="shared" si="470"/>
        <v>1066992117.9969028</v>
      </c>
      <c r="BQ235" s="442">
        <f t="shared" si="470"/>
        <v>1066992117.9969028</v>
      </c>
      <c r="BR235" s="442"/>
      <c r="BS235" s="442">
        <f t="shared" ref="BS235:CY235" si="471">BR236</f>
        <v>0</v>
      </c>
      <c r="BT235" s="442">
        <f t="shared" si="471"/>
        <v>37182869.790611506</v>
      </c>
      <c r="BU235" s="442">
        <f t="shared" si="471"/>
        <v>1066992117.9969029</v>
      </c>
      <c r="BV235" s="442">
        <f t="shared" si="471"/>
        <v>1066992117.9969029</v>
      </c>
      <c r="BW235" s="442">
        <f t="shared" si="471"/>
        <v>1066992117.9969029</v>
      </c>
      <c r="BX235" s="442">
        <f t="shared" si="471"/>
        <v>1066992117.9969029</v>
      </c>
      <c r="BY235" s="442">
        <f t="shared" si="471"/>
        <v>1066992117.9969029</v>
      </c>
      <c r="BZ235" s="442">
        <f t="shared" si="471"/>
        <v>1066992117.9969029</v>
      </c>
      <c r="CA235" s="442">
        <f t="shared" si="471"/>
        <v>1066992117.9969029</v>
      </c>
      <c r="CB235" s="442">
        <f t="shared" si="471"/>
        <v>1066992117.9969029</v>
      </c>
      <c r="CC235" s="442">
        <f t="shared" si="471"/>
        <v>1066992117.9969029</v>
      </c>
      <c r="CD235" s="442">
        <f t="shared" si="471"/>
        <v>1066992117.9969029</v>
      </c>
      <c r="CE235" s="442">
        <f t="shared" si="471"/>
        <v>1066992117.9969029</v>
      </c>
      <c r="CF235" s="442">
        <f t="shared" si="471"/>
        <v>1066992117.9969029</v>
      </c>
      <c r="CG235" s="442">
        <f t="shared" si="471"/>
        <v>1066992117.9969029</v>
      </c>
      <c r="CH235" s="442">
        <f t="shared" si="471"/>
        <v>1066992117.9969029</v>
      </c>
      <c r="CI235" s="442">
        <f t="shared" si="471"/>
        <v>1066992117.9969029</v>
      </c>
      <c r="CJ235" s="442">
        <f t="shared" si="471"/>
        <v>1066992117.9969029</v>
      </c>
      <c r="CK235" s="442">
        <f t="shared" si="471"/>
        <v>1066992117.9969029</v>
      </c>
      <c r="CL235" s="442">
        <f t="shared" si="471"/>
        <v>1066992117.9969029</v>
      </c>
      <c r="CM235" s="442">
        <f t="shared" si="471"/>
        <v>1066992117.9969029</v>
      </c>
      <c r="CN235" s="442">
        <f t="shared" si="471"/>
        <v>1066992117.9969029</v>
      </c>
      <c r="CO235" s="442">
        <f t="shared" si="471"/>
        <v>1066992117.9969029</v>
      </c>
      <c r="CP235" s="442">
        <f t="shared" si="471"/>
        <v>1066992117.9969029</v>
      </c>
      <c r="CQ235" s="442">
        <f t="shared" si="471"/>
        <v>1066992117.9969029</v>
      </c>
      <c r="CR235" s="442">
        <f t="shared" si="471"/>
        <v>1066992117.9969029</v>
      </c>
      <c r="CS235" s="442">
        <f t="shared" si="471"/>
        <v>1066992117.9969029</v>
      </c>
      <c r="CT235" s="442">
        <f t="shared" si="471"/>
        <v>1066992117.9969029</v>
      </c>
      <c r="CU235" s="442">
        <f t="shared" si="471"/>
        <v>1066992117.9969029</v>
      </c>
      <c r="CV235" s="442">
        <f t="shared" si="471"/>
        <v>1066992117.9969029</v>
      </c>
      <c r="CW235" s="442">
        <f t="shared" si="471"/>
        <v>1066992117.9969029</v>
      </c>
      <c r="CX235" s="442">
        <f t="shared" si="471"/>
        <v>1066992117.9969029</v>
      </c>
      <c r="CY235" s="442">
        <f t="shared" si="471"/>
        <v>1066992117.9969029</v>
      </c>
    </row>
    <row r="236" spans="1:103" s="428" customFormat="1">
      <c r="A236" s="460"/>
      <c r="B236" s="506" t="s">
        <v>32</v>
      </c>
      <c r="C236" s="617"/>
      <c r="D236" s="506"/>
      <c r="E236" s="507"/>
      <c r="F236" s="507"/>
      <c r="G236" s="507">
        <f t="shared" si="453"/>
        <v>34180930645.691494</v>
      </c>
      <c r="H236" s="507" t="s">
        <v>136</v>
      </c>
      <c r="I236" s="507"/>
      <c r="J236" s="507">
        <f t="shared" ref="J236:AO236" si="472">SUM(J234:J235)</f>
        <v>0</v>
      </c>
      <c r="K236" s="507">
        <f t="shared" si="472"/>
        <v>0</v>
      </c>
      <c r="L236" s="507">
        <f t="shared" si="472"/>
        <v>0</v>
      </c>
      <c r="M236" s="507">
        <f t="shared" si="472"/>
        <v>0</v>
      </c>
      <c r="N236" s="507">
        <f t="shared" si="472"/>
        <v>0</v>
      </c>
      <c r="O236" s="507">
        <f t="shared" si="472"/>
        <v>0</v>
      </c>
      <c r="P236" s="507">
        <f t="shared" si="472"/>
        <v>30711288.518759489</v>
      </c>
      <c r="Q236" s="507">
        <f t="shared" si="472"/>
        <v>32624139.019705236</v>
      </c>
      <c r="R236" s="507">
        <f t="shared" si="472"/>
        <v>34227722.397363305</v>
      </c>
      <c r="S236" s="507">
        <f t="shared" si="472"/>
        <v>35522038.651733696</v>
      </c>
      <c r="T236" s="507">
        <f t="shared" si="472"/>
        <v>36507087.782816425</v>
      </c>
      <c r="U236" s="507">
        <f t="shared" si="472"/>
        <v>37182869.790611476</v>
      </c>
      <c r="V236" s="507">
        <f t="shared" si="472"/>
        <v>37549384.675118864</v>
      </c>
      <c r="W236" s="507">
        <f t="shared" si="472"/>
        <v>37606632.436338574</v>
      </c>
      <c r="X236" s="507">
        <f t="shared" si="472"/>
        <v>37354613.074270621</v>
      </c>
      <c r="Y236" s="507">
        <f t="shared" si="472"/>
        <v>36793326.58891499</v>
      </c>
      <c r="Z236" s="507">
        <f t="shared" si="472"/>
        <v>35922772.980271697</v>
      </c>
      <c r="AA236" s="507">
        <f t="shared" si="472"/>
        <v>34742952.248340726</v>
      </c>
      <c r="AB236" s="507">
        <f t="shared" si="472"/>
        <v>33253864.393122077</v>
      </c>
      <c r="AC236" s="507">
        <f t="shared" si="472"/>
        <v>-5044490.5853842348</v>
      </c>
      <c r="AD236" s="507">
        <f t="shared" si="472"/>
        <v>-43652112.687178209</v>
      </c>
      <c r="AE236" s="507">
        <f t="shared" si="472"/>
        <v>1066992117.9969028</v>
      </c>
      <c r="AF236" s="507">
        <f t="shared" si="472"/>
        <v>1066992117.9969028</v>
      </c>
      <c r="AG236" s="507">
        <f t="shared" si="472"/>
        <v>1066992117.9969028</v>
      </c>
      <c r="AH236" s="507">
        <f t="shared" si="472"/>
        <v>1066992117.9969028</v>
      </c>
      <c r="AI236" s="507">
        <f t="shared" si="472"/>
        <v>1066992117.9969028</v>
      </c>
      <c r="AJ236" s="507">
        <f t="shared" si="472"/>
        <v>1066992117.9969028</v>
      </c>
      <c r="AK236" s="507">
        <f t="shared" si="472"/>
        <v>1066992117.9969028</v>
      </c>
      <c r="AL236" s="507">
        <f t="shared" si="472"/>
        <v>1066992117.9969028</v>
      </c>
      <c r="AM236" s="507">
        <f t="shared" si="472"/>
        <v>1066992117.9969028</v>
      </c>
      <c r="AN236" s="507">
        <f t="shared" si="472"/>
        <v>1066992117.9969028</v>
      </c>
      <c r="AO236" s="507">
        <f t="shared" si="472"/>
        <v>1066992117.9969028</v>
      </c>
      <c r="AP236" s="507">
        <f t="shared" ref="AP236:BU236" si="473">SUM(AP234:AP235)</f>
        <v>1066992117.9969028</v>
      </c>
      <c r="AQ236" s="507">
        <f t="shared" si="473"/>
        <v>1066992117.9969028</v>
      </c>
      <c r="AR236" s="507">
        <f t="shared" si="473"/>
        <v>1066992117.9969028</v>
      </c>
      <c r="AS236" s="507">
        <f t="shared" si="473"/>
        <v>1066992117.9969028</v>
      </c>
      <c r="AT236" s="507">
        <f t="shared" si="473"/>
        <v>1066992117.9969028</v>
      </c>
      <c r="AU236" s="507">
        <f t="shared" si="473"/>
        <v>1066992117.9969028</v>
      </c>
      <c r="AV236" s="507">
        <f t="shared" si="473"/>
        <v>1066992117.9969028</v>
      </c>
      <c r="AW236" s="507">
        <f t="shared" si="473"/>
        <v>1066992117.9969028</v>
      </c>
      <c r="AX236" s="507">
        <f t="shared" si="473"/>
        <v>1066992117.9969028</v>
      </c>
      <c r="AY236" s="507">
        <f t="shared" si="473"/>
        <v>1066992117.9969028</v>
      </c>
      <c r="AZ236" s="507">
        <f t="shared" si="473"/>
        <v>1066992117.9969028</v>
      </c>
      <c r="BA236" s="507">
        <f t="shared" si="473"/>
        <v>1066992117.9969028</v>
      </c>
      <c r="BB236" s="507">
        <f t="shared" si="473"/>
        <v>1066992117.9969028</v>
      </c>
      <c r="BC236" s="507">
        <f t="shared" si="473"/>
        <v>1066992117.9969028</v>
      </c>
      <c r="BD236" s="507">
        <f t="shared" si="473"/>
        <v>1066992117.9969028</v>
      </c>
      <c r="BE236" s="507">
        <f t="shared" si="473"/>
        <v>1066992117.9969028</v>
      </c>
      <c r="BF236" s="507">
        <f t="shared" si="473"/>
        <v>1066992117.9969028</v>
      </c>
      <c r="BG236" s="507">
        <f t="shared" si="473"/>
        <v>1066992117.9969028</v>
      </c>
      <c r="BH236" s="507">
        <f t="shared" si="473"/>
        <v>1066992117.9969028</v>
      </c>
      <c r="BI236" s="507">
        <f t="shared" si="473"/>
        <v>1066992117.9969028</v>
      </c>
      <c r="BJ236" s="507">
        <f t="shared" si="473"/>
        <v>1066992117.9969028</v>
      </c>
      <c r="BK236" s="507">
        <f t="shared" si="473"/>
        <v>1066992117.9969028</v>
      </c>
      <c r="BL236" s="507">
        <f t="shared" si="473"/>
        <v>1066992117.9969028</v>
      </c>
      <c r="BM236" s="507">
        <f t="shared" si="473"/>
        <v>1066992117.9969028</v>
      </c>
      <c r="BN236" s="507">
        <f t="shared" si="473"/>
        <v>1066992117.9969028</v>
      </c>
      <c r="BO236" s="507">
        <f t="shared" si="473"/>
        <v>1066992117.9969028</v>
      </c>
      <c r="BP236" s="507">
        <f t="shared" si="473"/>
        <v>1066992117.9969028</v>
      </c>
      <c r="BQ236" s="507">
        <f t="shared" si="473"/>
        <v>1066992117.9969028</v>
      </c>
      <c r="BR236" s="507"/>
      <c r="BS236" s="507">
        <f t="shared" ref="BS236:CY236" si="474">SUM(BS234:BS235)</f>
        <v>37182869.790611506</v>
      </c>
      <c r="BT236" s="507">
        <f t="shared" si="474"/>
        <v>1066992117.9969029</v>
      </c>
      <c r="BU236" s="507">
        <f t="shared" si="474"/>
        <v>1066992117.9969029</v>
      </c>
      <c r="BV236" s="507">
        <f t="shared" si="474"/>
        <v>1066992117.9969029</v>
      </c>
      <c r="BW236" s="507">
        <f t="shared" si="474"/>
        <v>1066992117.9969029</v>
      </c>
      <c r="BX236" s="507">
        <f t="shared" si="474"/>
        <v>1066992117.9969029</v>
      </c>
      <c r="BY236" s="507">
        <f t="shared" si="474"/>
        <v>1066992117.9969029</v>
      </c>
      <c r="BZ236" s="507">
        <f t="shared" si="474"/>
        <v>1066992117.9969029</v>
      </c>
      <c r="CA236" s="507">
        <f t="shared" si="474"/>
        <v>1066992117.9969029</v>
      </c>
      <c r="CB236" s="507">
        <f t="shared" si="474"/>
        <v>1066992117.9969029</v>
      </c>
      <c r="CC236" s="507">
        <f t="shared" si="474"/>
        <v>1066992117.9969029</v>
      </c>
      <c r="CD236" s="507">
        <f t="shared" si="474"/>
        <v>1066992117.9969029</v>
      </c>
      <c r="CE236" s="507">
        <f t="shared" si="474"/>
        <v>1066992117.9969029</v>
      </c>
      <c r="CF236" s="507">
        <f t="shared" si="474"/>
        <v>1066992117.9969029</v>
      </c>
      <c r="CG236" s="507">
        <f t="shared" si="474"/>
        <v>1066992117.9969029</v>
      </c>
      <c r="CH236" s="507">
        <f t="shared" si="474"/>
        <v>1066992117.9969029</v>
      </c>
      <c r="CI236" s="507">
        <f t="shared" si="474"/>
        <v>1066992117.9969029</v>
      </c>
      <c r="CJ236" s="507">
        <f t="shared" si="474"/>
        <v>1066992117.9969029</v>
      </c>
      <c r="CK236" s="507">
        <f t="shared" si="474"/>
        <v>1066992117.9969029</v>
      </c>
      <c r="CL236" s="507">
        <f t="shared" si="474"/>
        <v>1066992117.9969029</v>
      </c>
      <c r="CM236" s="507">
        <f t="shared" si="474"/>
        <v>1066992117.9969029</v>
      </c>
      <c r="CN236" s="507">
        <f t="shared" si="474"/>
        <v>1066992117.9969029</v>
      </c>
      <c r="CO236" s="507">
        <f t="shared" si="474"/>
        <v>1066992117.9969029</v>
      </c>
      <c r="CP236" s="507">
        <f t="shared" si="474"/>
        <v>1066992117.9969029</v>
      </c>
      <c r="CQ236" s="507">
        <f t="shared" si="474"/>
        <v>1066992117.9969029</v>
      </c>
      <c r="CR236" s="507">
        <f t="shared" si="474"/>
        <v>1066992117.9969029</v>
      </c>
      <c r="CS236" s="507">
        <f t="shared" si="474"/>
        <v>1066992117.9969029</v>
      </c>
      <c r="CT236" s="507">
        <f t="shared" si="474"/>
        <v>1066992117.9969029</v>
      </c>
      <c r="CU236" s="507">
        <f t="shared" si="474"/>
        <v>1066992117.9969029</v>
      </c>
      <c r="CV236" s="507">
        <f t="shared" si="474"/>
        <v>1066992117.9969029</v>
      </c>
      <c r="CW236" s="507">
        <f t="shared" si="474"/>
        <v>1066992117.9969029</v>
      </c>
      <c r="CX236" s="507">
        <f t="shared" si="474"/>
        <v>1066992117.9969029</v>
      </c>
      <c r="CY236" s="507">
        <f t="shared" si="474"/>
        <v>1066992117.9969029</v>
      </c>
    </row>
    <row r="237" spans="1:103">
      <c r="L237" s="575"/>
      <c r="M237" s="575"/>
      <c r="N237" s="575"/>
      <c r="O237" s="575"/>
      <c r="P237" s="575"/>
      <c r="Q237" s="575"/>
      <c r="R237" s="575"/>
      <c r="S237" s="575"/>
      <c r="BS237" s="442"/>
      <c r="BT237" s="442"/>
      <c r="BU237" s="442"/>
      <c r="BV237" s="442"/>
      <c r="BW237" s="442"/>
      <c r="BX237" s="442"/>
      <c r="BY237" s="442"/>
      <c r="BZ237" s="442"/>
      <c r="CA237" s="442"/>
      <c r="CB237" s="442"/>
      <c r="CC237" s="442"/>
      <c r="CD237" s="442"/>
      <c r="CE237" s="442"/>
      <c r="CF237" s="442"/>
      <c r="CG237" s="442"/>
      <c r="CH237" s="442"/>
      <c r="CI237" s="442"/>
      <c r="CJ237" s="442"/>
      <c r="CK237" s="442"/>
      <c r="CL237" s="442"/>
      <c r="CM237" s="442"/>
      <c r="CN237" s="442"/>
      <c r="CO237" s="442"/>
      <c r="CP237" s="442"/>
      <c r="CQ237" s="442"/>
      <c r="CR237" s="442"/>
      <c r="CS237" s="442"/>
      <c r="CT237" s="442"/>
      <c r="CU237" s="442"/>
      <c r="CV237" s="442"/>
      <c r="CW237" s="442"/>
      <c r="CX237" s="442"/>
      <c r="CY237" s="442"/>
    </row>
    <row r="238" spans="1:103">
      <c r="A238" s="432" t="s">
        <v>66</v>
      </c>
      <c r="B238" s="593" t="s">
        <v>33</v>
      </c>
      <c r="L238" s="575"/>
      <c r="M238" s="575"/>
      <c r="N238" s="575"/>
      <c r="O238" s="575"/>
      <c r="P238" s="575"/>
      <c r="Q238" s="575"/>
      <c r="R238" s="575"/>
      <c r="S238" s="575"/>
      <c r="BS238" s="442"/>
      <c r="BT238" s="442"/>
      <c r="BU238" s="442"/>
      <c r="BV238" s="442"/>
      <c r="BW238" s="442"/>
      <c r="BX238" s="442"/>
      <c r="BY238" s="442"/>
      <c r="BZ238" s="442"/>
      <c r="CA238" s="442"/>
      <c r="CB238" s="442"/>
      <c r="CC238" s="442"/>
      <c r="CD238" s="442"/>
      <c r="CE238" s="442"/>
      <c r="CF238" s="442"/>
      <c r="CG238" s="442"/>
      <c r="CH238" s="442"/>
      <c r="CI238" s="442"/>
      <c r="CJ238" s="442"/>
      <c r="CK238" s="442"/>
      <c r="CL238" s="442"/>
      <c r="CM238" s="442"/>
      <c r="CN238" s="442"/>
      <c r="CO238" s="442"/>
      <c r="CP238" s="442"/>
      <c r="CQ238" s="442"/>
      <c r="CR238" s="442"/>
      <c r="CS238" s="442"/>
      <c r="CT238" s="442"/>
      <c r="CU238" s="442"/>
      <c r="CV238" s="442"/>
    </row>
    <row r="239" spans="1:103">
      <c r="B239" s="428" t="s">
        <v>35</v>
      </c>
      <c r="L239" s="576"/>
      <c r="M239" s="576"/>
      <c r="N239" s="576"/>
      <c r="O239" s="576"/>
      <c r="P239" s="576"/>
      <c r="Q239" s="576"/>
      <c r="R239" s="576"/>
      <c r="S239" s="576"/>
    </row>
    <row r="240" spans="1:103">
      <c r="B240" s="428" t="s">
        <v>36</v>
      </c>
      <c r="L240" s="576"/>
      <c r="M240" s="576"/>
      <c r="N240" s="576"/>
      <c r="O240" s="576"/>
      <c r="P240" s="576"/>
      <c r="Q240" s="576"/>
      <c r="R240" s="576"/>
      <c r="S240" s="576"/>
    </row>
    <row r="241" spans="1:103">
      <c r="B241" s="427" t="s">
        <v>34</v>
      </c>
      <c r="I241" s="520"/>
      <c r="J241" s="520">
        <f t="shared" ref="J241:AO241" si="475">J236</f>
        <v>0</v>
      </c>
      <c r="K241" s="520">
        <f t="shared" si="475"/>
        <v>0</v>
      </c>
      <c r="L241" s="520">
        <f t="shared" si="475"/>
        <v>0</v>
      </c>
      <c r="M241" s="520">
        <f t="shared" si="475"/>
        <v>0</v>
      </c>
      <c r="N241" s="520">
        <f t="shared" si="475"/>
        <v>0</v>
      </c>
      <c r="O241" s="520">
        <f t="shared" si="475"/>
        <v>0</v>
      </c>
      <c r="P241" s="520">
        <f t="shared" si="475"/>
        <v>30711288.518759489</v>
      </c>
      <c r="Q241" s="520">
        <f t="shared" si="475"/>
        <v>32624139.019705236</v>
      </c>
      <c r="R241" s="520">
        <f t="shared" si="475"/>
        <v>34227722.397363305</v>
      </c>
      <c r="S241" s="520">
        <f t="shared" si="475"/>
        <v>35522038.651733696</v>
      </c>
      <c r="T241" s="520">
        <f t="shared" si="475"/>
        <v>36507087.782816425</v>
      </c>
      <c r="U241" s="520">
        <f t="shared" si="475"/>
        <v>37182869.790611476</v>
      </c>
      <c r="V241" s="520">
        <f t="shared" si="475"/>
        <v>37549384.675118864</v>
      </c>
      <c r="W241" s="520">
        <f t="shared" si="475"/>
        <v>37606632.436338574</v>
      </c>
      <c r="X241" s="520">
        <f t="shared" si="475"/>
        <v>37354613.074270621</v>
      </c>
      <c r="Y241" s="520">
        <f t="shared" si="475"/>
        <v>36793326.58891499</v>
      </c>
      <c r="Z241" s="520">
        <f t="shared" si="475"/>
        <v>35922772.980271697</v>
      </c>
      <c r="AA241" s="520">
        <f t="shared" si="475"/>
        <v>34742952.248340726</v>
      </c>
      <c r="AB241" s="520">
        <f t="shared" si="475"/>
        <v>33253864.393122077</v>
      </c>
      <c r="AC241" s="520">
        <f t="shared" si="475"/>
        <v>-5044490.5853842348</v>
      </c>
      <c r="AD241" s="520">
        <f t="shared" si="475"/>
        <v>-43652112.687178209</v>
      </c>
      <c r="AE241" s="520">
        <f t="shared" si="475"/>
        <v>1066992117.9969028</v>
      </c>
      <c r="AF241" s="520">
        <f t="shared" si="475"/>
        <v>1066992117.9969028</v>
      </c>
      <c r="AG241" s="520">
        <f t="shared" si="475"/>
        <v>1066992117.9969028</v>
      </c>
      <c r="AH241" s="520">
        <f t="shared" si="475"/>
        <v>1066992117.9969028</v>
      </c>
      <c r="AI241" s="520">
        <f t="shared" si="475"/>
        <v>1066992117.9969028</v>
      </c>
      <c r="AJ241" s="520">
        <f t="shared" si="475"/>
        <v>1066992117.9969028</v>
      </c>
      <c r="AK241" s="520">
        <f t="shared" si="475"/>
        <v>1066992117.9969028</v>
      </c>
      <c r="AL241" s="520">
        <f t="shared" si="475"/>
        <v>1066992117.9969028</v>
      </c>
      <c r="AM241" s="520">
        <f t="shared" si="475"/>
        <v>1066992117.9969028</v>
      </c>
      <c r="AN241" s="520">
        <f t="shared" si="475"/>
        <v>1066992117.9969028</v>
      </c>
      <c r="AO241" s="520">
        <f t="shared" si="475"/>
        <v>1066992117.9969028</v>
      </c>
      <c r="AP241" s="520">
        <f t="shared" ref="AP241:BQ241" si="476">AP236</f>
        <v>1066992117.9969028</v>
      </c>
      <c r="AQ241" s="520">
        <f t="shared" si="476"/>
        <v>1066992117.9969028</v>
      </c>
      <c r="AR241" s="520">
        <f t="shared" si="476"/>
        <v>1066992117.9969028</v>
      </c>
      <c r="AS241" s="520">
        <f t="shared" si="476"/>
        <v>1066992117.9969028</v>
      </c>
      <c r="AT241" s="520">
        <f t="shared" si="476"/>
        <v>1066992117.9969028</v>
      </c>
      <c r="AU241" s="520">
        <f t="shared" si="476"/>
        <v>1066992117.9969028</v>
      </c>
      <c r="AV241" s="520">
        <f t="shared" si="476"/>
        <v>1066992117.9969028</v>
      </c>
      <c r="AW241" s="520">
        <f t="shared" si="476"/>
        <v>1066992117.9969028</v>
      </c>
      <c r="AX241" s="520">
        <f t="shared" si="476"/>
        <v>1066992117.9969028</v>
      </c>
      <c r="AY241" s="520">
        <f t="shared" si="476"/>
        <v>1066992117.9969028</v>
      </c>
      <c r="AZ241" s="520">
        <f t="shared" si="476"/>
        <v>1066992117.9969028</v>
      </c>
      <c r="BA241" s="520">
        <f t="shared" si="476"/>
        <v>1066992117.9969028</v>
      </c>
      <c r="BB241" s="520">
        <f t="shared" si="476"/>
        <v>1066992117.9969028</v>
      </c>
      <c r="BC241" s="520">
        <f t="shared" si="476"/>
        <v>1066992117.9969028</v>
      </c>
      <c r="BD241" s="520">
        <f t="shared" si="476"/>
        <v>1066992117.9969028</v>
      </c>
      <c r="BE241" s="520">
        <f t="shared" si="476"/>
        <v>1066992117.9969028</v>
      </c>
      <c r="BF241" s="520">
        <f t="shared" si="476"/>
        <v>1066992117.9969028</v>
      </c>
      <c r="BG241" s="520">
        <f t="shared" si="476"/>
        <v>1066992117.9969028</v>
      </c>
      <c r="BH241" s="520">
        <f t="shared" si="476"/>
        <v>1066992117.9969028</v>
      </c>
      <c r="BI241" s="520">
        <f t="shared" si="476"/>
        <v>1066992117.9969028</v>
      </c>
      <c r="BJ241" s="520">
        <f t="shared" si="476"/>
        <v>1066992117.9969028</v>
      </c>
      <c r="BK241" s="520">
        <f t="shared" si="476"/>
        <v>1066992117.9969028</v>
      </c>
      <c r="BL241" s="520">
        <f t="shared" si="476"/>
        <v>1066992117.9969028</v>
      </c>
      <c r="BM241" s="520">
        <f t="shared" si="476"/>
        <v>1066992117.9969028</v>
      </c>
      <c r="BN241" s="520">
        <f t="shared" si="476"/>
        <v>1066992117.9969028</v>
      </c>
      <c r="BO241" s="520">
        <f t="shared" si="476"/>
        <v>1066992117.9969028</v>
      </c>
      <c r="BP241" s="520">
        <f t="shared" si="476"/>
        <v>1066992117.9969028</v>
      </c>
      <c r="BQ241" s="520">
        <f t="shared" si="476"/>
        <v>1066992117.9969028</v>
      </c>
      <c r="BR241" s="520"/>
      <c r="BS241" s="520">
        <f t="shared" ref="BS241:CY241" si="477">BS236</f>
        <v>37182869.790611506</v>
      </c>
      <c r="BT241" s="520">
        <f t="shared" si="477"/>
        <v>1066992117.9969029</v>
      </c>
      <c r="BU241" s="520">
        <f t="shared" si="477"/>
        <v>1066992117.9969029</v>
      </c>
      <c r="BV241" s="520">
        <f t="shared" si="477"/>
        <v>1066992117.9969029</v>
      </c>
      <c r="BW241" s="520">
        <f t="shared" si="477"/>
        <v>1066992117.9969029</v>
      </c>
      <c r="BX241" s="520">
        <f t="shared" si="477"/>
        <v>1066992117.9969029</v>
      </c>
      <c r="BY241" s="520">
        <f t="shared" si="477"/>
        <v>1066992117.9969029</v>
      </c>
      <c r="BZ241" s="520">
        <f t="shared" si="477"/>
        <v>1066992117.9969029</v>
      </c>
      <c r="CA241" s="520">
        <f t="shared" si="477"/>
        <v>1066992117.9969029</v>
      </c>
      <c r="CB241" s="520">
        <f t="shared" si="477"/>
        <v>1066992117.9969029</v>
      </c>
      <c r="CC241" s="520">
        <f t="shared" si="477"/>
        <v>1066992117.9969029</v>
      </c>
      <c r="CD241" s="520">
        <f t="shared" si="477"/>
        <v>1066992117.9969029</v>
      </c>
      <c r="CE241" s="520">
        <f t="shared" si="477"/>
        <v>1066992117.9969029</v>
      </c>
      <c r="CF241" s="520">
        <f t="shared" si="477"/>
        <v>1066992117.9969029</v>
      </c>
      <c r="CG241" s="520">
        <f t="shared" si="477"/>
        <v>1066992117.9969029</v>
      </c>
      <c r="CH241" s="520">
        <f t="shared" si="477"/>
        <v>1066992117.9969029</v>
      </c>
      <c r="CI241" s="520">
        <f t="shared" si="477"/>
        <v>1066992117.9969029</v>
      </c>
      <c r="CJ241" s="520">
        <f t="shared" si="477"/>
        <v>1066992117.9969029</v>
      </c>
      <c r="CK241" s="520">
        <f t="shared" si="477"/>
        <v>1066992117.9969029</v>
      </c>
      <c r="CL241" s="520">
        <f t="shared" si="477"/>
        <v>1066992117.9969029</v>
      </c>
      <c r="CM241" s="520">
        <f t="shared" si="477"/>
        <v>1066992117.9969029</v>
      </c>
      <c r="CN241" s="520">
        <f t="shared" si="477"/>
        <v>1066992117.9969029</v>
      </c>
      <c r="CO241" s="520">
        <f t="shared" si="477"/>
        <v>1066992117.9969029</v>
      </c>
      <c r="CP241" s="520">
        <f t="shared" si="477"/>
        <v>1066992117.9969029</v>
      </c>
      <c r="CQ241" s="520">
        <f t="shared" si="477"/>
        <v>1066992117.9969029</v>
      </c>
      <c r="CR241" s="520">
        <f t="shared" si="477"/>
        <v>1066992117.9969029</v>
      </c>
      <c r="CS241" s="520">
        <f t="shared" si="477"/>
        <v>1066992117.9969029</v>
      </c>
      <c r="CT241" s="520">
        <f t="shared" si="477"/>
        <v>1066992117.9969029</v>
      </c>
      <c r="CU241" s="520">
        <f t="shared" si="477"/>
        <v>1066992117.9969029</v>
      </c>
      <c r="CV241" s="520">
        <f t="shared" si="477"/>
        <v>1066992117.9969029</v>
      </c>
      <c r="CW241" s="520">
        <f t="shared" si="477"/>
        <v>1066992117.9969029</v>
      </c>
      <c r="CX241" s="520">
        <f t="shared" si="477"/>
        <v>1066992117.9969029</v>
      </c>
      <c r="CY241" s="520">
        <f t="shared" si="477"/>
        <v>1066992117.9969029</v>
      </c>
    </row>
    <row r="242" spans="1:103">
      <c r="B242" s="427" t="s">
        <v>196</v>
      </c>
      <c r="I242" s="520"/>
      <c r="J242" s="520"/>
      <c r="K242" s="520"/>
      <c r="L242" s="520"/>
      <c r="M242" s="520"/>
      <c r="N242" s="520"/>
      <c r="O242" s="520"/>
      <c r="P242" s="520"/>
      <c r="Q242" s="520"/>
      <c r="R242" s="520"/>
      <c r="S242" s="520"/>
      <c r="T242" s="520"/>
      <c r="U242" s="520"/>
      <c r="V242" s="520"/>
      <c r="W242" s="520"/>
      <c r="X242" s="520"/>
      <c r="Y242" s="520"/>
      <c r="Z242" s="520"/>
      <c r="AA242" s="520"/>
      <c r="AB242" s="520"/>
      <c r="AC242" s="520"/>
      <c r="AD242" s="520"/>
      <c r="AE242" s="520"/>
      <c r="AF242" s="520"/>
      <c r="AG242" s="520"/>
      <c r="AH242" s="520"/>
      <c r="AI242" s="520"/>
      <c r="AJ242" s="520"/>
      <c r="AK242" s="520"/>
      <c r="AL242" s="520"/>
      <c r="AM242" s="520"/>
      <c r="AN242" s="520"/>
      <c r="AO242" s="520"/>
      <c r="AP242" s="520"/>
      <c r="AQ242" s="520"/>
      <c r="AR242" s="520"/>
      <c r="AS242" s="520"/>
      <c r="AT242" s="520"/>
      <c r="AU242" s="520"/>
      <c r="AV242" s="520"/>
      <c r="AW242" s="520"/>
      <c r="AX242" s="520"/>
      <c r="AY242" s="520"/>
      <c r="AZ242" s="520"/>
      <c r="BA242" s="520"/>
      <c r="BB242" s="520"/>
      <c r="BC242" s="520"/>
      <c r="BD242" s="520"/>
      <c r="BE242" s="520"/>
      <c r="BF242" s="520"/>
      <c r="BG242" s="520"/>
      <c r="BH242" s="520"/>
      <c r="BI242" s="520"/>
      <c r="BJ242" s="520"/>
      <c r="BK242" s="520"/>
      <c r="BL242" s="520"/>
      <c r="BM242" s="520"/>
      <c r="BN242" s="520"/>
      <c r="BO242" s="520"/>
      <c r="BP242" s="520"/>
      <c r="BQ242" s="520"/>
      <c r="BS242" s="520"/>
      <c r="BT242" s="520"/>
      <c r="BU242" s="520"/>
      <c r="BV242" s="520"/>
      <c r="BW242" s="520"/>
      <c r="BX242" s="520"/>
      <c r="BY242" s="520"/>
      <c r="BZ242" s="520"/>
      <c r="CA242" s="520"/>
      <c r="CB242" s="520"/>
      <c r="CC242" s="520"/>
      <c r="CD242" s="520"/>
      <c r="CE242" s="520"/>
      <c r="CF242" s="520"/>
      <c r="CG242" s="520"/>
      <c r="CH242" s="520"/>
      <c r="CI242" s="520"/>
      <c r="CJ242" s="520"/>
      <c r="CK242" s="520"/>
      <c r="CL242" s="520"/>
      <c r="CM242" s="520"/>
      <c r="CN242" s="520"/>
      <c r="CO242" s="520"/>
      <c r="CP242" s="520"/>
      <c r="CQ242" s="520"/>
      <c r="CR242" s="520"/>
      <c r="CS242" s="520"/>
      <c r="CT242" s="520"/>
      <c r="CU242" s="520"/>
      <c r="CV242" s="520"/>
      <c r="CW242" s="520"/>
      <c r="CX242" s="520"/>
      <c r="CY242" s="520"/>
    </row>
    <row r="243" spans="1:103" s="428" customFormat="1">
      <c r="A243" s="460"/>
      <c r="B243" s="506" t="s">
        <v>37</v>
      </c>
      <c r="C243" s="506"/>
      <c r="D243" s="506"/>
      <c r="E243" s="506"/>
      <c r="F243" s="506"/>
      <c r="G243" s="506"/>
      <c r="H243" s="506"/>
      <c r="I243" s="509"/>
      <c r="J243" s="509">
        <f t="shared" ref="J243:AO243" si="478">SUM(J241:J242)</f>
        <v>0</v>
      </c>
      <c r="K243" s="509">
        <f t="shared" si="478"/>
        <v>0</v>
      </c>
      <c r="L243" s="509">
        <f t="shared" si="478"/>
        <v>0</v>
      </c>
      <c r="M243" s="509">
        <f t="shared" si="478"/>
        <v>0</v>
      </c>
      <c r="N243" s="509">
        <f t="shared" si="478"/>
        <v>0</v>
      </c>
      <c r="O243" s="509">
        <f t="shared" si="478"/>
        <v>0</v>
      </c>
      <c r="P243" s="509">
        <f t="shared" si="478"/>
        <v>30711288.518759489</v>
      </c>
      <c r="Q243" s="509">
        <f t="shared" si="478"/>
        <v>32624139.019705236</v>
      </c>
      <c r="R243" s="509">
        <f t="shared" si="478"/>
        <v>34227722.397363305</v>
      </c>
      <c r="S243" s="509">
        <f t="shared" si="478"/>
        <v>35522038.651733696</v>
      </c>
      <c r="T243" s="509">
        <f t="shared" si="478"/>
        <v>36507087.782816425</v>
      </c>
      <c r="U243" s="509">
        <f t="shared" si="478"/>
        <v>37182869.790611476</v>
      </c>
      <c r="V243" s="509">
        <f t="shared" si="478"/>
        <v>37549384.675118864</v>
      </c>
      <c r="W243" s="509">
        <f t="shared" si="478"/>
        <v>37606632.436338574</v>
      </c>
      <c r="X243" s="509">
        <f t="shared" si="478"/>
        <v>37354613.074270621</v>
      </c>
      <c r="Y243" s="509">
        <f t="shared" si="478"/>
        <v>36793326.58891499</v>
      </c>
      <c r="Z243" s="509">
        <f t="shared" si="478"/>
        <v>35922772.980271697</v>
      </c>
      <c r="AA243" s="509">
        <f t="shared" si="478"/>
        <v>34742952.248340726</v>
      </c>
      <c r="AB243" s="509">
        <f t="shared" si="478"/>
        <v>33253864.393122077</v>
      </c>
      <c r="AC243" s="509">
        <f t="shared" si="478"/>
        <v>-5044490.5853842348</v>
      </c>
      <c r="AD243" s="509">
        <f t="shared" si="478"/>
        <v>-43652112.687178209</v>
      </c>
      <c r="AE243" s="509">
        <f t="shared" si="478"/>
        <v>1066992117.9969028</v>
      </c>
      <c r="AF243" s="509">
        <f t="shared" si="478"/>
        <v>1066992117.9969028</v>
      </c>
      <c r="AG243" s="509">
        <f t="shared" si="478"/>
        <v>1066992117.9969028</v>
      </c>
      <c r="AH243" s="509">
        <f t="shared" si="478"/>
        <v>1066992117.9969028</v>
      </c>
      <c r="AI243" s="509">
        <f t="shared" si="478"/>
        <v>1066992117.9969028</v>
      </c>
      <c r="AJ243" s="509">
        <f t="shared" si="478"/>
        <v>1066992117.9969028</v>
      </c>
      <c r="AK243" s="509">
        <f t="shared" si="478"/>
        <v>1066992117.9969028</v>
      </c>
      <c r="AL243" s="509">
        <f t="shared" si="478"/>
        <v>1066992117.9969028</v>
      </c>
      <c r="AM243" s="509">
        <f t="shared" si="478"/>
        <v>1066992117.9969028</v>
      </c>
      <c r="AN243" s="509">
        <f t="shared" si="478"/>
        <v>1066992117.9969028</v>
      </c>
      <c r="AO243" s="509">
        <f t="shared" si="478"/>
        <v>1066992117.9969028</v>
      </c>
      <c r="AP243" s="509">
        <f t="shared" ref="AP243:BU243" si="479">SUM(AP241:AP242)</f>
        <v>1066992117.9969028</v>
      </c>
      <c r="AQ243" s="509">
        <f t="shared" si="479"/>
        <v>1066992117.9969028</v>
      </c>
      <c r="AR243" s="509">
        <f t="shared" si="479"/>
        <v>1066992117.9969028</v>
      </c>
      <c r="AS243" s="509">
        <f t="shared" si="479"/>
        <v>1066992117.9969028</v>
      </c>
      <c r="AT243" s="509">
        <f t="shared" si="479"/>
        <v>1066992117.9969028</v>
      </c>
      <c r="AU243" s="509">
        <f t="shared" si="479"/>
        <v>1066992117.9969028</v>
      </c>
      <c r="AV243" s="509">
        <f t="shared" si="479"/>
        <v>1066992117.9969028</v>
      </c>
      <c r="AW243" s="509">
        <f t="shared" si="479"/>
        <v>1066992117.9969028</v>
      </c>
      <c r="AX243" s="509">
        <f t="shared" si="479"/>
        <v>1066992117.9969028</v>
      </c>
      <c r="AY243" s="509">
        <f t="shared" si="479"/>
        <v>1066992117.9969028</v>
      </c>
      <c r="AZ243" s="509">
        <f t="shared" si="479"/>
        <v>1066992117.9969028</v>
      </c>
      <c r="BA243" s="509">
        <f t="shared" si="479"/>
        <v>1066992117.9969028</v>
      </c>
      <c r="BB243" s="509">
        <f t="shared" si="479"/>
        <v>1066992117.9969028</v>
      </c>
      <c r="BC243" s="509">
        <f t="shared" si="479"/>
        <v>1066992117.9969028</v>
      </c>
      <c r="BD243" s="509">
        <f t="shared" si="479"/>
        <v>1066992117.9969028</v>
      </c>
      <c r="BE243" s="509">
        <f t="shared" si="479"/>
        <v>1066992117.9969028</v>
      </c>
      <c r="BF243" s="509">
        <f t="shared" si="479"/>
        <v>1066992117.9969028</v>
      </c>
      <c r="BG243" s="509">
        <f t="shared" si="479"/>
        <v>1066992117.9969028</v>
      </c>
      <c r="BH243" s="509">
        <f t="shared" si="479"/>
        <v>1066992117.9969028</v>
      </c>
      <c r="BI243" s="509">
        <f t="shared" si="479"/>
        <v>1066992117.9969028</v>
      </c>
      <c r="BJ243" s="509">
        <f t="shared" si="479"/>
        <v>1066992117.9969028</v>
      </c>
      <c r="BK243" s="509">
        <f t="shared" si="479"/>
        <v>1066992117.9969028</v>
      </c>
      <c r="BL243" s="509">
        <f t="shared" si="479"/>
        <v>1066992117.9969028</v>
      </c>
      <c r="BM243" s="509">
        <f t="shared" si="479"/>
        <v>1066992117.9969028</v>
      </c>
      <c r="BN243" s="509">
        <f t="shared" si="479"/>
        <v>1066992117.9969028</v>
      </c>
      <c r="BO243" s="509">
        <f t="shared" si="479"/>
        <v>1066992117.9969028</v>
      </c>
      <c r="BP243" s="509">
        <f t="shared" si="479"/>
        <v>1066992117.9969028</v>
      </c>
      <c r="BQ243" s="509">
        <f t="shared" si="479"/>
        <v>1066992117.9969028</v>
      </c>
      <c r="BR243" s="509"/>
      <c r="BS243" s="509">
        <f t="shared" ref="BS243:CY243" si="480">SUM(BS241:BS242)</f>
        <v>37182869.790611506</v>
      </c>
      <c r="BT243" s="509">
        <f t="shared" si="480"/>
        <v>1066992117.9969029</v>
      </c>
      <c r="BU243" s="509">
        <f t="shared" si="480"/>
        <v>1066992117.9969029</v>
      </c>
      <c r="BV243" s="509">
        <f t="shared" si="480"/>
        <v>1066992117.9969029</v>
      </c>
      <c r="BW243" s="509">
        <f t="shared" si="480"/>
        <v>1066992117.9969029</v>
      </c>
      <c r="BX243" s="509">
        <f t="shared" si="480"/>
        <v>1066992117.9969029</v>
      </c>
      <c r="BY243" s="509">
        <f t="shared" si="480"/>
        <v>1066992117.9969029</v>
      </c>
      <c r="BZ243" s="509">
        <f t="shared" si="480"/>
        <v>1066992117.9969029</v>
      </c>
      <c r="CA243" s="509">
        <f t="shared" si="480"/>
        <v>1066992117.9969029</v>
      </c>
      <c r="CB243" s="509">
        <f t="shared" si="480"/>
        <v>1066992117.9969029</v>
      </c>
      <c r="CC243" s="509">
        <f t="shared" si="480"/>
        <v>1066992117.9969029</v>
      </c>
      <c r="CD243" s="509">
        <f t="shared" si="480"/>
        <v>1066992117.9969029</v>
      </c>
      <c r="CE243" s="509">
        <f t="shared" si="480"/>
        <v>1066992117.9969029</v>
      </c>
      <c r="CF243" s="509">
        <f t="shared" si="480"/>
        <v>1066992117.9969029</v>
      </c>
      <c r="CG243" s="509">
        <f t="shared" si="480"/>
        <v>1066992117.9969029</v>
      </c>
      <c r="CH243" s="509">
        <f t="shared" si="480"/>
        <v>1066992117.9969029</v>
      </c>
      <c r="CI243" s="509">
        <f t="shared" si="480"/>
        <v>1066992117.9969029</v>
      </c>
      <c r="CJ243" s="509">
        <f t="shared" si="480"/>
        <v>1066992117.9969029</v>
      </c>
      <c r="CK243" s="509">
        <f t="shared" si="480"/>
        <v>1066992117.9969029</v>
      </c>
      <c r="CL243" s="509">
        <f t="shared" si="480"/>
        <v>1066992117.9969029</v>
      </c>
      <c r="CM243" s="509">
        <f t="shared" si="480"/>
        <v>1066992117.9969029</v>
      </c>
      <c r="CN243" s="509">
        <f t="shared" si="480"/>
        <v>1066992117.9969029</v>
      </c>
      <c r="CO243" s="509">
        <f t="shared" si="480"/>
        <v>1066992117.9969029</v>
      </c>
      <c r="CP243" s="509">
        <f t="shared" si="480"/>
        <v>1066992117.9969029</v>
      </c>
      <c r="CQ243" s="509">
        <f t="shared" si="480"/>
        <v>1066992117.9969029</v>
      </c>
      <c r="CR243" s="509">
        <f t="shared" si="480"/>
        <v>1066992117.9969029</v>
      </c>
      <c r="CS243" s="509">
        <f t="shared" si="480"/>
        <v>1066992117.9969029</v>
      </c>
      <c r="CT243" s="509">
        <f t="shared" si="480"/>
        <v>1066992117.9969029</v>
      </c>
      <c r="CU243" s="509">
        <f t="shared" si="480"/>
        <v>1066992117.9969029</v>
      </c>
      <c r="CV243" s="509">
        <f t="shared" si="480"/>
        <v>1066992117.9969029</v>
      </c>
      <c r="CW243" s="509">
        <f t="shared" si="480"/>
        <v>1066992117.9969029</v>
      </c>
      <c r="CX243" s="509">
        <f t="shared" si="480"/>
        <v>1066992117.9969029</v>
      </c>
      <c r="CY243" s="509">
        <f t="shared" si="480"/>
        <v>1066992117.9969029</v>
      </c>
    </row>
    <row r="244" spans="1:103">
      <c r="B244" s="428" t="s">
        <v>38</v>
      </c>
      <c r="L244" s="520"/>
      <c r="M244" s="520"/>
      <c r="N244" s="520"/>
      <c r="O244" s="520"/>
      <c r="P244" s="520"/>
      <c r="Q244" s="520"/>
      <c r="R244" s="520"/>
      <c r="S244" s="520"/>
    </row>
    <row r="245" spans="1:103">
      <c r="B245" s="427" t="s">
        <v>39</v>
      </c>
      <c r="I245" s="520"/>
      <c r="J245" s="520">
        <f t="shared" ref="J245:AO245" si="481">J434</f>
        <v>0</v>
      </c>
      <c r="K245" s="520">
        <f t="shared" si="481"/>
        <v>0</v>
      </c>
      <c r="L245" s="520">
        <f t="shared" si="481"/>
        <v>0</v>
      </c>
      <c r="M245" s="520">
        <f t="shared" si="481"/>
        <v>0</v>
      </c>
      <c r="N245" s="520">
        <f t="shared" si="481"/>
        <v>0</v>
      </c>
      <c r="O245" s="520">
        <f t="shared" si="481"/>
        <v>0</v>
      </c>
      <c r="P245" s="520">
        <f t="shared" si="481"/>
        <v>669816769</v>
      </c>
      <c r="Q245" s="520">
        <f t="shared" si="481"/>
        <v>757286466.57142854</v>
      </c>
      <c r="R245" s="520">
        <f t="shared" si="481"/>
        <v>844976664.14285707</v>
      </c>
      <c r="S245" s="520">
        <f t="shared" si="481"/>
        <v>932887361.71428573</v>
      </c>
      <c r="T245" s="520">
        <f t="shared" si="481"/>
        <v>1021018559.2857143</v>
      </c>
      <c r="U245" s="520">
        <f t="shared" si="481"/>
        <v>1109370256.8571429</v>
      </c>
      <c r="V245" s="520">
        <f t="shared" si="481"/>
        <v>1197942454.4285715</v>
      </c>
      <c r="W245" s="520">
        <f t="shared" si="481"/>
        <v>1286735152</v>
      </c>
      <c r="X245" s="520">
        <f t="shared" si="481"/>
        <v>1375748349.5714285</v>
      </c>
      <c r="Y245" s="520">
        <f t="shared" si="481"/>
        <v>1464982047.1428571</v>
      </c>
      <c r="Z245" s="520">
        <f t="shared" si="481"/>
        <v>1554436244.7142859</v>
      </c>
      <c r="AA245" s="520">
        <f t="shared" si="481"/>
        <v>1644110942.2857141</v>
      </c>
      <c r="AB245" s="520">
        <f t="shared" si="481"/>
        <v>1734006139.8571429</v>
      </c>
      <c r="AC245" s="520">
        <f t="shared" si="481"/>
        <v>1824121837.4285715</v>
      </c>
      <c r="AD245" s="520">
        <f t="shared" si="481"/>
        <v>1914458035</v>
      </c>
      <c r="AE245" s="520">
        <f t="shared" si="481"/>
        <v>0</v>
      </c>
      <c r="AF245" s="520">
        <f t="shared" si="481"/>
        <v>0</v>
      </c>
      <c r="AG245" s="520">
        <f t="shared" si="481"/>
        <v>0</v>
      </c>
      <c r="AH245" s="520">
        <f t="shared" si="481"/>
        <v>0</v>
      </c>
      <c r="AI245" s="520">
        <f t="shared" si="481"/>
        <v>0</v>
      </c>
      <c r="AJ245" s="520">
        <f t="shared" si="481"/>
        <v>0</v>
      </c>
      <c r="AK245" s="520">
        <f t="shared" si="481"/>
        <v>0</v>
      </c>
      <c r="AL245" s="520">
        <f t="shared" si="481"/>
        <v>0</v>
      </c>
      <c r="AM245" s="520">
        <f t="shared" si="481"/>
        <v>0</v>
      </c>
      <c r="AN245" s="520">
        <f t="shared" si="481"/>
        <v>0</v>
      </c>
      <c r="AO245" s="520">
        <f t="shared" si="481"/>
        <v>0</v>
      </c>
      <c r="AP245" s="520">
        <f t="shared" ref="AP245:BQ245" si="482">AP434</f>
        <v>0</v>
      </c>
      <c r="AQ245" s="520">
        <f t="shared" si="482"/>
        <v>0</v>
      </c>
      <c r="AR245" s="520">
        <f t="shared" si="482"/>
        <v>0</v>
      </c>
      <c r="AS245" s="520">
        <f t="shared" si="482"/>
        <v>0</v>
      </c>
      <c r="AT245" s="520">
        <f t="shared" si="482"/>
        <v>0</v>
      </c>
      <c r="AU245" s="520">
        <f t="shared" si="482"/>
        <v>0</v>
      </c>
      <c r="AV245" s="520">
        <f t="shared" si="482"/>
        <v>0</v>
      </c>
      <c r="AW245" s="520">
        <f t="shared" si="482"/>
        <v>0</v>
      </c>
      <c r="AX245" s="520">
        <f t="shared" si="482"/>
        <v>0</v>
      </c>
      <c r="AY245" s="520">
        <f t="shared" si="482"/>
        <v>0</v>
      </c>
      <c r="AZ245" s="520">
        <f t="shared" si="482"/>
        <v>0</v>
      </c>
      <c r="BA245" s="520">
        <f t="shared" si="482"/>
        <v>0</v>
      </c>
      <c r="BB245" s="520">
        <f t="shared" si="482"/>
        <v>0</v>
      </c>
      <c r="BC245" s="520">
        <f t="shared" si="482"/>
        <v>0</v>
      </c>
      <c r="BD245" s="520">
        <f t="shared" si="482"/>
        <v>0</v>
      </c>
      <c r="BE245" s="520">
        <f t="shared" si="482"/>
        <v>0</v>
      </c>
      <c r="BF245" s="520">
        <f t="shared" si="482"/>
        <v>0</v>
      </c>
      <c r="BG245" s="520">
        <f t="shared" si="482"/>
        <v>0</v>
      </c>
      <c r="BH245" s="520">
        <f t="shared" si="482"/>
        <v>0</v>
      </c>
      <c r="BI245" s="520">
        <f t="shared" si="482"/>
        <v>0</v>
      </c>
      <c r="BJ245" s="520">
        <f t="shared" si="482"/>
        <v>0</v>
      </c>
      <c r="BK245" s="520">
        <f t="shared" si="482"/>
        <v>0</v>
      </c>
      <c r="BL245" s="520">
        <f t="shared" si="482"/>
        <v>0</v>
      </c>
      <c r="BM245" s="520">
        <f t="shared" si="482"/>
        <v>0</v>
      </c>
      <c r="BN245" s="520">
        <f t="shared" si="482"/>
        <v>0</v>
      </c>
      <c r="BO245" s="520">
        <f t="shared" si="482"/>
        <v>0</v>
      </c>
      <c r="BP245" s="520">
        <f t="shared" si="482"/>
        <v>0</v>
      </c>
      <c r="BQ245" s="520">
        <f t="shared" si="482"/>
        <v>0</v>
      </c>
      <c r="BR245" s="520"/>
      <c r="BS245" s="442">
        <f>U245</f>
        <v>1109370256.8571429</v>
      </c>
      <c r="BT245" s="442">
        <f>AG245</f>
        <v>0</v>
      </c>
      <c r="BU245" s="442">
        <f>AS245</f>
        <v>0</v>
      </c>
      <c r="BV245" s="442">
        <f>BE245</f>
        <v>0</v>
      </c>
      <c r="BW245" s="442">
        <f>BQ245</f>
        <v>0</v>
      </c>
      <c r="BX245" s="520">
        <f t="shared" ref="BX245:CY245" si="483">BX434</f>
        <v>0</v>
      </c>
      <c r="BY245" s="520">
        <f t="shared" si="483"/>
        <v>0</v>
      </c>
      <c r="BZ245" s="520">
        <f t="shared" si="483"/>
        <v>0</v>
      </c>
      <c r="CA245" s="520">
        <f t="shared" si="483"/>
        <v>0</v>
      </c>
      <c r="CB245" s="520">
        <f t="shared" si="483"/>
        <v>0</v>
      </c>
      <c r="CC245" s="520">
        <f t="shared" si="483"/>
        <v>0</v>
      </c>
      <c r="CD245" s="520">
        <f t="shared" si="483"/>
        <v>0</v>
      </c>
      <c r="CE245" s="520">
        <f t="shared" si="483"/>
        <v>0</v>
      </c>
      <c r="CF245" s="520">
        <f t="shared" si="483"/>
        <v>0</v>
      </c>
      <c r="CG245" s="520">
        <f t="shared" si="483"/>
        <v>0</v>
      </c>
      <c r="CH245" s="520">
        <f t="shared" si="483"/>
        <v>0</v>
      </c>
      <c r="CI245" s="520">
        <f t="shared" si="483"/>
        <v>0</v>
      </c>
      <c r="CJ245" s="520">
        <f t="shared" si="483"/>
        <v>0</v>
      </c>
      <c r="CK245" s="520">
        <f t="shared" si="483"/>
        <v>0</v>
      </c>
      <c r="CL245" s="520">
        <f t="shared" si="483"/>
        <v>0</v>
      </c>
      <c r="CM245" s="520">
        <f t="shared" si="483"/>
        <v>0</v>
      </c>
      <c r="CN245" s="520">
        <f t="shared" si="483"/>
        <v>0</v>
      </c>
      <c r="CO245" s="520">
        <f t="shared" si="483"/>
        <v>0</v>
      </c>
      <c r="CP245" s="520">
        <f t="shared" si="483"/>
        <v>0</v>
      </c>
      <c r="CQ245" s="520">
        <f t="shared" si="483"/>
        <v>0</v>
      </c>
      <c r="CR245" s="520">
        <f t="shared" si="483"/>
        <v>0</v>
      </c>
      <c r="CS245" s="520">
        <f t="shared" si="483"/>
        <v>0</v>
      </c>
      <c r="CT245" s="520">
        <f t="shared" si="483"/>
        <v>0</v>
      </c>
      <c r="CU245" s="520">
        <f t="shared" si="483"/>
        <v>0</v>
      </c>
      <c r="CV245" s="520">
        <f t="shared" si="483"/>
        <v>0</v>
      </c>
      <c r="CW245" s="520">
        <f t="shared" si="483"/>
        <v>0</v>
      </c>
      <c r="CX245" s="520">
        <f t="shared" si="483"/>
        <v>0</v>
      </c>
      <c r="CY245" s="520">
        <f t="shared" si="483"/>
        <v>0</v>
      </c>
    </row>
    <row r="246" spans="1:103" s="428" customFormat="1">
      <c r="A246" s="460"/>
      <c r="B246" s="506" t="s">
        <v>40</v>
      </c>
      <c r="C246" s="506"/>
      <c r="D246" s="506"/>
      <c r="E246" s="506"/>
      <c r="F246" s="506"/>
      <c r="G246" s="506"/>
      <c r="H246" s="506"/>
      <c r="I246" s="509"/>
      <c r="J246" s="509">
        <f t="shared" ref="J246:AO246" si="484">SUM(J245:J245)</f>
        <v>0</v>
      </c>
      <c r="K246" s="509">
        <f t="shared" si="484"/>
        <v>0</v>
      </c>
      <c r="L246" s="509">
        <f t="shared" si="484"/>
        <v>0</v>
      </c>
      <c r="M246" s="509">
        <f t="shared" si="484"/>
        <v>0</v>
      </c>
      <c r="N246" s="509">
        <f t="shared" si="484"/>
        <v>0</v>
      </c>
      <c r="O246" s="509">
        <f t="shared" si="484"/>
        <v>0</v>
      </c>
      <c r="P246" s="509">
        <f t="shared" si="484"/>
        <v>669816769</v>
      </c>
      <c r="Q246" s="509">
        <f t="shared" si="484"/>
        <v>757286466.57142854</v>
      </c>
      <c r="R246" s="509">
        <f t="shared" si="484"/>
        <v>844976664.14285707</v>
      </c>
      <c r="S246" s="509">
        <f t="shared" si="484"/>
        <v>932887361.71428573</v>
      </c>
      <c r="T246" s="509">
        <f t="shared" si="484"/>
        <v>1021018559.2857143</v>
      </c>
      <c r="U246" s="509">
        <f t="shared" si="484"/>
        <v>1109370256.8571429</v>
      </c>
      <c r="V246" s="509">
        <f t="shared" si="484"/>
        <v>1197942454.4285715</v>
      </c>
      <c r="W246" s="509">
        <f t="shared" si="484"/>
        <v>1286735152</v>
      </c>
      <c r="X246" s="509">
        <f t="shared" si="484"/>
        <v>1375748349.5714285</v>
      </c>
      <c r="Y246" s="509">
        <f t="shared" si="484"/>
        <v>1464982047.1428571</v>
      </c>
      <c r="Z246" s="509">
        <f t="shared" si="484"/>
        <v>1554436244.7142859</v>
      </c>
      <c r="AA246" s="509">
        <f t="shared" si="484"/>
        <v>1644110942.2857141</v>
      </c>
      <c r="AB246" s="509">
        <f t="shared" si="484"/>
        <v>1734006139.8571429</v>
      </c>
      <c r="AC246" s="509">
        <f t="shared" si="484"/>
        <v>1824121837.4285715</v>
      </c>
      <c r="AD246" s="509">
        <f t="shared" si="484"/>
        <v>1914458035</v>
      </c>
      <c r="AE246" s="509">
        <f t="shared" si="484"/>
        <v>0</v>
      </c>
      <c r="AF246" s="509">
        <f t="shared" si="484"/>
        <v>0</v>
      </c>
      <c r="AG246" s="509">
        <f t="shared" si="484"/>
        <v>0</v>
      </c>
      <c r="AH246" s="509">
        <f t="shared" si="484"/>
        <v>0</v>
      </c>
      <c r="AI246" s="509">
        <f t="shared" si="484"/>
        <v>0</v>
      </c>
      <c r="AJ246" s="509">
        <f t="shared" si="484"/>
        <v>0</v>
      </c>
      <c r="AK246" s="509">
        <f t="shared" si="484"/>
        <v>0</v>
      </c>
      <c r="AL246" s="509">
        <f t="shared" si="484"/>
        <v>0</v>
      </c>
      <c r="AM246" s="509">
        <f t="shared" si="484"/>
        <v>0</v>
      </c>
      <c r="AN246" s="509">
        <f t="shared" si="484"/>
        <v>0</v>
      </c>
      <c r="AO246" s="509">
        <f t="shared" si="484"/>
        <v>0</v>
      </c>
      <c r="AP246" s="509">
        <f t="shared" ref="AP246:BU246" si="485">SUM(AP245:AP245)</f>
        <v>0</v>
      </c>
      <c r="AQ246" s="509">
        <f t="shared" si="485"/>
        <v>0</v>
      </c>
      <c r="AR246" s="509">
        <f t="shared" si="485"/>
        <v>0</v>
      </c>
      <c r="AS246" s="509">
        <f t="shared" si="485"/>
        <v>0</v>
      </c>
      <c r="AT246" s="509">
        <f t="shared" si="485"/>
        <v>0</v>
      </c>
      <c r="AU246" s="509">
        <f t="shared" si="485"/>
        <v>0</v>
      </c>
      <c r="AV246" s="509">
        <f t="shared" si="485"/>
        <v>0</v>
      </c>
      <c r="AW246" s="509">
        <f t="shared" si="485"/>
        <v>0</v>
      </c>
      <c r="AX246" s="509">
        <f t="shared" si="485"/>
        <v>0</v>
      </c>
      <c r="AY246" s="509">
        <f t="shared" si="485"/>
        <v>0</v>
      </c>
      <c r="AZ246" s="509">
        <f t="shared" si="485"/>
        <v>0</v>
      </c>
      <c r="BA246" s="509">
        <f t="shared" si="485"/>
        <v>0</v>
      </c>
      <c r="BB246" s="509">
        <f t="shared" si="485"/>
        <v>0</v>
      </c>
      <c r="BC246" s="509">
        <f t="shared" si="485"/>
        <v>0</v>
      </c>
      <c r="BD246" s="509">
        <f t="shared" si="485"/>
        <v>0</v>
      </c>
      <c r="BE246" s="509">
        <f t="shared" si="485"/>
        <v>0</v>
      </c>
      <c r="BF246" s="509">
        <f t="shared" si="485"/>
        <v>0</v>
      </c>
      <c r="BG246" s="509">
        <f t="shared" si="485"/>
        <v>0</v>
      </c>
      <c r="BH246" s="509">
        <f t="shared" si="485"/>
        <v>0</v>
      </c>
      <c r="BI246" s="509">
        <f t="shared" si="485"/>
        <v>0</v>
      </c>
      <c r="BJ246" s="509">
        <f t="shared" si="485"/>
        <v>0</v>
      </c>
      <c r="BK246" s="509">
        <f t="shared" si="485"/>
        <v>0</v>
      </c>
      <c r="BL246" s="509">
        <f t="shared" si="485"/>
        <v>0</v>
      </c>
      <c r="BM246" s="509">
        <f t="shared" si="485"/>
        <v>0</v>
      </c>
      <c r="BN246" s="509">
        <f t="shared" si="485"/>
        <v>0</v>
      </c>
      <c r="BO246" s="509">
        <f t="shared" si="485"/>
        <v>0</v>
      </c>
      <c r="BP246" s="509">
        <f t="shared" si="485"/>
        <v>0</v>
      </c>
      <c r="BQ246" s="509">
        <f t="shared" si="485"/>
        <v>0</v>
      </c>
      <c r="BR246" s="509"/>
      <c r="BS246" s="509">
        <f t="shared" ref="BS246:CY246" si="486">SUM(BS245:BS245)</f>
        <v>1109370256.8571429</v>
      </c>
      <c r="BT246" s="509">
        <f t="shared" si="486"/>
        <v>0</v>
      </c>
      <c r="BU246" s="509">
        <f t="shared" si="486"/>
        <v>0</v>
      </c>
      <c r="BV246" s="509">
        <f t="shared" si="486"/>
        <v>0</v>
      </c>
      <c r="BW246" s="509">
        <f t="shared" si="486"/>
        <v>0</v>
      </c>
      <c r="BX246" s="509">
        <f t="shared" si="486"/>
        <v>0</v>
      </c>
      <c r="BY246" s="509">
        <f t="shared" si="486"/>
        <v>0</v>
      </c>
      <c r="BZ246" s="509">
        <f t="shared" si="486"/>
        <v>0</v>
      </c>
      <c r="CA246" s="509">
        <f t="shared" si="486"/>
        <v>0</v>
      </c>
      <c r="CB246" s="509">
        <f t="shared" si="486"/>
        <v>0</v>
      </c>
      <c r="CC246" s="509">
        <f t="shared" si="486"/>
        <v>0</v>
      </c>
      <c r="CD246" s="509">
        <f t="shared" si="486"/>
        <v>0</v>
      </c>
      <c r="CE246" s="509">
        <f t="shared" si="486"/>
        <v>0</v>
      </c>
      <c r="CF246" s="509">
        <f t="shared" si="486"/>
        <v>0</v>
      </c>
      <c r="CG246" s="509">
        <f t="shared" si="486"/>
        <v>0</v>
      </c>
      <c r="CH246" s="509">
        <f t="shared" si="486"/>
        <v>0</v>
      </c>
      <c r="CI246" s="509">
        <f t="shared" si="486"/>
        <v>0</v>
      </c>
      <c r="CJ246" s="509">
        <f t="shared" si="486"/>
        <v>0</v>
      </c>
      <c r="CK246" s="509">
        <f t="shared" si="486"/>
        <v>0</v>
      </c>
      <c r="CL246" s="509">
        <f t="shared" si="486"/>
        <v>0</v>
      </c>
      <c r="CM246" s="509">
        <f t="shared" si="486"/>
        <v>0</v>
      </c>
      <c r="CN246" s="509">
        <f t="shared" si="486"/>
        <v>0</v>
      </c>
      <c r="CO246" s="509">
        <f t="shared" si="486"/>
        <v>0</v>
      </c>
      <c r="CP246" s="509">
        <f t="shared" si="486"/>
        <v>0</v>
      </c>
      <c r="CQ246" s="509">
        <f t="shared" si="486"/>
        <v>0</v>
      </c>
      <c r="CR246" s="509">
        <f t="shared" si="486"/>
        <v>0</v>
      </c>
      <c r="CS246" s="509">
        <f t="shared" si="486"/>
        <v>0</v>
      </c>
      <c r="CT246" s="509">
        <f t="shared" si="486"/>
        <v>0</v>
      </c>
      <c r="CU246" s="509">
        <f t="shared" si="486"/>
        <v>0</v>
      </c>
      <c r="CV246" s="509">
        <f t="shared" si="486"/>
        <v>0</v>
      </c>
      <c r="CW246" s="509">
        <f t="shared" si="486"/>
        <v>0</v>
      </c>
      <c r="CX246" s="509">
        <f t="shared" si="486"/>
        <v>0</v>
      </c>
      <c r="CY246" s="509">
        <f t="shared" si="486"/>
        <v>0</v>
      </c>
    </row>
    <row r="247" spans="1:103" s="428" customFormat="1">
      <c r="A247" s="460"/>
      <c r="B247" s="506" t="s">
        <v>41</v>
      </c>
      <c r="C247" s="506"/>
      <c r="D247" s="506"/>
      <c r="E247" s="506"/>
      <c r="F247" s="506"/>
      <c r="G247" s="506"/>
      <c r="H247" s="506"/>
      <c r="I247" s="509"/>
      <c r="J247" s="509">
        <f t="shared" ref="J247:AO247" si="487">SUM(J243,J246)</f>
        <v>0</v>
      </c>
      <c r="K247" s="509">
        <f t="shared" si="487"/>
        <v>0</v>
      </c>
      <c r="L247" s="509">
        <f t="shared" si="487"/>
        <v>0</v>
      </c>
      <c r="M247" s="509">
        <f t="shared" si="487"/>
        <v>0</v>
      </c>
      <c r="N247" s="509">
        <f t="shared" si="487"/>
        <v>0</v>
      </c>
      <c r="O247" s="509">
        <f t="shared" si="487"/>
        <v>0</v>
      </c>
      <c r="P247" s="509">
        <f t="shared" si="487"/>
        <v>700528057.51875949</v>
      </c>
      <c r="Q247" s="509">
        <f t="shared" si="487"/>
        <v>789910605.59113383</v>
      </c>
      <c r="R247" s="509">
        <f t="shared" si="487"/>
        <v>879204386.54022038</v>
      </c>
      <c r="S247" s="509">
        <f t="shared" si="487"/>
        <v>968409400.36601949</v>
      </c>
      <c r="T247" s="509">
        <f t="shared" si="487"/>
        <v>1057525647.0685307</v>
      </c>
      <c r="U247" s="509">
        <f t="shared" si="487"/>
        <v>1146553126.6477544</v>
      </c>
      <c r="V247" s="509">
        <f t="shared" si="487"/>
        <v>1235491839.1036904</v>
      </c>
      <c r="W247" s="509">
        <f t="shared" si="487"/>
        <v>1324341784.4363387</v>
      </c>
      <c r="X247" s="509">
        <f t="shared" si="487"/>
        <v>1413102962.6456993</v>
      </c>
      <c r="Y247" s="509">
        <f t="shared" si="487"/>
        <v>1501775373.7317719</v>
      </c>
      <c r="Z247" s="509">
        <f t="shared" si="487"/>
        <v>1590359017.6945577</v>
      </c>
      <c r="AA247" s="509">
        <f t="shared" si="487"/>
        <v>1678853894.5340548</v>
      </c>
      <c r="AB247" s="509">
        <f t="shared" si="487"/>
        <v>1767260004.2502651</v>
      </c>
      <c r="AC247" s="509">
        <f t="shared" si="487"/>
        <v>1819077346.8431873</v>
      </c>
      <c r="AD247" s="509">
        <f t="shared" si="487"/>
        <v>1870805922.3128219</v>
      </c>
      <c r="AE247" s="509">
        <f t="shared" si="487"/>
        <v>1066992117.9969028</v>
      </c>
      <c r="AF247" s="509">
        <f t="shared" si="487"/>
        <v>1066992117.9969028</v>
      </c>
      <c r="AG247" s="509">
        <f t="shared" si="487"/>
        <v>1066992117.9969028</v>
      </c>
      <c r="AH247" s="509">
        <f t="shared" si="487"/>
        <v>1066992117.9969028</v>
      </c>
      <c r="AI247" s="509">
        <f t="shared" si="487"/>
        <v>1066992117.9969028</v>
      </c>
      <c r="AJ247" s="509">
        <f t="shared" si="487"/>
        <v>1066992117.9969028</v>
      </c>
      <c r="AK247" s="509">
        <f t="shared" si="487"/>
        <v>1066992117.9969028</v>
      </c>
      <c r="AL247" s="509">
        <f t="shared" si="487"/>
        <v>1066992117.9969028</v>
      </c>
      <c r="AM247" s="509">
        <f t="shared" si="487"/>
        <v>1066992117.9969028</v>
      </c>
      <c r="AN247" s="509">
        <f t="shared" si="487"/>
        <v>1066992117.9969028</v>
      </c>
      <c r="AO247" s="509">
        <f t="shared" si="487"/>
        <v>1066992117.9969028</v>
      </c>
      <c r="AP247" s="509">
        <f t="shared" ref="AP247:BU247" si="488">SUM(AP243,AP246)</f>
        <v>1066992117.9969028</v>
      </c>
      <c r="AQ247" s="509">
        <f t="shared" si="488"/>
        <v>1066992117.9969028</v>
      </c>
      <c r="AR247" s="509">
        <f t="shared" si="488"/>
        <v>1066992117.9969028</v>
      </c>
      <c r="AS247" s="509">
        <f t="shared" si="488"/>
        <v>1066992117.9969028</v>
      </c>
      <c r="AT247" s="509">
        <f t="shared" si="488"/>
        <v>1066992117.9969028</v>
      </c>
      <c r="AU247" s="509">
        <f t="shared" si="488"/>
        <v>1066992117.9969028</v>
      </c>
      <c r="AV247" s="509">
        <f t="shared" si="488"/>
        <v>1066992117.9969028</v>
      </c>
      <c r="AW247" s="509">
        <f t="shared" si="488"/>
        <v>1066992117.9969028</v>
      </c>
      <c r="AX247" s="509">
        <f t="shared" si="488"/>
        <v>1066992117.9969028</v>
      </c>
      <c r="AY247" s="509">
        <f t="shared" si="488"/>
        <v>1066992117.9969028</v>
      </c>
      <c r="AZ247" s="509">
        <f t="shared" si="488"/>
        <v>1066992117.9969028</v>
      </c>
      <c r="BA247" s="509">
        <f t="shared" si="488"/>
        <v>1066992117.9969028</v>
      </c>
      <c r="BB247" s="509">
        <f t="shared" si="488"/>
        <v>1066992117.9969028</v>
      </c>
      <c r="BC247" s="509">
        <f t="shared" si="488"/>
        <v>1066992117.9969028</v>
      </c>
      <c r="BD247" s="509">
        <f t="shared" si="488"/>
        <v>1066992117.9969028</v>
      </c>
      <c r="BE247" s="509">
        <f t="shared" si="488"/>
        <v>1066992117.9969028</v>
      </c>
      <c r="BF247" s="509">
        <f t="shared" si="488"/>
        <v>1066992117.9969028</v>
      </c>
      <c r="BG247" s="509">
        <f t="shared" si="488"/>
        <v>1066992117.9969028</v>
      </c>
      <c r="BH247" s="509">
        <f t="shared" si="488"/>
        <v>1066992117.9969028</v>
      </c>
      <c r="BI247" s="509">
        <f t="shared" si="488"/>
        <v>1066992117.9969028</v>
      </c>
      <c r="BJ247" s="509">
        <f t="shared" si="488"/>
        <v>1066992117.9969028</v>
      </c>
      <c r="BK247" s="509">
        <f t="shared" si="488"/>
        <v>1066992117.9969028</v>
      </c>
      <c r="BL247" s="509">
        <f t="shared" si="488"/>
        <v>1066992117.9969028</v>
      </c>
      <c r="BM247" s="509">
        <f t="shared" si="488"/>
        <v>1066992117.9969028</v>
      </c>
      <c r="BN247" s="509">
        <f t="shared" si="488"/>
        <v>1066992117.9969028</v>
      </c>
      <c r="BO247" s="509">
        <f t="shared" si="488"/>
        <v>1066992117.9969028</v>
      </c>
      <c r="BP247" s="509">
        <f t="shared" si="488"/>
        <v>1066992117.9969028</v>
      </c>
      <c r="BQ247" s="509">
        <f t="shared" si="488"/>
        <v>1066992117.9969028</v>
      </c>
      <c r="BR247" s="509"/>
      <c r="BS247" s="509">
        <f t="shared" ref="BS247:CY247" si="489">SUM(BS243,BS246)</f>
        <v>1146553126.6477544</v>
      </c>
      <c r="BT247" s="509">
        <f t="shared" si="489"/>
        <v>1066992117.9969029</v>
      </c>
      <c r="BU247" s="509">
        <f t="shared" si="489"/>
        <v>1066992117.9969029</v>
      </c>
      <c r="BV247" s="509">
        <f t="shared" si="489"/>
        <v>1066992117.9969029</v>
      </c>
      <c r="BW247" s="509">
        <f t="shared" si="489"/>
        <v>1066992117.9969029</v>
      </c>
      <c r="BX247" s="509">
        <f t="shared" si="489"/>
        <v>1066992117.9969029</v>
      </c>
      <c r="BY247" s="509">
        <f t="shared" si="489"/>
        <v>1066992117.9969029</v>
      </c>
      <c r="BZ247" s="509">
        <f t="shared" si="489"/>
        <v>1066992117.9969029</v>
      </c>
      <c r="CA247" s="509">
        <f t="shared" si="489"/>
        <v>1066992117.9969029</v>
      </c>
      <c r="CB247" s="509">
        <f t="shared" si="489"/>
        <v>1066992117.9969029</v>
      </c>
      <c r="CC247" s="509">
        <f t="shared" si="489"/>
        <v>1066992117.9969029</v>
      </c>
      <c r="CD247" s="509">
        <f t="shared" si="489"/>
        <v>1066992117.9969029</v>
      </c>
      <c r="CE247" s="509">
        <f t="shared" si="489"/>
        <v>1066992117.9969029</v>
      </c>
      <c r="CF247" s="509">
        <f t="shared" si="489"/>
        <v>1066992117.9969029</v>
      </c>
      <c r="CG247" s="509">
        <f t="shared" si="489"/>
        <v>1066992117.9969029</v>
      </c>
      <c r="CH247" s="509">
        <f t="shared" si="489"/>
        <v>1066992117.9969029</v>
      </c>
      <c r="CI247" s="509">
        <f t="shared" si="489"/>
        <v>1066992117.9969029</v>
      </c>
      <c r="CJ247" s="509">
        <f t="shared" si="489"/>
        <v>1066992117.9969029</v>
      </c>
      <c r="CK247" s="509">
        <f t="shared" si="489"/>
        <v>1066992117.9969029</v>
      </c>
      <c r="CL247" s="509">
        <f t="shared" si="489"/>
        <v>1066992117.9969029</v>
      </c>
      <c r="CM247" s="509">
        <f t="shared" si="489"/>
        <v>1066992117.9969029</v>
      </c>
      <c r="CN247" s="509">
        <f t="shared" si="489"/>
        <v>1066992117.9969029</v>
      </c>
      <c r="CO247" s="509">
        <f t="shared" si="489"/>
        <v>1066992117.9969029</v>
      </c>
      <c r="CP247" s="509">
        <f t="shared" si="489"/>
        <v>1066992117.9969029</v>
      </c>
      <c r="CQ247" s="509">
        <f t="shared" si="489"/>
        <v>1066992117.9969029</v>
      </c>
      <c r="CR247" s="509">
        <f t="shared" si="489"/>
        <v>1066992117.9969029</v>
      </c>
      <c r="CS247" s="509">
        <f t="shared" si="489"/>
        <v>1066992117.9969029</v>
      </c>
      <c r="CT247" s="509">
        <f t="shared" si="489"/>
        <v>1066992117.9969029</v>
      </c>
      <c r="CU247" s="509">
        <f t="shared" si="489"/>
        <v>1066992117.9969029</v>
      </c>
      <c r="CV247" s="509">
        <f t="shared" si="489"/>
        <v>1066992117.9969029</v>
      </c>
      <c r="CW247" s="509">
        <f t="shared" si="489"/>
        <v>1066992117.9969029</v>
      </c>
      <c r="CX247" s="509">
        <f t="shared" si="489"/>
        <v>1066992117.9969029</v>
      </c>
      <c r="CY247" s="509">
        <f t="shared" si="489"/>
        <v>1066992117.9969029</v>
      </c>
    </row>
    <row r="248" spans="1:103">
      <c r="B248" s="428" t="s">
        <v>42</v>
      </c>
      <c r="L248" s="520"/>
      <c r="M248" s="520"/>
      <c r="N248" s="520"/>
      <c r="O248" s="520"/>
      <c r="P248" s="520"/>
      <c r="Q248" s="520"/>
      <c r="R248" s="520"/>
      <c r="S248" s="520"/>
    </row>
    <row r="249" spans="1:103">
      <c r="B249" s="428" t="s">
        <v>68</v>
      </c>
      <c r="L249" s="520"/>
      <c r="M249" s="520"/>
      <c r="N249" s="520"/>
      <c r="O249" s="520"/>
      <c r="P249" s="520"/>
      <c r="Q249" s="520"/>
      <c r="R249" s="520"/>
      <c r="S249" s="520"/>
    </row>
    <row r="250" spans="1:103" s="428" customFormat="1">
      <c r="A250" s="460"/>
      <c r="B250" s="506" t="s">
        <v>69</v>
      </c>
      <c r="C250" s="506"/>
      <c r="D250" s="506"/>
      <c r="E250" s="506"/>
      <c r="F250" s="506"/>
      <c r="G250" s="506"/>
      <c r="H250" s="506"/>
      <c r="I250" s="509"/>
      <c r="J250" s="509">
        <v>0</v>
      </c>
      <c r="K250" s="509">
        <v>0</v>
      </c>
      <c r="L250" s="509">
        <v>0</v>
      </c>
      <c r="M250" s="509">
        <v>0</v>
      </c>
      <c r="N250" s="509">
        <v>0</v>
      </c>
      <c r="O250" s="509">
        <v>0</v>
      </c>
      <c r="P250" s="509">
        <v>0</v>
      </c>
      <c r="Q250" s="509">
        <v>0</v>
      </c>
      <c r="R250" s="509">
        <v>0</v>
      </c>
      <c r="S250" s="509">
        <v>0</v>
      </c>
      <c r="T250" s="509">
        <v>0</v>
      </c>
      <c r="U250" s="509">
        <v>0</v>
      </c>
      <c r="V250" s="509">
        <v>0</v>
      </c>
      <c r="W250" s="509">
        <v>0</v>
      </c>
      <c r="X250" s="509">
        <v>0</v>
      </c>
      <c r="Y250" s="509">
        <v>0</v>
      </c>
      <c r="Z250" s="509">
        <v>0</v>
      </c>
      <c r="AA250" s="509">
        <v>0</v>
      </c>
      <c r="AB250" s="509">
        <v>0</v>
      </c>
      <c r="AC250" s="509">
        <v>0</v>
      </c>
      <c r="AD250" s="509">
        <v>0</v>
      </c>
      <c r="AE250" s="509">
        <v>0</v>
      </c>
      <c r="AF250" s="509">
        <v>0</v>
      </c>
      <c r="AG250" s="509">
        <v>0</v>
      </c>
      <c r="AH250" s="509">
        <v>0</v>
      </c>
      <c r="AI250" s="509">
        <v>0</v>
      </c>
      <c r="AJ250" s="509">
        <v>0</v>
      </c>
      <c r="AK250" s="509">
        <v>0</v>
      </c>
      <c r="AL250" s="509">
        <v>0</v>
      </c>
      <c r="AM250" s="509">
        <v>0</v>
      </c>
      <c r="AN250" s="509">
        <v>0</v>
      </c>
      <c r="AO250" s="509">
        <v>0</v>
      </c>
      <c r="AP250" s="509">
        <v>0</v>
      </c>
      <c r="AQ250" s="509">
        <v>0</v>
      </c>
      <c r="AR250" s="509">
        <v>0</v>
      </c>
      <c r="AS250" s="509">
        <v>0</v>
      </c>
      <c r="AT250" s="509">
        <v>0</v>
      </c>
      <c r="AU250" s="509">
        <v>0</v>
      </c>
      <c r="AV250" s="509">
        <v>0</v>
      </c>
      <c r="AW250" s="509">
        <v>0</v>
      </c>
      <c r="AX250" s="509">
        <v>0</v>
      </c>
      <c r="AY250" s="509">
        <v>0</v>
      </c>
      <c r="AZ250" s="509">
        <v>0</v>
      </c>
      <c r="BA250" s="509">
        <v>0</v>
      </c>
      <c r="BB250" s="509">
        <v>0</v>
      </c>
      <c r="BC250" s="509">
        <v>0</v>
      </c>
      <c r="BD250" s="509">
        <v>0</v>
      </c>
      <c r="BE250" s="509">
        <v>0</v>
      </c>
      <c r="BF250" s="509">
        <v>0</v>
      </c>
      <c r="BG250" s="509">
        <v>0</v>
      </c>
      <c r="BH250" s="509">
        <v>0</v>
      </c>
      <c r="BI250" s="509">
        <v>0</v>
      </c>
      <c r="BJ250" s="509">
        <v>0</v>
      </c>
      <c r="BK250" s="509">
        <v>0</v>
      </c>
      <c r="BL250" s="509">
        <v>0</v>
      </c>
      <c r="BM250" s="509">
        <v>0</v>
      </c>
      <c r="BN250" s="509">
        <v>0</v>
      </c>
      <c r="BO250" s="509">
        <v>0</v>
      </c>
      <c r="BP250" s="509">
        <v>0</v>
      </c>
      <c r="BQ250" s="509">
        <v>0</v>
      </c>
      <c r="BR250" s="509"/>
      <c r="BS250" s="509">
        <v>0</v>
      </c>
      <c r="BT250" s="509">
        <v>0</v>
      </c>
      <c r="BU250" s="509">
        <v>0</v>
      </c>
      <c r="BV250" s="509">
        <v>0</v>
      </c>
      <c r="BW250" s="509">
        <v>0</v>
      </c>
      <c r="BX250" s="509">
        <v>0</v>
      </c>
      <c r="BY250" s="509">
        <v>0</v>
      </c>
      <c r="BZ250" s="509">
        <v>0</v>
      </c>
      <c r="CA250" s="509">
        <v>0</v>
      </c>
      <c r="CB250" s="509">
        <v>0</v>
      </c>
      <c r="CC250" s="509">
        <v>0</v>
      </c>
      <c r="CD250" s="509">
        <v>0</v>
      </c>
      <c r="CE250" s="509">
        <v>0</v>
      </c>
      <c r="CF250" s="509">
        <v>0</v>
      </c>
      <c r="CG250" s="509">
        <v>0</v>
      </c>
      <c r="CH250" s="509">
        <v>0</v>
      </c>
      <c r="CI250" s="509">
        <v>0</v>
      </c>
      <c r="CJ250" s="509">
        <v>0</v>
      </c>
      <c r="CK250" s="509">
        <v>0</v>
      </c>
      <c r="CL250" s="509">
        <v>0</v>
      </c>
      <c r="CM250" s="509">
        <v>0</v>
      </c>
      <c r="CN250" s="509">
        <v>0</v>
      </c>
      <c r="CO250" s="509">
        <v>0</v>
      </c>
      <c r="CP250" s="509">
        <v>0</v>
      </c>
      <c r="CQ250" s="509">
        <v>0</v>
      </c>
      <c r="CR250" s="509">
        <v>0</v>
      </c>
      <c r="CS250" s="509">
        <v>0</v>
      </c>
      <c r="CT250" s="509">
        <v>0</v>
      </c>
      <c r="CU250" s="509">
        <v>0</v>
      </c>
      <c r="CV250" s="509">
        <v>0</v>
      </c>
      <c r="CW250" s="509">
        <v>0</v>
      </c>
      <c r="CX250" s="509">
        <v>0</v>
      </c>
      <c r="CY250" s="509">
        <v>0</v>
      </c>
    </row>
    <row r="251" spans="1:103">
      <c r="B251" s="428" t="s">
        <v>43</v>
      </c>
      <c r="L251" s="520"/>
      <c r="M251" s="520"/>
      <c r="N251" s="520"/>
      <c r="O251" s="520"/>
      <c r="P251" s="520"/>
      <c r="Q251" s="520"/>
      <c r="R251" s="520"/>
      <c r="S251" s="520"/>
    </row>
    <row r="252" spans="1:103">
      <c r="B252" s="427" t="s">
        <v>200</v>
      </c>
      <c r="I252" s="520"/>
      <c r="J252" s="520">
        <f t="shared" ref="J252:AO252" si="490">J212</f>
        <v>0</v>
      </c>
      <c r="K252" s="520">
        <f t="shared" si="490"/>
        <v>0</v>
      </c>
      <c r="L252" s="520">
        <f t="shared" si="490"/>
        <v>0</v>
      </c>
      <c r="M252" s="520">
        <f t="shared" si="490"/>
        <v>0</v>
      </c>
      <c r="N252" s="520">
        <f t="shared" si="490"/>
        <v>0</v>
      </c>
      <c r="O252" s="520">
        <f t="shared" si="490"/>
        <v>0</v>
      </c>
      <c r="P252" s="520">
        <f t="shared" si="490"/>
        <v>420000000</v>
      </c>
      <c r="Q252" s="520">
        <f t="shared" si="490"/>
        <v>474000000</v>
      </c>
      <c r="R252" s="520">
        <f t="shared" si="490"/>
        <v>528000000</v>
      </c>
      <c r="S252" s="520">
        <f t="shared" si="490"/>
        <v>582000000</v>
      </c>
      <c r="T252" s="520">
        <f t="shared" si="490"/>
        <v>636000000</v>
      </c>
      <c r="U252" s="520">
        <f t="shared" si="490"/>
        <v>690000000</v>
      </c>
      <c r="V252" s="520">
        <f t="shared" si="490"/>
        <v>744000000</v>
      </c>
      <c r="W252" s="520">
        <f t="shared" si="490"/>
        <v>798000000</v>
      </c>
      <c r="X252" s="520">
        <f t="shared" si="490"/>
        <v>852000000</v>
      </c>
      <c r="Y252" s="520">
        <f t="shared" si="490"/>
        <v>906000000</v>
      </c>
      <c r="Z252" s="520">
        <f t="shared" si="490"/>
        <v>960000000</v>
      </c>
      <c r="AA252" s="520">
        <f t="shared" si="490"/>
        <v>1014000000</v>
      </c>
      <c r="AB252" s="520">
        <f t="shared" si="490"/>
        <v>1068000000</v>
      </c>
      <c r="AC252" s="520">
        <f t="shared" si="490"/>
        <v>1122000000</v>
      </c>
      <c r="AD252" s="520">
        <f t="shared" si="490"/>
        <v>1176000000</v>
      </c>
      <c r="AE252" s="520">
        <f t="shared" si="490"/>
        <v>0</v>
      </c>
      <c r="AF252" s="520">
        <f t="shared" si="490"/>
        <v>0</v>
      </c>
      <c r="AG252" s="520">
        <f t="shared" si="490"/>
        <v>0</v>
      </c>
      <c r="AH252" s="520">
        <f t="shared" si="490"/>
        <v>0</v>
      </c>
      <c r="AI252" s="520">
        <f t="shared" si="490"/>
        <v>0</v>
      </c>
      <c r="AJ252" s="520">
        <f t="shared" si="490"/>
        <v>0</v>
      </c>
      <c r="AK252" s="520">
        <f t="shared" si="490"/>
        <v>0</v>
      </c>
      <c r="AL252" s="520">
        <f t="shared" si="490"/>
        <v>0</v>
      </c>
      <c r="AM252" s="520">
        <f t="shared" si="490"/>
        <v>0</v>
      </c>
      <c r="AN252" s="520">
        <f t="shared" si="490"/>
        <v>0</v>
      </c>
      <c r="AO252" s="520">
        <f t="shared" si="490"/>
        <v>0</v>
      </c>
      <c r="AP252" s="520">
        <f t="shared" ref="AP252:BQ252" si="491">AP212</f>
        <v>0</v>
      </c>
      <c r="AQ252" s="520">
        <f t="shared" si="491"/>
        <v>0</v>
      </c>
      <c r="AR252" s="520">
        <f t="shared" si="491"/>
        <v>0</v>
      </c>
      <c r="AS252" s="520">
        <f t="shared" si="491"/>
        <v>0</v>
      </c>
      <c r="AT252" s="520">
        <f t="shared" si="491"/>
        <v>0</v>
      </c>
      <c r="AU252" s="520">
        <f t="shared" si="491"/>
        <v>0</v>
      </c>
      <c r="AV252" s="520">
        <f t="shared" si="491"/>
        <v>0</v>
      </c>
      <c r="AW252" s="520">
        <f t="shared" si="491"/>
        <v>0</v>
      </c>
      <c r="AX252" s="520">
        <f t="shared" si="491"/>
        <v>0</v>
      </c>
      <c r="AY252" s="520">
        <f t="shared" si="491"/>
        <v>0</v>
      </c>
      <c r="AZ252" s="520">
        <f t="shared" si="491"/>
        <v>0</v>
      </c>
      <c r="BA252" s="520">
        <f t="shared" si="491"/>
        <v>0</v>
      </c>
      <c r="BB252" s="520">
        <f t="shared" si="491"/>
        <v>0</v>
      </c>
      <c r="BC252" s="520">
        <f t="shared" si="491"/>
        <v>0</v>
      </c>
      <c r="BD252" s="520">
        <f t="shared" si="491"/>
        <v>0</v>
      </c>
      <c r="BE252" s="520">
        <f t="shared" si="491"/>
        <v>0</v>
      </c>
      <c r="BF252" s="520">
        <f t="shared" si="491"/>
        <v>0</v>
      </c>
      <c r="BG252" s="520">
        <f t="shared" si="491"/>
        <v>0</v>
      </c>
      <c r="BH252" s="520">
        <f t="shared" si="491"/>
        <v>0</v>
      </c>
      <c r="BI252" s="520">
        <f t="shared" si="491"/>
        <v>0</v>
      </c>
      <c r="BJ252" s="520">
        <f t="shared" si="491"/>
        <v>0</v>
      </c>
      <c r="BK252" s="520">
        <f t="shared" si="491"/>
        <v>0</v>
      </c>
      <c r="BL252" s="520">
        <f t="shared" si="491"/>
        <v>0</v>
      </c>
      <c r="BM252" s="520">
        <f t="shared" si="491"/>
        <v>0</v>
      </c>
      <c r="BN252" s="520">
        <f t="shared" si="491"/>
        <v>0</v>
      </c>
      <c r="BO252" s="520">
        <f t="shared" si="491"/>
        <v>0</v>
      </c>
      <c r="BP252" s="520">
        <f t="shared" si="491"/>
        <v>0</v>
      </c>
      <c r="BQ252" s="520">
        <f t="shared" si="491"/>
        <v>0</v>
      </c>
      <c r="BR252" s="520"/>
      <c r="BS252" s="520">
        <f t="shared" ref="BS252:CY252" si="492">BS212</f>
        <v>690000000</v>
      </c>
      <c r="BT252" s="520">
        <f t="shared" si="492"/>
        <v>0</v>
      </c>
      <c r="BU252" s="520">
        <f t="shared" si="492"/>
        <v>0</v>
      </c>
      <c r="BV252" s="520">
        <f t="shared" si="492"/>
        <v>0</v>
      </c>
      <c r="BW252" s="520">
        <f t="shared" si="492"/>
        <v>0</v>
      </c>
      <c r="BX252" s="520">
        <f t="shared" si="492"/>
        <v>0</v>
      </c>
      <c r="BY252" s="520">
        <f t="shared" si="492"/>
        <v>0</v>
      </c>
      <c r="BZ252" s="520">
        <f t="shared" si="492"/>
        <v>0</v>
      </c>
      <c r="CA252" s="520">
        <f t="shared" si="492"/>
        <v>0</v>
      </c>
      <c r="CB252" s="520">
        <f t="shared" si="492"/>
        <v>0</v>
      </c>
      <c r="CC252" s="520">
        <f t="shared" si="492"/>
        <v>0</v>
      </c>
      <c r="CD252" s="520">
        <f t="shared" si="492"/>
        <v>0</v>
      </c>
      <c r="CE252" s="520">
        <f t="shared" si="492"/>
        <v>0</v>
      </c>
      <c r="CF252" s="520">
        <f t="shared" si="492"/>
        <v>0</v>
      </c>
      <c r="CG252" s="520">
        <f t="shared" si="492"/>
        <v>0</v>
      </c>
      <c r="CH252" s="520">
        <f t="shared" si="492"/>
        <v>0</v>
      </c>
      <c r="CI252" s="520">
        <f t="shared" si="492"/>
        <v>0</v>
      </c>
      <c r="CJ252" s="520">
        <f t="shared" si="492"/>
        <v>0</v>
      </c>
      <c r="CK252" s="520">
        <f t="shared" si="492"/>
        <v>0</v>
      </c>
      <c r="CL252" s="520">
        <f t="shared" si="492"/>
        <v>0</v>
      </c>
      <c r="CM252" s="520">
        <f t="shared" si="492"/>
        <v>0</v>
      </c>
      <c r="CN252" s="520">
        <f t="shared" si="492"/>
        <v>0</v>
      </c>
      <c r="CO252" s="520">
        <f t="shared" si="492"/>
        <v>0</v>
      </c>
      <c r="CP252" s="520">
        <f t="shared" si="492"/>
        <v>0</v>
      </c>
      <c r="CQ252" s="520">
        <f t="shared" si="492"/>
        <v>0</v>
      </c>
      <c r="CR252" s="520">
        <f t="shared" si="492"/>
        <v>0</v>
      </c>
      <c r="CS252" s="520">
        <f t="shared" si="492"/>
        <v>0</v>
      </c>
      <c r="CT252" s="520">
        <f t="shared" si="492"/>
        <v>0</v>
      </c>
      <c r="CU252" s="520">
        <f t="shared" si="492"/>
        <v>0</v>
      </c>
      <c r="CV252" s="520">
        <f t="shared" si="492"/>
        <v>0</v>
      </c>
      <c r="CW252" s="520">
        <f t="shared" si="492"/>
        <v>0</v>
      </c>
      <c r="CX252" s="520">
        <f t="shared" si="492"/>
        <v>0</v>
      </c>
      <c r="CY252" s="520">
        <f t="shared" si="492"/>
        <v>0</v>
      </c>
    </row>
    <row r="253" spans="1:103" s="428" customFormat="1">
      <c r="A253" s="460"/>
      <c r="B253" s="506" t="s">
        <v>44</v>
      </c>
      <c r="C253" s="506"/>
      <c r="D253" s="506"/>
      <c r="E253" s="506"/>
      <c r="F253" s="506"/>
      <c r="G253" s="506"/>
      <c r="H253" s="506"/>
      <c r="I253" s="509"/>
      <c r="J253" s="509">
        <f t="shared" ref="J253:AO253" si="493">SUM(J252:J252)</f>
        <v>0</v>
      </c>
      <c r="K253" s="509">
        <f t="shared" si="493"/>
        <v>0</v>
      </c>
      <c r="L253" s="509">
        <f t="shared" si="493"/>
        <v>0</v>
      </c>
      <c r="M253" s="509">
        <f t="shared" si="493"/>
        <v>0</v>
      </c>
      <c r="N253" s="509">
        <f t="shared" si="493"/>
        <v>0</v>
      </c>
      <c r="O253" s="509">
        <f t="shared" si="493"/>
        <v>0</v>
      </c>
      <c r="P253" s="509">
        <f t="shared" si="493"/>
        <v>420000000</v>
      </c>
      <c r="Q253" s="509">
        <f t="shared" si="493"/>
        <v>474000000</v>
      </c>
      <c r="R253" s="509">
        <f t="shared" si="493"/>
        <v>528000000</v>
      </c>
      <c r="S253" s="509">
        <f t="shared" si="493"/>
        <v>582000000</v>
      </c>
      <c r="T253" s="509">
        <f t="shared" si="493"/>
        <v>636000000</v>
      </c>
      <c r="U253" s="509">
        <f t="shared" si="493"/>
        <v>690000000</v>
      </c>
      <c r="V253" s="509">
        <f t="shared" si="493"/>
        <v>744000000</v>
      </c>
      <c r="W253" s="509">
        <f t="shared" si="493"/>
        <v>798000000</v>
      </c>
      <c r="X253" s="509">
        <f t="shared" si="493"/>
        <v>852000000</v>
      </c>
      <c r="Y253" s="509">
        <f t="shared" si="493"/>
        <v>906000000</v>
      </c>
      <c r="Z253" s="509">
        <f t="shared" si="493"/>
        <v>960000000</v>
      </c>
      <c r="AA253" s="509">
        <f t="shared" si="493"/>
        <v>1014000000</v>
      </c>
      <c r="AB253" s="509">
        <f t="shared" si="493"/>
        <v>1068000000</v>
      </c>
      <c r="AC253" s="509">
        <f t="shared" si="493"/>
        <v>1122000000</v>
      </c>
      <c r="AD253" s="509">
        <f t="shared" si="493"/>
        <v>1176000000</v>
      </c>
      <c r="AE253" s="509">
        <f t="shared" si="493"/>
        <v>0</v>
      </c>
      <c r="AF253" s="509">
        <f t="shared" si="493"/>
        <v>0</v>
      </c>
      <c r="AG253" s="509">
        <f t="shared" si="493"/>
        <v>0</v>
      </c>
      <c r="AH253" s="509">
        <f t="shared" si="493"/>
        <v>0</v>
      </c>
      <c r="AI253" s="509">
        <f t="shared" si="493"/>
        <v>0</v>
      </c>
      <c r="AJ253" s="509">
        <f t="shared" si="493"/>
        <v>0</v>
      </c>
      <c r="AK253" s="509">
        <f t="shared" si="493"/>
        <v>0</v>
      </c>
      <c r="AL253" s="509">
        <f t="shared" si="493"/>
        <v>0</v>
      </c>
      <c r="AM253" s="509">
        <f t="shared" si="493"/>
        <v>0</v>
      </c>
      <c r="AN253" s="509">
        <f t="shared" si="493"/>
        <v>0</v>
      </c>
      <c r="AO253" s="509">
        <f t="shared" si="493"/>
        <v>0</v>
      </c>
      <c r="AP253" s="509">
        <f t="shared" ref="AP253:BU253" si="494">SUM(AP252:AP252)</f>
        <v>0</v>
      </c>
      <c r="AQ253" s="509">
        <f t="shared" si="494"/>
        <v>0</v>
      </c>
      <c r="AR253" s="509">
        <f t="shared" si="494"/>
        <v>0</v>
      </c>
      <c r="AS253" s="509">
        <f t="shared" si="494"/>
        <v>0</v>
      </c>
      <c r="AT253" s="509">
        <f t="shared" si="494"/>
        <v>0</v>
      </c>
      <c r="AU253" s="509">
        <f t="shared" si="494"/>
        <v>0</v>
      </c>
      <c r="AV253" s="509">
        <f t="shared" si="494"/>
        <v>0</v>
      </c>
      <c r="AW253" s="509">
        <f t="shared" si="494"/>
        <v>0</v>
      </c>
      <c r="AX253" s="509">
        <f t="shared" si="494"/>
        <v>0</v>
      </c>
      <c r="AY253" s="509">
        <f t="shared" si="494"/>
        <v>0</v>
      </c>
      <c r="AZ253" s="509">
        <f t="shared" si="494"/>
        <v>0</v>
      </c>
      <c r="BA253" s="509">
        <f t="shared" si="494"/>
        <v>0</v>
      </c>
      <c r="BB253" s="509">
        <f t="shared" si="494"/>
        <v>0</v>
      </c>
      <c r="BC253" s="509">
        <f t="shared" si="494"/>
        <v>0</v>
      </c>
      <c r="BD253" s="509">
        <f t="shared" si="494"/>
        <v>0</v>
      </c>
      <c r="BE253" s="509">
        <f t="shared" si="494"/>
        <v>0</v>
      </c>
      <c r="BF253" s="509">
        <f t="shared" si="494"/>
        <v>0</v>
      </c>
      <c r="BG253" s="509">
        <f t="shared" si="494"/>
        <v>0</v>
      </c>
      <c r="BH253" s="509">
        <f t="shared" si="494"/>
        <v>0</v>
      </c>
      <c r="BI253" s="509">
        <f t="shared" si="494"/>
        <v>0</v>
      </c>
      <c r="BJ253" s="509">
        <f t="shared" si="494"/>
        <v>0</v>
      </c>
      <c r="BK253" s="509">
        <f t="shared" si="494"/>
        <v>0</v>
      </c>
      <c r="BL253" s="509">
        <f t="shared" si="494"/>
        <v>0</v>
      </c>
      <c r="BM253" s="509">
        <f t="shared" si="494"/>
        <v>0</v>
      </c>
      <c r="BN253" s="509">
        <f t="shared" si="494"/>
        <v>0</v>
      </c>
      <c r="BO253" s="509">
        <f t="shared" si="494"/>
        <v>0</v>
      </c>
      <c r="BP253" s="509">
        <f t="shared" si="494"/>
        <v>0</v>
      </c>
      <c r="BQ253" s="509">
        <f t="shared" si="494"/>
        <v>0</v>
      </c>
      <c r="BR253" s="509"/>
      <c r="BS253" s="509">
        <f t="shared" ref="BS253:CY253" si="495">SUM(BS252:BS252)</f>
        <v>690000000</v>
      </c>
      <c r="BT253" s="509">
        <f t="shared" si="495"/>
        <v>0</v>
      </c>
      <c r="BU253" s="509">
        <f t="shared" si="495"/>
        <v>0</v>
      </c>
      <c r="BV253" s="509">
        <f t="shared" si="495"/>
        <v>0</v>
      </c>
      <c r="BW253" s="509">
        <f t="shared" si="495"/>
        <v>0</v>
      </c>
      <c r="BX253" s="509">
        <f t="shared" si="495"/>
        <v>0</v>
      </c>
      <c r="BY253" s="509">
        <f t="shared" si="495"/>
        <v>0</v>
      </c>
      <c r="BZ253" s="509">
        <f t="shared" si="495"/>
        <v>0</v>
      </c>
      <c r="CA253" s="509">
        <f t="shared" si="495"/>
        <v>0</v>
      </c>
      <c r="CB253" s="509">
        <f t="shared" si="495"/>
        <v>0</v>
      </c>
      <c r="CC253" s="509">
        <f t="shared" si="495"/>
        <v>0</v>
      </c>
      <c r="CD253" s="509">
        <f t="shared" si="495"/>
        <v>0</v>
      </c>
      <c r="CE253" s="509">
        <f t="shared" si="495"/>
        <v>0</v>
      </c>
      <c r="CF253" s="509">
        <f t="shared" si="495"/>
        <v>0</v>
      </c>
      <c r="CG253" s="509">
        <f t="shared" si="495"/>
        <v>0</v>
      </c>
      <c r="CH253" s="509">
        <f t="shared" si="495"/>
        <v>0</v>
      </c>
      <c r="CI253" s="509">
        <f t="shared" si="495"/>
        <v>0</v>
      </c>
      <c r="CJ253" s="509">
        <f t="shared" si="495"/>
        <v>0</v>
      </c>
      <c r="CK253" s="509">
        <f t="shared" si="495"/>
        <v>0</v>
      </c>
      <c r="CL253" s="509">
        <f t="shared" si="495"/>
        <v>0</v>
      </c>
      <c r="CM253" s="509">
        <f t="shared" si="495"/>
        <v>0</v>
      </c>
      <c r="CN253" s="509">
        <f t="shared" si="495"/>
        <v>0</v>
      </c>
      <c r="CO253" s="509">
        <f t="shared" si="495"/>
        <v>0</v>
      </c>
      <c r="CP253" s="509">
        <f t="shared" si="495"/>
        <v>0</v>
      </c>
      <c r="CQ253" s="509">
        <f t="shared" si="495"/>
        <v>0</v>
      </c>
      <c r="CR253" s="509">
        <f t="shared" si="495"/>
        <v>0</v>
      </c>
      <c r="CS253" s="509">
        <f t="shared" si="495"/>
        <v>0</v>
      </c>
      <c r="CT253" s="509">
        <f t="shared" si="495"/>
        <v>0</v>
      </c>
      <c r="CU253" s="509">
        <f t="shared" si="495"/>
        <v>0</v>
      </c>
      <c r="CV253" s="509">
        <f t="shared" si="495"/>
        <v>0</v>
      </c>
      <c r="CW253" s="509">
        <f t="shared" si="495"/>
        <v>0</v>
      </c>
      <c r="CX253" s="509">
        <f t="shared" si="495"/>
        <v>0</v>
      </c>
      <c r="CY253" s="509">
        <f t="shared" si="495"/>
        <v>0</v>
      </c>
    </row>
    <row r="254" spans="1:103" s="428" customFormat="1">
      <c r="A254" s="460"/>
      <c r="B254" s="506" t="s">
        <v>45</v>
      </c>
      <c r="C254" s="506"/>
      <c r="D254" s="506"/>
      <c r="E254" s="506"/>
      <c r="F254" s="506"/>
      <c r="G254" s="506"/>
      <c r="H254" s="506"/>
      <c r="I254" s="509"/>
      <c r="J254" s="509">
        <f t="shared" ref="J254:AO254" si="496">SUM(J250,J253)</f>
        <v>0</v>
      </c>
      <c r="K254" s="509">
        <f t="shared" si="496"/>
        <v>0</v>
      </c>
      <c r="L254" s="509">
        <f t="shared" si="496"/>
        <v>0</v>
      </c>
      <c r="M254" s="509">
        <f t="shared" si="496"/>
        <v>0</v>
      </c>
      <c r="N254" s="509">
        <f t="shared" si="496"/>
        <v>0</v>
      </c>
      <c r="O254" s="509">
        <f t="shared" si="496"/>
        <v>0</v>
      </c>
      <c r="P254" s="509">
        <f t="shared" si="496"/>
        <v>420000000</v>
      </c>
      <c r="Q254" s="509">
        <f t="shared" si="496"/>
        <v>474000000</v>
      </c>
      <c r="R254" s="509">
        <f t="shared" si="496"/>
        <v>528000000</v>
      </c>
      <c r="S254" s="509">
        <f t="shared" si="496"/>
        <v>582000000</v>
      </c>
      <c r="T254" s="509">
        <f t="shared" si="496"/>
        <v>636000000</v>
      </c>
      <c r="U254" s="509">
        <f t="shared" si="496"/>
        <v>690000000</v>
      </c>
      <c r="V254" s="509">
        <f t="shared" si="496"/>
        <v>744000000</v>
      </c>
      <c r="W254" s="509">
        <f t="shared" si="496"/>
        <v>798000000</v>
      </c>
      <c r="X254" s="509">
        <f t="shared" si="496"/>
        <v>852000000</v>
      </c>
      <c r="Y254" s="509">
        <f t="shared" si="496"/>
        <v>906000000</v>
      </c>
      <c r="Z254" s="509">
        <f t="shared" si="496"/>
        <v>960000000</v>
      </c>
      <c r="AA254" s="509">
        <f t="shared" si="496"/>
        <v>1014000000</v>
      </c>
      <c r="AB254" s="509">
        <f t="shared" si="496"/>
        <v>1068000000</v>
      </c>
      <c r="AC254" s="509">
        <f t="shared" si="496"/>
        <v>1122000000</v>
      </c>
      <c r="AD254" s="509">
        <f t="shared" si="496"/>
        <v>1176000000</v>
      </c>
      <c r="AE254" s="509">
        <f t="shared" si="496"/>
        <v>0</v>
      </c>
      <c r="AF254" s="509">
        <f t="shared" si="496"/>
        <v>0</v>
      </c>
      <c r="AG254" s="509">
        <f t="shared" si="496"/>
        <v>0</v>
      </c>
      <c r="AH254" s="509">
        <f t="shared" si="496"/>
        <v>0</v>
      </c>
      <c r="AI254" s="509">
        <f t="shared" si="496"/>
        <v>0</v>
      </c>
      <c r="AJ254" s="509">
        <f t="shared" si="496"/>
        <v>0</v>
      </c>
      <c r="AK254" s="509">
        <f t="shared" si="496"/>
        <v>0</v>
      </c>
      <c r="AL254" s="509">
        <f t="shared" si="496"/>
        <v>0</v>
      </c>
      <c r="AM254" s="509">
        <f t="shared" si="496"/>
        <v>0</v>
      </c>
      <c r="AN254" s="509">
        <f t="shared" si="496"/>
        <v>0</v>
      </c>
      <c r="AO254" s="509">
        <f t="shared" si="496"/>
        <v>0</v>
      </c>
      <c r="AP254" s="509">
        <f t="shared" ref="AP254:BU254" si="497">SUM(AP250,AP253)</f>
        <v>0</v>
      </c>
      <c r="AQ254" s="509">
        <f t="shared" si="497"/>
        <v>0</v>
      </c>
      <c r="AR254" s="509">
        <f t="shared" si="497"/>
        <v>0</v>
      </c>
      <c r="AS254" s="509">
        <f t="shared" si="497"/>
        <v>0</v>
      </c>
      <c r="AT254" s="509">
        <f t="shared" si="497"/>
        <v>0</v>
      </c>
      <c r="AU254" s="509">
        <f t="shared" si="497"/>
        <v>0</v>
      </c>
      <c r="AV254" s="509">
        <f t="shared" si="497"/>
        <v>0</v>
      </c>
      <c r="AW254" s="509">
        <f t="shared" si="497"/>
        <v>0</v>
      </c>
      <c r="AX254" s="509">
        <f t="shared" si="497"/>
        <v>0</v>
      </c>
      <c r="AY254" s="509">
        <f t="shared" si="497"/>
        <v>0</v>
      </c>
      <c r="AZ254" s="509">
        <f t="shared" si="497"/>
        <v>0</v>
      </c>
      <c r="BA254" s="509">
        <f t="shared" si="497"/>
        <v>0</v>
      </c>
      <c r="BB254" s="509">
        <f t="shared" si="497"/>
        <v>0</v>
      </c>
      <c r="BC254" s="509">
        <f t="shared" si="497"/>
        <v>0</v>
      </c>
      <c r="BD254" s="509">
        <f t="shared" si="497"/>
        <v>0</v>
      </c>
      <c r="BE254" s="509">
        <f t="shared" si="497"/>
        <v>0</v>
      </c>
      <c r="BF254" s="509">
        <f t="shared" si="497"/>
        <v>0</v>
      </c>
      <c r="BG254" s="509">
        <f t="shared" si="497"/>
        <v>0</v>
      </c>
      <c r="BH254" s="509">
        <f t="shared" si="497"/>
        <v>0</v>
      </c>
      <c r="BI254" s="509">
        <f t="shared" si="497"/>
        <v>0</v>
      </c>
      <c r="BJ254" s="509">
        <f t="shared" si="497"/>
        <v>0</v>
      </c>
      <c r="BK254" s="509">
        <f t="shared" si="497"/>
        <v>0</v>
      </c>
      <c r="BL254" s="509">
        <f t="shared" si="497"/>
        <v>0</v>
      </c>
      <c r="BM254" s="509">
        <f t="shared" si="497"/>
        <v>0</v>
      </c>
      <c r="BN254" s="509">
        <f t="shared" si="497"/>
        <v>0</v>
      </c>
      <c r="BO254" s="509">
        <f t="shared" si="497"/>
        <v>0</v>
      </c>
      <c r="BP254" s="509">
        <f t="shared" si="497"/>
        <v>0</v>
      </c>
      <c r="BQ254" s="509">
        <f t="shared" si="497"/>
        <v>0</v>
      </c>
      <c r="BR254" s="509"/>
      <c r="BS254" s="509">
        <f t="shared" ref="BS254:CY254" si="498">SUM(BS250,BS253)</f>
        <v>690000000</v>
      </c>
      <c r="BT254" s="509">
        <f t="shared" si="498"/>
        <v>0</v>
      </c>
      <c r="BU254" s="509">
        <f t="shared" si="498"/>
        <v>0</v>
      </c>
      <c r="BV254" s="509">
        <f t="shared" si="498"/>
        <v>0</v>
      </c>
      <c r="BW254" s="509">
        <f t="shared" si="498"/>
        <v>0</v>
      </c>
      <c r="BX254" s="509">
        <f t="shared" si="498"/>
        <v>0</v>
      </c>
      <c r="BY254" s="509">
        <f t="shared" si="498"/>
        <v>0</v>
      </c>
      <c r="BZ254" s="509">
        <f t="shared" si="498"/>
        <v>0</v>
      </c>
      <c r="CA254" s="509">
        <f t="shared" si="498"/>
        <v>0</v>
      </c>
      <c r="CB254" s="509">
        <f t="shared" si="498"/>
        <v>0</v>
      </c>
      <c r="CC254" s="509">
        <f t="shared" si="498"/>
        <v>0</v>
      </c>
      <c r="CD254" s="509">
        <f t="shared" si="498"/>
        <v>0</v>
      </c>
      <c r="CE254" s="509">
        <f t="shared" si="498"/>
        <v>0</v>
      </c>
      <c r="CF254" s="509">
        <f t="shared" si="498"/>
        <v>0</v>
      </c>
      <c r="CG254" s="509">
        <f t="shared" si="498"/>
        <v>0</v>
      </c>
      <c r="CH254" s="509">
        <f t="shared" si="498"/>
        <v>0</v>
      </c>
      <c r="CI254" s="509">
        <f t="shared" si="498"/>
        <v>0</v>
      </c>
      <c r="CJ254" s="509">
        <f t="shared" si="498"/>
        <v>0</v>
      </c>
      <c r="CK254" s="509">
        <f t="shared" si="498"/>
        <v>0</v>
      </c>
      <c r="CL254" s="509">
        <f t="shared" si="498"/>
        <v>0</v>
      </c>
      <c r="CM254" s="509">
        <f t="shared" si="498"/>
        <v>0</v>
      </c>
      <c r="CN254" s="509">
        <f t="shared" si="498"/>
        <v>0</v>
      </c>
      <c r="CO254" s="509">
        <f t="shared" si="498"/>
        <v>0</v>
      </c>
      <c r="CP254" s="509">
        <f t="shared" si="498"/>
        <v>0</v>
      </c>
      <c r="CQ254" s="509">
        <f t="shared" si="498"/>
        <v>0</v>
      </c>
      <c r="CR254" s="509">
        <f t="shared" si="498"/>
        <v>0</v>
      </c>
      <c r="CS254" s="509">
        <f t="shared" si="498"/>
        <v>0</v>
      </c>
      <c r="CT254" s="509">
        <f t="shared" si="498"/>
        <v>0</v>
      </c>
      <c r="CU254" s="509">
        <f t="shared" si="498"/>
        <v>0</v>
      </c>
      <c r="CV254" s="509">
        <f t="shared" si="498"/>
        <v>0</v>
      </c>
      <c r="CW254" s="509">
        <f t="shared" si="498"/>
        <v>0</v>
      </c>
      <c r="CX254" s="509">
        <f t="shared" si="498"/>
        <v>0</v>
      </c>
      <c r="CY254" s="509">
        <f t="shared" si="498"/>
        <v>0</v>
      </c>
    </row>
    <row r="255" spans="1:103">
      <c r="L255" s="520"/>
      <c r="M255" s="520"/>
      <c r="N255" s="520"/>
      <c r="O255" s="520"/>
      <c r="P255" s="520"/>
      <c r="Q255" s="520"/>
      <c r="R255" s="520"/>
      <c r="S255" s="520"/>
    </row>
    <row r="256" spans="1:103">
      <c r="B256" s="428" t="s">
        <v>46</v>
      </c>
      <c r="L256" s="520"/>
      <c r="M256" s="520"/>
      <c r="N256" s="520"/>
      <c r="O256" s="520"/>
      <c r="P256" s="520"/>
      <c r="Q256" s="520"/>
      <c r="R256" s="520"/>
      <c r="S256" s="520"/>
    </row>
    <row r="257" spans="1:103">
      <c r="B257" s="427" t="s">
        <v>50</v>
      </c>
      <c r="I257" s="520"/>
      <c r="J257" s="520">
        <f t="shared" ref="J257:AO257" si="499">SUM(I257,J141)</f>
        <v>0</v>
      </c>
      <c r="K257" s="520">
        <f t="shared" si="499"/>
        <v>0</v>
      </c>
      <c r="L257" s="520">
        <f t="shared" si="499"/>
        <v>0</v>
      </c>
      <c r="M257" s="520">
        <f t="shared" si="499"/>
        <v>0</v>
      </c>
      <c r="N257" s="520">
        <f t="shared" si="499"/>
        <v>0</v>
      </c>
      <c r="O257" s="520">
        <f t="shared" si="499"/>
        <v>0</v>
      </c>
      <c r="P257" s="520">
        <f t="shared" si="499"/>
        <v>-11471942.481240558</v>
      </c>
      <c r="Q257" s="520">
        <f t="shared" si="499"/>
        <v>-12589394.408866251</v>
      </c>
      <c r="R257" s="520">
        <f t="shared" si="499"/>
        <v>-13795613.459779615</v>
      </c>
      <c r="S257" s="520">
        <f t="shared" si="499"/>
        <v>-15090599.63398065</v>
      </c>
      <c r="T257" s="520">
        <f t="shared" si="499"/>
        <v>-16474352.931469357</v>
      </c>
      <c r="U257" s="520">
        <f t="shared" si="499"/>
        <v>-17946873.352245733</v>
      </c>
      <c r="V257" s="520">
        <f t="shared" si="499"/>
        <v>-19508160.896309782</v>
      </c>
      <c r="W257" s="520">
        <f t="shared" si="499"/>
        <v>-21158215.563661501</v>
      </c>
      <c r="X257" s="520">
        <f t="shared" si="499"/>
        <v>-22897037.354300894</v>
      </c>
      <c r="Y257" s="520">
        <f t="shared" si="499"/>
        <v>-24724626.268227957</v>
      </c>
      <c r="Z257" s="520">
        <f t="shared" si="499"/>
        <v>-26640982.305442691</v>
      </c>
      <c r="AA257" s="520">
        <f t="shared" si="499"/>
        <v>-28646105.465945095</v>
      </c>
      <c r="AB257" s="520">
        <f t="shared" si="499"/>
        <v>-30739995.749735169</v>
      </c>
      <c r="AC257" s="520">
        <f t="shared" si="499"/>
        <v>-32922653.156812917</v>
      </c>
      <c r="AD257" s="520">
        <f t="shared" si="499"/>
        <v>-35194077.687178336</v>
      </c>
      <c r="AE257" s="520">
        <f t="shared" si="499"/>
        <v>336992117.99690288</v>
      </c>
      <c r="AF257" s="520">
        <f t="shared" si="499"/>
        <v>336992117.99690288</v>
      </c>
      <c r="AG257" s="520">
        <f t="shared" si="499"/>
        <v>336992117.99690288</v>
      </c>
      <c r="AH257" s="520">
        <f t="shared" si="499"/>
        <v>336992117.99690288</v>
      </c>
      <c r="AI257" s="520">
        <f t="shared" si="499"/>
        <v>336992117.99690288</v>
      </c>
      <c r="AJ257" s="520">
        <f t="shared" si="499"/>
        <v>336992117.99690288</v>
      </c>
      <c r="AK257" s="520">
        <f t="shared" si="499"/>
        <v>336992117.99690288</v>
      </c>
      <c r="AL257" s="520">
        <f t="shared" si="499"/>
        <v>336992117.99690288</v>
      </c>
      <c r="AM257" s="520">
        <f t="shared" si="499"/>
        <v>336992117.99690288</v>
      </c>
      <c r="AN257" s="520">
        <f t="shared" si="499"/>
        <v>336992117.99690288</v>
      </c>
      <c r="AO257" s="520">
        <f t="shared" si="499"/>
        <v>336992117.99690288</v>
      </c>
      <c r="AP257" s="520">
        <f t="shared" ref="AP257:BQ257" si="500">SUM(AO257,AP141)</f>
        <v>336992117.99690288</v>
      </c>
      <c r="AQ257" s="520">
        <f t="shared" si="500"/>
        <v>336992117.99690288</v>
      </c>
      <c r="AR257" s="520">
        <f t="shared" si="500"/>
        <v>336992117.99690288</v>
      </c>
      <c r="AS257" s="520">
        <f t="shared" si="500"/>
        <v>336992117.99690288</v>
      </c>
      <c r="AT257" s="520">
        <f t="shared" si="500"/>
        <v>336992117.99690288</v>
      </c>
      <c r="AU257" s="520">
        <f t="shared" si="500"/>
        <v>336992117.99690288</v>
      </c>
      <c r="AV257" s="520">
        <f t="shared" si="500"/>
        <v>336992117.99690288</v>
      </c>
      <c r="AW257" s="520">
        <f t="shared" si="500"/>
        <v>336992117.99690288</v>
      </c>
      <c r="AX257" s="520">
        <f t="shared" si="500"/>
        <v>336992117.99690288</v>
      </c>
      <c r="AY257" s="520">
        <f t="shared" si="500"/>
        <v>336992117.99690288</v>
      </c>
      <c r="AZ257" s="520">
        <f t="shared" si="500"/>
        <v>336992117.99690288</v>
      </c>
      <c r="BA257" s="520">
        <f t="shared" si="500"/>
        <v>336992117.99690288</v>
      </c>
      <c r="BB257" s="520">
        <f t="shared" si="500"/>
        <v>336992117.99690288</v>
      </c>
      <c r="BC257" s="520">
        <f t="shared" si="500"/>
        <v>336992117.99690288</v>
      </c>
      <c r="BD257" s="520">
        <f t="shared" si="500"/>
        <v>336992117.99690288</v>
      </c>
      <c r="BE257" s="520">
        <f t="shared" si="500"/>
        <v>336992117.99690288</v>
      </c>
      <c r="BF257" s="520">
        <f t="shared" si="500"/>
        <v>336992117.99690288</v>
      </c>
      <c r="BG257" s="520">
        <f t="shared" si="500"/>
        <v>336992117.99690288</v>
      </c>
      <c r="BH257" s="520">
        <f t="shared" si="500"/>
        <v>336992117.99690288</v>
      </c>
      <c r="BI257" s="520">
        <f t="shared" si="500"/>
        <v>336992117.99690288</v>
      </c>
      <c r="BJ257" s="520">
        <f t="shared" si="500"/>
        <v>336992117.99690288</v>
      </c>
      <c r="BK257" s="520">
        <f t="shared" si="500"/>
        <v>336992117.99690288</v>
      </c>
      <c r="BL257" s="520">
        <f t="shared" si="500"/>
        <v>336992117.99690288</v>
      </c>
      <c r="BM257" s="520">
        <f t="shared" si="500"/>
        <v>336992117.99690288</v>
      </c>
      <c r="BN257" s="520">
        <f t="shared" si="500"/>
        <v>336992117.99690288</v>
      </c>
      <c r="BO257" s="520">
        <f t="shared" si="500"/>
        <v>336992117.99690288</v>
      </c>
      <c r="BP257" s="520">
        <f t="shared" si="500"/>
        <v>336992117.99690288</v>
      </c>
      <c r="BQ257" s="520">
        <f t="shared" si="500"/>
        <v>336992117.99690288</v>
      </c>
      <c r="BR257" s="520"/>
      <c r="BS257" s="520">
        <f t="shared" ref="BS257:CY257" si="501">SUM(BR257,BS141)</f>
        <v>-17946873.352245733</v>
      </c>
      <c r="BT257" s="520">
        <f t="shared" si="501"/>
        <v>336992117.99690282</v>
      </c>
      <c r="BU257" s="520">
        <f t="shared" si="501"/>
        <v>336992117.99690282</v>
      </c>
      <c r="BV257" s="520">
        <f t="shared" si="501"/>
        <v>336992117.99690282</v>
      </c>
      <c r="BW257" s="520">
        <f t="shared" si="501"/>
        <v>336992117.99690282</v>
      </c>
      <c r="BX257" s="520">
        <f t="shared" si="501"/>
        <v>336992117.99690282</v>
      </c>
      <c r="BY257" s="520">
        <f t="shared" si="501"/>
        <v>336992117.99690282</v>
      </c>
      <c r="BZ257" s="520">
        <f t="shared" si="501"/>
        <v>336992117.99690282</v>
      </c>
      <c r="CA257" s="520">
        <f t="shared" si="501"/>
        <v>336992117.99690282</v>
      </c>
      <c r="CB257" s="520">
        <f t="shared" si="501"/>
        <v>336992117.99690282</v>
      </c>
      <c r="CC257" s="520">
        <f t="shared" si="501"/>
        <v>336992117.99690282</v>
      </c>
      <c r="CD257" s="520">
        <f t="shared" si="501"/>
        <v>336992117.99690282</v>
      </c>
      <c r="CE257" s="520">
        <f t="shared" si="501"/>
        <v>336992117.99690282</v>
      </c>
      <c r="CF257" s="520">
        <f t="shared" si="501"/>
        <v>336992117.99690282</v>
      </c>
      <c r="CG257" s="520">
        <f t="shared" si="501"/>
        <v>336992117.99690282</v>
      </c>
      <c r="CH257" s="520">
        <f t="shared" si="501"/>
        <v>336992117.99690282</v>
      </c>
      <c r="CI257" s="520">
        <f t="shared" si="501"/>
        <v>336992117.99690282</v>
      </c>
      <c r="CJ257" s="520">
        <f t="shared" si="501"/>
        <v>336992117.99690282</v>
      </c>
      <c r="CK257" s="520">
        <f t="shared" si="501"/>
        <v>336992117.99690282</v>
      </c>
      <c r="CL257" s="520">
        <f t="shared" si="501"/>
        <v>336992117.99690282</v>
      </c>
      <c r="CM257" s="520">
        <f t="shared" si="501"/>
        <v>336992117.99690282</v>
      </c>
      <c r="CN257" s="520">
        <f t="shared" si="501"/>
        <v>336992117.99690282</v>
      </c>
      <c r="CO257" s="520">
        <f t="shared" si="501"/>
        <v>336992117.99690282</v>
      </c>
      <c r="CP257" s="520">
        <f t="shared" si="501"/>
        <v>336992117.99690282</v>
      </c>
      <c r="CQ257" s="520">
        <f t="shared" si="501"/>
        <v>336992117.99690282</v>
      </c>
      <c r="CR257" s="520">
        <f t="shared" si="501"/>
        <v>336992117.99690282</v>
      </c>
      <c r="CS257" s="520">
        <f t="shared" si="501"/>
        <v>336992117.99690282</v>
      </c>
      <c r="CT257" s="520">
        <f t="shared" si="501"/>
        <v>336992117.99690282</v>
      </c>
      <c r="CU257" s="520">
        <f t="shared" si="501"/>
        <v>336992117.99690282</v>
      </c>
      <c r="CV257" s="520">
        <f t="shared" si="501"/>
        <v>336992117.99690282</v>
      </c>
      <c r="CW257" s="520">
        <f t="shared" si="501"/>
        <v>336992117.99690282</v>
      </c>
      <c r="CX257" s="520">
        <f t="shared" si="501"/>
        <v>336992117.99690282</v>
      </c>
      <c r="CY257" s="520">
        <f t="shared" si="501"/>
        <v>336992117.99690282</v>
      </c>
    </row>
    <row r="258" spans="1:103">
      <c r="B258" s="427" t="s">
        <v>211</v>
      </c>
      <c r="I258" s="520"/>
      <c r="J258" s="520">
        <f t="shared" ref="J258:AO258" si="502">SUM(J198,I258)</f>
        <v>0</v>
      </c>
      <c r="K258" s="520">
        <f t="shared" si="502"/>
        <v>0</v>
      </c>
      <c r="L258" s="520">
        <f t="shared" si="502"/>
        <v>0</v>
      </c>
      <c r="M258" s="520">
        <f t="shared" si="502"/>
        <v>0</v>
      </c>
      <c r="N258" s="520">
        <f t="shared" si="502"/>
        <v>0</v>
      </c>
      <c r="O258" s="520">
        <f t="shared" si="502"/>
        <v>0</v>
      </c>
      <c r="P258" s="520">
        <f t="shared" si="502"/>
        <v>146000000</v>
      </c>
      <c r="Q258" s="520">
        <f t="shared" si="502"/>
        <v>164250000</v>
      </c>
      <c r="R258" s="520">
        <f t="shared" si="502"/>
        <v>182500000</v>
      </c>
      <c r="S258" s="520">
        <f t="shared" si="502"/>
        <v>200750000</v>
      </c>
      <c r="T258" s="520">
        <f t="shared" si="502"/>
        <v>219000000</v>
      </c>
      <c r="U258" s="520">
        <f t="shared" si="502"/>
        <v>237250000</v>
      </c>
      <c r="V258" s="520">
        <f t="shared" si="502"/>
        <v>255500000</v>
      </c>
      <c r="W258" s="520">
        <f t="shared" si="502"/>
        <v>273750000</v>
      </c>
      <c r="X258" s="520">
        <f t="shared" si="502"/>
        <v>292000000</v>
      </c>
      <c r="Y258" s="520">
        <f t="shared" si="502"/>
        <v>310250000</v>
      </c>
      <c r="Z258" s="520">
        <f t="shared" si="502"/>
        <v>328500000</v>
      </c>
      <c r="AA258" s="520">
        <f t="shared" si="502"/>
        <v>346750000</v>
      </c>
      <c r="AB258" s="520">
        <f t="shared" si="502"/>
        <v>365000000</v>
      </c>
      <c r="AC258" s="520">
        <f t="shared" si="502"/>
        <v>365000000</v>
      </c>
      <c r="AD258" s="520">
        <f t="shared" si="502"/>
        <v>365000000</v>
      </c>
      <c r="AE258" s="520">
        <f t="shared" si="502"/>
        <v>365000000</v>
      </c>
      <c r="AF258" s="520">
        <f t="shared" si="502"/>
        <v>365000000</v>
      </c>
      <c r="AG258" s="520">
        <f t="shared" si="502"/>
        <v>365000000</v>
      </c>
      <c r="AH258" s="520">
        <f t="shared" si="502"/>
        <v>365000000</v>
      </c>
      <c r="AI258" s="520">
        <f t="shared" si="502"/>
        <v>365000000</v>
      </c>
      <c r="AJ258" s="520">
        <f t="shared" si="502"/>
        <v>365000000</v>
      </c>
      <c r="AK258" s="520">
        <f t="shared" si="502"/>
        <v>365000000</v>
      </c>
      <c r="AL258" s="520">
        <f t="shared" si="502"/>
        <v>365000000</v>
      </c>
      <c r="AM258" s="520">
        <f t="shared" si="502"/>
        <v>365000000</v>
      </c>
      <c r="AN258" s="520">
        <f t="shared" si="502"/>
        <v>365000000</v>
      </c>
      <c r="AO258" s="520">
        <f t="shared" si="502"/>
        <v>365000000</v>
      </c>
      <c r="AP258" s="520">
        <f t="shared" ref="AP258:BQ258" si="503">SUM(AP198,AO258)</f>
        <v>365000000</v>
      </c>
      <c r="AQ258" s="520">
        <f t="shared" si="503"/>
        <v>365000000</v>
      </c>
      <c r="AR258" s="520">
        <f t="shared" si="503"/>
        <v>365000000</v>
      </c>
      <c r="AS258" s="520">
        <f t="shared" si="503"/>
        <v>365000000</v>
      </c>
      <c r="AT258" s="520">
        <f t="shared" si="503"/>
        <v>365000000</v>
      </c>
      <c r="AU258" s="520">
        <f t="shared" si="503"/>
        <v>365000000</v>
      </c>
      <c r="AV258" s="520">
        <f t="shared" si="503"/>
        <v>365000000</v>
      </c>
      <c r="AW258" s="520">
        <f t="shared" si="503"/>
        <v>365000000</v>
      </c>
      <c r="AX258" s="520">
        <f t="shared" si="503"/>
        <v>365000000</v>
      </c>
      <c r="AY258" s="520">
        <f t="shared" si="503"/>
        <v>365000000</v>
      </c>
      <c r="AZ258" s="520">
        <f t="shared" si="503"/>
        <v>365000000</v>
      </c>
      <c r="BA258" s="520">
        <f t="shared" si="503"/>
        <v>365000000</v>
      </c>
      <c r="BB258" s="520">
        <f t="shared" si="503"/>
        <v>365000000</v>
      </c>
      <c r="BC258" s="520">
        <f t="shared" si="503"/>
        <v>365000000</v>
      </c>
      <c r="BD258" s="520">
        <f t="shared" si="503"/>
        <v>365000000</v>
      </c>
      <c r="BE258" s="520">
        <f t="shared" si="503"/>
        <v>365000000</v>
      </c>
      <c r="BF258" s="520">
        <f t="shared" si="503"/>
        <v>365000000</v>
      </c>
      <c r="BG258" s="520">
        <f t="shared" si="503"/>
        <v>365000000</v>
      </c>
      <c r="BH258" s="520">
        <f t="shared" si="503"/>
        <v>365000000</v>
      </c>
      <c r="BI258" s="520">
        <f t="shared" si="503"/>
        <v>365000000</v>
      </c>
      <c r="BJ258" s="520">
        <f t="shared" si="503"/>
        <v>365000000</v>
      </c>
      <c r="BK258" s="520">
        <f t="shared" si="503"/>
        <v>365000000</v>
      </c>
      <c r="BL258" s="520">
        <f t="shared" si="503"/>
        <v>365000000</v>
      </c>
      <c r="BM258" s="520">
        <f t="shared" si="503"/>
        <v>365000000</v>
      </c>
      <c r="BN258" s="520">
        <f t="shared" si="503"/>
        <v>365000000</v>
      </c>
      <c r="BO258" s="520">
        <f t="shared" si="503"/>
        <v>365000000</v>
      </c>
      <c r="BP258" s="520">
        <f t="shared" si="503"/>
        <v>365000000</v>
      </c>
      <c r="BQ258" s="520">
        <f t="shared" si="503"/>
        <v>365000000</v>
      </c>
      <c r="BR258" s="520"/>
      <c r="BS258" s="520">
        <f t="shared" ref="BS258:CY258" si="504">SUM(BS198,BR258)</f>
        <v>237250000</v>
      </c>
      <c r="BT258" s="520">
        <f t="shared" si="504"/>
        <v>365000000</v>
      </c>
      <c r="BU258" s="520">
        <f t="shared" si="504"/>
        <v>365000000</v>
      </c>
      <c r="BV258" s="520">
        <f t="shared" si="504"/>
        <v>365000000</v>
      </c>
      <c r="BW258" s="520">
        <f t="shared" si="504"/>
        <v>365000000</v>
      </c>
      <c r="BX258" s="520">
        <f t="shared" si="504"/>
        <v>365000000</v>
      </c>
      <c r="BY258" s="520">
        <f t="shared" si="504"/>
        <v>365000000</v>
      </c>
      <c r="BZ258" s="520">
        <f t="shared" si="504"/>
        <v>365000000</v>
      </c>
      <c r="CA258" s="520">
        <f t="shared" si="504"/>
        <v>365000000</v>
      </c>
      <c r="CB258" s="520">
        <f t="shared" si="504"/>
        <v>365000000</v>
      </c>
      <c r="CC258" s="520">
        <f t="shared" si="504"/>
        <v>365000000</v>
      </c>
      <c r="CD258" s="520">
        <f t="shared" si="504"/>
        <v>365000000</v>
      </c>
      <c r="CE258" s="520">
        <f t="shared" si="504"/>
        <v>365000000</v>
      </c>
      <c r="CF258" s="520">
        <f t="shared" si="504"/>
        <v>365000000</v>
      </c>
      <c r="CG258" s="520">
        <f t="shared" si="504"/>
        <v>365000000</v>
      </c>
      <c r="CH258" s="520">
        <f t="shared" si="504"/>
        <v>365000000</v>
      </c>
      <c r="CI258" s="520">
        <f t="shared" si="504"/>
        <v>365000000</v>
      </c>
      <c r="CJ258" s="520">
        <f t="shared" si="504"/>
        <v>365000000</v>
      </c>
      <c r="CK258" s="520">
        <f t="shared" si="504"/>
        <v>365000000</v>
      </c>
      <c r="CL258" s="520">
        <f t="shared" si="504"/>
        <v>365000000</v>
      </c>
      <c r="CM258" s="520">
        <f t="shared" si="504"/>
        <v>365000000</v>
      </c>
      <c r="CN258" s="520">
        <f t="shared" si="504"/>
        <v>365000000</v>
      </c>
      <c r="CO258" s="520">
        <f t="shared" si="504"/>
        <v>365000000</v>
      </c>
      <c r="CP258" s="520">
        <f t="shared" si="504"/>
        <v>365000000</v>
      </c>
      <c r="CQ258" s="520">
        <f t="shared" si="504"/>
        <v>365000000</v>
      </c>
      <c r="CR258" s="520">
        <f t="shared" si="504"/>
        <v>365000000</v>
      </c>
      <c r="CS258" s="520">
        <f t="shared" si="504"/>
        <v>365000000</v>
      </c>
      <c r="CT258" s="520">
        <f t="shared" si="504"/>
        <v>365000000</v>
      </c>
      <c r="CU258" s="520">
        <f t="shared" si="504"/>
        <v>365000000</v>
      </c>
      <c r="CV258" s="520">
        <f t="shared" si="504"/>
        <v>365000000</v>
      </c>
      <c r="CW258" s="520">
        <f t="shared" si="504"/>
        <v>365000000</v>
      </c>
      <c r="CX258" s="520">
        <f t="shared" si="504"/>
        <v>365000000</v>
      </c>
      <c r="CY258" s="520">
        <f t="shared" si="504"/>
        <v>365000000</v>
      </c>
    </row>
    <row r="259" spans="1:103">
      <c r="B259" s="427" t="s">
        <v>201</v>
      </c>
      <c r="I259" s="520"/>
      <c r="J259" s="520">
        <f t="shared" ref="J259:AO259" si="505">SUM(J199,I259)</f>
        <v>0</v>
      </c>
      <c r="K259" s="520">
        <f t="shared" si="505"/>
        <v>0</v>
      </c>
      <c r="L259" s="520">
        <f t="shared" si="505"/>
        <v>0</v>
      </c>
      <c r="M259" s="520">
        <f t="shared" si="505"/>
        <v>0</v>
      </c>
      <c r="N259" s="520">
        <f t="shared" si="505"/>
        <v>0</v>
      </c>
      <c r="O259" s="520">
        <f t="shared" si="505"/>
        <v>0</v>
      </c>
      <c r="P259" s="520">
        <f t="shared" si="505"/>
        <v>146000000</v>
      </c>
      <c r="Q259" s="520">
        <f t="shared" si="505"/>
        <v>164250000</v>
      </c>
      <c r="R259" s="520">
        <f t="shared" si="505"/>
        <v>182500000</v>
      </c>
      <c r="S259" s="520">
        <f t="shared" si="505"/>
        <v>200750000</v>
      </c>
      <c r="T259" s="520">
        <f t="shared" si="505"/>
        <v>219000000</v>
      </c>
      <c r="U259" s="520">
        <f t="shared" si="505"/>
        <v>237250000</v>
      </c>
      <c r="V259" s="520">
        <f t="shared" si="505"/>
        <v>255500000</v>
      </c>
      <c r="W259" s="520">
        <f t="shared" si="505"/>
        <v>273750000</v>
      </c>
      <c r="X259" s="520">
        <f t="shared" si="505"/>
        <v>292000000</v>
      </c>
      <c r="Y259" s="520">
        <f t="shared" si="505"/>
        <v>310250000</v>
      </c>
      <c r="Z259" s="520">
        <f t="shared" si="505"/>
        <v>328500000</v>
      </c>
      <c r="AA259" s="520">
        <f t="shared" si="505"/>
        <v>346750000</v>
      </c>
      <c r="AB259" s="520">
        <f t="shared" si="505"/>
        <v>365000000</v>
      </c>
      <c r="AC259" s="520">
        <f t="shared" si="505"/>
        <v>365000000</v>
      </c>
      <c r="AD259" s="520">
        <f t="shared" si="505"/>
        <v>365000000</v>
      </c>
      <c r="AE259" s="520">
        <f t="shared" si="505"/>
        <v>365000000</v>
      </c>
      <c r="AF259" s="520">
        <f t="shared" si="505"/>
        <v>365000000</v>
      </c>
      <c r="AG259" s="520">
        <f t="shared" si="505"/>
        <v>365000000</v>
      </c>
      <c r="AH259" s="520">
        <f t="shared" si="505"/>
        <v>365000000</v>
      </c>
      <c r="AI259" s="520">
        <f t="shared" si="505"/>
        <v>365000000</v>
      </c>
      <c r="AJ259" s="520">
        <f t="shared" si="505"/>
        <v>365000000</v>
      </c>
      <c r="AK259" s="520">
        <f t="shared" si="505"/>
        <v>365000000</v>
      </c>
      <c r="AL259" s="520">
        <f t="shared" si="505"/>
        <v>365000000</v>
      </c>
      <c r="AM259" s="520">
        <f t="shared" si="505"/>
        <v>365000000</v>
      </c>
      <c r="AN259" s="520">
        <f t="shared" si="505"/>
        <v>365000000</v>
      </c>
      <c r="AO259" s="520">
        <f t="shared" si="505"/>
        <v>365000000</v>
      </c>
      <c r="AP259" s="520">
        <f t="shared" ref="AP259:BQ259" si="506">SUM(AP199,AO259)</f>
        <v>365000000</v>
      </c>
      <c r="AQ259" s="520">
        <f t="shared" si="506"/>
        <v>365000000</v>
      </c>
      <c r="AR259" s="520">
        <f t="shared" si="506"/>
        <v>365000000</v>
      </c>
      <c r="AS259" s="520">
        <f t="shared" si="506"/>
        <v>365000000</v>
      </c>
      <c r="AT259" s="520">
        <f t="shared" si="506"/>
        <v>365000000</v>
      </c>
      <c r="AU259" s="520">
        <f t="shared" si="506"/>
        <v>365000000</v>
      </c>
      <c r="AV259" s="520">
        <f t="shared" si="506"/>
        <v>365000000</v>
      </c>
      <c r="AW259" s="520">
        <f t="shared" si="506"/>
        <v>365000000</v>
      </c>
      <c r="AX259" s="520">
        <f t="shared" si="506"/>
        <v>365000000</v>
      </c>
      <c r="AY259" s="520">
        <f t="shared" si="506"/>
        <v>365000000</v>
      </c>
      <c r="AZ259" s="520">
        <f t="shared" si="506"/>
        <v>365000000</v>
      </c>
      <c r="BA259" s="520">
        <f t="shared" si="506"/>
        <v>365000000</v>
      </c>
      <c r="BB259" s="520">
        <f t="shared" si="506"/>
        <v>365000000</v>
      </c>
      <c r="BC259" s="520">
        <f t="shared" si="506"/>
        <v>365000000</v>
      </c>
      <c r="BD259" s="520">
        <f t="shared" si="506"/>
        <v>365000000</v>
      </c>
      <c r="BE259" s="520">
        <f t="shared" si="506"/>
        <v>365000000</v>
      </c>
      <c r="BF259" s="520">
        <f t="shared" si="506"/>
        <v>365000000</v>
      </c>
      <c r="BG259" s="520">
        <f t="shared" si="506"/>
        <v>365000000</v>
      </c>
      <c r="BH259" s="520">
        <f t="shared" si="506"/>
        <v>365000000</v>
      </c>
      <c r="BI259" s="520">
        <f t="shared" si="506"/>
        <v>365000000</v>
      </c>
      <c r="BJ259" s="520">
        <f t="shared" si="506"/>
        <v>365000000</v>
      </c>
      <c r="BK259" s="520">
        <f t="shared" si="506"/>
        <v>365000000</v>
      </c>
      <c r="BL259" s="520">
        <f t="shared" si="506"/>
        <v>365000000</v>
      </c>
      <c r="BM259" s="520">
        <f t="shared" si="506"/>
        <v>365000000</v>
      </c>
      <c r="BN259" s="520">
        <f t="shared" si="506"/>
        <v>365000000</v>
      </c>
      <c r="BO259" s="520">
        <f t="shared" si="506"/>
        <v>365000000</v>
      </c>
      <c r="BP259" s="520">
        <f t="shared" si="506"/>
        <v>365000000</v>
      </c>
      <c r="BQ259" s="520">
        <f t="shared" si="506"/>
        <v>365000000</v>
      </c>
      <c r="BR259" s="520"/>
      <c r="BS259" s="520">
        <f t="shared" ref="BS259:CY259" si="507">SUM(BS199,BR259)</f>
        <v>237250000</v>
      </c>
      <c r="BT259" s="520">
        <f t="shared" si="507"/>
        <v>365000000</v>
      </c>
      <c r="BU259" s="520">
        <f t="shared" si="507"/>
        <v>365000000</v>
      </c>
      <c r="BV259" s="520">
        <f t="shared" si="507"/>
        <v>365000000</v>
      </c>
      <c r="BW259" s="520">
        <f t="shared" si="507"/>
        <v>365000000</v>
      </c>
      <c r="BX259" s="520">
        <f t="shared" si="507"/>
        <v>365000000</v>
      </c>
      <c r="BY259" s="520">
        <f t="shared" si="507"/>
        <v>365000000</v>
      </c>
      <c r="BZ259" s="520">
        <f t="shared" si="507"/>
        <v>365000000</v>
      </c>
      <c r="CA259" s="520">
        <f t="shared" si="507"/>
        <v>365000000</v>
      </c>
      <c r="CB259" s="520">
        <f t="shared" si="507"/>
        <v>365000000</v>
      </c>
      <c r="CC259" s="520">
        <f t="shared" si="507"/>
        <v>365000000</v>
      </c>
      <c r="CD259" s="520">
        <f t="shared" si="507"/>
        <v>365000000</v>
      </c>
      <c r="CE259" s="520">
        <f t="shared" si="507"/>
        <v>365000000</v>
      </c>
      <c r="CF259" s="520">
        <f t="shared" si="507"/>
        <v>365000000</v>
      </c>
      <c r="CG259" s="520">
        <f t="shared" si="507"/>
        <v>365000000</v>
      </c>
      <c r="CH259" s="520">
        <f t="shared" si="507"/>
        <v>365000000</v>
      </c>
      <c r="CI259" s="520">
        <f t="shared" si="507"/>
        <v>365000000</v>
      </c>
      <c r="CJ259" s="520">
        <f t="shared" si="507"/>
        <v>365000000</v>
      </c>
      <c r="CK259" s="520">
        <f t="shared" si="507"/>
        <v>365000000</v>
      </c>
      <c r="CL259" s="520">
        <f t="shared" si="507"/>
        <v>365000000</v>
      </c>
      <c r="CM259" s="520">
        <f t="shared" si="507"/>
        <v>365000000</v>
      </c>
      <c r="CN259" s="520">
        <f t="shared" si="507"/>
        <v>365000000</v>
      </c>
      <c r="CO259" s="520">
        <f t="shared" si="507"/>
        <v>365000000</v>
      </c>
      <c r="CP259" s="520">
        <f t="shared" si="507"/>
        <v>365000000</v>
      </c>
      <c r="CQ259" s="520">
        <f t="shared" si="507"/>
        <v>365000000</v>
      </c>
      <c r="CR259" s="520">
        <f t="shared" si="507"/>
        <v>365000000</v>
      </c>
      <c r="CS259" s="520">
        <f t="shared" si="507"/>
        <v>365000000</v>
      </c>
      <c r="CT259" s="520">
        <f t="shared" si="507"/>
        <v>365000000</v>
      </c>
      <c r="CU259" s="520">
        <f t="shared" si="507"/>
        <v>365000000</v>
      </c>
      <c r="CV259" s="520">
        <f t="shared" si="507"/>
        <v>365000000</v>
      </c>
      <c r="CW259" s="520">
        <f t="shared" si="507"/>
        <v>365000000</v>
      </c>
      <c r="CX259" s="520">
        <f t="shared" si="507"/>
        <v>365000000</v>
      </c>
      <c r="CY259" s="520">
        <f t="shared" si="507"/>
        <v>365000000</v>
      </c>
    </row>
    <row r="260" spans="1:103" s="428" customFormat="1">
      <c r="A260" s="460"/>
      <c r="B260" s="506" t="s">
        <v>47</v>
      </c>
      <c r="C260" s="506"/>
      <c r="D260" s="506"/>
      <c r="E260" s="506"/>
      <c r="F260" s="506"/>
      <c r="G260" s="506"/>
      <c r="H260" s="506"/>
      <c r="I260" s="509"/>
      <c r="J260" s="509">
        <f t="shared" ref="J260:AO260" si="508">SUM(J257:J259)</f>
        <v>0</v>
      </c>
      <c r="K260" s="509">
        <f t="shared" si="508"/>
        <v>0</v>
      </c>
      <c r="L260" s="509">
        <f t="shared" si="508"/>
        <v>0</v>
      </c>
      <c r="M260" s="509">
        <f t="shared" si="508"/>
        <v>0</v>
      </c>
      <c r="N260" s="509">
        <f t="shared" si="508"/>
        <v>0</v>
      </c>
      <c r="O260" s="509">
        <f t="shared" si="508"/>
        <v>0</v>
      </c>
      <c r="P260" s="509">
        <f t="shared" si="508"/>
        <v>280528057.51875943</v>
      </c>
      <c r="Q260" s="509">
        <f t="shared" si="508"/>
        <v>315910605.59113371</v>
      </c>
      <c r="R260" s="509">
        <f t="shared" si="508"/>
        <v>351204386.54022038</v>
      </c>
      <c r="S260" s="509">
        <f t="shared" si="508"/>
        <v>386409400.36601937</v>
      </c>
      <c r="T260" s="509">
        <f t="shared" si="508"/>
        <v>421525647.06853068</v>
      </c>
      <c r="U260" s="509">
        <f t="shared" si="508"/>
        <v>456553126.64775425</v>
      </c>
      <c r="V260" s="509">
        <f t="shared" si="508"/>
        <v>491491839.10369021</v>
      </c>
      <c r="W260" s="509">
        <f t="shared" si="508"/>
        <v>526341784.43633848</v>
      </c>
      <c r="X260" s="509">
        <f t="shared" si="508"/>
        <v>561102962.64569902</v>
      </c>
      <c r="Y260" s="509">
        <f t="shared" si="508"/>
        <v>595775373.73177207</v>
      </c>
      <c r="Z260" s="509">
        <f t="shared" si="508"/>
        <v>630359017.69455731</v>
      </c>
      <c r="AA260" s="509">
        <f t="shared" si="508"/>
        <v>664853894.53405488</v>
      </c>
      <c r="AB260" s="509">
        <f t="shared" si="508"/>
        <v>699260004.25026488</v>
      </c>
      <c r="AC260" s="509">
        <f t="shared" si="508"/>
        <v>697077346.84318709</v>
      </c>
      <c r="AD260" s="509">
        <f t="shared" si="508"/>
        <v>694805922.31282163</v>
      </c>
      <c r="AE260" s="509">
        <f t="shared" si="508"/>
        <v>1066992117.9969029</v>
      </c>
      <c r="AF260" s="509">
        <f t="shared" si="508"/>
        <v>1066992117.9969029</v>
      </c>
      <c r="AG260" s="509">
        <f t="shared" si="508"/>
        <v>1066992117.9969029</v>
      </c>
      <c r="AH260" s="509">
        <f t="shared" si="508"/>
        <v>1066992117.9969029</v>
      </c>
      <c r="AI260" s="509">
        <f t="shared" si="508"/>
        <v>1066992117.9969029</v>
      </c>
      <c r="AJ260" s="509">
        <f t="shared" si="508"/>
        <v>1066992117.9969029</v>
      </c>
      <c r="AK260" s="509">
        <f t="shared" si="508"/>
        <v>1066992117.9969029</v>
      </c>
      <c r="AL260" s="509">
        <f t="shared" si="508"/>
        <v>1066992117.9969029</v>
      </c>
      <c r="AM260" s="509">
        <f t="shared" si="508"/>
        <v>1066992117.9969029</v>
      </c>
      <c r="AN260" s="509">
        <f t="shared" si="508"/>
        <v>1066992117.9969029</v>
      </c>
      <c r="AO260" s="509">
        <f t="shared" si="508"/>
        <v>1066992117.9969029</v>
      </c>
      <c r="AP260" s="509">
        <f t="shared" ref="AP260:BU260" si="509">SUM(AP257:AP259)</f>
        <v>1066992117.9969029</v>
      </c>
      <c r="AQ260" s="509">
        <f t="shared" si="509"/>
        <v>1066992117.9969029</v>
      </c>
      <c r="AR260" s="509">
        <f t="shared" si="509"/>
        <v>1066992117.9969029</v>
      </c>
      <c r="AS260" s="509">
        <f t="shared" si="509"/>
        <v>1066992117.9969029</v>
      </c>
      <c r="AT260" s="509">
        <f t="shared" si="509"/>
        <v>1066992117.9969029</v>
      </c>
      <c r="AU260" s="509">
        <f t="shared" si="509"/>
        <v>1066992117.9969029</v>
      </c>
      <c r="AV260" s="509">
        <f t="shared" si="509"/>
        <v>1066992117.9969029</v>
      </c>
      <c r="AW260" s="509">
        <f t="shared" si="509"/>
        <v>1066992117.9969029</v>
      </c>
      <c r="AX260" s="509">
        <f t="shared" si="509"/>
        <v>1066992117.9969029</v>
      </c>
      <c r="AY260" s="509">
        <f t="shared" si="509"/>
        <v>1066992117.9969029</v>
      </c>
      <c r="AZ260" s="509">
        <f t="shared" si="509"/>
        <v>1066992117.9969029</v>
      </c>
      <c r="BA260" s="509">
        <f t="shared" si="509"/>
        <v>1066992117.9969029</v>
      </c>
      <c r="BB260" s="509">
        <f t="shared" si="509"/>
        <v>1066992117.9969029</v>
      </c>
      <c r="BC260" s="509">
        <f t="shared" si="509"/>
        <v>1066992117.9969029</v>
      </c>
      <c r="BD260" s="509">
        <f t="shared" si="509"/>
        <v>1066992117.9969029</v>
      </c>
      <c r="BE260" s="509">
        <f t="shared" si="509"/>
        <v>1066992117.9969029</v>
      </c>
      <c r="BF260" s="509">
        <f t="shared" si="509"/>
        <v>1066992117.9969029</v>
      </c>
      <c r="BG260" s="509">
        <f t="shared" si="509"/>
        <v>1066992117.9969029</v>
      </c>
      <c r="BH260" s="509">
        <f t="shared" si="509"/>
        <v>1066992117.9969029</v>
      </c>
      <c r="BI260" s="509">
        <f t="shared" si="509"/>
        <v>1066992117.9969029</v>
      </c>
      <c r="BJ260" s="509">
        <f t="shared" si="509"/>
        <v>1066992117.9969029</v>
      </c>
      <c r="BK260" s="509">
        <f t="shared" si="509"/>
        <v>1066992117.9969029</v>
      </c>
      <c r="BL260" s="509">
        <f t="shared" si="509"/>
        <v>1066992117.9969029</v>
      </c>
      <c r="BM260" s="509">
        <f t="shared" si="509"/>
        <v>1066992117.9969029</v>
      </c>
      <c r="BN260" s="509">
        <f t="shared" si="509"/>
        <v>1066992117.9969029</v>
      </c>
      <c r="BO260" s="509">
        <f t="shared" si="509"/>
        <v>1066992117.9969029</v>
      </c>
      <c r="BP260" s="509">
        <f t="shared" si="509"/>
        <v>1066992117.9969029</v>
      </c>
      <c r="BQ260" s="509">
        <f t="shared" si="509"/>
        <v>1066992117.9969029</v>
      </c>
      <c r="BR260" s="509"/>
      <c r="BS260" s="509">
        <f t="shared" ref="BS260:CY260" si="510">SUM(BS257:BS259)</f>
        <v>456553126.64775425</v>
      </c>
      <c r="BT260" s="509">
        <f t="shared" si="510"/>
        <v>1066992117.9969028</v>
      </c>
      <c r="BU260" s="509">
        <f t="shared" si="510"/>
        <v>1066992117.9969028</v>
      </c>
      <c r="BV260" s="509">
        <f t="shared" si="510"/>
        <v>1066992117.9969028</v>
      </c>
      <c r="BW260" s="509">
        <f t="shared" si="510"/>
        <v>1066992117.9969028</v>
      </c>
      <c r="BX260" s="509">
        <f t="shared" si="510"/>
        <v>1066992117.9969028</v>
      </c>
      <c r="BY260" s="509">
        <f t="shared" si="510"/>
        <v>1066992117.9969028</v>
      </c>
      <c r="BZ260" s="509">
        <f t="shared" si="510"/>
        <v>1066992117.9969028</v>
      </c>
      <c r="CA260" s="509">
        <f t="shared" si="510"/>
        <v>1066992117.9969028</v>
      </c>
      <c r="CB260" s="509">
        <f t="shared" si="510"/>
        <v>1066992117.9969028</v>
      </c>
      <c r="CC260" s="509">
        <f t="shared" si="510"/>
        <v>1066992117.9969028</v>
      </c>
      <c r="CD260" s="509">
        <f t="shared" si="510"/>
        <v>1066992117.9969028</v>
      </c>
      <c r="CE260" s="509">
        <f t="shared" si="510"/>
        <v>1066992117.9969028</v>
      </c>
      <c r="CF260" s="509">
        <f t="shared" si="510"/>
        <v>1066992117.9969028</v>
      </c>
      <c r="CG260" s="509">
        <f t="shared" si="510"/>
        <v>1066992117.9969028</v>
      </c>
      <c r="CH260" s="509">
        <f t="shared" si="510"/>
        <v>1066992117.9969028</v>
      </c>
      <c r="CI260" s="509">
        <f t="shared" si="510"/>
        <v>1066992117.9969028</v>
      </c>
      <c r="CJ260" s="509">
        <f t="shared" si="510"/>
        <v>1066992117.9969028</v>
      </c>
      <c r="CK260" s="509">
        <f t="shared" si="510"/>
        <v>1066992117.9969028</v>
      </c>
      <c r="CL260" s="509">
        <f t="shared" si="510"/>
        <v>1066992117.9969028</v>
      </c>
      <c r="CM260" s="509">
        <f t="shared" si="510"/>
        <v>1066992117.9969028</v>
      </c>
      <c r="CN260" s="509">
        <f t="shared" si="510"/>
        <v>1066992117.9969028</v>
      </c>
      <c r="CO260" s="509">
        <f t="shared" si="510"/>
        <v>1066992117.9969028</v>
      </c>
      <c r="CP260" s="509">
        <f t="shared" si="510"/>
        <v>1066992117.9969028</v>
      </c>
      <c r="CQ260" s="509">
        <f t="shared" si="510"/>
        <v>1066992117.9969028</v>
      </c>
      <c r="CR260" s="509">
        <f t="shared" si="510"/>
        <v>1066992117.9969028</v>
      </c>
      <c r="CS260" s="509">
        <f t="shared" si="510"/>
        <v>1066992117.9969028</v>
      </c>
      <c r="CT260" s="509">
        <f t="shared" si="510"/>
        <v>1066992117.9969028</v>
      </c>
      <c r="CU260" s="509">
        <f t="shared" si="510"/>
        <v>1066992117.9969028</v>
      </c>
      <c r="CV260" s="509">
        <f t="shared" si="510"/>
        <v>1066992117.9969028</v>
      </c>
      <c r="CW260" s="509">
        <f t="shared" si="510"/>
        <v>1066992117.9969028</v>
      </c>
      <c r="CX260" s="509">
        <f t="shared" si="510"/>
        <v>1066992117.9969028</v>
      </c>
      <c r="CY260" s="509">
        <f t="shared" si="510"/>
        <v>1066992117.9969028</v>
      </c>
    </row>
    <row r="261" spans="1:103" s="428" customFormat="1">
      <c r="A261" s="460"/>
      <c r="B261" s="506" t="s">
        <v>48</v>
      </c>
      <c r="C261" s="506"/>
      <c r="D261" s="506"/>
      <c r="E261" s="506"/>
      <c r="F261" s="506"/>
      <c r="G261" s="506"/>
      <c r="H261" s="506"/>
      <c r="I261" s="509"/>
      <c r="J261" s="509">
        <f t="shared" ref="J261:AO261" si="511">SUM(J254,J260)</f>
        <v>0</v>
      </c>
      <c r="K261" s="509">
        <f t="shared" si="511"/>
        <v>0</v>
      </c>
      <c r="L261" s="509">
        <f t="shared" si="511"/>
        <v>0</v>
      </c>
      <c r="M261" s="509">
        <f t="shared" si="511"/>
        <v>0</v>
      </c>
      <c r="N261" s="509">
        <f t="shared" si="511"/>
        <v>0</v>
      </c>
      <c r="O261" s="509">
        <f t="shared" si="511"/>
        <v>0</v>
      </c>
      <c r="P261" s="509">
        <f t="shared" si="511"/>
        <v>700528057.51875949</v>
      </c>
      <c r="Q261" s="509">
        <f t="shared" si="511"/>
        <v>789910605.59113371</v>
      </c>
      <c r="R261" s="509">
        <f t="shared" si="511"/>
        <v>879204386.54022038</v>
      </c>
      <c r="S261" s="509">
        <f t="shared" si="511"/>
        <v>968409400.36601937</v>
      </c>
      <c r="T261" s="509">
        <f t="shared" si="511"/>
        <v>1057525647.0685307</v>
      </c>
      <c r="U261" s="509">
        <f t="shared" si="511"/>
        <v>1146553126.6477542</v>
      </c>
      <c r="V261" s="509">
        <f t="shared" si="511"/>
        <v>1235491839.1036901</v>
      </c>
      <c r="W261" s="509">
        <f t="shared" si="511"/>
        <v>1324341784.4363384</v>
      </c>
      <c r="X261" s="509">
        <f t="shared" si="511"/>
        <v>1413102962.645699</v>
      </c>
      <c r="Y261" s="509">
        <f t="shared" si="511"/>
        <v>1501775373.7317719</v>
      </c>
      <c r="Z261" s="509">
        <f t="shared" si="511"/>
        <v>1590359017.6945572</v>
      </c>
      <c r="AA261" s="509">
        <f t="shared" si="511"/>
        <v>1678853894.5340548</v>
      </c>
      <c r="AB261" s="509">
        <f t="shared" si="511"/>
        <v>1767260004.2502649</v>
      </c>
      <c r="AC261" s="509">
        <f t="shared" si="511"/>
        <v>1819077346.8431871</v>
      </c>
      <c r="AD261" s="509">
        <f t="shared" si="511"/>
        <v>1870805922.3128216</v>
      </c>
      <c r="AE261" s="509">
        <f t="shared" si="511"/>
        <v>1066992117.9969029</v>
      </c>
      <c r="AF261" s="509">
        <f t="shared" si="511"/>
        <v>1066992117.9969029</v>
      </c>
      <c r="AG261" s="509">
        <f t="shared" si="511"/>
        <v>1066992117.9969029</v>
      </c>
      <c r="AH261" s="509">
        <f t="shared" si="511"/>
        <v>1066992117.9969029</v>
      </c>
      <c r="AI261" s="509">
        <f t="shared" si="511"/>
        <v>1066992117.9969029</v>
      </c>
      <c r="AJ261" s="509">
        <f t="shared" si="511"/>
        <v>1066992117.9969029</v>
      </c>
      <c r="AK261" s="509">
        <f t="shared" si="511"/>
        <v>1066992117.9969029</v>
      </c>
      <c r="AL261" s="509">
        <f t="shared" si="511"/>
        <v>1066992117.9969029</v>
      </c>
      <c r="AM261" s="509">
        <f t="shared" si="511"/>
        <v>1066992117.9969029</v>
      </c>
      <c r="AN261" s="509">
        <f t="shared" si="511"/>
        <v>1066992117.9969029</v>
      </c>
      <c r="AO261" s="509">
        <f t="shared" si="511"/>
        <v>1066992117.9969029</v>
      </c>
      <c r="AP261" s="509">
        <f t="shared" ref="AP261:BU261" si="512">SUM(AP254,AP260)</f>
        <v>1066992117.9969029</v>
      </c>
      <c r="AQ261" s="509">
        <f t="shared" si="512"/>
        <v>1066992117.9969029</v>
      </c>
      <c r="AR261" s="509">
        <f t="shared" si="512"/>
        <v>1066992117.9969029</v>
      </c>
      <c r="AS261" s="509">
        <f t="shared" si="512"/>
        <v>1066992117.9969029</v>
      </c>
      <c r="AT261" s="509">
        <f t="shared" si="512"/>
        <v>1066992117.9969029</v>
      </c>
      <c r="AU261" s="509">
        <f t="shared" si="512"/>
        <v>1066992117.9969029</v>
      </c>
      <c r="AV261" s="509">
        <f t="shared" si="512"/>
        <v>1066992117.9969029</v>
      </c>
      <c r="AW261" s="509">
        <f t="shared" si="512"/>
        <v>1066992117.9969029</v>
      </c>
      <c r="AX261" s="509">
        <f t="shared" si="512"/>
        <v>1066992117.9969029</v>
      </c>
      <c r="AY261" s="509">
        <f t="shared" si="512"/>
        <v>1066992117.9969029</v>
      </c>
      <c r="AZ261" s="509">
        <f t="shared" si="512"/>
        <v>1066992117.9969029</v>
      </c>
      <c r="BA261" s="509">
        <f t="shared" si="512"/>
        <v>1066992117.9969029</v>
      </c>
      <c r="BB261" s="509">
        <f t="shared" si="512"/>
        <v>1066992117.9969029</v>
      </c>
      <c r="BC261" s="509">
        <f t="shared" si="512"/>
        <v>1066992117.9969029</v>
      </c>
      <c r="BD261" s="509">
        <f t="shared" si="512"/>
        <v>1066992117.9969029</v>
      </c>
      <c r="BE261" s="509">
        <f t="shared" si="512"/>
        <v>1066992117.9969029</v>
      </c>
      <c r="BF261" s="509">
        <f t="shared" si="512"/>
        <v>1066992117.9969029</v>
      </c>
      <c r="BG261" s="509">
        <f t="shared" si="512"/>
        <v>1066992117.9969029</v>
      </c>
      <c r="BH261" s="509">
        <f t="shared" si="512"/>
        <v>1066992117.9969029</v>
      </c>
      <c r="BI261" s="509">
        <f t="shared" si="512"/>
        <v>1066992117.9969029</v>
      </c>
      <c r="BJ261" s="509">
        <f t="shared" si="512"/>
        <v>1066992117.9969029</v>
      </c>
      <c r="BK261" s="509">
        <f t="shared" si="512"/>
        <v>1066992117.9969029</v>
      </c>
      <c r="BL261" s="509">
        <f t="shared" si="512"/>
        <v>1066992117.9969029</v>
      </c>
      <c r="BM261" s="509">
        <f t="shared" si="512"/>
        <v>1066992117.9969029</v>
      </c>
      <c r="BN261" s="509">
        <f t="shared" si="512"/>
        <v>1066992117.9969029</v>
      </c>
      <c r="BO261" s="509">
        <f t="shared" si="512"/>
        <v>1066992117.9969029</v>
      </c>
      <c r="BP261" s="509">
        <f t="shared" si="512"/>
        <v>1066992117.9969029</v>
      </c>
      <c r="BQ261" s="509">
        <f t="shared" si="512"/>
        <v>1066992117.9969029</v>
      </c>
      <c r="BR261" s="509"/>
      <c r="BS261" s="509">
        <f t="shared" ref="BS261:CY261" si="513">SUM(BS254,BS260)</f>
        <v>1146553126.6477542</v>
      </c>
      <c r="BT261" s="509">
        <f t="shared" si="513"/>
        <v>1066992117.9969028</v>
      </c>
      <c r="BU261" s="509">
        <f t="shared" si="513"/>
        <v>1066992117.9969028</v>
      </c>
      <c r="BV261" s="509">
        <f t="shared" si="513"/>
        <v>1066992117.9969028</v>
      </c>
      <c r="BW261" s="509">
        <f t="shared" si="513"/>
        <v>1066992117.9969028</v>
      </c>
      <c r="BX261" s="509">
        <f t="shared" si="513"/>
        <v>1066992117.9969028</v>
      </c>
      <c r="BY261" s="509">
        <f t="shared" si="513"/>
        <v>1066992117.9969028</v>
      </c>
      <c r="BZ261" s="509">
        <f t="shared" si="513"/>
        <v>1066992117.9969028</v>
      </c>
      <c r="CA261" s="509">
        <f t="shared" si="513"/>
        <v>1066992117.9969028</v>
      </c>
      <c r="CB261" s="509">
        <f t="shared" si="513"/>
        <v>1066992117.9969028</v>
      </c>
      <c r="CC261" s="509">
        <f t="shared" si="513"/>
        <v>1066992117.9969028</v>
      </c>
      <c r="CD261" s="509">
        <f t="shared" si="513"/>
        <v>1066992117.9969028</v>
      </c>
      <c r="CE261" s="509">
        <f t="shared" si="513"/>
        <v>1066992117.9969028</v>
      </c>
      <c r="CF261" s="509">
        <f t="shared" si="513"/>
        <v>1066992117.9969028</v>
      </c>
      <c r="CG261" s="509">
        <f t="shared" si="513"/>
        <v>1066992117.9969028</v>
      </c>
      <c r="CH261" s="509">
        <f t="shared" si="513"/>
        <v>1066992117.9969028</v>
      </c>
      <c r="CI261" s="509">
        <f t="shared" si="513"/>
        <v>1066992117.9969028</v>
      </c>
      <c r="CJ261" s="509">
        <f t="shared" si="513"/>
        <v>1066992117.9969028</v>
      </c>
      <c r="CK261" s="509">
        <f t="shared" si="513"/>
        <v>1066992117.9969028</v>
      </c>
      <c r="CL261" s="509">
        <f t="shared" si="513"/>
        <v>1066992117.9969028</v>
      </c>
      <c r="CM261" s="509">
        <f t="shared" si="513"/>
        <v>1066992117.9969028</v>
      </c>
      <c r="CN261" s="509">
        <f t="shared" si="513"/>
        <v>1066992117.9969028</v>
      </c>
      <c r="CO261" s="509">
        <f t="shared" si="513"/>
        <v>1066992117.9969028</v>
      </c>
      <c r="CP261" s="509">
        <f t="shared" si="513"/>
        <v>1066992117.9969028</v>
      </c>
      <c r="CQ261" s="509">
        <f t="shared" si="513"/>
        <v>1066992117.9969028</v>
      </c>
      <c r="CR261" s="509">
        <f t="shared" si="513"/>
        <v>1066992117.9969028</v>
      </c>
      <c r="CS261" s="509">
        <f t="shared" si="513"/>
        <v>1066992117.9969028</v>
      </c>
      <c r="CT261" s="509">
        <f t="shared" si="513"/>
        <v>1066992117.9969028</v>
      </c>
      <c r="CU261" s="509">
        <f t="shared" si="513"/>
        <v>1066992117.9969028</v>
      </c>
      <c r="CV261" s="509">
        <f t="shared" si="513"/>
        <v>1066992117.9969028</v>
      </c>
      <c r="CW261" s="509">
        <f t="shared" si="513"/>
        <v>1066992117.9969028</v>
      </c>
      <c r="CX261" s="509">
        <f t="shared" si="513"/>
        <v>1066992117.9969028</v>
      </c>
      <c r="CY261" s="509">
        <f t="shared" si="513"/>
        <v>1066992117.9969028</v>
      </c>
    </row>
    <row r="262" spans="1:103">
      <c r="L262" s="520"/>
      <c r="M262" s="520"/>
      <c r="N262" s="520"/>
      <c r="O262" s="520"/>
      <c r="P262" s="520"/>
      <c r="Q262" s="520"/>
      <c r="R262" s="520"/>
      <c r="S262" s="520"/>
    </row>
    <row r="263" spans="1:103" s="428" customFormat="1">
      <c r="A263" s="460"/>
      <c r="B263" s="618" t="s">
        <v>1</v>
      </c>
      <c r="C263" s="619"/>
      <c r="D263" s="619"/>
      <c r="E263" s="619"/>
      <c r="F263" s="619"/>
      <c r="G263" s="619"/>
      <c r="H263" s="619"/>
      <c r="I263" s="620"/>
      <c r="J263" s="621">
        <f t="shared" ref="J263:AO263" si="514">J247-J261</f>
        <v>0</v>
      </c>
      <c r="K263" s="621">
        <f t="shared" si="514"/>
        <v>0</v>
      </c>
      <c r="L263" s="621">
        <f t="shared" si="514"/>
        <v>0</v>
      </c>
      <c r="M263" s="621">
        <f t="shared" si="514"/>
        <v>0</v>
      </c>
      <c r="N263" s="621">
        <f t="shared" si="514"/>
        <v>0</v>
      </c>
      <c r="O263" s="621">
        <f t="shared" si="514"/>
        <v>0</v>
      </c>
      <c r="P263" s="621">
        <f t="shared" si="514"/>
        <v>0</v>
      </c>
      <c r="Q263" s="621">
        <f t="shared" si="514"/>
        <v>0</v>
      </c>
      <c r="R263" s="621">
        <f t="shared" si="514"/>
        <v>0</v>
      </c>
      <c r="S263" s="621">
        <f t="shared" si="514"/>
        <v>0</v>
      </c>
      <c r="T263" s="621">
        <f t="shared" si="514"/>
        <v>0</v>
      </c>
      <c r="U263" s="621">
        <f t="shared" si="514"/>
        <v>0</v>
      </c>
      <c r="V263" s="621">
        <f t="shared" si="514"/>
        <v>0</v>
      </c>
      <c r="W263" s="621">
        <f t="shared" si="514"/>
        <v>0</v>
      </c>
      <c r="X263" s="621">
        <f t="shared" si="514"/>
        <v>0</v>
      </c>
      <c r="Y263" s="621">
        <f t="shared" si="514"/>
        <v>0</v>
      </c>
      <c r="Z263" s="621">
        <f t="shared" si="514"/>
        <v>0</v>
      </c>
      <c r="AA263" s="621">
        <f t="shared" si="514"/>
        <v>0</v>
      </c>
      <c r="AB263" s="621">
        <f t="shared" si="514"/>
        <v>0</v>
      </c>
      <c r="AC263" s="621">
        <f t="shared" si="514"/>
        <v>0</v>
      </c>
      <c r="AD263" s="621">
        <f t="shared" si="514"/>
        <v>0</v>
      </c>
      <c r="AE263" s="621">
        <f t="shared" si="514"/>
        <v>0</v>
      </c>
      <c r="AF263" s="621">
        <f t="shared" si="514"/>
        <v>0</v>
      </c>
      <c r="AG263" s="621">
        <f t="shared" si="514"/>
        <v>0</v>
      </c>
      <c r="AH263" s="621">
        <f t="shared" si="514"/>
        <v>0</v>
      </c>
      <c r="AI263" s="621">
        <f t="shared" si="514"/>
        <v>0</v>
      </c>
      <c r="AJ263" s="621">
        <f t="shared" si="514"/>
        <v>0</v>
      </c>
      <c r="AK263" s="621">
        <f t="shared" si="514"/>
        <v>0</v>
      </c>
      <c r="AL263" s="621">
        <f t="shared" si="514"/>
        <v>0</v>
      </c>
      <c r="AM263" s="621">
        <f t="shared" si="514"/>
        <v>0</v>
      </c>
      <c r="AN263" s="621">
        <f t="shared" si="514"/>
        <v>0</v>
      </c>
      <c r="AO263" s="621">
        <f t="shared" si="514"/>
        <v>0</v>
      </c>
      <c r="AP263" s="621">
        <f t="shared" ref="AP263:BQ263" si="515">AP247-AP261</f>
        <v>0</v>
      </c>
      <c r="AQ263" s="621">
        <f t="shared" si="515"/>
        <v>0</v>
      </c>
      <c r="AR263" s="621">
        <f t="shared" si="515"/>
        <v>0</v>
      </c>
      <c r="AS263" s="621">
        <f t="shared" si="515"/>
        <v>0</v>
      </c>
      <c r="AT263" s="621">
        <f t="shared" si="515"/>
        <v>0</v>
      </c>
      <c r="AU263" s="621">
        <f t="shared" si="515"/>
        <v>0</v>
      </c>
      <c r="AV263" s="621">
        <f t="shared" si="515"/>
        <v>0</v>
      </c>
      <c r="AW263" s="621">
        <f t="shared" si="515"/>
        <v>0</v>
      </c>
      <c r="AX263" s="621">
        <f t="shared" si="515"/>
        <v>0</v>
      </c>
      <c r="AY263" s="621">
        <f t="shared" si="515"/>
        <v>0</v>
      </c>
      <c r="AZ263" s="621">
        <f t="shared" si="515"/>
        <v>0</v>
      </c>
      <c r="BA263" s="621">
        <f t="shared" si="515"/>
        <v>0</v>
      </c>
      <c r="BB263" s="621">
        <f t="shared" si="515"/>
        <v>0</v>
      </c>
      <c r="BC263" s="621">
        <f t="shared" si="515"/>
        <v>0</v>
      </c>
      <c r="BD263" s="621">
        <f t="shared" si="515"/>
        <v>0</v>
      </c>
      <c r="BE263" s="621">
        <f t="shared" si="515"/>
        <v>0</v>
      </c>
      <c r="BF263" s="621">
        <f t="shared" si="515"/>
        <v>0</v>
      </c>
      <c r="BG263" s="621">
        <f t="shared" si="515"/>
        <v>0</v>
      </c>
      <c r="BH263" s="621">
        <f t="shared" si="515"/>
        <v>0</v>
      </c>
      <c r="BI263" s="621">
        <f t="shared" si="515"/>
        <v>0</v>
      </c>
      <c r="BJ263" s="621">
        <f t="shared" si="515"/>
        <v>0</v>
      </c>
      <c r="BK263" s="621">
        <f t="shared" si="515"/>
        <v>0</v>
      </c>
      <c r="BL263" s="621">
        <f t="shared" si="515"/>
        <v>0</v>
      </c>
      <c r="BM263" s="621">
        <f t="shared" si="515"/>
        <v>0</v>
      </c>
      <c r="BN263" s="621">
        <f t="shared" si="515"/>
        <v>0</v>
      </c>
      <c r="BO263" s="621">
        <f t="shared" si="515"/>
        <v>0</v>
      </c>
      <c r="BP263" s="621">
        <f t="shared" si="515"/>
        <v>0</v>
      </c>
      <c r="BQ263" s="621">
        <f t="shared" si="515"/>
        <v>0</v>
      </c>
      <c r="BR263" s="620"/>
      <c r="BS263" s="621">
        <f t="shared" ref="BS263:CY263" si="516">BS247-BS261</f>
        <v>0</v>
      </c>
      <c r="BT263" s="621">
        <f t="shared" si="516"/>
        <v>0</v>
      </c>
      <c r="BU263" s="621">
        <f t="shared" si="516"/>
        <v>0</v>
      </c>
      <c r="BV263" s="621">
        <f t="shared" si="516"/>
        <v>0</v>
      </c>
      <c r="BW263" s="621">
        <f t="shared" si="516"/>
        <v>0</v>
      </c>
      <c r="BX263" s="621">
        <f t="shared" si="516"/>
        <v>0</v>
      </c>
      <c r="BY263" s="621">
        <f t="shared" si="516"/>
        <v>0</v>
      </c>
      <c r="BZ263" s="621">
        <f t="shared" si="516"/>
        <v>0</v>
      </c>
      <c r="CA263" s="621">
        <f t="shared" si="516"/>
        <v>0</v>
      </c>
      <c r="CB263" s="621">
        <f t="shared" si="516"/>
        <v>0</v>
      </c>
      <c r="CC263" s="621">
        <f t="shared" si="516"/>
        <v>0</v>
      </c>
      <c r="CD263" s="621">
        <f t="shared" si="516"/>
        <v>0</v>
      </c>
      <c r="CE263" s="621">
        <f t="shared" si="516"/>
        <v>0</v>
      </c>
      <c r="CF263" s="621">
        <f t="shared" si="516"/>
        <v>0</v>
      </c>
      <c r="CG263" s="621">
        <f t="shared" si="516"/>
        <v>0</v>
      </c>
      <c r="CH263" s="621">
        <f t="shared" si="516"/>
        <v>0</v>
      </c>
      <c r="CI263" s="621">
        <f t="shared" si="516"/>
        <v>0</v>
      </c>
      <c r="CJ263" s="621">
        <f t="shared" si="516"/>
        <v>0</v>
      </c>
      <c r="CK263" s="621">
        <f t="shared" si="516"/>
        <v>0</v>
      </c>
      <c r="CL263" s="621">
        <f t="shared" si="516"/>
        <v>0</v>
      </c>
      <c r="CM263" s="621">
        <f t="shared" si="516"/>
        <v>0</v>
      </c>
      <c r="CN263" s="621">
        <f t="shared" si="516"/>
        <v>0</v>
      </c>
      <c r="CO263" s="621">
        <f t="shared" si="516"/>
        <v>0</v>
      </c>
      <c r="CP263" s="621">
        <f t="shared" si="516"/>
        <v>0</v>
      </c>
      <c r="CQ263" s="621">
        <f t="shared" si="516"/>
        <v>0</v>
      </c>
      <c r="CR263" s="621">
        <f t="shared" si="516"/>
        <v>0</v>
      </c>
      <c r="CS263" s="621">
        <f t="shared" si="516"/>
        <v>0</v>
      </c>
      <c r="CT263" s="621">
        <f t="shared" si="516"/>
        <v>0</v>
      </c>
      <c r="CU263" s="621">
        <f t="shared" si="516"/>
        <v>0</v>
      </c>
      <c r="CV263" s="621">
        <f t="shared" si="516"/>
        <v>0</v>
      </c>
      <c r="CW263" s="621">
        <f t="shared" si="516"/>
        <v>0</v>
      </c>
      <c r="CX263" s="621">
        <f t="shared" si="516"/>
        <v>0</v>
      </c>
      <c r="CY263" s="622">
        <f t="shared" si="516"/>
        <v>0</v>
      </c>
    </row>
    <row r="264" spans="1:103" s="428" customFormat="1">
      <c r="A264" s="460"/>
      <c r="C264" s="589"/>
      <c r="L264" s="538"/>
      <c r="M264" s="538"/>
      <c r="N264" s="538"/>
      <c r="O264" s="538"/>
      <c r="P264" s="538"/>
      <c r="Q264" s="538"/>
      <c r="R264" s="538"/>
      <c r="S264" s="538"/>
      <c r="U264" s="430"/>
    </row>
    <row r="265" spans="1:103" s="428" customFormat="1">
      <c r="A265" s="460" t="s">
        <v>66</v>
      </c>
      <c r="B265" s="448" t="s">
        <v>94</v>
      </c>
      <c r="C265" s="427"/>
      <c r="L265" s="538"/>
      <c r="M265" s="538"/>
      <c r="N265" s="538"/>
      <c r="O265" s="538"/>
      <c r="P265" s="538"/>
      <c r="Q265" s="538"/>
      <c r="R265" s="538"/>
      <c r="S265" s="538"/>
    </row>
    <row r="266" spans="1:103" s="428" customFormat="1">
      <c r="A266" s="460"/>
      <c r="B266" s="506" t="s">
        <v>6</v>
      </c>
      <c r="C266" s="506"/>
      <c r="D266" s="506"/>
      <c r="E266" s="507"/>
      <c r="F266" s="507"/>
      <c r="G266" s="507">
        <f t="shared" ref="G266:G274" si="517">SUM(BS266:CY266)</f>
        <v>435549373.5971989</v>
      </c>
      <c r="H266" s="507" t="s">
        <v>136</v>
      </c>
      <c r="I266" s="623"/>
      <c r="J266" s="507">
        <f t="shared" ref="J266:AO266" si="518">J135</f>
        <v>0</v>
      </c>
      <c r="K266" s="507">
        <f t="shared" si="518"/>
        <v>0</v>
      </c>
      <c r="L266" s="507">
        <f t="shared" si="518"/>
        <v>0</v>
      </c>
      <c r="M266" s="507">
        <f t="shared" si="518"/>
        <v>0</v>
      </c>
      <c r="N266" s="507">
        <f t="shared" si="518"/>
        <v>0</v>
      </c>
      <c r="O266" s="507">
        <f t="shared" si="518"/>
        <v>0</v>
      </c>
      <c r="P266" s="507">
        <f t="shared" si="518"/>
        <v>-11471942.481240558</v>
      </c>
      <c r="Q266" s="507">
        <f t="shared" si="518"/>
        <v>-1117451.9276256927</v>
      </c>
      <c r="R266" s="507">
        <f t="shared" si="518"/>
        <v>-1206219.0509133639</v>
      </c>
      <c r="S266" s="507">
        <f t="shared" si="518"/>
        <v>-1294986.1742010352</v>
      </c>
      <c r="T266" s="507">
        <f t="shared" si="518"/>
        <v>-1383753.2974887067</v>
      </c>
      <c r="U266" s="507">
        <f t="shared" si="518"/>
        <v>-1472520.4207763774</v>
      </c>
      <c r="V266" s="507">
        <f t="shared" si="518"/>
        <v>-1561287.5440640487</v>
      </c>
      <c r="W266" s="507">
        <f t="shared" si="518"/>
        <v>-1650054.6673517199</v>
      </c>
      <c r="X266" s="507">
        <f t="shared" si="518"/>
        <v>-1738821.7906393912</v>
      </c>
      <c r="Y266" s="507">
        <f t="shared" si="518"/>
        <v>-1827588.9139270624</v>
      </c>
      <c r="Z266" s="507">
        <f t="shared" si="518"/>
        <v>-1916356.0372147337</v>
      </c>
      <c r="AA266" s="507">
        <f t="shared" si="518"/>
        <v>-2005123.1605024049</v>
      </c>
      <c r="AB266" s="507">
        <f t="shared" si="518"/>
        <v>-2093890.2837900762</v>
      </c>
      <c r="AC266" s="507">
        <f t="shared" si="518"/>
        <v>-2182657.4070777474</v>
      </c>
      <c r="AD266" s="507">
        <f t="shared" si="518"/>
        <v>-2271424.5303654177</v>
      </c>
      <c r="AE266" s="507">
        <f t="shared" si="518"/>
        <v>470743451.28437728</v>
      </c>
      <c r="AF266" s="507">
        <f t="shared" si="518"/>
        <v>0</v>
      </c>
      <c r="AG266" s="507">
        <f t="shared" si="518"/>
        <v>0</v>
      </c>
      <c r="AH266" s="507">
        <f t="shared" si="518"/>
        <v>0</v>
      </c>
      <c r="AI266" s="507">
        <f t="shared" si="518"/>
        <v>0</v>
      </c>
      <c r="AJ266" s="507">
        <f t="shared" si="518"/>
        <v>0</v>
      </c>
      <c r="AK266" s="507">
        <f t="shared" si="518"/>
        <v>0</v>
      </c>
      <c r="AL266" s="507">
        <f t="shared" si="518"/>
        <v>0</v>
      </c>
      <c r="AM266" s="507">
        <f t="shared" si="518"/>
        <v>0</v>
      </c>
      <c r="AN266" s="507">
        <f t="shared" si="518"/>
        <v>0</v>
      </c>
      <c r="AO266" s="507">
        <f t="shared" si="518"/>
        <v>0</v>
      </c>
      <c r="AP266" s="507">
        <f t="shared" ref="AP266:BQ266" si="519">AP135</f>
        <v>0</v>
      </c>
      <c r="AQ266" s="507">
        <f t="shared" si="519"/>
        <v>0</v>
      </c>
      <c r="AR266" s="507">
        <f t="shared" si="519"/>
        <v>0</v>
      </c>
      <c r="AS266" s="507">
        <f t="shared" si="519"/>
        <v>0</v>
      </c>
      <c r="AT266" s="507">
        <f t="shared" si="519"/>
        <v>0</v>
      </c>
      <c r="AU266" s="507">
        <f t="shared" si="519"/>
        <v>0</v>
      </c>
      <c r="AV266" s="507">
        <f t="shared" si="519"/>
        <v>0</v>
      </c>
      <c r="AW266" s="507">
        <f t="shared" si="519"/>
        <v>0</v>
      </c>
      <c r="AX266" s="507">
        <f t="shared" si="519"/>
        <v>0</v>
      </c>
      <c r="AY266" s="507">
        <f t="shared" si="519"/>
        <v>0</v>
      </c>
      <c r="AZ266" s="507">
        <f t="shared" si="519"/>
        <v>0</v>
      </c>
      <c r="BA266" s="507">
        <f t="shared" si="519"/>
        <v>0</v>
      </c>
      <c r="BB266" s="507">
        <f t="shared" si="519"/>
        <v>0</v>
      </c>
      <c r="BC266" s="507">
        <f t="shared" si="519"/>
        <v>0</v>
      </c>
      <c r="BD266" s="507">
        <f t="shared" si="519"/>
        <v>0</v>
      </c>
      <c r="BE266" s="507">
        <f t="shared" si="519"/>
        <v>0</v>
      </c>
      <c r="BF266" s="507">
        <f t="shared" si="519"/>
        <v>0</v>
      </c>
      <c r="BG266" s="507">
        <f t="shared" si="519"/>
        <v>0</v>
      </c>
      <c r="BH266" s="507">
        <f t="shared" si="519"/>
        <v>0</v>
      </c>
      <c r="BI266" s="507">
        <f t="shared" si="519"/>
        <v>0</v>
      </c>
      <c r="BJ266" s="507">
        <f t="shared" si="519"/>
        <v>0</v>
      </c>
      <c r="BK266" s="507">
        <f t="shared" si="519"/>
        <v>0</v>
      </c>
      <c r="BL266" s="507">
        <f t="shared" si="519"/>
        <v>0</v>
      </c>
      <c r="BM266" s="507">
        <f t="shared" si="519"/>
        <v>0</v>
      </c>
      <c r="BN266" s="507">
        <f t="shared" si="519"/>
        <v>0</v>
      </c>
      <c r="BO266" s="507">
        <f t="shared" si="519"/>
        <v>0</v>
      </c>
      <c r="BP266" s="507">
        <f t="shared" si="519"/>
        <v>0</v>
      </c>
      <c r="BQ266" s="507">
        <f t="shared" si="519"/>
        <v>0</v>
      </c>
      <c r="BR266" s="506"/>
      <c r="BS266" s="507">
        <f t="shared" ref="BS266:CY266" si="520">BS135</f>
        <v>-17946873.352245733</v>
      </c>
      <c r="BT266" s="507">
        <f t="shared" si="520"/>
        <v>453496246.94944465</v>
      </c>
      <c r="BU266" s="507">
        <f t="shared" si="520"/>
        <v>0</v>
      </c>
      <c r="BV266" s="507">
        <f t="shared" si="520"/>
        <v>0</v>
      </c>
      <c r="BW266" s="507">
        <f t="shared" si="520"/>
        <v>0</v>
      </c>
      <c r="BX266" s="507">
        <f t="shared" si="520"/>
        <v>0</v>
      </c>
      <c r="BY266" s="507">
        <f t="shared" si="520"/>
        <v>0</v>
      </c>
      <c r="BZ266" s="507">
        <f t="shared" si="520"/>
        <v>0</v>
      </c>
      <c r="CA266" s="507">
        <f t="shared" si="520"/>
        <v>0</v>
      </c>
      <c r="CB266" s="507">
        <f t="shared" si="520"/>
        <v>0</v>
      </c>
      <c r="CC266" s="507">
        <f t="shared" si="520"/>
        <v>0</v>
      </c>
      <c r="CD266" s="507">
        <f t="shared" si="520"/>
        <v>0</v>
      </c>
      <c r="CE266" s="507">
        <f t="shared" si="520"/>
        <v>0</v>
      </c>
      <c r="CF266" s="507">
        <f t="shared" si="520"/>
        <v>0</v>
      </c>
      <c r="CG266" s="507">
        <f t="shared" si="520"/>
        <v>0</v>
      </c>
      <c r="CH266" s="507">
        <f t="shared" si="520"/>
        <v>0</v>
      </c>
      <c r="CI266" s="507">
        <f t="shared" si="520"/>
        <v>0</v>
      </c>
      <c r="CJ266" s="507">
        <f t="shared" si="520"/>
        <v>0</v>
      </c>
      <c r="CK266" s="507">
        <f t="shared" si="520"/>
        <v>0</v>
      </c>
      <c r="CL266" s="507">
        <f t="shared" si="520"/>
        <v>0</v>
      </c>
      <c r="CM266" s="507">
        <f t="shared" si="520"/>
        <v>0</v>
      </c>
      <c r="CN266" s="507">
        <f t="shared" si="520"/>
        <v>0</v>
      </c>
      <c r="CO266" s="507">
        <f t="shared" si="520"/>
        <v>0</v>
      </c>
      <c r="CP266" s="507">
        <f t="shared" si="520"/>
        <v>0</v>
      </c>
      <c r="CQ266" s="507">
        <f t="shared" si="520"/>
        <v>0</v>
      </c>
      <c r="CR266" s="507">
        <f t="shared" si="520"/>
        <v>0</v>
      </c>
      <c r="CS266" s="507">
        <f t="shared" si="520"/>
        <v>0</v>
      </c>
      <c r="CT266" s="507">
        <f t="shared" si="520"/>
        <v>0</v>
      </c>
      <c r="CU266" s="507">
        <f t="shared" si="520"/>
        <v>0</v>
      </c>
      <c r="CV266" s="507">
        <f t="shared" si="520"/>
        <v>0</v>
      </c>
      <c r="CW266" s="507">
        <f t="shared" si="520"/>
        <v>0</v>
      </c>
      <c r="CX266" s="507">
        <f t="shared" si="520"/>
        <v>0</v>
      </c>
      <c r="CY266" s="507">
        <f t="shared" si="520"/>
        <v>0</v>
      </c>
    </row>
    <row r="267" spans="1:103">
      <c r="B267" s="427" t="s">
        <v>11</v>
      </c>
      <c r="E267" s="442"/>
      <c r="F267" s="442"/>
      <c r="G267" s="442">
        <f t="shared" si="517"/>
        <v>-93046548.921020314</v>
      </c>
      <c r="H267" s="442" t="s">
        <v>136</v>
      </c>
      <c r="I267" s="624"/>
      <c r="J267" s="442">
        <f t="shared" ref="J267:AO267" si="521">J140</f>
        <v>0</v>
      </c>
      <c r="K267" s="442">
        <f t="shared" si="521"/>
        <v>0</v>
      </c>
      <c r="L267" s="442">
        <f t="shared" si="521"/>
        <v>0</v>
      </c>
      <c r="M267" s="442">
        <f t="shared" si="521"/>
        <v>0</v>
      </c>
      <c r="N267" s="442">
        <f t="shared" si="521"/>
        <v>0</v>
      </c>
      <c r="O267" s="442">
        <f t="shared" si="521"/>
        <v>0</v>
      </c>
      <c r="P267" s="442">
        <f>P140</f>
        <v>0</v>
      </c>
      <c r="Q267" s="442">
        <f t="shared" si="521"/>
        <v>0</v>
      </c>
      <c r="R267" s="442">
        <f t="shared" si="521"/>
        <v>0</v>
      </c>
      <c r="S267" s="442">
        <f t="shared" si="521"/>
        <v>0</v>
      </c>
      <c r="T267" s="442">
        <f t="shared" si="521"/>
        <v>0</v>
      </c>
      <c r="U267" s="442">
        <f t="shared" si="521"/>
        <v>0</v>
      </c>
      <c r="V267" s="442">
        <f t="shared" si="521"/>
        <v>0</v>
      </c>
      <c r="W267" s="442">
        <f t="shared" si="521"/>
        <v>0</v>
      </c>
      <c r="X267" s="442">
        <f t="shared" si="521"/>
        <v>0</v>
      </c>
      <c r="Y267" s="442">
        <f t="shared" si="521"/>
        <v>0</v>
      </c>
      <c r="Z267" s="442">
        <f t="shared" si="521"/>
        <v>0</v>
      </c>
      <c r="AA267" s="442">
        <f t="shared" si="521"/>
        <v>0</v>
      </c>
      <c r="AB267" s="442">
        <f t="shared" si="521"/>
        <v>0</v>
      </c>
      <c r="AC267" s="442">
        <f t="shared" si="521"/>
        <v>0</v>
      </c>
      <c r="AD267" s="442">
        <f t="shared" si="521"/>
        <v>0</v>
      </c>
      <c r="AE267" s="442">
        <f t="shared" si="521"/>
        <v>-93046548.921020314</v>
      </c>
      <c r="AF267" s="442">
        <f t="shared" si="521"/>
        <v>0</v>
      </c>
      <c r="AG267" s="442">
        <f t="shared" si="521"/>
        <v>0</v>
      </c>
      <c r="AH267" s="442">
        <f t="shared" si="521"/>
        <v>0</v>
      </c>
      <c r="AI267" s="442">
        <f t="shared" si="521"/>
        <v>0</v>
      </c>
      <c r="AJ267" s="442">
        <f t="shared" si="521"/>
        <v>0</v>
      </c>
      <c r="AK267" s="442">
        <f t="shared" si="521"/>
        <v>0</v>
      </c>
      <c r="AL267" s="442">
        <f t="shared" si="521"/>
        <v>0</v>
      </c>
      <c r="AM267" s="442">
        <f t="shared" si="521"/>
        <v>0</v>
      </c>
      <c r="AN267" s="442">
        <f t="shared" si="521"/>
        <v>0</v>
      </c>
      <c r="AO267" s="442">
        <f t="shared" si="521"/>
        <v>0</v>
      </c>
      <c r="AP267" s="442">
        <f t="shared" ref="AP267:BQ267" si="522">AP140</f>
        <v>0</v>
      </c>
      <c r="AQ267" s="442">
        <f t="shared" si="522"/>
        <v>0</v>
      </c>
      <c r="AR267" s="442">
        <f t="shared" si="522"/>
        <v>0</v>
      </c>
      <c r="AS267" s="442">
        <f t="shared" si="522"/>
        <v>0</v>
      </c>
      <c r="AT267" s="442">
        <f t="shared" si="522"/>
        <v>0</v>
      </c>
      <c r="AU267" s="442">
        <f t="shared" si="522"/>
        <v>0</v>
      </c>
      <c r="AV267" s="442">
        <f t="shared" si="522"/>
        <v>0</v>
      </c>
      <c r="AW267" s="442">
        <f t="shared" si="522"/>
        <v>0</v>
      </c>
      <c r="AX267" s="442">
        <f t="shared" si="522"/>
        <v>0</v>
      </c>
      <c r="AY267" s="442">
        <f t="shared" si="522"/>
        <v>0</v>
      </c>
      <c r="AZ267" s="442">
        <f t="shared" si="522"/>
        <v>0</v>
      </c>
      <c r="BA267" s="442">
        <f t="shared" si="522"/>
        <v>0</v>
      </c>
      <c r="BB267" s="442">
        <f t="shared" si="522"/>
        <v>0</v>
      </c>
      <c r="BC267" s="442">
        <f t="shared" si="522"/>
        <v>0</v>
      </c>
      <c r="BD267" s="442">
        <f t="shared" si="522"/>
        <v>0</v>
      </c>
      <c r="BE267" s="442">
        <f t="shared" si="522"/>
        <v>0</v>
      </c>
      <c r="BF267" s="442">
        <f t="shared" si="522"/>
        <v>0</v>
      </c>
      <c r="BG267" s="442">
        <f t="shared" si="522"/>
        <v>0</v>
      </c>
      <c r="BH267" s="442">
        <f t="shared" si="522"/>
        <v>0</v>
      </c>
      <c r="BI267" s="442">
        <f t="shared" si="522"/>
        <v>0</v>
      </c>
      <c r="BJ267" s="442">
        <f t="shared" si="522"/>
        <v>0</v>
      </c>
      <c r="BK267" s="442">
        <f t="shared" si="522"/>
        <v>0</v>
      </c>
      <c r="BL267" s="442">
        <f t="shared" si="522"/>
        <v>0</v>
      </c>
      <c r="BM267" s="442">
        <f t="shared" si="522"/>
        <v>0</v>
      </c>
      <c r="BN267" s="442">
        <f t="shared" si="522"/>
        <v>0</v>
      </c>
      <c r="BO267" s="442">
        <f t="shared" si="522"/>
        <v>0</v>
      </c>
      <c r="BP267" s="442">
        <f t="shared" si="522"/>
        <v>0</v>
      </c>
      <c r="BQ267" s="442">
        <f t="shared" si="522"/>
        <v>0</v>
      </c>
      <c r="BS267" s="442">
        <f t="shared" ref="BS267:CY267" si="523">BS140</f>
        <v>0</v>
      </c>
      <c r="BT267" s="442">
        <f t="shared" si="523"/>
        <v>-93046548.921020314</v>
      </c>
      <c r="BU267" s="442">
        <f t="shared" si="523"/>
        <v>0</v>
      </c>
      <c r="BV267" s="442">
        <f t="shared" si="523"/>
        <v>0</v>
      </c>
      <c r="BW267" s="442">
        <f t="shared" si="523"/>
        <v>0</v>
      </c>
      <c r="BX267" s="442">
        <f t="shared" si="523"/>
        <v>0</v>
      </c>
      <c r="BY267" s="442">
        <f t="shared" si="523"/>
        <v>0</v>
      </c>
      <c r="BZ267" s="442">
        <f t="shared" si="523"/>
        <v>0</v>
      </c>
      <c r="CA267" s="442">
        <f t="shared" si="523"/>
        <v>0</v>
      </c>
      <c r="CB267" s="442">
        <f t="shared" si="523"/>
        <v>0</v>
      </c>
      <c r="CC267" s="442">
        <f t="shared" si="523"/>
        <v>0</v>
      </c>
      <c r="CD267" s="442">
        <f t="shared" si="523"/>
        <v>0</v>
      </c>
      <c r="CE267" s="442">
        <f t="shared" si="523"/>
        <v>0</v>
      </c>
      <c r="CF267" s="442">
        <f t="shared" si="523"/>
        <v>0</v>
      </c>
      <c r="CG267" s="442">
        <f t="shared" si="523"/>
        <v>0</v>
      </c>
      <c r="CH267" s="442">
        <f t="shared" si="523"/>
        <v>0</v>
      </c>
      <c r="CI267" s="442">
        <f t="shared" si="523"/>
        <v>0</v>
      </c>
      <c r="CJ267" s="442">
        <f t="shared" si="523"/>
        <v>0</v>
      </c>
      <c r="CK267" s="442">
        <f t="shared" si="523"/>
        <v>0</v>
      </c>
      <c r="CL267" s="442">
        <f t="shared" si="523"/>
        <v>0</v>
      </c>
      <c r="CM267" s="442">
        <f t="shared" si="523"/>
        <v>0</v>
      </c>
      <c r="CN267" s="442">
        <f t="shared" si="523"/>
        <v>0</v>
      </c>
      <c r="CO267" s="442">
        <f t="shared" si="523"/>
        <v>0</v>
      </c>
      <c r="CP267" s="442">
        <f t="shared" si="523"/>
        <v>0</v>
      </c>
      <c r="CQ267" s="442">
        <f t="shared" si="523"/>
        <v>0</v>
      </c>
      <c r="CR267" s="442">
        <f t="shared" si="523"/>
        <v>0</v>
      </c>
      <c r="CS267" s="442">
        <f t="shared" si="523"/>
        <v>0</v>
      </c>
      <c r="CT267" s="442">
        <f t="shared" si="523"/>
        <v>0</v>
      </c>
      <c r="CU267" s="442">
        <f t="shared" si="523"/>
        <v>0</v>
      </c>
      <c r="CV267" s="442">
        <f t="shared" si="523"/>
        <v>0</v>
      </c>
      <c r="CW267" s="442">
        <f t="shared" si="523"/>
        <v>0</v>
      </c>
      <c r="CX267" s="442">
        <f t="shared" si="523"/>
        <v>0</v>
      </c>
      <c r="CY267" s="442">
        <f t="shared" si="523"/>
        <v>0</v>
      </c>
    </row>
    <row r="268" spans="1:103">
      <c r="B268" s="427" t="s">
        <v>16</v>
      </c>
      <c r="E268" s="442"/>
      <c r="F268" s="442"/>
      <c r="G268" s="442">
        <f t="shared" si="517"/>
        <v>-1914563012.0392756</v>
      </c>
      <c r="H268" s="442" t="s">
        <v>136</v>
      </c>
      <c r="I268" s="625"/>
      <c r="J268" s="442">
        <f t="shared" ref="J268:AO268" si="524">J226</f>
        <v>0</v>
      </c>
      <c r="K268" s="442">
        <f t="shared" si="524"/>
        <v>0</v>
      </c>
      <c r="L268" s="442">
        <f t="shared" si="524"/>
        <v>0</v>
      </c>
      <c r="M268" s="442">
        <f t="shared" si="524"/>
        <v>0</v>
      </c>
      <c r="N268" s="442">
        <f t="shared" si="524"/>
        <v>0</v>
      </c>
      <c r="O268" s="442">
        <f t="shared" si="524"/>
        <v>0</v>
      </c>
      <c r="P268" s="442">
        <f>P226</f>
        <v>-669816769</v>
      </c>
      <c r="Q268" s="442">
        <f t="shared" si="524"/>
        <v>-87469697.571428567</v>
      </c>
      <c r="R268" s="442">
        <f t="shared" si="524"/>
        <v>-87690197.571428567</v>
      </c>
      <c r="S268" s="442">
        <f t="shared" si="524"/>
        <v>-87910697.571428567</v>
      </c>
      <c r="T268" s="442">
        <f t="shared" si="524"/>
        <v>-88131197.571428567</v>
      </c>
      <c r="U268" s="442">
        <f t="shared" si="524"/>
        <v>-88351697.571428567</v>
      </c>
      <c r="V268" s="442">
        <f t="shared" si="524"/>
        <v>-88572197.571428567</v>
      </c>
      <c r="W268" s="442">
        <f t="shared" si="524"/>
        <v>-88792697.571428567</v>
      </c>
      <c r="X268" s="442">
        <f t="shared" si="524"/>
        <v>-89013197.571428567</v>
      </c>
      <c r="Y268" s="442">
        <f t="shared" si="524"/>
        <v>-89233697.571428567</v>
      </c>
      <c r="Z268" s="442">
        <f t="shared" si="524"/>
        <v>-89454197.571428567</v>
      </c>
      <c r="AA268" s="442">
        <f t="shared" si="524"/>
        <v>-89674697.571428567</v>
      </c>
      <c r="AB268" s="442">
        <f t="shared" si="524"/>
        <v>-89895197.571428567</v>
      </c>
      <c r="AC268" s="442">
        <f t="shared" si="524"/>
        <v>-90115697.571428567</v>
      </c>
      <c r="AD268" s="442">
        <f t="shared" si="524"/>
        <v>-90336197.571428552</v>
      </c>
      <c r="AE268" s="442">
        <f t="shared" si="524"/>
        <v>-104977.03927604167</v>
      </c>
      <c r="AF268" s="442">
        <f t="shared" si="524"/>
        <v>0</v>
      </c>
      <c r="AG268" s="442">
        <f t="shared" si="524"/>
        <v>0</v>
      </c>
      <c r="AH268" s="442">
        <f t="shared" si="524"/>
        <v>0</v>
      </c>
      <c r="AI268" s="442">
        <f t="shared" si="524"/>
        <v>0</v>
      </c>
      <c r="AJ268" s="442">
        <f t="shared" si="524"/>
        <v>0</v>
      </c>
      <c r="AK268" s="442">
        <f t="shared" si="524"/>
        <v>0</v>
      </c>
      <c r="AL268" s="442">
        <f t="shared" si="524"/>
        <v>0</v>
      </c>
      <c r="AM268" s="442">
        <f t="shared" si="524"/>
        <v>0</v>
      </c>
      <c r="AN268" s="442">
        <f t="shared" si="524"/>
        <v>0</v>
      </c>
      <c r="AO268" s="442">
        <f t="shared" si="524"/>
        <v>0</v>
      </c>
      <c r="AP268" s="442">
        <f t="shared" ref="AP268:BQ268" si="525">AP226</f>
        <v>0</v>
      </c>
      <c r="AQ268" s="442">
        <f t="shared" si="525"/>
        <v>0</v>
      </c>
      <c r="AR268" s="442">
        <f t="shared" si="525"/>
        <v>0</v>
      </c>
      <c r="AS268" s="442">
        <f t="shared" si="525"/>
        <v>0</v>
      </c>
      <c r="AT268" s="442">
        <f t="shared" si="525"/>
        <v>0</v>
      </c>
      <c r="AU268" s="442">
        <f t="shared" si="525"/>
        <v>0</v>
      </c>
      <c r="AV268" s="442">
        <f t="shared" si="525"/>
        <v>0</v>
      </c>
      <c r="AW268" s="442">
        <f t="shared" si="525"/>
        <v>0</v>
      </c>
      <c r="AX268" s="442">
        <f t="shared" si="525"/>
        <v>0</v>
      </c>
      <c r="AY268" s="442">
        <f t="shared" si="525"/>
        <v>0</v>
      </c>
      <c r="AZ268" s="442">
        <f t="shared" si="525"/>
        <v>0</v>
      </c>
      <c r="BA268" s="442">
        <f t="shared" si="525"/>
        <v>0</v>
      </c>
      <c r="BB268" s="442">
        <f t="shared" si="525"/>
        <v>0</v>
      </c>
      <c r="BC268" s="442">
        <f t="shared" si="525"/>
        <v>0</v>
      </c>
      <c r="BD268" s="442">
        <f t="shared" si="525"/>
        <v>0</v>
      </c>
      <c r="BE268" s="442">
        <f t="shared" si="525"/>
        <v>0</v>
      </c>
      <c r="BF268" s="442">
        <f t="shared" si="525"/>
        <v>0</v>
      </c>
      <c r="BG268" s="442">
        <f t="shared" si="525"/>
        <v>0</v>
      </c>
      <c r="BH268" s="442">
        <f t="shared" si="525"/>
        <v>0</v>
      </c>
      <c r="BI268" s="442">
        <f t="shared" si="525"/>
        <v>0</v>
      </c>
      <c r="BJ268" s="442">
        <f t="shared" si="525"/>
        <v>0</v>
      </c>
      <c r="BK268" s="442">
        <f t="shared" si="525"/>
        <v>0</v>
      </c>
      <c r="BL268" s="442">
        <f t="shared" si="525"/>
        <v>0</v>
      </c>
      <c r="BM268" s="442">
        <f t="shared" si="525"/>
        <v>0</v>
      </c>
      <c r="BN268" s="442">
        <f t="shared" si="525"/>
        <v>0</v>
      </c>
      <c r="BO268" s="442">
        <f t="shared" si="525"/>
        <v>0</v>
      </c>
      <c r="BP268" s="442">
        <f t="shared" si="525"/>
        <v>0</v>
      </c>
      <c r="BQ268" s="442">
        <f t="shared" si="525"/>
        <v>0</v>
      </c>
      <c r="BS268" s="442">
        <f t="shared" ref="BS268:CY268" si="526">BS226</f>
        <v>-1109370256.8571427</v>
      </c>
      <c r="BT268" s="442">
        <f t="shared" si="526"/>
        <v>-805192755.18213296</v>
      </c>
      <c r="BU268" s="442">
        <f t="shared" si="526"/>
        <v>0</v>
      </c>
      <c r="BV268" s="442">
        <f t="shared" si="526"/>
        <v>0</v>
      </c>
      <c r="BW268" s="442">
        <f t="shared" si="526"/>
        <v>0</v>
      </c>
      <c r="BX268" s="442">
        <f t="shared" si="526"/>
        <v>0</v>
      </c>
      <c r="BY268" s="442">
        <f t="shared" si="526"/>
        <v>0</v>
      </c>
      <c r="BZ268" s="442">
        <f t="shared" si="526"/>
        <v>0</v>
      </c>
      <c r="CA268" s="442">
        <f t="shared" si="526"/>
        <v>0</v>
      </c>
      <c r="CB268" s="442">
        <f t="shared" si="526"/>
        <v>0</v>
      </c>
      <c r="CC268" s="442">
        <f t="shared" si="526"/>
        <v>0</v>
      </c>
      <c r="CD268" s="442">
        <f t="shared" si="526"/>
        <v>0</v>
      </c>
      <c r="CE268" s="442">
        <f t="shared" si="526"/>
        <v>0</v>
      </c>
      <c r="CF268" s="442">
        <f t="shared" si="526"/>
        <v>0</v>
      </c>
      <c r="CG268" s="442">
        <f t="shared" si="526"/>
        <v>0</v>
      </c>
      <c r="CH268" s="442">
        <f t="shared" si="526"/>
        <v>0</v>
      </c>
      <c r="CI268" s="442">
        <f t="shared" si="526"/>
        <v>0</v>
      </c>
      <c r="CJ268" s="442">
        <f t="shared" si="526"/>
        <v>0</v>
      </c>
      <c r="CK268" s="442">
        <f t="shared" si="526"/>
        <v>0</v>
      </c>
      <c r="CL268" s="442">
        <f t="shared" si="526"/>
        <v>0</v>
      </c>
      <c r="CM268" s="442">
        <f t="shared" si="526"/>
        <v>0</v>
      </c>
      <c r="CN268" s="442">
        <f t="shared" si="526"/>
        <v>0</v>
      </c>
      <c r="CO268" s="442">
        <f t="shared" si="526"/>
        <v>0</v>
      </c>
      <c r="CP268" s="442">
        <f t="shared" si="526"/>
        <v>0</v>
      </c>
      <c r="CQ268" s="442">
        <f t="shared" si="526"/>
        <v>0</v>
      </c>
      <c r="CR268" s="442">
        <f t="shared" si="526"/>
        <v>0</v>
      </c>
      <c r="CS268" s="442">
        <f t="shared" si="526"/>
        <v>0</v>
      </c>
      <c r="CT268" s="442">
        <f t="shared" si="526"/>
        <v>0</v>
      </c>
      <c r="CU268" s="442">
        <f t="shared" si="526"/>
        <v>0</v>
      </c>
      <c r="CV268" s="442">
        <f t="shared" si="526"/>
        <v>0</v>
      </c>
      <c r="CW268" s="442">
        <f t="shared" si="526"/>
        <v>0</v>
      </c>
      <c r="CX268" s="442">
        <f t="shared" si="526"/>
        <v>0</v>
      </c>
      <c r="CY268" s="442">
        <f t="shared" si="526"/>
        <v>0</v>
      </c>
    </row>
    <row r="269" spans="1:103">
      <c r="B269" s="427" t="s">
        <v>139</v>
      </c>
      <c r="E269" s="442"/>
      <c r="F269" s="442"/>
      <c r="G269" s="442">
        <f t="shared" si="517"/>
        <v>1909052305.3600001</v>
      </c>
      <c r="H269" s="442" t="s">
        <v>136</v>
      </c>
      <c r="I269" s="625"/>
      <c r="J269" s="442">
        <f t="shared" ref="J269:AO269" si="527">J222</f>
        <v>0</v>
      </c>
      <c r="K269" s="442">
        <f t="shared" si="527"/>
        <v>0</v>
      </c>
      <c r="L269" s="442">
        <f t="shared" si="527"/>
        <v>0</v>
      </c>
      <c r="M269" s="442">
        <f t="shared" si="527"/>
        <v>0</v>
      </c>
      <c r="N269" s="442">
        <f t="shared" si="527"/>
        <v>0</v>
      </c>
      <c r="O269" s="442">
        <f t="shared" si="527"/>
        <v>0</v>
      </c>
      <c r="P269" s="442">
        <f>P222</f>
        <v>0</v>
      </c>
      <c r="Q269" s="442">
        <f t="shared" si="527"/>
        <v>0</v>
      </c>
      <c r="R269" s="442">
        <f t="shared" si="527"/>
        <v>0</v>
      </c>
      <c r="S269" s="442">
        <f t="shared" si="527"/>
        <v>0</v>
      </c>
      <c r="T269" s="442">
        <f t="shared" si="527"/>
        <v>0</v>
      </c>
      <c r="U269" s="442">
        <f t="shared" si="527"/>
        <v>0</v>
      </c>
      <c r="V269" s="442">
        <f t="shared" si="527"/>
        <v>0</v>
      </c>
      <c r="W269" s="442">
        <f t="shared" si="527"/>
        <v>0</v>
      </c>
      <c r="X269" s="442">
        <f t="shared" si="527"/>
        <v>0</v>
      </c>
      <c r="Y269" s="442">
        <f t="shared" si="527"/>
        <v>0</v>
      </c>
      <c r="Z269" s="442">
        <f t="shared" si="527"/>
        <v>0</v>
      </c>
      <c r="AA269" s="442">
        <f t="shared" si="527"/>
        <v>0</v>
      </c>
      <c r="AB269" s="442">
        <f t="shared" si="527"/>
        <v>0</v>
      </c>
      <c r="AC269" s="442">
        <f t="shared" si="527"/>
        <v>0</v>
      </c>
      <c r="AD269" s="442">
        <f t="shared" si="527"/>
        <v>0</v>
      </c>
      <c r="AE269" s="442">
        <f t="shared" si="527"/>
        <v>1909052305.3600001</v>
      </c>
      <c r="AF269" s="442">
        <f t="shared" si="527"/>
        <v>0</v>
      </c>
      <c r="AG269" s="442">
        <f t="shared" si="527"/>
        <v>0</v>
      </c>
      <c r="AH269" s="442">
        <f t="shared" si="527"/>
        <v>0</v>
      </c>
      <c r="AI269" s="442">
        <f t="shared" si="527"/>
        <v>0</v>
      </c>
      <c r="AJ269" s="442">
        <f t="shared" si="527"/>
        <v>0</v>
      </c>
      <c r="AK269" s="442">
        <f t="shared" si="527"/>
        <v>0</v>
      </c>
      <c r="AL269" s="442">
        <f t="shared" si="527"/>
        <v>0</v>
      </c>
      <c r="AM269" s="442">
        <f t="shared" si="527"/>
        <v>0</v>
      </c>
      <c r="AN269" s="442">
        <f t="shared" si="527"/>
        <v>0</v>
      </c>
      <c r="AO269" s="442">
        <f t="shared" si="527"/>
        <v>0</v>
      </c>
      <c r="AP269" s="442">
        <f t="shared" ref="AP269:BQ269" si="528">AP222</f>
        <v>0</v>
      </c>
      <c r="AQ269" s="442">
        <f t="shared" si="528"/>
        <v>0</v>
      </c>
      <c r="AR269" s="442">
        <f t="shared" si="528"/>
        <v>0</v>
      </c>
      <c r="AS269" s="442">
        <f t="shared" si="528"/>
        <v>0</v>
      </c>
      <c r="AT269" s="442">
        <f t="shared" si="528"/>
        <v>0</v>
      </c>
      <c r="AU269" s="442">
        <f t="shared" si="528"/>
        <v>0</v>
      </c>
      <c r="AV269" s="442">
        <f t="shared" si="528"/>
        <v>0</v>
      </c>
      <c r="AW269" s="442">
        <f t="shared" si="528"/>
        <v>0</v>
      </c>
      <c r="AX269" s="442">
        <f t="shared" si="528"/>
        <v>0</v>
      </c>
      <c r="AY269" s="442">
        <f t="shared" si="528"/>
        <v>0</v>
      </c>
      <c r="AZ269" s="442">
        <f t="shared" si="528"/>
        <v>0</v>
      </c>
      <c r="BA269" s="442">
        <f t="shared" si="528"/>
        <v>0</v>
      </c>
      <c r="BB269" s="442">
        <f t="shared" si="528"/>
        <v>0</v>
      </c>
      <c r="BC269" s="442">
        <f t="shared" si="528"/>
        <v>0</v>
      </c>
      <c r="BD269" s="442">
        <f t="shared" si="528"/>
        <v>0</v>
      </c>
      <c r="BE269" s="442">
        <f t="shared" si="528"/>
        <v>0</v>
      </c>
      <c r="BF269" s="442">
        <f t="shared" si="528"/>
        <v>0</v>
      </c>
      <c r="BG269" s="442">
        <f t="shared" si="528"/>
        <v>0</v>
      </c>
      <c r="BH269" s="442">
        <f t="shared" si="528"/>
        <v>0</v>
      </c>
      <c r="BI269" s="442">
        <f t="shared" si="528"/>
        <v>0</v>
      </c>
      <c r="BJ269" s="442">
        <f t="shared" si="528"/>
        <v>0</v>
      </c>
      <c r="BK269" s="442">
        <f t="shared" si="528"/>
        <v>0</v>
      </c>
      <c r="BL269" s="442">
        <f t="shared" si="528"/>
        <v>0</v>
      </c>
      <c r="BM269" s="442">
        <f t="shared" si="528"/>
        <v>0</v>
      </c>
      <c r="BN269" s="442">
        <f t="shared" si="528"/>
        <v>0</v>
      </c>
      <c r="BO269" s="442">
        <f t="shared" si="528"/>
        <v>0</v>
      </c>
      <c r="BP269" s="442">
        <f t="shared" si="528"/>
        <v>0</v>
      </c>
      <c r="BQ269" s="442">
        <f t="shared" si="528"/>
        <v>0</v>
      </c>
      <c r="BS269" s="442">
        <f t="shared" ref="BS269:CY269" si="529">BS222</f>
        <v>0</v>
      </c>
      <c r="BT269" s="442">
        <f t="shared" si="529"/>
        <v>1909052305.3600001</v>
      </c>
      <c r="BU269" s="442">
        <f t="shared" si="529"/>
        <v>0</v>
      </c>
      <c r="BV269" s="442">
        <f t="shared" si="529"/>
        <v>0</v>
      </c>
      <c r="BW269" s="442">
        <f t="shared" si="529"/>
        <v>0</v>
      </c>
      <c r="BX269" s="442">
        <f t="shared" si="529"/>
        <v>0</v>
      </c>
      <c r="BY269" s="442">
        <f t="shared" si="529"/>
        <v>0</v>
      </c>
      <c r="BZ269" s="442">
        <f t="shared" si="529"/>
        <v>0</v>
      </c>
      <c r="CA269" s="442">
        <f t="shared" si="529"/>
        <v>0</v>
      </c>
      <c r="CB269" s="442">
        <f t="shared" si="529"/>
        <v>0</v>
      </c>
      <c r="CC269" s="442">
        <f t="shared" si="529"/>
        <v>0</v>
      </c>
      <c r="CD269" s="442">
        <f t="shared" si="529"/>
        <v>0</v>
      </c>
      <c r="CE269" s="442">
        <f t="shared" si="529"/>
        <v>0</v>
      </c>
      <c r="CF269" s="442">
        <f t="shared" si="529"/>
        <v>0</v>
      </c>
      <c r="CG269" s="442">
        <f t="shared" si="529"/>
        <v>0</v>
      </c>
      <c r="CH269" s="442">
        <f t="shared" si="529"/>
        <v>0</v>
      </c>
      <c r="CI269" s="442">
        <f t="shared" si="529"/>
        <v>0</v>
      </c>
      <c r="CJ269" s="442">
        <f t="shared" si="529"/>
        <v>0</v>
      </c>
      <c r="CK269" s="442">
        <f t="shared" si="529"/>
        <v>0</v>
      </c>
      <c r="CL269" s="442">
        <f t="shared" si="529"/>
        <v>0</v>
      </c>
      <c r="CM269" s="442">
        <f t="shared" si="529"/>
        <v>0</v>
      </c>
      <c r="CN269" s="442">
        <f t="shared" si="529"/>
        <v>0</v>
      </c>
      <c r="CO269" s="442">
        <f t="shared" si="529"/>
        <v>0</v>
      </c>
      <c r="CP269" s="442">
        <f t="shared" si="529"/>
        <v>0</v>
      </c>
      <c r="CQ269" s="442">
        <f t="shared" si="529"/>
        <v>0</v>
      </c>
      <c r="CR269" s="442">
        <f t="shared" si="529"/>
        <v>0</v>
      </c>
      <c r="CS269" s="442">
        <f t="shared" si="529"/>
        <v>0</v>
      </c>
      <c r="CT269" s="442">
        <f t="shared" si="529"/>
        <v>0</v>
      </c>
      <c r="CU269" s="442">
        <f t="shared" si="529"/>
        <v>0</v>
      </c>
      <c r="CV269" s="442">
        <f t="shared" si="529"/>
        <v>0</v>
      </c>
      <c r="CW269" s="442">
        <f t="shared" si="529"/>
        <v>0</v>
      </c>
      <c r="CX269" s="442">
        <f t="shared" si="529"/>
        <v>0</v>
      </c>
      <c r="CY269" s="442">
        <f t="shared" si="529"/>
        <v>0</v>
      </c>
    </row>
    <row r="270" spans="1:103" s="428" customFormat="1">
      <c r="A270" s="460"/>
      <c r="B270" s="506" t="s">
        <v>9</v>
      </c>
      <c r="C270" s="553">
        <f>(E194*C205*0.8)+(SUM(E198:E199)*C274)</f>
        <v>8.1636516264428111E-2</v>
      </c>
      <c r="D270" s="513" t="s">
        <v>12</v>
      </c>
      <c r="E270" s="507"/>
      <c r="F270" s="507"/>
      <c r="G270" s="507">
        <f t="shared" si="517"/>
        <v>336992117.99690294</v>
      </c>
      <c r="H270" s="507" t="s">
        <v>136</v>
      </c>
      <c r="I270" s="623"/>
      <c r="J270" s="507">
        <f t="shared" ref="J270:AO270" si="530">SUM(J266:J269)</f>
        <v>0</v>
      </c>
      <c r="K270" s="507">
        <f t="shared" si="530"/>
        <v>0</v>
      </c>
      <c r="L270" s="507">
        <f t="shared" si="530"/>
        <v>0</v>
      </c>
      <c r="M270" s="507">
        <f t="shared" si="530"/>
        <v>0</v>
      </c>
      <c r="N270" s="507">
        <f t="shared" si="530"/>
        <v>0</v>
      </c>
      <c r="O270" s="507">
        <f t="shared" si="530"/>
        <v>0</v>
      </c>
      <c r="P270" s="507">
        <f>SUM(P266:P269)</f>
        <v>-681288711.48124051</v>
      </c>
      <c r="Q270" s="507">
        <f t="shared" si="530"/>
        <v>-88587149.499054253</v>
      </c>
      <c r="R270" s="507">
        <f t="shared" si="530"/>
        <v>-88896416.622341931</v>
      </c>
      <c r="S270" s="507">
        <f t="shared" si="530"/>
        <v>-89205683.745629609</v>
      </c>
      <c r="T270" s="507">
        <f t="shared" si="530"/>
        <v>-89514950.868917271</v>
      </c>
      <c r="U270" s="507">
        <f t="shared" si="530"/>
        <v>-89824217.992204949</v>
      </c>
      <c r="V270" s="507">
        <f t="shared" si="530"/>
        <v>-90133485.115492612</v>
      </c>
      <c r="W270" s="507">
        <f t="shared" si="530"/>
        <v>-90442752.23878029</v>
      </c>
      <c r="X270" s="507">
        <f t="shared" si="530"/>
        <v>-90752019.362067953</v>
      </c>
      <c r="Y270" s="507">
        <f t="shared" si="530"/>
        <v>-91061286.485355631</v>
      </c>
      <c r="Z270" s="507">
        <f t="shared" si="530"/>
        <v>-91370553.608643293</v>
      </c>
      <c r="AA270" s="507">
        <f t="shared" si="530"/>
        <v>-91679820.731930971</v>
      </c>
      <c r="AB270" s="507">
        <f t="shared" si="530"/>
        <v>-91989087.855218649</v>
      </c>
      <c r="AC270" s="507">
        <f t="shared" si="530"/>
        <v>-92298354.978506312</v>
      </c>
      <c r="AD270" s="507">
        <f t="shared" si="530"/>
        <v>-92607622.101793975</v>
      </c>
      <c r="AE270" s="507">
        <f t="shared" si="530"/>
        <v>2286644230.6840811</v>
      </c>
      <c r="AF270" s="507">
        <f t="shared" si="530"/>
        <v>0</v>
      </c>
      <c r="AG270" s="507">
        <f t="shared" si="530"/>
        <v>0</v>
      </c>
      <c r="AH270" s="507">
        <f t="shared" si="530"/>
        <v>0</v>
      </c>
      <c r="AI270" s="507">
        <f t="shared" si="530"/>
        <v>0</v>
      </c>
      <c r="AJ270" s="507">
        <f t="shared" si="530"/>
        <v>0</v>
      </c>
      <c r="AK270" s="507">
        <f t="shared" si="530"/>
        <v>0</v>
      </c>
      <c r="AL270" s="507">
        <f t="shared" si="530"/>
        <v>0</v>
      </c>
      <c r="AM270" s="507">
        <f t="shared" si="530"/>
        <v>0</v>
      </c>
      <c r="AN270" s="507">
        <f t="shared" si="530"/>
        <v>0</v>
      </c>
      <c r="AO270" s="507">
        <f t="shared" si="530"/>
        <v>0</v>
      </c>
      <c r="AP270" s="507">
        <f t="shared" ref="AP270:BU270" si="531">SUM(AP266:AP269)</f>
        <v>0</v>
      </c>
      <c r="AQ270" s="507">
        <f t="shared" si="531"/>
        <v>0</v>
      </c>
      <c r="AR270" s="507">
        <f t="shared" si="531"/>
        <v>0</v>
      </c>
      <c r="AS270" s="507">
        <f t="shared" si="531"/>
        <v>0</v>
      </c>
      <c r="AT270" s="507">
        <f t="shared" si="531"/>
        <v>0</v>
      </c>
      <c r="AU270" s="507">
        <f t="shared" si="531"/>
        <v>0</v>
      </c>
      <c r="AV270" s="507">
        <f t="shared" si="531"/>
        <v>0</v>
      </c>
      <c r="AW270" s="507">
        <f t="shared" si="531"/>
        <v>0</v>
      </c>
      <c r="AX270" s="507">
        <f t="shared" si="531"/>
        <v>0</v>
      </c>
      <c r="AY270" s="507">
        <f t="shared" si="531"/>
        <v>0</v>
      </c>
      <c r="AZ270" s="507">
        <f t="shared" si="531"/>
        <v>0</v>
      </c>
      <c r="BA270" s="507">
        <f t="shared" si="531"/>
        <v>0</v>
      </c>
      <c r="BB270" s="507">
        <f t="shared" si="531"/>
        <v>0</v>
      </c>
      <c r="BC270" s="507">
        <f t="shared" si="531"/>
        <v>0</v>
      </c>
      <c r="BD270" s="507">
        <f t="shared" si="531"/>
        <v>0</v>
      </c>
      <c r="BE270" s="507">
        <f t="shared" si="531"/>
        <v>0</v>
      </c>
      <c r="BF270" s="507">
        <f t="shared" si="531"/>
        <v>0</v>
      </c>
      <c r="BG270" s="507">
        <f t="shared" si="531"/>
        <v>0</v>
      </c>
      <c r="BH270" s="507">
        <f t="shared" si="531"/>
        <v>0</v>
      </c>
      <c r="BI270" s="507">
        <f t="shared" si="531"/>
        <v>0</v>
      </c>
      <c r="BJ270" s="507">
        <f t="shared" si="531"/>
        <v>0</v>
      </c>
      <c r="BK270" s="507">
        <f t="shared" si="531"/>
        <v>0</v>
      </c>
      <c r="BL270" s="507">
        <f t="shared" si="531"/>
        <v>0</v>
      </c>
      <c r="BM270" s="507">
        <f t="shared" si="531"/>
        <v>0</v>
      </c>
      <c r="BN270" s="507">
        <f t="shared" si="531"/>
        <v>0</v>
      </c>
      <c r="BO270" s="507">
        <f t="shared" si="531"/>
        <v>0</v>
      </c>
      <c r="BP270" s="507">
        <f t="shared" si="531"/>
        <v>0</v>
      </c>
      <c r="BQ270" s="507">
        <f t="shared" si="531"/>
        <v>0</v>
      </c>
      <c r="BR270" s="506"/>
      <c r="BS270" s="507">
        <f t="shared" ref="BS270:CY270" si="532">SUM(BS266:BS269)</f>
        <v>-1127317130.2093885</v>
      </c>
      <c r="BT270" s="507">
        <f t="shared" si="532"/>
        <v>1464309248.2062914</v>
      </c>
      <c r="BU270" s="507">
        <f t="shared" si="532"/>
        <v>0</v>
      </c>
      <c r="BV270" s="507">
        <f t="shared" si="532"/>
        <v>0</v>
      </c>
      <c r="BW270" s="507">
        <f t="shared" si="532"/>
        <v>0</v>
      </c>
      <c r="BX270" s="507">
        <f t="shared" si="532"/>
        <v>0</v>
      </c>
      <c r="BY270" s="507">
        <f t="shared" si="532"/>
        <v>0</v>
      </c>
      <c r="BZ270" s="507">
        <f t="shared" si="532"/>
        <v>0</v>
      </c>
      <c r="CA270" s="507">
        <f t="shared" si="532"/>
        <v>0</v>
      </c>
      <c r="CB270" s="507">
        <f t="shared" si="532"/>
        <v>0</v>
      </c>
      <c r="CC270" s="507">
        <f t="shared" si="532"/>
        <v>0</v>
      </c>
      <c r="CD270" s="507">
        <f t="shared" si="532"/>
        <v>0</v>
      </c>
      <c r="CE270" s="507">
        <f t="shared" si="532"/>
        <v>0</v>
      </c>
      <c r="CF270" s="507">
        <f t="shared" si="532"/>
        <v>0</v>
      </c>
      <c r="CG270" s="507">
        <f t="shared" si="532"/>
        <v>0</v>
      </c>
      <c r="CH270" s="507">
        <f t="shared" si="532"/>
        <v>0</v>
      </c>
      <c r="CI270" s="507">
        <f t="shared" si="532"/>
        <v>0</v>
      </c>
      <c r="CJ270" s="507">
        <f t="shared" si="532"/>
        <v>0</v>
      </c>
      <c r="CK270" s="507">
        <f t="shared" si="532"/>
        <v>0</v>
      </c>
      <c r="CL270" s="507">
        <f t="shared" si="532"/>
        <v>0</v>
      </c>
      <c r="CM270" s="507">
        <f t="shared" si="532"/>
        <v>0</v>
      </c>
      <c r="CN270" s="507">
        <f t="shared" si="532"/>
        <v>0</v>
      </c>
      <c r="CO270" s="507">
        <f t="shared" si="532"/>
        <v>0</v>
      </c>
      <c r="CP270" s="507">
        <f t="shared" si="532"/>
        <v>0</v>
      </c>
      <c r="CQ270" s="507">
        <f t="shared" si="532"/>
        <v>0</v>
      </c>
      <c r="CR270" s="507">
        <f t="shared" si="532"/>
        <v>0</v>
      </c>
      <c r="CS270" s="507">
        <f t="shared" si="532"/>
        <v>0</v>
      </c>
      <c r="CT270" s="507">
        <f t="shared" si="532"/>
        <v>0</v>
      </c>
      <c r="CU270" s="507">
        <f t="shared" si="532"/>
        <v>0</v>
      </c>
      <c r="CV270" s="507">
        <f t="shared" si="532"/>
        <v>0</v>
      </c>
      <c r="CW270" s="507">
        <f t="shared" si="532"/>
        <v>0</v>
      </c>
      <c r="CX270" s="507">
        <f t="shared" si="532"/>
        <v>0</v>
      </c>
      <c r="CY270" s="507">
        <f t="shared" si="532"/>
        <v>0</v>
      </c>
    </row>
    <row r="271" spans="1:103">
      <c r="B271" s="427" t="s">
        <v>24</v>
      </c>
      <c r="E271" s="442"/>
      <c r="F271" s="442"/>
      <c r="G271" s="442">
        <f t="shared" si="517"/>
        <v>0</v>
      </c>
      <c r="H271" s="442" t="s">
        <v>136</v>
      </c>
      <c r="I271" s="625"/>
      <c r="J271" s="442">
        <f t="shared" ref="J271:AO271" si="533">J138</f>
        <v>0</v>
      </c>
      <c r="K271" s="442">
        <f t="shared" si="533"/>
        <v>0</v>
      </c>
      <c r="L271" s="442">
        <f t="shared" si="533"/>
        <v>0</v>
      </c>
      <c r="M271" s="442">
        <f t="shared" si="533"/>
        <v>0</v>
      </c>
      <c r="N271" s="442">
        <f t="shared" si="533"/>
        <v>0</v>
      </c>
      <c r="O271" s="442">
        <f t="shared" si="533"/>
        <v>0</v>
      </c>
      <c r="P271" s="442">
        <f t="shared" si="533"/>
        <v>0</v>
      </c>
      <c r="Q271" s="442">
        <f t="shared" si="533"/>
        <v>0</v>
      </c>
      <c r="R271" s="442">
        <f t="shared" si="533"/>
        <v>0</v>
      </c>
      <c r="S271" s="442">
        <f t="shared" si="533"/>
        <v>0</v>
      </c>
      <c r="T271" s="442">
        <f t="shared" si="533"/>
        <v>0</v>
      </c>
      <c r="U271" s="442">
        <f t="shared" si="533"/>
        <v>0</v>
      </c>
      <c r="V271" s="442">
        <f t="shared" si="533"/>
        <v>0</v>
      </c>
      <c r="W271" s="442">
        <f t="shared" si="533"/>
        <v>0</v>
      </c>
      <c r="X271" s="442">
        <f t="shared" si="533"/>
        <v>0</v>
      </c>
      <c r="Y271" s="442">
        <f t="shared" si="533"/>
        <v>0</v>
      </c>
      <c r="Z271" s="442">
        <f t="shared" si="533"/>
        <v>0</v>
      </c>
      <c r="AA271" s="442">
        <f t="shared" si="533"/>
        <v>0</v>
      </c>
      <c r="AB271" s="442">
        <f t="shared" si="533"/>
        <v>0</v>
      </c>
      <c r="AC271" s="442">
        <f t="shared" si="533"/>
        <v>0</v>
      </c>
      <c r="AD271" s="442">
        <f t="shared" si="533"/>
        <v>0</v>
      </c>
      <c r="AE271" s="442">
        <f t="shared" si="533"/>
        <v>0</v>
      </c>
      <c r="AF271" s="442">
        <f t="shared" si="533"/>
        <v>0</v>
      </c>
      <c r="AG271" s="442">
        <f t="shared" si="533"/>
        <v>0</v>
      </c>
      <c r="AH271" s="442">
        <f t="shared" si="533"/>
        <v>0</v>
      </c>
      <c r="AI271" s="442">
        <f t="shared" si="533"/>
        <v>0</v>
      </c>
      <c r="AJ271" s="442">
        <f t="shared" si="533"/>
        <v>0</v>
      </c>
      <c r="AK271" s="442">
        <f t="shared" si="533"/>
        <v>0</v>
      </c>
      <c r="AL271" s="442">
        <f t="shared" si="533"/>
        <v>0</v>
      </c>
      <c r="AM271" s="442">
        <f t="shared" si="533"/>
        <v>0</v>
      </c>
      <c r="AN271" s="442">
        <f t="shared" si="533"/>
        <v>0</v>
      </c>
      <c r="AO271" s="442">
        <f t="shared" si="533"/>
        <v>0</v>
      </c>
      <c r="AP271" s="442">
        <f t="shared" ref="AP271:BQ271" si="534">AP138</f>
        <v>0</v>
      </c>
      <c r="AQ271" s="442">
        <f t="shared" si="534"/>
        <v>0</v>
      </c>
      <c r="AR271" s="442">
        <f t="shared" si="534"/>
        <v>0</v>
      </c>
      <c r="AS271" s="442">
        <f t="shared" si="534"/>
        <v>0</v>
      </c>
      <c r="AT271" s="442">
        <f t="shared" si="534"/>
        <v>0</v>
      </c>
      <c r="AU271" s="442">
        <f t="shared" si="534"/>
        <v>0</v>
      </c>
      <c r="AV271" s="442">
        <f t="shared" si="534"/>
        <v>0</v>
      </c>
      <c r="AW271" s="442">
        <f t="shared" si="534"/>
        <v>0</v>
      </c>
      <c r="AX271" s="442">
        <f t="shared" si="534"/>
        <v>0</v>
      </c>
      <c r="AY271" s="442">
        <f t="shared" si="534"/>
        <v>0</v>
      </c>
      <c r="AZ271" s="442">
        <f t="shared" si="534"/>
        <v>0</v>
      </c>
      <c r="BA271" s="442">
        <f t="shared" si="534"/>
        <v>0</v>
      </c>
      <c r="BB271" s="442">
        <f t="shared" si="534"/>
        <v>0</v>
      </c>
      <c r="BC271" s="442">
        <f t="shared" si="534"/>
        <v>0</v>
      </c>
      <c r="BD271" s="442">
        <f t="shared" si="534"/>
        <v>0</v>
      </c>
      <c r="BE271" s="442">
        <f t="shared" si="534"/>
        <v>0</v>
      </c>
      <c r="BF271" s="442">
        <f t="shared" si="534"/>
        <v>0</v>
      </c>
      <c r="BG271" s="442">
        <f t="shared" si="534"/>
        <v>0</v>
      </c>
      <c r="BH271" s="442">
        <f t="shared" si="534"/>
        <v>0</v>
      </c>
      <c r="BI271" s="442">
        <f t="shared" si="534"/>
        <v>0</v>
      </c>
      <c r="BJ271" s="442">
        <f t="shared" si="534"/>
        <v>0</v>
      </c>
      <c r="BK271" s="442">
        <f t="shared" si="534"/>
        <v>0</v>
      </c>
      <c r="BL271" s="442">
        <f t="shared" si="534"/>
        <v>0</v>
      </c>
      <c r="BM271" s="442">
        <f t="shared" si="534"/>
        <v>0</v>
      </c>
      <c r="BN271" s="442">
        <f t="shared" si="534"/>
        <v>0</v>
      </c>
      <c r="BO271" s="442">
        <f t="shared" si="534"/>
        <v>0</v>
      </c>
      <c r="BP271" s="442">
        <f t="shared" si="534"/>
        <v>0</v>
      </c>
      <c r="BQ271" s="442">
        <f t="shared" si="534"/>
        <v>0</v>
      </c>
      <c r="BS271" s="442">
        <f t="shared" ref="BS271:CY271" si="535">BS138</f>
        <v>0</v>
      </c>
      <c r="BT271" s="442">
        <f t="shared" si="535"/>
        <v>0</v>
      </c>
      <c r="BU271" s="442">
        <f t="shared" si="535"/>
        <v>0</v>
      </c>
      <c r="BV271" s="442">
        <f t="shared" si="535"/>
        <v>0</v>
      </c>
      <c r="BW271" s="442">
        <f t="shared" si="535"/>
        <v>0</v>
      </c>
      <c r="BX271" s="442">
        <f t="shared" si="535"/>
        <v>0</v>
      </c>
      <c r="BY271" s="442">
        <f t="shared" si="535"/>
        <v>0</v>
      </c>
      <c r="BZ271" s="442">
        <f t="shared" si="535"/>
        <v>0</v>
      </c>
      <c r="CA271" s="442">
        <f t="shared" si="535"/>
        <v>0</v>
      </c>
      <c r="CB271" s="442">
        <f t="shared" si="535"/>
        <v>0</v>
      </c>
      <c r="CC271" s="442">
        <f t="shared" si="535"/>
        <v>0</v>
      </c>
      <c r="CD271" s="442">
        <f t="shared" si="535"/>
        <v>0</v>
      </c>
      <c r="CE271" s="442">
        <f t="shared" si="535"/>
        <v>0</v>
      </c>
      <c r="CF271" s="442">
        <f t="shared" si="535"/>
        <v>0</v>
      </c>
      <c r="CG271" s="442">
        <f t="shared" si="535"/>
        <v>0</v>
      </c>
      <c r="CH271" s="442">
        <f t="shared" si="535"/>
        <v>0</v>
      </c>
      <c r="CI271" s="442">
        <f t="shared" si="535"/>
        <v>0</v>
      </c>
      <c r="CJ271" s="442">
        <f t="shared" si="535"/>
        <v>0</v>
      </c>
      <c r="CK271" s="442">
        <f t="shared" si="535"/>
        <v>0</v>
      </c>
      <c r="CL271" s="442">
        <f t="shared" si="535"/>
        <v>0</v>
      </c>
      <c r="CM271" s="442">
        <f t="shared" si="535"/>
        <v>0</v>
      </c>
      <c r="CN271" s="442">
        <f t="shared" si="535"/>
        <v>0</v>
      </c>
      <c r="CO271" s="442">
        <f t="shared" si="535"/>
        <v>0</v>
      </c>
      <c r="CP271" s="442">
        <f t="shared" si="535"/>
        <v>0</v>
      </c>
      <c r="CQ271" s="442">
        <f t="shared" si="535"/>
        <v>0</v>
      </c>
      <c r="CR271" s="442">
        <f t="shared" si="535"/>
        <v>0</v>
      </c>
      <c r="CS271" s="442">
        <f t="shared" si="535"/>
        <v>0</v>
      </c>
      <c r="CT271" s="442">
        <f t="shared" si="535"/>
        <v>0</v>
      </c>
      <c r="CU271" s="442">
        <f t="shared" si="535"/>
        <v>0</v>
      </c>
      <c r="CV271" s="442">
        <f t="shared" si="535"/>
        <v>0</v>
      </c>
      <c r="CW271" s="442">
        <f t="shared" si="535"/>
        <v>0</v>
      </c>
      <c r="CX271" s="442">
        <f t="shared" si="535"/>
        <v>0</v>
      </c>
      <c r="CY271" s="442">
        <f t="shared" si="535"/>
        <v>0</v>
      </c>
    </row>
    <row r="272" spans="1:103">
      <c r="B272" s="427" t="s">
        <v>51</v>
      </c>
      <c r="E272" s="442"/>
      <c r="F272" s="442"/>
      <c r="G272" s="442">
        <f t="shared" si="517"/>
        <v>1176000000</v>
      </c>
      <c r="H272" s="442" t="s">
        <v>136</v>
      </c>
      <c r="I272" s="625"/>
      <c r="J272" s="442">
        <f t="shared" ref="J272:AO272" si="536">SUM(J209)</f>
        <v>0</v>
      </c>
      <c r="K272" s="442">
        <f t="shared" si="536"/>
        <v>0</v>
      </c>
      <c r="L272" s="442">
        <f t="shared" si="536"/>
        <v>0</v>
      </c>
      <c r="M272" s="442">
        <f t="shared" si="536"/>
        <v>0</v>
      </c>
      <c r="N272" s="442">
        <f t="shared" si="536"/>
        <v>0</v>
      </c>
      <c r="O272" s="442">
        <f t="shared" si="536"/>
        <v>0</v>
      </c>
      <c r="P272" s="442">
        <f t="shared" si="536"/>
        <v>420000000</v>
      </c>
      <c r="Q272" s="442">
        <f t="shared" si="536"/>
        <v>54000000</v>
      </c>
      <c r="R272" s="442">
        <f t="shared" si="536"/>
        <v>54000000</v>
      </c>
      <c r="S272" s="442">
        <f t="shared" si="536"/>
        <v>54000000</v>
      </c>
      <c r="T272" s="442">
        <f t="shared" si="536"/>
        <v>54000000</v>
      </c>
      <c r="U272" s="442">
        <f t="shared" si="536"/>
        <v>54000000</v>
      </c>
      <c r="V272" s="442">
        <f t="shared" si="536"/>
        <v>54000000</v>
      </c>
      <c r="W272" s="442">
        <f t="shared" si="536"/>
        <v>54000000</v>
      </c>
      <c r="X272" s="442">
        <f t="shared" si="536"/>
        <v>54000000</v>
      </c>
      <c r="Y272" s="442">
        <f t="shared" si="536"/>
        <v>54000000</v>
      </c>
      <c r="Z272" s="442">
        <f t="shared" si="536"/>
        <v>54000000</v>
      </c>
      <c r="AA272" s="442">
        <f t="shared" si="536"/>
        <v>54000000</v>
      </c>
      <c r="AB272" s="442">
        <f t="shared" si="536"/>
        <v>54000000</v>
      </c>
      <c r="AC272" s="442">
        <f t="shared" si="536"/>
        <v>54000000</v>
      </c>
      <c r="AD272" s="442">
        <f t="shared" si="536"/>
        <v>54000000</v>
      </c>
      <c r="AE272" s="442">
        <f t="shared" si="536"/>
        <v>0</v>
      </c>
      <c r="AF272" s="442">
        <f t="shared" si="536"/>
        <v>0</v>
      </c>
      <c r="AG272" s="442">
        <f t="shared" si="536"/>
        <v>0</v>
      </c>
      <c r="AH272" s="442">
        <f t="shared" si="536"/>
        <v>0</v>
      </c>
      <c r="AI272" s="442">
        <f t="shared" si="536"/>
        <v>0</v>
      </c>
      <c r="AJ272" s="442">
        <f t="shared" si="536"/>
        <v>0</v>
      </c>
      <c r="AK272" s="442">
        <f t="shared" si="536"/>
        <v>0</v>
      </c>
      <c r="AL272" s="442">
        <f t="shared" si="536"/>
        <v>0</v>
      </c>
      <c r="AM272" s="442">
        <f t="shared" si="536"/>
        <v>0</v>
      </c>
      <c r="AN272" s="442">
        <f t="shared" si="536"/>
        <v>0</v>
      </c>
      <c r="AO272" s="442">
        <f t="shared" si="536"/>
        <v>0</v>
      </c>
      <c r="AP272" s="442">
        <f t="shared" ref="AP272:BQ272" si="537">SUM(AP209)</f>
        <v>0</v>
      </c>
      <c r="AQ272" s="442">
        <f t="shared" si="537"/>
        <v>0</v>
      </c>
      <c r="AR272" s="442">
        <f t="shared" si="537"/>
        <v>0</v>
      </c>
      <c r="AS272" s="442">
        <f t="shared" si="537"/>
        <v>0</v>
      </c>
      <c r="AT272" s="442">
        <f t="shared" si="537"/>
        <v>0</v>
      </c>
      <c r="AU272" s="442">
        <f t="shared" si="537"/>
        <v>0</v>
      </c>
      <c r="AV272" s="442">
        <f t="shared" si="537"/>
        <v>0</v>
      </c>
      <c r="AW272" s="442">
        <f t="shared" si="537"/>
        <v>0</v>
      </c>
      <c r="AX272" s="442">
        <f t="shared" si="537"/>
        <v>0</v>
      </c>
      <c r="AY272" s="442">
        <f t="shared" si="537"/>
        <v>0</v>
      </c>
      <c r="AZ272" s="442">
        <f t="shared" si="537"/>
        <v>0</v>
      </c>
      <c r="BA272" s="442">
        <f t="shared" si="537"/>
        <v>0</v>
      </c>
      <c r="BB272" s="442">
        <f t="shared" si="537"/>
        <v>0</v>
      </c>
      <c r="BC272" s="442">
        <f t="shared" si="537"/>
        <v>0</v>
      </c>
      <c r="BD272" s="442">
        <f t="shared" si="537"/>
        <v>0</v>
      </c>
      <c r="BE272" s="442">
        <f t="shared" si="537"/>
        <v>0</v>
      </c>
      <c r="BF272" s="442">
        <f t="shared" si="537"/>
        <v>0</v>
      </c>
      <c r="BG272" s="442">
        <f t="shared" si="537"/>
        <v>0</v>
      </c>
      <c r="BH272" s="442">
        <f t="shared" si="537"/>
        <v>0</v>
      </c>
      <c r="BI272" s="442">
        <f t="shared" si="537"/>
        <v>0</v>
      </c>
      <c r="BJ272" s="442">
        <f t="shared" si="537"/>
        <v>0</v>
      </c>
      <c r="BK272" s="442">
        <f t="shared" si="537"/>
        <v>0</v>
      </c>
      <c r="BL272" s="442">
        <f t="shared" si="537"/>
        <v>0</v>
      </c>
      <c r="BM272" s="442">
        <f t="shared" si="537"/>
        <v>0</v>
      </c>
      <c r="BN272" s="442">
        <f t="shared" si="537"/>
        <v>0</v>
      </c>
      <c r="BO272" s="442">
        <f t="shared" si="537"/>
        <v>0</v>
      </c>
      <c r="BP272" s="442">
        <f t="shared" si="537"/>
        <v>0</v>
      </c>
      <c r="BQ272" s="442">
        <f t="shared" si="537"/>
        <v>0</v>
      </c>
      <c r="BS272" s="442">
        <f t="shared" ref="BS272:CY272" si="538">SUM(BS209)</f>
        <v>690000000</v>
      </c>
      <c r="BT272" s="442">
        <f t="shared" si="538"/>
        <v>486000000</v>
      </c>
      <c r="BU272" s="442">
        <f t="shared" si="538"/>
        <v>0</v>
      </c>
      <c r="BV272" s="442">
        <f t="shared" si="538"/>
        <v>0</v>
      </c>
      <c r="BW272" s="442">
        <f t="shared" si="538"/>
        <v>0</v>
      </c>
      <c r="BX272" s="442">
        <f t="shared" si="538"/>
        <v>0</v>
      </c>
      <c r="BY272" s="442">
        <f t="shared" si="538"/>
        <v>0</v>
      </c>
      <c r="BZ272" s="442">
        <f t="shared" si="538"/>
        <v>0</v>
      </c>
      <c r="CA272" s="442">
        <f t="shared" si="538"/>
        <v>0</v>
      </c>
      <c r="CB272" s="442">
        <f t="shared" si="538"/>
        <v>0</v>
      </c>
      <c r="CC272" s="442">
        <f t="shared" si="538"/>
        <v>0</v>
      </c>
      <c r="CD272" s="442">
        <f t="shared" si="538"/>
        <v>0</v>
      </c>
      <c r="CE272" s="442">
        <f t="shared" si="538"/>
        <v>0</v>
      </c>
      <c r="CF272" s="442">
        <f t="shared" si="538"/>
        <v>0</v>
      </c>
      <c r="CG272" s="442">
        <f t="shared" si="538"/>
        <v>0</v>
      </c>
      <c r="CH272" s="442">
        <f t="shared" si="538"/>
        <v>0</v>
      </c>
      <c r="CI272" s="442">
        <f t="shared" si="538"/>
        <v>0</v>
      </c>
      <c r="CJ272" s="442">
        <f t="shared" si="538"/>
        <v>0</v>
      </c>
      <c r="CK272" s="442">
        <f t="shared" si="538"/>
        <v>0</v>
      </c>
      <c r="CL272" s="442">
        <f t="shared" si="538"/>
        <v>0</v>
      </c>
      <c r="CM272" s="442">
        <f t="shared" si="538"/>
        <v>0</v>
      </c>
      <c r="CN272" s="442">
        <f t="shared" si="538"/>
        <v>0</v>
      </c>
      <c r="CO272" s="442">
        <f t="shared" si="538"/>
        <v>0</v>
      </c>
      <c r="CP272" s="442">
        <f t="shared" si="538"/>
        <v>0</v>
      </c>
      <c r="CQ272" s="442">
        <f t="shared" si="538"/>
        <v>0</v>
      </c>
      <c r="CR272" s="442">
        <f t="shared" si="538"/>
        <v>0</v>
      </c>
      <c r="CS272" s="442">
        <f t="shared" si="538"/>
        <v>0</v>
      </c>
      <c r="CT272" s="442">
        <f t="shared" si="538"/>
        <v>0</v>
      </c>
      <c r="CU272" s="442">
        <f t="shared" si="538"/>
        <v>0</v>
      </c>
      <c r="CV272" s="442">
        <f t="shared" si="538"/>
        <v>0</v>
      </c>
      <c r="CW272" s="442">
        <f t="shared" si="538"/>
        <v>0</v>
      </c>
      <c r="CX272" s="442">
        <f t="shared" si="538"/>
        <v>0</v>
      </c>
      <c r="CY272" s="442">
        <f t="shared" si="538"/>
        <v>0</v>
      </c>
    </row>
    <row r="273" spans="1:103">
      <c r="B273" s="427" t="s">
        <v>3</v>
      </c>
      <c r="E273" s="442"/>
      <c r="F273" s="442"/>
      <c r="G273" s="442">
        <f t="shared" si="517"/>
        <v>-1176000000</v>
      </c>
      <c r="H273" s="442" t="s">
        <v>136</v>
      </c>
      <c r="I273" s="625"/>
      <c r="J273" s="442">
        <f t="shared" ref="J273:AO273" si="539">-SUM(J210,J211)</f>
        <v>0</v>
      </c>
      <c r="K273" s="442">
        <f t="shared" si="539"/>
        <v>0</v>
      </c>
      <c r="L273" s="442">
        <f t="shared" si="539"/>
        <v>0</v>
      </c>
      <c r="M273" s="442">
        <f t="shared" si="539"/>
        <v>0</v>
      </c>
      <c r="N273" s="442">
        <f t="shared" si="539"/>
        <v>0</v>
      </c>
      <c r="O273" s="442">
        <f t="shared" si="539"/>
        <v>0</v>
      </c>
      <c r="P273" s="442">
        <f t="shared" si="539"/>
        <v>0</v>
      </c>
      <c r="Q273" s="442">
        <f t="shared" si="539"/>
        <v>0</v>
      </c>
      <c r="R273" s="442">
        <f t="shared" si="539"/>
        <v>0</v>
      </c>
      <c r="S273" s="442">
        <f t="shared" si="539"/>
        <v>0</v>
      </c>
      <c r="T273" s="442">
        <f t="shared" si="539"/>
        <v>0</v>
      </c>
      <c r="U273" s="442">
        <f t="shared" si="539"/>
        <v>0</v>
      </c>
      <c r="V273" s="442">
        <f t="shared" si="539"/>
        <v>0</v>
      </c>
      <c r="W273" s="442">
        <f t="shared" si="539"/>
        <v>0</v>
      </c>
      <c r="X273" s="442">
        <f t="shared" si="539"/>
        <v>0</v>
      </c>
      <c r="Y273" s="442">
        <f t="shared" si="539"/>
        <v>0</v>
      </c>
      <c r="Z273" s="442">
        <f t="shared" si="539"/>
        <v>0</v>
      </c>
      <c r="AA273" s="442">
        <f t="shared" si="539"/>
        <v>0</v>
      </c>
      <c r="AB273" s="442">
        <f t="shared" si="539"/>
        <v>0</v>
      </c>
      <c r="AC273" s="442">
        <f t="shared" si="539"/>
        <v>0</v>
      </c>
      <c r="AD273" s="442">
        <f t="shared" si="539"/>
        <v>0</v>
      </c>
      <c r="AE273" s="442">
        <f t="shared" si="539"/>
        <v>-1176000000</v>
      </c>
      <c r="AF273" s="442">
        <f t="shared" si="539"/>
        <v>0</v>
      </c>
      <c r="AG273" s="442">
        <f t="shared" si="539"/>
        <v>0</v>
      </c>
      <c r="AH273" s="442">
        <f t="shared" si="539"/>
        <v>0</v>
      </c>
      <c r="AI273" s="442">
        <f t="shared" si="539"/>
        <v>0</v>
      </c>
      <c r="AJ273" s="442">
        <f t="shared" si="539"/>
        <v>0</v>
      </c>
      <c r="AK273" s="442">
        <f t="shared" si="539"/>
        <v>0</v>
      </c>
      <c r="AL273" s="442">
        <f t="shared" si="539"/>
        <v>0</v>
      </c>
      <c r="AM273" s="442">
        <f t="shared" si="539"/>
        <v>0</v>
      </c>
      <c r="AN273" s="442">
        <f t="shared" si="539"/>
        <v>0</v>
      </c>
      <c r="AO273" s="442">
        <f t="shared" si="539"/>
        <v>0</v>
      </c>
      <c r="AP273" s="442">
        <f t="shared" ref="AP273:BQ273" si="540">-SUM(AP210,AP211)</f>
        <v>0</v>
      </c>
      <c r="AQ273" s="442">
        <f t="shared" si="540"/>
        <v>0</v>
      </c>
      <c r="AR273" s="442">
        <f t="shared" si="540"/>
        <v>0</v>
      </c>
      <c r="AS273" s="442">
        <f t="shared" si="540"/>
        <v>0</v>
      </c>
      <c r="AT273" s="442">
        <f t="shared" si="540"/>
        <v>0</v>
      </c>
      <c r="AU273" s="442">
        <f t="shared" si="540"/>
        <v>0</v>
      </c>
      <c r="AV273" s="442">
        <f t="shared" si="540"/>
        <v>0</v>
      </c>
      <c r="AW273" s="442">
        <f t="shared" si="540"/>
        <v>0</v>
      </c>
      <c r="AX273" s="442">
        <f t="shared" si="540"/>
        <v>0</v>
      </c>
      <c r="AY273" s="442">
        <f t="shared" si="540"/>
        <v>0</v>
      </c>
      <c r="AZ273" s="442">
        <f t="shared" si="540"/>
        <v>0</v>
      </c>
      <c r="BA273" s="442">
        <f t="shared" si="540"/>
        <v>0</v>
      </c>
      <c r="BB273" s="442">
        <f t="shared" si="540"/>
        <v>0</v>
      </c>
      <c r="BC273" s="442">
        <f t="shared" si="540"/>
        <v>0</v>
      </c>
      <c r="BD273" s="442">
        <f t="shared" si="540"/>
        <v>0</v>
      </c>
      <c r="BE273" s="442">
        <f t="shared" si="540"/>
        <v>0</v>
      </c>
      <c r="BF273" s="442">
        <f t="shared" si="540"/>
        <v>0</v>
      </c>
      <c r="BG273" s="442">
        <f t="shared" si="540"/>
        <v>0</v>
      </c>
      <c r="BH273" s="442">
        <f t="shared" si="540"/>
        <v>0</v>
      </c>
      <c r="BI273" s="442">
        <f t="shared" si="540"/>
        <v>0</v>
      </c>
      <c r="BJ273" s="442">
        <f t="shared" si="540"/>
        <v>0</v>
      </c>
      <c r="BK273" s="442">
        <f t="shared" si="540"/>
        <v>0</v>
      </c>
      <c r="BL273" s="442">
        <f t="shared" si="540"/>
        <v>0</v>
      </c>
      <c r="BM273" s="442">
        <f t="shared" si="540"/>
        <v>0</v>
      </c>
      <c r="BN273" s="442">
        <f t="shared" si="540"/>
        <v>0</v>
      </c>
      <c r="BO273" s="442">
        <f t="shared" si="540"/>
        <v>0</v>
      </c>
      <c r="BP273" s="442">
        <f t="shared" si="540"/>
        <v>0</v>
      </c>
      <c r="BQ273" s="442">
        <f t="shared" si="540"/>
        <v>0</v>
      </c>
      <c r="BS273" s="442">
        <f t="shared" ref="BS273:CY273" si="541">-SUM(BS210,BS211)</f>
        <v>0</v>
      </c>
      <c r="BT273" s="442">
        <f t="shared" si="541"/>
        <v>-1176000000</v>
      </c>
      <c r="BU273" s="442">
        <f t="shared" si="541"/>
        <v>0</v>
      </c>
      <c r="BV273" s="442">
        <f t="shared" si="541"/>
        <v>0</v>
      </c>
      <c r="BW273" s="442">
        <f t="shared" si="541"/>
        <v>0</v>
      </c>
      <c r="BX273" s="442">
        <f t="shared" si="541"/>
        <v>0</v>
      </c>
      <c r="BY273" s="442">
        <f t="shared" si="541"/>
        <v>0</v>
      </c>
      <c r="BZ273" s="442">
        <f t="shared" si="541"/>
        <v>0</v>
      </c>
      <c r="CA273" s="442">
        <f t="shared" si="541"/>
        <v>0</v>
      </c>
      <c r="CB273" s="442">
        <f t="shared" si="541"/>
        <v>0</v>
      </c>
      <c r="CC273" s="442">
        <f t="shared" si="541"/>
        <v>0</v>
      </c>
      <c r="CD273" s="442">
        <f t="shared" si="541"/>
        <v>0</v>
      </c>
      <c r="CE273" s="442">
        <f t="shared" si="541"/>
        <v>0</v>
      </c>
      <c r="CF273" s="442">
        <f t="shared" si="541"/>
        <v>0</v>
      </c>
      <c r="CG273" s="442">
        <f t="shared" si="541"/>
        <v>0</v>
      </c>
      <c r="CH273" s="442">
        <f t="shared" si="541"/>
        <v>0</v>
      </c>
      <c r="CI273" s="442">
        <f t="shared" si="541"/>
        <v>0</v>
      </c>
      <c r="CJ273" s="442">
        <f t="shared" si="541"/>
        <v>0</v>
      </c>
      <c r="CK273" s="442">
        <f t="shared" si="541"/>
        <v>0</v>
      </c>
      <c r="CL273" s="442">
        <f t="shared" si="541"/>
        <v>0</v>
      </c>
      <c r="CM273" s="442">
        <f t="shared" si="541"/>
        <v>0</v>
      </c>
      <c r="CN273" s="442">
        <f t="shared" si="541"/>
        <v>0</v>
      </c>
      <c r="CO273" s="442">
        <f t="shared" si="541"/>
        <v>0</v>
      </c>
      <c r="CP273" s="442">
        <f t="shared" si="541"/>
        <v>0</v>
      </c>
      <c r="CQ273" s="442">
        <f t="shared" si="541"/>
        <v>0</v>
      </c>
      <c r="CR273" s="442">
        <f t="shared" si="541"/>
        <v>0</v>
      </c>
      <c r="CS273" s="442">
        <f t="shared" si="541"/>
        <v>0</v>
      </c>
      <c r="CT273" s="442">
        <f t="shared" si="541"/>
        <v>0</v>
      </c>
      <c r="CU273" s="442">
        <f t="shared" si="541"/>
        <v>0</v>
      </c>
      <c r="CV273" s="442">
        <f t="shared" si="541"/>
        <v>0</v>
      </c>
      <c r="CW273" s="442">
        <f t="shared" si="541"/>
        <v>0</v>
      </c>
      <c r="CX273" s="442">
        <f t="shared" si="541"/>
        <v>0</v>
      </c>
      <c r="CY273" s="442">
        <f t="shared" si="541"/>
        <v>0</v>
      </c>
    </row>
    <row r="274" spans="1:103" s="428" customFormat="1">
      <c r="A274" s="626"/>
      <c r="B274" s="627" t="s">
        <v>10</v>
      </c>
      <c r="C274" s="553">
        <v>0.15</v>
      </c>
      <c r="D274" s="513" t="s">
        <v>52</v>
      </c>
      <c r="E274" s="507"/>
      <c r="F274" s="507"/>
      <c r="G274" s="507">
        <f t="shared" si="517"/>
        <v>336992117.99690294</v>
      </c>
      <c r="H274" s="507" t="s">
        <v>136</v>
      </c>
      <c r="I274" s="623"/>
      <c r="J274" s="507">
        <f t="shared" ref="J274:AO274" si="542">SUM(J270,J271:J273)</f>
        <v>0</v>
      </c>
      <c r="K274" s="507">
        <f t="shared" si="542"/>
        <v>0</v>
      </c>
      <c r="L274" s="507">
        <f t="shared" si="542"/>
        <v>0</v>
      </c>
      <c r="M274" s="507">
        <f t="shared" si="542"/>
        <v>0</v>
      </c>
      <c r="N274" s="507">
        <f t="shared" si="542"/>
        <v>0</v>
      </c>
      <c r="O274" s="507">
        <f t="shared" si="542"/>
        <v>0</v>
      </c>
      <c r="P274" s="507">
        <f t="shared" si="542"/>
        <v>-261288711.48124051</v>
      </c>
      <c r="Q274" s="507">
        <f t="shared" si="542"/>
        <v>-34587149.499054253</v>
      </c>
      <c r="R274" s="507">
        <f t="shared" si="542"/>
        <v>-34896416.622341931</v>
      </c>
      <c r="S274" s="507">
        <f t="shared" si="542"/>
        <v>-35205683.745629609</v>
      </c>
      <c r="T274" s="507">
        <f t="shared" si="542"/>
        <v>-35514950.868917271</v>
      </c>
      <c r="U274" s="507">
        <f t="shared" si="542"/>
        <v>-35824217.992204949</v>
      </c>
      <c r="V274" s="507">
        <f t="shared" si="542"/>
        <v>-36133485.115492612</v>
      </c>
      <c r="W274" s="507">
        <f t="shared" si="542"/>
        <v>-36442752.23878029</v>
      </c>
      <c r="X274" s="507">
        <f t="shared" si="542"/>
        <v>-36752019.362067953</v>
      </c>
      <c r="Y274" s="507">
        <f t="shared" si="542"/>
        <v>-37061286.485355631</v>
      </c>
      <c r="Z274" s="507">
        <f t="shared" si="542"/>
        <v>-37370553.608643293</v>
      </c>
      <c r="AA274" s="507">
        <f t="shared" si="542"/>
        <v>-37679820.731930971</v>
      </c>
      <c r="AB274" s="507">
        <f t="shared" si="542"/>
        <v>-37989087.855218649</v>
      </c>
      <c r="AC274" s="507">
        <f t="shared" si="542"/>
        <v>-38298354.978506312</v>
      </c>
      <c r="AD274" s="507">
        <f t="shared" si="542"/>
        <v>-38607622.101793975</v>
      </c>
      <c r="AE274" s="507">
        <f t="shared" si="542"/>
        <v>1110644230.6840811</v>
      </c>
      <c r="AF274" s="507">
        <f t="shared" si="542"/>
        <v>0</v>
      </c>
      <c r="AG274" s="507">
        <f t="shared" si="542"/>
        <v>0</v>
      </c>
      <c r="AH274" s="507">
        <f t="shared" si="542"/>
        <v>0</v>
      </c>
      <c r="AI274" s="507">
        <f t="shared" si="542"/>
        <v>0</v>
      </c>
      <c r="AJ274" s="507">
        <f t="shared" si="542"/>
        <v>0</v>
      </c>
      <c r="AK274" s="507">
        <f t="shared" si="542"/>
        <v>0</v>
      </c>
      <c r="AL274" s="507">
        <f t="shared" si="542"/>
        <v>0</v>
      </c>
      <c r="AM274" s="507">
        <f t="shared" si="542"/>
        <v>0</v>
      </c>
      <c r="AN274" s="507">
        <f t="shared" si="542"/>
        <v>0</v>
      </c>
      <c r="AO274" s="507">
        <f t="shared" si="542"/>
        <v>0</v>
      </c>
      <c r="AP274" s="507">
        <f t="shared" ref="AP274:BU274" si="543">SUM(AP270,AP271:AP273)</f>
        <v>0</v>
      </c>
      <c r="AQ274" s="507">
        <f t="shared" si="543"/>
        <v>0</v>
      </c>
      <c r="AR274" s="507">
        <f t="shared" si="543"/>
        <v>0</v>
      </c>
      <c r="AS274" s="507">
        <f t="shared" si="543"/>
        <v>0</v>
      </c>
      <c r="AT274" s="507">
        <f t="shared" si="543"/>
        <v>0</v>
      </c>
      <c r="AU274" s="507">
        <f t="shared" si="543"/>
        <v>0</v>
      </c>
      <c r="AV274" s="507">
        <f t="shared" si="543"/>
        <v>0</v>
      </c>
      <c r="AW274" s="507">
        <f t="shared" si="543"/>
        <v>0</v>
      </c>
      <c r="AX274" s="507">
        <f t="shared" si="543"/>
        <v>0</v>
      </c>
      <c r="AY274" s="507">
        <f t="shared" si="543"/>
        <v>0</v>
      </c>
      <c r="AZ274" s="507">
        <f t="shared" si="543"/>
        <v>0</v>
      </c>
      <c r="BA274" s="507">
        <f t="shared" si="543"/>
        <v>0</v>
      </c>
      <c r="BB274" s="507">
        <f t="shared" si="543"/>
        <v>0</v>
      </c>
      <c r="BC274" s="507">
        <f t="shared" si="543"/>
        <v>0</v>
      </c>
      <c r="BD274" s="507">
        <f t="shared" si="543"/>
        <v>0</v>
      </c>
      <c r="BE274" s="507">
        <f t="shared" si="543"/>
        <v>0</v>
      </c>
      <c r="BF274" s="507">
        <f t="shared" si="543"/>
        <v>0</v>
      </c>
      <c r="BG274" s="507">
        <f t="shared" si="543"/>
        <v>0</v>
      </c>
      <c r="BH274" s="507">
        <f t="shared" si="543"/>
        <v>0</v>
      </c>
      <c r="BI274" s="507">
        <f t="shared" si="543"/>
        <v>0</v>
      </c>
      <c r="BJ274" s="507">
        <f t="shared" si="543"/>
        <v>0</v>
      </c>
      <c r="BK274" s="507">
        <f t="shared" si="543"/>
        <v>0</v>
      </c>
      <c r="BL274" s="507">
        <f t="shared" si="543"/>
        <v>0</v>
      </c>
      <c r="BM274" s="507">
        <f t="shared" si="543"/>
        <v>0</v>
      </c>
      <c r="BN274" s="507">
        <f t="shared" si="543"/>
        <v>0</v>
      </c>
      <c r="BO274" s="507">
        <f t="shared" si="543"/>
        <v>0</v>
      </c>
      <c r="BP274" s="507">
        <f t="shared" si="543"/>
        <v>0</v>
      </c>
      <c r="BQ274" s="507">
        <f t="shared" si="543"/>
        <v>0</v>
      </c>
      <c r="BR274" s="506"/>
      <c r="BS274" s="507">
        <f t="shared" ref="BS274:CY274" si="544">SUM(BS270,BS271:BS273)</f>
        <v>-437317130.20938849</v>
      </c>
      <c r="BT274" s="507">
        <f t="shared" si="544"/>
        <v>774309248.20629144</v>
      </c>
      <c r="BU274" s="507">
        <f t="shared" si="544"/>
        <v>0</v>
      </c>
      <c r="BV274" s="507">
        <f t="shared" si="544"/>
        <v>0</v>
      </c>
      <c r="BW274" s="507">
        <f t="shared" si="544"/>
        <v>0</v>
      </c>
      <c r="BX274" s="507">
        <f t="shared" si="544"/>
        <v>0</v>
      </c>
      <c r="BY274" s="507">
        <f t="shared" si="544"/>
        <v>0</v>
      </c>
      <c r="BZ274" s="507">
        <f t="shared" si="544"/>
        <v>0</v>
      </c>
      <c r="CA274" s="507">
        <f t="shared" si="544"/>
        <v>0</v>
      </c>
      <c r="CB274" s="507">
        <f t="shared" si="544"/>
        <v>0</v>
      </c>
      <c r="CC274" s="507">
        <f t="shared" si="544"/>
        <v>0</v>
      </c>
      <c r="CD274" s="507">
        <f t="shared" si="544"/>
        <v>0</v>
      </c>
      <c r="CE274" s="507">
        <f t="shared" si="544"/>
        <v>0</v>
      </c>
      <c r="CF274" s="507">
        <f t="shared" si="544"/>
        <v>0</v>
      </c>
      <c r="CG274" s="507">
        <f t="shared" si="544"/>
        <v>0</v>
      </c>
      <c r="CH274" s="507">
        <f t="shared" si="544"/>
        <v>0</v>
      </c>
      <c r="CI274" s="507">
        <f t="shared" si="544"/>
        <v>0</v>
      </c>
      <c r="CJ274" s="507">
        <f t="shared" si="544"/>
        <v>0</v>
      </c>
      <c r="CK274" s="507">
        <f t="shared" si="544"/>
        <v>0</v>
      </c>
      <c r="CL274" s="507">
        <f t="shared" si="544"/>
        <v>0</v>
      </c>
      <c r="CM274" s="507">
        <f t="shared" si="544"/>
        <v>0</v>
      </c>
      <c r="CN274" s="507">
        <f t="shared" si="544"/>
        <v>0</v>
      </c>
      <c r="CO274" s="507">
        <f t="shared" si="544"/>
        <v>0</v>
      </c>
      <c r="CP274" s="507">
        <f t="shared" si="544"/>
        <v>0</v>
      </c>
      <c r="CQ274" s="507">
        <f t="shared" si="544"/>
        <v>0</v>
      </c>
      <c r="CR274" s="507">
        <f t="shared" si="544"/>
        <v>0</v>
      </c>
      <c r="CS274" s="507">
        <f t="shared" si="544"/>
        <v>0</v>
      </c>
      <c r="CT274" s="507">
        <f t="shared" si="544"/>
        <v>0</v>
      </c>
      <c r="CU274" s="507">
        <f t="shared" si="544"/>
        <v>0</v>
      </c>
      <c r="CV274" s="507">
        <f t="shared" si="544"/>
        <v>0</v>
      </c>
      <c r="CW274" s="507">
        <f t="shared" si="544"/>
        <v>0</v>
      </c>
      <c r="CX274" s="507">
        <f t="shared" si="544"/>
        <v>0</v>
      </c>
      <c r="CY274" s="507">
        <f t="shared" si="544"/>
        <v>0</v>
      </c>
    </row>
    <row r="275" spans="1:103" s="428" customFormat="1">
      <c r="A275" s="460"/>
      <c r="F275" s="429"/>
      <c r="G275" s="429">
        <f>G274-G141</f>
        <v>0</v>
      </c>
      <c r="H275" s="429"/>
      <c r="L275" s="514"/>
      <c r="M275" s="514"/>
      <c r="N275" s="514"/>
      <c r="O275" s="514"/>
      <c r="P275" s="514"/>
      <c r="Q275" s="514"/>
      <c r="R275" s="514"/>
      <c r="S275" s="514"/>
      <c r="BT275" s="556"/>
    </row>
    <row r="276" spans="1:103" s="428" customFormat="1">
      <c r="A276" s="460" t="s">
        <v>66</v>
      </c>
      <c r="B276" s="628" t="s">
        <v>58</v>
      </c>
      <c r="C276" s="629">
        <f>NPV(C270,BS270:CY270)</f>
        <v>209380299.03130707</v>
      </c>
      <c r="D276" s="630"/>
      <c r="F276" s="631"/>
      <c r="G276" s="631"/>
      <c r="H276" s="631"/>
      <c r="L276" s="538"/>
      <c r="M276" s="538"/>
      <c r="N276" s="538"/>
      <c r="O276" s="538"/>
      <c r="P276" s="538"/>
      <c r="Q276" s="538"/>
      <c r="R276" s="538"/>
      <c r="S276" s="538"/>
      <c r="BS276" s="442"/>
      <c r="BT276" s="442"/>
    </row>
    <row r="277" spans="1:103" s="428" customFormat="1">
      <c r="A277" s="460"/>
      <c r="B277" s="632" t="s">
        <v>57</v>
      </c>
      <c r="C277" s="633">
        <f>IRR(BS270:CY270)</f>
        <v>0.29893284592802183</v>
      </c>
      <c r="D277" s="634"/>
      <c r="E277" s="556"/>
      <c r="L277" s="538"/>
      <c r="M277" s="430"/>
      <c r="N277" s="538"/>
      <c r="O277" s="538"/>
      <c r="P277" s="538"/>
      <c r="Q277" s="538"/>
      <c r="R277" s="538"/>
      <c r="S277" s="538"/>
    </row>
    <row r="278" spans="1:103" s="428" customFormat="1">
      <c r="A278" s="460"/>
      <c r="B278" s="635" t="s">
        <v>53</v>
      </c>
      <c r="C278" s="636">
        <f>(MATCH(0,BS279:CY279)-1)+(0-INDEX(BS279:CY279,MATCH(0,BS279:CY279)))/(INDEX(BS279:CY279,MATCH(0,BS279:CY279)+1)-INDEX(BS279:CY279,MATCH(0,BS279:CY279)))</f>
        <v>0.76986274012152689</v>
      </c>
      <c r="L278" s="538"/>
      <c r="M278" s="538"/>
      <c r="N278" s="538"/>
      <c r="O278" s="538"/>
      <c r="P278" s="538"/>
      <c r="Q278" s="538"/>
      <c r="R278" s="538"/>
      <c r="S278" s="538"/>
    </row>
    <row r="279" spans="1:103">
      <c r="B279" s="427" t="s">
        <v>54</v>
      </c>
      <c r="I279" s="442"/>
      <c r="J279" s="442"/>
      <c r="K279" s="442"/>
      <c r="L279" s="442"/>
      <c r="M279" s="442"/>
      <c r="N279" s="442"/>
      <c r="O279" s="442"/>
      <c r="P279" s="442"/>
      <c r="Q279" s="442"/>
      <c r="R279" s="442"/>
      <c r="S279" s="442"/>
      <c r="BS279" s="442">
        <f t="shared" ref="BS279:CY279" si="545">SUM(BR279,BS270)</f>
        <v>-1127317130.2093885</v>
      </c>
      <c r="BT279" s="442">
        <f t="shared" si="545"/>
        <v>336992117.99690294</v>
      </c>
      <c r="BU279" s="442">
        <f t="shared" si="545"/>
        <v>336992117.99690294</v>
      </c>
      <c r="BV279" s="442">
        <f t="shared" si="545"/>
        <v>336992117.99690294</v>
      </c>
      <c r="BW279" s="442">
        <f t="shared" si="545"/>
        <v>336992117.99690294</v>
      </c>
      <c r="BX279" s="442">
        <f t="shared" si="545"/>
        <v>336992117.99690294</v>
      </c>
      <c r="BY279" s="442">
        <f t="shared" si="545"/>
        <v>336992117.99690294</v>
      </c>
      <c r="BZ279" s="442">
        <f t="shared" si="545"/>
        <v>336992117.99690294</v>
      </c>
      <c r="CA279" s="442">
        <f t="shared" si="545"/>
        <v>336992117.99690294</v>
      </c>
      <c r="CB279" s="442">
        <f t="shared" si="545"/>
        <v>336992117.99690294</v>
      </c>
      <c r="CC279" s="442">
        <f t="shared" si="545"/>
        <v>336992117.99690294</v>
      </c>
      <c r="CD279" s="442">
        <f t="shared" si="545"/>
        <v>336992117.99690294</v>
      </c>
      <c r="CE279" s="442">
        <f t="shared" si="545"/>
        <v>336992117.99690294</v>
      </c>
      <c r="CF279" s="442">
        <f t="shared" si="545"/>
        <v>336992117.99690294</v>
      </c>
      <c r="CG279" s="442">
        <f t="shared" si="545"/>
        <v>336992117.99690294</v>
      </c>
      <c r="CH279" s="442">
        <f t="shared" si="545"/>
        <v>336992117.99690294</v>
      </c>
      <c r="CI279" s="442">
        <f t="shared" si="545"/>
        <v>336992117.99690294</v>
      </c>
      <c r="CJ279" s="442">
        <f t="shared" si="545"/>
        <v>336992117.99690294</v>
      </c>
      <c r="CK279" s="442">
        <f t="shared" si="545"/>
        <v>336992117.99690294</v>
      </c>
      <c r="CL279" s="442">
        <f t="shared" si="545"/>
        <v>336992117.99690294</v>
      </c>
      <c r="CM279" s="442">
        <f t="shared" si="545"/>
        <v>336992117.99690294</v>
      </c>
      <c r="CN279" s="442">
        <f t="shared" si="545"/>
        <v>336992117.99690294</v>
      </c>
      <c r="CO279" s="442">
        <f t="shared" si="545"/>
        <v>336992117.99690294</v>
      </c>
      <c r="CP279" s="442">
        <f t="shared" si="545"/>
        <v>336992117.99690294</v>
      </c>
      <c r="CQ279" s="442">
        <f t="shared" si="545"/>
        <v>336992117.99690294</v>
      </c>
      <c r="CR279" s="442">
        <f t="shared" si="545"/>
        <v>336992117.99690294</v>
      </c>
      <c r="CS279" s="442">
        <f t="shared" si="545"/>
        <v>336992117.99690294</v>
      </c>
      <c r="CT279" s="442">
        <f t="shared" si="545"/>
        <v>336992117.99690294</v>
      </c>
      <c r="CU279" s="442">
        <f t="shared" si="545"/>
        <v>336992117.99690294</v>
      </c>
      <c r="CV279" s="442">
        <f t="shared" si="545"/>
        <v>336992117.99690294</v>
      </c>
      <c r="CW279" s="442">
        <f t="shared" si="545"/>
        <v>336992117.99690294</v>
      </c>
      <c r="CX279" s="442">
        <f t="shared" si="545"/>
        <v>336992117.99690294</v>
      </c>
      <c r="CY279" s="442">
        <f t="shared" si="545"/>
        <v>336992117.99690294</v>
      </c>
    </row>
    <row r="280" spans="1:103" s="428" customFormat="1">
      <c r="A280" s="460"/>
      <c r="B280" s="427"/>
      <c r="C280" s="427"/>
      <c r="L280" s="538"/>
      <c r="M280" s="538"/>
      <c r="N280" s="538"/>
      <c r="O280" s="538"/>
      <c r="P280" s="538"/>
      <c r="Q280" s="538"/>
      <c r="R280" s="538"/>
      <c r="S280" s="538"/>
    </row>
    <row r="281" spans="1:103" s="428" customFormat="1">
      <c r="A281" s="460"/>
      <c r="B281" s="637" t="s">
        <v>55</v>
      </c>
      <c r="C281" s="629">
        <f>NPV(C274,BS274:CY274)</f>
        <v>205213269.16105458</v>
      </c>
      <c r="E281" s="630"/>
      <c r="F281" s="442"/>
      <c r="G281" s="442"/>
      <c r="L281" s="538"/>
      <c r="M281" s="538"/>
      <c r="N281" s="538"/>
      <c r="O281" s="538"/>
      <c r="P281" s="538"/>
      <c r="Q281" s="538"/>
      <c r="R281" s="538"/>
      <c r="S281" s="538"/>
    </row>
    <row r="282" spans="1:103" s="428" customFormat="1">
      <c r="A282" s="460"/>
      <c r="B282" s="638" t="s">
        <v>59</v>
      </c>
      <c r="C282" s="633">
        <f>IRR(BS274:CY274)</f>
        <v>0.77058979563766528</v>
      </c>
      <c r="D282" s="526">
        <f>XIRR(P274:AE274,P6:AE6)</f>
        <v>0.51898539662361143</v>
      </c>
      <c r="E282" s="723"/>
      <c r="F282" s="514"/>
      <c r="G282" s="514"/>
      <c r="H282" s="514"/>
      <c r="L282" s="538"/>
      <c r="M282" s="538"/>
      <c r="N282" s="538"/>
      <c r="O282" s="538"/>
      <c r="P282" s="538"/>
      <c r="Q282" s="538"/>
      <c r="R282" s="538"/>
      <c r="S282" s="538"/>
    </row>
    <row r="283" spans="1:103" s="428" customFormat="1">
      <c r="A283" s="460"/>
      <c r="B283" s="639" t="s">
        <v>56</v>
      </c>
      <c r="C283" s="636">
        <f>(MATCH(0,BS284:CY284)-1)+(0-INDEX(BS284:CY284,MATCH(0,BS284:CY284)))/(INDEX(BS284:CY284,MATCH(0,BS284:CY284)+1)-INDEX(BS284:CY284,MATCH(0,BS284:CY284)))+1</f>
        <v>1.5647835554365979</v>
      </c>
      <c r="F283" s="514"/>
      <c r="G283" s="514"/>
      <c r="H283" s="514"/>
      <c r="L283" s="538"/>
      <c r="M283" s="538"/>
      <c r="N283" s="538"/>
      <c r="O283" s="538"/>
      <c r="P283" s="538"/>
      <c r="Q283" s="538"/>
      <c r="R283" s="538"/>
      <c r="S283" s="538"/>
    </row>
    <row r="284" spans="1:103" s="428" customFormat="1">
      <c r="A284" s="460"/>
      <c r="B284" s="427" t="s">
        <v>70</v>
      </c>
      <c r="C284" s="427"/>
      <c r="F284" s="514"/>
      <c r="G284" s="514"/>
      <c r="H284" s="514"/>
      <c r="I284" s="442"/>
      <c r="J284" s="442"/>
      <c r="K284" s="442"/>
      <c r="L284" s="442"/>
      <c r="M284" s="442"/>
      <c r="N284" s="442"/>
      <c r="O284" s="442"/>
      <c r="P284" s="442"/>
      <c r="Q284" s="442"/>
      <c r="R284" s="442"/>
      <c r="S284" s="442"/>
      <c r="BS284" s="442">
        <f t="shared" ref="BS284:CY284" si="546">SUM(BR284,BS274)</f>
        <v>-437317130.20938849</v>
      </c>
      <c r="BT284" s="442">
        <f t="shared" si="546"/>
        <v>336992117.99690294</v>
      </c>
      <c r="BU284" s="442">
        <f t="shared" si="546"/>
        <v>336992117.99690294</v>
      </c>
      <c r="BV284" s="442">
        <f t="shared" si="546"/>
        <v>336992117.99690294</v>
      </c>
      <c r="BW284" s="442">
        <f t="shared" si="546"/>
        <v>336992117.99690294</v>
      </c>
      <c r="BX284" s="442">
        <f t="shared" si="546"/>
        <v>336992117.99690294</v>
      </c>
      <c r="BY284" s="442">
        <f t="shared" si="546"/>
        <v>336992117.99690294</v>
      </c>
      <c r="BZ284" s="442">
        <f t="shared" si="546"/>
        <v>336992117.99690294</v>
      </c>
      <c r="CA284" s="442">
        <f t="shared" si="546"/>
        <v>336992117.99690294</v>
      </c>
      <c r="CB284" s="442">
        <f t="shared" si="546"/>
        <v>336992117.99690294</v>
      </c>
      <c r="CC284" s="442">
        <f t="shared" si="546"/>
        <v>336992117.99690294</v>
      </c>
      <c r="CD284" s="442">
        <f t="shared" si="546"/>
        <v>336992117.99690294</v>
      </c>
      <c r="CE284" s="442">
        <f t="shared" si="546"/>
        <v>336992117.99690294</v>
      </c>
      <c r="CF284" s="442">
        <f t="shared" si="546"/>
        <v>336992117.99690294</v>
      </c>
      <c r="CG284" s="442">
        <f t="shared" si="546"/>
        <v>336992117.99690294</v>
      </c>
      <c r="CH284" s="442">
        <f t="shared" si="546"/>
        <v>336992117.99690294</v>
      </c>
      <c r="CI284" s="442">
        <f t="shared" si="546"/>
        <v>336992117.99690294</v>
      </c>
      <c r="CJ284" s="442">
        <f t="shared" si="546"/>
        <v>336992117.99690294</v>
      </c>
      <c r="CK284" s="442">
        <f t="shared" si="546"/>
        <v>336992117.99690294</v>
      </c>
      <c r="CL284" s="442">
        <f t="shared" si="546"/>
        <v>336992117.99690294</v>
      </c>
      <c r="CM284" s="442">
        <f t="shared" si="546"/>
        <v>336992117.99690294</v>
      </c>
      <c r="CN284" s="442">
        <f t="shared" si="546"/>
        <v>336992117.99690294</v>
      </c>
      <c r="CO284" s="442">
        <f t="shared" si="546"/>
        <v>336992117.99690294</v>
      </c>
      <c r="CP284" s="442">
        <f t="shared" si="546"/>
        <v>336992117.99690294</v>
      </c>
      <c r="CQ284" s="442">
        <f t="shared" si="546"/>
        <v>336992117.99690294</v>
      </c>
      <c r="CR284" s="442">
        <f t="shared" si="546"/>
        <v>336992117.99690294</v>
      </c>
      <c r="CS284" s="442">
        <f t="shared" si="546"/>
        <v>336992117.99690294</v>
      </c>
      <c r="CT284" s="442">
        <f t="shared" si="546"/>
        <v>336992117.99690294</v>
      </c>
      <c r="CU284" s="442">
        <f t="shared" si="546"/>
        <v>336992117.99690294</v>
      </c>
      <c r="CV284" s="442">
        <f t="shared" si="546"/>
        <v>336992117.99690294</v>
      </c>
      <c r="CW284" s="442">
        <f t="shared" si="546"/>
        <v>336992117.99690294</v>
      </c>
      <c r="CX284" s="442">
        <f t="shared" si="546"/>
        <v>336992117.99690294</v>
      </c>
      <c r="CY284" s="442">
        <f t="shared" si="546"/>
        <v>336992117.99690294</v>
      </c>
    </row>
    <row r="285" spans="1:103" s="428" customFormat="1">
      <c r="A285" s="460"/>
      <c r="L285" s="538"/>
      <c r="M285" s="538"/>
      <c r="N285" s="538"/>
      <c r="O285" s="538"/>
      <c r="P285" s="538"/>
      <c r="Q285" s="538"/>
      <c r="R285" s="538"/>
      <c r="S285" s="538"/>
    </row>
    <row r="286" spans="1:103" s="428" customFormat="1">
      <c r="A286" s="460"/>
      <c r="B286" s="466" t="s">
        <v>1</v>
      </c>
      <c r="C286" s="561"/>
      <c r="D286" s="561"/>
      <c r="E286" s="561"/>
      <c r="F286" s="561"/>
      <c r="G286" s="561"/>
      <c r="H286" s="561"/>
      <c r="I286" s="561"/>
      <c r="J286" s="561"/>
      <c r="K286" s="561"/>
      <c r="L286" s="640"/>
      <c r="M286" s="640"/>
      <c r="N286" s="640"/>
      <c r="O286" s="640"/>
      <c r="P286" s="640"/>
      <c r="Q286" s="640"/>
      <c r="R286" s="640"/>
      <c r="S286" s="640"/>
      <c r="T286" s="561"/>
      <c r="U286" s="561"/>
      <c r="V286" s="561"/>
      <c r="W286" s="561"/>
      <c r="X286" s="561"/>
      <c r="Y286" s="561"/>
      <c r="Z286" s="561"/>
      <c r="AA286" s="561"/>
      <c r="AB286" s="561"/>
      <c r="AC286" s="561"/>
      <c r="AD286" s="561"/>
      <c r="AE286" s="561"/>
      <c r="AF286" s="561"/>
      <c r="AG286" s="561"/>
      <c r="AH286" s="561"/>
      <c r="AI286" s="561"/>
      <c r="AJ286" s="561"/>
      <c r="AK286" s="561"/>
      <c r="AL286" s="561"/>
      <c r="AM286" s="561"/>
      <c r="AN286" s="561"/>
      <c r="AO286" s="561"/>
      <c r="AP286" s="561"/>
      <c r="AQ286" s="561"/>
      <c r="AR286" s="561"/>
      <c r="AS286" s="561"/>
      <c r="AT286" s="561"/>
      <c r="AU286" s="561"/>
      <c r="AV286" s="561"/>
      <c r="AW286" s="561"/>
      <c r="AX286" s="561"/>
      <c r="AY286" s="561"/>
      <c r="AZ286" s="561"/>
      <c r="BA286" s="561"/>
      <c r="BB286" s="561"/>
      <c r="BC286" s="561"/>
      <c r="BD286" s="561"/>
      <c r="BE286" s="561"/>
      <c r="BF286" s="561"/>
      <c r="BG286" s="561"/>
      <c r="BH286" s="561"/>
      <c r="BI286" s="561"/>
      <c r="BJ286" s="561"/>
      <c r="BK286" s="561"/>
      <c r="BL286" s="561"/>
      <c r="BM286" s="561"/>
      <c r="BN286" s="561"/>
      <c r="BO286" s="561"/>
      <c r="BP286" s="561"/>
      <c r="BQ286" s="561"/>
      <c r="BR286" s="561"/>
      <c r="BS286" s="561"/>
      <c r="BT286" s="561"/>
      <c r="BU286" s="561"/>
      <c r="BV286" s="561"/>
      <c r="BW286" s="561"/>
      <c r="BX286" s="561"/>
      <c r="BY286" s="561"/>
      <c r="BZ286" s="561"/>
      <c r="CA286" s="561"/>
      <c r="CB286" s="561"/>
      <c r="CC286" s="561"/>
      <c r="CD286" s="561"/>
      <c r="CE286" s="561"/>
      <c r="CF286" s="561"/>
      <c r="CG286" s="561"/>
      <c r="CH286" s="561"/>
      <c r="CI286" s="561"/>
      <c r="CJ286" s="561"/>
      <c r="CK286" s="561"/>
      <c r="CL286" s="561"/>
      <c r="CM286" s="561"/>
      <c r="CN286" s="561"/>
      <c r="CO286" s="561"/>
      <c r="CP286" s="561"/>
      <c r="CQ286" s="561"/>
      <c r="CR286" s="561"/>
      <c r="CS286" s="561"/>
      <c r="CT286" s="561"/>
      <c r="CU286" s="561"/>
      <c r="CV286" s="561"/>
      <c r="CW286" s="561"/>
      <c r="CX286" s="561"/>
      <c r="CY286" s="641"/>
    </row>
    <row r="287" spans="1:103">
      <c r="B287" s="565" t="s">
        <v>9</v>
      </c>
      <c r="I287" s="442"/>
      <c r="J287" s="442">
        <f t="shared" ref="J287:AO287" si="547">J270-J223-J227+J138</f>
        <v>0</v>
      </c>
      <c r="K287" s="442">
        <f t="shared" si="547"/>
        <v>0</v>
      </c>
      <c r="L287" s="442">
        <f t="shared" si="547"/>
        <v>0</v>
      </c>
      <c r="M287" s="442">
        <f t="shared" si="547"/>
        <v>0</v>
      </c>
      <c r="N287" s="442">
        <f>N270-N223-N227+N138</f>
        <v>0</v>
      </c>
      <c r="O287" s="442">
        <f t="shared" si="547"/>
        <v>0</v>
      </c>
      <c r="P287" s="442">
        <f t="shared" si="547"/>
        <v>0</v>
      </c>
      <c r="Q287" s="442">
        <f t="shared" si="547"/>
        <v>0</v>
      </c>
      <c r="R287" s="442">
        <f t="shared" si="547"/>
        <v>0</v>
      </c>
      <c r="S287" s="442">
        <f t="shared" si="547"/>
        <v>0</v>
      </c>
      <c r="T287" s="442">
        <f t="shared" si="547"/>
        <v>0</v>
      </c>
      <c r="U287" s="442">
        <f t="shared" si="547"/>
        <v>0</v>
      </c>
      <c r="V287" s="442">
        <f t="shared" si="547"/>
        <v>0</v>
      </c>
      <c r="W287" s="442">
        <f t="shared" si="547"/>
        <v>0</v>
      </c>
      <c r="X287" s="442">
        <f t="shared" si="547"/>
        <v>0</v>
      </c>
      <c r="Y287" s="442">
        <f t="shared" si="547"/>
        <v>0</v>
      </c>
      <c r="Z287" s="442">
        <f t="shared" si="547"/>
        <v>0</v>
      </c>
      <c r="AA287" s="442">
        <f t="shared" si="547"/>
        <v>0</v>
      </c>
      <c r="AB287" s="442">
        <f t="shared" si="547"/>
        <v>0</v>
      </c>
      <c r="AC287" s="442">
        <f t="shared" si="547"/>
        <v>0</v>
      </c>
      <c r="AD287" s="442">
        <f t="shared" si="547"/>
        <v>0</v>
      </c>
      <c r="AE287" s="442">
        <f t="shared" si="547"/>
        <v>-8.1374309957027435E-8</v>
      </c>
      <c r="AF287" s="442">
        <f t="shared" si="547"/>
        <v>0</v>
      </c>
      <c r="AG287" s="442">
        <f t="shared" si="547"/>
        <v>0</v>
      </c>
      <c r="AH287" s="442">
        <f t="shared" si="547"/>
        <v>0</v>
      </c>
      <c r="AI287" s="442">
        <f t="shared" si="547"/>
        <v>0</v>
      </c>
      <c r="AJ287" s="442">
        <f t="shared" si="547"/>
        <v>0</v>
      </c>
      <c r="AK287" s="442">
        <f t="shared" si="547"/>
        <v>0</v>
      </c>
      <c r="AL287" s="442">
        <f t="shared" si="547"/>
        <v>0</v>
      </c>
      <c r="AM287" s="442">
        <f t="shared" si="547"/>
        <v>0</v>
      </c>
      <c r="AN287" s="442">
        <f t="shared" si="547"/>
        <v>0</v>
      </c>
      <c r="AO287" s="442">
        <f t="shared" si="547"/>
        <v>0</v>
      </c>
      <c r="AP287" s="442">
        <f t="shared" ref="AP287:BQ287" si="548">AP270-AP223-AP227+AP138</f>
        <v>0</v>
      </c>
      <c r="AQ287" s="442">
        <f t="shared" si="548"/>
        <v>0</v>
      </c>
      <c r="AR287" s="442">
        <f t="shared" si="548"/>
        <v>0</v>
      </c>
      <c r="AS287" s="442">
        <f t="shared" si="548"/>
        <v>0</v>
      </c>
      <c r="AT287" s="442">
        <f t="shared" si="548"/>
        <v>0</v>
      </c>
      <c r="AU287" s="442">
        <f t="shared" si="548"/>
        <v>0</v>
      </c>
      <c r="AV287" s="442">
        <f t="shared" si="548"/>
        <v>0</v>
      </c>
      <c r="AW287" s="442">
        <f t="shared" si="548"/>
        <v>0</v>
      </c>
      <c r="AX287" s="442">
        <f t="shared" si="548"/>
        <v>0</v>
      </c>
      <c r="AY287" s="442">
        <f t="shared" si="548"/>
        <v>0</v>
      </c>
      <c r="AZ287" s="442">
        <f t="shared" si="548"/>
        <v>0</v>
      </c>
      <c r="BA287" s="442">
        <f t="shared" si="548"/>
        <v>0</v>
      </c>
      <c r="BB287" s="442">
        <f t="shared" si="548"/>
        <v>0</v>
      </c>
      <c r="BC287" s="442">
        <f t="shared" si="548"/>
        <v>0</v>
      </c>
      <c r="BD287" s="442">
        <f t="shared" si="548"/>
        <v>0</v>
      </c>
      <c r="BE287" s="442">
        <f t="shared" si="548"/>
        <v>0</v>
      </c>
      <c r="BF287" s="442">
        <f t="shared" si="548"/>
        <v>0</v>
      </c>
      <c r="BG287" s="442">
        <f t="shared" si="548"/>
        <v>0</v>
      </c>
      <c r="BH287" s="442">
        <f t="shared" si="548"/>
        <v>0</v>
      </c>
      <c r="BI287" s="442">
        <f t="shared" si="548"/>
        <v>0</v>
      </c>
      <c r="BJ287" s="442">
        <f t="shared" si="548"/>
        <v>0</v>
      </c>
      <c r="BK287" s="442">
        <f t="shared" si="548"/>
        <v>0</v>
      </c>
      <c r="BL287" s="442">
        <f t="shared" si="548"/>
        <v>0</v>
      </c>
      <c r="BM287" s="442">
        <f t="shared" si="548"/>
        <v>0</v>
      </c>
      <c r="BN287" s="442">
        <f t="shared" si="548"/>
        <v>0</v>
      </c>
      <c r="BO287" s="442">
        <f t="shared" si="548"/>
        <v>0</v>
      </c>
      <c r="BP287" s="442">
        <f t="shared" si="548"/>
        <v>0</v>
      </c>
      <c r="BQ287" s="442">
        <f t="shared" si="548"/>
        <v>0</v>
      </c>
      <c r="BS287" s="442">
        <f t="shared" ref="BS287:CY287" si="549">BS270-BS223-BS227+BS138</f>
        <v>0</v>
      </c>
      <c r="BT287" s="442">
        <f t="shared" si="549"/>
        <v>0</v>
      </c>
      <c r="BU287" s="442">
        <f t="shared" si="549"/>
        <v>0</v>
      </c>
      <c r="BV287" s="442">
        <f t="shared" si="549"/>
        <v>0</v>
      </c>
      <c r="BW287" s="442">
        <f t="shared" si="549"/>
        <v>0</v>
      </c>
      <c r="BX287" s="442">
        <f t="shared" si="549"/>
        <v>0</v>
      </c>
      <c r="BY287" s="442">
        <f t="shared" si="549"/>
        <v>0</v>
      </c>
      <c r="BZ287" s="442">
        <f t="shared" si="549"/>
        <v>0</v>
      </c>
      <c r="CA287" s="442">
        <f t="shared" si="549"/>
        <v>0</v>
      </c>
      <c r="CB287" s="442">
        <f t="shared" si="549"/>
        <v>0</v>
      </c>
      <c r="CC287" s="442">
        <f t="shared" si="549"/>
        <v>0</v>
      </c>
      <c r="CD287" s="442">
        <f t="shared" si="549"/>
        <v>0</v>
      </c>
      <c r="CE287" s="442">
        <f t="shared" si="549"/>
        <v>0</v>
      </c>
      <c r="CF287" s="442">
        <f t="shared" si="549"/>
        <v>0</v>
      </c>
      <c r="CG287" s="442">
        <f t="shared" si="549"/>
        <v>0</v>
      </c>
      <c r="CH287" s="442">
        <f t="shared" si="549"/>
        <v>0</v>
      </c>
      <c r="CI287" s="442">
        <f t="shared" si="549"/>
        <v>0</v>
      </c>
      <c r="CJ287" s="442">
        <f t="shared" si="549"/>
        <v>0</v>
      </c>
      <c r="CK287" s="442">
        <f t="shared" si="549"/>
        <v>0</v>
      </c>
      <c r="CL287" s="442">
        <f t="shared" si="549"/>
        <v>0</v>
      </c>
      <c r="CM287" s="442">
        <f t="shared" si="549"/>
        <v>0</v>
      </c>
      <c r="CN287" s="442">
        <f t="shared" si="549"/>
        <v>0</v>
      </c>
      <c r="CO287" s="442">
        <f t="shared" si="549"/>
        <v>0</v>
      </c>
      <c r="CP287" s="442">
        <f t="shared" si="549"/>
        <v>0</v>
      </c>
      <c r="CQ287" s="442">
        <f t="shared" si="549"/>
        <v>0</v>
      </c>
      <c r="CR287" s="442">
        <f t="shared" si="549"/>
        <v>0</v>
      </c>
      <c r="CS287" s="442">
        <f t="shared" si="549"/>
        <v>0</v>
      </c>
      <c r="CT287" s="442">
        <f t="shared" si="549"/>
        <v>0</v>
      </c>
      <c r="CU287" s="442">
        <f t="shared" si="549"/>
        <v>0</v>
      </c>
      <c r="CV287" s="442">
        <f t="shared" si="549"/>
        <v>0</v>
      </c>
      <c r="CW287" s="442">
        <f t="shared" si="549"/>
        <v>0</v>
      </c>
      <c r="CX287" s="442">
        <f t="shared" si="549"/>
        <v>0</v>
      </c>
      <c r="CY287" s="566">
        <f t="shared" si="549"/>
        <v>0</v>
      </c>
    </row>
    <row r="288" spans="1:103">
      <c r="B288" s="565" t="s">
        <v>10</v>
      </c>
      <c r="I288" s="442"/>
      <c r="J288" s="442">
        <f t="shared" ref="J288:AO288" si="550">J274-J234</f>
        <v>0</v>
      </c>
      <c r="K288" s="442">
        <f t="shared" si="550"/>
        <v>0</v>
      </c>
      <c r="L288" s="442">
        <f t="shared" si="550"/>
        <v>0</v>
      </c>
      <c r="M288" s="442">
        <f t="shared" si="550"/>
        <v>0</v>
      </c>
      <c r="N288" s="442">
        <f t="shared" si="550"/>
        <v>0</v>
      </c>
      <c r="O288" s="442">
        <f t="shared" si="550"/>
        <v>0</v>
      </c>
      <c r="P288" s="442">
        <f t="shared" si="550"/>
        <v>-292000000</v>
      </c>
      <c r="Q288" s="442">
        <f t="shared" si="550"/>
        <v>-36500000</v>
      </c>
      <c r="R288" s="442">
        <f t="shared" si="550"/>
        <v>-36500000</v>
      </c>
      <c r="S288" s="442">
        <f t="shared" si="550"/>
        <v>-36500000</v>
      </c>
      <c r="T288" s="442">
        <f t="shared" si="550"/>
        <v>-36500000</v>
      </c>
      <c r="U288" s="442">
        <f t="shared" si="550"/>
        <v>-36500000</v>
      </c>
      <c r="V288" s="442">
        <f t="shared" si="550"/>
        <v>-36500000</v>
      </c>
      <c r="W288" s="442">
        <f t="shared" si="550"/>
        <v>-36500000</v>
      </c>
      <c r="X288" s="442">
        <f t="shared" si="550"/>
        <v>-36500000</v>
      </c>
      <c r="Y288" s="442">
        <f t="shared" si="550"/>
        <v>-36500000</v>
      </c>
      <c r="Z288" s="442">
        <f t="shared" si="550"/>
        <v>-36500000</v>
      </c>
      <c r="AA288" s="442">
        <f t="shared" si="550"/>
        <v>-36500000</v>
      </c>
      <c r="AB288" s="442">
        <f t="shared" si="550"/>
        <v>-36500000</v>
      </c>
      <c r="AC288" s="442">
        <f t="shared" si="550"/>
        <v>0</v>
      </c>
      <c r="AD288" s="442">
        <f t="shared" si="550"/>
        <v>0</v>
      </c>
      <c r="AE288" s="442">
        <f t="shared" si="550"/>
        <v>0</v>
      </c>
      <c r="AF288" s="442">
        <f t="shared" si="550"/>
        <v>0</v>
      </c>
      <c r="AG288" s="442">
        <f t="shared" si="550"/>
        <v>0</v>
      </c>
      <c r="AH288" s="442">
        <f t="shared" si="550"/>
        <v>0</v>
      </c>
      <c r="AI288" s="442">
        <f t="shared" si="550"/>
        <v>0</v>
      </c>
      <c r="AJ288" s="442">
        <f t="shared" si="550"/>
        <v>0</v>
      </c>
      <c r="AK288" s="442">
        <f t="shared" si="550"/>
        <v>0</v>
      </c>
      <c r="AL288" s="442">
        <f t="shared" si="550"/>
        <v>0</v>
      </c>
      <c r="AM288" s="442">
        <f t="shared" si="550"/>
        <v>0</v>
      </c>
      <c r="AN288" s="442">
        <f t="shared" si="550"/>
        <v>0</v>
      </c>
      <c r="AO288" s="442">
        <f t="shared" si="550"/>
        <v>0</v>
      </c>
      <c r="AP288" s="442">
        <f t="shared" ref="AP288:BQ288" si="551">AP274-AP234</f>
        <v>0</v>
      </c>
      <c r="AQ288" s="442">
        <f t="shared" si="551"/>
        <v>0</v>
      </c>
      <c r="AR288" s="442">
        <f t="shared" si="551"/>
        <v>0</v>
      </c>
      <c r="AS288" s="442">
        <f t="shared" si="551"/>
        <v>0</v>
      </c>
      <c r="AT288" s="442">
        <f t="shared" si="551"/>
        <v>0</v>
      </c>
      <c r="AU288" s="442">
        <f t="shared" si="551"/>
        <v>0</v>
      </c>
      <c r="AV288" s="442">
        <f t="shared" si="551"/>
        <v>0</v>
      </c>
      <c r="AW288" s="442">
        <f t="shared" si="551"/>
        <v>0</v>
      </c>
      <c r="AX288" s="442">
        <f t="shared" si="551"/>
        <v>0</v>
      </c>
      <c r="AY288" s="442">
        <f t="shared" si="551"/>
        <v>0</v>
      </c>
      <c r="AZ288" s="442">
        <f t="shared" si="551"/>
        <v>0</v>
      </c>
      <c r="BA288" s="442">
        <f t="shared" si="551"/>
        <v>0</v>
      </c>
      <c r="BB288" s="442">
        <f t="shared" si="551"/>
        <v>0</v>
      </c>
      <c r="BC288" s="442">
        <f t="shared" si="551"/>
        <v>0</v>
      </c>
      <c r="BD288" s="442">
        <f t="shared" si="551"/>
        <v>0</v>
      </c>
      <c r="BE288" s="442">
        <f t="shared" si="551"/>
        <v>0</v>
      </c>
      <c r="BF288" s="442">
        <f t="shared" si="551"/>
        <v>0</v>
      </c>
      <c r="BG288" s="442">
        <f t="shared" si="551"/>
        <v>0</v>
      </c>
      <c r="BH288" s="442">
        <f t="shared" si="551"/>
        <v>0</v>
      </c>
      <c r="BI288" s="442">
        <f t="shared" si="551"/>
        <v>0</v>
      </c>
      <c r="BJ288" s="442">
        <f t="shared" si="551"/>
        <v>0</v>
      </c>
      <c r="BK288" s="442">
        <f t="shared" si="551"/>
        <v>0</v>
      </c>
      <c r="BL288" s="442">
        <f t="shared" si="551"/>
        <v>0</v>
      </c>
      <c r="BM288" s="442">
        <f t="shared" si="551"/>
        <v>0</v>
      </c>
      <c r="BN288" s="442">
        <f t="shared" si="551"/>
        <v>0</v>
      </c>
      <c r="BO288" s="442">
        <f t="shared" si="551"/>
        <v>0</v>
      </c>
      <c r="BP288" s="442">
        <f t="shared" si="551"/>
        <v>0</v>
      </c>
      <c r="BQ288" s="442">
        <f t="shared" si="551"/>
        <v>0</v>
      </c>
      <c r="BS288" s="442">
        <f t="shared" ref="BS288:CY288" si="552">BS274-BS234</f>
        <v>-474500000</v>
      </c>
      <c r="BT288" s="442">
        <f t="shared" si="552"/>
        <v>-255500000</v>
      </c>
      <c r="BU288" s="442">
        <f t="shared" si="552"/>
        <v>0</v>
      </c>
      <c r="BV288" s="442">
        <f t="shared" si="552"/>
        <v>0</v>
      </c>
      <c r="BW288" s="442">
        <f t="shared" si="552"/>
        <v>0</v>
      </c>
      <c r="BX288" s="442">
        <f t="shared" si="552"/>
        <v>0</v>
      </c>
      <c r="BY288" s="442">
        <f t="shared" si="552"/>
        <v>0</v>
      </c>
      <c r="BZ288" s="442">
        <f t="shared" si="552"/>
        <v>0</v>
      </c>
      <c r="CA288" s="442">
        <f t="shared" si="552"/>
        <v>0</v>
      </c>
      <c r="CB288" s="442">
        <f t="shared" si="552"/>
        <v>0</v>
      </c>
      <c r="CC288" s="442">
        <f t="shared" si="552"/>
        <v>0</v>
      </c>
      <c r="CD288" s="442">
        <f t="shared" si="552"/>
        <v>0</v>
      </c>
      <c r="CE288" s="442">
        <f t="shared" si="552"/>
        <v>0</v>
      </c>
      <c r="CF288" s="442">
        <f t="shared" si="552"/>
        <v>0</v>
      </c>
      <c r="CG288" s="442">
        <f t="shared" si="552"/>
        <v>0</v>
      </c>
      <c r="CH288" s="442">
        <f t="shared" si="552"/>
        <v>0</v>
      </c>
      <c r="CI288" s="442">
        <f t="shared" si="552"/>
        <v>0</v>
      </c>
      <c r="CJ288" s="442">
        <f t="shared" si="552"/>
        <v>0</v>
      </c>
      <c r="CK288" s="442">
        <f t="shared" si="552"/>
        <v>0</v>
      </c>
      <c r="CL288" s="442">
        <f t="shared" si="552"/>
        <v>0</v>
      </c>
      <c r="CM288" s="442">
        <f t="shared" si="552"/>
        <v>0</v>
      </c>
      <c r="CN288" s="442">
        <f t="shared" si="552"/>
        <v>0</v>
      </c>
      <c r="CO288" s="442">
        <f t="shared" si="552"/>
        <v>0</v>
      </c>
      <c r="CP288" s="442">
        <f t="shared" si="552"/>
        <v>0</v>
      </c>
      <c r="CQ288" s="442">
        <f t="shared" si="552"/>
        <v>0</v>
      </c>
      <c r="CR288" s="442">
        <f t="shared" si="552"/>
        <v>0</v>
      </c>
      <c r="CS288" s="442">
        <f t="shared" si="552"/>
        <v>0</v>
      </c>
      <c r="CT288" s="442">
        <f t="shared" si="552"/>
        <v>0</v>
      </c>
      <c r="CU288" s="442">
        <f t="shared" si="552"/>
        <v>0</v>
      </c>
      <c r="CV288" s="442">
        <f t="shared" si="552"/>
        <v>0</v>
      </c>
      <c r="CW288" s="442">
        <f t="shared" si="552"/>
        <v>0</v>
      </c>
      <c r="CX288" s="442">
        <f t="shared" si="552"/>
        <v>0</v>
      </c>
      <c r="CY288" s="566">
        <f t="shared" si="552"/>
        <v>0</v>
      </c>
    </row>
    <row r="289" spans="1:103">
      <c r="B289" s="567" t="s">
        <v>29</v>
      </c>
      <c r="C289" s="480"/>
      <c r="D289" s="480"/>
      <c r="E289" s="480"/>
      <c r="F289" s="480"/>
      <c r="G289" s="480"/>
      <c r="H289" s="480"/>
      <c r="I289" s="480"/>
      <c r="J289" s="570">
        <f t="shared" ref="J289:AO289" si="553">J288+J196</f>
        <v>0</v>
      </c>
      <c r="K289" s="570">
        <f t="shared" si="553"/>
        <v>0</v>
      </c>
      <c r="L289" s="570">
        <f t="shared" si="553"/>
        <v>0</v>
      </c>
      <c r="M289" s="570">
        <f t="shared" si="553"/>
        <v>0</v>
      </c>
      <c r="N289" s="570">
        <f t="shared" si="553"/>
        <v>0</v>
      </c>
      <c r="O289" s="570">
        <f t="shared" si="553"/>
        <v>0</v>
      </c>
      <c r="P289" s="570">
        <f t="shared" si="553"/>
        <v>0</v>
      </c>
      <c r="Q289" s="570">
        <f t="shared" si="553"/>
        <v>0</v>
      </c>
      <c r="R289" s="570">
        <f t="shared" si="553"/>
        <v>0</v>
      </c>
      <c r="S289" s="570">
        <f t="shared" si="553"/>
        <v>0</v>
      </c>
      <c r="T289" s="570">
        <f t="shared" si="553"/>
        <v>0</v>
      </c>
      <c r="U289" s="570">
        <f t="shared" si="553"/>
        <v>0</v>
      </c>
      <c r="V289" s="570">
        <f t="shared" si="553"/>
        <v>0</v>
      </c>
      <c r="W289" s="570">
        <f t="shared" si="553"/>
        <v>0</v>
      </c>
      <c r="X289" s="570">
        <f t="shared" si="553"/>
        <v>0</v>
      </c>
      <c r="Y289" s="570">
        <f t="shared" si="553"/>
        <v>0</v>
      </c>
      <c r="Z289" s="570">
        <f t="shared" si="553"/>
        <v>0</v>
      </c>
      <c r="AA289" s="570">
        <f t="shared" si="553"/>
        <v>0</v>
      </c>
      <c r="AB289" s="570">
        <f t="shared" si="553"/>
        <v>0</v>
      </c>
      <c r="AC289" s="570">
        <f t="shared" si="553"/>
        <v>0</v>
      </c>
      <c r="AD289" s="570">
        <f t="shared" si="553"/>
        <v>0</v>
      </c>
      <c r="AE289" s="570">
        <f t="shared" si="553"/>
        <v>0</v>
      </c>
      <c r="AF289" s="570">
        <f t="shared" si="553"/>
        <v>0</v>
      </c>
      <c r="AG289" s="570">
        <f t="shared" si="553"/>
        <v>0</v>
      </c>
      <c r="AH289" s="570">
        <f t="shared" si="553"/>
        <v>0</v>
      </c>
      <c r="AI289" s="570">
        <f t="shared" si="553"/>
        <v>0</v>
      </c>
      <c r="AJ289" s="570">
        <f t="shared" si="553"/>
        <v>0</v>
      </c>
      <c r="AK289" s="570">
        <f t="shared" si="553"/>
        <v>0</v>
      </c>
      <c r="AL289" s="570">
        <f t="shared" si="553"/>
        <v>0</v>
      </c>
      <c r="AM289" s="570">
        <f t="shared" si="553"/>
        <v>0</v>
      </c>
      <c r="AN289" s="570">
        <f t="shared" si="553"/>
        <v>0</v>
      </c>
      <c r="AO289" s="570">
        <f t="shared" si="553"/>
        <v>0</v>
      </c>
      <c r="AP289" s="570">
        <f t="shared" ref="AP289:BU289" si="554">AP288+AP196</f>
        <v>0</v>
      </c>
      <c r="AQ289" s="570">
        <f t="shared" si="554"/>
        <v>0</v>
      </c>
      <c r="AR289" s="570">
        <f t="shared" si="554"/>
        <v>0</v>
      </c>
      <c r="AS289" s="570">
        <f t="shared" si="554"/>
        <v>0</v>
      </c>
      <c r="AT289" s="570">
        <f t="shared" si="554"/>
        <v>0</v>
      </c>
      <c r="AU289" s="570">
        <f t="shared" si="554"/>
        <v>0</v>
      </c>
      <c r="AV289" s="570">
        <f t="shared" si="554"/>
        <v>0</v>
      </c>
      <c r="AW289" s="570">
        <f t="shared" si="554"/>
        <v>0</v>
      </c>
      <c r="AX289" s="570">
        <f t="shared" si="554"/>
        <v>0</v>
      </c>
      <c r="AY289" s="570">
        <f t="shared" si="554"/>
        <v>0</v>
      </c>
      <c r="AZ289" s="570">
        <f t="shared" si="554"/>
        <v>0</v>
      </c>
      <c r="BA289" s="570">
        <f t="shared" si="554"/>
        <v>0</v>
      </c>
      <c r="BB289" s="570">
        <f t="shared" si="554"/>
        <v>0</v>
      </c>
      <c r="BC289" s="570">
        <f t="shared" si="554"/>
        <v>0</v>
      </c>
      <c r="BD289" s="570">
        <f t="shared" si="554"/>
        <v>0</v>
      </c>
      <c r="BE289" s="570">
        <f t="shared" si="554"/>
        <v>0</v>
      </c>
      <c r="BF289" s="570">
        <f t="shared" si="554"/>
        <v>0</v>
      </c>
      <c r="BG289" s="570">
        <f t="shared" si="554"/>
        <v>0</v>
      </c>
      <c r="BH289" s="570">
        <f t="shared" si="554"/>
        <v>0</v>
      </c>
      <c r="BI289" s="570">
        <f t="shared" si="554"/>
        <v>0</v>
      </c>
      <c r="BJ289" s="570">
        <f t="shared" si="554"/>
        <v>0</v>
      </c>
      <c r="BK289" s="570">
        <f t="shared" si="554"/>
        <v>0</v>
      </c>
      <c r="BL289" s="570">
        <f t="shared" si="554"/>
        <v>0</v>
      </c>
      <c r="BM289" s="570">
        <f t="shared" si="554"/>
        <v>0</v>
      </c>
      <c r="BN289" s="570">
        <f t="shared" si="554"/>
        <v>0</v>
      </c>
      <c r="BO289" s="570">
        <f t="shared" si="554"/>
        <v>0</v>
      </c>
      <c r="BP289" s="570">
        <f t="shared" si="554"/>
        <v>0</v>
      </c>
      <c r="BQ289" s="570">
        <f t="shared" si="554"/>
        <v>0</v>
      </c>
      <c r="BR289" s="480"/>
      <c r="BS289" s="570">
        <f t="shared" ref="BS289:CY289" si="555">BS288+BS196</f>
        <v>0</v>
      </c>
      <c r="BT289" s="570">
        <f t="shared" si="555"/>
        <v>0</v>
      </c>
      <c r="BU289" s="570">
        <f t="shared" si="555"/>
        <v>0</v>
      </c>
      <c r="BV289" s="570">
        <f t="shared" si="555"/>
        <v>0</v>
      </c>
      <c r="BW289" s="570">
        <f t="shared" si="555"/>
        <v>0</v>
      </c>
      <c r="BX289" s="570">
        <f t="shared" si="555"/>
        <v>0</v>
      </c>
      <c r="BY289" s="570">
        <f t="shared" si="555"/>
        <v>0</v>
      </c>
      <c r="BZ289" s="570">
        <f t="shared" si="555"/>
        <v>0</v>
      </c>
      <c r="CA289" s="570">
        <f t="shared" si="555"/>
        <v>0</v>
      </c>
      <c r="CB289" s="570">
        <f t="shared" si="555"/>
        <v>0</v>
      </c>
      <c r="CC289" s="570">
        <f t="shared" si="555"/>
        <v>0</v>
      </c>
      <c r="CD289" s="570">
        <f t="shared" si="555"/>
        <v>0</v>
      </c>
      <c r="CE289" s="570">
        <f t="shared" si="555"/>
        <v>0</v>
      </c>
      <c r="CF289" s="570">
        <f t="shared" si="555"/>
        <v>0</v>
      </c>
      <c r="CG289" s="570">
        <f t="shared" si="555"/>
        <v>0</v>
      </c>
      <c r="CH289" s="570">
        <f t="shared" si="555"/>
        <v>0</v>
      </c>
      <c r="CI289" s="570">
        <f t="shared" si="555"/>
        <v>0</v>
      </c>
      <c r="CJ289" s="570">
        <f t="shared" si="555"/>
        <v>0</v>
      </c>
      <c r="CK289" s="570">
        <f t="shared" si="555"/>
        <v>0</v>
      </c>
      <c r="CL289" s="570">
        <f t="shared" si="555"/>
        <v>0</v>
      </c>
      <c r="CM289" s="570">
        <f t="shared" si="555"/>
        <v>0</v>
      </c>
      <c r="CN289" s="570">
        <f t="shared" si="555"/>
        <v>0</v>
      </c>
      <c r="CO289" s="570">
        <f t="shared" si="555"/>
        <v>0</v>
      </c>
      <c r="CP289" s="570">
        <f t="shared" si="555"/>
        <v>0</v>
      </c>
      <c r="CQ289" s="570">
        <f t="shared" si="555"/>
        <v>0</v>
      </c>
      <c r="CR289" s="570">
        <f t="shared" si="555"/>
        <v>0</v>
      </c>
      <c r="CS289" s="570">
        <f t="shared" si="555"/>
        <v>0</v>
      </c>
      <c r="CT289" s="570">
        <f t="shared" si="555"/>
        <v>0</v>
      </c>
      <c r="CU289" s="570">
        <f t="shared" si="555"/>
        <v>0</v>
      </c>
      <c r="CV289" s="570">
        <f t="shared" si="555"/>
        <v>0</v>
      </c>
      <c r="CW289" s="570">
        <f t="shared" si="555"/>
        <v>0</v>
      </c>
      <c r="CX289" s="570">
        <f t="shared" si="555"/>
        <v>0</v>
      </c>
      <c r="CY289" s="571">
        <f t="shared" si="555"/>
        <v>0</v>
      </c>
    </row>
    <row r="290" spans="1:103" ht="12.75" thickBot="1">
      <c r="B290" s="642"/>
      <c r="C290" s="642"/>
      <c r="D290" s="642"/>
      <c r="E290" s="642"/>
      <c r="F290" s="642"/>
      <c r="G290" s="642"/>
      <c r="H290" s="642"/>
      <c r="I290" s="642"/>
      <c r="J290" s="642"/>
      <c r="K290" s="642"/>
      <c r="L290" s="642"/>
      <c r="M290" s="642"/>
      <c r="N290" s="642"/>
      <c r="O290" s="642"/>
      <c r="P290" s="642"/>
      <c r="Q290" s="642"/>
      <c r="R290" s="642"/>
      <c r="S290" s="642"/>
      <c r="T290" s="642"/>
      <c r="U290" s="642"/>
      <c r="V290" s="642"/>
      <c r="W290" s="642"/>
      <c r="X290" s="642"/>
      <c r="Y290" s="642"/>
      <c r="Z290" s="642"/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642"/>
      <c r="BL290" s="642"/>
      <c r="BM290" s="642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  <c r="BX290" s="642"/>
      <c r="BY290" s="642"/>
      <c r="BZ290" s="642"/>
      <c r="CA290" s="642"/>
      <c r="CB290" s="642"/>
      <c r="CC290" s="642"/>
      <c r="CD290" s="642"/>
      <c r="CE290" s="642"/>
      <c r="CF290" s="642"/>
      <c r="CG290" s="642"/>
      <c r="CH290" s="642"/>
      <c r="CI290" s="642"/>
      <c r="CJ290" s="642"/>
      <c r="CK290" s="642"/>
      <c r="CL290" s="642"/>
      <c r="CM290" s="642"/>
      <c r="CN290" s="642"/>
      <c r="CO290" s="642"/>
      <c r="CP290" s="642"/>
      <c r="CQ290" s="642"/>
      <c r="CR290" s="642"/>
      <c r="CS290" s="642"/>
      <c r="CT290" s="642"/>
      <c r="CU290" s="642"/>
      <c r="CV290" s="643"/>
      <c r="CW290" s="643"/>
      <c r="CX290" s="643"/>
      <c r="CY290" s="643"/>
    </row>
    <row r="291" spans="1:103">
      <c r="F291" s="442"/>
      <c r="G291" s="442"/>
      <c r="H291" s="442"/>
      <c r="BR291" s="644"/>
    </row>
    <row r="292" spans="1:103" s="428" customFormat="1">
      <c r="A292" s="460" t="s">
        <v>66</v>
      </c>
      <c r="B292" s="593" t="s">
        <v>265</v>
      </c>
      <c r="C292" s="427"/>
      <c r="D292" s="514"/>
      <c r="F292" s="556"/>
      <c r="G292" s="556"/>
      <c r="H292" s="556"/>
      <c r="J292" s="520"/>
      <c r="L292" s="538"/>
      <c r="M292" s="538"/>
      <c r="N292" s="538"/>
      <c r="O292" s="538"/>
      <c r="P292" s="538"/>
      <c r="Q292" s="538"/>
      <c r="R292" s="538"/>
      <c r="S292" s="538"/>
      <c r="BU292" s="556"/>
      <c r="BV292" s="442"/>
      <c r="BW292" s="514"/>
    </row>
    <row r="293" spans="1:103">
      <c r="B293" s="427" t="s">
        <v>71</v>
      </c>
      <c r="C293" s="541"/>
      <c r="D293" s="475"/>
      <c r="E293" s="429"/>
      <c r="F293" s="520"/>
      <c r="G293" s="520">
        <f>SUM(BS293:CY293)</f>
        <v>5993952084.1107664</v>
      </c>
      <c r="H293" s="520" t="s">
        <v>136</v>
      </c>
      <c r="J293" s="520">
        <f t="shared" ref="J293:AO293" si="556">IFERROR(J56*J16/J16,0)</f>
        <v>0</v>
      </c>
      <c r="K293" s="520">
        <f t="shared" si="556"/>
        <v>0</v>
      </c>
      <c r="L293" s="520">
        <f t="shared" si="556"/>
        <v>0</v>
      </c>
      <c r="M293" s="520">
        <f t="shared" si="556"/>
        <v>0</v>
      </c>
      <c r="N293" s="520">
        <f t="shared" si="556"/>
        <v>0</v>
      </c>
      <c r="O293" s="520">
        <f t="shared" si="556"/>
        <v>0</v>
      </c>
      <c r="P293" s="520">
        <f t="shared" si="556"/>
        <v>0</v>
      </c>
      <c r="Q293" s="520">
        <f t="shared" si="556"/>
        <v>0</v>
      </c>
      <c r="R293" s="520">
        <f t="shared" si="556"/>
        <v>0</v>
      </c>
      <c r="S293" s="520">
        <f t="shared" si="556"/>
        <v>0</v>
      </c>
      <c r="T293" s="520">
        <f t="shared" si="556"/>
        <v>0</v>
      </c>
      <c r="U293" s="520">
        <f t="shared" si="556"/>
        <v>0</v>
      </c>
      <c r="V293" s="520">
        <f t="shared" si="556"/>
        <v>0</v>
      </c>
      <c r="W293" s="520">
        <f t="shared" si="556"/>
        <v>0</v>
      </c>
      <c r="X293" s="520">
        <f t="shared" si="556"/>
        <v>0</v>
      </c>
      <c r="Y293" s="520">
        <f t="shared" si="556"/>
        <v>0</v>
      </c>
      <c r="Z293" s="520">
        <f t="shared" si="556"/>
        <v>0</v>
      </c>
      <c r="AA293" s="520">
        <f t="shared" si="556"/>
        <v>0</v>
      </c>
      <c r="AB293" s="520">
        <f t="shared" si="556"/>
        <v>0</v>
      </c>
      <c r="AC293" s="520">
        <f t="shared" si="556"/>
        <v>0</v>
      </c>
      <c r="AD293" s="520">
        <f t="shared" si="556"/>
        <v>0</v>
      </c>
      <c r="AE293" s="520">
        <f t="shared" si="556"/>
        <v>13840255</v>
      </c>
      <c r="AF293" s="520">
        <f t="shared" si="556"/>
        <v>13840255</v>
      </c>
      <c r="AG293" s="520">
        <f t="shared" si="556"/>
        <v>13840255</v>
      </c>
      <c r="AH293" s="520">
        <f t="shared" si="556"/>
        <v>13840255</v>
      </c>
      <c r="AI293" s="520">
        <f t="shared" si="556"/>
        <v>13840255</v>
      </c>
      <c r="AJ293" s="520">
        <f t="shared" si="556"/>
        <v>13840255</v>
      </c>
      <c r="AK293" s="520">
        <f t="shared" si="556"/>
        <v>13840255</v>
      </c>
      <c r="AL293" s="520">
        <f t="shared" si="556"/>
        <v>13840255</v>
      </c>
      <c r="AM293" s="520">
        <f t="shared" si="556"/>
        <v>13840255</v>
      </c>
      <c r="AN293" s="520">
        <f t="shared" si="556"/>
        <v>13840255</v>
      </c>
      <c r="AO293" s="520">
        <f t="shared" si="556"/>
        <v>13840255</v>
      </c>
      <c r="AP293" s="520">
        <f t="shared" ref="AP293:BQ293" si="557">IFERROR(AP56*AP16/AP16,0)</f>
        <v>13840255</v>
      </c>
      <c r="AQ293" s="520">
        <f t="shared" si="557"/>
        <v>14055600.774999999</v>
      </c>
      <c r="AR293" s="520">
        <f t="shared" si="557"/>
        <v>14055600.774999999</v>
      </c>
      <c r="AS293" s="520">
        <f t="shared" si="557"/>
        <v>14055600.774999999</v>
      </c>
      <c r="AT293" s="520">
        <f t="shared" si="557"/>
        <v>14055600.774999999</v>
      </c>
      <c r="AU293" s="520">
        <f t="shared" si="557"/>
        <v>14055600.774999999</v>
      </c>
      <c r="AV293" s="520">
        <f t="shared" si="557"/>
        <v>14055600.774999999</v>
      </c>
      <c r="AW293" s="520">
        <f t="shared" si="557"/>
        <v>14055600.774999999</v>
      </c>
      <c r="AX293" s="520">
        <f t="shared" si="557"/>
        <v>14055600.774999999</v>
      </c>
      <c r="AY293" s="520">
        <f t="shared" si="557"/>
        <v>14055600.774999999</v>
      </c>
      <c r="AZ293" s="520">
        <f t="shared" si="557"/>
        <v>14055600.774999999</v>
      </c>
      <c r="BA293" s="520">
        <f t="shared" si="557"/>
        <v>14055600.774999999</v>
      </c>
      <c r="BB293" s="520">
        <f t="shared" si="557"/>
        <v>14055600.774999999</v>
      </c>
      <c r="BC293" s="520">
        <f t="shared" si="557"/>
        <v>14384016.530874997</v>
      </c>
      <c r="BD293" s="520">
        <f t="shared" si="557"/>
        <v>14384016.530874997</v>
      </c>
      <c r="BE293" s="520">
        <f t="shared" si="557"/>
        <v>14384016.530874997</v>
      </c>
      <c r="BF293" s="520">
        <f t="shared" si="557"/>
        <v>14384016.530874997</v>
      </c>
      <c r="BG293" s="520">
        <f t="shared" si="557"/>
        <v>14384016.530874997</v>
      </c>
      <c r="BH293" s="520">
        <f t="shared" si="557"/>
        <v>14384016.530874997</v>
      </c>
      <c r="BI293" s="520">
        <f t="shared" si="557"/>
        <v>14384016.530874997</v>
      </c>
      <c r="BJ293" s="520">
        <f t="shared" si="557"/>
        <v>14384016.530874997</v>
      </c>
      <c r="BK293" s="520">
        <f t="shared" si="557"/>
        <v>14384016.530874997</v>
      </c>
      <c r="BL293" s="520">
        <f t="shared" si="557"/>
        <v>14384016.530874997</v>
      </c>
      <c r="BM293" s="520">
        <f t="shared" si="557"/>
        <v>14384016.530874997</v>
      </c>
      <c r="BN293" s="520">
        <f t="shared" si="557"/>
        <v>14384016.530874997</v>
      </c>
      <c r="BO293" s="520">
        <f t="shared" si="557"/>
        <v>14609769.379718127</v>
      </c>
      <c r="BP293" s="520">
        <f t="shared" si="557"/>
        <v>14609769.379718127</v>
      </c>
      <c r="BQ293" s="520">
        <f t="shared" si="557"/>
        <v>14609769.379718127</v>
      </c>
      <c r="BS293" s="442">
        <f>SUM(J293:U293)</f>
        <v>0</v>
      </c>
      <c r="BT293" s="442">
        <f>SUM(V293:AG293)</f>
        <v>41520765</v>
      </c>
      <c r="BU293" s="442">
        <f>SUM(AH293:AS293)</f>
        <v>166729097.32500002</v>
      </c>
      <c r="BV293" s="442">
        <f>SUM(AT293:BE293)</f>
        <v>169652456.56762502</v>
      </c>
      <c r="BW293" s="442">
        <f>SUM(BF293:BQ293)</f>
        <v>173285456.91702935</v>
      </c>
      <c r="BX293" s="520">
        <f t="shared" ref="BX293:CY293" si="558">IFERROR(BX56*BX16/BX16,0)</f>
        <v>179415237.22899213</v>
      </c>
      <c r="BY293" s="520">
        <f t="shared" si="558"/>
        <v>183609281.17999148</v>
      </c>
      <c r="BZ293" s="520">
        <f t="shared" si="558"/>
        <v>184755639.90958157</v>
      </c>
      <c r="CA293" s="520">
        <f t="shared" si="558"/>
        <v>189077801.2272574</v>
      </c>
      <c r="CB293" s="520">
        <f t="shared" si="558"/>
        <v>193501340.1600737</v>
      </c>
      <c r="CC293" s="520">
        <f t="shared" si="558"/>
        <v>198028640.92900842</v>
      </c>
      <c r="CD293" s="520">
        <f t="shared" si="558"/>
        <v>202662143.98062751</v>
      </c>
      <c r="CE293" s="520">
        <f t="shared" si="558"/>
        <v>195795915.41359904</v>
      </c>
      <c r="CF293" s="520">
        <f t="shared" si="558"/>
        <v>195795915.41359904</v>
      </c>
      <c r="CG293" s="520">
        <f t="shared" si="558"/>
        <v>195795915.41359904</v>
      </c>
      <c r="CH293" s="520">
        <f t="shared" si="558"/>
        <v>195795915.41359904</v>
      </c>
      <c r="CI293" s="520">
        <f t="shared" si="558"/>
        <v>195795915.41359904</v>
      </c>
      <c r="CJ293" s="520">
        <f t="shared" si="558"/>
        <v>195795915.41359904</v>
      </c>
      <c r="CK293" s="520">
        <f t="shared" si="558"/>
        <v>195795915.41359904</v>
      </c>
      <c r="CL293" s="520">
        <f t="shared" si="558"/>
        <v>195795915.41359904</v>
      </c>
      <c r="CM293" s="520">
        <f t="shared" si="558"/>
        <v>195795915.41359904</v>
      </c>
      <c r="CN293" s="520">
        <f t="shared" si="558"/>
        <v>195795915.41359904</v>
      </c>
      <c r="CO293" s="520">
        <f t="shared" si="558"/>
        <v>195795915.41359904</v>
      </c>
      <c r="CP293" s="520">
        <f t="shared" si="558"/>
        <v>195795915.41359904</v>
      </c>
      <c r="CQ293" s="520">
        <f t="shared" si="558"/>
        <v>195795915.41359904</v>
      </c>
      <c r="CR293" s="520">
        <f t="shared" si="558"/>
        <v>195795915.41359904</v>
      </c>
      <c r="CS293" s="520">
        <f t="shared" si="558"/>
        <v>195795915.41359904</v>
      </c>
      <c r="CT293" s="520">
        <f t="shared" si="558"/>
        <v>195795915.41359904</v>
      </c>
      <c r="CU293" s="520">
        <f t="shared" si="558"/>
        <v>195795915.41359904</v>
      </c>
      <c r="CV293" s="520">
        <f t="shared" si="558"/>
        <v>195795915.41359904</v>
      </c>
      <c r="CW293" s="520">
        <f t="shared" si="558"/>
        <v>195795915.41359904</v>
      </c>
      <c r="CX293" s="520">
        <f t="shared" si="558"/>
        <v>195795915.41359904</v>
      </c>
      <c r="CY293" s="520">
        <f t="shared" si="558"/>
        <v>195795915.41359904</v>
      </c>
    </row>
    <row r="294" spans="1:103">
      <c r="B294" s="427" t="s">
        <v>215</v>
      </c>
      <c r="C294" s="546">
        <f>E21</f>
        <v>85271</v>
      </c>
      <c r="D294" s="488" t="s">
        <v>186</v>
      </c>
      <c r="E294" s="503">
        <v>1.25</v>
      </c>
      <c r="F294" s="488" t="s">
        <v>254</v>
      </c>
      <c r="G294" s="520">
        <f>SUM(BS294:CY294)</f>
        <v>-41569612.5</v>
      </c>
      <c r="H294" s="520" t="s">
        <v>136</v>
      </c>
      <c r="J294" s="442">
        <f t="shared" ref="J294:S295" si="559">-IF(J$7&gt;=$C$12,$C294*$E294*J$9,0)</f>
        <v>0</v>
      </c>
      <c r="K294" s="442">
        <f t="shared" si="559"/>
        <v>0</v>
      </c>
      <c r="L294" s="442">
        <f t="shared" si="559"/>
        <v>0</v>
      </c>
      <c r="M294" s="442">
        <f t="shared" si="559"/>
        <v>0</v>
      </c>
      <c r="N294" s="442">
        <f t="shared" si="559"/>
        <v>0</v>
      </c>
      <c r="O294" s="442">
        <f t="shared" si="559"/>
        <v>0</v>
      </c>
      <c r="P294" s="442">
        <f>-IF(P$7&gt;=$C$12,$C294*$E294*P$9,0)</f>
        <v>-106588.75</v>
      </c>
      <c r="Q294" s="442">
        <f t="shared" si="559"/>
        <v>-106588.75</v>
      </c>
      <c r="R294" s="442">
        <f t="shared" si="559"/>
        <v>-106588.75</v>
      </c>
      <c r="S294" s="442">
        <f t="shared" si="559"/>
        <v>-106588.75</v>
      </c>
      <c r="T294" s="442">
        <f t="shared" ref="T294:AC295" si="560">-IF(T$7&gt;=$C$12,$C294*$E294*T$9,0)</f>
        <v>-106588.75</v>
      </c>
      <c r="U294" s="442">
        <f t="shared" si="560"/>
        <v>-106588.75</v>
      </c>
      <c r="V294" s="442">
        <f t="shared" si="560"/>
        <v>-106588.75</v>
      </c>
      <c r="W294" s="442">
        <f t="shared" si="560"/>
        <v>-106588.75</v>
      </c>
      <c r="X294" s="442">
        <f t="shared" si="560"/>
        <v>-106588.75</v>
      </c>
      <c r="Y294" s="442">
        <f t="shared" si="560"/>
        <v>-106588.75</v>
      </c>
      <c r="Z294" s="442">
        <f t="shared" si="560"/>
        <v>-106588.75</v>
      </c>
      <c r="AA294" s="442">
        <f t="shared" si="560"/>
        <v>-106588.75</v>
      </c>
      <c r="AB294" s="442">
        <f t="shared" si="560"/>
        <v>-106588.75</v>
      </c>
      <c r="AC294" s="442">
        <f t="shared" si="560"/>
        <v>-106588.75</v>
      </c>
      <c r="AD294" s="442">
        <f t="shared" ref="AD294:AM295" si="561">-IF(AD$7&gt;=$C$12,$C294*$E294*AD$9,0)</f>
        <v>-106588.75</v>
      </c>
      <c r="AE294" s="442">
        <f t="shared" si="561"/>
        <v>-106588.75</v>
      </c>
      <c r="AF294" s="442">
        <f t="shared" si="561"/>
        <v>-106588.75</v>
      </c>
      <c r="AG294" s="442">
        <f t="shared" si="561"/>
        <v>-106588.75</v>
      </c>
      <c r="AH294" s="442">
        <f t="shared" si="561"/>
        <v>-106588.75</v>
      </c>
      <c r="AI294" s="442">
        <f t="shared" si="561"/>
        <v>-106588.75</v>
      </c>
      <c r="AJ294" s="442">
        <f t="shared" si="561"/>
        <v>-106588.75</v>
      </c>
      <c r="AK294" s="442">
        <f t="shared" si="561"/>
        <v>-106588.75</v>
      </c>
      <c r="AL294" s="442">
        <f t="shared" si="561"/>
        <v>-106588.75</v>
      </c>
      <c r="AM294" s="442">
        <f t="shared" si="561"/>
        <v>-106588.75</v>
      </c>
      <c r="AN294" s="442">
        <f t="shared" ref="AN294:AW295" si="562">-IF(AN$7&gt;=$C$12,$C294*$E294*AN$9,0)</f>
        <v>-106588.75</v>
      </c>
      <c r="AO294" s="442">
        <f t="shared" si="562"/>
        <v>-106588.75</v>
      </c>
      <c r="AP294" s="442">
        <f t="shared" si="562"/>
        <v>-106588.75</v>
      </c>
      <c r="AQ294" s="442">
        <f t="shared" si="562"/>
        <v>-106588.75</v>
      </c>
      <c r="AR294" s="442">
        <f t="shared" si="562"/>
        <v>-106588.75</v>
      </c>
      <c r="AS294" s="442">
        <f t="shared" si="562"/>
        <v>-106588.75</v>
      </c>
      <c r="AT294" s="442">
        <f t="shared" si="562"/>
        <v>-106588.75</v>
      </c>
      <c r="AU294" s="442">
        <f t="shared" si="562"/>
        <v>-106588.75</v>
      </c>
      <c r="AV294" s="442">
        <f t="shared" si="562"/>
        <v>-106588.75</v>
      </c>
      <c r="AW294" s="442">
        <f t="shared" si="562"/>
        <v>-106588.75</v>
      </c>
      <c r="AX294" s="442">
        <f t="shared" ref="AX294:BG295" si="563">-IF(AX$7&gt;=$C$12,$C294*$E294*AX$9,0)</f>
        <v>-106588.75</v>
      </c>
      <c r="AY294" s="442">
        <f t="shared" si="563"/>
        <v>-106588.75</v>
      </c>
      <c r="AZ294" s="442">
        <f t="shared" si="563"/>
        <v>-106588.75</v>
      </c>
      <c r="BA294" s="442">
        <f t="shared" si="563"/>
        <v>-106588.75</v>
      </c>
      <c r="BB294" s="442">
        <f t="shared" si="563"/>
        <v>-106588.75</v>
      </c>
      <c r="BC294" s="442">
        <f t="shared" si="563"/>
        <v>-106588.75</v>
      </c>
      <c r="BD294" s="442">
        <f t="shared" si="563"/>
        <v>-106588.75</v>
      </c>
      <c r="BE294" s="442">
        <f t="shared" si="563"/>
        <v>-106588.75</v>
      </c>
      <c r="BF294" s="442">
        <f t="shared" si="563"/>
        <v>-106588.75</v>
      </c>
      <c r="BG294" s="442">
        <f t="shared" si="563"/>
        <v>-106588.75</v>
      </c>
      <c r="BH294" s="442">
        <f t="shared" ref="BH294:BQ295" si="564">-IF(BH$7&gt;=$C$12,$C294*$E294*BH$9,0)</f>
        <v>-106588.75</v>
      </c>
      <c r="BI294" s="442">
        <f t="shared" si="564"/>
        <v>-106588.75</v>
      </c>
      <c r="BJ294" s="442">
        <f t="shared" si="564"/>
        <v>-106588.75</v>
      </c>
      <c r="BK294" s="442">
        <f t="shared" si="564"/>
        <v>-106588.75</v>
      </c>
      <c r="BL294" s="442">
        <f t="shared" si="564"/>
        <v>-106588.75</v>
      </c>
      <c r="BM294" s="442">
        <f t="shared" si="564"/>
        <v>-106588.75</v>
      </c>
      <c r="BN294" s="442">
        <f t="shared" si="564"/>
        <v>-106588.75</v>
      </c>
      <c r="BO294" s="442">
        <f t="shared" si="564"/>
        <v>-106588.75</v>
      </c>
      <c r="BP294" s="442">
        <f t="shared" si="564"/>
        <v>-106588.75</v>
      </c>
      <c r="BQ294" s="442">
        <f t="shared" si="564"/>
        <v>-106588.75</v>
      </c>
      <c r="BR294" s="485"/>
      <c r="BS294" s="442">
        <f>SUM(J294:U294)</f>
        <v>-639532.5</v>
      </c>
      <c r="BT294" s="442">
        <f>SUM(V294:AG294)</f>
        <v>-1279065</v>
      </c>
      <c r="BU294" s="442">
        <f>SUM(AH294:AS294)</f>
        <v>-1279065</v>
      </c>
      <c r="BV294" s="442">
        <f>SUM(AT294:BE294)</f>
        <v>-1279065</v>
      </c>
      <c r="BW294" s="442">
        <f>SUM(BF294:BQ294)</f>
        <v>-1279065</v>
      </c>
      <c r="BX294" s="442">
        <f t="shared" ref="BX294:CG295" si="565">-IF(BX$7&gt;=$C$12,$C294*$E294*BX$9,0)</f>
        <v>-1279065</v>
      </c>
      <c r="BY294" s="442">
        <f t="shared" si="565"/>
        <v>-1279065</v>
      </c>
      <c r="BZ294" s="442">
        <f t="shared" si="565"/>
        <v>-1279065</v>
      </c>
      <c r="CA294" s="442">
        <f t="shared" si="565"/>
        <v>-1279065</v>
      </c>
      <c r="CB294" s="442">
        <f t="shared" si="565"/>
        <v>-1279065</v>
      </c>
      <c r="CC294" s="442">
        <f t="shared" si="565"/>
        <v>-1279065</v>
      </c>
      <c r="CD294" s="442">
        <f t="shared" si="565"/>
        <v>-1279065</v>
      </c>
      <c r="CE294" s="442">
        <f t="shared" si="565"/>
        <v>-1279065</v>
      </c>
      <c r="CF294" s="442">
        <f t="shared" si="565"/>
        <v>-1279065</v>
      </c>
      <c r="CG294" s="442">
        <f t="shared" si="565"/>
        <v>-1279065</v>
      </c>
      <c r="CH294" s="442">
        <f t="shared" ref="CH294:CQ295" si="566">-IF(CH$7&gt;=$C$12,$C294*$E294*CH$9,0)</f>
        <v>-1279065</v>
      </c>
      <c r="CI294" s="442">
        <f t="shared" si="566"/>
        <v>-1279065</v>
      </c>
      <c r="CJ294" s="442">
        <f t="shared" si="566"/>
        <v>-1279065</v>
      </c>
      <c r="CK294" s="442">
        <f t="shared" si="566"/>
        <v>-1279065</v>
      </c>
      <c r="CL294" s="442">
        <f t="shared" si="566"/>
        <v>-1279065</v>
      </c>
      <c r="CM294" s="442">
        <f t="shared" si="566"/>
        <v>-1279065</v>
      </c>
      <c r="CN294" s="442">
        <f t="shared" si="566"/>
        <v>-1279065</v>
      </c>
      <c r="CO294" s="442">
        <f t="shared" si="566"/>
        <v>-1279065</v>
      </c>
      <c r="CP294" s="442">
        <f t="shared" si="566"/>
        <v>-1279065</v>
      </c>
      <c r="CQ294" s="442">
        <f t="shared" si="566"/>
        <v>-1279065</v>
      </c>
      <c r="CR294" s="442">
        <f t="shared" ref="CR294:CY295" si="567">-IF(CR$7&gt;=$C$12,$C294*$E294*CR$9,0)</f>
        <v>-1279065</v>
      </c>
      <c r="CS294" s="442">
        <f t="shared" si="567"/>
        <v>-1279065</v>
      </c>
      <c r="CT294" s="442">
        <f t="shared" si="567"/>
        <v>-1279065</v>
      </c>
      <c r="CU294" s="442">
        <f t="shared" si="567"/>
        <v>-1279065</v>
      </c>
      <c r="CV294" s="442">
        <f t="shared" si="567"/>
        <v>-1279065</v>
      </c>
      <c r="CW294" s="442">
        <f t="shared" si="567"/>
        <v>-1279065</v>
      </c>
      <c r="CX294" s="442">
        <f t="shared" si="567"/>
        <v>-1279065</v>
      </c>
      <c r="CY294" s="442">
        <f t="shared" si="567"/>
        <v>-1279065</v>
      </c>
    </row>
    <row r="295" spans="1:103">
      <c r="A295" s="427"/>
      <c r="B295" s="645" t="s">
        <v>218</v>
      </c>
      <c r="C295" s="546">
        <f>E21</f>
        <v>85271</v>
      </c>
      <c r="D295" s="488" t="s">
        <v>186</v>
      </c>
      <c r="E295" s="503">
        <v>1.1200000000000001</v>
      </c>
      <c r="F295" s="488" t="s">
        <v>254</v>
      </c>
      <c r="G295" s="520">
        <f>SUM(BS295:CY295)</f>
        <v>-37246372.79999999</v>
      </c>
      <c r="H295" s="520" t="s">
        <v>136</v>
      </c>
      <c r="I295" s="432"/>
      <c r="J295" s="442">
        <f t="shared" si="559"/>
        <v>0</v>
      </c>
      <c r="K295" s="442">
        <f t="shared" si="559"/>
        <v>0</v>
      </c>
      <c r="L295" s="442">
        <f t="shared" si="559"/>
        <v>0</v>
      </c>
      <c r="M295" s="442">
        <f t="shared" si="559"/>
        <v>0</v>
      </c>
      <c r="N295" s="442">
        <f t="shared" si="559"/>
        <v>0</v>
      </c>
      <c r="O295" s="442">
        <f t="shared" si="559"/>
        <v>0</v>
      </c>
      <c r="P295" s="442">
        <f t="shared" si="559"/>
        <v>-95503.52</v>
      </c>
      <c r="Q295" s="442">
        <f t="shared" si="559"/>
        <v>-95503.52</v>
      </c>
      <c r="R295" s="442">
        <f t="shared" si="559"/>
        <v>-95503.52</v>
      </c>
      <c r="S295" s="442">
        <f t="shared" si="559"/>
        <v>-95503.52</v>
      </c>
      <c r="T295" s="442">
        <f t="shared" si="560"/>
        <v>-95503.52</v>
      </c>
      <c r="U295" s="442">
        <f t="shared" si="560"/>
        <v>-95503.52</v>
      </c>
      <c r="V295" s="442">
        <f t="shared" si="560"/>
        <v>-95503.52</v>
      </c>
      <c r="W295" s="442">
        <f t="shared" si="560"/>
        <v>-95503.52</v>
      </c>
      <c r="X295" s="442">
        <f t="shared" si="560"/>
        <v>-95503.52</v>
      </c>
      <c r="Y295" s="442">
        <f t="shared" si="560"/>
        <v>-95503.52</v>
      </c>
      <c r="Z295" s="442">
        <f t="shared" si="560"/>
        <v>-95503.52</v>
      </c>
      <c r="AA295" s="442">
        <f t="shared" si="560"/>
        <v>-95503.52</v>
      </c>
      <c r="AB295" s="442">
        <f t="shared" si="560"/>
        <v>-95503.52</v>
      </c>
      <c r="AC295" s="442">
        <f t="shared" si="560"/>
        <v>-95503.52</v>
      </c>
      <c r="AD295" s="442">
        <f t="shared" si="561"/>
        <v>-95503.52</v>
      </c>
      <c r="AE295" s="442">
        <f t="shared" si="561"/>
        <v>-95503.52</v>
      </c>
      <c r="AF295" s="442">
        <f t="shared" si="561"/>
        <v>-95503.52</v>
      </c>
      <c r="AG295" s="442">
        <f t="shared" si="561"/>
        <v>-95503.52</v>
      </c>
      <c r="AH295" s="442">
        <f t="shared" si="561"/>
        <v>-95503.52</v>
      </c>
      <c r="AI295" s="442">
        <f t="shared" si="561"/>
        <v>-95503.52</v>
      </c>
      <c r="AJ295" s="442">
        <f t="shared" si="561"/>
        <v>-95503.52</v>
      </c>
      <c r="AK295" s="442">
        <f t="shared" si="561"/>
        <v>-95503.52</v>
      </c>
      <c r="AL295" s="442">
        <f t="shared" si="561"/>
        <v>-95503.52</v>
      </c>
      <c r="AM295" s="442">
        <f t="shared" si="561"/>
        <v>-95503.52</v>
      </c>
      <c r="AN295" s="442">
        <f t="shared" si="562"/>
        <v>-95503.52</v>
      </c>
      <c r="AO295" s="442">
        <f t="shared" si="562"/>
        <v>-95503.52</v>
      </c>
      <c r="AP295" s="442">
        <f t="shared" si="562"/>
        <v>-95503.52</v>
      </c>
      <c r="AQ295" s="442">
        <f t="shared" si="562"/>
        <v>-95503.52</v>
      </c>
      <c r="AR295" s="442">
        <f t="shared" si="562"/>
        <v>-95503.52</v>
      </c>
      <c r="AS295" s="442">
        <f t="shared" si="562"/>
        <v>-95503.52</v>
      </c>
      <c r="AT295" s="442">
        <f t="shared" si="562"/>
        <v>-95503.52</v>
      </c>
      <c r="AU295" s="442">
        <f t="shared" si="562"/>
        <v>-95503.52</v>
      </c>
      <c r="AV295" s="442">
        <f t="shared" si="562"/>
        <v>-95503.52</v>
      </c>
      <c r="AW295" s="442">
        <f t="shared" si="562"/>
        <v>-95503.52</v>
      </c>
      <c r="AX295" s="442">
        <f t="shared" si="563"/>
        <v>-95503.52</v>
      </c>
      <c r="AY295" s="442">
        <f t="shared" si="563"/>
        <v>-95503.52</v>
      </c>
      <c r="AZ295" s="442">
        <f t="shared" si="563"/>
        <v>-95503.52</v>
      </c>
      <c r="BA295" s="442">
        <f t="shared" si="563"/>
        <v>-95503.52</v>
      </c>
      <c r="BB295" s="442">
        <f t="shared" si="563"/>
        <v>-95503.52</v>
      </c>
      <c r="BC295" s="442">
        <f t="shared" si="563"/>
        <v>-95503.52</v>
      </c>
      <c r="BD295" s="442">
        <f t="shared" si="563"/>
        <v>-95503.52</v>
      </c>
      <c r="BE295" s="442">
        <f t="shared" si="563"/>
        <v>-95503.52</v>
      </c>
      <c r="BF295" s="442">
        <f t="shared" si="563"/>
        <v>-95503.52</v>
      </c>
      <c r="BG295" s="442">
        <f t="shared" si="563"/>
        <v>-95503.52</v>
      </c>
      <c r="BH295" s="442">
        <f t="shared" si="564"/>
        <v>-95503.52</v>
      </c>
      <c r="BI295" s="442">
        <f t="shared" si="564"/>
        <v>-95503.52</v>
      </c>
      <c r="BJ295" s="442">
        <f t="shared" si="564"/>
        <v>-95503.52</v>
      </c>
      <c r="BK295" s="442">
        <f t="shared" si="564"/>
        <v>-95503.52</v>
      </c>
      <c r="BL295" s="442">
        <f t="shared" si="564"/>
        <v>-95503.52</v>
      </c>
      <c r="BM295" s="442">
        <f t="shared" si="564"/>
        <v>-95503.52</v>
      </c>
      <c r="BN295" s="442">
        <f t="shared" si="564"/>
        <v>-95503.52</v>
      </c>
      <c r="BO295" s="442">
        <f t="shared" si="564"/>
        <v>-95503.52</v>
      </c>
      <c r="BP295" s="442">
        <f t="shared" si="564"/>
        <v>-95503.52</v>
      </c>
      <c r="BQ295" s="442">
        <f t="shared" si="564"/>
        <v>-95503.52</v>
      </c>
      <c r="BR295" s="510"/>
      <c r="BS295" s="442">
        <f>SUM(J295:U295)</f>
        <v>-573021.12</v>
      </c>
      <c r="BT295" s="442">
        <f>SUM(V295:AG295)</f>
        <v>-1146042.24</v>
      </c>
      <c r="BU295" s="442">
        <f>SUM(AH295:AS295)</f>
        <v>-1146042.24</v>
      </c>
      <c r="BV295" s="442">
        <f>SUM(AT295:BE295)</f>
        <v>-1146042.24</v>
      </c>
      <c r="BW295" s="442">
        <f>SUM(BF295:BQ295)</f>
        <v>-1146042.24</v>
      </c>
      <c r="BX295" s="442">
        <f t="shared" si="565"/>
        <v>-1146042.24</v>
      </c>
      <c r="BY295" s="442">
        <f t="shared" si="565"/>
        <v>-1146042.24</v>
      </c>
      <c r="BZ295" s="442">
        <f t="shared" si="565"/>
        <v>-1146042.24</v>
      </c>
      <c r="CA295" s="442">
        <f t="shared" si="565"/>
        <v>-1146042.24</v>
      </c>
      <c r="CB295" s="442">
        <f t="shared" si="565"/>
        <v>-1146042.24</v>
      </c>
      <c r="CC295" s="442">
        <f t="shared" si="565"/>
        <v>-1146042.24</v>
      </c>
      <c r="CD295" s="442">
        <f t="shared" si="565"/>
        <v>-1146042.24</v>
      </c>
      <c r="CE295" s="442">
        <f t="shared" si="565"/>
        <v>-1146042.24</v>
      </c>
      <c r="CF295" s="442">
        <f t="shared" si="565"/>
        <v>-1146042.24</v>
      </c>
      <c r="CG295" s="442">
        <f t="shared" si="565"/>
        <v>-1146042.24</v>
      </c>
      <c r="CH295" s="442">
        <f t="shared" si="566"/>
        <v>-1146042.24</v>
      </c>
      <c r="CI295" s="442">
        <f t="shared" si="566"/>
        <v>-1146042.24</v>
      </c>
      <c r="CJ295" s="442">
        <f t="shared" si="566"/>
        <v>-1146042.24</v>
      </c>
      <c r="CK295" s="442">
        <f t="shared" si="566"/>
        <v>-1146042.24</v>
      </c>
      <c r="CL295" s="442">
        <f t="shared" si="566"/>
        <v>-1146042.24</v>
      </c>
      <c r="CM295" s="442">
        <f t="shared" si="566"/>
        <v>-1146042.24</v>
      </c>
      <c r="CN295" s="442">
        <f t="shared" si="566"/>
        <v>-1146042.24</v>
      </c>
      <c r="CO295" s="442">
        <f t="shared" si="566"/>
        <v>-1146042.24</v>
      </c>
      <c r="CP295" s="442">
        <f t="shared" si="566"/>
        <v>-1146042.24</v>
      </c>
      <c r="CQ295" s="442">
        <f t="shared" si="566"/>
        <v>-1146042.24</v>
      </c>
      <c r="CR295" s="442">
        <f t="shared" si="567"/>
        <v>-1146042.24</v>
      </c>
      <c r="CS295" s="442">
        <f t="shared" si="567"/>
        <v>-1146042.24</v>
      </c>
      <c r="CT295" s="442">
        <f t="shared" si="567"/>
        <v>-1146042.24</v>
      </c>
      <c r="CU295" s="442">
        <f t="shared" si="567"/>
        <v>-1146042.24</v>
      </c>
      <c r="CV295" s="442">
        <f t="shared" si="567"/>
        <v>-1146042.24</v>
      </c>
      <c r="CW295" s="442">
        <f t="shared" si="567"/>
        <v>-1146042.24</v>
      </c>
      <c r="CX295" s="442">
        <f t="shared" si="567"/>
        <v>-1146042.24</v>
      </c>
      <c r="CY295" s="442">
        <f t="shared" si="567"/>
        <v>-1146042.24</v>
      </c>
    </row>
    <row r="296" spans="1:103" s="428" customFormat="1">
      <c r="A296" s="460"/>
      <c r="B296" s="506" t="s">
        <v>6</v>
      </c>
      <c r="C296" s="506"/>
      <c r="D296" s="506"/>
      <c r="E296" s="506"/>
      <c r="F296" s="509"/>
      <c r="G296" s="509">
        <f>SUM(BS296:CY296)</f>
        <v>5915136098.81077</v>
      </c>
      <c r="H296" s="509" t="s">
        <v>136</v>
      </c>
      <c r="I296" s="623"/>
      <c r="J296" s="509"/>
      <c r="K296" s="509"/>
      <c r="L296" s="509"/>
      <c r="M296" s="509"/>
      <c r="N296" s="509"/>
      <c r="O296" s="509"/>
      <c r="P296" s="509"/>
      <c r="Q296" s="509"/>
      <c r="R296" s="509"/>
      <c r="S296" s="509"/>
      <c r="T296" s="509"/>
      <c r="U296" s="509"/>
      <c r="V296" s="509"/>
      <c r="W296" s="509"/>
      <c r="X296" s="509"/>
      <c r="Y296" s="509"/>
      <c r="Z296" s="509"/>
      <c r="AA296" s="509"/>
      <c r="AB296" s="509"/>
      <c r="AC296" s="509"/>
      <c r="AD296" s="509"/>
      <c r="AE296" s="509"/>
      <c r="AF296" s="509"/>
      <c r="AG296" s="509"/>
      <c r="AH296" s="509"/>
      <c r="AI296" s="509"/>
      <c r="AJ296" s="509"/>
      <c r="AK296" s="509"/>
      <c r="AL296" s="509"/>
      <c r="AM296" s="509"/>
      <c r="AN296" s="509"/>
      <c r="AO296" s="509"/>
      <c r="AP296" s="509"/>
      <c r="AQ296" s="509"/>
      <c r="AR296" s="509"/>
      <c r="AS296" s="509"/>
      <c r="AT296" s="509"/>
      <c r="AU296" s="509"/>
      <c r="AV296" s="509"/>
      <c r="AW296" s="509"/>
      <c r="AX296" s="509"/>
      <c r="AY296" s="509"/>
      <c r="AZ296" s="509"/>
      <c r="BA296" s="509"/>
      <c r="BB296" s="509"/>
      <c r="BC296" s="509"/>
      <c r="BD296" s="509"/>
      <c r="BE296" s="509"/>
      <c r="BF296" s="509"/>
      <c r="BG296" s="509"/>
      <c r="BH296" s="509"/>
      <c r="BI296" s="509"/>
      <c r="BJ296" s="509"/>
      <c r="BK296" s="509"/>
      <c r="BL296" s="509"/>
      <c r="BM296" s="509"/>
      <c r="BN296" s="509"/>
      <c r="BO296" s="509"/>
      <c r="BP296" s="509"/>
      <c r="BQ296" s="509"/>
      <c r="BR296" s="506"/>
      <c r="BS296" s="509">
        <f t="shared" ref="BS296:CY296" si="568">SUM(BS293:BS295)</f>
        <v>-1212553.6200000001</v>
      </c>
      <c r="BT296" s="509">
        <f t="shared" si="568"/>
        <v>39095657.759999998</v>
      </c>
      <c r="BU296" s="509">
        <f t="shared" si="568"/>
        <v>164303990.08500001</v>
      </c>
      <c r="BV296" s="509">
        <f t="shared" si="568"/>
        <v>167227349.32762501</v>
      </c>
      <c r="BW296" s="509">
        <f t="shared" si="568"/>
        <v>170860349.67702934</v>
      </c>
      <c r="BX296" s="509">
        <f t="shared" si="568"/>
        <v>176990129.98899212</v>
      </c>
      <c r="BY296" s="509">
        <f t="shared" si="568"/>
        <v>181184173.93999147</v>
      </c>
      <c r="BZ296" s="509">
        <f t="shared" si="568"/>
        <v>182330532.66958156</v>
      </c>
      <c r="CA296" s="509">
        <f t="shared" si="568"/>
        <v>186652693.98725739</v>
      </c>
      <c r="CB296" s="509">
        <f t="shared" si="568"/>
        <v>191076232.92007369</v>
      </c>
      <c r="CC296" s="509">
        <f t="shared" si="568"/>
        <v>195603533.68900841</v>
      </c>
      <c r="CD296" s="509">
        <f t="shared" si="568"/>
        <v>200237036.7406275</v>
      </c>
      <c r="CE296" s="509">
        <f t="shared" si="568"/>
        <v>193370808.17359903</v>
      </c>
      <c r="CF296" s="509">
        <f t="shared" si="568"/>
        <v>193370808.17359903</v>
      </c>
      <c r="CG296" s="509">
        <f t="shared" si="568"/>
        <v>193370808.17359903</v>
      </c>
      <c r="CH296" s="509">
        <f t="shared" si="568"/>
        <v>193370808.17359903</v>
      </c>
      <c r="CI296" s="509">
        <f t="shared" si="568"/>
        <v>193370808.17359903</v>
      </c>
      <c r="CJ296" s="509">
        <f t="shared" si="568"/>
        <v>193370808.17359903</v>
      </c>
      <c r="CK296" s="509">
        <f t="shared" si="568"/>
        <v>193370808.17359903</v>
      </c>
      <c r="CL296" s="509">
        <f t="shared" si="568"/>
        <v>193370808.17359903</v>
      </c>
      <c r="CM296" s="509">
        <f t="shared" si="568"/>
        <v>193370808.17359903</v>
      </c>
      <c r="CN296" s="509">
        <f t="shared" si="568"/>
        <v>193370808.17359903</v>
      </c>
      <c r="CO296" s="509">
        <f t="shared" si="568"/>
        <v>193370808.17359903</v>
      </c>
      <c r="CP296" s="509">
        <f t="shared" si="568"/>
        <v>193370808.17359903</v>
      </c>
      <c r="CQ296" s="509">
        <f t="shared" si="568"/>
        <v>193370808.17359903</v>
      </c>
      <c r="CR296" s="509">
        <f t="shared" si="568"/>
        <v>193370808.17359903</v>
      </c>
      <c r="CS296" s="509">
        <f t="shared" si="568"/>
        <v>193370808.17359903</v>
      </c>
      <c r="CT296" s="509">
        <f t="shared" si="568"/>
        <v>193370808.17359903</v>
      </c>
      <c r="CU296" s="509">
        <f t="shared" si="568"/>
        <v>193370808.17359903</v>
      </c>
      <c r="CV296" s="509">
        <f t="shared" si="568"/>
        <v>193370808.17359903</v>
      </c>
      <c r="CW296" s="509">
        <f t="shared" si="568"/>
        <v>193370808.17359903</v>
      </c>
      <c r="CX296" s="509">
        <f t="shared" si="568"/>
        <v>193370808.17359903</v>
      </c>
      <c r="CY296" s="509">
        <f t="shared" si="568"/>
        <v>193370808.17359903</v>
      </c>
    </row>
    <row r="297" spans="1:103" s="428" customFormat="1">
      <c r="A297" s="460"/>
      <c r="B297" s="427" t="s">
        <v>219</v>
      </c>
      <c r="F297" s="515"/>
      <c r="G297" s="515"/>
      <c r="H297" s="515"/>
      <c r="I297" s="646"/>
      <c r="J297" s="515"/>
      <c r="K297" s="515"/>
      <c r="L297" s="515"/>
      <c r="M297" s="515"/>
      <c r="N297" s="515"/>
      <c r="O297" s="515"/>
      <c r="P297" s="515"/>
      <c r="Q297" s="515"/>
      <c r="R297" s="515"/>
      <c r="S297" s="515"/>
      <c r="T297" s="515"/>
      <c r="U297" s="515"/>
      <c r="V297" s="515"/>
      <c r="W297" s="515"/>
      <c r="X297" s="515"/>
      <c r="Y297" s="515"/>
      <c r="Z297" s="515"/>
      <c r="AA297" s="515"/>
      <c r="AB297" s="515"/>
      <c r="AC297" s="515"/>
      <c r="AD297" s="515"/>
      <c r="AE297" s="515"/>
      <c r="AF297" s="515"/>
      <c r="AG297" s="515"/>
      <c r="AH297" s="515"/>
      <c r="AI297" s="515"/>
      <c r="AJ297" s="515"/>
      <c r="AK297" s="515"/>
      <c r="AL297" s="515"/>
      <c r="AM297" s="515"/>
      <c r="AN297" s="515"/>
      <c r="AO297" s="515"/>
      <c r="AP297" s="515"/>
      <c r="AQ297" s="515"/>
      <c r="AR297" s="515"/>
      <c r="AS297" s="515"/>
      <c r="AT297" s="515"/>
      <c r="AU297" s="515"/>
      <c r="AV297" s="515"/>
      <c r="AW297" s="515"/>
      <c r="AX297" s="515"/>
      <c r="AY297" s="515"/>
      <c r="AZ297" s="515"/>
      <c r="BA297" s="515"/>
      <c r="BB297" s="515"/>
      <c r="BC297" s="515"/>
      <c r="BD297" s="515"/>
      <c r="BE297" s="515"/>
      <c r="BF297" s="515"/>
      <c r="BG297" s="515"/>
      <c r="BH297" s="515"/>
      <c r="BI297" s="515"/>
      <c r="BJ297" s="515"/>
      <c r="BK297" s="515"/>
      <c r="BL297" s="515"/>
      <c r="BM297" s="515"/>
      <c r="BN297" s="515"/>
      <c r="BO297" s="515"/>
      <c r="BP297" s="515"/>
      <c r="BQ297" s="515"/>
      <c r="BS297" s="515"/>
      <c r="BT297" s="515"/>
      <c r="BU297" s="515"/>
      <c r="BV297" s="647"/>
      <c r="BW297" s="515"/>
      <c r="BX297" s="515"/>
      <c r="BY297" s="515"/>
      <c r="BZ297" s="515"/>
      <c r="CA297" s="515"/>
      <c r="CB297" s="515"/>
      <c r="CC297" s="515"/>
      <c r="CD297" s="515"/>
      <c r="CE297" s="515"/>
      <c r="CF297" s="515"/>
      <c r="CG297" s="515"/>
      <c r="CH297" s="515"/>
      <c r="CI297" s="515"/>
      <c r="CJ297" s="515"/>
      <c r="CK297" s="515"/>
      <c r="CL297" s="515"/>
      <c r="CM297" s="515"/>
      <c r="CN297" s="515"/>
      <c r="CO297" s="515"/>
      <c r="CP297" s="515"/>
      <c r="CQ297" s="515"/>
      <c r="CR297" s="515"/>
      <c r="CS297" s="515"/>
      <c r="CT297" s="515"/>
      <c r="CU297" s="515"/>
      <c r="CV297" s="515"/>
      <c r="CW297" s="515"/>
      <c r="CX297" s="515"/>
      <c r="CY297" s="515"/>
    </row>
    <row r="298" spans="1:103" s="428" customFormat="1">
      <c r="A298" s="460"/>
      <c r="B298" s="692" t="s">
        <v>229</v>
      </c>
      <c r="C298" s="553">
        <f>0.3%*0</f>
        <v>0</v>
      </c>
      <c r="D298" s="427" t="s">
        <v>216</v>
      </c>
      <c r="E298" s="541"/>
      <c r="F298" s="427"/>
      <c r="G298" s="520">
        <f t="shared" ref="G298:G305" si="569">SUM(BS298:CY298)</f>
        <v>0</v>
      </c>
      <c r="H298" s="520" t="s">
        <v>136</v>
      </c>
      <c r="I298" s="646"/>
      <c r="J298" s="646"/>
      <c r="K298" s="646"/>
      <c r="L298" s="646"/>
      <c r="M298" s="646"/>
      <c r="N298" s="646"/>
      <c r="O298" s="646"/>
      <c r="P298" s="646"/>
      <c r="Q298" s="646"/>
      <c r="R298" s="646"/>
      <c r="S298" s="646"/>
      <c r="T298" s="646"/>
      <c r="U298" s="646"/>
      <c r="V298" s="646"/>
      <c r="W298" s="646"/>
      <c r="X298" s="646"/>
      <c r="Y298" s="646"/>
      <c r="Z298" s="646"/>
      <c r="AA298" s="646"/>
      <c r="AB298" s="646"/>
      <c r="AC298" s="646"/>
      <c r="AD298" s="646"/>
      <c r="AE298" s="646"/>
      <c r="AF298" s="646"/>
      <c r="AG298" s="646"/>
      <c r="AH298" s="646"/>
      <c r="AI298" s="646"/>
      <c r="AJ298" s="646"/>
      <c r="AK298" s="646"/>
      <c r="AL298" s="646"/>
      <c r="AM298" s="646"/>
      <c r="AN298" s="646"/>
      <c r="AO298" s="646"/>
      <c r="AP298" s="646"/>
      <c r="AQ298" s="646"/>
      <c r="AR298" s="646"/>
      <c r="AS298" s="646"/>
      <c r="AT298" s="646"/>
      <c r="AU298" s="646"/>
      <c r="AV298" s="646"/>
      <c r="AW298" s="646"/>
      <c r="AX298" s="646"/>
      <c r="AY298" s="646"/>
      <c r="AZ298" s="646"/>
      <c r="BA298" s="646"/>
      <c r="BB298" s="646"/>
      <c r="BC298" s="646"/>
      <c r="BD298" s="646"/>
      <c r="BE298" s="646"/>
      <c r="BF298" s="646"/>
      <c r="BG298" s="646"/>
      <c r="BH298" s="646"/>
      <c r="BI298" s="646"/>
      <c r="BJ298" s="646"/>
      <c r="BK298" s="646"/>
      <c r="BL298" s="646"/>
      <c r="BM298" s="646"/>
      <c r="BN298" s="646"/>
      <c r="BO298" s="646"/>
      <c r="BP298" s="646"/>
      <c r="BQ298" s="646"/>
      <c r="BS298" s="442">
        <f t="shared" ref="BS298:BS304" si="570">SUM(J298:U298)</f>
        <v>0</v>
      </c>
      <c r="BT298" s="442">
        <f t="shared" ref="BT298:BT304" si="571">SUM(V298:AG298)</f>
        <v>0</v>
      </c>
      <c r="BU298" s="625">
        <f t="shared" ref="BU298:CY298" si="572">-BU311*$C298</f>
        <v>0</v>
      </c>
      <c r="BV298" s="625">
        <f t="shared" si="572"/>
        <v>0</v>
      </c>
      <c r="BW298" s="625">
        <f t="shared" si="572"/>
        <v>0</v>
      </c>
      <c r="BX298" s="625">
        <f t="shared" si="572"/>
        <v>0</v>
      </c>
      <c r="BY298" s="625">
        <f t="shared" si="572"/>
        <v>0</v>
      </c>
      <c r="BZ298" s="625">
        <f t="shared" si="572"/>
        <v>0</v>
      </c>
      <c r="CA298" s="625">
        <f t="shared" si="572"/>
        <v>0</v>
      </c>
      <c r="CB298" s="625">
        <f t="shared" si="572"/>
        <v>0</v>
      </c>
      <c r="CC298" s="625">
        <f t="shared" si="572"/>
        <v>0</v>
      </c>
      <c r="CD298" s="625">
        <f t="shared" si="572"/>
        <v>0</v>
      </c>
      <c r="CE298" s="625">
        <f t="shared" si="572"/>
        <v>0</v>
      </c>
      <c r="CF298" s="625">
        <f t="shared" si="572"/>
        <v>0</v>
      </c>
      <c r="CG298" s="625">
        <f t="shared" si="572"/>
        <v>0</v>
      </c>
      <c r="CH298" s="625">
        <f t="shared" si="572"/>
        <v>0</v>
      </c>
      <c r="CI298" s="625">
        <f t="shared" si="572"/>
        <v>0</v>
      </c>
      <c r="CJ298" s="625">
        <f t="shared" si="572"/>
        <v>0</v>
      </c>
      <c r="CK298" s="625">
        <f t="shared" si="572"/>
        <v>0</v>
      </c>
      <c r="CL298" s="625">
        <f t="shared" si="572"/>
        <v>0</v>
      </c>
      <c r="CM298" s="625">
        <f t="shared" si="572"/>
        <v>0</v>
      </c>
      <c r="CN298" s="625">
        <f t="shared" si="572"/>
        <v>0</v>
      </c>
      <c r="CO298" s="625">
        <f t="shared" si="572"/>
        <v>0</v>
      </c>
      <c r="CP298" s="625">
        <f t="shared" si="572"/>
        <v>0</v>
      </c>
      <c r="CQ298" s="625">
        <f t="shared" si="572"/>
        <v>0</v>
      </c>
      <c r="CR298" s="625">
        <f t="shared" si="572"/>
        <v>0</v>
      </c>
      <c r="CS298" s="625">
        <f t="shared" si="572"/>
        <v>0</v>
      </c>
      <c r="CT298" s="625">
        <f t="shared" si="572"/>
        <v>0</v>
      </c>
      <c r="CU298" s="625">
        <f t="shared" si="572"/>
        <v>0</v>
      </c>
      <c r="CV298" s="625">
        <f t="shared" si="572"/>
        <v>0</v>
      </c>
      <c r="CW298" s="625">
        <f t="shared" si="572"/>
        <v>0</v>
      </c>
      <c r="CX298" s="625">
        <f t="shared" si="572"/>
        <v>0</v>
      </c>
      <c r="CY298" s="625">
        <f t="shared" si="572"/>
        <v>0</v>
      </c>
    </row>
    <row r="299" spans="1:103" s="428" customFormat="1">
      <c r="A299" s="460"/>
      <c r="B299" s="692" t="s">
        <v>230</v>
      </c>
      <c r="C299" s="553">
        <f>0.15%*0</f>
        <v>0</v>
      </c>
      <c r="D299" s="427" t="s">
        <v>216</v>
      </c>
      <c r="E299" s="541"/>
      <c r="F299" s="427"/>
      <c r="G299" s="520">
        <f t="shared" si="569"/>
        <v>0</v>
      </c>
      <c r="H299" s="520" t="s">
        <v>136</v>
      </c>
      <c r="I299" s="646"/>
      <c r="J299" s="646"/>
      <c r="K299" s="646"/>
      <c r="L299" s="646"/>
      <c r="M299" s="646"/>
      <c r="N299" s="646"/>
      <c r="O299" s="646"/>
      <c r="P299" s="646"/>
      <c r="Q299" s="646"/>
      <c r="R299" s="646"/>
      <c r="S299" s="646"/>
      <c r="T299" s="646"/>
      <c r="U299" s="646"/>
      <c r="V299" s="646"/>
      <c r="W299" s="646"/>
      <c r="X299" s="646"/>
      <c r="Y299" s="646"/>
      <c r="Z299" s="646"/>
      <c r="AA299" s="646"/>
      <c r="AB299" s="646"/>
      <c r="AC299" s="646"/>
      <c r="AD299" s="646"/>
      <c r="AE299" s="646"/>
      <c r="AF299" s="646"/>
      <c r="AG299" s="646"/>
      <c r="AH299" s="646"/>
      <c r="AI299" s="646"/>
      <c r="AJ299" s="646"/>
      <c r="AK299" s="646"/>
      <c r="AL299" s="646"/>
      <c r="AM299" s="646"/>
      <c r="AN299" s="646"/>
      <c r="AO299" s="646"/>
      <c r="AP299" s="646"/>
      <c r="AQ299" s="646"/>
      <c r="AR299" s="646"/>
      <c r="AS299" s="646"/>
      <c r="AT299" s="646"/>
      <c r="AU299" s="646"/>
      <c r="AV299" s="646"/>
      <c r="AW299" s="646"/>
      <c r="AX299" s="646"/>
      <c r="AY299" s="646"/>
      <c r="AZ299" s="646"/>
      <c r="BA299" s="646"/>
      <c r="BB299" s="646"/>
      <c r="BC299" s="646"/>
      <c r="BD299" s="646"/>
      <c r="BE299" s="646"/>
      <c r="BF299" s="646"/>
      <c r="BG299" s="646"/>
      <c r="BH299" s="646"/>
      <c r="BI299" s="646"/>
      <c r="BJ299" s="646"/>
      <c r="BK299" s="646"/>
      <c r="BL299" s="646"/>
      <c r="BM299" s="646"/>
      <c r="BN299" s="646"/>
      <c r="BO299" s="646"/>
      <c r="BP299" s="646"/>
      <c r="BQ299" s="646"/>
      <c r="BS299" s="442">
        <f t="shared" si="570"/>
        <v>0</v>
      </c>
      <c r="BT299" s="442">
        <f t="shared" si="571"/>
        <v>0</v>
      </c>
      <c r="BU299" s="625">
        <f t="shared" ref="BU299:CY299" si="573">-BU311*$C299</f>
        <v>0</v>
      </c>
      <c r="BV299" s="625">
        <f t="shared" si="573"/>
        <v>0</v>
      </c>
      <c r="BW299" s="625">
        <f t="shared" si="573"/>
        <v>0</v>
      </c>
      <c r="BX299" s="625">
        <f t="shared" si="573"/>
        <v>0</v>
      </c>
      <c r="BY299" s="625">
        <f t="shared" si="573"/>
        <v>0</v>
      </c>
      <c r="BZ299" s="625">
        <f t="shared" si="573"/>
        <v>0</v>
      </c>
      <c r="CA299" s="625">
        <f t="shared" si="573"/>
        <v>0</v>
      </c>
      <c r="CB299" s="625">
        <f t="shared" si="573"/>
        <v>0</v>
      </c>
      <c r="CC299" s="625">
        <f t="shared" si="573"/>
        <v>0</v>
      </c>
      <c r="CD299" s="625">
        <f t="shared" si="573"/>
        <v>0</v>
      </c>
      <c r="CE299" s="625">
        <f t="shared" si="573"/>
        <v>0</v>
      </c>
      <c r="CF299" s="625">
        <f t="shared" si="573"/>
        <v>0</v>
      </c>
      <c r="CG299" s="625">
        <f t="shared" si="573"/>
        <v>0</v>
      </c>
      <c r="CH299" s="625">
        <f t="shared" si="573"/>
        <v>0</v>
      </c>
      <c r="CI299" s="625">
        <f t="shared" si="573"/>
        <v>0</v>
      </c>
      <c r="CJ299" s="625">
        <f t="shared" si="573"/>
        <v>0</v>
      </c>
      <c r="CK299" s="625">
        <f t="shared" si="573"/>
        <v>0</v>
      </c>
      <c r="CL299" s="625">
        <f t="shared" si="573"/>
        <v>0</v>
      </c>
      <c r="CM299" s="625">
        <f t="shared" si="573"/>
        <v>0</v>
      </c>
      <c r="CN299" s="625">
        <f t="shared" si="573"/>
        <v>0</v>
      </c>
      <c r="CO299" s="625">
        <f t="shared" si="573"/>
        <v>0</v>
      </c>
      <c r="CP299" s="625">
        <f t="shared" si="573"/>
        <v>0</v>
      </c>
      <c r="CQ299" s="625">
        <f t="shared" si="573"/>
        <v>0</v>
      </c>
      <c r="CR299" s="625">
        <f t="shared" si="573"/>
        <v>0</v>
      </c>
      <c r="CS299" s="625">
        <f t="shared" si="573"/>
        <v>0</v>
      </c>
      <c r="CT299" s="625">
        <f t="shared" si="573"/>
        <v>0</v>
      </c>
      <c r="CU299" s="625">
        <f t="shared" si="573"/>
        <v>0</v>
      </c>
      <c r="CV299" s="625">
        <f t="shared" si="573"/>
        <v>0</v>
      </c>
      <c r="CW299" s="625">
        <f t="shared" si="573"/>
        <v>0</v>
      </c>
      <c r="CX299" s="625">
        <f t="shared" si="573"/>
        <v>0</v>
      </c>
      <c r="CY299" s="625">
        <f t="shared" si="573"/>
        <v>0</v>
      </c>
    </row>
    <row r="300" spans="1:103" s="428" customFormat="1">
      <c r="A300" s="460"/>
      <c r="B300" s="692" t="s">
        <v>231</v>
      </c>
      <c r="C300" s="553">
        <f>0.038%*0</f>
        <v>0</v>
      </c>
      <c r="D300" s="427" t="s">
        <v>220</v>
      </c>
      <c r="F300" s="520"/>
      <c r="G300" s="520">
        <f t="shared" si="569"/>
        <v>0</v>
      </c>
      <c r="H300" s="520" t="s">
        <v>136</v>
      </c>
      <c r="I300" s="646"/>
      <c r="J300" s="646"/>
      <c r="K300" s="646"/>
      <c r="L300" s="646"/>
      <c r="M300" s="646"/>
      <c r="N300" s="646"/>
      <c r="O300" s="646"/>
      <c r="P300" s="646"/>
      <c r="Q300" s="646"/>
      <c r="R300" s="646"/>
      <c r="S300" s="646"/>
      <c r="T300" s="646"/>
      <c r="U300" s="646"/>
      <c r="V300" s="646"/>
      <c r="W300" s="646"/>
      <c r="X300" s="646"/>
      <c r="Y300" s="646"/>
      <c r="Z300" s="646"/>
      <c r="AA300" s="646"/>
      <c r="AB300" s="646"/>
      <c r="AC300" s="646"/>
      <c r="AD300" s="646"/>
      <c r="AE300" s="646"/>
      <c r="AF300" s="646"/>
      <c r="AG300" s="646"/>
      <c r="AH300" s="646"/>
      <c r="AI300" s="646"/>
      <c r="AJ300" s="646"/>
      <c r="AK300" s="646"/>
      <c r="AL300" s="646"/>
      <c r="AM300" s="646"/>
      <c r="AN300" s="646"/>
      <c r="AO300" s="646"/>
      <c r="AP300" s="646"/>
      <c r="AQ300" s="646"/>
      <c r="AR300" s="646"/>
      <c r="AS300" s="646"/>
      <c r="AT300" s="646"/>
      <c r="AU300" s="646"/>
      <c r="AV300" s="646"/>
      <c r="AW300" s="646"/>
      <c r="AX300" s="646"/>
      <c r="AY300" s="646"/>
      <c r="AZ300" s="646"/>
      <c r="BA300" s="646"/>
      <c r="BB300" s="646"/>
      <c r="BC300" s="646"/>
      <c r="BD300" s="646"/>
      <c r="BE300" s="646"/>
      <c r="BF300" s="646"/>
      <c r="BG300" s="646"/>
      <c r="BH300" s="646"/>
      <c r="BI300" s="646"/>
      <c r="BJ300" s="646"/>
      <c r="BK300" s="646"/>
      <c r="BL300" s="646"/>
      <c r="BM300" s="646"/>
      <c r="BN300" s="646"/>
      <c r="BO300" s="646"/>
      <c r="BP300" s="646"/>
      <c r="BQ300" s="646"/>
      <c r="BS300" s="442">
        <f t="shared" si="570"/>
        <v>0</v>
      </c>
      <c r="BT300" s="442">
        <f t="shared" si="571"/>
        <v>0</v>
      </c>
      <c r="BU300" s="625">
        <f t="shared" ref="BU300:CY300" si="574">-$C300*$F321</f>
        <v>0</v>
      </c>
      <c r="BV300" s="625">
        <f t="shared" si="574"/>
        <v>0</v>
      </c>
      <c r="BW300" s="625">
        <f t="shared" si="574"/>
        <v>0</v>
      </c>
      <c r="BX300" s="625">
        <f t="shared" si="574"/>
        <v>0</v>
      </c>
      <c r="BY300" s="625">
        <f t="shared" si="574"/>
        <v>0</v>
      </c>
      <c r="BZ300" s="625">
        <f t="shared" si="574"/>
        <v>0</v>
      </c>
      <c r="CA300" s="625">
        <f t="shared" si="574"/>
        <v>0</v>
      </c>
      <c r="CB300" s="625">
        <f t="shared" si="574"/>
        <v>0</v>
      </c>
      <c r="CC300" s="625">
        <f t="shared" si="574"/>
        <v>0</v>
      </c>
      <c r="CD300" s="625">
        <f t="shared" si="574"/>
        <v>0</v>
      </c>
      <c r="CE300" s="625">
        <f t="shared" si="574"/>
        <v>0</v>
      </c>
      <c r="CF300" s="625">
        <f t="shared" si="574"/>
        <v>0</v>
      </c>
      <c r="CG300" s="625">
        <f t="shared" si="574"/>
        <v>0</v>
      </c>
      <c r="CH300" s="625">
        <f t="shared" si="574"/>
        <v>0</v>
      </c>
      <c r="CI300" s="625">
        <f t="shared" si="574"/>
        <v>0</v>
      </c>
      <c r="CJ300" s="625">
        <f t="shared" si="574"/>
        <v>0</v>
      </c>
      <c r="CK300" s="625">
        <f t="shared" si="574"/>
        <v>0</v>
      </c>
      <c r="CL300" s="625">
        <f t="shared" si="574"/>
        <v>0</v>
      </c>
      <c r="CM300" s="625">
        <f t="shared" si="574"/>
        <v>0</v>
      </c>
      <c r="CN300" s="625">
        <f t="shared" si="574"/>
        <v>0</v>
      </c>
      <c r="CO300" s="625">
        <f t="shared" si="574"/>
        <v>0</v>
      </c>
      <c r="CP300" s="625">
        <f t="shared" si="574"/>
        <v>0</v>
      </c>
      <c r="CQ300" s="625">
        <f t="shared" si="574"/>
        <v>0</v>
      </c>
      <c r="CR300" s="625">
        <f t="shared" si="574"/>
        <v>0</v>
      </c>
      <c r="CS300" s="625">
        <f t="shared" si="574"/>
        <v>0</v>
      </c>
      <c r="CT300" s="625">
        <f t="shared" si="574"/>
        <v>0</v>
      </c>
      <c r="CU300" s="625">
        <f t="shared" si="574"/>
        <v>0</v>
      </c>
      <c r="CV300" s="625">
        <f t="shared" si="574"/>
        <v>0</v>
      </c>
      <c r="CW300" s="625">
        <f t="shared" si="574"/>
        <v>0</v>
      </c>
      <c r="CX300" s="625">
        <f t="shared" si="574"/>
        <v>0</v>
      </c>
      <c r="CY300" s="625">
        <f t="shared" si="574"/>
        <v>0</v>
      </c>
    </row>
    <row r="301" spans="1:103">
      <c r="B301" s="427" t="s">
        <v>95</v>
      </c>
      <c r="C301" s="553">
        <v>0.02</v>
      </c>
      <c r="D301" s="427" t="s">
        <v>217</v>
      </c>
      <c r="F301" s="520"/>
      <c r="G301" s="520">
        <f t="shared" si="569"/>
        <v>-119048626.38221525</v>
      </c>
      <c r="H301" s="520" t="s">
        <v>136</v>
      </c>
      <c r="I301" s="625"/>
      <c r="J301" s="520"/>
      <c r="K301" s="520"/>
      <c r="L301" s="520"/>
      <c r="M301" s="520"/>
      <c r="N301" s="520"/>
      <c r="O301" s="520"/>
      <c r="P301" s="520"/>
      <c r="Q301" s="520"/>
      <c r="R301" s="520"/>
      <c r="S301" s="520"/>
      <c r="T301" s="520"/>
      <c r="U301" s="520"/>
      <c r="V301" s="520"/>
      <c r="W301" s="520"/>
      <c r="X301" s="520"/>
      <c r="Y301" s="520"/>
      <c r="Z301" s="520"/>
      <c r="AA301" s="520"/>
      <c r="AB301" s="520"/>
      <c r="AC301" s="520"/>
      <c r="AD301" s="520"/>
      <c r="AE301" s="520"/>
      <c r="AF301" s="520"/>
      <c r="AG301" s="520"/>
      <c r="AH301" s="520"/>
      <c r="AI301" s="520"/>
      <c r="AJ301" s="520"/>
      <c r="AK301" s="520"/>
      <c r="AL301" s="520"/>
      <c r="AM301" s="520"/>
      <c r="AN301" s="520"/>
      <c r="AO301" s="520"/>
      <c r="AP301" s="520"/>
      <c r="AQ301" s="520"/>
      <c r="AR301" s="520"/>
      <c r="AS301" s="520"/>
      <c r="AT301" s="520"/>
      <c r="AU301" s="520"/>
      <c r="AV301" s="520"/>
      <c r="AW301" s="520"/>
      <c r="AX301" s="520"/>
      <c r="AY301" s="520"/>
      <c r="AZ301" s="520"/>
      <c r="BA301" s="520"/>
      <c r="BB301" s="520"/>
      <c r="BC301" s="520"/>
      <c r="BD301" s="520"/>
      <c r="BE301" s="520"/>
      <c r="BF301" s="520"/>
      <c r="BG301" s="520"/>
      <c r="BH301" s="520"/>
      <c r="BI301" s="520"/>
      <c r="BJ301" s="520"/>
      <c r="BK301" s="520"/>
      <c r="BL301" s="520"/>
      <c r="BM301" s="520"/>
      <c r="BN301" s="520"/>
      <c r="BO301" s="520"/>
      <c r="BP301" s="520"/>
      <c r="BQ301" s="520"/>
      <c r="BS301" s="442">
        <f t="shared" si="570"/>
        <v>0</v>
      </c>
      <c r="BT301" s="442">
        <f t="shared" si="571"/>
        <v>0</v>
      </c>
      <c r="BU301" s="442">
        <f t="shared" ref="BU301:CY301" si="575">-BU293*$C301</f>
        <v>-3334581.9465000005</v>
      </c>
      <c r="BV301" s="442">
        <f t="shared" si="575"/>
        <v>-3393049.1313525005</v>
      </c>
      <c r="BW301" s="442">
        <f t="shared" si="575"/>
        <v>-3465709.1383405873</v>
      </c>
      <c r="BX301" s="442">
        <f t="shared" si="575"/>
        <v>-3588304.7445798428</v>
      </c>
      <c r="BY301" s="442">
        <f t="shared" si="575"/>
        <v>-3672185.6235998296</v>
      </c>
      <c r="BZ301" s="442">
        <f t="shared" si="575"/>
        <v>-3695112.7981916317</v>
      </c>
      <c r="CA301" s="442">
        <f t="shared" si="575"/>
        <v>-3781556.024545148</v>
      </c>
      <c r="CB301" s="442">
        <f t="shared" si="575"/>
        <v>-3870026.8032014742</v>
      </c>
      <c r="CC301" s="442">
        <f t="shared" si="575"/>
        <v>-3960572.8185801688</v>
      </c>
      <c r="CD301" s="442">
        <f t="shared" si="575"/>
        <v>-4053242.8796125501</v>
      </c>
      <c r="CE301" s="442">
        <f t="shared" si="575"/>
        <v>-3915918.3082719808</v>
      </c>
      <c r="CF301" s="442">
        <f t="shared" si="575"/>
        <v>-3915918.3082719808</v>
      </c>
      <c r="CG301" s="442">
        <f t="shared" si="575"/>
        <v>-3915918.3082719808</v>
      </c>
      <c r="CH301" s="442">
        <f t="shared" si="575"/>
        <v>-3915918.3082719808</v>
      </c>
      <c r="CI301" s="442">
        <f t="shared" si="575"/>
        <v>-3915918.3082719808</v>
      </c>
      <c r="CJ301" s="442">
        <f t="shared" si="575"/>
        <v>-3915918.3082719808</v>
      </c>
      <c r="CK301" s="442">
        <f t="shared" si="575"/>
        <v>-3915918.3082719808</v>
      </c>
      <c r="CL301" s="442">
        <f t="shared" si="575"/>
        <v>-3915918.3082719808</v>
      </c>
      <c r="CM301" s="442">
        <f t="shared" si="575"/>
        <v>-3915918.3082719808</v>
      </c>
      <c r="CN301" s="442">
        <f t="shared" si="575"/>
        <v>-3915918.3082719808</v>
      </c>
      <c r="CO301" s="442">
        <f t="shared" si="575"/>
        <v>-3915918.3082719808</v>
      </c>
      <c r="CP301" s="442">
        <f t="shared" si="575"/>
        <v>-3915918.3082719808</v>
      </c>
      <c r="CQ301" s="442">
        <f t="shared" si="575"/>
        <v>-3915918.3082719808</v>
      </c>
      <c r="CR301" s="442">
        <f t="shared" si="575"/>
        <v>-3915918.3082719808</v>
      </c>
      <c r="CS301" s="442">
        <f t="shared" si="575"/>
        <v>-3915918.3082719808</v>
      </c>
      <c r="CT301" s="442">
        <f t="shared" si="575"/>
        <v>-3915918.3082719808</v>
      </c>
      <c r="CU301" s="442">
        <f t="shared" si="575"/>
        <v>-3915918.3082719808</v>
      </c>
      <c r="CV301" s="442">
        <f t="shared" si="575"/>
        <v>-3915918.3082719808</v>
      </c>
      <c r="CW301" s="442">
        <f t="shared" si="575"/>
        <v>-3915918.3082719808</v>
      </c>
      <c r="CX301" s="442">
        <f t="shared" si="575"/>
        <v>-3915918.3082719808</v>
      </c>
      <c r="CY301" s="442">
        <f t="shared" si="575"/>
        <v>-3915918.3082719808</v>
      </c>
    </row>
    <row r="302" spans="1:103">
      <c r="B302" s="427" t="s">
        <v>24</v>
      </c>
      <c r="C302" s="540"/>
      <c r="F302" s="520"/>
      <c r="G302" s="520">
        <f t="shared" si="569"/>
        <v>0</v>
      </c>
      <c r="H302" s="520" t="s">
        <v>136</v>
      </c>
      <c r="I302" s="625"/>
      <c r="J302" s="520"/>
      <c r="K302" s="520"/>
      <c r="L302" s="520"/>
      <c r="M302" s="520"/>
      <c r="N302" s="520"/>
      <c r="O302" s="520"/>
      <c r="P302" s="520"/>
      <c r="Q302" s="520"/>
      <c r="R302" s="520"/>
      <c r="S302" s="520"/>
      <c r="T302" s="520"/>
      <c r="U302" s="520"/>
      <c r="V302" s="520"/>
      <c r="W302" s="520"/>
      <c r="X302" s="520"/>
      <c r="Y302" s="520"/>
      <c r="Z302" s="520"/>
      <c r="AA302" s="520"/>
      <c r="AB302" s="520"/>
      <c r="AC302" s="520"/>
      <c r="AD302" s="520"/>
      <c r="AE302" s="520"/>
      <c r="AF302" s="520"/>
      <c r="AG302" s="520"/>
      <c r="AH302" s="520"/>
      <c r="AI302" s="520"/>
      <c r="AJ302" s="520"/>
      <c r="AK302" s="520"/>
      <c r="AL302" s="520"/>
      <c r="AM302" s="520"/>
      <c r="AN302" s="520"/>
      <c r="AO302" s="520"/>
      <c r="AP302" s="520"/>
      <c r="AQ302" s="520"/>
      <c r="AR302" s="520"/>
      <c r="AS302" s="520"/>
      <c r="AT302" s="520"/>
      <c r="AU302" s="520"/>
      <c r="AV302" s="520"/>
      <c r="AW302" s="520"/>
      <c r="AX302" s="520"/>
      <c r="AY302" s="520"/>
      <c r="AZ302" s="520"/>
      <c r="BA302" s="520"/>
      <c r="BB302" s="520"/>
      <c r="BC302" s="520"/>
      <c r="BD302" s="520"/>
      <c r="BE302" s="520"/>
      <c r="BF302" s="520"/>
      <c r="BG302" s="520"/>
      <c r="BH302" s="520"/>
      <c r="BI302" s="520"/>
      <c r="BJ302" s="520"/>
      <c r="BK302" s="520"/>
      <c r="BL302" s="520"/>
      <c r="BM302" s="520"/>
      <c r="BN302" s="520"/>
      <c r="BO302" s="520"/>
      <c r="BP302" s="520"/>
      <c r="BQ302" s="520"/>
      <c r="BS302" s="442">
        <f t="shared" si="570"/>
        <v>0</v>
      </c>
      <c r="BT302" s="442">
        <f t="shared" si="571"/>
        <v>0</v>
      </c>
      <c r="BU302" s="442">
        <f t="shared" ref="BU302:CY302" si="576">-BU336</f>
        <v>0</v>
      </c>
      <c r="BV302" s="442">
        <f t="shared" si="576"/>
        <v>0</v>
      </c>
      <c r="BW302" s="442">
        <f t="shared" si="576"/>
        <v>0</v>
      </c>
      <c r="BX302" s="442">
        <f t="shared" si="576"/>
        <v>0</v>
      </c>
      <c r="BY302" s="442">
        <f t="shared" si="576"/>
        <v>0</v>
      </c>
      <c r="BZ302" s="442">
        <f t="shared" si="576"/>
        <v>0</v>
      </c>
      <c r="CA302" s="442">
        <f t="shared" si="576"/>
        <v>0</v>
      </c>
      <c r="CB302" s="442">
        <f t="shared" si="576"/>
        <v>0</v>
      </c>
      <c r="CC302" s="442">
        <f t="shared" si="576"/>
        <v>0</v>
      </c>
      <c r="CD302" s="442">
        <f t="shared" si="576"/>
        <v>0</v>
      </c>
      <c r="CE302" s="442">
        <f t="shared" si="576"/>
        <v>0</v>
      </c>
      <c r="CF302" s="442">
        <f t="shared" si="576"/>
        <v>0</v>
      </c>
      <c r="CG302" s="442">
        <f t="shared" si="576"/>
        <v>0</v>
      </c>
      <c r="CH302" s="442">
        <f t="shared" si="576"/>
        <v>0</v>
      </c>
      <c r="CI302" s="442">
        <f t="shared" si="576"/>
        <v>0</v>
      </c>
      <c r="CJ302" s="442">
        <f t="shared" si="576"/>
        <v>0</v>
      </c>
      <c r="CK302" s="442">
        <f t="shared" si="576"/>
        <v>0</v>
      </c>
      <c r="CL302" s="442">
        <f t="shared" si="576"/>
        <v>0</v>
      </c>
      <c r="CM302" s="442">
        <f t="shared" si="576"/>
        <v>0</v>
      </c>
      <c r="CN302" s="442">
        <f t="shared" si="576"/>
        <v>0</v>
      </c>
      <c r="CO302" s="442">
        <f t="shared" si="576"/>
        <v>0</v>
      </c>
      <c r="CP302" s="442">
        <f t="shared" si="576"/>
        <v>0</v>
      </c>
      <c r="CQ302" s="442">
        <f t="shared" si="576"/>
        <v>0</v>
      </c>
      <c r="CR302" s="442">
        <f t="shared" si="576"/>
        <v>0</v>
      </c>
      <c r="CS302" s="442">
        <f t="shared" si="576"/>
        <v>0</v>
      </c>
      <c r="CT302" s="442">
        <f t="shared" si="576"/>
        <v>0</v>
      </c>
      <c r="CU302" s="442">
        <f t="shared" si="576"/>
        <v>0</v>
      </c>
      <c r="CV302" s="442">
        <f t="shared" si="576"/>
        <v>0</v>
      </c>
      <c r="CW302" s="442">
        <f t="shared" si="576"/>
        <v>0</v>
      </c>
      <c r="CX302" s="442">
        <f t="shared" si="576"/>
        <v>0</v>
      </c>
      <c r="CY302" s="442">
        <f t="shared" si="576"/>
        <v>0</v>
      </c>
    </row>
    <row r="303" spans="1:103">
      <c r="B303" s="427" t="s">
        <v>221</v>
      </c>
      <c r="C303" s="540"/>
      <c r="F303" s="520"/>
      <c r="G303" s="520">
        <f t="shared" si="569"/>
        <v>0</v>
      </c>
      <c r="H303" s="520" t="s">
        <v>136</v>
      </c>
      <c r="I303" s="625"/>
      <c r="J303" s="520"/>
      <c r="K303" s="520"/>
      <c r="L303" s="520"/>
      <c r="M303" s="520"/>
      <c r="N303" s="520"/>
      <c r="O303" s="520"/>
      <c r="P303" s="520"/>
      <c r="Q303" s="520"/>
      <c r="R303" s="520"/>
      <c r="S303" s="520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20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20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S303" s="442">
        <f t="shared" si="570"/>
        <v>0</v>
      </c>
      <c r="BT303" s="442">
        <f t="shared" si="571"/>
        <v>0</v>
      </c>
      <c r="BU303" s="442">
        <f t="shared" ref="BU303:CY303" si="577">-BU334</f>
        <v>0</v>
      </c>
      <c r="BV303" s="442">
        <f t="shared" si="577"/>
        <v>0</v>
      </c>
      <c r="BW303" s="442">
        <f t="shared" si="577"/>
        <v>0</v>
      </c>
      <c r="BX303" s="442">
        <f t="shared" si="577"/>
        <v>0</v>
      </c>
      <c r="BY303" s="442">
        <f t="shared" si="577"/>
        <v>0</v>
      </c>
      <c r="BZ303" s="442">
        <f t="shared" si="577"/>
        <v>0</v>
      </c>
      <c r="CA303" s="442">
        <f t="shared" si="577"/>
        <v>0</v>
      </c>
      <c r="CB303" s="442">
        <f t="shared" si="577"/>
        <v>0</v>
      </c>
      <c r="CC303" s="442">
        <f t="shared" si="577"/>
        <v>0</v>
      </c>
      <c r="CD303" s="442">
        <f t="shared" si="577"/>
        <v>0</v>
      </c>
      <c r="CE303" s="442">
        <f t="shared" si="577"/>
        <v>0</v>
      </c>
      <c r="CF303" s="442">
        <f t="shared" si="577"/>
        <v>0</v>
      </c>
      <c r="CG303" s="442">
        <f t="shared" si="577"/>
        <v>0</v>
      </c>
      <c r="CH303" s="442">
        <f t="shared" si="577"/>
        <v>0</v>
      </c>
      <c r="CI303" s="442">
        <f t="shared" si="577"/>
        <v>0</v>
      </c>
      <c r="CJ303" s="442">
        <f t="shared" si="577"/>
        <v>0</v>
      </c>
      <c r="CK303" s="442">
        <f t="shared" si="577"/>
        <v>0</v>
      </c>
      <c r="CL303" s="442">
        <f t="shared" si="577"/>
        <v>0</v>
      </c>
      <c r="CM303" s="442">
        <f t="shared" si="577"/>
        <v>0</v>
      </c>
      <c r="CN303" s="442">
        <f t="shared" si="577"/>
        <v>0</v>
      </c>
      <c r="CO303" s="442">
        <f t="shared" si="577"/>
        <v>0</v>
      </c>
      <c r="CP303" s="442">
        <f t="shared" si="577"/>
        <v>0</v>
      </c>
      <c r="CQ303" s="442">
        <f t="shared" si="577"/>
        <v>0</v>
      </c>
      <c r="CR303" s="442">
        <f t="shared" si="577"/>
        <v>0</v>
      </c>
      <c r="CS303" s="442">
        <f t="shared" si="577"/>
        <v>0</v>
      </c>
      <c r="CT303" s="442">
        <f t="shared" si="577"/>
        <v>0</v>
      </c>
      <c r="CU303" s="442">
        <f t="shared" si="577"/>
        <v>0</v>
      </c>
      <c r="CV303" s="442">
        <f t="shared" si="577"/>
        <v>0</v>
      </c>
      <c r="CW303" s="442">
        <f t="shared" si="577"/>
        <v>0</v>
      </c>
      <c r="CX303" s="442">
        <f t="shared" si="577"/>
        <v>0</v>
      </c>
      <c r="CY303" s="442">
        <f t="shared" si="577"/>
        <v>0</v>
      </c>
    </row>
    <row r="304" spans="1:103">
      <c r="B304" s="427" t="s">
        <v>222</v>
      </c>
      <c r="C304" s="553">
        <v>0.02</v>
      </c>
      <c r="D304" s="427" t="s">
        <v>118</v>
      </c>
      <c r="F304" s="520"/>
      <c r="G304" s="520">
        <f t="shared" si="569"/>
        <v>1486492212.7894893</v>
      </c>
      <c r="H304" s="520" t="s">
        <v>136</v>
      </c>
      <c r="I304" s="625"/>
      <c r="J304" s="625"/>
      <c r="K304" s="625"/>
      <c r="L304" s="625"/>
      <c r="M304" s="625"/>
      <c r="N304" s="625"/>
      <c r="O304" s="625"/>
      <c r="P304" s="625"/>
      <c r="Q304" s="625"/>
      <c r="R304" s="625"/>
      <c r="S304" s="625"/>
      <c r="T304" s="625"/>
      <c r="U304" s="625"/>
      <c r="V304" s="625"/>
      <c r="W304" s="625"/>
      <c r="X304" s="625"/>
      <c r="Y304" s="625"/>
      <c r="Z304" s="625"/>
      <c r="AA304" s="625"/>
      <c r="AB304" s="625"/>
      <c r="AC304" s="625"/>
      <c r="AD304" s="625"/>
      <c r="AE304" s="625"/>
      <c r="AF304" s="625"/>
      <c r="AG304" s="625"/>
      <c r="AH304" s="625"/>
      <c r="AI304" s="625"/>
      <c r="AJ304" s="625"/>
      <c r="AK304" s="625"/>
      <c r="AL304" s="625"/>
      <c r="AM304" s="625"/>
      <c r="AN304" s="625"/>
      <c r="AO304" s="625"/>
      <c r="AP304" s="625"/>
      <c r="AQ304" s="625"/>
      <c r="AR304" s="625"/>
      <c r="AS304" s="625"/>
      <c r="AT304" s="625"/>
      <c r="AU304" s="625"/>
      <c r="AV304" s="625"/>
      <c r="AW304" s="625"/>
      <c r="AX304" s="625"/>
      <c r="AY304" s="625"/>
      <c r="AZ304" s="625"/>
      <c r="BA304" s="625"/>
      <c r="BB304" s="625"/>
      <c r="BC304" s="625"/>
      <c r="BD304" s="625"/>
      <c r="BE304" s="625"/>
      <c r="BF304" s="625"/>
      <c r="BG304" s="625"/>
      <c r="BH304" s="625"/>
      <c r="BI304" s="625"/>
      <c r="BJ304" s="625"/>
      <c r="BK304" s="625"/>
      <c r="BL304" s="625"/>
      <c r="BM304" s="625"/>
      <c r="BN304" s="625"/>
      <c r="BO304" s="625"/>
      <c r="BP304" s="625"/>
      <c r="BQ304" s="625"/>
      <c r="BR304" s="625"/>
      <c r="BS304" s="442">
        <f t="shared" si="570"/>
        <v>0</v>
      </c>
      <c r="BT304" s="442">
        <f t="shared" si="571"/>
        <v>0</v>
      </c>
      <c r="BU304" s="442">
        <v>0</v>
      </c>
      <c r="BV304" s="442">
        <v>0</v>
      </c>
      <c r="BW304" s="442">
        <v>0</v>
      </c>
      <c r="BX304" s="442">
        <v>0</v>
      </c>
      <c r="BY304" s="442">
        <v>0</v>
      </c>
      <c r="BZ304" s="442">
        <v>0</v>
      </c>
      <c r="CA304" s="442">
        <v>0</v>
      </c>
      <c r="CB304" s="442">
        <v>0</v>
      </c>
      <c r="CC304" s="442">
        <v>0</v>
      </c>
      <c r="CD304" s="442">
        <v>0</v>
      </c>
      <c r="CE304" s="442">
        <v>0</v>
      </c>
      <c r="CF304" s="442">
        <v>0</v>
      </c>
      <c r="CG304" s="442">
        <v>0</v>
      </c>
      <c r="CH304" s="442">
        <v>0</v>
      </c>
      <c r="CI304" s="442">
        <v>0</v>
      </c>
      <c r="CJ304" s="442">
        <v>0</v>
      </c>
      <c r="CK304" s="442">
        <v>0</v>
      </c>
      <c r="CL304" s="442">
        <v>0</v>
      </c>
      <c r="CM304" s="442">
        <v>0</v>
      </c>
      <c r="CN304" s="442">
        <v>0</v>
      </c>
      <c r="CO304" s="442">
        <v>0</v>
      </c>
      <c r="CP304" s="442">
        <v>0</v>
      </c>
      <c r="CQ304" s="442">
        <v>0</v>
      </c>
      <c r="CR304" s="442">
        <v>0</v>
      </c>
      <c r="CS304" s="442">
        <v>0</v>
      </c>
      <c r="CT304" s="442">
        <v>0</v>
      </c>
      <c r="CU304" s="442">
        <v>0</v>
      </c>
      <c r="CV304" s="442">
        <v>0</v>
      </c>
      <c r="CW304" s="442">
        <v>0</v>
      </c>
      <c r="CX304" s="442">
        <v>0</v>
      </c>
      <c r="CY304" s="625">
        <f>(CX305*(1+C304))/(C274-C304)</f>
        <v>1486492212.7894893</v>
      </c>
    </row>
    <row r="305" spans="1:103" s="428" customFormat="1">
      <c r="A305" s="460"/>
      <c r="B305" s="506" t="s">
        <v>96</v>
      </c>
      <c r="C305" s="506"/>
      <c r="D305" s="506"/>
      <c r="E305" s="506"/>
      <c r="F305" s="506"/>
      <c r="G305" s="509">
        <f t="shared" si="569"/>
        <v>7282579685.2180376</v>
      </c>
      <c r="H305" s="509" t="s">
        <v>136</v>
      </c>
      <c r="I305" s="623"/>
      <c r="J305" s="623"/>
      <c r="K305" s="623"/>
      <c r="L305" s="623"/>
      <c r="M305" s="623"/>
      <c r="N305" s="623"/>
      <c r="O305" s="623"/>
      <c r="P305" s="623"/>
      <c r="Q305" s="623"/>
      <c r="R305" s="623"/>
      <c r="S305" s="623"/>
      <c r="T305" s="623"/>
      <c r="U305" s="623"/>
      <c r="V305" s="623"/>
      <c r="W305" s="623"/>
      <c r="X305" s="623"/>
      <c r="Y305" s="623"/>
      <c r="Z305" s="623"/>
      <c r="AA305" s="623"/>
      <c r="AB305" s="623"/>
      <c r="AC305" s="623"/>
      <c r="AD305" s="623"/>
      <c r="AE305" s="623"/>
      <c r="AF305" s="623"/>
      <c r="AG305" s="623"/>
      <c r="AH305" s="623"/>
      <c r="AI305" s="623"/>
      <c r="AJ305" s="623"/>
      <c r="AK305" s="623"/>
      <c r="AL305" s="623"/>
      <c r="AM305" s="623"/>
      <c r="AN305" s="623"/>
      <c r="AO305" s="623"/>
      <c r="AP305" s="623"/>
      <c r="AQ305" s="623"/>
      <c r="AR305" s="623"/>
      <c r="AS305" s="623"/>
      <c r="AT305" s="623"/>
      <c r="AU305" s="623"/>
      <c r="AV305" s="623"/>
      <c r="AW305" s="623"/>
      <c r="AX305" s="623"/>
      <c r="AY305" s="623"/>
      <c r="AZ305" s="623"/>
      <c r="BA305" s="623"/>
      <c r="BB305" s="623"/>
      <c r="BC305" s="623"/>
      <c r="BD305" s="623"/>
      <c r="BE305" s="623"/>
      <c r="BF305" s="623"/>
      <c r="BG305" s="623"/>
      <c r="BH305" s="623"/>
      <c r="BI305" s="623"/>
      <c r="BJ305" s="623"/>
      <c r="BK305" s="623"/>
      <c r="BL305" s="623"/>
      <c r="BM305" s="623"/>
      <c r="BN305" s="623"/>
      <c r="BO305" s="623"/>
      <c r="BP305" s="623"/>
      <c r="BQ305" s="623"/>
      <c r="BR305" s="623"/>
      <c r="BS305" s="509">
        <f t="shared" ref="BS305:CY305" si="578">SUM(BS296:BS304)</f>
        <v>-1212553.6200000001</v>
      </c>
      <c r="BT305" s="509">
        <f t="shared" si="578"/>
        <v>39095657.759999998</v>
      </c>
      <c r="BU305" s="509">
        <f t="shared" si="578"/>
        <v>160969408.13850001</v>
      </c>
      <c r="BV305" s="509">
        <f t="shared" si="578"/>
        <v>163834300.19627249</v>
      </c>
      <c r="BW305" s="509">
        <f t="shared" si="578"/>
        <v>167394640.53868875</v>
      </c>
      <c r="BX305" s="509">
        <f t="shared" si="578"/>
        <v>173401825.24441227</v>
      </c>
      <c r="BY305" s="509">
        <f t="shared" si="578"/>
        <v>177511988.31639165</v>
      </c>
      <c r="BZ305" s="509">
        <f t="shared" si="578"/>
        <v>178635419.87138993</v>
      </c>
      <c r="CA305" s="509">
        <f t="shared" si="578"/>
        <v>182871137.96271223</v>
      </c>
      <c r="CB305" s="509">
        <f t="shared" si="578"/>
        <v>187206206.11687222</v>
      </c>
      <c r="CC305" s="509">
        <f t="shared" si="578"/>
        <v>191642960.87042823</v>
      </c>
      <c r="CD305" s="509">
        <f t="shared" si="578"/>
        <v>196183793.86101496</v>
      </c>
      <c r="CE305" s="509">
        <f t="shared" si="578"/>
        <v>189454889.86532706</v>
      </c>
      <c r="CF305" s="509">
        <f t="shared" si="578"/>
        <v>189454889.86532706</v>
      </c>
      <c r="CG305" s="509">
        <f t="shared" si="578"/>
        <v>189454889.86532706</v>
      </c>
      <c r="CH305" s="509">
        <f t="shared" si="578"/>
        <v>189454889.86532706</v>
      </c>
      <c r="CI305" s="509">
        <f t="shared" si="578"/>
        <v>189454889.86532706</v>
      </c>
      <c r="CJ305" s="509">
        <f t="shared" si="578"/>
        <v>189454889.86532706</v>
      </c>
      <c r="CK305" s="509">
        <f t="shared" si="578"/>
        <v>189454889.86532706</v>
      </c>
      <c r="CL305" s="509">
        <f t="shared" si="578"/>
        <v>189454889.86532706</v>
      </c>
      <c r="CM305" s="509">
        <f t="shared" si="578"/>
        <v>189454889.86532706</v>
      </c>
      <c r="CN305" s="509">
        <f t="shared" si="578"/>
        <v>189454889.86532706</v>
      </c>
      <c r="CO305" s="509">
        <f t="shared" si="578"/>
        <v>189454889.86532706</v>
      </c>
      <c r="CP305" s="509">
        <f t="shared" si="578"/>
        <v>189454889.86532706</v>
      </c>
      <c r="CQ305" s="509">
        <f t="shared" si="578"/>
        <v>189454889.86532706</v>
      </c>
      <c r="CR305" s="509">
        <f t="shared" si="578"/>
        <v>189454889.86532706</v>
      </c>
      <c r="CS305" s="509">
        <f t="shared" si="578"/>
        <v>189454889.86532706</v>
      </c>
      <c r="CT305" s="509">
        <f t="shared" si="578"/>
        <v>189454889.86532706</v>
      </c>
      <c r="CU305" s="509">
        <f t="shared" si="578"/>
        <v>189454889.86532706</v>
      </c>
      <c r="CV305" s="509">
        <f t="shared" si="578"/>
        <v>189454889.86532706</v>
      </c>
      <c r="CW305" s="509">
        <f t="shared" si="578"/>
        <v>189454889.86532706</v>
      </c>
      <c r="CX305" s="509">
        <f t="shared" si="578"/>
        <v>189454889.86532706</v>
      </c>
      <c r="CY305" s="509">
        <f t="shared" si="578"/>
        <v>1675947102.6548164</v>
      </c>
    </row>
    <row r="306" spans="1:103" s="428" customFormat="1">
      <c r="A306" s="460"/>
      <c r="B306" s="427" t="s">
        <v>144</v>
      </c>
      <c r="C306" s="540"/>
      <c r="F306" s="437"/>
      <c r="G306" s="540">
        <f>-SUM(G294:G295,G298:G303)/G293</f>
        <v>3.3010709612899661E-2</v>
      </c>
      <c r="H306" s="437"/>
      <c r="I306" s="646"/>
      <c r="J306" s="646"/>
      <c r="K306" s="646"/>
      <c r="L306" s="646"/>
      <c r="M306" s="646"/>
      <c r="N306" s="646"/>
      <c r="O306" s="646"/>
      <c r="P306" s="646"/>
      <c r="Q306" s="646"/>
      <c r="R306" s="646"/>
      <c r="S306" s="646"/>
      <c r="T306" s="646"/>
      <c r="U306" s="646"/>
      <c r="V306" s="646"/>
      <c r="W306" s="646"/>
      <c r="X306" s="646"/>
      <c r="Y306" s="646"/>
      <c r="Z306" s="646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646"/>
      <c r="BL306" s="646"/>
      <c r="BM306" s="646"/>
      <c r="BN306" s="646"/>
      <c r="BO306" s="646"/>
      <c r="BP306" s="646"/>
      <c r="BQ306" s="646"/>
      <c r="BS306" s="646"/>
      <c r="BT306" s="646"/>
      <c r="BU306" s="646"/>
      <c r="BV306" s="648"/>
      <c r="BW306" s="646"/>
      <c r="BX306" s="646"/>
      <c r="BY306" s="646"/>
      <c r="BZ306" s="646"/>
      <c r="CA306" s="646"/>
      <c r="CB306" s="646"/>
      <c r="CC306" s="646"/>
      <c r="CD306" s="646"/>
      <c r="CE306" s="646"/>
      <c r="CF306" s="646"/>
      <c r="CG306" s="646"/>
      <c r="CH306" s="646"/>
      <c r="CI306" s="646"/>
      <c r="CJ306" s="646"/>
      <c r="CK306" s="646"/>
      <c r="CL306" s="646"/>
      <c r="CM306" s="646"/>
      <c r="CN306" s="646"/>
      <c r="CO306" s="646"/>
      <c r="CP306" s="646"/>
      <c r="CQ306" s="646"/>
      <c r="CR306" s="646"/>
      <c r="CS306" s="646"/>
      <c r="CT306" s="646"/>
      <c r="CU306" s="646"/>
      <c r="CV306" s="646"/>
      <c r="CW306" s="646"/>
      <c r="CX306" s="646"/>
      <c r="CY306" s="649"/>
    </row>
    <row r="307" spans="1:103" s="428" customFormat="1">
      <c r="A307" s="460"/>
      <c r="F307" s="514"/>
      <c r="G307" s="514"/>
      <c r="H307" s="514"/>
      <c r="I307" s="646"/>
      <c r="J307" s="646"/>
      <c r="K307" s="646"/>
      <c r="L307" s="646"/>
      <c r="M307" s="646"/>
      <c r="N307" s="646"/>
      <c r="O307" s="646"/>
      <c r="P307" s="646"/>
      <c r="Q307" s="646"/>
      <c r="R307" s="646"/>
      <c r="S307" s="646"/>
      <c r="T307" s="646"/>
      <c r="U307" s="646"/>
      <c r="V307" s="650"/>
      <c r="W307" s="650"/>
      <c r="X307" s="650"/>
      <c r="Y307" s="650"/>
      <c r="Z307" s="650"/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650"/>
      <c r="BL307" s="650"/>
      <c r="BM307" s="650"/>
      <c r="BN307" s="650"/>
      <c r="BO307" s="650"/>
      <c r="BP307" s="650"/>
      <c r="BQ307" s="650"/>
      <c r="BS307" s="646"/>
      <c r="BT307" s="646"/>
      <c r="BU307" s="442"/>
      <c r="BV307" s="646"/>
      <c r="BW307" s="646" t="s">
        <v>268</v>
      </c>
      <c r="BX307" s="646"/>
      <c r="BY307" s="646"/>
      <c r="BZ307" s="646"/>
      <c r="CA307" s="646"/>
      <c r="CB307" s="646"/>
      <c r="CC307" s="646"/>
      <c r="CD307" s="646"/>
      <c r="CE307" s="646"/>
      <c r="CF307" s="646"/>
      <c r="CG307" s="646"/>
      <c r="CH307" s="646"/>
      <c r="CI307" s="646"/>
      <c r="CJ307" s="646"/>
      <c r="CK307" s="646"/>
      <c r="CL307" s="646"/>
      <c r="CM307" s="646"/>
      <c r="CN307" s="646"/>
      <c r="CO307" s="646"/>
      <c r="CP307" s="646"/>
      <c r="CQ307" s="646"/>
      <c r="CR307" s="646"/>
      <c r="CS307" s="646"/>
      <c r="CT307" s="646"/>
      <c r="CU307" s="646"/>
      <c r="CY307" s="430"/>
    </row>
    <row r="308" spans="1:103" s="428" customFormat="1">
      <c r="A308" s="460"/>
      <c r="B308" s="428" t="s">
        <v>97</v>
      </c>
      <c r="F308" s="556"/>
      <c r="G308" s="556"/>
      <c r="H308" s="556"/>
      <c r="L308" s="514"/>
      <c r="M308" s="514"/>
      <c r="N308" s="514"/>
      <c r="O308" s="514"/>
      <c r="P308" s="514"/>
      <c r="Q308" s="514"/>
      <c r="R308" s="514"/>
      <c r="S308" s="514"/>
    </row>
    <row r="309" spans="1:103">
      <c r="B309" s="427" t="s">
        <v>98</v>
      </c>
      <c r="BS309" s="540"/>
      <c r="BT309" s="540"/>
      <c r="BU309" s="540">
        <f t="shared" ref="BU309:CY309" si="579">BU305/$F321</f>
        <v>6.349756420361316E-2</v>
      </c>
      <c r="BV309" s="540">
        <f t="shared" si="579"/>
        <v>6.4627677493327873E-2</v>
      </c>
      <c r="BW309" s="540">
        <f t="shared" si="579"/>
        <v>6.6032124102740605E-2</v>
      </c>
      <c r="BX309" s="540">
        <f t="shared" si="579"/>
        <v>6.8401776827104507E-2</v>
      </c>
      <c r="BY309" s="540">
        <f t="shared" si="579"/>
        <v>7.002311187808373E-2</v>
      </c>
      <c r="BZ309" s="540">
        <f t="shared" si="579"/>
        <v>7.0466271656806967E-2</v>
      </c>
      <c r="CA309" s="540">
        <f t="shared" si="579"/>
        <v>7.2137134366451333E-2</v>
      </c>
      <c r="CB309" s="540">
        <f t="shared" si="579"/>
        <v>7.3847187671791006E-2</v>
      </c>
      <c r="CC309" s="540">
        <f t="shared" si="579"/>
        <v>7.5597353265847309E-2</v>
      </c>
      <c r="CD309" s="540">
        <f t="shared" si="579"/>
        <v>7.7388574577350058E-2</v>
      </c>
      <c r="CE309" s="540">
        <f t="shared" si="579"/>
        <v>7.4734225416057787E-2</v>
      </c>
      <c r="CF309" s="540">
        <f t="shared" si="579"/>
        <v>7.4734225416057787E-2</v>
      </c>
      <c r="CG309" s="540">
        <f t="shared" si="579"/>
        <v>7.4734225416057787E-2</v>
      </c>
      <c r="CH309" s="540">
        <f t="shared" si="579"/>
        <v>7.4734225416057787E-2</v>
      </c>
      <c r="CI309" s="540">
        <f t="shared" si="579"/>
        <v>7.4734225416057787E-2</v>
      </c>
      <c r="CJ309" s="540">
        <f t="shared" si="579"/>
        <v>7.4734225416057787E-2</v>
      </c>
      <c r="CK309" s="540">
        <f t="shared" si="579"/>
        <v>7.4734225416057787E-2</v>
      </c>
      <c r="CL309" s="540">
        <f t="shared" si="579"/>
        <v>7.4734225416057787E-2</v>
      </c>
      <c r="CM309" s="540">
        <f t="shared" si="579"/>
        <v>7.4734225416057787E-2</v>
      </c>
      <c r="CN309" s="540">
        <f t="shared" si="579"/>
        <v>7.4734225416057787E-2</v>
      </c>
      <c r="CO309" s="540">
        <f t="shared" si="579"/>
        <v>7.4734225416057787E-2</v>
      </c>
      <c r="CP309" s="540">
        <f t="shared" si="579"/>
        <v>7.4734225416057787E-2</v>
      </c>
      <c r="CQ309" s="540">
        <f t="shared" si="579"/>
        <v>7.4734225416057787E-2</v>
      </c>
      <c r="CR309" s="540">
        <f t="shared" si="579"/>
        <v>7.4734225416057787E-2</v>
      </c>
      <c r="CS309" s="540">
        <f t="shared" si="579"/>
        <v>7.4734225416057787E-2</v>
      </c>
      <c r="CT309" s="540">
        <f t="shared" si="579"/>
        <v>7.4734225416057787E-2</v>
      </c>
      <c r="CU309" s="540">
        <f t="shared" si="579"/>
        <v>7.4734225416057787E-2</v>
      </c>
      <c r="CV309" s="540">
        <f t="shared" si="579"/>
        <v>7.4734225416057787E-2</v>
      </c>
      <c r="CW309" s="540">
        <f t="shared" si="579"/>
        <v>7.4734225416057787E-2</v>
      </c>
      <c r="CX309" s="540">
        <f t="shared" si="579"/>
        <v>7.4734225416057787E-2</v>
      </c>
      <c r="CY309" s="540">
        <f t="shared" si="579"/>
        <v>0.66111045560358805</v>
      </c>
    </row>
    <row r="310" spans="1:103">
      <c r="B310" s="427" t="s">
        <v>99</v>
      </c>
      <c r="BQ310" s="442"/>
      <c r="BS310" s="491"/>
      <c r="BT310" s="491"/>
      <c r="BU310" s="491">
        <f>AVERAGE(BU309:$CY309)</f>
        <v>9.2187539998963189E-2</v>
      </c>
      <c r="BV310" s="491">
        <f>AVERAGE(BV309:$CY309)</f>
        <v>9.3143872525474861E-2</v>
      </c>
      <c r="BW310" s="491">
        <f>AVERAGE(BW309:$CY309)</f>
        <v>9.4127189595548888E-2</v>
      </c>
      <c r="BX310" s="491">
        <f>AVERAGE(BX309:$CY309)</f>
        <v>9.5130584791720624E-2</v>
      </c>
      <c r="BY310" s="491">
        <f>AVERAGE(BY309:$CY309)</f>
        <v>9.6120540642261956E-2</v>
      </c>
      <c r="BZ310" s="491">
        <f>AVERAGE(BZ309:$CY309)</f>
        <v>9.7124287902422654E-2</v>
      </c>
      <c r="CA310" s="491">
        <f>AVERAGE(CA309:$CY309)</f>
        <v>9.8190608552247302E-2</v>
      </c>
      <c r="CB310" s="491">
        <f>AVERAGE(CB309:$CY309)</f>
        <v>9.9276169976655462E-2</v>
      </c>
      <c r="CC310" s="491">
        <f>AVERAGE(CC309:$CY309)</f>
        <v>0.10038177790295393</v>
      </c>
      <c r="CD310" s="491">
        <f>AVERAGE(CD309:$CY309)</f>
        <v>0.10150834265918605</v>
      </c>
      <c r="CE310" s="491">
        <f>AVERAGE(CE309:$CY309)</f>
        <v>0.10265690304403539</v>
      </c>
      <c r="CF310" s="491">
        <f>AVERAGE(CF309:$CY309)</f>
        <v>0.10405303692543429</v>
      </c>
      <c r="CG310" s="491">
        <f>AVERAGE(CG309:$CY309)</f>
        <v>0.10559613226803305</v>
      </c>
      <c r="CH310" s="491">
        <f>AVERAGE(CH309:$CY309)</f>
        <v>0.10731068264869835</v>
      </c>
      <c r="CI310" s="491">
        <f>AVERAGE(CI309:$CY309)</f>
        <v>0.10922694483885369</v>
      </c>
      <c r="CJ310" s="491">
        <f>AVERAGE(CJ309:$CY309)</f>
        <v>0.11138273980277844</v>
      </c>
      <c r="CK310" s="491">
        <f>AVERAGE(CK309:$CY309)</f>
        <v>0.11382597409522648</v>
      </c>
      <c r="CL310" s="491">
        <f>AVERAGE(CL309:$CY309)</f>
        <v>0.11661824185802423</v>
      </c>
      <c r="CM310" s="491">
        <f>AVERAGE(CM309:$CY309)</f>
        <v>0.11984008927663704</v>
      </c>
      <c r="CN310" s="491">
        <f>AVERAGE(CN309:$CY309)</f>
        <v>0.12359891126501865</v>
      </c>
      <c r="CO310" s="491">
        <f>AVERAGE(CO309:$CY309)</f>
        <v>0.12804115543310599</v>
      </c>
      <c r="CP310" s="491">
        <f>AVERAGE(CP309:$CY309)</f>
        <v>0.13337184843481081</v>
      </c>
      <c r="CQ310" s="491">
        <f>AVERAGE(CQ309:$CY309)</f>
        <v>0.13988713988133894</v>
      </c>
      <c r="CR310" s="491">
        <f>AVERAGE(CR309:$CY309)</f>
        <v>0.14803125418949908</v>
      </c>
      <c r="CS310" s="491">
        <f>AVERAGE(CS309:$CY309)</f>
        <v>0.15850225829999068</v>
      </c>
      <c r="CT310" s="491">
        <f>AVERAGE(CT309:$CY309)</f>
        <v>0.17246359711397949</v>
      </c>
      <c r="CU310" s="491">
        <f>AVERAGE(CU309:$CY309)</f>
        <v>0.19200947145356384</v>
      </c>
      <c r="CV310" s="491">
        <f>AVERAGE(CV309:$CY309)</f>
        <v>0.22132828296294035</v>
      </c>
      <c r="CW310" s="491">
        <f>AVERAGE(CW309:$CY309)</f>
        <v>0.27019296881190119</v>
      </c>
      <c r="CX310" s="491">
        <f>AVERAGE(CX309:$CY309)</f>
        <v>0.36792234050982292</v>
      </c>
      <c r="CY310" s="491">
        <f>AVERAGE(CY309:$CY309)</f>
        <v>0.66111045560358805</v>
      </c>
    </row>
    <row r="311" spans="1:103">
      <c r="B311" s="427" t="s">
        <v>100</v>
      </c>
      <c r="C311" s="553">
        <v>7.4999999999999997E-2</v>
      </c>
      <c r="D311" s="427" t="s">
        <v>110</v>
      </c>
      <c r="BS311" s="442"/>
      <c r="BT311" s="442"/>
      <c r="BU311" s="442">
        <f>NPV($C311,BU296:$CY296)</f>
        <v>2207800091.9146962</v>
      </c>
      <c r="BV311" s="442">
        <f>NPV($C311,BV296:$CY296)</f>
        <v>2209081108.7232985</v>
      </c>
      <c r="BW311" s="442">
        <f>NPV($C311,BW296:$CY296)</f>
        <v>2207534842.549921</v>
      </c>
      <c r="BX311" s="442">
        <f>NPV($C311,BX296:$CY296)</f>
        <v>2202239606.0641351</v>
      </c>
      <c r="BY311" s="442">
        <f>NPV($C311,BY296:$CY296)</f>
        <v>2190417446.529953</v>
      </c>
      <c r="BZ311" s="442">
        <f>NPV($C311,BZ296:$CY296)</f>
        <v>2173514581.0797081</v>
      </c>
      <c r="CA311" s="442">
        <f>NPV($C311,CA296:$CY296)</f>
        <v>2154197641.9911046</v>
      </c>
      <c r="CB311" s="442">
        <f>NPV($C311,CB296:$CY296)</f>
        <v>2129109771.1531794</v>
      </c>
      <c r="CC311" s="442">
        <f>NPV($C311,CC296:$CY296)</f>
        <v>2097716771.0695941</v>
      </c>
      <c r="CD311" s="442">
        <f>NPV($C311,CD296:$CY296)</f>
        <v>2059441995.2108057</v>
      </c>
      <c r="CE311" s="442">
        <f>NPV($C311,CE296:$CY296)</f>
        <v>2013663108.1109881</v>
      </c>
      <c r="CF311" s="442">
        <f>NPV($C311,CF296:$CY296)</f>
        <v>1971317033.0457132</v>
      </c>
      <c r="CG311" s="442">
        <f>NPV($C311,CG296:$CY296)</f>
        <v>1925795002.3505425</v>
      </c>
      <c r="CH311" s="442">
        <f>NPV($C311,CH296:$CY296)</f>
        <v>1876858819.3532341</v>
      </c>
      <c r="CI311" s="442">
        <f>NPV($C311,CI296:$CY296)</f>
        <v>1824252422.6311276</v>
      </c>
      <c r="CJ311" s="442">
        <f>NPV($C311,CJ296:$CY296)</f>
        <v>1767700546.1548631</v>
      </c>
      <c r="CK311" s="442">
        <f>NPV($C311,CK296:$CY296)</f>
        <v>1706907278.9428787</v>
      </c>
      <c r="CL311" s="442">
        <f>NPV($C311,CL296:$CY296)</f>
        <v>1641554516.6899955</v>
      </c>
      <c r="CM311" s="442">
        <f>NPV($C311,CM296:$CY296)</f>
        <v>1571300297.268146</v>
      </c>
      <c r="CN311" s="442">
        <f>NPV($C311,CN296:$CY296)</f>
        <v>1495777011.389658</v>
      </c>
      <c r="CO311" s="442">
        <f>NPV($C311,CO296:$CY296)</f>
        <v>1414589479.0702832</v>
      </c>
      <c r="CP311" s="442">
        <f>NPV($C311,CP296:$CY296)</f>
        <v>1327312881.8269553</v>
      </c>
      <c r="CQ311" s="442">
        <f>NPV($C311,CQ296:$CY296)</f>
        <v>1233490539.7903779</v>
      </c>
      <c r="CR311" s="442">
        <f>NPV($C311,CR296:$CY296)</f>
        <v>1132631522.1010571</v>
      </c>
      <c r="CS311" s="442">
        <f>NPV($C311,CS296:$CY296)</f>
        <v>1024208078.0850374</v>
      </c>
      <c r="CT311" s="442">
        <f>NPV($C311,CT296:$CY296)</f>
        <v>907652875.76781607</v>
      </c>
      <c r="CU311" s="442">
        <f>NPV($C311,CU296:$CY296)</f>
        <v>782356033.27680326</v>
      </c>
      <c r="CV311" s="442">
        <f>NPV($C311,CV296:$CY296)</f>
        <v>647661927.59896445</v>
      </c>
      <c r="CW311" s="442">
        <f>NPV($C311,CW296:$CY296)</f>
        <v>502865763.99528772</v>
      </c>
      <c r="CX311" s="442">
        <f>NPV($C311,CX296:$CY296)</f>
        <v>347209888.12133527</v>
      </c>
      <c r="CY311" s="442">
        <f>NPV($C311,CY296:$CY296)</f>
        <v>179879821.55683631</v>
      </c>
    </row>
    <row r="312" spans="1:103" ht="12.75" thickBot="1">
      <c r="B312" s="642"/>
      <c r="C312" s="651"/>
      <c r="D312" s="642"/>
      <c r="E312" s="642"/>
      <c r="F312" s="642"/>
      <c r="G312" s="642"/>
      <c r="H312" s="642"/>
      <c r="I312" s="642"/>
      <c r="J312" s="642"/>
      <c r="K312" s="642"/>
      <c r="L312" s="642"/>
      <c r="M312" s="642"/>
      <c r="N312" s="642"/>
      <c r="O312" s="642"/>
      <c r="P312" s="642"/>
      <c r="Q312" s="642"/>
      <c r="R312" s="642"/>
      <c r="S312" s="642"/>
      <c r="T312" s="642"/>
      <c r="U312" s="642"/>
      <c r="V312" s="642"/>
      <c r="W312" s="642"/>
      <c r="X312" s="642"/>
      <c r="Y312" s="642"/>
      <c r="Z312" s="642"/>
      <c r="AA312" s="642"/>
      <c r="AB312" s="642"/>
      <c r="AC312" s="642"/>
      <c r="AD312" s="642"/>
      <c r="AE312" s="642"/>
      <c r="AF312" s="642"/>
      <c r="AG312" s="642"/>
      <c r="AH312" s="642"/>
      <c r="AI312" s="642"/>
      <c r="AJ312" s="642"/>
      <c r="AK312" s="642"/>
      <c r="AL312" s="642"/>
      <c r="AM312" s="642"/>
      <c r="AN312" s="642"/>
      <c r="AO312" s="642"/>
      <c r="AP312" s="642"/>
      <c r="AQ312" s="642"/>
      <c r="AR312" s="642"/>
      <c r="AS312" s="642"/>
      <c r="AT312" s="642"/>
      <c r="AU312" s="642"/>
      <c r="AV312" s="642"/>
      <c r="AW312" s="642"/>
      <c r="AX312" s="642"/>
      <c r="AY312" s="642"/>
      <c r="AZ312" s="642"/>
      <c r="BA312" s="642"/>
      <c r="BB312" s="642"/>
      <c r="BC312" s="642"/>
      <c r="BD312" s="642"/>
      <c r="BE312" s="642"/>
      <c r="BF312" s="642"/>
      <c r="BG312" s="642"/>
      <c r="BH312" s="642"/>
      <c r="BI312" s="642"/>
      <c r="BJ312" s="642"/>
      <c r="BK312" s="642"/>
      <c r="BL312" s="642"/>
      <c r="BM312" s="642"/>
      <c r="BN312" s="642"/>
      <c r="BO312" s="642"/>
      <c r="BP312" s="642"/>
      <c r="BQ312" s="642"/>
      <c r="BR312" s="642"/>
      <c r="BS312" s="652"/>
      <c r="BT312" s="652"/>
      <c r="BU312" s="652"/>
      <c r="BV312" s="653"/>
      <c r="BW312" s="652"/>
      <c r="BX312" s="652"/>
      <c r="BY312" s="652"/>
      <c r="BZ312" s="652"/>
      <c r="CA312" s="652"/>
      <c r="CB312" s="652"/>
      <c r="CC312" s="652"/>
      <c r="CD312" s="652"/>
      <c r="CE312" s="652"/>
      <c r="CF312" s="652"/>
      <c r="CG312" s="652"/>
      <c r="CH312" s="652"/>
      <c r="CI312" s="652"/>
      <c r="CJ312" s="652"/>
      <c r="CK312" s="652"/>
      <c r="CL312" s="652"/>
      <c r="CM312" s="652"/>
      <c r="CN312" s="652"/>
      <c r="CO312" s="652"/>
      <c r="CP312" s="652"/>
      <c r="CQ312" s="652"/>
      <c r="CR312" s="652"/>
      <c r="CS312" s="652"/>
      <c r="CT312" s="652"/>
      <c r="CU312" s="652"/>
      <c r="CV312" s="652"/>
      <c r="CW312" s="642"/>
      <c r="CX312" s="642"/>
      <c r="CY312" s="642"/>
    </row>
    <row r="314" spans="1:103">
      <c r="B314" s="593" t="s">
        <v>85</v>
      </c>
      <c r="C314" s="540"/>
      <c r="E314" s="463"/>
      <c r="F314" s="463" t="s">
        <v>233</v>
      </c>
      <c r="BQ314" s="442"/>
      <c r="BR314" s="442"/>
      <c r="BS314" s="442"/>
      <c r="BT314" s="442"/>
      <c r="BU314" s="442"/>
      <c r="BV314" s="442"/>
      <c r="BW314" s="442"/>
      <c r="BX314" s="442"/>
      <c r="BY314" s="442"/>
      <c r="BZ314" s="442"/>
      <c r="CA314" s="442"/>
      <c r="CB314" s="442"/>
      <c r="CC314" s="442"/>
      <c r="CD314" s="442"/>
      <c r="CE314" s="442"/>
      <c r="CF314" s="442"/>
      <c r="CG314" s="442"/>
      <c r="CH314" s="442"/>
      <c r="CI314" s="442"/>
      <c r="CJ314" s="442"/>
      <c r="CK314" s="442"/>
      <c r="CL314" s="442"/>
      <c r="CM314" s="442"/>
      <c r="CN314" s="442"/>
      <c r="CO314" s="442"/>
      <c r="CP314" s="442"/>
      <c r="CQ314" s="442"/>
      <c r="CR314" s="442"/>
      <c r="CS314" s="442"/>
      <c r="CT314" s="442"/>
    </row>
    <row r="315" spans="1:103">
      <c r="B315" s="427" t="s">
        <v>87</v>
      </c>
      <c r="E315" s="541"/>
      <c r="F315" s="541">
        <f>F317*(1+C316)</f>
        <v>2535048551.1905742</v>
      </c>
      <c r="BQ315" s="442"/>
      <c r="BR315" s="442"/>
      <c r="BS315" s="442"/>
      <c r="BT315" s="442"/>
      <c r="BU315" s="442"/>
      <c r="BV315" s="442"/>
      <c r="BW315" s="442"/>
      <c r="BX315" s="442"/>
      <c r="BY315" s="442"/>
      <c r="BZ315" s="442"/>
      <c r="CA315" s="442"/>
      <c r="CB315" s="442"/>
      <c r="CC315" s="442"/>
      <c r="CD315" s="442"/>
      <c r="CE315" s="442"/>
      <c r="CF315" s="442"/>
      <c r="CG315" s="442"/>
      <c r="CH315" s="442"/>
      <c r="CI315" s="442"/>
      <c r="CJ315" s="442"/>
      <c r="CK315" s="442"/>
      <c r="CL315" s="442"/>
      <c r="CM315" s="442"/>
      <c r="CN315" s="442"/>
      <c r="CO315" s="442"/>
      <c r="CP315" s="442"/>
      <c r="CQ315" s="442"/>
      <c r="CR315" s="442"/>
      <c r="CS315" s="442"/>
      <c r="CT315" s="442"/>
      <c r="CU315" s="442"/>
      <c r="CV315" s="442"/>
      <c r="CW315" s="442"/>
      <c r="CX315" s="442"/>
      <c r="CY315" s="442"/>
    </row>
    <row r="316" spans="1:103">
      <c r="B316" s="427" t="s">
        <v>223</v>
      </c>
      <c r="C316" s="553">
        <v>0</v>
      </c>
      <c r="E316" s="541"/>
      <c r="F316" s="654">
        <f>F315-F317</f>
        <v>0</v>
      </c>
      <c r="H316" s="433" t="s">
        <v>290</v>
      </c>
      <c r="BQ316" s="442"/>
      <c r="BR316" s="442"/>
      <c r="BS316" s="442"/>
      <c r="BT316" s="442"/>
      <c r="BU316" s="540"/>
      <c r="BV316" s="442"/>
      <c r="BW316" s="540"/>
      <c r="BX316" s="442"/>
      <c r="BY316" s="442"/>
      <c r="BZ316" s="442"/>
      <c r="CA316" s="442"/>
      <c r="CB316" s="442"/>
      <c r="CC316" s="442"/>
      <c r="CD316" s="442"/>
      <c r="CE316" s="442"/>
      <c r="CF316" s="442"/>
      <c r="CG316" s="442"/>
      <c r="CH316" s="442"/>
      <c r="CI316" s="442"/>
      <c r="CJ316" s="442"/>
      <c r="CK316" s="442"/>
      <c r="CL316" s="442"/>
      <c r="CM316" s="442"/>
      <c r="CN316" s="442"/>
      <c r="CO316" s="442"/>
      <c r="CP316" s="442"/>
      <c r="CQ316" s="442"/>
      <c r="CR316" s="442"/>
      <c r="CS316" s="442"/>
      <c r="CT316" s="442"/>
    </row>
    <row r="317" spans="1:103" ht="12.75" thickBot="1">
      <c r="B317" s="428" t="s">
        <v>224</v>
      </c>
      <c r="E317" s="544"/>
      <c r="F317" s="655">
        <f>(BV296/6.1%)-H317</f>
        <v>2535048551.1905742</v>
      </c>
      <c r="G317" s="540"/>
      <c r="H317" s="656">
        <f>H328</f>
        <v>206383405</v>
      </c>
      <c r="BQ317" s="442"/>
      <c r="BR317" s="442"/>
      <c r="BS317" s="442"/>
      <c r="BT317" s="442"/>
      <c r="BU317" s="442"/>
      <c r="BV317" s="442"/>
      <c r="BW317" s="442"/>
      <c r="BX317" s="442"/>
      <c r="BY317" s="442"/>
      <c r="BZ317" s="442"/>
      <c r="CA317" s="442"/>
      <c r="CB317" s="442"/>
      <c r="CC317" s="442"/>
      <c r="CD317" s="442"/>
      <c r="CE317" s="442"/>
      <c r="CF317" s="442"/>
      <c r="CG317" s="442"/>
      <c r="CH317" s="442"/>
      <c r="CI317" s="442"/>
      <c r="CJ317" s="442"/>
      <c r="CK317" s="442"/>
      <c r="CL317" s="442"/>
      <c r="CM317" s="442"/>
      <c r="CN317" s="442"/>
      <c r="CO317" s="442"/>
      <c r="CP317" s="442"/>
      <c r="CQ317" s="442"/>
      <c r="CR317" s="442"/>
      <c r="CS317" s="442"/>
      <c r="CT317" s="442"/>
    </row>
    <row r="318" spans="1:103" ht="12.75" thickTop="1">
      <c r="B318" s="428"/>
      <c r="C318" s="544"/>
      <c r="BQ318" s="442"/>
      <c r="BR318" s="442"/>
      <c r="BS318" s="442"/>
      <c r="BT318" s="442"/>
      <c r="BU318" s="442"/>
      <c r="BV318" s="442"/>
      <c r="BW318" s="442"/>
      <c r="BX318" s="442"/>
      <c r="BY318" s="442"/>
      <c r="BZ318" s="442"/>
      <c r="CA318" s="442"/>
      <c r="CB318" s="442"/>
      <c r="CC318" s="442"/>
      <c r="CD318" s="442"/>
      <c r="CE318" s="442"/>
      <c r="CF318" s="442"/>
      <c r="CG318" s="442"/>
      <c r="CH318" s="442"/>
      <c r="CI318" s="442"/>
      <c r="CJ318" s="442"/>
      <c r="CK318" s="442"/>
      <c r="CL318" s="442"/>
      <c r="CM318" s="442"/>
      <c r="CN318" s="442"/>
      <c r="CO318" s="442"/>
      <c r="CP318" s="442"/>
      <c r="CQ318" s="442"/>
      <c r="CR318" s="442"/>
      <c r="CS318" s="442"/>
      <c r="CT318" s="442"/>
    </row>
    <row r="319" spans="1:103">
      <c r="B319" s="595" t="s">
        <v>225</v>
      </c>
      <c r="C319" s="544"/>
      <c r="BQ319" s="442"/>
      <c r="BR319" s="442"/>
      <c r="BS319" s="442"/>
      <c r="BT319" s="442"/>
      <c r="BU319" s="442"/>
      <c r="BV319" s="442"/>
      <c r="BW319" s="442"/>
      <c r="BX319" s="442"/>
      <c r="BY319" s="442"/>
      <c r="BZ319" s="442"/>
      <c r="CA319" s="442"/>
      <c r="CB319" s="442"/>
      <c r="CC319" s="442"/>
      <c r="CD319" s="442"/>
      <c r="CE319" s="442"/>
      <c r="CF319" s="442"/>
      <c r="CG319" s="442"/>
      <c r="CH319" s="442"/>
      <c r="CI319" s="442"/>
      <c r="CJ319" s="442"/>
      <c r="CK319" s="442"/>
      <c r="CL319" s="442"/>
      <c r="CM319" s="442"/>
      <c r="CN319" s="442"/>
      <c r="CO319" s="442"/>
      <c r="CP319" s="442"/>
      <c r="CQ319" s="442"/>
      <c r="CR319" s="442"/>
      <c r="CS319" s="442"/>
      <c r="CT319" s="442"/>
      <c r="CU319" s="442"/>
      <c r="CV319" s="442"/>
    </row>
    <row r="320" spans="1:103">
      <c r="B320" s="427" t="s">
        <v>226</v>
      </c>
      <c r="C320" s="657">
        <v>0</v>
      </c>
      <c r="E320" s="442"/>
      <c r="F320" s="442">
        <f>F$315*$C320</f>
        <v>0</v>
      </c>
      <c r="G320" s="625"/>
      <c r="H320" s="625"/>
      <c r="I320" s="625"/>
      <c r="J320" s="625"/>
      <c r="K320" s="625"/>
      <c r="L320" s="625"/>
      <c r="M320" s="625"/>
      <c r="N320" s="625"/>
      <c r="O320" s="625"/>
      <c r="P320" s="625"/>
      <c r="Q320" s="625"/>
      <c r="R320" s="625"/>
      <c r="S320" s="625"/>
      <c r="T320" s="658"/>
      <c r="U320" s="658"/>
      <c r="V320" s="658"/>
      <c r="W320" s="658"/>
      <c r="X320" s="658"/>
      <c r="Y320" s="658"/>
      <c r="Z320" s="658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8"/>
      <c r="BL320" s="658"/>
      <c r="BM320" s="658"/>
      <c r="BN320" s="658"/>
      <c r="BO320" s="658"/>
      <c r="BQ320" s="625"/>
      <c r="BR320" s="659"/>
      <c r="BS320" s="442"/>
      <c r="BT320" s="625"/>
      <c r="BU320" s="625"/>
      <c r="BV320" s="625"/>
      <c r="BW320" s="625"/>
      <c r="BX320" s="625"/>
      <c r="BY320" s="625"/>
      <c r="BZ320" s="625"/>
      <c r="CA320" s="625"/>
      <c r="CB320" s="625"/>
      <c r="CC320" s="625"/>
      <c r="CD320" s="625"/>
      <c r="CE320" s="625"/>
      <c r="CF320" s="625"/>
      <c r="CG320" s="625"/>
      <c r="CH320" s="625"/>
      <c r="CI320" s="625"/>
      <c r="CJ320" s="625"/>
      <c r="CK320" s="625"/>
      <c r="CL320" s="625"/>
      <c r="CM320" s="625"/>
      <c r="CN320" s="625"/>
      <c r="CO320" s="625"/>
      <c r="CP320" s="625"/>
      <c r="CQ320" s="625"/>
      <c r="CR320" s="625"/>
      <c r="CS320" s="625"/>
      <c r="CW320" s="429"/>
    </row>
    <row r="321" spans="1:103">
      <c r="B321" s="427" t="s">
        <v>76</v>
      </c>
      <c r="C321" s="657">
        <v>1</v>
      </c>
      <c r="E321" s="442"/>
      <c r="F321" s="442">
        <f>F$315*$C321</f>
        <v>2535048551.1905742</v>
      </c>
      <c r="G321" s="625"/>
      <c r="H321" s="625"/>
      <c r="I321" s="625"/>
      <c r="J321" s="625"/>
      <c r="K321" s="625"/>
      <c r="L321" s="625"/>
      <c r="M321" s="625"/>
      <c r="N321" s="625"/>
      <c r="O321" s="625"/>
      <c r="P321" s="625"/>
      <c r="Q321" s="625"/>
      <c r="R321" s="625"/>
      <c r="S321" s="625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Q321" s="625"/>
      <c r="BR321" s="625"/>
      <c r="BS321" s="442"/>
      <c r="BT321" s="625"/>
      <c r="BU321" s="625"/>
      <c r="BV321" s="625"/>
      <c r="BW321" s="625"/>
      <c r="BX321" s="625"/>
      <c r="BY321" s="625"/>
      <c r="BZ321" s="625"/>
      <c r="CA321" s="625"/>
      <c r="CB321" s="625"/>
      <c r="CC321" s="625"/>
      <c r="CD321" s="625"/>
      <c r="CE321" s="625"/>
      <c r="CF321" s="625"/>
      <c r="CG321" s="625"/>
      <c r="CH321" s="625"/>
      <c r="CI321" s="625"/>
      <c r="CJ321" s="625"/>
      <c r="CK321" s="625"/>
      <c r="CL321" s="625"/>
      <c r="CM321" s="625"/>
      <c r="CN321" s="625"/>
      <c r="CO321" s="625"/>
      <c r="CP321" s="625"/>
      <c r="CQ321" s="625"/>
      <c r="CR321" s="625"/>
      <c r="CS321" s="625"/>
      <c r="CW321" s="429"/>
    </row>
    <row r="322" spans="1:103">
      <c r="B322" s="428"/>
      <c r="C322" s="544"/>
      <c r="F322" s="775" t="s">
        <v>296</v>
      </c>
      <c r="BQ322" s="442"/>
      <c r="BR322" s="442"/>
      <c r="BS322" s="442"/>
      <c r="BT322" s="442"/>
      <c r="BU322" s="442"/>
      <c r="BV322" s="442"/>
      <c r="BW322" s="442"/>
      <c r="BX322" s="442"/>
      <c r="BY322" s="442"/>
      <c r="BZ322" s="442"/>
      <c r="CA322" s="442"/>
      <c r="CB322" s="442"/>
      <c r="CC322" s="442"/>
      <c r="CD322" s="442"/>
      <c r="CE322" s="442"/>
      <c r="CF322" s="442"/>
      <c r="CG322" s="442"/>
      <c r="CH322" s="442"/>
      <c r="CI322" s="442"/>
      <c r="CJ322" s="442"/>
      <c r="CK322" s="442"/>
      <c r="CL322" s="442"/>
      <c r="CM322" s="442"/>
      <c r="CN322" s="442"/>
      <c r="CO322" s="442"/>
      <c r="CP322" s="442"/>
      <c r="CQ322" s="442"/>
      <c r="CR322" s="442"/>
      <c r="CS322" s="442"/>
      <c r="CT322" s="442"/>
    </row>
    <row r="323" spans="1:103">
      <c r="B323" s="593" t="s">
        <v>277</v>
      </c>
      <c r="C323" s="544"/>
      <c r="F323" s="777" t="s">
        <v>275</v>
      </c>
      <c r="G323" s="775">
        <v>15</v>
      </c>
      <c r="H323" s="776">
        <f>G323*C26*E25</f>
        <v>64443600</v>
      </c>
      <c r="BQ323" s="442"/>
      <c r="BR323" s="442"/>
      <c r="BS323" s="442"/>
      <c r="BT323" s="442"/>
      <c r="BU323" s="442"/>
      <c r="BV323" s="442"/>
      <c r="BW323" s="442"/>
      <c r="BX323" s="442"/>
      <c r="BY323" s="442"/>
      <c r="BZ323" s="442"/>
      <c r="CA323" s="442"/>
      <c r="CB323" s="442"/>
      <c r="CC323" s="442"/>
      <c r="CD323" s="442"/>
      <c r="CE323" s="442"/>
      <c r="CF323" s="442"/>
      <c r="CG323" s="442"/>
      <c r="CH323" s="442"/>
      <c r="CI323" s="442"/>
      <c r="CJ323" s="442"/>
      <c r="CK323" s="442"/>
      <c r="CL323" s="442"/>
      <c r="CM323" s="442"/>
      <c r="CN323" s="442"/>
      <c r="CO323" s="442"/>
      <c r="CP323" s="442"/>
      <c r="CQ323" s="442"/>
      <c r="CR323" s="442"/>
      <c r="CS323" s="442"/>
      <c r="CT323" s="442"/>
    </row>
    <row r="324" spans="1:103">
      <c r="B324" s="427" t="s">
        <v>278</v>
      </c>
      <c r="C324" s="541"/>
      <c r="F324" s="775" t="s">
        <v>262</v>
      </c>
      <c r="G324" s="775">
        <v>17</v>
      </c>
      <c r="H324" s="776">
        <f>G324*C34*E33</f>
        <v>61867080</v>
      </c>
      <c r="BQ324" s="442"/>
      <c r="BR324" s="442"/>
      <c r="BS324" s="442"/>
      <c r="BT324" s="442"/>
      <c r="BU324" s="442"/>
      <c r="BV324" s="442">
        <f>-F321</f>
        <v>-2535048551.1905742</v>
      </c>
      <c r="BW324" s="442"/>
      <c r="BX324" s="442"/>
      <c r="BY324" s="442"/>
      <c r="BZ324" s="442"/>
      <c r="CA324" s="442"/>
      <c r="CB324" s="442"/>
      <c r="CC324" s="442"/>
      <c r="CD324" s="442"/>
      <c r="CE324" s="442"/>
      <c r="CF324" s="442"/>
      <c r="CG324" s="442"/>
      <c r="CH324" s="442"/>
      <c r="CI324" s="442"/>
      <c r="CJ324" s="442"/>
      <c r="CK324" s="442"/>
      <c r="CL324" s="442"/>
      <c r="CM324" s="442"/>
      <c r="CN324" s="442"/>
      <c r="CO324" s="442"/>
      <c r="CP324" s="442"/>
      <c r="CQ324" s="442"/>
      <c r="CR324" s="442"/>
      <c r="CS324" s="442"/>
      <c r="CT324" s="442"/>
    </row>
    <row r="325" spans="1:103">
      <c r="B325" s="427" t="s">
        <v>279</v>
      </c>
      <c r="C325" s="541"/>
      <c r="F325" s="775" t="s">
        <v>263</v>
      </c>
      <c r="G325" s="775">
        <v>3</v>
      </c>
      <c r="H325" s="776">
        <f>G325*C42*E41</f>
        <v>3323925</v>
      </c>
      <c r="BQ325" s="442"/>
      <c r="BR325" s="442"/>
      <c r="BS325" s="442"/>
      <c r="BT325" s="442"/>
      <c r="BU325" s="442"/>
      <c r="BV325" s="442">
        <f t="shared" ref="BV325:CY325" si="580">BV305</f>
        <v>163834300.19627249</v>
      </c>
      <c r="BW325" s="442">
        <f t="shared" si="580"/>
        <v>167394640.53868875</v>
      </c>
      <c r="BX325" s="442">
        <f t="shared" si="580"/>
        <v>173401825.24441227</v>
      </c>
      <c r="BY325" s="442">
        <f t="shared" si="580"/>
        <v>177511988.31639165</v>
      </c>
      <c r="BZ325" s="442">
        <f t="shared" si="580"/>
        <v>178635419.87138993</v>
      </c>
      <c r="CA325" s="442">
        <f t="shared" si="580"/>
        <v>182871137.96271223</v>
      </c>
      <c r="CB325" s="442">
        <f t="shared" si="580"/>
        <v>187206206.11687222</v>
      </c>
      <c r="CC325" s="442">
        <f t="shared" si="580"/>
        <v>191642960.87042823</v>
      </c>
      <c r="CD325" s="442">
        <f t="shared" si="580"/>
        <v>196183793.86101496</v>
      </c>
      <c r="CE325" s="442">
        <f t="shared" si="580"/>
        <v>189454889.86532706</v>
      </c>
      <c r="CF325" s="442">
        <f t="shared" si="580"/>
        <v>189454889.86532706</v>
      </c>
      <c r="CG325" s="442">
        <f t="shared" si="580"/>
        <v>189454889.86532706</v>
      </c>
      <c r="CH325" s="442">
        <f t="shared" si="580"/>
        <v>189454889.86532706</v>
      </c>
      <c r="CI325" s="442">
        <f t="shared" si="580"/>
        <v>189454889.86532706</v>
      </c>
      <c r="CJ325" s="442">
        <f t="shared" si="580"/>
        <v>189454889.86532706</v>
      </c>
      <c r="CK325" s="442">
        <f t="shared" si="580"/>
        <v>189454889.86532706</v>
      </c>
      <c r="CL325" s="442">
        <f t="shared" si="580"/>
        <v>189454889.86532706</v>
      </c>
      <c r="CM325" s="442">
        <f t="shared" si="580"/>
        <v>189454889.86532706</v>
      </c>
      <c r="CN325" s="442">
        <f t="shared" si="580"/>
        <v>189454889.86532706</v>
      </c>
      <c r="CO325" s="442">
        <f t="shared" si="580"/>
        <v>189454889.86532706</v>
      </c>
      <c r="CP325" s="442">
        <f t="shared" si="580"/>
        <v>189454889.86532706</v>
      </c>
      <c r="CQ325" s="442">
        <f t="shared" si="580"/>
        <v>189454889.86532706</v>
      </c>
      <c r="CR325" s="442">
        <f t="shared" si="580"/>
        <v>189454889.86532706</v>
      </c>
      <c r="CS325" s="442">
        <f t="shared" si="580"/>
        <v>189454889.86532706</v>
      </c>
      <c r="CT325" s="442">
        <f t="shared" si="580"/>
        <v>189454889.86532706</v>
      </c>
      <c r="CU325" s="442">
        <f t="shared" si="580"/>
        <v>189454889.86532706</v>
      </c>
      <c r="CV325" s="442">
        <f t="shared" si="580"/>
        <v>189454889.86532706</v>
      </c>
      <c r="CW325" s="442">
        <f t="shared" si="580"/>
        <v>189454889.86532706</v>
      </c>
      <c r="CX325" s="442">
        <f t="shared" si="580"/>
        <v>189454889.86532706</v>
      </c>
      <c r="CY325" s="442">
        <f t="shared" si="580"/>
        <v>1675947102.6548164</v>
      </c>
    </row>
    <row r="326" spans="1:103" s="428" customFormat="1">
      <c r="A326" s="460"/>
      <c r="B326" s="428" t="s">
        <v>280</v>
      </c>
      <c r="C326" s="544"/>
      <c r="F326" s="775" t="s">
        <v>276</v>
      </c>
      <c r="G326" s="775">
        <v>16</v>
      </c>
      <c r="H326" s="776">
        <f>G326*C50*E49</f>
        <v>76748800</v>
      </c>
      <c r="BQ326" s="514"/>
      <c r="BR326" s="514"/>
      <c r="BS326" s="514"/>
      <c r="BT326" s="514"/>
      <c r="BU326" s="514"/>
      <c r="BV326" s="514">
        <f t="shared" ref="BV326:CY326" si="581">SUM(BV324:BV325)</f>
        <v>-2371214250.9943018</v>
      </c>
      <c r="BW326" s="514">
        <f t="shared" si="581"/>
        <v>167394640.53868875</v>
      </c>
      <c r="BX326" s="514">
        <f t="shared" si="581"/>
        <v>173401825.24441227</v>
      </c>
      <c r="BY326" s="514">
        <f t="shared" si="581"/>
        <v>177511988.31639165</v>
      </c>
      <c r="BZ326" s="514">
        <f t="shared" si="581"/>
        <v>178635419.87138993</v>
      </c>
      <c r="CA326" s="514">
        <f t="shared" si="581"/>
        <v>182871137.96271223</v>
      </c>
      <c r="CB326" s="514">
        <f t="shared" si="581"/>
        <v>187206206.11687222</v>
      </c>
      <c r="CC326" s="514">
        <f t="shared" si="581"/>
        <v>191642960.87042823</v>
      </c>
      <c r="CD326" s="514">
        <f t="shared" si="581"/>
        <v>196183793.86101496</v>
      </c>
      <c r="CE326" s="514">
        <f t="shared" si="581"/>
        <v>189454889.86532706</v>
      </c>
      <c r="CF326" s="514">
        <f t="shared" si="581"/>
        <v>189454889.86532706</v>
      </c>
      <c r="CG326" s="514">
        <f t="shared" si="581"/>
        <v>189454889.86532706</v>
      </c>
      <c r="CH326" s="514">
        <f t="shared" si="581"/>
        <v>189454889.86532706</v>
      </c>
      <c r="CI326" s="514">
        <f t="shared" si="581"/>
        <v>189454889.86532706</v>
      </c>
      <c r="CJ326" s="514">
        <f t="shared" si="581"/>
        <v>189454889.86532706</v>
      </c>
      <c r="CK326" s="514">
        <f t="shared" si="581"/>
        <v>189454889.86532706</v>
      </c>
      <c r="CL326" s="514">
        <f t="shared" si="581"/>
        <v>189454889.86532706</v>
      </c>
      <c r="CM326" s="514">
        <f t="shared" si="581"/>
        <v>189454889.86532706</v>
      </c>
      <c r="CN326" s="514">
        <f t="shared" si="581"/>
        <v>189454889.86532706</v>
      </c>
      <c r="CO326" s="514">
        <f t="shared" si="581"/>
        <v>189454889.86532706</v>
      </c>
      <c r="CP326" s="514">
        <f t="shared" si="581"/>
        <v>189454889.86532706</v>
      </c>
      <c r="CQ326" s="514">
        <f t="shared" si="581"/>
        <v>189454889.86532706</v>
      </c>
      <c r="CR326" s="514">
        <f t="shared" si="581"/>
        <v>189454889.86532706</v>
      </c>
      <c r="CS326" s="514">
        <f t="shared" si="581"/>
        <v>189454889.86532706</v>
      </c>
      <c r="CT326" s="514">
        <f t="shared" si="581"/>
        <v>189454889.86532706</v>
      </c>
      <c r="CU326" s="514">
        <f t="shared" si="581"/>
        <v>189454889.86532706</v>
      </c>
      <c r="CV326" s="514">
        <f t="shared" si="581"/>
        <v>189454889.86532706</v>
      </c>
      <c r="CW326" s="514">
        <f t="shared" si="581"/>
        <v>189454889.86532706</v>
      </c>
      <c r="CX326" s="514">
        <f t="shared" si="581"/>
        <v>189454889.86532706</v>
      </c>
      <c r="CY326" s="514">
        <f t="shared" si="581"/>
        <v>1675947102.6548164</v>
      </c>
    </row>
    <row r="327" spans="1:103">
      <c r="B327" s="428"/>
      <c r="C327" s="544"/>
      <c r="H327" s="464"/>
      <c r="BQ327" s="442"/>
      <c r="BR327" s="442"/>
      <c r="BS327" s="442"/>
      <c r="BT327" s="442"/>
      <c r="BU327" s="442"/>
      <c r="BV327" s="442"/>
      <c r="BW327" s="442"/>
      <c r="BX327" s="442"/>
      <c r="BY327" s="442"/>
      <c r="BZ327" s="442"/>
      <c r="CA327" s="442"/>
      <c r="CB327" s="442"/>
      <c r="CC327" s="442"/>
      <c r="CD327" s="442"/>
      <c r="CE327" s="442"/>
      <c r="CF327" s="442"/>
      <c r="CG327" s="442"/>
      <c r="CH327" s="442"/>
      <c r="CI327" s="442"/>
      <c r="CJ327" s="442"/>
      <c r="CK327" s="442"/>
      <c r="CL327" s="442"/>
      <c r="CM327" s="442"/>
      <c r="CN327" s="442"/>
      <c r="CO327" s="442"/>
      <c r="CP327" s="442"/>
      <c r="CQ327" s="442"/>
      <c r="CR327" s="442"/>
      <c r="CS327" s="442"/>
      <c r="CT327" s="442"/>
    </row>
    <row r="328" spans="1:103">
      <c r="B328" s="428" t="s">
        <v>281</v>
      </c>
      <c r="C328" s="660">
        <f>IRR(BV326:CY326)</f>
        <v>7.4013916655576439E-2</v>
      </c>
      <c r="H328" s="464">
        <f>SUM(H323:H326)</f>
        <v>206383405</v>
      </c>
      <c r="BQ328" s="442"/>
      <c r="BR328" s="442"/>
      <c r="BS328" s="442"/>
      <c r="BT328" s="442"/>
      <c r="BU328" s="442"/>
      <c r="BV328" s="442"/>
      <c r="BW328" s="442"/>
      <c r="BX328" s="442"/>
      <c r="BY328" s="442"/>
      <c r="BZ328" s="442"/>
      <c r="CA328" s="442"/>
      <c r="CB328" s="442"/>
      <c r="CC328" s="442"/>
      <c r="CD328" s="442"/>
      <c r="CE328" s="442"/>
      <c r="CF328" s="442"/>
      <c r="CG328" s="442"/>
      <c r="CH328" s="442"/>
      <c r="CI328" s="442"/>
      <c r="CJ328" s="442"/>
      <c r="CK328" s="442"/>
      <c r="CL328" s="442"/>
      <c r="CM328" s="442"/>
      <c r="CN328" s="442"/>
      <c r="CO328" s="442"/>
      <c r="CP328" s="442"/>
      <c r="CQ328" s="442"/>
      <c r="CR328" s="442"/>
      <c r="CS328" s="442"/>
      <c r="CT328" s="442"/>
    </row>
    <row r="329" spans="1:103">
      <c r="B329" s="428" t="s">
        <v>282</v>
      </c>
      <c r="C329" s="661">
        <f>(MATCH(0,BV329:CY329)-1)+(0-INDEX(BV329:CY329,MATCH(0,BV329:CY329)))/(INDEX(BV329:CY329,MATCH(0,BV329:CY329)+1)-INDEX(BV329:CY329,MATCH(0,BV329:CY329)))</f>
        <v>12.836857358835053</v>
      </c>
      <c r="BQ329" s="442"/>
      <c r="BR329" s="442"/>
      <c r="BS329" s="442"/>
      <c r="BT329" s="442"/>
      <c r="BU329" s="442"/>
      <c r="BV329" s="442">
        <f t="shared" ref="BV329:CY329" si="582">SUM(BV326,BU329)</f>
        <v>-2371214250.9943018</v>
      </c>
      <c r="BW329" s="442">
        <f t="shared" si="582"/>
        <v>-2203819610.4556131</v>
      </c>
      <c r="BX329" s="442">
        <f t="shared" si="582"/>
        <v>-2030417785.211201</v>
      </c>
      <c r="BY329" s="442">
        <f t="shared" si="582"/>
        <v>-1852905796.8948092</v>
      </c>
      <c r="BZ329" s="442">
        <f t="shared" si="582"/>
        <v>-1674270377.0234194</v>
      </c>
      <c r="CA329" s="442">
        <f t="shared" si="582"/>
        <v>-1491399239.0607071</v>
      </c>
      <c r="CB329" s="442">
        <f t="shared" si="582"/>
        <v>-1304193032.9438348</v>
      </c>
      <c r="CC329" s="442">
        <f t="shared" si="582"/>
        <v>-1112550072.0734065</v>
      </c>
      <c r="CD329" s="442">
        <f t="shared" si="582"/>
        <v>-916366278.2123915</v>
      </c>
      <c r="CE329" s="442">
        <f t="shared" si="582"/>
        <v>-726911388.3470645</v>
      </c>
      <c r="CF329" s="442">
        <f t="shared" si="582"/>
        <v>-537456498.48173738</v>
      </c>
      <c r="CG329" s="442">
        <f t="shared" si="582"/>
        <v>-348001608.61641032</v>
      </c>
      <c r="CH329" s="442">
        <f t="shared" si="582"/>
        <v>-158546718.75108325</v>
      </c>
      <c r="CI329" s="442">
        <f t="shared" si="582"/>
        <v>30908171.114243805</v>
      </c>
      <c r="CJ329" s="442">
        <f t="shared" si="582"/>
        <v>220363060.97957087</v>
      </c>
      <c r="CK329" s="442">
        <f t="shared" si="582"/>
        <v>409817950.84489793</v>
      </c>
      <c r="CL329" s="442">
        <f t="shared" si="582"/>
        <v>599272840.71022499</v>
      </c>
      <c r="CM329" s="442">
        <f t="shared" si="582"/>
        <v>788727730.57555199</v>
      </c>
      <c r="CN329" s="442">
        <f t="shared" si="582"/>
        <v>978182620.44087911</v>
      </c>
      <c r="CO329" s="442">
        <f t="shared" si="582"/>
        <v>1167637510.3062062</v>
      </c>
      <c r="CP329" s="442">
        <f t="shared" si="582"/>
        <v>1357092400.1715333</v>
      </c>
      <c r="CQ329" s="442">
        <f t="shared" si="582"/>
        <v>1546547290.0368605</v>
      </c>
      <c r="CR329" s="442">
        <f t="shared" si="582"/>
        <v>1736002179.9021876</v>
      </c>
      <c r="CS329" s="442">
        <f t="shared" si="582"/>
        <v>1925457069.7675147</v>
      </c>
      <c r="CT329" s="442">
        <f t="shared" si="582"/>
        <v>2114911959.6328418</v>
      </c>
      <c r="CU329" s="442">
        <f t="shared" si="582"/>
        <v>2304366849.4981689</v>
      </c>
      <c r="CV329" s="442">
        <f t="shared" si="582"/>
        <v>2493821739.3634958</v>
      </c>
      <c r="CW329" s="442">
        <f t="shared" si="582"/>
        <v>2683276629.2288227</v>
      </c>
      <c r="CX329" s="442">
        <f t="shared" si="582"/>
        <v>2872731519.0941496</v>
      </c>
      <c r="CY329" s="442">
        <f t="shared" si="582"/>
        <v>4548678621.7489662</v>
      </c>
    </row>
    <row r="330" spans="1:103">
      <c r="B330" s="428"/>
      <c r="C330" s="544"/>
      <c r="BQ330" s="442"/>
      <c r="BR330" s="442"/>
      <c r="BS330" s="442"/>
      <c r="BT330" s="442"/>
      <c r="BU330" s="442"/>
      <c r="BV330" s="442"/>
      <c r="BW330" s="442"/>
      <c r="BX330" s="442"/>
      <c r="BY330" s="442"/>
      <c r="BZ330" s="442"/>
      <c r="CA330" s="442"/>
      <c r="CB330" s="442"/>
      <c r="CC330" s="442"/>
      <c r="CD330" s="442"/>
      <c r="CE330" s="442"/>
      <c r="CF330" s="442"/>
      <c r="CG330" s="442"/>
      <c r="CH330" s="442"/>
      <c r="CI330" s="442"/>
      <c r="CJ330" s="442"/>
      <c r="CK330" s="442"/>
      <c r="CL330" s="442"/>
      <c r="CM330" s="442"/>
      <c r="CN330" s="442"/>
      <c r="CO330" s="442"/>
      <c r="CP330" s="442"/>
      <c r="CQ330" s="442"/>
      <c r="CR330" s="442"/>
      <c r="CS330" s="442"/>
      <c r="CT330" s="442"/>
    </row>
    <row r="331" spans="1:103">
      <c r="A331" s="432" t="s">
        <v>66</v>
      </c>
      <c r="B331" s="593" t="s">
        <v>227</v>
      </c>
    </row>
    <row r="332" spans="1:103">
      <c r="B332" s="427" t="s">
        <v>19</v>
      </c>
      <c r="C332" s="514"/>
      <c r="H332" s="442"/>
      <c r="I332" s="442"/>
      <c r="J332" s="442">
        <f t="shared" ref="J332:AO332" si="583">I335</f>
        <v>0</v>
      </c>
      <c r="K332" s="442">
        <f t="shared" si="583"/>
        <v>0</v>
      </c>
      <c r="L332" s="442">
        <f t="shared" si="583"/>
        <v>0</v>
      </c>
      <c r="M332" s="442">
        <f t="shared" si="583"/>
        <v>0</v>
      </c>
      <c r="N332" s="442">
        <f t="shared" si="583"/>
        <v>0</v>
      </c>
      <c r="O332" s="442">
        <f t="shared" si="583"/>
        <v>0</v>
      </c>
      <c r="P332" s="442">
        <f t="shared" si="583"/>
        <v>0</v>
      </c>
      <c r="Q332" s="442">
        <f t="shared" si="583"/>
        <v>0</v>
      </c>
      <c r="R332" s="442">
        <f t="shared" si="583"/>
        <v>0</v>
      </c>
      <c r="S332" s="442">
        <f t="shared" si="583"/>
        <v>0</v>
      </c>
      <c r="T332" s="442">
        <f t="shared" si="583"/>
        <v>0</v>
      </c>
      <c r="U332" s="442">
        <f t="shared" si="583"/>
        <v>0</v>
      </c>
      <c r="V332" s="442">
        <f t="shared" si="583"/>
        <v>0</v>
      </c>
      <c r="W332" s="442">
        <f t="shared" si="583"/>
        <v>0</v>
      </c>
      <c r="X332" s="442">
        <f t="shared" si="583"/>
        <v>0</v>
      </c>
      <c r="Y332" s="442">
        <f t="shared" si="583"/>
        <v>0</v>
      </c>
      <c r="Z332" s="442">
        <f t="shared" si="583"/>
        <v>0</v>
      </c>
      <c r="AA332" s="442">
        <f t="shared" si="583"/>
        <v>0</v>
      </c>
      <c r="AB332" s="442">
        <f t="shared" si="583"/>
        <v>0</v>
      </c>
      <c r="AC332" s="442">
        <f t="shared" si="583"/>
        <v>0</v>
      </c>
      <c r="AD332" s="442">
        <f t="shared" si="583"/>
        <v>0</v>
      </c>
      <c r="AE332" s="442">
        <f t="shared" si="583"/>
        <v>0</v>
      </c>
      <c r="AF332" s="442">
        <f t="shared" si="583"/>
        <v>0</v>
      </c>
      <c r="AG332" s="442">
        <f t="shared" si="583"/>
        <v>0</v>
      </c>
      <c r="AH332" s="442">
        <f t="shared" si="583"/>
        <v>0</v>
      </c>
      <c r="AI332" s="442">
        <f t="shared" si="583"/>
        <v>0</v>
      </c>
      <c r="AJ332" s="442">
        <f t="shared" si="583"/>
        <v>0</v>
      </c>
      <c r="AK332" s="442">
        <f t="shared" si="583"/>
        <v>0</v>
      </c>
      <c r="AL332" s="442">
        <f t="shared" si="583"/>
        <v>0</v>
      </c>
      <c r="AM332" s="442">
        <f t="shared" si="583"/>
        <v>0</v>
      </c>
      <c r="AN332" s="442">
        <f t="shared" si="583"/>
        <v>0</v>
      </c>
      <c r="AO332" s="442">
        <f t="shared" si="583"/>
        <v>0</v>
      </c>
      <c r="AP332" s="442">
        <f t="shared" ref="AP332:BQ332" si="584">AO335</f>
        <v>0</v>
      </c>
      <c r="AQ332" s="442">
        <f t="shared" si="584"/>
        <v>0</v>
      </c>
      <c r="AR332" s="442">
        <f t="shared" si="584"/>
        <v>0</v>
      </c>
      <c r="AS332" s="442">
        <f t="shared" si="584"/>
        <v>0</v>
      </c>
      <c r="AT332" s="442">
        <f t="shared" si="584"/>
        <v>0</v>
      </c>
      <c r="AU332" s="442">
        <f t="shared" si="584"/>
        <v>0</v>
      </c>
      <c r="AV332" s="442">
        <f t="shared" si="584"/>
        <v>0</v>
      </c>
      <c r="AW332" s="442">
        <f t="shared" si="584"/>
        <v>0</v>
      </c>
      <c r="AX332" s="442">
        <f t="shared" si="584"/>
        <v>0</v>
      </c>
      <c r="AY332" s="442">
        <f t="shared" si="584"/>
        <v>0</v>
      </c>
      <c r="AZ332" s="442">
        <f t="shared" si="584"/>
        <v>0</v>
      </c>
      <c r="BA332" s="442">
        <f t="shared" si="584"/>
        <v>0</v>
      </c>
      <c r="BB332" s="442">
        <f t="shared" si="584"/>
        <v>0</v>
      </c>
      <c r="BC332" s="442">
        <f t="shared" si="584"/>
        <v>0</v>
      </c>
      <c r="BD332" s="442">
        <f t="shared" si="584"/>
        <v>0</v>
      </c>
      <c r="BE332" s="442">
        <f t="shared" si="584"/>
        <v>0</v>
      </c>
      <c r="BF332" s="442">
        <f t="shared" si="584"/>
        <v>0</v>
      </c>
      <c r="BG332" s="442">
        <f t="shared" si="584"/>
        <v>0</v>
      </c>
      <c r="BH332" s="442">
        <f t="shared" si="584"/>
        <v>0</v>
      </c>
      <c r="BI332" s="442">
        <f t="shared" si="584"/>
        <v>0</v>
      </c>
      <c r="BJ332" s="442">
        <f t="shared" si="584"/>
        <v>0</v>
      </c>
      <c r="BK332" s="442">
        <f t="shared" si="584"/>
        <v>0</v>
      </c>
      <c r="BL332" s="442">
        <f t="shared" si="584"/>
        <v>0</v>
      </c>
      <c r="BM332" s="442">
        <f t="shared" si="584"/>
        <v>0</v>
      </c>
      <c r="BN332" s="442">
        <f t="shared" si="584"/>
        <v>0</v>
      </c>
      <c r="BO332" s="442">
        <f t="shared" si="584"/>
        <v>0</v>
      </c>
      <c r="BP332" s="442">
        <f t="shared" si="584"/>
        <v>0</v>
      </c>
      <c r="BQ332" s="442">
        <f t="shared" si="584"/>
        <v>0</v>
      </c>
      <c r="BR332" s="442"/>
      <c r="BS332" s="442">
        <f t="shared" ref="BS332:CY332" si="585">BR335</f>
        <v>0</v>
      </c>
      <c r="BT332" s="442">
        <f t="shared" si="585"/>
        <v>0</v>
      </c>
      <c r="BU332" s="442">
        <f t="shared" si="585"/>
        <v>0</v>
      </c>
      <c r="BV332" s="442">
        <f t="shared" si="585"/>
        <v>0</v>
      </c>
      <c r="BW332" s="442">
        <f t="shared" si="585"/>
        <v>0</v>
      </c>
      <c r="BX332" s="442">
        <f t="shared" si="585"/>
        <v>0</v>
      </c>
      <c r="BY332" s="442">
        <f t="shared" si="585"/>
        <v>0</v>
      </c>
      <c r="BZ332" s="442">
        <f t="shared" si="585"/>
        <v>0</v>
      </c>
      <c r="CA332" s="442">
        <f t="shared" si="585"/>
        <v>0</v>
      </c>
      <c r="CB332" s="442">
        <f t="shared" si="585"/>
        <v>0</v>
      </c>
      <c r="CC332" s="442">
        <f t="shared" si="585"/>
        <v>0</v>
      </c>
      <c r="CD332" s="442">
        <f t="shared" si="585"/>
        <v>0</v>
      </c>
      <c r="CE332" s="442">
        <f t="shared" si="585"/>
        <v>0</v>
      </c>
      <c r="CF332" s="442">
        <f t="shared" si="585"/>
        <v>0</v>
      </c>
      <c r="CG332" s="442">
        <f t="shared" si="585"/>
        <v>0</v>
      </c>
      <c r="CH332" s="442">
        <f t="shared" si="585"/>
        <v>0</v>
      </c>
      <c r="CI332" s="442">
        <f t="shared" si="585"/>
        <v>0</v>
      </c>
      <c r="CJ332" s="442">
        <f t="shared" si="585"/>
        <v>0</v>
      </c>
      <c r="CK332" s="442">
        <f t="shared" si="585"/>
        <v>0</v>
      </c>
      <c r="CL332" s="442">
        <f t="shared" si="585"/>
        <v>0</v>
      </c>
      <c r="CM332" s="442">
        <f t="shared" si="585"/>
        <v>0</v>
      </c>
      <c r="CN332" s="442">
        <f t="shared" si="585"/>
        <v>0</v>
      </c>
      <c r="CO332" s="442">
        <f t="shared" si="585"/>
        <v>0</v>
      </c>
      <c r="CP332" s="442">
        <f t="shared" si="585"/>
        <v>0</v>
      </c>
      <c r="CQ332" s="442">
        <f t="shared" si="585"/>
        <v>0</v>
      </c>
      <c r="CR332" s="442">
        <f t="shared" si="585"/>
        <v>0</v>
      </c>
      <c r="CS332" s="442">
        <f t="shared" si="585"/>
        <v>0</v>
      </c>
      <c r="CT332" s="442">
        <f t="shared" si="585"/>
        <v>0</v>
      </c>
      <c r="CU332" s="442">
        <f t="shared" si="585"/>
        <v>0</v>
      </c>
      <c r="CV332" s="442">
        <f t="shared" si="585"/>
        <v>0</v>
      </c>
      <c r="CW332" s="442">
        <f t="shared" si="585"/>
        <v>0</v>
      </c>
      <c r="CX332" s="442">
        <f t="shared" si="585"/>
        <v>0</v>
      </c>
      <c r="CY332" s="442">
        <f t="shared" si="585"/>
        <v>0</v>
      </c>
    </row>
    <row r="333" spans="1:103">
      <c r="B333" s="427" t="s">
        <v>2</v>
      </c>
      <c r="C333" s="523">
        <f>SUM(BQ333:CW333)</f>
        <v>0</v>
      </c>
      <c r="D333" s="427" t="s">
        <v>136</v>
      </c>
      <c r="G333" s="442">
        <f>SUM(BS333:CY333)</f>
        <v>0</v>
      </c>
      <c r="H333" s="442" t="s">
        <v>136</v>
      </c>
      <c r="I333" s="442"/>
      <c r="J333" s="442">
        <f t="shared" ref="J333:AO333" si="586">IF(J7=$C16,$F320,0)</f>
        <v>0</v>
      </c>
      <c r="K333" s="442">
        <f t="shared" si="586"/>
        <v>0</v>
      </c>
      <c r="L333" s="442">
        <f t="shared" si="586"/>
        <v>0</v>
      </c>
      <c r="M333" s="442">
        <f t="shared" si="586"/>
        <v>0</v>
      </c>
      <c r="N333" s="442">
        <f t="shared" si="586"/>
        <v>0</v>
      </c>
      <c r="O333" s="442">
        <f t="shared" si="586"/>
        <v>0</v>
      </c>
      <c r="P333" s="442">
        <f t="shared" si="586"/>
        <v>0</v>
      </c>
      <c r="Q333" s="442">
        <f t="shared" si="586"/>
        <v>0</v>
      </c>
      <c r="R333" s="442">
        <f t="shared" si="586"/>
        <v>0</v>
      </c>
      <c r="S333" s="442">
        <f t="shared" si="586"/>
        <v>0</v>
      </c>
      <c r="T333" s="442">
        <f t="shared" si="586"/>
        <v>0</v>
      </c>
      <c r="U333" s="442">
        <f t="shared" si="586"/>
        <v>0</v>
      </c>
      <c r="V333" s="442">
        <f t="shared" si="586"/>
        <v>0</v>
      </c>
      <c r="W333" s="442">
        <f t="shared" si="586"/>
        <v>0</v>
      </c>
      <c r="X333" s="442">
        <f t="shared" si="586"/>
        <v>0</v>
      </c>
      <c r="Y333" s="442">
        <f t="shared" si="586"/>
        <v>0</v>
      </c>
      <c r="Z333" s="442">
        <f t="shared" si="586"/>
        <v>0</v>
      </c>
      <c r="AA333" s="442">
        <f t="shared" si="586"/>
        <v>0</v>
      </c>
      <c r="AB333" s="442">
        <f t="shared" si="586"/>
        <v>0</v>
      </c>
      <c r="AC333" s="442">
        <f t="shared" si="586"/>
        <v>0</v>
      </c>
      <c r="AD333" s="442">
        <f t="shared" si="586"/>
        <v>0</v>
      </c>
      <c r="AE333" s="442">
        <f t="shared" si="586"/>
        <v>0</v>
      </c>
      <c r="AF333" s="442">
        <f t="shared" si="586"/>
        <v>0</v>
      </c>
      <c r="AG333" s="442">
        <f t="shared" si="586"/>
        <v>0</v>
      </c>
      <c r="AH333" s="442">
        <f t="shared" si="586"/>
        <v>0</v>
      </c>
      <c r="AI333" s="442">
        <f t="shared" si="586"/>
        <v>0</v>
      </c>
      <c r="AJ333" s="442">
        <f t="shared" si="586"/>
        <v>0</v>
      </c>
      <c r="AK333" s="442">
        <f t="shared" si="586"/>
        <v>0</v>
      </c>
      <c r="AL333" s="442">
        <f t="shared" si="586"/>
        <v>0</v>
      </c>
      <c r="AM333" s="442">
        <f t="shared" si="586"/>
        <v>0</v>
      </c>
      <c r="AN333" s="442">
        <f t="shared" si="586"/>
        <v>0</v>
      </c>
      <c r="AO333" s="442">
        <f t="shared" si="586"/>
        <v>0</v>
      </c>
      <c r="AP333" s="442">
        <f t="shared" ref="AP333:BQ333" si="587">IF(AP7=$C16,$F320,0)</f>
        <v>0</v>
      </c>
      <c r="AQ333" s="442">
        <f t="shared" si="587"/>
        <v>0</v>
      </c>
      <c r="AR333" s="442">
        <f t="shared" si="587"/>
        <v>0</v>
      </c>
      <c r="AS333" s="442">
        <f t="shared" si="587"/>
        <v>0</v>
      </c>
      <c r="AT333" s="442">
        <f t="shared" si="587"/>
        <v>0</v>
      </c>
      <c r="AU333" s="442">
        <f t="shared" si="587"/>
        <v>0</v>
      </c>
      <c r="AV333" s="442">
        <f t="shared" si="587"/>
        <v>0</v>
      </c>
      <c r="AW333" s="442">
        <f t="shared" si="587"/>
        <v>0</v>
      </c>
      <c r="AX333" s="442">
        <f t="shared" si="587"/>
        <v>0</v>
      </c>
      <c r="AY333" s="442">
        <f t="shared" si="587"/>
        <v>0</v>
      </c>
      <c r="AZ333" s="442">
        <f t="shared" si="587"/>
        <v>0</v>
      </c>
      <c r="BA333" s="442">
        <f t="shared" si="587"/>
        <v>0</v>
      </c>
      <c r="BB333" s="442">
        <f t="shared" si="587"/>
        <v>0</v>
      </c>
      <c r="BC333" s="442">
        <f t="shared" si="587"/>
        <v>0</v>
      </c>
      <c r="BD333" s="442">
        <f t="shared" si="587"/>
        <v>0</v>
      </c>
      <c r="BE333" s="442">
        <f t="shared" si="587"/>
        <v>0</v>
      </c>
      <c r="BF333" s="442">
        <f t="shared" si="587"/>
        <v>0</v>
      </c>
      <c r="BG333" s="442">
        <f t="shared" si="587"/>
        <v>0</v>
      </c>
      <c r="BH333" s="442">
        <f t="shared" si="587"/>
        <v>0</v>
      </c>
      <c r="BI333" s="442">
        <f t="shared" si="587"/>
        <v>0</v>
      </c>
      <c r="BJ333" s="442">
        <f t="shared" si="587"/>
        <v>0</v>
      </c>
      <c r="BK333" s="442">
        <f t="shared" si="587"/>
        <v>0</v>
      </c>
      <c r="BL333" s="442">
        <f t="shared" si="587"/>
        <v>0</v>
      </c>
      <c r="BM333" s="442">
        <f t="shared" si="587"/>
        <v>0</v>
      </c>
      <c r="BN333" s="442">
        <f t="shared" si="587"/>
        <v>0</v>
      </c>
      <c r="BO333" s="442">
        <f t="shared" si="587"/>
        <v>0</v>
      </c>
      <c r="BP333" s="442">
        <f t="shared" si="587"/>
        <v>0</v>
      </c>
      <c r="BQ333" s="442">
        <f t="shared" si="587"/>
        <v>0</v>
      </c>
      <c r="BR333" s="442"/>
      <c r="BS333" s="442">
        <f>SUM(J333:U333)</f>
        <v>0</v>
      </c>
      <c r="BT333" s="442">
        <f>SUM(V333:AG333)</f>
        <v>0</v>
      </c>
      <c r="BU333" s="442">
        <f>SUM(AH333:AS333)</f>
        <v>0</v>
      </c>
      <c r="BV333" s="442">
        <f>SUM(AT333:BE333)</f>
        <v>0</v>
      </c>
      <c r="BW333" s="442">
        <f>SUM(BF333:BQ333)</f>
        <v>0</v>
      </c>
      <c r="BX333" s="442">
        <f t="shared" ref="BX333:CY333" si="588">IF(BX7=$C16,$F320,0)</f>
        <v>0</v>
      </c>
      <c r="BY333" s="442">
        <f t="shared" si="588"/>
        <v>0</v>
      </c>
      <c r="BZ333" s="442">
        <f t="shared" si="588"/>
        <v>0</v>
      </c>
      <c r="CA333" s="442">
        <f t="shared" si="588"/>
        <v>0</v>
      </c>
      <c r="CB333" s="442">
        <f t="shared" si="588"/>
        <v>0</v>
      </c>
      <c r="CC333" s="442">
        <f t="shared" si="588"/>
        <v>0</v>
      </c>
      <c r="CD333" s="442">
        <f t="shared" si="588"/>
        <v>0</v>
      </c>
      <c r="CE333" s="442">
        <f t="shared" si="588"/>
        <v>0</v>
      </c>
      <c r="CF333" s="442">
        <f t="shared" si="588"/>
        <v>0</v>
      </c>
      <c r="CG333" s="442">
        <f t="shared" si="588"/>
        <v>0</v>
      </c>
      <c r="CH333" s="442">
        <f t="shared" si="588"/>
        <v>0</v>
      </c>
      <c r="CI333" s="442">
        <f t="shared" si="588"/>
        <v>0</v>
      </c>
      <c r="CJ333" s="442">
        <f t="shared" si="588"/>
        <v>0</v>
      </c>
      <c r="CK333" s="442">
        <f t="shared" si="588"/>
        <v>0</v>
      </c>
      <c r="CL333" s="442">
        <f t="shared" si="588"/>
        <v>0</v>
      </c>
      <c r="CM333" s="442">
        <f t="shared" si="588"/>
        <v>0</v>
      </c>
      <c r="CN333" s="442">
        <f t="shared" si="588"/>
        <v>0</v>
      </c>
      <c r="CO333" s="442">
        <f t="shared" si="588"/>
        <v>0</v>
      </c>
      <c r="CP333" s="442">
        <f t="shared" si="588"/>
        <v>0</v>
      </c>
      <c r="CQ333" s="442">
        <f t="shared" si="588"/>
        <v>0</v>
      </c>
      <c r="CR333" s="442">
        <f t="shared" si="588"/>
        <v>0</v>
      </c>
      <c r="CS333" s="442">
        <f t="shared" si="588"/>
        <v>0</v>
      </c>
      <c r="CT333" s="442">
        <f t="shared" si="588"/>
        <v>0</v>
      </c>
      <c r="CU333" s="442">
        <f t="shared" si="588"/>
        <v>0</v>
      </c>
      <c r="CV333" s="442">
        <f t="shared" si="588"/>
        <v>0</v>
      </c>
      <c r="CW333" s="442">
        <f t="shared" si="588"/>
        <v>0</v>
      </c>
      <c r="CX333" s="442">
        <f t="shared" si="588"/>
        <v>0</v>
      </c>
      <c r="CY333" s="442">
        <f t="shared" si="588"/>
        <v>0</v>
      </c>
    </row>
    <row r="334" spans="1:103">
      <c r="B334" s="427" t="s">
        <v>3</v>
      </c>
      <c r="C334" s="523">
        <f>C333/15</f>
        <v>0</v>
      </c>
      <c r="D334" s="427" t="s">
        <v>136</v>
      </c>
      <c r="E334" s="427" t="s">
        <v>228</v>
      </c>
      <c r="G334" s="442">
        <f>SUM(BS334:CY334)</f>
        <v>0</v>
      </c>
      <c r="H334" s="442" t="s">
        <v>136</v>
      </c>
      <c r="I334" s="442"/>
      <c r="J334" s="442">
        <f t="shared" ref="J334:AO334" si="589">IF(J7&gt;$C16+12,$C334*J9/12,0)</f>
        <v>0</v>
      </c>
      <c r="K334" s="442">
        <f t="shared" si="589"/>
        <v>0</v>
      </c>
      <c r="L334" s="442">
        <f t="shared" si="589"/>
        <v>0</v>
      </c>
      <c r="M334" s="442">
        <f t="shared" si="589"/>
        <v>0</v>
      </c>
      <c r="N334" s="442">
        <f t="shared" si="589"/>
        <v>0</v>
      </c>
      <c r="O334" s="442">
        <f t="shared" si="589"/>
        <v>0</v>
      </c>
      <c r="P334" s="442">
        <f t="shared" si="589"/>
        <v>0</v>
      </c>
      <c r="Q334" s="442">
        <f t="shared" si="589"/>
        <v>0</v>
      </c>
      <c r="R334" s="442">
        <f t="shared" si="589"/>
        <v>0</v>
      </c>
      <c r="S334" s="442">
        <f t="shared" si="589"/>
        <v>0</v>
      </c>
      <c r="T334" s="442">
        <f t="shared" si="589"/>
        <v>0</v>
      </c>
      <c r="U334" s="442">
        <f t="shared" si="589"/>
        <v>0</v>
      </c>
      <c r="V334" s="442">
        <f t="shared" si="589"/>
        <v>0</v>
      </c>
      <c r="W334" s="442">
        <f t="shared" si="589"/>
        <v>0</v>
      </c>
      <c r="X334" s="442">
        <f t="shared" si="589"/>
        <v>0</v>
      </c>
      <c r="Y334" s="442">
        <f t="shared" si="589"/>
        <v>0</v>
      </c>
      <c r="Z334" s="442">
        <f t="shared" si="589"/>
        <v>0</v>
      </c>
      <c r="AA334" s="442">
        <f t="shared" si="589"/>
        <v>0</v>
      </c>
      <c r="AB334" s="442">
        <f t="shared" si="589"/>
        <v>0</v>
      </c>
      <c r="AC334" s="442">
        <f t="shared" si="589"/>
        <v>0</v>
      </c>
      <c r="AD334" s="442">
        <f t="shared" si="589"/>
        <v>0</v>
      </c>
      <c r="AE334" s="442">
        <f t="shared" si="589"/>
        <v>0</v>
      </c>
      <c r="AF334" s="442">
        <f t="shared" si="589"/>
        <v>0</v>
      </c>
      <c r="AG334" s="442">
        <f t="shared" si="589"/>
        <v>0</v>
      </c>
      <c r="AH334" s="442">
        <f t="shared" si="589"/>
        <v>0</v>
      </c>
      <c r="AI334" s="442">
        <f t="shared" si="589"/>
        <v>0</v>
      </c>
      <c r="AJ334" s="442">
        <f t="shared" si="589"/>
        <v>0</v>
      </c>
      <c r="AK334" s="442">
        <f t="shared" si="589"/>
        <v>0</v>
      </c>
      <c r="AL334" s="442">
        <f t="shared" si="589"/>
        <v>0</v>
      </c>
      <c r="AM334" s="442">
        <f t="shared" si="589"/>
        <v>0</v>
      </c>
      <c r="AN334" s="442">
        <f t="shared" si="589"/>
        <v>0</v>
      </c>
      <c r="AO334" s="442">
        <f t="shared" si="589"/>
        <v>0</v>
      </c>
      <c r="AP334" s="442">
        <f t="shared" ref="AP334:BQ334" si="590">IF(AP7&gt;$C16+12,$C334*AP9/12,0)</f>
        <v>0</v>
      </c>
      <c r="AQ334" s="442">
        <f t="shared" si="590"/>
        <v>0</v>
      </c>
      <c r="AR334" s="442">
        <f t="shared" si="590"/>
        <v>0</v>
      </c>
      <c r="AS334" s="442">
        <f t="shared" si="590"/>
        <v>0</v>
      </c>
      <c r="AT334" s="442">
        <f t="shared" si="590"/>
        <v>0</v>
      </c>
      <c r="AU334" s="442">
        <f t="shared" si="590"/>
        <v>0</v>
      </c>
      <c r="AV334" s="442">
        <f t="shared" si="590"/>
        <v>0</v>
      </c>
      <c r="AW334" s="442">
        <f t="shared" si="590"/>
        <v>0</v>
      </c>
      <c r="AX334" s="442">
        <f t="shared" si="590"/>
        <v>0</v>
      </c>
      <c r="AY334" s="442">
        <f t="shared" si="590"/>
        <v>0</v>
      </c>
      <c r="AZ334" s="442">
        <f t="shared" si="590"/>
        <v>0</v>
      </c>
      <c r="BA334" s="442">
        <f t="shared" si="590"/>
        <v>0</v>
      </c>
      <c r="BB334" s="442">
        <f t="shared" si="590"/>
        <v>0</v>
      </c>
      <c r="BC334" s="442">
        <f t="shared" si="590"/>
        <v>0</v>
      </c>
      <c r="BD334" s="442">
        <f t="shared" si="590"/>
        <v>0</v>
      </c>
      <c r="BE334" s="442">
        <f t="shared" si="590"/>
        <v>0</v>
      </c>
      <c r="BF334" s="442">
        <f t="shared" si="590"/>
        <v>0</v>
      </c>
      <c r="BG334" s="442">
        <f t="shared" si="590"/>
        <v>0</v>
      </c>
      <c r="BH334" s="442">
        <f t="shared" si="590"/>
        <v>0</v>
      </c>
      <c r="BI334" s="442">
        <f t="shared" si="590"/>
        <v>0</v>
      </c>
      <c r="BJ334" s="442">
        <f t="shared" si="590"/>
        <v>0</v>
      </c>
      <c r="BK334" s="442">
        <f t="shared" si="590"/>
        <v>0</v>
      </c>
      <c r="BL334" s="442">
        <f t="shared" si="590"/>
        <v>0</v>
      </c>
      <c r="BM334" s="442">
        <f t="shared" si="590"/>
        <v>0</v>
      </c>
      <c r="BN334" s="442">
        <f t="shared" si="590"/>
        <v>0</v>
      </c>
      <c r="BO334" s="442">
        <f t="shared" si="590"/>
        <v>0</v>
      </c>
      <c r="BP334" s="442">
        <f t="shared" si="590"/>
        <v>0</v>
      </c>
      <c r="BQ334" s="442">
        <f t="shared" si="590"/>
        <v>0</v>
      </c>
      <c r="BR334" s="442"/>
      <c r="BS334" s="442">
        <f>SUM(J334:U334)</f>
        <v>0</v>
      </c>
      <c r="BT334" s="442">
        <f>SUM(V334:AG334)</f>
        <v>0</v>
      </c>
      <c r="BU334" s="442">
        <f>SUM(AH334:AS334)</f>
        <v>0</v>
      </c>
      <c r="BV334" s="442">
        <f>SUM(AT334:BE334)</f>
        <v>0</v>
      </c>
      <c r="BW334" s="442">
        <f>SUM(BF334:BQ334)</f>
        <v>0</v>
      </c>
      <c r="BX334" s="442">
        <f t="shared" ref="BX334:CY334" si="591">IFERROR(MIN($C334*BX16/BX16*BX9/12,BW335),0)</f>
        <v>0</v>
      </c>
      <c r="BY334" s="442">
        <f t="shared" si="591"/>
        <v>0</v>
      </c>
      <c r="BZ334" s="442">
        <f t="shared" si="591"/>
        <v>0</v>
      </c>
      <c r="CA334" s="442">
        <f t="shared" si="591"/>
        <v>0</v>
      </c>
      <c r="CB334" s="442">
        <f t="shared" si="591"/>
        <v>0</v>
      </c>
      <c r="CC334" s="442">
        <f t="shared" si="591"/>
        <v>0</v>
      </c>
      <c r="CD334" s="442">
        <f t="shared" si="591"/>
        <v>0</v>
      </c>
      <c r="CE334" s="442">
        <f t="shared" si="591"/>
        <v>0</v>
      </c>
      <c r="CF334" s="442">
        <f t="shared" si="591"/>
        <v>0</v>
      </c>
      <c r="CG334" s="442">
        <f t="shared" si="591"/>
        <v>0</v>
      </c>
      <c r="CH334" s="442">
        <f t="shared" si="591"/>
        <v>0</v>
      </c>
      <c r="CI334" s="442">
        <f t="shared" si="591"/>
        <v>0</v>
      </c>
      <c r="CJ334" s="442">
        <f t="shared" si="591"/>
        <v>0</v>
      </c>
      <c r="CK334" s="442">
        <f t="shared" si="591"/>
        <v>0</v>
      </c>
      <c r="CL334" s="442">
        <f t="shared" si="591"/>
        <v>0</v>
      </c>
      <c r="CM334" s="442">
        <f t="shared" si="591"/>
        <v>0</v>
      </c>
      <c r="CN334" s="442">
        <f t="shared" si="591"/>
        <v>0</v>
      </c>
      <c r="CO334" s="442">
        <f t="shared" si="591"/>
        <v>0</v>
      </c>
      <c r="CP334" s="442">
        <f t="shared" si="591"/>
        <v>0</v>
      </c>
      <c r="CQ334" s="442">
        <f t="shared" si="591"/>
        <v>0</v>
      </c>
      <c r="CR334" s="442">
        <f t="shared" si="591"/>
        <v>0</v>
      </c>
      <c r="CS334" s="442">
        <f t="shared" si="591"/>
        <v>0</v>
      </c>
      <c r="CT334" s="442">
        <f t="shared" si="591"/>
        <v>0</v>
      </c>
      <c r="CU334" s="442">
        <f t="shared" si="591"/>
        <v>0</v>
      </c>
      <c r="CV334" s="442">
        <f t="shared" si="591"/>
        <v>0</v>
      </c>
      <c r="CW334" s="442">
        <f t="shared" si="591"/>
        <v>0</v>
      </c>
      <c r="CX334" s="442">
        <f t="shared" si="591"/>
        <v>0</v>
      </c>
      <c r="CY334" s="442">
        <f t="shared" si="591"/>
        <v>0</v>
      </c>
    </row>
    <row r="335" spans="1:103">
      <c r="B335" s="506" t="s">
        <v>20</v>
      </c>
      <c r="C335" s="507"/>
      <c r="D335" s="513"/>
      <c r="E335" s="513"/>
      <c r="F335" s="513"/>
      <c r="G335" s="513"/>
      <c r="H335" s="509"/>
      <c r="I335" s="509"/>
      <c r="J335" s="509">
        <f t="shared" ref="J335:AO335" si="592">J332+J333-J334</f>
        <v>0</v>
      </c>
      <c r="K335" s="509">
        <f t="shared" si="592"/>
        <v>0</v>
      </c>
      <c r="L335" s="509">
        <f t="shared" si="592"/>
        <v>0</v>
      </c>
      <c r="M335" s="509">
        <f t="shared" si="592"/>
        <v>0</v>
      </c>
      <c r="N335" s="509">
        <f t="shared" si="592"/>
        <v>0</v>
      </c>
      <c r="O335" s="509">
        <f t="shared" si="592"/>
        <v>0</v>
      </c>
      <c r="P335" s="509">
        <f t="shared" si="592"/>
        <v>0</v>
      </c>
      <c r="Q335" s="509">
        <f t="shared" si="592"/>
        <v>0</v>
      </c>
      <c r="R335" s="509">
        <f t="shared" si="592"/>
        <v>0</v>
      </c>
      <c r="S335" s="509">
        <f t="shared" si="592"/>
        <v>0</v>
      </c>
      <c r="T335" s="509">
        <f t="shared" si="592"/>
        <v>0</v>
      </c>
      <c r="U335" s="509">
        <f t="shared" si="592"/>
        <v>0</v>
      </c>
      <c r="V335" s="509">
        <f t="shared" si="592"/>
        <v>0</v>
      </c>
      <c r="W335" s="509">
        <f t="shared" si="592"/>
        <v>0</v>
      </c>
      <c r="X335" s="509">
        <f t="shared" si="592"/>
        <v>0</v>
      </c>
      <c r="Y335" s="509">
        <f t="shared" si="592"/>
        <v>0</v>
      </c>
      <c r="Z335" s="509">
        <f t="shared" si="592"/>
        <v>0</v>
      </c>
      <c r="AA335" s="509">
        <f t="shared" si="592"/>
        <v>0</v>
      </c>
      <c r="AB335" s="509">
        <f t="shared" si="592"/>
        <v>0</v>
      </c>
      <c r="AC335" s="509">
        <f t="shared" si="592"/>
        <v>0</v>
      </c>
      <c r="AD335" s="509">
        <f t="shared" si="592"/>
        <v>0</v>
      </c>
      <c r="AE335" s="509">
        <f t="shared" si="592"/>
        <v>0</v>
      </c>
      <c r="AF335" s="509">
        <f t="shared" si="592"/>
        <v>0</v>
      </c>
      <c r="AG335" s="509">
        <f t="shared" si="592"/>
        <v>0</v>
      </c>
      <c r="AH335" s="509">
        <f t="shared" si="592"/>
        <v>0</v>
      </c>
      <c r="AI335" s="509">
        <f t="shared" si="592"/>
        <v>0</v>
      </c>
      <c r="AJ335" s="509">
        <f t="shared" si="592"/>
        <v>0</v>
      </c>
      <c r="AK335" s="509">
        <f t="shared" si="592"/>
        <v>0</v>
      </c>
      <c r="AL335" s="509">
        <f t="shared" si="592"/>
        <v>0</v>
      </c>
      <c r="AM335" s="509">
        <f t="shared" si="592"/>
        <v>0</v>
      </c>
      <c r="AN335" s="509">
        <f t="shared" si="592"/>
        <v>0</v>
      </c>
      <c r="AO335" s="509">
        <f t="shared" si="592"/>
        <v>0</v>
      </c>
      <c r="AP335" s="509">
        <f t="shared" ref="AP335:BU335" si="593">AP332+AP333-AP334</f>
        <v>0</v>
      </c>
      <c r="AQ335" s="509">
        <f t="shared" si="593"/>
        <v>0</v>
      </c>
      <c r="AR335" s="509">
        <f t="shared" si="593"/>
        <v>0</v>
      </c>
      <c r="AS335" s="509">
        <f t="shared" si="593"/>
        <v>0</v>
      </c>
      <c r="AT335" s="509">
        <f t="shared" si="593"/>
        <v>0</v>
      </c>
      <c r="AU335" s="509">
        <f t="shared" si="593"/>
        <v>0</v>
      </c>
      <c r="AV335" s="509">
        <f t="shared" si="593"/>
        <v>0</v>
      </c>
      <c r="AW335" s="509">
        <f t="shared" si="593"/>
        <v>0</v>
      </c>
      <c r="AX335" s="509">
        <f t="shared" si="593"/>
        <v>0</v>
      </c>
      <c r="AY335" s="509">
        <f t="shared" si="593"/>
        <v>0</v>
      </c>
      <c r="AZ335" s="509">
        <f t="shared" si="593"/>
        <v>0</v>
      </c>
      <c r="BA335" s="509">
        <f t="shared" si="593"/>
        <v>0</v>
      </c>
      <c r="BB335" s="509">
        <f t="shared" si="593"/>
        <v>0</v>
      </c>
      <c r="BC335" s="509">
        <f t="shared" si="593"/>
        <v>0</v>
      </c>
      <c r="BD335" s="509">
        <f t="shared" si="593"/>
        <v>0</v>
      </c>
      <c r="BE335" s="509">
        <f t="shared" si="593"/>
        <v>0</v>
      </c>
      <c r="BF335" s="509">
        <f t="shared" si="593"/>
        <v>0</v>
      </c>
      <c r="BG335" s="509">
        <f t="shared" si="593"/>
        <v>0</v>
      </c>
      <c r="BH335" s="509">
        <f t="shared" si="593"/>
        <v>0</v>
      </c>
      <c r="BI335" s="509">
        <f t="shared" si="593"/>
        <v>0</v>
      </c>
      <c r="BJ335" s="509">
        <f t="shared" si="593"/>
        <v>0</v>
      </c>
      <c r="BK335" s="509">
        <f t="shared" si="593"/>
        <v>0</v>
      </c>
      <c r="BL335" s="509">
        <f t="shared" si="593"/>
        <v>0</v>
      </c>
      <c r="BM335" s="509">
        <f t="shared" si="593"/>
        <v>0</v>
      </c>
      <c r="BN335" s="509">
        <f t="shared" si="593"/>
        <v>0</v>
      </c>
      <c r="BO335" s="509">
        <f t="shared" si="593"/>
        <v>0</v>
      </c>
      <c r="BP335" s="509">
        <f t="shared" si="593"/>
        <v>0</v>
      </c>
      <c r="BQ335" s="509">
        <f t="shared" si="593"/>
        <v>0</v>
      </c>
      <c r="BR335" s="509"/>
      <c r="BS335" s="509">
        <f t="shared" ref="BS335:CY335" si="594">BS332+BS333-BS334</f>
        <v>0</v>
      </c>
      <c r="BT335" s="509">
        <f t="shared" si="594"/>
        <v>0</v>
      </c>
      <c r="BU335" s="509">
        <f t="shared" si="594"/>
        <v>0</v>
      </c>
      <c r="BV335" s="509">
        <f t="shared" si="594"/>
        <v>0</v>
      </c>
      <c r="BW335" s="509">
        <f t="shared" si="594"/>
        <v>0</v>
      </c>
      <c r="BX335" s="509">
        <f t="shared" si="594"/>
        <v>0</v>
      </c>
      <c r="BY335" s="509">
        <f t="shared" si="594"/>
        <v>0</v>
      </c>
      <c r="BZ335" s="509">
        <f t="shared" si="594"/>
        <v>0</v>
      </c>
      <c r="CA335" s="509">
        <f t="shared" si="594"/>
        <v>0</v>
      </c>
      <c r="CB335" s="509">
        <f t="shared" si="594"/>
        <v>0</v>
      </c>
      <c r="CC335" s="509">
        <f t="shared" si="594"/>
        <v>0</v>
      </c>
      <c r="CD335" s="509">
        <f t="shared" si="594"/>
        <v>0</v>
      </c>
      <c r="CE335" s="509">
        <f t="shared" si="594"/>
        <v>0</v>
      </c>
      <c r="CF335" s="509">
        <f t="shared" si="594"/>
        <v>0</v>
      </c>
      <c r="CG335" s="509">
        <f t="shared" si="594"/>
        <v>0</v>
      </c>
      <c r="CH335" s="509">
        <f t="shared" si="594"/>
        <v>0</v>
      </c>
      <c r="CI335" s="509">
        <f t="shared" si="594"/>
        <v>0</v>
      </c>
      <c r="CJ335" s="509">
        <f t="shared" si="594"/>
        <v>0</v>
      </c>
      <c r="CK335" s="509">
        <f t="shared" si="594"/>
        <v>0</v>
      </c>
      <c r="CL335" s="509">
        <f t="shared" si="594"/>
        <v>0</v>
      </c>
      <c r="CM335" s="509">
        <f t="shared" si="594"/>
        <v>0</v>
      </c>
      <c r="CN335" s="509">
        <f t="shared" si="594"/>
        <v>0</v>
      </c>
      <c r="CO335" s="509">
        <f t="shared" si="594"/>
        <v>0</v>
      </c>
      <c r="CP335" s="509">
        <f t="shared" si="594"/>
        <v>0</v>
      </c>
      <c r="CQ335" s="509">
        <f t="shared" si="594"/>
        <v>0</v>
      </c>
      <c r="CR335" s="509">
        <f t="shared" si="594"/>
        <v>0</v>
      </c>
      <c r="CS335" s="509">
        <f t="shared" si="594"/>
        <v>0</v>
      </c>
      <c r="CT335" s="509">
        <f t="shared" si="594"/>
        <v>0</v>
      </c>
      <c r="CU335" s="509">
        <f t="shared" si="594"/>
        <v>0</v>
      </c>
      <c r="CV335" s="509">
        <f t="shared" si="594"/>
        <v>0</v>
      </c>
      <c r="CW335" s="509">
        <f t="shared" si="594"/>
        <v>0</v>
      </c>
      <c r="CX335" s="509">
        <f t="shared" si="594"/>
        <v>0</v>
      </c>
      <c r="CY335" s="509">
        <f t="shared" si="594"/>
        <v>0</v>
      </c>
    </row>
    <row r="336" spans="1:103">
      <c r="B336" s="427" t="s">
        <v>4</v>
      </c>
      <c r="C336" s="586">
        <v>4.82E-2</v>
      </c>
      <c r="D336" s="540"/>
      <c r="E336" s="540"/>
      <c r="G336" s="442">
        <f>SUM(BS336:CY336)</f>
        <v>0</v>
      </c>
      <c r="H336" s="442" t="s">
        <v>136</v>
      </c>
      <c r="I336" s="520"/>
      <c r="J336" s="520">
        <f t="shared" ref="J336:AO336" si="595">AVERAGE(J332,J335)*$C336*J9/12</f>
        <v>0</v>
      </c>
      <c r="K336" s="520">
        <f t="shared" si="595"/>
        <v>0</v>
      </c>
      <c r="L336" s="520">
        <f t="shared" si="595"/>
        <v>0</v>
      </c>
      <c r="M336" s="520">
        <f t="shared" si="595"/>
        <v>0</v>
      </c>
      <c r="N336" s="520">
        <f t="shared" si="595"/>
        <v>0</v>
      </c>
      <c r="O336" s="520">
        <f t="shared" si="595"/>
        <v>0</v>
      </c>
      <c r="P336" s="520">
        <f t="shared" si="595"/>
        <v>0</v>
      </c>
      <c r="Q336" s="520">
        <f t="shared" si="595"/>
        <v>0</v>
      </c>
      <c r="R336" s="520">
        <f t="shared" si="595"/>
        <v>0</v>
      </c>
      <c r="S336" s="520">
        <f t="shared" si="595"/>
        <v>0</v>
      </c>
      <c r="T336" s="520">
        <f t="shared" si="595"/>
        <v>0</v>
      </c>
      <c r="U336" s="520">
        <f t="shared" si="595"/>
        <v>0</v>
      </c>
      <c r="V336" s="520">
        <f t="shared" si="595"/>
        <v>0</v>
      </c>
      <c r="W336" s="520">
        <f t="shared" si="595"/>
        <v>0</v>
      </c>
      <c r="X336" s="520">
        <f t="shared" si="595"/>
        <v>0</v>
      </c>
      <c r="Y336" s="520">
        <f t="shared" si="595"/>
        <v>0</v>
      </c>
      <c r="Z336" s="520">
        <f t="shared" si="595"/>
        <v>0</v>
      </c>
      <c r="AA336" s="520">
        <f t="shared" si="595"/>
        <v>0</v>
      </c>
      <c r="AB336" s="520">
        <f t="shared" si="595"/>
        <v>0</v>
      </c>
      <c r="AC336" s="520">
        <f t="shared" si="595"/>
        <v>0</v>
      </c>
      <c r="AD336" s="520">
        <f t="shared" si="595"/>
        <v>0</v>
      </c>
      <c r="AE336" s="520">
        <f t="shared" si="595"/>
        <v>0</v>
      </c>
      <c r="AF336" s="520">
        <f t="shared" si="595"/>
        <v>0</v>
      </c>
      <c r="AG336" s="520">
        <f t="shared" si="595"/>
        <v>0</v>
      </c>
      <c r="AH336" s="520">
        <f t="shared" si="595"/>
        <v>0</v>
      </c>
      <c r="AI336" s="520">
        <f t="shared" si="595"/>
        <v>0</v>
      </c>
      <c r="AJ336" s="520">
        <f t="shared" si="595"/>
        <v>0</v>
      </c>
      <c r="AK336" s="520">
        <f t="shared" si="595"/>
        <v>0</v>
      </c>
      <c r="AL336" s="520">
        <f t="shared" si="595"/>
        <v>0</v>
      </c>
      <c r="AM336" s="520">
        <f t="shared" si="595"/>
        <v>0</v>
      </c>
      <c r="AN336" s="520">
        <f t="shared" si="595"/>
        <v>0</v>
      </c>
      <c r="AO336" s="520">
        <f t="shared" si="595"/>
        <v>0</v>
      </c>
      <c r="AP336" s="520">
        <f t="shared" ref="AP336:BU336" si="596">AVERAGE(AP332,AP335)*$C336*AP9/12</f>
        <v>0</v>
      </c>
      <c r="AQ336" s="520">
        <f t="shared" si="596"/>
        <v>0</v>
      </c>
      <c r="AR336" s="520">
        <f t="shared" si="596"/>
        <v>0</v>
      </c>
      <c r="AS336" s="520">
        <f t="shared" si="596"/>
        <v>0</v>
      </c>
      <c r="AT336" s="520">
        <f t="shared" si="596"/>
        <v>0</v>
      </c>
      <c r="AU336" s="520">
        <f t="shared" si="596"/>
        <v>0</v>
      </c>
      <c r="AV336" s="520">
        <f t="shared" si="596"/>
        <v>0</v>
      </c>
      <c r="AW336" s="520">
        <f t="shared" si="596"/>
        <v>0</v>
      </c>
      <c r="AX336" s="520">
        <f t="shared" si="596"/>
        <v>0</v>
      </c>
      <c r="AY336" s="520">
        <f t="shared" si="596"/>
        <v>0</v>
      </c>
      <c r="AZ336" s="520">
        <f t="shared" si="596"/>
        <v>0</v>
      </c>
      <c r="BA336" s="520">
        <f t="shared" si="596"/>
        <v>0</v>
      </c>
      <c r="BB336" s="520">
        <f t="shared" si="596"/>
        <v>0</v>
      </c>
      <c r="BC336" s="520">
        <f t="shared" si="596"/>
        <v>0</v>
      </c>
      <c r="BD336" s="520">
        <f t="shared" si="596"/>
        <v>0</v>
      </c>
      <c r="BE336" s="520">
        <f t="shared" si="596"/>
        <v>0</v>
      </c>
      <c r="BF336" s="520">
        <f t="shared" si="596"/>
        <v>0</v>
      </c>
      <c r="BG336" s="520">
        <f t="shared" si="596"/>
        <v>0</v>
      </c>
      <c r="BH336" s="520">
        <f t="shared" si="596"/>
        <v>0</v>
      </c>
      <c r="BI336" s="520">
        <f t="shared" si="596"/>
        <v>0</v>
      </c>
      <c r="BJ336" s="520">
        <f t="shared" si="596"/>
        <v>0</v>
      </c>
      <c r="BK336" s="520">
        <f t="shared" si="596"/>
        <v>0</v>
      </c>
      <c r="BL336" s="520">
        <f t="shared" si="596"/>
        <v>0</v>
      </c>
      <c r="BM336" s="520">
        <f t="shared" si="596"/>
        <v>0</v>
      </c>
      <c r="BN336" s="520">
        <f t="shared" si="596"/>
        <v>0</v>
      </c>
      <c r="BO336" s="520">
        <f t="shared" si="596"/>
        <v>0</v>
      </c>
      <c r="BP336" s="520">
        <f t="shared" si="596"/>
        <v>0</v>
      </c>
      <c r="BQ336" s="520">
        <f t="shared" si="596"/>
        <v>0</v>
      </c>
      <c r="BR336" s="442"/>
      <c r="BS336" s="442">
        <f>SUM(J336:U336)</f>
        <v>0</v>
      </c>
      <c r="BT336" s="442">
        <f>SUM(V336:AG336)</f>
        <v>0</v>
      </c>
      <c r="BU336" s="442">
        <f>SUM(AH336:AS336)</f>
        <v>0</v>
      </c>
      <c r="BV336" s="442">
        <f>SUM(AT336:BE336)</f>
        <v>0</v>
      </c>
      <c r="BW336" s="442">
        <f>SUM(BF336:BQ336)</f>
        <v>0</v>
      </c>
      <c r="BX336" s="520">
        <f t="shared" ref="BX336:CY336" si="597">AVERAGE(BX332,BX335)*$C336*BX9/12</f>
        <v>0</v>
      </c>
      <c r="BY336" s="520">
        <f t="shared" si="597"/>
        <v>0</v>
      </c>
      <c r="BZ336" s="520">
        <f t="shared" si="597"/>
        <v>0</v>
      </c>
      <c r="CA336" s="520">
        <f t="shared" si="597"/>
        <v>0</v>
      </c>
      <c r="CB336" s="520">
        <f t="shared" si="597"/>
        <v>0</v>
      </c>
      <c r="CC336" s="520">
        <f t="shared" si="597"/>
        <v>0</v>
      </c>
      <c r="CD336" s="520">
        <f t="shared" si="597"/>
        <v>0</v>
      </c>
      <c r="CE336" s="520">
        <f t="shared" si="597"/>
        <v>0</v>
      </c>
      <c r="CF336" s="520">
        <f t="shared" si="597"/>
        <v>0</v>
      </c>
      <c r="CG336" s="520">
        <f t="shared" si="597"/>
        <v>0</v>
      </c>
      <c r="CH336" s="520">
        <f t="shared" si="597"/>
        <v>0</v>
      </c>
      <c r="CI336" s="520">
        <f t="shared" si="597"/>
        <v>0</v>
      </c>
      <c r="CJ336" s="520">
        <f t="shared" si="597"/>
        <v>0</v>
      </c>
      <c r="CK336" s="520">
        <f t="shared" si="597"/>
        <v>0</v>
      </c>
      <c r="CL336" s="520">
        <f t="shared" si="597"/>
        <v>0</v>
      </c>
      <c r="CM336" s="520">
        <f t="shared" si="597"/>
        <v>0</v>
      </c>
      <c r="CN336" s="520">
        <f t="shared" si="597"/>
        <v>0</v>
      </c>
      <c r="CO336" s="520">
        <f t="shared" si="597"/>
        <v>0</v>
      </c>
      <c r="CP336" s="520">
        <f t="shared" si="597"/>
        <v>0</v>
      </c>
      <c r="CQ336" s="520">
        <f t="shared" si="597"/>
        <v>0</v>
      </c>
      <c r="CR336" s="520">
        <f t="shared" si="597"/>
        <v>0</v>
      </c>
      <c r="CS336" s="520">
        <f t="shared" si="597"/>
        <v>0</v>
      </c>
      <c r="CT336" s="520">
        <f t="shared" si="597"/>
        <v>0</v>
      </c>
      <c r="CU336" s="520">
        <f t="shared" si="597"/>
        <v>0</v>
      </c>
      <c r="CV336" s="520">
        <f t="shared" si="597"/>
        <v>0</v>
      </c>
      <c r="CW336" s="520">
        <f t="shared" si="597"/>
        <v>0</v>
      </c>
      <c r="CX336" s="520">
        <f t="shared" si="597"/>
        <v>0</v>
      </c>
      <c r="CY336" s="520">
        <f t="shared" si="597"/>
        <v>0</v>
      </c>
    </row>
    <row r="337" spans="1:103" ht="12.75" thickBot="1">
      <c r="B337" s="642"/>
      <c r="C337" s="651"/>
      <c r="D337" s="642"/>
      <c r="E337" s="642"/>
      <c r="F337" s="642"/>
      <c r="G337" s="642"/>
      <c r="H337" s="662"/>
      <c r="I337" s="662"/>
      <c r="J337" s="662"/>
      <c r="K337" s="662"/>
      <c r="L337" s="662"/>
      <c r="M337" s="662"/>
      <c r="N337" s="662"/>
      <c r="O337" s="662"/>
      <c r="P337" s="662"/>
      <c r="Q337" s="662"/>
      <c r="R337" s="662"/>
      <c r="S337" s="662"/>
      <c r="T337" s="662"/>
      <c r="U337" s="662"/>
      <c r="V337" s="662"/>
      <c r="W337" s="662"/>
      <c r="X337" s="662"/>
      <c r="Y337" s="662"/>
      <c r="Z337" s="662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62"/>
      <c r="BL337" s="662"/>
      <c r="BM337" s="662"/>
      <c r="BN337" s="662"/>
      <c r="BO337" s="662"/>
      <c r="BP337" s="642"/>
      <c r="BQ337" s="652"/>
      <c r="BR337" s="652"/>
      <c r="BS337" s="652"/>
      <c r="BT337" s="652"/>
      <c r="BU337" s="652"/>
      <c r="BV337" s="663"/>
      <c r="BW337" s="663"/>
      <c r="BX337" s="663"/>
      <c r="BY337" s="663"/>
      <c r="BZ337" s="663"/>
      <c r="CA337" s="663"/>
      <c r="CB337" s="663"/>
      <c r="CC337" s="663"/>
      <c r="CD337" s="663"/>
      <c r="CE337" s="663"/>
      <c r="CF337" s="663"/>
      <c r="CG337" s="663"/>
      <c r="CH337" s="663"/>
      <c r="CI337" s="663"/>
      <c r="CJ337" s="663"/>
      <c r="CK337" s="663"/>
      <c r="CL337" s="663"/>
      <c r="CM337" s="663"/>
      <c r="CN337" s="663"/>
      <c r="CO337" s="663"/>
      <c r="CP337" s="663"/>
      <c r="CQ337" s="663"/>
      <c r="CR337" s="663"/>
      <c r="CS337" s="663"/>
      <c r="CT337" s="663"/>
      <c r="CU337" s="663"/>
      <c r="CV337" s="663"/>
      <c r="CW337" s="663"/>
      <c r="CX337" s="642"/>
      <c r="CY337" s="642"/>
    </row>
    <row r="339" spans="1:103">
      <c r="B339" s="664" t="s">
        <v>249</v>
      </c>
      <c r="C339" s="540"/>
      <c r="BQ339" s="442"/>
      <c r="BR339" s="442"/>
      <c r="BS339" s="442"/>
      <c r="BT339" s="442"/>
      <c r="BU339" s="442"/>
      <c r="BV339" s="442"/>
      <c r="BW339" s="442"/>
      <c r="BX339" s="442"/>
      <c r="BY339" s="442"/>
      <c r="BZ339" s="442"/>
      <c r="CA339" s="442"/>
      <c r="CB339" s="442"/>
      <c r="CC339" s="442"/>
      <c r="CD339" s="442"/>
      <c r="CE339" s="442"/>
      <c r="CF339" s="442"/>
      <c r="CG339" s="442"/>
      <c r="CH339" s="442"/>
      <c r="CI339" s="442"/>
      <c r="CJ339" s="442"/>
      <c r="CK339" s="442"/>
      <c r="CL339" s="442"/>
      <c r="CM339" s="442"/>
      <c r="CN339" s="442"/>
      <c r="CO339" s="442"/>
      <c r="CP339" s="442"/>
      <c r="CQ339" s="442"/>
      <c r="CR339" s="442"/>
      <c r="CS339" s="442"/>
      <c r="CT339" s="442"/>
    </row>
    <row r="340" spans="1:103">
      <c r="B340" s="427" t="s">
        <v>5</v>
      </c>
      <c r="C340" s="540"/>
      <c r="F340" s="442"/>
      <c r="G340" s="442">
        <f t="shared" ref="G340:G350" si="598">SUM(BS340:CY340)</f>
        <v>5993952084.1107664</v>
      </c>
      <c r="H340" s="442" t="s">
        <v>136</v>
      </c>
      <c r="I340" s="442">
        <f>I65</f>
        <v>0</v>
      </c>
      <c r="J340" s="442">
        <f t="shared" ref="J340:AO340" si="599">J56</f>
        <v>0</v>
      </c>
      <c r="K340" s="442">
        <f t="shared" si="599"/>
        <v>0</v>
      </c>
      <c r="L340" s="442">
        <f t="shared" si="599"/>
        <v>0</v>
      </c>
      <c r="M340" s="442">
        <f t="shared" si="599"/>
        <v>0</v>
      </c>
      <c r="N340" s="442">
        <f t="shared" si="599"/>
        <v>0</v>
      </c>
      <c r="O340" s="442">
        <f t="shared" si="599"/>
        <v>0</v>
      </c>
      <c r="P340" s="442">
        <f t="shared" si="599"/>
        <v>0</v>
      </c>
      <c r="Q340" s="442">
        <f t="shared" si="599"/>
        <v>0</v>
      </c>
      <c r="R340" s="442">
        <f t="shared" si="599"/>
        <v>0</v>
      </c>
      <c r="S340" s="442">
        <f t="shared" si="599"/>
        <v>0</v>
      </c>
      <c r="T340" s="442">
        <f t="shared" si="599"/>
        <v>0</v>
      </c>
      <c r="U340" s="442">
        <f t="shared" si="599"/>
        <v>0</v>
      </c>
      <c r="V340" s="442">
        <f t="shared" si="599"/>
        <v>0</v>
      </c>
      <c r="W340" s="442">
        <f t="shared" si="599"/>
        <v>0</v>
      </c>
      <c r="X340" s="442">
        <f t="shared" si="599"/>
        <v>0</v>
      </c>
      <c r="Y340" s="442">
        <f t="shared" si="599"/>
        <v>0</v>
      </c>
      <c r="Z340" s="442">
        <f t="shared" si="599"/>
        <v>0</v>
      </c>
      <c r="AA340" s="442">
        <f t="shared" si="599"/>
        <v>0</v>
      </c>
      <c r="AB340" s="442">
        <f t="shared" si="599"/>
        <v>0</v>
      </c>
      <c r="AC340" s="442">
        <f t="shared" si="599"/>
        <v>0</v>
      </c>
      <c r="AD340" s="442">
        <f t="shared" si="599"/>
        <v>0</v>
      </c>
      <c r="AE340" s="442">
        <f t="shared" si="599"/>
        <v>13840255</v>
      </c>
      <c r="AF340" s="442">
        <f t="shared" si="599"/>
        <v>13840255</v>
      </c>
      <c r="AG340" s="442">
        <f t="shared" si="599"/>
        <v>13840255</v>
      </c>
      <c r="AH340" s="442">
        <f t="shared" si="599"/>
        <v>13840255</v>
      </c>
      <c r="AI340" s="442">
        <f t="shared" si="599"/>
        <v>13840255</v>
      </c>
      <c r="AJ340" s="442">
        <f t="shared" si="599"/>
        <v>13840255</v>
      </c>
      <c r="AK340" s="442">
        <f t="shared" si="599"/>
        <v>13840255</v>
      </c>
      <c r="AL340" s="442">
        <f t="shared" si="599"/>
        <v>13840255</v>
      </c>
      <c r="AM340" s="442">
        <f t="shared" si="599"/>
        <v>13840255</v>
      </c>
      <c r="AN340" s="442">
        <f t="shared" si="599"/>
        <v>13840255</v>
      </c>
      <c r="AO340" s="442">
        <f t="shared" si="599"/>
        <v>13840255</v>
      </c>
      <c r="AP340" s="442">
        <f t="shared" ref="AP340:BQ340" si="600">AP56</f>
        <v>13840255</v>
      </c>
      <c r="AQ340" s="442">
        <f t="shared" si="600"/>
        <v>14055600.774999999</v>
      </c>
      <c r="AR340" s="442">
        <f t="shared" si="600"/>
        <v>14055600.774999999</v>
      </c>
      <c r="AS340" s="442">
        <f t="shared" si="600"/>
        <v>14055600.774999999</v>
      </c>
      <c r="AT340" s="442">
        <f t="shared" si="600"/>
        <v>14055600.774999999</v>
      </c>
      <c r="AU340" s="442">
        <f t="shared" si="600"/>
        <v>14055600.774999999</v>
      </c>
      <c r="AV340" s="442">
        <f t="shared" si="600"/>
        <v>14055600.774999999</v>
      </c>
      <c r="AW340" s="442">
        <f t="shared" si="600"/>
        <v>14055600.774999999</v>
      </c>
      <c r="AX340" s="442">
        <f t="shared" si="600"/>
        <v>14055600.774999999</v>
      </c>
      <c r="AY340" s="442">
        <f t="shared" si="600"/>
        <v>14055600.774999999</v>
      </c>
      <c r="AZ340" s="442">
        <f t="shared" si="600"/>
        <v>14055600.774999999</v>
      </c>
      <c r="BA340" s="442">
        <f t="shared" si="600"/>
        <v>14055600.774999999</v>
      </c>
      <c r="BB340" s="442">
        <f t="shared" si="600"/>
        <v>14055600.774999999</v>
      </c>
      <c r="BC340" s="442">
        <f t="shared" si="600"/>
        <v>14384016.530874999</v>
      </c>
      <c r="BD340" s="442">
        <f t="shared" si="600"/>
        <v>14384016.530874999</v>
      </c>
      <c r="BE340" s="442">
        <f t="shared" si="600"/>
        <v>14384016.530874999</v>
      </c>
      <c r="BF340" s="442">
        <f t="shared" si="600"/>
        <v>14384016.530874999</v>
      </c>
      <c r="BG340" s="442">
        <f t="shared" si="600"/>
        <v>14384016.530874999</v>
      </c>
      <c r="BH340" s="442">
        <f t="shared" si="600"/>
        <v>14384016.530874999</v>
      </c>
      <c r="BI340" s="442">
        <f t="shared" si="600"/>
        <v>14384016.530874999</v>
      </c>
      <c r="BJ340" s="442">
        <f t="shared" si="600"/>
        <v>14384016.530874999</v>
      </c>
      <c r="BK340" s="442">
        <f t="shared" si="600"/>
        <v>14384016.530874999</v>
      </c>
      <c r="BL340" s="442">
        <f t="shared" si="600"/>
        <v>14384016.530874999</v>
      </c>
      <c r="BM340" s="442">
        <f t="shared" si="600"/>
        <v>14384016.530874999</v>
      </c>
      <c r="BN340" s="442">
        <f t="shared" si="600"/>
        <v>14384016.530874999</v>
      </c>
      <c r="BO340" s="442">
        <f t="shared" si="600"/>
        <v>14609769.379718125</v>
      </c>
      <c r="BP340" s="442">
        <f t="shared" si="600"/>
        <v>14609769.379718125</v>
      </c>
      <c r="BQ340" s="442">
        <f t="shared" si="600"/>
        <v>14609769.379718125</v>
      </c>
      <c r="BR340" s="442"/>
      <c r="BS340" s="442">
        <f t="shared" ref="BS340:CY340" si="601">BS56</f>
        <v>0</v>
      </c>
      <c r="BT340" s="442">
        <f t="shared" si="601"/>
        <v>41520765</v>
      </c>
      <c r="BU340" s="442">
        <f t="shared" si="601"/>
        <v>166729097.32499999</v>
      </c>
      <c r="BV340" s="442">
        <f t="shared" si="601"/>
        <v>169652456.56762499</v>
      </c>
      <c r="BW340" s="442">
        <f t="shared" si="601"/>
        <v>173285456.91702938</v>
      </c>
      <c r="BX340" s="442">
        <f t="shared" si="601"/>
        <v>179415237.22899213</v>
      </c>
      <c r="BY340" s="442">
        <f t="shared" si="601"/>
        <v>183609281.17999148</v>
      </c>
      <c r="BZ340" s="442">
        <f t="shared" si="601"/>
        <v>184755639.90958157</v>
      </c>
      <c r="CA340" s="442">
        <f t="shared" si="601"/>
        <v>189077801.2272574</v>
      </c>
      <c r="CB340" s="442">
        <f t="shared" si="601"/>
        <v>193501340.1600737</v>
      </c>
      <c r="CC340" s="442">
        <f t="shared" si="601"/>
        <v>198028640.92900842</v>
      </c>
      <c r="CD340" s="442">
        <f t="shared" si="601"/>
        <v>202662143.98062751</v>
      </c>
      <c r="CE340" s="442">
        <f t="shared" si="601"/>
        <v>195795915.41359904</v>
      </c>
      <c r="CF340" s="442">
        <f t="shared" si="601"/>
        <v>195795915.41359904</v>
      </c>
      <c r="CG340" s="442">
        <f t="shared" si="601"/>
        <v>195795915.41359904</v>
      </c>
      <c r="CH340" s="442">
        <f t="shared" si="601"/>
        <v>195795915.41359904</v>
      </c>
      <c r="CI340" s="442">
        <f t="shared" si="601"/>
        <v>195795915.41359904</v>
      </c>
      <c r="CJ340" s="442">
        <f t="shared" si="601"/>
        <v>195795915.41359904</v>
      </c>
      <c r="CK340" s="442">
        <f t="shared" si="601"/>
        <v>195795915.41359904</v>
      </c>
      <c r="CL340" s="442">
        <f t="shared" si="601"/>
        <v>195795915.41359904</v>
      </c>
      <c r="CM340" s="442">
        <f t="shared" si="601"/>
        <v>195795915.41359904</v>
      </c>
      <c r="CN340" s="442">
        <f t="shared" si="601"/>
        <v>195795915.41359904</v>
      </c>
      <c r="CO340" s="442">
        <f t="shared" si="601"/>
        <v>195795915.41359904</v>
      </c>
      <c r="CP340" s="442">
        <f t="shared" si="601"/>
        <v>195795915.41359904</v>
      </c>
      <c r="CQ340" s="442">
        <f t="shared" si="601"/>
        <v>195795915.41359904</v>
      </c>
      <c r="CR340" s="442">
        <f t="shared" si="601"/>
        <v>195795915.41359904</v>
      </c>
      <c r="CS340" s="442">
        <f t="shared" si="601"/>
        <v>195795915.41359904</v>
      </c>
      <c r="CT340" s="442">
        <f t="shared" si="601"/>
        <v>195795915.41359904</v>
      </c>
      <c r="CU340" s="442">
        <f t="shared" si="601"/>
        <v>195795915.41359904</v>
      </c>
      <c r="CV340" s="442">
        <f t="shared" si="601"/>
        <v>195795915.41359904</v>
      </c>
      <c r="CW340" s="442">
        <f t="shared" si="601"/>
        <v>195795915.41359904</v>
      </c>
      <c r="CX340" s="442">
        <f t="shared" si="601"/>
        <v>195795915.41359904</v>
      </c>
      <c r="CY340" s="442">
        <f t="shared" si="601"/>
        <v>195795915.41359904</v>
      </c>
    </row>
    <row r="341" spans="1:103">
      <c r="B341" s="427" t="s">
        <v>13</v>
      </c>
      <c r="C341" s="540"/>
      <c r="F341" s="442"/>
      <c r="G341" s="442">
        <f t="shared" si="598"/>
        <v>0</v>
      </c>
      <c r="H341" s="442" t="s">
        <v>136</v>
      </c>
      <c r="I341" s="442">
        <f>-I74</f>
        <v>0</v>
      </c>
      <c r="J341" s="442">
        <f t="shared" ref="J341:AO341" si="602">-J85</f>
        <v>0</v>
      </c>
      <c r="K341" s="442">
        <f t="shared" si="602"/>
        <v>0</v>
      </c>
      <c r="L341" s="442">
        <f t="shared" si="602"/>
        <v>0</v>
      </c>
      <c r="M341" s="442">
        <f t="shared" si="602"/>
        <v>0</v>
      </c>
      <c r="N341" s="442">
        <f t="shared" si="602"/>
        <v>0</v>
      </c>
      <c r="O341" s="442">
        <f t="shared" si="602"/>
        <v>0</v>
      </c>
      <c r="P341" s="442">
        <f t="shared" si="602"/>
        <v>0</v>
      </c>
      <c r="Q341" s="442">
        <f t="shared" si="602"/>
        <v>0</v>
      </c>
      <c r="R341" s="442">
        <f t="shared" si="602"/>
        <v>0</v>
      </c>
      <c r="S341" s="442">
        <f t="shared" si="602"/>
        <v>0</v>
      </c>
      <c r="T341" s="442">
        <f t="shared" si="602"/>
        <v>0</v>
      </c>
      <c r="U341" s="442">
        <f t="shared" si="602"/>
        <v>0</v>
      </c>
      <c r="V341" s="442">
        <f t="shared" si="602"/>
        <v>0</v>
      </c>
      <c r="W341" s="442">
        <f t="shared" si="602"/>
        <v>0</v>
      </c>
      <c r="X341" s="442">
        <f t="shared" si="602"/>
        <v>0</v>
      </c>
      <c r="Y341" s="442">
        <f t="shared" si="602"/>
        <v>0</v>
      </c>
      <c r="Z341" s="442">
        <f t="shared" si="602"/>
        <v>0</v>
      </c>
      <c r="AA341" s="442">
        <f t="shared" si="602"/>
        <v>0</v>
      </c>
      <c r="AB341" s="442">
        <f t="shared" si="602"/>
        <v>0</v>
      </c>
      <c r="AC341" s="442">
        <f t="shared" si="602"/>
        <v>0</v>
      </c>
      <c r="AD341" s="442">
        <f t="shared" si="602"/>
        <v>0</v>
      </c>
      <c r="AE341" s="442">
        <f t="shared" si="602"/>
        <v>0</v>
      </c>
      <c r="AF341" s="442">
        <f t="shared" si="602"/>
        <v>0</v>
      </c>
      <c r="AG341" s="442">
        <f t="shared" si="602"/>
        <v>0</v>
      </c>
      <c r="AH341" s="442">
        <f t="shared" si="602"/>
        <v>0</v>
      </c>
      <c r="AI341" s="442">
        <f t="shared" si="602"/>
        <v>0</v>
      </c>
      <c r="AJ341" s="442">
        <f t="shared" si="602"/>
        <v>0</v>
      </c>
      <c r="AK341" s="442">
        <f t="shared" si="602"/>
        <v>0</v>
      </c>
      <c r="AL341" s="442">
        <f t="shared" si="602"/>
        <v>0</v>
      </c>
      <c r="AM341" s="442">
        <f t="shared" si="602"/>
        <v>0</v>
      </c>
      <c r="AN341" s="442">
        <f t="shared" si="602"/>
        <v>0</v>
      </c>
      <c r="AO341" s="442">
        <f t="shared" si="602"/>
        <v>0</v>
      </c>
      <c r="AP341" s="442">
        <f t="shared" ref="AP341:BQ341" si="603">-AP85</f>
        <v>0</v>
      </c>
      <c r="AQ341" s="442">
        <f t="shared" si="603"/>
        <v>0</v>
      </c>
      <c r="AR341" s="442">
        <f t="shared" si="603"/>
        <v>0</v>
      </c>
      <c r="AS341" s="442">
        <f t="shared" si="603"/>
        <v>0</v>
      </c>
      <c r="AT341" s="442">
        <f t="shared" si="603"/>
        <v>0</v>
      </c>
      <c r="AU341" s="442">
        <f t="shared" si="603"/>
        <v>0</v>
      </c>
      <c r="AV341" s="442">
        <f t="shared" si="603"/>
        <v>0</v>
      </c>
      <c r="AW341" s="442">
        <f t="shared" si="603"/>
        <v>0</v>
      </c>
      <c r="AX341" s="442">
        <f t="shared" si="603"/>
        <v>0</v>
      </c>
      <c r="AY341" s="442">
        <f t="shared" si="603"/>
        <v>0</v>
      </c>
      <c r="AZ341" s="442">
        <f t="shared" si="603"/>
        <v>0</v>
      </c>
      <c r="BA341" s="442">
        <f t="shared" si="603"/>
        <v>0</v>
      </c>
      <c r="BB341" s="442">
        <f t="shared" si="603"/>
        <v>0</v>
      </c>
      <c r="BC341" s="442">
        <f t="shared" si="603"/>
        <v>0</v>
      </c>
      <c r="BD341" s="442">
        <f t="shared" si="603"/>
        <v>0</v>
      </c>
      <c r="BE341" s="442">
        <f t="shared" si="603"/>
        <v>0</v>
      </c>
      <c r="BF341" s="442">
        <f t="shared" si="603"/>
        <v>0</v>
      </c>
      <c r="BG341" s="442">
        <f t="shared" si="603"/>
        <v>0</v>
      </c>
      <c r="BH341" s="442">
        <f t="shared" si="603"/>
        <v>0</v>
      </c>
      <c r="BI341" s="442">
        <f t="shared" si="603"/>
        <v>0</v>
      </c>
      <c r="BJ341" s="442">
        <f t="shared" si="603"/>
        <v>0</v>
      </c>
      <c r="BK341" s="442">
        <f t="shared" si="603"/>
        <v>0</v>
      </c>
      <c r="BL341" s="442">
        <f t="shared" si="603"/>
        <v>0</v>
      </c>
      <c r="BM341" s="442">
        <f t="shared" si="603"/>
        <v>0</v>
      </c>
      <c r="BN341" s="442">
        <f t="shared" si="603"/>
        <v>0</v>
      </c>
      <c r="BO341" s="442">
        <f t="shared" si="603"/>
        <v>0</v>
      </c>
      <c r="BP341" s="442">
        <f t="shared" si="603"/>
        <v>0</v>
      </c>
      <c r="BQ341" s="442">
        <f t="shared" si="603"/>
        <v>0</v>
      </c>
      <c r="BR341" s="442"/>
      <c r="BS341" s="442">
        <f t="shared" ref="BS341:CY341" si="604">-BS85</f>
        <v>0</v>
      </c>
      <c r="BT341" s="442">
        <f t="shared" si="604"/>
        <v>0</v>
      </c>
      <c r="BU341" s="442">
        <f t="shared" si="604"/>
        <v>0</v>
      </c>
      <c r="BV341" s="442">
        <f t="shared" si="604"/>
        <v>0</v>
      </c>
      <c r="BW341" s="442">
        <f t="shared" si="604"/>
        <v>0</v>
      </c>
      <c r="BX341" s="442">
        <f t="shared" si="604"/>
        <v>0</v>
      </c>
      <c r="BY341" s="442">
        <f t="shared" si="604"/>
        <v>0</v>
      </c>
      <c r="BZ341" s="442">
        <f t="shared" si="604"/>
        <v>0</v>
      </c>
      <c r="CA341" s="442">
        <f t="shared" si="604"/>
        <v>0</v>
      </c>
      <c r="CB341" s="442">
        <f t="shared" si="604"/>
        <v>0</v>
      </c>
      <c r="CC341" s="442">
        <f t="shared" si="604"/>
        <v>0</v>
      </c>
      <c r="CD341" s="442">
        <f t="shared" si="604"/>
        <v>0</v>
      </c>
      <c r="CE341" s="442">
        <f t="shared" si="604"/>
        <v>0</v>
      </c>
      <c r="CF341" s="442">
        <f t="shared" si="604"/>
        <v>0</v>
      </c>
      <c r="CG341" s="442">
        <f t="shared" si="604"/>
        <v>0</v>
      </c>
      <c r="CH341" s="442">
        <f t="shared" si="604"/>
        <v>0</v>
      </c>
      <c r="CI341" s="442">
        <f t="shared" si="604"/>
        <v>0</v>
      </c>
      <c r="CJ341" s="442">
        <f t="shared" si="604"/>
        <v>0</v>
      </c>
      <c r="CK341" s="442">
        <f t="shared" si="604"/>
        <v>0</v>
      </c>
      <c r="CL341" s="442">
        <f t="shared" si="604"/>
        <v>0</v>
      </c>
      <c r="CM341" s="442">
        <f t="shared" si="604"/>
        <v>0</v>
      </c>
      <c r="CN341" s="442">
        <f t="shared" si="604"/>
        <v>0</v>
      </c>
      <c r="CO341" s="442">
        <f t="shared" si="604"/>
        <v>0</v>
      </c>
      <c r="CP341" s="442">
        <f t="shared" si="604"/>
        <v>0</v>
      </c>
      <c r="CQ341" s="442">
        <f t="shared" si="604"/>
        <v>0</v>
      </c>
      <c r="CR341" s="442">
        <f t="shared" si="604"/>
        <v>0</v>
      </c>
      <c r="CS341" s="442">
        <f t="shared" si="604"/>
        <v>0</v>
      </c>
      <c r="CT341" s="442">
        <f t="shared" si="604"/>
        <v>0</v>
      </c>
      <c r="CU341" s="442">
        <f t="shared" si="604"/>
        <v>0</v>
      </c>
      <c r="CV341" s="442">
        <f t="shared" si="604"/>
        <v>0</v>
      </c>
      <c r="CW341" s="442">
        <f t="shared" si="604"/>
        <v>0</v>
      </c>
      <c r="CX341" s="442">
        <f t="shared" si="604"/>
        <v>0</v>
      </c>
      <c r="CY341" s="442">
        <f t="shared" si="604"/>
        <v>0</v>
      </c>
    </row>
    <row r="342" spans="1:103">
      <c r="B342" s="427" t="s">
        <v>195</v>
      </c>
      <c r="C342" s="665">
        <v>0</v>
      </c>
      <c r="D342" s="475" t="s">
        <v>83</v>
      </c>
      <c r="F342" s="442"/>
      <c r="G342" s="442">
        <f t="shared" si="598"/>
        <v>0</v>
      </c>
      <c r="H342" s="442" t="s">
        <v>136</v>
      </c>
      <c r="I342" s="442">
        <f t="shared" ref="I342:AN342" si="605">-I340*$C342</f>
        <v>0</v>
      </c>
      <c r="J342" s="442">
        <f t="shared" si="605"/>
        <v>0</v>
      </c>
      <c r="K342" s="442">
        <f t="shared" si="605"/>
        <v>0</v>
      </c>
      <c r="L342" s="442">
        <f t="shared" si="605"/>
        <v>0</v>
      </c>
      <c r="M342" s="442">
        <f t="shared" si="605"/>
        <v>0</v>
      </c>
      <c r="N342" s="442">
        <f t="shared" si="605"/>
        <v>0</v>
      </c>
      <c r="O342" s="442">
        <f t="shared" si="605"/>
        <v>0</v>
      </c>
      <c r="P342" s="442">
        <f t="shared" si="605"/>
        <v>0</v>
      </c>
      <c r="Q342" s="442">
        <f t="shared" si="605"/>
        <v>0</v>
      </c>
      <c r="R342" s="442">
        <f t="shared" si="605"/>
        <v>0</v>
      </c>
      <c r="S342" s="442">
        <f t="shared" si="605"/>
        <v>0</v>
      </c>
      <c r="T342" s="442">
        <f t="shared" si="605"/>
        <v>0</v>
      </c>
      <c r="U342" s="442">
        <f t="shared" si="605"/>
        <v>0</v>
      </c>
      <c r="V342" s="442">
        <f t="shared" si="605"/>
        <v>0</v>
      </c>
      <c r="W342" s="442">
        <f t="shared" si="605"/>
        <v>0</v>
      </c>
      <c r="X342" s="442">
        <f t="shared" si="605"/>
        <v>0</v>
      </c>
      <c r="Y342" s="442">
        <f t="shared" si="605"/>
        <v>0</v>
      </c>
      <c r="Z342" s="442">
        <f t="shared" si="605"/>
        <v>0</v>
      </c>
      <c r="AA342" s="442">
        <f t="shared" si="605"/>
        <v>0</v>
      </c>
      <c r="AB342" s="442">
        <f t="shared" si="605"/>
        <v>0</v>
      </c>
      <c r="AC342" s="442">
        <f t="shared" si="605"/>
        <v>0</v>
      </c>
      <c r="AD342" s="442">
        <f t="shared" si="605"/>
        <v>0</v>
      </c>
      <c r="AE342" s="442">
        <f t="shared" si="605"/>
        <v>0</v>
      </c>
      <c r="AF342" s="442">
        <f t="shared" si="605"/>
        <v>0</v>
      </c>
      <c r="AG342" s="442">
        <f t="shared" si="605"/>
        <v>0</v>
      </c>
      <c r="AH342" s="442">
        <f t="shared" si="605"/>
        <v>0</v>
      </c>
      <c r="AI342" s="442">
        <f t="shared" si="605"/>
        <v>0</v>
      </c>
      <c r="AJ342" s="442">
        <f t="shared" si="605"/>
        <v>0</v>
      </c>
      <c r="AK342" s="442">
        <f t="shared" si="605"/>
        <v>0</v>
      </c>
      <c r="AL342" s="442">
        <f t="shared" si="605"/>
        <v>0</v>
      </c>
      <c r="AM342" s="442">
        <f t="shared" si="605"/>
        <v>0</v>
      </c>
      <c r="AN342" s="442">
        <f t="shared" si="605"/>
        <v>0</v>
      </c>
      <c r="AO342" s="442">
        <f t="shared" ref="AO342:BQ342" si="606">-AO340*$C342</f>
        <v>0</v>
      </c>
      <c r="AP342" s="442">
        <f t="shared" si="606"/>
        <v>0</v>
      </c>
      <c r="AQ342" s="442">
        <f t="shared" si="606"/>
        <v>0</v>
      </c>
      <c r="AR342" s="442">
        <f t="shared" si="606"/>
        <v>0</v>
      </c>
      <c r="AS342" s="442">
        <f t="shared" si="606"/>
        <v>0</v>
      </c>
      <c r="AT342" s="442">
        <f t="shared" si="606"/>
        <v>0</v>
      </c>
      <c r="AU342" s="442">
        <f t="shared" si="606"/>
        <v>0</v>
      </c>
      <c r="AV342" s="442">
        <f t="shared" si="606"/>
        <v>0</v>
      </c>
      <c r="AW342" s="442">
        <f t="shared" si="606"/>
        <v>0</v>
      </c>
      <c r="AX342" s="442">
        <f t="shared" si="606"/>
        <v>0</v>
      </c>
      <c r="AY342" s="442">
        <f t="shared" si="606"/>
        <v>0</v>
      </c>
      <c r="AZ342" s="442">
        <f t="shared" si="606"/>
        <v>0</v>
      </c>
      <c r="BA342" s="442">
        <f t="shared" si="606"/>
        <v>0</v>
      </c>
      <c r="BB342" s="442">
        <f t="shared" si="606"/>
        <v>0</v>
      </c>
      <c r="BC342" s="442">
        <f t="shared" si="606"/>
        <v>0</v>
      </c>
      <c r="BD342" s="442">
        <f t="shared" si="606"/>
        <v>0</v>
      </c>
      <c r="BE342" s="442">
        <f t="shared" si="606"/>
        <v>0</v>
      </c>
      <c r="BF342" s="442">
        <f t="shared" si="606"/>
        <v>0</v>
      </c>
      <c r="BG342" s="442">
        <f t="shared" si="606"/>
        <v>0</v>
      </c>
      <c r="BH342" s="442">
        <f t="shared" si="606"/>
        <v>0</v>
      </c>
      <c r="BI342" s="442">
        <f t="shared" si="606"/>
        <v>0</v>
      </c>
      <c r="BJ342" s="442">
        <f t="shared" si="606"/>
        <v>0</v>
      </c>
      <c r="BK342" s="442">
        <f t="shared" si="606"/>
        <v>0</v>
      </c>
      <c r="BL342" s="442">
        <f t="shared" si="606"/>
        <v>0</v>
      </c>
      <c r="BM342" s="442">
        <f t="shared" si="606"/>
        <v>0</v>
      </c>
      <c r="BN342" s="442">
        <f t="shared" si="606"/>
        <v>0</v>
      </c>
      <c r="BO342" s="442">
        <f t="shared" si="606"/>
        <v>0</v>
      </c>
      <c r="BP342" s="442">
        <f t="shared" si="606"/>
        <v>0</v>
      </c>
      <c r="BQ342" s="442">
        <f t="shared" si="606"/>
        <v>0</v>
      </c>
      <c r="BR342" s="442"/>
      <c r="BS342" s="442">
        <f t="shared" ref="BS342:CY342" si="607">-BS340*$C342</f>
        <v>0</v>
      </c>
      <c r="BT342" s="442">
        <f t="shared" si="607"/>
        <v>0</v>
      </c>
      <c r="BU342" s="442">
        <f t="shared" si="607"/>
        <v>0</v>
      </c>
      <c r="BV342" s="442">
        <f t="shared" si="607"/>
        <v>0</v>
      </c>
      <c r="BW342" s="442">
        <f t="shared" si="607"/>
        <v>0</v>
      </c>
      <c r="BX342" s="442">
        <f t="shared" si="607"/>
        <v>0</v>
      </c>
      <c r="BY342" s="442">
        <f t="shared" si="607"/>
        <v>0</v>
      </c>
      <c r="BZ342" s="442">
        <f t="shared" si="607"/>
        <v>0</v>
      </c>
      <c r="CA342" s="442">
        <f t="shared" si="607"/>
        <v>0</v>
      </c>
      <c r="CB342" s="442">
        <f t="shared" si="607"/>
        <v>0</v>
      </c>
      <c r="CC342" s="442">
        <f t="shared" si="607"/>
        <v>0</v>
      </c>
      <c r="CD342" s="442">
        <f t="shared" si="607"/>
        <v>0</v>
      </c>
      <c r="CE342" s="442">
        <f t="shared" si="607"/>
        <v>0</v>
      </c>
      <c r="CF342" s="442">
        <f t="shared" si="607"/>
        <v>0</v>
      </c>
      <c r="CG342" s="442">
        <f t="shared" si="607"/>
        <v>0</v>
      </c>
      <c r="CH342" s="442">
        <f t="shared" si="607"/>
        <v>0</v>
      </c>
      <c r="CI342" s="442">
        <f t="shared" si="607"/>
        <v>0</v>
      </c>
      <c r="CJ342" s="442">
        <f t="shared" si="607"/>
        <v>0</v>
      </c>
      <c r="CK342" s="442">
        <f t="shared" si="607"/>
        <v>0</v>
      </c>
      <c r="CL342" s="442">
        <f t="shared" si="607"/>
        <v>0</v>
      </c>
      <c r="CM342" s="442">
        <f t="shared" si="607"/>
        <v>0</v>
      </c>
      <c r="CN342" s="442">
        <f t="shared" si="607"/>
        <v>0</v>
      </c>
      <c r="CO342" s="442">
        <f t="shared" si="607"/>
        <v>0</v>
      </c>
      <c r="CP342" s="442">
        <f t="shared" si="607"/>
        <v>0</v>
      </c>
      <c r="CQ342" s="442">
        <f t="shared" si="607"/>
        <v>0</v>
      </c>
      <c r="CR342" s="442">
        <f t="shared" si="607"/>
        <v>0</v>
      </c>
      <c r="CS342" s="442">
        <f t="shared" si="607"/>
        <v>0</v>
      </c>
      <c r="CT342" s="442">
        <f t="shared" si="607"/>
        <v>0</v>
      </c>
      <c r="CU342" s="442">
        <f t="shared" si="607"/>
        <v>0</v>
      </c>
      <c r="CV342" s="442">
        <f t="shared" si="607"/>
        <v>0</v>
      </c>
      <c r="CW342" s="442">
        <f t="shared" si="607"/>
        <v>0</v>
      </c>
      <c r="CX342" s="442">
        <f t="shared" si="607"/>
        <v>0</v>
      </c>
      <c r="CY342" s="442">
        <f t="shared" si="607"/>
        <v>0</v>
      </c>
    </row>
    <row r="343" spans="1:103">
      <c r="B343" s="427" t="s">
        <v>193</v>
      </c>
      <c r="C343" s="665">
        <v>0</v>
      </c>
      <c r="D343" s="475" t="s">
        <v>83</v>
      </c>
      <c r="F343" s="442"/>
      <c r="G343" s="442">
        <f t="shared" si="598"/>
        <v>0</v>
      </c>
      <c r="H343" s="442" t="s">
        <v>136</v>
      </c>
      <c r="I343" s="442">
        <f t="shared" ref="I343:AN343" si="608">-I340*$C343</f>
        <v>0</v>
      </c>
      <c r="J343" s="442">
        <f t="shared" si="608"/>
        <v>0</v>
      </c>
      <c r="K343" s="442">
        <f t="shared" si="608"/>
        <v>0</v>
      </c>
      <c r="L343" s="442">
        <f t="shared" si="608"/>
        <v>0</v>
      </c>
      <c r="M343" s="442">
        <f t="shared" si="608"/>
        <v>0</v>
      </c>
      <c r="N343" s="442">
        <f t="shared" si="608"/>
        <v>0</v>
      </c>
      <c r="O343" s="442">
        <f t="shared" si="608"/>
        <v>0</v>
      </c>
      <c r="P343" s="442">
        <f t="shared" si="608"/>
        <v>0</v>
      </c>
      <c r="Q343" s="442">
        <f t="shared" si="608"/>
        <v>0</v>
      </c>
      <c r="R343" s="442">
        <f t="shared" si="608"/>
        <v>0</v>
      </c>
      <c r="S343" s="442">
        <f t="shared" si="608"/>
        <v>0</v>
      </c>
      <c r="T343" s="442">
        <f t="shared" si="608"/>
        <v>0</v>
      </c>
      <c r="U343" s="442">
        <f t="shared" si="608"/>
        <v>0</v>
      </c>
      <c r="V343" s="442">
        <f t="shared" si="608"/>
        <v>0</v>
      </c>
      <c r="W343" s="442">
        <f t="shared" si="608"/>
        <v>0</v>
      </c>
      <c r="X343" s="442">
        <f t="shared" si="608"/>
        <v>0</v>
      </c>
      <c r="Y343" s="442">
        <f t="shared" si="608"/>
        <v>0</v>
      </c>
      <c r="Z343" s="442">
        <f t="shared" si="608"/>
        <v>0</v>
      </c>
      <c r="AA343" s="442">
        <f t="shared" si="608"/>
        <v>0</v>
      </c>
      <c r="AB343" s="442">
        <f t="shared" si="608"/>
        <v>0</v>
      </c>
      <c r="AC343" s="442">
        <f t="shared" si="608"/>
        <v>0</v>
      </c>
      <c r="AD343" s="442">
        <f t="shared" si="608"/>
        <v>0</v>
      </c>
      <c r="AE343" s="442">
        <f t="shared" si="608"/>
        <v>0</v>
      </c>
      <c r="AF343" s="442">
        <f t="shared" si="608"/>
        <v>0</v>
      </c>
      <c r="AG343" s="442">
        <f t="shared" si="608"/>
        <v>0</v>
      </c>
      <c r="AH343" s="442">
        <f t="shared" si="608"/>
        <v>0</v>
      </c>
      <c r="AI343" s="442">
        <f t="shared" si="608"/>
        <v>0</v>
      </c>
      <c r="AJ343" s="442">
        <f t="shared" si="608"/>
        <v>0</v>
      </c>
      <c r="AK343" s="442">
        <f t="shared" si="608"/>
        <v>0</v>
      </c>
      <c r="AL343" s="442">
        <f t="shared" si="608"/>
        <v>0</v>
      </c>
      <c r="AM343" s="442">
        <f t="shared" si="608"/>
        <v>0</v>
      </c>
      <c r="AN343" s="442">
        <f t="shared" si="608"/>
        <v>0</v>
      </c>
      <c r="AO343" s="442">
        <f t="shared" ref="AO343:BQ343" si="609">-AO340*$C343</f>
        <v>0</v>
      </c>
      <c r="AP343" s="442">
        <f t="shared" si="609"/>
        <v>0</v>
      </c>
      <c r="AQ343" s="442">
        <f t="shared" si="609"/>
        <v>0</v>
      </c>
      <c r="AR343" s="442">
        <f t="shared" si="609"/>
        <v>0</v>
      </c>
      <c r="AS343" s="442">
        <f t="shared" si="609"/>
        <v>0</v>
      </c>
      <c r="AT343" s="442">
        <f t="shared" si="609"/>
        <v>0</v>
      </c>
      <c r="AU343" s="442">
        <f t="shared" si="609"/>
        <v>0</v>
      </c>
      <c r="AV343" s="442">
        <f t="shared" si="609"/>
        <v>0</v>
      </c>
      <c r="AW343" s="442">
        <f t="shared" si="609"/>
        <v>0</v>
      </c>
      <c r="AX343" s="442">
        <f t="shared" si="609"/>
        <v>0</v>
      </c>
      <c r="AY343" s="442">
        <f t="shared" si="609"/>
        <v>0</v>
      </c>
      <c r="AZ343" s="442">
        <f t="shared" si="609"/>
        <v>0</v>
      </c>
      <c r="BA343" s="442">
        <f t="shared" si="609"/>
        <v>0</v>
      </c>
      <c r="BB343" s="442">
        <f t="shared" si="609"/>
        <v>0</v>
      </c>
      <c r="BC343" s="442">
        <f t="shared" si="609"/>
        <v>0</v>
      </c>
      <c r="BD343" s="442">
        <f t="shared" si="609"/>
        <v>0</v>
      </c>
      <c r="BE343" s="442">
        <f t="shared" si="609"/>
        <v>0</v>
      </c>
      <c r="BF343" s="442">
        <f t="shared" si="609"/>
        <v>0</v>
      </c>
      <c r="BG343" s="442">
        <f t="shared" si="609"/>
        <v>0</v>
      </c>
      <c r="BH343" s="442">
        <f t="shared" si="609"/>
        <v>0</v>
      </c>
      <c r="BI343" s="442">
        <f t="shared" si="609"/>
        <v>0</v>
      </c>
      <c r="BJ343" s="442">
        <f t="shared" si="609"/>
        <v>0</v>
      </c>
      <c r="BK343" s="442">
        <f t="shared" si="609"/>
        <v>0</v>
      </c>
      <c r="BL343" s="442">
        <f t="shared" si="609"/>
        <v>0</v>
      </c>
      <c r="BM343" s="442">
        <f t="shared" si="609"/>
        <v>0</v>
      </c>
      <c r="BN343" s="442">
        <f t="shared" si="609"/>
        <v>0</v>
      </c>
      <c r="BO343" s="442">
        <f t="shared" si="609"/>
        <v>0</v>
      </c>
      <c r="BP343" s="442">
        <f t="shared" si="609"/>
        <v>0</v>
      </c>
      <c r="BQ343" s="442">
        <f t="shared" si="609"/>
        <v>0</v>
      </c>
      <c r="BR343" s="442"/>
      <c r="BS343" s="442">
        <f t="shared" ref="BS343:CY343" si="610">-BS340*$C343</f>
        <v>0</v>
      </c>
      <c r="BT343" s="442">
        <f t="shared" si="610"/>
        <v>0</v>
      </c>
      <c r="BU343" s="442">
        <f t="shared" si="610"/>
        <v>0</v>
      </c>
      <c r="BV343" s="442">
        <f t="shared" si="610"/>
        <v>0</v>
      </c>
      <c r="BW343" s="442">
        <f t="shared" si="610"/>
        <v>0</v>
      </c>
      <c r="BX343" s="442">
        <f t="shared" si="610"/>
        <v>0</v>
      </c>
      <c r="BY343" s="442">
        <f t="shared" si="610"/>
        <v>0</v>
      </c>
      <c r="BZ343" s="442">
        <f t="shared" si="610"/>
        <v>0</v>
      </c>
      <c r="CA343" s="442">
        <f t="shared" si="610"/>
        <v>0</v>
      </c>
      <c r="CB343" s="442">
        <f t="shared" si="610"/>
        <v>0</v>
      </c>
      <c r="CC343" s="442">
        <f t="shared" si="610"/>
        <v>0</v>
      </c>
      <c r="CD343" s="442">
        <f t="shared" si="610"/>
        <v>0</v>
      </c>
      <c r="CE343" s="442">
        <f t="shared" si="610"/>
        <v>0</v>
      </c>
      <c r="CF343" s="442">
        <f t="shared" si="610"/>
        <v>0</v>
      </c>
      <c r="CG343" s="442">
        <f t="shared" si="610"/>
        <v>0</v>
      </c>
      <c r="CH343" s="442">
        <f t="shared" si="610"/>
        <v>0</v>
      </c>
      <c r="CI343" s="442">
        <f t="shared" si="610"/>
        <v>0</v>
      </c>
      <c r="CJ343" s="442">
        <f t="shared" si="610"/>
        <v>0</v>
      </c>
      <c r="CK343" s="442">
        <f t="shared" si="610"/>
        <v>0</v>
      </c>
      <c r="CL343" s="442">
        <f t="shared" si="610"/>
        <v>0</v>
      </c>
      <c r="CM343" s="442">
        <f t="shared" si="610"/>
        <v>0</v>
      </c>
      <c r="CN343" s="442">
        <f t="shared" si="610"/>
        <v>0</v>
      </c>
      <c r="CO343" s="442">
        <f t="shared" si="610"/>
        <v>0</v>
      </c>
      <c r="CP343" s="442">
        <f t="shared" si="610"/>
        <v>0</v>
      </c>
      <c r="CQ343" s="442">
        <f t="shared" si="610"/>
        <v>0</v>
      </c>
      <c r="CR343" s="442">
        <f t="shared" si="610"/>
        <v>0</v>
      </c>
      <c r="CS343" s="442">
        <f t="shared" si="610"/>
        <v>0</v>
      </c>
      <c r="CT343" s="442">
        <f t="shared" si="610"/>
        <v>0</v>
      </c>
      <c r="CU343" s="442">
        <f t="shared" si="610"/>
        <v>0</v>
      </c>
      <c r="CV343" s="442">
        <f t="shared" si="610"/>
        <v>0</v>
      </c>
      <c r="CW343" s="442">
        <f t="shared" si="610"/>
        <v>0</v>
      </c>
      <c r="CX343" s="442">
        <f t="shared" si="610"/>
        <v>0</v>
      </c>
      <c r="CY343" s="442">
        <f t="shared" si="610"/>
        <v>0</v>
      </c>
    </row>
    <row r="344" spans="1:103" s="428" customFormat="1">
      <c r="A344" s="460"/>
      <c r="B344" s="506" t="s">
        <v>6</v>
      </c>
      <c r="C344" s="666"/>
      <c r="D344" s="506"/>
      <c r="E344" s="506"/>
      <c r="F344" s="507"/>
      <c r="G344" s="507">
        <f t="shared" si="598"/>
        <v>5993952084.1107664</v>
      </c>
      <c r="H344" s="507" t="s">
        <v>136</v>
      </c>
      <c r="I344" s="507">
        <f t="shared" ref="I344:AN344" si="611">SUM(I340:I343)</f>
        <v>0</v>
      </c>
      <c r="J344" s="507">
        <f t="shared" si="611"/>
        <v>0</v>
      </c>
      <c r="K344" s="507">
        <f t="shared" si="611"/>
        <v>0</v>
      </c>
      <c r="L344" s="507">
        <f t="shared" si="611"/>
        <v>0</v>
      </c>
      <c r="M344" s="507">
        <f t="shared" si="611"/>
        <v>0</v>
      </c>
      <c r="N344" s="507">
        <f t="shared" si="611"/>
        <v>0</v>
      </c>
      <c r="O344" s="507">
        <f t="shared" si="611"/>
        <v>0</v>
      </c>
      <c r="P344" s="507">
        <f t="shared" si="611"/>
        <v>0</v>
      </c>
      <c r="Q344" s="507">
        <f t="shared" si="611"/>
        <v>0</v>
      </c>
      <c r="R344" s="507">
        <f t="shared" si="611"/>
        <v>0</v>
      </c>
      <c r="S344" s="507">
        <f t="shared" si="611"/>
        <v>0</v>
      </c>
      <c r="T344" s="507">
        <f t="shared" si="611"/>
        <v>0</v>
      </c>
      <c r="U344" s="507">
        <f t="shared" si="611"/>
        <v>0</v>
      </c>
      <c r="V344" s="507">
        <f t="shared" si="611"/>
        <v>0</v>
      </c>
      <c r="W344" s="507">
        <f t="shared" si="611"/>
        <v>0</v>
      </c>
      <c r="X344" s="507">
        <f t="shared" si="611"/>
        <v>0</v>
      </c>
      <c r="Y344" s="507">
        <f t="shared" si="611"/>
        <v>0</v>
      </c>
      <c r="Z344" s="507">
        <f t="shared" si="611"/>
        <v>0</v>
      </c>
      <c r="AA344" s="507">
        <f t="shared" si="611"/>
        <v>0</v>
      </c>
      <c r="AB344" s="507">
        <f t="shared" si="611"/>
        <v>0</v>
      </c>
      <c r="AC344" s="507">
        <f t="shared" si="611"/>
        <v>0</v>
      </c>
      <c r="AD344" s="507">
        <f t="shared" si="611"/>
        <v>0</v>
      </c>
      <c r="AE344" s="507">
        <f t="shared" si="611"/>
        <v>13840255</v>
      </c>
      <c r="AF344" s="507">
        <f t="shared" si="611"/>
        <v>13840255</v>
      </c>
      <c r="AG344" s="507">
        <f t="shared" si="611"/>
        <v>13840255</v>
      </c>
      <c r="AH344" s="507">
        <f t="shared" si="611"/>
        <v>13840255</v>
      </c>
      <c r="AI344" s="507">
        <f t="shared" si="611"/>
        <v>13840255</v>
      </c>
      <c r="AJ344" s="507">
        <f t="shared" si="611"/>
        <v>13840255</v>
      </c>
      <c r="AK344" s="507">
        <f t="shared" si="611"/>
        <v>13840255</v>
      </c>
      <c r="AL344" s="507">
        <f t="shared" si="611"/>
        <v>13840255</v>
      </c>
      <c r="AM344" s="507">
        <f t="shared" si="611"/>
        <v>13840255</v>
      </c>
      <c r="AN344" s="507">
        <f t="shared" si="611"/>
        <v>13840255</v>
      </c>
      <c r="AO344" s="507">
        <f t="shared" ref="AO344:BT344" si="612">SUM(AO340:AO343)</f>
        <v>13840255</v>
      </c>
      <c r="AP344" s="507">
        <f t="shared" si="612"/>
        <v>13840255</v>
      </c>
      <c r="AQ344" s="507">
        <f t="shared" si="612"/>
        <v>14055600.774999999</v>
      </c>
      <c r="AR344" s="507">
        <f t="shared" si="612"/>
        <v>14055600.774999999</v>
      </c>
      <c r="AS344" s="507">
        <f t="shared" si="612"/>
        <v>14055600.774999999</v>
      </c>
      <c r="AT344" s="507">
        <f t="shared" si="612"/>
        <v>14055600.774999999</v>
      </c>
      <c r="AU344" s="507">
        <f t="shared" si="612"/>
        <v>14055600.774999999</v>
      </c>
      <c r="AV344" s="507">
        <f t="shared" si="612"/>
        <v>14055600.774999999</v>
      </c>
      <c r="AW344" s="507">
        <f t="shared" si="612"/>
        <v>14055600.774999999</v>
      </c>
      <c r="AX344" s="507">
        <f t="shared" si="612"/>
        <v>14055600.774999999</v>
      </c>
      <c r="AY344" s="507">
        <f t="shared" si="612"/>
        <v>14055600.774999999</v>
      </c>
      <c r="AZ344" s="507">
        <f t="shared" si="612"/>
        <v>14055600.774999999</v>
      </c>
      <c r="BA344" s="507">
        <f t="shared" si="612"/>
        <v>14055600.774999999</v>
      </c>
      <c r="BB344" s="507">
        <f t="shared" si="612"/>
        <v>14055600.774999999</v>
      </c>
      <c r="BC344" s="507">
        <f t="shared" si="612"/>
        <v>14384016.530874999</v>
      </c>
      <c r="BD344" s="507">
        <f t="shared" si="612"/>
        <v>14384016.530874999</v>
      </c>
      <c r="BE344" s="507">
        <f t="shared" si="612"/>
        <v>14384016.530874999</v>
      </c>
      <c r="BF344" s="507">
        <f t="shared" si="612"/>
        <v>14384016.530874999</v>
      </c>
      <c r="BG344" s="507">
        <f t="shared" si="612"/>
        <v>14384016.530874999</v>
      </c>
      <c r="BH344" s="507">
        <f t="shared" si="612"/>
        <v>14384016.530874999</v>
      </c>
      <c r="BI344" s="507">
        <f t="shared" si="612"/>
        <v>14384016.530874999</v>
      </c>
      <c r="BJ344" s="507">
        <f t="shared" si="612"/>
        <v>14384016.530874999</v>
      </c>
      <c r="BK344" s="507">
        <f t="shared" si="612"/>
        <v>14384016.530874999</v>
      </c>
      <c r="BL344" s="507">
        <f t="shared" si="612"/>
        <v>14384016.530874999</v>
      </c>
      <c r="BM344" s="507">
        <f t="shared" si="612"/>
        <v>14384016.530874999</v>
      </c>
      <c r="BN344" s="507">
        <f t="shared" si="612"/>
        <v>14384016.530874999</v>
      </c>
      <c r="BO344" s="507">
        <f t="shared" si="612"/>
        <v>14609769.379718125</v>
      </c>
      <c r="BP344" s="507">
        <f t="shared" si="612"/>
        <v>14609769.379718125</v>
      </c>
      <c r="BQ344" s="507">
        <f t="shared" si="612"/>
        <v>14609769.379718125</v>
      </c>
      <c r="BR344" s="507"/>
      <c r="BS344" s="507">
        <f t="shared" ref="BS344:CY344" si="613">SUM(BS340:BS343)</f>
        <v>0</v>
      </c>
      <c r="BT344" s="507">
        <f t="shared" si="613"/>
        <v>41520765</v>
      </c>
      <c r="BU344" s="507">
        <f t="shared" si="613"/>
        <v>166729097.32499999</v>
      </c>
      <c r="BV344" s="507">
        <f t="shared" si="613"/>
        <v>169652456.56762499</v>
      </c>
      <c r="BW344" s="507">
        <f t="shared" si="613"/>
        <v>173285456.91702938</v>
      </c>
      <c r="BX344" s="507">
        <f t="shared" si="613"/>
        <v>179415237.22899213</v>
      </c>
      <c r="BY344" s="507">
        <f t="shared" si="613"/>
        <v>183609281.17999148</v>
      </c>
      <c r="BZ344" s="507">
        <f t="shared" si="613"/>
        <v>184755639.90958157</v>
      </c>
      <c r="CA344" s="507">
        <f t="shared" si="613"/>
        <v>189077801.2272574</v>
      </c>
      <c r="CB344" s="507">
        <f t="shared" si="613"/>
        <v>193501340.1600737</v>
      </c>
      <c r="CC344" s="507">
        <f t="shared" si="613"/>
        <v>198028640.92900842</v>
      </c>
      <c r="CD344" s="507">
        <f t="shared" si="613"/>
        <v>202662143.98062751</v>
      </c>
      <c r="CE344" s="507">
        <f t="shared" si="613"/>
        <v>195795915.41359904</v>
      </c>
      <c r="CF344" s="507">
        <f t="shared" si="613"/>
        <v>195795915.41359904</v>
      </c>
      <c r="CG344" s="507">
        <f t="shared" si="613"/>
        <v>195795915.41359904</v>
      </c>
      <c r="CH344" s="507">
        <f t="shared" si="613"/>
        <v>195795915.41359904</v>
      </c>
      <c r="CI344" s="507">
        <f t="shared" si="613"/>
        <v>195795915.41359904</v>
      </c>
      <c r="CJ344" s="507">
        <f t="shared" si="613"/>
        <v>195795915.41359904</v>
      </c>
      <c r="CK344" s="507">
        <f t="shared" si="613"/>
        <v>195795915.41359904</v>
      </c>
      <c r="CL344" s="507">
        <f t="shared" si="613"/>
        <v>195795915.41359904</v>
      </c>
      <c r="CM344" s="507">
        <f t="shared" si="613"/>
        <v>195795915.41359904</v>
      </c>
      <c r="CN344" s="507">
        <f t="shared" si="613"/>
        <v>195795915.41359904</v>
      </c>
      <c r="CO344" s="507">
        <f t="shared" si="613"/>
        <v>195795915.41359904</v>
      </c>
      <c r="CP344" s="507">
        <f t="shared" si="613"/>
        <v>195795915.41359904</v>
      </c>
      <c r="CQ344" s="507">
        <f t="shared" si="613"/>
        <v>195795915.41359904</v>
      </c>
      <c r="CR344" s="507">
        <f t="shared" si="613"/>
        <v>195795915.41359904</v>
      </c>
      <c r="CS344" s="507">
        <f t="shared" si="613"/>
        <v>195795915.41359904</v>
      </c>
      <c r="CT344" s="507">
        <f t="shared" si="613"/>
        <v>195795915.41359904</v>
      </c>
      <c r="CU344" s="507">
        <f t="shared" si="613"/>
        <v>195795915.41359904</v>
      </c>
      <c r="CV344" s="507">
        <f t="shared" si="613"/>
        <v>195795915.41359904</v>
      </c>
      <c r="CW344" s="507">
        <f t="shared" si="613"/>
        <v>195795915.41359904</v>
      </c>
      <c r="CX344" s="507">
        <f t="shared" si="613"/>
        <v>195795915.41359904</v>
      </c>
      <c r="CY344" s="507">
        <f t="shared" si="613"/>
        <v>195795915.41359904</v>
      </c>
    </row>
    <row r="345" spans="1:103">
      <c r="B345" s="427" t="s">
        <v>15</v>
      </c>
      <c r="C345" s="540"/>
      <c r="F345" s="442"/>
      <c r="G345" s="442">
        <f t="shared" si="598"/>
        <v>-1351356762.0392771</v>
      </c>
      <c r="H345" s="442" t="s">
        <v>136</v>
      </c>
      <c r="I345" s="442">
        <f>-I426</f>
        <v>0</v>
      </c>
      <c r="J345" s="442">
        <f t="shared" ref="J345:AO345" si="614">-J439</f>
        <v>0</v>
      </c>
      <c r="K345" s="442">
        <f t="shared" si="614"/>
        <v>0</v>
      </c>
      <c r="L345" s="442">
        <f t="shared" si="614"/>
        <v>0</v>
      </c>
      <c r="M345" s="442">
        <f t="shared" si="614"/>
        <v>0</v>
      </c>
      <c r="N345" s="442">
        <f t="shared" si="614"/>
        <v>0</v>
      </c>
      <c r="O345" s="442">
        <f t="shared" si="614"/>
        <v>0</v>
      </c>
      <c r="P345" s="442">
        <f t="shared" si="614"/>
        <v>0</v>
      </c>
      <c r="Q345" s="442">
        <f t="shared" si="614"/>
        <v>0</v>
      </c>
      <c r="R345" s="442">
        <f t="shared" si="614"/>
        <v>0</v>
      </c>
      <c r="S345" s="442">
        <f t="shared" si="614"/>
        <v>0</v>
      </c>
      <c r="T345" s="442">
        <f t="shared" si="614"/>
        <v>0</v>
      </c>
      <c r="U345" s="442">
        <f t="shared" si="614"/>
        <v>0</v>
      </c>
      <c r="V345" s="442">
        <f t="shared" si="614"/>
        <v>0</v>
      </c>
      <c r="W345" s="442">
        <f t="shared" si="614"/>
        <v>0</v>
      </c>
      <c r="X345" s="442">
        <f t="shared" si="614"/>
        <v>0</v>
      </c>
      <c r="Y345" s="442">
        <f t="shared" si="614"/>
        <v>0</v>
      </c>
      <c r="Z345" s="442">
        <f t="shared" si="614"/>
        <v>0</v>
      </c>
      <c r="AA345" s="442">
        <f t="shared" si="614"/>
        <v>0</v>
      </c>
      <c r="AB345" s="442">
        <f t="shared" si="614"/>
        <v>0</v>
      </c>
      <c r="AC345" s="442">
        <f t="shared" si="614"/>
        <v>0</v>
      </c>
      <c r="AD345" s="442">
        <f t="shared" si="614"/>
        <v>0</v>
      </c>
      <c r="AE345" s="442">
        <f t="shared" si="614"/>
        <v>-5510706.6792757669</v>
      </c>
      <c r="AF345" s="442">
        <f t="shared" si="614"/>
        <v>-5510706.6792757669</v>
      </c>
      <c r="AG345" s="442">
        <f t="shared" si="614"/>
        <v>-5510706.6792757669</v>
      </c>
      <c r="AH345" s="442">
        <f t="shared" si="614"/>
        <v>-5510706.6792757669</v>
      </c>
      <c r="AI345" s="442">
        <f t="shared" si="614"/>
        <v>-5510706.6792757669</v>
      </c>
      <c r="AJ345" s="442">
        <f t="shared" si="614"/>
        <v>-5510706.6792757669</v>
      </c>
      <c r="AK345" s="442">
        <f t="shared" si="614"/>
        <v>-5510706.6792757669</v>
      </c>
      <c r="AL345" s="442">
        <f t="shared" si="614"/>
        <v>-5510706.6792757669</v>
      </c>
      <c r="AM345" s="442">
        <f t="shared" si="614"/>
        <v>-5510706.6792757669</v>
      </c>
      <c r="AN345" s="442">
        <f t="shared" si="614"/>
        <v>-5510706.6792757669</v>
      </c>
      <c r="AO345" s="442">
        <f t="shared" si="614"/>
        <v>-5510706.6792757669</v>
      </c>
      <c r="AP345" s="442">
        <f t="shared" ref="AP345:BQ345" si="615">-AP439</f>
        <v>-5510706.6792757669</v>
      </c>
      <c r="AQ345" s="442">
        <f t="shared" si="615"/>
        <v>-5510706.6792757669</v>
      </c>
      <c r="AR345" s="442">
        <f t="shared" si="615"/>
        <v>-5510706.6792757669</v>
      </c>
      <c r="AS345" s="442">
        <f t="shared" si="615"/>
        <v>-5510706.6792757669</v>
      </c>
      <c r="AT345" s="442">
        <f t="shared" si="615"/>
        <v>-5510706.6792757669</v>
      </c>
      <c r="AU345" s="442">
        <f t="shared" si="615"/>
        <v>-5510706.6792757669</v>
      </c>
      <c r="AV345" s="442">
        <f t="shared" si="615"/>
        <v>-5510706.6792757669</v>
      </c>
      <c r="AW345" s="442">
        <f t="shared" si="615"/>
        <v>-5510706.6792757669</v>
      </c>
      <c r="AX345" s="442">
        <f t="shared" si="615"/>
        <v>-5510706.6792757669</v>
      </c>
      <c r="AY345" s="442">
        <f t="shared" si="615"/>
        <v>-5510706.6792757669</v>
      </c>
      <c r="AZ345" s="442">
        <f t="shared" si="615"/>
        <v>-5510706.6792757669</v>
      </c>
      <c r="BA345" s="442">
        <f t="shared" si="615"/>
        <v>-5510706.6792757669</v>
      </c>
      <c r="BB345" s="442">
        <f t="shared" si="615"/>
        <v>-5510706.6792757669</v>
      </c>
      <c r="BC345" s="442">
        <f t="shared" si="615"/>
        <v>-5510706.6792757669</v>
      </c>
      <c r="BD345" s="442">
        <f t="shared" si="615"/>
        <v>-5510706.6792757669</v>
      </c>
      <c r="BE345" s="442">
        <f t="shared" si="615"/>
        <v>-5510706.6792757669</v>
      </c>
      <c r="BF345" s="442">
        <f t="shared" si="615"/>
        <v>-5510706.6792757669</v>
      </c>
      <c r="BG345" s="442">
        <f t="shared" si="615"/>
        <v>-5510706.6792757669</v>
      </c>
      <c r="BH345" s="442">
        <f t="shared" si="615"/>
        <v>-5510706.6792757669</v>
      </c>
      <c r="BI345" s="442">
        <f t="shared" si="615"/>
        <v>-5510706.6792757669</v>
      </c>
      <c r="BJ345" s="442">
        <f t="shared" si="615"/>
        <v>-5510706.6792757669</v>
      </c>
      <c r="BK345" s="442">
        <f t="shared" si="615"/>
        <v>-5510706.6792757669</v>
      </c>
      <c r="BL345" s="442">
        <f t="shared" si="615"/>
        <v>-5510706.6792757669</v>
      </c>
      <c r="BM345" s="442">
        <f t="shared" si="615"/>
        <v>-5510706.6792757669</v>
      </c>
      <c r="BN345" s="442">
        <f t="shared" si="615"/>
        <v>-5510706.6792757669</v>
      </c>
      <c r="BO345" s="442">
        <f t="shared" si="615"/>
        <v>-5510706.6792757669</v>
      </c>
      <c r="BP345" s="442">
        <f t="shared" si="615"/>
        <v>-5510706.6792757669</v>
      </c>
      <c r="BQ345" s="442">
        <f t="shared" si="615"/>
        <v>-5510706.6792757669</v>
      </c>
      <c r="BR345" s="442"/>
      <c r="BS345" s="442">
        <f t="shared" ref="BS345:CY345" si="616">-BS439</f>
        <v>0</v>
      </c>
      <c r="BT345" s="442">
        <f t="shared" si="616"/>
        <v>-16532120.037827302</v>
      </c>
      <c r="BU345" s="442">
        <f t="shared" si="616"/>
        <v>-66128480.1513092</v>
      </c>
      <c r="BV345" s="442">
        <f t="shared" si="616"/>
        <v>-66128480.1513092</v>
      </c>
      <c r="BW345" s="442">
        <f t="shared" si="616"/>
        <v>-66128480.1513092</v>
      </c>
      <c r="BX345" s="442">
        <f t="shared" si="616"/>
        <v>-66128480.1513092</v>
      </c>
      <c r="BY345" s="442">
        <f t="shared" si="616"/>
        <v>-66128480.1513092</v>
      </c>
      <c r="BZ345" s="442">
        <f t="shared" si="616"/>
        <v>-66128480.1513092</v>
      </c>
      <c r="CA345" s="442">
        <f t="shared" si="616"/>
        <v>-66128480.1513092</v>
      </c>
      <c r="CB345" s="442">
        <f t="shared" si="616"/>
        <v>-66128480.1513092</v>
      </c>
      <c r="CC345" s="442">
        <f t="shared" si="616"/>
        <v>-66128480.1513092</v>
      </c>
      <c r="CD345" s="442">
        <f t="shared" si="616"/>
        <v>-66128480.1513092</v>
      </c>
      <c r="CE345" s="442">
        <f t="shared" si="616"/>
        <v>-66128480.1513092</v>
      </c>
      <c r="CF345" s="442">
        <f t="shared" si="616"/>
        <v>-66128480.1513092</v>
      </c>
      <c r="CG345" s="442">
        <f t="shared" si="616"/>
        <v>-66128480.1513092</v>
      </c>
      <c r="CH345" s="442">
        <f t="shared" si="616"/>
        <v>-66128480.1513092</v>
      </c>
      <c r="CI345" s="442">
        <f t="shared" si="616"/>
        <v>-66128480.1513092</v>
      </c>
      <c r="CJ345" s="442">
        <f t="shared" si="616"/>
        <v>-66128480.1513092</v>
      </c>
      <c r="CK345" s="442">
        <f t="shared" si="616"/>
        <v>-66128480.1513092</v>
      </c>
      <c r="CL345" s="442">
        <f t="shared" si="616"/>
        <v>-66128480.1513092</v>
      </c>
      <c r="CM345" s="442">
        <f t="shared" si="616"/>
        <v>-66128480.1513092</v>
      </c>
      <c r="CN345" s="442">
        <f t="shared" si="616"/>
        <v>-50316039.0888092</v>
      </c>
      <c r="CO345" s="442">
        <f t="shared" si="616"/>
        <v>-2878715.901309201</v>
      </c>
      <c r="CP345" s="442">
        <f t="shared" si="616"/>
        <v>-2878715.901309201</v>
      </c>
      <c r="CQ345" s="442">
        <f t="shared" si="616"/>
        <v>-2878715.901309201</v>
      </c>
      <c r="CR345" s="442">
        <f t="shared" si="616"/>
        <v>-2878715.901309201</v>
      </c>
      <c r="CS345" s="442">
        <f t="shared" si="616"/>
        <v>-2878715.901309201</v>
      </c>
      <c r="CT345" s="442">
        <f t="shared" si="616"/>
        <v>-2878715.901309201</v>
      </c>
      <c r="CU345" s="442">
        <f t="shared" si="616"/>
        <v>-2878715.901309201</v>
      </c>
      <c r="CV345" s="442">
        <f t="shared" si="616"/>
        <v>-2878715.901309201</v>
      </c>
      <c r="CW345" s="442">
        <f t="shared" si="616"/>
        <v>-2878715.901309201</v>
      </c>
      <c r="CX345" s="442">
        <f t="shared" si="616"/>
        <v>-2159036.9259818941</v>
      </c>
      <c r="CY345" s="442">
        <f t="shared" si="616"/>
        <v>0</v>
      </c>
    </row>
    <row r="346" spans="1:103" s="428" customFormat="1">
      <c r="A346" s="460"/>
      <c r="B346" s="506" t="s">
        <v>7</v>
      </c>
      <c r="C346" s="666"/>
      <c r="D346" s="506"/>
      <c r="E346" s="506"/>
      <c r="F346" s="507"/>
      <c r="G346" s="507">
        <f t="shared" si="598"/>
        <v>4642595322.0714922</v>
      </c>
      <c r="H346" s="507" t="s">
        <v>136</v>
      </c>
      <c r="I346" s="507">
        <f t="shared" ref="I346:AN346" si="617">SUM(I344:I345)</f>
        <v>0</v>
      </c>
      <c r="J346" s="507">
        <f t="shared" si="617"/>
        <v>0</v>
      </c>
      <c r="K346" s="507">
        <f t="shared" si="617"/>
        <v>0</v>
      </c>
      <c r="L346" s="507">
        <f t="shared" si="617"/>
        <v>0</v>
      </c>
      <c r="M346" s="507">
        <f t="shared" si="617"/>
        <v>0</v>
      </c>
      <c r="N346" s="507">
        <f t="shared" si="617"/>
        <v>0</v>
      </c>
      <c r="O346" s="507">
        <f t="shared" si="617"/>
        <v>0</v>
      </c>
      <c r="P346" s="507">
        <f t="shared" si="617"/>
        <v>0</v>
      </c>
      <c r="Q346" s="507">
        <f t="shared" si="617"/>
        <v>0</v>
      </c>
      <c r="R346" s="507">
        <f t="shared" si="617"/>
        <v>0</v>
      </c>
      <c r="S346" s="507">
        <f t="shared" si="617"/>
        <v>0</v>
      </c>
      <c r="T346" s="507">
        <f t="shared" si="617"/>
        <v>0</v>
      </c>
      <c r="U346" s="507">
        <f t="shared" si="617"/>
        <v>0</v>
      </c>
      <c r="V346" s="507">
        <f t="shared" si="617"/>
        <v>0</v>
      </c>
      <c r="W346" s="507">
        <f t="shared" si="617"/>
        <v>0</v>
      </c>
      <c r="X346" s="507">
        <f t="shared" si="617"/>
        <v>0</v>
      </c>
      <c r="Y346" s="507">
        <f t="shared" si="617"/>
        <v>0</v>
      </c>
      <c r="Z346" s="507">
        <f t="shared" si="617"/>
        <v>0</v>
      </c>
      <c r="AA346" s="507">
        <f t="shared" si="617"/>
        <v>0</v>
      </c>
      <c r="AB346" s="507">
        <f t="shared" si="617"/>
        <v>0</v>
      </c>
      <c r="AC346" s="507">
        <f t="shared" si="617"/>
        <v>0</v>
      </c>
      <c r="AD346" s="507">
        <f t="shared" si="617"/>
        <v>0</v>
      </c>
      <c r="AE346" s="507">
        <f t="shared" si="617"/>
        <v>8329548.3207242331</v>
      </c>
      <c r="AF346" s="507">
        <f t="shared" si="617"/>
        <v>8329548.3207242331</v>
      </c>
      <c r="AG346" s="507">
        <f t="shared" si="617"/>
        <v>8329548.3207242331</v>
      </c>
      <c r="AH346" s="507">
        <f t="shared" si="617"/>
        <v>8329548.3207242331</v>
      </c>
      <c r="AI346" s="507">
        <f t="shared" si="617"/>
        <v>8329548.3207242331</v>
      </c>
      <c r="AJ346" s="507">
        <f t="shared" si="617"/>
        <v>8329548.3207242331</v>
      </c>
      <c r="AK346" s="507">
        <f t="shared" si="617"/>
        <v>8329548.3207242331</v>
      </c>
      <c r="AL346" s="507">
        <f t="shared" si="617"/>
        <v>8329548.3207242331</v>
      </c>
      <c r="AM346" s="507">
        <f t="shared" si="617"/>
        <v>8329548.3207242331</v>
      </c>
      <c r="AN346" s="507">
        <f t="shared" si="617"/>
        <v>8329548.3207242331</v>
      </c>
      <c r="AO346" s="507">
        <f t="shared" ref="AO346:BT346" si="618">SUM(AO344:AO345)</f>
        <v>8329548.3207242331</v>
      </c>
      <c r="AP346" s="507">
        <f t="shared" si="618"/>
        <v>8329548.3207242331</v>
      </c>
      <c r="AQ346" s="507">
        <f t="shared" si="618"/>
        <v>8544894.0957242325</v>
      </c>
      <c r="AR346" s="507">
        <f t="shared" si="618"/>
        <v>8544894.0957242325</v>
      </c>
      <c r="AS346" s="507">
        <f t="shared" si="618"/>
        <v>8544894.0957242325</v>
      </c>
      <c r="AT346" s="507">
        <f t="shared" si="618"/>
        <v>8544894.0957242325</v>
      </c>
      <c r="AU346" s="507">
        <f t="shared" si="618"/>
        <v>8544894.0957242325</v>
      </c>
      <c r="AV346" s="507">
        <f t="shared" si="618"/>
        <v>8544894.0957242325</v>
      </c>
      <c r="AW346" s="507">
        <f t="shared" si="618"/>
        <v>8544894.0957242325</v>
      </c>
      <c r="AX346" s="507">
        <f t="shared" si="618"/>
        <v>8544894.0957242325</v>
      </c>
      <c r="AY346" s="507">
        <f t="shared" si="618"/>
        <v>8544894.0957242325</v>
      </c>
      <c r="AZ346" s="507">
        <f t="shared" si="618"/>
        <v>8544894.0957242325</v>
      </c>
      <c r="BA346" s="507">
        <f t="shared" si="618"/>
        <v>8544894.0957242325</v>
      </c>
      <c r="BB346" s="507">
        <f t="shared" si="618"/>
        <v>8544894.0957242325</v>
      </c>
      <c r="BC346" s="507">
        <f t="shared" si="618"/>
        <v>8873309.8515992314</v>
      </c>
      <c r="BD346" s="507">
        <f t="shared" si="618"/>
        <v>8873309.8515992314</v>
      </c>
      <c r="BE346" s="507">
        <f t="shared" si="618"/>
        <v>8873309.8515992314</v>
      </c>
      <c r="BF346" s="507">
        <f t="shared" si="618"/>
        <v>8873309.8515992314</v>
      </c>
      <c r="BG346" s="507">
        <f t="shared" si="618"/>
        <v>8873309.8515992314</v>
      </c>
      <c r="BH346" s="507">
        <f t="shared" si="618"/>
        <v>8873309.8515992314</v>
      </c>
      <c r="BI346" s="507">
        <f t="shared" si="618"/>
        <v>8873309.8515992314</v>
      </c>
      <c r="BJ346" s="507">
        <f t="shared" si="618"/>
        <v>8873309.8515992314</v>
      </c>
      <c r="BK346" s="507">
        <f t="shared" si="618"/>
        <v>8873309.8515992314</v>
      </c>
      <c r="BL346" s="507">
        <f t="shared" si="618"/>
        <v>8873309.8515992314</v>
      </c>
      <c r="BM346" s="507">
        <f t="shared" si="618"/>
        <v>8873309.8515992314</v>
      </c>
      <c r="BN346" s="507">
        <f t="shared" si="618"/>
        <v>8873309.8515992314</v>
      </c>
      <c r="BO346" s="507">
        <f t="shared" si="618"/>
        <v>9099062.7004423589</v>
      </c>
      <c r="BP346" s="507">
        <f t="shared" si="618"/>
        <v>9099062.7004423589</v>
      </c>
      <c r="BQ346" s="507">
        <f t="shared" si="618"/>
        <v>9099062.7004423589</v>
      </c>
      <c r="BR346" s="507"/>
      <c r="BS346" s="507">
        <f t="shared" ref="BS346:CY346" si="619">SUM(BS344:BS345)</f>
        <v>0</v>
      </c>
      <c r="BT346" s="507">
        <f t="shared" si="619"/>
        <v>24988644.962172698</v>
      </c>
      <c r="BU346" s="507">
        <f t="shared" si="619"/>
        <v>100600617.1736908</v>
      </c>
      <c r="BV346" s="507">
        <f t="shared" si="619"/>
        <v>103523976.41631579</v>
      </c>
      <c r="BW346" s="507">
        <f t="shared" si="619"/>
        <v>107156976.76572019</v>
      </c>
      <c r="BX346" s="507">
        <f t="shared" si="619"/>
        <v>113286757.07768294</v>
      </c>
      <c r="BY346" s="507">
        <f t="shared" si="619"/>
        <v>117480801.02868229</v>
      </c>
      <c r="BZ346" s="507">
        <f t="shared" si="619"/>
        <v>118627159.75827238</v>
      </c>
      <c r="CA346" s="507">
        <f t="shared" si="619"/>
        <v>122949321.07594821</v>
      </c>
      <c r="CB346" s="507">
        <f t="shared" si="619"/>
        <v>127372860.00876451</v>
      </c>
      <c r="CC346" s="507">
        <f t="shared" si="619"/>
        <v>131900160.77769923</v>
      </c>
      <c r="CD346" s="507">
        <f t="shared" si="619"/>
        <v>136533663.82931831</v>
      </c>
      <c r="CE346" s="507">
        <f t="shared" si="619"/>
        <v>129667435.26228985</v>
      </c>
      <c r="CF346" s="507">
        <f t="shared" si="619"/>
        <v>129667435.26228985</v>
      </c>
      <c r="CG346" s="507">
        <f t="shared" si="619"/>
        <v>129667435.26228985</v>
      </c>
      <c r="CH346" s="507">
        <f t="shared" si="619"/>
        <v>129667435.26228985</v>
      </c>
      <c r="CI346" s="507">
        <f t="shared" si="619"/>
        <v>129667435.26228985</v>
      </c>
      <c r="CJ346" s="507">
        <f t="shared" si="619"/>
        <v>129667435.26228985</v>
      </c>
      <c r="CK346" s="507">
        <f t="shared" si="619"/>
        <v>129667435.26228985</v>
      </c>
      <c r="CL346" s="507">
        <f t="shared" si="619"/>
        <v>129667435.26228985</v>
      </c>
      <c r="CM346" s="507">
        <f t="shared" si="619"/>
        <v>129667435.26228985</v>
      </c>
      <c r="CN346" s="507">
        <f t="shared" si="619"/>
        <v>145479876.32478985</v>
      </c>
      <c r="CO346" s="507">
        <f t="shared" si="619"/>
        <v>192917199.51228985</v>
      </c>
      <c r="CP346" s="507">
        <f t="shared" si="619"/>
        <v>192917199.51228985</v>
      </c>
      <c r="CQ346" s="507">
        <f t="shared" si="619"/>
        <v>192917199.51228985</v>
      </c>
      <c r="CR346" s="507">
        <f t="shared" si="619"/>
        <v>192917199.51228985</v>
      </c>
      <c r="CS346" s="507">
        <f t="shared" si="619"/>
        <v>192917199.51228985</v>
      </c>
      <c r="CT346" s="507">
        <f t="shared" si="619"/>
        <v>192917199.51228985</v>
      </c>
      <c r="CU346" s="507">
        <f t="shared" si="619"/>
        <v>192917199.51228985</v>
      </c>
      <c r="CV346" s="507">
        <f t="shared" si="619"/>
        <v>192917199.51228985</v>
      </c>
      <c r="CW346" s="507">
        <f t="shared" si="619"/>
        <v>192917199.51228985</v>
      </c>
      <c r="CX346" s="507">
        <f t="shared" si="619"/>
        <v>193636878.48761714</v>
      </c>
      <c r="CY346" s="507">
        <f t="shared" si="619"/>
        <v>195795915.41359904</v>
      </c>
    </row>
    <row r="347" spans="1:103">
      <c r="B347" s="427" t="s">
        <v>80</v>
      </c>
      <c r="C347" s="540"/>
      <c r="F347" s="442"/>
      <c r="G347" s="442">
        <f t="shared" si="598"/>
        <v>-154178500</v>
      </c>
      <c r="H347" s="442" t="s">
        <v>136</v>
      </c>
      <c r="I347" s="442"/>
      <c r="J347" s="442">
        <f t="shared" ref="J347:AO347" si="620">-J361</f>
        <v>0</v>
      </c>
      <c r="K347" s="442">
        <f t="shared" si="620"/>
        <v>0</v>
      </c>
      <c r="L347" s="442">
        <f t="shared" si="620"/>
        <v>0</v>
      </c>
      <c r="M347" s="442">
        <f t="shared" si="620"/>
        <v>0</v>
      </c>
      <c r="N347" s="442">
        <f t="shared" si="620"/>
        <v>0</v>
      </c>
      <c r="O347" s="442">
        <f t="shared" si="620"/>
        <v>0</v>
      </c>
      <c r="P347" s="442">
        <f t="shared" si="620"/>
        <v>-612500.00000000012</v>
      </c>
      <c r="Q347" s="442">
        <f t="shared" si="620"/>
        <v>-1289458.3333333335</v>
      </c>
      <c r="R347" s="442">
        <f t="shared" si="620"/>
        <v>-1418375</v>
      </c>
      <c r="S347" s="442">
        <f t="shared" si="620"/>
        <v>-1547291.6666666667</v>
      </c>
      <c r="T347" s="442">
        <f t="shared" si="620"/>
        <v>-1676208.3333333337</v>
      </c>
      <c r="U347" s="442">
        <f t="shared" si="620"/>
        <v>-1805125.0000000002</v>
      </c>
      <c r="V347" s="442">
        <f t="shared" si="620"/>
        <v>-1934041.666666667</v>
      </c>
      <c r="W347" s="442">
        <f t="shared" si="620"/>
        <v>-2062958.3333333337</v>
      </c>
      <c r="X347" s="442">
        <f t="shared" si="620"/>
        <v>-2191875.0000000005</v>
      </c>
      <c r="Y347" s="442">
        <f t="shared" si="620"/>
        <v>-2320791.666666667</v>
      </c>
      <c r="Z347" s="442">
        <f t="shared" si="620"/>
        <v>-2449708.3333333335</v>
      </c>
      <c r="AA347" s="442">
        <f t="shared" si="620"/>
        <v>-2578625.0000000005</v>
      </c>
      <c r="AB347" s="442">
        <f t="shared" si="620"/>
        <v>-2707541.666666667</v>
      </c>
      <c r="AC347" s="442">
        <f t="shared" si="620"/>
        <v>-2836458.3333333335</v>
      </c>
      <c r="AD347" s="442">
        <f t="shared" si="620"/>
        <v>-2965375</v>
      </c>
      <c r="AE347" s="442">
        <f t="shared" si="620"/>
        <v>-3015541.6666666665</v>
      </c>
      <c r="AF347" s="442">
        <f t="shared" si="620"/>
        <v>-2986958.3333333335</v>
      </c>
      <c r="AG347" s="442">
        <f t="shared" si="620"/>
        <v>-2958375</v>
      </c>
      <c r="AH347" s="442">
        <f t="shared" si="620"/>
        <v>-2929791.6666666665</v>
      </c>
      <c r="AI347" s="442">
        <f t="shared" si="620"/>
        <v>-2901208.3333333335</v>
      </c>
      <c r="AJ347" s="442">
        <f t="shared" si="620"/>
        <v>-2872625</v>
      </c>
      <c r="AK347" s="442">
        <f t="shared" si="620"/>
        <v>-2844041.6666666665</v>
      </c>
      <c r="AL347" s="442">
        <f t="shared" si="620"/>
        <v>-2815458.3333333335</v>
      </c>
      <c r="AM347" s="442">
        <f t="shared" si="620"/>
        <v>-2786875.0000000005</v>
      </c>
      <c r="AN347" s="442">
        <f t="shared" si="620"/>
        <v>-2758291.666666667</v>
      </c>
      <c r="AO347" s="442">
        <f t="shared" si="620"/>
        <v>-2729708.3333333335</v>
      </c>
      <c r="AP347" s="442">
        <f t="shared" ref="AP347:BQ347" si="621">-AP361</f>
        <v>-2701125.0000000005</v>
      </c>
      <c r="AQ347" s="442">
        <f t="shared" si="621"/>
        <v>-2672541.666666667</v>
      </c>
      <c r="AR347" s="442">
        <f t="shared" si="621"/>
        <v>-2643958.3333333335</v>
      </c>
      <c r="AS347" s="442">
        <f t="shared" si="621"/>
        <v>-2615375.0000000005</v>
      </c>
      <c r="AT347" s="442">
        <f t="shared" si="621"/>
        <v>-2586791.666666667</v>
      </c>
      <c r="AU347" s="442">
        <f t="shared" si="621"/>
        <v>-2558208.3333333335</v>
      </c>
      <c r="AV347" s="442">
        <f t="shared" si="621"/>
        <v>-2529625.0000000005</v>
      </c>
      <c r="AW347" s="442">
        <f t="shared" si="621"/>
        <v>-2501041.666666667</v>
      </c>
      <c r="AX347" s="442">
        <f t="shared" si="621"/>
        <v>-2472458.3333333335</v>
      </c>
      <c r="AY347" s="442">
        <f t="shared" si="621"/>
        <v>-2443875.0000000005</v>
      </c>
      <c r="AZ347" s="442">
        <f t="shared" si="621"/>
        <v>-2415291.666666667</v>
      </c>
      <c r="BA347" s="442">
        <f t="shared" si="621"/>
        <v>-2386708.3333333335</v>
      </c>
      <c r="BB347" s="442">
        <f t="shared" si="621"/>
        <v>-2358125.0000000005</v>
      </c>
      <c r="BC347" s="442">
        <f t="shared" si="621"/>
        <v>-2329541.666666667</v>
      </c>
      <c r="BD347" s="442">
        <f t="shared" si="621"/>
        <v>-2300958.3333333335</v>
      </c>
      <c r="BE347" s="442">
        <f t="shared" si="621"/>
        <v>-2272375.0000000005</v>
      </c>
      <c r="BF347" s="442">
        <f t="shared" si="621"/>
        <v>-2243791.666666667</v>
      </c>
      <c r="BG347" s="442">
        <f t="shared" si="621"/>
        <v>-2215208.3333333335</v>
      </c>
      <c r="BH347" s="442">
        <f t="shared" si="621"/>
        <v>-2186625.0000000005</v>
      </c>
      <c r="BI347" s="442">
        <f t="shared" si="621"/>
        <v>-2158041.666666667</v>
      </c>
      <c r="BJ347" s="442">
        <f t="shared" si="621"/>
        <v>-2129458.3333333335</v>
      </c>
      <c r="BK347" s="442">
        <f t="shared" si="621"/>
        <v>-2100875.0000000005</v>
      </c>
      <c r="BL347" s="442">
        <f t="shared" si="621"/>
        <v>-2072291.666666667</v>
      </c>
      <c r="BM347" s="442">
        <f t="shared" si="621"/>
        <v>-2043708.3333333337</v>
      </c>
      <c r="BN347" s="442">
        <f t="shared" si="621"/>
        <v>-2015125.0000000002</v>
      </c>
      <c r="BO347" s="442">
        <f t="shared" si="621"/>
        <v>-1986541.666666667</v>
      </c>
      <c r="BP347" s="442">
        <f t="shared" si="621"/>
        <v>-1957958.3333333337</v>
      </c>
      <c r="BQ347" s="442">
        <f t="shared" si="621"/>
        <v>-1929375.0000000002</v>
      </c>
      <c r="BR347" s="442"/>
      <c r="BS347" s="442">
        <f t="shared" ref="BS347:CY347" si="622">-BS361</f>
        <v>-33957000</v>
      </c>
      <c r="BT347" s="442">
        <f t="shared" si="622"/>
        <v>-29841000</v>
      </c>
      <c r="BU347" s="442">
        <f t="shared" si="622"/>
        <v>-25725000.000000004</v>
      </c>
      <c r="BV347" s="442">
        <f t="shared" si="622"/>
        <v>0</v>
      </c>
      <c r="BW347" s="442">
        <f t="shared" si="622"/>
        <v>0</v>
      </c>
      <c r="BX347" s="442">
        <f t="shared" si="622"/>
        <v>-20923000.000000004</v>
      </c>
      <c r="BY347" s="442">
        <f t="shared" si="622"/>
        <v>-16807000</v>
      </c>
      <c r="BZ347" s="442">
        <f t="shared" si="622"/>
        <v>-12691000.000000002</v>
      </c>
      <c r="CA347" s="442">
        <f t="shared" si="622"/>
        <v>-8575000</v>
      </c>
      <c r="CB347" s="442">
        <f t="shared" si="622"/>
        <v>-4459000</v>
      </c>
      <c r="CC347" s="442">
        <f t="shared" si="622"/>
        <v>-1200500</v>
      </c>
      <c r="CD347" s="442">
        <f t="shared" si="622"/>
        <v>0</v>
      </c>
      <c r="CE347" s="442">
        <f t="shared" si="622"/>
        <v>0</v>
      </c>
      <c r="CF347" s="442">
        <f t="shared" si="622"/>
        <v>0</v>
      </c>
      <c r="CG347" s="442">
        <f t="shared" si="622"/>
        <v>0</v>
      </c>
      <c r="CH347" s="442">
        <f t="shared" si="622"/>
        <v>0</v>
      </c>
      <c r="CI347" s="442">
        <f t="shared" si="622"/>
        <v>0</v>
      </c>
      <c r="CJ347" s="442">
        <f t="shared" si="622"/>
        <v>0</v>
      </c>
      <c r="CK347" s="442">
        <f t="shared" si="622"/>
        <v>0</v>
      </c>
      <c r="CL347" s="442">
        <f t="shared" si="622"/>
        <v>0</v>
      </c>
      <c r="CM347" s="442">
        <f t="shared" si="622"/>
        <v>0</v>
      </c>
      <c r="CN347" s="442">
        <f t="shared" si="622"/>
        <v>0</v>
      </c>
      <c r="CO347" s="442">
        <f t="shared" si="622"/>
        <v>0</v>
      </c>
      <c r="CP347" s="442">
        <f t="shared" si="622"/>
        <v>0</v>
      </c>
      <c r="CQ347" s="442">
        <f t="shared" si="622"/>
        <v>0</v>
      </c>
      <c r="CR347" s="442">
        <f t="shared" si="622"/>
        <v>0</v>
      </c>
      <c r="CS347" s="442">
        <f t="shared" si="622"/>
        <v>0</v>
      </c>
      <c r="CT347" s="442">
        <f t="shared" si="622"/>
        <v>0</v>
      </c>
      <c r="CU347" s="442">
        <f t="shared" si="622"/>
        <v>0</v>
      </c>
      <c r="CV347" s="442">
        <f t="shared" si="622"/>
        <v>0</v>
      </c>
      <c r="CW347" s="442">
        <f t="shared" si="622"/>
        <v>0</v>
      </c>
      <c r="CX347" s="442">
        <f t="shared" si="622"/>
        <v>0</v>
      </c>
      <c r="CY347" s="442">
        <f t="shared" si="622"/>
        <v>0</v>
      </c>
    </row>
    <row r="348" spans="1:103" s="428" customFormat="1">
      <c r="A348" s="460"/>
      <c r="B348" s="506" t="s">
        <v>250</v>
      </c>
      <c r="C348" s="666"/>
      <c r="D348" s="506"/>
      <c r="E348" s="506"/>
      <c r="F348" s="507"/>
      <c r="G348" s="507">
        <f t="shared" si="598"/>
        <v>4488416822.0714912</v>
      </c>
      <c r="H348" s="507" t="s">
        <v>136</v>
      </c>
      <c r="I348" s="507">
        <f t="shared" ref="I348:AN348" si="623">SUM(I346:I347)</f>
        <v>0</v>
      </c>
      <c r="J348" s="507">
        <f t="shared" si="623"/>
        <v>0</v>
      </c>
      <c r="K348" s="507">
        <f t="shared" si="623"/>
        <v>0</v>
      </c>
      <c r="L348" s="507">
        <f t="shared" si="623"/>
        <v>0</v>
      </c>
      <c r="M348" s="507">
        <f t="shared" si="623"/>
        <v>0</v>
      </c>
      <c r="N348" s="507">
        <f t="shared" si="623"/>
        <v>0</v>
      </c>
      <c r="O348" s="507">
        <f t="shared" si="623"/>
        <v>0</v>
      </c>
      <c r="P348" s="507">
        <f t="shared" si="623"/>
        <v>-612500.00000000012</v>
      </c>
      <c r="Q348" s="507">
        <f t="shared" si="623"/>
        <v>-1289458.3333333335</v>
      </c>
      <c r="R348" s="507">
        <f t="shared" si="623"/>
        <v>-1418375</v>
      </c>
      <c r="S348" s="507">
        <f t="shared" si="623"/>
        <v>-1547291.6666666667</v>
      </c>
      <c r="T348" s="507">
        <f t="shared" si="623"/>
        <v>-1676208.3333333337</v>
      </c>
      <c r="U348" s="507">
        <f t="shared" si="623"/>
        <v>-1805125.0000000002</v>
      </c>
      <c r="V348" s="507">
        <f t="shared" si="623"/>
        <v>-1934041.666666667</v>
      </c>
      <c r="W348" s="507">
        <f t="shared" si="623"/>
        <v>-2062958.3333333337</v>
      </c>
      <c r="X348" s="507">
        <f t="shared" si="623"/>
        <v>-2191875.0000000005</v>
      </c>
      <c r="Y348" s="507">
        <f t="shared" si="623"/>
        <v>-2320791.666666667</v>
      </c>
      <c r="Z348" s="507">
        <f t="shared" si="623"/>
        <v>-2449708.3333333335</v>
      </c>
      <c r="AA348" s="507">
        <f t="shared" si="623"/>
        <v>-2578625.0000000005</v>
      </c>
      <c r="AB348" s="507">
        <f t="shared" si="623"/>
        <v>-2707541.666666667</v>
      </c>
      <c r="AC348" s="507">
        <f t="shared" si="623"/>
        <v>-2836458.3333333335</v>
      </c>
      <c r="AD348" s="507">
        <f t="shared" si="623"/>
        <v>-2965375</v>
      </c>
      <c r="AE348" s="507">
        <f t="shared" si="623"/>
        <v>5314006.6540575661</v>
      </c>
      <c r="AF348" s="507">
        <f t="shared" si="623"/>
        <v>5342589.9873909</v>
      </c>
      <c r="AG348" s="507">
        <f t="shared" si="623"/>
        <v>5371173.3207242331</v>
      </c>
      <c r="AH348" s="507">
        <f t="shared" si="623"/>
        <v>5399756.6540575661</v>
      </c>
      <c r="AI348" s="507">
        <f t="shared" si="623"/>
        <v>5428339.9873909</v>
      </c>
      <c r="AJ348" s="507">
        <f t="shared" si="623"/>
        <v>5456923.3207242331</v>
      </c>
      <c r="AK348" s="507">
        <f t="shared" si="623"/>
        <v>5485506.6540575661</v>
      </c>
      <c r="AL348" s="507">
        <f t="shared" si="623"/>
        <v>5514089.9873909</v>
      </c>
      <c r="AM348" s="507">
        <f t="shared" si="623"/>
        <v>5542673.3207242321</v>
      </c>
      <c r="AN348" s="507">
        <f t="shared" si="623"/>
        <v>5571256.6540575661</v>
      </c>
      <c r="AO348" s="507">
        <f t="shared" ref="AO348:BT348" si="624">SUM(AO346:AO347)</f>
        <v>5599839.9873909</v>
      </c>
      <c r="AP348" s="507">
        <f t="shared" si="624"/>
        <v>5628423.3207242321</v>
      </c>
      <c r="AQ348" s="507">
        <f t="shared" si="624"/>
        <v>5872352.4290575655</v>
      </c>
      <c r="AR348" s="507">
        <f t="shared" si="624"/>
        <v>5900935.7623908985</v>
      </c>
      <c r="AS348" s="507">
        <f t="shared" si="624"/>
        <v>5929519.0957242325</v>
      </c>
      <c r="AT348" s="507">
        <f t="shared" si="624"/>
        <v>5958102.4290575655</v>
      </c>
      <c r="AU348" s="507">
        <f t="shared" si="624"/>
        <v>5986685.7623908985</v>
      </c>
      <c r="AV348" s="507">
        <f t="shared" si="624"/>
        <v>6015269.0957242325</v>
      </c>
      <c r="AW348" s="507">
        <f t="shared" si="624"/>
        <v>6043852.4290575655</v>
      </c>
      <c r="AX348" s="507">
        <f t="shared" si="624"/>
        <v>6072435.7623908985</v>
      </c>
      <c r="AY348" s="507">
        <f t="shared" si="624"/>
        <v>6101019.0957242325</v>
      </c>
      <c r="AZ348" s="507">
        <f t="shared" si="624"/>
        <v>6129602.4290575655</v>
      </c>
      <c r="BA348" s="507">
        <f t="shared" si="624"/>
        <v>6158185.7623908985</v>
      </c>
      <c r="BB348" s="507">
        <f t="shared" si="624"/>
        <v>6186769.0957242325</v>
      </c>
      <c r="BC348" s="507">
        <f t="shared" si="624"/>
        <v>6543768.1849325644</v>
      </c>
      <c r="BD348" s="507">
        <f t="shared" si="624"/>
        <v>6572351.5182658974</v>
      </c>
      <c r="BE348" s="507">
        <f t="shared" si="624"/>
        <v>6600934.8515992314</v>
      </c>
      <c r="BF348" s="507">
        <f t="shared" si="624"/>
        <v>6629518.1849325644</v>
      </c>
      <c r="BG348" s="507">
        <f t="shared" si="624"/>
        <v>6658101.5182658974</v>
      </c>
      <c r="BH348" s="507">
        <f t="shared" si="624"/>
        <v>6686684.8515992314</v>
      </c>
      <c r="BI348" s="507">
        <f t="shared" si="624"/>
        <v>6715268.1849325644</v>
      </c>
      <c r="BJ348" s="507">
        <f t="shared" si="624"/>
        <v>6743851.5182658974</v>
      </c>
      <c r="BK348" s="507">
        <f t="shared" si="624"/>
        <v>6772434.8515992314</v>
      </c>
      <c r="BL348" s="507">
        <f t="shared" si="624"/>
        <v>6801018.1849325644</v>
      </c>
      <c r="BM348" s="507">
        <f t="shared" si="624"/>
        <v>6829601.5182658974</v>
      </c>
      <c r="BN348" s="507">
        <f t="shared" si="624"/>
        <v>6858184.8515992314</v>
      </c>
      <c r="BO348" s="507">
        <f t="shared" si="624"/>
        <v>7112521.0337756919</v>
      </c>
      <c r="BP348" s="507">
        <f t="shared" si="624"/>
        <v>7141104.3671090249</v>
      </c>
      <c r="BQ348" s="507">
        <f t="shared" si="624"/>
        <v>7169687.7004423589</v>
      </c>
      <c r="BR348" s="507"/>
      <c r="BS348" s="507">
        <f t="shared" ref="BS348:CY348" si="625">SUM(BS346:BS347)</f>
        <v>-33957000</v>
      </c>
      <c r="BT348" s="507">
        <f t="shared" si="625"/>
        <v>-4852355.0378273018</v>
      </c>
      <c r="BU348" s="507">
        <f t="shared" si="625"/>
        <v>74875617.173690796</v>
      </c>
      <c r="BV348" s="507">
        <f t="shared" si="625"/>
        <v>103523976.41631579</v>
      </c>
      <c r="BW348" s="507">
        <f t="shared" si="625"/>
        <v>107156976.76572019</v>
      </c>
      <c r="BX348" s="507">
        <f t="shared" si="625"/>
        <v>92363757.077682942</v>
      </c>
      <c r="BY348" s="507">
        <f t="shared" si="625"/>
        <v>100673801.02868229</v>
      </c>
      <c r="BZ348" s="507">
        <f t="shared" si="625"/>
        <v>105936159.75827238</v>
      </c>
      <c r="CA348" s="507">
        <f t="shared" si="625"/>
        <v>114374321.07594821</v>
      </c>
      <c r="CB348" s="507">
        <f t="shared" si="625"/>
        <v>122913860.00876451</v>
      </c>
      <c r="CC348" s="507">
        <f t="shared" si="625"/>
        <v>130699660.77769923</v>
      </c>
      <c r="CD348" s="507">
        <f t="shared" si="625"/>
        <v>136533663.82931831</v>
      </c>
      <c r="CE348" s="507">
        <f t="shared" si="625"/>
        <v>129667435.26228985</v>
      </c>
      <c r="CF348" s="507">
        <f t="shared" si="625"/>
        <v>129667435.26228985</v>
      </c>
      <c r="CG348" s="507">
        <f t="shared" si="625"/>
        <v>129667435.26228985</v>
      </c>
      <c r="CH348" s="507">
        <f t="shared" si="625"/>
        <v>129667435.26228985</v>
      </c>
      <c r="CI348" s="507">
        <f t="shared" si="625"/>
        <v>129667435.26228985</v>
      </c>
      <c r="CJ348" s="507">
        <f t="shared" si="625"/>
        <v>129667435.26228985</v>
      </c>
      <c r="CK348" s="507">
        <f t="shared" si="625"/>
        <v>129667435.26228985</v>
      </c>
      <c r="CL348" s="507">
        <f t="shared" si="625"/>
        <v>129667435.26228985</v>
      </c>
      <c r="CM348" s="507">
        <f t="shared" si="625"/>
        <v>129667435.26228985</v>
      </c>
      <c r="CN348" s="507">
        <f t="shared" si="625"/>
        <v>145479876.32478985</v>
      </c>
      <c r="CO348" s="507">
        <f t="shared" si="625"/>
        <v>192917199.51228985</v>
      </c>
      <c r="CP348" s="507">
        <f t="shared" si="625"/>
        <v>192917199.51228985</v>
      </c>
      <c r="CQ348" s="507">
        <f t="shared" si="625"/>
        <v>192917199.51228985</v>
      </c>
      <c r="CR348" s="507">
        <f t="shared" si="625"/>
        <v>192917199.51228985</v>
      </c>
      <c r="CS348" s="507">
        <f t="shared" si="625"/>
        <v>192917199.51228985</v>
      </c>
      <c r="CT348" s="507">
        <f t="shared" si="625"/>
        <v>192917199.51228985</v>
      </c>
      <c r="CU348" s="507">
        <f t="shared" si="625"/>
        <v>192917199.51228985</v>
      </c>
      <c r="CV348" s="507">
        <f t="shared" si="625"/>
        <v>192917199.51228985</v>
      </c>
      <c r="CW348" s="507">
        <f t="shared" si="625"/>
        <v>192917199.51228985</v>
      </c>
      <c r="CX348" s="507">
        <f t="shared" si="625"/>
        <v>193636878.48761714</v>
      </c>
      <c r="CY348" s="507">
        <f t="shared" si="625"/>
        <v>195795915.41359904</v>
      </c>
    </row>
    <row r="349" spans="1:103">
      <c r="B349" s="427" t="s">
        <v>26</v>
      </c>
      <c r="C349" s="540"/>
      <c r="F349" s="442"/>
      <c r="G349" s="442">
        <f t="shared" si="598"/>
        <v>-905445235.42186368</v>
      </c>
      <c r="H349" s="442" t="s">
        <v>136</v>
      </c>
      <c r="I349" s="442">
        <f t="shared" ref="I349:AN349" si="626">IF(I348&gt;0,I348*-0.2,0)</f>
        <v>0</v>
      </c>
      <c r="J349" s="442">
        <f t="shared" si="626"/>
        <v>0</v>
      </c>
      <c r="K349" s="442">
        <f t="shared" si="626"/>
        <v>0</v>
      </c>
      <c r="L349" s="442">
        <f t="shared" si="626"/>
        <v>0</v>
      </c>
      <c r="M349" s="442">
        <f t="shared" si="626"/>
        <v>0</v>
      </c>
      <c r="N349" s="442">
        <f t="shared" si="626"/>
        <v>0</v>
      </c>
      <c r="O349" s="442">
        <f t="shared" si="626"/>
        <v>0</v>
      </c>
      <c r="P349" s="442">
        <f t="shared" si="626"/>
        <v>0</v>
      </c>
      <c r="Q349" s="442">
        <f t="shared" si="626"/>
        <v>0</v>
      </c>
      <c r="R349" s="442">
        <f t="shared" si="626"/>
        <v>0</v>
      </c>
      <c r="S349" s="442">
        <f t="shared" si="626"/>
        <v>0</v>
      </c>
      <c r="T349" s="442">
        <f t="shared" si="626"/>
        <v>0</v>
      </c>
      <c r="U349" s="442">
        <f t="shared" si="626"/>
        <v>0</v>
      </c>
      <c r="V349" s="442">
        <f t="shared" si="626"/>
        <v>0</v>
      </c>
      <c r="W349" s="442">
        <f t="shared" si="626"/>
        <v>0</v>
      </c>
      <c r="X349" s="442">
        <f t="shared" si="626"/>
        <v>0</v>
      </c>
      <c r="Y349" s="442">
        <f t="shared" si="626"/>
        <v>0</v>
      </c>
      <c r="Z349" s="442">
        <f t="shared" si="626"/>
        <v>0</v>
      </c>
      <c r="AA349" s="442">
        <f t="shared" si="626"/>
        <v>0</v>
      </c>
      <c r="AB349" s="442">
        <f t="shared" si="626"/>
        <v>0</v>
      </c>
      <c r="AC349" s="442">
        <f t="shared" si="626"/>
        <v>0</v>
      </c>
      <c r="AD349" s="442">
        <f t="shared" si="626"/>
        <v>0</v>
      </c>
      <c r="AE349" s="442">
        <f t="shared" si="626"/>
        <v>-1062801.3308115134</v>
      </c>
      <c r="AF349" s="442">
        <f t="shared" si="626"/>
        <v>-1068517.9974781801</v>
      </c>
      <c r="AG349" s="442">
        <f t="shared" si="626"/>
        <v>-1074234.6641448466</v>
      </c>
      <c r="AH349" s="442">
        <f t="shared" si="626"/>
        <v>-1079951.3308115134</v>
      </c>
      <c r="AI349" s="442">
        <f t="shared" si="626"/>
        <v>-1085667.9974781801</v>
      </c>
      <c r="AJ349" s="442">
        <f t="shared" si="626"/>
        <v>-1091384.6641448466</v>
      </c>
      <c r="AK349" s="442">
        <f t="shared" si="626"/>
        <v>-1097101.3308115134</v>
      </c>
      <c r="AL349" s="442">
        <f t="shared" si="626"/>
        <v>-1102817.9974781801</v>
      </c>
      <c r="AM349" s="442">
        <f t="shared" si="626"/>
        <v>-1108534.6641448464</v>
      </c>
      <c r="AN349" s="442">
        <f t="shared" si="626"/>
        <v>-1114251.3308115134</v>
      </c>
      <c r="AO349" s="442">
        <f t="shared" ref="AO349:BT349" si="627">IF(AO348&gt;0,AO348*-0.2,0)</f>
        <v>-1119967.9974781801</v>
      </c>
      <c r="AP349" s="442">
        <f t="shared" si="627"/>
        <v>-1125684.6641448464</v>
      </c>
      <c r="AQ349" s="442">
        <f t="shared" si="627"/>
        <v>-1174470.4858115132</v>
      </c>
      <c r="AR349" s="442">
        <f t="shared" si="627"/>
        <v>-1180187.1524781797</v>
      </c>
      <c r="AS349" s="442">
        <f t="shared" si="627"/>
        <v>-1185903.8191448466</v>
      </c>
      <c r="AT349" s="442">
        <f t="shared" si="627"/>
        <v>-1191620.4858115132</v>
      </c>
      <c r="AU349" s="442">
        <f t="shared" si="627"/>
        <v>-1197337.1524781797</v>
      </c>
      <c r="AV349" s="442">
        <f t="shared" si="627"/>
        <v>-1203053.8191448466</v>
      </c>
      <c r="AW349" s="442">
        <f t="shared" si="627"/>
        <v>-1208770.4858115132</v>
      </c>
      <c r="AX349" s="442">
        <f t="shared" si="627"/>
        <v>-1214487.1524781797</v>
      </c>
      <c r="AY349" s="442">
        <f t="shared" si="627"/>
        <v>-1220203.8191448466</v>
      </c>
      <c r="AZ349" s="442">
        <f t="shared" si="627"/>
        <v>-1225920.4858115132</v>
      </c>
      <c r="BA349" s="442">
        <f t="shared" si="627"/>
        <v>-1231637.1524781797</v>
      </c>
      <c r="BB349" s="442">
        <f t="shared" si="627"/>
        <v>-1237353.8191448466</v>
      </c>
      <c r="BC349" s="442">
        <f t="shared" si="627"/>
        <v>-1308753.6369865129</v>
      </c>
      <c r="BD349" s="442">
        <f t="shared" si="627"/>
        <v>-1314470.3036531797</v>
      </c>
      <c r="BE349" s="442">
        <f t="shared" si="627"/>
        <v>-1320186.9703198464</v>
      </c>
      <c r="BF349" s="442">
        <f t="shared" si="627"/>
        <v>-1325903.6369865129</v>
      </c>
      <c r="BG349" s="442">
        <f t="shared" si="627"/>
        <v>-1331620.3036531797</v>
      </c>
      <c r="BH349" s="442">
        <f t="shared" si="627"/>
        <v>-1337336.9703198464</v>
      </c>
      <c r="BI349" s="442">
        <f t="shared" si="627"/>
        <v>-1343053.6369865129</v>
      </c>
      <c r="BJ349" s="442">
        <f t="shared" si="627"/>
        <v>-1348770.3036531797</v>
      </c>
      <c r="BK349" s="442">
        <f t="shared" si="627"/>
        <v>-1354486.9703198464</v>
      </c>
      <c r="BL349" s="442">
        <f t="shared" si="627"/>
        <v>-1360203.6369865129</v>
      </c>
      <c r="BM349" s="442">
        <f t="shared" si="627"/>
        <v>-1365920.3036531797</v>
      </c>
      <c r="BN349" s="442">
        <f t="shared" si="627"/>
        <v>-1371636.9703198464</v>
      </c>
      <c r="BO349" s="442">
        <f t="shared" si="627"/>
        <v>-1422504.2067551385</v>
      </c>
      <c r="BP349" s="442">
        <f t="shared" si="627"/>
        <v>-1428220.873421805</v>
      </c>
      <c r="BQ349" s="442">
        <f t="shared" si="627"/>
        <v>-1433937.540088472</v>
      </c>
      <c r="BR349" s="442"/>
      <c r="BS349" s="442">
        <f t="shared" ref="BS349:CY349" si="628">IF(BS348&gt;0,BS348*-0.2,0)</f>
        <v>0</v>
      </c>
      <c r="BT349" s="442">
        <f t="shared" si="628"/>
        <v>0</v>
      </c>
      <c r="BU349" s="442">
        <f t="shared" si="628"/>
        <v>-14975123.434738159</v>
      </c>
      <c r="BV349" s="442">
        <f t="shared" si="628"/>
        <v>-20704795.283263162</v>
      </c>
      <c r="BW349" s="442">
        <f t="shared" si="628"/>
        <v>-21431395.353144038</v>
      </c>
      <c r="BX349" s="442">
        <f t="shared" si="628"/>
        <v>-18472751.41553659</v>
      </c>
      <c r="BY349" s="442">
        <f t="shared" si="628"/>
        <v>-20134760.205736458</v>
      </c>
      <c r="BZ349" s="442">
        <f t="shared" si="628"/>
        <v>-21187231.951654479</v>
      </c>
      <c r="CA349" s="442">
        <f t="shared" si="628"/>
        <v>-22874864.215189643</v>
      </c>
      <c r="CB349" s="442">
        <f t="shared" si="628"/>
        <v>-24582772.001752902</v>
      </c>
      <c r="CC349" s="442">
        <f t="shared" si="628"/>
        <v>-26139932.155539848</v>
      </c>
      <c r="CD349" s="442">
        <f t="shared" si="628"/>
        <v>-27306732.765863664</v>
      </c>
      <c r="CE349" s="442">
        <f t="shared" si="628"/>
        <v>-25933487.052457973</v>
      </c>
      <c r="CF349" s="442">
        <f t="shared" si="628"/>
        <v>-25933487.052457973</v>
      </c>
      <c r="CG349" s="442">
        <f t="shared" si="628"/>
        <v>-25933487.052457973</v>
      </c>
      <c r="CH349" s="442">
        <f t="shared" si="628"/>
        <v>-25933487.052457973</v>
      </c>
      <c r="CI349" s="442">
        <f t="shared" si="628"/>
        <v>-25933487.052457973</v>
      </c>
      <c r="CJ349" s="442">
        <f t="shared" si="628"/>
        <v>-25933487.052457973</v>
      </c>
      <c r="CK349" s="442">
        <f t="shared" si="628"/>
        <v>-25933487.052457973</v>
      </c>
      <c r="CL349" s="442">
        <f t="shared" si="628"/>
        <v>-25933487.052457973</v>
      </c>
      <c r="CM349" s="442">
        <f t="shared" si="628"/>
        <v>-25933487.052457973</v>
      </c>
      <c r="CN349" s="442">
        <f t="shared" si="628"/>
        <v>-29095975.264957972</v>
      </c>
      <c r="CO349" s="442">
        <f t="shared" si="628"/>
        <v>-38583439.902457975</v>
      </c>
      <c r="CP349" s="442">
        <f t="shared" si="628"/>
        <v>-38583439.902457975</v>
      </c>
      <c r="CQ349" s="442">
        <f t="shared" si="628"/>
        <v>-38583439.902457975</v>
      </c>
      <c r="CR349" s="442">
        <f t="shared" si="628"/>
        <v>-38583439.902457975</v>
      </c>
      <c r="CS349" s="442">
        <f t="shared" si="628"/>
        <v>-38583439.902457975</v>
      </c>
      <c r="CT349" s="442">
        <f t="shared" si="628"/>
        <v>-38583439.902457975</v>
      </c>
      <c r="CU349" s="442">
        <f t="shared" si="628"/>
        <v>-38583439.902457975</v>
      </c>
      <c r="CV349" s="442">
        <f t="shared" si="628"/>
        <v>-38583439.902457975</v>
      </c>
      <c r="CW349" s="442">
        <f t="shared" si="628"/>
        <v>-38583439.902457975</v>
      </c>
      <c r="CX349" s="442">
        <f t="shared" si="628"/>
        <v>-38727375.69752343</v>
      </c>
      <c r="CY349" s="442">
        <f t="shared" si="628"/>
        <v>-39159183.08271981</v>
      </c>
    </row>
    <row r="350" spans="1:103" s="428" customFormat="1">
      <c r="A350" s="460"/>
      <c r="B350" s="506" t="s">
        <v>8</v>
      </c>
      <c r="C350" s="666"/>
      <c r="D350" s="506"/>
      <c r="E350" s="506"/>
      <c r="F350" s="507"/>
      <c r="G350" s="507">
        <f t="shared" si="598"/>
        <v>3582971586.6496272</v>
      </c>
      <c r="H350" s="507" t="s">
        <v>136</v>
      </c>
      <c r="I350" s="507">
        <f t="shared" ref="I350:AN350" si="629">SUM(I348:I349)</f>
        <v>0</v>
      </c>
      <c r="J350" s="507">
        <f t="shared" si="629"/>
        <v>0</v>
      </c>
      <c r="K350" s="507">
        <f t="shared" si="629"/>
        <v>0</v>
      </c>
      <c r="L350" s="507">
        <f t="shared" si="629"/>
        <v>0</v>
      </c>
      <c r="M350" s="507">
        <f t="shared" si="629"/>
        <v>0</v>
      </c>
      <c r="N350" s="507">
        <f t="shared" si="629"/>
        <v>0</v>
      </c>
      <c r="O350" s="507">
        <f t="shared" si="629"/>
        <v>0</v>
      </c>
      <c r="P350" s="507">
        <f t="shared" si="629"/>
        <v>-612500.00000000012</v>
      </c>
      <c r="Q350" s="507">
        <f t="shared" si="629"/>
        <v>-1289458.3333333335</v>
      </c>
      <c r="R350" s="507">
        <f t="shared" si="629"/>
        <v>-1418375</v>
      </c>
      <c r="S350" s="507">
        <f t="shared" si="629"/>
        <v>-1547291.6666666667</v>
      </c>
      <c r="T350" s="507">
        <f t="shared" si="629"/>
        <v>-1676208.3333333337</v>
      </c>
      <c r="U350" s="507">
        <f t="shared" si="629"/>
        <v>-1805125.0000000002</v>
      </c>
      <c r="V350" s="507">
        <f t="shared" si="629"/>
        <v>-1934041.666666667</v>
      </c>
      <c r="W350" s="507">
        <f t="shared" si="629"/>
        <v>-2062958.3333333337</v>
      </c>
      <c r="X350" s="507">
        <f t="shared" si="629"/>
        <v>-2191875.0000000005</v>
      </c>
      <c r="Y350" s="507">
        <f t="shared" si="629"/>
        <v>-2320791.666666667</v>
      </c>
      <c r="Z350" s="507">
        <f t="shared" si="629"/>
        <v>-2449708.3333333335</v>
      </c>
      <c r="AA350" s="507">
        <f t="shared" si="629"/>
        <v>-2578625.0000000005</v>
      </c>
      <c r="AB350" s="507">
        <f t="shared" si="629"/>
        <v>-2707541.666666667</v>
      </c>
      <c r="AC350" s="507">
        <f t="shared" si="629"/>
        <v>-2836458.3333333335</v>
      </c>
      <c r="AD350" s="507">
        <f t="shared" si="629"/>
        <v>-2965375</v>
      </c>
      <c r="AE350" s="507">
        <f t="shared" si="629"/>
        <v>4251205.3232460525</v>
      </c>
      <c r="AF350" s="507">
        <f t="shared" si="629"/>
        <v>4274071.9899127204</v>
      </c>
      <c r="AG350" s="507">
        <f t="shared" si="629"/>
        <v>4296938.6565793864</v>
      </c>
      <c r="AH350" s="507">
        <f t="shared" si="629"/>
        <v>4319805.3232460525</v>
      </c>
      <c r="AI350" s="507">
        <f t="shared" si="629"/>
        <v>4342671.9899127204</v>
      </c>
      <c r="AJ350" s="507">
        <f t="shared" si="629"/>
        <v>4365538.6565793864</v>
      </c>
      <c r="AK350" s="507">
        <f t="shared" si="629"/>
        <v>4388405.3232460525</v>
      </c>
      <c r="AL350" s="507">
        <f t="shared" si="629"/>
        <v>4411271.9899127204</v>
      </c>
      <c r="AM350" s="507">
        <f t="shared" si="629"/>
        <v>4434138.6565793855</v>
      </c>
      <c r="AN350" s="507">
        <f t="shared" si="629"/>
        <v>4457005.3232460525</v>
      </c>
      <c r="AO350" s="507">
        <f t="shared" ref="AO350:BT350" si="630">SUM(AO348:AO349)</f>
        <v>4479871.9899127204</v>
      </c>
      <c r="AP350" s="507">
        <f t="shared" si="630"/>
        <v>4502738.6565793855</v>
      </c>
      <c r="AQ350" s="507">
        <f t="shared" si="630"/>
        <v>4697881.9432460526</v>
      </c>
      <c r="AR350" s="507">
        <f t="shared" si="630"/>
        <v>4720748.6099127186</v>
      </c>
      <c r="AS350" s="507">
        <f t="shared" si="630"/>
        <v>4743615.2765793856</v>
      </c>
      <c r="AT350" s="507">
        <f t="shared" si="630"/>
        <v>4766481.9432460526</v>
      </c>
      <c r="AU350" s="507">
        <f t="shared" si="630"/>
        <v>4789348.6099127186</v>
      </c>
      <c r="AV350" s="507">
        <f t="shared" si="630"/>
        <v>4812215.2765793856</v>
      </c>
      <c r="AW350" s="507">
        <f t="shared" si="630"/>
        <v>4835081.9432460526</v>
      </c>
      <c r="AX350" s="507">
        <f t="shared" si="630"/>
        <v>4857948.6099127186</v>
      </c>
      <c r="AY350" s="507">
        <f t="shared" si="630"/>
        <v>4880815.2765793856</v>
      </c>
      <c r="AZ350" s="507">
        <f t="shared" si="630"/>
        <v>4903681.9432460526</v>
      </c>
      <c r="BA350" s="507">
        <f t="shared" si="630"/>
        <v>4926548.6099127186</v>
      </c>
      <c r="BB350" s="507">
        <f t="shared" si="630"/>
        <v>4949415.2765793856</v>
      </c>
      <c r="BC350" s="507">
        <f t="shared" si="630"/>
        <v>5235014.5479460517</v>
      </c>
      <c r="BD350" s="507">
        <f t="shared" si="630"/>
        <v>5257881.2146127177</v>
      </c>
      <c r="BE350" s="507">
        <f t="shared" si="630"/>
        <v>5280747.8812793847</v>
      </c>
      <c r="BF350" s="507">
        <f t="shared" si="630"/>
        <v>5303614.5479460517</v>
      </c>
      <c r="BG350" s="507">
        <f t="shared" si="630"/>
        <v>5326481.2146127177</v>
      </c>
      <c r="BH350" s="507">
        <f t="shared" si="630"/>
        <v>5349347.8812793847</v>
      </c>
      <c r="BI350" s="507">
        <f t="shared" si="630"/>
        <v>5372214.5479460517</v>
      </c>
      <c r="BJ350" s="507">
        <f t="shared" si="630"/>
        <v>5395081.2146127177</v>
      </c>
      <c r="BK350" s="507">
        <f t="shared" si="630"/>
        <v>5417947.8812793847</v>
      </c>
      <c r="BL350" s="507">
        <f t="shared" si="630"/>
        <v>5440814.5479460517</v>
      </c>
      <c r="BM350" s="507">
        <f t="shared" si="630"/>
        <v>5463681.2146127177</v>
      </c>
      <c r="BN350" s="507">
        <f t="shared" si="630"/>
        <v>5486547.8812793847</v>
      </c>
      <c r="BO350" s="507">
        <f t="shared" si="630"/>
        <v>5690016.8270205539</v>
      </c>
      <c r="BP350" s="507">
        <f t="shared" si="630"/>
        <v>5712883.4936872199</v>
      </c>
      <c r="BQ350" s="507">
        <f t="shared" si="630"/>
        <v>5735750.1603538869</v>
      </c>
      <c r="BR350" s="507"/>
      <c r="BS350" s="507">
        <f t="shared" ref="BS350:CY350" si="631">SUM(BS348:BS349)</f>
        <v>-33957000</v>
      </c>
      <c r="BT350" s="507">
        <f t="shared" si="631"/>
        <v>-4852355.0378273018</v>
      </c>
      <c r="BU350" s="507">
        <f t="shared" si="631"/>
        <v>59900493.738952637</v>
      </c>
      <c r="BV350" s="507">
        <f t="shared" si="631"/>
        <v>82819181.133052632</v>
      </c>
      <c r="BW350" s="507">
        <f t="shared" si="631"/>
        <v>85725581.412576154</v>
      </c>
      <c r="BX350" s="507">
        <f t="shared" si="631"/>
        <v>73891005.66214636</v>
      </c>
      <c r="BY350" s="507">
        <f t="shared" si="631"/>
        <v>80539040.822945833</v>
      </c>
      <c r="BZ350" s="507">
        <f t="shared" si="631"/>
        <v>84748927.806617901</v>
      </c>
      <c r="CA350" s="507">
        <f t="shared" si="631"/>
        <v>91499456.860758573</v>
      </c>
      <c r="CB350" s="507">
        <f t="shared" si="631"/>
        <v>98331088.007011607</v>
      </c>
      <c r="CC350" s="507">
        <f t="shared" si="631"/>
        <v>104559728.62215939</v>
      </c>
      <c r="CD350" s="507">
        <f t="shared" si="631"/>
        <v>109226931.06345466</v>
      </c>
      <c r="CE350" s="507">
        <f t="shared" si="631"/>
        <v>103733948.20983188</v>
      </c>
      <c r="CF350" s="507">
        <f t="shared" si="631"/>
        <v>103733948.20983188</v>
      </c>
      <c r="CG350" s="507">
        <f t="shared" si="631"/>
        <v>103733948.20983188</v>
      </c>
      <c r="CH350" s="507">
        <f t="shared" si="631"/>
        <v>103733948.20983188</v>
      </c>
      <c r="CI350" s="507">
        <f t="shared" si="631"/>
        <v>103733948.20983188</v>
      </c>
      <c r="CJ350" s="507">
        <f t="shared" si="631"/>
        <v>103733948.20983188</v>
      </c>
      <c r="CK350" s="507">
        <f t="shared" si="631"/>
        <v>103733948.20983188</v>
      </c>
      <c r="CL350" s="507">
        <f t="shared" si="631"/>
        <v>103733948.20983188</v>
      </c>
      <c r="CM350" s="507">
        <f t="shared" si="631"/>
        <v>103733948.20983188</v>
      </c>
      <c r="CN350" s="507">
        <f t="shared" si="631"/>
        <v>116383901.05983189</v>
      </c>
      <c r="CO350" s="507">
        <f t="shared" si="631"/>
        <v>154333759.60983187</v>
      </c>
      <c r="CP350" s="507">
        <f t="shared" si="631"/>
        <v>154333759.60983187</v>
      </c>
      <c r="CQ350" s="507">
        <f t="shared" si="631"/>
        <v>154333759.60983187</v>
      </c>
      <c r="CR350" s="507">
        <f t="shared" si="631"/>
        <v>154333759.60983187</v>
      </c>
      <c r="CS350" s="507">
        <f t="shared" si="631"/>
        <v>154333759.60983187</v>
      </c>
      <c r="CT350" s="507">
        <f t="shared" si="631"/>
        <v>154333759.60983187</v>
      </c>
      <c r="CU350" s="507">
        <f t="shared" si="631"/>
        <v>154333759.60983187</v>
      </c>
      <c r="CV350" s="507">
        <f t="shared" si="631"/>
        <v>154333759.60983187</v>
      </c>
      <c r="CW350" s="507">
        <f t="shared" si="631"/>
        <v>154333759.60983187</v>
      </c>
      <c r="CX350" s="507">
        <f t="shared" si="631"/>
        <v>154909502.79009372</v>
      </c>
      <c r="CY350" s="507">
        <f t="shared" si="631"/>
        <v>156636732.33087924</v>
      </c>
    </row>
    <row r="351" spans="1:103">
      <c r="C351" s="540"/>
      <c r="G351" s="437"/>
      <c r="BQ351" s="442"/>
      <c r="BR351" s="442"/>
      <c r="BS351" s="442"/>
      <c r="BT351" s="442"/>
      <c r="BU351" s="442"/>
      <c r="BV351" s="442"/>
      <c r="BW351" s="442"/>
      <c r="BX351" s="442"/>
      <c r="BY351" s="442"/>
      <c r="BZ351" s="442"/>
      <c r="CA351" s="442"/>
      <c r="CB351" s="442"/>
      <c r="CC351" s="442"/>
      <c r="CD351" s="442"/>
      <c r="CE351" s="442"/>
      <c r="CF351" s="442"/>
      <c r="CG351" s="442"/>
      <c r="CH351" s="442"/>
      <c r="CI351" s="442"/>
      <c r="CJ351" s="442"/>
      <c r="CK351" s="442"/>
      <c r="CL351" s="442"/>
      <c r="CM351" s="442"/>
      <c r="CN351" s="442"/>
      <c r="CO351" s="442"/>
      <c r="CP351" s="442"/>
      <c r="CQ351" s="442"/>
      <c r="CR351" s="442"/>
      <c r="CS351" s="442"/>
      <c r="CT351" s="442"/>
    </row>
    <row r="352" spans="1:103">
      <c r="A352" s="432" t="s">
        <v>66</v>
      </c>
      <c r="B352" s="664" t="s">
        <v>49</v>
      </c>
      <c r="F352" s="442"/>
      <c r="H352" s="442"/>
      <c r="I352" s="442"/>
      <c r="J352" s="442"/>
      <c r="K352" s="442"/>
      <c r="L352" s="604"/>
      <c r="M352" s="442"/>
      <c r="N352" s="442"/>
      <c r="O352" s="442"/>
      <c r="P352" s="442"/>
      <c r="Q352" s="442"/>
      <c r="R352" s="442"/>
      <c r="S352" s="442"/>
      <c r="T352" s="442"/>
      <c r="U352" s="442"/>
      <c r="V352" s="442"/>
      <c r="W352" s="442"/>
    </row>
    <row r="353" spans="1:103">
      <c r="B353" s="428" t="s">
        <v>77</v>
      </c>
      <c r="C353" s="523">
        <f>SUM(BQ358:CW358)</f>
        <v>1176000000</v>
      </c>
      <c r="D353" s="427" t="s">
        <v>136</v>
      </c>
    </row>
    <row r="354" spans="1:103">
      <c r="B354" s="428" t="s">
        <v>4</v>
      </c>
      <c r="C354" s="553">
        <v>3.5000000000000003E-2</v>
      </c>
    </row>
    <row r="355" spans="1:103">
      <c r="B355" s="428" t="s">
        <v>78</v>
      </c>
      <c r="C355" s="605">
        <v>10</v>
      </c>
      <c r="D355" s="427" t="s">
        <v>208</v>
      </c>
    </row>
    <row r="356" spans="1:103">
      <c r="B356" s="428" t="s">
        <v>3</v>
      </c>
      <c r="C356" s="523">
        <f>C353/C355</f>
        <v>117600000</v>
      </c>
      <c r="D356" s="692" t="s">
        <v>209</v>
      </c>
    </row>
    <row r="357" spans="1:103">
      <c r="B357" s="427" t="s">
        <v>19</v>
      </c>
      <c r="C357" s="514"/>
      <c r="H357" s="442"/>
      <c r="I357" s="442"/>
      <c r="J357" s="442">
        <f t="shared" ref="J357:AO357" si="632">I360</f>
        <v>0</v>
      </c>
      <c r="K357" s="442">
        <f t="shared" si="632"/>
        <v>0</v>
      </c>
      <c r="L357" s="442">
        <f t="shared" si="632"/>
        <v>0</v>
      </c>
      <c r="M357" s="442">
        <f t="shared" si="632"/>
        <v>0</v>
      </c>
      <c r="N357" s="442">
        <f t="shared" si="632"/>
        <v>0</v>
      </c>
      <c r="O357" s="442">
        <f t="shared" si="632"/>
        <v>0</v>
      </c>
      <c r="P357" s="442">
        <f t="shared" si="632"/>
        <v>0</v>
      </c>
      <c r="Q357" s="442">
        <f t="shared" si="632"/>
        <v>420000000</v>
      </c>
      <c r="R357" s="442">
        <f t="shared" si="632"/>
        <v>464200000</v>
      </c>
      <c r="S357" s="442">
        <f t="shared" si="632"/>
        <v>508400000</v>
      </c>
      <c r="T357" s="442">
        <f t="shared" si="632"/>
        <v>552600000</v>
      </c>
      <c r="U357" s="442">
        <f t="shared" si="632"/>
        <v>596800000</v>
      </c>
      <c r="V357" s="442">
        <f t="shared" si="632"/>
        <v>641000000</v>
      </c>
      <c r="W357" s="442">
        <f t="shared" si="632"/>
        <v>685200000</v>
      </c>
      <c r="X357" s="442">
        <f t="shared" si="632"/>
        <v>729400000</v>
      </c>
      <c r="Y357" s="442">
        <f t="shared" si="632"/>
        <v>773600000</v>
      </c>
      <c r="Z357" s="442">
        <f t="shared" si="632"/>
        <v>817800000</v>
      </c>
      <c r="AA357" s="442">
        <f t="shared" si="632"/>
        <v>862000000</v>
      </c>
      <c r="AB357" s="442">
        <f t="shared" si="632"/>
        <v>906200000</v>
      </c>
      <c r="AC357" s="442">
        <f t="shared" si="632"/>
        <v>950400000</v>
      </c>
      <c r="AD357" s="442">
        <f t="shared" si="632"/>
        <v>994600000</v>
      </c>
      <c r="AE357" s="442">
        <f t="shared" si="632"/>
        <v>1038800000</v>
      </c>
      <c r="AF357" s="442">
        <f t="shared" si="632"/>
        <v>1029000000</v>
      </c>
      <c r="AG357" s="442">
        <f t="shared" si="632"/>
        <v>1019200000</v>
      </c>
      <c r="AH357" s="442">
        <f t="shared" si="632"/>
        <v>1009400000</v>
      </c>
      <c r="AI357" s="442">
        <f t="shared" si="632"/>
        <v>999600000</v>
      </c>
      <c r="AJ357" s="442">
        <f t="shared" si="632"/>
        <v>989800000</v>
      </c>
      <c r="AK357" s="442">
        <f t="shared" si="632"/>
        <v>980000000</v>
      </c>
      <c r="AL357" s="442">
        <f t="shared" si="632"/>
        <v>970200000</v>
      </c>
      <c r="AM357" s="442">
        <f t="shared" si="632"/>
        <v>960400000</v>
      </c>
      <c r="AN357" s="442">
        <f t="shared" si="632"/>
        <v>950600000</v>
      </c>
      <c r="AO357" s="442">
        <f t="shared" si="632"/>
        <v>940800000</v>
      </c>
      <c r="AP357" s="442">
        <f t="shared" ref="AP357:BQ357" si="633">AO360</f>
        <v>931000000</v>
      </c>
      <c r="AQ357" s="442">
        <f t="shared" si="633"/>
        <v>921200000</v>
      </c>
      <c r="AR357" s="442">
        <f t="shared" si="633"/>
        <v>911400000</v>
      </c>
      <c r="AS357" s="442">
        <f t="shared" si="633"/>
        <v>901600000</v>
      </c>
      <c r="AT357" s="442">
        <f t="shared" si="633"/>
        <v>891800000</v>
      </c>
      <c r="AU357" s="442">
        <f t="shared" si="633"/>
        <v>882000000</v>
      </c>
      <c r="AV357" s="442">
        <f t="shared" si="633"/>
        <v>872200000</v>
      </c>
      <c r="AW357" s="442">
        <f t="shared" si="633"/>
        <v>862400000</v>
      </c>
      <c r="AX357" s="442">
        <f t="shared" si="633"/>
        <v>852600000</v>
      </c>
      <c r="AY357" s="442">
        <f t="shared" si="633"/>
        <v>842800000</v>
      </c>
      <c r="AZ357" s="442">
        <f t="shared" si="633"/>
        <v>833000000</v>
      </c>
      <c r="BA357" s="442">
        <f t="shared" si="633"/>
        <v>823200000</v>
      </c>
      <c r="BB357" s="442">
        <f t="shared" si="633"/>
        <v>813400000</v>
      </c>
      <c r="BC357" s="442">
        <f t="shared" si="633"/>
        <v>803600000</v>
      </c>
      <c r="BD357" s="442">
        <f t="shared" si="633"/>
        <v>793800000</v>
      </c>
      <c r="BE357" s="442">
        <f t="shared" si="633"/>
        <v>784000000</v>
      </c>
      <c r="BF357" s="442">
        <f t="shared" si="633"/>
        <v>774200000</v>
      </c>
      <c r="BG357" s="442">
        <f t="shared" si="633"/>
        <v>764400000</v>
      </c>
      <c r="BH357" s="442">
        <f t="shared" si="633"/>
        <v>754600000</v>
      </c>
      <c r="BI357" s="442">
        <f t="shared" si="633"/>
        <v>744800000</v>
      </c>
      <c r="BJ357" s="442">
        <f t="shared" si="633"/>
        <v>735000000</v>
      </c>
      <c r="BK357" s="442">
        <f t="shared" si="633"/>
        <v>725200000</v>
      </c>
      <c r="BL357" s="442">
        <f t="shared" si="633"/>
        <v>715400000</v>
      </c>
      <c r="BM357" s="442">
        <f t="shared" si="633"/>
        <v>705600000</v>
      </c>
      <c r="BN357" s="442">
        <f t="shared" si="633"/>
        <v>695800000</v>
      </c>
      <c r="BO357" s="442">
        <f t="shared" si="633"/>
        <v>686000000</v>
      </c>
      <c r="BP357" s="442">
        <f t="shared" si="633"/>
        <v>676200000</v>
      </c>
      <c r="BQ357" s="442">
        <f t="shared" si="633"/>
        <v>666400000</v>
      </c>
      <c r="BR357" s="442"/>
      <c r="BS357" s="442">
        <f t="shared" ref="BS357:CY357" si="634">BR360</f>
        <v>0</v>
      </c>
      <c r="BT357" s="442">
        <f t="shared" si="634"/>
        <v>641000000</v>
      </c>
      <c r="BU357" s="442">
        <f t="shared" si="634"/>
        <v>1009400000</v>
      </c>
      <c r="BV357" s="442">
        <f t="shared" si="634"/>
        <v>891800000</v>
      </c>
      <c r="BW357" s="442">
        <f t="shared" si="634"/>
        <v>774200000</v>
      </c>
      <c r="BX357" s="442">
        <f t="shared" si="634"/>
        <v>656600000</v>
      </c>
      <c r="BY357" s="442">
        <f t="shared" si="634"/>
        <v>539000000</v>
      </c>
      <c r="BZ357" s="442">
        <f t="shared" si="634"/>
        <v>421400000</v>
      </c>
      <c r="CA357" s="442">
        <f t="shared" si="634"/>
        <v>303800000</v>
      </c>
      <c r="CB357" s="442">
        <f t="shared" si="634"/>
        <v>186200000</v>
      </c>
      <c r="CC357" s="442">
        <f t="shared" si="634"/>
        <v>68600000</v>
      </c>
      <c r="CD357" s="442">
        <f t="shared" si="634"/>
        <v>0</v>
      </c>
      <c r="CE357" s="442">
        <f t="shared" si="634"/>
        <v>0</v>
      </c>
      <c r="CF357" s="442">
        <f t="shared" si="634"/>
        <v>0</v>
      </c>
      <c r="CG357" s="442">
        <f t="shared" si="634"/>
        <v>0</v>
      </c>
      <c r="CH357" s="442">
        <f t="shared" si="634"/>
        <v>0</v>
      </c>
      <c r="CI357" s="442">
        <f t="shared" si="634"/>
        <v>0</v>
      </c>
      <c r="CJ357" s="442">
        <f t="shared" si="634"/>
        <v>0</v>
      </c>
      <c r="CK357" s="442">
        <f t="shared" si="634"/>
        <v>0</v>
      </c>
      <c r="CL357" s="442">
        <f t="shared" si="634"/>
        <v>0</v>
      </c>
      <c r="CM357" s="442">
        <f t="shared" si="634"/>
        <v>0</v>
      </c>
      <c r="CN357" s="442">
        <f t="shared" si="634"/>
        <v>0</v>
      </c>
      <c r="CO357" s="442">
        <f t="shared" si="634"/>
        <v>0</v>
      </c>
      <c r="CP357" s="442">
        <f t="shared" si="634"/>
        <v>0</v>
      </c>
      <c r="CQ357" s="442">
        <f t="shared" si="634"/>
        <v>0</v>
      </c>
      <c r="CR357" s="442">
        <f t="shared" si="634"/>
        <v>0</v>
      </c>
      <c r="CS357" s="442">
        <f t="shared" si="634"/>
        <v>0</v>
      </c>
      <c r="CT357" s="442">
        <f t="shared" si="634"/>
        <v>0</v>
      </c>
      <c r="CU357" s="442">
        <f t="shared" si="634"/>
        <v>0</v>
      </c>
      <c r="CV357" s="442">
        <f t="shared" si="634"/>
        <v>0</v>
      </c>
      <c r="CW357" s="442">
        <f t="shared" si="634"/>
        <v>0</v>
      </c>
      <c r="CX357" s="442">
        <f t="shared" si="634"/>
        <v>0</v>
      </c>
      <c r="CY357" s="442">
        <f t="shared" si="634"/>
        <v>0</v>
      </c>
    </row>
    <row r="358" spans="1:103">
      <c r="B358" s="427" t="s">
        <v>2</v>
      </c>
      <c r="C358" s="442"/>
      <c r="F358" s="442"/>
      <c r="H358" s="442"/>
      <c r="I358" s="442"/>
      <c r="J358" s="442">
        <f t="shared" ref="J358:AO358" si="635">J209</f>
        <v>0</v>
      </c>
      <c r="K358" s="442">
        <f t="shared" si="635"/>
        <v>0</v>
      </c>
      <c r="L358" s="442">
        <f t="shared" si="635"/>
        <v>0</v>
      </c>
      <c r="M358" s="442">
        <f t="shared" si="635"/>
        <v>0</v>
      </c>
      <c r="N358" s="442">
        <f t="shared" si="635"/>
        <v>0</v>
      </c>
      <c r="O358" s="442">
        <f t="shared" si="635"/>
        <v>0</v>
      </c>
      <c r="P358" s="442">
        <f t="shared" si="635"/>
        <v>420000000</v>
      </c>
      <c r="Q358" s="442">
        <f t="shared" si="635"/>
        <v>54000000</v>
      </c>
      <c r="R358" s="442">
        <f t="shared" si="635"/>
        <v>54000000</v>
      </c>
      <c r="S358" s="442">
        <f t="shared" si="635"/>
        <v>54000000</v>
      </c>
      <c r="T358" s="442">
        <f t="shared" si="635"/>
        <v>54000000</v>
      </c>
      <c r="U358" s="442">
        <f t="shared" si="635"/>
        <v>54000000</v>
      </c>
      <c r="V358" s="442">
        <f t="shared" si="635"/>
        <v>54000000</v>
      </c>
      <c r="W358" s="442">
        <f t="shared" si="635"/>
        <v>54000000</v>
      </c>
      <c r="X358" s="442">
        <f t="shared" si="635"/>
        <v>54000000</v>
      </c>
      <c r="Y358" s="442">
        <f t="shared" si="635"/>
        <v>54000000</v>
      </c>
      <c r="Z358" s="442">
        <f t="shared" si="635"/>
        <v>54000000</v>
      </c>
      <c r="AA358" s="442">
        <f t="shared" si="635"/>
        <v>54000000</v>
      </c>
      <c r="AB358" s="442">
        <f t="shared" si="635"/>
        <v>54000000</v>
      </c>
      <c r="AC358" s="442">
        <f t="shared" si="635"/>
        <v>54000000</v>
      </c>
      <c r="AD358" s="442">
        <f t="shared" si="635"/>
        <v>54000000</v>
      </c>
      <c r="AE358" s="442">
        <f t="shared" si="635"/>
        <v>0</v>
      </c>
      <c r="AF358" s="442">
        <f t="shared" si="635"/>
        <v>0</v>
      </c>
      <c r="AG358" s="442">
        <f t="shared" si="635"/>
        <v>0</v>
      </c>
      <c r="AH358" s="442">
        <f t="shared" si="635"/>
        <v>0</v>
      </c>
      <c r="AI358" s="442">
        <f t="shared" si="635"/>
        <v>0</v>
      </c>
      <c r="AJ358" s="442">
        <f t="shared" si="635"/>
        <v>0</v>
      </c>
      <c r="AK358" s="442">
        <f t="shared" si="635"/>
        <v>0</v>
      </c>
      <c r="AL358" s="442">
        <f t="shared" si="635"/>
        <v>0</v>
      </c>
      <c r="AM358" s="442">
        <f t="shared" si="635"/>
        <v>0</v>
      </c>
      <c r="AN358" s="442">
        <f t="shared" si="635"/>
        <v>0</v>
      </c>
      <c r="AO358" s="442">
        <f t="shared" si="635"/>
        <v>0</v>
      </c>
      <c r="AP358" s="442">
        <f t="shared" ref="AP358:BQ358" si="636">AP209</f>
        <v>0</v>
      </c>
      <c r="AQ358" s="442">
        <f t="shared" si="636"/>
        <v>0</v>
      </c>
      <c r="AR358" s="442">
        <f t="shared" si="636"/>
        <v>0</v>
      </c>
      <c r="AS358" s="442">
        <f t="shared" si="636"/>
        <v>0</v>
      </c>
      <c r="AT358" s="442">
        <f t="shared" si="636"/>
        <v>0</v>
      </c>
      <c r="AU358" s="442">
        <f t="shared" si="636"/>
        <v>0</v>
      </c>
      <c r="AV358" s="442">
        <f t="shared" si="636"/>
        <v>0</v>
      </c>
      <c r="AW358" s="442">
        <f t="shared" si="636"/>
        <v>0</v>
      </c>
      <c r="AX358" s="442">
        <f t="shared" si="636"/>
        <v>0</v>
      </c>
      <c r="AY358" s="442">
        <f t="shared" si="636"/>
        <v>0</v>
      </c>
      <c r="AZ358" s="442">
        <f t="shared" si="636"/>
        <v>0</v>
      </c>
      <c r="BA358" s="442">
        <f t="shared" si="636"/>
        <v>0</v>
      </c>
      <c r="BB358" s="442">
        <f t="shared" si="636"/>
        <v>0</v>
      </c>
      <c r="BC358" s="442">
        <f t="shared" si="636"/>
        <v>0</v>
      </c>
      <c r="BD358" s="442">
        <f t="shared" si="636"/>
        <v>0</v>
      </c>
      <c r="BE358" s="442">
        <f t="shared" si="636"/>
        <v>0</v>
      </c>
      <c r="BF358" s="442">
        <f t="shared" si="636"/>
        <v>0</v>
      </c>
      <c r="BG358" s="442">
        <f t="shared" si="636"/>
        <v>0</v>
      </c>
      <c r="BH358" s="442">
        <f t="shared" si="636"/>
        <v>0</v>
      </c>
      <c r="BI358" s="442">
        <f t="shared" si="636"/>
        <v>0</v>
      </c>
      <c r="BJ358" s="442">
        <f t="shared" si="636"/>
        <v>0</v>
      </c>
      <c r="BK358" s="442">
        <f t="shared" si="636"/>
        <v>0</v>
      </c>
      <c r="BL358" s="442">
        <f t="shared" si="636"/>
        <v>0</v>
      </c>
      <c r="BM358" s="442">
        <f t="shared" si="636"/>
        <v>0</v>
      </c>
      <c r="BN358" s="442">
        <f t="shared" si="636"/>
        <v>0</v>
      </c>
      <c r="BO358" s="442">
        <f t="shared" si="636"/>
        <v>0</v>
      </c>
      <c r="BP358" s="442">
        <f t="shared" si="636"/>
        <v>0</v>
      </c>
      <c r="BQ358" s="442">
        <f t="shared" si="636"/>
        <v>0</v>
      </c>
      <c r="BR358" s="442"/>
      <c r="BS358" s="442">
        <f>SUM(J358:U358)</f>
        <v>690000000</v>
      </c>
      <c r="BT358" s="442">
        <f>SUM(V358:AG358)</f>
        <v>486000000</v>
      </c>
      <c r="BU358" s="442">
        <f>SUM(AH358:AS358)</f>
        <v>0</v>
      </c>
      <c r="BV358" s="442">
        <f>SUM(AT358:BE358)</f>
        <v>0</v>
      </c>
      <c r="BW358" s="442">
        <f>SUM(BF358:BQ358)</f>
        <v>0</v>
      </c>
      <c r="BX358" s="442">
        <f t="shared" ref="BX358:CY358" si="637">BX208</f>
        <v>0</v>
      </c>
      <c r="BY358" s="442">
        <f t="shared" si="637"/>
        <v>0</v>
      </c>
      <c r="BZ358" s="442">
        <f t="shared" si="637"/>
        <v>0</v>
      </c>
      <c r="CA358" s="442">
        <f t="shared" si="637"/>
        <v>0</v>
      </c>
      <c r="CB358" s="442">
        <f t="shared" si="637"/>
        <v>0</v>
      </c>
      <c r="CC358" s="442">
        <f t="shared" si="637"/>
        <v>0</v>
      </c>
      <c r="CD358" s="442">
        <f t="shared" si="637"/>
        <v>0</v>
      </c>
      <c r="CE358" s="442">
        <f t="shared" si="637"/>
        <v>0</v>
      </c>
      <c r="CF358" s="442">
        <f t="shared" si="637"/>
        <v>0</v>
      </c>
      <c r="CG358" s="442">
        <f t="shared" si="637"/>
        <v>0</v>
      </c>
      <c r="CH358" s="442">
        <f t="shared" si="637"/>
        <v>0</v>
      </c>
      <c r="CI358" s="442">
        <f t="shared" si="637"/>
        <v>0</v>
      </c>
      <c r="CJ358" s="442">
        <f t="shared" si="637"/>
        <v>0</v>
      </c>
      <c r="CK358" s="442">
        <f t="shared" si="637"/>
        <v>0</v>
      </c>
      <c r="CL358" s="442">
        <f t="shared" si="637"/>
        <v>0</v>
      </c>
      <c r="CM358" s="442">
        <f t="shared" si="637"/>
        <v>0</v>
      </c>
      <c r="CN358" s="442">
        <f t="shared" si="637"/>
        <v>0</v>
      </c>
      <c r="CO358" s="442">
        <f t="shared" si="637"/>
        <v>0</v>
      </c>
      <c r="CP358" s="442">
        <f t="shared" si="637"/>
        <v>0</v>
      </c>
      <c r="CQ358" s="442">
        <f t="shared" si="637"/>
        <v>0</v>
      </c>
      <c r="CR358" s="442">
        <f t="shared" si="637"/>
        <v>0</v>
      </c>
      <c r="CS358" s="442">
        <f t="shared" si="637"/>
        <v>0</v>
      </c>
      <c r="CT358" s="442">
        <f t="shared" si="637"/>
        <v>0</v>
      </c>
      <c r="CU358" s="442">
        <f t="shared" si="637"/>
        <v>0</v>
      </c>
      <c r="CV358" s="442">
        <f t="shared" si="637"/>
        <v>0</v>
      </c>
      <c r="CW358" s="442">
        <f t="shared" si="637"/>
        <v>0</v>
      </c>
      <c r="CX358" s="442">
        <f t="shared" si="637"/>
        <v>0</v>
      </c>
      <c r="CY358" s="442">
        <f t="shared" si="637"/>
        <v>0</v>
      </c>
    </row>
    <row r="359" spans="1:103">
      <c r="A359" s="488"/>
      <c r="B359" s="427" t="s">
        <v>3</v>
      </c>
      <c r="C359" s="514"/>
      <c r="F359" s="442"/>
      <c r="H359" s="442"/>
      <c r="I359" s="442"/>
      <c r="J359" s="442">
        <f t="shared" ref="J359:AO359" si="638">IFERROR(MIN($C356*J17/J17*J9/12,I360),0)</f>
        <v>0</v>
      </c>
      <c r="K359" s="442">
        <f t="shared" si="638"/>
        <v>0</v>
      </c>
      <c r="L359" s="442">
        <f t="shared" si="638"/>
        <v>0</v>
      </c>
      <c r="M359" s="442">
        <f t="shared" si="638"/>
        <v>0</v>
      </c>
      <c r="N359" s="442">
        <f t="shared" si="638"/>
        <v>0</v>
      </c>
      <c r="O359" s="442">
        <f t="shared" si="638"/>
        <v>0</v>
      </c>
      <c r="P359" s="442">
        <f t="shared" si="638"/>
        <v>0</v>
      </c>
      <c r="Q359" s="442">
        <f t="shared" si="638"/>
        <v>9800000</v>
      </c>
      <c r="R359" s="442">
        <f t="shared" si="638"/>
        <v>9800000</v>
      </c>
      <c r="S359" s="442">
        <f t="shared" si="638"/>
        <v>9800000</v>
      </c>
      <c r="T359" s="442">
        <f t="shared" si="638"/>
        <v>9800000</v>
      </c>
      <c r="U359" s="442">
        <f t="shared" si="638"/>
        <v>9800000</v>
      </c>
      <c r="V359" s="442">
        <f t="shared" si="638"/>
        <v>9800000</v>
      </c>
      <c r="W359" s="442">
        <f t="shared" si="638"/>
        <v>9800000</v>
      </c>
      <c r="X359" s="442">
        <f t="shared" si="638"/>
        <v>9800000</v>
      </c>
      <c r="Y359" s="442">
        <f t="shared" si="638"/>
        <v>9800000</v>
      </c>
      <c r="Z359" s="442">
        <f t="shared" si="638"/>
        <v>9800000</v>
      </c>
      <c r="AA359" s="442">
        <f t="shared" si="638"/>
        <v>9800000</v>
      </c>
      <c r="AB359" s="442">
        <f t="shared" si="638"/>
        <v>9800000</v>
      </c>
      <c r="AC359" s="442">
        <f t="shared" si="638"/>
        <v>9800000</v>
      </c>
      <c r="AD359" s="442">
        <f t="shared" si="638"/>
        <v>9800000</v>
      </c>
      <c r="AE359" s="442">
        <f t="shared" si="638"/>
        <v>9800000</v>
      </c>
      <c r="AF359" s="442">
        <f t="shared" si="638"/>
        <v>9800000</v>
      </c>
      <c r="AG359" s="442">
        <f t="shared" si="638"/>
        <v>9800000</v>
      </c>
      <c r="AH359" s="442">
        <f t="shared" si="638"/>
        <v>9800000</v>
      </c>
      <c r="AI359" s="442">
        <f t="shared" si="638"/>
        <v>9800000</v>
      </c>
      <c r="AJ359" s="442">
        <f t="shared" si="638"/>
        <v>9800000</v>
      </c>
      <c r="AK359" s="442">
        <f t="shared" si="638"/>
        <v>9800000</v>
      </c>
      <c r="AL359" s="442">
        <f t="shared" si="638"/>
        <v>9800000</v>
      </c>
      <c r="AM359" s="442">
        <f t="shared" si="638"/>
        <v>9800000</v>
      </c>
      <c r="AN359" s="442">
        <f t="shared" si="638"/>
        <v>9800000</v>
      </c>
      <c r="AO359" s="442">
        <f t="shared" si="638"/>
        <v>9800000</v>
      </c>
      <c r="AP359" s="442">
        <f t="shared" ref="AP359:BQ359" si="639">IFERROR(MIN($C356*AP17/AP17*AP9/12,AO360),0)</f>
        <v>9800000</v>
      </c>
      <c r="AQ359" s="442">
        <f t="shared" si="639"/>
        <v>9800000</v>
      </c>
      <c r="AR359" s="442">
        <f t="shared" si="639"/>
        <v>9800000</v>
      </c>
      <c r="AS359" s="442">
        <f t="shared" si="639"/>
        <v>9800000</v>
      </c>
      <c r="AT359" s="442">
        <f t="shared" si="639"/>
        <v>9800000</v>
      </c>
      <c r="AU359" s="442">
        <f t="shared" si="639"/>
        <v>9800000</v>
      </c>
      <c r="AV359" s="442">
        <f t="shared" si="639"/>
        <v>9800000</v>
      </c>
      <c r="AW359" s="442">
        <f t="shared" si="639"/>
        <v>9800000</v>
      </c>
      <c r="AX359" s="442">
        <f t="shared" si="639"/>
        <v>9800000</v>
      </c>
      <c r="AY359" s="442">
        <f t="shared" si="639"/>
        <v>9800000</v>
      </c>
      <c r="AZ359" s="442">
        <f t="shared" si="639"/>
        <v>9800000</v>
      </c>
      <c r="BA359" s="442">
        <f t="shared" si="639"/>
        <v>9800000</v>
      </c>
      <c r="BB359" s="442">
        <f t="shared" si="639"/>
        <v>9800000</v>
      </c>
      <c r="BC359" s="442">
        <f t="shared" si="639"/>
        <v>9800000</v>
      </c>
      <c r="BD359" s="442">
        <f t="shared" si="639"/>
        <v>9800000</v>
      </c>
      <c r="BE359" s="442">
        <f t="shared" si="639"/>
        <v>9800000</v>
      </c>
      <c r="BF359" s="442">
        <f t="shared" si="639"/>
        <v>9800000</v>
      </c>
      <c r="BG359" s="442">
        <f t="shared" si="639"/>
        <v>9800000</v>
      </c>
      <c r="BH359" s="442">
        <f t="shared" si="639"/>
        <v>9800000</v>
      </c>
      <c r="BI359" s="442">
        <f t="shared" si="639"/>
        <v>9800000</v>
      </c>
      <c r="BJ359" s="442">
        <f t="shared" si="639"/>
        <v>9800000</v>
      </c>
      <c r="BK359" s="442">
        <f t="shared" si="639"/>
        <v>9800000</v>
      </c>
      <c r="BL359" s="442">
        <f t="shared" si="639"/>
        <v>9800000</v>
      </c>
      <c r="BM359" s="442">
        <f t="shared" si="639"/>
        <v>9800000</v>
      </c>
      <c r="BN359" s="442">
        <f t="shared" si="639"/>
        <v>9800000</v>
      </c>
      <c r="BO359" s="442">
        <f t="shared" si="639"/>
        <v>9800000</v>
      </c>
      <c r="BP359" s="442">
        <f t="shared" si="639"/>
        <v>9800000</v>
      </c>
      <c r="BQ359" s="442">
        <f t="shared" si="639"/>
        <v>9800000</v>
      </c>
      <c r="BR359" s="442"/>
      <c r="BS359" s="442">
        <f>SUM(J359:U359)</f>
        <v>49000000</v>
      </c>
      <c r="BT359" s="442">
        <f>SUM(V359:AG359)</f>
        <v>117600000</v>
      </c>
      <c r="BU359" s="442">
        <f>SUM(AH359:AS359)</f>
        <v>117600000</v>
      </c>
      <c r="BV359" s="442">
        <f>SUM(AT359:BE359)</f>
        <v>117600000</v>
      </c>
      <c r="BW359" s="442">
        <f>SUM(BF359:BQ359)</f>
        <v>117600000</v>
      </c>
      <c r="BX359" s="442">
        <f t="shared" ref="BX359:CY359" si="640">IFERROR(MIN($C356*BX17/BX17*BX9/12,BW360),0)</f>
        <v>117600000</v>
      </c>
      <c r="BY359" s="442">
        <f t="shared" si="640"/>
        <v>117600000</v>
      </c>
      <c r="BZ359" s="442">
        <f t="shared" si="640"/>
        <v>117600000</v>
      </c>
      <c r="CA359" s="442">
        <f t="shared" si="640"/>
        <v>117600000</v>
      </c>
      <c r="CB359" s="442">
        <f t="shared" si="640"/>
        <v>117600000</v>
      </c>
      <c r="CC359" s="442">
        <f t="shared" si="640"/>
        <v>68600000</v>
      </c>
      <c r="CD359" s="442">
        <f t="shared" si="640"/>
        <v>0</v>
      </c>
      <c r="CE359" s="442">
        <f t="shared" si="640"/>
        <v>0</v>
      </c>
      <c r="CF359" s="442">
        <f t="shared" si="640"/>
        <v>0</v>
      </c>
      <c r="CG359" s="442">
        <f t="shared" si="640"/>
        <v>0</v>
      </c>
      <c r="CH359" s="442">
        <f t="shared" si="640"/>
        <v>0</v>
      </c>
      <c r="CI359" s="442">
        <f t="shared" si="640"/>
        <v>0</v>
      </c>
      <c r="CJ359" s="442">
        <f t="shared" si="640"/>
        <v>0</v>
      </c>
      <c r="CK359" s="442">
        <f t="shared" si="640"/>
        <v>0</v>
      </c>
      <c r="CL359" s="442">
        <f t="shared" si="640"/>
        <v>0</v>
      </c>
      <c r="CM359" s="442">
        <f t="shared" si="640"/>
        <v>0</v>
      </c>
      <c r="CN359" s="442">
        <f t="shared" si="640"/>
        <v>0</v>
      </c>
      <c r="CO359" s="442">
        <f t="shared" si="640"/>
        <v>0</v>
      </c>
      <c r="CP359" s="442">
        <f t="shared" si="640"/>
        <v>0</v>
      </c>
      <c r="CQ359" s="442">
        <f t="shared" si="640"/>
        <v>0</v>
      </c>
      <c r="CR359" s="442">
        <f t="shared" si="640"/>
        <v>0</v>
      </c>
      <c r="CS359" s="442">
        <f t="shared" si="640"/>
        <v>0</v>
      </c>
      <c r="CT359" s="442">
        <f t="shared" si="640"/>
        <v>0</v>
      </c>
      <c r="CU359" s="442">
        <f t="shared" si="640"/>
        <v>0</v>
      </c>
      <c r="CV359" s="442">
        <f t="shared" si="640"/>
        <v>0</v>
      </c>
      <c r="CW359" s="442">
        <f t="shared" si="640"/>
        <v>0</v>
      </c>
      <c r="CX359" s="442">
        <f t="shared" si="640"/>
        <v>0</v>
      </c>
      <c r="CY359" s="442">
        <f t="shared" si="640"/>
        <v>0</v>
      </c>
    </row>
    <row r="360" spans="1:103">
      <c r="B360" s="506" t="s">
        <v>20</v>
      </c>
      <c r="C360" s="507"/>
      <c r="D360" s="513"/>
      <c r="E360" s="513"/>
      <c r="F360" s="513"/>
      <c r="G360" s="513"/>
      <c r="H360" s="509"/>
      <c r="I360" s="509"/>
      <c r="J360" s="509">
        <f t="shared" ref="J360:AO360" si="641">J357+J358-J359</f>
        <v>0</v>
      </c>
      <c r="K360" s="509">
        <f t="shared" si="641"/>
        <v>0</v>
      </c>
      <c r="L360" s="509">
        <f t="shared" si="641"/>
        <v>0</v>
      </c>
      <c r="M360" s="509">
        <f t="shared" si="641"/>
        <v>0</v>
      </c>
      <c r="N360" s="509">
        <f t="shared" si="641"/>
        <v>0</v>
      </c>
      <c r="O360" s="509">
        <f t="shared" si="641"/>
        <v>0</v>
      </c>
      <c r="P360" s="509">
        <f t="shared" si="641"/>
        <v>420000000</v>
      </c>
      <c r="Q360" s="509">
        <f t="shared" si="641"/>
        <v>464200000</v>
      </c>
      <c r="R360" s="509">
        <f t="shared" si="641"/>
        <v>508400000</v>
      </c>
      <c r="S360" s="509">
        <f t="shared" si="641"/>
        <v>552600000</v>
      </c>
      <c r="T360" s="509">
        <f t="shared" si="641"/>
        <v>596800000</v>
      </c>
      <c r="U360" s="509">
        <f t="shared" si="641"/>
        <v>641000000</v>
      </c>
      <c r="V360" s="509">
        <f t="shared" si="641"/>
        <v>685200000</v>
      </c>
      <c r="W360" s="509">
        <f t="shared" si="641"/>
        <v>729400000</v>
      </c>
      <c r="X360" s="509">
        <f t="shared" si="641"/>
        <v>773600000</v>
      </c>
      <c r="Y360" s="509">
        <f t="shared" si="641"/>
        <v>817800000</v>
      </c>
      <c r="Z360" s="509">
        <f t="shared" si="641"/>
        <v>862000000</v>
      </c>
      <c r="AA360" s="509">
        <f t="shared" si="641"/>
        <v>906200000</v>
      </c>
      <c r="AB360" s="509">
        <f t="shared" si="641"/>
        <v>950400000</v>
      </c>
      <c r="AC360" s="509">
        <f t="shared" si="641"/>
        <v>994600000</v>
      </c>
      <c r="AD360" s="509">
        <f t="shared" si="641"/>
        <v>1038800000</v>
      </c>
      <c r="AE360" s="509">
        <f t="shared" si="641"/>
        <v>1029000000</v>
      </c>
      <c r="AF360" s="509">
        <f t="shared" si="641"/>
        <v>1019200000</v>
      </c>
      <c r="AG360" s="509">
        <f t="shared" si="641"/>
        <v>1009400000</v>
      </c>
      <c r="AH360" s="509">
        <f t="shared" si="641"/>
        <v>999600000</v>
      </c>
      <c r="AI360" s="509">
        <f t="shared" si="641"/>
        <v>989800000</v>
      </c>
      <c r="AJ360" s="509">
        <f t="shared" si="641"/>
        <v>980000000</v>
      </c>
      <c r="AK360" s="509">
        <f t="shared" si="641"/>
        <v>970200000</v>
      </c>
      <c r="AL360" s="509">
        <f t="shared" si="641"/>
        <v>960400000</v>
      </c>
      <c r="AM360" s="509">
        <f t="shared" si="641"/>
        <v>950600000</v>
      </c>
      <c r="AN360" s="509">
        <f t="shared" si="641"/>
        <v>940800000</v>
      </c>
      <c r="AO360" s="509">
        <f t="shared" si="641"/>
        <v>931000000</v>
      </c>
      <c r="AP360" s="509">
        <f t="shared" ref="AP360:BU360" si="642">AP357+AP358-AP359</f>
        <v>921200000</v>
      </c>
      <c r="AQ360" s="509">
        <f t="shared" si="642"/>
        <v>911400000</v>
      </c>
      <c r="AR360" s="509">
        <f t="shared" si="642"/>
        <v>901600000</v>
      </c>
      <c r="AS360" s="509">
        <f t="shared" si="642"/>
        <v>891800000</v>
      </c>
      <c r="AT360" s="509">
        <f t="shared" si="642"/>
        <v>882000000</v>
      </c>
      <c r="AU360" s="509">
        <f t="shared" si="642"/>
        <v>872200000</v>
      </c>
      <c r="AV360" s="509">
        <f t="shared" si="642"/>
        <v>862400000</v>
      </c>
      <c r="AW360" s="509">
        <f t="shared" si="642"/>
        <v>852600000</v>
      </c>
      <c r="AX360" s="509">
        <f t="shared" si="642"/>
        <v>842800000</v>
      </c>
      <c r="AY360" s="509">
        <f t="shared" si="642"/>
        <v>833000000</v>
      </c>
      <c r="AZ360" s="509">
        <f t="shared" si="642"/>
        <v>823200000</v>
      </c>
      <c r="BA360" s="509">
        <f t="shared" si="642"/>
        <v>813400000</v>
      </c>
      <c r="BB360" s="509">
        <f t="shared" si="642"/>
        <v>803600000</v>
      </c>
      <c r="BC360" s="509">
        <f t="shared" si="642"/>
        <v>793800000</v>
      </c>
      <c r="BD360" s="509">
        <f t="shared" si="642"/>
        <v>784000000</v>
      </c>
      <c r="BE360" s="509">
        <f t="shared" si="642"/>
        <v>774200000</v>
      </c>
      <c r="BF360" s="509">
        <f t="shared" si="642"/>
        <v>764400000</v>
      </c>
      <c r="BG360" s="509">
        <f t="shared" si="642"/>
        <v>754600000</v>
      </c>
      <c r="BH360" s="509">
        <f t="shared" si="642"/>
        <v>744800000</v>
      </c>
      <c r="BI360" s="509">
        <f t="shared" si="642"/>
        <v>735000000</v>
      </c>
      <c r="BJ360" s="509">
        <f t="shared" si="642"/>
        <v>725200000</v>
      </c>
      <c r="BK360" s="509">
        <f t="shared" si="642"/>
        <v>715400000</v>
      </c>
      <c r="BL360" s="509">
        <f t="shared" si="642"/>
        <v>705600000</v>
      </c>
      <c r="BM360" s="509">
        <f t="shared" si="642"/>
        <v>695800000</v>
      </c>
      <c r="BN360" s="509">
        <f t="shared" si="642"/>
        <v>686000000</v>
      </c>
      <c r="BO360" s="509">
        <f t="shared" si="642"/>
        <v>676200000</v>
      </c>
      <c r="BP360" s="509">
        <f t="shared" si="642"/>
        <v>666400000</v>
      </c>
      <c r="BQ360" s="509">
        <f t="shared" si="642"/>
        <v>656600000</v>
      </c>
      <c r="BR360" s="509"/>
      <c r="BS360" s="509">
        <f t="shared" ref="BS360:CY360" si="643">BS357+BS358-BS359</f>
        <v>641000000</v>
      </c>
      <c r="BT360" s="509">
        <f t="shared" si="643"/>
        <v>1009400000</v>
      </c>
      <c r="BU360" s="509">
        <f t="shared" si="643"/>
        <v>891800000</v>
      </c>
      <c r="BV360" s="509">
        <f t="shared" si="643"/>
        <v>774200000</v>
      </c>
      <c r="BW360" s="509">
        <f t="shared" si="643"/>
        <v>656600000</v>
      </c>
      <c r="BX360" s="509">
        <f t="shared" si="643"/>
        <v>539000000</v>
      </c>
      <c r="BY360" s="509">
        <f t="shared" si="643"/>
        <v>421400000</v>
      </c>
      <c r="BZ360" s="509">
        <f t="shared" si="643"/>
        <v>303800000</v>
      </c>
      <c r="CA360" s="509">
        <f t="shared" si="643"/>
        <v>186200000</v>
      </c>
      <c r="CB360" s="509">
        <f t="shared" si="643"/>
        <v>68600000</v>
      </c>
      <c r="CC360" s="509">
        <f t="shared" si="643"/>
        <v>0</v>
      </c>
      <c r="CD360" s="509">
        <f t="shared" si="643"/>
        <v>0</v>
      </c>
      <c r="CE360" s="509">
        <f t="shared" si="643"/>
        <v>0</v>
      </c>
      <c r="CF360" s="509">
        <f t="shared" si="643"/>
        <v>0</v>
      </c>
      <c r="CG360" s="509">
        <f t="shared" si="643"/>
        <v>0</v>
      </c>
      <c r="CH360" s="509">
        <f t="shared" si="643"/>
        <v>0</v>
      </c>
      <c r="CI360" s="509">
        <f t="shared" si="643"/>
        <v>0</v>
      </c>
      <c r="CJ360" s="509">
        <f t="shared" si="643"/>
        <v>0</v>
      </c>
      <c r="CK360" s="509">
        <f t="shared" si="643"/>
        <v>0</v>
      </c>
      <c r="CL360" s="509">
        <f t="shared" si="643"/>
        <v>0</v>
      </c>
      <c r="CM360" s="509">
        <f t="shared" si="643"/>
        <v>0</v>
      </c>
      <c r="CN360" s="509">
        <f t="shared" si="643"/>
        <v>0</v>
      </c>
      <c r="CO360" s="509">
        <f t="shared" si="643"/>
        <v>0</v>
      </c>
      <c r="CP360" s="509">
        <f t="shared" si="643"/>
        <v>0</v>
      </c>
      <c r="CQ360" s="509">
        <f t="shared" si="643"/>
        <v>0</v>
      </c>
      <c r="CR360" s="509">
        <f t="shared" si="643"/>
        <v>0</v>
      </c>
      <c r="CS360" s="509">
        <f t="shared" si="643"/>
        <v>0</v>
      </c>
      <c r="CT360" s="509">
        <f t="shared" si="643"/>
        <v>0</v>
      </c>
      <c r="CU360" s="509">
        <f t="shared" si="643"/>
        <v>0</v>
      </c>
      <c r="CV360" s="509">
        <f t="shared" si="643"/>
        <v>0</v>
      </c>
      <c r="CW360" s="509">
        <f t="shared" si="643"/>
        <v>0</v>
      </c>
      <c r="CX360" s="509">
        <f t="shared" si="643"/>
        <v>0</v>
      </c>
      <c r="CY360" s="509">
        <f t="shared" si="643"/>
        <v>0</v>
      </c>
    </row>
    <row r="361" spans="1:103">
      <c r="B361" s="427" t="s">
        <v>4</v>
      </c>
      <c r="C361" s="514"/>
      <c r="F361" s="442"/>
      <c r="H361" s="520"/>
      <c r="I361" s="520"/>
      <c r="J361" s="520">
        <f t="shared" ref="J361:AO361" si="644">AVERAGE(J357,J360)*$C354*J9/12</f>
        <v>0</v>
      </c>
      <c r="K361" s="520">
        <f t="shared" si="644"/>
        <v>0</v>
      </c>
      <c r="L361" s="520">
        <f t="shared" si="644"/>
        <v>0</v>
      </c>
      <c r="M361" s="520">
        <f t="shared" si="644"/>
        <v>0</v>
      </c>
      <c r="N361" s="520">
        <f t="shared" si="644"/>
        <v>0</v>
      </c>
      <c r="O361" s="520">
        <f t="shared" si="644"/>
        <v>0</v>
      </c>
      <c r="P361" s="520">
        <f t="shared" si="644"/>
        <v>612500.00000000012</v>
      </c>
      <c r="Q361" s="520">
        <f t="shared" si="644"/>
        <v>1289458.3333333335</v>
      </c>
      <c r="R361" s="520">
        <f t="shared" si="644"/>
        <v>1418375</v>
      </c>
      <c r="S361" s="520">
        <f t="shared" si="644"/>
        <v>1547291.6666666667</v>
      </c>
      <c r="T361" s="520">
        <f t="shared" si="644"/>
        <v>1676208.3333333337</v>
      </c>
      <c r="U361" s="520">
        <f t="shared" si="644"/>
        <v>1805125.0000000002</v>
      </c>
      <c r="V361" s="520">
        <f t="shared" si="644"/>
        <v>1934041.666666667</v>
      </c>
      <c r="W361" s="520">
        <f t="shared" si="644"/>
        <v>2062958.3333333337</v>
      </c>
      <c r="X361" s="520">
        <f t="shared" si="644"/>
        <v>2191875.0000000005</v>
      </c>
      <c r="Y361" s="520">
        <f t="shared" si="644"/>
        <v>2320791.666666667</v>
      </c>
      <c r="Z361" s="520">
        <f t="shared" si="644"/>
        <v>2449708.3333333335</v>
      </c>
      <c r="AA361" s="520">
        <f t="shared" si="644"/>
        <v>2578625.0000000005</v>
      </c>
      <c r="AB361" s="520">
        <f t="shared" si="644"/>
        <v>2707541.666666667</v>
      </c>
      <c r="AC361" s="520">
        <f t="shared" si="644"/>
        <v>2836458.3333333335</v>
      </c>
      <c r="AD361" s="520">
        <f t="shared" si="644"/>
        <v>2965375</v>
      </c>
      <c r="AE361" s="520">
        <f t="shared" si="644"/>
        <v>3015541.6666666665</v>
      </c>
      <c r="AF361" s="520">
        <f t="shared" si="644"/>
        <v>2986958.3333333335</v>
      </c>
      <c r="AG361" s="520">
        <f t="shared" si="644"/>
        <v>2958375</v>
      </c>
      <c r="AH361" s="520">
        <f t="shared" si="644"/>
        <v>2929791.6666666665</v>
      </c>
      <c r="AI361" s="520">
        <f t="shared" si="644"/>
        <v>2901208.3333333335</v>
      </c>
      <c r="AJ361" s="520">
        <f t="shared" si="644"/>
        <v>2872625</v>
      </c>
      <c r="AK361" s="520">
        <f t="shared" si="644"/>
        <v>2844041.6666666665</v>
      </c>
      <c r="AL361" s="520">
        <f t="shared" si="644"/>
        <v>2815458.3333333335</v>
      </c>
      <c r="AM361" s="520">
        <f t="shared" si="644"/>
        <v>2786875.0000000005</v>
      </c>
      <c r="AN361" s="520">
        <f t="shared" si="644"/>
        <v>2758291.666666667</v>
      </c>
      <c r="AO361" s="520">
        <f t="shared" si="644"/>
        <v>2729708.3333333335</v>
      </c>
      <c r="AP361" s="520">
        <f t="shared" ref="AP361:BU361" si="645">AVERAGE(AP357,AP360)*$C354*AP9/12</f>
        <v>2701125.0000000005</v>
      </c>
      <c r="AQ361" s="520">
        <f t="shared" si="645"/>
        <v>2672541.666666667</v>
      </c>
      <c r="AR361" s="520">
        <f t="shared" si="645"/>
        <v>2643958.3333333335</v>
      </c>
      <c r="AS361" s="520">
        <f t="shared" si="645"/>
        <v>2615375.0000000005</v>
      </c>
      <c r="AT361" s="520">
        <f t="shared" si="645"/>
        <v>2586791.666666667</v>
      </c>
      <c r="AU361" s="520">
        <f t="shared" si="645"/>
        <v>2558208.3333333335</v>
      </c>
      <c r="AV361" s="520">
        <f t="shared" si="645"/>
        <v>2529625.0000000005</v>
      </c>
      <c r="AW361" s="520">
        <f t="shared" si="645"/>
        <v>2501041.666666667</v>
      </c>
      <c r="AX361" s="520">
        <f t="shared" si="645"/>
        <v>2472458.3333333335</v>
      </c>
      <c r="AY361" s="520">
        <f t="shared" si="645"/>
        <v>2443875.0000000005</v>
      </c>
      <c r="AZ361" s="520">
        <f t="shared" si="645"/>
        <v>2415291.666666667</v>
      </c>
      <c r="BA361" s="520">
        <f t="shared" si="645"/>
        <v>2386708.3333333335</v>
      </c>
      <c r="BB361" s="520">
        <f t="shared" si="645"/>
        <v>2358125.0000000005</v>
      </c>
      <c r="BC361" s="520">
        <f t="shared" si="645"/>
        <v>2329541.666666667</v>
      </c>
      <c r="BD361" s="520">
        <f t="shared" si="645"/>
        <v>2300958.3333333335</v>
      </c>
      <c r="BE361" s="520">
        <f t="shared" si="645"/>
        <v>2272375.0000000005</v>
      </c>
      <c r="BF361" s="520">
        <f t="shared" si="645"/>
        <v>2243791.666666667</v>
      </c>
      <c r="BG361" s="520">
        <f t="shared" si="645"/>
        <v>2215208.3333333335</v>
      </c>
      <c r="BH361" s="520">
        <f t="shared" si="645"/>
        <v>2186625.0000000005</v>
      </c>
      <c r="BI361" s="520">
        <f t="shared" si="645"/>
        <v>2158041.666666667</v>
      </c>
      <c r="BJ361" s="520">
        <f t="shared" si="645"/>
        <v>2129458.3333333335</v>
      </c>
      <c r="BK361" s="520">
        <f t="shared" si="645"/>
        <v>2100875.0000000005</v>
      </c>
      <c r="BL361" s="520">
        <f t="shared" si="645"/>
        <v>2072291.666666667</v>
      </c>
      <c r="BM361" s="520">
        <f t="shared" si="645"/>
        <v>2043708.3333333337</v>
      </c>
      <c r="BN361" s="520">
        <f t="shared" si="645"/>
        <v>2015125.0000000002</v>
      </c>
      <c r="BO361" s="520">
        <f t="shared" si="645"/>
        <v>1986541.666666667</v>
      </c>
      <c r="BP361" s="520">
        <f t="shared" si="645"/>
        <v>1957958.3333333337</v>
      </c>
      <c r="BQ361" s="520">
        <f t="shared" si="645"/>
        <v>1929375.0000000002</v>
      </c>
      <c r="BR361" s="442"/>
      <c r="BS361" s="442">
        <f>SUM(AF361:AQ361)</f>
        <v>33957000</v>
      </c>
      <c r="BT361" s="442">
        <f>SUM(AR361:BC361)</f>
        <v>29841000</v>
      </c>
      <c r="BU361" s="442">
        <f>SUM(BD361:BO361)</f>
        <v>25725000.000000004</v>
      </c>
      <c r="BV361" s="520">
        <f>AVERAGE(BV357,BV360)*$C354*BV17/12</f>
        <v>0</v>
      </c>
      <c r="BW361" s="520">
        <f>AVERAGE(BW357,BW360)*$C354*BW17/12</f>
        <v>0</v>
      </c>
      <c r="BX361" s="520">
        <f t="shared" ref="BX361:CY361" si="646">AVERAGE(BX357,BX360)*$C354*BX9/12</f>
        <v>20923000.000000004</v>
      </c>
      <c r="BY361" s="520">
        <f t="shared" si="646"/>
        <v>16807000</v>
      </c>
      <c r="BZ361" s="520">
        <f t="shared" si="646"/>
        <v>12691000.000000002</v>
      </c>
      <c r="CA361" s="520">
        <f t="shared" si="646"/>
        <v>8575000</v>
      </c>
      <c r="CB361" s="520">
        <f t="shared" si="646"/>
        <v>4459000</v>
      </c>
      <c r="CC361" s="520">
        <f t="shared" si="646"/>
        <v>1200500</v>
      </c>
      <c r="CD361" s="520">
        <f t="shared" si="646"/>
        <v>0</v>
      </c>
      <c r="CE361" s="520">
        <f t="shared" si="646"/>
        <v>0</v>
      </c>
      <c r="CF361" s="520">
        <f t="shared" si="646"/>
        <v>0</v>
      </c>
      <c r="CG361" s="520">
        <f t="shared" si="646"/>
        <v>0</v>
      </c>
      <c r="CH361" s="520">
        <f t="shared" si="646"/>
        <v>0</v>
      </c>
      <c r="CI361" s="520">
        <f t="shared" si="646"/>
        <v>0</v>
      </c>
      <c r="CJ361" s="520">
        <f t="shared" si="646"/>
        <v>0</v>
      </c>
      <c r="CK361" s="520">
        <f t="shared" si="646"/>
        <v>0</v>
      </c>
      <c r="CL361" s="520">
        <f t="shared" si="646"/>
        <v>0</v>
      </c>
      <c r="CM361" s="520">
        <f t="shared" si="646"/>
        <v>0</v>
      </c>
      <c r="CN361" s="520">
        <f t="shared" si="646"/>
        <v>0</v>
      </c>
      <c r="CO361" s="520">
        <f t="shared" si="646"/>
        <v>0</v>
      </c>
      <c r="CP361" s="520">
        <f t="shared" si="646"/>
        <v>0</v>
      </c>
      <c r="CQ361" s="520">
        <f t="shared" si="646"/>
        <v>0</v>
      </c>
      <c r="CR361" s="520">
        <f t="shared" si="646"/>
        <v>0</v>
      </c>
      <c r="CS361" s="520">
        <f t="shared" si="646"/>
        <v>0</v>
      </c>
      <c r="CT361" s="520">
        <f t="shared" si="646"/>
        <v>0</v>
      </c>
      <c r="CU361" s="520">
        <f t="shared" si="646"/>
        <v>0</v>
      </c>
      <c r="CV361" s="520">
        <f t="shared" si="646"/>
        <v>0</v>
      </c>
      <c r="CW361" s="520">
        <f t="shared" si="646"/>
        <v>0</v>
      </c>
      <c r="CX361" s="520">
        <f t="shared" si="646"/>
        <v>0</v>
      </c>
      <c r="CY361" s="520">
        <f t="shared" si="646"/>
        <v>0</v>
      </c>
    </row>
    <row r="362" spans="1:103">
      <c r="C362" s="540"/>
      <c r="BQ362" s="442"/>
      <c r="BR362" s="442"/>
      <c r="BS362" s="442"/>
      <c r="BT362" s="442"/>
      <c r="BU362" s="442"/>
      <c r="BV362" s="442"/>
      <c r="BW362" s="442"/>
      <c r="BX362" s="442"/>
      <c r="BY362" s="442"/>
      <c r="BZ362" s="442"/>
      <c r="CA362" s="442"/>
      <c r="CB362" s="442"/>
      <c r="CC362" s="442"/>
      <c r="CD362" s="442"/>
      <c r="CE362" s="442"/>
      <c r="CF362" s="442"/>
      <c r="CG362" s="442"/>
      <c r="CH362" s="442"/>
      <c r="CI362" s="442"/>
      <c r="CJ362" s="442"/>
      <c r="CK362" s="442"/>
      <c r="CL362" s="442"/>
      <c r="CM362" s="442"/>
      <c r="CN362" s="442"/>
      <c r="CO362" s="442"/>
      <c r="CP362" s="442"/>
      <c r="CQ362" s="442"/>
      <c r="CR362" s="442"/>
      <c r="CS362" s="442"/>
      <c r="CT362" s="442"/>
    </row>
    <row r="363" spans="1:103">
      <c r="B363" s="664" t="s">
        <v>251</v>
      </c>
      <c r="C363" s="540"/>
      <c r="BQ363" s="442"/>
      <c r="BR363" s="442"/>
      <c r="BS363" s="442"/>
      <c r="BT363" s="442"/>
      <c r="BU363" s="442"/>
      <c r="BV363" s="442"/>
      <c r="BW363" s="442"/>
      <c r="BX363" s="442"/>
      <c r="BY363" s="442"/>
      <c r="BZ363" s="442"/>
      <c r="CA363" s="442"/>
      <c r="CB363" s="442"/>
      <c r="CC363" s="442"/>
      <c r="CD363" s="442"/>
      <c r="CE363" s="442"/>
      <c r="CF363" s="442"/>
      <c r="CG363" s="442"/>
      <c r="CH363" s="442"/>
      <c r="CI363" s="442"/>
      <c r="CJ363" s="442"/>
      <c r="CK363" s="442"/>
      <c r="CL363" s="442"/>
      <c r="CM363" s="442"/>
      <c r="CN363" s="442"/>
      <c r="CO363" s="442"/>
      <c r="CP363" s="442"/>
      <c r="CQ363" s="442"/>
      <c r="CR363" s="442"/>
      <c r="CS363" s="442"/>
      <c r="CT363" s="442"/>
    </row>
    <row r="364" spans="1:103" s="428" customFormat="1">
      <c r="A364" s="460"/>
      <c r="B364" s="506" t="s">
        <v>6</v>
      </c>
      <c r="C364" s="666"/>
      <c r="D364" s="506"/>
      <c r="E364" s="506"/>
      <c r="F364" s="507"/>
      <c r="G364" s="507">
        <f t="shared" ref="G364:G371" si="647">SUM(BS364:CY364)</f>
        <v>5993952084.1107664</v>
      </c>
      <c r="H364" s="507" t="s">
        <v>136</v>
      </c>
      <c r="I364" s="507"/>
      <c r="J364" s="507">
        <f t="shared" ref="J364:AO364" si="648">J344</f>
        <v>0</v>
      </c>
      <c r="K364" s="507">
        <f t="shared" si="648"/>
        <v>0</v>
      </c>
      <c r="L364" s="507">
        <f t="shared" si="648"/>
        <v>0</v>
      </c>
      <c r="M364" s="507">
        <f t="shared" si="648"/>
        <v>0</v>
      </c>
      <c r="N364" s="507">
        <f t="shared" si="648"/>
        <v>0</v>
      </c>
      <c r="O364" s="507">
        <f t="shared" si="648"/>
        <v>0</v>
      </c>
      <c r="P364" s="507">
        <f t="shared" si="648"/>
        <v>0</v>
      </c>
      <c r="Q364" s="507">
        <f t="shared" si="648"/>
        <v>0</v>
      </c>
      <c r="R364" s="507">
        <f t="shared" si="648"/>
        <v>0</v>
      </c>
      <c r="S364" s="507">
        <f t="shared" si="648"/>
        <v>0</v>
      </c>
      <c r="T364" s="507">
        <f t="shared" si="648"/>
        <v>0</v>
      </c>
      <c r="U364" s="507">
        <f t="shared" si="648"/>
        <v>0</v>
      </c>
      <c r="V364" s="507">
        <f t="shared" si="648"/>
        <v>0</v>
      </c>
      <c r="W364" s="507">
        <f t="shared" si="648"/>
        <v>0</v>
      </c>
      <c r="X364" s="507">
        <f t="shared" si="648"/>
        <v>0</v>
      </c>
      <c r="Y364" s="507">
        <f t="shared" si="648"/>
        <v>0</v>
      </c>
      <c r="Z364" s="507">
        <f t="shared" si="648"/>
        <v>0</v>
      </c>
      <c r="AA364" s="507">
        <f t="shared" si="648"/>
        <v>0</v>
      </c>
      <c r="AB364" s="507">
        <f t="shared" si="648"/>
        <v>0</v>
      </c>
      <c r="AC364" s="507">
        <f t="shared" si="648"/>
        <v>0</v>
      </c>
      <c r="AD364" s="507">
        <f t="shared" si="648"/>
        <v>0</v>
      </c>
      <c r="AE364" s="507">
        <f t="shared" si="648"/>
        <v>13840255</v>
      </c>
      <c r="AF364" s="507">
        <f t="shared" si="648"/>
        <v>13840255</v>
      </c>
      <c r="AG364" s="507">
        <f t="shared" si="648"/>
        <v>13840255</v>
      </c>
      <c r="AH364" s="507">
        <f t="shared" si="648"/>
        <v>13840255</v>
      </c>
      <c r="AI364" s="507">
        <f t="shared" si="648"/>
        <v>13840255</v>
      </c>
      <c r="AJ364" s="507">
        <f t="shared" si="648"/>
        <v>13840255</v>
      </c>
      <c r="AK364" s="507">
        <f t="shared" si="648"/>
        <v>13840255</v>
      </c>
      <c r="AL364" s="507">
        <f t="shared" si="648"/>
        <v>13840255</v>
      </c>
      <c r="AM364" s="507">
        <f t="shared" si="648"/>
        <v>13840255</v>
      </c>
      <c r="AN364" s="507">
        <f t="shared" si="648"/>
        <v>13840255</v>
      </c>
      <c r="AO364" s="507">
        <f t="shared" si="648"/>
        <v>13840255</v>
      </c>
      <c r="AP364" s="507">
        <f t="shared" ref="AP364:BQ364" si="649">AP344</f>
        <v>13840255</v>
      </c>
      <c r="AQ364" s="507">
        <f t="shared" si="649"/>
        <v>14055600.774999999</v>
      </c>
      <c r="AR364" s="507">
        <f t="shared" si="649"/>
        <v>14055600.774999999</v>
      </c>
      <c r="AS364" s="507">
        <f t="shared" si="649"/>
        <v>14055600.774999999</v>
      </c>
      <c r="AT364" s="507">
        <f t="shared" si="649"/>
        <v>14055600.774999999</v>
      </c>
      <c r="AU364" s="507">
        <f t="shared" si="649"/>
        <v>14055600.774999999</v>
      </c>
      <c r="AV364" s="507">
        <f t="shared" si="649"/>
        <v>14055600.774999999</v>
      </c>
      <c r="AW364" s="507">
        <f t="shared" si="649"/>
        <v>14055600.774999999</v>
      </c>
      <c r="AX364" s="507">
        <f t="shared" si="649"/>
        <v>14055600.774999999</v>
      </c>
      <c r="AY364" s="507">
        <f t="shared" si="649"/>
        <v>14055600.774999999</v>
      </c>
      <c r="AZ364" s="507">
        <f t="shared" si="649"/>
        <v>14055600.774999999</v>
      </c>
      <c r="BA364" s="507">
        <f t="shared" si="649"/>
        <v>14055600.774999999</v>
      </c>
      <c r="BB364" s="507">
        <f t="shared" si="649"/>
        <v>14055600.774999999</v>
      </c>
      <c r="BC364" s="507">
        <f t="shared" si="649"/>
        <v>14384016.530874999</v>
      </c>
      <c r="BD364" s="507">
        <f t="shared" si="649"/>
        <v>14384016.530874999</v>
      </c>
      <c r="BE364" s="507">
        <f t="shared" si="649"/>
        <v>14384016.530874999</v>
      </c>
      <c r="BF364" s="507">
        <f t="shared" si="649"/>
        <v>14384016.530874999</v>
      </c>
      <c r="BG364" s="507">
        <f t="shared" si="649"/>
        <v>14384016.530874999</v>
      </c>
      <c r="BH364" s="507">
        <f t="shared" si="649"/>
        <v>14384016.530874999</v>
      </c>
      <c r="BI364" s="507">
        <f t="shared" si="649"/>
        <v>14384016.530874999</v>
      </c>
      <c r="BJ364" s="507">
        <f t="shared" si="649"/>
        <v>14384016.530874999</v>
      </c>
      <c r="BK364" s="507">
        <f t="shared" si="649"/>
        <v>14384016.530874999</v>
      </c>
      <c r="BL364" s="507">
        <f t="shared" si="649"/>
        <v>14384016.530874999</v>
      </c>
      <c r="BM364" s="507">
        <f t="shared" si="649"/>
        <v>14384016.530874999</v>
      </c>
      <c r="BN364" s="507">
        <f t="shared" si="649"/>
        <v>14384016.530874999</v>
      </c>
      <c r="BO364" s="507">
        <f t="shared" si="649"/>
        <v>14609769.379718125</v>
      </c>
      <c r="BP364" s="507">
        <f t="shared" si="649"/>
        <v>14609769.379718125</v>
      </c>
      <c r="BQ364" s="507">
        <f t="shared" si="649"/>
        <v>14609769.379718125</v>
      </c>
      <c r="BR364" s="507"/>
      <c r="BS364" s="507">
        <f t="shared" ref="BS364:CY364" si="650">BS344</f>
        <v>0</v>
      </c>
      <c r="BT364" s="507">
        <f t="shared" si="650"/>
        <v>41520765</v>
      </c>
      <c r="BU364" s="507">
        <f t="shared" si="650"/>
        <v>166729097.32499999</v>
      </c>
      <c r="BV364" s="507">
        <f t="shared" si="650"/>
        <v>169652456.56762499</v>
      </c>
      <c r="BW364" s="507">
        <f t="shared" si="650"/>
        <v>173285456.91702938</v>
      </c>
      <c r="BX364" s="507">
        <f t="shared" si="650"/>
        <v>179415237.22899213</v>
      </c>
      <c r="BY364" s="507">
        <f t="shared" si="650"/>
        <v>183609281.17999148</v>
      </c>
      <c r="BZ364" s="507">
        <f t="shared" si="650"/>
        <v>184755639.90958157</v>
      </c>
      <c r="CA364" s="507">
        <f t="shared" si="650"/>
        <v>189077801.2272574</v>
      </c>
      <c r="CB364" s="507">
        <f t="shared" si="650"/>
        <v>193501340.1600737</v>
      </c>
      <c r="CC364" s="507">
        <f t="shared" si="650"/>
        <v>198028640.92900842</v>
      </c>
      <c r="CD364" s="507">
        <f t="shared" si="650"/>
        <v>202662143.98062751</v>
      </c>
      <c r="CE364" s="507">
        <f t="shared" si="650"/>
        <v>195795915.41359904</v>
      </c>
      <c r="CF364" s="507">
        <f t="shared" si="650"/>
        <v>195795915.41359904</v>
      </c>
      <c r="CG364" s="507">
        <f t="shared" si="650"/>
        <v>195795915.41359904</v>
      </c>
      <c r="CH364" s="507">
        <f t="shared" si="650"/>
        <v>195795915.41359904</v>
      </c>
      <c r="CI364" s="507">
        <f t="shared" si="650"/>
        <v>195795915.41359904</v>
      </c>
      <c r="CJ364" s="507">
        <f t="shared" si="650"/>
        <v>195795915.41359904</v>
      </c>
      <c r="CK364" s="507">
        <f t="shared" si="650"/>
        <v>195795915.41359904</v>
      </c>
      <c r="CL364" s="507">
        <f t="shared" si="650"/>
        <v>195795915.41359904</v>
      </c>
      <c r="CM364" s="507">
        <f t="shared" si="650"/>
        <v>195795915.41359904</v>
      </c>
      <c r="CN364" s="507">
        <f t="shared" si="650"/>
        <v>195795915.41359904</v>
      </c>
      <c r="CO364" s="507">
        <f t="shared" si="650"/>
        <v>195795915.41359904</v>
      </c>
      <c r="CP364" s="507">
        <f t="shared" si="650"/>
        <v>195795915.41359904</v>
      </c>
      <c r="CQ364" s="507">
        <f t="shared" si="650"/>
        <v>195795915.41359904</v>
      </c>
      <c r="CR364" s="507">
        <f t="shared" si="650"/>
        <v>195795915.41359904</v>
      </c>
      <c r="CS364" s="507">
        <f t="shared" si="650"/>
        <v>195795915.41359904</v>
      </c>
      <c r="CT364" s="507">
        <f t="shared" si="650"/>
        <v>195795915.41359904</v>
      </c>
      <c r="CU364" s="507">
        <f t="shared" si="650"/>
        <v>195795915.41359904</v>
      </c>
      <c r="CV364" s="507">
        <f t="shared" si="650"/>
        <v>195795915.41359904</v>
      </c>
      <c r="CW364" s="507">
        <f t="shared" si="650"/>
        <v>195795915.41359904</v>
      </c>
      <c r="CX364" s="507">
        <f t="shared" si="650"/>
        <v>195795915.41359904</v>
      </c>
      <c r="CY364" s="507">
        <f t="shared" si="650"/>
        <v>195795915.41359904</v>
      </c>
    </row>
    <row r="365" spans="1:103">
      <c r="B365" s="427" t="s">
        <v>11</v>
      </c>
      <c r="C365" s="540"/>
      <c r="F365" s="442"/>
      <c r="G365" s="442">
        <f t="shared" si="647"/>
        <v>-905445235.42186368</v>
      </c>
      <c r="H365" s="442" t="s">
        <v>136</v>
      </c>
      <c r="I365" s="442"/>
      <c r="J365" s="442">
        <f t="shared" ref="J365:AO365" si="651">J349</f>
        <v>0</v>
      </c>
      <c r="K365" s="442">
        <f t="shared" si="651"/>
        <v>0</v>
      </c>
      <c r="L365" s="442">
        <f t="shared" si="651"/>
        <v>0</v>
      </c>
      <c r="M365" s="442">
        <f t="shared" si="651"/>
        <v>0</v>
      </c>
      <c r="N365" s="442">
        <f t="shared" si="651"/>
        <v>0</v>
      </c>
      <c r="O365" s="442">
        <f t="shared" si="651"/>
        <v>0</v>
      </c>
      <c r="P365" s="442">
        <f t="shared" si="651"/>
        <v>0</v>
      </c>
      <c r="Q365" s="442">
        <f t="shared" si="651"/>
        <v>0</v>
      </c>
      <c r="R365" s="442">
        <f t="shared" si="651"/>
        <v>0</v>
      </c>
      <c r="S365" s="442">
        <f t="shared" si="651"/>
        <v>0</v>
      </c>
      <c r="T365" s="442">
        <f t="shared" si="651"/>
        <v>0</v>
      </c>
      <c r="U365" s="442">
        <f t="shared" si="651"/>
        <v>0</v>
      </c>
      <c r="V365" s="442">
        <f t="shared" si="651"/>
        <v>0</v>
      </c>
      <c r="W365" s="442">
        <f t="shared" si="651"/>
        <v>0</v>
      </c>
      <c r="X365" s="442">
        <f t="shared" si="651"/>
        <v>0</v>
      </c>
      <c r="Y365" s="442">
        <f t="shared" si="651"/>
        <v>0</v>
      </c>
      <c r="Z365" s="442">
        <f t="shared" si="651"/>
        <v>0</v>
      </c>
      <c r="AA365" s="442">
        <f t="shared" si="651"/>
        <v>0</v>
      </c>
      <c r="AB365" s="442">
        <f t="shared" si="651"/>
        <v>0</v>
      </c>
      <c r="AC365" s="442">
        <f t="shared" si="651"/>
        <v>0</v>
      </c>
      <c r="AD365" s="442">
        <f t="shared" si="651"/>
        <v>0</v>
      </c>
      <c r="AE365" s="442">
        <f t="shared" si="651"/>
        <v>-1062801.3308115134</v>
      </c>
      <c r="AF365" s="442">
        <f t="shared" si="651"/>
        <v>-1068517.9974781801</v>
      </c>
      <c r="AG365" s="442">
        <f t="shared" si="651"/>
        <v>-1074234.6641448466</v>
      </c>
      <c r="AH365" s="442">
        <f t="shared" si="651"/>
        <v>-1079951.3308115134</v>
      </c>
      <c r="AI365" s="442">
        <f t="shared" si="651"/>
        <v>-1085667.9974781801</v>
      </c>
      <c r="AJ365" s="442">
        <f t="shared" si="651"/>
        <v>-1091384.6641448466</v>
      </c>
      <c r="AK365" s="442">
        <f t="shared" si="651"/>
        <v>-1097101.3308115134</v>
      </c>
      <c r="AL365" s="442">
        <f t="shared" si="651"/>
        <v>-1102817.9974781801</v>
      </c>
      <c r="AM365" s="442">
        <f t="shared" si="651"/>
        <v>-1108534.6641448464</v>
      </c>
      <c r="AN365" s="442">
        <f t="shared" si="651"/>
        <v>-1114251.3308115134</v>
      </c>
      <c r="AO365" s="442">
        <f t="shared" si="651"/>
        <v>-1119967.9974781801</v>
      </c>
      <c r="AP365" s="442">
        <f t="shared" ref="AP365:BQ365" si="652">AP349</f>
        <v>-1125684.6641448464</v>
      </c>
      <c r="AQ365" s="442">
        <f t="shared" si="652"/>
        <v>-1174470.4858115132</v>
      </c>
      <c r="AR365" s="442">
        <f t="shared" si="652"/>
        <v>-1180187.1524781797</v>
      </c>
      <c r="AS365" s="442">
        <f t="shared" si="652"/>
        <v>-1185903.8191448466</v>
      </c>
      <c r="AT365" s="442">
        <f t="shared" si="652"/>
        <v>-1191620.4858115132</v>
      </c>
      <c r="AU365" s="442">
        <f t="shared" si="652"/>
        <v>-1197337.1524781797</v>
      </c>
      <c r="AV365" s="442">
        <f t="shared" si="652"/>
        <v>-1203053.8191448466</v>
      </c>
      <c r="AW365" s="442">
        <f t="shared" si="652"/>
        <v>-1208770.4858115132</v>
      </c>
      <c r="AX365" s="442">
        <f t="shared" si="652"/>
        <v>-1214487.1524781797</v>
      </c>
      <c r="AY365" s="442">
        <f t="shared" si="652"/>
        <v>-1220203.8191448466</v>
      </c>
      <c r="AZ365" s="442">
        <f t="shared" si="652"/>
        <v>-1225920.4858115132</v>
      </c>
      <c r="BA365" s="442">
        <f t="shared" si="652"/>
        <v>-1231637.1524781797</v>
      </c>
      <c r="BB365" s="442">
        <f t="shared" si="652"/>
        <v>-1237353.8191448466</v>
      </c>
      <c r="BC365" s="442">
        <f t="shared" si="652"/>
        <v>-1308753.6369865129</v>
      </c>
      <c r="BD365" s="442">
        <f t="shared" si="652"/>
        <v>-1314470.3036531797</v>
      </c>
      <c r="BE365" s="442">
        <f t="shared" si="652"/>
        <v>-1320186.9703198464</v>
      </c>
      <c r="BF365" s="442">
        <f t="shared" si="652"/>
        <v>-1325903.6369865129</v>
      </c>
      <c r="BG365" s="442">
        <f t="shared" si="652"/>
        <v>-1331620.3036531797</v>
      </c>
      <c r="BH365" s="442">
        <f t="shared" si="652"/>
        <v>-1337336.9703198464</v>
      </c>
      <c r="BI365" s="442">
        <f t="shared" si="652"/>
        <v>-1343053.6369865129</v>
      </c>
      <c r="BJ365" s="442">
        <f t="shared" si="652"/>
        <v>-1348770.3036531797</v>
      </c>
      <c r="BK365" s="442">
        <f t="shared" si="652"/>
        <v>-1354486.9703198464</v>
      </c>
      <c r="BL365" s="442">
        <f t="shared" si="652"/>
        <v>-1360203.6369865129</v>
      </c>
      <c r="BM365" s="442">
        <f t="shared" si="652"/>
        <v>-1365920.3036531797</v>
      </c>
      <c r="BN365" s="442">
        <f t="shared" si="652"/>
        <v>-1371636.9703198464</v>
      </c>
      <c r="BO365" s="442">
        <f t="shared" si="652"/>
        <v>-1422504.2067551385</v>
      </c>
      <c r="BP365" s="442">
        <f t="shared" si="652"/>
        <v>-1428220.873421805</v>
      </c>
      <c r="BQ365" s="442">
        <f t="shared" si="652"/>
        <v>-1433937.540088472</v>
      </c>
      <c r="BR365" s="442"/>
      <c r="BS365" s="442">
        <f t="shared" ref="BS365:CY365" si="653">BS349</f>
        <v>0</v>
      </c>
      <c r="BT365" s="442">
        <f t="shared" si="653"/>
        <v>0</v>
      </c>
      <c r="BU365" s="442">
        <f t="shared" si="653"/>
        <v>-14975123.434738159</v>
      </c>
      <c r="BV365" s="442">
        <f t="shared" si="653"/>
        <v>-20704795.283263162</v>
      </c>
      <c r="BW365" s="442">
        <f t="shared" si="653"/>
        <v>-21431395.353144038</v>
      </c>
      <c r="BX365" s="442">
        <f t="shared" si="653"/>
        <v>-18472751.41553659</v>
      </c>
      <c r="BY365" s="442">
        <f t="shared" si="653"/>
        <v>-20134760.205736458</v>
      </c>
      <c r="BZ365" s="442">
        <f t="shared" si="653"/>
        <v>-21187231.951654479</v>
      </c>
      <c r="CA365" s="442">
        <f t="shared" si="653"/>
        <v>-22874864.215189643</v>
      </c>
      <c r="CB365" s="442">
        <f t="shared" si="653"/>
        <v>-24582772.001752902</v>
      </c>
      <c r="CC365" s="442">
        <f t="shared" si="653"/>
        <v>-26139932.155539848</v>
      </c>
      <c r="CD365" s="442">
        <f t="shared" si="653"/>
        <v>-27306732.765863664</v>
      </c>
      <c r="CE365" s="442">
        <f t="shared" si="653"/>
        <v>-25933487.052457973</v>
      </c>
      <c r="CF365" s="442">
        <f t="shared" si="653"/>
        <v>-25933487.052457973</v>
      </c>
      <c r="CG365" s="442">
        <f t="shared" si="653"/>
        <v>-25933487.052457973</v>
      </c>
      <c r="CH365" s="442">
        <f t="shared" si="653"/>
        <v>-25933487.052457973</v>
      </c>
      <c r="CI365" s="442">
        <f t="shared" si="653"/>
        <v>-25933487.052457973</v>
      </c>
      <c r="CJ365" s="442">
        <f t="shared" si="653"/>
        <v>-25933487.052457973</v>
      </c>
      <c r="CK365" s="442">
        <f t="shared" si="653"/>
        <v>-25933487.052457973</v>
      </c>
      <c r="CL365" s="442">
        <f t="shared" si="653"/>
        <v>-25933487.052457973</v>
      </c>
      <c r="CM365" s="442">
        <f t="shared" si="653"/>
        <v>-25933487.052457973</v>
      </c>
      <c r="CN365" s="442">
        <f t="shared" si="653"/>
        <v>-29095975.264957972</v>
      </c>
      <c r="CO365" s="442">
        <f t="shared" si="653"/>
        <v>-38583439.902457975</v>
      </c>
      <c r="CP365" s="442">
        <f t="shared" si="653"/>
        <v>-38583439.902457975</v>
      </c>
      <c r="CQ365" s="442">
        <f t="shared" si="653"/>
        <v>-38583439.902457975</v>
      </c>
      <c r="CR365" s="442">
        <f t="shared" si="653"/>
        <v>-38583439.902457975</v>
      </c>
      <c r="CS365" s="442">
        <f t="shared" si="653"/>
        <v>-38583439.902457975</v>
      </c>
      <c r="CT365" s="442">
        <f t="shared" si="653"/>
        <v>-38583439.902457975</v>
      </c>
      <c r="CU365" s="442">
        <f t="shared" si="653"/>
        <v>-38583439.902457975</v>
      </c>
      <c r="CV365" s="442">
        <f t="shared" si="653"/>
        <v>-38583439.902457975</v>
      </c>
      <c r="CW365" s="442">
        <f t="shared" si="653"/>
        <v>-38583439.902457975</v>
      </c>
      <c r="CX365" s="442">
        <f t="shared" si="653"/>
        <v>-38727375.69752343</v>
      </c>
      <c r="CY365" s="442">
        <f t="shared" si="653"/>
        <v>-39159183.08271981</v>
      </c>
    </row>
    <row r="366" spans="1:103">
      <c r="B366" s="427" t="s">
        <v>16</v>
      </c>
      <c r="C366" s="540"/>
      <c r="F366" s="442"/>
      <c r="G366" s="442">
        <f t="shared" si="647"/>
        <v>-1914563012.0392761</v>
      </c>
      <c r="H366" s="442" t="s">
        <v>136</v>
      </c>
      <c r="I366" s="442"/>
      <c r="J366" s="442">
        <f t="shared" ref="J366:AO366" si="654">-J184</f>
        <v>0</v>
      </c>
      <c r="K366" s="442">
        <f t="shared" si="654"/>
        <v>0</v>
      </c>
      <c r="L366" s="442">
        <f t="shared" si="654"/>
        <v>0</v>
      </c>
      <c r="M366" s="442">
        <f t="shared" si="654"/>
        <v>0</v>
      </c>
      <c r="N366" s="442">
        <f t="shared" si="654"/>
        <v>0</v>
      </c>
      <c r="O366" s="442">
        <f t="shared" si="654"/>
        <v>0</v>
      </c>
      <c r="P366" s="442">
        <f t="shared" si="654"/>
        <v>-669816769</v>
      </c>
      <c r="Q366" s="442">
        <f t="shared" si="654"/>
        <v>-87469697.571428567</v>
      </c>
      <c r="R366" s="442">
        <f t="shared" si="654"/>
        <v>-87690197.571428567</v>
      </c>
      <c r="S366" s="442">
        <f t="shared" si="654"/>
        <v>-87910697.571428567</v>
      </c>
      <c r="T366" s="442">
        <f t="shared" si="654"/>
        <v>-88131197.571428567</v>
      </c>
      <c r="U366" s="442">
        <f t="shared" si="654"/>
        <v>-88351697.571428567</v>
      </c>
      <c r="V366" s="442">
        <f t="shared" si="654"/>
        <v>-88572197.571428567</v>
      </c>
      <c r="W366" s="442">
        <f t="shared" si="654"/>
        <v>-88792697.571428567</v>
      </c>
      <c r="X366" s="442">
        <f t="shared" si="654"/>
        <v>-89013197.571428567</v>
      </c>
      <c r="Y366" s="442">
        <f t="shared" si="654"/>
        <v>-89233697.571428567</v>
      </c>
      <c r="Z366" s="442">
        <f t="shared" si="654"/>
        <v>-89454197.571428567</v>
      </c>
      <c r="AA366" s="442">
        <f t="shared" si="654"/>
        <v>-89674697.571428567</v>
      </c>
      <c r="AB366" s="442">
        <f t="shared" si="654"/>
        <v>-89895197.571428567</v>
      </c>
      <c r="AC366" s="442">
        <f t="shared" si="654"/>
        <v>-90115697.571428567</v>
      </c>
      <c r="AD366" s="442">
        <f t="shared" si="654"/>
        <v>-90336197.571428552</v>
      </c>
      <c r="AE366" s="442">
        <f t="shared" si="654"/>
        <v>-104977.03927604167</v>
      </c>
      <c r="AF366" s="442">
        <f t="shared" si="654"/>
        <v>0</v>
      </c>
      <c r="AG366" s="442">
        <f t="shared" si="654"/>
        <v>0</v>
      </c>
      <c r="AH366" s="442">
        <f t="shared" si="654"/>
        <v>0</v>
      </c>
      <c r="AI366" s="442">
        <f t="shared" si="654"/>
        <v>0</v>
      </c>
      <c r="AJ366" s="442">
        <f t="shared" si="654"/>
        <v>0</v>
      </c>
      <c r="AK366" s="442">
        <f t="shared" si="654"/>
        <v>0</v>
      </c>
      <c r="AL366" s="442">
        <f t="shared" si="654"/>
        <v>0</v>
      </c>
      <c r="AM366" s="442">
        <f t="shared" si="654"/>
        <v>0</v>
      </c>
      <c r="AN366" s="442">
        <f t="shared" si="654"/>
        <v>0</v>
      </c>
      <c r="AO366" s="442">
        <f t="shared" si="654"/>
        <v>0</v>
      </c>
      <c r="AP366" s="442">
        <f t="shared" ref="AP366:BQ366" si="655">-AP184</f>
        <v>0</v>
      </c>
      <c r="AQ366" s="442">
        <f t="shared" si="655"/>
        <v>0</v>
      </c>
      <c r="AR366" s="442">
        <f t="shared" si="655"/>
        <v>0</v>
      </c>
      <c r="AS366" s="442">
        <f t="shared" si="655"/>
        <v>0</v>
      </c>
      <c r="AT366" s="442">
        <f t="shared" si="655"/>
        <v>0</v>
      </c>
      <c r="AU366" s="442">
        <f t="shared" si="655"/>
        <v>0</v>
      </c>
      <c r="AV366" s="442">
        <f t="shared" si="655"/>
        <v>0</v>
      </c>
      <c r="AW366" s="442">
        <f t="shared" si="655"/>
        <v>0</v>
      </c>
      <c r="AX366" s="442">
        <f t="shared" si="655"/>
        <v>0</v>
      </c>
      <c r="AY366" s="442">
        <f t="shared" si="655"/>
        <v>0</v>
      </c>
      <c r="AZ366" s="442">
        <f t="shared" si="655"/>
        <v>0</v>
      </c>
      <c r="BA366" s="442">
        <f t="shared" si="655"/>
        <v>0</v>
      </c>
      <c r="BB366" s="442">
        <f t="shared" si="655"/>
        <v>0</v>
      </c>
      <c r="BC366" s="442">
        <f t="shared" si="655"/>
        <v>0</v>
      </c>
      <c r="BD366" s="442">
        <f t="shared" si="655"/>
        <v>0</v>
      </c>
      <c r="BE366" s="442">
        <f t="shared" si="655"/>
        <v>0</v>
      </c>
      <c r="BF366" s="442">
        <f t="shared" si="655"/>
        <v>0</v>
      </c>
      <c r="BG366" s="442">
        <f t="shared" si="655"/>
        <v>0</v>
      </c>
      <c r="BH366" s="442">
        <f t="shared" si="655"/>
        <v>0</v>
      </c>
      <c r="BI366" s="442">
        <f t="shared" si="655"/>
        <v>0</v>
      </c>
      <c r="BJ366" s="442">
        <f t="shared" si="655"/>
        <v>0</v>
      </c>
      <c r="BK366" s="442">
        <f t="shared" si="655"/>
        <v>0</v>
      </c>
      <c r="BL366" s="442">
        <f t="shared" si="655"/>
        <v>0</v>
      </c>
      <c r="BM366" s="442">
        <f t="shared" si="655"/>
        <v>0</v>
      </c>
      <c r="BN366" s="442">
        <f t="shared" si="655"/>
        <v>0</v>
      </c>
      <c r="BO366" s="442">
        <f t="shared" si="655"/>
        <v>0</v>
      </c>
      <c r="BP366" s="442">
        <f t="shared" si="655"/>
        <v>0</v>
      </c>
      <c r="BQ366" s="442">
        <f t="shared" si="655"/>
        <v>0</v>
      </c>
      <c r="BR366" s="442"/>
      <c r="BS366" s="442">
        <f t="shared" ref="BS366:CY366" si="656">-BS184</f>
        <v>-1109370256.8571429</v>
      </c>
      <c r="BT366" s="442">
        <f t="shared" si="656"/>
        <v>-805192755.1821332</v>
      </c>
      <c r="BU366" s="442">
        <f t="shared" si="656"/>
        <v>0</v>
      </c>
      <c r="BV366" s="442">
        <f t="shared" si="656"/>
        <v>0</v>
      </c>
      <c r="BW366" s="442">
        <f t="shared" si="656"/>
        <v>0</v>
      </c>
      <c r="BX366" s="442">
        <f t="shared" si="656"/>
        <v>0</v>
      </c>
      <c r="BY366" s="442">
        <f t="shared" si="656"/>
        <v>0</v>
      </c>
      <c r="BZ366" s="442">
        <f t="shared" si="656"/>
        <v>0</v>
      </c>
      <c r="CA366" s="442">
        <f t="shared" si="656"/>
        <v>0</v>
      </c>
      <c r="CB366" s="442">
        <f t="shared" si="656"/>
        <v>0</v>
      </c>
      <c r="CC366" s="442">
        <f t="shared" si="656"/>
        <v>0</v>
      </c>
      <c r="CD366" s="442">
        <f t="shared" si="656"/>
        <v>0</v>
      </c>
      <c r="CE366" s="442">
        <f t="shared" si="656"/>
        <v>0</v>
      </c>
      <c r="CF366" s="442">
        <f t="shared" si="656"/>
        <v>0</v>
      </c>
      <c r="CG366" s="442">
        <f t="shared" si="656"/>
        <v>0</v>
      </c>
      <c r="CH366" s="442">
        <f t="shared" si="656"/>
        <v>0</v>
      </c>
      <c r="CI366" s="442">
        <f t="shared" si="656"/>
        <v>0</v>
      </c>
      <c r="CJ366" s="442">
        <f t="shared" si="656"/>
        <v>0</v>
      </c>
      <c r="CK366" s="442">
        <f t="shared" si="656"/>
        <v>0</v>
      </c>
      <c r="CL366" s="442">
        <f t="shared" si="656"/>
        <v>0</v>
      </c>
      <c r="CM366" s="442">
        <f t="shared" si="656"/>
        <v>0</v>
      </c>
      <c r="CN366" s="442">
        <f t="shared" si="656"/>
        <v>0</v>
      </c>
      <c r="CO366" s="442">
        <f t="shared" si="656"/>
        <v>0</v>
      </c>
      <c r="CP366" s="442">
        <f t="shared" si="656"/>
        <v>0</v>
      </c>
      <c r="CQ366" s="442">
        <f t="shared" si="656"/>
        <v>0</v>
      </c>
      <c r="CR366" s="442">
        <f t="shared" si="656"/>
        <v>0</v>
      </c>
      <c r="CS366" s="442">
        <f t="shared" si="656"/>
        <v>0</v>
      </c>
      <c r="CT366" s="442">
        <f t="shared" si="656"/>
        <v>0</v>
      </c>
      <c r="CU366" s="442">
        <f t="shared" si="656"/>
        <v>0</v>
      </c>
      <c r="CV366" s="442">
        <f t="shared" si="656"/>
        <v>0</v>
      </c>
      <c r="CW366" s="442">
        <f t="shared" si="656"/>
        <v>0</v>
      </c>
      <c r="CX366" s="442">
        <f t="shared" si="656"/>
        <v>0</v>
      </c>
      <c r="CY366" s="442">
        <f t="shared" si="656"/>
        <v>0</v>
      </c>
    </row>
    <row r="367" spans="1:103" s="428" customFormat="1">
      <c r="A367" s="460"/>
      <c r="B367" s="506" t="s">
        <v>9</v>
      </c>
      <c r="C367" s="553">
        <f>C284</f>
        <v>0</v>
      </c>
      <c r="D367" s="513" t="s">
        <v>12</v>
      </c>
      <c r="E367" s="506"/>
      <c r="F367" s="507"/>
      <c r="G367" s="507">
        <f t="shared" si="647"/>
        <v>3173943836.6496263</v>
      </c>
      <c r="H367" s="507" t="s">
        <v>136</v>
      </c>
      <c r="I367" s="507"/>
      <c r="J367" s="507">
        <f t="shared" ref="J367:AO367" si="657">SUM(J364:J366)</f>
        <v>0</v>
      </c>
      <c r="K367" s="507">
        <f t="shared" si="657"/>
        <v>0</v>
      </c>
      <c r="L367" s="507">
        <f t="shared" si="657"/>
        <v>0</v>
      </c>
      <c r="M367" s="507">
        <f t="shared" si="657"/>
        <v>0</v>
      </c>
      <c r="N367" s="507">
        <f t="shared" si="657"/>
        <v>0</v>
      </c>
      <c r="O367" s="507">
        <f t="shared" si="657"/>
        <v>0</v>
      </c>
      <c r="P367" s="507">
        <f t="shared" si="657"/>
        <v>-669816769</v>
      </c>
      <c r="Q367" s="507">
        <f t="shared" si="657"/>
        <v>-87469697.571428567</v>
      </c>
      <c r="R367" s="507">
        <f t="shared" si="657"/>
        <v>-87690197.571428567</v>
      </c>
      <c r="S367" s="507">
        <f t="shared" si="657"/>
        <v>-87910697.571428567</v>
      </c>
      <c r="T367" s="507">
        <f t="shared" si="657"/>
        <v>-88131197.571428567</v>
      </c>
      <c r="U367" s="507">
        <f t="shared" si="657"/>
        <v>-88351697.571428567</v>
      </c>
      <c r="V367" s="507">
        <f t="shared" si="657"/>
        <v>-88572197.571428567</v>
      </c>
      <c r="W367" s="507">
        <f t="shared" si="657"/>
        <v>-88792697.571428567</v>
      </c>
      <c r="X367" s="507">
        <f t="shared" si="657"/>
        <v>-89013197.571428567</v>
      </c>
      <c r="Y367" s="507">
        <f t="shared" si="657"/>
        <v>-89233697.571428567</v>
      </c>
      <c r="Z367" s="507">
        <f t="shared" si="657"/>
        <v>-89454197.571428567</v>
      </c>
      <c r="AA367" s="507">
        <f t="shared" si="657"/>
        <v>-89674697.571428567</v>
      </c>
      <c r="AB367" s="507">
        <f t="shared" si="657"/>
        <v>-89895197.571428567</v>
      </c>
      <c r="AC367" s="507">
        <f t="shared" si="657"/>
        <v>-90115697.571428567</v>
      </c>
      <c r="AD367" s="507">
        <f t="shared" si="657"/>
        <v>-90336197.571428552</v>
      </c>
      <c r="AE367" s="507">
        <f t="shared" si="657"/>
        <v>12672476.629912445</v>
      </c>
      <c r="AF367" s="507">
        <f t="shared" si="657"/>
        <v>12771737.00252182</v>
      </c>
      <c r="AG367" s="507">
        <f t="shared" si="657"/>
        <v>12766020.335855152</v>
      </c>
      <c r="AH367" s="507">
        <f t="shared" si="657"/>
        <v>12760303.669188486</v>
      </c>
      <c r="AI367" s="507">
        <f t="shared" si="657"/>
        <v>12754587.00252182</v>
      </c>
      <c r="AJ367" s="507">
        <f t="shared" si="657"/>
        <v>12748870.335855152</v>
      </c>
      <c r="AK367" s="507">
        <f t="shared" si="657"/>
        <v>12743153.669188486</v>
      </c>
      <c r="AL367" s="507">
        <f t="shared" si="657"/>
        <v>12737437.00252182</v>
      </c>
      <c r="AM367" s="507">
        <f t="shared" si="657"/>
        <v>12731720.335855154</v>
      </c>
      <c r="AN367" s="507">
        <f t="shared" si="657"/>
        <v>12726003.669188486</v>
      </c>
      <c r="AO367" s="507">
        <f t="shared" si="657"/>
        <v>12720287.00252182</v>
      </c>
      <c r="AP367" s="507">
        <f t="shared" ref="AP367:BU367" si="658">SUM(AP364:AP366)</f>
        <v>12714570.335855154</v>
      </c>
      <c r="AQ367" s="507">
        <f t="shared" si="658"/>
        <v>12881130.289188486</v>
      </c>
      <c r="AR367" s="507">
        <f t="shared" si="658"/>
        <v>12875413.62252182</v>
      </c>
      <c r="AS367" s="507">
        <f t="shared" si="658"/>
        <v>12869696.955855152</v>
      </c>
      <c r="AT367" s="507">
        <f t="shared" si="658"/>
        <v>12863980.289188486</v>
      </c>
      <c r="AU367" s="507">
        <f t="shared" si="658"/>
        <v>12858263.62252182</v>
      </c>
      <c r="AV367" s="507">
        <f t="shared" si="658"/>
        <v>12852546.955855152</v>
      </c>
      <c r="AW367" s="507">
        <f t="shared" si="658"/>
        <v>12846830.289188486</v>
      </c>
      <c r="AX367" s="507">
        <f t="shared" si="658"/>
        <v>12841113.62252182</v>
      </c>
      <c r="AY367" s="507">
        <f t="shared" si="658"/>
        <v>12835396.955855152</v>
      </c>
      <c r="AZ367" s="507">
        <f t="shared" si="658"/>
        <v>12829680.289188486</v>
      </c>
      <c r="BA367" s="507">
        <f t="shared" si="658"/>
        <v>12823963.62252182</v>
      </c>
      <c r="BB367" s="507">
        <f t="shared" si="658"/>
        <v>12818246.955855152</v>
      </c>
      <c r="BC367" s="507">
        <f t="shared" si="658"/>
        <v>13075262.893888487</v>
      </c>
      <c r="BD367" s="507">
        <f t="shared" si="658"/>
        <v>13069546.227221821</v>
      </c>
      <c r="BE367" s="507">
        <f t="shared" si="658"/>
        <v>13063829.560555153</v>
      </c>
      <c r="BF367" s="507">
        <f t="shared" si="658"/>
        <v>13058112.893888487</v>
      </c>
      <c r="BG367" s="507">
        <f t="shared" si="658"/>
        <v>13052396.227221821</v>
      </c>
      <c r="BH367" s="507">
        <f t="shared" si="658"/>
        <v>13046679.560555153</v>
      </c>
      <c r="BI367" s="507">
        <f t="shared" si="658"/>
        <v>13040962.893888487</v>
      </c>
      <c r="BJ367" s="507">
        <f t="shared" si="658"/>
        <v>13035246.227221821</v>
      </c>
      <c r="BK367" s="507">
        <f t="shared" si="658"/>
        <v>13029529.560555153</v>
      </c>
      <c r="BL367" s="507">
        <f t="shared" si="658"/>
        <v>13023812.893888487</v>
      </c>
      <c r="BM367" s="507">
        <f t="shared" si="658"/>
        <v>13018096.227221821</v>
      </c>
      <c r="BN367" s="507">
        <f t="shared" si="658"/>
        <v>13012379.560555153</v>
      </c>
      <c r="BO367" s="507">
        <f t="shared" si="658"/>
        <v>13187265.172962986</v>
      </c>
      <c r="BP367" s="507">
        <f t="shared" si="658"/>
        <v>13181548.50629632</v>
      </c>
      <c r="BQ367" s="507">
        <f t="shared" si="658"/>
        <v>13175831.839629654</v>
      </c>
      <c r="BR367" s="507"/>
      <c r="BS367" s="507">
        <f t="shared" ref="BS367:CY367" si="659">SUM(BS364:BS366)</f>
        <v>-1109370256.8571429</v>
      </c>
      <c r="BT367" s="507">
        <f t="shared" si="659"/>
        <v>-763671990.1821332</v>
      </c>
      <c r="BU367" s="507">
        <f t="shared" si="659"/>
        <v>151753973.89026183</v>
      </c>
      <c r="BV367" s="507">
        <f t="shared" si="659"/>
        <v>148947661.28436184</v>
      </c>
      <c r="BW367" s="507">
        <f t="shared" si="659"/>
        <v>151854061.56388533</v>
      </c>
      <c r="BX367" s="507">
        <f t="shared" si="659"/>
        <v>160942485.81345555</v>
      </c>
      <c r="BY367" s="507">
        <f t="shared" si="659"/>
        <v>163474520.97425503</v>
      </c>
      <c r="BZ367" s="507">
        <f t="shared" si="659"/>
        <v>163568407.95792711</v>
      </c>
      <c r="CA367" s="507">
        <f t="shared" si="659"/>
        <v>166202937.01206776</v>
      </c>
      <c r="CB367" s="507">
        <f t="shared" si="659"/>
        <v>168918568.15832078</v>
      </c>
      <c r="CC367" s="507">
        <f t="shared" si="659"/>
        <v>171888708.77346858</v>
      </c>
      <c r="CD367" s="507">
        <f t="shared" si="659"/>
        <v>175355411.21476385</v>
      </c>
      <c r="CE367" s="507">
        <f t="shared" si="659"/>
        <v>169862428.36114109</v>
      </c>
      <c r="CF367" s="507">
        <f t="shared" si="659"/>
        <v>169862428.36114109</v>
      </c>
      <c r="CG367" s="507">
        <f t="shared" si="659"/>
        <v>169862428.36114109</v>
      </c>
      <c r="CH367" s="507">
        <f t="shared" si="659"/>
        <v>169862428.36114109</v>
      </c>
      <c r="CI367" s="507">
        <f t="shared" si="659"/>
        <v>169862428.36114109</v>
      </c>
      <c r="CJ367" s="507">
        <f t="shared" si="659"/>
        <v>169862428.36114109</v>
      </c>
      <c r="CK367" s="507">
        <f t="shared" si="659"/>
        <v>169862428.36114109</v>
      </c>
      <c r="CL367" s="507">
        <f t="shared" si="659"/>
        <v>169862428.36114109</v>
      </c>
      <c r="CM367" s="507">
        <f t="shared" si="659"/>
        <v>169862428.36114109</v>
      </c>
      <c r="CN367" s="507">
        <f t="shared" si="659"/>
        <v>166699940.14864108</v>
      </c>
      <c r="CO367" s="507">
        <f t="shared" si="659"/>
        <v>157212475.51114106</v>
      </c>
      <c r="CP367" s="507">
        <f t="shared" si="659"/>
        <v>157212475.51114106</v>
      </c>
      <c r="CQ367" s="507">
        <f t="shared" si="659"/>
        <v>157212475.51114106</v>
      </c>
      <c r="CR367" s="507">
        <f t="shared" si="659"/>
        <v>157212475.51114106</v>
      </c>
      <c r="CS367" s="507">
        <f t="shared" si="659"/>
        <v>157212475.51114106</v>
      </c>
      <c r="CT367" s="507">
        <f t="shared" si="659"/>
        <v>157212475.51114106</v>
      </c>
      <c r="CU367" s="507">
        <f t="shared" si="659"/>
        <v>157212475.51114106</v>
      </c>
      <c r="CV367" s="507">
        <f t="shared" si="659"/>
        <v>157212475.51114106</v>
      </c>
      <c r="CW367" s="507">
        <f t="shared" si="659"/>
        <v>157212475.51114106</v>
      </c>
      <c r="CX367" s="507">
        <f t="shared" si="659"/>
        <v>157068539.7160756</v>
      </c>
      <c r="CY367" s="507">
        <f t="shared" si="659"/>
        <v>156636732.33087924</v>
      </c>
    </row>
    <row r="368" spans="1:103">
      <c r="B368" s="427" t="s">
        <v>24</v>
      </c>
      <c r="F368" s="442"/>
      <c r="G368" s="442">
        <f t="shared" si="647"/>
        <v>-154178500</v>
      </c>
      <c r="H368" s="442" t="s">
        <v>136</v>
      </c>
      <c r="I368" s="442"/>
      <c r="J368" s="442">
        <f t="shared" ref="J368:AO368" si="660">-J361</f>
        <v>0</v>
      </c>
      <c r="K368" s="442">
        <f t="shared" si="660"/>
        <v>0</v>
      </c>
      <c r="L368" s="442">
        <f t="shared" si="660"/>
        <v>0</v>
      </c>
      <c r="M368" s="442">
        <f t="shared" si="660"/>
        <v>0</v>
      </c>
      <c r="N368" s="442">
        <f t="shared" si="660"/>
        <v>0</v>
      </c>
      <c r="O368" s="442">
        <f t="shared" si="660"/>
        <v>0</v>
      </c>
      <c r="P368" s="442">
        <f t="shared" si="660"/>
        <v>-612500.00000000012</v>
      </c>
      <c r="Q368" s="442">
        <f t="shared" si="660"/>
        <v>-1289458.3333333335</v>
      </c>
      <c r="R368" s="442">
        <f t="shared" si="660"/>
        <v>-1418375</v>
      </c>
      <c r="S368" s="442">
        <f t="shared" si="660"/>
        <v>-1547291.6666666667</v>
      </c>
      <c r="T368" s="442">
        <f t="shared" si="660"/>
        <v>-1676208.3333333337</v>
      </c>
      <c r="U368" s="442">
        <f t="shared" si="660"/>
        <v>-1805125.0000000002</v>
      </c>
      <c r="V368" s="442">
        <f t="shared" si="660"/>
        <v>-1934041.666666667</v>
      </c>
      <c r="W368" s="442">
        <f t="shared" si="660"/>
        <v>-2062958.3333333337</v>
      </c>
      <c r="X368" s="442">
        <f t="shared" si="660"/>
        <v>-2191875.0000000005</v>
      </c>
      <c r="Y368" s="442">
        <f t="shared" si="660"/>
        <v>-2320791.666666667</v>
      </c>
      <c r="Z368" s="442">
        <f t="shared" si="660"/>
        <v>-2449708.3333333335</v>
      </c>
      <c r="AA368" s="442">
        <f t="shared" si="660"/>
        <v>-2578625.0000000005</v>
      </c>
      <c r="AB368" s="442">
        <f t="shared" si="660"/>
        <v>-2707541.666666667</v>
      </c>
      <c r="AC368" s="442">
        <f t="shared" si="660"/>
        <v>-2836458.3333333335</v>
      </c>
      <c r="AD368" s="442">
        <f t="shared" si="660"/>
        <v>-2965375</v>
      </c>
      <c r="AE368" s="442">
        <f t="shared" si="660"/>
        <v>-3015541.6666666665</v>
      </c>
      <c r="AF368" s="442">
        <f t="shared" si="660"/>
        <v>-2986958.3333333335</v>
      </c>
      <c r="AG368" s="442">
        <f t="shared" si="660"/>
        <v>-2958375</v>
      </c>
      <c r="AH368" s="442">
        <f t="shared" si="660"/>
        <v>-2929791.6666666665</v>
      </c>
      <c r="AI368" s="442">
        <f t="shared" si="660"/>
        <v>-2901208.3333333335</v>
      </c>
      <c r="AJ368" s="442">
        <f t="shared" si="660"/>
        <v>-2872625</v>
      </c>
      <c r="AK368" s="442">
        <f t="shared" si="660"/>
        <v>-2844041.6666666665</v>
      </c>
      <c r="AL368" s="442">
        <f t="shared" si="660"/>
        <v>-2815458.3333333335</v>
      </c>
      <c r="AM368" s="442">
        <f t="shared" si="660"/>
        <v>-2786875.0000000005</v>
      </c>
      <c r="AN368" s="442">
        <f t="shared" si="660"/>
        <v>-2758291.666666667</v>
      </c>
      <c r="AO368" s="442">
        <f t="shared" si="660"/>
        <v>-2729708.3333333335</v>
      </c>
      <c r="AP368" s="442">
        <f t="shared" ref="AP368:BQ368" si="661">-AP361</f>
        <v>-2701125.0000000005</v>
      </c>
      <c r="AQ368" s="442">
        <f t="shared" si="661"/>
        <v>-2672541.666666667</v>
      </c>
      <c r="AR368" s="442">
        <f t="shared" si="661"/>
        <v>-2643958.3333333335</v>
      </c>
      <c r="AS368" s="442">
        <f t="shared" si="661"/>
        <v>-2615375.0000000005</v>
      </c>
      <c r="AT368" s="442">
        <f t="shared" si="661"/>
        <v>-2586791.666666667</v>
      </c>
      <c r="AU368" s="442">
        <f t="shared" si="661"/>
        <v>-2558208.3333333335</v>
      </c>
      <c r="AV368" s="442">
        <f t="shared" si="661"/>
        <v>-2529625.0000000005</v>
      </c>
      <c r="AW368" s="442">
        <f t="shared" si="661"/>
        <v>-2501041.666666667</v>
      </c>
      <c r="AX368" s="442">
        <f t="shared" si="661"/>
        <v>-2472458.3333333335</v>
      </c>
      <c r="AY368" s="442">
        <f t="shared" si="661"/>
        <v>-2443875.0000000005</v>
      </c>
      <c r="AZ368" s="442">
        <f t="shared" si="661"/>
        <v>-2415291.666666667</v>
      </c>
      <c r="BA368" s="442">
        <f t="shared" si="661"/>
        <v>-2386708.3333333335</v>
      </c>
      <c r="BB368" s="442">
        <f t="shared" si="661"/>
        <v>-2358125.0000000005</v>
      </c>
      <c r="BC368" s="442">
        <f t="shared" si="661"/>
        <v>-2329541.666666667</v>
      </c>
      <c r="BD368" s="442">
        <f t="shared" si="661"/>
        <v>-2300958.3333333335</v>
      </c>
      <c r="BE368" s="442">
        <f t="shared" si="661"/>
        <v>-2272375.0000000005</v>
      </c>
      <c r="BF368" s="442">
        <f t="shared" si="661"/>
        <v>-2243791.666666667</v>
      </c>
      <c r="BG368" s="442">
        <f t="shared" si="661"/>
        <v>-2215208.3333333335</v>
      </c>
      <c r="BH368" s="442">
        <f t="shared" si="661"/>
        <v>-2186625.0000000005</v>
      </c>
      <c r="BI368" s="442">
        <f t="shared" si="661"/>
        <v>-2158041.666666667</v>
      </c>
      <c r="BJ368" s="442">
        <f t="shared" si="661"/>
        <v>-2129458.3333333335</v>
      </c>
      <c r="BK368" s="442">
        <f t="shared" si="661"/>
        <v>-2100875.0000000005</v>
      </c>
      <c r="BL368" s="442">
        <f t="shared" si="661"/>
        <v>-2072291.666666667</v>
      </c>
      <c r="BM368" s="442">
        <f t="shared" si="661"/>
        <v>-2043708.3333333337</v>
      </c>
      <c r="BN368" s="442">
        <f t="shared" si="661"/>
        <v>-2015125.0000000002</v>
      </c>
      <c r="BO368" s="442">
        <f t="shared" si="661"/>
        <v>-1986541.666666667</v>
      </c>
      <c r="BP368" s="442">
        <f t="shared" si="661"/>
        <v>-1957958.3333333337</v>
      </c>
      <c r="BQ368" s="442">
        <f t="shared" si="661"/>
        <v>-1929375.0000000002</v>
      </c>
      <c r="BR368" s="442"/>
      <c r="BS368" s="442">
        <f t="shared" ref="BS368:CY368" si="662">-BS361</f>
        <v>-33957000</v>
      </c>
      <c r="BT368" s="442">
        <f t="shared" si="662"/>
        <v>-29841000</v>
      </c>
      <c r="BU368" s="442">
        <f t="shared" si="662"/>
        <v>-25725000.000000004</v>
      </c>
      <c r="BV368" s="442">
        <f t="shared" si="662"/>
        <v>0</v>
      </c>
      <c r="BW368" s="442">
        <f t="shared" si="662"/>
        <v>0</v>
      </c>
      <c r="BX368" s="442">
        <f t="shared" si="662"/>
        <v>-20923000.000000004</v>
      </c>
      <c r="BY368" s="442">
        <f t="shared" si="662"/>
        <v>-16807000</v>
      </c>
      <c r="BZ368" s="442">
        <f t="shared" si="662"/>
        <v>-12691000.000000002</v>
      </c>
      <c r="CA368" s="442">
        <f t="shared" si="662"/>
        <v>-8575000</v>
      </c>
      <c r="CB368" s="442">
        <f t="shared" si="662"/>
        <v>-4459000</v>
      </c>
      <c r="CC368" s="442">
        <f t="shared" si="662"/>
        <v>-1200500</v>
      </c>
      <c r="CD368" s="442">
        <f t="shared" si="662"/>
        <v>0</v>
      </c>
      <c r="CE368" s="442">
        <f t="shared" si="662"/>
        <v>0</v>
      </c>
      <c r="CF368" s="442">
        <f t="shared" si="662"/>
        <v>0</v>
      </c>
      <c r="CG368" s="442">
        <f t="shared" si="662"/>
        <v>0</v>
      </c>
      <c r="CH368" s="442">
        <f t="shared" si="662"/>
        <v>0</v>
      </c>
      <c r="CI368" s="442">
        <f t="shared" si="662"/>
        <v>0</v>
      </c>
      <c r="CJ368" s="442">
        <f t="shared" si="662"/>
        <v>0</v>
      </c>
      <c r="CK368" s="442">
        <f t="shared" si="662"/>
        <v>0</v>
      </c>
      <c r="CL368" s="442">
        <f t="shared" si="662"/>
        <v>0</v>
      </c>
      <c r="CM368" s="442">
        <f t="shared" si="662"/>
        <v>0</v>
      </c>
      <c r="CN368" s="442">
        <f t="shared" si="662"/>
        <v>0</v>
      </c>
      <c r="CO368" s="442">
        <f t="shared" si="662"/>
        <v>0</v>
      </c>
      <c r="CP368" s="442">
        <f t="shared" si="662"/>
        <v>0</v>
      </c>
      <c r="CQ368" s="442">
        <f t="shared" si="662"/>
        <v>0</v>
      </c>
      <c r="CR368" s="442">
        <f t="shared" si="662"/>
        <v>0</v>
      </c>
      <c r="CS368" s="442">
        <f t="shared" si="662"/>
        <v>0</v>
      </c>
      <c r="CT368" s="442">
        <f t="shared" si="662"/>
        <v>0</v>
      </c>
      <c r="CU368" s="442">
        <f t="shared" si="662"/>
        <v>0</v>
      </c>
      <c r="CV368" s="442">
        <f t="shared" si="662"/>
        <v>0</v>
      </c>
      <c r="CW368" s="442">
        <f t="shared" si="662"/>
        <v>0</v>
      </c>
      <c r="CX368" s="442">
        <f t="shared" si="662"/>
        <v>0</v>
      </c>
      <c r="CY368" s="442">
        <f t="shared" si="662"/>
        <v>0</v>
      </c>
    </row>
    <row r="369" spans="1:103">
      <c r="B369" s="427" t="s">
        <v>51</v>
      </c>
      <c r="F369" s="442"/>
      <c r="G369" s="442">
        <f t="shared" si="647"/>
        <v>1176000000</v>
      </c>
      <c r="H369" s="442" t="s">
        <v>136</v>
      </c>
      <c r="I369" s="442"/>
      <c r="J369" s="442">
        <f t="shared" ref="J369:AO369" si="663">J358</f>
        <v>0</v>
      </c>
      <c r="K369" s="442">
        <f t="shared" si="663"/>
        <v>0</v>
      </c>
      <c r="L369" s="442">
        <f t="shared" si="663"/>
        <v>0</v>
      </c>
      <c r="M369" s="442">
        <f t="shared" si="663"/>
        <v>0</v>
      </c>
      <c r="N369" s="442">
        <f t="shared" si="663"/>
        <v>0</v>
      </c>
      <c r="O369" s="442">
        <f t="shared" si="663"/>
        <v>0</v>
      </c>
      <c r="P369" s="442">
        <f t="shared" si="663"/>
        <v>420000000</v>
      </c>
      <c r="Q369" s="442">
        <f t="shared" si="663"/>
        <v>54000000</v>
      </c>
      <c r="R369" s="442">
        <f t="shared" si="663"/>
        <v>54000000</v>
      </c>
      <c r="S369" s="442">
        <f t="shared" si="663"/>
        <v>54000000</v>
      </c>
      <c r="T369" s="442">
        <f t="shared" si="663"/>
        <v>54000000</v>
      </c>
      <c r="U369" s="442">
        <f t="shared" si="663"/>
        <v>54000000</v>
      </c>
      <c r="V369" s="442">
        <f t="shared" si="663"/>
        <v>54000000</v>
      </c>
      <c r="W369" s="442">
        <f t="shared" si="663"/>
        <v>54000000</v>
      </c>
      <c r="X369" s="442">
        <f t="shared" si="663"/>
        <v>54000000</v>
      </c>
      <c r="Y369" s="442">
        <f t="shared" si="663"/>
        <v>54000000</v>
      </c>
      <c r="Z369" s="442">
        <f t="shared" si="663"/>
        <v>54000000</v>
      </c>
      <c r="AA369" s="442">
        <f t="shared" si="663"/>
        <v>54000000</v>
      </c>
      <c r="AB369" s="442">
        <f t="shared" si="663"/>
        <v>54000000</v>
      </c>
      <c r="AC369" s="442">
        <f t="shared" si="663"/>
        <v>54000000</v>
      </c>
      <c r="AD369" s="442">
        <f t="shared" si="663"/>
        <v>54000000</v>
      </c>
      <c r="AE369" s="442">
        <f t="shared" si="663"/>
        <v>0</v>
      </c>
      <c r="AF369" s="442">
        <f t="shared" si="663"/>
        <v>0</v>
      </c>
      <c r="AG369" s="442">
        <f t="shared" si="663"/>
        <v>0</v>
      </c>
      <c r="AH369" s="442">
        <f t="shared" si="663"/>
        <v>0</v>
      </c>
      <c r="AI369" s="442">
        <f t="shared" si="663"/>
        <v>0</v>
      </c>
      <c r="AJ369" s="442">
        <f t="shared" si="663"/>
        <v>0</v>
      </c>
      <c r="AK369" s="442">
        <f t="shared" si="663"/>
        <v>0</v>
      </c>
      <c r="AL369" s="442">
        <f t="shared" si="663"/>
        <v>0</v>
      </c>
      <c r="AM369" s="442">
        <f t="shared" si="663"/>
        <v>0</v>
      </c>
      <c r="AN369" s="442">
        <f t="shared" si="663"/>
        <v>0</v>
      </c>
      <c r="AO369" s="442">
        <f t="shared" si="663"/>
        <v>0</v>
      </c>
      <c r="AP369" s="442">
        <f t="shared" ref="AP369:BQ369" si="664">AP358</f>
        <v>0</v>
      </c>
      <c r="AQ369" s="442">
        <f t="shared" si="664"/>
        <v>0</v>
      </c>
      <c r="AR369" s="442">
        <f t="shared" si="664"/>
        <v>0</v>
      </c>
      <c r="AS369" s="442">
        <f t="shared" si="664"/>
        <v>0</v>
      </c>
      <c r="AT369" s="442">
        <f t="shared" si="664"/>
        <v>0</v>
      </c>
      <c r="AU369" s="442">
        <f t="shared" si="664"/>
        <v>0</v>
      </c>
      <c r="AV369" s="442">
        <f t="shared" si="664"/>
        <v>0</v>
      </c>
      <c r="AW369" s="442">
        <f t="shared" si="664"/>
        <v>0</v>
      </c>
      <c r="AX369" s="442">
        <f t="shared" si="664"/>
        <v>0</v>
      </c>
      <c r="AY369" s="442">
        <f t="shared" si="664"/>
        <v>0</v>
      </c>
      <c r="AZ369" s="442">
        <f t="shared" si="664"/>
        <v>0</v>
      </c>
      <c r="BA369" s="442">
        <f t="shared" si="664"/>
        <v>0</v>
      </c>
      <c r="BB369" s="442">
        <f t="shared" si="664"/>
        <v>0</v>
      </c>
      <c r="BC369" s="442">
        <f t="shared" si="664"/>
        <v>0</v>
      </c>
      <c r="BD369" s="442">
        <f t="shared" si="664"/>
        <v>0</v>
      </c>
      <c r="BE369" s="442">
        <f t="shared" si="664"/>
        <v>0</v>
      </c>
      <c r="BF369" s="442">
        <f t="shared" si="664"/>
        <v>0</v>
      </c>
      <c r="BG369" s="442">
        <f t="shared" si="664"/>
        <v>0</v>
      </c>
      <c r="BH369" s="442">
        <f t="shared" si="664"/>
        <v>0</v>
      </c>
      <c r="BI369" s="442">
        <f t="shared" si="664"/>
        <v>0</v>
      </c>
      <c r="BJ369" s="442">
        <f t="shared" si="664"/>
        <v>0</v>
      </c>
      <c r="BK369" s="442">
        <f t="shared" si="664"/>
        <v>0</v>
      </c>
      <c r="BL369" s="442">
        <f t="shared" si="664"/>
        <v>0</v>
      </c>
      <c r="BM369" s="442">
        <f t="shared" si="664"/>
        <v>0</v>
      </c>
      <c r="BN369" s="442">
        <f t="shared" si="664"/>
        <v>0</v>
      </c>
      <c r="BO369" s="442">
        <f t="shared" si="664"/>
        <v>0</v>
      </c>
      <c r="BP369" s="442">
        <f t="shared" si="664"/>
        <v>0</v>
      </c>
      <c r="BQ369" s="442">
        <f t="shared" si="664"/>
        <v>0</v>
      </c>
      <c r="BR369" s="442"/>
      <c r="BS369" s="442">
        <f t="shared" ref="BS369:CY369" si="665">BS358</f>
        <v>690000000</v>
      </c>
      <c r="BT369" s="442">
        <f t="shared" si="665"/>
        <v>486000000</v>
      </c>
      <c r="BU369" s="442">
        <f t="shared" si="665"/>
        <v>0</v>
      </c>
      <c r="BV369" s="442">
        <f t="shared" si="665"/>
        <v>0</v>
      </c>
      <c r="BW369" s="442">
        <f t="shared" si="665"/>
        <v>0</v>
      </c>
      <c r="BX369" s="442">
        <f t="shared" si="665"/>
        <v>0</v>
      </c>
      <c r="BY369" s="442">
        <f t="shared" si="665"/>
        <v>0</v>
      </c>
      <c r="BZ369" s="442">
        <f t="shared" si="665"/>
        <v>0</v>
      </c>
      <c r="CA369" s="442">
        <f t="shared" si="665"/>
        <v>0</v>
      </c>
      <c r="CB369" s="442">
        <f t="shared" si="665"/>
        <v>0</v>
      </c>
      <c r="CC369" s="442">
        <f t="shared" si="665"/>
        <v>0</v>
      </c>
      <c r="CD369" s="442">
        <f t="shared" si="665"/>
        <v>0</v>
      </c>
      <c r="CE369" s="442">
        <f t="shared" si="665"/>
        <v>0</v>
      </c>
      <c r="CF369" s="442">
        <f t="shared" si="665"/>
        <v>0</v>
      </c>
      <c r="CG369" s="442">
        <f t="shared" si="665"/>
        <v>0</v>
      </c>
      <c r="CH369" s="442">
        <f t="shared" si="665"/>
        <v>0</v>
      </c>
      <c r="CI369" s="442">
        <f t="shared" si="665"/>
        <v>0</v>
      </c>
      <c r="CJ369" s="442">
        <f t="shared" si="665"/>
        <v>0</v>
      </c>
      <c r="CK369" s="442">
        <f t="shared" si="665"/>
        <v>0</v>
      </c>
      <c r="CL369" s="442">
        <f t="shared" si="665"/>
        <v>0</v>
      </c>
      <c r="CM369" s="442">
        <f t="shared" si="665"/>
        <v>0</v>
      </c>
      <c r="CN369" s="442">
        <f t="shared" si="665"/>
        <v>0</v>
      </c>
      <c r="CO369" s="442">
        <f t="shared" si="665"/>
        <v>0</v>
      </c>
      <c r="CP369" s="442">
        <f t="shared" si="665"/>
        <v>0</v>
      </c>
      <c r="CQ369" s="442">
        <f t="shared" si="665"/>
        <v>0</v>
      </c>
      <c r="CR369" s="442">
        <f t="shared" si="665"/>
        <v>0</v>
      </c>
      <c r="CS369" s="442">
        <f t="shared" si="665"/>
        <v>0</v>
      </c>
      <c r="CT369" s="442">
        <f t="shared" si="665"/>
        <v>0</v>
      </c>
      <c r="CU369" s="442">
        <f t="shared" si="665"/>
        <v>0</v>
      </c>
      <c r="CV369" s="442">
        <f t="shared" si="665"/>
        <v>0</v>
      </c>
      <c r="CW369" s="442">
        <f t="shared" si="665"/>
        <v>0</v>
      </c>
      <c r="CX369" s="442">
        <f t="shared" si="665"/>
        <v>0</v>
      </c>
      <c r="CY369" s="442">
        <f t="shared" si="665"/>
        <v>0</v>
      </c>
    </row>
    <row r="370" spans="1:103">
      <c r="B370" s="427" t="s">
        <v>3</v>
      </c>
      <c r="F370" s="442"/>
      <c r="G370" s="442">
        <f t="shared" si="647"/>
        <v>-1176000000</v>
      </c>
      <c r="H370" s="442" t="s">
        <v>136</v>
      </c>
      <c r="I370" s="442"/>
      <c r="J370" s="442">
        <f t="shared" ref="J370:AO370" si="666">-J359</f>
        <v>0</v>
      </c>
      <c r="K370" s="442">
        <f t="shared" si="666"/>
        <v>0</v>
      </c>
      <c r="L370" s="442">
        <f t="shared" si="666"/>
        <v>0</v>
      </c>
      <c r="M370" s="442">
        <f t="shared" si="666"/>
        <v>0</v>
      </c>
      <c r="N370" s="442">
        <f t="shared" si="666"/>
        <v>0</v>
      </c>
      <c r="O370" s="442">
        <f t="shared" si="666"/>
        <v>0</v>
      </c>
      <c r="P370" s="442">
        <f t="shared" si="666"/>
        <v>0</v>
      </c>
      <c r="Q370" s="442">
        <f t="shared" si="666"/>
        <v>-9800000</v>
      </c>
      <c r="R370" s="442">
        <f t="shared" si="666"/>
        <v>-9800000</v>
      </c>
      <c r="S370" s="442">
        <f t="shared" si="666"/>
        <v>-9800000</v>
      </c>
      <c r="T370" s="442">
        <f t="shared" si="666"/>
        <v>-9800000</v>
      </c>
      <c r="U370" s="442">
        <f t="shared" si="666"/>
        <v>-9800000</v>
      </c>
      <c r="V370" s="442">
        <f t="shared" si="666"/>
        <v>-9800000</v>
      </c>
      <c r="W370" s="442">
        <f t="shared" si="666"/>
        <v>-9800000</v>
      </c>
      <c r="X370" s="442">
        <f t="shared" si="666"/>
        <v>-9800000</v>
      </c>
      <c r="Y370" s="442">
        <f t="shared" si="666"/>
        <v>-9800000</v>
      </c>
      <c r="Z370" s="442">
        <f t="shared" si="666"/>
        <v>-9800000</v>
      </c>
      <c r="AA370" s="442">
        <f t="shared" si="666"/>
        <v>-9800000</v>
      </c>
      <c r="AB370" s="442">
        <f t="shared" si="666"/>
        <v>-9800000</v>
      </c>
      <c r="AC370" s="442">
        <f t="shared" si="666"/>
        <v>-9800000</v>
      </c>
      <c r="AD370" s="442">
        <f t="shared" si="666"/>
        <v>-9800000</v>
      </c>
      <c r="AE370" s="442">
        <f t="shared" si="666"/>
        <v>-9800000</v>
      </c>
      <c r="AF370" s="442">
        <f t="shared" si="666"/>
        <v>-9800000</v>
      </c>
      <c r="AG370" s="442">
        <f t="shared" si="666"/>
        <v>-9800000</v>
      </c>
      <c r="AH370" s="442">
        <f t="shared" si="666"/>
        <v>-9800000</v>
      </c>
      <c r="AI370" s="442">
        <f t="shared" si="666"/>
        <v>-9800000</v>
      </c>
      <c r="AJ370" s="442">
        <f t="shared" si="666"/>
        <v>-9800000</v>
      </c>
      <c r="AK370" s="442">
        <f t="shared" si="666"/>
        <v>-9800000</v>
      </c>
      <c r="AL370" s="442">
        <f t="shared" si="666"/>
        <v>-9800000</v>
      </c>
      <c r="AM370" s="442">
        <f t="shared" si="666"/>
        <v>-9800000</v>
      </c>
      <c r="AN370" s="442">
        <f t="shared" si="666"/>
        <v>-9800000</v>
      </c>
      <c r="AO370" s="442">
        <f t="shared" si="666"/>
        <v>-9800000</v>
      </c>
      <c r="AP370" s="442">
        <f t="shared" ref="AP370:BQ370" si="667">-AP359</f>
        <v>-9800000</v>
      </c>
      <c r="AQ370" s="442">
        <f t="shared" si="667"/>
        <v>-9800000</v>
      </c>
      <c r="AR370" s="442">
        <f t="shared" si="667"/>
        <v>-9800000</v>
      </c>
      <c r="AS370" s="442">
        <f t="shared" si="667"/>
        <v>-9800000</v>
      </c>
      <c r="AT370" s="442">
        <f t="shared" si="667"/>
        <v>-9800000</v>
      </c>
      <c r="AU370" s="442">
        <f t="shared" si="667"/>
        <v>-9800000</v>
      </c>
      <c r="AV370" s="442">
        <f t="shared" si="667"/>
        <v>-9800000</v>
      </c>
      <c r="AW370" s="442">
        <f t="shared" si="667"/>
        <v>-9800000</v>
      </c>
      <c r="AX370" s="442">
        <f t="shared" si="667"/>
        <v>-9800000</v>
      </c>
      <c r="AY370" s="442">
        <f t="shared" si="667"/>
        <v>-9800000</v>
      </c>
      <c r="AZ370" s="442">
        <f t="shared" si="667"/>
        <v>-9800000</v>
      </c>
      <c r="BA370" s="442">
        <f t="shared" si="667"/>
        <v>-9800000</v>
      </c>
      <c r="BB370" s="442">
        <f t="shared" si="667"/>
        <v>-9800000</v>
      </c>
      <c r="BC370" s="442">
        <f t="shared" si="667"/>
        <v>-9800000</v>
      </c>
      <c r="BD370" s="442">
        <f t="shared" si="667"/>
        <v>-9800000</v>
      </c>
      <c r="BE370" s="442">
        <f t="shared" si="667"/>
        <v>-9800000</v>
      </c>
      <c r="BF370" s="442">
        <f t="shared" si="667"/>
        <v>-9800000</v>
      </c>
      <c r="BG370" s="442">
        <f t="shared" si="667"/>
        <v>-9800000</v>
      </c>
      <c r="BH370" s="442">
        <f t="shared" si="667"/>
        <v>-9800000</v>
      </c>
      <c r="BI370" s="442">
        <f t="shared" si="667"/>
        <v>-9800000</v>
      </c>
      <c r="BJ370" s="442">
        <f t="shared" si="667"/>
        <v>-9800000</v>
      </c>
      <c r="BK370" s="442">
        <f t="shared" si="667"/>
        <v>-9800000</v>
      </c>
      <c r="BL370" s="442">
        <f t="shared" si="667"/>
        <v>-9800000</v>
      </c>
      <c r="BM370" s="442">
        <f t="shared" si="667"/>
        <v>-9800000</v>
      </c>
      <c r="BN370" s="442">
        <f t="shared" si="667"/>
        <v>-9800000</v>
      </c>
      <c r="BO370" s="442">
        <f t="shared" si="667"/>
        <v>-9800000</v>
      </c>
      <c r="BP370" s="442">
        <f t="shared" si="667"/>
        <v>-9800000</v>
      </c>
      <c r="BQ370" s="442">
        <f t="shared" si="667"/>
        <v>-9800000</v>
      </c>
      <c r="BR370" s="442"/>
      <c r="BS370" s="442">
        <f t="shared" ref="BS370:CY370" si="668">-BS359</f>
        <v>-49000000</v>
      </c>
      <c r="BT370" s="442">
        <f t="shared" si="668"/>
        <v>-117600000</v>
      </c>
      <c r="BU370" s="442">
        <f t="shared" si="668"/>
        <v>-117600000</v>
      </c>
      <c r="BV370" s="442">
        <f t="shared" si="668"/>
        <v>-117600000</v>
      </c>
      <c r="BW370" s="442">
        <f t="shared" si="668"/>
        <v>-117600000</v>
      </c>
      <c r="BX370" s="442">
        <f t="shared" si="668"/>
        <v>-117600000</v>
      </c>
      <c r="BY370" s="442">
        <f t="shared" si="668"/>
        <v>-117600000</v>
      </c>
      <c r="BZ370" s="442">
        <f t="shared" si="668"/>
        <v>-117600000</v>
      </c>
      <c r="CA370" s="442">
        <f t="shared" si="668"/>
        <v>-117600000</v>
      </c>
      <c r="CB370" s="442">
        <f t="shared" si="668"/>
        <v>-117600000</v>
      </c>
      <c r="CC370" s="442">
        <f t="shared" si="668"/>
        <v>-68600000</v>
      </c>
      <c r="CD370" s="442">
        <f t="shared" si="668"/>
        <v>0</v>
      </c>
      <c r="CE370" s="442">
        <f t="shared" si="668"/>
        <v>0</v>
      </c>
      <c r="CF370" s="442">
        <f t="shared" si="668"/>
        <v>0</v>
      </c>
      <c r="CG370" s="442">
        <f t="shared" si="668"/>
        <v>0</v>
      </c>
      <c r="CH370" s="442">
        <f t="shared" si="668"/>
        <v>0</v>
      </c>
      <c r="CI370" s="442">
        <f t="shared" si="668"/>
        <v>0</v>
      </c>
      <c r="CJ370" s="442">
        <f t="shared" si="668"/>
        <v>0</v>
      </c>
      <c r="CK370" s="442">
        <f t="shared" si="668"/>
        <v>0</v>
      </c>
      <c r="CL370" s="442">
        <f t="shared" si="668"/>
        <v>0</v>
      </c>
      <c r="CM370" s="442">
        <f t="shared" si="668"/>
        <v>0</v>
      </c>
      <c r="CN370" s="442">
        <f t="shared" si="668"/>
        <v>0</v>
      </c>
      <c r="CO370" s="442">
        <f t="shared" si="668"/>
        <v>0</v>
      </c>
      <c r="CP370" s="442">
        <f t="shared" si="668"/>
        <v>0</v>
      </c>
      <c r="CQ370" s="442">
        <f t="shared" si="668"/>
        <v>0</v>
      </c>
      <c r="CR370" s="442">
        <f t="shared" si="668"/>
        <v>0</v>
      </c>
      <c r="CS370" s="442">
        <f t="shared" si="668"/>
        <v>0</v>
      </c>
      <c r="CT370" s="442">
        <f t="shared" si="668"/>
        <v>0</v>
      </c>
      <c r="CU370" s="442">
        <f t="shared" si="668"/>
        <v>0</v>
      </c>
      <c r="CV370" s="442">
        <f t="shared" si="668"/>
        <v>0</v>
      </c>
      <c r="CW370" s="442">
        <f t="shared" si="668"/>
        <v>0</v>
      </c>
      <c r="CX370" s="442">
        <f t="shared" si="668"/>
        <v>0</v>
      </c>
      <c r="CY370" s="442">
        <f t="shared" si="668"/>
        <v>0</v>
      </c>
    </row>
    <row r="371" spans="1:103" s="428" customFormat="1">
      <c r="A371" s="460"/>
      <c r="B371" s="506" t="s">
        <v>10</v>
      </c>
      <c r="C371" s="553">
        <v>0.15</v>
      </c>
      <c r="D371" s="513" t="s">
        <v>52</v>
      </c>
      <c r="E371" s="506"/>
      <c r="F371" s="507"/>
      <c r="G371" s="507">
        <f t="shared" si="647"/>
        <v>3019765336.6496263</v>
      </c>
      <c r="H371" s="507" t="s">
        <v>136</v>
      </c>
      <c r="I371" s="507"/>
      <c r="J371" s="507">
        <f t="shared" ref="J371:AO371" si="669">SUM(J367:J370)</f>
        <v>0</v>
      </c>
      <c r="K371" s="507">
        <f t="shared" si="669"/>
        <v>0</v>
      </c>
      <c r="L371" s="507">
        <f t="shared" si="669"/>
        <v>0</v>
      </c>
      <c r="M371" s="507">
        <f t="shared" si="669"/>
        <v>0</v>
      </c>
      <c r="N371" s="507">
        <f t="shared" si="669"/>
        <v>0</v>
      </c>
      <c r="O371" s="507">
        <f t="shared" si="669"/>
        <v>0</v>
      </c>
      <c r="P371" s="507">
        <f t="shared" si="669"/>
        <v>-250429269</v>
      </c>
      <c r="Q371" s="507">
        <f t="shared" si="669"/>
        <v>-44559155.904761896</v>
      </c>
      <c r="R371" s="507">
        <f t="shared" si="669"/>
        <v>-44908572.571428567</v>
      </c>
      <c r="S371" s="507">
        <f t="shared" si="669"/>
        <v>-45257989.238095239</v>
      </c>
      <c r="T371" s="507">
        <f t="shared" si="669"/>
        <v>-45607405.904761896</v>
      </c>
      <c r="U371" s="507">
        <f t="shared" si="669"/>
        <v>-45956822.571428567</v>
      </c>
      <c r="V371" s="507">
        <f t="shared" si="669"/>
        <v>-46306239.238095239</v>
      </c>
      <c r="W371" s="507">
        <f t="shared" si="669"/>
        <v>-46655655.904761896</v>
      </c>
      <c r="X371" s="507">
        <f t="shared" si="669"/>
        <v>-47005072.571428567</v>
      </c>
      <c r="Y371" s="507">
        <f t="shared" si="669"/>
        <v>-47354489.238095239</v>
      </c>
      <c r="Z371" s="507">
        <f t="shared" si="669"/>
        <v>-47703905.904761896</v>
      </c>
      <c r="AA371" s="507">
        <f t="shared" si="669"/>
        <v>-48053322.571428567</v>
      </c>
      <c r="AB371" s="507">
        <f t="shared" si="669"/>
        <v>-48402739.238095239</v>
      </c>
      <c r="AC371" s="507">
        <f t="shared" si="669"/>
        <v>-48752155.904761896</v>
      </c>
      <c r="AD371" s="507">
        <f t="shared" si="669"/>
        <v>-49101572.571428552</v>
      </c>
      <c r="AE371" s="507">
        <f t="shared" si="669"/>
        <v>-143065.03675422072</v>
      </c>
      <c r="AF371" s="507">
        <f t="shared" si="669"/>
        <v>-15221.330811513588</v>
      </c>
      <c r="AG371" s="507">
        <f t="shared" si="669"/>
        <v>7645.335855152458</v>
      </c>
      <c r="AH371" s="507">
        <f t="shared" si="669"/>
        <v>30512.002521820366</v>
      </c>
      <c r="AI371" s="507">
        <f t="shared" si="669"/>
        <v>53378.669188486412</v>
      </c>
      <c r="AJ371" s="507">
        <f t="shared" si="669"/>
        <v>76245.335855152458</v>
      </c>
      <c r="AK371" s="507">
        <f t="shared" si="669"/>
        <v>99112.002521820366</v>
      </c>
      <c r="AL371" s="507">
        <f t="shared" si="669"/>
        <v>121978.66918848641</v>
      </c>
      <c r="AM371" s="507">
        <f t="shared" si="669"/>
        <v>144845.33585515432</v>
      </c>
      <c r="AN371" s="507">
        <f t="shared" si="669"/>
        <v>167712.00252182037</v>
      </c>
      <c r="AO371" s="507">
        <f t="shared" si="669"/>
        <v>190578.66918848641</v>
      </c>
      <c r="AP371" s="507">
        <f t="shared" ref="AP371:BU371" si="670">SUM(AP367:AP370)</f>
        <v>213445.33585515432</v>
      </c>
      <c r="AQ371" s="507">
        <f t="shared" si="670"/>
        <v>408588.62252181768</v>
      </c>
      <c r="AR371" s="507">
        <f t="shared" si="670"/>
        <v>431455.28918848559</v>
      </c>
      <c r="AS371" s="507">
        <f t="shared" si="670"/>
        <v>454321.95585515164</v>
      </c>
      <c r="AT371" s="507">
        <f t="shared" si="670"/>
        <v>477188.62252181768</v>
      </c>
      <c r="AU371" s="507">
        <f t="shared" si="670"/>
        <v>500055.28918848559</v>
      </c>
      <c r="AV371" s="507">
        <f t="shared" si="670"/>
        <v>522921.95585515164</v>
      </c>
      <c r="AW371" s="507">
        <f t="shared" si="670"/>
        <v>545788.62252181768</v>
      </c>
      <c r="AX371" s="507">
        <f t="shared" si="670"/>
        <v>568655.28918848559</v>
      </c>
      <c r="AY371" s="507">
        <f t="shared" si="670"/>
        <v>591521.95585515164</v>
      </c>
      <c r="AZ371" s="507">
        <f t="shared" si="670"/>
        <v>614388.62252181768</v>
      </c>
      <c r="BA371" s="507">
        <f t="shared" si="670"/>
        <v>637255.28918848559</v>
      </c>
      <c r="BB371" s="507">
        <f t="shared" si="670"/>
        <v>660121.95585515164</v>
      </c>
      <c r="BC371" s="507">
        <f t="shared" si="670"/>
        <v>945721.2272218205</v>
      </c>
      <c r="BD371" s="507">
        <f t="shared" si="670"/>
        <v>968587.89388848655</v>
      </c>
      <c r="BE371" s="507">
        <f t="shared" si="670"/>
        <v>991454.5605551526</v>
      </c>
      <c r="BF371" s="507">
        <f t="shared" si="670"/>
        <v>1014321.2272218205</v>
      </c>
      <c r="BG371" s="507">
        <f t="shared" si="670"/>
        <v>1037187.8938884865</v>
      </c>
      <c r="BH371" s="507">
        <f t="shared" si="670"/>
        <v>1060054.5605551526</v>
      </c>
      <c r="BI371" s="507">
        <f t="shared" si="670"/>
        <v>1082921.2272218205</v>
      </c>
      <c r="BJ371" s="507">
        <f t="shared" si="670"/>
        <v>1105787.8938884865</v>
      </c>
      <c r="BK371" s="507">
        <f t="shared" si="670"/>
        <v>1128654.5605551526</v>
      </c>
      <c r="BL371" s="507">
        <f t="shared" si="670"/>
        <v>1151521.2272218205</v>
      </c>
      <c r="BM371" s="507">
        <f t="shared" si="670"/>
        <v>1174387.8938884865</v>
      </c>
      <c r="BN371" s="507">
        <f t="shared" si="670"/>
        <v>1197254.5605551526</v>
      </c>
      <c r="BO371" s="507">
        <f t="shared" si="670"/>
        <v>1400723.506296318</v>
      </c>
      <c r="BP371" s="507">
        <f t="shared" si="670"/>
        <v>1423590.1729629859</v>
      </c>
      <c r="BQ371" s="507">
        <f t="shared" si="670"/>
        <v>1446456.8396296538</v>
      </c>
      <c r="BR371" s="507"/>
      <c r="BS371" s="507">
        <f t="shared" ref="BS371:CY371" si="671">SUM(BS367:BS370)</f>
        <v>-502327256.85714293</v>
      </c>
      <c r="BT371" s="507">
        <f t="shared" si="671"/>
        <v>-425112990.1821332</v>
      </c>
      <c r="BU371" s="507">
        <f t="shared" si="671"/>
        <v>8428973.8902618289</v>
      </c>
      <c r="BV371" s="507">
        <f t="shared" si="671"/>
        <v>31347661.284361839</v>
      </c>
      <c r="BW371" s="507">
        <f t="shared" si="671"/>
        <v>34254061.563885331</v>
      </c>
      <c r="BX371" s="507">
        <f t="shared" si="671"/>
        <v>22419485.813455552</v>
      </c>
      <c r="BY371" s="507">
        <f t="shared" si="671"/>
        <v>29067520.974255025</v>
      </c>
      <c r="BZ371" s="507">
        <f t="shared" si="671"/>
        <v>33277407.957927108</v>
      </c>
      <c r="CA371" s="507">
        <f t="shared" si="671"/>
        <v>40027937.012067765</v>
      </c>
      <c r="CB371" s="507">
        <f t="shared" si="671"/>
        <v>46859568.158320785</v>
      </c>
      <c r="CC371" s="507">
        <f t="shared" si="671"/>
        <v>102088208.77346858</v>
      </c>
      <c r="CD371" s="507">
        <f t="shared" si="671"/>
        <v>175355411.21476385</v>
      </c>
      <c r="CE371" s="507">
        <f t="shared" si="671"/>
        <v>169862428.36114109</v>
      </c>
      <c r="CF371" s="507">
        <f t="shared" si="671"/>
        <v>169862428.36114109</v>
      </c>
      <c r="CG371" s="507">
        <f t="shared" si="671"/>
        <v>169862428.36114109</v>
      </c>
      <c r="CH371" s="507">
        <f t="shared" si="671"/>
        <v>169862428.36114109</v>
      </c>
      <c r="CI371" s="507">
        <f t="shared" si="671"/>
        <v>169862428.36114109</v>
      </c>
      <c r="CJ371" s="507">
        <f t="shared" si="671"/>
        <v>169862428.36114109</v>
      </c>
      <c r="CK371" s="507">
        <f t="shared" si="671"/>
        <v>169862428.36114109</v>
      </c>
      <c r="CL371" s="507">
        <f t="shared" si="671"/>
        <v>169862428.36114109</v>
      </c>
      <c r="CM371" s="507">
        <f t="shared" si="671"/>
        <v>169862428.36114109</v>
      </c>
      <c r="CN371" s="507">
        <f t="shared" si="671"/>
        <v>166699940.14864108</v>
      </c>
      <c r="CO371" s="507">
        <f t="shared" si="671"/>
        <v>157212475.51114106</v>
      </c>
      <c r="CP371" s="507">
        <f t="shared" si="671"/>
        <v>157212475.51114106</v>
      </c>
      <c r="CQ371" s="507">
        <f t="shared" si="671"/>
        <v>157212475.51114106</v>
      </c>
      <c r="CR371" s="507">
        <f t="shared" si="671"/>
        <v>157212475.51114106</v>
      </c>
      <c r="CS371" s="507">
        <f t="shared" si="671"/>
        <v>157212475.51114106</v>
      </c>
      <c r="CT371" s="507">
        <f t="shared" si="671"/>
        <v>157212475.51114106</v>
      </c>
      <c r="CU371" s="507">
        <f t="shared" si="671"/>
        <v>157212475.51114106</v>
      </c>
      <c r="CV371" s="507">
        <f t="shared" si="671"/>
        <v>157212475.51114106</v>
      </c>
      <c r="CW371" s="507">
        <f t="shared" si="671"/>
        <v>157212475.51114106</v>
      </c>
      <c r="CX371" s="507">
        <f t="shared" si="671"/>
        <v>157068539.7160756</v>
      </c>
      <c r="CY371" s="507">
        <f t="shared" si="671"/>
        <v>156636732.33087924</v>
      </c>
    </row>
    <row r="372" spans="1:103">
      <c r="C372" s="540"/>
      <c r="F372" s="485"/>
      <c r="G372" s="485">
        <f>G350-G371</f>
        <v>563206250.00000095</v>
      </c>
      <c r="BQ372" s="442"/>
      <c r="BR372" s="442"/>
      <c r="BS372" s="442"/>
      <c r="BT372" s="442"/>
      <c r="BU372" s="442"/>
      <c r="BV372" s="442"/>
      <c r="BW372" s="442"/>
      <c r="BX372" s="442"/>
      <c r="BY372" s="442"/>
      <c r="BZ372" s="442"/>
      <c r="CA372" s="442"/>
      <c r="CB372" s="442"/>
      <c r="CC372" s="442"/>
      <c r="CD372" s="442"/>
      <c r="CE372" s="442"/>
      <c r="CF372" s="442"/>
      <c r="CG372" s="442"/>
      <c r="CH372" s="442"/>
      <c r="CI372" s="442"/>
      <c r="CJ372" s="442"/>
      <c r="CK372" s="442"/>
      <c r="CL372" s="442"/>
      <c r="CM372" s="442"/>
      <c r="CN372" s="442"/>
      <c r="CO372" s="442"/>
      <c r="CP372" s="442"/>
      <c r="CQ372" s="442"/>
      <c r="CR372" s="442"/>
      <c r="CS372" s="442"/>
      <c r="CT372" s="442"/>
    </row>
    <row r="373" spans="1:103">
      <c r="B373" s="667" t="s">
        <v>58</v>
      </c>
      <c r="C373" s="629">
        <f>NPV(C367,BQ367:CW367)</f>
        <v>2873414396.4423008</v>
      </c>
      <c r="BQ373" s="442"/>
      <c r="BR373" s="442"/>
      <c r="BS373" s="442"/>
      <c r="BT373" s="442"/>
      <c r="BU373" s="442"/>
      <c r="BV373" s="442"/>
      <c r="BW373" s="442"/>
      <c r="BX373" s="442"/>
      <c r="BY373" s="442"/>
      <c r="BZ373" s="442"/>
      <c r="CA373" s="442"/>
      <c r="CB373" s="442"/>
      <c r="CC373" s="442"/>
      <c r="CD373" s="442"/>
      <c r="CE373" s="442"/>
      <c r="CF373" s="442"/>
      <c r="CG373" s="442"/>
      <c r="CH373" s="442"/>
      <c r="CI373" s="442"/>
      <c r="CJ373" s="442"/>
      <c r="CK373" s="442"/>
      <c r="CL373" s="442"/>
      <c r="CM373" s="442"/>
      <c r="CN373" s="442"/>
      <c r="CO373" s="442"/>
      <c r="CP373" s="442"/>
      <c r="CQ373" s="442"/>
      <c r="CR373" s="442"/>
      <c r="CS373" s="442"/>
      <c r="CT373" s="442"/>
    </row>
    <row r="374" spans="1:103">
      <c r="B374" s="668" t="s">
        <v>57</v>
      </c>
      <c r="C374" s="633">
        <f>IRR(BQ367:CW367)</f>
        <v>7.3092649973276025E-2</v>
      </c>
      <c r="BQ374" s="442"/>
      <c r="BR374" s="442"/>
      <c r="BS374" s="442"/>
      <c r="BT374" s="442"/>
      <c r="BU374" s="442"/>
      <c r="BV374" s="442"/>
      <c r="BW374" s="442"/>
      <c r="BX374" s="442"/>
      <c r="BY374" s="442"/>
      <c r="BZ374" s="442"/>
      <c r="CA374" s="442"/>
      <c r="CB374" s="442"/>
      <c r="CC374" s="442"/>
      <c r="CD374" s="442"/>
      <c r="CE374" s="442"/>
      <c r="CF374" s="442"/>
      <c r="CG374" s="442"/>
      <c r="CH374" s="442"/>
      <c r="CI374" s="442"/>
      <c r="CJ374" s="442"/>
      <c r="CK374" s="442"/>
      <c r="CL374" s="442"/>
      <c r="CM374" s="442"/>
      <c r="CN374" s="442"/>
      <c r="CO374" s="442"/>
      <c r="CP374" s="442"/>
      <c r="CQ374" s="442"/>
      <c r="CR374" s="442"/>
      <c r="CS374" s="442"/>
      <c r="CT374" s="442"/>
    </row>
    <row r="375" spans="1:103">
      <c r="B375" s="669" t="s">
        <v>53</v>
      </c>
      <c r="C375" s="636">
        <f>(MATCH(0,BQ376:CW376)-1)+(0-INDEX(BQ376:CW376,MATCH(0,BQ376:CW376)))/(INDEX(BQ376:CW376,MATCH(0,BQ376:CW376)+1)-INDEX(BQ376:CW376,MATCH(0,BQ376:CW376)))</f>
        <v>15.38024390854053</v>
      </c>
      <c r="BQ375" s="442"/>
      <c r="BR375" s="442"/>
      <c r="BS375" s="442"/>
      <c r="BT375" s="442"/>
      <c r="BU375" s="442"/>
      <c r="BV375" s="442"/>
      <c r="BW375" s="442"/>
      <c r="BX375" s="442"/>
      <c r="BY375" s="442"/>
      <c r="BZ375" s="442"/>
      <c r="CA375" s="442"/>
      <c r="CB375" s="442"/>
      <c r="CC375" s="442"/>
      <c r="CD375" s="442"/>
      <c r="CE375" s="442"/>
      <c r="CF375" s="442"/>
      <c r="CG375" s="442"/>
      <c r="CH375" s="442"/>
      <c r="CI375" s="442"/>
      <c r="CJ375" s="442"/>
      <c r="CK375" s="442"/>
      <c r="CL375" s="442"/>
      <c r="CM375" s="442"/>
      <c r="CN375" s="442"/>
      <c r="CO375" s="442"/>
      <c r="CP375" s="442"/>
      <c r="CQ375" s="442"/>
      <c r="CR375" s="442"/>
      <c r="CS375" s="442"/>
      <c r="CT375" s="442"/>
    </row>
    <row r="376" spans="1:103">
      <c r="B376" s="427" t="s">
        <v>54</v>
      </c>
      <c r="BQ376" s="442"/>
      <c r="BR376" s="442"/>
      <c r="BS376" s="442">
        <f t="shared" ref="BS376:CY376" si="672">SUM(BS371,BR376)</f>
        <v>-502327256.85714293</v>
      </c>
      <c r="BT376" s="442">
        <f t="shared" si="672"/>
        <v>-927440247.03927612</v>
      </c>
      <c r="BU376" s="442">
        <f t="shared" si="672"/>
        <v>-919011273.14901423</v>
      </c>
      <c r="BV376" s="442">
        <f t="shared" si="672"/>
        <v>-887663611.8646524</v>
      </c>
      <c r="BW376" s="442">
        <f t="shared" si="672"/>
        <v>-853409550.30076706</v>
      </c>
      <c r="BX376" s="442">
        <f t="shared" si="672"/>
        <v>-830990064.48731148</v>
      </c>
      <c r="BY376" s="442">
        <f t="shared" si="672"/>
        <v>-801922543.51305652</v>
      </c>
      <c r="BZ376" s="442">
        <f t="shared" si="672"/>
        <v>-768645135.55512941</v>
      </c>
      <c r="CA376" s="442">
        <f t="shared" si="672"/>
        <v>-728617198.54306161</v>
      </c>
      <c r="CB376" s="442">
        <f t="shared" si="672"/>
        <v>-681757630.38474083</v>
      </c>
      <c r="CC376" s="442">
        <f t="shared" si="672"/>
        <v>-579669421.61127222</v>
      </c>
      <c r="CD376" s="442">
        <f t="shared" si="672"/>
        <v>-404314010.39650834</v>
      </c>
      <c r="CE376" s="442">
        <f t="shared" si="672"/>
        <v>-234451582.03536725</v>
      </c>
      <c r="CF376" s="442">
        <f t="shared" si="672"/>
        <v>-64589153.674226165</v>
      </c>
      <c r="CG376" s="442">
        <f t="shared" si="672"/>
        <v>105273274.68691492</v>
      </c>
      <c r="CH376" s="442">
        <f t="shared" si="672"/>
        <v>275135703.04805601</v>
      </c>
      <c r="CI376" s="442">
        <f t="shared" si="672"/>
        <v>444998131.40919709</v>
      </c>
      <c r="CJ376" s="442">
        <f t="shared" si="672"/>
        <v>614860559.77033818</v>
      </c>
      <c r="CK376" s="442">
        <f t="shared" si="672"/>
        <v>784722988.13147926</v>
      </c>
      <c r="CL376" s="442">
        <f t="shared" si="672"/>
        <v>954585416.49262035</v>
      </c>
      <c r="CM376" s="442">
        <f t="shared" si="672"/>
        <v>1124447844.8537614</v>
      </c>
      <c r="CN376" s="442">
        <f t="shared" si="672"/>
        <v>1291147785.0024025</v>
      </c>
      <c r="CO376" s="442">
        <f t="shared" si="672"/>
        <v>1448360260.5135436</v>
      </c>
      <c r="CP376" s="442">
        <f t="shared" si="672"/>
        <v>1605572736.0246847</v>
      </c>
      <c r="CQ376" s="442">
        <f t="shared" si="672"/>
        <v>1762785211.5358257</v>
      </c>
      <c r="CR376" s="442">
        <f t="shared" si="672"/>
        <v>1919997687.0469668</v>
      </c>
      <c r="CS376" s="442">
        <f t="shared" si="672"/>
        <v>2077210162.5581079</v>
      </c>
      <c r="CT376" s="442">
        <f t="shared" si="672"/>
        <v>2234422638.0692492</v>
      </c>
      <c r="CU376" s="442">
        <f t="shared" si="672"/>
        <v>2391635113.58039</v>
      </c>
      <c r="CV376" s="442">
        <f t="shared" si="672"/>
        <v>2548847589.0915308</v>
      </c>
      <c r="CW376" s="442">
        <f t="shared" si="672"/>
        <v>2706060064.6026716</v>
      </c>
      <c r="CX376" s="442">
        <f t="shared" si="672"/>
        <v>2863128604.318747</v>
      </c>
      <c r="CY376" s="442">
        <f t="shared" si="672"/>
        <v>3019765336.6496263</v>
      </c>
    </row>
    <row r="377" spans="1:103">
      <c r="BQ377" s="442"/>
      <c r="BR377" s="442"/>
      <c r="BS377" s="442"/>
      <c r="BT377" s="442"/>
      <c r="BU377" s="442"/>
      <c r="BV377" s="442"/>
      <c r="BW377" s="442"/>
      <c r="BX377" s="442"/>
      <c r="BY377" s="442"/>
      <c r="BZ377" s="442"/>
      <c r="CA377" s="442"/>
      <c r="CB377" s="442"/>
      <c r="CC377" s="442"/>
      <c r="CD377" s="442"/>
      <c r="CE377" s="442"/>
      <c r="CF377" s="442"/>
      <c r="CG377" s="442"/>
      <c r="CH377" s="442"/>
      <c r="CI377" s="442"/>
      <c r="CJ377" s="442"/>
      <c r="CK377" s="442"/>
      <c r="CL377" s="442"/>
      <c r="CM377" s="442"/>
      <c r="CN377" s="442"/>
      <c r="CO377" s="442"/>
      <c r="CP377" s="442"/>
      <c r="CQ377" s="442"/>
      <c r="CR377" s="442"/>
      <c r="CS377" s="442"/>
      <c r="CT377" s="442"/>
    </row>
    <row r="378" spans="1:103">
      <c r="B378" s="670" t="s">
        <v>55</v>
      </c>
      <c r="C378" s="629">
        <f>NPV(C371,BQ371:CW371)</f>
        <v>-359376196.28278363</v>
      </c>
      <c r="BQ378" s="442"/>
      <c r="BR378" s="442"/>
      <c r="BS378" s="442"/>
      <c r="BT378" s="442"/>
      <c r="BU378" s="442"/>
      <c r="BV378" s="442"/>
      <c r="BW378" s="442"/>
      <c r="BX378" s="442"/>
      <c r="BY378" s="442"/>
      <c r="BZ378" s="442"/>
      <c r="CA378" s="442"/>
      <c r="CB378" s="442"/>
      <c r="CC378" s="442"/>
      <c r="CD378" s="442"/>
      <c r="CE378" s="442"/>
      <c r="CF378" s="442"/>
      <c r="CG378" s="442"/>
      <c r="CH378" s="442"/>
      <c r="CI378" s="442"/>
      <c r="CJ378" s="442"/>
      <c r="CK378" s="442"/>
      <c r="CL378" s="442"/>
      <c r="CM378" s="442"/>
      <c r="CN378" s="442"/>
      <c r="CO378" s="442"/>
      <c r="CP378" s="442"/>
      <c r="CQ378" s="442"/>
      <c r="CR378" s="442"/>
      <c r="CS378" s="442"/>
      <c r="CT378" s="442"/>
    </row>
    <row r="379" spans="1:103">
      <c r="B379" s="671" t="s">
        <v>59</v>
      </c>
      <c r="C379" s="633">
        <f>IRR(BQ371:CW371)</f>
        <v>8.5206643661275949E-2</v>
      </c>
      <c r="BQ379" s="442"/>
      <c r="BR379" s="442"/>
      <c r="BS379" s="442"/>
      <c r="BT379" s="442"/>
      <c r="BU379" s="442"/>
      <c r="BV379" s="442"/>
      <c r="BW379" s="442"/>
      <c r="BX379" s="442"/>
      <c r="BY379" s="442"/>
      <c r="BZ379" s="442"/>
      <c r="CA379" s="442"/>
      <c r="CB379" s="442"/>
      <c r="CC379" s="442"/>
      <c r="CD379" s="442"/>
      <c r="CE379" s="442"/>
      <c r="CF379" s="442"/>
      <c r="CG379" s="442"/>
      <c r="CH379" s="442"/>
      <c r="CI379" s="442"/>
      <c r="CJ379" s="442"/>
      <c r="CK379" s="442"/>
      <c r="CL379" s="442"/>
      <c r="CM379" s="442"/>
      <c r="CN379" s="442"/>
      <c r="CO379" s="442"/>
      <c r="CP379" s="442"/>
      <c r="CQ379" s="442"/>
      <c r="CR379" s="442"/>
      <c r="CS379" s="442"/>
      <c r="CT379" s="442"/>
    </row>
    <row r="380" spans="1:103">
      <c r="B380" s="672" t="s">
        <v>56</v>
      </c>
      <c r="C380" s="636">
        <f>(MATCH(0,BQ381:CW381)-1)+(0-INDEX(BQ381:CW381,MATCH(0,BQ381:CW381)))/(INDEX(BQ381:CW381,MATCH(0,BQ381:CW381)+1)-INDEX(BQ381:CW381,MATCH(0,BQ381:CW381)))</f>
        <v>25.303896343112498</v>
      </c>
      <c r="BQ380" s="442"/>
      <c r="BR380" s="442"/>
      <c r="BS380" s="442"/>
      <c r="BT380" s="442"/>
      <c r="BU380" s="442"/>
      <c r="BV380" s="442"/>
      <c r="BW380" s="442"/>
      <c r="BX380" s="442"/>
      <c r="BY380" s="442"/>
      <c r="BZ380" s="442"/>
      <c r="CA380" s="442"/>
      <c r="CB380" s="442"/>
      <c r="CC380" s="442"/>
      <c r="CD380" s="442"/>
      <c r="CE380" s="442"/>
      <c r="CF380" s="442"/>
      <c r="CG380" s="442"/>
      <c r="CH380" s="442"/>
      <c r="CI380" s="442"/>
      <c r="CJ380" s="442"/>
      <c r="CK380" s="442"/>
      <c r="CL380" s="442"/>
      <c r="CM380" s="442"/>
      <c r="CN380" s="442"/>
      <c r="CO380" s="442"/>
      <c r="CP380" s="442"/>
      <c r="CQ380" s="442"/>
      <c r="CR380" s="442"/>
      <c r="CS380" s="442"/>
      <c r="CT380" s="442"/>
    </row>
    <row r="381" spans="1:103">
      <c r="B381" s="427" t="s">
        <v>70</v>
      </c>
      <c r="BQ381" s="442"/>
      <c r="BR381" s="442"/>
      <c r="BS381" s="442">
        <f t="shared" ref="BS381:CY381" si="673">SUM(BS376,BR381)</f>
        <v>-502327256.85714293</v>
      </c>
      <c r="BT381" s="442">
        <f t="shared" si="673"/>
        <v>-1429767503.896419</v>
      </c>
      <c r="BU381" s="442">
        <f t="shared" si="673"/>
        <v>-2348778777.045433</v>
      </c>
      <c r="BV381" s="442">
        <f t="shared" si="673"/>
        <v>-3236442388.9100857</v>
      </c>
      <c r="BW381" s="442">
        <f t="shared" si="673"/>
        <v>-4089851939.2108526</v>
      </c>
      <c r="BX381" s="442">
        <f t="shared" si="673"/>
        <v>-4920842003.698164</v>
      </c>
      <c r="BY381" s="442">
        <f t="shared" si="673"/>
        <v>-5722764547.2112207</v>
      </c>
      <c r="BZ381" s="442">
        <f t="shared" si="673"/>
        <v>-6491409682.7663498</v>
      </c>
      <c r="CA381" s="442">
        <f t="shared" si="673"/>
        <v>-7220026881.309411</v>
      </c>
      <c r="CB381" s="442">
        <f t="shared" si="673"/>
        <v>-7901784511.6941519</v>
      </c>
      <c r="CC381" s="442">
        <f t="shared" si="673"/>
        <v>-8481453933.3054237</v>
      </c>
      <c r="CD381" s="442">
        <f t="shared" si="673"/>
        <v>-8885767943.7019329</v>
      </c>
      <c r="CE381" s="442">
        <f t="shared" si="673"/>
        <v>-9120219525.7373009</v>
      </c>
      <c r="CF381" s="442">
        <f t="shared" si="673"/>
        <v>-9184808679.4115276</v>
      </c>
      <c r="CG381" s="442">
        <f t="shared" si="673"/>
        <v>-9079535404.7246132</v>
      </c>
      <c r="CH381" s="442">
        <f t="shared" si="673"/>
        <v>-8804399701.6765575</v>
      </c>
      <c r="CI381" s="442">
        <f t="shared" si="673"/>
        <v>-8359401570.2673607</v>
      </c>
      <c r="CJ381" s="442">
        <f t="shared" si="673"/>
        <v>-7744541010.4970226</v>
      </c>
      <c r="CK381" s="442">
        <f t="shared" si="673"/>
        <v>-6959818022.3655434</v>
      </c>
      <c r="CL381" s="442">
        <f t="shared" si="673"/>
        <v>-6005232605.8729229</v>
      </c>
      <c r="CM381" s="442">
        <f t="shared" si="673"/>
        <v>-4880784761.0191612</v>
      </c>
      <c r="CN381" s="442">
        <f t="shared" si="673"/>
        <v>-3589636976.0167589</v>
      </c>
      <c r="CO381" s="442">
        <f t="shared" si="673"/>
        <v>-2141276715.5032153</v>
      </c>
      <c r="CP381" s="442">
        <f t="shared" si="673"/>
        <v>-535703979.47853065</v>
      </c>
      <c r="CQ381" s="442">
        <f t="shared" si="673"/>
        <v>1227081232.0572951</v>
      </c>
      <c r="CR381" s="442">
        <f t="shared" si="673"/>
        <v>3147078919.1042619</v>
      </c>
      <c r="CS381" s="442">
        <f t="shared" si="673"/>
        <v>5224289081.6623697</v>
      </c>
      <c r="CT381" s="442">
        <f t="shared" si="673"/>
        <v>7458711719.7316189</v>
      </c>
      <c r="CU381" s="442">
        <f t="shared" si="673"/>
        <v>9850346833.3120079</v>
      </c>
      <c r="CV381" s="442">
        <f t="shared" si="673"/>
        <v>12399194422.403538</v>
      </c>
      <c r="CW381" s="442">
        <f t="shared" si="673"/>
        <v>15105254487.00621</v>
      </c>
      <c r="CX381" s="442">
        <f t="shared" si="673"/>
        <v>17968383091.324959</v>
      </c>
      <c r="CY381" s="442">
        <f t="shared" si="673"/>
        <v>20988148427.974586</v>
      </c>
    </row>
    <row r="382" spans="1:103" ht="12.75" thickBot="1">
      <c r="B382" s="642"/>
      <c r="C382" s="642"/>
      <c r="D382" s="642"/>
      <c r="E382" s="642"/>
      <c r="F382" s="642"/>
      <c r="G382" s="642"/>
      <c r="H382" s="642"/>
      <c r="I382" s="642"/>
      <c r="J382" s="642"/>
      <c r="K382" s="642"/>
      <c r="L382" s="642"/>
      <c r="M382" s="642"/>
      <c r="N382" s="642"/>
      <c r="O382" s="642"/>
      <c r="P382" s="642"/>
      <c r="Q382" s="642"/>
      <c r="R382" s="642"/>
      <c r="S382" s="642"/>
      <c r="T382" s="642"/>
      <c r="U382" s="642"/>
      <c r="V382" s="642"/>
      <c r="W382" s="642"/>
      <c r="X382" s="642"/>
      <c r="Y382" s="642"/>
      <c r="Z382" s="642"/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642"/>
      <c r="BL382" s="642"/>
      <c r="BM382" s="642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  <c r="BX382" s="642"/>
      <c r="BY382" s="642"/>
      <c r="BZ382" s="642"/>
      <c r="CA382" s="642"/>
      <c r="CB382" s="642"/>
      <c r="CC382" s="642"/>
      <c r="CD382" s="642"/>
      <c r="CE382" s="642"/>
      <c r="CF382" s="642"/>
      <c r="CG382" s="642"/>
      <c r="CH382" s="642"/>
      <c r="CI382" s="642"/>
      <c r="CJ382" s="642"/>
      <c r="CK382" s="642"/>
      <c r="CL382" s="642"/>
      <c r="CM382" s="642"/>
      <c r="CN382" s="642"/>
      <c r="CO382" s="642"/>
      <c r="CP382" s="642"/>
      <c r="CQ382" s="642"/>
      <c r="CR382" s="642"/>
      <c r="CS382" s="642"/>
      <c r="CT382" s="642"/>
      <c r="CU382" s="642"/>
      <c r="CV382" s="642"/>
      <c r="CW382" s="642"/>
      <c r="CX382" s="642"/>
      <c r="CY382" s="642"/>
    </row>
    <row r="384" spans="1:103" outlineLevel="1">
      <c r="A384" s="432" t="s">
        <v>66</v>
      </c>
      <c r="B384" s="673" t="s">
        <v>15</v>
      </c>
      <c r="C384" s="674"/>
      <c r="J384" s="442"/>
      <c r="BT384" s="540"/>
    </row>
    <row r="385" spans="1:103" outlineLevel="1">
      <c r="B385" s="456"/>
      <c r="C385" s="674"/>
      <c r="BT385" s="442"/>
      <c r="BU385" s="442"/>
      <c r="BV385" s="442"/>
      <c r="BW385" s="442"/>
      <c r="BX385" s="442"/>
      <c r="BY385" s="442"/>
      <c r="BZ385" s="442"/>
      <c r="CA385" s="442"/>
      <c r="CB385" s="442"/>
      <c r="CC385" s="442"/>
      <c r="CD385" s="442"/>
      <c r="CE385" s="442"/>
      <c r="CF385" s="442"/>
      <c r="CG385" s="442"/>
      <c r="CH385" s="442"/>
      <c r="CI385" s="442"/>
      <c r="CJ385" s="442"/>
      <c r="CK385" s="442"/>
      <c r="CL385" s="442"/>
      <c r="CM385" s="442"/>
      <c r="CN385" s="442"/>
      <c r="CO385" s="442"/>
      <c r="CP385" s="442"/>
      <c r="CQ385" s="442"/>
      <c r="CR385" s="442"/>
      <c r="CS385" s="442"/>
      <c r="CT385" s="442"/>
      <c r="CU385" s="442"/>
      <c r="CV385" s="442"/>
      <c r="CW385" s="442"/>
      <c r="CX385" s="442"/>
    </row>
    <row r="386" spans="1:103" outlineLevel="1">
      <c r="B386" s="673" t="str">
        <f>B159</f>
        <v>Construction Cost</v>
      </c>
      <c r="C386" s="674"/>
    </row>
    <row r="387" spans="1:103" outlineLevel="1">
      <c r="B387" s="427" t="s">
        <v>60</v>
      </c>
      <c r="C387" s="631"/>
      <c r="I387" s="520">
        <f>E388</f>
        <v>0</v>
      </c>
      <c r="J387" s="520">
        <f t="shared" ref="J387:AO387" si="674">I388</f>
        <v>0</v>
      </c>
      <c r="K387" s="520">
        <f t="shared" si="674"/>
        <v>0</v>
      </c>
      <c r="L387" s="520">
        <f t="shared" si="674"/>
        <v>0</v>
      </c>
      <c r="M387" s="520">
        <f t="shared" si="674"/>
        <v>0</v>
      </c>
      <c r="N387" s="520">
        <f t="shared" si="674"/>
        <v>0</v>
      </c>
      <c r="O387" s="520">
        <f t="shared" si="674"/>
        <v>0</v>
      </c>
      <c r="P387" s="520">
        <f t="shared" si="674"/>
        <v>0</v>
      </c>
      <c r="Q387" s="520">
        <f t="shared" si="674"/>
        <v>84333019</v>
      </c>
      <c r="R387" s="520">
        <f t="shared" si="674"/>
        <v>168666038</v>
      </c>
      <c r="S387" s="520">
        <f t="shared" si="674"/>
        <v>252999057</v>
      </c>
      <c r="T387" s="520">
        <f t="shared" si="674"/>
        <v>337332076</v>
      </c>
      <c r="U387" s="520">
        <f t="shared" si="674"/>
        <v>421665095</v>
      </c>
      <c r="V387" s="520">
        <f t="shared" si="674"/>
        <v>505998114</v>
      </c>
      <c r="W387" s="520">
        <f t="shared" si="674"/>
        <v>590331133</v>
      </c>
      <c r="X387" s="520">
        <f t="shared" si="674"/>
        <v>674664152</v>
      </c>
      <c r="Y387" s="520">
        <f t="shared" si="674"/>
        <v>758997171</v>
      </c>
      <c r="Z387" s="520">
        <f t="shared" si="674"/>
        <v>843330190</v>
      </c>
      <c r="AA387" s="520">
        <f t="shared" si="674"/>
        <v>927663209</v>
      </c>
      <c r="AB387" s="520">
        <f t="shared" si="674"/>
        <v>1011996228</v>
      </c>
      <c r="AC387" s="520">
        <f t="shared" si="674"/>
        <v>1096329247</v>
      </c>
      <c r="AD387" s="520">
        <f t="shared" si="674"/>
        <v>1180662266</v>
      </c>
      <c r="AE387" s="520">
        <f t="shared" si="674"/>
        <v>1264995285</v>
      </c>
      <c r="AF387" s="520">
        <f t="shared" si="674"/>
        <v>1264995285</v>
      </c>
      <c r="AG387" s="520">
        <f t="shared" si="674"/>
        <v>1264995285</v>
      </c>
      <c r="AH387" s="520">
        <f t="shared" si="674"/>
        <v>1264995285</v>
      </c>
      <c r="AI387" s="520">
        <f t="shared" si="674"/>
        <v>1264995285</v>
      </c>
      <c r="AJ387" s="520">
        <f t="shared" si="674"/>
        <v>1264995285</v>
      </c>
      <c r="AK387" s="520">
        <f t="shared" si="674"/>
        <v>1264995285</v>
      </c>
      <c r="AL387" s="520">
        <f t="shared" si="674"/>
        <v>1264995285</v>
      </c>
      <c r="AM387" s="520">
        <f t="shared" si="674"/>
        <v>1264995285</v>
      </c>
      <c r="AN387" s="520">
        <f t="shared" si="674"/>
        <v>1264995285</v>
      </c>
      <c r="AO387" s="520">
        <f t="shared" si="674"/>
        <v>1264995285</v>
      </c>
      <c r="AP387" s="520">
        <f t="shared" ref="AP387:BQ387" si="675">AO388</f>
        <v>1264995285</v>
      </c>
      <c r="AQ387" s="520">
        <f t="shared" si="675"/>
        <v>1264995285</v>
      </c>
      <c r="AR387" s="520">
        <f t="shared" si="675"/>
        <v>1264995285</v>
      </c>
      <c r="AS387" s="520">
        <f t="shared" si="675"/>
        <v>1264995285</v>
      </c>
      <c r="AT387" s="520">
        <f t="shared" si="675"/>
        <v>1264995285</v>
      </c>
      <c r="AU387" s="520">
        <f t="shared" si="675"/>
        <v>1264995285</v>
      </c>
      <c r="AV387" s="520">
        <f t="shared" si="675"/>
        <v>1264995285</v>
      </c>
      <c r="AW387" s="520">
        <f t="shared" si="675"/>
        <v>1264995285</v>
      </c>
      <c r="AX387" s="520">
        <f t="shared" si="675"/>
        <v>1264995285</v>
      </c>
      <c r="AY387" s="520">
        <f t="shared" si="675"/>
        <v>1264995285</v>
      </c>
      <c r="AZ387" s="520">
        <f t="shared" si="675"/>
        <v>1264995285</v>
      </c>
      <c r="BA387" s="520">
        <f t="shared" si="675"/>
        <v>1264995285</v>
      </c>
      <c r="BB387" s="520">
        <f t="shared" si="675"/>
        <v>1264995285</v>
      </c>
      <c r="BC387" s="520">
        <f t="shared" si="675"/>
        <v>1264995285</v>
      </c>
      <c r="BD387" s="520">
        <f t="shared" si="675"/>
        <v>1264995285</v>
      </c>
      <c r="BE387" s="520">
        <f t="shared" si="675"/>
        <v>1264995285</v>
      </c>
      <c r="BF387" s="520">
        <f t="shared" si="675"/>
        <v>1264995285</v>
      </c>
      <c r="BG387" s="520">
        <f t="shared" si="675"/>
        <v>1264995285</v>
      </c>
      <c r="BH387" s="520">
        <f t="shared" si="675"/>
        <v>1264995285</v>
      </c>
      <c r="BI387" s="520">
        <f t="shared" si="675"/>
        <v>1264995285</v>
      </c>
      <c r="BJ387" s="520">
        <f t="shared" si="675"/>
        <v>1264995285</v>
      </c>
      <c r="BK387" s="520">
        <f t="shared" si="675"/>
        <v>1264995285</v>
      </c>
      <c r="BL387" s="520">
        <f t="shared" si="675"/>
        <v>1264995285</v>
      </c>
      <c r="BM387" s="520">
        <f t="shared" si="675"/>
        <v>1264995285</v>
      </c>
      <c r="BN387" s="520">
        <f t="shared" si="675"/>
        <v>1264995285</v>
      </c>
      <c r="BO387" s="520">
        <f t="shared" si="675"/>
        <v>1264995285</v>
      </c>
      <c r="BP387" s="520">
        <f t="shared" si="675"/>
        <v>1264995285</v>
      </c>
      <c r="BQ387" s="520">
        <f t="shared" si="675"/>
        <v>1264995285</v>
      </c>
      <c r="BR387" s="520"/>
      <c r="BS387" s="520">
        <f t="shared" ref="BS387:CY387" si="676">BR388</f>
        <v>0</v>
      </c>
      <c r="BT387" s="520">
        <f t="shared" si="676"/>
        <v>505998114</v>
      </c>
      <c r="BU387" s="520">
        <f t="shared" si="676"/>
        <v>1264995285</v>
      </c>
      <c r="BV387" s="520">
        <f t="shared" si="676"/>
        <v>1264995285</v>
      </c>
      <c r="BW387" s="520">
        <f t="shared" si="676"/>
        <v>1264995285</v>
      </c>
      <c r="BX387" s="520">
        <f t="shared" si="676"/>
        <v>1264995285</v>
      </c>
      <c r="BY387" s="520">
        <f t="shared" si="676"/>
        <v>1264995285</v>
      </c>
      <c r="BZ387" s="520">
        <f t="shared" si="676"/>
        <v>1264995285</v>
      </c>
      <c r="CA387" s="520">
        <f t="shared" si="676"/>
        <v>1264995285</v>
      </c>
      <c r="CB387" s="520">
        <f t="shared" si="676"/>
        <v>1264995285</v>
      </c>
      <c r="CC387" s="520">
        <f t="shared" si="676"/>
        <v>1264995285</v>
      </c>
      <c r="CD387" s="520">
        <f t="shared" si="676"/>
        <v>1264995285</v>
      </c>
      <c r="CE387" s="520">
        <f t="shared" si="676"/>
        <v>1264995285</v>
      </c>
      <c r="CF387" s="520">
        <f t="shared" si="676"/>
        <v>1264995285</v>
      </c>
      <c r="CG387" s="520">
        <f t="shared" si="676"/>
        <v>1264995285</v>
      </c>
      <c r="CH387" s="520">
        <f t="shared" si="676"/>
        <v>1264995285</v>
      </c>
      <c r="CI387" s="520">
        <f t="shared" si="676"/>
        <v>1264995285</v>
      </c>
      <c r="CJ387" s="520">
        <f t="shared" si="676"/>
        <v>1264995285</v>
      </c>
      <c r="CK387" s="520">
        <f t="shared" si="676"/>
        <v>1264995285</v>
      </c>
      <c r="CL387" s="520">
        <f t="shared" si="676"/>
        <v>1264995285</v>
      </c>
      <c r="CM387" s="520">
        <f t="shared" si="676"/>
        <v>1264995285</v>
      </c>
      <c r="CN387" s="520">
        <f t="shared" si="676"/>
        <v>1264995285</v>
      </c>
      <c r="CO387" s="520">
        <f t="shared" si="676"/>
        <v>1264995285</v>
      </c>
      <c r="CP387" s="520">
        <f t="shared" si="676"/>
        <v>1264995285</v>
      </c>
      <c r="CQ387" s="520">
        <f t="shared" si="676"/>
        <v>1264995285</v>
      </c>
      <c r="CR387" s="520">
        <f t="shared" si="676"/>
        <v>1264995285</v>
      </c>
      <c r="CS387" s="520">
        <f t="shared" si="676"/>
        <v>1264995285</v>
      </c>
      <c r="CT387" s="520">
        <f t="shared" si="676"/>
        <v>1264995285</v>
      </c>
      <c r="CU387" s="520">
        <f t="shared" si="676"/>
        <v>1264995285</v>
      </c>
      <c r="CV387" s="520">
        <f t="shared" si="676"/>
        <v>1264995285</v>
      </c>
      <c r="CW387" s="520">
        <f t="shared" si="676"/>
        <v>1264995285</v>
      </c>
      <c r="CX387" s="520">
        <f t="shared" si="676"/>
        <v>1264995285</v>
      </c>
      <c r="CY387" s="520">
        <f t="shared" si="676"/>
        <v>1264995285</v>
      </c>
    </row>
    <row r="388" spans="1:103" outlineLevel="1">
      <c r="B388" s="427" t="s">
        <v>61</v>
      </c>
      <c r="I388" s="520"/>
      <c r="J388" s="520">
        <f t="shared" ref="J388:AO388" si="677">SUM(I388,J390)</f>
        <v>0</v>
      </c>
      <c r="K388" s="520">
        <f t="shared" si="677"/>
        <v>0</v>
      </c>
      <c r="L388" s="520">
        <f t="shared" si="677"/>
        <v>0</v>
      </c>
      <c r="M388" s="520">
        <f t="shared" si="677"/>
        <v>0</v>
      </c>
      <c r="N388" s="520">
        <f t="shared" si="677"/>
        <v>0</v>
      </c>
      <c r="O388" s="520">
        <f t="shared" si="677"/>
        <v>0</v>
      </c>
      <c r="P388" s="520">
        <f t="shared" si="677"/>
        <v>84333019</v>
      </c>
      <c r="Q388" s="520">
        <f t="shared" si="677"/>
        <v>168666038</v>
      </c>
      <c r="R388" s="520">
        <f t="shared" si="677"/>
        <v>252999057</v>
      </c>
      <c r="S388" s="520">
        <f t="shared" si="677"/>
        <v>337332076</v>
      </c>
      <c r="T388" s="520">
        <f t="shared" si="677"/>
        <v>421665095</v>
      </c>
      <c r="U388" s="520">
        <f t="shared" si="677"/>
        <v>505998114</v>
      </c>
      <c r="V388" s="520">
        <f t="shared" si="677"/>
        <v>590331133</v>
      </c>
      <c r="W388" s="520">
        <f t="shared" si="677"/>
        <v>674664152</v>
      </c>
      <c r="X388" s="520">
        <f t="shared" si="677"/>
        <v>758997171</v>
      </c>
      <c r="Y388" s="520">
        <f t="shared" si="677"/>
        <v>843330190</v>
      </c>
      <c r="Z388" s="520">
        <f t="shared" si="677"/>
        <v>927663209</v>
      </c>
      <c r="AA388" s="520">
        <f t="shared" si="677"/>
        <v>1011996228</v>
      </c>
      <c r="AB388" s="520">
        <f t="shared" si="677"/>
        <v>1096329247</v>
      </c>
      <c r="AC388" s="520">
        <f t="shared" si="677"/>
        <v>1180662266</v>
      </c>
      <c r="AD388" s="520">
        <f t="shared" si="677"/>
        <v>1264995285</v>
      </c>
      <c r="AE388" s="520">
        <f t="shared" si="677"/>
        <v>1264995285</v>
      </c>
      <c r="AF388" s="520">
        <f t="shared" si="677"/>
        <v>1264995285</v>
      </c>
      <c r="AG388" s="520">
        <f t="shared" si="677"/>
        <v>1264995285</v>
      </c>
      <c r="AH388" s="520">
        <f t="shared" si="677"/>
        <v>1264995285</v>
      </c>
      <c r="AI388" s="520">
        <f t="shared" si="677"/>
        <v>1264995285</v>
      </c>
      <c r="AJ388" s="520">
        <f t="shared" si="677"/>
        <v>1264995285</v>
      </c>
      <c r="AK388" s="520">
        <f t="shared" si="677"/>
        <v>1264995285</v>
      </c>
      <c r="AL388" s="520">
        <f t="shared" si="677"/>
        <v>1264995285</v>
      </c>
      <c r="AM388" s="520">
        <f t="shared" si="677"/>
        <v>1264995285</v>
      </c>
      <c r="AN388" s="520">
        <f t="shared" si="677"/>
        <v>1264995285</v>
      </c>
      <c r="AO388" s="520">
        <f t="shared" si="677"/>
        <v>1264995285</v>
      </c>
      <c r="AP388" s="520">
        <f t="shared" ref="AP388:BQ388" si="678">SUM(AO388,AP390)</f>
        <v>1264995285</v>
      </c>
      <c r="AQ388" s="520">
        <f t="shared" si="678"/>
        <v>1264995285</v>
      </c>
      <c r="AR388" s="520">
        <f t="shared" si="678"/>
        <v>1264995285</v>
      </c>
      <c r="AS388" s="520">
        <f t="shared" si="678"/>
        <v>1264995285</v>
      </c>
      <c r="AT388" s="520">
        <f t="shared" si="678"/>
        <v>1264995285</v>
      </c>
      <c r="AU388" s="520">
        <f t="shared" si="678"/>
        <v>1264995285</v>
      </c>
      <c r="AV388" s="520">
        <f t="shared" si="678"/>
        <v>1264995285</v>
      </c>
      <c r="AW388" s="520">
        <f t="shared" si="678"/>
        <v>1264995285</v>
      </c>
      <c r="AX388" s="520">
        <f t="shared" si="678"/>
        <v>1264995285</v>
      </c>
      <c r="AY388" s="520">
        <f t="shared" si="678"/>
        <v>1264995285</v>
      </c>
      <c r="AZ388" s="520">
        <f t="shared" si="678"/>
        <v>1264995285</v>
      </c>
      <c r="BA388" s="520">
        <f t="shared" si="678"/>
        <v>1264995285</v>
      </c>
      <c r="BB388" s="520">
        <f t="shared" si="678"/>
        <v>1264995285</v>
      </c>
      <c r="BC388" s="520">
        <f t="shared" si="678"/>
        <v>1264995285</v>
      </c>
      <c r="BD388" s="520">
        <f t="shared" si="678"/>
        <v>1264995285</v>
      </c>
      <c r="BE388" s="520">
        <f t="shared" si="678"/>
        <v>1264995285</v>
      </c>
      <c r="BF388" s="520">
        <f t="shared" si="678"/>
        <v>1264995285</v>
      </c>
      <c r="BG388" s="520">
        <f t="shared" si="678"/>
        <v>1264995285</v>
      </c>
      <c r="BH388" s="520">
        <f t="shared" si="678"/>
        <v>1264995285</v>
      </c>
      <c r="BI388" s="520">
        <f t="shared" si="678"/>
        <v>1264995285</v>
      </c>
      <c r="BJ388" s="520">
        <f t="shared" si="678"/>
        <v>1264995285</v>
      </c>
      <c r="BK388" s="520">
        <f t="shared" si="678"/>
        <v>1264995285</v>
      </c>
      <c r="BL388" s="520">
        <f t="shared" si="678"/>
        <v>1264995285</v>
      </c>
      <c r="BM388" s="520">
        <f t="shared" si="678"/>
        <v>1264995285</v>
      </c>
      <c r="BN388" s="520">
        <f t="shared" si="678"/>
        <v>1264995285</v>
      </c>
      <c r="BO388" s="520">
        <f t="shared" si="678"/>
        <v>1264995285</v>
      </c>
      <c r="BP388" s="520">
        <f t="shared" si="678"/>
        <v>1264995285</v>
      </c>
      <c r="BQ388" s="520">
        <f t="shared" si="678"/>
        <v>1264995285</v>
      </c>
      <c r="BR388" s="520"/>
      <c r="BS388" s="520">
        <f t="shared" ref="BS388:CY388" si="679">SUM(BS387,BS390)</f>
        <v>505998114</v>
      </c>
      <c r="BT388" s="520">
        <f t="shared" si="679"/>
        <v>1264995285</v>
      </c>
      <c r="BU388" s="520">
        <f t="shared" si="679"/>
        <v>1264995285</v>
      </c>
      <c r="BV388" s="520">
        <f t="shared" si="679"/>
        <v>1264995285</v>
      </c>
      <c r="BW388" s="520">
        <f t="shared" si="679"/>
        <v>1264995285</v>
      </c>
      <c r="BX388" s="520">
        <f t="shared" si="679"/>
        <v>1264995285</v>
      </c>
      <c r="BY388" s="520">
        <f t="shared" si="679"/>
        <v>1264995285</v>
      </c>
      <c r="BZ388" s="520">
        <f t="shared" si="679"/>
        <v>1264995285</v>
      </c>
      <c r="CA388" s="520">
        <f t="shared" si="679"/>
        <v>1264995285</v>
      </c>
      <c r="CB388" s="520">
        <f t="shared" si="679"/>
        <v>1264995285</v>
      </c>
      <c r="CC388" s="520">
        <f t="shared" si="679"/>
        <v>1264995285</v>
      </c>
      <c r="CD388" s="520">
        <f t="shared" si="679"/>
        <v>1264995285</v>
      </c>
      <c r="CE388" s="520">
        <f t="shared" si="679"/>
        <v>1264995285</v>
      </c>
      <c r="CF388" s="520">
        <f t="shared" si="679"/>
        <v>1264995285</v>
      </c>
      <c r="CG388" s="520">
        <f t="shared" si="679"/>
        <v>1264995285</v>
      </c>
      <c r="CH388" s="520">
        <f t="shared" si="679"/>
        <v>1264995285</v>
      </c>
      <c r="CI388" s="520">
        <f t="shared" si="679"/>
        <v>1264995285</v>
      </c>
      <c r="CJ388" s="520">
        <f t="shared" si="679"/>
        <v>1264995285</v>
      </c>
      <c r="CK388" s="520">
        <f t="shared" si="679"/>
        <v>1264995285</v>
      </c>
      <c r="CL388" s="520">
        <f t="shared" si="679"/>
        <v>1264995285</v>
      </c>
      <c r="CM388" s="520">
        <f t="shared" si="679"/>
        <v>1264995285</v>
      </c>
      <c r="CN388" s="520">
        <f t="shared" si="679"/>
        <v>1264995285</v>
      </c>
      <c r="CO388" s="520">
        <f t="shared" si="679"/>
        <v>1264995285</v>
      </c>
      <c r="CP388" s="520">
        <f t="shared" si="679"/>
        <v>1264995285</v>
      </c>
      <c r="CQ388" s="520">
        <f t="shared" si="679"/>
        <v>1264995285</v>
      </c>
      <c r="CR388" s="520">
        <f t="shared" si="679"/>
        <v>1264995285</v>
      </c>
      <c r="CS388" s="520">
        <f t="shared" si="679"/>
        <v>1264995285</v>
      </c>
      <c r="CT388" s="520">
        <f t="shared" si="679"/>
        <v>1264995285</v>
      </c>
      <c r="CU388" s="520">
        <f t="shared" si="679"/>
        <v>1264995285</v>
      </c>
      <c r="CV388" s="520">
        <f t="shared" si="679"/>
        <v>1264995285</v>
      </c>
      <c r="CW388" s="520">
        <f t="shared" si="679"/>
        <v>1264995285</v>
      </c>
      <c r="CX388" s="520">
        <f t="shared" si="679"/>
        <v>1264995285</v>
      </c>
      <c r="CY388" s="520">
        <f t="shared" si="679"/>
        <v>1264995285</v>
      </c>
    </row>
    <row r="389" spans="1:103" s="428" customFormat="1" outlineLevel="1">
      <c r="A389" s="460"/>
      <c r="B389" s="428" t="s">
        <v>62</v>
      </c>
      <c r="C389" s="427"/>
      <c r="I389" s="515"/>
      <c r="J389" s="515">
        <f t="shared" ref="J389:AO389" si="680">I392</f>
        <v>0</v>
      </c>
      <c r="K389" s="515">
        <f t="shared" si="680"/>
        <v>0</v>
      </c>
      <c r="L389" s="515">
        <f t="shared" si="680"/>
        <v>0</v>
      </c>
      <c r="M389" s="515">
        <f t="shared" si="680"/>
        <v>0</v>
      </c>
      <c r="N389" s="515">
        <f t="shared" si="680"/>
        <v>0</v>
      </c>
      <c r="O389" s="515">
        <f t="shared" si="680"/>
        <v>0</v>
      </c>
      <c r="P389" s="515">
        <f t="shared" si="680"/>
        <v>0</v>
      </c>
      <c r="Q389" s="515">
        <f t="shared" si="680"/>
        <v>84333019</v>
      </c>
      <c r="R389" s="515">
        <f t="shared" si="680"/>
        <v>168666038</v>
      </c>
      <c r="S389" s="515">
        <f t="shared" si="680"/>
        <v>252999057</v>
      </c>
      <c r="T389" s="515">
        <f t="shared" si="680"/>
        <v>337332076</v>
      </c>
      <c r="U389" s="515">
        <f t="shared" si="680"/>
        <v>421665095</v>
      </c>
      <c r="V389" s="515">
        <f t="shared" si="680"/>
        <v>505998114</v>
      </c>
      <c r="W389" s="515">
        <f t="shared" si="680"/>
        <v>590331133</v>
      </c>
      <c r="X389" s="515">
        <f t="shared" si="680"/>
        <v>674664152</v>
      </c>
      <c r="Y389" s="515">
        <f t="shared" si="680"/>
        <v>758997171</v>
      </c>
      <c r="Z389" s="515">
        <f t="shared" si="680"/>
        <v>843330190</v>
      </c>
      <c r="AA389" s="515">
        <f t="shared" si="680"/>
        <v>927663209</v>
      </c>
      <c r="AB389" s="515">
        <f t="shared" si="680"/>
        <v>1011996228</v>
      </c>
      <c r="AC389" s="515">
        <f t="shared" si="680"/>
        <v>1096329247</v>
      </c>
      <c r="AD389" s="515">
        <f t="shared" si="680"/>
        <v>1180662266</v>
      </c>
      <c r="AE389" s="515">
        <f t="shared" si="680"/>
        <v>1264995285</v>
      </c>
      <c r="AF389" s="515">
        <f t="shared" si="680"/>
        <v>1259724471.3125</v>
      </c>
      <c r="AG389" s="515">
        <f t="shared" si="680"/>
        <v>1259724471.3125</v>
      </c>
      <c r="AH389" s="515">
        <f t="shared" si="680"/>
        <v>1259724471.3125</v>
      </c>
      <c r="AI389" s="515">
        <f t="shared" si="680"/>
        <v>1259724471.3125</v>
      </c>
      <c r="AJ389" s="515">
        <f t="shared" si="680"/>
        <v>1259724471.3125</v>
      </c>
      <c r="AK389" s="515">
        <f t="shared" si="680"/>
        <v>1259724471.3125</v>
      </c>
      <c r="AL389" s="515">
        <f t="shared" si="680"/>
        <v>1259724471.3125</v>
      </c>
      <c r="AM389" s="515">
        <f t="shared" si="680"/>
        <v>1259724471.3125</v>
      </c>
      <c r="AN389" s="515">
        <f t="shared" si="680"/>
        <v>1259724471.3125</v>
      </c>
      <c r="AO389" s="515">
        <f t="shared" si="680"/>
        <v>1259724471.3125</v>
      </c>
      <c r="AP389" s="515">
        <f t="shared" ref="AP389:BQ389" si="681">AO392</f>
        <v>1259724471.3125</v>
      </c>
      <c r="AQ389" s="515">
        <f t="shared" si="681"/>
        <v>1259724471.3125</v>
      </c>
      <c r="AR389" s="515">
        <f t="shared" si="681"/>
        <v>1259724471.3125</v>
      </c>
      <c r="AS389" s="515">
        <f t="shared" si="681"/>
        <v>1259724471.3125</v>
      </c>
      <c r="AT389" s="515">
        <f t="shared" si="681"/>
        <v>1259724471.3125</v>
      </c>
      <c r="AU389" s="515">
        <f t="shared" si="681"/>
        <v>1259724471.3125</v>
      </c>
      <c r="AV389" s="515">
        <f t="shared" si="681"/>
        <v>1259724471.3125</v>
      </c>
      <c r="AW389" s="515">
        <f t="shared" si="681"/>
        <v>1259724471.3125</v>
      </c>
      <c r="AX389" s="515">
        <f t="shared" si="681"/>
        <v>1259724471.3125</v>
      </c>
      <c r="AY389" s="515">
        <f t="shared" si="681"/>
        <v>1259724471.3125</v>
      </c>
      <c r="AZ389" s="515">
        <f t="shared" si="681"/>
        <v>1259724471.3125</v>
      </c>
      <c r="BA389" s="515">
        <f t="shared" si="681"/>
        <v>1259724471.3125</v>
      </c>
      <c r="BB389" s="515">
        <f t="shared" si="681"/>
        <v>1259724471.3125</v>
      </c>
      <c r="BC389" s="515">
        <f t="shared" si="681"/>
        <v>1259724471.3125</v>
      </c>
      <c r="BD389" s="515">
        <f t="shared" si="681"/>
        <v>1259724471.3125</v>
      </c>
      <c r="BE389" s="515">
        <f t="shared" si="681"/>
        <v>1259724471.3125</v>
      </c>
      <c r="BF389" s="515">
        <f t="shared" si="681"/>
        <v>1259724471.3125</v>
      </c>
      <c r="BG389" s="515">
        <f t="shared" si="681"/>
        <v>1259724471.3125</v>
      </c>
      <c r="BH389" s="515">
        <f t="shared" si="681"/>
        <v>1259724471.3125</v>
      </c>
      <c r="BI389" s="515">
        <f t="shared" si="681"/>
        <v>1259724471.3125</v>
      </c>
      <c r="BJ389" s="515">
        <f t="shared" si="681"/>
        <v>1259724471.3125</v>
      </c>
      <c r="BK389" s="515">
        <f t="shared" si="681"/>
        <v>1259724471.3125</v>
      </c>
      <c r="BL389" s="515">
        <f t="shared" si="681"/>
        <v>1259724471.3125</v>
      </c>
      <c r="BM389" s="515">
        <f t="shared" si="681"/>
        <v>1259724471.3125</v>
      </c>
      <c r="BN389" s="515">
        <f t="shared" si="681"/>
        <v>1259724471.3125</v>
      </c>
      <c r="BO389" s="515">
        <f t="shared" si="681"/>
        <v>1259724471.3125</v>
      </c>
      <c r="BP389" s="515">
        <f t="shared" si="681"/>
        <v>1259724471.3125</v>
      </c>
      <c r="BQ389" s="515">
        <f t="shared" si="681"/>
        <v>1259724471.3125</v>
      </c>
      <c r="BR389" s="515"/>
      <c r="BS389" s="515">
        <f t="shared" ref="BS389:CY389" si="682">BR392</f>
        <v>0</v>
      </c>
      <c r="BT389" s="515">
        <f t="shared" si="682"/>
        <v>505998114</v>
      </c>
      <c r="BU389" s="515">
        <f t="shared" si="682"/>
        <v>1259724471.3125</v>
      </c>
      <c r="BV389" s="515">
        <f t="shared" si="682"/>
        <v>1259724471.3125</v>
      </c>
      <c r="BW389" s="515">
        <f t="shared" si="682"/>
        <v>1259724471.3125</v>
      </c>
      <c r="BX389" s="515">
        <f t="shared" si="682"/>
        <v>1259724471.3125</v>
      </c>
      <c r="BY389" s="515">
        <f t="shared" si="682"/>
        <v>1259724471.3125</v>
      </c>
      <c r="BZ389" s="515">
        <f t="shared" si="682"/>
        <v>1259724471.3125</v>
      </c>
      <c r="CA389" s="515">
        <f t="shared" si="682"/>
        <v>1259724471.3125</v>
      </c>
      <c r="CB389" s="515">
        <f t="shared" si="682"/>
        <v>1259724471.3125</v>
      </c>
      <c r="CC389" s="515">
        <f t="shared" si="682"/>
        <v>1259724471.3125</v>
      </c>
      <c r="CD389" s="515">
        <f t="shared" si="682"/>
        <v>1259724471.3125</v>
      </c>
      <c r="CE389" s="515">
        <f t="shared" si="682"/>
        <v>1259724471.3125</v>
      </c>
      <c r="CF389" s="515">
        <f t="shared" si="682"/>
        <v>1259724471.3125</v>
      </c>
      <c r="CG389" s="515">
        <f t="shared" si="682"/>
        <v>1259724471.3125</v>
      </c>
      <c r="CH389" s="515">
        <f t="shared" si="682"/>
        <v>1259724471.3125</v>
      </c>
      <c r="CI389" s="515">
        <f t="shared" si="682"/>
        <v>1259724471.3125</v>
      </c>
      <c r="CJ389" s="515">
        <f t="shared" si="682"/>
        <v>1259724471.3125</v>
      </c>
      <c r="CK389" s="515">
        <f t="shared" si="682"/>
        <v>1259724471.3125</v>
      </c>
      <c r="CL389" s="515">
        <f t="shared" si="682"/>
        <v>1259724471.3125</v>
      </c>
      <c r="CM389" s="515">
        <f t="shared" si="682"/>
        <v>1259724471.3125</v>
      </c>
      <c r="CN389" s="515">
        <f t="shared" si="682"/>
        <v>1259724471.3125</v>
      </c>
      <c r="CO389" s="515">
        <f t="shared" si="682"/>
        <v>1259724471.3125</v>
      </c>
      <c r="CP389" s="515">
        <f t="shared" si="682"/>
        <v>1259724471.3125</v>
      </c>
      <c r="CQ389" s="515">
        <f t="shared" si="682"/>
        <v>1259724471.3125</v>
      </c>
      <c r="CR389" s="515">
        <f t="shared" si="682"/>
        <v>1259724471.3125</v>
      </c>
      <c r="CS389" s="515">
        <f t="shared" si="682"/>
        <v>1259724471.3125</v>
      </c>
      <c r="CT389" s="515">
        <f t="shared" si="682"/>
        <v>1259724471.3125</v>
      </c>
      <c r="CU389" s="515">
        <f t="shared" si="682"/>
        <v>1259724471.3125</v>
      </c>
      <c r="CV389" s="515">
        <f t="shared" si="682"/>
        <v>1259724471.3125</v>
      </c>
      <c r="CW389" s="515">
        <f t="shared" si="682"/>
        <v>1259724471.3125</v>
      </c>
      <c r="CX389" s="515">
        <f t="shared" si="682"/>
        <v>1259724471.3125</v>
      </c>
      <c r="CY389" s="515">
        <f t="shared" si="682"/>
        <v>1259724471.3125</v>
      </c>
    </row>
    <row r="390" spans="1:103" outlineLevel="1">
      <c r="B390" s="427" t="s">
        <v>63</v>
      </c>
      <c r="C390" s="675">
        <f>SUM(BS390:CV390)</f>
        <v>1264995285</v>
      </c>
      <c r="D390" s="427" t="s">
        <v>136</v>
      </c>
      <c r="E390" s="442"/>
      <c r="F390" s="485"/>
      <c r="G390" s="485"/>
      <c r="H390" s="485"/>
      <c r="I390" s="520"/>
      <c r="J390" s="520">
        <f t="shared" ref="J390:AO390" si="683">J159</f>
        <v>0</v>
      </c>
      <c r="K390" s="520">
        <f t="shared" si="683"/>
        <v>0</v>
      </c>
      <c r="L390" s="520">
        <f t="shared" si="683"/>
        <v>0</v>
      </c>
      <c r="M390" s="520">
        <f t="shared" si="683"/>
        <v>0</v>
      </c>
      <c r="N390" s="520">
        <f t="shared" si="683"/>
        <v>0</v>
      </c>
      <c r="O390" s="520">
        <f t="shared" si="683"/>
        <v>0</v>
      </c>
      <c r="P390" s="520">
        <f t="shared" si="683"/>
        <v>84333019</v>
      </c>
      <c r="Q390" s="520">
        <f t="shared" si="683"/>
        <v>84333019</v>
      </c>
      <c r="R390" s="520">
        <f t="shared" si="683"/>
        <v>84333019</v>
      </c>
      <c r="S390" s="520">
        <f t="shared" si="683"/>
        <v>84333019</v>
      </c>
      <c r="T390" s="520">
        <f t="shared" si="683"/>
        <v>84333019</v>
      </c>
      <c r="U390" s="520">
        <f t="shared" si="683"/>
        <v>84333019</v>
      </c>
      <c r="V390" s="520">
        <f t="shared" si="683"/>
        <v>84333019</v>
      </c>
      <c r="W390" s="520">
        <f t="shared" si="683"/>
        <v>84333019</v>
      </c>
      <c r="X390" s="520">
        <f t="shared" si="683"/>
        <v>84333019</v>
      </c>
      <c r="Y390" s="520">
        <f t="shared" si="683"/>
        <v>84333019</v>
      </c>
      <c r="Z390" s="520">
        <f t="shared" si="683"/>
        <v>84333019</v>
      </c>
      <c r="AA390" s="520">
        <f t="shared" si="683"/>
        <v>84333019</v>
      </c>
      <c r="AB390" s="520">
        <f t="shared" si="683"/>
        <v>84333019</v>
      </c>
      <c r="AC390" s="520">
        <f t="shared" si="683"/>
        <v>84333019</v>
      </c>
      <c r="AD390" s="520">
        <f t="shared" si="683"/>
        <v>84333019</v>
      </c>
      <c r="AE390" s="520">
        <f t="shared" si="683"/>
        <v>0</v>
      </c>
      <c r="AF390" s="520">
        <f t="shared" si="683"/>
        <v>0</v>
      </c>
      <c r="AG390" s="520">
        <f t="shared" si="683"/>
        <v>0</v>
      </c>
      <c r="AH390" s="520">
        <f t="shared" si="683"/>
        <v>0</v>
      </c>
      <c r="AI390" s="520">
        <f t="shared" si="683"/>
        <v>0</v>
      </c>
      <c r="AJ390" s="520">
        <f t="shared" si="683"/>
        <v>0</v>
      </c>
      <c r="AK390" s="520">
        <f t="shared" si="683"/>
        <v>0</v>
      </c>
      <c r="AL390" s="520">
        <f t="shared" si="683"/>
        <v>0</v>
      </c>
      <c r="AM390" s="520">
        <f t="shared" si="683"/>
        <v>0</v>
      </c>
      <c r="AN390" s="520">
        <f t="shared" si="683"/>
        <v>0</v>
      </c>
      <c r="AO390" s="520">
        <f t="shared" si="683"/>
        <v>0</v>
      </c>
      <c r="AP390" s="520">
        <f t="shared" ref="AP390:BQ390" si="684">AP159</f>
        <v>0</v>
      </c>
      <c r="AQ390" s="520">
        <f t="shared" si="684"/>
        <v>0</v>
      </c>
      <c r="AR390" s="520">
        <f t="shared" si="684"/>
        <v>0</v>
      </c>
      <c r="AS390" s="520">
        <f t="shared" si="684"/>
        <v>0</v>
      </c>
      <c r="AT390" s="520">
        <f t="shared" si="684"/>
        <v>0</v>
      </c>
      <c r="AU390" s="520">
        <f t="shared" si="684"/>
        <v>0</v>
      </c>
      <c r="AV390" s="520">
        <f t="shared" si="684"/>
        <v>0</v>
      </c>
      <c r="AW390" s="520">
        <f t="shared" si="684"/>
        <v>0</v>
      </c>
      <c r="AX390" s="520">
        <f t="shared" si="684"/>
        <v>0</v>
      </c>
      <c r="AY390" s="520">
        <f t="shared" si="684"/>
        <v>0</v>
      </c>
      <c r="AZ390" s="520">
        <f t="shared" si="684"/>
        <v>0</v>
      </c>
      <c r="BA390" s="520">
        <f t="shared" si="684"/>
        <v>0</v>
      </c>
      <c r="BB390" s="520">
        <f t="shared" si="684"/>
        <v>0</v>
      </c>
      <c r="BC390" s="520">
        <f t="shared" si="684"/>
        <v>0</v>
      </c>
      <c r="BD390" s="520">
        <f t="shared" si="684"/>
        <v>0</v>
      </c>
      <c r="BE390" s="520">
        <f t="shared" si="684"/>
        <v>0</v>
      </c>
      <c r="BF390" s="520">
        <f t="shared" si="684"/>
        <v>0</v>
      </c>
      <c r="BG390" s="520">
        <f t="shared" si="684"/>
        <v>0</v>
      </c>
      <c r="BH390" s="520">
        <f t="shared" si="684"/>
        <v>0</v>
      </c>
      <c r="BI390" s="520">
        <f t="shared" si="684"/>
        <v>0</v>
      </c>
      <c r="BJ390" s="520">
        <f t="shared" si="684"/>
        <v>0</v>
      </c>
      <c r="BK390" s="520">
        <f t="shared" si="684"/>
        <v>0</v>
      </c>
      <c r="BL390" s="520">
        <f t="shared" si="684"/>
        <v>0</v>
      </c>
      <c r="BM390" s="520">
        <f t="shared" si="684"/>
        <v>0</v>
      </c>
      <c r="BN390" s="520">
        <f t="shared" si="684"/>
        <v>0</v>
      </c>
      <c r="BO390" s="520">
        <f t="shared" si="684"/>
        <v>0</v>
      </c>
      <c r="BP390" s="520">
        <f t="shared" si="684"/>
        <v>0</v>
      </c>
      <c r="BQ390" s="520">
        <f t="shared" si="684"/>
        <v>0</v>
      </c>
      <c r="BR390" s="520"/>
      <c r="BS390" s="442">
        <f>SUM(J390:U390)</f>
        <v>505998114</v>
      </c>
      <c r="BT390" s="442">
        <f>SUM(V390:AG390)</f>
        <v>758997171</v>
      </c>
      <c r="BU390" s="442">
        <f>SUM(AH390:AS390)</f>
        <v>0</v>
      </c>
      <c r="BV390" s="442">
        <f>SUM(AT390:BE390)</f>
        <v>0</v>
      </c>
      <c r="BW390" s="442">
        <f>SUM(BF390:BQ390)</f>
        <v>0</v>
      </c>
      <c r="BX390" s="520">
        <f t="shared" ref="BX390:CY390" si="685">BX159</f>
        <v>0</v>
      </c>
      <c r="BY390" s="520">
        <f t="shared" si="685"/>
        <v>0</v>
      </c>
      <c r="BZ390" s="520">
        <f t="shared" si="685"/>
        <v>0</v>
      </c>
      <c r="CA390" s="520">
        <f t="shared" si="685"/>
        <v>0</v>
      </c>
      <c r="CB390" s="520">
        <f t="shared" si="685"/>
        <v>0</v>
      </c>
      <c r="CC390" s="520">
        <f t="shared" si="685"/>
        <v>0</v>
      </c>
      <c r="CD390" s="520">
        <f t="shared" si="685"/>
        <v>0</v>
      </c>
      <c r="CE390" s="520">
        <f t="shared" si="685"/>
        <v>0</v>
      </c>
      <c r="CF390" s="520">
        <f t="shared" si="685"/>
        <v>0</v>
      </c>
      <c r="CG390" s="520">
        <f t="shared" si="685"/>
        <v>0</v>
      </c>
      <c r="CH390" s="520">
        <f t="shared" si="685"/>
        <v>0</v>
      </c>
      <c r="CI390" s="520">
        <f t="shared" si="685"/>
        <v>0</v>
      </c>
      <c r="CJ390" s="520">
        <f t="shared" si="685"/>
        <v>0</v>
      </c>
      <c r="CK390" s="520">
        <f t="shared" si="685"/>
        <v>0</v>
      </c>
      <c r="CL390" s="520">
        <f t="shared" si="685"/>
        <v>0</v>
      </c>
      <c r="CM390" s="520">
        <f t="shared" si="685"/>
        <v>0</v>
      </c>
      <c r="CN390" s="520">
        <f t="shared" si="685"/>
        <v>0</v>
      </c>
      <c r="CO390" s="520">
        <f t="shared" si="685"/>
        <v>0</v>
      </c>
      <c r="CP390" s="520">
        <f t="shared" si="685"/>
        <v>0</v>
      </c>
      <c r="CQ390" s="520">
        <f t="shared" si="685"/>
        <v>0</v>
      </c>
      <c r="CR390" s="520">
        <f t="shared" si="685"/>
        <v>0</v>
      </c>
      <c r="CS390" s="520">
        <f t="shared" si="685"/>
        <v>0</v>
      </c>
      <c r="CT390" s="520">
        <f t="shared" si="685"/>
        <v>0</v>
      </c>
      <c r="CU390" s="520">
        <f t="shared" si="685"/>
        <v>0</v>
      </c>
      <c r="CV390" s="520">
        <f t="shared" si="685"/>
        <v>0</v>
      </c>
      <c r="CW390" s="520">
        <f t="shared" si="685"/>
        <v>0</v>
      </c>
      <c r="CX390" s="520">
        <f t="shared" si="685"/>
        <v>0</v>
      </c>
      <c r="CY390" s="520">
        <f t="shared" si="685"/>
        <v>0</v>
      </c>
    </row>
    <row r="391" spans="1:103" outlineLevel="1">
      <c r="B391" s="427" t="s">
        <v>64</v>
      </c>
      <c r="C391" s="495">
        <v>20</v>
      </c>
      <c r="D391" s="427" t="s">
        <v>112</v>
      </c>
      <c r="I391" s="520"/>
      <c r="J391" s="442">
        <f t="shared" ref="J391:AO391" si="686">J394</f>
        <v>0</v>
      </c>
      <c r="K391" s="442">
        <f t="shared" si="686"/>
        <v>0</v>
      </c>
      <c r="L391" s="442">
        <f t="shared" si="686"/>
        <v>0</v>
      </c>
      <c r="M391" s="442">
        <f t="shared" si="686"/>
        <v>0</v>
      </c>
      <c r="N391" s="442">
        <f t="shared" si="686"/>
        <v>0</v>
      </c>
      <c r="O391" s="442">
        <f t="shared" si="686"/>
        <v>0</v>
      </c>
      <c r="P391" s="442">
        <f t="shared" si="686"/>
        <v>0</v>
      </c>
      <c r="Q391" s="442">
        <f t="shared" si="686"/>
        <v>0</v>
      </c>
      <c r="R391" s="442">
        <f t="shared" si="686"/>
        <v>0</v>
      </c>
      <c r="S391" s="442">
        <f t="shared" si="686"/>
        <v>0</v>
      </c>
      <c r="T391" s="442">
        <f t="shared" si="686"/>
        <v>0</v>
      </c>
      <c r="U391" s="442">
        <f t="shared" si="686"/>
        <v>0</v>
      </c>
      <c r="V391" s="442">
        <f t="shared" si="686"/>
        <v>0</v>
      </c>
      <c r="W391" s="442">
        <f t="shared" si="686"/>
        <v>0</v>
      </c>
      <c r="X391" s="442">
        <f t="shared" si="686"/>
        <v>0</v>
      </c>
      <c r="Y391" s="442">
        <f t="shared" si="686"/>
        <v>0</v>
      </c>
      <c r="Z391" s="442">
        <f t="shared" si="686"/>
        <v>0</v>
      </c>
      <c r="AA391" s="442">
        <f t="shared" si="686"/>
        <v>0</v>
      </c>
      <c r="AB391" s="442">
        <f t="shared" si="686"/>
        <v>0</v>
      </c>
      <c r="AC391" s="442">
        <f t="shared" si="686"/>
        <v>0</v>
      </c>
      <c r="AD391" s="442">
        <f t="shared" si="686"/>
        <v>0</v>
      </c>
      <c r="AE391" s="442">
        <f t="shared" si="686"/>
        <v>5270813.6875</v>
      </c>
      <c r="AF391" s="442">
        <f t="shared" si="686"/>
        <v>0</v>
      </c>
      <c r="AG391" s="442">
        <f t="shared" si="686"/>
        <v>0</v>
      </c>
      <c r="AH391" s="442">
        <f t="shared" si="686"/>
        <v>0</v>
      </c>
      <c r="AI391" s="442">
        <f t="shared" si="686"/>
        <v>0</v>
      </c>
      <c r="AJ391" s="442">
        <f t="shared" si="686"/>
        <v>0</v>
      </c>
      <c r="AK391" s="442">
        <f t="shared" si="686"/>
        <v>0</v>
      </c>
      <c r="AL391" s="442">
        <f t="shared" si="686"/>
        <v>0</v>
      </c>
      <c r="AM391" s="442">
        <f t="shared" si="686"/>
        <v>0</v>
      </c>
      <c r="AN391" s="442">
        <f t="shared" si="686"/>
        <v>0</v>
      </c>
      <c r="AO391" s="442">
        <f t="shared" si="686"/>
        <v>0</v>
      </c>
      <c r="AP391" s="442">
        <f t="shared" ref="AP391:BQ391" si="687">AP394</f>
        <v>0</v>
      </c>
      <c r="AQ391" s="442">
        <f t="shared" si="687"/>
        <v>0</v>
      </c>
      <c r="AR391" s="442">
        <f t="shared" si="687"/>
        <v>0</v>
      </c>
      <c r="AS391" s="442">
        <f t="shared" si="687"/>
        <v>0</v>
      </c>
      <c r="AT391" s="442">
        <f t="shared" si="687"/>
        <v>0</v>
      </c>
      <c r="AU391" s="442">
        <f t="shared" si="687"/>
        <v>0</v>
      </c>
      <c r="AV391" s="442">
        <f t="shared" si="687"/>
        <v>0</v>
      </c>
      <c r="AW391" s="442">
        <f t="shared" si="687"/>
        <v>0</v>
      </c>
      <c r="AX391" s="442">
        <f t="shared" si="687"/>
        <v>0</v>
      </c>
      <c r="AY391" s="442">
        <f t="shared" si="687"/>
        <v>0</v>
      </c>
      <c r="AZ391" s="442">
        <f t="shared" si="687"/>
        <v>0</v>
      </c>
      <c r="BA391" s="442">
        <f t="shared" si="687"/>
        <v>0</v>
      </c>
      <c r="BB391" s="442">
        <f t="shared" si="687"/>
        <v>0</v>
      </c>
      <c r="BC391" s="442">
        <f t="shared" si="687"/>
        <v>0</v>
      </c>
      <c r="BD391" s="442">
        <f t="shared" si="687"/>
        <v>0</v>
      </c>
      <c r="BE391" s="442">
        <f t="shared" si="687"/>
        <v>0</v>
      </c>
      <c r="BF391" s="442">
        <f t="shared" si="687"/>
        <v>0</v>
      </c>
      <c r="BG391" s="442">
        <f t="shared" si="687"/>
        <v>0</v>
      </c>
      <c r="BH391" s="442">
        <f t="shared" si="687"/>
        <v>0</v>
      </c>
      <c r="BI391" s="442">
        <f t="shared" si="687"/>
        <v>0</v>
      </c>
      <c r="BJ391" s="442">
        <f t="shared" si="687"/>
        <v>0</v>
      </c>
      <c r="BK391" s="442">
        <f t="shared" si="687"/>
        <v>0</v>
      </c>
      <c r="BL391" s="442">
        <f t="shared" si="687"/>
        <v>0</v>
      </c>
      <c r="BM391" s="442">
        <f t="shared" si="687"/>
        <v>0</v>
      </c>
      <c r="BN391" s="442">
        <f t="shared" si="687"/>
        <v>0</v>
      </c>
      <c r="BO391" s="442">
        <f t="shared" si="687"/>
        <v>0</v>
      </c>
      <c r="BP391" s="442">
        <f t="shared" si="687"/>
        <v>0</v>
      </c>
      <c r="BQ391" s="442">
        <f t="shared" si="687"/>
        <v>0</v>
      </c>
      <c r="BR391" s="442"/>
      <c r="BS391" s="442">
        <f>SUM(J391:U391)</f>
        <v>0</v>
      </c>
      <c r="BT391" s="442">
        <f>SUM(V391:AG391)</f>
        <v>5270813.6875</v>
      </c>
      <c r="BU391" s="442">
        <f>SUM(AH391:AS391)</f>
        <v>0</v>
      </c>
      <c r="BV391" s="442">
        <f>SUM(AT391:BE391)</f>
        <v>0</v>
      </c>
      <c r="BW391" s="442">
        <f>SUM(BF391:BQ391)</f>
        <v>0</v>
      </c>
      <c r="BX391" s="442">
        <f t="shared" ref="BX391:CY391" si="688">BX394</f>
        <v>0</v>
      </c>
      <c r="BY391" s="442">
        <f t="shared" si="688"/>
        <v>0</v>
      </c>
      <c r="BZ391" s="442">
        <f t="shared" si="688"/>
        <v>0</v>
      </c>
      <c r="CA391" s="442">
        <f t="shared" si="688"/>
        <v>0</v>
      </c>
      <c r="CB391" s="442">
        <f t="shared" si="688"/>
        <v>0</v>
      </c>
      <c r="CC391" s="442">
        <f t="shared" si="688"/>
        <v>0</v>
      </c>
      <c r="CD391" s="442">
        <f t="shared" si="688"/>
        <v>0</v>
      </c>
      <c r="CE391" s="442">
        <f t="shared" si="688"/>
        <v>0</v>
      </c>
      <c r="CF391" s="442">
        <f t="shared" si="688"/>
        <v>0</v>
      </c>
      <c r="CG391" s="442">
        <f t="shared" si="688"/>
        <v>0</v>
      </c>
      <c r="CH391" s="442">
        <f t="shared" si="688"/>
        <v>0</v>
      </c>
      <c r="CI391" s="442">
        <f t="shared" si="688"/>
        <v>0</v>
      </c>
      <c r="CJ391" s="442">
        <f t="shared" si="688"/>
        <v>0</v>
      </c>
      <c r="CK391" s="442">
        <f t="shared" si="688"/>
        <v>0</v>
      </c>
      <c r="CL391" s="442">
        <f t="shared" si="688"/>
        <v>0</v>
      </c>
      <c r="CM391" s="442">
        <f t="shared" si="688"/>
        <v>0</v>
      </c>
      <c r="CN391" s="442">
        <f t="shared" si="688"/>
        <v>0</v>
      </c>
      <c r="CO391" s="442">
        <f t="shared" si="688"/>
        <v>0</v>
      </c>
      <c r="CP391" s="442">
        <f t="shared" si="688"/>
        <v>0</v>
      </c>
      <c r="CQ391" s="442">
        <f t="shared" si="688"/>
        <v>0</v>
      </c>
      <c r="CR391" s="442">
        <f t="shared" si="688"/>
        <v>0</v>
      </c>
      <c r="CS391" s="442">
        <f t="shared" si="688"/>
        <v>0</v>
      </c>
      <c r="CT391" s="442">
        <f t="shared" si="688"/>
        <v>0</v>
      </c>
      <c r="CU391" s="442">
        <f t="shared" si="688"/>
        <v>0</v>
      </c>
      <c r="CV391" s="442">
        <f t="shared" si="688"/>
        <v>0</v>
      </c>
      <c r="CW391" s="442">
        <f t="shared" si="688"/>
        <v>0</v>
      </c>
      <c r="CX391" s="442">
        <f t="shared" si="688"/>
        <v>0</v>
      </c>
      <c r="CY391" s="442">
        <f t="shared" si="688"/>
        <v>0</v>
      </c>
    </row>
    <row r="392" spans="1:103" s="428" customFormat="1" outlineLevel="1">
      <c r="A392" s="460"/>
      <c r="B392" s="506" t="s">
        <v>65</v>
      </c>
      <c r="C392" s="558"/>
      <c r="D392" s="506"/>
      <c r="E392" s="506"/>
      <c r="F392" s="506"/>
      <c r="G392" s="506"/>
      <c r="H392" s="506"/>
      <c r="I392" s="592"/>
      <c r="J392" s="592">
        <f t="shared" ref="J392:AO392" si="689">J389+J390-J391</f>
        <v>0</v>
      </c>
      <c r="K392" s="592">
        <f t="shared" si="689"/>
        <v>0</v>
      </c>
      <c r="L392" s="592">
        <f t="shared" si="689"/>
        <v>0</v>
      </c>
      <c r="M392" s="592">
        <f t="shared" si="689"/>
        <v>0</v>
      </c>
      <c r="N392" s="592">
        <f t="shared" si="689"/>
        <v>0</v>
      </c>
      <c r="O392" s="592">
        <f t="shared" si="689"/>
        <v>0</v>
      </c>
      <c r="P392" s="592">
        <f t="shared" si="689"/>
        <v>84333019</v>
      </c>
      <c r="Q392" s="592">
        <f t="shared" si="689"/>
        <v>168666038</v>
      </c>
      <c r="R392" s="592">
        <f t="shared" si="689"/>
        <v>252999057</v>
      </c>
      <c r="S392" s="592">
        <f t="shared" si="689"/>
        <v>337332076</v>
      </c>
      <c r="T392" s="592">
        <f t="shared" si="689"/>
        <v>421665095</v>
      </c>
      <c r="U392" s="592">
        <f t="shared" si="689"/>
        <v>505998114</v>
      </c>
      <c r="V392" s="592">
        <f t="shared" si="689"/>
        <v>590331133</v>
      </c>
      <c r="W392" s="592">
        <f t="shared" si="689"/>
        <v>674664152</v>
      </c>
      <c r="X392" s="592">
        <f t="shared" si="689"/>
        <v>758997171</v>
      </c>
      <c r="Y392" s="592">
        <f t="shared" si="689"/>
        <v>843330190</v>
      </c>
      <c r="Z392" s="592">
        <f t="shared" si="689"/>
        <v>927663209</v>
      </c>
      <c r="AA392" s="592">
        <f t="shared" si="689"/>
        <v>1011996228</v>
      </c>
      <c r="AB392" s="592">
        <f t="shared" si="689"/>
        <v>1096329247</v>
      </c>
      <c r="AC392" s="592">
        <f t="shared" si="689"/>
        <v>1180662266</v>
      </c>
      <c r="AD392" s="592">
        <f t="shared" si="689"/>
        <v>1264995285</v>
      </c>
      <c r="AE392" s="592">
        <f t="shared" si="689"/>
        <v>1259724471.3125</v>
      </c>
      <c r="AF392" s="592">
        <f t="shared" si="689"/>
        <v>1259724471.3125</v>
      </c>
      <c r="AG392" s="592">
        <f t="shared" si="689"/>
        <v>1259724471.3125</v>
      </c>
      <c r="AH392" s="592">
        <f t="shared" si="689"/>
        <v>1259724471.3125</v>
      </c>
      <c r="AI392" s="592">
        <f t="shared" si="689"/>
        <v>1259724471.3125</v>
      </c>
      <c r="AJ392" s="592">
        <f t="shared" si="689"/>
        <v>1259724471.3125</v>
      </c>
      <c r="AK392" s="592">
        <f t="shared" si="689"/>
        <v>1259724471.3125</v>
      </c>
      <c r="AL392" s="592">
        <f t="shared" si="689"/>
        <v>1259724471.3125</v>
      </c>
      <c r="AM392" s="592">
        <f t="shared" si="689"/>
        <v>1259724471.3125</v>
      </c>
      <c r="AN392" s="592">
        <f t="shared" si="689"/>
        <v>1259724471.3125</v>
      </c>
      <c r="AO392" s="592">
        <f t="shared" si="689"/>
        <v>1259724471.3125</v>
      </c>
      <c r="AP392" s="592">
        <f t="shared" ref="AP392:BU392" si="690">AP389+AP390-AP391</f>
        <v>1259724471.3125</v>
      </c>
      <c r="AQ392" s="592">
        <f t="shared" si="690"/>
        <v>1259724471.3125</v>
      </c>
      <c r="AR392" s="592">
        <f t="shared" si="690"/>
        <v>1259724471.3125</v>
      </c>
      <c r="AS392" s="592">
        <f t="shared" si="690"/>
        <v>1259724471.3125</v>
      </c>
      <c r="AT392" s="592">
        <f t="shared" si="690"/>
        <v>1259724471.3125</v>
      </c>
      <c r="AU392" s="592">
        <f t="shared" si="690"/>
        <v>1259724471.3125</v>
      </c>
      <c r="AV392" s="592">
        <f t="shared" si="690"/>
        <v>1259724471.3125</v>
      </c>
      <c r="AW392" s="592">
        <f t="shared" si="690"/>
        <v>1259724471.3125</v>
      </c>
      <c r="AX392" s="592">
        <f t="shared" si="690"/>
        <v>1259724471.3125</v>
      </c>
      <c r="AY392" s="592">
        <f t="shared" si="690"/>
        <v>1259724471.3125</v>
      </c>
      <c r="AZ392" s="592">
        <f t="shared" si="690"/>
        <v>1259724471.3125</v>
      </c>
      <c r="BA392" s="592">
        <f t="shared" si="690"/>
        <v>1259724471.3125</v>
      </c>
      <c r="BB392" s="592">
        <f t="shared" si="690"/>
        <v>1259724471.3125</v>
      </c>
      <c r="BC392" s="592">
        <f t="shared" si="690"/>
        <v>1259724471.3125</v>
      </c>
      <c r="BD392" s="592">
        <f t="shared" si="690"/>
        <v>1259724471.3125</v>
      </c>
      <c r="BE392" s="592">
        <f t="shared" si="690"/>
        <v>1259724471.3125</v>
      </c>
      <c r="BF392" s="592">
        <f t="shared" si="690"/>
        <v>1259724471.3125</v>
      </c>
      <c r="BG392" s="592">
        <f t="shared" si="690"/>
        <v>1259724471.3125</v>
      </c>
      <c r="BH392" s="592">
        <f t="shared" si="690"/>
        <v>1259724471.3125</v>
      </c>
      <c r="BI392" s="592">
        <f t="shared" si="690"/>
        <v>1259724471.3125</v>
      </c>
      <c r="BJ392" s="592">
        <f t="shared" si="690"/>
        <v>1259724471.3125</v>
      </c>
      <c r="BK392" s="592">
        <f t="shared" si="690"/>
        <v>1259724471.3125</v>
      </c>
      <c r="BL392" s="592">
        <f t="shared" si="690"/>
        <v>1259724471.3125</v>
      </c>
      <c r="BM392" s="592">
        <f t="shared" si="690"/>
        <v>1259724471.3125</v>
      </c>
      <c r="BN392" s="592">
        <f t="shared" si="690"/>
        <v>1259724471.3125</v>
      </c>
      <c r="BO392" s="592">
        <f t="shared" si="690"/>
        <v>1259724471.3125</v>
      </c>
      <c r="BP392" s="592">
        <f t="shared" si="690"/>
        <v>1259724471.3125</v>
      </c>
      <c r="BQ392" s="592">
        <f t="shared" si="690"/>
        <v>1259724471.3125</v>
      </c>
      <c r="BR392" s="592"/>
      <c r="BS392" s="592">
        <f t="shared" ref="BS392:CY392" si="691">BS389+BS390-BS391</f>
        <v>505998114</v>
      </c>
      <c r="BT392" s="592">
        <f t="shared" si="691"/>
        <v>1259724471.3125</v>
      </c>
      <c r="BU392" s="592">
        <f t="shared" si="691"/>
        <v>1259724471.3125</v>
      </c>
      <c r="BV392" s="592">
        <f t="shared" si="691"/>
        <v>1259724471.3125</v>
      </c>
      <c r="BW392" s="592">
        <f t="shared" si="691"/>
        <v>1259724471.3125</v>
      </c>
      <c r="BX392" s="592">
        <f t="shared" si="691"/>
        <v>1259724471.3125</v>
      </c>
      <c r="BY392" s="592">
        <f t="shared" si="691"/>
        <v>1259724471.3125</v>
      </c>
      <c r="BZ392" s="592">
        <f t="shared" si="691"/>
        <v>1259724471.3125</v>
      </c>
      <c r="CA392" s="592">
        <f t="shared" si="691"/>
        <v>1259724471.3125</v>
      </c>
      <c r="CB392" s="592">
        <f t="shared" si="691"/>
        <v>1259724471.3125</v>
      </c>
      <c r="CC392" s="592">
        <f t="shared" si="691"/>
        <v>1259724471.3125</v>
      </c>
      <c r="CD392" s="592">
        <f t="shared" si="691"/>
        <v>1259724471.3125</v>
      </c>
      <c r="CE392" s="592">
        <f t="shared" si="691"/>
        <v>1259724471.3125</v>
      </c>
      <c r="CF392" s="592">
        <f t="shared" si="691"/>
        <v>1259724471.3125</v>
      </c>
      <c r="CG392" s="592">
        <f t="shared" si="691"/>
        <v>1259724471.3125</v>
      </c>
      <c r="CH392" s="592">
        <f t="shared" si="691"/>
        <v>1259724471.3125</v>
      </c>
      <c r="CI392" s="592">
        <f t="shared" si="691"/>
        <v>1259724471.3125</v>
      </c>
      <c r="CJ392" s="592">
        <f t="shared" si="691"/>
        <v>1259724471.3125</v>
      </c>
      <c r="CK392" s="592">
        <f t="shared" si="691"/>
        <v>1259724471.3125</v>
      </c>
      <c r="CL392" s="592">
        <f t="shared" si="691"/>
        <v>1259724471.3125</v>
      </c>
      <c r="CM392" s="592">
        <f t="shared" si="691"/>
        <v>1259724471.3125</v>
      </c>
      <c r="CN392" s="592">
        <f t="shared" si="691"/>
        <v>1259724471.3125</v>
      </c>
      <c r="CO392" s="592">
        <f t="shared" si="691"/>
        <v>1259724471.3125</v>
      </c>
      <c r="CP392" s="592">
        <f t="shared" si="691"/>
        <v>1259724471.3125</v>
      </c>
      <c r="CQ392" s="592">
        <f t="shared" si="691"/>
        <v>1259724471.3125</v>
      </c>
      <c r="CR392" s="592">
        <f t="shared" si="691"/>
        <v>1259724471.3125</v>
      </c>
      <c r="CS392" s="592">
        <f t="shared" si="691"/>
        <v>1259724471.3125</v>
      </c>
      <c r="CT392" s="592">
        <f t="shared" si="691"/>
        <v>1259724471.3125</v>
      </c>
      <c r="CU392" s="592">
        <f t="shared" si="691"/>
        <v>1259724471.3125</v>
      </c>
      <c r="CV392" s="592">
        <f t="shared" si="691"/>
        <v>1259724471.3125</v>
      </c>
      <c r="CW392" s="592">
        <f t="shared" si="691"/>
        <v>1259724471.3125</v>
      </c>
      <c r="CX392" s="592">
        <f t="shared" si="691"/>
        <v>1259724471.3125</v>
      </c>
      <c r="CY392" s="592">
        <f t="shared" si="691"/>
        <v>1259724471.3125</v>
      </c>
    </row>
    <row r="393" spans="1:103" s="431" customFormat="1" outlineLevel="1">
      <c r="A393" s="676"/>
      <c r="C393" s="677"/>
      <c r="I393" s="678"/>
      <c r="J393" s="678"/>
      <c r="K393" s="678"/>
      <c r="L393" s="678"/>
      <c r="M393" s="678"/>
      <c r="N393" s="678"/>
      <c r="O393" s="678"/>
      <c r="P393" s="678"/>
      <c r="Q393" s="678"/>
      <c r="R393" s="678"/>
      <c r="S393" s="678"/>
      <c r="T393" s="678"/>
      <c r="U393" s="678"/>
      <c r="V393" s="678"/>
      <c r="W393" s="678"/>
      <c r="X393" s="678"/>
      <c r="Y393" s="678"/>
      <c r="Z393" s="678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8"/>
      <c r="BL393" s="678"/>
      <c r="BM393" s="678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  <c r="BX393" s="678"/>
      <c r="BY393" s="678"/>
      <c r="BZ393" s="678"/>
      <c r="CA393" s="678"/>
      <c r="CB393" s="678"/>
      <c r="CC393" s="678"/>
      <c r="CD393" s="678"/>
      <c r="CE393" s="678"/>
      <c r="CF393" s="678"/>
      <c r="CG393" s="678"/>
      <c r="CH393" s="678"/>
      <c r="CI393" s="678"/>
      <c r="CJ393" s="678"/>
      <c r="CK393" s="678"/>
      <c r="CL393" s="678"/>
      <c r="CM393" s="678"/>
      <c r="CN393" s="678"/>
      <c r="CO393" s="678"/>
      <c r="CP393" s="678"/>
      <c r="CQ393" s="678"/>
      <c r="CR393" s="678"/>
      <c r="CS393" s="678"/>
      <c r="CT393" s="678"/>
      <c r="CU393" s="678"/>
      <c r="CV393" s="678"/>
    </row>
    <row r="394" spans="1:103" outlineLevel="1">
      <c r="B394" s="606" t="s">
        <v>117</v>
      </c>
      <c r="C394" s="467"/>
      <c r="D394" s="469"/>
      <c r="E394" s="469"/>
      <c r="F394" s="469"/>
      <c r="G394" s="469"/>
      <c r="H394" s="469"/>
      <c r="I394" s="559"/>
      <c r="J394" s="609">
        <f t="shared" ref="J394:AO394" si="692">IFERROR(J396*J14/J14,0)</f>
        <v>0</v>
      </c>
      <c r="K394" s="609">
        <f t="shared" si="692"/>
        <v>0</v>
      </c>
      <c r="L394" s="609">
        <f t="shared" si="692"/>
        <v>0</v>
      </c>
      <c r="M394" s="609">
        <f t="shared" si="692"/>
        <v>0</v>
      </c>
      <c r="N394" s="609">
        <f t="shared" si="692"/>
        <v>0</v>
      </c>
      <c r="O394" s="609">
        <f t="shared" si="692"/>
        <v>0</v>
      </c>
      <c r="P394" s="609">
        <f t="shared" si="692"/>
        <v>0</v>
      </c>
      <c r="Q394" s="609">
        <f t="shared" si="692"/>
        <v>0</v>
      </c>
      <c r="R394" s="609">
        <f t="shared" si="692"/>
        <v>0</v>
      </c>
      <c r="S394" s="609">
        <f t="shared" si="692"/>
        <v>0</v>
      </c>
      <c r="T394" s="609">
        <f t="shared" si="692"/>
        <v>0</v>
      </c>
      <c r="U394" s="609">
        <f t="shared" si="692"/>
        <v>0</v>
      </c>
      <c r="V394" s="609">
        <f t="shared" si="692"/>
        <v>0</v>
      </c>
      <c r="W394" s="609">
        <f t="shared" si="692"/>
        <v>0</v>
      </c>
      <c r="X394" s="609">
        <f t="shared" si="692"/>
        <v>0</v>
      </c>
      <c r="Y394" s="609">
        <f t="shared" si="692"/>
        <v>0</v>
      </c>
      <c r="Z394" s="609">
        <f t="shared" si="692"/>
        <v>0</v>
      </c>
      <c r="AA394" s="609">
        <f t="shared" si="692"/>
        <v>0</v>
      </c>
      <c r="AB394" s="609">
        <f t="shared" si="692"/>
        <v>0</v>
      </c>
      <c r="AC394" s="609">
        <f t="shared" si="692"/>
        <v>0</v>
      </c>
      <c r="AD394" s="609">
        <f t="shared" si="692"/>
        <v>0</v>
      </c>
      <c r="AE394" s="609">
        <f t="shared" si="692"/>
        <v>5270813.6875</v>
      </c>
      <c r="AF394" s="609">
        <f t="shared" si="692"/>
        <v>0</v>
      </c>
      <c r="AG394" s="609">
        <f t="shared" si="692"/>
        <v>0</v>
      </c>
      <c r="AH394" s="609">
        <f t="shared" si="692"/>
        <v>0</v>
      </c>
      <c r="AI394" s="609">
        <f t="shared" si="692"/>
        <v>0</v>
      </c>
      <c r="AJ394" s="609">
        <f t="shared" si="692"/>
        <v>0</v>
      </c>
      <c r="AK394" s="609">
        <f t="shared" si="692"/>
        <v>0</v>
      </c>
      <c r="AL394" s="609">
        <f t="shared" si="692"/>
        <v>0</v>
      </c>
      <c r="AM394" s="609">
        <f t="shared" si="692"/>
        <v>0</v>
      </c>
      <c r="AN394" s="609">
        <f t="shared" si="692"/>
        <v>0</v>
      </c>
      <c r="AO394" s="609">
        <f t="shared" si="692"/>
        <v>0</v>
      </c>
      <c r="AP394" s="609">
        <f t="shared" ref="AP394:BQ394" si="693">IFERROR(AP396*AP14/AP14,0)</f>
        <v>0</v>
      </c>
      <c r="AQ394" s="609">
        <f t="shared" si="693"/>
        <v>0</v>
      </c>
      <c r="AR394" s="609">
        <f t="shared" si="693"/>
        <v>0</v>
      </c>
      <c r="AS394" s="609">
        <f t="shared" si="693"/>
        <v>0</v>
      </c>
      <c r="AT394" s="609">
        <f t="shared" si="693"/>
        <v>0</v>
      </c>
      <c r="AU394" s="609">
        <f t="shared" si="693"/>
        <v>0</v>
      </c>
      <c r="AV394" s="609">
        <f t="shared" si="693"/>
        <v>0</v>
      </c>
      <c r="AW394" s="609">
        <f t="shared" si="693"/>
        <v>0</v>
      </c>
      <c r="AX394" s="609">
        <f t="shared" si="693"/>
        <v>0</v>
      </c>
      <c r="AY394" s="609">
        <f t="shared" si="693"/>
        <v>0</v>
      </c>
      <c r="AZ394" s="609">
        <f t="shared" si="693"/>
        <v>0</v>
      </c>
      <c r="BA394" s="609">
        <f t="shared" si="693"/>
        <v>0</v>
      </c>
      <c r="BB394" s="609">
        <f t="shared" si="693"/>
        <v>0</v>
      </c>
      <c r="BC394" s="609">
        <f t="shared" si="693"/>
        <v>0</v>
      </c>
      <c r="BD394" s="609">
        <f t="shared" si="693"/>
        <v>0</v>
      </c>
      <c r="BE394" s="609">
        <f t="shared" si="693"/>
        <v>0</v>
      </c>
      <c r="BF394" s="609">
        <f t="shared" si="693"/>
        <v>0</v>
      </c>
      <c r="BG394" s="609">
        <f t="shared" si="693"/>
        <v>0</v>
      </c>
      <c r="BH394" s="609">
        <f t="shared" si="693"/>
        <v>0</v>
      </c>
      <c r="BI394" s="609">
        <f t="shared" si="693"/>
        <v>0</v>
      </c>
      <c r="BJ394" s="609">
        <f t="shared" si="693"/>
        <v>0</v>
      </c>
      <c r="BK394" s="609">
        <f t="shared" si="693"/>
        <v>0</v>
      </c>
      <c r="BL394" s="609">
        <f t="shared" si="693"/>
        <v>0</v>
      </c>
      <c r="BM394" s="609">
        <f t="shared" si="693"/>
        <v>0</v>
      </c>
      <c r="BN394" s="609">
        <f t="shared" si="693"/>
        <v>0</v>
      </c>
      <c r="BO394" s="609">
        <f t="shared" si="693"/>
        <v>0</v>
      </c>
      <c r="BP394" s="609">
        <f t="shared" si="693"/>
        <v>0</v>
      </c>
      <c r="BQ394" s="609">
        <f t="shared" si="693"/>
        <v>0</v>
      </c>
      <c r="BR394" s="559"/>
      <c r="BS394" s="610">
        <f>SUM(N394:Q394)</f>
        <v>0</v>
      </c>
      <c r="BT394" s="610">
        <f>SUM(R394:U394)</f>
        <v>0</v>
      </c>
      <c r="BU394" s="610">
        <f>SUM(V394:Y394)</f>
        <v>0</v>
      </c>
      <c r="BV394" s="610">
        <f>SUM(Z394:AC394)</f>
        <v>0</v>
      </c>
      <c r="BW394" s="609">
        <f>SUM(AD394:AG394)</f>
        <v>5270813.6875</v>
      </c>
      <c r="BX394" s="609">
        <f t="shared" ref="BX394:CY394" si="694">IFERROR(BX396*BX14/BX14,0)</f>
        <v>0</v>
      </c>
      <c r="BY394" s="609">
        <f t="shared" si="694"/>
        <v>0</v>
      </c>
      <c r="BZ394" s="609">
        <f t="shared" si="694"/>
        <v>0</v>
      </c>
      <c r="CA394" s="609">
        <f t="shared" si="694"/>
        <v>0</v>
      </c>
      <c r="CB394" s="609">
        <f t="shared" si="694"/>
        <v>0</v>
      </c>
      <c r="CC394" s="609">
        <f t="shared" si="694"/>
        <v>0</v>
      </c>
      <c r="CD394" s="609">
        <f t="shared" si="694"/>
        <v>0</v>
      </c>
      <c r="CE394" s="609">
        <f t="shared" si="694"/>
        <v>0</v>
      </c>
      <c r="CF394" s="609">
        <f t="shared" si="694"/>
        <v>0</v>
      </c>
      <c r="CG394" s="609">
        <f t="shared" si="694"/>
        <v>0</v>
      </c>
      <c r="CH394" s="609">
        <f t="shared" si="694"/>
        <v>0</v>
      </c>
      <c r="CI394" s="609">
        <f t="shared" si="694"/>
        <v>0</v>
      </c>
      <c r="CJ394" s="609">
        <f t="shared" si="694"/>
        <v>0</v>
      </c>
      <c r="CK394" s="609">
        <f t="shared" si="694"/>
        <v>0</v>
      </c>
      <c r="CL394" s="609">
        <f t="shared" si="694"/>
        <v>0</v>
      </c>
      <c r="CM394" s="609">
        <f t="shared" si="694"/>
        <v>0</v>
      </c>
      <c r="CN394" s="609">
        <f t="shared" si="694"/>
        <v>0</v>
      </c>
      <c r="CO394" s="609">
        <f t="shared" si="694"/>
        <v>0</v>
      </c>
      <c r="CP394" s="609">
        <f t="shared" si="694"/>
        <v>0</v>
      </c>
      <c r="CQ394" s="609">
        <f t="shared" si="694"/>
        <v>0</v>
      </c>
      <c r="CR394" s="609">
        <f t="shared" si="694"/>
        <v>0</v>
      </c>
      <c r="CS394" s="609">
        <f t="shared" si="694"/>
        <v>0</v>
      </c>
      <c r="CT394" s="609">
        <f t="shared" si="694"/>
        <v>0</v>
      </c>
      <c r="CU394" s="609">
        <f t="shared" si="694"/>
        <v>0</v>
      </c>
      <c r="CV394" s="609">
        <f t="shared" si="694"/>
        <v>0</v>
      </c>
      <c r="CW394" s="609">
        <f t="shared" si="694"/>
        <v>0</v>
      </c>
      <c r="CX394" s="609">
        <f t="shared" si="694"/>
        <v>0</v>
      </c>
      <c r="CY394" s="679">
        <f t="shared" si="694"/>
        <v>0</v>
      </c>
    </row>
    <row r="395" spans="1:103" outlineLevel="1">
      <c r="B395" s="565" t="s">
        <v>111</v>
      </c>
      <c r="C395" s="464"/>
      <c r="I395" s="535"/>
      <c r="J395" s="442">
        <f t="shared" ref="J395:AO395" si="695">IFERROR(J396*J16/J16,0)</f>
        <v>0</v>
      </c>
      <c r="K395" s="442">
        <f t="shared" si="695"/>
        <v>0</v>
      </c>
      <c r="L395" s="442">
        <f t="shared" si="695"/>
        <v>0</v>
      </c>
      <c r="M395" s="442">
        <f t="shared" si="695"/>
        <v>0</v>
      </c>
      <c r="N395" s="442">
        <f t="shared" si="695"/>
        <v>0</v>
      </c>
      <c r="O395" s="442">
        <f t="shared" si="695"/>
        <v>0</v>
      </c>
      <c r="P395" s="442">
        <f t="shared" si="695"/>
        <v>0</v>
      </c>
      <c r="Q395" s="442">
        <f t="shared" si="695"/>
        <v>0</v>
      </c>
      <c r="R395" s="442">
        <f t="shared" si="695"/>
        <v>0</v>
      </c>
      <c r="S395" s="442">
        <f t="shared" si="695"/>
        <v>0</v>
      </c>
      <c r="T395" s="442">
        <f t="shared" si="695"/>
        <v>0</v>
      </c>
      <c r="U395" s="442">
        <f t="shared" si="695"/>
        <v>0</v>
      </c>
      <c r="V395" s="442">
        <f t="shared" si="695"/>
        <v>0</v>
      </c>
      <c r="W395" s="442">
        <f t="shared" si="695"/>
        <v>0</v>
      </c>
      <c r="X395" s="442">
        <f t="shared" si="695"/>
        <v>0</v>
      </c>
      <c r="Y395" s="442">
        <f t="shared" si="695"/>
        <v>0</v>
      </c>
      <c r="Z395" s="442">
        <f t="shared" si="695"/>
        <v>0</v>
      </c>
      <c r="AA395" s="442">
        <f t="shared" si="695"/>
        <v>0</v>
      </c>
      <c r="AB395" s="442">
        <f t="shared" si="695"/>
        <v>0</v>
      </c>
      <c r="AC395" s="442">
        <f t="shared" si="695"/>
        <v>0</v>
      </c>
      <c r="AD395" s="442">
        <f t="shared" si="695"/>
        <v>0</v>
      </c>
      <c r="AE395" s="442">
        <f t="shared" si="695"/>
        <v>5270813.6875</v>
      </c>
      <c r="AF395" s="442">
        <f t="shared" si="695"/>
        <v>5270813.6875</v>
      </c>
      <c r="AG395" s="442">
        <f t="shared" si="695"/>
        <v>5270813.6875</v>
      </c>
      <c r="AH395" s="442">
        <f t="shared" si="695"/>
        <v>5270813.6875</v>
      </c>
      <c r="AI395" s="442">
        <f t="shared" si="695"/>
        <v>5270813.6875</v>
      </c>
      <c r="AJ395" s="442">
        <f t="shared" si="695"/>
        <v>5270813.6875</v>
      </c>
      <c r="AK395" s="442">
        <f t="shared" si="695"/>
        <v>5270813.6875</v>
      </c>
      <c r="AL395" s="442">
        <f t="shared" si="695"/>
        <v>5270813.6875</v>
      </c>
      <c r="AM395" s="442">
        <f t="shared" si="695"/>
        <v>5270813.6875</v>
      </c>
      <c r="AN395" s="442">
        <f t="shared" si="695"/>
        <v>5270813.6875</v>
      </c>
      <c r="AO395" s="442">
        <f t="shared" si="695"/>
        <v>5270813.6875</v>
      </c>
      <c r="AP395" s="442">
        <f t="shared" ref="AP395:BU395" si="696">IFERROR(AP396*AP16/AP16,0)</f>
        <v>5270813.6875</v>
      </c>
      <c r="AQ395" s="442">
        <f t="shared" si="696"/>
        <v>5270813.6875</v>
      </c>
      <c r="AR395" s="442">
        <f t="shared" si="696"/>
        <v>5270813.6875</v>
      </c>
      <c r="AS395" s="442">
        <f t="shared" si="696"/>
        <v>5270813.6875</v>
      </c>
      <c r="AT395" s="442">
        <f t="shared" si="696"/>
        <v>5270813.6875</v>
      </c>
      <c r="AU395" s="442">
        <f t="shared" si="696"/>
        <v>5270813.6875</v>
      </c>
      <c r="AV395" s="442">
        <f t="shared" si="696"/>
        <v>5270813.6875</v>
      </c>
      <c r="AW395" s="442">
        <f t="shared" si="696"/>
        <v>5270813.6875</v>
      </c>
      <c r="AX395" s="442">
        <f t="shared" si="696"/>
        <v>5270813.6875</v>
      </c>
      <c r="AY395" s="442">
        <f t="shared" si="696"/>
        <v>5270813.6875</v>
      </c>
      <c r="AZ395" s="442">
        <f t="shared" si="696"/>
        <v>5270813.6875</v>
      </c>
      <c r="BA395" s="442">
        <f t="shared" si="696"/>
        <v>5270813.6875</v>
      </c>
      <c r="BB395" s="442">
        <f t="shared" si="696"/>
        <v>5270813.6875</v>
      </c>
      <c r="BC395" s="442">
        <f t="shared" si="696"/>
        <v>5270813.6875</v>
      </c>
      <c r="BD395" s="442">
        <f t="shared" si="696"/>
        <v>5270813.6875</v>
      </c>
      <c r="BE395" s="442">
        <f t="shared" si="696"/>
        <v>5270813.6875</v>
      </c>
      <c r="BF395" s="442">
        <f t="shared" si="696"/>
        <v>5270813.6875</v>
      </c>
      <c r="BG395" s="442">
        <f t="shared" si="696"/>
        <v>5270813.6875</v>
      </c>
      <c r="BH395" s="442">
        <f t="shared" si="696"/>
        <v>5270813.6875</v>
      </c>
      <c r="BI395" s="442">
        <f t="shared" si="696"/>
        <v>5270813.6875</v>
      </c>
      <c r="BJ395" s="442">
        <f t="shared" si="696"/>
        <v>5270813.6875</v>
      </c>
      <c r="BK395" s="442">
        <f t="shared" si="696"/>
        <v>5270813.6875</v>
      </c>
      <c r="BL395" s="442">
        <f t="shared" si="696"/>
        <v>5270813.6875</v>
      </c>
      <c r="BM395" s="442">
        <f t="shared" si="696"/>
        <v>5270813.6875</v>
      </c>
      <c r="BN395" s="442">
        <f t="shared" si="696"/>
        <v>5270813.6875</v>
      </c>
      <c r="BO395" s="442">
        <f t="shared" si="696"/>
        <v>5270813.6875</v>
      </c>
      <c r="BP395" s="442">
        <f t="shared" si="696"/>
        <v>5270813.6875</v>
      </c>
      <c r="BQ395" s="442">
        <f t="shared" si="696"/>
        <v>5270813.6875</v>
      </c>
      <c r="BR395" s="535"/>
      <c r="BS395" s="520">
        <f>SUM(N395:Q395)</f>
        <v>0</v>
      </c>
      <c r="BT395" s="520">
        <f>SUM(R395:U395)</f>
        <v>0</v>
      </c>
      <c r="BU395" s="520">
        <f>SUM(V395:Y395)</f>
        <v>0</v>
      </c>
      <c r="BV395" s="520">
        <f>SUM(Z395:AC395)</f>
        <v>0</v>
      </c>
      <c r="BW395" s="535">
        <f>SUM(AD395:AG395)</f>
        <v>15812441.0625</v>
      </c>
      <c r="BX395" s="535">
        <f t="shared" ref="BX395:CY395" si="697">IFERROR(BX396*BX16/BX16,0)</f>
        <v>63249764.25</v>
      </c>
      <c r="BY395" s="535">
        <f t="shared" si="697"/>
        <v>63249764.25</v>
      </c>
      <c r="BZ395" s="535">
        <f t="shared" si="697"/>
        <v>63249764.25</v>
      </c>
      <c r="CA395" s="535">
        <f t="shared" si="697"/>
        <v>63249764.25</v>
      </c>
      <c r="CB395" s="535">
        <f t="shared" si="697"/>
        <v>63249764.25</v>
      </c>
      <c r="CC395" s="535">
        <f t="shared" si="697"/>
        <v>63249764.25</v>
      </c>
      <c r="CD395" s="535">
        <f t="shared" si="697"/>
        <v>63249764.25</v>
      </c>
      <c r="CE395" s="535">
        <f t="shared" si="697"/>
        <v>63249764.25</v>
      </c>
      <c r="CF395" s="535">
        <f t="shared" si="697"/>
        <v>63249764.25</v>
      </c>
      <c r="CG395" s="535">
        <f t="shared" si="697"/>
        <v>63249764.25</v>
      </c>
      <c r="CH395" s="535">
        <f t="shared" si="697"/>
        <v>63249764.25</v>
      </c>
      <c r="CI395" s="535">
        <f t="shared" si="697"/>
        <v>63249764.25</v>
      </c>
      <c r="CJ395" s="535">
        <f t="shared" si="697"/>
        <v>63249764.25</v>
      </c>
      <c r="CK395" s="535">
        <f t="shared" si="697"/>
        <v>63249764.25</v>
      </c>
      <c r="CL395" s="535">
        <f t="shared" si="697"/>
        <v>63249764.25</v>
      </c>
      <c r="CM395" s="535">
        <f t="shared" si="697"/>
        <v>63249764.25</v>
      </c>
      <c r="CN395" s="535">
        <f t="shared" si="697"/>
        <v>47437323.1875</v>
      </c>
      <c r="CO395" s="535">
        <f t="shared" si="697"/>
        <v>0</v>
      </c>
      <c r="CP395" s="535">
        <f t="shared" si="697"/>
        <v>0</v>
      </c>
      <c r="CQ395" s="535">
        <f t="shared" si="697"/>
        <v>0</v>
      </c>
      <c r="CR395" s="535">
        <f t="shared" si="697"/>
        <v>0</v>
      </c>
      <c r="CS395" s="535">
        <f t="shared" si="697"/>
        <v>0</v>
      </c>
      <c r="CT395" s="535">
        <f t="shared" si="697"/>
        <v>0</v>
      </c>
      <c r="CU395" s="535">
        <f t="shared" si="697"/>
        <v>0</v>
      </c>
      <c r="CV395" s="535">
        <f t="shared" si="697"/>
        <v>0</v>
      </c>
      <c r="CW395" s="535">
        <f t="shared" si="697"/>
        <v>0</v>
      </c>
      <c r="CX395" s="535">
        <f t="shared" si="697"/>
        <v>0</v>
      </c>
      <c r="CY395" s="680">
        <f t="shared" si="697"/>
        <v>0</v>
      </c>
    </row>
    <row r="396" spans="1:103" outlineLevel="1">
      <c r="B396" s="567" t="s">
        <v>114</v>
      </c>
      <c r="C396" s="478"/>
      <c r="D396" s="480"/>
      <c r="E396" s="480"/>
      <c r="F396" s="480"/>
      <c r="G396" s="480"/>
      <c r="H396" s="480"/>
      <c r="I396" s="681"/>
      <c r="J396" s="570">
        <f t="shared" ref="J396:AO396" si="698">IFERROR($C390/$C391*J18/J18*J9/12,0)</f>
        <v>0</v>
      </c>
      <c r="K396" s="570">
        <f t="shared" si="698"/>
        <v>0</v>
      </c>
      <c r="L396" s="570">
        <f t="shared" si="698"/>
        <v>0</v>
      </c>
      <c r="M396" s="570">
        <f t="shared" si="698"/>
        <v>0</v>
      </c>
      <c r="N396" s="570">
        <f t="shared" si="698"/>
        <v>0</v>
      </c>
      <c r="O396" s="570">
        <f t="shared" si="698"/>
        <v>0</v>
      </c>
      <c r="P396" s="570">
        <f t="shared" si="698"/>
        <v>0</v>
      </c>
      <c r="Q396" s="570">
        <f t="shared" si="698"/>
        <v>0</v>
      </c>
      <c r="R396" s="570">
        <f t="shared" si="698"/>
        <v>0</v>
      </c>
      <c r="S396" s="570">
        <f t="shared" si="698"/>
        <v>0</v>
      </c>
      <c r="T396" s="570">
        <f t="shared" si="698"/>
        <v>0</v>
      </c>
      <c r="U396" s="570">
        <f t="shared" si="698"/>
        <v>0</v>
      </c>
      <c r="V396" s="570">
        <f t="shared" si="698"/>
        <v>0</v>
      </c>
      <c r="W396" s="570">
        <f t="shared" si="698"/>
        <v>0</v>
      </c>
      <c r="X396" s="570">
        <f t="shared" si="698"/>
        <v>0</v>
      </c>
      <c r="Y396" s="570">
        <f t="shared" si="698"/>
        <v>0</v>
      </c>
      <c r="Z396" s="570">
        <f t="shared" si="698"/>
        <v>0</v>
      </c>
      <c r="AA396" s="570">
        <f t="shared" si="698"/>
        <v>0</v>
      </c>
      <c r="AB396" s="570">
        <f t="shared" si="698"/>
        <v>0</v>
      </c>
      <c r="AC396" s="570">
        <f t="shared" si="698"/>
        <v>0</v>
      </c>
      <c r="AD396" s="570">
        <f t="shared" si="698"/>
        <v>0</v>
      </c>
      <c r="AE396" s="570">
        <f t="shared" si="698"/>
        <v>5270813.6875</v>
      </c>
      <c r="AF396" s="570">
        <f t="shared" si="698"/>
        <v>5270813.6875</v>
      </c>
      <c r="AG396" s="570">
        <f t="shared" si="698"/>
        <v>5270813.6875</v>
      </c>
      <c r="AH396" s="570">
        <f t="shared" si="698"/>
        <v>5270813.6875</v>
      </c>
      <c r="AI396" s="570">
        <f t="shared" si="698"/>
        <v>5270813.6875</v>
      </c>
      <c r="AJ396" s="570">
        <f t="shared" si="698"/>
        <v>5270813.6875</v>
      </c>
      <c r="AK396" s="570">
        <f t="shared" si="698"/>
        <v>5270813.6875</v>
      </c>
      <c r="AL396" s="570">
        <f t="shared" si="698"/>
        <v>5270813.6875</v>
      </c>
      <c r="AM396" s="570">
        <f t="shared" si="698"/>
        <v>5270813.6875</v>
      </c>
      <c r="AN396" s="570">
        <f t="shared" si="698"/>
        <v>5270813.6875</v>
      </c>
      <c r="AO396" s="570">
        <f t="shared" si="698"/>
        <v>5270813.6875</v>
      </c>
      <c r="AP396" s="570">
        <f t="shared" ref="AP396:BQ396" si="699">IFERROR($C390/$C391*AP18/AP18*AP9/12,0)</f>
        <v>5270813.6875</v>
      </c>
      <c r="AQ396" s="570">
        <f t="shared" si="699"/>
        <v>5270813.6875</v>
      </c>
      <c r="AR396" s="570">
        <f t="shared" si="699"/>
        <v>5270813.6875</v>
      </c>
      <c r="AS396" s="570">
        <f t="shared" si="699"/>
        <v>5270813.6875</v>
      </c>
      <c r="AT396" s="570">
        <f t="shared" si="699"/>
        <v>5270813.6875</v>
      </c>
      <c r="AU396" s="570">
        <f t="shared" si="699"/>
        <v>5270813.6875</v>
      </c>
      <c r="AV396" s="570">
        <f t="shared" si="699"/>
        <v>5270813.6875</v>
      </c>
      <c r="AW396" s="570">
        <f t="shared" si="699"/>
        <v>5270813.6875</v>
      </c>
      <c r="AX396" s="570">
        <f t="shared" si="699"/>
        <v>5270813.6875</v>
      </c>
      <c r="AY396" s="570">
        <f t="shared" si="699"/>
        <v>5270813.6875</v>
      </c>
      <c r="AZ396" s="570">
        <f t="shared" si="699"/>
        <v>5270813.6875</v>
      </c>
      <c r="BA396" s="570">
        <f t="shared" si="699"/>
        <v>5270813.6875</v>
      </c>
      <c r="BB396" s="570">
        <f t="shared" si="699"/>
        <v>5270813.6875</v>
      </c>
      <c r="BC396" s="570">
        <f t="shared" si="699"/>
        <v>5270813.6875</v>
      </c>
      <c r="BD396" s="570">
        <f t="shared" si="699"/>
        <v>5270813.6875</v>
      </c>
      <c r="BE396" s="570">
        <f t="shared" si="699"/>
        <v>5270813.6875</v>
      </c>
      <c r="BF396" s="570">
        <f t="shared" si="699"/>
        <v>5270813.6875</v>
      </c>
      <c r="BG396" s="570">
        <f t="shared" si="699"/>
        <v>5270813.6875</v>
      </c>
      <c r="BH396" s="570">
        <f t="shared" si="699"/>
        <v>5270813.6875</v>
      </c>
      <c r="BI396" s="570">
        <f t="shared" si="699"/>
        <v>5270813.6875</v>
      </c>
      <c r="BJ396" s="570">
        <f t="shared" si="699"/>
        <v>5270813.6875</v>
      </c>
      <c r="BK396" s="570">
        <f t="shared" si="699"/>
        <v>5270813.6875</v>
      </c>
      <c r="BL396" s="570">
        <f t="shared" si="699"/>
        <v>5270813.6875</v>
      </c>
      <c r="BM396" s="570">
        <f t="shared" si="699"/>
        <v>5270813.6875</v>
      </c>
      <c r="BN396" s="570">
        <f t="shared" si="699"/>
        <v>5270813.6875</v>
      </c>
      <c r="BO396" s="570">
        <f t="shared" si="699"/>
        <v>5270813.6875</v>
      </c>
      <c r="BP396" s="570">
        <f t="shared" si="699"/>
        <v>5270813.6875</v>
      </c>
      <c r="BQ396" s="570">
        <f t="shared" si="699"/>
        <v>5270813.6875</v>
      </c>
      <c r="BR396" s="681"/>
      <c r="BS396" s="570">
        <f>SUM(J396:U396)</f>
        <v>0</v>
      </c>
      <c r="BT396" s="570">
        <f>SUM(V396:AG396)</f>
        <v>15812441.0625</v>
      </c>
      <c r="BU396" s="570">
        <f>SUM(AH396:AS396)</f>
        <v>63249764.25</v>
      </c>
      <c r="BV396" s="570">
        <f>SUM(AT396:BE396)</f>
        <v>63249764.25</v>
      </c>
      <c r="BW396" s="570">
        <f>SUM(BF396:BQ396)</f>
        <v>63249764.25</v>
      </c>
      <c r="BX396" s="681">
        <f>MIN($C390/$C391,$C390-SUM($BS396:BW396))</f>
        <v>63249764.25</v>
      </c>
      <c r="BY396" s="681">
        <f>MIN($C390/$C391,$C390-SUM($BS396:BX396))</f>
        <v>63249764.25</v>
      </c>
      <c r="BZ396" s="681">
        <f>MIN($C390/$C391,$C390-SUM($BS396:BY396))</f>
        <v>63249764.25</v>
      </c>
      <c r="CA396" s="681">
        <f>MIN($C390/$C391,$C390-SUM($BS396:BZ396))</f>
        <v>63249764.25</v>
      </c>
      <c r="CB396" s="681">
        <f>MIN($C390/$C391,$C390-SUM($BS396:CA396))</f>
        <v>63249764.25</v>
      </c>
      <c r="CC396" s="681">
        <f>MIN($C390/$C391,$C390-SUM($BS396:CB396))</f>
        <v>63249764.25</v>
      </c>
      <c r="CD396" s="681">
        <f>MIN($C390/$C391,$C390-SUM($BS396:CC396))</f>
        <v>63249764.25</v>
      </c>
      <c r="CE396" s="681">
        <f>MIN($C390/$C391,$C390-SUM($BS396:CD396))</f>
        <v>63249764.25</v>
      </c>
      <c r="CF396" s="681">
        <f>MIN($C390/$C391,$C390-SUM($BS396:CE396))</f>
        <v>63249764.25</v>
      </c>
      <c r="CG396" s="681">
        <f>MIN($C390/$C391,$C390-SUM($BS396:CF396))</f>
        <v>63249764.25</v>
      </c>
      <c r="CH396" s="681">
        <f>MIN($C390/$C391,$C390-SUM($BS396:CG396))</f>
        <v>63249764.25</v>
      </c>
      <c r="CI396" s="681">
        <f>MIN($C390/$C391,$C390-SUM($BS396:CH396))</f>
        <v>63249764.25</v>
      </c>
      <c r="CJ396" s="681">
        <f>MIN($C390/$C391,$C390-SUM($BS396:CI396))</f>
        <v>63249764.25</v>
      </c>
      <c r="CK396" s="681">
        <f>MIN($C390/$C391,$C390-SUM($BS396:CJ396))</f>
        <v>63249764.25</v>
      </c>
      <c r="CL396" s="681">
        <f>MIN($C390/$C391,$C390-SUM($BS396:CK396))</f>
        <v>63249764.25</v>
      </c>
      <c r="CM396" s="681">
        <f>MIN($C390/$C391,$C390-SUM($BS396:CL396))</f>
        <v>63249764.25</v>
      </c>
      <c r="CN396" s="681">
        <f>MIN($C390/$C391,$C390-SUM($BS396:CM396))</f>
        <v>47437323.1875</v>
      </c>
      <c r="CO396" s="681">
        <f>MIN($C390/$C391,$C390-SUM($BS396:CN396))</f>
        <v>0</v>
      </c>
      <c r="CP396" s="681">
        <f>MIN($C390/$C391,$C390-SUM($BS396:CO396))</f>
        <v>0</v>
      </c>
      <c r="CQ396" s="681">
        <f>MIN($C390/$C391,$C390-SUM($BS396:CP396))</f>
        <v>0</v>
      </c>
      <c r="CR396" s="681">
        <f>MIN($C390/$C391,$C390-SUM($BS396:CQ396))</f>
        <v>0</v>
      </c>
      <c r="CS396" s="681">
        <f>MIN($C390/$C391,$C390-SUM($BS396:CR396))</f>
        <v>0</v>
      </c>
      <c r="CT396" s="681">
        <f>MIN($C390/$C391,$C390-SUM($BS396:CS396))</f>
        <v>0</v>
      </c>
      <c r="CU396" s="681">
        <f>MIN($C390/$C391,$C390-SUM($BS396:CT396))</f>
        <v>0</v>
      </c>
      <c r="CV396" s="681">
        <f>MIN($C390/$C391,$C390-SUM($BS396:CU396))</f>
        <v>0</v>
      </c>
      <c r="CW396" s="681">
        <f>MIN($C390/$C391,$C390-SUM($BS396:CV396))</f>
        <v>0</v>
      </c>
      <c r="CX396" s="681">
        <f>MIN($C390/$C391,$C390-SUM($BS396:CW396))</f>
        <v>0</v>
      </c>
      <c r="CY396" s="682">
        <f>MIN($C390/$C391,$C390-SUM($BS396:CX396))</f>
        <v>0</v>
      </c>
    </row>
    <row r="397" spans="1:103" s="428" customFormat="1" outlineLevel="1">
      <c r="A397" s="460"/>
      <c r="C397" s="538"/>
      <c r="I397" s="443"/>
      <c r="J397" s="443"/>
      <c r="K397" s="443"/>
      <c r="L397" s="443"/>
      <c r="M397" s="443"/>
      <c r="N397" s="443"/>
      <c r="O397" s="443"/>
      <c r="P397" s="443"/>
      <c r="Q397" s="443"/>
      <c r="R397" s="443"/>
      <c r="S397" s="443"/>
      <c r="T397" s="443"/>
      <c r="U397" s="443"/>
      <c r="V397" s="443"/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443"/>
      <c r="AL397" s="443"/>
      <c r="AM397" s="443"/>
      <c r="AN397" s="443"/>
      <c r="AO397" s="443"/>
      <c r="AP397" s="443"/>
      <c r="AQ397" s="443"/>
      <c r="AR397" s="443"/>
      <c r="AS397" s="443"/>
      <c r="AT397" s="443"/>
      <c r="AU397" s="443"/>
      <c r="AV397" s="443"/>
      <c r="AW397" s="443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443"/>
      <c r="BH397" s="443"/>
      <c r="BI397" s="443"/>
      <c r="BJ397" s="443"/>
      <c r="BK397" s="443"/>
      <c r="BL397" s="443"/>
      <c r="BM397" s="443"/>
      <c r="BN397" s="443"/>
      <c r="BO397" s="443"/>
      <c r="BP397" s="443"/>
      <c r="BQ397" s="443"/>
      <c r="BR397" s="443"/>
      <c r="BS397" s="443"/>
      <c r="BT397" s="443"/>
      <c r="BU397" s="443"/>
      <c r="BV397" s="443"/>
      <c r="BW397" s="443"/>
      <c r="BX397" s="443"/>
      <c r="BY397" s="443"/>
      <c r="BZ397" s="443"/>
      <c r="CA397" s="443"/>
      <c r="CB397" s="443"/>
      <c r="CC397" s="443"/>
      <c r="CD397" s="443"/>
      <c r="CE397" s="443"/>
      <c r="CF397" s="443"/>
      <c r="CG397" s="443"/>
      <c r="CH397" s="443"/>
      <c r="CI397" s="443"/>
      <c r="CJ397" s="443"/>
      <c r="CK397" s="443"/>
      <c r="CL397" s="443"/>
      <c r="CM397" s="443"/>
      <c r="CN397" s="443"/>
      <c r="CO397" s="443"/>
      <c r="CP397" s="443"/>
      <c r="CQ397" s="443"/>
      <c r="CR397" s="443"/>
      <c r="CS397" s="443"/>
      <c r="CT397" s="443"/>
      <c r="CU397" s="443"/>
    </row>
    <row r="398" spans="1:103" outlineLevel="1">
      <c r="B398" s="683" t="s">
        <v>129</v>
      </c>
      <c r="C398" s="674"/>
      <c r="D398" s="456"/>
    </row>
    <row r="399" spans="1:103" outlineLevel="1">
      <c r="B399" s="427" t="s">
        <v>60</v>
      </c>
      <c r="C399" s="631"/>
      <c r="I399" s="520">
        <f>E400</f>
        <v>0</v>
      </c>
      <c r="J399" s="520">
        <f t="shared" ref="J399:AO399" si="700">I400</f>
        <v>0</v>
      </c>
      <c r="K399" s="520">
        <f t="shared" si="700"/>
        <v>0</v>
      </c>
      <c r="L399" s="520">
        <f t="shared" si="700"/>
        <v>0</v>
      </c>
      <c r="M399" s="520">
        <f t="shared" si="700"/>
        <v>0</v>
      </c>
      <c r="N399" s="520">
        <f t="shared" si="700"/>
        <v>0</v>
      </c>
      <c r="O399" s="520">
        <f t="shared" si="700"/>
        <v>0</v>
      </c>
      <c r="P399" s="520">
        <f t="shared" si="700"/>
        <v>0</v>
      </c>
      <c r="Q399" s="520">
        <f t="shared" si="700"/>
        <v>563206250</v>
      </c>
      <c r="R399" s="520">
        <f t="shared" si="700"/>
        <v>563206250</v>
      </c>
      <c r="S399" s="520">
        <f t="shared" si="700"/>
        <v>563206250</v>
      </c>
      <c r="T399" s="520">
        <f t="shared" si="700"/>
        <v>563206250</v>
      </c>
      <c r="U399" s="520">
        <f t="shared" si="700"/>
        <v>563206250</v>
      </c>
      <c r="V399" s="520">
        <f t="shared" si="700"/>
        <v>563206250</v>
      </c>
      <c r="W399" s="520">
        <f t="shared" si="700"/>
        <v>563206250</v>
      </c>
      <c r="X399" s="520">
        <f t="shared" si="700"/>
        <v>563206250</v>
      </c>
      <c r="Y399" s="520">
        <f t="shared" si="700"/>
        <v>563206250</v>
      </c>
      <c r="Z399" s="520">
        <f t="shared" si="700"/>
        <v>563206250</v>
      </c>
      <c r="AA399" s="520">
        <f t="shared" si="700"/>
        <v>563206250</v>
      </c>
      <c r="AB399" s="520">
        <f t="shared" si="700"/>
        <v>563206250</v>
      </c>
      <c r="AC399" s="520">
        <f t="shared" si="700"/>
        <v>563206250</v>
      </c>
      <c r="AD399" s="520">
        <f t="shared" si="700"/>
        <v>563206250</v>
      </c>
      <c r="AE399" s="520">
        <f t="shared" si="700"/>
        <v>563206250</v>
      </c>
      <c r="AF399" s="520">
        <f t="shared" si="700"/>
        <v>563206250</v>
      </c>
      <c r="AG399" s="520">
        <f t="shared" si="700"/>
        <v>563206250</v>
      </c>
      <c r="AH399" s="520">
        <f t="shared" si="700"/>
        <v>563206250</v>
      </c>
      <c r="AI399" s="520">
        <f t="shared" si="700"/>
        <v>563206250</v>
      </c>
      <c r="AJ399" s="520">
        <f t="shared" si="700"/>
        <v>563206250</v>
      </c>
      <c r="AK399" s="520">
        <f t="shared" si="700"/>
        <v>563206250</v>
      </c>
      <c r="AL399" s="520">
        <f t="shared" si="700"/>
        <v>563206250</v>
      </c>
      <c r="AM399" s="520">
        <f t="shared" si="700"/>
        <v>563206250</v>
      </c>
      <c r="AN399" s="520">
        <f t="shared" si="700"/>
        <v>563206250</v>
      </c>
      <c r="AO399" s="520">
        <f t="shared" si="700"/>
        <v>563206250</v>
      </c>
      <c r="AP399" s="520">
        <f t="shared" ref="AP399:BQ399" si="701">AO400</f>
        <v>563206250</v>
      </c>
      <c r="AQ399" s="520">
        <f t="shared" si="701"/>
        <v>563206250</v>
      </c>
      <c r="AR399" s="520">
        <f t="shared" si="701"/>
        <v>563206250</v>
      </c>
      <c r="AS399" s="520">
        <f t="shared" si="701"/>
        <v>563206250</v>
      </c>
      <c r="AT399" s="520">
        <f t="shared" si="701"/>
        <v>563206250</v>
      </c>
      <c r="AU399" s="520">
        <f t="shared" si="701"/>
        <v>563206250</v>
      </c>
      <c r="AV399" s="520">
        <f t="shared" si="701"/>
        <v>563206250</v>
      </c>
      <c r="AW399" s="520">
        <f t="shared" si="701"/>
        <v>563206250</v>
      </c>
      <c r="AX399" s="520">
        <f t="shared" si="701"/>
        <v>563206250</v>
      </c>
      <c r="AY399" s="520">
        <f t="shared" si="701"/>
        <v>563206250</v>
      </c>
      <c r="AZ399" s="520">
        <f t="shared" si="701"/>
        <v>563206250</v>
      </c>
      <c r="BA399" s="520">
        <f t="shared" si="701"/>
        <v>563206250</v>
      </c>
      <c r="BB399" s="520">
        <f t="shared" si="701"/>
        <v>563206250</v>
      </c>
      <c r="BC399" s="520">
        <f t="shared" si="701"/>
        <v>563206250</v>
      </c>
      <c r="BD399" s="520">
        <f t="shared" si="701"/>
        <v>563206250</v>
      </c>
      <c r="BE399" s="520">
        <f t="shared" si="701"/>
        <v>563206250</v>
      </c>
      <c r="BF399" s="520">
        <f t="shared" si="701"/>
        <v>563206250</v>
      </c>
      <c r="BG399" s="520">
        <f t="shared" si="701"/>
        <v>563206250</v>
      </c>
      <c r="BH399" s="520">
        <f t="shared" si="701"/>
        <v>563206250</v>
      </c>
      <c r="BI399" s="520">
        <f t="shared" si="701"/>
        <v>563206250</v>
      </c>
      <c r="BJ399" s="520">
        <f t="shared" si="701"/>
        <v>563206250</v>
      </c>
      <c r="BK399" s="520">
        <f t="shared" si="701"/>
        <v>563206250</v>
      </c>
      <c r="BL399" s="520">
        <f t="shared" si="701"/>
        <v>563206250</v>
      </c>
      <c r="BM399" s="520">
        <f t="shared" si="701"/>
        <v>563206250</v>
      </c>
      <c r="BN399" s="520">
        <f t="shared" si="701"/>
        <v>563206250</v>
      </c>
      <c r="BO399" s="520">
        <f t="shared" si="701"/>
        <v>563206250</v>
      </c>
      <c r="BP399" s="520">
        <f t="shared" si="701"/>
        <v>563206250</v>
      </c>
      <c r="BQ399" s="520">
        <f t="shared" si="701"/>
        <v>563206250</v>
      </c>
      <c r="BR399" s="520"/>
      <c r="BS399" s="520">
        <f t="shared" ref="BS399:CY399" si="702">BR400</f>
        <v>0</v>
      </c>
      <c r="BT399" s="520">
        <f t="shared" si="702"/>
        <v>563206250</v>
      </c>
      <c r="BU399" s="520">
        <f t="shared" si="702"/>
        <v>563206250</v>
      </c>
      <c r="BV399" s="520">
        <f t="shared" si="702"/>
        <v>563206250</v>
      </c>
      <c r="BW399" s="520">
        <f t="shared" si="702"/>
        <v>563206250</v>
      </c>
      <c r="BX399" s="520">
        <f t="shared" si="702"/>
        <v>563206250</v>
      </c>
      <c r="BY399" s="520">
        <f t="shared" si="702"/>
        <v>563206250</v>
      </c>
      <c r="BZ399" s="520">
        <f t="shared" si="702"/>
        <v>563206250</v>
      </c>
      <c r="CA399" s="520">
        <f t="shared" si="702"/>
        <v>563206250</v>
      </c>
      <c r="CB399" s="520">
        <f t="shared" si="702"/>
        <v>563206250</v>
      </c>
      <c r="CC399" s="520">
        <f t="shared" si="702"/>
        <v>563206250</v>
      </c>
      <c r="CD399" s="520">
        <f t="shared" si="702"/>
        <v>563206250</v>
      </c>
      <c r="CE399" s="520">
        <f t="shared" si="702"/>
        <v>563206250</v>
      </c>
      <c r="CF399" s="520">
        <f t="shared" si="702"/>
        <v>563206250</v>
      </c>
      <c r="CG399" s="520">
        <f t="shared" si="702"/>
        <v>563206250</v>
      </c>
      <c r="CH399" s="520">
        <f t="shared" si="702"/>
        <v>563206250</v>
      </c>
      <c r="CI399" s="520">
        <f t="shared" si="702"/>
        <v>563206250</v>
      </c>
      <c r="CJ399" s="520">
        <f t="shared" si="702"/>
        <v>563206250</v>
      </c>
      <c r="CK399" s="520">
        <f t="shared" si="702"/>
        <v>563206250</v>
      </c>
      <c r="CL399" s="520">
        <f t="shared" si="702"/>
        <v>563206250</v>
      </c>
      <c r="CM399" s="520">
        <f t="shared" si="702"/>
        <v>563206250</v>
      </c>
      <c r="CN399" s="520">
        <f t="shared" si="702"/>
        <v>563206250</v>
      </c>
      <c r="CO399" s="520">
        <f t="shared" si="702"/>
        <v>563206250</v>
      </c>
      <c r="CP399" s="520">
        <f t="shared" si="702"/>
        <v>563206250</v>
      </c>
      <c r="CQ399" s="520">
        <f t="shared" si="702"/>
        <v>563206250</v>
      </c>
      <c r="CR399" s="520">
        <f t="shared" si="702"/>
        <v>563206250</v>
      </c>
      <c r="CS399" s="520">
        <f t="shared" si="702"/>
        <v>563206250</v>
      </c>
      <c r="CT399" s="520">
        <f t="shared" si="702"/>
        <v>563206250</v>
      </c>
      <c r="CU399" s="520">
        <f t="shared" si="702"/>
        <v>563206250</v>
      </c>
      <c r="CV399" s="520">
        <f t="shared" si="702"/>
        <v>563206250</v>
      </c>
      <c r="CW399" s="520">
        <f t="shared" si="702"/>
        <v>563206250</v>
      </c>
      <c r="CX399" s="520">
        <f t="shared" si="702"/>
        <v>563206250</v>
      </c>
      <c r="CY399" s="520">
        <f t="shared" si="702"/>
        <v>563206250</v>
      </c>
    </row>
    <row r="400" spans="1:103" outlineLevel="1">
      <c r="B400" s="427" t="s">
        <v>61</v>
      </c>
      <c r="I400" s="520"/>
      <c r="J400" s="520">
        <f t="shared" ref="J400:AO400" si="703">SUM(I400,J402)</f>
        <v>0</v>
      </c>
      <c r="K400" s="520">
        <f t="shared" si="703"/>
        <v>0</v>
      </c>
      <c r="L400" s="520">
        <f t="shared" si="703"/>
        <v>0</v>
      </c>
      <c r="M400" s="520">
        <f t="shared" si="703"/>
        <v>0</v>
      </c>
      <c r="N400" s="520">
        <f t="shared" si="703"/>
        <v>0</v>
      </c>
      <c r="O400" s="520">
        <f t="shared" si="703"/>
        <v>0</v>
      </c>
      <c r="P400" s="520">
        <f t="shared" si="703"/>
        <v>563206250</v>
      </c>
      <c r="Q400" s="520">
        <f t="shared" si="703"/>
        <v>563206250</v>
      </c>
      <c r="R400" s="520">
        <f t="shared" si="703"/>
        <v>563206250</v>
      </c>
      <c r="S400" s="520">
        <f t="shared" si="703"/>
        <v>563206250</v>
      </c>
      <c r="T400" s="520">
        <f t="shared" si="703"/>
        <v>563206250</v>
      </c>
      <c r="U400" s="520">
        <f t="shared" si="703"/>
        <v>563206250</v>
      </c>
      <c r="V400" s="520">
        <f t="shared" si="703"/>
        <v>563206250</v>
      </c>
      <c r="W400" s="520">
        <f t="shared" si="703"/>
        <v>563206250</v>
      </c>
      <c r="X400" s="520">
        <f t="shared" si="703"/>
        <v>563206250</v>
      </c>
      <c r="Y400" s="520">
        <f t="shared" si="703"/>
        <v>563206250</v>
      </c>
      <c r="Z400" s="520">
        <f t="shared" si="703"/>
        <v>563206250</v>
      </c>
      <c r="AA400" s="520">
        <f t="shared" si="703"/>
        <v>563206250</v>
      </c>
      <c r="AB400" s="520">
        <f t="shared" si="703"/>
        <v>563206250</v>
      </c>
      <c r="AC400" s="520">
        <f t="shared" si="703"/>
        <v>563206250</v>
      </c>
      <c r="AD400" s="520">
        <f t="shared" si="703"/>
        <v>563206250</v>
      </c>
      <c r="AE400" s="520">
        <f t="shared" si="703"/>
        <v>563206250</v>
      </c>
      <c r="AF400" s="520">
        <f t="shared" si="703"/>
        <v>563206250</v>
      </c>
      <c r="AG400" s="520">
        <f t="shared" si="703"/>
        <v>563206250</v>
      </c>
      <c r="AH400" s="520">
        <f t="shared" si="703"/>
        <v>563206250</v>
      </c>
      <c r="AI400" s="520">
        <f t="shared" si="703"/>
        <v>563206250</v>
      </c>
      <c r="AJ400" s="520">
        <f t="shared" si="703"/>
        <v>563206250</v>
      </c>
      <c r="AK400" s="520">
        <f t="shared" si="703"/>
        <v>563206250</v>
      </c>
      <c r="AL400" s="520">
        <f t="shared" si="703"/>
        <v>563206250</v>
      </c>
      <c r="AM400" s="520">
        <f t="shared" si="703"/>
        <v>563206250</v>
      </c>
      <c r="AN400" s="520">
        <f t="shared" si="703"/>
        <v>563206250</v>
      </c>
      <c r="AO400" s="520">
        <f t="shared" si="703"/>
        <v>563206250</v>
      </c>
      <c r="AP400" s="520">
        <f t="shared" ref="AP400:BQ400" si="704">SUM(AO400,AP402)</f>
        <v>563206250</v>
      </c>
      <c r="AQ400" s="520">
        <f t="shared" si="704"/>
        <v>563206250</v>
      </c>
      <c r="AR400" s="520">
        <f t="shared" si="704"/>
        <v>563206250</v>
      </c>
      <c r="AS400" s="520">
        <f t="shared" si="704"/>
        <v>563206250</v>
      </c>
      <c r="AT400" s="520">
        <f t="shared" si="704"/>
        <v>563206250</v>
      </c>
      <c r="AU400" s="520">
        <f t="shared" si="704"/>
        <v>563206250</v>
      </c>
      <c r="AV400" s="520">
        <f t="shared" si="704"/>
        <v>563206250</v>
      </c>
      <c r="AW400" s="520">
        <f t="shared" si="704"/>
        <v>563206250</v>
      </c>
      <c r="AX400" s="520">
        <f t="shared" si="704"/>
        <v>563206250</v>
      </c>
      <c r="AY400" s="520">
        <f t="shared" si="704"/>
        <v>563206250</v>
      </c>
      <c r="AZ400" s="520">
        <f t="shared" si="704"/>
        <v>563206250</v>
      </c>
      <c r="BA400" s="520">
        <f t="shared" si="704"/>
        <v>563206250</v>
      </c>
      <c r="BB400" s="520">
        <f t="shared" si="704"/>
        <v>563206250</v>
      </c>
      <c r="BC400" s="520">
        <f t="shared" si="704"/>
        <v>563206250</v>
      </c>
      <c r="BD400" s="520">
        <f t="shared" si="704"/>
        <v>563206250</v>
      </c>
      <c r="BE400" s="520">
        <f t="shared" si="704"/>
        <v>563206250</v>
      </c>
      <c r="BF400" s="520">
        <f t="shared" si="704"/>
        <v>563206250</v>
      </c>
      <c r="BG400" s="520">
        <f t="shared" si="704"/>
        <v>563206250</v>
      </c>
      <c r="BH400" s="520">
        <f t="shared" si="704"/>
        <v>563206250</v>
      </c>
      <c r="BI400" s="520">
        <f t="shared" si="704"/>
        <v>563206250</v>
      </c>
      <c r="BJ400" s="520">
        <f t="shared" si="704"/>
        <v>563206250</v>
      </c>
      <c r="BK400" s="520">
        <f t="shared" si="704"/>
        <v>563206250</v>
      </c>
      <c r="BL400" s="520">
        <f t="shared" si="704"/>
        <v>563206250</v>
      </c>
      <c r="BM400" s="520">
        <f t="shared" si="704"/>
        <v>563206250</v>
      </c>
      <c r="BN400" s="520">
        <f t="shared" si="704"/>
        <v>563206250</v>
      </c>
      <c r="BO400" s="520">
        <f t="shared" si="704"/>
        <v>563206250</v>
      </c>
      <c r="BP400" s="520">
        <f t="shared" si="704"/>
        <v>563206250</v>
      </c>
      <c r="BQ400" s="520">
        <f t="shared" si="704"/>
        <v>563206250</v>
      </c>
      <c r="BR400" s="520"/>
      <c r="BS400" s="520">
        <f t="shared" ref="BS400:CY400" si="705">SUM(BS399,BS402)</f>
        <v>563206250</v>
      </c>
      <c r="BT400" s="520">
        <f t="shared" si="705"/>
        <v>563206250</v>
      </c>
      <c r="BU400" s="520">
        <f t="shared" si="705"/>
        <v>563206250</v>
      </c>
      <c r="BV400" s="520">
        <f t="shared" si="705"/>
        <v>563206250</v>
      </c>
      <c r="BW400" s="520">
        <f t="shared" si="705"/>
        <v>563206250</v>
      </c>
      <c r="BX400" s="520">
        <f t="shared" si="705"/>
        <v>563206250</v>
      </c>
      <c r="BY400" s="520">
        <f t="shared" si="705"/>
        <v>563206250</v>
      </c>
      <c r="BZ400" s="520">
        <f t="shared" si="705"/>
        <v>563206250</v>
      </c>
      <c r="CA400" s="520">
        <f t="shared" si="705"/>
        <v>563206250</v>
      </c>
      <c r="CB400" s="520">
        <f t="shared" si="705"/>
        <v>563206250</v>
      </c>
      <c r="CC400" s="520">
        <f t="shared" si="705"/>
        <v>563206250</v>
      </c>
      <c r="CD400" s="520">
        <f t="shared" si="705"/>
        <v>563206250</v>
      </c>
      <c r="CE400" s="520">
        <f t="shared" si="705"/>
        <v>563206250</v>
      </c>
      <c r="CF400" s="520">
        <f t="shared" si="705"/>
        <v>563206250</v>
      </c>
      <c r="CG400" s="520">
        <f t="shared" si="705"/>
        <v>563206250</v>
      </c>
      <c r="CH400" s="520">
        <f t="shared" si="705"/>
        <v>563206250</v>
      </c>
      <c r="CI400" s="520">
        <f t="shared" si="705"/>
        <v>563206250</v>
      </c>
      <c r="CJ400" s="520">
        <f t="shared" si="705"/>
        <v>563206250</v>
      </c>
      <c r="CK400" s="520">
        <f t="shared" si="705"/>
        <v>563206250</v>
      </c>
      <c r="CL400" s="520">
        <f t="shared" si="705"/>
        <v>563206250</v>
      </c>
      <c r="CM400" s="520">
        <f t="shared" si="705"/>
        <v>563206250</v>
      </c>
      <c r="CN400" s="520">
        <f t="shared" si="705"/>
        <v>563206250</v>
      </c>
      <c r="CO400" s="520">
        <f t="shared" si="705"/>
        <v>563206250</v>
      </c>
      <c r="CP400" s="520">
        <f t="shared" si="705"/>
        <v>563206250</v>
      </c>
      <c r="CQ400" s="520">
        <f t="shared" si="705"/>
        <v>563206250</v>
      </c>
      <c r="CR400" s="520">
        <f t="shared" si="705"/>
        <v>563206250</v>
      </c>
      <c r="CS400" s="520">
        <f t="shared" si="705"/>
        <v>563206250</v>
      </c>
      <c r="CT400" s="520">
        <f t="shared" si="705"/>
        <v>563206250</v>
      </c>
      <c r="CU400" s="520">
        <f t="shared" si="705"/>
        <v>563206250</v>
      </c>
      <c r="CV400" s="520">
        <f t="shared" si="705"/>
        <v>563206250</v>
      </c>
      <c r="CW400" s="520">
        <f t="shared" si="705"/>
        <v>563206250</v>
      </c>
      <c r="CX400" s="520">
        <f t="shared" si="705"/>
        <v>563206250</v>
      </c>
      <c r="CY400" s="520">
        <f t="shared" si="705"/>
        <v>563206250</v>
      </c>
    </row>
    <row r="401" spans="1:103" s="428" customFormat="1" outlineLevel="1">
      <c r="A401" s="460"/>
      <c r="B401" s="428" t="s">
        <v>62</v>
      </c>
      <c r="C401" s="427"/>
      <c r="I401" s="515"/>
      <c r="J401" s="515">
        <f t="shared" ref="J401:AO401" si="706">I404</f>
        <v>0</v>
      </c>
      <c r="K401" s="515">
        <f t="shared" si="706"/>
        <v>0</v>
      </c>
      <c r="L401" s="515">
        <f t="shared" si="706"/>
        <v>0</v>
      </c>
      <c r="M401" s="515">
        <f t="shared" si="706"/>
        <v>0</v>
      </c>
      <c r="N401" s="515">
        <f t="shared" si="706"/>
        <v>0</v>
      </c>
      <c r="O401" s="515">
        <f t="shared" si="706"/>
        <v>0</v>
      </c>
      <c r="P401" s="515">
        <f t="shared" si="706"/>
        <v>0</v>
      </c>
      <c r="Q401" s="515">
        <f t="shared" si="706"/>
        <v>563206250</v>
      </c>
      <c r="R401" s="515">
        <f t="shared" si="706"/>
        <v>563206250</v>
      </c>
      <c r="S401" s="515">
        <f t="shared" si="706"/>
        <v>563206250</v>
      </c>
      <c r="T401" s="515">
        <f t="shared" si="706"/>
        <v>563206250</v>
      </c>
      <c r="U401" s="515">
        <f t="shared" si="706"/>
        <v>563206250</v>
      </c>
      <c r="V401" s="515">
        <f t="shared" si="706"/>
        <v>563206250</v>
      </c>
      <c r="W401" s="515">
        <f t="shared" si="706"/>
        <v>563206250</v>
      </c>
      <c r="X401" s="515">
        <f t="shared" si="706"/>
        <v>563206250</v>
      </c>
      <c r="Y401" s="515">
        <f t="shared" si="706"/>
        <v>563206250</v>
      </c>
      <c r="Z401" s="515">
        <f t="shared" si="706"/>
        <v>563206250</v>
      </c>
      <c r="AA401" s="515">
        <f t="shared" si="706"/>
        <v>563206250</v>
      </c>
      <c r="AB401" s="515">
        <f t="shared" si="706"/>
        <v>563206250</v>
      </c>
      <c r="AC401" s="515">
        <f t="shared" si="706"/>
        <v>563206250</v>
      </c>
      <c r="AD401" s="515">
        <f t="shared" si="706"/>
        <v>563206250</v>
      </c>
      <c r="AE401" s="515">
        <f t="shared" si="706"/>
        <v>563206250</v>
      </c>
      <c r="AF401" s="515">
        <f t="shared" si="706"/>
        <v>563206250</v>
      </c>
      <c r="AG401" s="515">
        <f t="shared" si="706"/>
        <v>563206250</v>
      </c>
      <c r="AH401" s="515">
        <f t="shared" si="706"/>
        <v>563206250</v>
      </c>
      <c r="AI401" s="515">
        <f t="shared" si="706"/>
        <v>563206250</v>
      </c>
      <c r="AJ401" s="515">
        <f t="shared" si="706"/>
        <v>563206250</v>
      </c>
      <c r="AK401" s="515">
        <f t="shared" si="706"/>
        <v>563206250</v>
      </c>
      <c r="AL401" s="515">
        <f t="shared" si="706"/>
        <v>563206250</v>
      </c>
      <c r="AM401" s="515">
        <f t="shared" si="706"/>
        <v>563206250</v>
      </c>
      <c r="AN401" s="515">
        <f t="shared" si="706"/>
        <v>563206250</v>
      </c>
      <c r="AO401" s="515">
        <f t="shared" si="706"/>
        <v>563206250</v>
      </c>
      <c r="AP401" s="515">
        <f t="shared" ref="AP401:BQ401" si="707">AO404</f>
        <v>563206250</v>
      </c>
      <c r="AQ401" s="515">
        <f t="shared" si="707"/>
        <v>563206250</v>
      </c>
      <c r="AR401" s="515">
        <f t="shared" si="707"/>
        <v>563206250</v>
      </c>
      <c r="AS401" s="515">
        <f t="shared" si="707"/>
        <v>563206250</v>
      </c>
      <c r="AT401" s="515">
        <f t="shared" si="707"/>
        <v>563206250</v>
      </c>
      <c r="AU401" s="515">
        <f t="shared" si="707"/>
        <v>563206250</v>
      </c>
      <c r="AV401" s="515">
        <f t="shared" si="707"/>
        <v>563206250</v>
      </c>
      <c r="AW401" s="515">
        <f t="shared" si="707"/>
        <v>563206250</v>
      </c>
      <c r="AX401" s="515">
        <f t="shared" si="707"/>
        <v>563206250</v>
      </c>
      <c r="AY401" s="515">
        <f t="shared" si="707"/>
        <v>563206250</v>
      </c>
      <c r="AZ401" s="515">
        <f t="shared" si="707"/>
        <v>563206250</v>
      </c>
      <c r="BA401" s="515">
        <f t="shared" si="707"/>
        <v>563206250</v>
      </c>
      <c r="BB401" s="515">
        <f t="shared" si="707"/>
        <v>563206250</v>
      </c>
      <c r="BC401" s="515">
        <f t="shared" si="707"/>
        <v>563206250</v>
      </c>
      <c r="BD401" s="515">
        <f t="shared" si="707"/>
        <v>563206250</v>
      </c>
      <c r="BE401" s="515">
        <f t="shared" si="707"/>
        <v>563206250</v>
      </c>
      <c r="BF401" s="515">
        <f t="shared" si="707"/>
        <v>563206250</v>
      </c>
      <c r="BG401" s="515">
        <f t="shared" si="707"/>
        <v>563206250</v>
      </c>
      <c r="BH401" s="515">
        <f t="shared" si="707"/>
        <v>563206250</v>
      </c>
      <c r="BI401" s="515">
        <f t="shared" si="707"/>
        <v>563206250</v>
      </c>
      <c r="BJ401" s="515">
        <f t="shared" si="707"/>
        <v>563206250</v>
      </c>
      <c r="BK401" s="515">
        <f t="shared" si="707"/>
        <v>563206250</v>
      </c>
      <c r="BL401" s="515">
        <f t="shared" si="707"/>
        <v>563206250</v>
      </c>
      <c r="BM401" s="515">
        <f t="shared" si="707"/>
        <v>563206250</v>
      </c>
      <c r="BN401" s="515">
        <f t="shared" si="707"/>
        <v>563206250</v>
      </c>
      <c r="BO401" s="515">
        <f t="shared" si="707"/>
        <v>563206250</v>
      </c>
      <c r="BP401" s="515">
        <f t="shared" si="707"/>
        <v>563206250</v>
      </c>
      <c r="BQ401" s="515">
        <f t="shared" si="707"/>
        <v>563206250</v>
      </c>
      <c r="BR401" s="515"/>
      <c r="BS401" s="515">
        <f t="shared" ref="BS401:CY401" si="708">BR404</f>
        <v>0</v>
      </c>
      <c r="BT401" s="515">
        <f t="shared" si="708"/>
        <v>563206250</v>
      </c>
      <c r="BU401" s="515">
        <f t="shared" si="708"/>
        <v>563206250</v>
      </c>
      <c r="BV401" s="515">
        <f t="shared" si="708"/>
        <v>563206250</v>
      </c>
      <c r="BW401" s="515">
        <f t="shared" si="708"/>
        <v>563206250</v>
      </c>
      <c r="BX401" s="515">
        <f t="shared" si="708"/>
        <v>563206250</v>
      </c>
      <c r="BY401" s="515">
        <f t="shared" si="708"/>
        <v>563206250</v>
      </c>
      <c r="BZ401" s="515">
        <f t="shared" si="708"/>
        <v>563206250</v>
      </c>
      <c r="CA401" s="515">
        <f t="shared" si="708"/>
        <v>563206250</v>
      </c>
      <c r="CB401" s="515">
        <f t="shared" si="708"/>
        <v>563206250</v>
      </c>
      <c r="CC401" s="515">
        <f t="shared" si="708"/>
        <v>563206250</v>
      </c>
      <c r="CD401" s="515">
        <f t="shared" si="708"/>
        <v>563206250</v>
      </c>
      <c r="CE401" s="515">
        <f t="shared" si="708"/>
        <v>563206250</v>
      </c>
      <c r="CF401" s="515">
        <f t="shared" si="708"/>
        <v>563206250</v>
      </c>
      <c r="CG401" s="515">
        <f t="shared" si="708"/>
        <v>563206250</v>
      </c>
      <c r="CH401" s="515">
        <f t="shared" si="708"/>
        <v>563206250</v>
      </c>
      <c r="CI401" s="515">
        <f t="shared" si="708"/>
        <v>563206250</v>
      </c>
      <c r="CJ401" s="515">
        <f t="shared" si="708"/>
        <v>563206250</v>
      </c>
      <c r="CK401" s="515">
        <f t="shared" si="708"/>
        <v>563206250</v>
      </c>
      <c r="CL401" s="515">
        <f t="shared" si="708"/>
        <v>563206250</v>
      </c>
      <c r="CM401" s="515">
        <f t="shared" si="708"/>
        <v>563206250</v>
      </c>
      <c r="CN401" s="515">
        <f t="shared" si="708"/>
        <v>563206250</v>
      </c>
      <c r="CO401" s="515">
        <f t="shared" si="708"/>
        <v>563206250</v>
      </c>
      <c r="CP401" s="515">
        <f t="shared" si="708"/>
        <v>563206250</v>
      </c>
      <c r="CQ401" s="515">
        <f t="shared" si="708"/>
        <v>563206250</v>
      </c>
      <c r="CR401" s="515">
        <f t="shared" si="708"/>
        <v>563206250</v>
      </c>
      <c r="CS401" s="515">
        <f t="shared" si="708"/>
        <v>563206250</v>
      </c>
      <c r="CT401" s="515">
        <f t="shared" si="708"/>
        <v>563206250</v>
      </c>
      <c r="CU401" s="515">
        <f t="shared" si="708"/>
        <v>563206250</v>
      </c>
      <c r="CV401" s="515">
        <f t="shared" si="708"/>
        <v>563206250</v>
      </c>
      <c r="CW401" s="515">
        <f t="shared" si="708"/>
        <v>563206250</v>
      </c>
      <c r="CX401" s="515">
        <f t="shared" si="708"/>
        <v>563206250</v>
      </c>
      <c r="CY401" s="515">
        <f t="shared" si="708"/>
        <v>563206250</v>
      </c>
    </row>
    <row r="402" spans="1:103" outlineLevel="1">
      <c r="B402" s="427" t="s">
        <v>63</v>
      </c>
      <c r="C402" s="675">
        <f>SUM(BS402:CV402)</f>
        <v>563206250</v>
      </c>
      <c r="D402" s="427" t="s">
        <v>136</v>
      </c>
      <c r="E402" s="442"/>
      <c r="F402" s="485"/>
      <c r="G402" s="485"/>
      <c r="H402" s="485"/>
      <c r="I402" s="520"/>
      <c r="J402" s="520">
        <f t="shared" ref="J402:AO402" si="709">J178</f>
        <v>0</v>
      </c>
      <c r="K402" s="520">
        <f t="shared" si="709"/>
        <v>0</v>
      </c>
      <c r="L402" s="520">
        <f t="shared" si="709"/>
        <v>0</v>
      </c>
      <c r="M402" s="520">
        <f t="shared" si="709"/>
        <v>0</v>
      </c>
      <c r="N402" s="520">
        <f t="shared" si="709"/>
        <v>0</v>
      </c>
      <c r="O402" s="520">
        <f t="shared" si="709"/>
        <v>0</v>
      </c>
      <c r="P402" s="520">
        <f t="shared" si="709"/>
        <v>563206250</v>
      </c>
      <c r="Q402" s="520">
        <f t="shared" si="709"/>
        <v>0</v>
      </c>
      <c r="R402" s="520">
        <f t="shared" si="709"/>
        <v>0</v>
      </c>
      <c r="S402" s="520">
        <f t="shared" si="709"/>
        <v>0</v>
      </c>
      <c r="T402" s="520">
        <f t="shared" si="709"/>
        <v>0</v>
      </c>
      <c r="U402" s="520">
        <f t="shared" si="709"/>
        <v>0</v>
      </c>
      <c r="V402" s="520">
        <f t="shared" si="709"/>
        <v>0</v>
      </c>
      <c r="W402" s="520">
        <f t="shared" si="709"/>
        <v>0</v>
      </c>
      <c r="X402" s="520">
        <f t="shared" si="709"/>
        <v>0</v>
      </c>
      <c r="Y402" s="520">
        <f t="shared" si="709"/>
        <v>0</v>
      </c>
      <c r="Z402" s="520">
        <f t="shared" si="709"/>
        <v>0</v>
      </c>
      <c r="AA402" s="520">
        <f t="shared" si="709"/>
        <v>0</v>
      </c>
      <c r="AB402" s="520">
        <f t="shared" si="709"/>
        <v>0</v>
      </c>
      <c r="AC402" s="520">
        <f t="shared" si="709"/>
        <v>0</v>
      </c>
      <c r="AD402" s="520">
        <f t="shared" si="709"/>
        <v>0</v>
      </c>
      <c r="AE402" s="520">
        <f t="shared" si="709"/>
        <v>0</v>
      </c>
      <c r="AF402" s="520">
        <f t="shared" si="709"/>
        <v>0</v>
      </c>
      <c r="AG402" s="520">
        <f t="shared" si="709"/>
        <v>0</v>
      </c>
      <c r="AH402" s="520">
        <f t="shared" si="709"/>
        <v>0</v>
      </c>
      <c r="AI402" s="520">
        <f t="shared" si="709"/>
        <v>0</v>
      </c>
      <c r="AJ402" s="520">
        <f t="shared" si="709"/>
        <v>0</v>
      </c>
      <c r="AK402" s="520">
        <f t="shared" si="709"/>
        <v>0</v>
      </c>
      <c r="AL402" s="520">
        <f t="shared" si="709"/>
        <v>0</v>
      </c>
      <c r="AM402" s="520">
        <f t="shared" si="709"/>
        <v>0</v>
      </c>
      <c r="AN402" s="520">
        <f t="shared" si="709"/>
        <v>0</v>
      </c>
      <c r="AO402" s="520">
        <f t="shared" si="709"/>
        <v>0</v>
      </c>
      <c r="AP402" s="520">
        <f t="shared" ref="AP402:BQ402" si="710">AP178</f>
        <v>0</v>
      </c>
      <c r="AQ402" s="520">
        <f t="shared" si="710"/>
        <v>0</v>
      </c>
      <c r="AR402" s="520">
        <f t="shared" si="710"/>
        <v>0</v>
      </c>
      <c r="AS402" s="520">
        <f t="shared" si="710"/>
        <v>0</v>
      </c>
      <c r="AT402" s="520">
        <f t="shared" si="710"/>
        <v>0</v>
      </c>
      <c r="AU402" s="520">
        <f t="shared" si="710"/>
        <v>0</v>
      </c>
      <c r="AV402" s="520">
        <f t="shared" si="710"/>
        <v>0</v>
      </c>
      <c r="AW402" s="520">
        <f t="shared" si="710"/>
        <v>0</v>
      </c>
      <c r="AX402" s="520">
        <f t="shared" si="710"/>
        <v>0</v>
      </c>
      <c r="AY402" s="520">
        <f t="shared" si="710"/>
        <v>0</v>
      </c>
      <c r="AZ402" s="520">
        <f t="shared" si="710"/>
        <v>0</v>
      </c>
      <c r="BA402" s="520">
        <f t="shared" si="710"/>
        <v>0</v>
      </c>
      <c r="BB402" s="520">
        <f t="shared" si="710"/>
        <v>0</v>
      </c>
      <c r="BC402" s="520">
        <f t="shared" si="710"/>
        <v>0</v>
      </c>
      <c r="BD402" s="520">
        <f t="shared" si="710"/>
        <v>0</v>
      </c>
      <c r="BE402" s="520">
        <f t="shared" si="710"/>
        <v>0</v>
      </c>
      <c r="BF402" s="520">
        <f t="shared" si="710"/>
        <v>0</v>
      </c>
      <c r="BG402" s="520">
        <f t="shared" si="710"/>
        <v>0</v>
      </c>
      <c r="BH402" s="520">
        <f t="shared" si="710"/>
        <v>0</v>
      </c>
      <c r="BI402" s="520">
        <f t="shared" si="710"/>
        <v>0</v>
      </c>
      <c r="BJ402" s="520">
        <f t="shared" si="710"/>
        <v>0</v>
      </c>
      <c r="BK402" s="520">
        <f t="shared" si="710"/>
        <v>0</v>
      </c>
      <c r="BL402" s="520">
        <f t="shared" si="710"/>
        <v>0</v>
      </c>
      <c r="BM402" s="520">
        <f t="shared" si="710"/>
        <v>0</v>
      </c>
      <c r="BN402" s="520">
        <f t="shared" si="710"/>
        <v>0</v>
      </c>
      <c r="BO402" s="520">
        <f t="shared" si="710"/>
        <v>0</v>
      </c>
      <c r="BP402" s="520">
        <f t="shared" si="710"/>
        <v>0</v>
      </c>
      <c r="BQ402" s="520">
        <f t="shared" si="710"/>
        <v>0</v>
      </c>
      <c r="BR402" s="520"/>
      <c r="BS402" s="442">
        <f>SUM(J402:U402)</f>
        <v>563206250</v>
      </c>
      <c r="BT402" s="442">
        <f>SUM(V402:AG402)</f>
        <v>0</v>
      </c>
      <c r="BU402" s="442">
        <f>SUM(AH402:AS402)</f>
        <v>0</v>
      </c>
      <c r="BV402" s="442">
        <f>SUM(AT402:BE402)</f>
        <v>0</v>
      </c>
      <c r="BW402" s="442">
        <f>SUM(BF402:BQ402)</f>
        <v>0</v>
      </c>
      <c r="BX402" s="520">
        <f t="shared" ref="BX402:CY402" si="711">BX178</f>
        <v>0</v>
      </c>
      <c r="BY402" s="520">
        <f t="shared" si="711"/>
        <v>0</v>
      </c>
      <c r="BZ402" s="520">
        <f t="shared" si="711"/>
        <v>0</v>
      </c>
      <c r="CA402" s="520">
        <f t="shared" si="711"/>
        <v>0</v>
      </c>
      <c r="CB402" s="520">
        <f t="shared" si="711"/>
        <v>0</v>
      </c>
      <c r="CC402" s="520">
        <f t="shared" si="711"/>
        <v>0</v>
      </c>
      <c r="CD402" s="520">
        <f t="shared" si="711"/>
        <v>0</v>
      </c>
      <c r="CE402" s="520">
        <f t="shared" si="711"/>
        <v>0</v>
      </c>
      <c r="CF402" s="520">
        <f t="shared" si="711"/>
        <v>0</v>
      </c>
      <c r="CG402" s="520">
        <f t="shared" si="711"/>
        <v>0</v>
      </c>
      <c r="CH402" s="520">
        <f t="shared" si="711"/>
        <v>0</v>
      </c>
      <c r="CI402" s="520">
        <f t="shared" si="711"/>
        <v>0</v>
      </c>
      <c r="CJ402" s="520">
        <f t="shared" si="711"/>
        <v>0</v>
      </c>
      <c r="CK402" s="520">
        <f t="shared" si="711"/>
        <v>0</v>
      </c>
      <c r="CL402" s="520">
        <f t="shared" si="711"/>
        <v>0</v>
      </c>
      <c r="CM402" s="520">
        <f t="shared" si="711"/>
        <v>0</v>
      </c>
      <c r="CN402" s="520">
        <f t="shared" si="711"/>
        <v>0</v>
      </c>
      <c r="CO402" s="520">
        <f t="shared" si="711"/>
        <v>0</v>
      </c>
      <c r="CP402" s="520">
        <f t="shared" si="711"/>
        <v>0</v>
      </c>
      <c r="CQ402" s="520">
        <f t="shared" si="711"/>
        <v>0</v>
      </c>
      <c r="CR402" s="520">
        <f t="shared" si="711"/>
        <v>0</v>
      </c>
      <c r="CS402" s="520">
        <f t="shared" si="711"/>
        <v>0</v>
      </c>
      <c r="CT402" s="520">
        <f t="shared" si="711"/>
        <v>0</v>
      </c>
      <c r="CU402" s="520">
        <f t="shared" si="711"/>
        <v>0</v>
      </c>
      <c r="CV402" s="520">
        <f t="shared" si="711"/>
        <v>0</v>
      </c>
      <c r="CW402" s="520">
        <f t="shared" si="711"/>
        <v>0</v>
      </c>
      <c r="CX402" s="520">
        <f t="shared" si="711"/>
        <v>0</v>
      </c>
      <c r="CY402" s="520">
        <f t="shared" si="711"/>
        <v>0</v>
      </c>
    </row>
    <row r="403" spans="1:103" outlineLevel="1">
      <c r="B403" s="427" t="s">
        <v>64</v>
      </c>
      <c r="C403" s="495">
        <v>0</v>
      </c>
      <c r="D403" s="427" t="s">
        <v>112</v>
      </c>
      <c r="I403" s="520"/>
      <c r="J403" s="442">
        <f t="shared" ref="J403:AO403" si="712">J406</f>
        <v>0</v>
      </c>
      <c r="K403" s="442">
        <f t="shared" si="712"/>
        <v>0</v>
      </c>
      <c r="L403" s="442">
        <f t="shared" si="712"/>
        <v>0</v>
      </c>
      <c r="M403" s="442">
        <f t="shared" si="712"/>
        <v>0</v>
      </c>
      <c r="N403" s="442">
        <f t="shared" si="712"/>
        <v>0</v>
      </c>
      <c r="O403" s="442">
        <f t="shared" si="712"/>
        <v>0</v>
      </c>
      <c r="P403" s="442">
        <f t="shared" si="712"/>
        <v>0</v>
      </c>
      <c r="Q403" s="442">
        <f t="shared" si="712"/>
        <v>0</v>
      </c>
      <c r="R403" s="442">
        <f t="shared" si="712"/>
        <v>0</v>
      </c>
      <c r="S403" s="442">
        <f t="shared" si="712"/>
        <v>0</v>
      </c>
      <c r="T403" s="442">
        <f t="shared" si="712"/>
        <v>0</v>
      </c>
      <c r="U403" s="442">
        <f t="shared" si="712"/>
        <v>0</v>
      </c>
      <c r="V403" s="442">
        <f t="shared" si="712"/>
        <v>0</v>
      </c>
      <c r="W403" s="442">
        <f t="shared" si="712"/>
        <v>0</v>
      </c>
      <c r="X403" s="442">
        <f t="shared" si="712"/>
        <v>0</v>
      </c>
      <c r="Y403" s="442">
        <f t="shared" si="712"/>
        <v>0</v>
      </c>
      <c r="Z403" s="442">
        <f t="shared" si="712"/>
        <v>0</v>
      </c>
      <c r="AA403" s="442">
        <f t="shared" si="712"/>
        <v>0</v>
      </c>
      <c r="AB403" s="442">
        <f t="shared" si="712"/>
        <v>0</v>
      </c>
      <c r="AC403" s="442">
        <f t="shared" si="712"/>
        <v>0</v>
      </c>
      <c r="AD403" s="442">
        <f t="shared" si="712"/>
        <v>0</v>
      </c>
      <c r="AE403" s="442">
        <f t="shared" si="712"/>
        <v>0</v>
      </c>
      <c r="AF403" s="442">
        <f t="shared" si="712"/>
        <v>0</v>
      </c>
      <c r="AG403" s="442">
        <f t="shared" si="712"/>
        <v>0</v>
      </c>
      <c r="AH403" s="442">
        <f t="shared" si="712"/>
        <v>0</v>
      </c>
      <c r="AI403" s="442">
        <f t="shared" si="712"/>
        <v>0</v>
      </c>
      <c r="AJ403" s="442">
        <f t="shared" si="712"/>
        <v>0</v>
      </c>
      <c r="AK403" s="442">
        <f t="shared" si="712"/>
        <v>0</v>
      </c>
      <c r="AL403" s="442">
        <f t="shared" si="712"/>
        <v>0</v>
      </c>
      <c r="AM403" s="442">
        <f t="shared" si="712"/>
        <v>0</v>
      </c>
      <c r="AN403" s="442">
        <f t="shared" si="712"/>
        <v>0</v>
      </c>
      <c r="AO403" s="442">
        <f t="shared" si="712"/>
        <v>0</v>
      </c>
      <c r="AP403" s="442">
        <f t="shared" ref="AP403:BQ403" si="713">AP406</f>
        <v>0</v>
      </c>
      <c r="AQ403" s="442">
        <f t="shared" si="713"/>
        <v>0</v>
      </c>
      <c r="AR403" s="442">
        <f t="shared" si="713"/>
        <v>0</v>
      </c>
      <c r="AS403" s="442">
        <f t="shared" si="713"/>
        <v>0</v>
      </c>
      <c r="AT403" s="442">
        <f t="shared" si="713"/>
        <v>0</v>
      </c>
      <c r="AU403" s="442">
        <f t="shared" si="713"/>
        <v>0</v>
      </c>
      <c r="AV403" s="442">
        <f t="shared" si="713"/>
        <v>0</v>
      </c>
      <c r="AW403" s="442">
        <f t="shared" si="713"/>
        <v>0</v>
      </c>
      <c r="AX403" s="442">
        <f t="shared" si="713"/>
        <v>0</v>
      </c>
      <c r="AY403" s="442">
        <f t="shared" si="713"/>
        <v>0</v>
      </c>
      <c r="AZ403" s="442">
        <f t="shared" si="713"/>
        <v>0</v>
      </c>
      <c r="BA403" s="442">
        <f t="shared" si="713"/>
        <v>0</v>
      </c>
      <c r="BB403" s="442">
        <f t="shared" si="713"/>
        <v>0</v>
      </c>
      <c r="BC403" s="442">
        <f t="shared" si="713"/>
        <v>0</v>
      </c>
      <c r="BD403" s="442">
        <f t="shared" si="713"/>
        <v>0</v>
      </c>
      <c r="BE403" s="442">
        <f t="shared" si="713"/>
        <v>0</v>
      </c>
      <c r="BF403" s="442">
        <f t="shared" si="713"/>
        <v>0</v>
      </c>
      <c r="BG403" s="442">
        <f t="shared" si="713"/>
        <v>0</v>
      </c>
      <c r="BH403" s="442">
        <f t="shared" si="713"/>
        <v>0</v>
      </c>
      <c r="BI403" s="442">
        <f t="shared" si="713"/>
        <v>0</v>
      </c>
      <c r="BJ403" s="442">
        <f t="shared" si="713"/>
        <v>0</v>
      </c>
      <c r="BK403" s="442">
        <f t="shared" si="713"/>
        <v>0</v>
      </c>
      <c r="BL403" s="442">
        <f t="shared" si="713"/>
        <v>0</v>
      </c>
      <c r="BM403" s="442">
        <f t="shared" si="713"/>
        <v>0</v>
      </c>
      <c r="BN403" s="442">
        <f t="shared" si="713"/>
        <v>0</v>
      </c>
      <c r="BO403" s="442">
        <f t="shared" si="713"/>
        <v>0</v>
      </c>
      <c r="BP403" s="442">
        <f t="shared" si="713"/>
        <v>0</v>
      </c>
      <c r="BQ403" s="442">
        <f t="shared" si="713"/>
        <v>0</v>
      </c>
      <c r="BR403" s="442"/>
      <c r="BS403" s="442">
        <f>SUM(J403:U403)</f>
        <v>0</v>
      </c>
      <c r="BT403" s="442">
        <f>SUM(V403:AG403)</f>
        <v>0</v>
      </c>
      <c r="BU403" s="442">
        <f>SUM(AH403:AS403)</f>
        <v>0</v>
      </c>
      <c r="BV403" s="442">
        <f>SUM(AT403:BE403)</f>
        <v>0</v>
      </c>
      <c r="BW403" s="442">
        <f>SUM(BF403:BQ403)</f>
        <v>0</v>
      </c>
      <c r="BX403" s="442">
        <f t="shared" ref="BX403:CY403" si="714">BX406</f>
        <v>0</v>
      </c>
      <c r="BY403" s="442">
        <f t="shared" si="714"/>
        <v>0</v>
      </c>
      <c r="BZ403" s="442">
        <f t="shared" si="714"/>
        <v>0</v>
      </c>
      <c r="CA403" s="442">
        <f t="shared" si="714"/>
        <v>0</v>
      </c>
      <c r="CB403" s="442">
        <f t="shared" si="714"/>
        <v>0</v>
      </c>
      <c r="CC403" s="442">
        <f t="shared" si="714"/>
        <v>0</v>
      </c>
      <c r="CD403" s="442">
        <f t="shared" si="714"/>
        <v>0</v>
      </c>
      <c r="CE403" s="442">
        <f t="shared" si="714"/>
        <v>0</v>
      </c>
      <c r="CF403" s="442">
        <f t="shared" si="714"/>
        <v>0</v>
      </c>
      <c r="CG403" s="442">
        <f t="shared" si="714"/>
        <v>0</v>
      </c>
      <c r="CH403" s="442">
        <f t="shared" si="714"/>
        <v>0</v>
      </c>
      <c r="CI403" s="442">
        <f t="shared" si="714"/>
        <v>0</v>
      </c>
      <c r="CJ403" s="442">
        <f t="shared" si="714"/>
        <v>0</v>
      </c>
      <c r="CK403" s="442">
        <f t="shared" si="714"/>
        <v>0</v>
      </c>
      <c r="CL403" s="442">
        <f t="shared" si="714"/>
        <v>0</v>
      </c>
      <c r="CM403" s="442">
        <f t="shared" si="714"/>
        <v>0</v>
      </c>
      <c r="CN403" s="442">
        <f t="shared" si="714"/>
        <v>0</v>
      </c>
      <c r="CO403" s="442">
        <f t="shared" si="714"/>
        <v>0</v>
      </c>
      <c r="CP403" s="442">
        <f t="shared" si="714"/>
        <v>0</v>
      </c>
      <c r="CQ403" s="442">
        <f t="shared" si="714"/>
        <v>0</v>
      </c>
      <c r="CR403" s="442">
        <f t="shared" si="714"/>
        <v>0</v>
      </c>
      <c r="CS403" s="442">
        <f t="shared" si="714"/>
        <v>0</v>
      </c>
      <c r="CT403" s="442">
        <f t="shared" si="714"/>
        <v>0</v>
      </c>
      <c r="CU403" s="442">
        <f t="shared" si="714"/>
        <v>0</v>
      </c>
      <c r="CV403" s="442">
        <f t="shared" si="714"/>
        <v>0</v>
      </c>
      <c r="CW403" s="442">
        <f t="shared" si="714"/>
        <v>0</v>
      </c>
      <c r="CX403" s="442">
        <f t="shared" si="714"/>
        <v>0</v>
      </c>
      <c r="CY403" s="442">
        <f t="shared" si="714"/>
        <v>0</v>
      </c>
    </row>
    <row r="404" spans="1:103" s="428" customFormat="1" outlineLevel="1">
      <c r="A404" s="460"/>
      <c r="B404" s="506" t="s">
        <v>65</v>
      </c>
      <c r="C404" s="558"/>
      <c r="D404" s="506"/>
      <c r="E404" s="506"/>
      <c r="F404" s="506"/>
      <c r="G404" s="506"/>
      <c r="H404" s="506"/>
      <c r="I404" s="592"/>
      <c r="J404" s="592">
        <f t="shared" ref="J404:AO404" si="715">J401+J402-J403</f>
        <v>0</v>
      </c>
      <c r="K404" s="592">
        <f t="shared" si="715"/>
        <v>0</v>
      </c>
      <c r="L404" s="592">
        <f t="shared" si="715"/>
        <v>0</v>
      </c>
      <c r="M404" s="592">
        <f t="shared" si="715"/>
        <v>0</v>
      </c>
      <c r="N404" s="592">
        <f t="shared" si="715"/>
        <v>0</v>
      </c>
      <c r="O404" s="592">
        <f t="shared" si="715"/>
        <v>0</v>
      </c>
      <c r="P404" s="592">
        <f t="shared" si="715"/>
        <v>563206250</v>
      </c>
      <c r="Q404" s="592">
        <f t="shared" si="715"/>
        <v>563206250</v>
      </c>
      <c r="R404" s="592">
        <f t="shared" si="715"/>
        <v>563206250</v>
      </c>
      <c r="S404" s="592">
        <f t="shared" si="715"/>
        <v>563206250</v>
      </c>
      <c r="T404" s="592">
        <f t="shared" si="715"/>
        <v>563206250</v>
      </c>
      <c r="U404" s="592">
        <f t="shared" si="715"/>
        <v>563206250</v>
      </c>
      <c r="V404" s="592">
        <f t="shared" si="715"/>
        <v>563206250</v>
      </c>
      <c r="W404" s="592">
        <f t="shared" si="715"/>
        <v>563206250</v>
      </c>
      <c r="X404" s="592">
        <f t="shared" si="715"/>
        <v>563206250</v>
      </c>
      <c r="Y404" s="592">
        <f t="shared" si="715"/>
        <v>563206250</v>
      </c>
      <c r="Z404" s="592">
        <f t="shared" si="715"/>
        <v>563206250</v>
      </c>
      <c r="AA404" s="592">
        <f t="shared" si="715"/>
        <v>563206250</v>
      </c>
      <c r="AB404" s="592">
        <f t="shared" si="715"/>
        <v>563206250</v>
      </c>
      <c r="AC404" s="592">
        <f t="shared" si="715"/>
        <v>563206250</v>
      </c>
      <c r="AD404" s="592">
        <f t="shared" si="715"/>
        <v>563206250</v>
      </c>
      <c r="AE404" s="592">
        <f t="shared" si="715"/>
        <v>563206250</v>
      </c>
      <c r="AF404" s="592">
        <f t="shared" si="715"/>
        <v>563206250</v>
      </c>
      <c r="AG404" s="592">
        <f t="shared" si="715"/>
        <v>563206250</v>
      </c>
      <c r="AH404" s="592">
        <f t="shared" si="715"/>
        <v>563206250</v>
      </c>
      <c r="AI404" s="592">
        <f t="shared" si="715"/>
        <v>563206250</v>
      </c>
      <c r="AJ404" s="592">
        <f t="shared" si="715"/>
        <v>563206250</v>
      </c>
      <c r="AK404" s="592">
        <f t="shared" si="715"/>
        <v>563206250</v>
      </c>
      <c r="AL404" s="592">
        <f t="shared" si="715"/>
        <v>563206250</v>
      </c>
      <c r="AM404" s="592">
        <f t="shared" si="715"/>
        <v>563206250</v>
      </c>
      <c r="AN404" s="592">
        <f t="shared" si="715"/>
        <v>563206250</v>
      </c>
      <c r="AO404" s="592">
        <f t="shared" si="715"/>
        <v>563206250</v>
      </c>
      <c r="AP404" s="592">
        <f t="shared" ref="AP404:BU404" si="716">AP401+AP402-AP403</f>
        <v>563206250</v>
      </c>
      <c r="AQ404" s="592">
        <f t="shared" si="716"/>
        <v>563206250</v>
      </c>
      <c r="AR404" s="592">
        <f t="shared" si="716"/>
        <v>563206250</v>
      </c>
      <c r="AS404" s="592">
        <f t="shared" si="716"/>
        <v>563206250</v>
      </c>
      <c r="AT404" s="592">
        <f t="shared" si="716"/>
        <v>563206250</v>
      </c>
      <c r="AU404" s="592">
        <f t="shared" si="716"/>
        <v>563206250</v>
      </c>
      <c r="AV404" s="592">
        <f t="shared" si="716"/>
        <v>563206250</v>
      </c>
      <c r="AW404" s="592">
        <f t="shared" si="716"/>
        <v>563206250</v>
      </c>
      <c r="AX404" s="592">
        <f t="shared" si="716"/>
        <v>563206250</v>
      </c>
      <c r="AY404" s="592">
        <f t="shared" si="716"/>
        <v>563206250</v>
      </c>
      <c r="AZ404" s="592">
        <f t="shared" si="716"/>
        <v>563206250</v>
      </c>
      <c r="BA404" s="592">
        <f t="shared" si="716"/>
        <v>563206250</v>
      </c>
      <c r="BB404" s="592">
        <f t="shared" si="716"/>
        <v>563206250</v>
      </c>
      <c r="BC404" s="592">
        <f t="shared" si="716"/>
        <v>563206250</v>
      </c>
      <c r="BD404" s="592">
        <f t="shared" si="716"/>
        <v>563206250</v>
      </c>
      <c r="BE404" s="592">
        <f t="shared" si="716"/>
        <v>563206250</v>
      </c>
      <c r="BF404" s="592">
        <f t="shared" si="716"/>
        <v>563206250</v>
      </c>
      <c r="BG404" s="592">
        <f t="shared" si="716"/>
        <v>563206250</v>
      </c>
      <c r="BH404" s="592">
        <f t="shared" si="716"/>
        <v>563206250</v>
      </c>
      <c r="BI404" s="592">
        <f t="shared" si="716"/>
        <v>563206250</v>
      </c>
      <c r="BJ404" s="592">
        <f t="shared" si="716"/>
        <v>563206250</v>
      </c>
      <c r="BK404" s="592">
        <f t="shared" si="716"/>
        <v>563206250</v>
      </c>
      <c r="BL404" s="592">
        <f t="shared" si="716"/>
        <v>563206250</v>
      </c>
      <c r="BM404" s="592">
        <f t="shared" si="716"/>
        <v>563206250</v>
      </c>
      <c r="BN404" s="592">
        <f t="shared" si="716"/>
        <v>563206250</v>
      </c>
      <c r="BO404" s="592">
        <f t="shared" si="716"/>
        <v>563206250</v>
      </c>
      <c r="BP404" s="592">
        <f t="shared" si="716"/>
        <v>563206250</v>
      </c>
      <c r="BQ404" s="592">
        <f t="shared" si="716"/>
        <v>563206250</v>
      </c>
      <c r="BR404" s="592"/>
      <c r="BS404" s="592">
        <f t="shared" ref="BS404:CY404" si="717">BS401+BS402-BS403</f>
        <v>563206250</v>
      </c>
      <c r="BT404" s="592">
        <f t="shared" si="717"/>
        <v>563206250</v>
      </c>
      <c r="BU404" s="592">
        <f t="shared" si="717"/>
        <v>563206250</v>
      </c>
      <c r="BV404" s="592">
        <f t="shared" si="717"/>
        <v>563206250</v>
      </c>
      <c r="BW404" s="592">
        <f t="shared" si="717"/>
        <v>563206250</v>
      </c>
      <c r="BX404" s="592">
        <f t="shared" si="717"/>
        <v>563206250</v>
      </c>
      <c r="BY404" s="592">
        <f t="shared" si="717"/>
        <v>563206250</v>
      </c>
      <c r="BZ404" s="592">
        <f t="shared" si="717"/>
        <v>563206250</v>
      </c>
      <c r="CA404" s="592">
        <f t="shared" si="717"/>
        <v>563206250</v>
      </c>
      <c r="CB404" s="592">
        <f t="shared" si="717"/>
        <v>563206250</v>
      </c>
      <c r="CC404" s="592">
        <f t="shared" si="717"/>
        <v>563206250</v>
      </c>
      <c r="CD404" s="592">
        <f t="shared" si="717"/>
        <v>563206250</v>
      </c>
      <c r="CE404" s="592">
        <f t="shared" si="717"/>
        <v>563206250</v>
      </c>
      <c r="CF404" s="592">
        <f t="shared" si="717"/>
        <v>563206250</v>
      </c>
      <c r="CG404" s="592">
        <f t="shared" si="717"/>
        <v>563206250</v>
      </c>
      <c r="CH404" s="592">
        <f t="shared" si="717"/>
        <v>563206250</v>
      </c>
      <c r="CI404" s="592">
        <f t="shared" si="717"/>
        <v>563206250</v>
      </c>
      <c r="CJ404" s="592">
        <f t="shared" si="717"/>
        <v>563206250</v>
      </c>
      <c r="CK404" s="592">
        <f t="shared" si="717"/>
        <v>563206250</v>
      </c>
      <c r="CL404" s="592">
        <f t="shared" si="717"/>
        <v>563206250</v>
      </c>
      <c r="CM404" s="592">
        <f t="shared" si="717"/>
        <v>563206250</v>
      </c>
      <c r="CN404" s="592">
        <f t="shared" si="717"/>
        <v>563206250</v>
      </c>
      <c r="CO404" s="592">
        <f t="shared" si="717"/>
        <v>563206250</v>
      </c>
      <c r="CP404" s="592">
        <f t="shared" si="717"/>
        <v>563206250</v>
      </c>
      <c r="CQ404" s="592">
        <f t="shared" si="717"/>
        <v>563206250</v>
      </c>
      <c r="CR404" s="592">
        <f t="shared" si="717"/>
        <v>563206250</v>
      </c>
      <c r="CS404" s="592">
        <f t="shared" si="717"/>
        <v>563206250</v>
      </c>
      <c r="CT404" s="592">
        <f t="shared" si="717"/>
        <v>563206250</v>
      </c>
      <c r="CU404" s="592">
        <f t="shared" si="717"/>
        <v>563206250</v>
      </c>
      <c r="CV404" s="592">
        <f t="shared" si="717"/>
        <v>563206250</v>
      </c>
      <c r="CW404" s="592">
        <f t="shared" si="717"/>
        <v>563206250</v>
      </c>
      <c r="CX404" s="592">
        <f t="shared" si="717"/>
        <v>563206250</v>
      </c>
      <c r="CY404" s="592">
        <f t="shared" si="717"/>
        <v>563206250</v>
      </c>
    </row>
    <row r="405" spans="1:103" outlineLevel="1">
      <c r="B405" s="684"/>
      <c r="C405" s="685"/>
      <c r="D405" s="684"/>
      <c r="E405" s="684"/>
      <c r="F405" s="684"/>
      <c r="G405" s="684"/>
      <c r="H405" s="684"/>
      <c r="I405" s="686"/>
      <c r="J405" s="687"/>
      <c r="K405" s="687"/>
      <c r="L405" s="687"/>
      <c r="M405" s="687"/>
      <c r="N405" s="687"/>
      <c r="O405" s="687"/>
      <c r="P405" s="687"/>
      <c r="Q405" s="687"/>
      <c r="R405" s="687"/>
      <c r="S405" s="687"/>
      <c r="T405" s="687"/>
      <c r="U405" s="687"/>
      <c r="V405" s="687"/>
      <c r="W405" s="687"/>
      <c r="X405" s="687"/>
      <c r="Y405" s="687"/>
      <c r="Z405" s="687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7"/>
      <c r="BL405" s="687"/>
      <c r="BM405" s="687"/>
      <c r="BN405" s="687"/>
      <c r="BO405" s="687"/>
      <c r="BP405" s="687"/>
      <c r="BQ405" s="687"/>
      <c r="BR405" s="686"/>
      <c r="BS405" s="688"/>
      <c r="BT405" s="688"/>
      <c r="BU405" s="688"/>
      <c r="BV405" s="688"/>
      <c r="BW405" s="686"/>
      <c r="BX405" s="686"/>
      <c r="BY405" s="686"/>
      <c r="BZ405" s="686"/>
      <c r="CA405" s="686"/>
      <c r="CB405" s="686"/>
      <c r="CC405" s="686"/>
      <c r="CD405" s="686"/>
      <c r="CE405" s="686"/>
      <c r="CF405" s="686"/>
      <c r="CG405" s="686"/>
      <c r="CH405" s="686"/>
      <c r="CI405" s="686"/>
      <c r="CJ405" s="686"/>
      <c r="CK405" s="686"/>
      <c r="CL405" s="686"/>
      <c r="CM405" s="686"/>
      <c r="CN405" s="686"/>
      <c r="CO405" s="686"/>
      <c r="CP405" s="686"/>
      <c r="CQ405" s="686"/>
      <c r="CR405" s="686"/>
      <c r="CS405" s="686"/>
      <c r="CT405" s="686"/>
      <c r="CU405" s="686"/>
      <c r="CV405" s="686"/>
    </row>
    <row r="406" spans="1:103" outlineLevel="1">
      <c r="B406" s="606" t="s">
        <v>117</v>
      </c>
      <c r="C406" s="467"/>
      <c r="D406" s="469"/>
      <c r="E406" s="469"/>
      <c r="F406" s="469"/>
      <c r="G406" s="469"/>
      <c r="H406" s="469"/>
      <c r="I406" s="559"/>
      <c r="J406" s="609">
        <f t="shared" ref="J406:AO406" si="718">IFERROR(J408*J14/J14,0)</f>
        <v>0</v>
      </c>
      <c r="K406" s="609">
        <f t="shared" si="718"/>
        <v>0</v>
      </c>
      <c r="L406" s="609">
        <f t="shared" si="718"/>
        <v>0</v>
      </c>
      <c r="M406" s="609">
        <f t="shared" si="718"/>
        <v>0</v>
      </c>
      <c r="N406" s="609">
        <f t="shared" si="718"/>
        <v>0</v>
      </c>
      <c r="O406" s="609">
        <f t="shared" si="718"/>
        <v>0</v>
      </c>
      <c r="P406" s="609">
        <f t="shared" si="718"/>
        <v>0</v>
      </c>
      <c r="Q406" s="609">
        <f t="shared" si="718"/>
        <v>0</v>
      </c>
      <c r="R406" s="609">
        <f t="shared" si="718"/>
        <v>0</v>
      </c>
      <c r="S406" s="609">
        <f t="shared" si="718"/>
        <v>0</v>
      </c>
      <c r="T406" s="609">
        <f t="shared" si="718"/>
        <v>0</v>
      </c>
      <c r="U406" s="609">
        <f t="shared" si="718"/>
        <v>0</v>
      </c>
      <c r="V406" s="609">
        <f t="shared" si="718"/>
        <v>0</v>
      </c>
      <c r="W406" s="609">
        <f t="shared" si="718"/>
        <v>0</v>
      </c>
      <c r="X406" s="609">
        <f t="shared" si="718"/>
        <v>0</v>
      </c>
      <c r="Y406" s="609">
        <f t="shared" si="718"/>
        <v>0</v>
      </c>
      <c r="Z406" s="609">
        <f t="shared" si="718"/>
        <v>0</v>
      </c>
      <c r="AA406" s="609">
        <f t="shared" si="718"/>
        <v>0</v>
      </c>
      <c r="AB406" s="609">
        <f t="shared" si="718"/>
        <v>0</v>
      </c>
      <c r="AC406" s="609">
        <f t="shared" si="718"/>
        <v>0</v>
      </c>
      <c r="AD406" s="609">
        <f t="shared" si="718"/>
        <v>0</v>
      </c>
      <c r="AE406" s="609">
        <f t="shared" si="718"/>
        <v>0</v>
      </c>
      <c r="AF406" s="609">
        <f t="shared" si="718"/>
        <v>0</v>
      </c>
      <c r="AG406" s="609">
        <f t="shared" si="718"/>
        <v>0</v>
      </c>
      <c r="AH406" s="609">
        <f t="shared" si="718"/>
        <v>0</v>
      </c>
      <c r="AI406" s="609">
        <f t="shared" si="718"/>
        <v>0</v>
      </c>
      <c r="AJ406" s="609">
        <f t="shared" si="718"/>
        <v>0</v>
      </c>
      <c r="AK406" s="609">
        <f t="shared" si="718"/>
        <v>0</v>
      </c>
      <c r="AL406" s="609">
        <f t="shared" si="718"/>
        <v>0</v>
      </c>
      <c r="AM406" s="609">
        <f t="shared" si="718"/>
        <v>0</v>
      </c>
      <c r="AN406" s="609">
        <f t="shared" si="718"/>
        <v>0</v>
      </c>
      <c r="AO406" s="609">
        <f t="shared" si="718"/>
        <v>0</v>
      </c>
      <c r="AP406" s="609">
        <f t="shared" ref="AP406:BQ406" si="719">IFERROR(AP408*AP14/AP14,0)</f>
        <v>0</v>
      </c>
      <c r="AQ406" s="609">
        <f t="shared" si="719"/>
        <v>0</v>
      </c>
      <c r="AR406" s="609">
        <f t="shared" si="719"/>
        <v>0</v>
      </c>
      <c r="AS406" s="609">
        <f t="shared" si="719"/>
        <v>0</v>
      </c>
      <c r="AT406" s="609">
        <f t="shared" si="719"/>
        <v>0</v>
      </c>
      <c r="AU406" s="609">
        <f t="shared" si="719"/>
        <v>0</v>
      </c>
      <c r="AV406" s="609">
        <f t="shared" si="719"/>
        <v>0</v>
      </c>
      <c r="AW406" s="609">
        <f t="shared" si="719"/>
        <v>0</v>
      </c>
      <c r="AX406" s="609">
        <f t="shared" si="719"/>
        <v>0</v>
      </c>
      <c r="AY406" s="609">
        <f t="shared" si="719"/>
        <v>0</v>
      </c>
      <c r="AZ406" s="609">
        <f t="shared" si="719"/>
        <v>0</v>
      </c>
      <c r="BA406" s="609">
        <f t="shared" si="719"/>
        <v>0</v>
      </c>
      <c r="BB406" s="609">
        <f t="shared" si="719"/>
        <v>0</v>
      </c>
      <c r="BC406" s="609">
        <f t="shared" si="719"/>
        <v>0</v>
      </c>
      <c r="BD406" s="609">
        <f t="shared" si="719"/>
        <v>0</v>
      </c>
      <c r="BE406" s="609">
        <f t="shared" si="719"/>
        <v>0</v>
      </c>
      <c r="BF406" s="609">
        <f t="shared" si="719"/>
        <v>0</v>
      </c>
      <c r="BG406" s="609">
        <f t="shared" si="719"/>
        <v>0</v>
      </c>
      <c r="BH406" s="609">
        <f t="shared" si="719"/>
        <v>0</v>
      </c>
      <c r="BI406" s="609">
        <f t="shared" si="719"/>
        <v>0</v>
      </c>
      <c r="BJ406" s="609">
        <f t="shared" si="719"/>
        <v>0</v>
      </c>
      <c r="BK406" s="609">
        <f t="shared" si="719"/>
        <v>0</v>
      </c>
      <c r="BL406" s="609">
        <f t="shared" si="719"/>
        <v>0</v>
      </c>
      <c r="BM406" s="609">
        <f t="shared" si="719"/>
        <v>0</v>
      </c>
      <c r="BN406" s="609">
        <f t="shared" si="719"/>
        <v>0</v>
      </c>
      <c r="BO406" s="609">
        <f t="shared" si="719"/>
        <v>0</v>
      </c>
      <c r="BP406" s="609">
        <f t="shared" si="719"/>
        <v>0</v>
      </c>
      <c r="BQ406" s="609">
        <f t="shared" si="719"/>
        <v>0</v>
      </c>
      <c r="BR406" s="559"/>
      <c r="BS406" s="610">
        <f>SUM(N406:Q406)</f>
        <v>0</v>
      </c>
      <c r="BT406" s="610">
        <f>SUM(R406:U406)</f>
        <v>0</v>
      </c>
      <c r="BU406" s="610">
        <f>SUM(V406:Y406)</f>
        <v>0</v>
      </c>
      <c r="BV406" s="610">
        <f>SUM(Z406:AC406)</f>
        <v>0</v>
      </c>
      <c r="BW406" s="609">
        <f>SUM(AD406:AG406)</f>
        <v>0</v>
      </c>
      <c r="BX406" s="609">
        <f t="shared" ref="BX406:CY406" si="720">IFERROR(BX408*BX14/BX14,0)</f>
        <v>0</v>
      </c>
      <c r="BY406" s="609">
        <f t="shared" si="720"/>
        <v>0</v>
      </c>
      <c r="BZ406" s="609">
        <f t="shared" si="720"/>
        <v>0</v>
      </c>
      <c r="CA406" s="609">
        <f t="shared" si="720"/>
        <v>0</v>
      </c>
      <c r="CB406" s="609">
        <f t="shared" si="720"/>
        <v>0</v>
      </c>
      <c r="CC406" s="609">
        <f t="shared" si="720"/>
        <v>0</v>
      </c>
      <c r="CD406" s="609">
        <f t="shared" si="720"/>
        <v>0</v>
      </c>
      <c r="CE406" s="609">
        <f t="shared" si="720"/>
        <v>0</v>
      </c>
      <c r="CF406" s="609">
        <f t="shared" si="720"/>
        <v>0</v>
      </c>
      <c r="CG406" s="609">
        <f t="shared" si="720"/>
        <v>0</v>
      </c>
      <c r="CH406" s="609">
        <f t="shared" si="720"/>
        <v>0</v>
      </c>
      <c r="CI406" s="609">
        <f t="shared" si="720"/>
        <v>0</v>
      </c>
      <c r="CJ406" s="609">
        <f t="shared" si="720"/>
        <v>0</v>
      </c>
      <c r="CK406" s="609">
        <f t="shared" si="720"/>
        <v>0</v>
      </c>
      <c r="CL406" s="609">
        <f t="shared" si="720"/>
        <v>0</v>
      </c>
      <c r="CM406" s="609">
        <f t="shared" si="720"/>
        <v>0</v>
      </c>
      <c r="CN406" s="609">
        <f t="shared" si="720"/>
        <v>0</v>
      </c>
      <c r="CO406" s="609">
        <f t="shared" si="720"/>
        <v>0</v>
      </c>
      <c r="CP406" s="609">
        <f t="shared" si="720"/>
        <v>0</v>
      </c>
      <c r="CQ406" s="609">
        <f t="shared" si="720"/>
        <v>0</v>
      </c>
      <c r="CR406" s="609">
        <f t="shared" si="720"/>
        <v>0</v>
      </c>
      <c r="CS406" s="609">
        <f t="shared" si="720"/>
        <v>0</v>
      </c>
      <c r="CT406" s="609">
        <f t="shared" si="720"/>
        <v>0</v>
      </c>
      <c r="CU406" s="609">
        <f t="shared" si="720"/>
        <v>0</v>
      </c>
      <c r="CV406" s="609">
        <f t="shared" si="720"/>
        <v>0</v>
      </c>
      <c r="CW406" s="609">
        <f t="shared" si="720"/>
        <v>0</v>
      </c>
      <c r="CX406" s="609">
        <f t="shared" si="720"/>
        <v>0</v>
      </c>
      <c r="CY406" s="679">
        <f t="shared" si="720"/>
        <v>0</v>
      </c>
    </row>
    <row r="407" spans="1:103" outlineLevel="1">
      <c r="B407" s="565" t="s">
        <v>111</v>
      </c>
      <c r="C407" s="464"/>
      <c r="I407" s="535"/>
      <c r="J407" s="442">
        <f t="shared" ref="J407:AO407" si="721">IFERROR(J408*J16/J16,0)</f>
        <v>0</v>
      </c>
      <c r="K407" s="442">
        <f t="shared" si="721"/>
        <v>0</v>
      </c>
      <c r="L407" s="442">
        <f t="shared" si="721"/>
        <v>0</v>
      </c>
      <c r="M407" s="442">
        <f t="shared" si="721"/>
        <v>0</v>
      </c>
      <c r="N407" s="442">
        <f t="shared" si="721"/>
        <v>0</v>
      </c>
      <c r="O407" s="442">
        <f t="shared" si="721"/>
        <v>0</v>
      </c>
      <c r="P407" s="442">
        <f t="shared" si="721"/>
        <v>0</v>
      </c>
      <c r="Q407" s="442">
        <f t="shared" si="721"/>
        <v>0</v>
      </c>
      <c r="R407" s="442">
        <f t="shared" si="721"/>
        <v>0</v>
      </c>
      <c r="S407" s="442">
        <f t="shared" si="721"/>
        <v>0</v>
      </c>
      <c r="T407" s="442">
        <f t="shared" si="721"/>
        <v>0</v>
      </c>
      <c r="U407" s="442">
        <f t="shared" si="721"/>
        <v>0</v>
      </c>
      <c r="V407" s="442">
        <f t="shared" si="721"/>
        <v>0</v>
      </c>
      <c r="W407" s="442">
        <f t="shared" si="721"/>
        <v>0</v>
      </c>
      <c r="X407" s="442">
        <f t="shared" si="721"/>
        <v>0</v>
      </c>
      <c r="Y407" s="442">
        <f t="shared" si="721"/>
        <v>0</v>
      </c>
      <c r="Z407" s="442">
        <f t="shared" si="721"/>
        <v>0</v>
      </c>
      <c r="AA407" s="442">
        <f t="shared" si="721"/>
        <v>0</v>
      </c>
      <c r="AB407" s="442">
        <f t="shared" si="721"/>
        <v>0</v>
      </c>
      <c r="AC407" s="442">
        <f t="shared" si="721"/>
        <v>0</v>
      </c>
      <c r="AD407" s="442">
        <f t="shared" si="721"/>
        <v>0</v>
      </c>
      <c r="AE407" s="442">
        <f t="shared" si="721"/>
        <v>0</v>
      </c>
      <c r="AF407" s="442">
        <f t="shared" si="721"/>
        <v>0</v>
      </c>
      <c r="AG407" s="442">
        <f t="shared" si="721"/>
        <v>0</v>
      </c>
      <c r="AH407" s="442">
        <f t="shared" si="721"/>
        <v>0</v>
      </c>
      <c r="AI407" s="442">
        <f t="shared" si="721"/>
        <v>0</v>
      </c>
      <c r="AJ407" s="442">
        <f t="shared" si="721"/>
        <v>0</v>
      </c>
      <c r="AK407" s="442">
        <f t="shared" si="721"/>
        <v>0</v>
      </c>
      <c r="AL407" s="442">
        <f t="shared" si="721"/>
        <v>0</v>
      </c>
      <c r="AM407" s="442">
        <f t="shared" si="721"/>
        <v>0</v>
      </c>
      <c r="AN407" s="442">
        <f t="shared" si="721"/>
        <v>0</v>
      </c>
      <c r="AO407" s="442">
        <f t="shared" si="721"/>
        <v>0</v>
      </c>
      <c r="AP407" s="442">
        <f t="shared" ref="AP407:BU407" si="722">IFERROR(AP408*AP16/AP16,0)</f>
        <v>0</v>
      </c>
      <c r="AQ407" s="442">
        <f t="shared" si="722"/>
        <v>0</v>
      </c>
      <c r="AR407" s="442">
        <f t="shared" si="722"/>
        <v>0</v>
      </c>
      <c r="AS407" s="442">
        <f t="shared" si="722"/>
        <v>0</v>
      </c>
      <c r="AT407" s="442">
        <f t="shared" si="722"/>
        <v>0</v>
      </c>
      <c r="AU407" s="442">
        <f t="shared" si="722"/>
        <v>0</v>
      </c>
      <c r="AV407" s="442">
        <f t="shared" si="722"/>
        <v>0</v>
      </c>
      <c r="AW407" s="442">
        <f t="shared" si="722"/>
        <v>0</v>
      </c>
      <c r="AX407" s="442">
        <f t="shared" si="722"/>
        <v>0</v>
      </c>
      <c r="AY407" s="442">
        <f t="shared" si="722"/>
        <v>0</v>
      </c>
      <c r="AZ407" s="442">
        <f t="shared" si="722"/>
        <v>0</v>
      </c>
      <c r="BA407" s="442">
        <f t="shared" si="722"/>
        <v>0</v>
      </c>
      <c r="BB407" s="442">
        <f t="shared" si="722"/>
        <v>0</v>
      </c>
      <c r="BC407" s="442">
        <f t="shared" si="722"/>
        <v>0</v>
      </c>
      <c r="BD407" s="442">
        <f t="shared" si="722"/>
        <v>0</v>
      </c>
      <c r="BE407" s="442">
        <f t="shared" si="722"/>
        <v>0</v>
      </c>
      <c r="BF407" s="442">
        <f t="shared" si="722"/>
        <v>0</v>
      </c>
      <c r="BG407" s="442">
        <f t="shared" si="722"/>
        <v>0</v>
      </c>
      <c r="BH407" s="442">
        <f t="shared" si="722"/>
        <v>0</v>
      </c>
      <c r="BI407" s="442">
        <f t="shared" si="722"/>
        <v>0</v>
      </c>
      <c r="BJ407" s="442">
        <f t="shared" si="722"/>
        <v>0</v>
      </c>
      <c r="BK407" s="442">
        <f t="shared" si="722"/>
        <v>0</v>
      </c>
      <c r="BL407" s="442">
        <f t="shared" si="722"/>
        <v>0</v>
      </c>
      <c r="BM407" s="442">
        <f t="shared" si="722"/>
        <v>0</v>
      </c>
      <c r="BN407" s="442">
        <f t="shared" si="722"/>
        <v>0</v>
      </c>
      <c r="BO407" s="442">
        <f t="shared" si="722"/>
        <v>0</v>
      </c>
      <c r="BP407" s="442">
        <f t="shared" si="722"/>
        <v>0</v>
      </c>
      <c r="BQ407" s="442">
        <f t="shared" si="722"/>
        <v>0</v>
      </c>
      <c r="BR407" s="535"/>
      <c r="BS407" s="520">
        <f>SUM(N407:Q407)</f>
        <v>0</v>
      </c>
      <c r="BT407" s="520">
        <f>SUM(R407:U407)</f>
        <v>0</v>
      </c>
      <c r="BU407" s="520">
        <f>SUM(V407:Y407)</f>
        <v>0</v>
      </c>
      <c r="BV407" s="520">
        <f>SUM(Z407:AC407)</f>
        <v>0</v>
      </c>
      <c r="BW407" s="535">
        <f>SUM(AD407:AG407)</f>
        <v>0</v>
      </c>
      <c r="BX407" s="442">
        <f t="shared" ref="BX407:CY407" si="723">IFERROR(BX408*BX16/BX16,0)</f>
        <v>0</v>
      </c>
      <c r="BY407" s="535">
        <f t="shared" si="723"/>
        <v>0</v>
      </c>
      <c r="BZ407" s="535">
        <f t="shared" si="723"/>
        <v>0</v>
      </c>
      <c r="CA407" s="535">
        <f t="shared" si="723"/>
        <v>0</v>
      </c>
      <c r="CB407" s="535">
        <f t="shared" si="723"/>
        <v>0</v>
      </c>
      <c r="CC407" s="535">
        <f t="shared" si="723"/>
        <v>0</v>
      </c>
      <c r="CD407" s="535">
        <f t="shared" si="723"/>
        <v>0</v>
      </c>
      <c r="CE407" s="535">
        <f t="shared" si="723"/>
        <v>0</v>
      </c>
      <c r="CF407" s="535">
        <f t="shared" si="723"/>
        <v>0</v>
      </c>
      <c r="CG407" s="535">
        <f t="shared" si="723"/>
        <v>0</v>
      </c>
      <c r="CH407" s="535">
        <f t="shared" si="723"/>
        <v>0</v>
      </c>
      <c r="CI407" s="535">
        <f t="shared" si="723"/>
        <v>0</v>
      </c>
      <c r="CJ407" s="535">
        <f t="shared" si="723"/>
        <v>0</v>
      </c>
      <c r="CK407" s="535">
        <f t="shared" si="723"/>
        <v>0</v>
      </c>
      <c r="CL407" s="535">
        <f t="shared" si="723"/>
        <v>0</v>
      </c>
      <c r="CM407" s="535">
        <f t="shared" si="723"/>
        <v>0</v>
      </c>
      <c r="CN407" s="535">
        <f t="shared" si="723"/>
        <v>0</v>
      </c>
      <c r="CO407" s="535">
        <f t="shared" si="723"/>
        <v>0</v>
      </c>
      <c r="CP407" s="535">
        <f t="shared" si="723"/>
        <v>0</v>
      </c>
      <c r="CQ407" s="535">
        <f t="shared" si="723"/>
        <v>0</v>
      </c>
      <c r="CR407" s="535">
        <f t="shared" si="723"/>
        <v>0</v>
      </c>
      <c r="CS407" s="535">
        <f t="shared" si="723"/>
        <v>0</v>
      </c>
      <c r="CT407" s="535">
        <f t="shared" si="723"/>
        <v>0</v>
      </c>
      <c r="CU407" s="535">
        <f t="shared" si="723"/>
        <v>0</v>
      </c>
      <c r="CV407" s="535">
        <f t="shared" si="723"/>
        <v>0</v>
      </c>
      <c r="CW407" s="535">
        <f t="shared" si="723"/>
        <v>0</v>
      </c>
      <c r="CX407" s="535">
        <f t="shared" si="723"/>
        <v>0</v>
      </c>
      <c r="CY407" s="680">
        <f t="shared" si="723"/>
        <v>0</v>
      </c>
    </row>
    <row r="408" spans="1:103" outlineLevel="1">
      <c r="B408" s="567" t="s">
        <v>114</v>
      </c>
      <c r="C408" s="478"/>
      <c r="D408" s="480"/>
      <c r="E408" s="480"/>
      <c r="F408" s="480"/>
      <c r="G408" s="480"/>
      <c r="H408" s="480"/>
      <c r="I408" s="681"/>
      <c r="J408" s="570">
        <f t="shared" ref="J408:AO408" si="724">IFERROR($C402/$C403*J18/J18*J9/12,0)</f>
        <v>0</v>
      </c>
      <c r="K408" s="570">
        <f t="shared" si="724"/>
        <v>0</v>
      </c>
      <c r="L408" s="570">
        <f t="shared" si="724"/>
        <v>0</v>
      </c>
      <c r="M408" s="570">
        <f t="shared" si="724"/>
        <v>0</v>
      </c>
      <c r="N408" s="570">
        <f t="shared" si="724"/>
        <v>0</v>
      </c>
      <c r="O408" s="570">
        <f t="shared" si="724"/>
        <v>0</v>
      </c>
      <c r="P408" s="570">
        <f t="shared" si="724"/>
        <v>0</v>
      </c>
      <c r="Q408" s="570">
        <f t="shared" si="724"/>
        <v>0</v>
      </c>
      <c r="R408" s="570">
        <f t="shared" si="724"/>
        <v>0</v>
      </c>
      <c r="S408" s="570">
        <f t="shared" si="724"/>
        <v>0</v>
      </c>
      <c r="T408" s="570">
        <f t="shared" si="724"/>
        <v>0</v>
      </c>
      <c r="U408" s="570">
        <f t="shared" si="724"/>
        <v>0</v>
      </c>
      <c r="V408" s="570">
        <f t="shared" si="724"/>
        <v>0</v>
      </c>
      <c r="W408" s="570">
        <f t="shared" si="724"/>
        <v>0</v>
      </c>
      <c r="X408" s="570">
        <f t="shared" si="724"/>
        <v>0</v>
      </c>
      <c r="Y408" s="570">
        <f t="shared" si="724"/>
        <v>0</v>
      </c>
      <c r="Z408" s="570">
        <f t="shared" si="724"/>
        <v>0</v>
      </c>
      <c r="AA408" s="570">
        <f t="shared" si="724"/>
        <v>0</v>
      </c>
      <c r="AB408" s="570">
        <f t="shared" si="724"/>
        <v>0</v>
      </c>
      <c r="AC408" s="570">
        <f t="shared" si="724"/>
        <v>0</v>
      </c>
      <c r="AD408" s="570">
        <f t="shared" si="724"/>
        <v>0</v>
      </c>
      <c r="AE408" s="570">
        <f t="shared" si="724"/>
        <v>0</v>
      </c>
      <c r="AF408" s="570">
        <f t="shared" si="724"/>
        <v>0</v>
      </c>
      <c r="AG408" s="570">
        <f t="shared" si="724"/>
        <v>0</v>
      </c>
      <c r="AH408" s="570">
        <f t="shared" si="724"/>
        <v>0</v>
      </c>
      <c r="AI408" s="570">
        <f t="shared" si="724"/>
        <v>0</v>
      </c>
      <c r="AJ408" s="570">
        <f t="shared" si="724"/>
        <v>0</v>
      </c>
      <c r="AK408" s="570">
        <f t="shared" si="724"/>
        <v>0</v>
      </c>
      <c r="AL408" s="570">
        <f t="shared" si="724"/>
        <v>0</v>
      </c>
      <c r="AM408" s="570">
        <f t="shared" si="724"/>
        <v>0</v>
      </c>
      <c r="AN408" s="570">
        <f t="shared" si="724"/>
        <v>0</v>
      </c>
      <c r="AO408" s="570">
        <f t="shared" si="724"/>
        <v>0</v>
      </c>
      <c r="AP408" s="570">
        <f t="shared" ref="AP408:BQ408" si="725">IFERROR($C402/$C403*AP18/AP18*AP9/12,0)</f>
        <v>0</v>
      </c>
      <c r="AQ408" s="570">
        <f t="shared" si="725"/>
        <v>0</v>
      </c>
      <c r="AR408" s="570">
        <f t="shared" si="725"/>
        <v>0</v>
      </c>
      <c r="AS408" s="570">
        <f t="shared" si="725"/>
        <v>0</v>
      </c>
      <c r="AT408" s="570">
        <f t="shared" si="725"/>
        <v>0</v>
      </c>
      <c r="AU408" s="570">
        <f t="shared" si="725"/>
        <v>0</v>
      </c>
      <c r="AV408" s="570">
        <f t="shared" si="725"/>
        <v>0</v>
      </c>
      <c r="AW408" s="570">
        <f t="shared" si="725"/>
        <v>0</v>
      </c>
      <c r="AX408" s="570">
        <f t="shared" si="725"/>
        <v>0</v>
      </c>
      <c r="AY408" s="570">
        <f t="shared" si="725"/>
        <v>0</v>
      </c>
      <c r="AZ408" s="570">
        <f t="shared" si="725"/>
        <v>0</v>
      </c>
      <c r="BA408" s="570">
        <f t="shared" si="725"/>
        <v>0</v>
      </c>
      <c r="BB408" s="570">
        <f t="shared" si="725"/>
        <v>0</v>
      </c>
      <c r="BC408" s="570">
        <f t="shared" si="725"/>
        <v>0</v>
      </c>
      <c r="BD408" s="570">
        <f t="shared" si="725"/>
        <v>0</v>
      </c>
      <c r="BE408" s="570">
        <f t="shared" si="725"/>
        <v>0</v>
      </c>
      <c r="BF408" s="570">
        <f t="shared" si="725"/>
        <v>0</v>
      </c>
      <c r="BG408" s="570">
        <f t="shared" si="725"/>
        <v>0</v>
      </c>
      <c r="BH408" s="570">
        <f t="shared" si="725"/>
        <v>0</v>
      </c>
      <c r="BI408" s="570">
        <f t="shared" si="725"/>
        <v>0</v>
      </c>
      <c r="BJ408" s="570">
        <f t="shared" si="725"/>
        <v>0</v>
      </c>
      <c r="BK408" s="570">
        <f t="shared" si="725"/>
        <v>0</v>
      </c>
      <c r="BL408" s="570">
        <f t="shared" si="725"/>
        <v>0</v>
      </c>
      <c r="BM408" s="570">
        <f t="shared" si="725"/>
        <v>0</v>
      </c>
      <c r="BN408" s="570">
        <f t="shared" si="725"/>
        <v>0</v>
      </c>
      <c r="BO408" s="570">
        <f t="shared" si="725"/>
        <v>0</v>
      </c>
      <c r="BP408" s="570">
        <f t="shared" si="725"/>
        <v>0</v>
      </c>
      <c r="BQ408" s="570">
        <f t="shared" si="725"/>
        <v>0</v>
      </c>
      <c r="BR408" s="681"/>
      <c r="BS408" s="570">
        <f>SUM(J408:U408)</f>
        <v>0</v>
      </c>
      <c r="BT408" s="570">
        <f>SUM(V408:AG408)</f>
        <v>0</v>
      </c>
      <c r="BU408" s="570">
        <f>SUM(AH408:AS408)</f>
        <v>0</v>
      </c>
      <c r="BV408" s="570">
        <f>SUM(AT408:BE408)</f>
        <v>0</v>
      </c>
      <c r="BW408" s="570">
        <f>SUM(BF408:BQ408)</f>
        <v>0</v>
      </c>
      <c r="BX408" s="681">
        <f>IFERROR(MIN($C402/$C403,$C402-SUM($BS408:BW408)),0)</f>
        <v>0</v>
      </c>
      <c r="BY408" s="681">
        <f>IFERROR(MIN($C402/$C403,$C402-SUM($BS408:BX408)),0)</f>
        <v>0</v>
      </c>
      <c r="BZ408" s="681">
        <f>IFERROR(MIN($C402/$C403,$C402-SUM($BS408:BY408)),0)</f>
        <v>0</v>
      </c>
      <c r="CA408" s="681">
        <f>IFERROR(MIN($C402/$C403,$C402-SUM($BS408:BZ408)),0)</f>
        <v>0</v>
      </c>
      <c r="CB408" s="681">
        <f>IFERROR(MIN($C402/$C403,$C402-SUM($BS408:CA408)),0)</f>
        <v>0</v>
      </c>
      <c r="CC408" s="681">
        <f>IFERROR(MIN($C402/$C403,$C402-SUM($BS408:CB408)),0)</f>
        <v>0</v>
      </c>
      <c r="CD408" s="681">
        <f>IFERROR(MIN($C402/$C403,$C402-SUM($BS408:CC408)),0)</f>
        <v>0</v>
      </c>
      <c r="CE408" s="681">
        <f>IFERROR(MIN($C402/$C403,$C402-SUM($BS408:CD408)),0)</f>
        <v>0</v>
      </c>
      <c r="CF408" s="681">
        <f>IFERROR(MIN($C402/$C403,$C402-SUM($BS408:CE408)),0)</f>
        <v>0</v>
      </c>
      <c r="CG408" s="681">
        <f>IFERROR(MIN($C402/$C403,$C402-SUM($BS408:CF408)),0)</f>
        <v>0</v>
      </c>
      <c r="CH408" s="681">
        <f>IFERROR(MIN($C402/$C403,$C402-SUM($BS408:CG408)),0)</f>
        <v>0</v>
      </c>
      <c r="CI408" s="681">
        <f>IFERROR(MIN($C402/$C403,$C402-SUM($BS408:CH408)),0)</f>
        <v>0</v>
      </c>
      <c r="CJ408" s="681">
        <f>IFERROR(MIN($C402/$C403,$C402-SUM($BS408:CI408)),0)</f>
        <v>0</v>
      </c>
      <c r="CK408" s="681">
        <f>IFERROR(MIN($C402/$C403,$C402-SUM($BS408:CJ408)),0)</f>
        <v>0</v>
      </c>
      <c r="CL408" s="681">
        <f>IFERROR(MIN($C402/$C403,$C402-SUM($BS408:CK408)),0)</f>
        <v>0</v>
      </c>
      <c r="CM408" s="681">
        <f>IFERROR(MIN($C402/$C403,$C402-SUM($BS408:CL408)),0)</f>
        <v>0</v>
      </c>
      <c r="CN408" s="681">
        <f>IFERROR(MIN($C402/$C403,$C402-SUM($BS408:CM408)),0)</f>
        <v>0</v>
      </c>
      <c r="CO408" s="681">
        <f>IFERROR(MIN($C402/$C403,$C402-SUM($BS408:CN408)),0)</f>
        <v>0</v>
      </c>
      <c r="CP408" s="681">
        <f>IFERROR(MIN($C402/$C403,$C402-SUM($BS408:CO408)),0)</f>
        <v>0</v>
      </c>
      <c r="CQ408" s="681">
        <f>IFERROR(MIN($C402/$C403,$C402-SUM($BS408:CP408)),0)</f>
        <v>0</v>
      </c>
      <c r="CR408" s="681">
        <f>IFERROR(MIN($C402/$C403,$C402-SUM($BS408:CQ408)),0)</f>
        <v>0</v>
      </c>
      <c r="CS408" s="681">
        <f>IFERROR(MIN($C402/$C403,$C402-SUM($BS408:CR408)),0)</f>
        <v>0</v>
      </c>
      <c r="CT408" s="681">
        <f>IFERROR(MIN($C402/$C403,$C402-SUM($BS408:CS408)),0)</f>
        <v>0</v>
      </c>
      <c r="CU408" s="681">
        <f>IFERROR(MIN($C402/$C403,$C402-SUM($BS408:CT408)),0)</f>
        <v>0</v>
      </c>
      <c r="CV408" s="681">
        <f>IFERROR(MIN($C402/$C403,$C402-SUM($BS408:CU408)),0)</f>
        <v>0</v>
      </c>
      <c r="CW408" s="681">
        <f>IFERROR(MIN($C402/$C403,$C402-SUM($BS408:CV408)),0)</f>
        <v>0</v>
      </c>
      <c r="CX408" s="681">
        <f>IFERROR(MIN($C402/$C403,$C402-SUM($BS408:CW408)),0)</f>
        <v>0</v>
      </c>
      <c r="CY408" s="682">
        <f>IFERROR(MIN($C402/$C403,$C402-SUM($BS408:CX408)),0)</f>
        <v>0</v>
      </c>
    </row>
    <row r="409" spans="1:103" s="428" customFormat="1" outlineLevel="1">
      <c r="A409" s="460"/>
      <c r="C409" s="538"/>
      <c r="I409" s="443"/>
      <c r="J409" s="443"/>
      <c r="K409" s="443"/>
      <c r="L409" s="443"/>
      <c r="M409" s="443"/>
      <c r="N409" s="443"/>
      <c r="O409" s="443"/>
      <c r="P409" s="443"/>
      <c r="Q409" s="443"/>
      <c r="R409" s="443"/>
      <c r="S409" s="443"/>
      <c r="T409" s="443"/>
      <c r="U409" s="443"/>
      <c r="V409" s="443"/>
      <c r="W409" s="443"/>
      <c r="X409" s="443"/>
      <c r="Y409" s="443"/>
      <c r="Z409" s="443"/>
      <c r="AA409" s="443"/>
      <c r="AB409" s="443"/>
      <c r="AC409" s="443"/>
      <c r="AD409" s="443"/>
      <c r="AE409" s="443"/>
      <c r="AF409" s="443"/>
      <c r="AG409" s="443"/>
      <c r="AH409" s="443"/>
      <c r="AI409" s="443"/>
      <c r="AJ409" s="443"/>
      <c r="AK409" s="443"/>
      <c r="AL409" s="443"/>
      <c r="AM409" s="443"/>
      <c r="AN409" s="443"/>
      <c r="AO409" s="443"/>
      <c r="AP409" s="443"/>
      <c r="AQ409" s="443"/>
      <c r="AR409" s="443"/>
      <c r="AS409" s="443"/>
      <c r="AT409" s="443"/>
      <c r="AU409" s="443"/>
      <c r="AV409" s="443"/>
      <c r="AW409" s="443"/>
      <c r="AX409" s="443"/>
      <c r="AY409" s="443"/>
      <c r="AZ409" s="443"/>
      <c r="BA409" s="443"/>
      <c r="BB409" s="443"/>
      <c r="BC409" s="443"/>
      <c r="BD409" s="443"/>
      <c r="BE409" s="443"/>
      <c r="BF409" s="443"/>
      <c r="BG409" s="443"/>
      <c r="BH409" s="443"/>
      <c r="BI409" s="443"/>
      <c r="BJ409" s="443"/>
      <c r="BK409" s="443"/>
      <c r="BL409" s="443"/>
      <c r="BM409" s="443"/>
      <c r="BN409" s="443"/>
      <c r="BO409" s="443"/>
      <c r="BP409" s="443"/>
      <c r="BQ409" s="443"/>
      <c r="BR409" s="443"/>
      <c r="BS409" s="443"/>
      <c r="BT409" s="443"/>
      <c r="BU409" s="443"/>
      <c r="BV409" s="443"/>
      <c r="BW409" s="443"/>
      <c r="BX409" s="443"/>
      <c r="BY409" s="443"/>
      <c r="BZ409" s="443"/>
      <c r="CA409" s="443"/>
      <c r="CB409" s="443"/>
      <c r="CC409" s="443"/>
      <c r="CD409" s="443"/>
      <c r="CE409" s="443"/>
      <c r="CF409" s="443"/>
      <c r="CG409" s="443"/>
      <c r="CH409" s="443"/>
      <c r="CI409" s="443"/>
      <c r="CJ409" s="443"/>
      <c r="CK409" s="443"/>
      <c r="CL409" s="443"/>
      <c r="CM409" s="443"/>
      <c r="CN409" s="443"/>
      <c r="CO409" s="443"/>
      <c r="CP409" s="443"/>
      <c r="CQ409" s="443"/>
      <c r="CR409" s="443"/>
      <c r="CS409" s="443"/>
      <c r="CT409" s="443"/>
      <c r="CU409" s="443"/>
    </row>
    <row r="410" spans="1:103" outlineLevel="1">
      <c r="B410" s="683" t="s">
        <v>135</v>
      </c>
      <c r="C410" s="674"/>
    </row>
    <row r="411" spans="1:103" outlineLevel="1">
      <c r="B411" s="427" t="s">
        <v>60</v>
      </c>
      <c r="C411" s="631"/>
      <c r="I411" s="520">
        <f>E412</f>
        <v>0</v>
      </c>
      <c r="J411" s="520">
        <f t="shared" ref="J411:AO411" si="726">I412</f>
        <v>0</v>
      </c>
      <c r="K411" s="520">
        <f t="shared" si="726"/>
        <v>0</v>
      </c>
      <c r="L411" s="520">
        <f t="shared" si="726"/>
        <v>0</v>
      </c>
      <c r="M411" s="520">
        <f t="shared" si="726"/>
        <v>0</v>
      </c>
      <c r="N411" s="520">
        <f t="shared" si="726"/>
        <v>0</v>
      </c>
      <c r="O411" s="520">
        <f t="shared" si="726"/>
        <v>0</v>
      </c>
      <c r="P411" s="520">
        <f t="shared" si="726"/>
        <v>0</v>
      </c>
      <c r="Q411" s="520">
        <f t="shared" si="726"/>
        <v>0</v>
      </c>
      <c r="R411" s="520">
        <f t="shared" si="726"/>
        <v>0</v>
      </c>
      <c r="S411" s="520">
        <f t="shared" si="726"/>
        <v>0</v>
      </c>
      <c r="T411" s="520">
        <f t="shared" si="726"/>
        <v>0</v>
      </c>
      <c r="U411" s="520">
        <f t="shared" si="726"/>
        <v>0</v>
      </c>
      <c r="V411" s="520">
        <f t="shared" si="726"/>
        <v>0</v>
      </c>
      <c r="W411" s="520">
        <f t="shared" si="726"/>
        <v>0</v>
      </c>
      <c r="X411" s="520">
        <f t="shared" si="726"/>
        <v>0</v>
      </c>
      <c r="Y411" s="520">
        <f t="shared" si="726"/>
        <v>0</v>
      </c>
      <c r="Z411" s="520">
        <f t="shared" si="726"/>
        <v>0</v>
      </c>
      <c r="AA411" s="520">
        <f t="shared" si="726"/>
        <v>0</v>
      </c>
      <c r="AB411" s="520">
        <f t="shared" si="726"/>
        <v>0</v>
      </c>
      <c r="AC411" s="520">
        <f t="shared" si="726"/>
        <v>0</v>
      </c>
      <c r="AD411" s="520">
        <f t="shared" si="726"/>
        <v>0</v>
      </c>
      <c r="AE411" s="520">
        <f t="shared" si="726"/>
        <v>0</v>
      </c>
      <c r="AF411" s="520">
        <f t="shared" si="726"/>
        <v>0</v>
      </c>
      <c r="AG411" s="520">
        <f t="shared" si="726"/>
        <v>0</v>
      </c>
      <c r="AH411" s="520">
        <f t="shared" si="726"/>
        <v>0</v>
      </c>
      <c r="AI411" s="520">
        <f t="shared" si="726"/>
        <v>0</v>
      </c>
      <c r="AJ411" s="520">
        <f t="shared" si="726"/>
        <v>0</v>
      </c>
      <c r="AK411" s="520">
        <f t="shared" si="726"/>
        <v>0</v>
      </c>
      <c r="AL411" s="520">
        <f t="shared" si="726"/>
        <v>0</v>
      </c>
      <c r="AM411" s="520">
        <f t="shared" si="726"/>
        <v>0</v>
      </c>
      <c r="AN411" s="520">
        <f t="shared" si="726"/>
        <v>0</v>
      </c>
      <c r="AO411" s="520">
        <f t="shared" si="726"/>
        <v>0</v>
      </c>
      <c r="AP411" s="520">
        <f t="shared" ref="AP411:BQ411" si="727">AO412</f>
        <v>0</v>
      </c>
      <c r="AQ411" s="520">
        <f t="shared" si="727"/>
        <v>0</v>
      </c>
      <c r="AR411" s="520">
        <f t="shared" si="727"/>
        <v>0</v>
      </c>
      <c r="AS411" s="520">
        <f t="shared" si="727"/>
        <v>0</v>
      </c>
      <c r="AT411" s="520">
        <f t="shared" si="727"/>
        <v>0</v>
      </c>
      <c r="AU411" s="520">
        <f t="shared" si="727"/>
        <v>0</v>
      </c>
      <c r="AV411" s="520">
        <f t="shared" si="727"/>
        <v>0</v>
      </c>
      <c r="AW411" s="520">
        <f t="shared" si="727"/>
        <v>0</v>
      </c>
      <c r="AX411" s="520">
        <f t="shared" si="727"/>
        <v>0</v>
      </c>
      <c r="AY411" s="520">
        <f t="shared" si="727"/>
        <v>0</v>
      </c>
      <c r="AZ411" s="520">
        <f t="shared" si="727"/>
        <v>0</v>
      </c>
      <c r="BA411" s="520">
        <f t="shared" si="727"/>
        <v>0</v>
      </c>
      <c r="BB411" s="520">
        <f t="shared" si="727"/>
        <v>0</v>
      </c>
      <c r="BC411" s="520">
        <f t="shared" si="727"/>
        <v>0</v>
      </c>
      <c r="BD411" s="520">
        <f t="shared" si="727"/>
        <v>0</v>
      </c>
      <c r="BE411" s="520">
        <f t="shared" si="727"/>
        <v>0</v>
      </c>
      <c r="BF411" s="520">
        <f t="shared" si="727"/>
        <v>0</v>
      </c>
      <c r="BG411" s="520">
        <f t="shared" si="727"/>
        <v>0</v>
      </c>
      <c r="BH411" s="520">
        <f t="shared" si="727"/>
        <v>0</v>
      </c>
      <c r="BI411" s="520">
        <f t="shared" si="727"/>
        <v>0</v>
      </c>
      <c r="BJ411" s="520">
        <f t="shared" si="727"/>
        <v>0</v>
      </c>
      <c r="BK411" s="520">
        <f t="shared" si="727"/>
        <v>0</v>
      </c>
      <c r="BL411" s="520">
        <f t="shared" si="727"/>
        <v>0</v>
      </c>
      <c r="BM411" s="520">
        <f t="shared" si="727"/>
        <v>0</v>
      </c>
      <c r="BN411" s="520">
        <f t="shared" si="727"/>
        <v>0</v>
      </c>
      <c r="BO411" s="520">
        <f t="shared" si="727"/>
        <v>0</v>
      </c>
      <c r="BP411" s="520">
        <f t="shared" si="727"/>
        <v>0</v>
      </c>
      <c r="BQ411" s="520">
        <f t="shared" si="727"/>
        <v>0</v>
      </c>
      <c r="BR411" s="520"/>
      <c r="BS411" s="520">
        <f t="shared" ref="BS411:CY411" si="728">BR412</f>
        <v>0</v>
      </c>
      <c r="BT411" s="520">
        <f t="shared" si="728"/>
        <v>0</v>
      </c>
      <c r="BU411" s="520">
        <f t="shared" si="728"/>
        <v>0</v>
      </c>
      <c r="BV411" s="520">
        <f t="shared" si="728"/>
        <v>0</v>
      </c>
      <c r="BW411" s="520">
        <f t="shared" si="728"/>
        <v>0</v>
      </c>
      <c r="BX411" s="520">
        <f t="shared" si="728"/>
        <v>0</v>
      </c>
      <c r="BY411" s="520">
        <f t="shared" si="728"/>
        <v>0</v>
      </c>
      <c r="BZ411" s="520">
        <f t="shared" si="728"/>
        <v>0</v>
      </c>
      <c r="CA411" s="520">
        <f t="shared" si="728"/>
        <v>0</v>
      </c>
      <c r="CB411" s="520">
        <f t="shared" si="728"/>
        <v>0</v>
      </c>
      <c r="CC411" s="520">
        <f t="shared" si="728"/>
        <v>0</v>
      </c>
      <c r="CD411" s="520">
        <f t="shared" si="728"/>
        <v>0</v>
      </c>
      <c r="CE411" s="520">
        <f t="shared" si="728"/>
        <v>0</v>
      </c>
      <c r="CF411" s="520">
        <f t="shared" si="728"/>
        <v>0</v>
      </c>
      <c r="CG411" s="520">
        <f t="shared" si="728"/>
        <v>0</v>
      </c>
      <c r="CH411" s="520">
        <f t="shared" si="728"/>
        <v>0</v>
      </c>
      <c r="CI411" s="520">
        <f t="shared" si="728"/>
        <v>0</v>
      </c>
      <c r="CJ411" s="520">
        <f t="shared" si="728"/>
        <v>0</v>
      </c>
      <c r="CK411" s="520">
        <f t="shared" si="728"/>
        <v>0</v>
      </c>
      <c r="CL411" s="520">
        <f t="shared" si="728"/>
        <v>0</v>
      </c>
      <c r="CM411" s="520">
        <f t="shared" si="728"/>
        <v>0</v>
      </c>
      <c r="CN411" s="520">
        <f t="shared" si="728"/>
        <v>0</v>
      </c>
      <c r="CO411" s="520">
        <f t="shared" si="728"/>
        <v>0</v>
      </c>
      <c r="CP411" s="520">
        <f t="shared" si="728"/>
        <v>0</v>
      </c>
      <c r="CQ411" s="520">
        <f t="shared" si="728"/>
        <v>0</v>
      </c>
      <c r="CR411" s="520">
        <f t="shared" si="728"/>
        <v>0</v>
      </c>
      <c r="CS411" s="520">
        <f t="shared" si="728"/>
        <v>0</v>
      </c>
      <c r="CT411" s="520">
        <f t="shared" si="728"/>
        <v>0</v>
      </c>
      <c r="CU411" s="520">
        <f t="shared" si="728"/>
        <v>0</v>
      </c>
      <c r="CV411" s="520">
        <f t="shared" si="728"/>
        <v>0</v>
      </c>
      <c r="CW411" s="520">
        <f t="shared" si="728"/>
        <v>0</v>
      </c>
      <c r="CX411" s="520">
        <f t="shared" si="728"/>
        <v>0</v>
      </c>
      <c r="CY411" s="520">
        <f t="shared" si="728"/>
        <v>0</v>
      </c>
    </row>
    <row r="412" spans="1:103" outlineLevel="1">
      <c r="B412" s="427" t="s">
        <v>61</v>
      </c>
      <c r="I412" s="520"/>
      <c r="J412" s="520">
        <f t="shared" ref="J412:AO412" si="729">SUM(I412,J414)</f>
        <v>0</v>
      </c>
      <c r="K412" s="520">
        <f t="shared" si="729"/>
        <v>0</v>
      </c>
      <c r="L412" s="520">
        <f t="shared" si="729"/>
        <v>0</v>
      </c>
      <c r="M412" s="520">
        <f t="shared" si="729"/>
        <v>0</v>
      </c>
      <c r="N412" s="520">
        <f t="shared" si="729"/>
        <v>0</v>
      </c>
      <c r="O412" s="520">
        <f t="shared" si="729"/>
        <v>0</v>
      </c>
      <c r="P412" s="520">
        <f t="shared" si="729"/>
        <v>0</v>
      </c>
      <c r="Q412" s="520">
        <f t="shared" si="729"/>
        <v>0</v>
      </c>
      <c r="R412" s="520">
        <f t="shared" si="729"/>
        <v>0</v>
      </c>
      <c r="S412" s="520">
        <f t="shared" si="729"/>
        <v>0</v>
      </c>
      <c r="T412" s="520">
        <f t="shared" si="729"/>
        <v>0</v>
      </c>
      <c r="U412" s="520">
        <f t="shared" si="729"/>
        <v>0</v>
      </c>
      <c r="V412" s="520">
        <f t="shared" si="729"/>
        <v>0</v>
      </c>
      <c r="W412" s="520">
        <f t="shared" si="729"/>
        <v>0</v>
      </c>
      <c r="X412" s="520">
        <f t="shared" si="729"/>
        <v>0</v>
      </c>
      <c r="Y412" s="520">
        <f t="shared" si="729"/>
        <v>0</v>
      </c>
      <c r="Z412" s="520">
        <f t="shared" si="729"/>
        <v>0</v>
      </c>
      <c r="AA412" s="520">
        <f t="shared" si="729"/>
        <v>0</v>
      </c>
      <c r="AB412" s="520">
        <f t="shared" si="729"/>
        <v>0</v>
      </c>
      <c r="AC412" s="520">
        <f t="shared" si="729"/>
        <v>0</v>
      </c>
      <c r="AD412" s="520">
        <f t="shared" si="729"/>
        <v>0</v>
      </c>
      <c r="AE412" s="520">
        <f t="shared" si="729"/>
        <v>0</v>
      </c>
      <c r="AF412" s="520">
        <f t="shared" si="729"/>
        <v>0</v>
      </c>
      <c r="AG412" s="520">
        <f t="shared" si="729"/>
        <v>0</v>
      </c>
      <c r="AH412" s="520">
        <f t="shared" si="729"/>
        <v>0</v>
      </c>
      <c r="AI412" s="520">
        <f t="shared" si="729"/>
        <v>0</v>
      </c>
      <c r="AJ412" s="520">
        <f t="shared" si="729"/>
        <v>0</v>
      </c>
      <c r="AK412" s="520">
        <f t="shared" si="729"/>
        <v>0</v>
      </c>
      <c r="AL412" s="520">
        <f t="shared" si="729"/>
        <v>0</v>
      </c>
      <c r="AM412" s="520">
        <f t="shared" si="729"/>
        <v>0</v>
      </c>
      <c r="AN412" s="520">
        <f t="shared" si="729"/>
        <v>0</v>
      </c>
      <c r="AO412" s="520">
        <f t="shared" si="729"/>
        <v>0</v>
      </c>
      <c r="AP412" s="520">
        <f t="shared" ref="AP412:BQ412" si="730">SUM(AO412,AP414)</f>
        <v>0</v>
      </c>
      <c r="AQ412" s="520">
        <f t="shared" si="730"/>
        <v>0</v>
      </c>
      <c r="AR412" s="520">
        <f t="shared" si="730"/>
        <v>0</v>
      </c>
      <c r="AS412" s="520">
        <f t="shared" si="730"/>
        <v>0</v>
      </c>
      <c r="AT412" s="520">
        <f t="shared" si="730"/>
        <v>0</v>
      </c>
      <c r="AU412" s="520">
        <f t="shared" si="730"/>
        <v>0</v>
      </c>
      <c r="AV412" s="520">
        <f t="shared" si="730"/>
        <v>0</v>
      </c>
      <c r="AW412" s="520">
        <f t="shared" si="730"/>
        <v>0</v>
      </c>
      <c r="AX412" s="520">
        <f t="shared" si="730"/>
        <v>0</v>
      </c>
      <c r="AY412" s="520">
        <f t="shared" si="730"/>
        <v>0</v>
      </c>
      <c r="AZ412" s="520">
        <f t="shared" si="730"/>
        <v>0</v>
      </c>
      <c r="BA412" s="520">
        <f t="shared" si="730"/>
        <v>0</v>
      </c>
      <c r="BB412" s="520">
        <f t="shared" si="730"/>
        <v>0</v>
      </c>
      <c r="BC412" s="520">
        <f t="shared" si="730"/>
        <v>0</v>
      </c>
      <c r="BD412" s="520">
        <f t="shared" si="730"/>
        <v>0</v>
      </c>
      <c r="BE412" s="520">
        <f t="shared" si="730"/>
        <v>0</v>
      </c>
      <c r="BF412" s="520">
        <f t="shared" si="730"/>
        <v>0</v>
      </c>
      <c r="BG412" s="520">
        <f t="shared" si="730"/>
        <v>0</v>
      </c>
      <c r="BH412" s="520">
        <f t="shared" si="730"/>
        <v>0</v>
      </c>
      <c r="BI412" s="520">
        <f t="shared" si="730"/>
        <v>0</v>
      </c>
      <c r="BJ412" s="520">
        <f t="shared" si="730"/>
        <v>0</v>
      </c>
      <c r="BK412" s="520">
        <f t="shared" si="730"/>
        <v>0</v>
      </c>
      <c r="BL412" s="520">
        <f t="shared" si="730"/>
        <v>0</v>
      </c>
      <c r="BM412" s="520">
        <f t="shared" si="730"/>
        <v>0</v>
      </c>
      <c r="BN412" s="520">
        <f t="shared" si="730"/>
        <v>0</v>
      </c>
      <c r="BO412" s="520">
        <f t="shared" si="730"/>
        <v>0</v>
      </c>
      <c r="BP412" s="520">
        <f t="shared" si="730"/>
        <v>0</v>
      </c>
      <c r="BQ412" s="520">
        <f t="shared" si="730"/>
        <v>0</v>
      </c>
      <c r="BR412" s="520"/>
      <c r="BS412" s="520">
        <f t="shared" ref="BS412:CY412" si="731">SUM(BS411,BS414)</f>
        <v>0</v>
      </c>
      <c r="BT412" s="520">
        <f t="shared" si="731"/>
        <v>0</v>
      </c>
      <c r="BU412" s="520">
        <f t="shared" si="731"/>
        <v>0</v>
      </c>
      <c r="BV412" s="520">
        <f t="shared" si="731"/>
        <v>0</v>
      </c>
      <c r="BW412" s="520">
        <f t="shared" si="731"/>
        <v>0</v>
      </c>
      <c r="BX412" s="520">
        <f t="shared" si="731"/>
        <v>0</v>
      </c>
      <c r="BY412" s="520">
        <f t="shared" si="731"/>
        <v>0</v>
      </c>
      <c r="BZ412" s="520">
        <f t="shared" si="731"/>
        <v>0</v>
      </c>
      <c r="CA412" s="520">
        <f t="shared" si="731"/>
        <v>0</v>
      </c>
      <c r="CB412" s="520">
        <f t="shared" si="731"/>
        <v>0</v>
      </c>
      <c r="CC412" s="520">
        <f t="shared" si="731"/>
        <v>0</v>
      </c>
      <c r="CD412" s="520">
        <f t="shared" si="731"/>
        <v>0</v>
      </c>
      <c r="CE412" s="520">
        <f t="shared" si="731"/>
        <v>0</v>
      </c>
      <c r="CF412" s="520">
        <f t="shared" si="731"/>
        <v>0</v>
      </c>
      <c r="CG412" s="520">
        <f t="shared" si="731"/>
        <v>0</v>
      </c>
      <c r="CH412" s="520">
        <f t="shared" si="731"/>
        <v>0</v>
      </c>
      <c r="CI412" s="520">
        <f t="shared" si="731"/>
        <v>0</v>
      </c>
      <c r="CJ412" s="520">
        <f t="shared" si="731"/>
        <v>0</v>
      </c>
      <c r="CK412" s="520">
        <f t="shared" si="731"/>
        <v>0</v>
      </c>
      <c r="CL412" s="520">
        <f t="shared" si="731"/>
        <v>0</v>
      </c>
      <c r="CM412" s="520">
        <f t="shared" si="731"/>
        <v>0</v>
      </c>
      <c r="CN412" s="520">
        <f t="shared" si="731"/>
        <v>0</v>
      </c>
      <c r="CO412" s="520">
        <f t="shared" si="731"/>
        <v>0</v>
      </c>
      <c r="CP412" s="520">
        <f t="shared" si="731"/>
        <v>0</v>
      </c>
      <c r="CQ412" s="520">
        <f t="shared" si="731"/>
        <v>0</v>
      </c>
      <c r="CR412" s="520">
        <f t="shared" si="731"/>
        <v>0</v>
      </c>
      <c r="CS412" s="520">
        <f t="shared" si="731"/>
        <v>0</v>
      </c>
      <c r="CT412" s="520">
        <f t="shared" si="731"/>
        <v>0</v>
      </c>
      <c r="CU412" s="520">
        <f t="shared" si="731"/>
        <v>0</v>
      </c>
      <c r="CV412" s="520">
        <f t="shared" si="731"/>
        <v>0</v>
      </c>
      <c r="CW412" s="520">
        <f t="shared" si="731"/>
        <v>0</v>
      </c>
      <c r="CX412" s="520">
        <f t="shared" si="731"/>
        <v>0</v>
      </c>
      <c r="CY412" s="520">
        <f t="shared" si="731"/>
        <v>0</v>
      </c>
    </row>
    <row r="413" spans="1:103" s="428" customFormat="1" outlineLevel="1">
      <c r="A413" s="460"/>
      <c r="B413" s="428" t="s">
        <v>62</v>
      </c>
      <c r="C413" s="427"/>
      <c r="I413" s="515"/>
      <c r="J413" s="515">
        <f t="shared" ref="J413:AO413" si="732">I416</f>
        <v>0</v>
      </c>
      <c r="K413" s="515">
        <f t="shared" si="732"/>
        <v>0</v>
      </c>
      <c r="L413" s="515">
        <f t="shared" si="732"/>
        <v>0</v>
      </c>
      <c r="M413" s="515">
        <f t="shared" si="732"/>
        <v>0</v>
      </c>
      <c r="N413" s="515">
        <f t="shared" si="732"/>
        <v>0</v>
      </c>
      <c r="O413" s="515">
        <f t="shared" si="732"/>
        <v>0</v>
      </c>
      <c r="P413" s="515">
        <f t="shared" si="732"/>
        <v>0</v>
      </c>
      <c r="Q413" s="515">
        <f t="shared" si="732"/>
        <v>0</v>
      </c>
      <c r="R413" s="515">
        <f t="shared" si="732"/>
        <v>0</v>
      </c>
      <c r="S413" s="515">
        <f t="shared" si="732"/>
        <v>0</v>
      </c>
      <c r="T413" s="515">
        <f t="shared" si="732"/>
        <v>0</v>
      </c>
      <c r="U413" s="515">
        <f t="shared" si="732"/>
        <v>0</v>
      </c>
      <c r="V413" s="515">
        <f t="shared" si="732"/>
        <v>0</v>
      </c>
      <c r="W413" s="515">
        <f t="shared" si="732"/>
        <v>0</v>
      </c>
      <c r="X413" s="515">
        <f t="shared" si="732"/>
        <v>0</v>
      </c>
      <c r="Y413" s="515">
        <f t="shared" si="732"/>
        <v>0</v>
      </c>
      <c r="Z413" s="515">
        <f t="shared" si="732"/>
        <v>0</v>
      </c>
      <c r="AA413" s="515">
        <f t="shared" si="732"/>
        <v>0</v>
      </c>
      <c r="AB413" s="515">
        <f t="shared" si="732"/>
        <v>0</v>
      </c>
      <c r="AC413" s="515">
        <f t="shared" si="732"/>
        <v>0</v>
      </c>
      <c r="AD413" s="515">
        <f t="shared" si="732"/>
        <v>0</v>
      </c>
      <c r="AE413" s="515">
        <f t="shared" si="732"/>
        <v>0</v>
      </c>
      <c r="AF413" s="515">
        <f t="shared" si="732"/>
        <v>0</v>
      </c>
      <c r="AG413" s="515">
        <f t="shared" si="732"/>
        <v>0</v>
      </c>
      <c r="AH413" s="515">
        <f t="shared" si="732"/>
        <v>0</v>
      </c>
      <c r="AI413" s="515">
        <f t="shared" si="732"/>
        <v>0</v>
      </c>
      <c r="AJ413" s="515">
        <f t="shared" si="732"/>
        <v>0</v>
      </c>
      <c r="AK413" s="515">
        <f t="shared" si="732"/>
        <v>0</v>
      </c>
      <c r="AL413" s="515">
        <f t="shared" si="732"/>
        <v>0</v>
      </c>
      <c r="AM413" s="515">
        <f t="shared" si="732"/>
        <v>0</v>
      </c>
      <c r="AN413" s="515">
        <f t="shared" si="732"/>
        <v>0</v>
      </c>
      <c r="AO413" s="515">
        <f t="shared" si="732"/>
        <v>0</v>
      </c>
      <c r="AP413" s="515">
        <f t="shared" ref="AP413:BQ413" si="733">AO416</f>
        <v>0</v>
      </c>
      <c r="AQ413" s="515">
        <f t="shared" si="733"/>
        <v>0</v>
      </c>
      <c r="AR413" s="515">
        <f t="shared" si="733"/>
        <v>0</v>
      </c>
      <c r="AS413" s="515">
        <f t="shared" si="733"/>
        <v>0</v>
      </c>
      <c r="AT413" s="515">
        <f t="shared" si="733"/>
        <v>0</v>
      </c>
      <c r="AU413" s="515">
        <f t="shared" si="733"/>
        <v>0</v>
      </c>
      <c r="AV413" s="515">
        <f t="shared" si="733"/>
        <v>0</v>
      </c>
      <c r="AW413" s="515">
        <f t="shared" si="733"/>
        <v>0</v>
      </c>
      <c r="AX413" s="515">
        <f t="shared" si="733"/>
        <v>0</v>
      </c>
      <c r="AY413" s="515">
        <f t="shared" si="733"/>
        <v>0</v>
      </c>
      <c r="AZ413" s="515">
        <f t="shared" si="733"/>
        <v>0</v>
      </c>
      <c r="BA413" s="515">
        <f t="shared" si="733"/>
        <v>0</v>
      </c>
      <c r="BB413" s="515">
        <f t="shared" si="733"/>
        <v>0</v>
      </c>
      <c r="BC413" s="515">
        <f t="shared" si="733"/>
        <v>0</v>
      </c>
      <c r="BD413" s="515">
        <f t="shared" si="733"/>
        <v>0</v>
      </c>
      <c r="BE413" s="515">
        <f t="shared" si="733"/>
        <v>0</v>
      </c>
      <c r="BF413" s="515">
        <f t="shared" si="733"/>
        <v>0</v>
      </c>
      <c r="BG413" s="515">
        <f t="shared" si="733"/>
        <v>0</v>
      </c>
      <c r="BH413" s="515">
        <f t="shared" si="733"/>
        <v>0</v>
      </c>
      <c r="BI413" s="515">
        <f t="shared" si="733"/>
        <v>0</v>
      </c>
      <c r="BJ413" s="515">
        <f t="shared" si="733"/>
        <v>0</v>
      </c>
      <c r="BK413" s="515">
        <f t="shared" si="733"/>
        <v>0</v>
      </c>
      <c r="BL413" s="515">
        <f t="shared" si="733"/>
        <v>0</v>
      </c>
      <c r="BM413" s="515">
        <f t="shared" si="733"/>
        <v>0</v>
      </c>
      <c r="BN413" s="515">
        <f t="shared" si="733"/>
        <v>0</v>
      </c>
      <c r="BO413" s="515">
        <f t="shared" si="733"/>
        <v>0</v>
      </c>
      <c r="BP413" s="515">
        <f t="shared" si="733"/>
        <v>0</v>
      </c>
      <c r="BQ413" s="515">
        <f t="shared" si="733"/>
        <v>0</v>
      </c>
      <c r="BR413" s="515"/>
      <c r="BS413" s="515">
        <f t="shared" ref="BS413:CY413" si="734">BR416</f>
        <v>0</v>
      </c>
      <c r="BT413" s="515">
        <f t="shared" si="734"/>
        <v>0</v>
      </c>
      <c r="BU413" s="515">
        <f t="shared" si="734"/>
        <v>0</v>
      </c>
      <c r="BV413" s="515">
        <f t="shared" si="734"/>
        <v>0</v>
      </c>
      <c r="BW413" s="515">
        <f t="shared" si="734"/>
        <v>0</v>
      </c>
      <c r="BX413" s="515">
        <f t="shared" si="734"/>
        <v>0</v>
      </c>
      <c r="BY413" s="515">
        <f t="shared" si="734"/>
        <v>0</v>
      </c>
      <c r="BZ413" s="515">
        <f t="shared" si="734"/>
        <v>0</v>
      </c>
      <c r="CA413" s="515">
        <f t="shared" si="734"/>
        <v>0</v>
      </c>
      <c r="CB413" s="515">
        <f t="shared" si="734"/>
        <v>0</v>
      </c>
      <c r="CC413" s="515">
        <f t="shared" si="734"/>
        <v>0</v>
      </c>
      <c r="CD413" s="515">
        <f t="shared" si="734"/>
        <v>0</v>
      </c>
      <c r="CE413" s="515">
        <f t="shared" si="734"/>
        <v>0</v>
      </c>
      <c r="CF413" s="515">
        <f t="shared" si="734"/>
        <v>0</v>
      </c>
      <c r="CG413" s="515">
        <f t="shared" si="734"/>
        <v>0</v>
      </c>
      <c r="CH413" s="515">
        <f t="shared" si="734"/>
        <v>0</v>
      </c>
      <c r="CI413" s="515">
        <f t="shared" si="734"/>
        <v>0</v>
      </c>
      <c r="CJ413" s="515">
        <f t="shared" si="734"/>
        <v>0</v>
      </c>
      <c r="CK413" s="515">
        <f t="shared" si="734"/>
        <v>0</v>
      </c>
      <c r="CL413" s="515">
        <f t="shared" si="734"/>
        <v>0</v>
      </c>
      <c r="CM413" s="515">
        <f t="shared" si="734"/>
        <v>0</v>
      </c>
      <c r="CN413" s="515">
        <f t="shared" si="734"/>
        <v>0</v>
      </c>
      <c r="CO413" s="515">
        <f t="shared" si="734"/>
        <v>0</v>
      </c>
      <c r="CP413" s="515">
        <f t="shared" si="734"/>
        <v>0</v>
      </c>
      <c r="CQ413" s="515">
        <f t="shared" si="734"/>
        <v>0</v>
      </c>
      <c r="CR413" s="515">
        <f t="shared" si="734"/>
        <v>0</v>
      </c>
      <c r="CS413" s="515">
        <f t="shared" si="734"/>
        <v>0</v>
      </c>
      <c r="CT413" s="515">
        <f t="shared" si="734"/>
        <v>0</v>
      </c>
      <c r="CU413" s="515">
        <f t="shared" si="734"/>
        <v>0</v>
      </c>
      <c r="CV413" s="515">
        <f t="shared" si="734"/>
        <v>0</v>
      </c>
      <c r="CW413" s="515">
        <f t="shared" si="734"/>
        <v>0</v>
      </c>
      <c r="CX413" s="515">
        <f t="shared" si="734"/>
        <v>0</v>
      </c>
      <c r="CY413" s="515">
        <f t="shared" si="734"/>
        <v>0</v>
      </c>
    </row>
    <row r="414" spans="1:103" outlineLevel="1">
      <c r="B414" s="427" t="s">
        <v>63</v>
      </c>
      <c r="C414" s="675">
        <f>SUM(BS414:CV414)</f>
        <v>0</v>
      </c>
      <c r="D414" s="427" t="s">
        <v>136</v>
      </c>
      <c r="E414" s="442"/>
      <c r="F414" s="485"/>
      <c r="G414" s="485"/>
      <c r="H414" s="485"/>
      <c r="I414" s="520"/>
      <c r="J414" s="520">
        <f t="shared" ref="J414:AO414" si="735">(IF(J7&lt;$C14,J177,0))</f>
        <v>0</v>
      </c>
      <c r="K414" s="520">
        <f t="shared" si="735"/>
        <v>0</v>
      </c>
      <c r="L414" s="520">
        <f t="shared" si="735"/>
        <v>0</v>
      </c>
      <c r="M414" s="520">
        <f t="shared" si="735"/>
        <v>0</v>
      </c>
      <c r="N414" s="520">
        <f t="shared" si="735"/>
        <v>0</v>
      </c>
      <c r="O414" s="520">
        <f t="shared" si="735"/>
        <v>0</v>
      </c>
      <c r="P414" s="520">
        <f t="shared" si="735"/>
        <v>0</v>
      </c>
      <c r="Q414" s="520">
        <f t="shared" si="735"/>
        <v>0</v>
      </c>
      <c r="R414" s="520">
        <f t="shared" si="735"/>
        <v>0</v>
      </c>
      <c r="S414" s="520">
        <f t="shared" si="735"/>
        <v>0</v>
      </c>
      <c r="T414" s="520">
        <f t="shared" si="735"/>
        <v>0</v>
      </c>
      <c r="U414" s="520">
        <f t="shared" si="735"/>
        <v>0</v>
      </c>
      <c r="V414" s="520">
        <f t="shared" si="735"/>
        <v>0</v>
      </c>
      <c r="W414" s="520">
        <f t="shared" si="735"/>
        <v>0</v>
      </c>
      <c r="X414" s="520">
        <f t="shared" si="735"/>
        <v>0</v>
      </c>
      <c r="Y414" s="520">
        <f t="shared" si="735"/>
        <v>0</v>
      </c>
      <c r="Z414" s="520">
        <f t="shared" si="735"/>
        <v>0</v>
      </c>
      <c r="AA414" s="520">
        <f t="shared" si="735"/>
        <v>0</v>
      </c>
      <c r="AB414" s="520">
        <f t="shared" si="735"/>
        <v>0</v>
      </c>
      <c r="AC414" s="520">
        <f t="shared" si="735"/>
        <v>0</v>
      </c>
      <c r="AD414" s="520">
        <f t="shared" si="735"/>
        <v>0</v>
      </c>
      <c r="AE414" s="520">
        <f t="shared" si="735"/>
        <v>0</v>
      </c>
      <c r="AF414" s="520">
        <f t="shared" si="735"/>
        <v>0</v>
      </c>
      <c r="AG414" s="520">
        <f t="shared" si="735"/>
        <v>0</v>
      </c>
      <c r="AH414" s="520">
        <f t="shared" si="735"/>
        <v>0</v>
      </c>
      <c r="AI414" s="520">
        <f t="shared" si="735"/>
        <v>0</v>
      </c>
      <c r="AJ414" s="520">
        <f t="shared" si="735"/>
        <v>0</v>
      </c>
      <c r="AK414" s="520">
        <f t="shared" si="735"/>
        <v>0</v>
      </c>
      <c r="AL414" s="520">
        <f t="shared" si="735"/>
        <v>0</v>
      </c>
      <c r="AM414" s="520">
        <f t="shared" si="735"/>
        <v>0</v>
      </c>
      <c r="AN414" s="520">
        <f t="shared" si="735"/>
        <v>0</v>
      </c>
      <c r="AO414" s="520">
        <f t="shared" si="735"/>
        <v>0</v>
      </c>
      <c r="AP414" s="520">
        <f t="shared" ref="AP414:BQ414" si="736">(IF(AP7&lt;$C14,AP177,0))</f>
        <v>0</v>
      </c>
      <c r="AQ414" s="520">
        <f t="shared" si="736"/>
        <v>0</v>
      </c>
      <c r="AR414" s="520">
        <f t="shared" si="736"/>
        <v>0</v>
      </c>
      <c r="AS414" s="520">
        <f t="shared" si="736"/>
        <v>0</v>
      </c>
      <c r="AT414" s="520">
        <f t="shared" si="736"/>
        <v>0</v>
      </c>
      <c r="AU414" s="520">
        <f t="shared" si="736"/>
        <v>0</v>
      </c>
      <c r="AV414" s="520">
        <f t="shared" si="736"/>
        <v>0</v>
      </c>
      <c r="AW414" s="520">
        <f t="shared" si="736"/>
        <v>0</v>
      </c>
      <c r="AX414" s="520">
        <f t="shared" si="736"/>
        <v>0</v>
      </c>
      <c r="AY414" s="520">
        <f t="shared" si="736"/>
        <v>0</v>
      </c>
      <c r="AZ414" s="520">
        <f t="shared" si="736"/>
        <v>0</v>
      </c>
      <c r="BA414" s="520">
        <f t="shared" si="736"/>
        <v>0</v>
      </c>
      <c r="BB414" s="520">
        <f t="shared" si="736"/>
        <v>0</v>
      </c>
      <c r="BC414" s="520">
        <f t="shared" si="736"/>
        <v>0</v>
      </c>
      <c r="BD414" s="520">
        <f t="shared" si="736"/>
        <v>0</v>
      </c>
      <c r="BE414" s="520">
        <f t="shared" si="736"/>
        <v>0</v>
      </c>
      <c r="BF414" s="520">
        <f t="shared" si="736"/>
        <v>0</v>
      </c>
      <c r="BG414" s="520">
        <f t="shared" si="736"/>
        <v>0</v>
      </c>
      <c r="BH414" s="520">
        <f t="shared" si="736"/>
        <v>0</v>
      </c>
      <c r="BI414" s="520">
        <f t="shared" si="736"/>
        <v>0</v>
      </c>
      <c r="BJ414" s="520">
        <f t="shared" si="736"/>
        <v>0</v>
      </c>
      <c r="BK414" s="520">
        <f t="shared" si="736"/>
        <v>0</v>
      </c>
      <c r="BL414" s="520">
        <f t="shared" si="736"/>
        <v>0</v>
      </c>
      <c r="BM414" s="520">
        <f t="shared" si="736"/>
        <v>0</v>
      </c>
      <c r="BN414" s="520">
        <f t="shared" si="736"/>
        <v>0</v>
      </c>
      <c r="BO414" s="520">
        <f t="shared" si="736"/>
        <v>0</v>
      </c>
      <c r="BP414" s="520">
        <f t="shared" si="736"/>
        <v>0</v>
      </c>
      <c r="BQ414" s="520">
        <f t="shared" si="736"/>
        <v>0</v>
      </c>
      <c r="BR414" s="520"/>
      <c r="BS414" s="442">
        <f>SUM(J414:U414)</f>
        <v>0</v>
      </c>
      <c r="BT414" s="442">
        <f>SUM(V414:AG414)</f>
        <v>0</v>
      </c>
      <c r="BU414" s="442">
        <f>SUM(AH414:AS414)</f>
        <v>0</v>
      </c>
      <c r="BV414" s="442">
        <f>SUM(AT414:BE414)</f>
        <v>0</v>
      </c>
      <c r="BW414" s="442">
        <f>SUM(BF414:BQ414)</f>
        <v>0</v>
      </c>
      <c r="BX414" s="520">
        <f t="shared" ref="BX414:CY414" si="737">(IF(BX7&lt;$C14,BX177,0))</f>
        <v>0</v>
      </c>
      <c r="BY414" s="520">
        <f t="shared" si="737"/>
        <v>0</v>
      </c>
      <c r="BZ414" s="520">
        <f t="shared" si="737"/>
        <v>0</v>
      </c>
      <c r="CA414" s="520">
        <f t="shared" si="737"/>
        <v>0</v>
      </c>
      <c r="CB414" s="520">
        <f t="shared" si="737"/>
        <v>0</v>
      </c>
      <c r="CC414" s="520">
        <f t="shared" si="737"/>
        <v>0</v>
      </c>
      <c r="CD414" s="520">
        <f t="shared" si="737"/>
        <v>0</v>
      </c>
      <c r="CE414" s="520">
        <f t="shared" si="737"/>
        <v>0</v>
      </c>
      <c r="CF414" s="520">
        <f t="shared" si="737"/>
        <v>0</v>
      </c>
      <c r="CG414" s="520">
        <f t="shared" si="737"/>
        <v>0</v>
      </c>
      <c r="CH414" s="520">
        <f t="shared" si="737"/>
        <v>0</v>
      </c>
      <c r="CI414" s="520">
        <f t="shared" si="737"/>
        <v>0</v>
      </c>
      <c r="CJ414" s="520">
        <f t="shared" si="737"/>
        <v>0</v>
      </c>
      <c r="CK414" s="520">
        <f t="shared" si="737"/>
        <v>0</v>
      </c>
      <c r="CL414" s="520">
        <f t="shared" si="737"/>
        <v>0</v>
      </c>
      <c r="CM414" s="520">
        <f t="shared" si="737"/>
        <v>0</v>
      </c>
      <c r="CN414" s="520">
        <f t="shared" si="737"/>
        <v>0</v>
      </c>
      <c r="CO414" s="520">
        <f t="shared" si="737"/>
        <v>0</v>
      </c>
      <c r="CP414" s="520">
        <f t="shared" si="737"/>
        <v>0</v>
      </c>
      <c r="CQ414" s="520">
        <f t="shared" si="737"/>
        <v>0</v>
      </c>
      <c r="CR414" s="520">
        <f t="shared" si="737"/>
        <v>0</v>
      </c>
      <c r="CS414" s="520">
        <f t="shared" si="737"/>
        <v>0</v>
      </c>
      <c r="CT414" s="520">
        <f t="shared" si="737"/>
        <v>0</v>
      </c>
      <c r="CU414" s="520">
        <f t="shared" si="737"/>
        <v>0</v>
      </c>
      <c r="CV414" s="520">
        <f t="shared" si="737"/>
        <v>0</v>
      </c>
      <c r="CW414" s="520">
        <f t="shared" si="737"/>
        <v>0</v>
      </c>
      <c r="CX414" s="520">
        <f t="shared" si="737"/>
        <v>0</v>
      </c>
      <c r="CY414" s="520">
        <f t="shared" si="737"/>
        <v>0</v>
      </c>
    </row>
    <row r="415" spans="1:103" outlineLevel="1">
      <c r="B415" s="427" t="s">
        <v>64</v>
      </c>
      <c r="C415" s="495">
        <v>30</v>
      </c>
      <c r="D415" s="427" t="s">
        <v>112</v>
      </c>
      <c r="I415" s="520"/>
      <c r="J415" s="442">
        <f t="shared" ref="J415:AO415" si="738">J418</f>
        <v>0</v>
      </c>
      <c r="K415" s="442">
        <f t="shared" si="738"/>
        <v>0</v>
      </c>
      <c r="L415" s="442">
        <f t="shared" si="738"/>
        <v>0</v>
      </c>
      <c r="M415" s="442">
        <f t="shared" si="738"/>
        <v>0</v>
      </c>
      <c r="N415" s="442">
        <f t="shared" si="738"/>
        <v>0</v>
      </c>
      <c r="O415" s="442">
        <f t="shared" si="738"/>
        <v>0</v>
      </c>
      <c r="P415" s="442">
        <f t="shared" si="738"/>
        <v>0</v>
      </c>
      <c r="Q415" s="442">
        <f t="shared" si="738"/>
        <v>0</v>
      </c>
      <c r="R415" s="442">
        <f t="shared" si="738"/>
        <v>0</v>
      </c>
      <c r="S415" s="442">
        <f t="shared" si="738"/>
        <v>0</v>
      </c>
      <c r="T415" s="442">
        <f t="shared" si="738"/>
        <v>0</v>
      </c>
      <c r="U415" s="442">
        <f t="shared" si="738"/>
        <v>0</v>
      </c>
      <c r="V415" s="442">
        <f t="shared" si="738"/>
        <v>0</v>
      </c>
      <c r="W415" s="442">
        <f t="shared" si="738"/>
        <v>0</v>
      </c>
      <c r="X415" s="442">
        <f t="shared" si="738"/>
        <v>0</v>
      </c>
      <c r="Y415" s="442">
        <f t="shared" si="738"/>
        <v>0</v>
      </c>
      <c r="Z415" s="442">
        <f t="shared" si="738"/>
        <v>0</v>
      </c>
      <c r="AA415" s="442">
        <f t="shared" si="738"/>
        <v>0</v>
      </c>
      <c r="AB415" s="442">
        <f t="shared" si="738"/>
        <v>0</v>
      </c>
      <c r="AC415" s="442">
        <f t="shared" si="738"/>
        <v>0</v>
      </c>
      <c r="AD415" s="442">
        <f t="shared" si="738"/>
        <v>0</v>
      </c>
      <c r="AE415" s="442">
        <f t="shared" si="738"/>
        <v>0</v>
      </c>
      <c r="AF415" s="442">
        <f t="shared" si="738"/>
        <v>0</v>
      </c>
      <c r="AG415" s="442">
        <f t="shared" si="738"/>
        <v>0</v>
      </c>
      <c r="AH415" s="442">
        <f t="shared" si="738"/>
        <v>0</v>
      </c>
      <c r="AI415" s="442">
        <f t="shared" si="738"/>
        <v>0</v>
      </c>
      <c r="AJ415" s="442">
        <f t="shared" si="738"/>
        <v>0</v>
      </c>
      <c r="AK415" s="442">
        <f t="shared" si="738"/>
        <v>0</v>
      </c>
      <c r="AL415" s="442">
        <f t="shared" si="738"/>
        <v>0</v>
      </c>
      <c r="AM415" s="442">
        <f t="shared" si="738"/>
        <v>0</v>
      </c>
      <c r="AN415" s="442">
        <f t="shared" si="738"/>
        <v>0</v>
      </c>
      <c r="AO415" s="442">
        <f t="shared" si="738"/>
        <v>0</v>
      </c>
      <c r="AP415" s="442">
        <f t="shared" ref="AP415:BQ415" si="739">AP418</f>
        <v>0</v>
      </c>
      <c r="AQ415" s="442">
        <f t="shared" si="739"/>
        <v>0</v>
      </c>
      <c r="AR415" s="442">
        <f t="shared" si="739"/>
        <v>0</v>
      </c>
      <c r="AS415" s="442">
        <f t="shared" si="739"/>
        <v>0</v>
      </c>
      <c r="AT415" s="442">
        <f t="shared" si="739"/>
        <v>0</v>
      </c>
      <c r="AU415" s="442">
        <f t="shared" si="739"/>
        <v>0</v>
      </c>
      <c r="AV415" s="442">
        <f t="shared" si="739"/>
        <v>0</v>
      </c>
      <c r="AW415" s="442">
        <f t="shared" si="739"/>
        <v>0</v>
      </c>
      <c r="AX415" s="442">
        <f t="shared" si="739"/>
        <v>0</v>
      </c>
      <c r="AY415" s="442">
        <f t="shared" si="739"/>
        <v>0</v>
      </c>
      <c r="AZ415" s="442">
        <f t="shared" si="739"/>
        <v>0</v>
      </c>
      <c r="BA415" s="442">
        <f t="shared" si="739"/>
        <v>0</v>
      </c>
      <c r="BB415" s="442">
        <f t="shared" si="739"/>
        <v>0</v>
      </c>
      <c r="BC415" s="442">
        <f t="shared" si="739"/>
        <v>0</v>
      </c>
      <c r="BD415" s="442">
        <f t="shared" si="739"/>
        <v>0</v>
      </c>
      <c r="BE415" s="442">
        <f t="shared" si="739"/>
        <v>0</v>
      </c>
      <c r="BF415" s="442">
        <f t="shared" si="739"/>
        <v>0</v>
      </c>
      <c r="BG415" s="442">
        <f t="shared" si="739"/>
        <v>0</v>
      </c>
      <c r="BH415" s="442">
        <f t="shared" si="739"/>
        <v>0</v>
      </c>
      <c r="BI415" s="442">
        <f t="shared" si="739"/>
        <v>0</v>
      </c>
      <c r="BJ415" s="442">
        <f t="shared" si="739"/>
        <v>0</v>
      </c>
      <c r="BK415" s="442">
        <f t="shared" si="739"/>
        <v>0</v>
      </c>
      <c r="BL415" s="442">
        <f t="shared" si="739"/>
        <v>0</v>
      </c>
      <c r="BM415" s="442">
        <f t="shared" si="739"/>
        <v>0</v>
      </c>
      <c r="BN415" s="442">
        <f t="shared" si="739"/>
        <v>0</v>
      </c>
      <c r="BO415" s="442">
        <f t="shared" si="739"/>
        <v>0</v>
      </c>
      <c r="BP415" s="442">
        <f t="shared" si="739"/>
        <v>0</v>
      </c>
      <c r="BQ415" s="442">
        <f t="shared" si="739"/>
        <v>0</v>
      </c>
      <c r="BR415" s="442"/>
      <c r="BS415" s="442">
        <f>SUM(J415:U415)</f>
        <v>0</v>
      </c>
      <c r="BT415" s="442">
        <f>SUM(V415:AG415)</f>
        <v>0</v>
      </c>
      <c r="BU415" s="442">
        <f>SUM(AH415:AS415)</f>
        <v>0</v>
      </c>
      <c r="BV415" s="442">
        <f>SUM(AT415:BE415)</f>
        <v>0</v>
      </c>
      <c r="BW415" s="442">
        <f>SUM(BF415:BQ415)</f>
        <v>0</v>
      </c>
      <c r="BX415" s="442">
        <f t="shared" ref="BX415:CY415" si="740">BX418</f>
        <v>0</v>
      </c>
      <c r="BY415" s="442">
        <f t="shared" si="740"/>
        <v>0</v>
      </c>
      <c r="BZ415" s="442">
        <f t="shared" si="740"/>
        <v>0</v>
      </c>
      <c r="CA415" s="442">
        <f t="shared" si="740"/>
        <v>0</v>
      </c>
      <c r="CB415" s="442">
        <f t="shared" si="740"/>
        <v>0</v>
      </c>
      <c r="CC415" s="442">
        <f t="shared" si="740"/>
        <v>0</v>
      </c>
      <c r="CD415" s="442">
        <f t="shared" si="740"/>
        <v>0</v>
      </c>
      <c r="CE415" s="442">
        <f t="shared" si="740"/>
        <v>0</v>
      </c>
      <c r="CF415" s="442">
        <f t="shared" si="740"/>
        <v>0</v>
      </c>
      <c r="CG415" s="442">
        <f t="shared" si="740"/>
        <v>0</v>
      </c>
      <c r="CH415" s="442">
        <f t="shared" si="740"/>
        <v>0</v>
      </c>
      <c r="CI415" s="442">
        <f t="shared" si="740"/>
        <v>0</v>
      </c>
      <c r="CJ415" s="442">
        <f t="shared" si="740"/>
        <v>0</v>
      </c>
      <c r="CK415" s="442">
        <f t="shared" si="740"/>
        <v>0</v>
      </c>
      <c r="CL415" s="442">
        <f t="shared" si="740"/>
        <v>0</v>
      </c>
      <c r="CM415" s="442">
        <f t="shared" si="740"/>
        <v>0</v>
      </c>
      <c r="CN415" s="442">
        <f t="shared" si="740"/>
        <v>0</v>
      </c>
      <c r="CO415" s="442">
        <f t="shared" si="740"/>
        <v>0</v>
      </c>
      <c r="CP415" s="442">
        <f t="shared" si="740"/>
        <v>0</v>
      </c>
      <c r="CQ415" s="442">
        <f t="shared" si="740"/>
        <v>0</v>
      </c>
      <c r="CR415" s="442">
        <f t="shared" si="740"/>
        <v>0</v>
      </c>
      <c r="CS415" s="442">
        <f t="shared" si="740"/>
        <v>0</v>
      </c>
      <c r="CT415" s="442">
        <f t="shared" si="740"/>
        <v>0</v>
      </c>
      <c r="CU415" s="442">
        <f t="shared" si="740"/>
        <v>0</v>
      </c>
      <c r="CV415" s="442">
        <f t="shared" si="740"/>
        <v>0</v>
      </c>
      <c r="CW415" s="442">
        <f t="shared" si="740"/>
        <v>0</v>
      </c>
      <c r="CX415" s="442">
        <f t="shared" si="740"/>
        <v>0</v>
      </c>
      <c r="CY415" s="442">
        <f t="shared" si="740"/>
        <v>0</v>
      </c>
    </row>
    <row r="416" spans="1:103" s="428" customFormat="1" outlineLevel="1">
      <c r="A416" s="460"/>
      <c r="B416" s="506" t="s">
        <v>65</v>
      </c>
      <c r="C416" s="558"/>
      <c r="D416" s="506"/>
      <c r="E416" s="506"/>
      <c r="F416" s="506"/>
      <c r="G416" s="506"/>
      <c r="H416" s="506"/>
      <c r="I416" s="592"/>
      <c r="J416" s="592">
        <f t="shared" ref="J416:AO416" si="741">J413+J414-J415</f>
        <v>0</v>
      </c>
      <c r="K416" s="592">
        <f t="shared" si="741"/>
        <v>0</v>
      </c>
      <c r="L416" s="592">
        <f t="shared" si="741"/>
        <v>0</v>
      </c>
      <c r="M416" s="592">
        <f t="shared" si="741"/>
        <v>0</v>
      </c>
      <c r="N416" s="592">
        <f t="shared" si="741"/>
        <v>0</v>
      </c>
      <c r="O416" s="592">
        <f t="shared" si="741"/>
        <v>0</v>
      </c>
      <c r="P416" s="592">
        <f t="shared" si="741"/>
        <v>0</v>
      </c>
      <c r="Q416" s="592">
        <f t="shared" si="741"/>
        <v>0</v>
      </c>
      <c r="R416" s="592">
        <f t="shared" si="741"/>
        <v>0</v>
      </c>
      <c r="S416" s="592">
        <f t="shared" si="741"/>
        <v>0</v>
      </c>
      <c r="T416" s="592">
        <f t="shared" si="741"/>
        <v>0</v>
      </c>
      <c r="U416" s="592">
        <f t="shared" si="741"/>
        <v>0</v>
      </c>
      <c r="V416" s="592">
        <f t="shared" si="741"/>
        <v>0</v>
      </c>
      <c r="W416" s="592">
        <f t="shared" si="741"/>
        <v>0</v>
      </c>
      <c r="X416" s="592">
        <f t="shared" si="741"/>
        <v>0</v>
      </c>
      <c r="Y416" s="592">
        <f t="shared" si="741"/>
        <v>0</v>
      </c>
      <c r="Z416" s="592">
        <f t="shared" si="741"/>
        <v>0</v>
      </c>
      <c r="AA416" s="592">
        <f t="shared" si="741"/>
        <v>0</v>
      </c>
      <c r="AB416" s="592">
        <f t="shared" si="741"/>
        <v>0</v>
      </c>
      <c r="AC416" s="592">
        <f t="shared" si="741"/>
        <v>0</v>
      </c>
      <c r="AD416" s="592">
        <f t="shared" si="741"/>
        <v>0</v>
      </c>
      <c r="AE416" s="592">
        <f t="shared" si="741"/>
        <v>0</v>
      </c>
      <c r="AF416" s="592">
        <f t="shared" si="741"/>
        <v>0</v>
      </c>
      <c r="AG416" s="592">
        <f t="shared" si="741"/>
        <v>0</v>
      </c>
      <c r="AH416" s="592">
        <f t="shared" si="741"/>
        <v>0</v>
      </c>
      <c r="AI416" s="592">
        <f t="shared" si="741"/>
        <v>0</v>
      </c>
      <c r="AJ416" s="592">
        <f t="shared" si="741"/>
        <v>0</v>
      </c>
      <c r="AK416" s="592">
        <f t="shared" si="741"/>
        <v>0</v>
      </c>
      <c r="AL416" s="592">
        <f t="shared" si="741"/>
        <v>0</v>
      </c>
      <c r="AM416" s="592">
        <f t="shared" si="741"/>
        <v>0</v>
      </c>
      <c r="AN416" s="592">
        <f t="shared" si="741"/>
        <v>0</v>
      </c>
      <c r="AO416" s="592">
        <f t="shared" si="741"/>
        <v>0</v>
      </c>
      <c r="AP416" s="592">
        <f t="shared" ref="AP416:BU416" si="742">AP413+AP414-AP415</f>
        <v>0</v>
      </c>
      <c r="AQ416" s="592">
        <f t="shared" si="742"/>
        <v>0</v>
      </c>
      <c r="AR416" s="592">
        <f t="shared" si="742"/>
        <v>0</v>
      </c>
      <c r="AS416" s="592">
        <f t="shared" si="742"/>
        <v>0</v>
      </c>
      <c r="AT416" s="592">
        <f t="shared" si="742"/>
        <v>0</v>
      </c>
      <c r="AU416" s="592">
        <f t="shared" si="742"/>
        <v>0</v>
      </c>
      <c r="AV416" s="592">
        <f t="shared" si="742"/>
        <v>0</v>
      </c>
      <c r="AW416" s="592">
        <f t="shared" si="742"/>
        <v>0</v>
      </c>
      <c r="AX416" s="592">
        <f t="shared" si="742"/>
        <v>0</v>
      </c>
      <c r="AY416" s="592">
        <f t="shared" si="742"/>
        <v>0</v>
      </c>
      <c r="AZ416" s="592">
        <f t="shared" si="742"/>
        <v>0</v>
      </c>
      <c r="BA416" s="592">
        <f t="shared" si="742"/>
        <v>0</v>
      </c>
      <c r="BB416" s="592">
        <f t="shared" si="742"/>
        <v>0</v>
      </c>
      <c r="BC416" s="592">
        <f t="shared" si="742"/>
        <v>0</v>
      </c>
      <c r="BD416" s="592">
        <f t="shared" si="742"/>
        <v>0</v>
      </c>
      <c r="BE416" s="592">
        <f t="shared" si="742"/>
        <v>0</v>
      </c>
      <c r="BF416" s="592">
        <f t="shared" si="742"/>
        <v>0</v>
      </c>
      <c r="BG416" s="592">
        <f t="shared" si="742"/>
        <v>0</v>
      </c>
      <c r="BH416" s="592">
        <f t="shared" si="742"/>
        <v>0</v>
      </c>
      <c r="BI416" s="592">
        <f t="shared" si="742"/>
        <v>0</v>
      </c>
      <c r="BJ416" s="592">
        <f t="shared" si="742"/>
        <v>0</v>
      </c>
      <c r="BK416" s="592">
        <f t="shared" si="742"/>
        <v>0</v>
      </c>
      <c r="BL416" s="592">
        <f t="shared" si="742"/>
        <v>0</v>
      </c>
      <c r="BM416" s="592">
        <f t="shared" si="742"/>
        <v>0</v>
      </c>
      <c r="BN416" s="592">
        <f t="shared" si="742"/>
        <v>0</v>
      </c>
      <c r="BO416" s="592">
        <f t="shared" si="742"/>
        <v>0</v>
      </c>
      <c r="BP416" s="592">
        <f t="shared" si="742"/>
        <v>0</v>
      </c>
      <c r="BQ416" s="592">
        <f t="shared" si="742"/>
        <v>0</v>
      </c>
      <c r="BR416" s="592"/>
      <c r="BS416" s="592">
        <f t="shared" ref="BS416:CY416" si="743">BS413+BS414-BS415</f>
        <v>0</v>
      </c>
      <c r="BT416" s="592">
        <f t="shared" si="743"/>
        <v>0</v>
      </c>
      <c r="BU416" s="592">
        <f t="shared" si="743"/>
        <v>0</v>
      </c>
      <c r="BV416" s="592">
        <f t="shared" si="743"/>
        <v>0</v>
      </c>
      <c r="BW416" s="592">
        <f t="shared" si="743"/>
        <v>0</v>
      </c>
      <c r="BX416" s="592">
        <f t="shared" si="743"/>
        <v>0</v>
      </c>
      <c r="BY416" s="592">
        <f t="shared" si="743"/>
        <v>0</v>
      </c>
      <c r="BZ416" s="592">
        <f t="shared" si="743"/>
        <v>0</v>
      </c>
      <c r="CA416" s="592">
        <f t="shared" si="743"/>
        <v>0</v>
      </c>
      <c r="CB416" s="592">
        <f t="shared" si="743"/>
        <v>0</v>
      </c>
      <c r="CC416" s="592">
        <f t="shared" si="743"/>
        <v>0</v>
      </c>
      <c r="CD416" s="592">
        <f t="shared" si="743"/>
        <v>0</v>
      </c>
      <c r="CE416" s="592">
        <f t="shared" si="743"/>
        <v>0</v>
      </c>
      <c r="CF416" s="592">
        <f t="shared" si="743"/>
        <v>0</v>
      </c>
      <c r="CG416" s="592">
        <f t="shared" si="743"/>
        <v>0</v>
      </c>
      <c r="CH416" s="592">
        <f t="shared" si="743"/>
        <v>0</v>
      </c>
      <c r="CI416" s="592">
        <f t="shared" si="743"/>
        <v>0</v>
      </c>
      <c r="CJ416" s="592">
        <f t="shared" si="743"/>
        <v>0</v>
      </c>
      <c r="CK416" s="592">
        <f t="shared" si="743"/>
        <v>0</v>
      </c>
      <c r="CL416" s="592">
        <f t="shared" si="743"/>
        <v>0</v>
      </c>
      <c r="CM416" s="592">
        <f t="shared" si="743"/>
        <v>0</v>
      </c>
      <c r="CN416" s="592">
        <f t="shared" si="743"/>
        <v>0</v>
      </c>
      <c r="CO416" s="592">
        <f t="shared" si="743"/>
        <v>0</v>
      </c>
      <c r="CP416" s="592">
        <f t="shared" si="743"/>
        <v>0</v>
      </c>
      <c r="CQ416" s="592">
        <f t="shared" si="743"/>
        <v>0</v>
      </c>
      <c r="CR416" s="592">
        <f t="shared" si="743"/>
        <v>0</v>
      </c>
      <c r="CS416" s="592">
        <f t="shared" si="743"/>
        <v>0</v>
      </c>
      <c r="CT416" s="592">
        <f t="shared" si="743"/>
        <v>0</v>
      </c>
      <c r="CU416" s="592">
        <f t="shared" si="743"/>
        <v>0</v>
      </c>
      <c r="CV416" s="592">
        <f t="shared" si="743"/>
        <v>0</v>
      </c>
      <c r="CW416" s="592">
        <f t="shared" si="743"/>
        <v>0</v>
      </c>
      <c r="CX416" s="592">
        <f t="shared" si="743"/>
        <v>0</v>
      </c>
      <c r="CY416" s="592">
        <f t="shared" si="743"/>
        <v>0</v>
      </c>
    </row>
    <row r="417" spans="1:103" outlineLevel="1">
      <c r="B417" s="684"/>
      <c r="C417" s="685"/>
      <c r="D417" s="684"/>
      <c r="E417" s="684"/>
      <c r="F417" s="684"/>
      <c r="G417" s="684"/>
      <c r="H417" s="684"/>
      <c r="I417" s="686"/>
      <c r="J417" s="687"/>
      <c r="K417" s="687"/>
      <c r="L417" s="687"/>
      <c r="M417" s="687"/>
      <c r="N417" s="687"/>
      <c r="O417" s="687"/>
      <c r="P417" s="687"/>
      <c r="Q417" s="687"/>
      <c r="R417" s="687"/>
      <c r="S417" s="687"/>
      <c r="T417" s="687"/>
      <c r="U417" s="687"/>
      <c r="V417" s="687"/>
      <c r="W417" s="687"/>
      <c r="X417" s="687"/>
      <c r="Y417" s="687"/>
      <c r="Z417" s="687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7"/>
      <c r="BL417" s="687"/>
      <c r="BM417" s="687"/>
      <c r="BN417" s="687"/>
      <c r="BO417" s="687"/>
      <c r="BP417" s="687"/>
      <c r="BQ417" s="687"/>
      <c r="BR417" s="686"/>
      <c r="BS417" s="688"/>
      <c r="BT417" s="688"/>
      <c r="BU417" s="688"/>
      <c r="BV417" s="688"/>
      <c r="BW417" s="686"/>
      <c r="BX417" s="686"/>
      <c r="BY417" s="686"/>
      <c r="BZ417" s="686"/>
      <c r="CA417" s="686"/>
      <c r="CB417" s="686"/>
      <c r="CC417" s="686"/>
      <c r="CD417" s="686"/>
      <c r="CE417" s="686"/>
      <c r="CF417" s="686"/>
      <c r="CG417" s="686"/>
      <c r="CH417" s="686"/>
      <c r="CI417" s="686"/>
      <c r="CJ417" s="686"/>
      <c r="CK417" s="686"/>
      <c r="CL417" s="686"/>
      <c r="CM417" s="686"/>
      <c r="CN417" s="686"/>
      <c r="CO417" s="686"/>
      <c r="CP417" s="686"/>
      <c r="CQ417" s="686"/>
      <c r="CR417" s="686"/>
      <c r="CS417" s="686"/>
      <c r="CT417" s="686"/>
      <c r="CU417" s="686"/>
      <c r="CV417" s="686"/>
    </row>
    <row r="418" spans="1:103" outlineLevel="1">
      <c r="B418" s="606" t="s">
        <v>117</v>
      </c>
      <c r="C418" s="467"/>
      <c r="D418" s="469"/>
      <c r="E418" s="469"/>
      <c r="F418" s="469"/>
      <c r="G418" s="469"/>
      <c r="H418" s="469"/>
      <c r="I418" s="559"/>
      <c r="J418" s="609">
        <f t="shared" ref="J418:AO418" si="744">IFERROR(J420*J14/J14,0)</f>
        <v>0</v>
      </c>
      <c r="K418" s="609">
        <f t="shared" si="744"/>
        <v>0</v>
      </c>
      <c r="L418" s="609">
        <f t="shared" si="744"/>
        <v>0</v>
      </c>
      <c r="M418" s="609">
        <f t="shared" si="744"/>
        <v>0</v>
      </c>
      <c r="N418" s="609">
        <f t="shared" si="744"/>
        <v>0</v>
      </c>
      <c r="O418" s="609">
        <f t="shared" si="744"/>
        <v>0</v>
      </c>
      <c r="P418" s="609">
        <f t="shared" si="744"/>
        <v>0</v>
      </c>
      <c r="Q418" s="609">
        <f t="shared" si="744"/>
        <v>0</v>
      </c>
      <c r="R418" s="609">
        <f t="shared" si="744"/>
        <v>0</v>
      </c>
      <c r="S418" s="609">
        <f t="shared" si="744"/>
        <v>0</v>
      </c>
      <c r="T418" s="609">
        <f t="shared" si="744"/>
        <v>0</v>
      </c>
      <c r="U418" s="609">
        <f t="shared" si="744"/>
        <v>0</v>
      </c>
      <c r="V418" s="609">
        <f t="shared" si="744"/>
        <v>0</v>
      </c>
      <c r="W418" s="609">
        <f t="shared" si="744"/>
        <v>0</v>
      </c>
      <c r="X418" s="609">
        <f t="shared" si="744"/>
        <v>0</v>
      </c>
      <c r="Y418" s="609">
        <f t="shared" si="744"/>
        <v>0</v>
      </c>
      <c r="Z418" s="609">
        <f t="shared" si="744"/>
        <v>0</v>
      </c>
      <c r="AA418" s="609">
        <f t="shared" si="744"/>
        <v>0</v>
      </c>
      <c r="AB418" s="609">
        <f t="shared" si="744"/>
        <v>0</v>
      </c>
      <c r="AC418" s="609">
        <f t="shared" si="744"/>
        <v>0</v>
      </c>
      <c r="AD418" s="609">
        <f t="shared" si="744"/>
        <v>0</v>
      </c>
      <c r="AE418" s="609">
        <f t="shared" si="744"/>
        <v>0</v>
      </c>
      <c r="AF418" s="609">
        <f t="shared" si="744"/>
        <v>0</v>
      </c>
      <c r="AG418" s="609">
        <f t="shared" si="744"/>
        <v>0</v>
      </c>
      <c r="AH418" s="609">
        <f t="shared" si="744"/>
        <v>0</v>
      </c>
      <c r="AI418" s="609">
        <f t="shared" si="744"/>
        <v>0</v>
      </c>
      <c r="AJ418" s="609">
        <f t="shared" si="744"/>
        <v>0</v>
      </c>
      <c r="AK418" s="609">
        <f t="shared" si="744"/>
        <v>0</v>
      </c>
      <c r="AL418" s="609">
        <f t="shared" si="744"/>
        <v>0</v>
      </c>
      <c r="AM418" s="609">
        <f t="shared" si="744"/>
        <v>0</v>
      </c>
      <c r="AN418" s="609">
        <f t="shared" si="744"/>
        <v>0</v>
      </c>
      <c r="AO418" s="609">
        <f t="shared" si="744"/>
        <v>0</v>
      </c>
      <c r="AP418" s="609">
        <f t="shared" ref="AP418:BQ418" si="745">IFERROR(AP420*AP14/AP14,0)</f>
        <v>0</v>
      </c>
      <c r="AQ418" s="609">
        <f t="shared" si="745"/>
        <v>0</v>
      </c>
      <c r="AR418" s="609">
        <f t="shared" si="745"/>
        <v>0</v>
      </c>
      <c r="AS418" s="609">
        <f t="shared" si="745"/>
        <v>0</v>
      </c>
      <c r="AT418" s="609">
        <f t="shared" si="745"/>
        <v>0</v>
      </c>
      <c r="AU418" s="609">
        <f t="shared" si="745"/>
        <v>0</v>
      </c>
      <c r="AV418" s="609">
        <f t="shared" si="745"/>
        <v>0</v>
      </c>
      <c r="AW418" s="609">
        <f t="shared" si="745"/>
        <v>0</v>
      </c>
      <c r="AX418" s="609">
        <f t="shared" si="745"/>
        <v>0</v>
      </c>
      <c r="AY418" s="609">
        <f t="shared" si="745"/>
        <v>0</v>
      </c>
      <c r="AZ418" s="609">
        <f t="shared" si="745"/>
        <v>0</v>
      </c>
      <c r="BA418" s="609">
        <f t="shared" si="745"/>
        <v>0</v>
      </c>
      <c r="BB418" s="609">
        <f t="shared" si="745"/>
        <v>0</v>
      </c>
      <c r="BC418" s="609">
        <f t="shared" si="745"/>
        <v>0</v>
      </c>
      <c r="BD418" s="609">
        <f t="shared" si="745"/>
        <v>0</v>
      </c>
      <c r="BE418" s="609">
        <f t="shared" si="745"/>
        <v>0</v>
      </c>
      <c r="BF418" s="609">
        <f t="shared" si="745"/>
        <v>0</v>
      </c>
      <c r="BG418" s="609">
        <f t="shared" si="745"/>
        <v>0</v>
      </c>
      <c r="BH418" s="609">
        <f t="shared" si="745"/>
        <v>0</v>
      </c>
      <c r="BI418" s="609">
        <f t="shared" si="745"/>
        <v>0</v>
      </c>
      <c r="BJ418" s="609">
        <f t="shared" si="745"/>
        <v>0</v>
      </c>
      <c r="BK418" s="609">
        <f t="shared" si="745"/>
        <v>0</v>
      </c>
      <c r="BL418" s="609">
        <f t="shared" si="745"/>
        <v>0</v>
      </c>
      <c r="BM418" s="609">
        <f t="shared" si="745"/>
        <v>0</v>
      </c>
      <c r="BN418" s="609">
        <f t="shared" si="745"/>
        <v>0</v>
      </c>
      <c r="BO418" s="609">
        <f t="shared" si="745"/>
        <v>0</v>
      </c>
      <c r="BP418" s="609">
        <f t="shared" si="745"/>
        <v>0</v>
      </c>
      <c r="BQ418" s="609">
        <f t="shared" si="745"/>
        <v>0</v>
      </c>
      <c r="BR418" s="559"/>
      <c r="BS418" s="610">
        <f>SUM(N418:Q418)</f>
        <v>0</v>
      </c>
      <c r="BT418" s="610">
        <f>SUM(R418:U418)</f>
        <v>0</v>
      </c>
      <c r="BU418" s="610">
        <f>SUM(V418:Y418)</f>
        <v>0</v>
      </c>
      <c r="BV418" s="610">
        <f>SUM(Z418:AC418)</f>
        <v>0</v>
      </c>
      <c r="BW418" s="609">
        <f>SUM(AD418:AG418)</f>
        <v>0</v>
      </c>
      <c r="BX418" s="609">
        <f t="shared" ref="BX418:CY418" si="746">IFERROR(BX420*BX14/BX14,0)</f>
        <v>0</v>
      </c>
      <c r="BY418" s="609">
        <f t="shared" si="746"/>
        <v>0</v>
      </c>
      <c r="BZ418" s="609">
        <f t="shared" si="746"/>
        <v>0</v>
      </c>
      <c r="CA418" s="609">
        <f t="shared" si="746"/>
        <v>0</v>
      </c>
      <c r="CB418" s="609">
        <f t="shared" si="746"/>
        <v>0</v>
      </c>
      <c r="CC418" s="609">
        <f t="shared" si="746"/>
        <v>0</v>
      </c>
      <c r="CD418" s="609">
        <f t="shared" si="746"/>
        <v>0</v>
      </c>
      <c r="CE418" s="609">
        <f t="shared" si="746"/>
        <v>0</v>
      </c>
      <c r="CF418" s="609">
        <f t="shared" si="746"/>
        <v>0</v>
      </c>
      <c r="CG418" s="609">
        <f t="shared" si="746"/>
        <v>0</v>
      </c>
      <c r="CH418" s="609">
        <f t="shared" si="746"/>
        <v>0</v>
      </c>
      <c r="CI418" s="609">
        <f t="shared" si="746"/>
        <v>0</v>
      </c>
      <c r="CJ418" s="609">
        <f t="shared" si="746"/>
        <v>0</v>
      </c>
      <c r="CK418" s="609">
        <f t="shared" si="746"/>
        <v>0</v>
      </c>
      <c r="CL418" s="609">
        <f t="shared" si="746"/>
        <v>0</v>
      </c>
      <c r="CM418" s="609">
        <f t="shared" si="746"/>
        <v>0</v>
      </c>
      <c r="CN418" s="609">
        <f t="shared" si="746"/>
        <v>0</v>
      </c>
      <c r="CO418" s="609">
        <f t="shared" si="746"/>
        <v>0</v>
      </c>
      <c r="CP418" s="609">
        <f t="shared" si="746"/>
        <v>0</v>
      </c>
      <c r="CQ418" s="609">
        <f t="shared" si="746"/>
        <v>0</v>
      </c>
      <c r="CR418" s="609">
        <f t="shared" si="746"/>
        <v>0</v>
      </c>
      <c r="CS418" s="609">
        <f t="shared" si="746"/>
        <v>0</v>
      </c>
      <c r="CT418" s="609">
        <f t="shared" si="746"/>
        <v>0</v>
      </c>
      <c r="CU418" s="609">
        <f t="shared" si="746"/>
        <v>0</v>
      </c>
      <c r="CV418" s="609">
        <f t="shared" si="746"/>
        <v>0</v>
      </c>
      <c r="CW418" s="609">
        <f t="shared" si="746"/>
        <v>0</v>
      </c>
      <c r="CX418" s="609">
        <f t="shared" si="746"/>
        <v>0</v>
      </c>
      <c r="CY418" s="679">
        <f t="shared" si="746"/>
        <v>0</v>
      </c>
    </row>
    <row r="419" spans="1:103" outlineLevel="1">
      <c r="B419" s="565" t="s">
        <v>111</v>
      </c>
      <c r="C419" s="464"/>
      <c r="I419" s="535"/>
      <c r="J419" s="442">
        <f t="shared" ref="J419:AO419" si="747">IFERROR(J420*J16/J16,0)</f>
        <v>0</v>
      </c>
      <c r="K419" s="442">
        <f t="shared" si="747"/>
        <v>0</v>
      </c>
      <c r="L419" s="442">
        <f t="shared" si="747"/>
        <v>0</v>
      </c>
      <c r="M419" s="442">
        <f t="shared" si="747"/>
        <v>0</v>
      </c>
      <c r="N419" s="442">
        <f t="shared" si="747"/>
        <v>0</v>
      </c>
      <c r="O419" s="442">
        <f t="shared" si="747"/>
        <v>0</v>
      </c>
      <c r="P419" s="442">
        <f t="shared" si="747"/>
        <v>0</v>
      </c>
      <c r="Q419" s="442">
        <f t="shared" si="747"/>
        <v>0</v>
      </c>
      <c r="R419" s="442">
        <f t="shared" si="747"/>
        <v>0</v>
      </c>
      <c r="S419" s="442">
        <f t="shared" si="747"/>
        <v>0</v>
      </c>
      <c r="T419" s="442">
        <f t="shared" si="747"/>
        <v>0</v>
      </c>
      <c r="U419" s="442">
        <f t="shared" si="747"/>
        <v>0</v>
      </c>
      <c r="V419" s="442">
        <f t="shared" si="747"/>
        <v>0</v>
      </c>
      <c r="W419" s="442">
        <f t="shared" si="747"/>
        <v>0</v>
      </c>
      <c r="X419" s="442">
        <f t="shared" si="747"/>
        <v>0</v>
      </c>
      <c r="Y419" s="442">
        <f t="shared" si="747"/>
        <v>0</v>
      </c>
      <c r="Z419" s="442">
        <f t="shared" si="747"/>
        <v>0</v>
      </c>
      <c r="AA419" s="442">
        <f t="shared" si="747"/>
        <v>0</v>
      </c>
      <c r="AB419" s="442">
        <f t="shared" si="747"/>
        <v>0</v>
      </c>
      <c r="AC419" s="442">
        <f t="shared" si="747"/>
        <v>0</v>
      </c>
      <c r="AD419" s="442">
        <f t="shared" si="747"/>
        <v>0</v>
      </c>
      <c r="AE419" s="442">
        <f t="shared" si="747"/>
        <v>0</v>
      </c>
      <c r="AF419" s="442">
        <f t="shared" si="747"/>
        <v>0</v>
      </c>
      <c r="AG419" s="442">
        <f t="shared" si="747"/>
        <v>0</v>
      </c>
      <c r="AH419" s="442">
        <f t="shared" si="747"/>
        <v>0</v>
      </c>
      <c r="AI419" s="442">
        <f t="shared" si="747"/>
        <v>0</v>
      </c>
      <c r="AJ419" s="442">
        <f t="shared" si="747"/>
        <v>0</v>
      </c>
      <c r="AK419" s="442">
        <f t="shared" si="747"/>
        <v>0</v>
      </c>
      <c r="AL419" s="442">
        <f t="shared" si="747"/>
        <v>0</v>
      </c>
      <c r="AM419" s="442">
        <f t="shared" si="747"/>
        <v>0</v>
      </c>
      <c r="AN419" s="442">
        <f t="shared" si="747"/>
        <v>0</v>
      </c>
      <c r="AO419" s="442">
        <f t="shared" si="747"/>
        <v>0</v>
      </c>
      <c r="AP419" s="442">
        <f t="shared" ref="AP419:BU419" si="748">IFERROR(AP420*AP16/AP16,0)</f>
        <v>0</v>
      </c>
      <c r="AQ419" s="442">
        <f t="shared" si="748"/>
        <v>0</v>
      </c>
      <c r="AR419" s="442">
        <f t="shared" si="748"/>
        <v>0</v>
      </c>
      <c r="AS419" s="442">
        <f t="shared" si="748"/>
        <v>0</v>
      </c>
      <c r="AT419" s="442">
        <f t="shared" si="748"/>
        <v>0</v>
      </c>
      <c r="AU419" s="442">
        <f t="shared" si="748"/>
        <v>0</v>
      </c>
      <c r="AV419" s="442">
        <f t="shared" si="748"/>
        <v>0</v>
      </c>
      <c r="AW419" s="442">
        <f t="shared" si="748"/>
        <v>0</v>
      </c>
      <c r="AX419" s="442">
        <f t="shared" si="748"/>
        <v>0</v>
      </c>
      <c r="AY419" s="442">
        <f t="shared" si="748"/>
        <v>0</v>
      </c>
      <c r="AZ419" s="442">
        <f t="shared" si="748"/>
        <v>0</v>
      </c>
      <c r="BA419" s="442">
        <f t="shared" si="748"/>
        <v>0</v>
      </c>
      <c r="BB419" s="442">
        <f t="shared" si="748"/>
        <v>0</v>
      </c>
      <c r="BC419" s="442">
        <f t="shared" si="748"/>
        <v>0</v>
      </c>
      <c r="BD419" s="442">
        <f t="shared" si="748"/>
        <v>0</v>
      </c>
      <c r="BE419" s="442">
        <f t="shared" si="748"/>
        <v>0</v>
      </c>
      <c r="BF419" s="442">
        <f t="shared" si="748"/>
        <v>0</v>
      </c>
      <c r="BG419" s="442">
        <f t="shared" si="748"/>
        <v>0</v>
      </c>
      <c r="BH419" s="442">
        <f t="shared" si="748"/>
        <v>0</v>
      </c>
      <c r="BI419" s="442">
        <f t="shared" si="748"/>
        <v>0</v>
      </c>
      <c r="BJ419" s="442">
        <f t="shared" si="748"/>
        <v>0</v>
      </c>
      <c r="BK419" s="442">
        <f t="shared" si="748"/>
        <v>0</v>
      </c>
      <c r="BL419" s="442">
        <f t="shared" si="748"/>
        <v>0</v>
      </c>
      <c r="BM419" s="442">
        <f t="shared" si="748"/>
        <v>0</v>
      </c>
      <c r="BN419" s="442">
        <f t="shared" si="748"/>
        <v>0</v>
      </c>
      <c r="BO419" s="442">
        <f t="shared" si="748"/>
        <v>0</v>
      </c>
      <c r="BP419" s="442">
        <f t="shared" si="748"/>
        <v>0</v>
      </c>
      <c r="BQ419" s="442">
        <f t="shared" si="748"/>
        <v>0</v>
      </c>
      <c r="BR419" s="535"/>
      <c r="BS419" s="520">
        <f>SUM(N419:Q419)</f>
        <v>0</v>
      </c>
      <c r="BT419" s="520">
        <f>SUM(R419:U419)</f>
        <v>0</v>
      </c>
      <c r="BU419" s="520">
        <f>SUM(V419:Y419)</f>
        <v>0</v>
      </c>
      <c r="BV419" s="520">
        <f>SUM(Z419:AC419)</f>
        <v>0</v>
      </c>
      <c r="BW419" s="535">
        <f>SUM(AD419:AG419)</f>
        <v>0</v>
      </c>
      <c r="BX419" s="442">
        <f t="shared" ref="BX419:CY419" si="749">IFERROR(BX420*BX16/BX16,0)</f>
        <v>0</v>
      </c>
      <c r="BY419" s="442">
        <f t="shared" si="749"/>
        <v>0</v>
      </c>
      <c r="BZ419" s="442">
        <f t="shared" si="749"/>
        <v>0</v>
      </c>
      <c r="CA419" s="442">
        <f t="shared" si="749"/>
        <v>0</v>
      </c>
      <c r="CB419" s="442">
        <f t="shared" si="749"/>
        <v>0</v>
      </c>
      <c r="CC419" s="442">
        <f t="shared" si="749"/>
        <v>0</v>
      </c>
      <c r="CD419" s="442">
        <f t="shared" si="749"/>
        <v>0</v>
      </c>
      <c r="CE419" s="442">
        <f t="shared" si="749"/>
        <v>0</v>
      </c>
      <c r="CF419" s="442">
        <f t="shared" si="749"/>
        <v>0</v>
      </c>
      <c r="CG419" s="442">
        <f t="shared" si="749"/>
        <v>0</v>
      </c>
      <c r="CH419" s="442">
        <f t="shared" si="749"/>
        <v>0</v>
      </c>
      <c r="CI419" s="442">
        <f t="shared" si="749"/>
        <v>0</v>
      </c>
      <c r="CJ419" s="442">
        <f t="shared" si="749"/>
        <v>0</v>
      </c>
      <c r="CK419" s="442">
        <f t="shared" si="749"/>
        <v>0</v>
      </c>
      <c r="CL419" s="442">
        <f t="shared" si="749"/>
        <v>0</v>
      </c>
      <c r="CM419" s="442">
        <f t="shared" si="749"/>
        <v>0</v>
      </c>
      <c r="CN419" s="442">
        <f t="shared" si="749"/>
        <v>0</v>
      </c>
      <c r="CO419" s="442">
        <f t="shared" si="749"/>
        <v>0</v>
      </c>
      <c r="CP419" s="442">
        <f t="shared" si="749"/>
        <v>0</v>
      </c>
      <c r="CQ419" s="442">
        <f t="shared" si="749"/>
        <v>0</v>
      </c>
      <c r="CR419" s="442">
        <f t="shared" si="749"/>
        <v>0</v>
      </c>
      <c r="CS419" s="442">
        <f t="shared" si="749"/>
        <v>0</v>
      </c>
      <c r="CT419" s="442">
        <f t="shared" si="749"/>
        <v>0</v>
      </c>
      <c r="CU419" s="442">
        <f t="shared" si="749"/>
        <v>0</v>
      </c>
      <c r="CV419" s="442">
        <f t="shared" si="749"/>
        <v>0</v>
      </c>
      <c r="CW419" s="442">
        <f t="shared" si="749"/>
        <v>0</v>
      </c>
      <c r="CX419" s="442">
        <f t="shared" si="749"/>
        <v>0</v>
      </c>
      <c r="CY419" s="566">
        <f t="shared" si="749"/>
        <v>0</v>
      </c>
    </row>
    <row r="420" spans="1:103" outlineLevel="1">
      <c r="B420" s="567" t="s">
        <v>114</v>
      </c>
      <c r="C420" s="478"/>
      <c r="D420" s="480"/>
      <c r="E420" s="480"/>
      <c r="F420" s="480"/>
      <c r="G420" s="480"/>
      <c r="H420" s="480"/>
      <c r="I420" s="681"/>
      <c r="J420" s="570">
        <f t="shared" ref="J420:AO420" si="750">IFERROR($C414/$C415*J18/J18*J9/12,0)</f>
        <v>0</v>
      </c>
      <c r="K420" s="570">
        <f t="shared" si="750"/>
        <v>0</v>
      </c>
      <c r="L420" s="570">
        <f t="shared" si="750"/>
        <v>0</v>
      </c>
      <c r="M420" s="570">
        <f t="shared" si="750"/>
        <v>0</v>
      </c>
      <c r="N420" s="570">
        <f t="shared" si="750"/>
        <v>0</v>
      </c>
      <c r="O420" s="570">
        <f t="shared" si="750"/>
        <v>0</v>
      </c>
      <c r="P420" s="570">
        <f t="shared" si="750"/>
        <v>0</v>
      </c>
      <c r="Q420" s="570">
        <f t="shared" si="750"/>
        <v>0</v>
      </c>
      <c r="R420" s="570">
        <f t="shared" si="750"/>
        <v>0</v>
      </c>
      <c r="S420" s="570">
        <f t="shared" si="750"/>
        <v>0</v>
      </c>
      <c r="T420" s="570">
        <f t="shared" si="750"/>
        <v>0</v>
      </c>
      <c r="U420" s="570">
        <f t="shared" si="750"/>
        <v>0</v>
      </c>
      <c r="V420" s="570">
        <f t="shared" si="750"/>
        <v>0</v>
      </c>
      <c r="W420" s="570">
        <f t="shared" si="750"/>
        <v>0</v>
      </c>
      <c r="X420" s="570">
        <f t="shared" si="750"/>
        <v>0</v>
      </c>
      <c r="Y420" s="570">
        <f t="shared" si="750"/>
        <v>0</v>
      </c>
      <c r="Z420" s="570">
        <f t="shared" si="750"/>
        <v>0</v>
      </c>
      <c r="AA420" s="570">
        <f t="shared" si="750"/>
        <v>0</v>
      </c>
      <c r="AB420" s="570">
        <f t="shared" si="750"/>
        <v>0</v>
      </c>
      <c r="AC420" s="570">
        <f t="shared" si="750"/>
        <v>0</v>
      </c>
      <c r="AD420" s="570">
        <f t="shared" si="750"/>
        <v>0</v>
      </c>
      <c r="AE420" s="570">
        <f t="shared" si="750"/>
        <v>0</v>
      </c>
      <c r="AF420" s="570">
        <f t="shared" si="750"/>
        <v>0</v>
      </c>
      <c r="AG420" s="570">
        <f t="shared" si="750"/>
        <v>0</v>
      </c>
      <c r="AH420" s="570">
        <f t="shared" si="750"/>
        <v>0</v>
      </c>
      <c r="AI420" s="570">
        <f t="shared" si="750"/>
        <v>0</v>
      </c>
      <c r="AJ420" s="570">
        <f t="shared" si="750"/>
        <v>0</v>
      </c>
      <c r="AK420" s="570">
        <f t="shared" si="750"/>
        <v>0</v>
      </c>
      <c r="AL420" s="570">
        <f t="shared" si="750"/>
        <v>0</v>
      </c>
      <c r="AM420" s="570">
        <f t="shared" si="750"/>
        <v>0</v>
      </c>
      <c r="AN420" s="570">
        <f t="shared" si="750"/>
        <v>0</v>
      </c>
      <c r="AO420" s="570">
        <f t="shared" si="750"/>
        <v>0</v>
      </c>
      <c r="AP420" s="570">
        <f t="shared" ref="AP420:BQ420" si="751">IFERROR($C414/$C415*AP18/AP18*AP9/12,0)</f>
        <v>0</v>
      </c>
      <c r="AQ420" s="570">
        <f t="shared" si="751"/>
        <v>0</v>
      </c>
      <c r="AR420" s="570">
        <f t="shared" si="751"/>
        <v>0</v>
      </c>
      <c r="AS420" s="570">
        <f t="shared" si="751"/>
        <v>0</v>
      </c>
      <c r="AT420" s="570">
        <f t="shared" si="751"/>
        <v>0</v>
      </c>
      <c r="AU420" s="570">
        <f t="shared" si="751"/>
        <v>0</v>
      </c>
      <c r="AV420" s="570">
        <f t="shared" si="751"/>
        <v>0</v>
      </c>
      <c r="AW420" s="570">
        <f t="shared" si="751"/>
        <v>0</v>
      </c>
      <c r="AX420" s="570">
        <f t="shared" si="751"/>
        <v>0</v>
      </c>
      <c r="AY420" s="570">
        <f t="shared" si="751"/>
        <v>0</v>
      </c>
      <c r="AZ420" s="570">
        <f t="shared" si="751"/>
        <v>0</v>
      </c>
      <c r="BA420" s="570">
        <f t="shared" si="751"/>
        <v>0</v>
      </c>
      <c r="BB420" s="570">
        <f t="shared" si="751"/>
        <v>0</v>
      </c>
      <c r="BC420" s="570">
        <f t="shared" si="751"/>
        <v>0</v>
      </c>
      <c r="BD420" s="570">
        <f t="shared" si="751"/>
        <v>0</v>
      </c>
      <c r="BE420" s="570">
        <f t="shared" si="751"/>
        <v>0</v>
      </c>
      <c r="BF420" s="570">
        <f t="shared" si="751"/>
        <v>0</v>
      </c>
      <c r="BG420" s="570">
        <f t="shared" si="751"/>
        <v>0</v>
      </c>
      <c r="BH420" s="570">
        <f t="shared" si="751"/>
        <v>0</v>
      </c>
      <c r="BI420" s="570">
        <f t="shared" si="751"/>
        <v>0</v>
      </c>
      <c r="BJ420" s="570">
        <f t="shared" si="751"/>
        <v>0</v>
      </c>
      <c r="BK420" s="570">
        <f t="shared" si="751"/>
        <v>0</v>
      </c>
      <c r="BL420" s="570">
        <f t="shared" si="751"/>
        <v>0</v>
      </c>
      <c r="BM420" s="570">
        <f t="shared" si="751"/>
        <v>0</v>
      </c>
      <c r="BN420" s="570">
        <f t="shared" si="751"/>
        <v>0</v>
      </c>
      <c r="BO420" s="570">
        <f t="shared" si="751"/>
        <v>0</v>
      </c>
      <c r="BP420" s="570">
        <f t="shared" si="751"/>
        <v>0</v>
      </c>
      <c r="BQ420" s="570">
        <f t="shared" si="751"/>
        <v>0</v>
      </c>
      <c r="BR420" s="681"/>
      <c r="BS420" s="570">
        <f>SUM(J420:U420)</f>
        <v>0</v>
      </c>
      <c r="BT420" s="570">
        <f>SUM(V420:AG420)</f>
        <v>0</v>
      </c>
      <c r="BU420" s="570">
        <f>SUM(AH420:AS420)</f>
        <v>0</v>
      </c>
      <c r="BV420" s="570">
        <f>SUM(AT420:BE420)</f>
        <v>0</v>
      </c>
      <c r="BW420" s="570">
        <f>SUM(BF420:BQ420)</f>
        <v>0</v>
      </c>
      <c r="BX420" s="681">
        <f>MIN($C414/$C415,$C414-SUM($BS420:BW420))</f>
        <v>0</v>
      </c>
      <c r="BY420" s="681">
        <f>MIN($C414/$C415,$C414-SUM($BS420:BX420))</f>
        <v>0</v>
      </c>
      <c r="BZ420" s="681">
        <f>MIN($C414/$C415,$C414-SUM($BS420:BY420))</f>
        <v>0</v>
      </c>
      <c r="CA420" s="681">
        <f>MIN($C414/$C415,$C414-SUM($BS420:BZ420))</f>
        <v>0</v>
      </c>
      <c r="CB420" s="681">
        <f>MIN($C414/$C415,$C414-SUM($BS420:CA420))</f>
        <v>0</v>
      </c>
      <c r="CC420" s="681">
        <f>MIN($C414/$C415,$C414-SUM($BS420:CB420))</f>
        <v>0</v>
      </c>
      <c r="CD420" s="681">
        <f>MIN($C414/$C415,$C414-SUM($BS420:CC420))</f>
        <v>0</v>
      </c>
      <c r="CE420" s="681">
        <f>MIN($C414/$C415,$C414-SUM($BS420:CD420))</f>
        <v>0</v>
      </c>
      <c r="CF420" s="681">
        <f>MIN($C414/$C415,$C414-SUM($BS420:CE420))</f>
        <v>0</v>
      </c>
      <c r="CG420" s="681">
        <f>MIN($C414/$C415,$C414-SUM($BS420:CF420))</f>
        <v>0</v>
      </c>
      <c r="CH420" s="681">
        <f>MIN($C414/$C415,$C414-SUM($BS420:CG420))</f>
        <v>0</v>
      </c>
      <c r="CI420" s="681">
        <f>MIN($C414/$C415,$C414-SUM($BS420:CH420))</f>
        <v>0</v>
      </c>
      <c r="CJ420" s="681">
        <f>MIN($C414/$C415,$C414-SUM($BS420:CI420))</f>
        <v>0</v>
      </c>
      <c r="CK420" s="681">
        <f>MIN($C414/$C415,$C414-SUM($BS420:CJ420))</f>
        <v>0</v>
      </c>
      <c r="CL420" s="681">
        <f>MIN($C414/$C415,$C414-SUM($BS420:CK420))</f>
        <v>0</v>
      </c>
      <c r="CM420" s="681">
        <f>MIN($C414/$C415,$C414-SUM($BS420:CL420))</f>
        <v>0</v>
      </c>
      <c r="CN420" s="681">
        <f>MIN($C414/$C415,$C414-SUM($BS420:CM420))</f>
        <v>0</v>
      </c>
      <c r="CO420" s="681">
        <f>MIN($C414/$C415,$C414-SUM($BS420:CN420))</f>
        <v>0</v>
      </c>
      <c r="CP420" s="681">
        <f>MIN($C414/$C415,$C414-SUM($BS420:CO420))</f>
        <v>0</v>
      </c>
      <c r="CQ420" s="681">
        <f>MIN($C414/$C415,$C414-SUM($BS420:CP420))</f>
        <v>0</v>
      </c>
      <c r="CR420" s="681">
        <f>MIN($C414/$C415,$C414-SUM($BS420:CQ420))</f>
        <v>0</v>
      </c>
      <c r="CS420" s="681">
        <f>MIN($C414/$C415,$C414-SUM($BS420:CR420))</f>
        <v>0</v>
      </c>
      <c r="CT420" s="681">
        <f>MIN($C414/$C415,$C414-SUM($BS420:CS420))</f>
        <v>0</v>
      </c>
      <c r="CU420" s="681">
        <f>MIN($C414/$C415,$C414-SUM($BS420:CT420))</f>
        <v>0</v>
      </c>
      <c r="CV420" s="681">
        <f>MIN($C414/$C415,$C414-SUM($BS420:CU420))</f>
        <v>0</v>
      </c>
      <c r="CW420" s="681">
        <f>MIN($C414/$C415,$C414-SUM($BS420:CV420))</f>
        <v>0</v>
      </c>
      <c r="CX420" s="681">
        <f>MIN($C414/$C415,$C414-SUM($BS420:CW420))</f>
        <v>0</v>
      </c>
      <c r="CY420" s="682">
        <f>MIN($C414/$C415,$C414-SUM($BS420:CX420))</f>
        <v>0</v>
      </c>
    </row>
    <row r="421" spans="1:103" s="428" customFormat="1" outlineLevel="1">
      <c r="A421" s="460"/>
      <c r="C421" s="538"/>
      <c r="I421" s="443"/>
      <c r="J421" s="443"/>
      <c r="K421" s="443"/>
      <c r="L421" s="443"/>
      <c r="M421" s="443"/>
      <c r="N421" s="443"/>
      <c r="O421" s="443"/>
      <c r="P421" s="443"/>
      <c r="Q421" s="443"/>
      <c r="R421" s="443"/>
      <c r="S421" s="443"/>
      <c r="T421" s="443"/>
      <c r="U421" s="443"/>
      <c r="V421" s="443"/>
      <c r="W421" s="443"/>
      <c r="X421" s="443"/>
      <c r="Y421" s="443"/>
      <c r="Z421" s="443"/>
      <c r="AA421" s="443"/>
      <c r="AB421" s="443"/>
      <c r="AC421" s="443"/>
      <c r="AD421" s="443"/>
      <c r="AE421" s="443"/>
      <c r="AF421" s="443"/>
      <c r="AG421" s="443"/>
      <c r="AH421" s="443"/>
      <c r="AI421" s="443"/>
      <c r="AJ421" s="443"/>
      <c r="AK421" s="443"/>
      <c r="AL421" s="443"/>
      <c r="AM421" s="443"/>
      <c r="AN421" s="443"/>
      <c r="AO421" s="443"/>
      <c r="AP421" s="443"/>
      <c r="AQ421" s="443"/>
      <c r="AR421" s="443"/>
      <c r="AS421" s="443"/>
      <c r="AT421" s="443"/>
      <c r="AU421" s="443"/>
      <c r="AV421" s="443"/>
      <c r="AW421" s="443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443"/>
      <c r="BH421" s="443"/>
      <c r="BI421" s="443"/>
      <c r="BJ421" s="443"/>
      <c r="BK421" s="443"/>
      <c r="BL421" s="443"/>
      <c r="BM421" s="443"/>
      <c r="BN421" s="443"/>
      <c r="BO421" s="443"/>
      <c r="BP421" s="443"/>
      <c r="BQ421" s="443"/>
      <c r="BR421" s="443"/>
      <c r="BS421" s="443"/>
      <c r="BT421" s="443"/>
      <c r="BU421" s="443"/>
      <c r="BV421" s="443"/>
      <c r="BW421" s="443"/>
      <c r="BX421" s="443"/>
      <c r="BY421" s="443"/>
      <c r="BZ421" s="443"/>
      <c r="CA421" s="443"/>
      <c r="CB421" s="443"/>
      <c r="CC421" s="443"/>
      <c r="CD421" s="443"/>
      <c r="CE421" s="443"/>
      <c r="CF421" s="443"/>
      <c r="CG421" s="443"/>
      <c r="CH421" s="443"/>
      <c r="CI421" s="443"/>
      <c r="CJ421" s="443"/>
      <c r="CK421" s="443"/>
      <c r="CL421" s="443"/>
      <c r="CM421" s="443"/>
      <c r="CN421" s="443"/>
      <c r="CO421" s="443"/>
      <c r="CP421" s="443"/>
      <c r="CQ421" s="443"/>
      <c r="CR421" s="443"/>
      <c r="CS421" s="443"/>
      <c r="CT421" s="443"/>
      <c r="CU421" s="443"/>
    </row>
    <row r="422" spans="1:103" outlineLevel="1">
      <c r="B422" s="673" t="str">
        <f>B180</f>
        <v>Other CAPEX</v>
      </c>
      <c r="C422" s="674"/>
      <c r="J422" s="442"/>
    </row>
    <row r="423" spans="1:103" outlineLevel="1">
      <c r="B423" s="427" t="s">
        <v>60</v>
      </c>
      <c r="C423" s="631"/>
      <c r="I423" s="520">
        <f>E424</f>
        <v>0</v>
      </c>
      <c r="J423" s="520">
        <f t="shared" ref="J423:AO423" si="752">I424</f>
        <v>0</v>
      </c>
      <c r="K423" s="520">
        <f t="shared" si="752"/>
        <v>0</v>
      </c>
      <c r="L423" s="520">
        <f t="shared" si="752"/>
        <v>0</v>
      </c>
      <c r="M423" s="520">
        <f t="shared" si="752"/>
        <v>0</v>
      </c>
      <c r="N423" s="520">
        <f t="shared" si="752"/>
        <v>0</v>
      </c>
      <c r="O423" s="520">
        <f t="shared" si="752"/>
        <v>0</v>
      </c>
      <c r="P423" s="520">
        <f t="shared" si="752"/>
        <v>0</v>
      </c>
      <c r="Q423" s="520">
        <f t="shared" si="752"/>
        <v>22277500</v>
      </c>
      <c r="R423" s="520">
        <f t="shared" si="752"/>
        <v>25414178.571428571</v>
      </c>
      <c r="S423" s="520">
        <f t="shared" si="752"/>
        <v>28771357.142857142</v>
      </c>
      <c r="T423" s="520">
        <f t="shared" si="752"/>
        <v>32349035.714285713</v>
      </c>
      <c r="U423" s="520">
        <f t="shared" si="752"/>
        <v>36147214.285714284</v>
      </c>
      <c r="V423" s="520">
        <f t="shared" si="752"/>
        <v>40165892.857142858</v>
      </c>
      <c r="W423" s="520">
        <f t="shared" si="752"/>
        <v>44405071.428571433</v>
      </c>
      <c r="X423" s="520">
        <f t="shared" si="752"/>
        <v>48864750</v>
      </c>
      <c r="Y423" s="520">
        <f t="shared" si="752"/>
        <v>53544928.571428567</v>
      </c>
      <c r="Z423" s="520">
        <f t="shared" si="752"/>
        <v>58445607.142857134</v>
      </c>
      <c r="AA423" s="520">
        <f t="shared" si="752"/>
        <v>63566785.714285702</v>
      </c>
      <c r="AB423" s="520">
        <f t="shared" si="752"/>
        <v>68908464.285714269</v>
      </c>
      <c r="AC423" s="520">
        <f t="shared" si="752"/>
        <v>74470642.857142836</v>
      </c>
      <c r="AD423" s="520">
        <f t="shared" si="752"/>
        <v>80253321.428571403</v>
      </c>
      <c r="AE423" s="520">
        <f t="shared" si="752"/>
        <v>86256499.999999955</v>
      </c>
      <c r="AF423" s="520">
        <f t="shared" si="752"/>
        <v>86361477.039276004</v>
      </c>
      <c r="AG423" s="520">
        <f t="shared" si="752"/>
        <v>86361477.039276004</v>
      </c>
      <c r="AH423" s="520">
        <f t="shared" si="752"/>
        <v>86361477.039276004</v>
      </c>
      <c r="AI423" s="520">
        <f t="shared" si="752"/>
        <v>86361477.039276004</v>
      </c>
      <c r="AJ423" s="520">
        <f t="shared" si="752"/>
        <v>86361477.039276004</v>
      </c>
      <c r="AK423" s="520">
        <f t="shared" si="752"/>
        <v>86361477.039276004</v>
      </c>
      <c r="AL423" s="520">
        <f t="shared" si="752"/>
        <v>86361477.039276004</v>
      </c>
      <c r="AM423" s="520">
        <f t="shared" si="752"/>
        <v>86361477.039276004</v>
      </c>
      <c r="AN423" s="520">
        <f t="shared" si="752"/>
        <v>86361477.039276004</v>
      </c>
      <c r="AO423" s="520">
        <f t="shared" si="752"/>
        <v>86361477.039276004</v>
      </c>
      <c r="AP423" s="520">
        <f t="shared" ref="AP423:BQ423" si="753">AO424</f>
        <v>86361477.039276004</v>
      </c>
      <c r="AQ423" s="520">
        <f t="shared" si="753"/>
        <v>86361477.039276004</v>
      </c>
      <c r="AR423" s="520">
        <f t="shared" si="753"/>
        <v>86361477.039276004</v>
      </c>
      <c r="AS423" s="520">
        <f t="shared" si="753"/>
        <v>86361477.039276004</v>
      </c>
      <c r="AT423" s="520">
        <f t="shared" si="753"/>
        <v>86361477.039276004</v>
      </c>
      <c r="AU423" s="520">
        <f t="shared" si="753"/>
        <v>86361477.039276004</v>
      </c>
      <c r="AV423" s="520">
        <f t="shared" si="753"/>
        <v>86361477.039276004</v>
      </c>
      <c r="AW423" s="520">
        <f t="shared" si="753"/>
        <v>86361477.039276004</v>
      </c>
      <c r="AX423" s="520">
        <f t="shared" si="753"/>
        <v>86361477.039276004</v>
      </c>
      <c r="AY423" s="520">
        <f t="shared" si="753"/>
        <v>86361477.039276004</v>
      </c>
      <c r="AZ423" s="520">
        <f t="shared" si="753"/>
        <v>86361477.039276004</v>
      </c>
      <c r="BA423" s="520">
        <f t="shared" si="753"/>
        <v>86361477.039276004</v>
      </c>
      <c r="BB423" s="520">
        <f t="shared" si="753"/>
        <v>86361477.039276004</v>
      </c>
      <c r="BC423" s="520">
        <f t="shared" si="753"/>
        <v>86361477.039276004</v>
      </c>
      <c r="BD423" s="520">
        <f t="shared" si="753"/>
        <v>86361477.039276004</v>
      </c>
      <c r="BE423" s="520">
        <f t="shared" si="753"/>
        <v>86361477.039276004</v>
      </c>
      <c r="BF423" s="520">
        <f t="shared" si="753"/>
        <v>86361477.039276004</v>
      </c>
      <c r="BG423" s="520">
        <f t="shared" si="753"/>
        <v>86361477.039276004</v>
      </c>
      <c r="BH423" s="520">
        <f t="shared" si="753"/>
        <v>86361477.039276004</v>
      </c>
      <c r="BI423" s="520">
        <f t="shared" si="753"/>
        <v>86361477.039276004</v>
      </c>
      <c r="BJ423" s="520">
        <f t="shared" si="753"/>
        <v>86361477.039276004</v>
      </c>
      <c r="BK423" s="520">
        <f t="shared" si="753"/>
        <v>86361477.039276004</v>
      </c>
      <c r="BL423" s="520">
        <f t="shared" si="753"/>
        <v>86361477.039276004</v>
      </c>
      <c r="BM423" s="520">
        <f t="shared" si="753"/>
        <v>86361477.039276004</v>
      </c>
      <c r="BN423" s="520">
        <f t="shared" si="753"/>
        <v>86361477.039276004</v>
      </c>
      <c r="BO423" s="520">
        <f t="shared" si="753"/>
        <v>86361477.039276004</v>
      </c>
      <c r="BP423" s="520">
        <f t="shared" si="753"/>
        <v>86361477.039276004</v>
      </c>
      <c r="BQ423" s="520">
        <f t="shared" si="753"/>
        <v>86361477.039276004</v>
      </c>
      <c r="BR423" s="520"/>
      <c r="BS423" s="520">
        <f t="shared" ref="BS423:CY423" si="754">BR424</f>
        <v>0</v>
      </c>
      <c r="BT423" s="520">
        <f t="shared" si="754"/>
        <v>40165892.857142858</v>
      </c>
      <c r="BU423" s="520">
        <f t="shared" si="754"/>
        <v>86361477.039276034</v>
      </c>
      <c r="BV423" s="520">
        <f t="shared" si="754"/>
        <v>86361477.039276034</v>
      </c>
      <c r="BW423" s="520">
        <f t="shared" si="754"/>
        <v>86361477.039276034</v>
      </c>
      <c r="BX423" s="520">
        <f t="shared" si="754"/>
        <v>86361477.039276034</v>
      </c>
      <c r="BY423" s="520">
        <f t="shared" si="754"/>
        <v>86361477.039276034</v>
      </c>
      <c r="BZ423" s="520">
        <f t="shared" si="754"/>
        <v>86361477.039276034</v>
      </c>
      <c r="CA423" s="520">
        <f t="shared" si="754"/>
        <v>86361477.039276034</v>
      </c>
      <c r="CB423" s="520">
        <f t="shared" si="754"/>
        <v>86361477.039276034</v>
      </c>
      <c r="CC423" s="520">
        <f t="shared" si="754"/>
        <v>86361477.039276034</v>
      </c>
      <c r="CD423" s="520">
        <f t="shared" si="754"/>
        <v>86361477.039276034</v>
      </c>
      <c r="CE423" s="520">
        <f t="shared" si="754"/>
        <v>86361477.039276034</v>
      </c>
      <c r="CF423" s="520">
        <f t="shared" si="754"/>
        <v>86361477.039276034</v>
      </c>
      <c r="CG423" s="520">
        <f t="shared" si="754"/>
        <v>86361477.039276034</v>
      </c>
      <c r="CH423" s="520">
        <f t="shared" si="754"/>
        <v>86361477.039276034</v>
      </c>
      <c r="CI423" s="520">
        <f t="shared" si="754"/>
        <v>86361477.039276034</v>
      </c>
      <c r="CJ423" s="520">
        <f t="shared" si="754"/>
        <v>86361477.039276034</v>
      </c>
      <c r="CK423" s="520">
        <f t="shared" si="754"/>
        <v>86361477.039276034</v>
      </c>
      <c r="CL423" s="520">
        <f t="shared" si="754"/>
        <v>86361477.039276034</v>
      </c>
      <c r="CM423" s="520">
        <f t="shared" si="754"/>
        <v>86361477.039276034</v>
      </c>
      <c r="CN423" s="520">
        <f t="shared" si="754"/>
        <v>86361477.039276034</v>
      </c>
      <c r="CO423" s="520">
        <f t="shared" si="754"/>
        <v>86361477.039276034</v>
      </c>
      <c r="CP423" s="520">
        <f t="shared" si="754"/>
        <v>86361477.039276034</v>
      </c>
      <c r="CQ423" s="520">
        <f t="shared" si="754"/>
        <v>86361477.039276034</v>
      </c>
      <c r="CR423" s="520">
        <f t="shared" si="754"/>
        <v>86361477.039276034</v>
      </c>
      <c r="CS423" s="520">
        <f t="shared" si="754"/>
        <v>86361477.039276034</v>
      </c>
      <c r="CT423" s="520">
        <f t="shared" si="754"/>
        <v>86361477.039276034</v>
      </c>
      <c r="CU423" s="520">
        <f t="shared" si="754"/>
        <v>86361477.039276034</v>
      </c>
      <c r="CV423" s="520">
        <f t="shared" si="754"/>
        <v>86361477.039276034</v>
      </c>
      <c r="CW423" s="520">
        <f t="shared" si="754"/>
        <v>86361477.039276034</v>
      </c>
      <c r="CX423" s="520">
        <f t="shared" si="754"/>
        <v>86361477.039276034</v>
      </c>
      <c r="CY423" s="520">
        <f t="shared" si="754"/>
        <v>86361477.039276034</v>
      </c>
    </row>
    <row r="424" spans="1:103" outlineLevel="1">
      <c r="B424" s="427" t="s">
        <v>61</v>
      </c>
      <c r="I424" s="520"/>
      <c r="J424" s="520">
        <f t="shared" ref="J424:AO424" si="755">SUM(I424,J426)</f>
        <v>0</v>
      </c>
      <c r="K424" s="520">
        <f t="shared" si="755"/>
        <v>0</v>
      </c>
      <c r="L424" s="520">
        <f t="shared" si="755"/>
        <v>0</v>
      </c>
      <c r="M424" s="520">
        <f t="shared" si="755"/>
        <v>0</v>
      </c>
      <c r="N424" s="520">
        <f t="shared" si="755"/>
        <v>0</v>
      </c>
      <c r="O424" s="520">
        <f t="shared" si="755"/>
        <v>0</v>
      </c>
      <c r="P424" s="520">
        <f t="shared" si="755"/>
        <v>22277500</v>
      </c>
      <c r="Q424" s="520">
        <f t="shared" si="755"/>
        <v>25414178.571428571</v>
      </c>
      <c r="R424" s="520">
        <f t="shared" si="755"/>
        <v>28771357.142857142</v>
      </c>
      <c r="S424" s="520">
        <f t="shared" si="755"/>
        <v>32349035.714285713</v>
      </c>
      <c r="T424" s="520">
        <f t="shared" si="755"/>
        <v>36147214.285714284</v>
      </c>
      <c r="U424" s="520">
        <f t="shared" si="755"/>
        <v>40165892.857142858</v>
      </c>
      <c r="V424" s="520">
        <f t="shared" si="755"/>
        <v>44405071.428571433</v>
      </c>
      <c r="W424" s="520">
        <f t="shared" si="755"/>
        <v>48864750</v>
      </c>
      <c r="X424" s="520">
        <f t="shared" si="755"/>
        <v>53544928.571428567</v>
      </c>
      <c r="Y424" s="520">
        <f t="shared" si="755"/>
        <v>58445607.142857134</v>
      </c>
      <c r="Z424" s="520">
        <f t="shared" si="755"/>
        <v>63566785.714285702</v>
      </c>
      <c r="AA424" s="520">
        <f t="shared" si="755"/>
        <v>68908464.285714269</v>
      </c>
      <c r="AB424" s="520">
        <f t="shared" si="755"/>
        <v>74470642.857142836</v>
      </c>
      <c r="AC424" s="520">
        <f t="shared" si="755"/>
        <v>80253321.428571403</v>
      </c>
      <c r="AD424" s="520">
        <f t="shared" si="755"/>
        <v>86256499.999999955</v>
      </c>
      <c r="AE424" s="520">
        <f t="shared" si="755"/>
        <v>86361477.039276004</v>
      </c>
      <c r="AF424" s="520">
        <f t="shared" si="755"/>
        <v>86361477.039276004</v>
      </c>
      <c r="AG424" s="520">
        <f t="shared" si="755"/>
        <v>86361477.039276004</v>
      </c>
      <c r="AH424" s="520">
        <f t="shared" si="755"/>
        <v>86361477.039276004</v>
      </c>
      <c r="AI424" s="520">
        <f t="shared" si="755"/>
        <v>86361477.039276004</v>
      </c>
      <c r="AJ424" s="520">
        <f t="shared" si="755"/>
        <v>86361477.039276004</v>
      </c>
      <c r="AK424" s="520">
        <f t="shared" si="755"/>
        <v>86361477.039276004</v>
      </c>
      <c r="AL424" s="520">
        <f t="shared" si="755"/>
        <v>86361477.039276004</v>
      </c>
      <c r="AM424" s="520">
        <f t="shared" si="755"/>
        <v>86361477.039276004</v>
      </c>
      <c r="AN424" s="520">
        <f t="shared" si="755"/>
        <v>86361477.039276004</v>
      </c>
      <c r="AO424" s="520">
        <f t="shared" si="755"/>
        <v>86361477.039276004</v>
      </c>
      <c r="AP424" s="520">
        <f t="shared" ref="AP424:BQ424" si="756">SUM(AO424,AP426)</f>
        <v>86361477.039276004</v>
      </c>
      <c r="AQ424" s="520">
        <f t="shared" si="756"/>
        <v>86361477.039276004</v>
      </c>
      <c r="AR424" s="520">
        <f t="shared" si="756"/>
        <v>86361477.039276004</v>
      </c>
      <c r="AS424" s="520">
        <f t="shared" si="756"/>
        <v>86361477.039276004</v>
      </c>
      <c r="AT424" s="520">
        <f t="shared" si="756"/>
        <v>86361477.039276004</v>
      </c>
      <c r="AU424" s="520">
        <f t="shared" si="756"/>
        <v>86361477.039276004</v>
      </c>
      <c r="AV424" s="520">
        <f t="shared" si="756"/>
        <v>86361477.039276004</v>
      </c>
      <c r="AW424" s="520">
        <f t="shared" si="756"/>
        <v>86361477.039276004</v>
      </c>
      <c r="AX424" s="520">
        <f t="shared" si="756"/>
        <v>86361477.039276004</v>
      </c>
      <c r="AY424" s="520">
        <f t="shared" si="756"/>
        <v>86361477.039276004</v>
      </c>
      <c r="AZ424" s="520">
        <f t="shared" si="756"/>
        <v>86361477.039276004</v>
      </c>
      <c r="BA424" s="520">
        <f t="shared" si="756"/>
        <v>86361477.039276004</v>
      </c>
      <c r="BB424" s="520">
        <f t="shared" si="756"/>
        <v>86361477.039276004</v>
      </c>
      <c r="BC424" s="520">
        <f t="shared" si="756"/>
        <v>86361477.039276004</v>
      </c>
      <c r="BD424" s="520">
        <f t="shared" si="756"/>
        <v>86361477.039276004</v>
      </c>
      <c r="BE424" s="520">
        <f t="shared" si="756"/>
        <v>86361477.039276004</v>
      </c>
      <c r="BF424" s="520">
        <f t="shared" si="756"/>
        <v>86361477.039276004</v>
      </c>
      <c r="BG424" s="520">
        <f t="shared" si="756"/>
        <v>86361477.039276004</v>
      </c>
      <c r="BH424" s="520">
        <f t="shared" si="756"/>
        <v>86361477.039276004</v>
      </c>
      <c r="BI424" s="520">
        <f t="shared" si="756"/>
        <v>86361477.039276004</v>
      </c>
      <c r="BJ424" s="520">
        <f t="shared" si="756"/>
        <v>86361477.039276004</v>
      </c>
      <c r="BK424" s="520">
        <f t="shared" si="756"/>
        <v>86361477.039276004</v>
      </c>
      <c r="BL424" s="520">
        <f t="shared" si="756"/>
        <v>86361477.039276004</v>
      </c>
      <c r="BM424" s="520">
        <f t="shared" si="756"/>
        <v>86361477.039276004</v>
      </c>
      <c r="BN424" s="520">
        <f t="shared" si="756"/>
        <v>86361477.039276004</v>
      </c>
      <c r="BO424" s="520">
        <f t="shared" si="756"/>
        <v>86361477.039276004</v>
      </c>
      <c r="BP424" s="520">
        <f t="shared" si="756"/>
        <v>86361477.039276004</v>
      </c>
      <c r="BQ424" s="520">
        <f t="shared" si="756"/>
        <v>86361477.039276004</v>
      </c>
      <c r="BR424" s="520"/>
      <c r="BS424" s="520">
        <f t="shared" ref="BS424:CY424" si="757">SUM(BS423,BS426)</f>
        <v>40165892.857142858</v>
      </c>
      <c r="BT424" s="520">
        <f t="shared" si="757"/>
        <v>86361477.039276034</v>
      </c>
      <c r="BU424" s="520">
        <f t="shared" si="757"/>
        <v>86361477.039276034</v>
      </c>
      <c r="BV424" s="520">
        <f t="shared" si="757"/>
        <v>86361477.039276034</v>
      </c>
      <c r="BW424" s="520">
        <f t="shared" si="757"/>
        <v>86361477.039276034</v>
      </c>
      <c r="BX424" s="520">
        <f t="shared" si="757"/>
        <v>86361477.039276034</v>
      </c>
      <c r="BY424" s="520">
        <f t="shared" si="757"/>
        <v>86361477.039276034</v>
      </c>
      <c r="BZ424" s="520">
        <f t="shared" si="757"/>
        <v>86361477.039276034</v>
      </c>
      <c r="CA424" s="520">
        <f t="shared" si="757"/>
        <v>86361477.039276034</v>
      </c>
      <c r="CB424" s="520">
        <f t="shared" si="757"/>
        <v>86361477.039276034</v>
      </c>
      <c r="CC424" s="520">
        <f t="shared" si="757"/>
        <v>86361477.039276034</v>
      </c>
      <c r="CD424" s="520">
        <f t="shared" si="757"/>
        <v>86361477.039276034</v>
      </c>
      <c r="CE424" s="520">
        <f t="shared" si="757"/>
        <v>86361477.039276034</v>
      </c>
      <c r="CF424" s="520">
        <f t="shared" si="757"/>
        <v>86361477.039276034</v>
      </c>
      <c r="CG424" s="520">
        <f t="shared" si="757"/>
        <v>86361477.039276034</v>
      </c>
      <c r="CH424" s="520">
        <f t="shared" si="757"/>
        <v>86361477.039276034</v>
      </c>
      <c r="CI424" s="520">
        <f t="shared" si="757"/>
        <v>86361477.039276034</v>
      </c>
      <c r="CJ424" s="520">
        <f t="shared" si="757"/>
        <v>86361477.039276034</v>
      </c>
      <c r="CK424" s="520">
        <f t="shared" si="757"/>
        <v>86361477.039276034</v>
      </c>
      <c r="CL424" s="520">
        <f t="shared" si="757"/>
        <v>86361477.039276034</v>
      </c>
      <c r="CM424" s="520">
        <f t="shared" si="757"/>
        <v>86361477.039276034</v>
      </c>
      <c r="CN424" s="520">
        <f t="shared" si="757"/>
        <v>86361477.039276034</v>
      </c>
      <c r="CO424" s="520">
        <f t="shared" si="757"/>
        <v>86361477.039276034</v>
      </c>
      <c r="CP424" s="520">
        <f t="shared" si="757"/>
        <v>86361477.039276034</v>
      </c>
      <c r="CQ424" s="520">
        <f t="shared" si="757"/>
        <v>86361477.039276034</v>
      </c>
      <c r="CR424" s="520">
        <f t="shared" si="757"/>
        <v>86361477.039276034</v>
      </c>
      <c r="CS424" s="520">
        <f t="shared" si="757"/>
        <v>86361477.039276034</v>
      </c>
      <c r="CT424" s="520">
        <f t="shared" si="757"/>
        <v>86361477.039276034</v>
      </c>
      <c r="CU424" s="520">
        <f t="shared" si="757"/>
        <v>86361477.039276034</v>
      </c>
      <c r="CV424" s="520">
        <f t="shared" si="757"/>
        <v>86361477.039276034</v>
      </c>
      <c r="CW424" s="520">
        <f t="shared" si="757"/>
        <v>86361477.039276034</v>
      </c>
      <c r="CX424" s="520">
        <f t="shared" si="757"/>
        <v>86361477.039276034</v>
      </c>
      <c r="CY424" s="520">
        <f t="shared" si="757"/>
        <v>86361477.039276034</v>
      </c>
    </row>
    <row r="425" spans="1:103" s="428" customFormat="1" outlineLevel="1">
      <c r="A425" s="460"/>
      <c r="B425" s="428" t="s">
        <v>62</v>
      </c>
      <c r="C425" s="427"/>
      <c r="I425" s="515"/>
      <c r="J425" s="515">
        <f t="shared" ref="J425:AO425" si="758">I428</f>
        <v>0</v>
      </c>
      <c r="K425" s="515">
        <f t="shared" si="758"/>
        <v>0</v>
      </c>
      <c r="L425" s="515">
        <f t="shared" si="758"/>
        <v>0</v>
      </c>
      <c r="M425" s="515">
        <f t="shared" si="758"/>
        <v>0</v>
      </c>
      <c r="N425" s="515">
        <f t="shared" si="758"/>
        <v>0</v>
      </c>
      <c r="O425" s="515">
        <f t="shared" si="758"/>
        <v>0</v>
      </c>
      <c r="P425" s="515">
        <f t="shared" si="758"/>
        <v>0</v>
      </c>
      <c r="Q425" s="515">
        <f t="shared" si="758"/>
        <v>22277500</v>
      </c>
      <c r="R425" s="515">
        <f t="shared" si="758"/>
        <v>25414178.571428571</v>
      </c>
      <c r="S425" s="515">
        <f t="shared" si="758"/>
        <v>28771357.142857142</v>
      </c>
      <c r="T425" s="515">
        <f t="shared" si="758"/>
        <v>32349035.714285713</v>
      </c>
      <c r="U425" s="515">
        <f t="shared" si="758"/>
        <v>36147214.285714284</v>
      </c>
      <c r="V425" s="515">
        <f t="shared" si="758"/>
        <v>40165892.857142858</v>
      </c>
      <c r="W425" s="515">
        <f t="shared" si="758"/>
        <v>44405071.428571433</v>
      </c>
      <c r="X425" s="515">
        <f t="shared" si="758"/>
        <v>48864750</v>
      </c>
      <c r="Y425" s="515">
        <f t="shared" si="758"/>
        <v>53544928.571428567</v>
      </c>
      <c r="Z425" s="515">
        <f t="shared" si="758"/>
        <v>58445607.142857134</v>
      </c>
      <c r="AA425" s="515">
        <f t="shared" si="758"/>
        <v>63566785.714285702</v>
      </c>
      <c r="AB425" s="515">
        <f t="shared" si="758"/>
        <v>68908464.285714269</v>
      </c>
      <c r="AC425" s="515">
        <f t="shared" si="758"/>
        <v>74470642.857142836</v>
      </c>
      <c r="AD425" s="515">
        <f t="shared" si="758"/>
        <v>80253321.428571403</v>
      </c>
      <c r="AE425" s="515">
        <f t="shared" si="758"/>
        <v>86256499.999999955</v>
      </c>
      <c r="AF425" s="515">
        <f t="shared" si="758"/>
        <v>86121584.047500238</v>
      </c>
      <c r="AG425" s="515">
        <f t="shared" si="758"/>
        <v>86121584.047500238</v>
      </c>
      <c r="AH425" s="515">
        <f t="shared" si="758"/>
        <v>86121584.047500238</v>
      </c>
      <c r="AI425" s="515">
        <f t="shared" si="758"/>
        <v>86121584.047500238</v>
      </c>
      <c r="AJ425" s="515">
        <f t="shared" si="758"/>
        <v>86121584.047500238</v>
      </c>
      <c r="AK425" s="515">
        <f t="shared" si="758"/>
        <v>86121584.047500238</v>
      </c>
      <c r="AL425" s="515">
        <f t="shared" si="758"/>
        <v>86121584.047500238</v>
      </c>
      <c r="AM425" s="515">
        <f t="shared" si="758"/>
        <v>86121584.047500238</v>
      </c>
      <c r="AN425" s="515">
        <f t="shared" si="758"/>
        <v>86121584.047500238</v>
      </c>
      <c r="AO425" s="515">
        <f t="shared" si="758"/>
        <v>86121584.047500238</v>
      </c>
      <c r="AP425" s="515">
        <f t="shared" ref="AP425:BQ425" si="759">AO428</f>
        <v>86121584.047500238</v>
      </c>
      <c r="AQ425" s="515">
        <f t="shared" si="759"/>
        <v>86121584.047500238</v>
      </c>
      <c r="AR425" s="515">
        <f t="shared" si="759"/>
        <v>86121584.047500238</v>
      </c>
      <c r="AS425" s="515">
        <f t="shared" si="759"/>
        <v>86121584.047500238</v>
      </c>
      <c r="AT425" s="515">
        <f t="shared" si="759"/>
        <v>86121584.047500238</v>
      </c>
      <c r="AU425" s="515">
        <f t="shared" si="759"/>
        <v>86121584.047500238</v>
      </c>
      <c r="AV425" s="515">
        <f t="shared" si="759"/>
        <v>86121584.047500238</v>
      </c>
      <c r="AW425" s="515">
        <f t="shared" si="759"/>
        <v>86121584.047500238</v>
      </c>
      <c r="AX425" s="515">
        <f t="shared" si="759"/>
        <v>86121584.047500238</v>
      </c>
      <c r="AY425" s="515">
        <f t="shared" si="759"/>
        <v>86121584.047500238</v>
      </c>
      <c r="AZ425" s="515">
        <f t="shared" si="759"/>
        <v>86121584.047500238</v>
      </c>
      <c r="BA425" s="515">
        <f t="shared" si="759"/>
        <v>86121584.047500238</v>
      </c>
      <c r="BB425" s="515">
        <f t="shared" si="759"/>
        <v>86121584.047500238</v>
      </c>
      <c r="BC425" s="515">
        <f t="shared" si="759"/>
        <v>86121584.047500238</v>
      </c>
      <c r="BD425" s="515">
        <f t="shared" si="759"/>
        <v>86121584.047500238</v>
      </c>
      <c r="BE425" s="515">
        <f t="shared" si="759"/>
        <v>86121584.047500238</v>
      </c>
      <c r="BF425" s="515">
        <f t="shared" si="759"/>
        <v>86121584.047500238</v>
      </c>
      <c r="BG425" s="515">
        <f t="shared" si="759"/>
        <v>86121584.047500238</v>
      </c>
      <c r="BH425" s="515">
        <f t="shared" si="759"/>
        <v>86121584.047500238</v>
      </c>
      <c r="BI425" s="515">
        <f t="shared" si="759"/>
        <v>86121584.047500238</v>
      </c>
      <c r="BJ425" s="515">
        <f t="shared" si="759"/>
        <v>86121584.047500238</v>
      </c>
      <c r="BK425" s="515">
        <f t="shared" si="759"/>
        <v>86121584.047500238</v>
      </c>
      <c r="BL425" s="515">
        <f t="shared" si="759"/>
        <v>86121584.047500238</v>
      </c>
      <c r="BM425" s="515">
        <f t="shared" si="759"/>
        <v>86121584.047500238</v>
      </c>
      <c r="BN425" s="515">
        <f t="shared" si="759"/>
        <v>86121584.047500238</v>
      </c>
      <c r="BO425" s="515">
        <f t="shared" si="759"/>
        <v>86121584.047500238</v>
      </c>
      <c r="BP425" s="515">
        <f t="shared" si="759"/>
        <v>86121584.047500238</v>
      </c>
      <c r="BQ425" s="515">
        <f t="shared" si="759"/>
        <v>86121584.047500238</v>
      </c>
      <c r="BR425" s="515"/>
      <c r="BS425" s="515">
        <f t="shared" ref="BS425:CY425" si="760">BR428</f>
        <v>0</v>
      </c>
      <c r="BT425" s="515">
        <f t="shared" si="760"/>
        <v>40165892.857142858</v>
      </c>
      <c r="BU425" s="515">
        <f t="shared" si="760"/>
        <v>86121584.047500268</v>
      </c>
      <c r="BV425" s="515">
        <f t="shared" si="760"/>
        <v>86121584.047500268</v>
      </c>
      <c r="BW425" s="515">
        <f t="shared" si="760"/>
        <v>86121584.047500268</v>
      </c>
      <c r="BX425" s="515">
        <f t="shared" si="760"/>
        <v>86121584.047500268</v>
      </c>
      <c r="BY425" s="515">
        <f t="shared" si="760"/>
        <v>86121584.047500268</v>
      </c>
      <c r="BZ425" s="515">
        <f t="shared" si="760"/>
        <v>86121584.047500268</v>
      </c>
      <c r="CA425" s="515">
        <f t="shared" si="760"/>
        <v>86121584.047500268</v>
      </c>
      <c r="CB425" s="515">
        <f t="shared" si="760"/>
        <v>86121584.047500268</v>
      </c>
      <c r="CC425" s="515">
        <f t="shared" si="760"/>
        <v>86121584.047500268</v>
      </c>
      <c r="CD425" s="515">
        <f t="shared" si="760"/>
        <v>86121584.047500268</v>
      </c>
      <c r="CE425" s="515">
        <f t="shared" si="760"/>
        <v>86121584.047500268</v>
      </c>
      <c r="CF425" s="515">
        <f t="shared" si="760"/>
        <v>86121584.047500268</v>
      </c>
      <c r="CG425" s="515">
        <f t="shared" si="760"/>
        <v>86121584.047500268</v>
      </c>
      <c r="CH425" s="515">
        <f t="shared" si="760"/>
        <v>86121584.047500268</v>
      </c>
      <c r="CI425" s="515">
        <f t="shared" si="760"/>
        <v>86121584.047500268</v>
      </c>
      <c r="CJ425" s="515">
        <f t="shared" si="760"/>
        <v>86121584.047500268</v>
      </c>
      <c r="CK425" s="515">
        <f t="shared" si="760"/>
        <v>86121584.047500268</v>
      </c>
      <c r="CL425" s="515">
        <f t="shared" si="760"/>
        <v>86121584.047500268</v>
      </c>
      <c r="CM425" s="515">
        <f t="shared" si="760"/>
        <v>86121584.047500268</v>
      </c>
      <c r="CN425" s="515">
        <f t="shared" si="760"/>
        <v>86121584.047500268</v>
      </c>
      <c r="CO425" s="515">
        <f t="shared" si="760"/>
        <v>86121584.047500268</v>
      </c>
      <c r="CP425" s="515">
        <f t="shared" si="760"/>
        <v>86121584.047500268</v>
      </c>
      <c r="CQ425" s="515">
        <f t="shared" si="760"/>
        <v>86121584.047500268</v>
      </c>
      <c r="CR425" s="515">
        <f t="shared" si="760"/>
        <v>86121584.047500268</v>
      </c>
      <c r="CS425" s="515">
        <f t="shared" si="760"/>
        <v>86121584.047500268</v>
      </c>
      <c r="CT425" s="515">
        <f t="shared" si="760"/>
        <v>86121584.047500268</v>
      </c>
      <c r="CU425" s="515">
        <f t="shared" si="760"/>
        <v>86121584.047500268</v>
      </c>
      <c r="CV425" s="515">
        <f t="shared" si="760"/>
        <v>86121584.047500268</v>
      </c>
      <c r="CW425" s="515">
        <f t="shared" si="760"/>
        <v>86121584.047500268</v>
      </c>
      <c r="CX425" s="515">
        <f t="shared" si="760"/>
        <v>86121584.047500268</v>
      </c>
      <c r="CY425" s="515">
        <f t="shared" si="760"/>
        <v>86121584.047500268</v>
      </c>
    </row>
    <row r="426" spans="1:103" outlineLevel="1">
      <c r="B426" s="427" t="s">
        <v>63</v>
      </c>
      <c r="C426" s="675">
        <f>SUM(BS426:CV426)</f>
        <v>86361477.039276034</v>
      </c>
      <c r="D426" s="427" t="s">
        <v>136</v>
      </c>
      <c r="E426" s="442"/>
      <c r="F426" s="485"/>
      <c r="G426" s="485"/>
      <c r="H426" s="485"/>
      <c r="I426" s="520"/>
      <c r="J426" s="520">
        <f t="shared" ref="J426:AO426" si="761">J180</f>
        <v>0</v>
      </c>
      <c r="K426" s="520">
        <f t="shared" si="761"/>
        <v>0</v>
      </c>
      <c r="L426" s="520">
        <f t="shared" si="761"/>
        <v>0</v>
      </c>
      <c r="M426" s="520">
        <f t="shared" si="761"/>
        <v>0</v>
      </c>
      <c r="N426" s="520">
        <f t="shared" si="761"/>
        <v>0</v>
      </c>
      <c r="O426" s="520">
        <f t="shared" si="761"/>
        <v>0</v>
      </c>
      <c r="P426" s="520">
        <f t="shared" si="761"/>
        <v>22277500</v>
      </c>
      <c r="Q426" s="520">
        <f t="shared" si="761"/>
        <v>3136678.5714285714</v>
      </c>
      <c r="R426" s="520">
        <f t="shared" si="761"/>
        <v>3357178.5714285714</v>
      </c>
      <c r="S426" s="520">
        <f t="shared" si="761"/>
        <v>3577678.5714285714</v>
      </c>
      <c r="T426" s="520">
        <f t="shared" si="761"/>
        <v>3798178.5714285714</v>
      </c>
      <c r="U426" s="520">
        <f t="shared" si="761"/>
        <v>4018678.5714285714</v>
      </c>
      <c r="V426" s="520">
        <f t="shared" si="761"/>
        <v>4239178.5714285709</v>
      </c>
      <c r="W426" s="520">
        <f t="shared" si="761"/>
        <v>4459678.5714285709</v>
      </c>
      <c r="X426" s="520">
        <f t="shared" si="761"/>
        <v>4680178.5714285709</v>
      </c>
      <c r="Y426" s="520">
        <f t="shared" si="761"/>
        <v>4900678.5714285709</v>
      </c>
      <c r="Z426" s="520">
        <f t="shared" si="761"/>
        <v>5121178.5714285709</v>
      </c>
      <c r="AA426" s="520">
        <f t="shared" si="761"/>
        <v>5341678.5714285709</v>
      </c>
      <c r="AB426" s="520">
        <f t="shared" si="761"/>
        <v>5562178.5714285709</v>
      </c>
      <c r="AC426" s="520">
        <f t="shared" si="761"/>
        <v>5782678.5714285709</v>
      </c>
      <c r="AD426" s="520">
        <f t="shared" si="761"/>
        <v>6003178.5714285588</v>
      </c>
      <c r="AE426" s="520">
        <f t="shared" si="761"/>
        <v>104977.03927604167</v>
      </c>
      <c r="AF426" s="520">
        <f t="shared" si="761"/>
        <v>0</v>
      </c>
      <c r="AG426" s="520">
        <f t="shared" si="761"/>
        <v>0</v>
      </c>
      <c r="AH426" s="520">
        <f t="shared" si="761"/>
        <v>0</v>
      </c>
      <c r="AI426" s="520">
        <f t="shared" si="761"/>
        <v>0</v>
      </c>
      <c r="AJ426" s="520">
        <f t="shared" si="761"/>
        <v>0</v>
      </c>
      <c r="AK426" s="520">
        <f t="shared" si="761"/>
        <v>0</v>
      </c>
      <c r="AL426" s="520">
        <f t="shared" si="761"/>
        <v>0</v>
      </c>
      <c r="AM426" s="520">
        <f t="shared" si="761"/>
        <v>0</v>
      </c>
      <c r="AN426" s="520">
        <f t="shared" si="761"/>
        <v>0</v>
      </c>
      <c r="AO426" s="520">
        <f t="shared" si="761"/>
        <v>0</v>
      </c>
      <c r="AP426" s="520">
        <f t="shared" ref="AP426:BQ426" si="762">AP180</f>
        <v>0</v>
      </c>
      <c r="AQ426" s="520">
        <f t="shared" si="762"/>
        <v>0</v>
      </c>
      <c r="AR426" s="520">
        <f t="shared" si="762"/>
        <v>0</v>
      </c>
      <c r="AS426" s="520">
        <f t="shared" si="762"/>
        <v>0</v>
      </c>
      <c r="AT426" s="520">
        <f t="shared" si="762"/>
        <v>0</v>
      </c>
      <c r="AU426" s="520">
        <f t="shared" si="762"/>
        <v>0</v>
      </c>
      <c r="AV426" s="520">
        <f t="shared" si="762"/>
        <v>0</v>
      </c>
      <c r="AW426" s="520">
        <f t="shared" si="762"/>
        <v>0</v>
      </c>
      <c r="AX426" s="520">
        <f t="shared" si="762"/>
        <v>0</v>
      </c>
      <c r="AY426" s="520">
        <f t="shared" si="762"/>
        <v>0</v>
      </c>
      <c r="AZ426" s="520">
        <f t="shared" si="762"/>
        <v>0</v>
      </c>
      <c r="BA426" s="520">
        <f t="shared" si="762"/>
        <v>0</v>
      </c>
      <c r="BB426" s="520">
        <f t="shared" si="762"/>
        <v>0</v>
      </c>
      <c r="BC426" s="520">
        <f t="shared" si="762"/>
        <v>0</v>
      </c>
      <c r="BD426" s="520">
        <f t="shared" si="762"/>
        <v>0</v>
      </c>
      <c r="BE426" s="520">
        <f t="shared" si="762"/>
        <v>0</v>
      </c>
      <c r="BF426" s="520">
        <f t="shared" si="762"/>
        <v>0</v>
      </c>
      <c r="BG426" s="520">
        <f t="shared" si="762"/>
        <v>0</v>
      </c>
      <c r="BH426" s="520">
        <f t="shared" si="762"/>
        <v>0</v>
      </c>
      <c r="BI426" s="520">
        <f t="shared" si="762"/>
        <v>0</v>
      </c>
      <c r="BJ426" s="520">
        <f t="shared" si="762"/>
        <v>0</v>
      </c>
      <c r="BK426" s="520">
        <f t="shared" si="762"/>
        <v>0</v>
      </c>
      <c r="BL426" s="520">
        <f t="shared" si="762"/>
        <v>0</v>
      </c>
      <c r="BM426" s="520">
        <f t="shared" si="762"/>
        <v>0</v>
      </c>
      <c r="BN426" s="520">
        <f t="shared" si="762"/>
        <v>0</v>
      </c>
      <c r="BO426" s="520">
        <f t="shared" si="762"/>
        <v>0</v>
      </c>
      <c r="BP426" s="520">
        <f t="shared" si="762"/>
        <v>0</v>
      </c>
      <c r="BQ426" s="520">
        <f t="shared" si="762"/>
        <v>0</v>
      </c>
      <c r="BR426" s="520"/>
      <c r="BS426" s="442">
        <f>SUM(J426:U426)</f>
        <v>40165892.857142858</v>
      </c>
      <c r="BT426" s="442">
        <f>SUM(V426:AG426)</f>
        <v>46195584.182133168</v>
      </c>
      <c r="BU426" s="442">
        <f>SUM(AH426:AS426)</f>
        <v>0</v>
      </c>
      <c r="BV426" s="442">
        <f>SUM(AT426:BE426)</f>
        <v>0</v>
      </c>
      <c r="BW426" s="442">
        <f>SUM(BF426:BQ426)</f>
        <v>0</v>
      </c>
      <c r="BX426" s="520">
        <f t="shared" ref="BX426:CY426" si="763">BX180</f>
        <v>0</v>
      </c>
      <c r="BY426" s="520">
        <f t="shared" si="763"/>
        <v>0</v>
      </c>
      <c r="BZ426" s="520">
        <f t="shared" si="763"/>
        <v>0</v>
      </c>
      <c r="CA426" s="520">
        <f t="shared" si="763"/>
        <v>0</v>
      </c>
      <c r="CB426" s="520">
        <f t="shared" si="763"/>
        <v>0</v>
      </c>
      <c r="CC426" s="520">
        <f t="shared" si="763"/>
        <v>0</v>
      </c>
      <c r="CD426" s="520">
        <f t="shared" si="763"/>
        <v>0</v>
      </c>
      <c r="CE426" s="520">
        <f t="shared" si="763"/>
        <v>0</v>
      </c>
      <c r="CF426" s="520">
        <f t="shared" si="763"/>
        <v>0</v>
      </c>
      <c r="CG426" s="520">
        <f t="shared" si="763"/>
        <v>0</v>
      </c>
      <c r="CH426" s="520">
        <f t="shared" si="763"/>
        <v>0</v>
      </c>
      <c r="CI426" s="520">
        <f t="shared" si="763"/>
        <v>0</v>
      </c>
      <c r="CJ426" s="520">
        <f t="shared" si="763"/>
        <v>0</v>
      </c>
      <c r="CK426" s="520">
        <f t="shared" si="763"/>
        <v>0</v>
      </c>
      <c r="CL426" s="520">
        <f t="shared" si="763"/>
        <v>0</v>
      </c>
      <c r="CM426" s="520">
        <f t="shared" si="763"/>
        <v>0</v>
      </c>
      <c r="CN426" s="520">
        <f t="shared" si="763"/>
        <v>0</v>
      </c>
      <c r="CO426" s="520">
        <f t="shared" si="763"/>
        <v>0</v>
      </c>
      <c r="CP426" s="520">
        <f t="shared" si="763"/>
        <v>0</v>
      </c>
      <c r="CQ426" s="520">
        <f t="shared" si="763"/>
        <v>0</v>
      </c>
      <c r="CR426" s="520">
        <f t="shared" si="763"/>
        <v>0</v>
      </c>
      <c r="CS426" s="520">
        <f t="shared" si="763"/>
        <v>0</v>
      </c>
      <c r="CT426" s="520">
        <f t="shared" si="763"/>
        <v>0</v>
      </c>
      <c r="CU426" s="520">
        <f t="shared" si="763"/>
        <v>0</v>
      </c>
      <c r="CV426" s="520">
        <f t="shared" si="763"/>
        <v>0</v>
      </c>
      <c r="CW426" s="520">
        <f t="shared" si="763"/>
        <v>0</v>
      </c>
      <c r="CX426" s="520">
        <f t="shared" si="763"/>
        <v>0</v>
      </c>
      <c r="CY426" s="520">
        <f t="shared" si="763"/>
        <v>0</v>
      </c>
    </row>
    <row r="427" spans="1:103" outlineLevel="1">
      <c r="B427" s="427" t="s">
        <v>64</v>
      </c>
      <c r="C427" s="495">
        <v>30</v>
      </c>
      <c r="D427" s="427" t="s">
        <v>112</v>
      </c>
      <c r="I427" s="520"/>
      <c r="J427" s="442">
        <f t="shared" ref="J427:AO427" si="764">J430</f>
        <v>0</v>
      </c>
      <c r="K427" s="442">
        <f t="shared" si="764"/>
        <v>0</v>
      </c>
      <c r="L427" s="442">
        <f t="shared" si="764"/>
        <v>0</v>
      </c>
      <c r="M427" s="442">
        <f t="shared" si="764"/>
        <v>0</v>
      </c>
      <c r="N427" s="442">
        <f t="shared" si="764"/>
        <v>0</v>
      </c>
      <c r="O427" s="442">
        <f t="shared" si="764"/>
        <v>0</v>
      </c>
      <c r="P427" s="442">
        <f t="shared" si="764"/>
        <v>0</v>
      </c>
      <c r="Q427" s="442">
        <f t="shared" si="764"/>
        <v>0</v>
      </c>
      <c r="R427" s="442">
        <f t="shared" si="764"/>
        <v>0</v>
      </c>
      <c r="S427" s="442">
        <f t="shared" si="764"/>
        <v>0</v>
      </c>
      <c r="T427" s="442">
        <f t="shared" si="764"/>
        <v>0</v>
      </c>
      <c r="U427" s="442">
        <f t="shared" si="764"/>
        <v>0</v>
      </c>
      <c r="V427" s="442">
        <f t="shared" si="764"/>
        <v>0</v>
      </c>
      <c r="W427" s="442">
        <f t="shared" si="764"/>
        <v>0</v>
      </c>
      <c r="X427" s="442">
        <f t="shared" si="764"/>
        <v>0</v>
      </c>
      <c r="Y427" s="442">
        <f t="shared" si="764"/>
        <v>0</v>
      </c>
      <c r="Z427" s="442">
        <f t="shared" si="764"/>
        <v>0</v>
      </c>
      <c r="AA427" s="442">
        <f t="shared" si="764"/>
        <v>0</v>
      </c>
      <c r="AB427" s="442">
        <f t="shared" si="764"/>
        <v>0</v>
      </c>
      <c r="AC427" s="442">
        <f t="shared" si="764"/>
        <v>0</v>
      </c>
      <c r="AD427" s="442">
        <f t="shared" si="764"/>
        <v>0</v>
      </c>
      <c r="AE427" s="442">
        <f t="shared" si="764"/>
        <v>239892.99177576674</v>
      </c>
      <c r="AF427" s="442">
        <f t="shared" si="764"/>
        <v>0</v>
      </c>
      <c r="AG427" s="442">
        <f t="shared" si="764"/>
        <v>0</v>
      </c>
      <c r="AH427" s="442">
        <f t="shared" si="764"/>
        <v>0</v>
      </c>
      <c r="AI427" s="442">
        <f t="shared" si="764"/>
        <v>0</v>
      </c>
      <c r="AJ427" s="442">
        <f t="shared" si="764"/>
        <v>0</v>
      </c>
      <c r="AK427" s="442">
        <f t="shared" si="764"/>
        <v>0</v>
      </c>
      <c r="AL427" s="442">
        <f t="shared" si="764"/>
        <v>0</v>
      </c>
      <c r="AM427" s="442">
        <f t="shared" si="764"/>
        <v>0</v>
      </c>
      <c r="AN427" s="442">
        <f t="shared" si="764"/>
        <v>0</v>
      </c>
      <c r="AO427" s="442">
        <f t="shared" si="764"/>
        <v>0</v>
      </c>
      <c r="AP427" s="442">
        <f t="shared" ref="AP427:BQ427" si="765">AP430</f>
        <v>0</v>
      </c>
      <c r="AQ427" s="442">
        <f t="shared" si="765"/>
        <v>0</v>
      </c>
      <c r="AR427" s="442">
        <f t="shared" si="765"/>
        <v>0</v>
      </c>
      <c r="AS427" s="442">
        <f t="shared" si="765"/>
        <v>0</v>
      </c>
      <c r="AT427" s="442">
        <f t="shared" si="765"/>
        <v>0</v>
      </c>
      <c r="AU427" s="442">
        <f t="shared" si="765"/>
        <v>0</v>
      </c>
      <c r="AV427" s="442">
        <f t="shared" si="765"/>
        <v>0</v>
      </c>
      <c r="AW427" s="442">
        <f t="shared" si="765"/>
        <v>0</v>
      </c>
      <c r="AX427" s="442">
        <f t="shared" si="765"/>
        <v>0</v>
      </c>
      <c r="AY427" s="442">
        <f t="shared" si="765"/>
        <v>0</v>
      </c>
      <c r="AZ427" s="442">
        <f t="shared" si="765"/>
        <v>0</v>
      </c>
      <c r="BA427" s="442">
        <f t="shared" si="765"/>
        <v>0</v>
      </c>
      <c r="BB427" s="442">
        <f t="shared" si="765"/>
        <v>0</v>
      </c>
      <c r="BC427" s="442">
        <f t="shared" si="765"/>
        <v>0</v>
      </c>
      <c r="BD427" s="442">
        <f t="shared" si="765"/>
        <v>0</v>
      </c>
      <c r="BE427" s="442">
        <f t="shared" si="765"/>
        <v>0</v>
      </c>
      <c r="BF427" s="442">
        <f t="shared" si="765"/>
        <v>0</v>
      </c>
      <c r="BG427" s="442">
        <f t="shared" si="765"/>
        <v>0</v>
      </c>
      <c r="BH427" s="442">
        <f t="shared" si="765"/>
        <v>0</v>
      </c>
      <c r="BI427" s="442">
        <f t="shared" si="765"/>
        <v>0</v>
      </c>
      <c r="BJ427" s="442">
        <f t="shared" si="765"/>
        <v>0</v>
      </c>
      <c r="BK427" s="442">
        <f t="shared" si="765"/>
        <v>0</v>
      </c>
      <c r="BL427" s="442">
        <f t="shared" si="765"/>
        <v>0</v>
      </c>
      <c r="BM427" s="442">
        <f t="shared" si="765"/>
        <v>0</v>
      </c>
      <c r="BN427" s="442">
        <f t="shared" si="765"/>
        <v>0</v>
      </c>
      <c r="BO427" s="442">
        <f t="shared" si="765"/>
        <v>0</v>
      </c>
      <c r="BP427" s="442">
        <f t="shared" si="765"/>
        <v>0</v>
      </c>
      <c r="BQ427" s="442">
        <f t="shared" si="765"/>
        <v>0</v>
      </c>
      <c r="BR427" s="442"/>
      <c r="BS427" s="442">
        <f>SUM(J427:U427)</f>
        <v>0</v>
      </c>
      <c r="BT427" s="442">
        <f>SUM(V427:AG427)</f>
        <v>239892.99177576674</v>
      </c>
      <c r="BU427" s="442">
        <f>SUM(AH427:AS427)</f>
        <v>0</v>
      </c>
      <c r="BV427" s="442">
        <f>SUM(AT427:BE427)</f>
        <v>0</v>
      </c>
      <c r="BW427" s="442">
        <f>SUM(BF427:BQ427)</f>
        <v>0</v>
      </c>
      <c r="BX427" s="442">
        <f t="shared" ref="BX427:CY427" si="766">BX430</f>
        <v>0</v>
      </c>
      <c r="BY427" s="442">
        <f t="shared" si="766"/>
        <v>0</v>
      </c>
      <c r="BZ427" s="442">
        <f t="shared" si="766"/>
        <v>0</v>
      </c>
      <c r="CA427" s="442">
        <f t="shared" si="766"/>
        <v>0</v>
      </c>
      <c r="CB427" s="442">
        <f t="shared" si="766"/>
        <v>0</v>
      </c>
      <c r="CC427" s="442">
        <f t="shared" si="766"/>
        <v>0</v>
      </c>
      <c r="CD427" s="442">
        <f t="shared" si="766"/>
        <v>0</v>
      </c>
      <c r="CE427" s="442">
        <f t="shared" si="766"/>
        <v>0</v>
      </c>
      <c r="CF427" s="442">
        <f t="shared" si="766"/>
        <v>0</v>
      </c>
      <c r="CG427" s="442">
        <f t="shared" si="766"/>
        <v>0</v>
      </c>
      <c r="CH427" s="442">
        <f t="shared" si="766"/>
        <v>0</v>
      </c>
      <c r="CI427" s="442">
        <f t="shared" si="766"/>
        <v>0</v>
      </c>
      <c r="CJ427" s="442">
        <f t="shared" si="766"/>
        <v>0</v>
      </c>
      <c r="CK427" s="442">
        <f t="shared" si="766"/>
        <v>0</v>
      </c>
      <c r="CL427" s="442">
        <f t="shared" si="766"/>
        <v>0</v>
      </c>
      <c r="CM427" s="442">
        <f t="shared" si="766"/>
        <v>0</v>
      </c>
      <c r="CN427" s="442">
        <f t="shared" si="766"/>
        <v>0</v>
      </c>
      <c r="CO427" s="442">
        <f t="shared" si="766"/>
        <v>0</v>
      </c>
      <c r="CP427" s="442">
        <f t="shared" si="766"/>
        <v>0</v>
      </c>
      <c r="CQ427" s="442">
        <f t="shared" si="766"/>
        <v>0</v>
      </c>
      <c r="CR427" s="442">
        <f t="shared" si="766"/>
        <v>0</v>
      </c>
      <c r="CS427" s="442">
        <f t="shared" si="766"/>
        <v>0</v>
      </c>
      <c r="CT427" s="442">
        <f t="shared" si="766"/>
        <v>0</v>
      </c>
      <c r="CU427" s="442">
        <f t="shared" si="766"/>
        <v>0</v>
      </c>
      <c r="CV427" s="442">
        <f t="shared" si="766"/>
        <v>0</v>
      </c>
      <c r="CW427" s="442">
        <f t="shared" si="766"/>
        <v>0</v>
      </c>
      <c r="CX427" s="442">
        <f t="shared" si="766"/>
        <v>0</v>
      </c>
      <c r="CY427" s="442">
        <f t="shared" si="766"/>
        <v>0</v>
      </c>
    </row>
    <row r="428" spans="1:103" s="428" customFormat="1" outlineLevel="1">
      <c r="A428" s="460"/>
      <c r="B428" s="506" t="s">
        <v>65</v>
      </c>
      <c r="C428" s="558"/>
      <c r="D428" s="506"/>
      <c r="E428" s="506"/>
      <c r="F428" s="506"/>
      <c r="G428" s="506"/>
      <c r="H428" s="506"/>
      <c r="I428" s="592"/>
      <c r="J428" s="592">
        <f t="shared" ref="J428:AO428" si="767">J425+J426-J427</f>
        <v>0</v>
      </c>
      <c r="K428" s="592">
        <f t="shared" si="767"/>
        <v>0</v>
      </c>
      <c r="L428" s="592">
        <f t="shared" si="767"/>
        <v>0</v>
      </c>
      <c r="M428" s="592">
        <f t="shared" si="767"/>
        <v>0</v>
      </c>
      <c r="N428" s="592">
        <f t="shared" si="767"/>
        <v>0</v>
      </c>
      <c r="O428" s="592">
        <f t="shared" si="767"/>
        <v>0</v>
      </c>
      <c r="P428" s="592">
        <f t="shared" si="767"/>
        <v>22277500</v>
      </c>
      <c r="Q428" s="592">
        <f t="shared" si="767"/>
        <v>25414178.571428571</v>
      </c>
      <c r="R428" s="592">
        <f t="shared" si="767"/>
        <v>28771357.142857142</v>
      </c>
      <c r="S428" s="592">
        <f t="shared" si="767"/>
        <v>32349035.714285713</v>
      </c>
      <c r="T428" s="592">
        <f t="shared" si="767"/>
        <v>36147214.285714284</v>
      </c>
      <c r="U428" s="592">
        <f t="shared" si="767"/>
        <v>40165892.857142858</v>
      </c>
      <c r="V428" s="592">
        <f t="shared" si="767"/>
        <v>44405071.428571433</v>
      </c>
      <c r="W428" s="592">
        <f t="shared" si="767"/>
        <v>48864750</v>
      </c>
      <c r="X428" s="592">
        <f t="shared" si="767"/>
        <v>53544928.571428567</v>
      </c>
      <c r="Y428" s="592">
        <f t="shared" si="767"/>
        <v>58445607.142857134</v>
      </c>
      <c r="Z428" s="592">
        <f t="shared" si="767"/>
        <v>63566785.714285702</v>
      </c>
      <c r="AA428" s="592">
        <f t="shared" si="767"/>
        <v>68908464.285714269</v>
      </c>
      <c r="AB428" s="592">
        <f t="shared" si="767"/>
        <v>74470642.857142836</v>
      </c>
      <c r="AC428" s="592">
        <f t="shared" si="767"/>
        <v>80253321.428571403</v>
      </c>
      <c r="AD428" s="592">
        <f t="shared" si="767"/>
        <v>86256499.999999955</v>
      </c>
      <c r="AE428" s="592">
        <f t="shared" si="767"/>
        <v>86121584.047500238</v>
      </c>
      <c r="AF428" s="592">
        <f t="shared" si="767"/>
        <v>86121584.047500238</v>
      </c>
      <c r="AG428" s="592">
        <f t="shared" si="767"/>
        <v>86121584.047500238</v>
      </c>
      <c r="AH428" s="592">
        <f t="shared" si="767"/>
        <v>86121584.047500238</v>
      </c>
      <c r="AI428" s="592">
        <f t="shared" si="767"/>
        <v>86121584.047500238</v>
      </c>
      <c r="AJ428" s="592">
        <f t="shared" si="767"/>
        <v>86121584.047500238</v>
      </c>
      <c r="AK428" s="592">
        <f t="shared" si="767"/>
        <v>86121584.047500238</v>
      </c>
      <c r="AL428" s="592">
        <f t="shared" si="767"/>
        <v>86121584.047500238</v>
      </c>
      <c r="AM428" s="592">
        <f t="shared" si="767"/>
        <v>86121584.047500238</v>
      </c>
      <c r="AN428" s="592">
        <f t="shared" si="767"/>
        <v>86121584.047500238</v>
      </c>
      <c r="AO428" s="592">
        <f t="shared" si="767"/>
        <v>86121584.047500238</v>
      </c>
      <c r="AP428" s="592">
        <f t="shared" ref="AP428:BU428" si="768">AP425+AP426-AP427</f>
        <v>86121584.047500238</v>
      </c>
      <c r="AQ428" s="592">
        <f t="shared" si="768"/>
        <v>86121584.047500238</v>
      </c>
      <c r="AR428" s="592">
        <f t="shared" si="768"/>
        <v>86121584.047500238</v>
      </c>
      <c r="AS428" s="592">
        <f t="shared" si="768"/>
        <v>86121584.047500238</v>
      </c>
      <c r="AT428" s="592">
        <f t="shared" si="768"/>
        <v>86121584.047500238</v>
      </c>
      <c r="AU428" s="592">
        <f t="shared" si="768"/>
        <v>86121584.047500238</v>
      </c>
      <c r="AV428" s="592">
        <f t="shared" si="768"/>
        <v>86121584.047500238</v>
      </c>
      <c r="AW428" s="592">
        <f t="shared" si="768"/>
        <v>86121584.047500238</v>
      </c>
      <c r="AX428" s="592">
        <f t="shared" si="768"/>
        <v>86121584.047500238</v>
      </c>
      <c r="AY428" s="592">
        <f t="shared" si="768"/>
        <v>86121584.047500238</v>
      </c>
      <c r="AZ428" s="592">
        <f t="shared" si="768"/>
        <v>86121584.047500238</v>
      </c>
      <c r="BA428" s="592">
        <f t="shared" si="768"/>
        <v>86121584.047500238</v>
      </c>
      <c r="BB428" s="592">
        <f t="shared" si="768"/>
        <v>86121584.047500238</v>
      </c>
      <c r="BC428" s="592">
        <f t="shared" si="768"/>
        <v>86121584.047500238</v>
      </c>
      <c r="BD428" s="592">
        <f t="shared" si="768"/>
        <v>86121584.047500238</v>
      </c>
      <c r="BE428" s="592">
        <f t="shared" si="768"/>
        <v>86121584.047500238</v>
      </c>
      <c r="BF428" s="592">
        <f t="shared" si="768"/>
        <v>86121584.047500238</v>
      </c>
      <c r="BG428" s="592">
        <f t="shared" si="768"/>
        <v>86121584.047500238</v>
      </c>
      <c r="BH428" s="592">
        <f t="shared" si="768"/>
        <v>86121584.047500238</v>
      </c>
      <c r="BI428" s="592">
        <f t="shared" si="768"/>
        <v>86121584.047500238</v>
      </c>
      <c r="BJ428" s="592">
        <f t="shared" si="768"/>
        <v>86121584.047500238</v>
      </c>
      <c r="BK428" s="592">
        <f t="shared" si="768"/>
        <v>86121584.047500238</v>
      </c>
      <c r="BL428" s="592">
        <f t="shared" si="768"/>
        <v>86121584.047500238</v>
      </c>
      <c r="BM428" s="592">
        <f t="shared" si="768"/>
        <v>86121584.047500238</v>
      </c>
      <c r="BN428" s="592">
        <f t="shared" si="768"/>
        <v>86121584.047500238</v>
      </c>
      <c r="BO428" s="592">
        <f t="shared" si="768"/>
        <v>86121584.047500238</v>
      </c>
      <c r="BP428" s="592">
        <f t="shared" si="768"/>
        <v>86121584.047500238</v>
      </c>
      <c r="BQ428" s="592">
        <f t="shared" si="768"/>
        <v>86121584.047500238</v>
      </c>
      <c r="BR428" s="592"/>
      <c r="BS428" s="592">
        <f t="shared" ref="BS428:CY428" si="769">BS425+BS426-BS427</f>
        <v>40165892.857142858</v>
      </c>
      <c r="BT428" s="592">
        <f t="shared" si="769"/>
        <v>86121584.047500268</v>
      </c>
      <c r="BU428" s="592">
        <f t="shared" si="769"/>
        <v>86121584.047500268</v>
      </c>
      <c r="BV428" s="592">
        <f t="shared" si="769"/>
        <v>86121584.047500268</v>
      </c>
      <c r="BW428" s="592">
        <f t="shared" si="769"/>
        <v>86121584.047500268</v>
      </c>
      <c r="BX428" s="592">
        <f t="shared" si="769"/>
        <v>86121584.047500268</v>
      </c>
      <c r="BY428" s="592">
        <f t="shared" si="769"/>
        <v>86121584.047500268</v>
      </c>
      <c r="BZ428" s="592">
        <f t="shared" si="769"/>
        <v>86121584.047500268</v>
      </c>
      <c r="CA428" s="592">
        <f t="shared" si="769"/>
        <v>86121584.047500268</v>
      </c>
      <c r="CB428" s="592">
        <f t="shared" si="769"/>
        <v>86121584.047500268</v>
      </c>
      <c r="CC428" s="592">
        <f t="shared" si="769"/>
        <v>86121584.047500268</v>
      </c>
      <c r="CD428" s="592">
        <f t="shared" si="769"/>
        <v>86121584.047500268</v>
      </c>
      <c r="CE428" s="592">
        <f t="shared" si="769"/>
        <v>86121584.047500268</v>
      </c>
      <c r="CF428" s="592">
        <f t="shared" si="769"/>
        <v>86121584.047500268</v>
      </c>
      <c r="CG428" s="592">
        <f t="shared" si="769"/>
        <v>86121584.047500268</v>
      </c>
      <c r="CH428" s="592">
        <f t="shared" si="769"/>
        <v>86121584.047500268</v>
      </c>
      <c r="CI428" s="592">
        <f t="shared" si="769"/>
        <v>86121584.047500268</v>
      </c>
      <c r="CJ428" s="592">
        <f t="shared" si="769"/>
        <v>86121584.047500268</v>
      </c>
      <c r="CK428" s="592">
        <f t="shared" si="769"/>
        <v>86121584.047500268</v>
      </c>
      <c r="CL428" s="592">
        <f t="shared" si="769"/>
        <v>86121584.047500268</v>
      </c>
      <c r="CM428" s="592">
        <f t="shared" si="769"/>
        <v>86121584.047500268</v>
      </c>
      <c r="CN428" s="592">
        <f t="shared" si="769"/>
        <v>86121584.047500268</v>
      </c>
      <c r="CO428" s="592">
        <f t="shared" si="769"/>
        <v>86121584.047500268</v>
      </c>
      <c r="CP428" s="592">
        <f t="shared" si="769"/>
        <v>86121584.047500268</v>
      </c>
      <c r="CQ428" s="592">
        <f t="shared" si="769"/>
        <v>86121584.047500268</v>
      </c>
      <c r="CR428" s="592">
        <f t="shared" si="769"/>
        <v>86121584.047500268</v>
      </c>
      <c r="CS428" s="592">
        <f t="shared" si="769"/>
        <v>86121584.047500268</v>
      </c>
      <c r="CT428" s="592">
        <f t="shared" si="769"/>
        <v>86121584.047500268</v>
      </c>
      <c r="CU428" s="592">
        <f t="shared" si="769"/>
        <v>86121584.047500268</v>
      </c>
      <c r="CV428" s="592">
        <f t="shared" si="769"/>
        <v>86121584.047500268</v>
      </c>
      <c r="CW428" s="592">
        <f t="shared" si="769"/>
        <v>86121584.047500268</v>
      </c>
      <c r="CX428" s="592">
        <f t="shared" si="769"/>
        <v>86121584.047500268</v>
      </c>
      <c r="CY428" s="592">
        <f t="shared" si="769"/>
        <v>86121584.047500268</v>
      </c>
    </row>
    <row r="429" spans="1:103" outlineLevel="1">
      <c r="B429" s="684"/>
      <c r="C429" s="685"/>
      <c r="D429" s="684"/>
      <c r="E429" s="684"/>
      <c r="F429" s="684"/>
      <c r="G429" s="684"/>
      <c r="H429" s="684"/>
      <c r="I429" s="686"/>
      <c r="J429" s="687"/>
      <c r="K429" s="687"/>
      <c r="L429" s="687"/>
      <c r="M429" s="687"/>
      <c r="N429" s="687"/>
      <c r="O429" s="687"/>
      <c r="P429" s="687"/>
      <c r="Q429" s="687"/>
      <c r="R429" s="687"/>
      <c r="S429" s="687"/>
      <c r="T429" s="687"/>
      <c r="U429" s="687"/>
      <c r="V429" s="687"/>
      <c r="W429" s="687"/>
      <c r="X429" s="687"/>
      <c r="Y429" s="687"/>
      <c r="Z429" s="687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7"/>
      <c r="BL429" s="687"/>
      <c r="BM429" s="687"/>
      <c r="BN429" s="687"/>
      <c r="BO429" s="687"/>
      <c r="BP429" s="687"/>
      <c r="BQ429" s="687"/>
      <c r="BR429" s="686"/>
      <c r="BS429" s="688"/>
      <c r="BT429" s="688"/>
      <c r="BU429" s="688"/>
      <c r="BV429" s="688"/>
      <c r="BW429" s="686"/>
      <c r="BX429" s="686"/>
      <c r="BY429" s="686"/>
      <c r="BZ429" s="686"/>
      <c r="CA429" s="686"/>
      <c r="CB429" s="686"/>
      <c r="CC429" s="686"/>
      <c r="CD429" s="686"/>
      <c r="CE429" s="686"/>
      <c r="CF429" s="686"/>
      <c r="CG429" s="686"/>
      <c r="CH429" s="686"/>
      <c r="CI429" s="686"/>
      <c r="CJ429" s="686"/>
      <c r="CK429" s="686"/>
      <c r="CL429" s="686"/>
      <c r="CM429" s="686"/>
      <c r="CN429" s="686"/>
      <c r="CO429" s="686"/>
      <c r="CP429" s="686"/>
      <c r="CQ429" s="686"/>
      <c r="CR429" s="686"/>
      <c r="CS429" s="686"/>
      <c r="CT429" s="686"/>
      <c r="CU429" s="686"/>
      <c r="CV429" s="686"/>
    </row>
    <row r="430" spans="1:103" outlineLevel="1">
      <c r="B430" s="606" t="s">
        <v>117</v>
      </c>
      <c r="C430" s="467"/>
      <c r="D430" s="469"/>
      <c r="E430" s="469"/>
      <c r="F430" s="469"/>
      <c r="G430" s="469"/>
      <c r="H430" s="469"/>
      <c r="I430" s="559"/>
      <c r="J430" s="609">
        <f t="shared" ref="J430:AO430" si="770">IFERROR(J432*J14/J14,0)</f>
        <v>0</v>
      </c>
      <c r="K430" s="609">
        <f t="shared" si="770"/>
        <v>0</v>
      </c>
      <c r="L430" s="609">
        <f t="shared" si="770"/>
        <v>0</v>
      </c>
      <c r="M430" s="609">
        <f t="shared" si="770"/>
        <v>0</v>
      </c>
      <c r="N430" s="609">
        <f t="shared" si="770"/>
        <v>0</v>
      </c>
      <c r="O430" s="609">
        <f t="shared" si="770"/>
        <v>0</v>
      </c>
      <c r="P430" s="609">
        <f t="shared" si="770"/>
        <v>0</v>
      </c>
      <c r="Q430" s="609">
        <f t="shared" si="770"/>
        <v>0</v>
      </c>
      <c r="R430" s="609">
        <f t="shared" si="770"/>
        <v>0</v>
      </c>
      <c r="S430" s="609">
        <f t="shared" si="770"/>
        <v>0</v>
      </c>
      <c r="T430" s="609">
        <f t="shared" si="770"/>
        <v>0</v>
      </c>
      <c r="U430" s="609">
        <f t="shared" si="770"/>
        <v>0</v>
      </c>
      <c r="V430" s="609">
        <f t="shared" si="770"/>
        <v>0</v>
      </c>
      <c r="W430" s="609">
        <f t="shared" si="770"/>
        <v>0</v>
      </c>
      <c r="X430" s="609">
        <f t="shared" si="770"/>
        <v>0</v>
      </c>
      <c r="Y430" s="609">
        <f t="shared" si="770"/>
        <v>0</v>
      </c>
      <c r="Z430" s="609">
        <f t="shared" si="770"/>
        <v>0</v>
      </c>
      <c r="AA430" s="609">
        <f t="shared" si="770"/>
        <v>0</v>
      </c>
      <c r="AB430" s="609">
        <f t="shared" si="770"/>
        <v>0</v>
      </c>
      <c r="AC430" s="609">
        <f t="shared" si="770"/>
        <v>0</v>
      </c>
      <c r="AD430" s="609">
        <f t="shared" si="770"/>
        <v>0</v>
      </c>
      <c r="AE430" s="609">
        <f t="shared" si="770"/>
        <v>239892.99177576674</v>
      </c>
      <c r="AF430" s="609">
        <f t="shared" si="770"/>
        <v>0</v>
      </c>
      <c r="AG430" s="609">
        <f t="shared" si="770"/>
        <v>0</v>
      </c>
      <c r="AH430" s="609">
        <f t="shared" si="770"/>
        <v>0</v>
      </c>
      <c r="AI430" s="609">
        <f t="shared" si="770"/>
        <v>0</v>
      </c>
      <c r="AJ430" s="609">
        <f t="shared" si="770"/>
        <v>0</v>
      </c>
      <c r="AK430" s="609">
        <f t="shared" si="770"/>
        <v>0</v>
      </c>
      <c r="AL430" s="609">
        <f t="shared" si="770"/>
        <v>0</v>
      </c>
      <c r="AM430" s="609">
        <f t="shared" si="770"/>
        <v>0</v>
      </c>
      <c r="AN430" s="609">
        <f t="shared" si="770"/>
        <v>0</v>
      </c>
      <c r="AO430" s="609">
        <f t="shared" si="770"/>
        <v>0</v>
      </c>
      <c r="AP430" s="609">
        <f t="shared" ref="AP430:BQ430" si="771">IFERROR(AP432*AP14/AP14,0)</f>
        <v>0</v>
      </c>
      <c r="AQ430" s="609">
        <f t="shared" si="771"/>
        <v>0</v>
      </c>
      <c r="AR430" s="609">
        <f t="shared" si="771"/>
        <v>0</v>
      </c>
      <c r="AS430" s="609">
        <f t="shared" si="771"/>
        <v>0</v>
      </c>
      <c r="AT430" s="609">
        <f t="shared" si="771"/>
        <v>0</v>
      </c>
      <c r="AU430" s="609">
        <f t="shared" si="771"/>
        <v>0</v>
      </c>
      <c r="AV430" s="609">
        <f t="shared" si="771"/>
        <v>0</v>
      </c>
      <c r="AW430" s="609">
        <f t="shared" si="771"/>
        <v>0</v>
      </c>
      <c r="AX430" s="609">
        <f t="shared" si="771"/>
        <v>0</v>
      </c>
      <c r="AY430" s="609">
        <f t="shared" si="771"/>
        <v>0</v>
      </c>
      <c r="AZ430" s="609">
        <f t="shared" si="771"/>
        <v>0</v>
      </c>
      <c r="BA430" s="609">
        <f t="shared" si="771"/>
        <v>0</v>
      </c>
      <c r="BB430" s="609">
        <f t="shared" si="771"/>
        <v>0</v>
      </c>
      <c r="BC430" s="609">
        <f t="shared" si="771"/>
        <v>0</v>
      </c>
      <c r="BD430" s="609">
        <f t="shared" si="771"/>
        <v>0</v>
      </c>
      <c r="BE430" s="609">
        <f t="shared" si="771"/>
        <v>0</v>
      </c>
      <c r="BF430" s="609">
        <f t="shared" si="771"/>
        <v>0</v>
      </c>
      <c r="BG430" s="609">
        <f t="shared" si="771"/>
        <v>0</v>
      </c>
      <c r="BH430" s="609">
        <f t="shared" si="771"/>
        <v>0</v>
      </c>
      <c r="BI430" s="609">
        <f t="shared" si="771"/>
        <v>0</v>
      </c>
      <c r="BJ430" s="609">
        <f t="shared" si="771"/>
        <v>0</v>
      </c>
      <c r="BK430" s="609">
        <f t="shared" si="771"/>
        <v>0</v>
      </c>
      <c r="BL430" s="609">
        <f t="shared" si="771"/>
        <v>0</v>
      </c>
      <c r="BM430" s="609">
        <f t="shared" si="771"/>
        <v>0</v>
      </c>
      <c r="BN430" s="609">
        <f t="shared" si="771"/>
        <v>0</v>
      </c>
      <c r="BO430" s="609">
        <f t="shared" si="771"/>
        <v>0</v>
      </c>
      <c r="BP430" s="609">
        <f t="shared" si="771"/>
        <v>0</v>
      </c>
      <c r="BQ430" s="609">
        <f t="shared" si="771"/>
        <v>0</v>
      </c>
      <c r="BR430" s="559"/>
      <c r="BS430" s="610">
        <f>SUM(N430:Q430)</f>
        <v>0</v>
      </c>
      <c r="BT430" s="610">
        <f>SUM(R430:U430)</f>
        <v>0</v>
      </c>
      <c r="BU430" s="610">
        <f>SUM(V430:Y430)</f>
        <v>0</v>
      </c>
      <c r="BV430" s="610">
        <f>SUM(Z430:AC430)</f>
        <v>0</v>
      </c>
      <c r="BW430" s="609">
        <f>SUM(AD430:AG430)</f>
        <v>239892.99177576674</v>
      </c>
      <c r="BX430" s="609">
        <f t="shared" ref="BX430:CY430" si="772">IFERROR(BX432*BX14/BX14,0)</f>
        <v>0</v>
      </c>
      <c r="BY430" s="609">
        <f t="shared" si="772"/>
        <v>0</v>
      </c>
      <c r="BZ430" s="609">
        <f t="shared" si="772"/>
        <v>0</v>
      </c>
      <c r="CA430" s="609">
        <f t="shared" si="772"/>
        <v>0</v>
      </c>
      <c r="CB430" s="609">
        <f t="shared" si="772"/>
        <v>0</v>
      </c>
      <c r="CC430" s="609">
        <f t="shared" si="772"/>
        <v>0</v>
      </c>
      <c r="CD430" s="609">
        <f t="shared" si="772"/>
        <v>0</v>
      </c>
      <c r="CE430" s="609">
        <f t="shared" si="772"/>
        <v>0</v>
      </c>
      <c r="CF430" s="609">
        <f t="shared" si="772"/>
        <v>0</v>
      </c>
      <c r="CG430" s="609">
        <f t="shared" si="772"/>
        <v>0</v>
      </c>
      <c r="CH430" s="609">
        <f t="shared" si="772"/>
        <v>0</v>
      </c>
      <c r="CI430" s="609">
        <f t="shared" si="772"/>
        <v>0</v>
      </c>
      <c r="CJ430" s="609">
        <f t="shared" si="772"/>
        <v>0</v>
      </c>
      <c r="CK430" s="609">
        <f t="shared" si="772"/>
        <v>0</v>
      </c>
      <c r="CL430" s="609">
        <f t="shared" si="772"/>
        <v>0</v>
      </c>
      <c r="CM430" s="609">
        <f t="shared" si="772"/>
        <v>0</v>
      </c>
      <c r="CN430" s="609">
        <f t="shared" si="772"/>
        <v>0</v>
      </c>
      <c r="CO430" s="609">
        <f t="shared" si="772"/>
        <v>0</v>
      </c>
      <c r="CP430" s="609">
        <f t="shared" si="772"/>
        <v>0</v>
      </c>
      <c r="CQ430" s="609">
        <f t="shared" si="772"/>
        <v>0</v>
      </c>
      <c r="CR430" s="609">
        <f t="shared" si="772"/>
        <v>0</v>
      </c>
      <c r="CS430" s="609">
        <f t="shared" si="772"/>
        <v>0</v>
      </c>
      <c r="CT430" s="609">
        <f t="shared" si="772"/>
        <v>0</v>
      </c>
      <c r="CU430" s="609">
        <f t="shared" si="772"/>
        <v>0</v>
      </c>
      <c r="CV430" s="609">
        <f t="shared" si="772"/>
        <v>0</v>
      </c>
      <c r="CW430" s="609">
        <f t="shared" si="772"/>
        <v>0</v>
      </c>
      <c r="CX430" s="609">
        <f t="shared" si="772"/>
        <v>0</v>
      </c>
      <c r="CY430" s="679">
        <f t="shared" si="772"/>
        <v>0</v>
      </c>
    </row>
    <row r="431" spans="1:103" outlineLevel="1">
      <c r="B431" s="565" t="s">
        <v>111</v>
      </c>
      <c r="C431" s="464"/>
      <c r="I431" s="535"/>
      <c r="J431" s="442">
        <f t="shared" ref="J431:AO431" si="773">IFERROR(J432*J16/J16,0)</f>
        <v>0</v>
      </c>
      <c r="K431" s="442">
        <f t="shared" si="773"/>
        <v>0</v>
      </c>
      <c r="L431" s="442">
        <f t="shared" si="773"/>
        <v>0</v>
      </c>
      <c r="M431" s="442">
        <f t="shared" si="773"/>
        <v>0</v>
      </c>
      <c r="N431" s="442">
        <f t="shared" si="773"/>
        <v>0</v>
      </c>
      <c r="O431" s="442">
        <f t="shared" si="773"/>
        <v>0</v>
      </c>
      <c r="P431" s="442">
        <f t="shared" si="773"/>
        <v>0</v>
      </c>
      <c r="Q431" s="442">
        <f t="shared" si="773"/>
        <v>0</v>
      </c>
      <c r="R431" s="442">
        <f t="shared" si="773"/>
        <v>0</v>
      </c>
      <c r="S431" s="442">
        <f t="shared" si="773"/>
        <v>0</v>
      </c>
      <c r="T431" s="442">
        <f t="shared" si="773"/>
        <v>0</v>
      </c>
      <c r="U431" s="442">
        <f t="shared" si="773"/>
        <v>0</v>
      </c>
      <c r="V431" s="442">
        <f t="shared" si="773"/>
        <v>0</v>
      </c>
      <c r="W431" s="442">
        <f t="shared" si="773"/>
        <v>0</v>
      </c>
      <c r="X431" s="442">
        <f t="shared" si="773"/>
        <v>0</v>
      </c>
      <c r="Y431" s="442">
        <f t="shared" si="773"/>
        <v>0</v>
      </c>
      <c r="Z431" s="442">
        <f t="shared" si="773"/>
        <v>0</v>
      </c>
      <c r="AA431" s="442">
        <f t="shared" si="773"/>
        <v>0</v>
      </c>
      <c r="AB431" s="442">
        <f t="shared" si="773"/>
        <v>0</v>
      </c>
      <c r="AC431" s="442">
        <f t="shared" si="773"/>
        <v>0</v>
      </c>
      <c r="AD431" s="442">
        <f t="shared" si="773"/>
        <v>0</v>
      </c>
      <c r="AE431" s="442">
        <f t="shared" si="773"/>
        <v>239892.99177576674</v>
      </c>
      <c r="AF431" s="442">
        <f t="shared" si="773"/>
        <v>239892.99177576674</v>
      </c>
      <c r="AG431" s="442">
        <f t="shared" si="773"/>
        <v>239892.99177576674</v>
      </c>
      <c r="AH431" s="442">
        <f t="shared" si="773"/>
        <v>239892.99177576674</v>
      </c>
      <c r="AI431" s="442">
        <f t="shared" si="773"/>
        <v>239892.99177576674</v>
      </c>
      <c r="AJ431" s="442">
        <f t="shared" si="773"/>
        <v>239892.99177576674</v>
      </c>
      <c r="AK431" s="442">
        <f t="shared" si="773"/>
        <v>239892.99177576674</v>
      </c>
      <c r="AL431" s="442">
        <f t="shared" si="773"/>
        <v>239892.99177576674</v>
      </c>
      <c r="AM431" s="442">
        <f t="shared" si="773"/>
        <v>239892.99177576674</v>
      </c>
      <c r="AN431" s="442">
        <f t="shared" si="773"/>
        <v>239892.99177576674</v>
      </c>
      <c r="AO431" s="442">
        <f t="shared" si="773"/>
        <v>239892.99177576674</v>
      </c>
      <c r="AP431" s="442">
        <f t="shared" ref="AP431:BU431" si="774">IFERROR(AP432*AP16/AP16,0)</f>
        <v>239892.99177576674</v>
      </c>
      <c r="AQ431" s="442">
        <f t="shared" si="774"/>
        <v>239892.99177576674</v>
      </c>
      <c r="AR431" s="442">
        <f t="shared" si="774"/>
        <v>239892.99177576674</v>
      </c>
      <c r="AS431" s="442">
        <f t="shared" si="774"/>
        <v>239892.99177576674</v>
      </c>
      <c r="AT431" s="442">
        <f t="shared" si="774"/>
        <v>239892.99177576674</v>
      </c>
      <c r="AU431" s="442">
        <f t="shared" si="774"/>
        <v>239892.99177576674</v>
      </c>
      <c r="AV431" s="442">
        <f t="shared" si="774"/>
        <v>239892.99177576674</v>
      </c>
      <c r="AW431" s="442">
        <f t="shared" si="774"/>
        <v>239892.99177576674</v>
      </c>
      <c r="AX431" s="442">
        <f t="shared" si="774"/>
        <v>239892.99177576674</v>
      </c>
      <c r="AY431" s="442">
        <f t="shared" si="774"/>
        <v>239892.99177576674</v>
      </c>
      <c r="AZ431" s="442">
        <f t="shared" si="774"/>
        <v>239892.99177576674</v>
      </c>
      <c r="BA431" s="442">
        <f t="shared" si="774"/>
        <v>239892.99177576674</v>
      </c>
      <c r="BB431" s="442">
        <f t="shared" si="774"/>
        <v>239892.99177576674</v>
      </c>
      <c r="BC431" s="442">
        <f t="shared" si="774"/>
        <v>239892.99177576674</v>
      </c>
      <c r="BD431" s="442">
        <f t="shared" si="774"/>
        <v>239892.99177576674</v>
      </c>
      <c r="BE431" s="442">
        <f t="shared" si="774"/>
        <v>239892.99177576674</v>
      </c>
      <c r="BF431" s="442">
        <f t="shared" si="774"/>
        <v>239892.99177576674</v>
      </c>
      <c r="BG431" s="442">
        <f t="shared" si="774"/>
        <v>239892.99177576674</v>
      </c>
      <c r="BH431" s="442">
        <f t="shared" si="774"/>
        <v>239892.99177576674</v>
      </c>
      <c r="BI431" s="442">
        <f t="shared" si="774"/>
        <v>239892.99177576674</v>
      </c>
      <c r="BJ431" s="442">
        <f t="shared" si="774"/>
        <v>239892.99177576674</v>
      </c>
      <c r="BK431" s="442">
        <f t="shared" si="774"/>
        <v>239892.99177576674</v>
      </c>
      <c r="BL431" s="442">
        <f t="shared" si="774"/>
        <v>239892.99177576674</v>
      </c>
      <c r="BM431" s="442">
        <f t="shared" si="774"/>
        <v>239892.99177576674</v>
      </c>
      <c r="BN431" s="442">
        <f t="shared" si="774"/>
        <v>239892.99177576674</v>
      </c>
      <c r="BO431" s="442">
        <f t="shared" si="774"/>
        <v>239892.99177576674</v>
      </c>
      <c r="BP431" s="442">
        <f t="shared" si="774"/>
        <v>239892.99177576674</v>
      </c>
      <c r="BQ431" s="442">
        <f t="shared" si="774"/>
        <v>239892.99177576674</v>
      </c>
      <c r="BR431" s="535"/>
      <c r="BS431" s="520">
        <f>SUM(N431:Q431)</f>
        <v>0</v>
      </c>
      <c r="BT431" s="520">
        <f>SUM(R431:U431)</f>
        <v>0</v>
      </c>
      <c r="BU431" s="520">
        <f>SUM(V431:Y431)</f>
        <v>0</v>
      </c>
      <c r="BV431" s="520">
        <f>SUM(Z431:AC431)</f>
        <v>0</v>
      </c>
      <c r="BW431" s="535">
        <f>SUM(AD431:AG431)</f>
        <v>719678.97532730026</v>
      </c>
      <c r="BX431" s="442">
        <f t="shared" ref="BX431:CY431" si="775">IFERROR(BX432*BX16/BX16,0)</f>
        <v>2878715.901309201</v>
      </c>
      <c r="BY431" s="442">
        <f t="shared" si="775"/>
        <v>2878715.901309201</v>
      </c>
      <c r="BZ431" s="442">
        <f t="shared" si="775"/>
        <v>2878715.901309201</v>
      </c>
      <c r="CA431" s="442">
        <f t="shared" si="775"/>
        <v>2878715.901309201</v>
      </c>
      <c r="CB431" s="442">
        <f t="shared" si="775"/>
        <v>2878715.901309201</v>
      </c>
      <c r="CC431" s="442">
        <f t="shared" si="775"/>
        <v>2878715.901309201</v>
      </c>
      <c r="CD431" s="442">
        <f t="shared" si="775"/>
        <v>2878715.901309201</v>
      </c>
      <c r="CE431" s="442">
        <f t="shared" si="775"/>
        <v>2878715.901309201</v>
      </c>
      <c r="CF431" s="442">
        <f t="shared" si="775"/>
        <v>2878715.901309201</v>
      </c>
      <c r="CG431" s="442">
        <f t="shared" si="775"/>
        <v>2878715.901309201</v>
      </c>
      <c r="CH431" s="442">
        <f t="shared" si="775"/>
        <v>2878715.901309201</v>
      </c>
      <c r="CI431" s="442">
        <f t="shared" si="775"/>
        <v>2878715.901309201</v>
      </c>
      <c r="CJ431" s="442">
        <f t="shared" si="775"/>
        <v>2878715.901309201</v>
      </c>
      <c r="CK431" s="442">
        <f t="shared" si="775"/>
        <v>2878715.901309201</v>
      </c>
      <c r="CL431" s="442">
        <f t="shared" si="775"/>
        <v>2878715.901309201</v>
      </c>
      <c r="CM431" s="442">
        <f t="shared" si="775"/>
        <v>2878715.901309201</v>
      </c>
      <c r="CN431" s="442">
        <f t="shared" si="775"/>
        <v>2878715.901309201</v>
      </c>
      <c r="CO431" s="442">
        <f t="shared" si="775"/>
        <v>2878715.901309201</v>
      </c>
      <c r="CP431" s="442">
        <f t="shared" si="775"/>
        <v>2878715.901309201</v>
      </c>
      <c r="CQ431" s="442">
        <f t="shared" si="775"/>
        <v>2878715.901309201</v>
      </c>
      <c r="CR431" s="442">
        <f t="shared" si="775"/>
        <v>2878715.901309201</v>
      </c>
      <c r="CS431" s="442">
        <f t="shared" si="775"/>
        <v>2878715.901309201</v>
      </c>
      <c r="CT431" s="442">
        <f t="shared" si="775"/>
        <v>2878715.901309201</v>
      </c>
      <c r="CU431" s="442">
        <f t="shared" si="775"/>
        <v>2878715.901309201</v>
      </c>
      <c r="CV431" s="442">
        <f t="shared" si="775"/>
        <v>2878715.901309201</v>
      </c>
      <c r="CW431" s="442">
        <f t="shared" si="775"/>
        <v>2878715.901309201</v>
      </c>
      <c r="CX431" s="442">
        <f t="shared" si="775"/>
        <v>2159036.9259818941</v>
      </c>
      <c r="CY431" s="566">
        <f t="shared" si="775"/>
        <v>0</v>
      </c>
    </row>
    <row r="432" spans="1:103" outlineLevel="1">
      <c r="B432" s="567" t="s">
        <v>114</v>
      </c>
      <c r="C432" s="478"/>
      <c r="D432" s="480"/>
      <c r="E432" s="480"/>
      <c r="F432" s="480"/>
      <c r="G432" s="480"/>
      <c r="H432" s="480"/>
      <c r="I432" s="681"/>
      <c r="J432" s="570">
        <f t="shared" ref="J432:AO432" si="776">IFERROR($C426/$C427*J18/J18*J9/12,0)</f>
        <v>0</v>
      </c>
      <c r="K432" s="570">
        <f t="shared" si="776"/>
        <v>0</v>
      </c>
      <c r="L432" s="570">
        <f t="shared" si="776"/>
        <v>0</v>
      </c>
      <c r="M432" s="570">
        <f t="shared" si="776"/>
        <v>0</v>
      </c>
      <c r="N432" s="570">
        <f t="shared" si="776"/>
        <v>0</v>
      </c>
      <c r="O432" s="570">
        <f t="shared" si="776"/>
        <v>0</v>
      </c>
      <c r="P432" s="570">
        <f t="shared" si="776"/>
        <v>0</v>
      </c>
      <c r="Q432" s="570">
        <f t="shared" si="776"/>
        <v>0</v>
      </c>
      <c r="R432" s="570">
        <f t="shared" si="776"/>
        <v>0</v>
      </c>
      <c r="S432" s="570">
        <f t="shared" si="776"/>
        <v>0</v>
      </c>
      <c r="T432" s="570">
        <f t="shared" si="776"/>
        <v>0</v>
      </c>
      <c r="U432" s="570">
        <f t="shared" si="776"/>
        <v>0</v>
      </c>
      <c r="V432" s="570">
        <f t="shared" si="776"/>
        <v>0</v>
      </c>
      <c r="W432" s="570">
        <f t="shared" si="776"/>
        <v>0</v>
      </c>
      <c r="X432" s="570">
        <f t="shared" si="776"/>
        <v>0</v>
      </c>
      <c r="Y432" s="570">
        <f t="shared" si="776"/>
        <v>0</v>
      </c>
      <c r="Z432" s="570">
        <f t="shared" si="776"/>
        <v>0</v>
      </c>
      <c r="AA432" s="570">
        <f t="shared" si="776"/>
        <v>0</v>
      </c>
      <c r="AB432" s="570">
        <f t="shared" si="776"/>
        <v>0</v>
      </c>
      <c r="AC432" s="570">
        <f t="shared" si="776"/>
        <v>0</v>
      </c>
      <c r="AD432" s="570">
        <f t="shared" si="776"/>
        <v>0</v>
      </c>
      <c r="AE432" s="570">
        <f t="shared" si="776"/>
        <v>239892.99177576674</v>
      </c>
      <c r="AF432" s="570">
        <f t="shared" si="776"/>
        <v>239892.99177576674</v>
      </c>
      <c r="AG432" s="570">
        <f t="shared" si="776"/>
        <v>239892.99177576674</v>
      </c>
      <c r="AH432" s="570">
        <f t="shared" si="776"/>
        <v>239892.99177576674</v>
      </c>
      <c r="AI432" s="570">
        <f t="shared" si="776"/>
        <v>239892.99177576674</v>
      </c>
      <c r="AJ432" s="570">
        <f t="shared" si="776"/>
        <v>239892.99177576674</v>
      </c>
      <c r="AK432" s="570">
        <f t="shared" si="776"/>
        <v>239892.99177576674</v>
      </c>
      <c r="AL432" s="570">
        <f t="shared" si="776"/>
        <v>239892.99177576674</v>
      </c>
      <c r="AM432" s="570">
        <f t="shared" si="776"/>
        <v>239892.99177576674</v>
      </c>
      <c r="AN432" s="570">
        <f t="shared" si="776"/>
        <v>239892.99177576674</v>
      </c>
      <c r="AO432" s="570">
        <f t="shared" si="776"/>
        <v>239892.99177576674</v>
      </c>
      <c r="AP432" s="570">
        <f t="shared" ref="AP432:BQ432" si="777">IFERROR($C426/$C427*AP18/AP18*AP9/12,0)</f>
        <v>239892.99177576674</v>
      </c>
      <c r="AQ432" s="570">
        <f t="shared" si="777"/>
        <v>239892.99177576674</v>
      </c>
      <c r="AR432" s="570">
        <f t="shared" si="777"/>
        <v>239892.99177576674</v>
      </c>
      <c r="AS432" s="570">
        <f t="shared" si="777"/>
        <v>239892.99177576674</v>
      </c>
      <c r="AT432" s="570">
        <f t="shared" si="777"/>
        <v>239892.99177576674</v>
      </c>
      <c r="AU432" s="570">
        <f t="shared" si="777"/>
        <v>239892.99177576674</v>
      </c>
      <c r="AV432" s="570">
        <f t="shared" si="777"/>
        <v>239892.99177576674</v>
      </c>
      <c r="AW432" s="570">
        <f t="shared" si="777"/>
        <v>239892.99177576674</v>
      </c>
      <c r="AX432" s="570">
        <f t="shared" si="777"/>
        <v>239892.99177576674</v>
      </c>
      <c r="AY432" s="570">
        <f t="shared" si="777"/>
        <v>239892.99177576674</v>
      </c>
      <c r="AZ432" s="570">
        <f t="shared" si="777"/>
        <v>239892.99177576674</v>
      </c>
      <c r="BA432" s="570">
        <f t="shared" si="777"/>
        <v>239892.99177576674</v>
      </c>
      <c r="BB432" s="570">
        <f t="shared" si="777"/>
        <v>239892.99177576674</v>
      </c>
      <c r="BC432" s="570">
        <f t="shared" si="777"/>
        <v>239892.99177576674</v>
      </c>
      <c r="BD432" s="570">
        <f t="shared" si="777"/>
        <v>239892.99177576674</v>
      </c>
      <c r="BE432" s="570">
        <f t="shared" si="777"/>
        <v>239892.99177576674</v>
      </c>
      <c r="BF432" s="570">
        <f t="shared" si="777"/>
        <v>239892.99177576674</v>
      </c>
      <c r="BG432" s="570">
        <f t="shared" si="777"/>
        <v>239892.99177576674</v>
      </c>
      <c r="BH432" s="570">
        <f t="shared" si="777"/>
        <v>239892.99177576674</v>
      </c>
      <c r="BI432" s="570">
        <f t="shared" si="777"/>
        <v>239892.99177576674</v>
      </c>
      <c r="BJ432" s="570">
        <f t="shared" si="777"/>
        <v>239892.99177576674</v>
      </c>
      <c r="BK432" s="570">
        <f t="shared" si="777"/>
        <v>239892.99177576674</v>
      </c>
      <c r="BL432" s="570">
        <f t="shared" si="777"/>
        <v>239892.99177576674</v>
      </c>
      <c r="BM432" s="570">
        <f t="shared" si="777"/>
        <v>239892.99177576674</v>
      </c>
      <c r="BN432" s="570">
        <f t="shared" si="777"/>
        <v>239892.99177576674</v>
      </c>
      <c r="BO432" s="570">
        <f t="shared" si="777"/>
        <v>239892.99177576674</v>
      </c>
      <c r="BP432" s="570">
        <f t="shared" si="777"/>
        <v>239892.99177576674</v>
      </c>
      <c r="BQ432" s="570">
        <f t="shared" si="777"/>
        <v>239892.99177576674</v>
      </c>
      <c r="BR432" s="681"/>
      <c r="BS432" s="570">
        <f>SUM(J432:U432)</f>
        <v>0</v>
      </c>
      <c r="BT432" s="570">
        <f>SUM(V432:AG432)</f>
        <v>719678.97532730026</v>
      </c>
      <c r="BU432" s="570">
        <f>SUM(AH432:AS432)</f>
        <v>2878715.9013092015</v>
      </c>
      <c r="BV432" s="570">
        <f>SUM(AT432:BE432)</f>
        <v>2878715.9013092015</v>
      </c>
      <c r="BW432" s="570">
        <f>SUM(BF432:BQ432)</f>
        <v>2878715.9013092015</v>
      </c>
      <c r="BX432" s="681">
        <f>MIN($C426/$C427,$C426-SUM($BS432:BW432))</f>
        <v>2878715.901309201</v>
      </c>
      <c r="BY432" s="681">
        <f>MIN($C426/$C427,$C426-SUM($BS432:BX432))</f>
        <v>2878715.901309201</v>
      </c>
      <c r="BZ432" s="681">
        <f>MIN($C426/$C427,$C426-SUM($BS432:BY432))</f>
        <v>2878715.901309201</v>
      </c>
      <c r="CA432" s="681">
        <f>MIN($C426/$C427,$C426-SUM($BS432:BZ432))</f>
        <v>2878715.901309201</v>
      </c>
      <c r="CB432" s="681">
        <f>MIN($C426/$C427,$C426-SUM($BS432:CA432))</f>
        <v>2878715.901309201</v>
      </c>
      <c r="CC432" s="681">
        <f>MIN($C426/$C427,$C426-SUM($BS432:CB432))</f>
        <v>2878715.901309201</v>
      </c>
      <c r="CD432" s="681">
        <f>MIN($C426/$C427,$C426-SUM($BS432:CC432))</f>
        <v>2878715.901309201</v>
      </c>
      <c r="CE432" s="681">
        <f>MIN($C426/$C427,$C426-SUM($BS432:CD432))</f>
        <v>2878715.901309201</v>
      </c>
      <c r="CF432" s="681">
        <f>MIN($C426/$C427,$C426-SUM($BS432:CE432))</f>
        <v>2878715.901309201</v>
      </c>
      <c r="CG432" s="681">
        <f>MIN($C426/$C427,$C426-SUM($BS432:CF432))</f>
        <v>2878715.901309201</v>
      </c>
      <c r="CH432" s="681">
        <f>MIN($C426/$C427,$C426-SUM($BS432:CG432))</f>
        <v>2878715.901309201</v>
      </c>
      <c r="CI432" s="681">
        <f>MIN($C426/$C427,$C426-SUM($BS432:CH432))</f>
        <v>2878715.901309201</v>
      </c>
      <c r="CJ432" s="681">
        <f>MIN($C426/$C427,$C426-SUM($BS432:CI432))</f>
        <v>2878715.901309201</v>
      </c>
      <c r="CK432" s="681">
        <f>MIN($C426/$C427,$C426-SUM($BS432:CJ432))</f>
        <v>2878715.901309201</v>
      </c>
      <c r="CL432" s="681">
        <f>MIN($C426/$C427,$C426-SUM($BS432:CK432))</f>
        <v>2878715.901309201</v>
      </c>
      <c r="CM432" s="681">
        <f>MIN($C426/$C427,$C426-SUM($BS432:CL432))</f>
        <v>2878715.901309201</v>
      </c>
      <c r="CN432" s="681">
        <f>MIN($C426/$C427,$C426-SUM($BS432:CM432))</f>
        <v>2878715.901309201</v>
      </c>
      <c r="CO432" s="681">
        <f>MIN($C426/$C427,$C426-SUM($BS432:CN432))</f>
        <v>2878715.901309201</v>
      </c>
      <c r="CP432" s="681">
        <f>MIN($C426/$C427,$C426-SUM($BS432:CO432))</f>
        <v>2878715.901309201</v>
      </c>
      <c r="CQ432" s="681">
        <f>MIN($C426/$C427,$C426-SUM($BS432:CP432))</f>
        <v>2878715.901309201</v>
      </c>
      <c r="CR432" s="681">
        <f>MIN($C426/$C427,$C426-SUM($BS432:CQ432))</f>
        <v>2878715.901309201</v>
      </c>
      <c r="CS432" s="681">
        <f>MIN($C426/$C427,$C426-SUM($BS432:CR432))</f>
        <v>2878715.901309201</v>
      </c>
      <c r="CT432" s="681">
        <f>MIN($C426/$C427,$C426-SUM($BS432:CS432))</f>
        <v>2878715.901309201</v>
      </c>
      <c r="CU432" s="681">
        <f>MIN($C426/$C427,$C426-SUM($BS432:CT432))</f>
        <v>2878715.901309201</v>
      </c>
      <c r="CV432" s="681">
        <f>MIN($C426/$C427,$C426-SUM($BS432:CU432))</f>
        <v>2878715.901309201</v>
      </c>
      <c r="CW432" s="681">
        <f>MIN($C426/$C427,$C426-SUM($BS432:CV432))</f>
        <v>2878715.901309201</v>
      </c>
      <c r="CX432" s="681">
        <f>MIN($C426/$C427,$C426-SUM($BS432:CW432))</f>
        <v>2159036.9259818941</v>
      </c>
      <c r="CY432" s="682">
        <f>MIN($C426/$C427,$C426-SUM($BS432:CX432))</f>
        <v>0</v>
      </c>
    </row>
    <row r="433" spans="1:103" s="428" customFormat="1" outlineLevel="1">
      <c r="A433" s="460"/>
      <c r="C433" s="538"/>
      <c r="I433" s="443"/>
      <c r="J433" s="443"/>
      <c r="K433" s="443"/>
      <c r="L433" s="443"/>
      <c r="M433" s="443"/>
      <c r="N433" s="443"/>
      <c r="O433" s="443"/>
      <c r="P433" s="443"/>
      <c r="Q433" s="443"/>
      <c r="R433" s="443"/>
      <c r="S433" s="443"/>
      <c r="T433" s="443"/>
      <c r="U433" s="443"/>
      <c r="V433" s="443"/>
      <c r="W433" s="443"/>
      <c r="X433" s="443"/>
      <c r="Y433" s="443"/>
      <c r="Z433" s="443"/>
      <c r="AA433" s="443"/>
      <c r="AB433" s="443"/>
      <c r="AC433" s="443"/>
      <c r="AD433" s="443"/>
      <c r="AE433" s="443"/>
      <c r="AF433" s="443"/>
      <c r="AG433" s="443"/>
      <c r="AH433" s="443"/>
      <c r="AI433" s="443"/>
      <c r="AJ433" s="443"/>
      <c r="AK433" s="443"/>
      <c r="AL433" s="443"/>
      <c r="AM433" s="443"/>
      <c r="AN433" s="443"/>
      <c r="AO433" s="443"/>
      <c r="AP433" s="443"/>
      <c r="AQ433" s="443"/>
      <c r="AR433" s="443"/>
      <c r="AS433" s="443"/>
      <c r="AT433" s="443"/>
      <c r="AU433" s="443"/>
      <c r="AV433" s="443"/>
      <c r="AW433" s="443"/>
      <c r="AX433" s="443"/>
      <c r="AY433" s="443"/>
      <c r="AZ433" s="443"/>
      <c r="BA433" s="443"/>
      <c r="BB433" s="443"/>
      <c r="BC433" s="443"/>
      <c r="BD433" s="443"/>
      <c r="BE433" s="443"/>
      <c r="BF433" s="443"/>
      <c r="BG433" s="443"/>
      <c r="BH433" s="443"/>
      <c r="BI433" s="443"/>
      <c r="BJ433" s="443"/>
      <c r="BK433" s="443"/>
      <c r="BL433" s="443"/>
      <c r="BM433" s="443"/>
      <c r="BN433" s="443"/>
      <c r="BO433" s="443"/>
      <c r="BP433" s="443"/>
      <c r="BQ433" s="443"/>
      <c r="BR433" s="443"/>
      <c r="BS433" s="443"/>
      <c r="BT433" s="443"/>
      <c r="BU433" s="443"/>
      <c r="BV433" s="443"/>
      <c r="BW433" s="443"/>
      <c r="BX433" s="443"/>
      <c r="BY433" s="443"/>
      <c r="BZ433" s="443"/>
      <c r="CA433" s="443"/>
      <c r="CB433" s="443"/>
      <c r="CC433" s="443"/>
      <c r="CD433" s="443"/>
      <c r="CE433" s="443"/>
      <c r="CF433" s="443"/>
      <c r="CG433" s="443"/>
      <c r="CH433" s="443"/>
      <c r="CI433" s="443"/>
      <c r="CJ433" s="443"/>
      <c r="CK433" s="443"/>
      <c r="CL433" s="443"/>
      <c r="CM433" s="443"/>
      <c r="CN433" s="443"/>
      <c r="CO433" s="443"/>
      <c r="CP433" s="443"/>
      <c r="CQ433" s="443"/>
      <c r="CR433" s="443"/>
      <c r="CS433" s="443"/>
      <c r="CT433" s="443"/>
      <c r="CU433" s="443"/>
    </row>
    <row r="434" spans="1:103" s="428" customFormat="1" outlineLevel="1">
      <c r="A434" s="460"/>
      <c r="B434" s="428" t="s">
        <v>81</v>
      </c>
      <c r="C434" s="538"/>
      <c r="I434" s="443"/>
      <c r="J434" s="515">
        <f t="shared" ref="J434:AO434" si="778">IF(J7&lt;$C15,J435,0)</f>
        <v>0</v>
      </c>
      <c r="K434" s="515">
        <f t="shared" si="778"/>
        <v>0</v>
      </c>
      <c r="L434" s="515">
        <f t="shared" si="778"/>
        <v>0</v>
      </c>
      <c r="M434" s="515">
        <f t="shared" si="778"/>
        <v>0</v>
      </c>
      <c r="N434" s="515">
        <f t="shared" si="778"/>
        <v>0</v>
      </c>
      <c r="O434" s="515">
        <f t="shared" si="778"/>
        <v>0</v>
      </c>
      <c r="P434" s="515">
        <f t="shared" si="778"/>
        <v>669816769</v>
      </c>
      <c r="Q434" s="515">
        <f t="shared" si="778"/>
        <v>757286466.57142854</v>
      </c>
      <c r="R434" s="515">
        <f t="shared" si="778"/>
        <v>844976664.14285707</v>
      </c>
      <c r="S434" s="515">
        <f t="shared" si="778"/>
        <v>932887361.71428573</v>
      </c>
      <c r="T434" s="515">
        <f t="shared" si="778"/>
        <v>1021018559.2857143</v>
      </c>
      <c r="U434" s="515">
        <f t="shared" si="778"/>
        <v>1109370256.8571429</v>
      </c>
      <c r="V434" s="515">
        <f t="shared" si="778"/>
        <v>1197942454.4285715</v>
      </c>
      <c r="W434" s="515">
        <f t="shared" si="778"/>
        <v>1286735152</v>
      </c>
      <c r="X434" s="515">
        <f t="shared" si="778"/>
        <v>1375748349.5714285</v>
      </c>
      <c r="Y434" s="515">
        <f t="shared" si="778"/>
        <v>1464982047.1428571</v>
      </c>
      <c r="Z434" s="515">
        <f t="shared" si="778"/>
        <v>1554436244.7142859</v>
      </c>
      <c r="AA434" s="515">
        <f t="shared" si="778"/>
        <v>1644110942.2857141</v>
      </c>
      <c r="AB434" s="515">
        <f t="shared" si="778"/>
        <v>1734006139.8571429</v>
      </c>
      <c r="AC434" s="515">
        <f t="shared" si="778"/>
        <v>1824121837.4285715</v>
      </c>
      <c r="AD434" s="515">
        <f t="shared" si="778"/>
        <v>1914458035</v>
      </c>
      <c r="AE434" s="515">
        <f t="shared" si="778"/>
        <v>0</v>
      </c>
      <c r="AF434" s="515">
        <f t="shared" si="778"/>
        <v>0</v>
      </c>
      <c r="AG434" s="515">
        <f t="shared" si="778"/>
        <v>0</v>
      </c>
      <c r="AH434" s="515">
        <f t="shared" si="778"/>
        <v>0</v>
      </c>
      <c r="AI434" s="515">
        <f t="shared" si="778"/>
        <v>0</v>
      </c>
      <c r="AJ434" s="515">
        <f t="shared" si="778"/>
        <v>0</v>
      </c>
      <c r="AK434" s="515">
        <f t="shared" si="778"/>
        <v>0</v>
      </c>
      <c r="AL434" s="515">
        <f t="shared" si="778"/>
        <v>0</v>
      </c>
      <c r="AM434" s="515">
        <f t="shared" si="778"/>
        <v>0</v>
      </c>
      <c r="AN434" s="515">
        <f t="shared" si="778"/>
        <v>0</v>
      </c>
      <c r="AO434" s="515">
        <f t="shared" si="778"/>
        <v>0</v>
      </c>
      <c r="AP434" s="515">
        <f t="shared" ref="AP434:BU434" si="779">IF(AP7&lt;$C15,AP435,0)</f>
        <v>0</v>
      </c>
      <c r="AQ434" s="515">
        <f t="shared" si="779"/>
        <v>0</v>
      </c>
      <c r="AR434" s="515">
        <f t="shared" si="779"/>
        <v>0</v>
      </c>
      <c r="AS434" s="515">
        <f t="shared" si="779"/>
        <v>0</v>
      </c>
      <c r="AT434" s="515">
        <f t="shared" si="779"/>
        <v>0</v>
      </c>
      <c r="AU434" s="515">
        <f t="shared" si="779"/>
        <v>0</v>
      </c>
      <c r="AV434" s="515">
        <f t="shared" si="779"/>
        <v>0</v>
      </c>
      <c r="AW434" s="515">
        <f t="shared" si="779"/>
        <v>0</v>
      </c>
      <c r="AX434" s="515">
        <f t="shared" si="779"/>
        <v>0</v>
      </c>
      <c r="AY434" s="515">
        <f t="shared" si="779"/>
        <v>0</v>
      </c>
      <c r="AZ434" s="515">
        <f t="shared" si="779"/>
        <v>0</v>
      </c>
      <c r="BA434" s="515">
        <f t="shared" si="779"/>
        <v>0</v>
      </c>
      <c r="BB434" s="515">
        <f t="shared" si="779"/>
        <v>0</v>
      </c>
      <c r="BC434" s="515">
        <f t="shared" si="779"/>
        <v>0</v>
      </c>
      <c r="BD434" s="515">
        <f t="shared" si="779"/>
        <v>0</v>
      </c>
      <c r="BE434" s="515">
        <f t="shared" si="779"/>
        <v>0</v>
      </c>
      <c r="BF434" s="515">
        <f t="shared" si="779"/>
        <v>0</v>
      </c>
      <c r="BG434" s="515">
        <f t="shared" si="779"/>
        <v>0</v>
      </c>
      <c r="BH434" s="515">
        <f t="shared" si="779"/>
        <v>0</v>
      </c>
      <c r="BI434" s="515">
        <f t="shared" si="779"/>
        <v>0</v>
      </c>
      <c r="BJ434" s="515">
        <f t="shared" si="779"/>
        <v>0</v>
      </c>
      <c r="BK434" s="515">
        <f t="shared" si="779"/>
        <v>0</v>
      </c>
      <c r="BL434" s="515">
        <f t="shared" si="779"/>
        <v>0</v>
      </c>
      <c r="BM434" s="515">
        <f t="shared" si="779"/>
        <v>0</v>
      </c>
      <c r="BN434" s="515">
        <f t="shared" si="779"/>
        <v>0</v>
      </c>
      <c r="BO434" s="515">
        <f t="shared" si="779"/>
        <v>0</v>
      </c>
      <c r="BP434" s="515">
        <f t="shared" si="779"/>
        <v>0</v>
      </c>
      <c r="BQ434" s="515">
        <f t="shared" si="779"/>
        <v>0</v>
      </c>
      <c r="BR434" s="443"/>
      <c r="BS434" s="515">
        <f>U434</f>
        <v>1109370256.8571429</v>
      </c>
      <c r="BT434" s="515">
        <f>AG434</f>
        <v>0</v>
      </c>
      <c r="BU434" s="515">
        <f>AS434</f>
        <v>0</v>
      </c>
      <c r="BV434" s="515">
        <f>BE434</f>
        <v>0</v>
      </c>
      <c r="BW434" s="515">
        <f>BQ434</f>
        <v>0</v>
      </c>
      <c r="BX434" s="515">
        <f t="shared" ref="BX434:CY434" si="780">IF(BX7&lt;$C15,BX435,0)</f>
        <v>0</v>
      </c>
      <c r="BY434" s="515">
        <f t="shared" si="780"/>
        <v>0</v>
      </c>
      <c r="BZ434" s="515">
        <f t="shared" si="780"/>
        <v>0</v>
      </c>
      <c r="CA434" s="515">
        <f t="shared" si="780"/>
        <v>0</v>
      </c>
      <c r="CB434" s="515">
        <f t="shared" si="780"/>
        <v>0</v>
      </c>
      <c r="CC434" s="515">
        <f t="shared" si="780"/>
        <v>0</v>
      </c>
      <c r="CD434" s="515">
        <f t="shared" si="780"/>
        <v>0</v>
      </c>
      <c r="CE434" s="515">
        <f t="shared" si="780"/>
        <v>0</v>
      </c>
      <c r="CF434" s="515">
        <f t="shared" si="780"/>
        <v>0</v>
      </c>
      <c r="CG434" s="515">
        <f t="shared" si="780"/>
        <v>0</v>
      </c>
      <c r="CH434" s="515">
        <f t="shared" si="780"/>
        <v>0</v>
      </c>
      <c r="CI434" s="515">
        <f t="shared" si="780"/>
        <v>0</v>
      </c>
      <c r="CJ434" s="515">
        <f t="shared" si="780"/>
        <v>0</v>
      </c>
      <c r="CK434" s="515">
        <f t="shared" si="780"/>
        <v>0</v>
      </c>
      <c r="CL434" s="515">
        <f t="shared" si="780"/>
        <v>0</v>
      </c>
      <c r="CM434" s="515">
        <f t="shared" si="780"/>
        <v>0</v>
      </c>
      <c r="CN434" s="515">
        <f t="shared" si="780"/>
        <v>0</v>
      </c>
      <c r="CO434" s="515">
        <f t="shared" si="780"/>
        <v>0</v>
      </c>
      <c r="CP434" s="515">
        <f t="shared" si="780"/>
        <v>0</v>
      </c>
      <c r="CQ434" s="515">
        <f t="shared" si="780"/>
        <v>0</v>
      </c>
      <c r="CR434" s="515">
        <f t="shared" si="780"/>
        <v>0</v>
      </c>
      <c r="CS434" s="515">
        <f t="shared" si="780"/>
        <v>0</v>
      </c>
      <c r="CT434" s="515">
        <f t="shared" si="780"/>
        <v>0</v>
      </c>
      <c r="CU434" s="515">
        <f t="shared" si="780"/>
        <v>0</v>
      </c>
      <c r="CV434" s="515">
        <f t="shared" si="780"/>
        <v>0</v>
      </c>
      <c r="CW434" s="515">
        <f t="shared" si="780"/>
        <v>0</v>
      </c>
      <c r="CX434" s="515">
        <f t="shared" si="780"/>
        <v>0</v>
      </c>
      <c r="CY434" s="515">
        <f t="shared" si="780"/>
        <v>0</v>
      </c>
    </row>
    <row r="435" spans="1:103" s="428" customFormat="1" outlineLevel="1">
      <c r="A435" s="460"/>
      <c r="B435" s="428" t="s">
        <v>108</v>
      </c>
      <c r="C435" s="538"/>
      <c r="I435" s="443"/>
      <c r="J435" s="515">
        <f t="shared" ref="J435:AO435" si="781">SUM(J392,J428,J416,J404)</f>
        <v>0</v>
      </c>
      <c r="K435" s="515">
        <f t="shared" si="781"/>
        <v>0</v>
      </c>
      <c r="L435" s="515">
        <f t="shared" si="781"/>
        <v>0</v>
      </c>
      <c r="M435" s="515">
        <f t="shared" si="781"/>
        <v>0</v>
      </c>
      <c r="N435" s="515">
        <f t="shared" si="781"/>
        <v>0</v>
      </c>
      <c r="O435" s="515">
        <f t="shared" si="781"/>
        <v>0</v>
      </c>
      <c r="P435" s="515">
        <f t="shared" si="781"/>
        <v>669816769</v>
      </c>
      <c r="Q435" s="515">
        <f t="shared" si="781"/>
        <v>757286466.57142854</v>
      </c>
      <c r="R435" s="515">
        <f t="shared" si="781"/>
        <v>844976664.14285707</v>
      </c>
      <c r="S435" s="515">
        <f t="shared" si="781"/>
        <v>932887361.71428573</v>
      </c>
      <c r="T435" s="515">
        <f t="shared" si="781"/>
        <v>1021018559.2857143</v>
      </c>
      <c r="U435" s="515">
        <f t="shared" si="781"/>
        <v>1109370256.8571429</v>
      </c>
      <c r="V435" s="515">
        <f t="shared" si="781"/>
        <v>1197942454.4285715</v>
      </c>
      <c r="W435" s="515">
        <f t="shared" si="781"/>
        <v>1286735152</v>
      </c>
      <c r="X435" s="515">
        <f t="shared" si="781"/>
        <v>1375748349.5714285</v>
      </c>
      <c r="Y435" s="515">
        <f t="shared" si="781"/>
        <v>1464982047.1428571</v>
      </c>
      <c r="Z435" s="515">
        <f t="shared" si="781"/>
        <v>1554436244.7142859</v>
      </c>
      <c r="AA435" s="515">
        <f t="shared" si="781"/>
        <v>1644110942.2857141</v>
      </c>
      <c r="AB435" s="515">
        <f t="shared" si="781"/>
        <v>1734006139.8571429</v>
      </c>
      <c r="AC435" s="515">
        <f t="shared" si="781"/>
        <v>1824121837.4285715</v>
      </c>
      <c r="AD435" s="515">
        <f t="shared" si="781"/>
        <v>1914458035</v>
      </c>
      <c r="AE435" s="515">
        <f t="shared" si="781"/>
        <v>1909052305.3600001</v>
      </c>
      <c r="AF435" s="515">
        <f t="shared" si="781"/>
        <v>1909052305.3600001</v>
      </c>
      <c r="AG435" s="515">
        <f t="shared" si="781"/>
        <v>1909052305.3600001</v>
      </c>
      <c r="AH435" s="515">
        <f t="shared" si="781"/>
        <v>1909052305.3600001</v>
      </c>
      <c r="AI435" s="515">
        <f t="shared" si="781"/>
        <v>1909052305.3600001</v>
      </c>
      <c r="AJ435" s="515">
        <f t="shared" si="781"/>
        <v>1909052305.3600001</v>
      </c>
      <c r="AK435" s="515">
        <f t="shared" si="781"/>
        <v>1909052305.3600001</v>
      </c>
      <c r="AL435" s="515">
        <f t="shared" si="781"/>
        <v>1909052305.3600001</v>
      </c>
      <c r="AM435" s="515">
        <f t="shared" si="781"/>
        <v>1909052305.3600001</v>
      </c>
      <c r="AN435" s="515">
        <f t="shared" si="781"/>
        <v>1909052305.3600001</v>
      </c>
      <c r="AO435" s="515">
        <f t="shared" si="781"/>
        <v>1909052305.3600001</v>
      </c>
      <c r="AP435" s="515">
        <f t="shared" ref="AP435:BQ435" si="782">SUM(AP392,AP428,AP416,AP404)</f>
        <v>1909052305.3600001</v>
      </c>
      <c r="AQ435" s="515">
        <f t="shared" si="782"/>
        <v>1909052305.3600001</v>
      </c>
      <c r="AR435" s="515">
        <f t="shared" si="782"/>
        <v>1909052305.3600001</v>
      </c>
      <c r="AS435" s="515">
        <f t="shared" si="782"/>
        <v>1909052305.3600001</v>
      </c>
      <c r="AT435" s="515">
        <f t="shared" si="782"/>
        <v>1909052305.3600001</v>
      </c>
      <c r="AU435" s="515">
        <f t="shared" si="782"/>
        <v>1909052305.3600001</v>
      </c>
      <c r="AV435" s="515">
        <f t="shared" si="782"/>
        <v>1909052305.3600001</v>
      </c>
      <c r="AW435" s="515">
        <f t="shared" si="782"/>
        <v>1909052305.3600001</v>
      </c>
      <c r="AX435" s="515">
        <f t="shared" si="782"/>
        <v>1909052305.3600001</v>
      </c>
      <c r="AY435" s="515">
        <f t="shared" si="782"/>
        <v>1909052305.3600001</v>
      </c>
      <c r="AZ435" s="515">
        <f t="shared" si="782"/>
        <v>1909052305.3600001</v>
      </c>
      <c r="BA435" s="515">
        <f t="shared" si="782"/>
        <v>1909052305.3600001</v>
      </c>
      <c r="BB435" s="515">
        <f t="shared" si="782"/>
        <v>1909052305.3600001</v>
      </c>
      <c r="BC435" s="515">
        <f t="shared" si="782"/>
        <v>1909052305.3600001</v>
      </c>
      <c r="BD435" s="515">
        <f t="shared" si="782"/>
        <v>1909052305.3600001</v>
      </c>
      <c r="BE435" s="515">
        <f t="shared" si="782"/>
        <v>1909052305.3600001</v>
      </c>
      <c r="BF435" s="515">
        <f t="shared" si="782"/>
        <v>1909052305.3600001</v>
      </c>
      <c r="BG435" s="515">
        <f t="shared" si="782"/>
        <v>1909052305.3600001</v>
      </c>
      <c r="BH435" s="515">
        <f t="shared" si="782"/>
        <v>1909052305.3600001</v>
      </c>
      <c r="BI435" s="515">
        <f t="shared" si="782"/>
        <v>1909052305.3600001</v>
      </c>
      <c r="BJ435" s="515">
        <f t="shared" si="782"/>
        <v>1909052305.3600001</v>
      </c>
      <c r="BK435" s="515">
        <f t="shared" si="782"/>
        <v>1909052305.3600001</v>
      </c>
      <c r="BL435" s="515">
        <f t="shared" si="782"/>
        <v>1909052305.3600001</v>
      </c>
      <c r="BM435" s="515">
        <f t="shared" si="782"/>
        <v>1909052305.3600001</v>
      </c>
      <c r="BN435" s="515">
        <f t="shared" si="782"/>
        <v>1909052305.3600001</v>
      </c>
      <c r="BO435" s="515">
        <f t="shared" si="782"/>
        <v>1909052305.3600001</v>
      </c>
      <c r="BP435" s="515">
        <f t="shared" si="782"/>
        <v>1909052305.3600001</v>
      </c>
      <c r="BQ435" s="515">
        <f t="shared" si="782"/>
        <v>1909052305.3600001</v>
      </c>
      <c r="BR435" s="443"/>
      <c r="BS435" s="515">
        <f>U435</f>
        <v>1109370256.8571429</v>
      </c>
      <c r="BT435" s="515">
        <f>AG435</f>
        <v>1909052305.3600001</v>
      </c>
      <c r="BU435" s="515">
        <f>AS435</f>
        <v>1909052305.3600001</v>
      </c>
      <c r="BV435" s="515">
        <f>BE435</f>
        <v>1909052305.3600001</v>
      </c>
      <c r="BW435" s="515">
        <f>BQ435</f>
        <v>1909052305.3600001</v>
      </c>
      <c r="BX435" s="515">
        <f t="shared" ref="BX435:CY435" si="783">SUM(BX392,BX428,BX416,BX404)</f>
        <v>1909052305.3600004</v>
      </c>
      <c r="BY435" s="515">
        <f t="shared" si="783"/>
        <v>1909052305.3600004</v>
      </c>
      <c r="BZ435" s="515">
        <f t="shared" si="783"/>
        <v>1909052305.3600004</v>
      </c>
      <c r="CA435" s="515">
        <f t="shared" si="783"/>
        <v>1909052305.3600004</v>
      </c>
      <c r="CB435" s="515">
        <f t="shared" si="783"/>
        <v>1909052305.3600004</v>
      </c>
      <c r="CC435" s="515">
        <f t="shared" si="783"/>
        <v>1909052305.3600004</v>
      </c>
      <c r="CD435" s="515">
        <f t="shared" si="783"/>
        <v>1909052305.3600004</v>
      </c>
      <c r="CE435" s="515">
        <f t="shared" si="783"/>
        <v>1909052305.3600004</v>
      </c>
      <c r="CF435" s="515">
        <f t="shared" si="783"/>
        <v>1909052305.3600004</v>
      </c>
      <c r="CG435" s="515">
        <f t="shared" si="783"/>
        <v>1909052305.3600004</v>
      </c>
      <c r="CH435" s="515">
        <f t="shared" si="783"/>
        <v>1909052305.3600004</v>
      </c>
      <c r="CI435" s="515">
        <f t="shared" si="783"/>
        <v>1909052305.3600004</v>
      </c>
      <c r="CJ435" s="515">
        <f t="shared" si="783"/>
        <v>1909052305.3600004</v>
      </c>
      <c r="CK435" s="515">
        <f t="shared" si="783"/>
        <v>1909052305.3600004</v>
      </c>
      <c r="CL435" s="515">
        <f t="shared" si="783"/>
        <v>1909052305.3600004</v>
      </c>
      <c r="CM435" s="515">
        <f t="shared" si="783"/>
        <v>1909052305.3600004</v>
      </c>
      <c r="CN435" s="515">
        <f t="shared" si="783"/>
        <v>1909052305.3600004</v>
      </c>
      <c r="CO435" s="515">
        <f t="shared" si="783"/>
        <v>1909052305.3600004</v>
      </c>
      <c r="CP435" s="515">
        <f t="shared" si="783"/>
        <v>1909052305.3600004</v>
      </c>
      <c r="CQ435" s="515">
        <f t="shared" si="783"/>
        <v>1909052305.3600004</v>
      </c>
      <c r="CR435" s="515">
        <f t="shared" si="783"/>
        <v>1909052305.3600004</v>
      </c>
      <c r="CS435" s="515">
        <f t="shared" si="783"/>
        <v>1909052305.3600004</v>
      </c>
      <c r="CT435" s="515">
        <f t="shared" si="783"/>
        <v>1909052305.3600004</v>
      </c>
      <c r="CU435" s="515">
        <f t="shared" si="783"/>
        <v>1909052305.3600004</v>
      </c>
      <c r="CV435" s="515">
        <f t="shared" si="783"/>
        <v>1909052305.3600004</v>
      </c>
      <c r="CW435" s="515">
        <f t="shared" si="783"/>
        <v>1909052305.3600004</v>
      </c>
      <c r="CX435" s="515">
        <f t="shared" si="783"/>
        <v>1909052305.3600004</v>
      </c>
      <c r="CY435" s="515">
        <f t="shared" si="783"/>
        <v>1909052305.3600004</v>
      </c>
    </row>
    <row r="436" spans="1:103" outlineLevel="1"/>
    <row r="437" spans="1:103" outlineLevel="1">
      <c r="B437" s="606" t="s">
        <v>117</v>
      </c>
      <c r="C437" s="689">
        <f>SUM(C390,C426,C414,C402)</f>
        <v>1914563012.0392761</v>
      </c>
      <c r="D437" s="469" t="s">
        <v>109</v>
      </c>
      <c r="E437" s="469"/>
      <c r="F437" s="469"/>
      <c r="G437" s="469"/>
      <c r="H437" s="469"/>
      <c r="I437" s="469"/>
      <c r="J437" s="609">
        <f t="shared" ref="J437:AO437" si="784">SUM(J394,J430,J418,J406)</f>
        <v>0</v>
      </c>
      <c r="K437" s="609">
        <f t="shared" si="784"/>
        <v>0</v>
      </c>
      <c r="L437" s="609">
        <f t="shared" si="784"/>
        <v>0</v>
      </c>
      <c r="M437" s="609">
        <f t="shared" si="784"/>
        <v>0</v>
      </c>
      <c r="N437" s="609">
        <f t="shared" si="784"/>
        <v>0</v>
      </c>
      <c r="O437" s="609">
        <f t="shared" si="784"/>
        <v>0</v>
      </c>
      <c r="P437" s="609">
        <f t="shared" si="784"/>
        <v>0</v>
      </c>
      <c r="Q437" s="609">
        <f t="shared" si="784"/>
        <v>0</v>
      </c>
      <c r="R437" s="609">
        <f t="shared" si="784"/>
        <v>0</v>
      </c>
      <c r="S437" s="609">
        <f t="shared" si="784"/>
        <v>0</v>
      </c>
      <c r="T437" s="609">
        <f t="shared" si="784"/>
        <v>0</v>
      </c>
      <c r="U437" s="609">
        <f t="shared" si="784"/>
        <v>0</v>
      </c>
      <c r="V437" s="609">
        <f t="shared" si="784"/>
        <v>0</v>
      </c>
      <c r="W437" s="609">
        <f t="shared" si="784"/>
        <v>0</v>
      </c>
      <c r="X437" s="609">
        <f t="shared" si="784"/>
        <v>0</v>
      </c>
      <c r="Y437" s="609">
        <f t="shared" si="784"/>
        <v>0</v>
      </c>
      <c r="Z437" s="609">
        <f t="shared" si="784"/>
        <v>0</v>
      </c>
      <c r="AA437" s="609">
        <f t="shared" si="784"/>
        <v>0</v>
      </c>
      <c r="AB437" s="609">
        <f t="shared" si="784"/>
        <v>0</v>
      </c>
      <c r="AC437" s="609">
        <f t="shared" si="784"/>
        <v>0</v>
      </c>
      <c r="AD437" s="609">
        <f t="shared" si="784"/>
        <v>0</v>
      </c>
      <c r="AE437" s="609">
        <f t="shared" si="784"/>
        <v>5510706.6792757669</v>
      </c>
      <c r="AF437" s="609">
        <f t="shared" si="784"/>
        <v>0</v>
      </c>
      <c r="AG437" s="609">
        <f t="shared" si="784"/>
        <v>0</v>
      </c>
      <c r="AH437" s="609">
        <f t="shared" si="784"/>
        <v>0</v>
      </c>
      <c r="AI437" s="609">
        <f t="shared" si="784"/>
        <v>0</v>
      </c>
      <c r="AJ437" s="609">
        <f t="shared" si="784"/>
        <v>0</v>
      </c>
      <c r="AK437" s="609">
        <f t="shared" si="784"/>
        <v>0</v>
      </c>
      <c r="AL437" s="609">
        <f t="shared" si="784"/>
        <v>0</v>
      </c>
      <c r="AM437" s="609">
        <f t="shared" si="784"/>
        <v>0</v>
      </c>
      <c r="AN437" s="609">
        <f t="shared" si="784"/>
        <v>0</v>
      </c>
      <c r="AO437" s="609">
        <f t="shared" si="784"/>
        <v>0</v>
      </c>
      <c r="AP437" s="609">
        <f t="shared" ref="AP437:BQ437" si="785">SUM(AP394,AP430,AP418,AP406)</f>
        <v>0</v>
      </c>
      <c r="AQ437" s="609">
        <f t="shared" si="785"/>
        <v>0</v>
      </c>
      <c r="AR437" s="609">
        <f t="shared" si="785"/>
        <v>0</v>
      </c>
      <c r="AS437" s="609">
        <f t="shared" si="785"/>
        <v>0</v>
      </c>
      <c r="AT437" s="609">
        <f t="shared" si="785"/>
        <v>0</v>
      </c>
      <c r="AU437" s="609">
        <f t="shared" si="785"/>
        <v>0</v>
      </c>
      <c r="AV437" s="609">
        <f t="shared" si="785"/>
        <v>0</v>
      </c>
      <c r="AW437" s="609">
        <f t="shared" si="785"/>
        <v>0</v>
      </c>
      <c r="AX437" s="609">
        <f t="shared" si="785"/>
        <v>0</v>
      </c>
      <c r="AY437" s="609">
        <f t="shared" si="785"/>
        <v>0</v>
      </c>
      <c r="AZ437" s="609">
        <f t="shared" si="785"/>
        <v>0</v>
      </c>
      <c r="BA437" s="609">
        <f t="shared" si="785"/>
        <v>0</v>
      </c>
      <c r="BB437" s="609">
        <f t="shared" si="785"/>
        <v>0</v>
      </c>
      <c r="BC437" s="609">
        <f t="shared" si="785"/>
        <v>0</v>
      </c>
      <c r="BD437" s="609">
        <f t="shared" si="785"/>
        <v>0</v>
      </c>
      <c r="BE437" s="609">
        <f t="shared" si="785"/>
        <v>0</v>
      </c>
      <c r="BF437" s="609">
        <f t="shared" si="785"/>
        <v>0</v>
      </c>
      <c r="BG437" s="609">
        <f t="shared" si="785"/>
        <v>0</v>
      </c>
      <c r="BH437" s="609">
        <f t="shared" si="785"/>
        <v>0</v>
      </c>
      <c r="BI437" s="609">
        <f t="shared" si="785"/>
        <v>0</v>
      </c>
      <c r="BJ437" s="609">
        <f t="shared" si="785"/>
        <v>0</v>
      </c>
      <c r="BK437" s="609">
        <f t="shared" si="785"/>
        <v>0</v>
      </c>
      <c r="BL437" s="609">
        <f t="shared" si="785"/>
        <v>0</v>
      </c>
      <c r="BM437" s="609">
        <f t="shared" si="785"/>
        <v>0</v>
      </c>
      <c r="BN437" s="609">
        <f t="shared" si="785"/>
        <v>0</v>
      </c>
      <c r="BO437" s="609">
        <f t="shared" si="785"/>
        <v>0</v>
      </c>
      <c r="BP437" s="609">
        <f t="shared" si="785"/>
        <v>0</v>
      </c>
      <c r="BQ437" s="609">
        <f t="shared" si="785"/>
        <v>0</v>
      </c>
      <c r="BR437" s="469"/>
      <c r="BS437" s="609">
        <f>SUM(J437:U437)</f>
        <v>0</v>
      </c>
      <c r="BT437" s="609">
        <f>SUM(V437:AG437)</f>
        <v>5510706.6792757669</v>
      </c>
      <c r="BU437" s="609">
        <f>SUM(AH437:AS437)</f>
        <v>0</v>
      </c>
      <c r="BV437" s="609">
        <f>SUM(AT437:BE437)</f>
        <v>0</v>
      </c>
      <c r="BW437" s="609">
        <f>SUM(BF437:BQ437)</f>
        <v>0</v>
      </c>
      <c r="BX437" s="609">
        <f t="shared" ref="BX437:CY437" si="786">SUM(BX394,BX430,BX418,BX406)</f>
        <v>0</v>
      </c>
      <c r="BY437" s="609">
        <f t="shared" si="786"/>
        <v>0</v>
      </c>
      <c r="BZ437" s="609">
        <f t="shared" si="786"/>
        <v>0</v>
      </c>
      <c r="CA437" s="609">
        <f t="shared" si="786"/>
        <v>0</v>
      </c>
      <c r="CB437" s="609">
        <f t="shared" si="786"/>
        <v>0</v>
      </c>
      <c r="CC437" s="609">
        <f t="shared" si="786"/>
        <v>0</v>
      </c>
      <c r="CD437" s="609">
        <f t="shared" si="786"/>
        <v>0</v>
      </c>
      <c r="CE437" s="609">
        <f t="shared" si="786"/>
        <v>0</v>
      </c>
      <c r="CF437" s="609">
        <f t="shared" si="786"/>
        <v>0</v>
      </c>
      <c r="CG437" s="609">
        <f t="shared" si="786"/>
        <v>0</v>
      </c>
      <c r="CH437" s="609">
        <f t="shared" si="786"/>
        <v>0</v>
      </c>
      <c r="CI437" s="609">
        <f t="shared" si="786"/>
        <v>0</v>
      </c>
      <c r="CJ437" s="609">
        <f t="shared" si="786"/>
        <v>0</v>
      </c>
      <c r="CK437" s="609">
        <f t="shared" si="786"/>
        <v>0</v>
      </c>
      <c r="CL437" s="609">
        <f t="shared" si="786"/>
        <v>0</v>
      </c>
      <c r="CM437" s="609">
        <f t="shared" si="786"/>
        <v>0</v>
      </c>
      <c r="CN437" s="609">
        <f t="shared" si="786"/>
        <v>0</v>
      </c>
      <c r="CO437" s="609">
        <f t="shared" si="786"/>
        <v>0</v>
      </c>
      <c r="CP437" s="609">
        <f t="shared" si="786"/>
        <v>0</v>
      </c>
      <c r="CQ437" s="609">
        <f t="shared" si="786"/>
        <v>0</v>
      </c>
      <c r="CR437" s="609">
        <f t="shared" si="786"/>
        <v>0</v>
      </c>
      <c r="CS437" s="609">
        <f t="shared" si="786"/>
        <v>0</v>
      </c>
      <c r="CT437" s="609">
        <f t="shared" si="786"/>
        <v>0</v>
      </c>
      <c r="CU437" s="609">
        <f t="shared" si="786"/>
        <v>0</v>
      </c>
      <c r="CV437" s="609">
        <f t="shared" si="786"/>
        <v>0</v>
      </c>
      <c r="CW437" s="609">
        <f t="shared" si="786"/>
        <v>0</v>
      </c>
      <c r="CX437" s="609">
        <f t="shared" si="786"/>
        <v>0</v>
      </c>
      <c r="CY437" s="609">
        <f t="shared" si="786"/>
        <v>0</v>
      </c>
    </row>
    <row r="438" spans="1:103" outlineLevel="1">
      <c r="B438" s="565" t="s">
        <v>111</v>
      </c>
      <c r="C438" s="690">
        <f>SUM(C390,C426,C414,C402)</f>
        <v>1914563012.0392761</v>
      </c>
      <c r="D438" s="427" t="s">
        <v>109</v>
      </c>
      <c r="J438" s="442">
        <f t="shared" ref="J438:AO438" si="787">SUM(J395,J431,J419,J407)</f>
        <v>0</v>
      </c>
      <c r="K438" s="442">
        <f t="shared" si="787"/>
        <v>0</v>
      </c>
      <c r="L438" s="442">
        <f t="shared" si="787"/>
        <v>0</v>
      </c>
      <c r="M438" s="442">
        <f t="shared" si="787"/>
        <v>0</v>
      </c>
      <c r="N438" s="442">
        <f t="shared" si="787"/>
        <v>0</v>
      </c>
      <c r="O438" s="442">
        <f t="shared" si="787"/>
        <v>0</v>
      </c>
      <c r="P438" s="442">
        <f t="shared" si="787"/>
        <v>0</v>
      </c>
      <c r="Q438" s="442">
        <f t="shared" si="787"/>
        <v>0</v>
      </c>
      <c r="R438" s="442">
        <f t="shared" si="787"/>
        <v>0</v>
      </c>
      <c r="S438" s="442">
        <f t="shared" si="787"/>
        <v>0</v>
      </c>
      <c r="T438" s="442">
        <f t="shared" si="787"/>
        <v>0</v>
      </c>
      <c r="U438" s="442">
        <f t="shared" si="787"/>
        <v>0</v>
      </c>
      <c r="V438" s="442">
        <f t="shared" si="787"/>
        <v>0</v>
      </c>
      <c r="W438" s="442">
        <f t="shared" si="787"/>
        <v>0</v>
      </c>
      <c r="X438" s="442">
        <f t="shared" si="787"/>
        <v>0</v>
      </c>
      <c r="Y438" s="442">
        <f t="shared" si="787"/>
        <v>0</v>
      </c>
      <c r="Z438" s="442">
        <f t="shared" si="787"/>
        <v>0</v>
      </c>
      <c r="AA438" s="442">
        <f t="shared" si="787"/>
        <v>0</v>
      </c>
      <c r="AB438" s="442">
        <f t="shared" si="787"/>
        <v>0</v>
      </c>
      <c r="AC438" s="442">
        <f t="shared" si="787"/>
        <v>0</v>
      </c>
      <c r="AD438" s="442">
        <f t="shared" si="787"/>
        <v>0</v>
      </c>
      <c r="AE438" s="442">
        <f t="shared" si="787"/>
        <v>5510706.6792757669</v>
      </c>
      <c r="AF438" s="442">
        <f t="shared" si="787"/>
        <v>5510706.6792757669</v>
      </c>
      <c r="AG438" s="442">
        <f t="shared" si="787"/>
        <v>5510706.6792757669</v>
      </c>
      <c r="AH438" s="442">
        <f t="shared" si="787"/>
        <v>5510706.6792757669</v>
      </c>
      <c r="AI438" s="442">
        <f t="shared" si="787"/>
        <v>5510706.6792757669</v>
      </c>
      <c r="AJ438" s="442">
        <f t="shared" si="787"/>
        <v>5510706.6792757669</v>
      </c>
      <c r="AK438" s="442">
        <f t="shared" si="787"/>
        <v>5510706.6792757669</v>
      </c>
      <c r="AL438" s="442">
        <f t="shared" si="787"/>
        <v>5510706.6792757669</v>
      </c>
      <c r="AM438" s="442">
        <f t="shared" si="787"/>
        <v>5510706.6792757669</v>
      </c>
      <c r="AN438" s="442">
        <f t="shared" si="787"/>
        <v>5510706.6792757669</v>
      </c>
      <c r="AO438" s="442">
        <f t="shared" si="787"/>
        <v>5510706.6792757669</v>
      </c>
      <c r="AP438" s="442">
        <f t="shared" ref="AP438:BQ438" si="788">SUM(AP395,AP431,AP419,AP407)</f>
        <v>5510706.6792757669</v>
      </c>
      <c r="AQ438" s="442">
        <f t="shared" si="788"/>
        <v>5510706.6792757669</v>
      </c>
      <c r="AR438" s="442">
        <f t="shared" si="788"/>
        <v>5510706.6792757669</v>
      </c>
      <c r="AS438" s="442">
        <f t="shared" si="788"/>
        <v>5510706.6792757669</v>
      </c>
      <c r="AT438" s="442">
        <f t="shared" si="788"/>
        <v>5510706.6792757669</v>
      </c>
      <c r="AU438" s="442">
        <f t="shared" si="788"/>
        <v>5510706.6792757669</v>
      </c>
      <c r="AV438" s="442">
        <f t="shared" si="788"/>
        <v>5510706.6792757669</v>
      </c>
      <c r="AW438" s="442">
        <f t="shared" si="788"/>
        <v>5510706.6792757669</v>
      </c>
      <c r="AX438" s="442">
        <f t="shared" si="788"/>
        <v>5510706.6792757669</v>
      </c>
      <c r="AY438" s="442">
        <f t="shared" si="788"/>
        <v>5510706.6792757669</v>
      </c>
      <c r="AZ438" s="442">
        <f t="shared" si="788"/>
        <v>5510706.6792757669</v>
      </c>
      <c r="BA438" s="442">
        <f t="shared" si="788"/>
        <v>5510706.6792757669</v>
      </c>
      <c r="BB438" s="442">
        <f t="shared" si="788"/>
        <v>5510706.6792757669</v>
      </c>
      <c r="BC438" s="442">
        <f t="shared" si="788"/>
        <v>5510706.6792757669</v>
      </c>
      <c r="BD438" s="442">
        <f t="shared" si="788"/>
        <v>5510706.6792757669</v>
      </c>
      <c r="BE438" s="442">
        <f t="shared" si="788"/>
        <v>5510706.6792757669</v>
      </c>
      <c r="BF438" s="442">
        <f t="shared" si="788"/>
        <v>5510706.6792757669</v>
      </c>
      <c r="BG438" s="442">
        <f t="shared" si="788"/>
        <v>5510706.6792757669</v>
      </c>
      <c r="BH438" s="442">
        <f t="shared" si="788"/>
        <v>5510706.6792757669</v>
      </c>
      <c r="BI438" s="442">
        <f t="shared" si="788"/>
        <v>5510706.6792757669</v>
      </c>
      <c r="BJ438" s="442">
        <f t="shared" si="788"/>
        <v>5510706.6792757669</v>
      </c>
      <c r="BK438" s="442">
        <f t="shared" si="788"/>
        <v>5510706.6792757669</v>
      </c>
      <c r="BL438" s="442">
        <f t="shared" si="788"/>
        <v>5510706.6792757669</v>
      </c>
      <c r="BM438" s="442">
        <f t="shared" si="788"/>
        <v>5510706.6792757669</v>
      </c>
      <c r="BN438" s="442">
        <f t="shared" si="788"/>
        <v>5510706.6792757669</v>
      </c>
      <c r="BO438" s="442">
        <f t="shared" si="788"/>
        <v>5510706.6792757669</v>
      </c>
      <c r="BP438" s="442">
        <f t="shared" si="788"/>
        <v>5510706.6792757669</v>
      </c>
      <c r="BQ438" s="442">
        <f t="shared" si="788"/>
        <v>5510706.6792757669</v>
      </c>
      <c r="BS438" s="442">
        <f>SUM(J438:U438)</f>
        <v>0</v>
      </c>
      <c r="BT438" s="442">
        <f>SUM(V438:AG438)</f>
        <v>16532120.037827302</v>
      </c>
      <c r="BU438" s="442">
        <f>SUM(AH438:AS438)</f>
        <v>66128480.1513092</v>
      </c>
      <c r="BV438" s="442">
        <f>SUM(AT438:BE438)</f>
        <v>66128480.1513092</v>
      </c>
      <c r="BW438" s="442">
        <f>SUM(BF438:BQ438)</f>
        <v>66128480.1513092</v>
      </c>
      <c r="BX438" s="442">
        <f t="shared" ref="BX438:CY438" si="789">SUM(BX395,BX431,BX419,BX407)</f>
        <v>66128480.1513092</v>
      </c>
      <c r="BY438" s="442">
        <f t="shared" si="789"/>
        <v>66128480.1513092</v>
      </c>
      <c r="BZ438" s="442">
        <f t="shared" si="789"/>
        <v>66128480.1513092</v>
      </c>
      <c r="CA438" s="442">
        <f t="shared" si="789"/>
        <v>66128480.1513092</v>
      </c>
      <c r="CB438" s="442">
        <f t="shared" si="789"/>
        <v>66128480.1513092</v>
      </c>
      <c r="CC438" s="442">
        <f t="shared" si="789"/>
        <v>66128480.1513092</v>
      </c>
      <c r="CD438" s="442">
        <f t="shared" si="789"/>
        <v>66128480.1513092</v>
      </c>
      <c r="CE438" s="442">
        <f t="shared" si="789"/>
        <v>66128480.1513092</v>
      </c>
      <c r="CF438" s="442">
        <f t="shared" si="789"/>
        <v>66128480.1513092</v>
      </c>
      <c r="CG438" s="442">
        <f t="shared" si="789"/>
        <v>66128480.1513092</v>
      </c>
      <c r="CH438" s="442">
        <f t="shared" si="789"/>
        <v>66128480.1513092</v>
      </c>
      <c r="CI438" s="442">
        <f t="shared" si="789"/>
        <v>66128480.1513092</v>
      </c>
      <c r="CJ438" s="442">
        <f t="shared" si="789"/>
        <v>66128480.1513092</v>
      </c>
      <c r="CK438" s="442">
        <f t="shared" si="789"/>
        <v>66128480.1513092</v>
      </c>
      <c r="CL438" s="442">
        <f t="shared" si="789"/>
        <v>66128480.1513092</v>
      </c>
      <c r="CM438" s="442">
        <f t="shared" si="789"/>
        <v>66128480.1513092</v>
      </c>
      <c r="CN438" s="442">
        <f t="shared" si="789"/>
        <v>50316039.0888092</v>
      </c>
      <c r="CO438" s="442">
        <f t="shared" si="789"/>
        <v>2878715.901309201</v>
      </c>
      <c r="CP438" s="442">
        <f t="shared" si="789"/>
        <v>2878715.901309201</v>
      </c>
      <c r="CQ438" s="442">
        <f t="shared" si="789"/>
        <v>2878715.901309201</v>
      </c>
      <c r="CR438" s="442">
        <f t="shared" si="789"/>
        <v>2878715.901309201</v>
      </c>
      <c r="CS438" s="442">
        <f t="shared" si="789"/>
        <v>2878715.901309201</v>
      </c>
      <c r="CT438" s="442">
        <f t="shared" si="789"/>
        <v>2878715.901309201</v>
      </c>
      <c r="CU438" s="442">
        <f t="shared" si="789"/>
        <v>2878715.901309201</v>
      </c>
      <c r="CV438" s="442">
        <f t="shared" si="789"/>
        <v>2878715.901309201</v>
      </c>
      <c r="CW438" s="442">
        <f t="shared" si="789"/>
        <v>2878715.901309201</v>
      </c>
      <c r="CX438" s="442">
        <f t="shared" si="789"/>
        <v>2159036.9259818941</v>
      </c>
      <c r="CY438" s="442">
        <f t="shared" si="789"/>
        <v>0</v>
      </c>
    </row>
    <row r="439" spans="1:103" outlineLevel="1">
      <c r="B439" s="567" t="s">
        <v>114</v>
      </c>
      <c r="C439" s="691">
        <f>SUM(C390,C426,C414,C402)</f>
        <v>1914563012.0392761</v>
      </c>
      <c r="D439" s="480" t="s">
        <v>109</v>
      </c>
      <c r="E439" s="480"/>
      <c r="F439" s="480"/>
      <c r="G439" s="480"/>
      <c r="H439" s="480"/>
      <c r="I439" s="480"/>
      <c r="J439" s="570">
        <f t="shared" ref="J439:AO439" si="790">SUM(J396,J432,J420,J408)</f>
        <v>0</v>
      </c>
      <c r="K439" s="570">
        <f t="shared" si="790"/>
        <v>0</v>
      </c>
      <c r="L439" s="570">
        <f t="shared" si="790"/>
        <v>0</v>
      </c>
      <c r="M439" s="570">
        <f t="shared" si="790"/>
        <v>0</v>
      </c>
      <c r="N439" s="570">
        <f t="shared" si="790"/>
        <v>0</v>
      </c>
      <c r="O439" s="570">
        <f t="shared" si="790"/>
        <v>0</v>
      </c>
      <c r="P439" s="570">
        <f t="shared" si="790"/>
        <v>0</v>
      </c>
      <c r="Q439" s="570">
        <f t="shared" si="790"/>
        <v>0</v>
      </c>
      <c r="R439" s="570">
        <f t="shared" si="790"/>
        <v>0</v>
      </c>
      <c r="S439" s="570">
        <f t="shared" si="790"/>
        <v>0</v>
      </c>
      <c r="T439" s="570">
        <f t="shared" si="790"/>
        <v>0</v>
      </c>
      <c r="U439" s="570">
        <f t="shared" si="790"/>
        <v>0</v>
      </c>
      <c r="V439" s="570">
        <f t="shared" si="790"/>
        <v>0</v>
      </c>
      <c r="W439" s="570">
        <f t="shared" si="790"/>
        <v>0</v>
      </c>
      <c r="X439" s="570">
        <f t="shared" si="790"/>
        <v>0</v>
      </c>
      <c r="Y439" s="570">
        <f t="shared" si="790"/>
        <v>0</v>
      </c>
      <c r="Z439" s="570">
        <f t="shared" si="790"/>
        <v>0</v>
      </c>
      <c r="AA439" s="570">
        <f t="shared" si="790"/>
        <v>0</v>
      </c>
      <c r="AB439" s="570">
        <f t="shared" si="790"/>
        <v>0</v>
      </c>
      <c r="AC439" s="570">
        <f t="shared" si="790"/>
        <v>0</v>
      </c>
      <c r="AD439" s="570">
        <f t="shared" si="790"/>
        <v>0</v>
      </c>
      <c r="AE439" s="570">
        <f t="shared" si="790"/>
        <v>5510706.6792757669</v>
      </c>
      <c r="AF439" s="570">
        <f t="shared" si="790"/>
        <v>5510706.6792757669</v>
      </c>
      <c r="AG439" s="570">
        <f t="shared" si="790"/>
        <v>5510706.6792757669</v>
      </c>
      <c r="AH439" s="570">
        <f t="shared" si="790"/>
        <v>5510706.6792757669</v>
      </c>
      <c r="AI439" s="570">
        <f t="shared" si="790"/>
        <v>5510706.6792757669</v>
      </c>
      <c r="AJ439" s="570">
        <f t="shared" si="790"/>
        <v>5510706.6792757669</v>
      </c>
      <c r="AK439" s="570">
        <f t="shared" si="790"/>
        <v>5510706.6792757669</v>
      </c>
      <c r="AL439" s="570">
        <f t="shared" si="790"/>
        <v>5510706.6792757669</v>
      </c>
      <c r="AM439" s="570">
        <f t="shared" si="790"/>
        <v>5510706.6792757669</v>
      </c>
      <c r="AN439" s="570">
        <f t="shared" si="790"/>
        <v>5510706.6792757669</v>
      </c>
      <c r="AO439" s="570">
        <f t="shared" si="790"/>
        <v>5510706.6792757669</v>
      </c>
      <c r="AP439" s="570">
        <f t="shared" ref="AP439:BQ439" si="791">SUM(AP396,AP432,AP420,AP408)</f>
        <v>5510706.6792757669</v>
      </c>
      <c r="AQ439" s="570">
        <f t="shared" si="791"/>
        <v>5510706.6792757669</v>
      </c>
      <c r="AR439" s="570">
        <f t="shared" si="791"/>
        <v>5510706.6792757669</v>
      </c>
      <c r="AS439" s="570">
        <f t="shared" si="791"/>
        <v>5510706.6792757669</v>
      </c>
      <c r="AT439" s="570">
        <f t="shared" si="791"/>
        <v>5510706.6792757669</v>
      </c>
      <c r="AU439" s="570">
        <f t="shared" si="791"/>
        <v>5510706.6792757669</v>
      </c>
      <c r="AV439" s="570">
        <f t="shared" si="791"/>
        <v>5510706.6792757669</v>
      </c>
      <c r="AW439" s="570">
        <f t="shared" si="791"/>
        <v>5510706.6792757669</v>
      </c>
      <c r="AX439" s="570">
        <f t="shared" si="791"/>
        <v>5510706.6792757669</v>
      </c>
      <c r="AY439" s="570">
        <f t="shared" si="791"/>
        <v>5510706.6792757669</v>
      </c>
      <c r="AZ439" s="570">
        <f t="shared" si="791"/>
        <v>5510706.6792757669</v>
      </c>
      <c r="BA439" s="570">
        <f t="shared" si="791"/>
        <v>5510706.6792757669</v>
      </c>
      <c r="BB439" s="570">
        <f t="shared" si="791"/>
        <v>5510706.6792757669</v>
      </c>
      <c r="BC439" s="570">
        <f t="shared" si="791"/>
        <v>5510706.6792757669</v>
      </c>
      <c r="BD439" s="570">
        <f t="shared" si="791"/>
        <v>5510706.6792757669</v>
      </c>
      <c r="BE439" s="570">
        <f t="shared" si="791"/>
        <v>5510706.6792757669</v>
      </c>
      <c r="BF439" s="570">
        <f t="shared" si="791"/>
        <v>5510706.6792757669</v>
      </c>
      <c r="BG439" s="570">
        <f t="shared" si="791"/>
        <v>5510706.6792757669</v>
      </c>
      <c r="BH439" s="570">
        <f t="shared" si="791"/>
        <v>5510706.6792757669</v>
      </c>
      <c r="BI439" s="570">
        <f t="shared" si="791"/>
        <v>5510706.6792757669</v>
      </c>
      <c r="BJ439" s="570">
        <f t="shared" si="791"/>
        <v>5510706.6792757669</v>
      </c>
      <c r="BK439" s="570">
        <f t="shared" si="791"/>
        <v>5510706.6792757669</v>
      </c>
      <c r="BL439" s="570">
        <f t="shared" si="791"/>
        <v>5510706.6792757669</v>
      </c>
      <c r="BM439" s="570">
        <f t="shared" si="791"/>
        <v>5510706.6792757669</v>
      </c>
      <c r="BN439" s="570">
        <f t="shared" si="791"/>
        <v>5510706.6792757669</v>
      </c>
      <c r="BO439" s="570">
        <f t="shared" si="791"/>
        <v>5510706.6792757669</v>
      </c>
      <c r="BP439" s="570">
        <f t="shared" si="791"/>
        <v>5510706.6792757669</v>
      </c>
      <c r="BQ439" s="570">
        <f t="shared" si="791"/>
        <v>5510706.6792757669</v>
      </c>
      <c r="BR439" s="480"/>
      <c r="BS439" s="570">
        <f>SUM(J439:U439)</f>
        <v>0</v>
      </c>
      <c r="BT439" s="570">
        <f>SUM(V439:AG439)</f>
        <v>16532120.037827302</v>
      </c>
      <c r="BU439" s="570">
        <f>SUM(AH439:AS439)</f>
        <v>66128480.1513092</v>
      </c>
      <c r="BV439" s="570">
        <f>SUM(AT439:BE439)</f>
        <v>66128480.1513092</v>
      </c>
      <c r="BW439" s="570">
        <f>SUM(BF439:BQ439)</f>
        <v>66128480.1513092</v>
      </c>
      <c r="BX439" s="570">
        <f t="shared" ref="BX439:CY439" si="792">SUM(BX396,BX432,BX420,BX408)</f>
        <v>66128480.1513092</v>
      </c>
      <c r="BY439" s="570">
        <f t="shared" si="792"/>
        <v>66128480.1513092</v>
      </c>
      <c r="BZ439" s="570">
        <f t="shared" si="792"/>
        <v>66128480.1513092</v>
      </c>
      <c r="CA439" s="570">
        <f t="shared" si="792"/>
        <v>66128480.1513092</v>
      </c>
      <c r="CB439" s="570">
        <f t="shared" si="792"/>
        <v>66128480.1513092</v>
      </c>
      <c r="CC439" s="570">
        <f t="shared" si="792"/>
        <v>66128480.1513092</v>
      </c>
      <c r="CD439" s="570">
        <f t="shared" si="792"/>
        <v>66128480.1513092</v>
      </c>
      <c r="CE439" s="570">
        <f t="shared" si="792"/>
        <v>66128480.1513092</v>
      </c>
      <c r="CF439" s="570">
        <f t="shared" si="792"/>
        <v>66128480.1513092</v>
      </c>
      <c r="CG439" s="570">
        <f t="shared" si="792"/>
        <v>66128480.1513092</v>
      </c>
      <c r="CH439" s="570">
        <f t="shared" si="792"/>
        <v>66128480.1513092</v>
      </c>
      <c r="CI439" s="570">
        <f t="shared" si="792"/>
        <v>66128480.1513092</v>
      </c>
      <c r="CJ439" s="570">
        <f t="shared" si="792"/>
        <v>66128480.1513092</v>
      </c>
      <c r="CK439" s="570">
        <f t="shared" si="792"/>
        <v>66128480.1513092</v>
      </c>
      <c r="CL439" s="570">
        <f t="shared" si="792"/>
        <v>66128480.1513092</v>
      </c>
      <c r="CM439" s="570">
        <f t="shared" si="792"/>
        <v>66128480.1513092</v>
      </c>
      <c r="CN439" s="570">
        <f t="shared" si="792"/>
        <v>50316039.0888092</v>
      </c>
      <c r="CO439" s="570">
        <f t="shared" si="792"/>
        <v>2878715.901309201</v>
      </c>
      <c r="CP439" s="570">
        <f t="shared" si="792"/>
        <v>2878715.901309201</v>
      </c>
      <c r="CQ439" s="570">
        <f t="shared" si="792"/>
        <v>2878715.901309201</v>
      </c>
      <c r="CR439" s="570">
        <f t="shared" si="792"/>
        <v>2878715.901309201</v>
      </c>
      <c r="CS439" s="570">
        <f t="shared" si="792"/>
        <v>2878715.901309201</v>
      </c>
      <c r="CT439" s="570">
        <f t="shared" si="792"/>
        <v>2878715.901309201</v>
      </c>
      <c r="CU439" s="570">
        <f t="shared" si="792"/>
        <v>2878715.901309201</v>
      </c>
      <c r="CV439" s="570">
        <f t="shared" si="792"/>
        <v>2878715.901309201</v>
      </c>
      <c r="CW439" s="570">
        <f t="shared" si="792"/>
        <v>2878715.901309201</v>
      </c>
      <c r="CX439" s="570">
        <f t="shared" si="792"/>
        <v>2159036.9259818941</v>
      </c>
      <c r="CY439" s="570">
        <f t="shared" si="792"/>
        <v>0</v>
      </c>
    </row>
    <row r="441" spans="1:103">
      <c r="A441" s="427"/>
      <c r="C441" s="442"/>
    </row>
    <row r="444" spans="1:103">
      <c r="B444" s="419" t="s">
        <v>298</v>
      </c>
    </row>
    <row r="446" spans="1:103" ht="15">
      <c r="B446" s="724" t="s">
        <v>299</v>
      </c>
    </row>
    <row r="448" spans="1:103" ht="15">
      <c r="D448" s="728" t="s">
        <v>302</v>
      </c>
      <c r="E448" s="728"/>
      <c r="F448" s="728"/>
    </row>
    <row r="449" spans="1:103" ht="15">
      <c r="C449" s="726" t="s">
        <v>300</v>
      </c>
      <c r="D449" s="729" t="s">
        <v>303</v>
      </c>
      <c r="E449" s="729" t="s">
        <v>304</v>
      </c>
    </row>
    <row r="450" spans="1:103" ht="15">
      <c r="B450" s="725">
        <v>1</v>
      </c>
      <c r="C450" s="727">
        <v>0.18</v>
      </c>
      <c r="D450" s="731">
        <v>0.5</v>
      </c>
      <c r="E450" s="731">
        <f>1-D450</f>
        <v>0.5</v>
      </c>
    </row>
    <row r="451" spans="1:103" ht="15">
      <c r="B451" s="725">
        <f>+B450+1</f>
        <v>2</v>
      </c>
      <c r="C451" s="727">
        <v>0.24990000000000001</v>
      </c>
      <c r="D451" s="731">
        <v>0.45</v>
      </c>
      <c r="E451" s="731">
        <f>1-D451</f>
        <v>0.55000000000000004</v>
      </c>
    </row>
    <row r="452" spans="1:103" ht="15">
      <c r="B452" s="725">
        <f>+B451+1</f>
        <v>3</v>
      </c>
      <c r="C452" s="727" t="s">
        <v>301</v>
      </c>
      <c r="D452" s="731">
        <v>0.4</v>
      </c>
      <c r="E452" s="731">
        <f>1-D452</f>
        <v>0.6</v>
      </c>
    </row>
    <row r="454" spans="1:103" s="428" customFormat="1">
      <c r="A454" s="626"/>
      <c r="B454" s="627" t="str">
        <f>B274</f>
        <v>FCFE</v>
      </c>
      <c r="C454" s="427"/>
      <c r="D454" s="427"/>
      <c r="E454" s="427"/>
      <c r="F454" s="427"/>
      <c r="G454" s="507">
        <f t="shared" ref="G454:BN454" si="793">G274</f>
        <v>336992117.99690294</v>
      </c>
      <c r="H454" s="507" t="str">
        <f t="shared" si="793"/>
        <v>MB</v>
      </c>
      <c r="I454" s="427"/>
      <c r="J454" s="507">
        <f t="shared" si="793"/>
        <v>0</v>
      </c>
      <c r="K454" s="507">
        <f t="shared" si="793"/>
        <v>0</v>
      </c>
      <c r="L454" s="507">
        <f t="shared" si="793"/>
        <v>0</v>
      </c>
      <c r="M454" s="507">
        <f t="shared" si="793"/>
        <v>0</v>
      </c>
      <c r="N454" s="507">
        <f t="shared" si="793"/>
        <v>0</v>
      </c>
      <c r="O454" s="507">
        <f t="shared" si="793"/>
        <v>0</v>
      </c>
      <c r="P454" s="507">
        <f t="shared" si="793"/>
        <v>-261288711.48124051</v>
      </c>
      <c r="Q454" s="507">
        <f t="shared" si="793"/>
        <v>-34587149.499054253</v>
      </c>
      <c r="R454" s="507">
        <f t="shared" si="793"/>
        <v>-34896416.622341931</v>
      </c>
      <c r="S454" s="507">
        <f>S274</f>
        <v>-35205683.745629609</v>
      </c>
      <c r="T454" s="507">
        <f t="shared" si="793"/>
        <v>-35514950.868917271</v>
      </c>
      <c r="U454" s="507">
        <f t="shared" si="793"/>
        <v>-35824217.992204949</v>
      </c>
      <c r="V454" s="507">
        <f t="shared" si="793"/>
        <v>-36133485.115492612</v>
      </c>
      <c r="W454" s="507">
        <f t="shared" si="793"/>
        <v>-36442752.23878029</v>
      </c>
      <c r="X454" s="507">
        <f t="shared" si="793"/>
        <v>-36752019.362067953</v>
      </c>
      <c r="Y454" s="507">
        <f t="shared" si="793"/>
        <v>-37061286.485355631</v>
      </c>
      <c r="Z454" s="507">
        <f t="shared" si="793"/>
        <v>-37370553.608643293</v>
      </c>
      <c r="AA454" s="507">
        <f t="shared" si="793"/>
        <v>-37679820.731930971</v>
      </c>
      <c r="AB454" s="507">
        <f t="shared" si="793"/>
        <v>-37989087.855218649</v>
      </c>
      <c r="AC454" s="507">
        <f t="shared" si="793"/>
        <v>-38298354.978506312</v>
      </c>
      <c r="AD454" s="507">
        <f t="shared" si="793"/>
        <v>-38607622.101793975</v>
      </c>
      <c r="AE454" s="507">
        <f t="shared" si="793"/>
        <v>1110644230.6840811</v>
      </c>
      <c r="AF454" s="507">
        <f t="shared" si="793"/>
        <v>0</v>
      </c>
      <c r="AG454" s="507">
        <f t="shared" si="793"/>
        <v>0</v>
      </c>
      <c r="AH454" s="507">
        <f t="shared" si="793"/>
        <v>0</v>
      </c>
      <c r="AI454" s="507">
        <f t="shared" si="793"/>
        <v>0</v>
      </c>
      <c r="AJ454" s="507">
        <f t="shared" si="793"/>
        <v>0</v>
      </c>
      <c r="AK454" s="507">
        <f t="shared" si="793"/>
        <v>0</v>
      </c>
      <c r="AL454" s="507">
        <f t="shared" si="793"/>
        <v>0</v>
      </c>
      <c r="AM454" s="507">
        <f t="shared" si="793"/>
        <v>0</v>
      </c>
      <c r="AN454" s="507">
        <f t="shared" si="793"/>
        <v>0</v>
      </c>
      <c r="AO454" s="507">
        <f t="shared" si="793"/>
        <v>0</v>
      </c>
      <c r="AP454" s="507">
        <f t="shared" si="793"/>
        <v>0</v>
      </c>
      <c r="AQ454" s="507">
        <f t="shared" si="793"/>
        <v>0</v>
      </c>
      <c r="AR454" s="507">
        <f t="shared" si="793"/>
        <v>0</v>
      </c>
      <c r="AS454" s="507">
        <f t="shared" si="793"/>
        <v>0</v>
      </c>
      <c r="AT454" s="507">
        <f t="shared" si="793"/>
        <v>0</v>
      </c>
      <c r="AU454" s="507">
        <f t="shared" si="793"/>
        <v>0</v>
      </c>
      <c r="AV454" s="507">
        <f t="shared" si="793"/>
        <v>0</v>
      </c>
      <c r="AW454" s="507">
        <f t="shared" si="793"/>
        <v>0</v>
      </c>
      <c r="AX454" s="507">
        <f t="shared" si="793"/>
        <v>0</v>
      </c>
      <c r="AY454" s="507">
        <f t="shared" si="793"/>
        <v>0</v>
      </c>
      <c r="AZ454" s="507">
        <f t="shared" si="793"/>
        <v>0</v>
      </c>
      <c r="BA454" s="507">
        <f t="shared" si="793"/>
        <v>0</v>
      </c>
      <c r="BB454" s="507">
        <f t="shared" si="793"/>
        <v>0</v>
      </c>
      <c r="BC454" s="507">
        <f t="shared" si="793"/>
        <v>0</v>
      </c>
      <c r="BD454" s="507">
        <f t="shared" si="793"/>
        <v>0</v>
      </c>
      <c r="BE454" s="507">
        <f t="shared" si="793"/>
        <v>0</v>
      </c>
      <c r="BF454" s="507">
        <f t="shared" si="793"/>
        <v>0</v>
      </c>
      <c r="BG454" s="507">
        <f t="shared" si="793"/>
        <v>0</v>
      </c>
      <c r="BH454" s="507">
        <f t="shared" si="793"/>
        <v>0</v>
      </c>
      <c r="BI454" s="507">
        <f t="shared" si="793"/>
        <v>0</v>
      </c>
      <c r="BJ454" s="507">
        <f t="shared" si="793"/>
        <v>0</v>
      </c>
      <c r="BK454" s="507">
        <f t="shared" si="793"/>
        <v>0</v>
      </c>
      <c r="BL454" s="507">
        <f t="shared" si="793"/>
        <v>0</v>
      </c>
      <c r="BM454" s="507">
        <f t="shared" si="793"/>
        <v>0</v>
      </c>
      <c r="BN454" s="507">
        <f t="shared" si="793"/>
        <v>0</v>
      </c>
      <c r="BO454" s="507">
        <f t="shared" ref="BO454:CI454" si="794">BO274</f>
        <v>0</v>
      </c>
      <c r="BP454" s="507">
        <f t="shared" si="794"/>
        <v>0</v>
      </c>
      <c r="BQ454" s="507">
        <f t="shared" si="794"/>
        <v>0</v>
      </c>
      <c r="BR454" s="506">
        <f t="shared" si="794"/>
        <v>0</v>
      </c>
      <c r="BS454" s="507">
        <f t="shared" si="794"/>
        <v>-437317130.20938849</v>
      </c>
      <c r="BT454" s="507">
        <f t="shared" si="794"/>
        <v>774309248.20629144</v>
      </c>
      <c r="BU454" s="507">
        <f t="shared" si="794"/>
        <v>0</v>
      </c>
      <c r="BV454" s="507">
        <f t="shared" si="794"/>
        <v>0</v>
      </c>
      <c r="BW454" s="507">
        <f t="shared" si="794"/>
        <v>0</v>
      </c>
      <c r="BX454" s="507">
        <f t="shared" si="794"/>
        <v>0</v>
      </c>
      <c r="BY454" s="507">
        <f t="shared" si="794"/>
        <v>0</v>
      </c>
      <c r="BZ454" s="507">
        <f t="shared" si="794"/>
        <v>0</v>
      </c>
      <c r="CA454" s="507">
        <f t="shared" si="794"/>
        <v>0</v>
      </c>
      <c r="CB454" s="507">
        <f t="shared" si="794"/>
        <v>0</v>
      </c>
      <c r="CC454" s="507">
        <f t="shared" si="794"/>
        <v>0</v>
      </c>
      <c r="CD454" s="507">
        <f t="shared" si="794"/>
        <v>0</v>
      </c>
      <c r="CE454" s="507">
        <f t="shared" si="794"/>
        <v>0</v>
      </c>
      <c r="CF454" s="507">
        <f t="shared" si="794"/>
        <v>0</v>
      </c>
      <c r="CG454" s="507">
        <f t="shared" si="794"/>
        <v>0</v>
      </c>
      <c r="CH454" s="507">
        <f t="shared" si="794"/>
        <v>0</v>
      </c>
      <c r="CI454" s="507">
        <f t="shared" si="794"/>
        <v>0</v>
      </c>
      <c r="CJ454" s="507"/>
      <c r="CK454" s="507"/>
      <c r="CL454" s="507"/>
      <c r="CM454" s="507"/>
      <c r="CN454" s="507"/>
      <c r="CO454" s="507"/>
      <c r="CP454" s="507"/>
      <c r="CQ454" s="507"/>
      <c r="CR454" s="507"/>
      <c r="CS454" s="507"/>
      <c r="CT454" s="507"/>
      <c r="CU454" s="507"/>
      <c r="CV454" s="507"/>
      <c r="CW454" s="507"/>
      <c r="CX454" s="507"/>
      <c r="CY454" s="507"/>
    </row>
    <row r="456" spans="1:103" s="734" customFormat="1" ht="15">
      <c r="B456" s="735" t="s">
        <v>310</v>
      </c>
      <c r="C456" s="736">
        <f>C450</f>
        <v>0.18</v>
      </c>
      <c r="D456" s="737"/>
      <c r="E456" s="737"/>
      <c r="F456" s="737"/>
      <c r="G456" s="737"/>
      <c r="H456" s="738"/>
      <c r="I456" s="738"/>
      <c r="J456" s="738"/>
      <c r="K456" s="738"/>
      <c r="L456" s="738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  <c r="AA456" s="738"/>
      <c r="AB456" s="738"/>
      <c r="AC456" s="738"/>
      <c r="AD456" s="738"/>
      <c r="AE456" s="738"/>
      <c r="AF456" s="738"/>
      <c r="AG456" s="738"/>
    </row>
    <row r="457" spans="1:103" ht="15">
      <c r="B457" s="732" t="s">
        <v>305</v>
      </c>
      <c r="P457" s="442">
        <v>0</v>
      </c>
      <c r="Q457" s="442">
        <f>P461</f>
        <v>261288711.48124051</v>
      </c>
      <c r="R457" s="442">
        <f t="shared" ref="R457:AE457" si="795">Q461</f>
        <v>299504751.05052775</v>
      </c>
      <c r="S457" s="442">
        <f t="shared" si="795"/>
        <v>338560818.54685277</v>
      </c>
      <c r="T457" s="442">
        <f t="shared" si="795"/>
        <v>378468580.63957101</v>
      </c>
      <c r="U457" s="442">
        <f t="shared" si="795"/>
        <v>419239866.02976257</v>
      </c>
      <c r="V457" s="442">
        <f t="shared" si="795"/>
        <v>460886667.7005986</v>
      </c>
      <c r="W457" s="442">
        <f t="shared" si="795"/>
        <v>503421145.19896173</v>
      </c>
      <c r="X457" s="442">
        <f t="shared" si="795"/>
        <v>546855626.94875455</v>
      </c>
      <c r="Y457" s="442">
        <f t="shared" si="795"/>
        <v>591202612.59633625</v>
      </c>
      <c r="Z457" s="442">
        <f t="shared" si="795"/>
        <v>636474775.38853407</v>
      </c>
      <c r="AA457" s="442">
        <f t="shared" si="795"/>
        <v>682684964.58368087</v>
      </c>
      <c r="AB457" s="442">
        <f t="shared" si="795"/>
        <v>729846207.89613903</v>
      </c>
      <c r="AC457" s="442">
        <f t="shared" si="795"/>
        <v>777971713.97477436</v>
      </c>
      <c r="AD457" s="442">
        <f t="shared" si="795"/>
        <v>827074874.91585243</v>
      </c>
      <c r="AE457" s="442">
        <f t="shared" si="795"/>
        <v>877169268.81083512</v>
      </c>
      <c r="AF457" s="442"/>
      <c r="AG457" s="442"/>
    </row>
    <row r="458" spans="1:103" ht="15">
      <c r="B458" s="733" t="s">
        <v>306</v>
      </c>
      <c r="P458" s="442">
        <f>P457*$C$456</f>
        <v>0</v>
      </c>
      <c r="Q458" s="442">
        <f>P461*((1+$C$450)^(1/12)-1)</f>
        <v>3628890.0702329841</v>
      </c>
      <c r="R458" s="442">
        <f t="shared" ref="R458:AE458" si="796">Q461*((1+$C$450)^(1/12)-1)</f>
        <v>4159650.873983107</v>
      </c>
      <c r="S458" s="442">
        <f t="shared" si="796"/>
        <v>4702078.3470886135</v>
      </c>
      <c r="T458" s="442">
        <f t="shared" si="796"/>
        <v>5256334.5212742444</v>
      </c>
      <c r="U458" s="442">
        <f t="shared" si="796"/>
        <v>5822583.6786310636</v>
      </c>
      <c r="V458" s="442">
        <f t="shared" si="796"/>
        <v>6400992.3828705112</v>
      </c>
      <c r="W458" s="442">
        <f t="shared" si="796"/>
        <v>6991729.5110125365</v>
      </c>
      <c r="X458" s="442">
        <f t="shared" si="796"/>
        <v>7594966.2855138155</v>
      </c>
      <c r="Y458" s="442">
        <f t="shared" si="796"/>
        <v>8210876.3068421884</v>
      </c>
      <c r="Z458" s="442">
        <f t="shared" si="796"/>
        <v>8839635.5865035038</v>
      </c>
      <c r="AA458" s="442">
        <f t="shared" si="796"/>
        <v>9481422.5805271436</v>
      </c>
      <c r="AB458" s="442">
        <f t="shared" si="796"/>
        <v>10136418.223416632</v>
      </c>
      <c r="AC458" s="442">
        <f t="shared" si="796"/>
        <v>10804805.962571738</v>
      </c>
      <c r="AD458" s="442">
        <f t="shared" si="796"/>
        <v>11486771.793188663</v>
      </c>
      <c r="AE458" s="442">
        <f t="shared" si="796"/>
        <v>12182504.29364494</v>
      </c>
      <c r="AF458" s="442"/>
      <c r="AG458" s="442"/>
    </row>
    <row r="459" spans="1:103" ht="15">
      <c r="B459" s="733" t="s">
        <v>307</v>
      </c>
      <c r="P459" s="442">
        <f>IF(P454&gt;0,0,-P454)</f>
        <v>261288711.48124051</v>
      </c>
      <c r="Q459" s="442">
        <f t="shared" ref="Q459:AE459" si="797">IF(Q454&gt;0,0,-Q454)</f>
        <v>34587149.499054253</v>
      </c>
      <c r="R459" s="442">
        <f t="shared" si="797"/>
        <v>34896416.622341931</v>
      </c>
      <c r="S459" s="442">
        <f t="shared" si="797"/>
        <v>35205683.745629609</v>
      </c>
      <c r="T459" s="442">
        <f t="shared" si="797"/>
        <v>35514950.868917271</v>
      </c>
      <c r="U459" s="442">
        <f t="shared" si="797"/>
        <v>35824217.992204949</v>
      </c>
      <c r="V459" s="442">
        <f t="shared" si="797"/>
        <v>36133485.115492612</v>
      </c>
      <c r="W459" s="442">
        <f t="shared" si="797"/>
        <v>36442752.23878029</v>
      </c>
      <c r="X459" s="442">
        <f t="shared" si="797"/>
        <v>36752019.362067953</v>
      </c>
      <c r="Y459" s="442">
        <f t="shared" si="797"/>
        <v>37061286.485355631</v>
      </c>
      <c r="Z459" s="442">
        <f t="shared" si="797"/>
        <v>37370553.608643293</v>
      </c>
      <c r="AA459" s="442">
        <f t="shared" si="797"/>
        <v>37679820.731930971</v>
      </c>
      <c r="AB459" s="442">
        <f t="shared" si="797"/>
        <v>37989087.855218649</v>
      </c>
      <c r="AC459" s="442">
        <f t="shared" si="797"/>
        <v>38298354.978506312</v>
      </c>
      <c r="AD459" s="442">
        <f t="shared" si="797"/>
        <v>38607622.101793975</v>
      </c>
      <c r="AE459" s="442">
        <f t="shared" si="797"/>
        <v>0</v>
      </c>
      <c r="AF459" s="442"/>
      <c r="AG459" s="442"/>
    </row>
    <row r="460" spans="1:103" ht="15">
      <c r="B460" s="733" t="s">
        <v>308</v>
      </c>
      <c r="P460" s="442">
        <f t="shared" ref="P460:AD460" si="798">MIN((P457+P458),MAX(0,P454))</f>
        <v>0</v>
      </c>
      <c r="Q460" s="442">
        <f t="shared" si="798"/>
        <v>0</v>
      </c>
      <c r="R460" s="442">
        <f t="shared" si="798"/>
        <v>0</v>
      </c>
      <c r="S460" s="442">
        <f t="shared" si="798"/>
        <v>0</v>
      </c>
      <c r="T460" s="442">
        <f t="shared" si="798"/>
        <v>0</v>
      </c>
      <c r="U460" s="442">
        <f t="shared" si="798"/>
        <v>0</v>
      </c>
      <c r="V460" s="442">
        <f t="shared" si="798"/>
        <v>0</v>
      </c>
      <c r="W460" s="442">
        <f t="shared" si="798"/>
        <v>0</v>
      </c>
      <c r="X460" s="442">
        <f t="shared" si="798"/>
        <v>0</v>
      </c>
      <c r="Y460" s="442">
        <f t="shared" si="798"/>
        <v>0</v>
      </c>
      <c r="Z460" s="442">
        <f t="shared" si="798"/>
        <v>0</v>
      </c>
      <c r="AA460" s="442">
        <f t="shared" si="798"/>
        <v>0</v>
      </c>
      <c r="AB460" s="442">
        <f t="shared" si="798"/>
        <v>0</v>
      </c>
      <c r="AC460" s="442">
        <f t="shared" si="798"/>
        <v>0</v>
      </c>
      <c r="AD460" s="442">
        <f t="shared" si="798"/>
        <v>0</v>
      </c>
      <c r="AE460" s="442">
        <f>MIN((AE457+AE458),MAX(0,AE454))</f>
        <v>889351773.10448003</v>
      </c>
      <c r="AF460" s="442"/>
      <c r="AG460" s="442"/>
    </row>
    <row r="461" spans="1:103" ht="15">
      <c r="B461" s="732" t="s">
        <v>309</v>
      </c>
      <c r="P461" s="743">
        <f t="shared" ref="P461:AD461" si="799">SUM(P457:P459)-P460</f>
        <v>261288711.48124051</v>
      </c>
      <c r="Q461" s="743">
        <f t="shared" si="799"/>
        <v>299504751.05052775</v>
      </c>
      <c r="R461" s="743">
        <f t="shared" si="799"/>
        <v>338560818.54685277</v>
      </c>
      <c r="S461" s="743">
        <f t="shared" si="799"/>
        <v>378468580.63957101</v>
      </c>
      <c r="T461" s="743">
        <f t="shared" si="799"/>
        <v>419239866.02976257</v>
      </c>
      <c r="U461" s="743">
        <f t="shared" si="799"/>
        <v>460886667.7005986</v>
      </c>
      <c r="V461" s="743">
        <f t="shared" si="799"/>
        <v>503421145.19896173</v>
      </c>
      <c r="W461" s="743">
        <f t="shared" si="799"/>
        <v>546855626.94875455</v>
      </c>
      <c r="X461" s="743">
        <f t="shared" si="799"/>
        <v>591202612.59633625</v>
      </c>
      <c r="Y461" s="743">
        <f t="shared" si="799"/>
        <v>636474775.38853407</v>
      </c>
      <c r="Z461" s="743">
        <f t="shared" si="799"/>
        <v>682684964.58368087</v>
      </c>
      <c r="AA461" s="743">
        <f t="shared" si="799"/>
        <v>729846207.89613903</v>
      </c>
      <c r="AB461" s="743">
        <f t="shared" si="799"/>
        <v>777971713.97477436</v>
      </c>
      <c r="AC461" s="743">
        <f t="shared" si="799"/>
        <v>827074874.91585243</v>
      </c>
      <c r="AD461" s="743">
        <f t="shared" si="799"/>
        <v>877169268.81083512</v>
      </c>
      <c r="AE461" s="743">
        <f>SUM(AE457:AE459)-AE460</f>
        <v>0</v>
      </c>
      <c r="AF461" s="743"/>
      <c r="AG461" s="743"/>
    </row>
    <row r="463" spans="1:103" ht="15">
      <c r="B463" s="739" t="s">
        <v>311</v>
      </c>
    </row>
    <row r="464" spans="1:103" ht="15">
      <c r="B464" s="732" t="s">
        <v>303</v>
      </c>
      <c r="P464" s="485">
        <f>$D$450*P460</f>
        <v>0</v>
      </c>
      <c r="Q464" s="485">
        <f t="shared" ref="Q464:AG464" si="800">$D$450*Q460</f>
        <v>0</v>
      </c>
      <c r="R464" s="485">
        <f t="shared" si="800"/>
        <v>0</v>
      </c>
      <c r="S464" s="485">
        <f t="shared" si="800"/>
        <v>0</v>
      </c>
      <c r="T464" s="485">
        <f t="shared" si="800"/>
        <v>0</v>
      </c>
      <c r="U464" s="485">
        <f t="shared" si="800"/>
        <v>0</v>
      </c>
      <c r="V464" s="485">
        <f t="shared" si="800"/>
        <v>0</v>
      </c>
      <c r="W464" s="485">
        <f t="shared" si="800"/>
        <v>0</v>
      </c>
      <c r="X464" s="485">
        <f t="shared" si="800"/>
        <v>0</v>
      </c>
      <c r="Y464" s="485">
        <f t="shared" si="800"/>
        <v>0</v>
      </c>
      <c r="Z464" s="485">
        <f t="shared" si="800"/>
        <v>0</v>
      </c>
      <c r="AA464" s="485">
        <f t="shared" si="800"/>
        <v>0</v>
      </c>
      <c r="AB464" s="485">
        <f t="shared" si="800"/>
        <v>0</v>
      </c>
      <c r="AC464" s="485">
        <f t="shared" si="800"/>
        <v>0</v>
      </c>
      <c r="AD464" s="485">
        <f t="shared" si="800"/>
        <v>0</v>
      </c>
      <c r="AE464" s="442">
        <f t="shared" si="800"/>
        <v>444675886.55224001</v>
      </c>
      <c r="AF464" s="485">
        <f t="shared" si="800"/>
        <v>0</v>
      </c>
      <c r="AG464" s="485">
        <f t="shared" si="800"/>
        <v>0</v>
      </c>
    </row>
    <row r="465" spans="2:33" ht="15">
      <c r="B465" s="732" t="s">
        <v>304</v>
      </c>
      <c r="P465" s="485">
        <f>$E$450*P460</f>
        <v>0</v>
      </c>
      <c r="Q465" s="485">
        <f t="shared" ref="Q465:AG465" si="801">$E$450*Q460</f>
        <v>0</v>
      </c>
      <c r="R465" s="485">
        <f t="shared" si="801"/>
        <v>0</v>
      </c>
      <c r="S465" s="485">
        <f t="shared" si="801"/>
        <v>0</v>
      </c>
      <c r="T465" s="485">
        <f t="shared" si="801"/>
        <v>0</v>
      </c>
      <c r="U465" s="485">
        <f t="shared" si="801"/>
        <v>0</v>
      </c>
      <c r="V465" s="485">
        <f t="shared" si="801"/>
        <v>0</v>
      </c>
      <c r="W465" s="485">
        <f t="shared" si="801"/>
        <v>0</v>
      </c>
      <c r="X465" s="485">
        <f t="shared" si="801"/>
        <v>0</v>
      </c>
      <c r="Y465" s="485">
        <f t="shared" si="801"/>
        <v>0</v>
      </c>
      <c r="Z465" s="485">
        <f t="shared" si="801"/>
        <v>0</v>
      </c>
      <c r="AA465" s="485">
        <f t="shared" si="801"/>
        <v>0</v>
      </c>
      <c r="AB465" s="485">
        <f t="shared" si="801"/>
        <v>0</v>
      </c>
      <c r="AC465" s="485">
        <f t="shared" si="801"/>
        <v>0</v>
      </c>
      <c r="AD465" s="485">
        <f t="shared" si="801"/>
        <v>0</v>
      </c>
      <c r="AE465" s="442">
        <f t="shared" si="801"/>
        <v>444675886.55224001</v>
      </c>
      <c r="AF465" s="485">
        <f t="shared" si="801"/>
        <v>0</v>
      </c>
      <c r="AG465" s="485">
        <f t="shared" si="801"/>
        <v>0</v>
      </c>
    </row>
    <row r="466" spans="2:33" ht="15">
      <c r="B466" s="740" t="s">
        <v>0</v>
      </c>
      <c r="P466" s="743">
        <f>SUM(P464:P465)</f>
        <v>0</v>
      </c>
      <c r="Q466" s="743">
        <f t="shared" ref="Q466:AG466" si="802">SUM(Q464:Q465)</f>
        <v>0</v>
      </c>
      <c r="R466" s="743">
        <f t="shared" si="802"/>
        <v>0</v>
      </c>
      <c r="S466" s="743">
        <f t="shared" si="802"/>
        <v>0</v>
      </c>
      <c r="T466" s="743">
        <f t="shared" si="802"/>
        <v>0</v>
      </c>
      <c r="U466" s="743">
        <f t="shared" si="802"/>
        <v>0</v>
      </c>
      <c r="V466" s="743">
        <f t="shared" si="802"/>
        <v>0</v>
      </c>
      <c r="W466" s="743">
        <f t="shared" si="802"/>
        <v>0</v>
      </c>
      <c r="X466" s="743">
        <f t="shared" si="802"/>
        <v>0</v>
      </c>
      <c r="Y466" s="743">
        <f t="shared" si="802"/>
        <v>0</v>
      </c>
      <c r="Z466" s="743">
        <f t="shared" si="802"/>
        <v>0</v>
      </c>
      <c r="AA466" s="743">
        <f t="shared" si="802"/>
        <v>0</v>
      </c>
      <c r="AB466" s="743">
        <f t="shared" si="802"/>
        <v>0</v>
      </c>
      <c r="AC466" s="743">
        <f t="shared" si="802"/>
        <v>0</v>
      </c>
      <c r="AD466" s="743">
        <f t="shared" si="802"/>
        <v>0</v>
      </c>
      <c r="AE466" s="743">
        <f t="shared" si="802"/>
        <v>889351773.10448003</v>
      </c>
      <c r="AF466" s="742">
        <f t="shared" si="802"/>
        <v>0</v>
      </c>
      <c r="AG466" s="742">
        <f t="shared" si="802"/>
        <v>0</v>
      </c>
    </row>
    <row r="467" spans="2:33" ht="15">
      <c r="B467" s="734"/>
    </row>
    <row r="468" spans="2:33" ht="15">
      <c r="B468" s="739" t="s">
        <v>312</v>
      </c>
      <c r="P468" s="442">
        <f>MAX(P454-P466,0)</f>
        <v>0</v>
      </c>
      <c r="Q468" s="442">
        <f t="shared" ref="Q468:AE468" si="803">MAX(Q454-Q466,0)</f>
        <v>0</v>
      </c>
      <c r="R468" s="442">
        <f t="shared" si="803"/>
        <v>0</v>
      </c>
      <c r="S468" s="442">
        <f t="shared" si="803"/>
        <v>0</v>
      </c>
      <c r="T468" s="442">
        <f t="shared" si="803"/>
        <v>0</v>
      </c>
      <c r="U468" s="442">
        <f t="shared" si="803"/>
        <v>0</v>
      </c>
      <c r="V468" s="442">
        <f t="shared" si="803"/>
        <v>0</v>
      </c>
      <c r="W468" s="442">
        <f t="shared" si="803"/>
        <v>0</v>
      </c>
      <c r="X468" s="442">
        <f t="shared" si="803"/>
        <v>0</v>
      </c>
      <c r="Y468" s="442">
        <f t="shared" si="803"/>
        <v>0</v>
      </c>
      <c r="Z468" s="442">
        <f t="shared" si="803"/>
        <v>0</v>
      </c>
      <c r="AA468" s="442">
        <f t="shared" si="803"/>
        <v>0</v>
      </c>
      <c r="AB468" s="442">
        <f t="shared" si="803"/>
        <v>0</v>
      </c>
      <c r="AC468" s="442">
        <f t="shared" si="803"/>
        <v>0</v>
      </c>
      <c r="AD468" s="442">
        <f t="shared" si="803"/>
        <v>0</v>
      </c>
      <c r="AE468" s="442">
        <f t="shared" si="803"/>
        <v>221292457.57960105</v>
      </c>
    </row>
    <row r="469" spans="2:33" ht="15">
      <c r="B469" s="741" t="s">
        <v>313</v>
      </c>
      <c r="C469" s="746">
        <f>XIRR(P469:AE469,$P$6:$AE$6)</f>
        <v>0.17939764857292176</v>
      </c>
      <c r="P469" s="442">
        <f>P454</f>
        <v>-261288711.48124051</v>
      </c>
      <c r="Q469" s="442">
        <f t="shared" ref="Q469:AD469" si="804">Q454</f>
        <v>-34587149.499054253</v>
      </c>
      <c r="R469" s="442">
        <f t="shared" si="804"/>
        <v>-34896416.622341931</v>
      </c>
      <c r="S469" s="442">
        <f t="shared" si="804"/>
        <v>-35205683.745629609</v>
      </c>
      <c r="T469" s="442">
        <f t="shared" si="804"/>
        <v>-35514950.868917271</v>
      </c>
      <c r="U469" s="442">
        <f t="shared" si="804"/>
        <v>-35824217.992204949</v>
      </c>
      <c r="V469" s="442">
        <f t="shared" si="804"/>
        <v>-36133485.115492612</v>
      </c>
      <c r="W469" s="442">
        <f t="shared" si="804"/>
        <v>-36442752.23878029</v>
      </c>
      <c r="X469" s="442">
        <f t="shared" si="804"/>
        <v>-36752019.362067953</v>
      </c>
      <c r="Y469" s="442">
        <f t="shared" si="804"/>
        <v>-37061286.485355631</v>
      </c>
      <c r="Z469" s="442">
        <f t="shared" si="804"/>
        <v>-37370553.608643293</v>
      </c>
      <c r="AA469" s="442">
        <f t="shared" si="804"/>
        <v>-37679820.731930971</v>
      </c>
      <c r="AB469" s="442">
        <f t="shared" si="804"/>
        <v>-37989087.855218649</v>
      </c>
      <c r="AC469" s="442">
        <f t="shared" si="804"/>
        <v>-38298354.978506312</v>
      </c>
      <c r="AD469" s="442">
        <f t="shared" si="804"/>
        <v>-38607622.101793975</v>
      </c>
      <c r="AE469" s="442">
        <f>AE466</f>
        <v>889351773.10448003</v>
      </c>
    </row>
    <row r="471" spans="2:33" ht="15">
      <c r="B471" s="735" t="s">
        <v>314</v>
      </c>
      <c r="C471" s="747">
        <f>C451</f>
        <v>0.24990000000000001</v>
      </c>
    </row>
    <row r="472" spans="2:33" ht="15">
      <c r="B472" s="748"/>
      <c r="C472" s="749"/>
    </row>
    <row r="473" spans="2:33" ht="15">
      <c r="B473" s="732" t="s">
        <v>305</v>
      </c>
      <c r="C473" s="732"/>
      <c r="P473" s="442">
        <v>0</v>
      </c>
      <c r="Q473" s="442">
        <f t="shared" ref="Q473:AE473" si="805">P478</f>
        <v>261288711.48124051</v>
      </c>
      <c r="R473" s="442">
        <f t="shared" si="805"/>
        <v>300778283.39487958</v>
      </c>
      <c r="S473" s="442">
        <f t="shared" si="805"/>
        <v>341318044.46167248</v>
      </c>
      <c r="T473" s="442">
        <f t="shared" si="805"/>
        <v>382927698.82733136</v>
      </c>
      <c r="U473" s="442">
        <f t="shared" si="805"/>
        <v>425627320.33607185</v>
      </c>
      <c r="V473" s="442">
        <f t="shared" si="805"/>
        <v>469437359.46707118</v>
      </c>
      <c r="W473" s="442">
        <f t="shared" si="805"/>
        <v>514378650.40107167</v>
      </c>
      <c r="X473" s="442">
        <f t="shared" si="805"/>
        <v>560472418.21957076</v>
      </c>
      <c r="Y473" s="442">
        <f t="shared" si="805"/>
        <v>607740286.23908615</v>
      </c>
      <c r="Z473" s="442">
        <f t="shared" si="805"/>
        <v>656204283.4830296</v>
      </c>
      <c r="AA473" s="442">
        <f t="shared" si="805"/>
        <v>705886852.29377151</v>
      </c>
      <c r="AB473" s="442">
        <f t="shared" si="805"/>
        <v>756810856.08752668</v>
      </c>
      <c r="AC473" s="442">
        <f t="shared" si="805"/>
        <v>808999587.25474119</v>
      </c>
      <c r="AD473" s="442">
        <f t="shared" si="805"/>
        <v>862476775.20870984</v>
      </c>
      <c r="AE473" s="442">
        <f t="shared" si="805"/>
        <v>917266594.58520544</v>
      </c>
    </row>
    <row r="474" spans="2:33" ht="15">
      <c r="B474" s="733" t="s">
        <v>306</v>
      </c>
      <c r="C474" s="732"/>
      <c r="P474" s="442">
        <f>P473*$C$456</f>
        <v>0</v>
      </c>
      <c r="Q474" s="442">
        <f t="shared" ref="Q474:AE474" si="806">P478*((1+$C$471)^(1/12)-1)</f>
        <v>4902422.4145848332</v>
      </c>
      <c r="R474" s="442">
        <f t="shared" si="806"/>
        <v>5643344.444450954</v>
      </c>
      <c r="S474" s="442">
        <f t="shared" si="806"/>
        <v>6403970.6200292585</v>
      </c>
      <c r="T474" s="442">
        <f t="shared" si="806"/>
        <v>7184670.6398231843</v>
      </c>
      <c r="U474" s="442">
        <f t="shared" si="806"/>
        <v>7985821.1387943849</v>
      </c>
      <c r="V474" s="442">
        <f t="shared" si="806"/>
        <v>8807805.8185078427</v>
      </c>
      <c r="W474" s="442">
        <f t="shared" si="806"/>
        <v>9651015.5797188263</v>
      </c>
      <c r="X474" s="442">
        <f t="shared" si="806"/>
        <v>10515848.657447493</v>
      </c>
      <c r="Y474" s="442">
        <f t="shared" si="806"/>
        <v>11402710.758587852</v>
      </c>
      <c r="Z474" s="442">
        <f t="shared" si="806"/>
        <v>12312015.202098586</v>
      </c>
      <c r="AA474" s="442">
        <f t="shared" si="806"/>
        <v>13244183.06182421</v>
      </c>
      <c r="AB474" s="442">
        <f t="shared" si="806"/>
        <v>14199643.311995916</v>
      </c>
      <c r="AC474" s="442">
        <f t="shared" si="806"/>
        <v>15178832.975462351</v>
      </c>
      <c r="AD474" s="442">
        <f t="shared" si="806"/>
        <v>16182197.274701603</v>
      </c>
      <c r="AE474" s="442">
        <f t="shared" si="806"/>
        <v>17210189.785666514</v>
      </c>
    </row>
    <row r="475" spans="2:33" ht="15">
      <c r="B475" s="733" t="s">
        <v>307</v>
      </c>
      <c r="C475" s="732"/>
      <c r="P475" s="442">
        <f>IF($P$454&gt;0,0,-$P$454)</f>
        <v>261288711.48124051</v>
      </c>
      <c r="Q475" s="442">
        <f>-Q454</f>
        <v>34587149.499054253</v>
      </c>
      <c r="R475" s="442">
        <f t="shared" ref="R475:AD475" si="807">-R454</f>
        <v>34896416.622341931</v>
      </c>
      <c r="S475" s="442">
        <f t="shared" si="807"/>
        <v>35205683.745629609</v>
      </c>
      <c r="T475" s="442">
        <f t="shared" si="807"/>
        <v>35514950.868917271</v>
      </c>
      <c r="U475" s="442">
        <f t="shared" si="807"/>
        <v>35824217.992204949</v>
      </c>
      <c r="V475" s="442">
        <f t="shared" si="807"/>
        <v>36133485.115492612</v>
      </c>
      <c r="W475" s="442">
        <f t="shared" si="807"/>
        <v>36442752.23878029</v>
      </c>
      <c r="X475" s="442">
        <f t="shared" si="807"/>
        <v>36752019.362067953</v>
      </c>
      <c r="Y475" s="442">
        <f t="shared" si="807"/>
        <v>37061286.485355631</v>
      </c>
      <c r="Z475" s="442">
        <f t="shared" si="807"/>
        <v>37370553.608643293</v>
      </c>
      <c r="AA475" s="442">
        <f t="shared" si="807"/>
        <v>37679820.731930971</v>
      </c>
      <c r="AB475" s="442">
        <f t="shared" si="807"/>
        <v>37989087.855218649</v>
      </c>
      <c r="AC475" s="442">
        <f t="shared" si="807"/>
        <v>38298354.978506312</v>
      </c>
      <c r="AD475" s="442">
        <f t="shared" si="807"/>
        <v>38607622.101793975</v>
      </c>
      <c r="AE475" s="442">
        <f>IF(AE454&gt;0,0,-AE454)</f>
        <v>0</v>
      </c>
    </row>
    <row r="476" spans="2:33" ht="15">
      <c r="B476" s="733" t="s">
        <v>315</v>
      </c>
      <c r="C476" s="732"/>
      <c r="P476" s="442">
        <f t="shared" ref="P476:AD476" si="808">MIN((P473+P474),MAX(0,P470))</f>
        <v>0</v>
      </c>
      <c r="Q476" s="442">
        <f t="shared" si="808"/>
        <v>0</v>
      </c>
      <c r="R476" s="442">
        <f t="shared" si="808"/>
        <v>0</v>
      </c>
      <c r="S476" s="442">
        <f t="shared" si="808"/>
        <v>0</v>
      </c>
      <c r="T476" s="442">
        <f t="shared" si="808"/>
        <v>0</v>
      </c>
      <c r="U476" s="442">
        <f t="shared" si="808"/>
        <v>0</v>
      </c>
      <c r="V476" s="442">
        <f t="shared" si="808"/>
        <v>0</v>
      </c>
      <c r="W476" s="442">
        <f t="shared" si="808"/>
        <v>0</v>
      </c>
      <c r="X476" s="442">
        <f t="shared" si="808"/>
        <v>0</v>
      </c>
      <c r="Y476" s="442">
        <f t="shared" si="808"/>
        <v>0</v>
      </c>
      <c r="Z476" s="442">
        <f t="shared" si="808"/>
        <v>0</v>
      </c>
      <c r="AA476" s="442">
        <f t="shared" si="808"/>
        <v>0</v>
      </c>
      <c r="AB476" s="442">
        <f t="shared" si="808"/>
        <v>0</v>
      </c>
      <c r="AC476" s="442">
        <f t="shared" si="808"/>
        <v>0</v>
      </c>
      <c r="AD476" s="442">
        <f t="shared" si="808"/>
        <v>0</v>
      </c>
      <c r="AE476" s="442">
        <f>AE466</f>
        <v>889351773.10448003</v>
      </c>
    </row>
    <row r="477" spans="2:33" ht="15">
      <c r="B477" s="733" t="s">
        <v>308</v>
      </c>
      <c r="C477" s="732"/>
      <c r="P477" s="442">
        <f>MIN(P473+P474-P476,P468)</f>
        <v>0</v>
      </c>
      <c r="Q477" s="442">
        <f t="shared" ref="Q477:AD477" si="809">MIN(Q473+Q474-Q476,Q468)</f>
        <v>0</v>
      </c>
      <c r="R477" s="442">
        <f t="shared" si="809"/>
        <v>0</v>
      </c>
      <c r="S477" s="442">
        <f t="shared" si="809"/>
        <v>0</v>
      </c>
      <c r="T477" s="442">
        <f t="shared" si="809"/>
        <v>0</v>
      </c>
      <c r="U477" s="442">
        <f t="shared" si="809"/>
        <v>0</v>
      </c>
      <c r="V477" s="442">
        <f t="shared" si="809"/>
        <v>0</v>
      </c>
      <c r="W477" s="442">
        <f t="shared" si="809"/>
        <v>0</v>
      </c>
      <c r="X477" s="442">
        <f t="shared" si="809"/>
        <v>0</v>
      </c>
      <c r="Y477" s="442">
        <f t="shared" si="809"/>
        <v>0</v>
      </c>
      <c r="Z477" s="442">
        <f t="shared" si="809"/>
        <v>0</v>
      </c>
      <c r="AA477" s="442">
        <f t="shared" si="809"/>
        <v>0</v>
      </c>
      <c r="AB477" s="442">
        <f t="shared" si="809"/>
        <v>0</v>
      </c>
      <c r="AC477" s="442">
        <f t="shared" si="809"/>
        <v>0</v>
      </c>
      <c r="AD477" s="442">
        <f t="shared" si="809"/>
        <v>0</v>
      </c>
      <c r="AE477" s="442">
        <f>MIN(AE473+AE474-AE476,AE468)</f>
        <v>45125011.266391873</v>
      </c>
    </row>
    <row r="478" spans="2:33" ht="15">
      <c r="B478" s="732" t="s">
        <v>309</v>
      </c>
      <c r="C478" s="732"/>
      <c r="P478" s="743">
        <f t="shared" ref="P478:AE478" si="810">SUM(P473:P475)-P476</f>
        <v>261288711.48124051</v>
      </c>
      <c r="Q478" s="743">
        <f t="shared" si="810"/>
        <v>300778283.39487958</v>
      </c>
      <c r="R478" s="743">
        <f t="shared" si="810"/>
        <v>341318044.46167248</v>
      </c>
      <c r="S478" s="743">
        <f t="shared" si="810"/>
        <v>382927698.82733136</v>
      </c>
      <c r="T478" s="743">
        <f t="shared" si="810"/>
        <v>425627320.33607185</v>
      </c>
      <c r="U478" s="743">
        <f t="shared" si="810"/>
        <v>469437359.46707118</v>
      </c>
      <c r="V478" s="743">
        <f t="shared" si="810"/>
        <v>514378650.40107167</v>
      </c>
      <c r="W478" s="743">
        <f t="shared" si="810"/>
        <v>560472418.21957076</v>
      </c>
      <c r="X478" s="743">
        <f t="shared" si="810"/>
        <v>607740286.23908615</v>
      </c>
      <c r="Y478" s="743">
        <f t="shared" si="810"/>
        <v>656204283.4830296</v>
      </c>
      <c r="Z478" s="743">
        <f t="shared" si="810"/>
        <v>705886852.29377151</v>
      </c>
      <c r="AA478" s="743">
        <f t="shared" si="810"/>
        <v>756810856.08752668</v>
      </c>
      <c r="AB478" s="743">
        <f t="shared" si="810"/>
        <v>808999587.25474119</v>
      </c>
      <c r="AC478" s="743">
        <f t="shared" si="810"/>
        <v>862476775.20870984</v>
      </c>
      <c r="AD478" s="743">
        <f t="shared" si="810"/>
        <v>917266594.58520544</v>
      </c>
      <c r="AE478" s="743">
        <f t="shared" si="810"/>
        <v>45125011.266391873</v>
      </c>
    </row>
    <row r="480" spans="2:33" ht="15">
      <c r="B480" s="739" t="s">
        <v>311</v>
      </c>
    </row>
    <row r="481" spans="2:31" ht="15">
      <c r="B481" s="732" t="s">
        <v>303</v>
      </c>
      <c r="P481" s="442">
        <f t="shared" ref="P481:AD481" si="811">$D$451*P477</f>
        <v>0</v>
      </c>
      <c r="Q481" s="442">
        <f t="shared" si="811"/>
        <v>0</v>
      </c>
      <c r="R481" s="442">
        <f t="shared" si="811"/>
        <v>0</v>
      </c>
      <c r="S481" s="442">
        <f t="shared" si="811"/>
        <v>0</v>
      </c>
      <c r="T481" s="442">
        <f t="shared" si="811"/>
        <v>0</v>
      </c>
      <c r="U481" s="442">
        <f t="shared" si="811"/>
        <v>0</v>
      </c>
      <c r="V481" s="442">
        <f t="shared" si="811"/>
        <v>0</v>
      </c>
      <c r="W481" s="442">
        <f t="shared" si="811"/>
        <v>0</v>
      </c>
      <c r="X481" s="442">
        <f t="shared" si="811"/>
        <v>0</v>
      </c>
      <c r="Y481" s="442">
        <f t="shared" si="811"/>
        <v>0</v>
      </c>
      <c r="Z481" s="442">
        <f t="shared" si="811"/>
        <v>0</v>
      </c>
      <c r="AA481" s="442">
        <f t="shared" si="811"/>
        <v>0</v>
      </c>
      <c r="AB481" s="442">
        <f t="shared" si="811"/>
        <v>0</v>
      </c>
      <c r="AC481" s="442">
        <f t="shared" si="811"/>
        <v>0</v>
      </c>
      <c r="AD481" s="442">
        <f t="shared" si="811"/>
        <v>0</v>
      </c>
      <c r="AE481" s="442">
        <f>$D$451*AE477</f>
        <v>20306255.069876343</v>
      </c>
    </row>
    <row r="482" spans="2:31" ht="15">
      <c r="B482" s="732" t="s">
        <v>304</v>
      </c>
      <c r="P482" s="442">
        <f t="shared" ref="P482:AD482" si="812">$E$451*P477</f>
        <v>0</v>
      </c>
      <c r="Q482" s="442">
        <f t="shared" si="812"/>
        <v>0</v>
      </c>
      <c r="R482" s="442">
        <f t="shared" si="812"/>
        <v>0</v>
      </c>
      <c r="S482" s="442">
        <f t="shared" si="812"/>
        <v>0</v>
      </c>
      <c r="T482" s="442">
        <f t="shared" si="812"/>
        <v>0</v>
      </c>
      <c r="U482" s="442">
        <f t="shared" si="812"/>
        <v>0</v>
      </c>
      <c r="V482" s="442">
        <f t="shared" si="812"/>
        <v>0</v>
      </c>
      <c r="W482" s="442">
        <f t="shared" si="812"/>
        <v>0</v>
      </c>
      <c r="X482" s="442">
        <f t="shared" si="812"/>
        <v>0</v>
      </c>
      <c r="Y482" s="442">
        <f t="shared" si="812"/>
        <v>0</v>
      </c>
      <c r="Z482" s="442">
        <f t="shared" si="812"/>
        <v>0</v>
      </c>
      <c r="AA482" s="442">
        <f t="shared" si="812"/>
        <v>0</v>
      </c>
      <c r="AB482" s="442">
        <f t="shared" si="812"/>
        <v>0</v>
      </c>
      <c r="AC482" s="442">
        <f t="shared" si="812"/>
        <v>0</v>
      </c>
      <c r="AD482" s="442">
        <f t="shared" si="812"/>
        <v>0</v>
      </c>
      <c r="AE482" s="442">
        <f>$E$451*AE477</f>
        <v>24818756.196515534</v>
      </c>
    </row>
    <row r="483" spans="2:31" ht="15">
      <c r="B483" s="740" t="s">
        <v>0</v>
      </c>
      <c r="P483" s="743">
        <f>SUM(P481:P482)</f>
        <v>0</v>
      </c>
      <c r="Q483" s="743">
        <f t="shared" ref="Q483" si="813">SUM(Q481:Q482)</f>
        <v>0</v>
      </c>
      <c r="R483" s="743">
        <f t="shared" ref="R483" si="814">SUM(R481:R482)</f>
        <v>0</v>
      </c>
      <c r="S483" s="743">
        <f t="shared" ref="S483" si="815">SUM(S481:S482)</f>
        <v>0</v>
      </c>
      <c r="T483" s="743">
        <f t="shared" ref="T483" si="816">SUM(T481:T482)</f>
        <v>0</v>
      </c>
      <c r="U483" s="743">
        <f t="shared" ref="U483" si="817">SUM(U481:U482)</f>
        <v>0</v>
      </c>
      <c r="V483" s="743">
        <f t="shared" ref="V483" si="818">SUM(V481:V482)</f>
        <v>0</v>
      </c>
      <c r="W483" s="743">
        <f t="shared" ref="W483" si="819">SUM(W481:W482)</f>
        <v>0</v>
      </c>
      <c r="X483" s="743">
        <f t="shared" ref="X483" si="820">SUM(X481:X482)</f>
        <v>0</v>
      </c>
      <c r="Y483" s="743">
        <f t="shared" ref="Y483" si="821">SUM(Y481:Y482)</f>
        <v>0</v>
      </c>
      <c r="Z483" s="743">
        <f t="shared" ref="Z483" si="822">SUM(Z481:Z482)</f>
        <v>0</v>
      </c>
      <c r="AA483" s="743">
        <f t="shared" ref="AA483" si="823">SUM(AA481:AA482)</f>
        <v>0</v>
      </c>
      <c r="AB483" s="743">
        <f t="shared" ref="AB483" si="824">SUM(AB481:AB482)</f>
        <v>0</v>
      </c>
      <c r="AC483" s="743">
        <f t="shared" ref="AC483" si="825">SUM(AC481:AC482)</f>
        <v>0</v>
      </c>
      <c r="AD483" s="743">
        <f t="shared" ref="AD483" si="826">SUM(AD481:AD482)</f>
        <v>0</v>
      </c>
      <c r="AE483" s="743">
        <f t="shared" ref="AE483" si="827">SUM(AE481:AE482)</f>
        <v>45125011.266391873</v>
      </c>
    </row>
    <row r="484" spans="2:31" ht="15">
      <c r="B484" s="734"/>
    </row>
    <row r="485" spans="2:31" ht="15">
      <c r="B485" s="739" t="s">
        <v>312</v>
      </c>
      <c r="P485" s="442">
        <f>MAX(P454-P483,0)</f>
        <v>0</v>
      </c>
      <c r="Q485" s="442">
        <f t="shared" ref="Q485:AD485" si="828">MAX(Q454-Q483,0)</f>
        <v>0</v>
      </c>
      <c r="R485" s="442">
        <f t="shared" si="828"/>
        <v>0</v>
      </c>
      <c r="S485" s="442">
        <f t="shared" si="828"/>
        <v>0</v>
      </c>
      <c r="T485" s="442">
        <f t="shared" si="828"/>
        <v>0</v>
      </c>
      <c r="U485" s="442">
        <f t="shared" si="828"/>
        <v>0</v>
      </c>
      <c r="V485" s="442">
        <f t="shared" si="828"/>
        <v>0</v>
      </c>
      <c r="W485" s="442">
        <f t="shared" si="828"/>
        <v>0</v>
      </c>
      <c r="X485" s="442">
        <f t="shared" si="828"/>
        <v>0</v>
      </c>
      <c r="Y485" s="442">
        <f t="shared" si="828"/>
        <v>0</v>
      </c>
      <c r="Z485" s="442">
        <f t="shared" si="828"/>
        <v>0</v>
      </c>
      <c r="AA485" s="442">
        <f t="shared" si="828"/>
        <v>0</v>
      </c>
      <c r="AB485" s="442">
        <f t="shared" si="828"/>
        <v>0</v>
      </c>
      <c r="AC485" s="442">
        <f t="shared" si="828"/>
        <v>0</v>
      </c>
      <c r="AD485" s="442">
        <f t="shared" si="828"/>
        <v>0</v>
      </c>
      <c r="AE485" s="442">
        <f>MAX(AE454-AE483-AE466,0)</f>
        <v>176167446.31320918</v>
      </c>
    </row>
    <row r="486" spans="2:31" ht="15">
      <c r="B486" s="741" t="s">
        <v>313</v>
      </c>
      <c r="C486" s="746">
        <f>XIRR(P486:AE486,$P$6:$AE$6)</f>
        <v>0.24903803467750552</v>
      </c>
      <c r="P486" s="743">
        <f>P454</f>
        <v>-261288711.48124051</v>
      </c>
      <c r="Q486" s="743">
        <f t="shared" ref="Q486:AD486" si="829">Q454</f>
        <v>-34587149.499054253</v>
      </c>
      <c r="R486" s="743">
        <f t="shared" si="829"/>
        <v>-34896416.622341931</v>
      </c>
      <c r="S486" s="743">
        <f t="shared" si="829"/>
        <v>-35205683.745629609</v>
      </c>
      <c r="T486" s="743">
        <f t="shared" si="829"/>
        <v>-35514950.868917271</v>
      </c>
      <c r="U486" s="743">
        <f t="shared" si="829"/>
        <v>-35824217.992204949</v>
      </c>
      <c r="V486" s="743">
        <f t="shared" si="829"/>
        <v>-36133485.115492612</v>
      </c>
      <c r="W486" s="743">
        <f t="shared" si="829"/>
        <v>-36442752.23878029</v>
      </c>
      <c r="X486" s="743">
        <f t="shared" si="829"/>
        <v>-36752019.362067953</v>
      </c>
      <c r="Y486" s="743">
        <f t="shared" si="829"/>
        <v>-37061286.485355631</v>
      </c>
      <c r="Z486" s="743">
        <f t="shared" si="829"/>
        <v>-37370553.608643293</v>
      </c>
      <c r="AA486" s="743">
        <f t="shared" si="829"/>
        <v>-37679820.731930971</v>
      </c>
      <c r="AB486" s="743">
        <f t="shared" si="829"/>
        <v>-37989087.855218649</v>
      </c>
      <c r="AC486" s="743">
        <f t="shared" si="829"/>
        <v>-38298354.978506312</v>
      </c>
      <c r="AD486" s="743">
        <f t="shared" si="829"/>
        <v>-38607622.101793975</v>
      </c>
      <c r="AE486" s="743">
        <f>AE478+AE466</f>
        <v>934476784.3708719</v>
      </c>
    </row>
    <row r="488" spans="2:31" ht="15">
      <c r="B488" s="735" t="s">
        <v>314</v>
      </c>
      <c r="C488" s="747" t="str">
        <f>C452</f>
        <v>&gt;25%</v>
      </c>
    </row>
    <row r="489" spans="2:31" ht="15">
      <c r="B489" s="748"/>
      <c r="C489" s="749"/>
    </row>
    <row r="490" spans="2:31" ht="15">
      <c r="B490" s="732" t="s">
        <v>305</v>
      </c>
      <c r="C490" s="732"/>
      <c r="P490" s="429">
        <v>0</v>
      </c>
      <c r="Q490" s="429">
        <v>0</v>
      </c>
      <c r="R490" s="429">
        <v>0</v>
      </c>
      <c r="S490" s="429">
        <v>0</v>
      </c>
      <c r="T490" s="429">
        <v>0</v>
      </c>
      <c r="U490" s="429">
        <v>0</v>
      </c>
      <c r="V490" s="429">
        <v>0</v>
      </c>
      <c r="W490" s="429">
        <v>0</v>
      </c>
      <c r="X490" s="429">
        <v>0</v>
      </c>
      <c r="Y490" s="429">
        <v>0</v>
      </c>
      <c r="Z490" s="429">
        <v>0</v>
      </c>
      <c r="AA490" s="429">
        <v>0</v>
      </c>
      <c r="AB490" s="429">
        <v>0</v>
      </c>
      <c r="AC490" s="429">
        <v>0</v>
      </c>
      <c r="AD490" s="429">
        <v>0</v>
      </c>
      <c r="AE490" s="429">
        <v>0</v>
      </c>
    </row>
    <row r="491" spans="2:31" ht="15">
      <c r="B491" s="733" t="s">
        <v>306</v>
      </c>
      <c r="C491" s="732"/>
      <c r="P491" s="429">
        <v>0</v>
      </c>
      <c r="Q491" s="429">
        <v>0</v>
      </c>
      <c r="R491" s="429">
        <v>0</v>
      </c>
      <c r="S491" s="429">
        <v>0</v>
      </c>
      <c r="T491" s="429">
        <v>0</v>
      </c>
      <c r="U491" s="429">
        <v>0</v>
      </c>
      <c r="V491" s="429">
        <v>0</v>
      </c>
      <c r="W491" s="429">
        <v>0</v>
      </c>
      <c r="X491" s="429">
        <v>0</v>
      </c>
      <c r="Y491" s="429">
        <v>0</v>
      </c>
      <c r="Z491" s="429">
        <v>0</v>
      </c>
      <c r="AA491" s="429">
        <v>0</v>
      </c>
      <c r="AB491" s="429">
        <v>0</v>
      </c>
      <c r="AC491" s="429">
        <v>0</v>
      </c>
      <c r="AD491" s="429">
        <v>0</v>
      </c>
      <c r="AE491" s="429">
        <v>0</v>
      </c>
    </row>
    <row r="492" spans="2:31" ht="15">
      <c r="B492" s="733" t="s">
        <v>307</v>
      </c>
      <c r="C492" s="732"/>
      <c r="P492" s="429">
        <v>0</v>
      </c>
      <c r="Q492" s="429">
        <v>0</v>
      </c>
      <c r="R492" s="429">
        <v>0</v>
      </c>
      <c r="S492" s="429">
        <v>0</v>
      </c>
      <c r="T492" s="429">
        <v>0</v>
      </c>
      <c r="U492" s="429">
        <v>0</v>
      </c>
      <c r="V492" s="429">
        <v>0</v>
      </c>
      <c r="W492" s="429">
        <v>0</v>
      </c>
      <c r="X492" s="429">
        <v>0</v>
      </c>
      <c r="Y492" s="429">
        <v>0</v>
      </c>
      <c r="Z492" s="429">
        <v>0</v>
      </c>
      <c r="AA492" s="429">
        <v>0</v>
      </c>
      <c r="AB492" s="429">
        <v>0</v>
      </c>
      <c r="AC492" s="429">
        <v>0</v>
      </c>
      <c r="AD492" s="429">
        <v>0</v>
      </c>
      <c r="AE492" s="429">
        <v>0</v>
      </c>
    </row>
    <row r="493" spans="2:31" ht="15">
      <c r="B493" s="733" t="s">
        <v>315</v>
      </c>
      <c r="C493" s="732"/>
      <c r="P493" s="429">
        <v>0</v>
      </c>
      <c r="Q493" s="429">
        <v>0</v>
      </c>
      <c r="R493" s="429">
        <v>0</v>
      </c>
      <c r="S493" s="429">
        <v>0</v>
      </c>
      <c r="T493" s="429">
        <v>0</v>
      </c>
      <c r="U493" s="429">
        <v>0</v>
      </c>
      <c r="V493" s="429">
        <v>0</v>
      </c>
      <c r="W493" s="429">
        <v>0</v>
      </c>
      <c r="X493" s="429">
        <v>0</v>
      </c>
      <c r="Y493" s="429">
        <v>0</v>
      </c>
      <c r="Z493" s="429">
        <v>0</v>
      </c>
      <c r="AA493" s="429">
        <v>0</v>
      </c>
      <c r="AB493" s="429">
        <v>0</v>
      </c>
      <c r="AC493" s="429">
        <v>0</v>
      </c>
      <c r="AD493" s="429">
        <v>0</v>
      </c>
      <c r="AE493" s="442">
        <f>AE466+AE483</f>
        <v>934476784.3708719</v>
      </c>
    </row>
    <row r="494" spans="2:31" ht="15">
      <c r="B494" s="733" t="s">
        <v>308</v>
      </c>
      <c r="C494" s="732"/>
      <c r="P494" s="429">
        <v>0</v>
      </c>
      <c r="Q494" s="429">
        <v>0</v>
      </c>
      <c r="R494" s="429">
        <v>0</v>
      </c>
      <c r="S494" s="429">
        <v>0</v>
      </c>
      <c r="T494" s="429">
        <v>0</v>
      </c>
      <c r="U494" s="429">
        <v>0</v>
      </c>
      <c r="V494" s="429">
        <v>0</v>
      </c>
      <c r="W494" s="429">
        <v>0</v>
      </c>
      <c r="X494" s="429">
        <v>0</v>
      </c>
      <c r="Y494" s="429">
        <v>0</v>
      </c>
      <c r="Z494" s="429">
        <v>0</v>
      </c>
      <c r="AA494" s="429">
        <v>0</v>
      </c>
      <c r="AB494" s="429">
        <v>0</v>
      </c>
      <c r="AC494" s="429">
        <v>0</v>
      </c>
      <c r="AD494" s="429">
        <v>0</v>
      </c>
      <c r="AE494" s="442">
        <f>AE485</f>
        <v>176167446.31320918</v>
      </c>
    </row>
    <row r="495" spans="2:31" ht="15">
      <c r="B495" s="732" t="s">
        <v>309</v>
      </c>
      <c r="C495" s="732"/>
      <c r="P495" s="742">
        <f>SUM(P490:P494)</f>
        <v>0</v>
      </c>
      <c r="Q495" s="742">
        <f t="shared" ref="Q495:AE495" si="830">SUM(Q490:Q494)</f>
        <v>0</v>
      </c>
      <c r="R495" s="742">
        <f t="shared" si="830"/>
        <v>0</v>
      </c>
      <c r="S495" s="742">
        <f t="shared" si="830"/>
        <v>0</v>
      </c>
      <c r="T495" s="742">
        <f t="shared" si="830"/>
        <v>0</v>
      </c>
      <c r="U495" s="742">
        <f t="shared" si="830"/>
        <v>0</v>
      </c>
      <c r="V495" s="742">
        <f t="shared" si="830"/>
        <v>0</v>
      </c>
      <c r="W495" s="742">
        <f t="shared" si="830"/>
        <v>0</v>
      </c>
      <c r="X495" s="742">
        <f t="shared" si="830"/>
        <v>0</v>
      </c>
      <c r="Y495" s="742">
        <f t="shared" si="830"/>
        <v>0</v>
      </c>
      <c r="Z495" s="742">
        <f t="shared" si="830"/>
        <v>0</v>
      </c>
      <c r="AA495" s="742">
        <f t="shared" si="830"/>
        <v>0</v>
      </c>
      <c r="AB495" s="742">
        <f t="shared" si="830"/>
        <v>0</v>
      </c>
      <c r="AC495" s="742">
        <f t="shared" si="830"/>
        <v>0</v>
      </c>
      <c r="AD495" s="742">
        <f t="shared" si="830"/>
        <v>0</v>
      </c>
      <c r="AE495" s="743">
        <f t="shared" si="830"/>
        <v>1110644230.6840811</v>
      </c>
    </row>
    <row r="497" spans="2:31" ht="15">
      <c r="B497" s="739" t="s">
        <v>311</v>
      </c>
    </row>
    <row r="498" spans="2:31" ht="15">
      <c r="B498" s="732" t="s">
        <v>303</v>
      </c>
      <c r="P498" s="485">
        <f>$D$452*P494</f>
        <v>0</v>
      </c>
      <c r="Q498" s="485">
        <f t="shared" ref="Q498:AE498" si="831">$D$452*Q494</f>
        <v>0</v>
      </c>
      <c r="R498" s="485">
        <f t="shared" si="831"/>
        <v>0</v>
      </c>
      <c r="S498" s="485">
        <f t="shared" si="831"/>
        <v>0</v>
      </c>
      <c r="T498" s="485">
        <f t="shared" si="831"/>
        <v>0</v>
      </c>
      <c r="U498" s="485">
        <f t="shared" si="831"/>
        <v>0</v>
      </c>
      <c r="V498" s="485">
        <f t="shared" si="831"/>
        <v>0</v>
      </c>
      <c r="W498" s="485">
        <f t="shared" si="831"/>
        <v>0</v>
      </c>
      <c r="X498" s="485">
        <f t="shared" si="831"/>
        <v>0</v>
      </c>
      <c r="Y498" s="485">
        <f t="shared" si="831"/>
        <v>0</v>
      </c>
      <c r="Z498" s="485">
        <f t="shared" si="831"/>
        <v>0</v>
      </c>
      <c r="AA498" s="485">
        <f t="shared" si="831"/>
        <v>0</v>
      </c>
      <c r="AB498" s="485">
        <f t="shared" si="831"/>
        <v>0</v>
      </c>
      <c r="AC498" s="485">
        <f t="shared" si="831"/>
        <v>0</v>
      </c>
      <c r="AD498" s="485">
        <f t="shared" si="831"/>
        <v>0</v>
      </c>
      <c r="AE498" s="442">
        <f t="shared" si="831"/>
        <v>70466978.525283679</v>
      </c>
    </row>
    <row r="499" spans="2:31" ht="15">
      <c r="B499" s="732" t="s">
        <v>304</v>
      </c>
      <c r="P499" s="485">
        <f>$E$452*P494</f>
        <v>0</v>
      </c>
      <c r="Q499" s="485">
        <f t="shared" ref="Q499:AE499" si="832">$E$452*Q494</f>
        <v>0</v>
      </c>
      <c r="R499" s="485">
        <f t="shared" si="832"/>
        <v>0</v>
      </c>
      <c r="S499" s="485">
        <f t="shared" si="832"/>
        <v>0</v>
      </c>
      <c r="T499" s="485">
        <f t="shared" si="832"/>
        <v>0</v>
      </c>
      <c r="U499" s="485">
        <f t="shared" si="832"/>
        <v>0</v>
      </c>
      <c r="V499" s="485">
        <f t="shared" si="832"/>
        <v>0</v>
      </c>
      <c r="W499" s="485">
        <f t="shared" si="832"/>
        <v>0</v>
      </c>
      <c r="X499" s="485">
        <f t="shared" si="832"/>
        <v>0</v>
      </c>
      <c r="Y499" s="485">
        <f t="shared" si="832"/>
        <v>0</v>
      </c>
      <c r="Z499" s="485">
        <f t="shared" si="832"/>
        <v>0</v>
      </c>
      <c r="AA499" s="485">
        <f t="shared" si="832"/>
        <v>0</v>
      </c>
      <c r="AB499" s="485">
        <f t="shared" si="832"/>
        <v>0</v>
      </c>
      <c r="AC499" s="485">
        <f t="shared" si="832"/>
        <v>0</v>
      </c>
      <c r="AD499" s="485">
        <f t="shared" si="832"/>
        <v>0</v>
      </c>
      <c r="AE499" s="442">
        <f t="shared" si="832"/>
        <v>105700467.7879255</v>
      </c>
    </row>
    <row r="500" spans="2:31" ht="15">
      <c r="B500" s="740" t="s">
        <v>0</v>
      </c>
      <c r="P500" s="750">
        <f>SUM(P498:P499)</f>
        <v>0</v>
      </c>
      <c r="Q500" s="750">
        <f t="shared" ref="Q500:AE500" si="833">SUM(Q498:Q499)</f>
        <v>0</v>
      </c>
      <c r="R500" s="750">
        <f t="shared" si="833"/>
        <v>0</v>
      </c>
      <c r="S500" s="750">
        <f t="shared" si="833"/>
        <v>0</v>
      </c>
      <c r="T500" s="750">
        <f t="shared" si="833"/>
        <v>0</v>
      </c>
      <c r="U500" s="750">
        <f t="shared" si="833"/>
        <v>0</v>
      </c>
      <c r="V500" s="750">
        <f t="shared" si="833"/>
        <v>0</v>
      </c>
      <c r="W500" s="750">
        <f t="shared" si="833"/>
        <v>0</v>
      </c>
      <c r="X500" s="750">
        <f t="shared" si="833"/>
        <v>0</v>
      </c>
      <c r="Y500" s="750">
        <f t="shared" si="833"/>
        <v>0</v>
      </c>
      <c r="Z500" s="750">
        <f t="shared" si="833"/>
        <v>0</v>
      </c>
      <c r="AA500" s="750">
        <f t="shared" si="833"/>
        <v>0</v>
      </c>
      <c r="AB500" s="750">
        <f t="shared" si="833"/>
        <v>0</v>
      </c>
      <c r="AC500" s="750">
        <f t="shared" si="833"/>
        <v>0</v>
      </c>
      <c r="AD500" s="750">
        <f t="shared" si="833"/>
        <v>0</v>
      </c>
      <c r="AE500" s="743">
        <f t="shared" si="833"/>
        <v>176167446.31320918</v>
      </c>
    </row>
    <row r="501" spans="2:31" ht="15">
      <c r="B501" s="734"/>
    </row>
    <row r="502" spans="2:31" s="734" customFormat="1" ht="15">
      <c r="B502" s="735" t="s">
        <v>316</v>
      </c>
      <c r="C502" s="736"/>
      <c r="D502" s="737"/>
      <c r="E502" s="737"/>
      <c r="F502" s="737"/>
      <c r="G502" s="737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  <c r="AA502" s="738"/>
      <c r="AB502" s="738"/>
      <c r="AC502" s="738"/>
      <c r="AD502" s="738"/>
      <c r="AE502" s="738"/>
    </row>
    <row r="503" spans="2:31" s="734" customFormat="1" ht="5.0999999999999996" customHeight="1">
      <c r="H503" s="730"/>
      <c r="I503" s="730"/>
      <c r="J503" s="730"/>
      <c r="K503" s="730"/>
      <c r="L503" s="730"/>
      <c r="M503" s="730"/>
      <c r="N503" s="730"/>
      <c r="O503" s="730"/>
      <c r="P503" s="730"/>
      <c r="Q503" s="730"/>
      <c r="R503" s="730"/>
      <c r="S503" s="730"/>
      <c r="T503" s="730"/>
      <c r="U503" s="730"/>
      <c r="V503" s="730"/>
      <c r="W503" s="730"/>
      <c r="X503" s="730"/>
      <c r="Y503" s="730"/>
      <c r="Z503" s="730"/>
      <c r="AA503" s="730"/>
      <c r="AB503" s="730"/>
      <c r="AC503" s="730"/>
      <c r="AD503" s="730"/>
      <c r="AE503" s="730"/>
    </row>
    <row r="504" spans="2:31" s="734" customFormat="1" ht="5.0999999999999996" customHeight="1">
      <c r="F504" s="730"/>
      <c r="H504" s="730"/>
      <c r="I504" s="751"/>
      <c r="J504" s="751"/>
      <c r="K504" s="751"/>
      <c r="L504" s="751"/>
      <c r="M504" s="751"/>
      <c r="N504" s="751"/>
      <c r="O504" s="751"/>
      <c r="P504" s="751"/>
      <c r="Q504" s="751"/>
      <c r="R504" s="751"/>
      <c r="S504" s="751"/>
      <c r="T504" s="751"/>
      <c r="U504" s="751"/>
      <c r="V504" s="751"/>
      <c r="W504" s="751"/>
      <c r="X504" s="751"/>
      <c r="Y504" s="751"/>
      <c r="Z504" s="751"/>
      <c r="AA504" s="751"/>
      <c r="AB504" s="751"/>
      <c r="AC504" s="751"/>
      <c r="AD504" s="751"/>
      <c r="AE504" s="751"/>
    </row>
    <row r="505" spans="2:31" s="734" customFormat="1" ht="15" customHeight="1">
      <c r="B505" s="739" t="s">
        <v>317</v>
      </c>
      <c r="C505" s="732"/>
      <c r="D505" s="732"/>
      <c r="E505" s="732"/>
      <c r="F505" s="752"/>
      <c r="G505" s="732"/>
      <c r="H505" s="752"/>
      <c r="I505" s="753"/>
      <c r="J505" s="753"/>
      <c r="K505" s="753"/>
      <c r="L505" s="753"/>
      <c r="M505" s="753"/>
      <c r="N505" s="753"/>
      <c r="O505" s="753"/>
      <c r="P505" s="753"/>
      <c r="Q505" s="753"/>
      <c r="R505" s="753"/>
      <c r="S505" s="753"/>
      <c r="T505" s="753"/>
      <c r="U505" s="753"/>
      <c r="V505" s="753"/>
      <c r="W505" s="753"/>
      <c r="X505" s="753"/>
      <c r="Y505" s="753"/>
      <c r="Z505" s="753"/>
      <c r="AA505" s="753"/>
      <c r="AB505" s="753"/>
      <c r="AC505" s="753"/>
      <c r="AD505" s="753"/>
      <c r="AE505" s="753"/>
    </row>
    <row r="506" spans="2:31" s="734" customFormat="1" ht="15" customHeight="1">
      <c r="B506" s="732" t="s">
        <v>303</v>
      </c>
      <c r="C506" s="732"/>
      <c r="D506" s="732"/>
      <c r="E506" s="732"/>
      <c r="F506" s="732"/>
      <c r="G506" s="732"/>
      <c r="H506" s="754"/>
      <c r="I506" s="754"/>
      <c r="J506" s="754"/>
      <c r="K506" s="755"/>
      <c r="L506" s="755"/>
      <c r="M506" s="755"/>
      <c r="N506" s="755"/>
      <c r="O506" s="755"/>
      <c r="P506" s="769">
        <f>P454/2+P464+P481+P498</f>
        <v>-130644355.74062026</v>
      </c>
      <c r="Q506" s="769">
        <f t="shared" ref="Q506:AD506" si="834">Q454/2+Q464+Q481+Q498</f>
        <v>-17293574.749527127</v>
      </c>
      <c r="R506" s="769">
        <f t="shared" si="834"/>
        <v>-17448208.311170965</v>
      </c>
      <c r="S506" s="769">
        <f t="shared" si="834"/>
        <v>-17602841.872814804</v>
      </c>
      <c r="T506" s="769">
        <f t="shared" si="834"/>
        <v>-17757475.434458636</v>
      </c>
      <c r="U506" s="769">
        <f t="shared" si="834"/>
        <v>-17912108.996102475</v>
      </c>
      <c r="V506" s="769">
        <f t="shared" si="834"/>
        <v>-18066742.557746306</v>
      </c>
      <c r="W506" s="769">
        <f t="shared" si="834"/>
        <v>-18221376.119390145</v>
      </c>
      <c r="X506" s="769">
        <f t="shared" si="834"/>
        <v>-18376009.681033976</v>
      </c>
      <c r="Y506" s="769">
        <f t="shared" si="834"/>
        <v>-18530643.242677815</v>
      </c>
      <c r="Z506" s="769">
        <f t="shared" si="834"/>
        <v>-18685276.804321647</v>
      </c>
      <c r="AA506" s="769">
        <f t="shared" si="834"/>
        <v>-18839910.365965486</v>
      </c>
      <c r="AB506" s="769">
        <f t="shared" si="834"/>
        <v>-18994543.927609324</v>
      </c>
      <c r="AC506" s="769">
        <f t="shared" si="834"/>
        <v>-19149177.489253156</v>
      </c>
      <c r="AD506" s="769">
        <f t="shared" si="834"/>
        <v>-19303811.050896987</v>
      </c>
      <c r="AE506" s="769">
        <f>+AE464+AE481+AE498</f>
        <v>535449120.14740002</v>
      </c>
    </row>
    <row r="507" spans="2:31" s="734" customFormat="1" ht="15">
      <c r="B507" s="732" t="s">
        <v>304</v>
      </c>
      <c r="C507" s="732"/>
      <c r="D507" s="732"/>
      <c r="E507" s="732"/>
      <c r="F507" s="756"/>
      <c r="G507" s="732"/>
      <c r="H507" s="752"/>
      <c r="I507" s="757"/>
      <c r="J507" s="757"/>
      <c r="K507" s="758"/>
      <c r="L507" s="758"/>
      <c r="M507" s="758"/>
      <c r="N507" s="758"/>
      <c r="O507" s="758"/>
      <c r="P507" s="758">
        <f>P454/2+P465+P482+P499</f>
        <v>-130644355.74062026</v>
      </c>
      <c r="Q507" s="758">
        <f t="shared" ref="Q507:AD507" si="835">Q454/2+Q465+Q482+Q499</f>
        <v>-17293574.749527127</v>
      </c>
      <c r="R507" s="758">
        <f t="shared" si="835"/>
        <v>-17448208.311170965</v>
      </c>
      <c r="S507" s="758">
        <f t="shared" si="835"/>
        <v>-17602841.872814804</v>
      </c>
      <c r="T507" s="758">
        <f t="shared" si="835"/>
        <v>-17757475.434458636</v>
      </c>
      <c r="U507" s="758">
        <f t="shared" si="835"/>
        <v>-17912108.996102475</v>
      </c>
      <c r="V507" s="758">
        <f t="shared" si="835"/>
        <v>-18066742.557746306</v>
      </c>
      <c r="W507" s="758">
        <f t="shared" si="835"/>
        <v>-18221376.119390145</v>
      </c>
      <c r="X507" s="758">
        <f t="shared" si="835"/>
        <v>-18376009.681033976</v>
      </c>
      <c r="Y507" s="758">
        <f t="shared" si="835"/>
        <v>-18530643.242677815</v>
      </c>
      <c r="Z507" s="758">
        <f t="shared" si="835"/>
        <v>-18685276.804321647</v>
      </c>
      <c r="AA507" s="758">
        <f t="shared" si="835"/>
        <v>-18839910.365965486</v>
      </c>
      <c r="AB507" s="758">
        <f t="shared" si="835"/>
        <v>-18994543.927609324</v>
      </c>
      <c r="AC507" s="758">
        <f t="shared" si="835"/>
        <v>-19149177.489253156</v>
      </c>
      <c r="AD507" s="758">
        <f t="shared" si="835"/>
        <v>-19303811.050896987</v>
      </c>
      <c r="AE507" s="758">
        <f>+AE465+AE482+AE499</f>
        <v>575195110.53668106</v>
      </c>
    </row>
    <row r="508" spans="2:31" s="734" customFormat="1" ht="15">
      <c r="B508" s="740" t="s">
        <v>0</v>
      </c>
      <c r="C508" s="740"/>
      <c r="D508" s="740"/>
      <c r="E508" s="740"/>
      <c r="F508" s="759"/>
      <c r="G508" s="740"/>
      <c r="H508" s="760"/>
      <c r="I508" s="760"/>
      <c r="J508" s="760"/>
      <c r="K508" s="755"/>
      <c r="L508" s="755"/>
      <c r="M508" s="755"/>
      <c r="N508" s="755"/>
      <c r="O508" s="755"/>
      <c r="P508" s="755">
        <f t="shared" ref="P508" si="836">SUM(P506:P507)</f>
        <v>-261288711.48124051</v>
      </c>
      <c r="Q508" s="755">
        <f t="shared" ref="Q508:AE508" si="837">SUM(Q506:Q507)</f>
        <v>-34587149.499054253</v>
      </c>
      <c r="R508" s="755">
        <f t="shared" si="837"/>
        <v>-34896416.622341931</v>
      </c>
      <c r="S508" s="755">
        <f t="shared" si="837"/>
        <v>-35205683.745629609</v>
      </c>
      <c r="T508" s="755">
        <f t="shared" si="837"/>
        <v>-35514950.868917271</v>
      </c>
      <c r="U508" s="755">
        <f t="shared" si="837"/>
        <v>-35824217.992204949</v>
      </c>
      <c r="V508" s="755">
        <f t="shared" si="837"/>
        <v>-36133485.115492612</v>
      </c>
      <c r="W508" s="755">
        <f t="shared" si="837"/>
        <v>-36442752.23878029</v>
      </c>
      <c r="X508" s="755">
        <f t="shared" si="837"/>
        <v>-36752019.362067953</v>
      </c>
      <c r="Y508" s="755">
        <f t="shared" si="837"/>
        <v>-37061286.485355631</v>
      </c>
      <c r="Z508" s="755">
        <f t="shared" si="837"/>
        <v>-37370553.608643293</v>
      </c>
      <c r="AA508" s="755">
        <f t="shared" si="837"/>
        <v>-37679820.731930971</v>
      </c>
      <c r="AB508" s="755">
        <f t="shared" si="837"/>
        <v>-37989087.855218649</v>
      </c>
      <c r="AC508" s="755">
        <f t="shared" si="837"/>
        <v>-38298354.978506312</v>
      </c>
      <c r="AD508" s="755">
        <f t="shared" si="837"/>
        <v>-38607622.101793975</v>
      </c>
      <c r="AE508" s="755">
        <f t="shared" si="837"/>
        <v>1110644230.6840811</v>
      </c>
    </row>
    <row r="509" spans="2:31" s="734" customFormat="1" ht="5.0999999999999996" customHeight="1">
      <c r="B509" s="732"/>
      <c r="C509" s="732"/>
      <c r="D509" s="732"/>
      <c r="E509" s="732"/>
      <c r="F509" s="756"/>
      <c r="G509" s="732"/>
      <c r="H509" s="757"/>
      <c r="I509" s="757"/>
      <c r="J509" s="757"/>
      <c r="K509" s="757"/>
      <c r="L509" s="757"/>
      <c r="M509" s="757"/>
      <c r="N509" s="757"/>
      <c r="O509" s="757"/>
      <c r="P509" s="757"/>
      <c r="Q509" s="757"/>
      <c r="R509" s="757"/>
      <c r="S509" s="732"/>
      <c r="T509" s="732"/>
      <c r="U509" s="732"/>
      <c r="V509" s="732"/>
      <c r="W509" s="732"/>
      <c r="X509" s="732"/>
      <c r="Y509" s="732"/>
      <c r="Z509" s="732"/>
      <c r="AA509" s="732"/>
      <c r="AB509" s="732"/>
      <c r="AC509" s="732"/>
      <c r="AD509" s="732"/>
      <c r="AE509" s="732"/>
    </row>
    <row r="510" spans="2:31" s="734" customFormat="1" ht="14.45" customHeight="1">
      <c r="B510" s="732"/>
      <c r="C510" s="761" t="s">
        <v>303</v>
      </c>
      <c r="D510" s="761" t="s">
        <v>304</v>
      </c>
      <c r="E510" s="732"/>
      <c r="F510" s="756"/>
      <c r="G510" s="732"/>
      <c r="H510" s="757"/>
      <c r="I510" s="757"/>
      <c r="J510" s="757"/>
      <c r="K510" s="757"/>
      <c r="L510" s="757"/>
      <c r="M510" s="757"/>
      <c r="N510" s="757"/>
      <c r="O510" s="757"/>
      <c r="P510" s="757"/>
      <c r="Q510" s="757"/>
      <c r="R510" s="757"/>
      <c r="S510" s="732"/>
      <c r="T510" s="732"/>
      <c r="U510" s="732"/>
      <c r="V510" s="732"/>
      <c r="W510" s="732"/>
      <c r="X510" s="732"/>
      <c r="Y510" s="732"/>
      <c r="Z510" s="732"/>
      <c r="AA510" s="732"/>
      <c r="AB510" s="732"/>
      <c r="AC510" s="732"/>
      <c r="AD510" s="732"/>
      <c r="AE510" s="732"/>
    </row>
    <row r="511" spans="2:31" s="734" customFormat="1" ht="14.45" customHeight="1">
      <c r="B511" s="732" t="s">
        <v>328</v>
      </c>
      <c r="C511" s="772">
        <f>XIRR(P506:AE506,$P$6:$AE$6)</f>
        <v>0.4583554089069366</v>
      </c>
      <c r="D511" s="772">
        <f>XIRR(P507:AE507,$P$6:$AE$6)</f>
        <v>0.57945396304130581</v>
      </c>
      <c r="E511" s="732"/>
      <c r="F511" s="732"/>
      <c r="G511" s="732"/>
      <c r="H511" s="757"/>
      <c r="I511" s="757"/>
      <c r="J511" s="757"/>
      <c r="K511" s="757"/>
      <c r="L511" s="757"/>
      <c r="M511" s="757"/>
      <c r="N511" s="757"/>
      <c r="O511" s="757"/>
      <c r="P511" s="757"/>
      <c r="Q511" s="757"/>
      <c r="R511" s="757"/>
      <c r="S511" s="732"/>
      <c r="T511" s="732"/>
      <c r="U511" s="732"/>
      <c r="V511" s="732"/>
      <c r="W511" s="732"/>
      <c r="X511" s="732"/>
      <c r="Y511" s="732"/>
      <c r="Z511" s="732"/>
      <c r="AA511" s="732"/>
      <c r="AB511" s="732"/>
      <c r="AC511" s="732"/>
      <c r="AD511" s="732"/>
      <c r="AE511" s="732"/>
    </row>
    <row r="512" spans="2:31" s="734" customFormat="1" ht="14.45" customHeight="1">
      <c r="B512" s="732" t="s">
        <v>334</v>
      </c>
      <c r="C512" s="762">
        <f>AE506</f>
        <v>535449120.14740002</v>
      </c>
      <c r="D512" s="762">
        <f>AE507</f>
        <v>575195110.53668106</v>
      </c>
      <c r="E512" s="732"/>
      <c r="F512" s="763"/>
      <c r="G512" s="732"/>
      <c r="H512" s="757"/>
      <c r="I512" s="757"/>
      <c r="J512" s="757"/>
      <c r="K512" s="757"/>
      <c r="L512" s="757"/>
      <c r="M512" s="757"/>
      <c r="N512" s="757"/>
      <c r="O512" s="757"/>
      <c r="P512" s="757"/>
      <c r="Q512" s="757"/>
      <c r="R512" s="757"/>
      <c r="S512" s="732"/>
      <c r="T512" s="732"/>
      <c r="U512" s="732"/>
      <c r="V512" s="732"/>
      <c r="W512" s="732"/>
      <c r="X512" s="732"/>
      <c r="Y512" s="732"/>
      <c r="Z512" s="732"/>
      <c r="AA512" s="732"/>
      <c r="AB512" s="732"/>
      <c r="AC512" s="732"/>
      <c r="AD512" s="732"/>
      <c r="AE512" s="732"/>
    </row>
    <row r="513" spans="2:31" s="734" customFormat="1" ht="15">
      <c r="B513" s="732" t="s">
        <v>319</v>
      </c>
      <c r="C513" s="764">
        <f>-AE506/SUM(P506:AD506)</f>
        <v>1.3842116149275114</v>
      </c>
      <c r="D513" s="764">
        <f>-AE507/SUM(P507:AD507)</f>
        <v>1.4869606147362977</v>
      </c>
      <c r="E513" s="732"/>
      <c r="F513" s="756"/>
      <c r="G513" s="732"/>
      <c r="H513" s="752"/>
      <c r="I513" s="757"/>
      <c r="J513" s="757"/>
      <c r="K513" s="757"/>
      <c r="L513" s="757"/>
      <c r="M513" s="757"/>
      <c r="N513" s="757"/>
      <c r="O513" s="757"/>
      <c r="P513" s="757"/>
      <c r="Q513" s="757"/>
      <c r="R513" s="757"/>
      <c r="S513" s="732"/>
      <c r="T513" s="732"/>
      <c r="U513" s="732"/>
      <c r="V513" s="732"/>
      <c r="W513" s="732"/>
      <c r="X513" s="732"/>
      <c r="Y513" s="732"/>
      <c r="Z513" s="732"/>
      <c r="AA513" s="732"/>
      <c r="AB513" s="732"/>
      <c r="AC513" s="732"/>
      <c r="AD513" s="732"/>
      <c r="AE513" s="732"/>
    </row>
    <row r="514" spans="2:31" s="734" customFormat="1" ht="5.0999999999999996" customHeight="1">
      <c r="F514" s="765"/>
      <c r="H514" s="730"/>
      <c r="I514" s="766"/>
      <c r="J514" s="766"/>
      <c r="K514" s="766"/>
      <c r="L514" s="766"/>
      <c r="M514" s="766"/>
      <c r="N514" s="766"/>
      <c r="O514" s="766"/>
      <c r="P514" s="766"/>
      <c r="Q514" s="766"/>
      <c r="R514" s="766"/>
    </row>
    <row r="515" spans="2:31" s="734" customFormat="1" ht="5.0999999999999996" customHeight="1">
      <c r="H515" s="730"/>
      <c r="I515" s="730"/>
      <c r="J515" s="730"/>
      <c r="K515" s="730"/>
      <c r="L515" s="730"/>
      <c r="M515" s="730"/>
      <c r="N515" s="730"/>
      <c r="O515" s="730"/>
      <c r="P515" s="730"/>
      <c r="Q515" s="730"/>
      <c r="R515" s="730"/>
    </row>
    <row r="516" spans="2:31" s="734" customFormat="1" ht="15">
      <c r="B516" s="741" t="s">
        <v>320</v>
      </c>
      <c r="C516" s="767"/>
      <c r="D516" s="741"/>
      <c r="E516" s="741"/>
      <c r="F516" s="741"/>
      <c r="G516" s="741"/>
      <c r="H516" s="768"/>
      <c r="I516" s="768"/>
      <c r="J516" s="768"/>
      <c r="K516" s="768"/>
      <c r="L516" s="768"/>
      <c r="M516" s="768"/>
      <c r="N516" s="768"/>
      <c r="O516" s="768"/>
      <c r="P516" s="768">
        <f>P454-P508</f>
        <v>0</v>
      </c>
      <c r="Q516" s="768">
        <f t="shared" ref="Q516:AD516" si="838">Q454-Q508</f>
        <v>0</v>
      </c>
      <c r="R516" s="768">
        <f t="shared" si="838"/>
        <v>0</v>
      </c>
      <c r="S516" s="768">
        <f t="shared" si="838"/>
        <v>0</v>
      </c>
      <c r="T516" s="768">
        <f t="shared" si="838"/>
        <v>0</v>
      </c>
      <c r="U516" s="768">
        <f t="shared" si="838"/>
        <v>0</v>
      </c>
      <c r="V516" s="768">
        <f t="shared" si="838"/>
        <v>0</v>
      </c>
      <c r="W516" s="768">
        <f t="shared" si="838"/>
        <v>0</v>
      </c>
      <c r="X516" s="768">
        <f t="shared" si="838"/>
        <v>0</v>
      </c>
      <c r="Y516" s="768">
        <f t="shared" si="838"/>
        <v>0</v>
      </c>
      <c r="Z516" s="768">
        <f t="shared" si="838"/>
        <v>0</v>
      </c>
      <c r="AA516" s="768">
        <f t="shared" si="838"/>
        <v>0</v>
      </c>
      <c r="AB516" s="768">
        <f t="shared" si="838"/>
        <v>0</v>
      </c>
      <c r="AC516" s="768">
        <f t="shared" si="838"/>
        <v>0</v>
      </c>
      <c r="AD516" s="768">
        <f t="shared" si="838"/>
        <v>0</v>
      </c>
      <c r="AE516" s="768">
        <f>AE454-AE508</f>
        <v>0</v>
      </c>
    </row>
    <row r="518" spans="2:31" ht="15">
      <c r="B518" s="19" t="s">
        <v>324</v>
      </c>
      <c r="C518" s="762">
        <f>G198</f>
        <v>365000000</v>
      </c>
      <c r="D518" s="762">
        <f>C518</f>
        <v>365000000</v>
      </c>
    </row>
    <row r="519" spans="2:31" ht="15">
      <c r="B519" s="19" t="s">
        <v>325</v>
      </c>
      <c r="C519" s="762">
        <f>C512-C518</f>
        <v>170449120.14740002</v>
      </c>
      <c r="D519" s="762">
        <f>D512-D518</f>
        <v>210195110.53668106</v>
      </c>
    </row>
    <row r="520" spans="2:31" ht="15">
      <c r="B520" s="19" t="s">
        <v>326</v>
      </c>
      <c r="C520" s="762">
        <f>C519/34</f>
        <v>5013209.416100001</v>
      </c>
      <c r="D520" s="762">
        <f>D519/34</f>
        <v>6182209.133431796</v>
      </c>
    </row>
  </sheetData>
  <phoneticPr fontId="66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42232-D335-4852-9830-8F09380DD1DB}">
  <sheetPr>
    <tabColor rgb="FF002060"/>
  </sheetPr>
  <dimension ref="A1"/>
  <sheetViews>
    <sheetView showGridLines="0" zoomScale="70" zoomScaleNormal="70" workbookViewId="0">
      <selection activeCell="V15" sqref="V15"/>
    </sheetView>
  </sheetViews>
  <sheetFormatPr defaultRowHeight="1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00DE-D9DF-4F8C-A503-54463F7A3173}">
  <sheetPr>
    <tabColor rgb="FF002060"/>
  </sheetPr>
  <dimension ref="A1"/>
  <sheetViews>
    <sheetView showGridLines="0" zoomScaleNormal="100" workbookViewId="0">
      <selection activeCell="Q30" sqref="Q30"/>
    </sheetView>
  </sheetViews>
  <sheetFormatPr defaultRowHeight="15"/>
  <cols>
    <col min="1" max="1" width="3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908A-100C-4B01-ABE4-0677223F7F2D}">
  <sheetPr>
    <tabColor rgb="FF002060"/>
  </sheetPr>
  <dimension ref="A1"/>
  <sheetViews>
    <sheetView showGridLines="0" workbookViewId="0">
      <selection activeCell="S22" sqref="S22"/>
    </sheetView>
  </sheetViews>
  <sheetFormatPr defaultRowHeight="15"/>
  <cols>
    <col min="1" max="1" width="4.5703125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82BD99BD04D4B8349C820FE0D4B57" ma:contentTypeVersion="" ma:contentTypeDescription="Create a new document." ma:contentTypeScope="" ma:versionID="078e292b8b4552111d9729d3c7f21281">
  <xsd:schema xmlns:xsd="http://www.w3.org/2001/XMLSchema" xmlns:xs="http://www.w3.org/2001/XMLSchema" xmlns:p="http://schemas.microsoft.com/office/2006/metadata/properties" xmlns:ns2="0e085261-2412-4341-bffa-3a0a0497031d" xmlns:ns3="fa967f50-e1ff-41e9-8c5e-9cbac7777991" targetNamespace="http://schemas.microsoft.com/office/2006/metadata/properties" ma:root="true" ma:fieldsID="e280f9bbb2cea06bd1bc69fe4a78af62" ns2:_="" ns3:_="">
    <xsd:import namespace="0e085261-2412-4341-bffa-3a0a0497031d"/>
    <xsd:import namespace="fa967f50-e1ff-41e9-8c5e-9cbac77779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085261-2412-4341-bffa-3a0a049703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385bd8b0-e6f1-4a7c-b776-3fcf2def21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967f50-e1ff-41e9-8c5e-9cbac7777991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326EE485-C55B-4EE7-A791-167FC29C6A00}" ma:internalName="TaxCatchAll" ma:showField="CatchAllData" ma:web="{3ca8cb70-4e3d-41fa-a9a3-c7b9f26d3104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a967f50-e1ff-41e9-8c5e-9cbac7777991" xsi:nil="true"/>
    <lcf76f155ced4ddcb4097134ff3c332f xmlns="0e085261-2412-4341-bffa-3a0a0497031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675BA5C-7DE4-47EB-B1C6-B8D73C1CFFB0}"/>
</file>

<file path=customXml/itemProps2.xml><?xml version="1.0" encoding="utf-8"?>
<ds:datastoreItem xmlns:ds="http://schemas.openxmlformats.org/officeDocument/2006/customXml" ds:itemID="{D54E4032-165E-495B-A8DA-81818F5058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9211FA-D054-40D6-8B51-1DE898DA7F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Feasibility_7.0%</vt:lpstr>
      <vt:lpstr>Feasibility_6.5%</vt:lpstr>
      <vt:lpstr>Fesability SIM_6.1%</vt:lpstr>
      <vt:lpstr>Layout</vt:lpstr>
      <vt:lpstr>Land</vt:lpstr>
      <vt:lpstr>Assumption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Porrawan Baolorpetr</dc:creator>
  <cp:lastModifiedBy>Boxin Fan</cp:lastModifiedBy>
  <cp:lastPrinted>2022-02-04T06:30:32Z</cp:lastPrinted>
  <dcterms:created xsi:type="dcterms:W3CDTF">2021-02-11T15:51:17Z</dcterms:created>
  <dcterms:modified xsi:type="dcterms:W3CDTF">2023-12-12T03:43:24Z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0x01010000D82BD99BD04D4B8349C820FE0D4B57</vt:lpwstr>
  </property>
</Properties>
</file>